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6.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autoCompressPictures="0"/>
  <xr:revisionPtr revIDLastSave="0" documentId="13_ncr:1_{A86EB1A9-D140-43C5-88C8-C977660AA1A0}" xr6:coauthVersionLast="47" xr6:coauthVersionMax="47" xr10:uidLastSave="{00000000-0000-0000-0000-000000000000}"/>
  <bookViews>
    <workbookView xWindow="-120" yWindow="-120" windowWidth="21840" windowHeight="13020" xr2:uid="{6D658823-4D7B-4937-B07B-75D4DE9A8C78}"/>
  </bookViews>
  <sheets>
    <sheet name="INSTRUCTIONS" sheetId="10" r:id="rId1"/>
    <sheet name="Panel" sheetId="5" r:id="rId2"/>
    <sheet name="Personnell" sheetId="12" r:id="rId3"/>
    <sheet name="TimeOffTracker" sheetId="11" r:id="rId4"/>
    <sheet name="WatchbillMONTHLY" sheetId="6" r:id="rId5"/>
    <sheet name="Schedule Template" sheetId="7" state="hidden" r:id="rId6"/>
    <sheet name="WatchbillDAILY" sheetId="13" state="hidden" r:id="rId7"/>
    <sheet name="MiscFormulas" sheetId="9" state="hidden" r:id="rId8"/>
    <sheet name="Holidays" sheetId="8" state="hidden" r:id="rId9"/>
  </sheets>
  <definedNames>
    <definedName name="_1">Panel!$D$12:$D$26</definedName>
    <definedName name="_10">Panel!$L$29:$L$43</definedName>
    <definedName name="_11">Panel!$D$46:$D$60</definedName>
    <definedName name="_12">Panel!$F$46:$F$60</definedName>
    <definedName name="_13">Panel!$H$46:$H$60</definedName>
    <definedName name="_14">Panel!$J$46:$J$60</definedName>
    <definedName name="_15">Panel!$L$46:$L$60</definedName>
    <definedName name="_2">Panel!$F$12:$F$26</definedName>
    <definedName name="_3">Panel!$H$12:$H$26</definedName>
    <definedName name="_4">Panel!$J$12:$J$26</definedName>
    <definedName name="_5">Panel!$L$12:$L$26</definedName>
    <definedName name="_6">Panel!$D$29:$D$43</definedName>
    <definedName name="_7">Panel!$F$29:$F$43</definedName>
    <definedName name="_8">Panel!$H$29:$H$43</definedName>
    <definedName name="_9">Panel!$J$29:$J$43</definedName>
    <definedName name="_ASSIGMENTdropdowns">WatchbillMONTHLY!$A$5:$A$19,WatchbillMONTHLY!$D$5:$D$19,WatchbillMONTHLY!$G$5:$G$19,WatchbillMONTHLY!$J$5:$J$19,WatchbillMONTHLY!$M$5:$M$19,WatchbillMONTHLY!$P$5:$P$19,WatchbillMONTHLY!$S$5:$S$19,WatchbillMONTHLY!$A$22:$A$36,WatchbillMONTHLY!$D$22:$D$36,WatchbillMONTHLY!$G$22:$G$36,WatchbillMONTHLY!$J$22:$J$36,WatchbillMONTHLY!$M$22:$M$36,WatchbillMONTHLY!$P$22:$P$36,WatchbillMONTHLY!$S$22:$S$36,WatchbillMONTHLY!$A$39:$A$53,WatchbillMONTHLY!$D$39:$D$53,WatchbillMONTHLY!$G$39:$G$53,WatchbillMONTHLY!$J$39:$J$53,WatchbillMONTHLY!$M$39:$M$53,WatchbillMONTHLY!$P$39:$P$53</definedName>
    <definedName name="_xlnm._FilterDatabase" localSheetId="1" hidden="1">Personnell!$A$2:$G$131</definedName>
    <definedName name="Combined_Rank_LastName">Personnell[[#All],[Rank_LastName]]</definedName>
    <definedName name="Non_Scheduled_Personnell" comment="List of personnel who have not been scheduled yet">MiscFormulas!$W$4:$W$500</definedName>
    <definedName name="_xlnm.Print_Area" localSheetId="1">Panel!$A$1:$N$60</definedName>
    <definedName name="_xlnm.Print_Area" localSheetId="5">'Schedule Template'!$A$2:$K$78</definedName>
    <definedName name="_xlnm.Print_Area" localSheetId="4">WatchbillMONTHLY!$A$1:$U$125</definedName>
    <definedName name="_xlnm.Print_Titles" localSheetId="3">TimeOffTracker!$1:$2</definedName>
    <definedName name="roster">Personnell!$C$3:$G$131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131" i="11" l="1" a="1"/>
  <c r="BN131" i="11" s="1"/>
  <c r="BM131" i="11" a="1"/>
  <c r="BM131" i="11" s="1"/>
  <c r="BL131" i="11" a="1"/>
  <c r="BL131" i="11" s="1"/>
  <c r="BK131" i="11" a="1"/>
  <c r="BK131" i="11" s="1"/>
  <c r="BJ131" i="11" a="1"/>
  <c r="BJ131" i="11" s="1"/>
  <c r="BI131" i="11" a="1"/>
  <c r="BI131" i="11" s="1"/>
  <c r="BH131" i="11" a="1"/>
  <c r="BH131" i="11" s="1"/>
  <c r="BG131" i="11" a="1"/>
  <c r="BG131" i="11" s="1"/>
  <c r="BF131" i="11" a="1"/>
  <c r="BF131" i="11" s="1"/>
  <c r="BE131" i="11" a="1"/>
  <c r="BE131" i="11" s="1"/>
  <c r="BD131" i="11" a="1"/>
  <c r="BD131" i="11" s="1"/>
  <c r="BC131" i="11" a="1"/>
  <c r="BC131" i="11" s="1"/>
  <c r="BB131" i="11" a="1"/>
  <c r="BB131" i="11" s="1"/>
  <c r="BA131" i="11" a="1"/>
  <c r="BA131" i="11" s="1"/>
  <c r="AZ131" i="11" a="1"/>
  <c r="AZ131" i="11" s="1"/>
  <c r="AY131" i="11" a="1"/>
  <c r="AY131" i="11" s="1"/>
  <c r="AX131" i="11" a="1"/>
  <c r="AX131" i="11" s="1"/>
  <c r="AW131" i="11" a="1"/>
  <c r="AW131" i="11" s="1"/>
  <c r="AV131" i="11" a="1"/>
  <c r="AV131" i="11" s="1"/>
  <c r="AU131" i="11" a="1"/>
  <c r="AU131" i="11" s="1"/>
  <c r="AT131" i="11" a="1"/>
  <c r="AT131" i="11" s="1"/>
  <c r="AS131" i="11" a="1"/>
  <c r="AS131" i="11" s="1"/>
  <c r="AR131" i="11" a="1"/>
  <c r="AR131" i="11" s="1"/>
  <c r="AQ131" i="11" a="1"/>
  <c r="AQ131" i="11" s="1"/>
  <c r="AP131" i="11" a="1"/>
  <c r="AP131" i="11" s="1"/>
  <c r="AO131" i="11" a="1"/>
  <c r="AO131" i="11" s="1"/>
  <c r="AN131" i="11" a="1"/>
  <c r="AN131" i="11" s="1"/>
  <c r="AM131" i="11" a="1"/>
  <c r="AM131" i="11" s="1"/>
  <c r="AL131" i="11" a="1"/>
  <c r="AL131" i="11" s="1"/>
  <c r="AK131" i="11" a="1"/>
  <c r="AK131" i="11" s="1"/>
  <c r="BN130" i="11" a="1"/>
  <c r="BN130" i="11" s="1"/>
  <c r="BM130" i="11" a="1"/>
  <c r="BM130" i="11" s="1"/>
  <c r="BL130" i="11" a="1"/>
  <c r="BL130" i="11" s="1"/>
  <c r="BK130" i="11" a="1"/>
  <c r="BK130" i="11" s="1"/>
  <c r="BJ130" i="11" a="1"/>
  <c r="BJ130" i="11" s="1"/>
  <c r="BI130" i="11" a="1"/>
  <c r="BI130" i="11" s="1"/>
  <c r="BH130" i="11" a="1"/>
  <c r="BH130" i="11" s="1"/>
  <c r="BG130" i="11" a="1"/>
  <c r="BG130" i="11" s="1"/>
  <c r="BF130" i="11" a="1"/>
  <c r="BF130" i="11" s="1"/>
  <c r="BE130" i="11" a="1"/>
  <c r="BE130" i="11" s="1"/>
  <c r="BD130" i="11" a="1"/>
  <c r="BD130" i="11" s="1"/>
  <c r="BC130" i="11" a="1"/>
  <c r="BC130" i="11" s="1"/>
  <c r="BB130" i="11" a="1"/>
  <c r="BB130" i="11" s="1"/>
  <c r="BA130" i="11" a="1"/>
  <c r="BA130" i="11" s="1"/>
  <c r="AZ130" i="11" a="1"/>
  <c r="AZ130" i="11" s="1"/>
  <c r="AY130" i="11" a="1"/>
  <c r="AY130" i="11" s="1"/>
  <c r="AX130" i="11" a="1"/>
  <c r="AX130" i="11" s="1"/>
  <c r="AW130" i="11" a="1"/>
  <c r="AW130" i="11" s="1"/>
  <c r="AV130" i="11" a="1"/>
  <c r="AV130" i="11" s="1"/>
  <c r="AU130" i="11" a="1"/>
  <c r="AU130" i="11" s="1"/>
  <c r="AT130" i="11" a="1"/>
  <c r="AT130" i="11" s="1"/>
  <c r="AS130" i="11" a="1"/>
  <c r="AS130" i="11" s="1"/>
  <c r="AR130" i="11" a="1"/>
  <c r="AR130" i="11" s="1"/>
  <c r="AQ130" i="11" a="1"/>
  <c r="AQ130" i="11" s="1"/>
  <c r="AP130" i="11" a="1"/>
  <c r="AP130" i="11" s="1"/>
  <c r="AO130" i="11" a="1"/>
  <c r="AO130" i="11" s="1"/>
  <c r="AN130" i="11" a="1"/>
  <c r="AN130" i="11" s="1"/>
  <c r="AM130" i="11" a="1"/>
  <c r="AM130" i="11" s="1"/>
  <c r="AL130" i="11" a="1"/>
  <c r="AL130" i="11" s="1"/>
  <c r="AK130" i="11" a="1"/>
  <c r="AK130" i="11" s="1"/>
  <c r="BN129" i="11" a="1"/>
  <c r="BN129" i="11" s="1"/>
  <c r="BM129" i="11" a="1"/>
  <c r="BM129" i="11" s="1"/>
  <c r="BL129" i="11" a="1"/>
  <c r="BL129" i="11" s="1"/>
  <c r="BK129" i="11" a="1"/>
  <c r="BK129" i="11" s="1"/>
  <c r="BJ129" i="11" a="1"/>
  <c r="BJ129" i="11" s="1"/>
  <c r="BI129" i="11" a="1"/>
  <c r="BI129" i="11" s="1"/>
  <c r="BH129" i="11" a="1"/>
  <c r="BH129" i="11" s="1"/>
  <c r="BG129" i="11" a="1"/>
  <c r="BG129" i="11" s="1"/>
  <c r="BF129" i="11" a="1"/>
  <c r="BF129" i="11" s="1"/>
  <c r="BE129" i="11" a="1"/>
  <c r="BE129" i="11" s="1"/>
  <c r="BD129" i="11" a="1"/>
  <c r="BD129" i="11" s="1"/>
  <c r="BC129" i="11" a="1"/>
  <c r="BC129" i="11" s="1"/>
  <c r="BB129" i="11" a="1"/>
  <c r="BB129" i="11" s="1"/>
  <c r="BA129" i="11" a="1"/>
  <c r="BA129" i="11" s="1"/>
  <c r="AZ129" i="11" a="1"/>
  <c r="AZ129" i="11" s="1"/>
  <c r="AY129" i="11" a="1"/>
  <c r="AY129" i="11" s="1"/>
  <c r="AX129" i="11" a="1"/>
  <c r="AX129" i="11" s="1"/>
  <c r="AW129" i="11" a="1"/>
  <c r="AW129" i="11" s="1"/>
  <c r="AV129" i="11" a="1"/>
  <c r="AV129" i="11" s="1"/>
  <c r="AU129" i="11" a="1"/>
  <c r="AU129" i="11" s="1"/>
  <c r="AT129" i="11" a="1"/>
  <c r="AT129" i="11" s="1"/>
  <c r="AS129" i="11" a="1"/>
  <c r="AS129" i="11" s="1"/>
  <c r="AR129" i="11" a="1"/>
  <c r="AR129" i="11" s="1"/>
  <c r="AQ129" i="11" a="1"/>
  <c r="AQ129" i="11" s="1"/>
  <c r="AP129" i="11" a="1"/>
  <c r="AP129" i="11" s="1"/>
  <c r="AO129" i="11" a="1"/>
  <c r="AO129" i="11" s="1"/>
  <c r="AN129" i="11" a="1"/>
  <c r="AN129" i="11" s="1"/>
  <c r="AM129" i="11" a="1"/>
  <c r="AM129" i="11" s="1"/>
  <c r="AL129" i="11" a="1"/>
  <c r="AL129" i="11" s="1"/>
  <c r="AK129" i="11" a="1"/>
  <c r="AK129" i="11" s="1"/>
  <c r="BN128" i="11" a="1"/>
  <c r="BN128" i="11" s="1"/>
  <c r="BM128" i="11" a="1"/>
  <c r="BM128" i="11" s="1"/>
  <c r="BL128" i="11" a="1"/>
  <c r="BL128" i="11" s="1"/>
  <c r="BK128" i="11" a="1"/>
  <c r="BK128" i="11" s="1"/>
  <c r="BJ128" i="11" a="1"/>
  <c r="BJ128" i="11" s="1"/>
  <c r="BI128" i="11" a="1"/>
  <c r="BI128" i="11" s="1"/>
  <c r="BH128" i="11" a="1"/>
  <c r="BH128" i="11" s="1"/>
  <c r="BG128" i="11" a="1"/>
  <c r="BG128" i="11" s="1"/>
  <c r="BF128" i="11" a="1"/>
  <c r="BF128" i="11" s="1"/>
  <c r="BE128" i="11" a="1"/>
  <c r="BE128" i="11" s="1"/>
  <c r="BD128" i="11" a="1"/>
  <c r="BD128" i="11" s="1"/>
  <c r="BC128" i="11" a="1"/>
  <c r="BC128" i="11" s="1"/>
  <c r="BB128" i="11" a="1"/>
  <c r="BB128" i="11" s="1"/>
  <c r="BA128" i="11" a="1"/>
  <c r="BA128" i="11" s="1"/>
  <c r="AZ128" i="11" a="1"/>
  <c r="AZ128" i="11" s="1"/>
  <c r="AY128" i="11" a="1"/>
  <c r="AY128" i="11" s="1"/>
  <c r="AX128" i="11" a="1"/>
  <c r="AX128" i="11" s="1"/>
  <c r="AW128" i="11" a="1"/>
  <c r="AW128" i="11" s="1"/>
  <c r="AV128" i="11" a="1"/>
  <c r="AV128" i="11" s="1"/>
  <c r="AU128" i="11" a="1"/>
  <c r="AU128" i="11" s="1"/>
  <c r="AT128" i="11" a="1"/>
  <c r="AT128" i="11" s="1"/>
  <c r="AS128" i="11" a="1"/>
  <c r="AS128" i="11" s="1"/>
  <c r="AR128" i="11" a="1"/>
  <c r="AR128" i="11" s="1"/>
  <c r="AQ128" i="11" a="1"/>
  <c r="AQ128" i="11" s="1"/>
  <c r="AP128" i="11" a="1"/>
  <c r="AP128" i="11" s="1"/>
  <c r="AO128" i="11" a="1"/>
  <c r="AO128" i="11" s="1"/>
  <c r="AN128" i="11" a="1"/>
  <c r="AN128" i="11" s="1"/>
  <c r="AM128" i="11" a="1"/>
  <c r="AM128" i="11" s="1"/>
  <c r="AL128" i="11" a="1"/>
  <c r="AL128" i="11" s="1"/>
  <c r="AK128" i="11" a="1"/>
  <c r="AK128" i="11" s="1"/>
  <c r="BN127" i="11" a="1"/>
  <c r="BN127" i="11" s="1"/>
  <c r="BM127" i="11" a="1"/>
  <c r="BM127" i="11" s="1"/>
  <c r="BL127" i="11" a="1"/>
  <c r="BL127" i="11" s="1"/>
  <c r="BK127" i="11" a="1"/>
  <c r="BK127" i="11" s="1"/>
  <c r="BJ127" i="11" a="1"/>
  <c r="BJ127" i="11" s="1"/>
  <c r="BI127" i="11" a="1"/>
  <c r="BI127" i="11" s="1"/>
  <c r="BH127" i="11" a="1"/>
  <c r="BH127" i="11" s="1"/>
  <c r="BG127" i="11" a="1"/>
  <c r="BG127" i="11" s="1"/>
  <c r="BF127" i="11" a="1"/>
  <c r="BF127" i="11" s="1"/>
  <c r="BE127" i="11" a="1"/>
  <c r="BE127" i="11" s="1"/>
  <c r="BD127" i="11" a="1"/>
  <c r="BD127" i="11" s="1"/>
  <c r="BC127" i="11" a="1"/>
  <c r="BC127" i="11" s="1"/>
  <c r="BB127" i="11" a="1"/>
  <c r="BB127" i="11" s="1"/>
  <c r="BA127" i="11" a="1"/>
  <c r="BA127" i="11" s="1"/>
  <c r="AZ127" i="11" a="1"/>
  <c r="AZ127" i="11" s="1"/>
  <c r="AY127" i="11" a="1"/>
  <c r="AY127" i="11" s="1"/>
  <c r="AX127" i="11" a="1"/>
  <c r="AX127" i="11" s="1"/>
  <c r="AW127" i="11" a="1"/>
  <c r="AW127" i="11" s="1"/>
  <c r="AV127" i="11" a="1"/>
  <c r="AV127" i="11" s="1"/>
  <c r="AU127" i="11" a="1"/>
  <c r="AU127" i="11" s="1"/>
  <c r="AT127" i="11" a="1"/>
  <c r="AT127" i="11" s="1"/>
  <c r="AS127" i="11" a="1"/>
  <c r="AS127" i="11" s="1"/>
  <c r="AR127" i="11" a="1"/>
  <c r="AR127" i="11" s="1"/>
  <c r="AQ127" i="11" a="1"/>
  <c r="AQ127" i="11" s="1"/>
  <c r="AP127" i="11" a="1"/>
  <c r="AP127" i="11" s="1"/>
  <c r="AO127" i="11" a="1"/>
  <c r="AO127" i="11" s="1"/>
  <c r="AN127" i="11" a="1"/>
  <c r="AN127" i="11" s="1"/>
  <c r="AM127" i="11" a="1"/>
  <c r="AM127" i="11" s="1"/>
  <c r="AL127" i="11" a="1"/>
  <c r="AL127" i="11" s="1"/>
  <c r="AK127" i="11" a="1"/>
  <c r="AK127" i="11" s="1"/>
  <c r="BN126" i="11" a="1"/>
  <c r="BN126" i="11" s="1"/>
  <c r="BM126" i="11" a="1"/>
  <c r="BM126" i="11" s="1"/>
  <c r="BK126" i="11" a="1"/>
  <c r="BK126" i="11" s="1"/>
  <c r="BJ126" i="11" a="1"/>
  <c r="BJ126" i="11" s="1"/>
  <c r="BI126" i="11" a="1"/>
  <c r="BI126" i="11" s="1"/>
  <c r="BH126" i="11" a="1"/>
  <c r="BH126" i="11" s="1"/>
  <c r="BG126" i="11" a="1"/>
  <c r="BG126" i="11" s="1"/>
  <c r="BF126" i="11" a="1"/>
  <c r="BF126" i="11" s="1"/>
  <c r="BE126" i="11" a="1"/>
  <c r="BE126" i="11" s="1"/>
  <c r="BD126" i="11" a="1"/>
  <c r="BD126" i="11" s="1"/>
  <c r="BC126" i="11" a="1"/>
  <c r="BC126" i="11" s="1"/>
  <c r="BB126" i="11" a="1"/>
  <c r="BB126" i="11" s="1"/>
  <c r="BA126" i="11" a="1"/>
  <c r="BA126" i="11" s="1"/>
  <c r="AZ126" i="11" a="1"/>
  <c r="AZ126" i="11" s="1"/>
  <c r="AY126" i="11" a="1"/>
  <c r="AY126" i="11" s="1"/>
  <c r="AX126" i="11" a="1"/>
  <c r="AX126" i="11" s="1"/>
  <c r="AW126" i="11" a="1"/>
  <c r="AW126" i="11" s="1"/>
  <c r="AV126" i="11" a="1"/>
  <c r="AV126" i="11" s="1"/>
  <c r="AU126" i="11" a="1"/>
  <c r="AU126" i="11" s="1"/>
  <c r="AT126" i="11" a="1"/>
  <c r="AT126" i="11" s="1"/>
  <c r="AS126" i="11" a="1"/>
  <c r="AS126" i="11" s="1"/>
  <c r="AR126" i="11" a="1"/>
  <c r="AR126" i="11" s="1"/>
  <c r="AQ126" i="11" a="1"/>
  <c r="AQ126" i="11" s="1"/>
  <c r="AP126" i="11" a="1"/>
  <c r="AP126" i="11" s="1"/>
  <c r="AO126" i="11" a="1"/>
  <c r="AO126" i="11" s="1"/>
  <c r="AN126" i="11" a="1"/>
  <c r="AN126" i="11" s="1"/>
  <c r="AM126" i="11" a="1"/>
  <c r="AM126" i="11" s="1"/>
  <c r="AL126" i="11" a="1"/>
  <c r="AL126" i="11" s="1"/>
  <c r="AK126" i="11" a="1"/>
  <c r="AK126" i="11" s="1"/>
  <c r="BN125" i="11" a="1"/>
  <c r="BN125" i="11" s="1"/>
  <c r="BM125" i="11" a="1"/>
  <c r="BM125" i="11" s="1"/>
  <c r="BK125" i="11" a="1"/>
  <c r="BK125" i="11" s="1"/>
  <c r="BJ125" i="11" a="1"/>
  <c r="BJ125" i="11" s="1"/>
  <c r="BI125" i="11" a="1"/>
  <c r="BI125" i="11" s="1"/>
  <c r="BH125" i="11" a="1"/>
  <c r="BH125" i="11" s="1"/>
  <c r="BG125" i="11" a="1"/>
  <c r="BG125" i="11" s="1"/>
  <c r="BF125" i="11" a="1"/>
  <c r="BF125" i="11" s="1"/>
  <c r="BE125" i="11" a="1"/>
  <c r="BE125" i="11" s="1"/>
  <c r="BD125" i="11" a="1"/>
  <c r="BD125" i="11" s="1"/>
  <c r="BC125" i="11" a="1"/>
  <c r="BC125" i="11" s="1"/>
  <c r="BB125" i="11" a="1"/>
  <c r="BB125" i="11" s="1"/>
  <c r="BA125" i="11" a="1"/>
  <c r="BA125" i="11" s="1"/>
  <c r="AZ125" i="11" a="1"/>
  <c r="AZ125" i="11" s="1"/>
  <c r="AY125" i="11" a="1"/>
  <c r="AY125" i="11" s="1"/>
  <c r="AX125" i="11" a="1"/>
  <c r="AX125" i="11" s="1"/>
  <c r="AW125" i="11" a="1"/>
  <c r="AW125" i="11" s="1"/>
  <c r="AV125" i="11" a="1"/>
  <c r="AV125" i="11" s="1"/>
  <c r="AU125" i="11" a="1"/>
  <c r="AU125" i="11" s="1"/>
  <c r="AT125" i="11" a="1"/>
  <c r="AT125" i="11" s="1"/>
  <c r="AS125" i="11" a="1"/>
  <c r="AS125" i="11" s="1"/>
  <c r="AR125" i="11" a="1"/>
  <c r="AR125" i="11" s="1"/>
  <c r="AQ125" i="11" a="1"/>
  <c r="AQ125" i="11" s="1"/>
  <c r="AP125" i="11" a="1"/>
  <c r="AP125" i="11" s="1"/>
  <c r="AO125" i="11" a="1"/>
  <c r="AO125" i="11" s="1"/>
  <c r="AN125" i="11" a="1"/>
  <c r="AN125" i="11" s="1"/>
  <c r="AM125" i="11" a="1"/>
  <c r="AM125" i="11" s="1"/>
  <c r="AL125" i="11" a="1"/>
  <c r="AL125" i="11" s="1"/>
  <c r="AK125" i="11" a="1"/>
  <c r="AK125" i="11" s="1"/>
  <c r="BN124" i="11" a="1"/>
  <c r="BN124" i="11" s="1"/>
  <c r="BM124" i="11" a="1"/>
  <c r="BM124" i="11" s="1"/>
  <c r="BK124" i="11" a="1"/>
  <c r="BK124" i="11" s="1"/>
  <c r="BJ124" i="11" a="1"/>
  <c r="BJ124" i="11" s="1"/>
  <c r="BI124" i="11" a="1"/>
  <c r="BI124" i="11" s="1"/>
  <c r="BH124" i="11" a="1"/>
  <c r="BH124" i="11" s="1"/>
  <c r="BG124" i="11" a="1"/>
  <c r="BG124" i="11" s="1"/>
  <c r="BF124" i="11" a="1"/>
  <c r="BF124" i="11" s="1"/>
  <c r="BE124" i="11" a="1"/>
  <c r="BE124" i="11" s="1"/>
  <c r="BD124" i="11" a="1"/>
  <c r="BD124" i="11" s="1"/>
  <c r="BC124" i="11" a="1"/>
  <c r="BC124" i="11" s="1"/>
  <c r="BB124" i="11" a="1"/>
  <c r="BB124" i="11" s="1"/>
  <c r="BA124" i="11" a="1"/>
  <c r="BA124" i="11" s="1"/>
  <c r="AZ124" i="11" a="1"/>
  <c r="AZ124" i="11" s="1"/>
  <c r="AY124" i="11" a="1"/>
  <c r="AY124" i="11" s="1"/>
  <c r="AX124" i="11" a="1"/>
  <c r="AX124" i="11" s="1"/>
  <c r="AW124" i="11" a="1"/>
  <c r="AW124" i="11" s="1"/>
  <c r="AV124" i="11" a="1"/>
  <c r="AV124" i="11" s="1"/>
  <c r="AU124" i="11" a="1"/>
  <c r="AU124" i="11" s="1"/>
  <c r="AT124" i="11" a="1"/>
  <c r="AT124" i="11" s="1"/>
  <c r="AS124" i="11" a="1"/>
  <c r="AS124" i="11" s="1"/>
  <c r="AR124" i="11" a="1"/>
  <c r="AR124" i="11" s="1"/>
  <c r="AQ124" i="11" a="1"/>
  <c r="AQ124" i="11" s="1"/>
  <c r="AP124" i="11" a="1"/>
  <c r="AP124" i="11" s="1"/>
  <c r="AO124" i="11" a="1"/>
  <c r="AO124" i="11" s="1"/>
  <c r="AN124" i="11" a="1"/>
  <c r="AN124" i="11" s="1"/>
  <c r="AM124" i="11" a="1"/>
  <c r="AM124" i="11" s="1"/>
  <c r="AL124" i="11" a="1"/>
  <c r="AL124" i="11" s="1"/>
  <c r="AK124" i="11" a="1"/>
  <c r="AK124" i="11" s="1"/>
  <c r="BN123" i="11" a="1"/>
  <c r="BN123" i="11" s="1"/>
  <c r="BM123" i="11" a="1"/>
  <c r="BM123" i="11" s="1"/>
  <c r="BK123" i="11" a="1"/>
  <c r="BK123" i="11" s="1"/>
  <c r="BJ123" i="11" a="1"/>
  <c r="BJ123" i="11" s="1"/>
  <c r="BI123" i="11" a="1"/>
  <c r="BI123" i="11" s="1"/>
  <c r="BH123" i="11" a="1"/>
  <c r="BH123" i="11" s="1"/>
  <c r="BG123" i="11" a="1"/>
  <c r="BG123" i="11" s="1"/>
  <c r="BF123" i="11" a="1"/>
  <c r="BF123" i="11" s="1"/>
  <c r="BE123" i="11" a="1"/>
  <c r="BE123" i="11" s="1"/>
  <c r="BD123" i="11" a="1"/>
  <c r="BD123" i="11" s="1"/>
  <c r="BC123" i="11" a="1"/>
  <c r="BC123" i="11" s="1"/>
  <c r="BB123" i="11" a="1"/>
  <c r="BB123" i="11" s="1"/>
  <c r="BA123" i="11" a="1"/>
  <c r="BA123" i="11" s="1"/>
  <c r="AZ123" i="11" a="1"/>
  <c r="AZ123" i="11" s="1"/>
  <c r="AY123" i="11" a="1"/>
  <c r="AY123" i="11" s="1"/>
  <c r="AX123" i="11" a="1"/>
  <c r="AX123" i="11" s="1"/>
  <c r="AW123" i="11" a="1"/>
  <c r="AW123" i="11" s="1"/>
  <c r="AV123" i="11" a="1"/>
  <c r="AV123" i="11" s="1"/>
  <c r="AU123" i="11" a="1"/>
  <c r="AU123" i="11" s="1"/>
  <c r="AT123" i="11" a="1"/>
  <c r="AT123" i="11" s="1"/>
  <c r="AS123" i="11" a="1"/>
  <c r="AS123" i="11" s="1"/>
  <c r="AR123" i="11" a="1"/>
  <c r="AR123" i="11" s="1"/>
  <c r="AQ123" i="11" a="1"/>
  <c r="AQ123" i="11" s="1"/>
  <c r="AP123" i="11" a="1"/>
  <c r="AP123" i="11" s="1"/>
  <c r="AO123" i="11" a="1"/>
  <c r="AO123" i="11" s="1"/>
  <c r="AN123" i="11" a="1"/>
  <c r="AN123" i="11" s="1"/>
  <c r="AM123" i="11" a="1"/>
  <c r="AM123" i="11" s="1"/>
  <c r="AL123" i="11" a="1"/>
  <c r="AL123" i="11" s="1"/>
  <c r="AK123" i="11" a="1"/>
  <c r="AK123" i="11" s="1"/>
  <c r="BN122" i="11" a="1"/>
  <c r="BN122" i="11" s="1"/>
  <c r="BM122" i="11" a="1"/>
  <c r="BM122" i="11" s="1"/>
  <c r="BK122" i="11" a="1"/>
  <c r="BK122" i="11" s="1"/>
  <c r="BJ122" i="11" a="1"/>
  <c r="BJ122" i="11" s="1"/>
  <c r="BI122" i="11" a="1"/>
  <c r="BI122" i="11" s="1"/>
  <c r="BH122" i="11" a="1"/>
  <c r="BH122" i="11" s="1"/>
  <c r="BG122" i="11" a="1"/>
  <c r="BG122" i="11" s="1"/>
  <c r="BF122" i="11" a="1"/>
  <c r="BF122" i="11" s="1"/>
  <c r="BE122" i="11" a="1"/>
  <c r="BE122" i="11" s="1"/>
  <c r="BD122" i="11" a="1"/>
  <c r="BD122" i="11" s="1"/>
  <c r="BC122" i="11" a="1"/>
  <c r="BC122" i="11" s="1"/>
  <c r="BB122" i="11" a="1"/>
  <c r="BB122" i="11" s="1"/>
  <c r="BA122" i="11" a="1"/>
  <c r="BA122" i="11" s="1"/>
  <c r="AZ122" i="11" a="1"/>
  <c r="AZ122" i="11" s="1"/>
  <c r="AY122" i="11" a="1"/>
  <c r="AY122" i="11" s="1"/>
  <c r="AX122" i="11" a="1"/>
  <c r="AX122" i="11" s="1"/>
  <c r="AW122" i="11" a="1"/>
  <c r="AW122" i="11" s="1"/>
  <c r="AV122" i="11" a="1"/>
  <c r="AV122" i="11" s="1"/>
  <c r="AU122" i="11" a="1"/>
  <c r="AU122" i="11" s="1"/>
  <c r="AT122" i="11" a="1"/>
  <c r="AT122" i="11" s="1"/>
  <c r="AS122" i="11" a="1"/>
  <c r="AS122" i="11" s="1"/>
  <c r="AR122" i="11" a="1"/>
  <c r="AR122" i="11" s="1"/>
  <c r="AQ122" i="11" a="1"/>
  <c r="AQ122" i="11" s="1"/>
  <c r="AP122" i="11" a="1"/>
  <c r="AP122" i="11" s="1"/>
  <c r="AO122" i="11" a="1"/>
  <c r="AO122" i="11" s="1"/>
  <c r="AN122" i="11" a="1"/>
  <c r="AN122" i="11" s="1"/>
  <c r="AM122" i="11" a="1"/>
  <c r="AM122" i="11" s="1"/>
  <c r="AL122" i="11" a="1"/>
  <c r="AL122" i="11" s="1"/>
  <c r="AK122" i="11" a="1"/>
  <c r="AK122" i="11" s="1"/>
  <c r="BN121" i="11" a="1"/>
  <c r="BN121" i="11" s="1"/>
  <c r="BM121" i="11" a="1"/>
  <c r="BM121" i="11" s="1"/>
  <c r="BK121" i="11" a="1"/>
  <c r="BK121" i="11" s="1"/>
  <c r="BJ121" i="11" a="1"/>
  <c r="BJ121" i="11" s="1"/>
  <c r="BI121" i="11" a="1"/>
  <c r="BI121" i="11" s="1"/>
  <c r="BH121" i="11" a="1"/>
  <c r="BH121" i="11" s="1"/>
  <c r="BG121" i="11" a="1"/>
  <c r="BG121" i="11" s="1"/>
  <c r="BF121" i="11" a="1"/>
  <c r="BF121" i="11" s="1"/>
  <c r="BE121" i="11" a="1"/>
  <c r="BE121" i="11" s="1"/>
  <c r="BD121" i="11" a="1"/>
  <c r="BD121" i="11" s="1"/>
  <c r="BC121" i="11" a="1"/>
  <c r="BC121" i="11" s="1"/>
  <c r="BB121" i="11" a="1"/>
  <c r="BB121" i="11" s="1"/>
  <c r="BA121" i="11" a="1"/>
  <c r="BA121" i="11" s="1"/>
  <c r="AZ121" i="11" a="1"/>
  <c r="AZ121" i="11" s="1"/>
  <c r="AY121" i="11" a="1"/>
  <c r="AY121" i="11" s="1"/>
  <c r="AX121" i="11" a="1"/>
  <c r="AX121" i="11" s="1"/>
  <c r="AW121" i="11" a="1"/>
  <c r="AW121" i="11" s="1"/>
  <c r="AV121" i="11" a="1"/>
  <c r="AV121" i="11" s="1"/>
  <c r="AU121" i="11" a="1"/>
  <c r="AU121" i="11" s="1"/>
  <c r="AT121" i="11" a="1"/>
  <c r="AT121" i="11" s="1"/>
  <c r="AS121" i="11" a="1"/>
  <c r="AS121" i="11" s="1"/>
  <c r="AR121" i="11" a="1"/>
  <c r="AR121" i="11" s="1"/>
  <c r="AQ121" i="11" a="1"/>
  <c r="AQ121" i="11" s="1"/>
  <c r="AP121" i="11" a="1"/>
  <c r="AP121" i="11" s="1"/>
  <c r="AO121" i="11" a="1"/>
  <c r="AO121" i="11" s="1"/>
  <c r="AN121" i="11" a="1"/>
  <c r="AN121" i="11" s="1"/>
  <c r="AM121" i="11" a="1"/>
  <c r="AM121" i="11" s="1"/>
  <c r="AL121" i="11" a="1"/>
  <c r="AL121" i="11" s="1"/>
  <c r="AK121" i="11" a="1"/>
  <c r="AK121" i="11" s="1"/>
  <c r="BN120" i="11" a="1"/>
  <c r="BN120" i="11" s="1"/>
  <c r="BM120" i="11" a="1"/>
  <c r="BM120" i="11" s="1"/>
  <c r="BK120" i="11" a="1"/>
  <c r="BK120" i="11" s="1"/>
  <c r="BJ120" i="11" a="1"/>
  <c r="BJ120" i="11" s="1"/>
  <c r="BI120" i="11" a="1"/>
  <c r="BI120" i="11" s="1"/>
  <c r="BH120" i="11" a="1"/>
  <c r="BH120" i="11" s="1"/>
  <c r="BG120" i="11" a="1"/>
  <c r="BG120" i="11" s="1"/>
  <c r="BF120" i="11" a="1"/>
  <c r="BF120" i="11" s="1"/>
  <c r="BE120" i="11" a="1"/>
  <c r="BE120" i="11" s="1"/>
  <c r="BD120" i="11" a="1"/>
  <c r="BD120" i="11" s="1"/>
  <c r="BC120" i="11" a="1"/>
  <c r="BC120" i="11" s="1"/>
  <c r="BB120" i="11" a="1"/>
  <c r="BB120" i="11" s="1"/>
  <c r="BA120" i="11" a="1"/>
  <c r="BA120" i="11" s="1"/>
  <c r="AZ120" i="11" a="1"/>
  <c r="AZ120" i="11" s="1"/>
  <c r="AY120" i="11" a="1"/>
  <c r="AY120" i="11" s="1"/>
  <c r="AX120" i="11" a="1"/>
  <c r="AX120" i="11" s="1"/>
  <c r="AW120" i="11" a="1"/>
  <c r="AW120" i="11" s="1"/>
  <c r="AV120" i="11" a="1"/>
  <c r="AV120" i="11" s="1"/>
  <c r="AU120" i="11" a="1"/>
  <c r="AU120" i="11" s="1"/>
  <c r="AT120" i="11" a="1"/>
  <c r="AT120" i="11" s="1"/>
  <c r="AS120" i="11" a="1"/>
  <c r="AS120" i="11" s="1"/>
  <c r="AR120" i="11" a="1"/>
  <c r="AR120" i="11" s="1"/>
  <c r="AQ120" i="11" a="1"/>
  <c r="AQ120" i="11" s="1"/>
  <c r="AP120" i="11" a="1"/>
  <c r="AP120" i="11" s="1"/>
  <c r="AO120" i="11" a="1"/>
  <c r="AO120" i="11" s="1"/>
  <c r="AN120" i="11" a="1"/>
  <c r="AN120" i="11" s="1"/>
  <c r="AM120" i="11" a="1"/>
  <c r="AM120" i="11" s="1"/>
  <c r="AL120" i="11" a="1"/>
  <c r="AL120" i="11" s="1"/>
  <c r="AK120" i="11" a="1"/>
  <c r="AK120" i="11" s="1"/>
  <c r="BN119" i="11" a="1"/>
  <c r="BN119" i="11" s="1"/>
  <c r="BM119" i="11" a="1"/>
  <c r="BM119" i="11" s="1"/>
  <c r="BK119" i="11" a="1"/>
  <c r="BK119" i="11" s="1"/>
  <c r="BJ119" i="11" a="1"/>
  <c r="BJ119" i="11" s="1"/>
  <c r="BI119" i="11" a="1"/>
  <c r="BI119" i="11" s="1"/>
  <c r="BH119" i="11" a="1"/>
  <c r="BH119" i="11" s="1"/>
  <c r="BG119" i="11" a="1"/>
  <c r="BG119" i="11" s="1"/>
  <c r="BF119" i="11" a="1"/>
  <c r="BF119" i="11" s="1"/>
  <c r="BE119" i="11" a="1"/>
  <c r="BE119" i="11" s="1"/>
  <c r="BD119" i="11" a="1"/>
  <c r="BD119" i="11" s="1"/>
  <c r="BC119" i="11" a="1"/>
  <c r="BC119" i="11" s="1"/>
  <c r="BB119" i="11" a="1"/>
  <c r="BB119" i="11" s="1"/>
  <c r="BA119" i="11" a="1"/>
  <c r="BA119" i="11" s="1"/>
  <c r="AZ119" i="11" a="1"/>
  <c r="AZ119" i="11" s="1"/>
  <c r="AY119" i="11" a="1"/>
  <c r="AY119" i="11" s="1"/>
  <c r="AX119" i="11" a="1"/>
  <c r="AX119" i="11" s="1"/>
  <c r="AW119" i="11" a="1"/>
  <c r="AW119" i="11" s="1"/>
  <c r="AV119" i="11" a="1"/>
  <c r="AV119" i="11" s="1"/>
  <c r="AU119" i="11" a="1"/>
  <c r="AU119" i="11" s="1"/>
  <c r="AT119" i="11" a="1"/>
  <c r="AT119" i="11" s="1"/>
  <c r="AS119" i="11" a="1"/>
  <c r="AS119" i="11" s="1"/>
  <c r="AR119" i="11" a="1"/>
  <c r="AR119" i="11" s="1"/>
  <c r="AQ119" i="11" a="1"/>
  <c r="AQ119" i="11" s="1"/>
  <c r="AP119" i="11" a="1"/>
  <c r="AP119" i="11" s="1"/>
  <c r="AO119" i="11" a="1"/>
  <c r="AO119" i="11" s="1"/>
  <c r="AN119" i="11" a="1"/>
  <c r="AN119" i="11" s="1"/>
  <c r="AM119" i="11" a="1"/>
  <c r="AM119" i="11" s="1"/>
  <c r="AL119" i="11" a="1"/>
  <c r="AL119" i="11" s="1"/>
  <c r="AK119" i="11" a="1"/>
  <c r="AK119" i="11" s="1"/>
  <c r="BN118" i="11" a="1"/>
  <c r="BN118" i="11" s="1"/>
  <c r="BM118" i="11" a="1"/>
  <c r="BM118" i="11" s="1"/>
  <c r="BK118" i="11" a="1"/>
  <c r="BK118" i="11" s="1"/>
  <c r="BJ118" i="11" a="1"/>
  <c r="BJ118" i="11" s="1"/>
  <c r="BI118" i="11" a="1"/>
  <c r="BI118" i="11" s="1"/>
  <c r="BH118" i="11" a="1"/>
  <c r="BH118" i="11" s="1"/>
  <c r="BG118" i="11" a="1"/>
  <c r="BG118" i="11" s="1"/>
  <c r="BF118" i="11" a="1"/>
  <c r="BF118" i="11" s="1"/>
  <c r="BE118" i="11" a="1"/>
  <c r="BE118" i="11" s="1"/>
  <c r="BD118" i="11" a="1"/>
  <c r="BD118" i="11" s="1"/>
  <c r="BC118" i="11" a="1"/>
  <c r="BC118" i="11" s="1"/>
  <c r="BB118" i="11" a="1"/>
  <c r="BB118" i="11" s="1"/>
  <c r="BA118" i="11" a="1"/>
  <c r="BA118" i="11" s="1"/>
  <c r="AZ118" i="11" a="1"/>
  <c r="AZ118" i="11" s="1"/>
  <c r="AY118" i="11" a="1"/>
  <c r="AY118" i="11" s="1"/>
  <c r="AX118" i="11" a="1"/>
  <c r="AX118" i="11" s="1"/>
  <c r="AW118" i="11" a="1"/>
  <c r="AW118" i="11" s="1"/>
  <c r="AV118" i="11" a="1"/>
  <c r="AV118" i="11" s="1"/>
  <c r="AU118" i="11" a="1"/>
  <c r="AU118" i="11" s="1"/>
  <c r="AT118" i="11" a="1"/>
  <c r="AT118" i="11" s="1"/>
  <c r="AS118" i="11" a="1"/>
  <c r="AS118" i="11" s="1"/>
  <c r="AR118" i="11" a="1"/>
  <c r="AR118" i="11" s="1"/>
  <c r="AQ118" i="11" a="1"/>
  <c r="AQ118" i="11" s="1"/>
  <c r="AP118" i="11" a="1"/>
  <c r="AP118" i="11" s="1"/>
  <c r="AO118" i="11" a="1"/>
  <c r="AO118" i="11" s="1"/>
  <c r="AN118" i="11" a="1"/>
  <c r="AN118" i="11" s="1"/>
  <c r="AM118" i="11" a="1"/>
  <c r="AM118" i="11" s="1"/>
  <c r="AL118" i="11" a="1"/>
  <c r="AL118" i="11" s="1"/>
  <c r="AK118" i="11" a="1"/>
  <c r="AK118" i="11" s="1"/>
  <c r="BN117" i="11" a="1"/>
  <c r="BN117" i="11" s="1"/>
  <c r="BM117" i="11" a="1"/>
  <c r="BM117" i="11" s="1"/>
  <c r="BK117" i="11" a="1"/>
  <c r="BK117" i="11" s="1"/>
  <c r="BJ117" i="11" a="1"/>
  <c r="BJ117" i="11" s="1"/>
  <c r="BI117" i="11" a="1"/>
  <c r="BI117" i="11" s="1"/>
  <c r="BH117" i="11" a="1"/>
  <c r="BH117" i="11" s="1"/>
  <c r="BG117" i="11" a="1"/>
  <c r="BG117" i="11" s="1"/>
  <c r="BF117" i="11" a="1"/>
  <c r="BF117" i="11" s="1"/>
  <c r="BE117" i="11" a="1"/>
  <c r="BE117" i="11" s="1"/>
  <c r="BD117" i="11" a="1"/>
  <c r="BD117" i="11" s="1"/>
  <c r="BC117" i="11" a="1"/>
  <c r="BC117" i="11" s="1"/>
  <c r="BB117" i="11" a="1"/>
  <c r="BB117" i="11" s="1"/>
  <c r="BA117" i="11" a="1"/>
  <c r="BA117" i="11" s="1"/>
  <c r="AZ117" i="11" a="1"/>
  <c r="AZ117" i="11" s="1"/>
  <c r="AY117" i="11" a="1"/>
  <c r="AY117" i="11" s="1"/>
  <c r="AX117" i="11" a="1"/>
  <c r="AX117" i="11" s="1"/>
  <c r="AW117" i="11" a="1"/>
  <c r="AW117" i="11" s="1"/>
  <c r="AV117" i="11" a="1"/>
  <c r="AV117" i="11" s="1"/>
  <c r="AU117" i="11" a="1"/>
  <c r="AU117" i="11" s="1"/>
  <c r="AT117" i="11" a="1"/>
  <c r="AT117" i="11" s="1"/>
  <c r="AS117" i="11" a="1"/>
  <c r="AS117" i="11" s="1"/>
  <c r="AR117" i="11" a="1"/>
  <c r="AR117" i="11" s="1"/>
  <c r="AQ117" i="11" a="1"/>
  <c r="AQ117" i="11" s="1"/>
  <c r="AP117" i="11" a="1"/>
  <c r="AP117" i="11" s="1"/>
  <c r="AO117" i="11" a="1"/>
  <c r="AO117" i="11" s="1"/>
  <c r="AN117" i="11" a="1"/>
  <c r="AN117" i="11" s="1"/>
  <c r="AM117" i="11" a="1"/>
  <c r="AM117" i="11" s="1"/>
  <c r="AL117" i="11" a="1"/>
  <c r="AL117" i="11" s="1"/>
  <c r="AK117" i="11" a="1"/>
  <c r="AK117" i="11" s="1"/>
  <c r="BN116" i="11" a="1"/>
  <c r="BN116" i="11" s="1"/>
  <c r="BM116" i="11" a="1"/>
  <c r="BM116" i="11" s="1"/>
  <c r="BK116" i="11" a="1"/>
  <c r="BK116" i="11" s="1"/>
  <c r="BJ116" i="11" a="1"/>
  <c r="BJ116" i="11" s="1"/>
  <c r="BI116" i="11" a="1"/>
  <c r="BI116" i="11" s="1"/>
  <c r="BH116" i="11" a="1"/>
  <c r="BH116" i="11" s="1"/>
  <c r="BG116" i="11" a="1"/>
  <c r="BG116" i="11" s="1"/>
  <c r="BF116" i="11" a="1"/>
  <c r="BF116" i="11" s="1"/>
  <c r="BE116" i="11" a="1"/>
  <c r="BE116" i="11" s="1"/>
  <c r="BD116" i="11" a="1"/>
  <c r="BD116" i="11" s="1"/>
  <c r="BC116" i="11" a="1"/>
  <c r="BC116" i="11" s="1"/>
  <c r="BB116" i="11" a="1"/>
  <c r="BB116" i="11" s="1"/>
  <c r="BA116" i="11" a="1"/>
  <c r="BA116" i="11" s="1"/>
  <c r="AZ116" i="11" a="1"/>
  <c r="AZ116" i="11" s="1"/>
  <c r="AY116" i="11" a="1"/>
  <c r="AY116" i="11" s="1"/>
  <c r="AX116" i="11" a="1"/>
  <c r="AX116" i="11" s="1"/>
  <c r="AW116" i="11" a="1"/>
  <c r="AW116" i="11" s="1"/>
  <c r="AV116" i="11" a="1"/>
  <c r="AV116" i="11" s="1"/>
  <c r="AU116" i="11" a="1"/>
  <c r="AU116" i="11" s="1"/>
  <c r="AT116" i="11" a="1"/>
  <c r="AT116" i="11" s="1"/>
  <c r="AS116" i="11" a="1"/>
  <c r="AS116" i="11" s="1"/>
  <c r="AR116" i="11" a="1"/>
  <c r="AR116" i="11" s="1"/>
  <c r="AQ116" i="11" a="1"/>
  <c r="AQ116" i="11" s="1"/>
  <c r="AP116" i="11" a="1"/>
  <c r="AP116" i="11" s="1"/>
  <c r="AO116" i="11" a="1"/>
  <c r="AO116" i="11" s="1"/>
  <c r="AN116" i="11" a="1"/>
  <c r="AN116" i="11" s="1"/>
  <c r="AM116" i="11" a="1"/>
  <c r="AM116" i="11" s="1"/>
  <c r="AL116" i="11" a="1"/>
  <c r="AL116" i="11" s="1"/>
  <c r="AK116" i="11" a="1"/>
  <c r="AK116" i="11" s="1"/>
  <c r="BN115" i="11" a="1"/>
  <c r="BN115" i="11" s="1"/>
  <c r="BM115" i="11" a="1"/>
  <c r="BM115" i="11" s="1"/>
  <c r="BK115" i="11" a="1"/>
  <c r="BK115" i="11" s="1"/>
  <c r="BJ115" i="11" a="1"/>
  <c r="BJ115" i="11" s="1"/>
  <c r="BI115" i="11" a="1"/>
  <c r="BI115" i="11" s="1"/>
  <c r="BH115" i="11" a="1"/>
  <c r="BH115" i="11" s="1"/>
  <c r="BG115" i="11" a="1"/>
  <c r="BG115" i="11" s="1"/>
  <c r="BF115" i="11" a="1"/>
  <c r="BF115" i="11" s="1"/>
  <c r="BE115" i="11" a="1"/>
  <c r="BE115" i="11" s="1"/>
  <c r="BD115" i="11" a="1"/>
  <c r="BD115" i="11" s="1"/>
  <c r="BC115" i="11" a="1"/>
  <c r="BC115" i="11" s="1"/>
  <c r="BB115" i="11" a="1"/>
  <c r="BB115" i="11" s="1"/>
  <c r="BA115" i="11" a="1"/>
  <c r="BA115" i="11" s="1"/>
  <c r="AZ115" i="11" a="1"/>
  <c r="AZ115" i="11" s="1"/>
  <c r="AY115" i="11" a="1"/>
  <c r="AY115" i="11" s="1"/>
  <c r="AX115" i="11" a="1"/>
  <c r="AX115" i="11" s="1"/>
  <c r="AW115" i="11" a="1"/>
  <c r="AW115" i="11" s="1"/>
  <c r="AV115" i="11" a="1"/>
  <c r="AV115" i="11" s="1"/>
  <c r="AU115" i="11" a="1"/>
  <c r="AU115" i="11" s="1"/>
  <c r="AT115" i="11" a="1"/>
  <c r="AT115" i="11" s="1"/>
  <c r="AS115" i="11" a="1"/>
  <c r="AS115" i="11" s="1"/>
  <c r="AR115" i="11" a="1"/>
  <c r="AR115" i="11" s="1"/>
  <c r="AQ115" i="11" a="1"/>
  <c r="AQ115" i="11" s="1"/>
  <c r="AP115" i="11" a="1"/>
  <c r="AP115" i="11" s="1"/>
  <c r="AO115" i="11" a="1"/>
  <c r="AO115" i="11" s="1"/>
  <c r="AN115" i="11" a="1"/>
  <c r="AN115" i="11" s="1"/>
  <c r="AM115" i="11" a="1"/>
  <c r="AM115" i="11" s="1"/>
  <c r="AL115" i="11" a="1"/>
  <c r="AL115" i="11" s="1"/>
  <c r="AK115" i="11" a="1"/>
  <c r="AK115" i="11" s="1"/>
  <c r="BN114" i="11" a="1"/>
  <c r="BN114" i="11" s="1"/>
  <c r="BM114" i="11" a="1"/>
  <c r="BM114" i="11" s="1"/>
  <c r="BK114" i="11" a="1"/>
  <c r="BK114" i="11" s="1"/>
  <c r="BJ114" i="11" a="1"/>
  <c r="BJ114" i="11" s="1"/>
  <c r="BI114" i="11" a="1"/>
  <c r="BI114" i="11" s="1"/>
  <c r="BH114" i="11" a="1"/>
  <c r="BH114" i="11" s="1"/>
  <c r="BG114" i="11" a="1"/>
  <c r="BG114" i="11" s="1"/>
  <c r="BF114" i="11" a="1"/>
  <c r="BF114" i="11" s="1"/>
  <c r="BE114" i="11" a="1"/>
  <c r="BE114" i="11" s="1"/>
  <c r="BD114" i="11" a="1"/>
  <c r="BD114" i="11" s="1"/>
  <c r="BC114" i="11" a="1"/>
  <c r="BC114" i="11" s="1"/>
  <c r="BB114" i="11" a="1"/>
  <c r="BB114" i="11" s="1"/>
  <c r="BA114" i="11" a="1"/>
  <c r="BA114" i="11" s="1"/>
  <c r="AZ114" i="11" a="1"/>
  <c r="AZ114" i="11" s="1"/>
  <c r="AY114" i="11" a="1"/>
  <c r="AY114" i="11" s="1"/>
  <c r="AX114" i="11" a="1"/>
  <c r="AX114" i="11" s="1"/>
  <c r="AW114" i="11" a="1"/>
  <c r="AW114" i="11" s="1"/>
  <c r="AV114" i="11" a="1"/>
  <c r="AV114" i="11" s="1"/>
  <c r="AU114" i="11" a="1"/>
  <c r="AU114" i="11" s="1"/>
  <c r="AT114" i="11" a="1"/>
  <c r="AT114" i="11" s="1"/>
  <c r="AS114" i="11" a="1"/>
  <c r="AS114" i="11" s="1"/>
  <c r="AR114" i="11" a="1"/>
  <c r="AR114" i="11" s="1"/>
  <c r="AQ114" i="11" a="1"/>
  <c r="AQ114" i="11" s="1"/>
  <c r="AP114" i="11" a="1"/>
  <c r="AP114" i="11" s="1"/>
  <c r="AO114" i="11" a="1"/>
  <c r="AO114" i="11" s="1"/>
  <c r="AN114" i="11" a="1"/>
  <c r="AN114" i="11" s="1"/>
  <c r="AM114" i="11" a="1"/>
  <c r="AM114" i="11" s="1"/>
  <c r="AL114" i="11" a="1"/>
  <c r="AL114" i="11" s="1"/>
  <c r="AK114" i="11" a="1"/>
  <c r="AK114" i="11" s="1"/>
  <c r="BN113" i="11" a="1"/>
  <c r="BN113" i="11" s="1"/>
  <c r="BM113" i="11" a="1"/>
  <c r="BM113" i="11" s="1"/>
  <c r="BK113" i="11" a="1"/>
  <c r="BK113" i="11" s="1"/>
  <c r="BJ113" i="11" a="1"/>
  <c r="BJ113" i="11" s="1"/>
  <c r="BI113" i="11" a="1"/>
  <c r="BI113" i="11" s="1"/>
  <c r="BH113" i="11" a="1"/>
  <c r="BH113" i="11" s="1"/>
  <c r="BG113" i="11" a="1"/>
  <c r="BG113" i="11" s="1"/>
  <c r="BF113" i="11" a="1"/>
  <c r="BF113" i="11" s="1"/>
  <c r="BE113" i="11" a="1"/>
  <c r="BE113" i="11" s="1"/>
  <c r="BD113" i="11" a="1"/>
  <c r="BD113" i="11" s="1"/>
  <c r="BC113" i="11" a="1"/>
  <c r="BC113" i="11" s="1"/>
  <c r="BB113" i="11" a="1"/>
  <c r="BB113" i="11" s="1"/>
  <c r="BA113" i="11" a="1"/>
  <c r="BA113" i="11" s="1"/>
  <c r="AZ113" i="11" a="1"/>
  <c r="AZ113" i="11" s="1"/>
  <c r="AY113" i="11" a="1"/>
  <c r="AY113" i="11" s="1"/>
  <c r="AX113" i="11" a="1"/>
  <c r="AX113" i="11" s="1"/>
  <c r="AW113" i="11" a="1"/>
  <c r="AW113" i="11" s="1"/>
  <c r="AV113" i="11" a="1"/>
  <c r="AV113" i="11" s="1"/>
  <c r="AU113" i="11" a="1"/>
  <c r="AU113" i="11" s="1"/>
  <c r="AT113" i="11" a="1"/>
  <c r="AT113" i="11" s="1"/>
  <c r="AS113" i="11" a="1"/>
  <c r="AS113" i="11" s="1"/>
  <c r="AR113" i="11" a="1"/>
  <c r="AR113" i="11" s="1"/>
  <c r="AQ113" i="11" a="1"/>
  <c r="AQ113" i="11" s="1"/>
  <c r="AP113" i="11" a="1"/>
  <c r="AP113" i="11" s="1"/>
  <c r="AO113" i="11" a="1"/>
  <c r="AO113" i="11" s="1"/>
  <c r="AN113" i="11" a="1"/>
  <c r="AN113" i="11" s="1"/>
  <c r="AM113" i="11" a="1"/>
  <c r="AM113" i="11" s="1"/>
  <c r="AL113" i="11" a="1"/>
  <c r="AL113" i="11" s="1"/>
  <c r="AK113" i="11" a="1"/>
  <c r="AK113" i="11" s="1"/>
  <c r="BN112" i="11" a="1"/>
  <c r="BN112" i="11" s="1"/>
  <c r="BM112" i="11" a="1"/>
  <c r="BM112" i="11" s="1"/>
  <c r="BK112" i="11" a="1"/>
  <c r="BK112" i="11" s="1"/>
  <c r="BJ112" i="11" a="1"/>
  <c r="BJ112" i="11" s="1"/>
  <c r="BI112" i="11" a="1"/>
  <c r="BI112" i="11" s="1"/>
  <c r="BH112" i="11" a="1"/>
  <c r="BH112" i="11" s="1"/>
  <c r="BG112" i="11" a="1"/>
  <c r="BG112" i="11" s="1"/>
  <c r="BF112" i="11" a="1"/>
  <c r="BF112" i="11" s="1"/>
  <c r="BE112" i="11" a="1"/>
  <c r="BE112" i="11" s="1"/>
  <c r="BD112" i="11" a="1"/>
  <c r="BD112" i="11" s="1"/>
  <c r="BC112" i="11" a="1"/>
  <c r="BC112" i="11" s="1"/>
  <c r="BB112" i="11" a="1"/>
  <c r="BB112" i="11" s="1"/>
  <c r="BA112" i="11" a="1"/>
  <c r="BA112" i="11" s="1"/>
  <c r="AZ112" i="11" a="1"/>
  <c r="AZ112" i="11" s="1"/>
  <c r="AY112" i="11" a="1"/>
  <c r="AY112" i="11" s="1"/>
  <c r="AX112" i="11" a="1"/>
  <c r="AX112" i="11" s="1"/>
  <c r="AW112" i="11" a="1"/>
  <c r="AW112" i="11" s="1"/>
  <c r="AV112" i="11" a="1"/>
  <c r="AV112" i="11" s="1"/>
  <c r="AU112" i="11" a="1"/>
  <c r="AU112" i="11" s="1"/>
  <c r="AT112" i="11" a="1"/>
  <c r="AT112" i="11" s="1"/>
  <c r="AS112" i="11" a="1"/>
  <c r="AS112" i="11" s="1"/>
  <c r="AR112" i="11" a="1"/>
  <c r="AR112" i="11" s="1"/>
  <c r="AQ112" i="11" a="1"/>
  <c r="AQ112" i="11" s="1"/>
  <c r="AP112" i="11" a="1"/>
  <c r="AP112" i="11" s="1"/>
  <c r="AO112" i="11" a="1"/>
  <c r="AO112" i="11" s="1"/>
  <c r="AN112" i="11" a="1"/>
  <c r="AN112" i="11" s="1"/>
  <c r="AM112" i="11" a="1"/>
  <c r="AM112" i="11" s="1"/>
  <c r="AL112" i="11" a="1"/>
  <c r="AL112" i="11" s="1"/>
  <c r="AK112" i="11" a="1"/>
  <c r="AK112" i="11" s="1"/>
  <c r="BN111" i="11" a="1"/>
  <c r="BN111" i="11" s="1"/>
  <c r="BM111" i="11" a="1"/>
  <c r="BM111" i="11" s="1"/>
  <c r="BK111" i="11" a="1"/>
  <c r="BK111" i="11" s="1"/>
  <c r="BJ111" i="11" a="1"/>
  <c r="BJ111" i="11" s="1"/>
  <c r="BI111" i="11" a="1"/>
  <c r="BI111" i="11" s="1"/>
  <c r="BH111" i="11" a="1"/>
  <c r="BH111" i="11" s="1"/>
  <c r="BG111" i="11" a="1"/>
  <c r="BG111" i="11" s="1"/>
  <c r="BF111" i="11" a="1"/>
  <c r="BF111" i="11" s="1"/>
  <c r="BE111" i="11" a="1"/>
  <c r="BE111" i="11" s="1"/>
  <c r="BD111" i="11" a="1"/>
  <c r="BD111" i="11" s="1"/>
  <c r="BC111" i="11" a="1"/>
  <c r="BC111" i="11" s="1"/>
  <c r="BB111" i="11" a="1"/>
  <c r="BB111" i="11" s="1"/>
  <c r="BA111" i="11" a="1"/>
  <c r="BA111" i="11" s="1"/>
  <c r="AZ111" i="11" a="1"/>
  <c r="AZ111" i="11" s="1"/>
  <c r="AY111" i="11" a="1"/>
  <c r="AY111" i="11" s="1"/>
  <c r="AX111" i="11" a="1"/>
  <c r="AX111" i="11" s="1"/>
  <c r="AW111" i="11" a="1"/>
  <c r="AW111" i="11" s="1"/>
  <c r="AV111" i="11" a="1"/>
  <c r="AV111" i="11" s="1"/>
  <c r="AU111" i="11" a="1"/>
  <c r="AU111" i="11" s="1"/>
  <c r="AT111" i="11" a="1"/>
  <c r="AT111" i="11" s="1"/>
  <c r="AS111" i="11" a="1"/>
  <c r="AS111" i="11" s="1"/>
  <c r="AR111" i="11" a="1"/>
  <c r="AR111" i="11" s="1"/>
  <c r="AQ111" i="11" a="1"/>
  <c r="AQ111" i="11" s="1"/>
  <c r="AP111" i="11" a="1"/>
  <c r="AP111" i="11" s="1"/>
  <c r="AO111" i="11" a="1"/>
  <c r="AO111" i="11" s="1"/>
  <c r="AN111" i="11" a="1"/>
  <c r="AN111" i="11" s="1"/>
  <c r="AM111" i="11" a="1"/>
  <c r="AM111" i="11" s="1"/>
  <c r="AL111" i="11" a="1"/>
  <c r="AL111" i="11" s="1"/>
  <c r="AK111" i="11" a="1"/>
  <c r="AK111" i="11" s="1"/>
  <c r="BN110" i="11" a="1"/>
  <c r="BN110" i="11" s="1"/>
  <c r="BM110" i="11" a="1"/>
  <c r="BM110" i="11" s="1"/>
  <c r="BK110" i="11" a="1"/>
  <c r="BK110" i="11" s="1"/>
  <c r="BJ110" i="11" a="1"/>
  <c r="BJ110" i="11" s="1"/>
  <c r="BI110" i="11" a="1"/>
  <c r="BI110" i="11" s="1"/>
  <c r="BH110" i="11" a="1"/>
  <c r="BH110" i="11" s="1"/>
  <c r="BG110" i="11" a="1"/>
  <c r="BG110" i="11" s="1"/>
  <c r="BF110" i="11" a="1"/>
  <c r="BF110" i="11" s="1"/>
  <c r="BE110" i="11" a="1"/>
  <c r="BE110" i="11" s="1"/>
  <c r="BD110" i="11" a="1"/>
  <c r="BD110" i="11" s="1"/>
  <c r="BC110" i="11" a="1"/>
  <c r="BC110" i="11" s="1"/>
  <c r="BB110" i="11" a="1"/>
  <c r="BB110" i="11" s="1"/>
  <c r="BA110" i="11" a="1"/>
  <c r="BA110" i="11" s="1"/>
  <c r="AZ110" i="11" a="1"/>
  <c r="AZ110" i="11" s="1"/>
  <c r="AY110" i="11" a="1"/>
  <c r="AY110" i="11" s="1"/>
  <c r="AX110" i="11" a="1"/>
  <c r="AX110" i="11" s="1"/>
  <c r="AW110" i="11" a="1"/>
  <c r="AW110" i="11" s="1"/>
  <c r="AV110" i="11" a="1"/>
  <c r="AV110" i="11" s="1"/>
  <c r="AU110" i="11" a="1"/>
  <c r="AU110" i="11" s="1"/>
  <c r="AT110" i="11" a="1"/>
  <c r="AT110" i="11" s="1"/>
  <c r="AS110" i="11" a="1"/>
  <c r="AS110" i="11" s="1"/>
  <c r="AR110" i="11" a="1"/>
  <c r="AR110" i="11" s="1"/>
  <c r="AQ110" i="11" a="1"/>
  <c r="AQ110" i="11" s="1"/>
  <c r="AP110" i="11" a="1"/>
  <c r="AP110" i="11" s="1"/>
  <c r="AO110" i="11" a="1"/>
  <c r="AO110" i="11" s="1"/>
  <c r="AN110" i="11" a="1"/>
  <c r="AN110" i="11" s="1"/>
  <c r="AM110" i="11" a="1"/>
  <c r="AM110" i="11" s="1"/>
  <c r="AL110" i="11" a="1"/>
  <c r="AL110" i="11" s="1"/>
  <c r="AK110" i="11" a="1"/>
  <c r="AK110" i="11" s="1"/>
  <c r="BN109" i="11" a="1"/>
  <c r="BN109" i="11" s="1"/>
  <c r="BM109" i="11" a="1"/>
  <c r="BM109" i="11" s="1"/>
  <c r="BK109" i="11" a="1"/>
  <c r="BK109" i="11" s="1"/>
  <c r="BJ109" i="11" a="1"/>
  <c r="BJ109" i="11" s="1"/>
  <c r="BI109" i="11" a="1"/>
  <c r="BI109" i="11" s="1"/>
  <c r="BH109" i="11" a="1"/>
  <c r="BH109" i="11" s="1"/>
  <c r="BG109" i="11" a="1"/>
  <c r="BG109" i="11" s="1"/>
  <c r="BF109" i="11" a="1"/>
  <c r="BF109" i="11" s="1"/>
  <c r="BE109" i="11" a="1"/>
  <c r="BE109" i="11" s="1"/>
  <c r="BD109" i="11" a="1"/>
  <c r="BD109" i="11" s="1"/>
  <c r="BC109" i="11" a="1"/>
  <c r="BC109" i="11" s="1"/>
  <c r="BB109" i="11" a="1"/>
  <c r="BB109" i="11" s="1"/>
  <c r="BA109" i="11" a="1"/>
  <c r="BA109" i="11" s="1"/>
  <c r="AZ109" i="11" a="1"/>
  <c r="AZ109" i="11" s="1"/>
  <c r="AY109" i="11" a="1"/>
  <c r="AY109" i="11" s="1"/>
  <c r="AX109" i="11" a="1"/>
  <c r="AX109" i="11" s="1"/>
  <c r="AW109" i="11" a="1"/>
  <c r="AW109" i="11" s="1"/>
  <c r="AV109" i="11" a="1"/>
  <c r="AV109" i="11" s="1"/>
  <c r="AU109" i="11" a="1"/>
  <c r="AU109" i="11" s="1"/>
  <c r="AT109" i="11" a="1"/>
  <c r="AT109" i="11" s="1"/>
  <c r="AS109" i="11" a="1"/>
  <c r="AS109" i="11" s="1"/>
  <c r="AR109" i="11" a="1"/>
  <c r="AR109" i="11" s="1"/>
  <c r="AQ109" i="11" a="1"/>
  <c r="AQ109" i="11" s="1"/>
  <c r="AP109" i="11" a="1"/>
  <c r="AP109" i="11" s="1"/>
  <c r="AO109" i="11" a="1"/>
  <c r="AO109" i="11" s="1"/>
  <c r="AN109" i="11" a="1"/>
  <c r="AN109" i="11" s="1"/>
  <c r="AM109" i="11" a="1"/>
  <c r="AM109" i="11" s="1"/>
  <c r="AL109" i="11" a="1"/>
  <c r="AL109" i="11" s="1"/>
  <c r="AK109" i="11" a="1"/>
  <c r="AK109" i="11" s="1"/>
  <c r="BN108" i="11" a="1"/>
  <c r="BN108" i="11" s="1"/>
  <c r="BM108" i="11" a="1"/>
  <c r="BM108" i="11" s="1"/>
  <c r="BK108" i="11" a="1"/>
  <c r="BK108" i="11" s="1"/>
  <c r="BJ108" i="11" a="1"/>
  <c r="BJ108" i="11" s="1"/>
  <c r="BI108" i="11" a="1"/>
  <c r="BI108" i="11" s="1"/>
  <c r="BH108" i="11" a="1"/>
  <c r="BH108" i="11" s="1"/>
  <c r="BG108" i="11" a="1"/>
  <c r="BG108" i="11" s="1"/>
  <c r="BF108" i="11" a="1"/>
  <c r="BF108" i="11" s="1"/>
  <c r="BE108" i="11" a="1"/>
  <c r="BE108" i="11" s="1"/>
  <c r="BD108" i="11" a="1"/>
  <c r="BD108" i="11" s="1"/>
  <c r="BC108" i="11" a="1"/>
  <c r="BC108" i="11" s="1"/>
  <c r="BB108" i="11" a="1"/>
  <c r="BB108" i="11" s="1"/>
  <c r="BA108" i="11" a="1"/>
  <c r="BA108" i="11" s="1"/>
  <c r="AZ108" i="11" a="1"/>
  <c r="AZ108" i="11" s="1"/>
  <c r="AY108" i="11" a="1"/>
  <c r="AY108" i="11" s="1"/>
  <c r="AX108" i="11" a="1"/>
  <c r="AX108" i="11" s="1"/>
  <c r="AW108" i="11" a="1"/>
  <c r="AW108" i="11" s="1"/>
  <c r="AV108" i="11" a="1"/>
  <c r="AV108" i="11" s="1"/>
  <c r="AU108" i="11" a="1"/>
  <c r="AU108" i="11" s="1"/>
  <c r="AT108" i="11" a="1"/>
  <c r="AT108" i="11" s="1"/>
  <c r="AS108" i="11" a="1"/>
  <c r="AS108" i="11" s="1"/>
  <c r="AR108" i="11" a="1"/>
  <c r="AR108" i="11" s="1"/>
  <c r="AQ108" i="11" a="1"/>
  <c r="AQ108" i="11" s="1"/>
  <c r="AP108" i="11" a="1"/>
  <c r="AP108" i="11" s="1"/>
  <c r="AO108" i="11" a="1"/>
  <c r="AO108" i="11" s="1"/>
  <c r="AN108" i="11" a="1"/>
  <c r="AN108" i="11" s="1"/>
  <c r="AM108" i="11" a="1"/>
  <c r="AM108" i="11" s="1"/>
  <c r="AL108" i="11" a="1"/>
  <c r="AL108" i="11" s="1"/>
  <c r="AK108" i="11" a="1"/>
  <c r="AK108" i="11" s="1"/>
  <c r="BN107" i="11" a="1"/>
  <c r="BN107" i="11" s="1"/>
  <c r="BM107" i="11" a="1"/>
  <c r="BM107" i="11" s="1"/>
  <c r="BK107" i="11" a="1"/>
  <c r="BK107" i="11" s="1"/>
  <c r="BJ107" i="11" a="1"/>
  <c r="BJ107" i="11" s="1"/>
  <c r="BI107" i="11" a="1"/>
  <c r="BI107" i="11" s="1"/>
  <c r="BH107" i="11" a="1"/>
  <c r="BH107" i="11" s="1"/>
  <c r="BG107" i="11" a="1"/>
  <c r="BG107" i="11" s="1"/>
  <c r="BF107" i="11" a="1"/>
  <c r="BF107" i="11" s="1"/>
  <c r="BE107" i="11" a="1"/>
  <c r="BE107" i="11" s="1"/>
  <c r="BD107" i="11" a="1"/>
  <c r="BD107" i="11" s="1"/>
  <c r="BC107" i="11" a="1"/>
  <c r="BC107" i="11" s="1"/>
  <c r="BB107" i="11" a="1"/>
  <c r="BB107" i="11" s="1"/>
  <c r="BA107" i="11" a="1"/>
  <c r="BA107" i="11" s="1"/>
  <c r="AZ107" i="11" a="1"/>
  <c r="AZ107" i="11" s="1"/>
  <c r="AY107" i="11" a="1"/>
  <c r="AY107" i="11" s="1"/>
  <c r="AX107" i="11" a="1"/>
  <c r="AX107" i="11" s="1"/>
  <c r="AW107" i="11" a="1"/>
  <c r="AW107" i="11" s="1"/>
  <c r="AV107" i="11" a="1"/>
  <c r="AV107" i="11" s="1"/>
  <c r="AU107" i="11" a="1"/>
  <c r="AU107" i="11" s="1"/>
  <c r="AT107" i="11" a="1"/>
  <c r="AT107" i="11" s="1"/>
  <c r="AS107" i="11" a="1"/>
  <c r="AS107" i="11" s="1"/>
  <c r="AR107" i="11" a="1"/>
  <c r="AR107" i="11" s="1"/>
  <c r="AQ107" i="11" a="1"/>
  <c r="AQ107" i="11" s="1"/>
  <c r="AP107" i="11" a="1"/>
  <c r="AP107" i="11" s="1"/>
  <c r="AO107" i="11" a="1"/>
  <c r="AO107" i="11" s="1"/>
  <c r="AN107" i="11" a="1"/>
  <c r="AN107" i="11" s="1"/>
  <c r="AM107" i="11" a="1"/>
  <c r="AM107" i="11" s="1"/>
  <c r="AL107" i="11" a="1"/>
  <c r="AL107" i="11" s="1"/>
  <c r="AK107" i="11" a="1"/>
  <c r="AK107" i="11" s="1"/>
  <c r="BN106" i="11" a="1"/>
  <c r="BN106" i="11" s="1"/>
  <c r="BM106" i="11" a="1"/>
  <c r="BM106" i="11" s="1"/>
  <c r="BK106" i="11" a="1"/>
  <c r="BK106" i="11" s="1"/>
  <c r="BJ106" i="11" a="1"/>
  <c r="BJ106" i="11" s="1"/>
  <c r="BI106" i="11" a="1"/>
  <c r="BI106" i="11" s="1"/>
  <c r="BH106" i="11" a="1"/>
  <c r="BH106" i="11" s="1"/>
  <c r="BG106" i="11" a="1"/>
  <c r="BG106" i="11" s="1"/>
  <c r="BF106" i="11" a="1"/>
  <c r="BF106" i="11" s="1"/>
  <c r="BE106" i="11" a="1"/>
  <c r="BE106" i="11" s="1"/>
  <c r="BD106" i="11" a="1"/>
  <c r="BD106" i="11" s="1"/>
  <c r="BC106" i="11" a="1"/>
  <c r="BC106" i="11" s="1"/>
  <c r="BB106" i="11" a="1"/>
  <c r="BB106" i="11" s="1"/>
  <c r="BA106" i="11" a="1"/>
  <c r="BA106" i="11" s="1"/>
  <c r="AZ106" i="11" a="1"/>
  <c r="AZ106" i="11" s="1"/>
  <c r="AY106" i="11" a="1"/>
  <c r="AY106" i="11" s="1"/>
  <c r="AX106" i="11" a="1"/>
  <c r="AX106" i="11" s="1"/>
  <c r="AW106" i="11" a="1"/>
  <c r="AW106" i="11" s="1"/>
  <c r="AV106" i="11" a="1"/>
  <c r="AV106" i="11" s="1"/>
  <c r="AU106" i="11" a="1"/>
  <c r="AU106" i="11" s="1"/>
  <c r="AT106" i="11" a="1"/>
  <c r="AT106" i="11" s="1"/>
  <c r="AS106" i="11" a="1"/>
  <c r="AS106" i="11" s="1"/>
  <c r="AR106" i="11" a="1"/>
  <c r="AR106" i="11" s="1"/>
  <c r="AQ106" i="11" a="1"/>
  <c r="AQ106" i="11" s="1"/>
  <c r="AP106" i="11" a="1"/>
  <c r="AP106" i="11" s="1"/>
  <c r="AO106" i="11" a="1"/>
  <c r="AO106" i="11" s="1"/>
  <c r="AN106" i="11" a="1"/>
  <c r="AN106" i="11" s="1"/>
  <c r="AM106" i="11" a="1"/>
  <c r="AM106" i="11" s="1"/>
  <c r="AL106" i="11" a="1"/>
  <c r="AL106" i="11" s="1"/>
  <c r="AK106" i="11" a="1"/>
  <c r="AK106" i="11" s="1"/>
  <c r="BN105" i="11" a="1"/>
  <c r="BN105" i="11" s="1"/>
  <c r="BM105" i="11" a="1"/>
  <c r="BM105" i="11" s="1"/>
  <c r="BK105" i="11" a="1"/>
  <c r="BK105" i="11" s="1"/>
  <c r="BJ105" i="11" a="1"/>
  <c r="BJ105" i="11" s="1"/>
  <c r="BI105" i="11" a="1"/>
  <c r="BI105" i="11" s="1"/>
  <c r="BH105" i="11" a="1"/>
  <c r="BH105" i="11" s="1"/>
  <c r="BG105" i="11" a="1"/>
  <c r="BG105" i="11" s="1"/>
  <c r="BF105" i="11" a="1"/>
  <c r="BF105" i="11" s="1"/>
  <c r="BE105" i="11" a="1"/>
  <c r="BE105" i="11" s="1"/>
  <c r="BD105" i="11" a="1"/>
  <c r="BD105" i="11" s="1"/>
  <c r="BC105" i="11" a="1"/>
  <c r="BC105" i="11" s="1"/>
  <c r="BB105" i="11" a="1"/>
  <c r="BB105" i="11" s="1"/>
  <c r="BA105" i="11" a="1"/>
  <c r="BA105" i="11" s="1"/>
  <c r="AZ105" i="11" a="1"/>
  <c r="AZ105" i="11" s="1"/>
  <c r="AY105" i="11" a="1"/>
  <c r="AY105" i="11" s="1"/>
  <c r="AX105" i="11" a="1"/>
  <c r="AX105" i="11" s="1"/>
  <c r="AW105" i="11" a="1"/>
  <c r="AW105" i="11" s="1"/>
  <c r="AV105" i="11" a="1"/>
  <c r="AV105" i="11" s="1"/>
  <c r="AU105" i="11" a="1"/>
  <c r="AU105" i="11" s="1"/>
  <c r="AT105" i="11" a="1"/>
  <c r="AT105" i="11" s="1"/>
  <c r="AS105" i="11" a="1"/>
  <c r="AS105" i="11" s="1"/>
  <c r="AR105" i="11" a="1"/>
  <c r="AR105" i="11" s="1"/>
  <c r="AQ105" i="11" a="1"/>
  <c r="AQ105" i="11" s="1"/>
  <c r="AP105" i="11" a="1"/>
  <c r="AP105" i="11" s="1"/>
  <c r="AO105" i="11" a="1"/>
  <c r="AO105" i="11" s="1"/>
  <c r="AN105" i="11" a="1"/>
  <c r="AN105" i="11" s="1"/>
  <c r="AM105" i="11" a="1"/>
  <c r="AM105" i="11" s="1"/>
  <c r="AL105" i="11" a="1"/>
  <c r="AL105" i="11" s="1"/>
  <c r="AK105" i="11" a="1"/>
  <c r="AK105" i="11" s="1"/>
  <c r="BN104" i="11" a="1"/>
  <c r="BN104" i="11" s="1"/>
  <c r="BM104" i="11" a="1"/>
  <c r="BM104" i="11" s="1"/>
  <c r="BK104" i="11" a="1"/>
  <c r="BK104" i="11" s="1"/>
  <c r="BJ104" i="11" a="1"/>
  <c r="BJ104" i="11" s="1"/>
  <c r="BI104" i="11" a="1"/>
  <c r="BI104" i="11" s="1"/>
  <c r="BH104" i="11" a="1"/>
  <c r="BH104" i="11" s="1"/>
  <c r="BG104" i="11" a="1"/>
  <c r="BG104" i="11" s="1"/>
  <c r="BF104" i="11" a="1"/>
  <c r="BF104" i="11" s="1"/>
  <c r="BE104" i="11" a="1"/>
  <c r="BE104" i="11" s="1"/>
  <c r="BD104" i="11" a="1"/>
  <c r="BD104" i="11" s="1"/>
  <c r="BC104" i="11" a="1"/>
  <c r="BC104" i="11" s="1"/>
  <c r="BB104" i="11" a="1"/>
  <c r="BB104" i="11" s="1"/>
  <c r="BA104" i="11" a="1"/>
  <c r="BA104" i="11" s="1"/>
  <c r="AZ104" i="11" a="1"/>
  <c r="AZ104" i="11" s="1"/>
  <c r="AY104" i="11" a="1"/>
  <c r="AY104" i="11" s="1"/>
  <c r="AX104" i="11" a="1"/>
  <c r="AX104" i="11" s="1"/>
  <c r="AW104" i="11" a="1"/>
  <c r="AW104" i="11" s="1"/>
  <c r="AV104" i="11" a="1"/>
  <c r="AV104" i="11" s="1"/>
  <c r="AU104" i="11" a="1"/>
  <c r="AU104" i="11" s="1"/>
  <c r="AT104" i="11" a="1"/>
  <c r="AT104" i="11" s="1"/>
  <c r="AS104" i="11" a="1"/>
  <c r="AS104" i="11" s="1"/>
  <c r="AR104" i="11" a="1"/>
  <c r="AR104" i="11" s="1"/>
  <c r="AQ104" i="11" a="1"/>
  <c r="AQ104" i="11" s="1"/>
  <c r="AP104" i="11" a="1"/>
  <c r="AP104" i="11" s="1"/>
  <c r="AO104" i="11" a="1"/>
  <c r="AO104" i="11" s="1"/>
  <c r="AN104" i="11" a="1"/>
  <c r="AN104" i="11" s="1"/>
  <c r="AM104" i="11" a="1"/>
  <c r="AM104" i="11" s="1"/>
  <c r="AL104" i="11" a="1"/>
  <c r="AL104" i="11" s="1"/>
  <c r="AK104" i="11" a="1"/>
  <c r="AK104" i="11" s="1"/>
  <c r="BN103" i="11" a="1"/>
  <c r="BN103" i="11" s="1"/>
  <c r="BM103" i="11" a="1"/>
  <c r="BM103" i="11" s="1"/>
  <c r="BK103" i="11" a="1"/>
  <c r="BK103" i="11" s="1"/>
  <c r="BJ103" i="11" a="1"/>
  <c r="BJ103" i="11" s="1"/>
  <c r="BI103" i="11" a="1"/>
  <c r="BI103" i="11" s="1"/>
  <c r="BH103" i="11" a="1"/>
  <c r="BH103" i="11" s="1"/>
  <c r="BG103" i="11" a="1"/>
  <c r="BG103" i="11" s="1"/>
  <c r="BF103" i="11" a="1"/>
  <c r="BF103" i="11" s="1"/>
  <c r="BE103" i="11" a="1"/>
  <c r="BE103" i="11" s="1"/>
  <c r="BD103" i="11" a="1"/>
  <c r="BD103" i="11" s="1"/>
  <c r="BC103" i="11" a="1"/>
  <c r="BC103" i="11" s="1"/>
  <c r="BB103" i="11" a="1"/>
  <c r="BB103" i="11" s="1"/>
  <c r="BA103" i="11" a="1"/>
  <c r="BA103" i="11" s="1"/>
  <c r="AZ103" i="11" a="1"/>
  <c r="AZ103" i="11" s="1"/>
  <c r="AY103" i="11" a="1"/>
  <c r="AY103" i="11" s="1"/>
  <c r="AX103" i="11" a="1"/>
  <c r="AX103" i="11" s="1"/>
  <c r="AW103" i="11" a="1"/>
  <c r="AW103" i="11" s="1"/>
  <c r="AV103" i="11" a="1"/>
  <c r="AV103" i="11" s="1"/>
  <c r="AU103" i="11" a="1"/>
  <c r="AU103" i="11" s="1"/>
  <c r="AT103" i="11" a="1"/>
  <c r="AT103" i="11" s="1"/>
  <c r="AS103" i="11" a="1"/>
  <c r="AS103" i="11" s="1"/>
  <c r="AR103" i="11" a="1"/>
  <c r="AR103" i="11" s="1"/>
  <c r="AQ103" i="11" a="1"/>
  <c r="AQ103" i="11" s="1"/>
  <c r="AP103" i="11" a="1"/>
  <c r="AP103" i="11" s="1"/>
  <c r="AO103" i="11" a="1"/>
  <c r="AO103" i="11" s="1"/>
  <c r="AN103" i="11" a="1"/>
  <c r="AN103" i="11" s="1"/>
  <c r="AM103" i="11" a="1"/>
  <c r="AM103" i="11" s="1"/>
  <c r="AL103" i="11" a="1"/>
  <c r="AL103" i="11" s="1"/>
  <c r="AK103" i="11" a="1"/>
  <c r="AK103" i="11" s="1"/>
  <c r="BN102" i="11" a="1"/>
  <c r="BN102" i="11" s="1"/>
  <c r="BM102" i="11" a="1"/>
  <c r="BM102" i="11" s="1"/>
  <c r="BK102" i="11" a="1"/>
  <c r="BK102" i="11" s="1"/>
  <c r="BJ102" i="11" a="1"/>
  <c r="BJ102" i="11" s="1"/>
  <c r="BI102" i="11" a="1"/>
  <c r="BI102" i="11" s="1"/>
  <c r="BH102" i="11" a="1"/>
  <c r="BH102" i="11" s="1"/>
  <c r="BG102" i="11" a="1"/>
  <c r="BG102" i="11" s="1"/>
  <c r="BF102" i="11" a="1"/>
  <c r="BF102" i="11" s="1"/>
  <c r="BE102" i="11" a="1"/>
  <c r="BE102" i="11" s="1"/>
  <c r="BD102" i="11" a="1"/>
  <c r="BD102" i="11" s="1"/>
  <c r="BC102" i="11" a="1"/>
  <c r="BC102" i="11" s="1"/>
  <c r="BB102" i="11" a="1"/>
  <c r="BB102" i="11" s="1"/>
  <c r="BA102" i="11" a="1"/>
  <c r="BA102" i="11" s="1"/>
  <c r="AZ102" i="11" a="1"/>
  <c r="AZ102" i="11" s="1"/>
  <c r="AY102" i="11" a="1"/>
  <c r="AY102" i="11" s="1"/>
  <c r="AX102" i="11" a="1"/>
  <c r="AX102" i="11" s="1"/>
  <c r="AW102" i="11" a="1"/>
  <c r="AW102" i="11" s="1"/>
  <c r="AV102" i="11" a="1"/>
  <c r="AV102" i="11" s="1"/>
  <c r="AU102" i="11" a="1"/>
  <c r="AU102" i="11" s="1"/>
  <c r="AT102" i="11" a="1"/>
  <c r="AT102" i="11" s="1"/>
  <c r="AS102" i="11" a="1"/>
  <c r="AS102" i="11" s="1"/>
  <c r="AR102" i="11" a="1"/>
  <c r="AR102" i="11" s="1"/>
  <c r="AQ102" i="11" a="1"/>
  <c r="AQ102" i="11" s="1"/>
  <c r="AP102" i="11" a="1"/>
  <c r="AP102" i="11" s="1"/>
  <c r="AO102" i="11" a="1"/>
  <c r="AO102" i="11" s="1"/>
  <c r="AN102" i="11" a="1"/>
  <c r="AN102" i="11" s="1"/>
  <c r="AM102" i="11" a="1"/>
  <c r="AM102" i="11" s="1"/>
  <c r="AL102" i="11" a="1"/>
  <c r="AL102" i="11" s="1"/>
  <c r="AK102" i="11" a="1"/>
  <c r="AK102" i="11" s="1"/>
  <c r="BN101" i="11" a="1"/>
  <c r="BN101" i="11" s="1"/>
  <c r="BM101" i="11" a="1"/>
  <c r="BM101" i="11" s="1"/>
  <c r="BK101" i="11" a="1"/>
  <c r="BK101" i="11" s="1"/>
  <c r="BJ101" i="11" a="1"/>
  <c r="BJ101" i="11" s="1"/>
  <c r="BI101" i="11" a="1"/>
  <c r="BI101" i="11" s="1"/>
  <c r="BH101" i="11" a="1"/>
  <c r="BH101" i="11" s="1"/>
  <c r="BG101" i="11" a="1"/>
  <c r="BG101" i="11" s="1"/>
  <c r="BF101" i="11" a="1"/>
  <c r="BF101" i="11" s="1"/>
  <c r="BE101" i="11" a="1"/>
  <c r="BE101" i="11" s="1"/>
  <c r="BD101" i="11" a="1"/>
  <c r="BD101" i="11" s="1"/>
  <c r="BC101" i="11" a="1"/>
  <c r="BC101" i="11" s="1"/>
  <c r="BB101" i="11" a="1"/>
  <c r="BB101" i="11" s="1"/>
  <c r="BA101" i="11" a="1"/>
  <c r="BA101" i="11" s="1"/>
  <c r="AZ101" i="11" a="1"/>
  <c r="AZ101" i="11" s="1"/>
  <c r="AY101" i="11" a="1"/>
  <c r="AY101" i="11" s="1"/>
  <c r="AX101" i="11" a="1"/>
  <c r="AX101" i="11" s="1"/>
  <c r="AW101" i="11" a="1"/>
  <c r="AW101" i="11" s="1"/>
  <c r="AV101" i="11" a="1"/>
  <c r="AV101" i="11" s="1"/>
  <c r="AU101" i="11" a="1"/>
  <c r="AU101" i="11" s="1"/>
  <c r="AT101" i="11" a="1"/>
  <c r="AT101" i="11" s="1"/>
  <c r="AS101" i="11" a="1"/>
  <c r="AS101" i="11" s="1"/>
  <c r="AR101" i="11" a="1"/>
  <c r="AR101" i="11" s="1"/>
  <c r="AQ101" i="11" a="1"/>
  <c r="AQ101" i="11" s="1"/>
  <c r="AP101" i="11" a="1"/>
  <c r="AP101" i="11" s="1"/>
  <c r="AO101" i="11" a="1"/>
  <c r="AO101" i="11" s="1"/>
  <c r="AN101" i="11" a="1"/>
  <c r="AN101" i="11" s="1"/>
  <c r="AM101" i="11" a="1"/>
  <c r="AM101" i="11" s="1"/>
  <c r="AL101" i="11" a="1"/>
  <c r="AL101" i="11" s="1"/>
  <c r="AK101" i="11" a="1"/>
  <c r="AK101" i="11" s="1"/>
  <c r="BN100" i="11" a="1"/>
  <c r="BN100" i="11" s="1"/>
  <c r="BM100" i="11" a="1"/>
  <c r="BM100" i="11" s="1"/>
  <c r="BL100" i="11" a="1"/>
  <c r="BL100" i="11" s="1"/>
  <c r="BK100" i="11" a="1"/>
  <c r="BK100" i="11" s="1"/>
  <c r="BJ100" i="11" a="1"/>
  <c r="BJ100" i="11" s="1"/>
  <c r="BI100" i="11" a="1"/>
  <c r="BI100" i="11" s="1"/>
  <c r="BH100" i="11" a="1"/>
  <c r="BH100" i="11" s="1"/>
  <c r="BG100" i="11" a="1"/>
  <c r="BG100" i="11" s="1"/>
  <c r="BF100" i="11" a="1"/>
  <c r="BF100" i="11" s="1"/>
  <c r="BE100" i="11" a="1"/>
  <c r="BE100" i="11" s="1"/>
  <c r="BD100" i="11" a="1"/>
  <c r="BD100" i="11" s="1"/>
  <c r="BC100" i="11" a="1"/>
  <c r="BC100" i="11" s="1"/>
  <c r="BB100" i="11" a="1"/>
  <c r="BB100" i="11" s="1"/>
  <c r="BA100" i="11" a="1"/>
  <c r="BA100" i="11" s="1"/>
  <c r="AZ100" i="11" a="1"/>
  <c r="AZ100" i="11" s="1"/>
  <c r="AY100" i="11" a="1"/>
  <c r="AY100" i="11" s="1"/>
  <c r="AX100" i="11" a="1"/>
  <c r="AX100" i="11" s="1"/>
  <c r="AW100" i="11" a="1"/>
  <c r="AW100" i="11" s="1"/>
  <c r="AV100" i="11" a="1"/>
  <c r="AV100" i="11" s="1"/>
  <c r="AU100" i="11" a="1"/>
  <c r="AU100" i="11" s="1"/>
  <c r="AT100" i="11" a="1"/>
  <c r="AT100" i="11" s="1"/>
  <c r="AS100" i="11" a="1"/>
  <c r="AS100" i="11" s="1"/>
  <c r="AR100" i="11" a="1"/>
  <c r="AR100" i="11" s="1"/>
  <c r="AQ100" i="11" a="1"/>
  <c r="AQ100" i="11" s="1"/>
  <c r="AP100" i="11" a="1"/>
  <c r="AP100" i="11" s="1"/>
  <c r="AO100" i="11" a="1"/>
  <c r="AO100" i="11" s="1"/>
  <c r="AN100" i="11" a="1"/>
  <c r="AN100" i="11" s="1"/>
  <c r="AM100" i="11" a="1"/>
  <c r="AM100" i="11" s="1"/>
  <c r="AL100" i="11" a="1"/>
  <c r="AL100" i="11" s="1"/>
  <c r="AK100" i="11" a="1"/>
  <c r="AK100" i="11" s="1"/>
  <c r="BN99" i="11" a="1"/>
  <c r="BN99" i="11" s="1"/>
  <c r="BM99" i="11" a="1"/>
  <c r="BM99" i="11" s="1"/>
  <c r="BL99" i="11" a="1"/>
  <c r="BL99" i="11" s="1"/>
  <c r="BK99" i="11" a="1"/>
  <c r="BK99" i="11" s="1"/>
  <c r="BJ99" i="11" a="1"/>
  <c r="BJ99" i="11" s="1"/>
  <c r="BI99" i="11" a="1"/>
  <c r="BI99" i="11" s="1"/>
  <c r="BH99" i="11" a="1"/>
  <c r="BH99" i="11" s="1"/>
  <c r="BG99" i="11" a="1"/>
  <c r="BG99" i="11" s="1"/>
  <c r="BF99" i="11" a="1"/>
  <c r="BF99" i="11" s="1"/>
  <c r="BE99" i="11" a="1"/>
  <c r="BE99" i="11" s="1"/>
  <c r="BD99" i="11" a="1"/>
  <c r="BD99" i="11" s="1"/>
  <c r="BC99" i="11" a="1"/>
  <c r="BC99" i="11" s="1"/>
  <c r="BB99" i="11" a="1"/>
  <c r="BB99" i="11" s="1"/>
  <c r="BA99" i="11" a="1"/>
  <c r="BA99" i="11" s="1"/>
  <c r="AZ99" i="11" a="1"/>
  <c r="AZ99" i="11" s="1"/>
  <c r="AY99" i="11" a="1"/>
  <c r="AY99" i="11" s="1"/>
  <c r="AX99" i="11" a="1"/>
  <c r="AX99" i="11" s="1"/>
  <c r="AW99" i="11" a="1"/>
  <c r="AW99" i="11" s="1"/>
  <c r="AV99" i="11" a="1"/>
  <c r="AV99" i="11" s="1"/>
  <c r="AU99" i="11" a="1"/>
  <c r="AU99" i="11" s="1"/>
  <c r="AT99" i="11" a="1"/>
  <c r="AT99" i="11" s="1"/>
  <c r="AS99" i="11" a="1"/>
  <c r="AS99" i="11" s="1"/>
  <c r="AR99" i="11" a="1"/>
  <c r="AR99" i="11" s="1"/>
  <c r="AQ99" i="11" a="1"/>
  <c r="AQ99" i="11" s="1"/>
  <c r="AP99" i="11" a="1"/>
  <c r="AP99" i="11" s="1"/>
  <c r="AO99" i="11" a="1"/>
  <c r="AO99" i="11" s="1"/>
  <c r="AN99" i="11" a="1"/>
  <c r="AN99" i="11" s="1"/>
  <c r="AM99" i="11" a="1"/>
  <c r="AM99" i="11" s="1"/>
  <c r="AL99" i="11" a="1"/>
  <c r="AL99" i="11" s="1"/>
  <c r="AK99" i="11" a="1"/>
  <c r="AK99" i="11" s="1"/>
  <c r="BN98" i="11" a="1"/>
  <c r="BN98" i="11" s="1"/>
  <c r="BM98" i="11" a="1"/>
  <c r="BM98" i="11" s="1"/>
  <c r="BL98" i="11" a="1"/>
  <c r="BL98" i="11" s="1"/>
  <c r="BK98" i="11" a="1"/>
  <c r="BK98" i="11" s="1"/>
  <c r="BJ98" i="11" a="1"/>
  <c r="BJ98" i="11" s="1"/>
  <c r="BI98" i="11" a="1"/>
  <c r="BI98" i="11" s="1"/>
  <c r="BH98" i="11" a="1"/>
  <c r="BH98" i="11" s="1"/>
  <c r="BG98" i="11" a="1"/>
  <c r="BG98" i="11" s="1"/>
  <c r="BF98" i="11" a="1"/>
  <c r="BF98" i="11" s="1"/>
  <c r="BE98" i="11" a="1"/>
  <c r="BE98" i="11" s="1"/>
  <c r="BD98" i="11" a="1"/>
  <c r="BD98" i="11" s="1"/>
  <c r="BC98" i="11" a="1"/>
  <c r="BC98" i="11" s="1"/>
  <c r="BB98" i="11" a="1"/>
  <c r="BB98" i="11" s="1"/>
  <c r="BA98" i="11" a="1"/>
  <c r="BA98" i="11" s="1"/>
  <c r="AZ98" i="11" a="1"/>
  <c r="AZ98" i="11" s="1"/>
  <c r="AY98" i="11" a="1"/>
  <c r="AY98" i="11" s="1"/>
  <c r="AX98" i="11" a="1"/>
  <c r="AX98" i="11" s="1"/>
  <c r="AW98" i="11" a="1"/>
  <c r="AW98" i="11" s="1"/>
  <c r="AV98" i="11" a="1"/>
  <c r="AV98" i="11" s="1"/>
  <c r="AU98" i="11" a="1"/>
  <c r="AU98" i="11" s="1"/>
  <c r="AT98" i="11" a="1"/>
  <c r="AT98" i="11" s="1"/>
  <c r="AS98" i="11" a="1"/>
  <c r="AS98" i="11" s="1"/>
  <c r="AR98" i="11" a="1"/>
  <c r="AR98" i="11" s="1"/>
  <c r="AQ98" i="11" a="1"/>
  <c r="AQ98" i="11" s="1"/>
  <c r="AP98" i="11" a="1"/>
  <c r="AP98" i="11" s="1"/>
  <c r="AO98" i="11" a="1"/>
  <c r="AO98" i="11" s="1"/>
  <c r="AN98" i="11" a="1"/>
  <c r="AN98" i="11" s="1"/>
  <c r="AM98" i="11" a="1"/>
  <c r="AM98" i="11" s="1"/>
  <c r="AL98" i="11" a="1"/>
  <c r="AL98" i="11" s="1"/>
  <c r="AK98" i="11" a="1"/>
  <c r="AK98" i="11" s="1"/>
  <c r="BN97" i="11" a="1"/>
  <c r="BN97" i="11" s="1"/>
  <c r="BM97" i="11" a="1"/>
  <c r="BM97" i="11" s="1"/>
  <c r="BL97" i="11" a="1"/>
  <c r="BL97" i="11" s="1"/>
  <c r="BK97" i="11" a="1"/>
  <c r="BK97" i="11" s="1"/>
  <c r="BJ97" i="11" a="1"/>
  <c r="BJ97" i="11" s="1"/>
  <c r="BI97" i="11" a="1"/>
  <c r="BI97" i="11" s="1"/>
  <c r="BH97" i="11" a="1"/>
  <c r="BH97" i="11" s="1"/>
  <c r="BG97" i="11" a="1"/>
  <c r="BG97" i="11" s="1"/>
  <c r="BF97" i="11" a="1"/>
  <c r="BF97" i="11" s="1"/>
  <c r="BE97" i="11" a="1"/>
  <c r="BE97" i="11" s="1"/>
  <c r="BD97" i="11" a="1"/>
  <c r="BD97" i="11" s="1"/>
  <c r="BC97" i="11" a="1"/>
  <c r="BC97" i="11" s="1"/>
  <c r="BB97" i="11" a="1"/>
  <c r="BB97" i="11" s="1"/>
  <c r="BA97" i="11" a="1"/>
  <c r="BA97" i="11" s="1"/>
  <c r="AZ97" i="11" a="1"/>
  <c r="AZ97" i="11" s="1"/>
  <c r="AY97" i="11" a="1"/>
  <c r="AY97" i="11" s="1"/>
  <c r="AX97" i="11" a="1"/>
  <c r="AX97" i="11" s="1"/>
  <c r="AW97" i="11" a="1"/>
  <c r="AW97" i="11" s="1"/>
  <c r="AV97" i="11" a="1"/>
  <c r="AV97" i="11" s="1"/>
  <c r="AU97" i="11" a="1"/>
  <c r="AU97" i="11" s="1"/>
  <c r="AT97" i="11" a="1"/>
  <c r="AT97" i="11" s="1"/>
  <c r="AS97" i="11" a="1"/>
  <c r="AS97" i="11" s="1"/>
  <c r="AR97" i="11" a="1"/>
  <c r="AR97" i="11" s="1"/>
  <c r="AQ97" i="11" a="1"/>
  <c r="AQ97" i="11" s="1"/>
  <c r="AP97" i="11" a="1"/>
  <c r="AP97" i="11" s="1"/>
  <c r="AO97" i="11" a="1"/>
  <c r="AO97" i="11" s="1"/>
  <c r="AN97" i="11" a="1"/>
  <c r="AN97" i="11" s="1"/>
  <c r="AM97" i="11" a="1"/>
  <c r="AM97" i="11" s="1"/>
  <c r="AL97" i="11" a="1"/>
  <c r="AL97" i="11" s="1"/>
  <c r="AK97" i="11" a="1"/>
  <c r="AK97" i="11" s="1"/>
  <c r="BN96" i="11" a="1"/>
  <c r="BN96" i="11" s="1"/>
  <c r="BM96" i="11" a="1"/>
  <c r="BM96" i="11" s="1"/>
  <c r="BL96" i="11" a="1"/>
  <c r="BL96" i="11" s="1"/>
  <c r="BK96" i="11" a="1"/>
  <c r="BK96" i="11" s="1"/>
  <c r="BJ96" i="11" a="1"/>
  <c r="BJ96" i="11" s="1"/>
  <c r="BI96" i="11" a="1"/>
  <c r="BI96" i="11" s="1"/>
  <c r="BH96" i="11" a="1"/>
  <c r="BH96" i="11" s="1"/>
  <c r="BG96" i="11" a="1"/>
  <c r="BG96" i="11" s="1"/>
  <c r="BF96" i="11" a="1"/>
  <c r="BF96" i="11" s="1"/>
  <c r="BE96" i="11" a="1"/>
  <c r="BE96" i="11" s="1"/>
  <c r="BD96" i="11" a="1"/>
  <c r="BD96" i="11" s="1"/>
  <c r="BC96" i="11" a="1"/>
  <c r="BC96" i="11" s="1"/>
  <c r="BB96" i="11" a="1"/>
  <c r="BB96" i="11" s="1"/>
  <c r="BA96" i="11" a="1"/>
  <c r="BA96" i="11" s="1"/>
  <c r="AZ96" i="11" a="1"/>
  <c r="AZ96" i="11" s="1"/>
  <c r="AY96" i="11" a="1"/>
  <c r="AY96" i="11" s="1"/>
  <c r="AX96" i="11" a="1"/>
  <c r="AX96" i="11" s="1"/>
  <c r="AW96" i="11" a="1"/>
  <c r="AW96" i="11" s="1"/>
  <c r="AV96" i="11" a="1"/>
  <c r="AV96" i="11" s="1"/>
  <c r="AU96" i="11" a="1"/>
  <c r="AU96" i="11" s="1"/>
  <c r="AT96" i="11" a="1"/>
  <c r="AT96" i="11" s="1"/>
  <c r="AS96" i="11" a="1"/>
  <c r="AS96" i="11" s="1"/>
  <c r="AR96" i="11" a="1"/>
  <c r="AR96" i="11" s="1"/>
  <c r="AQ96" i="11" a="1"/>
  <c r="AQ96" i="11" s="1"/>
  <c r="AP96" i="11" a="1"/>
  <c r="AP96" i="11" s="1"/>
  <c r="AO96" i="11" a="1"/>
  <c r="AO96" i="11" s="1"/>
  <c r="AN96" i="11" a="1"/>
  <c r="AN96" i="11" s="1"/>
  <c r="AM96" i="11" a="1"/>
  <c r="AM96" i="11" s="1"/>
  <c r="AL96" i="11" a="1"/>
  <c r="AL96" i="11" s="1"/>
  <c r="AK96" i="11" a="1"/>
  <c r="AK96" i="11" s="1"/>
  <c r="BN95" i="11" a="1"/>
  <c r="BN95" i="11" s="1"/>
  <c r="BM95" i="11" a="1"/>
  <c r="BM95" i="11" s="1"/>
  <c r="BL95" i="11" a="1"/>
  <c r="BL95" i="11" s="1"/>
  <c r="BK95" i="11" a="1"/>
  <c r="BK95" i="11" s="1"/>
  <c r="BJ95" i="11" a="1"/>
  <c r="BJ95" i="11" s="1"/>
  <c r="BI95" i="11" a="1"/>
  <c r="BI95" i="11" s="1"/>
  <c r="BH95" i="11" a="1"/>
  <c r="BH95" i="11" s="1"/>
  <c r="BG95" i="11" a="1"/>
  <c r="BG95" i="11" s="1"/>
  <c r="BF95" i="11" a="1"/>
  <c r="BF95" i="11" s="1"/>
  <c r="BE95" i="11" a="1"/>
  <c r="BE95" i="11" s="1"/>
  <c r="BD95" i="11" a="1"/>
  <c r="BD95" i="11" s="1"/>
  <c r="BC95" i="11" a="1"/>
  <c r="BC95" i="11" s="1"/>
  <c r="BB95" i="11" a="1"/>
  <c r="BB95" i="11" s="1"/>
  <c r="BA95" i="11" a="1"/>
  <c r="BA95" i="11" s="1"/>
  <c r="AZ95" i="11" a="1"/>
  <c r="AZ95" i="11" s="1"/>
  <c r="AY95" i="11" a="1"/>
  <c r="AY95" i="11" s="1"/>
  <c r="AX95" i="11" a="1"/>
  <c r="AX95" i="11" s="1"/>
  <c r="AW95" i="11" a="1"/>
  <c r="AW95" i="11" s="1"/>
  <c r="AV95" i="11" a="1"/>
  <c r="AV95" i="11" s="1"/>
  <c r="AU95" i="11" a="1"/>
  <c r="AU95" i="11" s="1"/>
  <c r="AT95" i="11" a="1"/>
  <c r="AT95" i="11" s="1"/>
  <c r="AS95" i="11" a="1"/>
  <c r="AS95" i="11" s="1"/>
  <c r="AR95" i="11" a="1"/>
  <c r="AR95" i="11" s="1"/>
  <c r="AQ95" i="11" a="1"/>
  <c r="AQ95" i="11" s="1"/>
  <c r="AP95" i="11" a="1"/>
  <c r="AP95" i="11" s="1"/>
  <c r="AO95" i="11" a="1"/>
  <c r="AO95" i="11" s="1"/>
  <c r="AN95" i="11" a="1"/>
  <c r="AN95" i="11" s="1"/>
  <c r="AM95" i="11" a="1"/>
  <c r="AM95" i="11" s="1"/>
  <c r="AL95" i="11" a="1"/>
  <c r="AL95" i="11" s="1"/>
  <c r="AK95" i="11" a="1"/>
  <c r="AK95" i="11" s="1"/>
  <c r="BN94" i="11" a="1"/>
  <c r="BN94" i="11" s="1"/>
  <c r="BM94" i="11" a="1"/>
  <c r="BM94" i="11" s="1"/>
  <c r="BL94" i="11" a="1"/>
  <c r="BL94" i="11" s="1"/>
  <c r="BK94" i="11" a="1"/>
  <c r="BK94" i="11" s="1"/>
  <c r="BJ94" i="11" a="1"/>
  <c r="BJ94" i="11" s="1"/>
  <c r="BI94" i="11" a="1"/>
  <c r="BI94" i="11" s="1"/>
  <c r="BH94" i="11" a="1"/>
  <c r="BH94" i="11" s="1"/>
  <c r="BG94" i="11" a="1"/>
  <c r="BG94" i="11" s="1"/>
  <c r="BF94" i="11" a="1"/>
  <c r="BF94" i="11" s="1"/>
  <c r="BE94" i="11" a="1"/>
  <c r="BE94" i="11" s="1"/>
  <c r="BD94" i="11" a="1"/>
  <c r="BD94" i="11" s="1"/>
  <c r="BC94" i="11" a="1"/>
  <c r="BC94" i="11" s="1"/>
  <c r="BB94" i="11" a="1"/>
  <c r="BB94" i="11" s="1"/>
  <c r="BA94" i="11" a="1"/>
  <c r="BA94" i="11" s="1"/>
  <c r="AZ94" i="11" a="1"/>
  <c r="AZ94" i="11" s="1"/>
  <c r="AY94" i="11" a="1"/>
  <c r="AY94" i="11" s="1"/>
  <c r="AX94" i="11" a="1"/>
  <c r="AX94" i="11" s="1"/>
  <c r="AW94" i="11" a="1"/>
  <c r="AW94" i="11" s="1"/>
  <c r="AV94" i="11" a="1"/>
  <c r="AV94" i="11" s="1"/>
  <c r="AU94" i="11" a="1"/>
  <c r="AU94" i="11" s="1"/>
  <c r="AT94" i="11" a="1"/>
  <c r="AT94" i="11" s="1"/>
  <c r="AS94" i="11" a="1"/>
  <c r="AS94" i="11" s="1"/>
  <c r="AR94" i="11" a="1"/>
  <c r="AR94" i="11" s="1"/>
  <c r="AQ94" i="11" a="1"/>
  <c r="AQ94" i="11" s="1"/>
  <c r="AP94" i="11" a="1"/>
  <c r="AP94" i="11" s="1"/>
  <c r="AO94" i="11" a="1"/>
  <c r="AO94" i="11" s="1"/>
  <c r="AN94" i="11" a="1"/>
  <c r="AN94" i="11" s="1"/>
  <c r="AM94" i="11" a="1"/>
  <c r="AM94" i="11" s="1"/>
  <c r="AL94" i="11" a="1"/>
  <c r="AL94" i="11" s="1"/>
  <c r="AK94" i="11" a="1"/>
  <c r="AK94" i="11" s="1"/>
  <c r="BN93" i="11" a="1"/>
  <c r="BN93" i="11" s="1"/>
  <c r="BM93" i="11" a="1"/>
  <c r="BM93" i="11" s="1"/>
  <c r="BL93" i="11" a="1"/>
  <c r="BL93" i="11" s="1"/>
  <c r="BK93" i="11" a="1"/>
  <c r="BK93" i="11" s="1"/>
  <c r="BJ93" i="11" a="1"/>
  <c r="BJ93" i="11" s="1"/>
  <c r="BI93" i="11" a="1"/>
  <c r="BI93" i="11" s="1"/>
  <c r="BH93" i="11" a="1"/>
  <c r="BH93" i="11" s="1"/>
  <c r="BG93" i="11" a="1"/>
  <c r="BG93" i="11" s="1"/>
  <c r="BF93" i="11" a="1"/>
  <c r="BF93" i="11" s="1"/>
  <c r="BE93" i="11" a="1"/>
  <c r="BE93" i="11" s="1"/>
  <c r="BD93" i="11" a="1"/>
  <c r="BD93" i="11" s="1"/>
  <c r="BC93" i="11" a="1"/>
  <c r="BC93" i="11" s="1"/>
  <c r="BB93" i="11" a="1"/>
  <c r="BB93" i="11" s="1"/>
  <c r="BA93" i="11" a="1"/>
  <c r="BA93" i="11" s="1"/>
  <c r="AZ93" i="11" a="1"/>
  <c r="AZ93" i="11" s="1"/>
  <c r="AY93" i="11" a="1"/>
  <c r="AY93" i="11" s="1"/>
  <c r="AX93" i="11" a="1"/>
  <c r="AX93" i="11" s="1"/>
  <c r="AW93" i="11" a="1"/>
  <c r="AW93" i="11" s="1"/>
  <c r="AV93" i="11" a="1"/>
  <c r="AV93" i="11" s="1"/>
  <c r="AU93" i="11" a="1"/>
  <c r="AU93" i="11" s="1"/>
  <c r="AT93" i="11" a="1"/>
  <c r="AT93" i="11" s="1"/>
  <c r="AS93" i="11" a="1"/>
  <c r="AS93" i="11" s="1"/>
  <c r="AR93" i="11" a="1"/>
  <c r="AR93" i="11" s="1"/>
  <c r="AQ93" i="11" a="1"/>
  <c r="AQ93" i="11" s="1"/>
  <c r="AP93" i="11" a="1"/>
  <c r="AP93" i="11" s="1"/>
  <c r="AO93" i="11" a="1"/>
  <c r="AO93" i="11" s="1"/>
  <c r="AN93" i="11" a="1"/>
  <c r="AN93" i="11" s="1"/>
  <c r="AM93" i="11" a="1"/>
  <c r="AM93" i="11" s="1"/>
  <c r="AL93" i="11" a="1"/>
  <c r="AL93" i="11" s="1"/>
  <c r="AK93" i="11" a="1"/>
  <c r="AK93" i="11" s="1"/>
  <c r="BN92" i="11" a="1"/>
  <c r="BN92" i="11" s="1"/>
  <c r="BM92" i="11" a="1"/>
  <c r="BM92" i="11" s="1"/>
  <c r="BL92" i="11" a="1"/>
  <c r="BL92" i="11" s="1"/>
  <c r="BK92" i="11" a="1"/>
  <c r="BK92" i="11" s="1"/>
  <c r="BJ92" i="11" a="1"/>
  <c r="BJ92" i="11" s="1"/>
  <c r="BI92" i="11" a="1"/>
  <c r="BI92" i="11" s="1"/>
  <c r="BH92" i="11" a="1"/>
  <c r="BH92" i="11" s="1"/>
  <c r="BG92" i="11" a="1"/>
  <c r="BG92" i="11" s="1"/>
  <c r="BF92" i="11" a="1"/>
  <c r="BF92" i="11" s="1"/>
  <c r="BE92" i="11" a="1"/>
  <c r="BE92" i="11" s="1"/>
  <c r="BD92" i="11" a="1"/>
  <c r="BD92" i="11" s="1"/>
  <c r="BC92" i="11" a="1"/>
  <c r="BC92" i="11" s="1"/>
  <c r="BB92" i="11" a="1"/>
  <c r="BB92" i="11" s="1"/>
  <c r="BA92" i="11" a="1"/>
  <c r="BA92" i="11" s="1"/>
  <c r="AZ92" i="11" a="1"/>
  <c r="AZ92" i="11" s="1"/>
  <c r="AY92" i="11" a="1"/>
  <c r="AY92" i="11" s="1"/>
  <c r="AX92" i="11" a="1"/>
  <c r="AX92" i="11" s="1"/>
  <c r="AW92" i="11" a="1"/>
  <c r="AW92" i="11" s="1"/>
  <c r="AV92" i="11" a="1"/>
  <c r="AV92" i="11" s="1"/>
  <c r="AU92" i="11" a="1"/>
  <c r="AU92" i="11" s="1"/>
  <c r="AT92" i="11" a="1"/>
  <c r="AT92" i="11" s="1"/>
  <c r="AS92" i="11" a="1"/>
  <c r="AS92" i="11" s="1"/>
  <c r="AR92" i="11" a="1"/>
  <c r="AR92" i="11" s="1"/>
  <c r="AQ92" i="11" a="1"/>
  <c r="AQ92" i="11" s="1"/>
  <c r="AP92" i="11" a="1"/>
  <c r="AP92" i="11" s="1"/>
  <c r="AO92" i="11" a="1"/>
  <c r="AO92" i="11" s="1"/>
  <c r="AN92" i="11" a="1"/>
  <c r="AN92" i="11" s="1"/>
  <c r="AM92" i="11" a="1"/>
  <c r="AM92" i="11" s="1"/>
  <c r="AL92" i="11" a="1"/>
  <c r="AL92" i="11" s="1"/>
  <c r="AK92" i="11" a="1"/>
  <c r="AK92" i="11" s="1"/>
  <c r="BN91" i="11" a="1"/>
  <c r="BN91" i="11" s="1"/>
  <c r="BM91" i="11" a="1"/>
  <c r="BM91" i="11" s="1"/>
  <c r="BL91" i="11" a="1"/>
  <c r="BL91" i="11" s="1"/>
  <c r="BK91" i="11" a="1"/>
  <c r="BK91" i="11" s="1"/>
  <c r="BJ91" i="11" a="1"/>
  <c r="BJ91" i="11" s="1"/>
  <c r="BI91" i="11" a="1"/>
  <c r="BI91" i="11" s="1"/>
  <c r="BH91" i="11" a="1"/>
  <c r="BH91" i="11" s="1"/>
  <c r="BG91" i="11" a="1"/>
  <c r="BG91" i="11" s="1"/>
  <c r="BF91" i="11" a="1"/>
  <c r="BF91" i="11" s="1"/>
  <c r="BE91" i="11" a="1"/>
  <c r="BE91" i="11" s="1"/>
  <c r="BD91" i="11" a="1"/>
  <c r="BD91" i="11" s="1"/>
  <c r="BC91" i="11" a="1"/>
  <c r="BC91" i="11" s="1"/>
  <c r="BB91" i="11" a="1"/>
  <c r="BB91" i="11" s="1"/>
  <c r="BA91" i="11" a="1"/>
  <c r="BA91" i="11" s="1"/>
  <c r="AZ91" i="11" a="1"/>
  <c r="AZ91" i="11" s="1"/>
  <c r="AY91" i="11" a="1"/>
  <c r="AY91" i="11" s="1"/>
  <c r="AX91" i="11" a="1"/>
  <c r="AX91" i="11" s="1"/>
  <c r="AW91" i="11" a="1"/>
  <c r="AW91" i="11" s="1"/>
  <c r="AV91" i="11" a="1"/>
  <c r="AV91" i="11" s="1"/>
  <c r="AU91" i="11" a="1"/>
  <c r="AU91" i="11" s="1"/>
  <c r="AT91" i="11" a="1"/>
  <c r="AT91" i="11" s="1"/>
  <c r="AS91" i="11" a="1"/>
  <c r="AS91" i="11" s="1"/>
  <c r="AR91" i="11" a="1"/>
  <c r="AR91" i="11" s="1"/>
  <c r="AQ91" i="11" a="1"/>
  <c r="AQ91" i="11" s="1"/>
  <c r="AP91" i="11" a="1"/>
  <c r="AP91" i="11" s="1"/>
  <c r="AO91" i="11" a="1"/>
  <c r="AO91" i="11" s="1"/>
  <c r="AN91" i="11" a="1"/>
  <c r="AN91" i="11" s="1"/>
  <c r="AM91" i="11" a="1"/>
  <c r="AM91" i="11" s="1"/>
  <c r="AL91" i="11" a="1"/>
  <c r="AL91" i="11" s="1"/>
  <c r="AK91" i="11" a="1"/>
  <c r="AK91" i="11" s="1"/>
  <c r="BN90" i="11" a="1"/>
  <c r="BN90" i="11" s="1"/>
  <c r="BM90" i="11" a="1"/>
  <c r="BM90" i="11" s="1"/>
  <c r="BL90" i="11" a="1"/>
  <c r="BL90" i="11" s="1"/>
  <c r="BK90" i="11" a="1"/>
  <c r="BK90" i="11" s="1"/>
  <c r="BJ90" i="11" a="1"/>
  <c r="BJ90" i="11" s="1"/>
  <c r="BI90" i="11" a="1"/>
  <c r="BI90" i="11" s="1"/>
  <c r="BH90" i="11" a="1"/>
  <c r="BH90" i="11" s="1"/>
  <c r="BG90" i="11" a="1"/>
  <c r="BG90" i="11" s="1"/>
  <c r="BF90" i="11" a="1"/>
  <c r="BF90" i="11" s="1"/>
  <c r="BE90" i="11" a="1"/>
  <c r="BE90" i="11" s="1"/>
  <c r="BD90" i="11" a="1"/>
  <c r="BD90" i="11" s="1"/>
  <c r="BC90" i="11" a="1"/>
  <c r="BC90" i="11" s="1"/>
  <c r="BB90" i="11" a="1"/>
  <c r="BB90" i="11" s="1"/>
  <c r="BA90" i="11" a="1"/>
  <c r="BA90" i="11" s="1"/>
  <c r="AZ90" i="11" a="1"/>
  <c r="AZ90" i="11" s="1"/>
  <c r="AY90" i="11" a="1"/>
  <c r="AY90" i="11" s="1"/>
  <c r="AX90" i="11" a="1"/>
  <c r="AX90" i="11" s="1"/>
  <c r="AW90" i="11" a="1"/>
  <c r="AW90" i="11" s="1"/>
  <c r="AV90" i="11" a="1"/>
  <c r="AV90" i="11" s="1"/>
  <c r="AU90" i="11" a="1"/>
  <c r="AU90" i="11" s="1"/>
  <c r="AT90" i="11" a="1"/>
  <c r="AT90" i="11" s="1"/>
  <c r="AS90" i="11" a="1"/>
  <c r="AS90" i="11" s="1"/>
  <c r="AR90" i="11" a="1"/>
  <c r="AR90" i="11" s="1"/>
  <c r="AQ90" i="11" a="1"/>
  <c r="AQ90" i="11" s="1"/>
  <c r="AP90" i="11" a="1"/>
  <c r="AP90" i="11" s="1"/>
  <c r="AO90" i="11" a="1"/>
  <c r="AO90" i="11" s="1"/>
  <c r="AN90" i="11" a="1"/>
  <c r="AN90" i="11" s="1"/>
  <c r="AM90" i="11" a="1"/>
  <c r="AM90" i="11" s="1"/>
  <c r="AL90" i="11" a="1"/>
  <c r="AL90" i="11" s="1"/>
  <c r="AK90" i="11" a="1"/>
  <c r="AK90" i="11" s="1"/>
  <c r="BN89" i="11" a="1"/>
  <c r="BN89" i="11" s="1"/>
  <c r="BM89" i="11" a="1"/>
  <c r="BM89" i="11" s="1"/>
  <c r="BL89" i="11" a="1"/>
  <c r="BL89" i="11" s="1"/>
  <c r="BK89" i="11" a="1"/>
  <c r="BK89" i="11" s="1"/>
  <c r="BJ89" i="11" a="1"/>
  <c r="BJ89" i="11" s="1"/>
  <c r="BI89" i="11" a="1"/>
  <c r="BI89" i="11" s="1"/>
  <c r="BH89" i="11" a="1"/>
  <c r="BH89" i="11" s="1"/>
  <c r="BG89" i="11" a="1"/>
  <c r="BG89" i="11" s="1"/>
  <c r="BF89" i="11" a="1"/>
  <c r="BF89" i="11" s="1"/>
  <c r="BE89" i="11" a="1"/>
  <c r="BE89" i="11" s="1"/>
  <c r="BD89" i="11" a="1"/>
  <c r="BD89" i="11" s="1"/>
  <c r="BC89" i="11" a="1"/>
  <c r="BC89" i="11" s="1"/>
  <c r="BB89" i="11" a="1"/>
  <c r="BB89" i="11" s="1"/>
  <c r="BA89" i="11" a="1"/>
  <c r="BA89" i="11" s="1"/>
  <c r="AZ89" i="11" a="1"/>
  <c r="AZ89" i="11" s="1"/>
  <c r="AY89" i="11" a="1"/>
  <c r="AY89" i="11" s="1"/>
  <c r="AX89" i="11" a="1"/>
  <c r="AX89" i="11" s="1"/>
  <c r="AW89" i="11" a="1"/>
  <c r="AW89" i="11" s="1"/>
  <c r="AV89" i="11" a="1"/>
  <c r="AV89" i="11" s="1"/>
  <c r="AU89" i="11" a="1"/>
  <c r="AU89" i="11" s="1"/>
  <c r="AT89" i="11" a="1"/>
  <c r="AT89" i="11" s="1"/>
  <c r="AS89" i="11" a="1"/>
  <c r="AS89" i="11" s="1"/>
  <c r="AR89" i="11" a="1"/>
  <c r="AR89" i="11" s="1"/>
  <c r="AQ89" i="11" a="1"/>
  <c r="AQ89" i="11" s="1"/>
  <c r="AP89" i="11" a="1"/>
  <c r="AP89" i="11" s="1"/>
  <c r="AO89" i="11" a="1"/>
  <c r="AO89" i="11" s="1"/>
  <c r="AN89" i="11" a="1"/>
  <c r="AN89" i="11" s="1"/>
  <c r="AM89" i="11" a="1"/>
  <c r="AM89" i="11" s="1"/>
  <c r="AL89" i="11" a="1"/>
  <c r="AL89" i="11" s="1"/>
  <c r="AK89" i="11" a="1"/>
  <c r="AK89" i="11" s="1"/>
  <c r="BN88" i="11" a="1"/>
  <c r="BN88" i="11" s="1"/>
  <c r="BM88" i="11" a="1"/>
  <c r="BM88" i="11" s="1"/>
  <c r="BL88" i="11" a="1"/>
  <c r="BL88" i="11" s="1"/>
  <c r="BK88" i="11" a="1"/>
  <c r="BK88" i="11" s="1"/>
  <c r="BJ88" i="11" a="1"/>
  <c r="BJ88" i="11" s="1"/>
  <c r="BI88" i="11" a="1"/>
  <c r="BI88" i="11" s="1"/>
  <c r="BH88" i="11" a="1"/>
  <c r="BH88" i="11" s="1"/>
  <c r="BG88" i="11" a="1"/>
  <c r="BG88" i="11" s="1"/>
  <c r="BF88" i="11" a="1"/>
  <c r="BF88" i="11" s="1"/>
  <c r="BE88" i="11" a="1"/>
  <c r="BE88" i="11" s="1"/>
  <c r="BD88" i="11" a="1"/>
  <c r="BD88" i="11" s="1"/>
  <c r="BC88" i="11" a="1"/>
  <c r="BC88" i="11" s="1"/>
  <c r="BB88" i="11" a="1"/>
  <c r="BB88" i="11" s="1"/>
  <c r="BA88" i="11" a="1"/>
  <c r="BA88" i="11" s="1"/>
  <c r="AZ88" i="11" a="1"/>
  <c r="AZ88" i="11" s="1"/>
  <c r="AY88" i="11" a="1"/>
  <c r="AY88" i="11" s="1"/>
  <c r="AX88" i="11" a="1"/>
  <c r="AX88" i="11" s="1"/>
  <c r="AW88" i="11" a="1"/>
  <c r="AW88" i="11" s="1"/>
  <c r="AV88" i="11" a="1"/>
  <c r="AV88" i="11" s="1"/>
  <c r="AU88" i="11" a="1"/>
  <c r="AU88" i="11" s="1"/>
  <c r="AT88" i="11" a="1"/>
  <c r="AT88" i="11" s="1"/>
  <c r="AS88" i="11" a="1"/>
  <c r="AS88" i="11" s="1"/>
  <c r="AR88" i="11" a="1"/>
  <c r="AR88" i="11" s="1"/>
  <c r="AQ88" i="11" a="1"/>
  <c r="AQ88" i="11" s="1"/>
  <c r="AP88" i="11" a="1"/>
  <c r="AP88" i="11" s="1"/>
  <c r="AO88" i="11" a="1"/>
  <c r="AO88" i="11" s="1"/>
  <c r="AN88" i="11" a="1"/>
  <c r="AN88" i="11" s="1"/>
  <c r="AM88" i="11" a="1"/>
  <c r="AM88" i="11" s="1"/>
  <c r="AL88" i="11" a="1"/>
  <c r="AL88" i="11" s="1"/>
  <c r="AK88" i="11" a="1"/>
  <c r="AK88" i="11" s="1"/>
  <c r="BN87" i="11" a="1"/>
  <c r="BN87" i="11" s="1"/>
  <c r="BM87" i="11" a="1"/>
  <c r="BM87" i="11" s="1"/>
  <c r="BL87" i="11" a="1"/>
  <c r="BL87" i="11" s="1"/>
  <c r="BK87" i="11" a="1"/>
  <c r="BK87" i="11" s="1"/>
  <c r="BJ87" i="11" a="1"/>
  <c r="BJ87" i="11" s="1"/>
  <c r="BI87" i="11" a="1"/>
  <c r="BI87" i="11" s="1"/>
  <c r="BH87" i="11" a="1"/>
  <c r="BH87" i="11" s="1"/>
  <c r="BG87" i="11" a="1"/>
  <c r="BG87" i="11" s="1"/>
  <c r="BF87" i="11" a="1"/>
  <c r="BF87" i="11" s="1"/>
  <c r="BE87" i="11" a="1"/>
  <c r="BE87" i="11" s="1"/>
  <c r="BD87" i="11" a="1"/>
  <c r="BD87" i="11" s="1"/>
  <c r="BC87" i="11" a="1"/>
  <c r="BC87" i="11" s="1"/>
  <c r="BB87" i="11" a="1"/>
  <c r="BB87" i="11" s="1"/>
  <c r="BA87" i="11" a="1"/>
  <c r="BA87" i="11" s="1"/>
  <c r="AZ87" i="11" a="1"/>
  <c r="AZ87" i="11" s="1"/>
  <c r="AY87" i="11" a="1"/>
  <c r="AY87" i="11" s="1"/>
  <c r="AX87" i="11" a="1"/>
  <c r="AX87" i="11" s="1"/>
  <c r="AW87" i="11" a="1"/>
  <c r="AW87" i="11" s="1"/>
  <c r="AV87" i="11" a="1"/>
  <c r="AV87" i="11" s="1"/>
  <c r="AU87" i="11" a="1"/>
  <c r="AU87" i="11" s="1"/>
  <c r="AT87" i="11" a="1"/>
  <c r="AT87" i="11" s="1"/>
  <c r="AS87" i="11" a="1"/>
  <c r="AS87" i="11" s="1"/>
  <c r="AR87" i="11" a="1"/>
  <c r="AR87" i="11" s="1"/>
  <c r="AQ87" i="11" a="1"/>
  <c r="AQ87" i="11" s="1"/>
  <c r="AP87" i="11" a="1"/>
  <c r="AP87" i="11" s="1"/>
  <c r="AO87" i="11" a="1"/>
  <c r="AO87" i="11" s="1"/>
  <c r="AN87" i="11" a="1"/>
  <c r="AN87" i="11" s="1"/>
  <c r="AM87" i="11" a="1"/>
  <c r="AM87" i="11" s="1"/>
  <c r="AL87" i="11" a="1"/>
  <c r="AL87" i="11" s="1"/>
  <c r="AK87" i="11" a="1"/>
  <c r="AK87" i="11" s="1"/>
  <c r="BN86" i="11" a="1"/>
  <c r="BN86" i="11" s="1"/>
  <c r="BM86" i="11" a="1"/>
  <c r="BM86" i="11" s="1"/>
  <c r="BL86" i="11" a="1"/>
  <c r="BL86" i="11" s="1"/>
  <c r="BK86" i="11" a="1"/>
  <c r="BK86" i="11" s="1"/>
  <c r="BJ86" i="11" a="1"/>
  <c r="BJ86" i="11" s="1"/>
  <c r="BI86" i="11" a="1"/>
  <c r="BI86" i="11" s="1"/>
  <c r="BH86" i="11" a="1"/>
  <c r="BH86" i="11" s="1"/>
  <c r="BG86" i="11" a="1"/>
  <c r="BG86" i="11" s="1"/>
  <c r="BF86" i="11" a="1"/>
  <c r="BF86" i="11" s="1"/>
  <c r="BE86" i="11" a="1"/>
  <c r="BE86" i="11" s="1"/>
  <c r="BD86" i="11" a="1"/>
  <c r="BD86" i="11" s="1"/>
  <c r="BC86" i="11" a="1"/>
  <c r="BC86" i="11" s="1"/>
  <c r="BB86" i="11" a="1"/>
  <c r="BB86" i="11" s="1"/>
  <c r="BA86" i="11" a="1"/>
  <c r="BA86" i="11" s="1"/>
  <c r="AZ86" i="11" a="1"/>
  <c r="AZ86" i="11" s="1"/>
  <c r="AY86" i="11" a="1"/>
  <c r="AY86" i="11" s="1"/>
  <c r="AX86" i="11" a="1"/>
  <c r="AX86" i="11" s="1"/>
  <c r="AW86" i="11" a="1"/>
  <c r="AW86" i="11" s="1"/>
  <c r="AV86" i="11" a="1"/>
  <c r="AV86" i="11" s="1"/>
  <c r="AU86" i="11" a="1"/>
  <c r="AU86" i="11" s="1"/>
  <c r="AT86" i="11" a="1"/>
  <c r="AT86" i="11" s="1"/>
  <c r="AS86" i="11" a="1"/>
  <c r="AS86" i="11" s="1"/>
  <c r="AR86" i="11" a="1"/>
  <c r="AR86" i="11" s="1"/>
  <c r="AQ86" i="11" a="1"/>
  <c r="AQ86" i="11" s="1"/>
  <c r="AP86" i="11" a="1"/>
  <c r="AP86" i="11" s="1"/>
  <c r="AO86" i="11" a="1"/>
  <c r="AO86" i="11" s="1"/>
  <c r="AN86" i="11" a="1"/>
  <c r="AN86" i="11" s="1"/>
  <c r="AM86" i="11" a="1"/>
  <c r="AM86" i="11" s="1"/>
  <c r="AL86" i="11" a="1"/>
  <c r="AL86" i="11" s="1"/>
  <c r="AK86" i="11" a="1"/>
  <c r="AK86" i="11" s="1"/>
  <c r="BN85" i="11" a="1"/>
  <c r="BN85" i="11" s="1"/>
  <c r="BM85" i="11" a="1"/>
  <c r="BM85" i="11" s="1"/>
  <c r="BL85" i="11" a="1"/>
  <c r="BL85" i="11" s="1"/>
  <c r="BK85" i="11" a="1"/>
  <c r="BK85" i="11" s="1"/>
  <c r="BJ85" i="11" a="1"/>
  <c r="BJ85" i="11" s="1"/>
  <c r="BI85" i="11" a="1"/>
  <c r="BI85" i="11" s="1"/>
  <c r="BH85" i="11" a="1"/>
  <c r="BH85" i="11" s="1"/>
  <c r="BG85" i="11" a="1"/>
  <c r="BG85" i="11" s="1"/>
  <c r="BF85" i="11" a="1"/>
  <c r="BF85" i="11" s="1"/>
  <c r="BE85" i="11" a="1"/>
  <c r="BE85" i="11" s="1"/>
  <c r="BD85" i="11" a="1"/>
  <c r="BD85" i="11" s="1"/>
  <c r="BC85" i="11" a="1"/>
  <c r="BC85" i="11" s="1"/>
  <c r="BB85" i="11" a="1"/>
  <c r="BB85" i="11" s="1"/>
  <c r="BA85" i="11" a="1"/>
  <c r="BA85" i="11" s="1"/>
  <c r="AZ85" i="11" a="1"/>
  <c r="AZ85" i="11" s="1"/>
  <c r="AY85" i="11" a="1"/>
  <c r="AY85" i="11" s="1"/>
  <c r="AX85" i="11" a="1"/>
  <c r="AX85" i="11" s="1"/>
  <c r="AW85" i="11" a="1"/>
  <c r="AW85" i="11" s="1"/>
  <c r="AV85" i="11" a="1"/>
  <c r="AV85" i="11" s="1"/>
  <c r="AU85" i="11" a="1"/>
  <c r="AU85" i="11" s="1"/>
  <c r="AT85" i="11" a="1"/>
  <c r="AT85" i="11" s="1"/>
  <c r="AS85" i="11" a="1"/>
  <c r="AS85" i="11" s="1"/>
  <c r="AR85" i="11" a="1"/>
  <c r="AR85" i="11" s="1"/>
  <c r="AQ85" i="11" a="1"/>
  <c r="AQ85" i="11" s="1"/>
  <c r="AP85" i="11" a="1"/>
  <c r="AP85" i="11" s="1"/>
  <c r="AO85" i="11" a="1"/>
  <c r="AO85" i="11" s="1"/>
  <c r="AN85" i="11" a="1"/>
  <c r="AN85" i="11" s="1"/>
  <c r="AM85" i="11" a="1"/>
  <c r="AM85" i="11" s="1"/>
  <c r="AL85" i="11" a="1"/>
  <c r="AL85" i="11" s="1"/>
  <c r="AK85" i="11" a="1"/>
  <c r="AK85" i="11" s="1"/>
  <c r="BN84" i="11" a="1"/>
  <c r="BN84" i="11" s="1"/>
  <c r="BM84" i="11" a="1"/>
  <c r="BM84" i="11" s="1"/>
  <c r="BL84" i="11" a="1"/>
  <c r="BL84" i="11" s="1"/>
  <c r="BK84" i="11" a="1"/>
  <c r="BK84" i="11" s="1"/>
  <c r="BJ84" i="11" a="1"/>
  <c r="BJ84" i="11" s="1"/>
  <c r="BI84" i="11" a="1"/>
  <c r="BI84" i="11" s="1"/>
  <c r="BH84" i="11" a="1"/>
  <c r="BH84" i="11" s="1"/>
  <c r="BG84" i="11" a="1"/>
  <c r="BG84" i="11" s="1"/>
  <c r="BF84" i="11" a="1"/>
  <c r="BF84" i="11" s="1"/>
  <c r="BE84" i="11" a="1"/>
  <c r="BE84" i="11" s="1"/>
  <c r="BD84" i="11" a="1"/>
  <c r="BD84" i="11" s="1"/>
  <c r="BC84" i="11" a="1"/>
  <c r="BC84" i="11" s="1"/>
  <c r="BB84" i="11" a="1"/>
  <c r="BB84" i="11" s="1"/>
  <c r="BA84" i="11" a="1"/>
  <c r="BA84" i="11" s="1"/>
  <c r="AZ84" i="11" a="1"/>
  <c r="AZ84" i="11" s="1"/>
  <c r="AY84" i="11" a="1"/>
  <c r="AY84" i="11" s="1"/>
  <c r="AX84" i="11" a="1"/>
  <c r="AX84" i="11" s="1"/>
  <c r="AW84" i="11" a="1"/>
  <c r="AW84" i="11" s="1"/>
  <c r="AV84" i="11" a="1"/>
  <c r="AV84" i="11" s="1"/>
  <c r="AU84" i="11" a="1"/>
  <c r="AU84" i="11" s="1"/>
  <c r="AT84" i="11" a="1"/>
  <c r="AT84" i="11" s="1"/>
  <c r="AS84" i="11" a="1"/>
  <c r="AS84" i="11" s="1"/>
  <c r="AR84" i="11" a="1"/>
  <c r="AR84" i="11" s="1"/>
  <c r="AQ84" i="11" a="1"/>
  <c r="AQ84" i="11" s="1"/>
  <c r="AP84" i="11" a="1"/>
  <c r="AP84" i="11" s="1"/>
  <c r="AO84" i="11" a="1"/>
  <c r="AO84" i="11" s="1"/>
  <c r="AN84" i="11" a="1"/>
  <c r="AN84" i="11" s="1"/>
  <c r="AM84" i="11" a="1"/>
  <c r="AM84" i="11" s="1"/>
  <c r="AL84" i="11" a="1"/>
  <c r="AL84" i="11" s="1"/>
  <c r="AK84" i="11" a="1"/>
  <c r="AK84" i="11" s="1"/>
  <c r="BN83" i="11" a="1"/>
  <c r="BN83" i="11" s="1"/>
  <c r="BM83" i="11" a="1"/>
  <c r="BM83" i="11" s="1"/>
  <c r="BL83" i="11" a="1"/>
  <c r="BL83" i="11" s="1"/>
  <c r="BK83" i="11" a="1"/>
  <c r="BK83" i="11" s="1"/>
  <c r="BJ83" i="11" a="1"/>
  <c r="BJ83" i="11" s="1"/>
  <c r="BI83" i="11" a="1"/>
  <c r="BI83" i="11" s="1"/>
  <c r="BH83" i="11" a="1"/>
  <c r="BH83" i="11" s="1"/>
  <c r="BG83" i="11" a="1"/>
  <c r="BG83" i="11" s="1"/>
  <c r="BF83" i="11" a="1"/>
  <c r="BF83" i="11" s="1"/>
  <c r="BE83" i="11" a="1"/>
  <c r="BE83" i="11" s="1"/>
  <c r="BD83" i="11" a="1"/>
  <c r="BD83" i="11" s="1"/>
  <c r="BC83" i="11" a="1"/>
  <c r="BC83" i="11" s="1"/>
  <c r="BB83" i="11" a="1"/>
  <c r="BB83" i="11" s="1"/>
  <c r="BA83" i="11" a="1"/>
  <c r="BA83" i="11" s="1"/>
  <c r="AZ83" i="11" a="1"/>
  <c r="AZ83" i="11" s="1"/>
  <c r="AY83" i="11" a="1"/>
  <c r="AY83" i="11" s="1"/>
  <c r="AX83" i="11" a="1"/>
  <c r="AX83" i="11" s="1"/>
  <c r="AW83" i="11" a="1"/>
  <c r="AW83" i="11" s="1"/>
  <c r="AV83" i="11" a="1"/>
  <c r="AV83" i="11" s="1"/>
  <c r="AU83" i="11" a="1"/>
  <c r="AU83" i="11" s="1"/>
  <c r="AT83" i="11" a="1"/>
  <c r="AT83" i="11" s="1"/>
  <c r="AS83" i="11" a="1"/>
  <c r="AS83" i="11" s="1"/>
  <c r="AR83" i="11" a="1"/>
  <c r="AR83" i="11" s="1"/>
  <c r="AQ83" i="11" a="1"/>
  <c r="AQ83" i="11" s="1"/>
  <c r="AP83" i="11" a="1"/>
  <c r="AP83" i="11" s="1"/>
  <c r="AO83" i="11" a="1"/>
  <c r="AO83" i="11" s="1"/>
  <c r="AN83" i="11" a="1"/>
  <c r="AN83" i="11" s="1"/>
  <c r="AM83" i="11" a="1"/>
  <c r="AM83" i="11" s="1"/>
  <c r="AL83" i="11" a="1"/>
  <c r="AL83" i="11" s="1"/>
  <c r="AK83" i="11" a="1"/>
  <c r="AK83" i="11" s="1"/>
  <c r="BN82" i="11" a="1"/>
  <c r="BN82" i="11" s="1"/>
  <c r="BM82" i="11" a="1"/>
  <c r="BM82" i="11" s="1"/>
  <c r="BL82" i="11" a="1"/>
  <c r="BL82" i="11" s="1"/>
  <c r="BK82" i="11" a="1"/>
  <c r="BK82" i="11" s="1"/>
  <c r="BJ82" i="11" a="1"/>
  <c r="BJ82" i="11" s="1"/>
  <c r="BI82" i="11" a="1"/>
  <c r="BI82" i="11" s="1"/>
  <c r="BH82" i="11" a="1"/>
  <c r="BH82" i="11" s="1"/>
  <c r="BG82" i="11" a="1"/>
  <c r="BG82" i="11" s="1"/>
  <c r="BF82" i="11" a="1"/>
  <c r="BF82" i="11" s="1"/>
  <c r="BE82" i="11" a="1"/>
  <c r="BE82" i="11" s="1"/>
  <c r="BD82" i="11" a="1"/>
  <c r="BD82" i="11" s="1"/>
  <c r="BC82" i="11" a="1"/>
  <c r="BC82" i="11" s="1"/>
  <c r="BB82" i="11" a="1"/>
  <c r="BB82" i="11" s="1"/>
  <c r="BA82" i="11" a="1"/>
  <c r="BA82" i="11" s="1"/>
  <c r="AZ82" i="11" a="1"/>
  <c r="AZ82" i="11" s="1"/>
  <c r="AY82" i="11" a="1"/>
  <c r="AY82" i="11" s="1"/>
  <c r="AX82" i="11" a="1"/>
  <c r="AX82" i="11" s="1"/>
  <c r="AW82" i="11" a="1"/>
  <c r="AW82" i="11" s="1"/>
  <c r="AV82" i="11" a="1"/>
  <c r="AV82" i="11" s="1"/>
  <c r="AU82" i="11" a="1"/>
  <c r="AU82" i="11" s="1"/>
  <c r="AT82" i="11" a="1"/>
  <c r="AT82" i="11" s="1"/>
  <c r="AS82" i="11" a="1"/>
  <c r="AS82" i="11" s="1"/>
  <c r="AR82" i="11" a="1"/>
  <c r="AR82" i="11" s="1"/>
  <c r="AQ82" i="11" a="1"/>
  <c r="AQ82" i="11" s="1"/>
  <c r="AP82" i="11" a="1"/>
  <c r="AP82" i="11" s="1"/>
  <c r="AO82" i="11" a="1"/>
  <c r="AO82" i="11" s="1"/>
  <c r="AN82" i="11" a="1"/>
  <c r="AN82" i="11" s="1"/>
  <c r="AM82" i="11" a="1"/>
  <c r="AM82" i="11" s="1"/>
  <c r="AL82" i="11" a="1"/>
  <c r="AL82" i="11" s="1"/>
  <c r="AK82" i="11" a="1"/>
  <c r="AK82" i="11" s="1"/>
  <c r="BN81" i="11" a="1"/>
  <c r="BN81" i="11" s="1"/>
  <c r="BM81" i="11" a="1"/>
  <c r="BM81" i="11" s="1"/>
  <c r="BL81" i="11" a="1"/>
  <c r="BL81" i="11" s="1"/>
  <c r="BK81" i="11" a="1"/>
  <c r="BK81" i="11" s="1"/>
  <c r="BJ81" i="11" a="1"/>
  <c r="BJ81" i="11" s="1"/>
  <c r="BI81" i="11" a="1"/>
  <c r="BI81" i="11" s="1"/>
  <c r="BH81" i="11" a="1"/>
  <c r="BH81" i="11" s="1"/>
  <c r="BG81" i="11" a="1"/>
  <c r="BG81" i="11" s="1"/>
  <c r="BF81" i="11" a="1"/>
  <c r="BF81" i="11" s="1"/>
  <c r="BE81" i="11" a="1"/>
  <c r="BE81" i="11" s="1"/>
  <c r="BD81" i="11" a="1"/>
  <c r="BD81" i="11" s="1"/>
  <c r="BC81" i="11" a="1"/>
  <c r="BC81" i="11" s="1"/>
  <c r="BB81" i="11" a="1"/>
  <c r="BB81" i="11" s="1"/>
  <c r="BA81" i="11" a="1"/>
  <c r="BA81" i="11" s="1"/>
  <c r="AZ81" i="11" a="1"/>
  <c r="AZ81" i="11" s="1"/>
  <c r="AY81" i="11" a="1"/>
  <c r="AY81" i="11" s="1"/>
  <c r="AX81" i="11" a="1"/>
  <c r="AX81" i="11" s="1"/>
  <c r="AW81" i="11" a="1"/>
  <c r="AW81" i="11" s="1"/>
  <c r="AV81" i="11" a="1"/>
  <c r="AV81" i="11" s="1"/>
  <c r="AU81" i="11" a="1"/>
  <c r="AU81" i="11" s="1"/>
  <c r="AT81" i="11" a="1"/>
  <c r="AT81" i="11" s="1"/>
  <c r="AS81" i="11" a="1"/>
  <c r="AS81" i="11" s="1"/>
  <c r="AR81" i="11" a="1"/>
  <c r="AR81" i="11" s="1"/>
  <c r="AP81" i="11" a="1"/>
  <c r="AP81" i="11" s="1"/>
  <c r="AO81" i="11" a="1"/>
  <c r="AO81" i="11" s="1"/>
  <c r="AN81" i="11" a="1"/>
  <c r="AN81" i="11" s="1"/>
  <c r="AM81" i="11" a="1"/>
  <c r="AM81" i="11" s="1"/>
  <c r="AL81" i="11" a="1"/>
  <c r="AL81" i="11" s="1"/>
  <c r="AK81" i="11" a="1"/>
  <c r="AK81" i="11" s="1"/>
  <c r="BN80" i="11" a="1"/>
  <c r="BN80" i="11" s="1"/>
  <c r="BM80" i="11" a="1"/>
  <c r="BM80" i="11" s="1"/>
  <c r="BL80" i="11" a="1"/>
  <c r="BL80" i="11" s="1"/>
  <c r="BK80" i="11" a="1"/>
  <c r="BK80" i="11" s="1"/>
  <c r="BJ80" i="11" a="1"/>
  <c r="BJ80" i="11" s="1"/>
  <c r="BI80" i="11" a="1"/>
  <c r="BI80" i="11" s="1"/>
  <c r="BH80" i="11" a="1"/>
  <c r="BH80" i="11" s="1"/>
  <c r="BG80" i="11" a="1"/>
  <c r="BG80" i="11" s="1"/>
  <c r="BF80" i="11" a="1"/>
  <c r="BF80" i="11" s="1"/>
  <c r="BE80" i="11" a="1"/>
  <c r="BE80" i="11" s="1"/>
  <c r="BD80" i="11" a="1"/>
  <c r="BD80" i="11" s="1"/>
  <c r="BC80" i="11" a="1"/>
  <c r="BC80" i="11" s="1"/>
  <c r="BB80" i="11" a="1"/>
  <c r="BB80" i="11" s="1"/>
  <c r="BA80" i="11" a="1"/>
  <c r="BA80" i="11" s="1"/>
  <c r="AZ80" i="11" a="1"/>
  <c r="AZ80" i="11" s="1"/>
  <c r="AY80" i="11" a="1"/>
  <c r="AY80" i="11" s="1"/>
  <c r="AX80" i="11" a="1"/>
  <c r="AX80" i="11" s="1"/>
  <c r="AW80" i="11" a="1"/>
  <c r="AW80" i="11" s="1"/>
  <c r="AV80" i="11" a="1"/>
  <c r="AV80" i="11" s="1"/>
  <c r="AU80" i="11" a="1"/>
  <c r="AU80" i="11" s="1"/>
  <c r="AT80" i="11" a="1"/>
  <c r="AT80" i="11" s="1"/>
  <c r="AS80" i="11" a="1"/>
  <c r="AS80" i="11" s="1"/>
  <c r="AR80" i="11" a="1"/>
  <c r="AR80" i="11" s="1"/>
  <c r="AP80" i="11" a="1"/>
  <c r="AP80" i="11" s="1"/>
  <c r="AO80" i="11" a="1"/>
  <c r="AO80" i="11" s="1"/>
  <c r="AN80" i="11" a="1"/>
  <c r="AN80" i="11" s="1"/>
  <c r="AM80" i="11" a="1"/>
  <c r="AM80" i="11" s="1"/>
  <c r="AL80" i="11" a="1"/>
  <c r="AL80" i="11" s="1"/>
  <c r="AK80" i="11" a="1"/>
  <c r="AK80" i="11" s="1"/>
  <c r="BN79" i="11" a="1"/>
  <c r="BN79" i="11" s="1"/>
  <c r="BM79" i="11" a="1"/>
  <c r="BM79" i="11" s="1"/>
  <c r="BL79" i="11" a="1"/>
  <c r="BL79" i="11" s="1"/>
  <c r="BK79" i="11" a="1"/>
  <c r="BK79" i="11" s="1"/>
  <c r="BJ79" i="11" a="1"/>
  <c r="BJ79" i="11" s="1"/>
  <c r="BI79" i="11" a="1"/>
  <c r="BI79" i="11" s="1"/>
  <c r="BH79" i="11" a="1"/>
  <c r="BH79" i="11" s="1"/>
  <c r="BG79" i="11" a="1"/>
  <c r="BG79" i="11" s="1"/>
  <c r="BF79" i="11" a="1"/>
  <c r="BF79" i="11" s="1"/>
  <c r="BE79" i="11" a="1"/>
  <c r="BE79" i="11" s="1"/>
  <c r="BD79" i="11" a="1"/>
  <c r="BD79" i="11" s="1"/>
  <c r="BC79" i="11" a="1"/>
  <c r="BC79" i="11" s="1"/>
  <c r="BB79" i="11" a="1"/>
  <c r="BB79" i="11" s="1"/>
  <c r="BA79" i="11" a="1"/>
  <c r="BA79" i="11" s="1"/>
  <c r="AZ79" i="11" a="1"/>
  <c r="AZ79" i="11" s="1"/>
  <c r="AY79" i="11" a="1"/>
  <c r="AY79" i="11" s="1"/>
  <c r="AX79" i="11" a="1"/>
  <c r="AX79" i="11" s="1"/>
  <c r="AW79" i="11" a="1"/>
  <c r="AW79" i="11" s="1"/>
  <c r="AV79" i="11" a="1"/>
  <c r="AV79" i="11" s="1"/>
  <c r="AU79" i="11" a="1"/>
  <c r="AU79" i="11" s="1"/>
  <c r="AT79" i="11" a="1"/>
  <c r="AT79" i="11" s="1"/>
  <c r="AS79" i="11" a="1"/>
  <c r="AS79" i="11" s="1"/>
  <c r="AR79" i="11" a="1"/>
  <c r="AR79" i="11" s="1"/>
  <c r="AP79" i="11" a="1"/>
  <c r="AP79" i="11" s="1"/>
  <c r="AO79" i="11" a="1"/>
  <c r="AO79" i="11" s="1"/>
  <c r="AN79" i="11" a="1"/>
  <c r="AN79" i="11" s="1"/>
  <c r="AM79" i="11" a="1"/>
  <c r="AM79" i="11" s="1"/>
  <c r="AL79" i="11" a="1"/>
  <c r="AL79" i="11" s="1"/>
  <c r="AK79" i="11" a="1"/>
  <c r="AK79" i="11" s="1"/>
  <c r="BN78" i="11" a="1"/>
  <c r="BN78" i="11" s="1"/>
  <c r="BM78" i="11" a="1"/>
  <c r="BM78" i="11" s="1"/>
  <c r="BL78" i="11" a="1"/>
  <c r="BL78" i="11" s="1"/>
  <c r="BK78" i="11" a="1"/>
  <c r="BK78" i="11" s="1"/>
  <c r="BJ78" i="11" a="1"/>
  <c r="BJ78" i="11" s="1"/>
  <c r="BI78" i="11" a="1"/>
  <c r="BI78" i="11" s="1"/>
  <c r="BH78" i="11" a="1"/>
  <c r="BH78" i="11" s="1"/>
  <c r="BG78" i="11" a="1"/>
  <c r="BG78" i="11" s="1"/>
  <c r="BF78" i="11" a="1"/>
  <c r="BF78" i="11" s="1"/>
  <c r="BE78" i="11" a="1"/>
  <c r="BE78" i="11" s="1"/>
  <c r="BD78" i="11" a="1"/>
  <c r="BD78" i="11" s="1"/>
  <c r="BC78" i="11" a="1"/>
  <c r="BC78" i="11" s="1"/>
  <c r="BB78" i="11" a="1"/>
  <c r="BB78" i="11" s="1"/>
  <c r="BA78" i="11" a="1"/>
  <c r="BA78" i="11" s="1"/>
  <c r="AZ78" i="11" a="1"/>
  <c r="AZ78" i="11" s="1"/>
  <c r="AY78" i="11" a="1"/>
  <c r="AY78" i="11" s="1"/>
  <c r="AX78" i="11" a="1"/>
  <c r="AX78" i="11" s="1"/>
  <c r="AW78" i="11" a="1"/>
  <c r="AW78" i="11" s="1"/>
  <c r="AV78" i="11" a="1"/>
  <c r="AV78" i="11" s="1"/>
  <c r="AU78" i="11" a="1"/>
  <c r="AU78" i="11" s="1"/>
  <c r="AT78" i="11" a="1"/>
  <c r="AT78" i="11" s="1"/>
  <c r="AS78" i="11" a="1"/>
  <c r="AS78" i="11" s="1"/>
  <c r="AR78" i="11" a="1"/>
  <c r="AR78" i="11" s="1"/>
  <c r="AP78" i="11" a="1"/>
  <c r="AP78" i="11" s="1"/>
  <c r="AO78" i="11" a="1"/>
  <c r="AO78" i="11" s="1"/>
  <c r="AN78" i="11" a="1"/>
  <c r="AN78" i="11" s="1"/>
  <c r="AM78" i="11" a="1"/>
  <c r="AM78" i="11" s="1"/>
  <c r="AL78" i="11" a="1"/>
  <c r="AL78" i="11" s="1"/>
  <c r="AK78" i="11" a="1"/>
  <c r="AK78" i="11" s="1"/>
  <c r="BN77" i="11" a="1"/>
  <c r="BN77" i="11" s="1"/>
  <c r="BM77" i="11" a="1"/>
  <c r="BM77" i="11" s="1"/>
  <c r="BL77" i="11" a="1"/>
  <c r="BL77" i="11" s="1"/>
  <c r="BK77" i="11" a="1"/>
  <c r="BK77" i="11" s="1"/>
  <c r="BJ77" i="11" a="1"/>
  <c r="BJ77" i="11" s="1"/>
  <c r="BI77" i="11" a="1"/>
  <c r="BI77" i="11" s="1"/>
  <c r="BH77" i="11" a="1"/>
  <c r="BH77" i="11" s="1"/>
  <c r="BG77" i="11" a="1"/>
  <c r="BG77" i="11" s="1"/>
  <c r="BF77" i="11" a="1"/>
  <c r="BF77" i="11" s="1"/>
  <c r="BE77" i="11" a="1"/>
  <c r="BE77" i="11" s="1"/>
  <c r="BD77" i="11" a="1"/>
  <c r="BD77" i="11" s="1"/>
  <c r="BC77" i="11" a="1"/>
  <c r="BC77" i="11" s="1"/>
  <c r="BB77" i="11" a="1"/>
  <c r="BB77" i="11" s="1"/>
  <c r="BA77" i="11" a="1"/>
  <c r="BA77" i="11" s="1"/>
  <c r="AZ77" i="11" a="1"/>
  <c r="AZ77" i="11" s="1"/>
  <c r="AY77" i="11" a="1"/>
  <c r="AY77" i="11" s="1"/>
  <c r="AX77" i="11" a="1"/>
  <c r="AX77" i="11" s="1"/>
  <c r="AW77" i="11" a="1"/>
  <c r="AW77" i="11" s="1"/>
  <c r="AV77" i="11" a="1"/>
  <c r="AV77" i="11" s="1"/>
  <c r="AU77" i="11" a="1"/>
  <c r="AU77" i="11" s="1"/>
  <c r="AT77" i="11" a="1"/>
  <c r="AT77" i="11" s="1"/>
  <c r="AS77" i="11" a="1"/>
  <c r="AS77" i="11" s="1"/>
  <c r="AR77" i="11" a="1"/>
  <c r="AR77" i="11" s="1"/>
  <c r="AP77" i="11" a="1"/>
  <c r="AP77" i="11" s="1"/>
  <c r="AO77" i="11" a="1"/>
  <c r="AO77" i="11" s="1"/>
  <c r="AN77" i="11" a="1"/>
  <c r="AN77" i="11" s="1"/>
  <c r="AM77" i="11" a="1"/>
  <c r="AM77" i="11" s="1"/>
  <c r="AL77" i="11" a="1"/>
  <c r="AL77" i="11" s="1"/>
  <c r="AK77" i="11" a="1"/>
  <c r="AK77" i="11" s="1"/>
  <c r="BN76" i="11" a="1"/>
  <c r="BN76" i="11" s="1"/>
  <c r="BM76" i="11" a="1"/>
  <c r="BM76" i="11" s="1"/>
  <c r="BL76" i="11" a="1"/>
  <c r="BL76" i="11" s="1"/>
  <c r="BK76" i="11" a="1"/>
  <c r="BK76" i="11" s="1"/>
  <c r="BJ76" i="11" a="1"/>
  <c r="BJ76" i="11" s="1"/>
  <c r="BI76" i="11" a="1"/>
  <c r="BI76" i="11" s="1"/>
  <c r="BH76" i="11" a="1"/>
  <c r="BH76" i="11" s="1"/>
  <c r="BG76" i="11" a="1"/>
  <c r="BG76" i="11" s="1"/>
  <c r="BF76" i="11" a="1"/>
  <c r="BF76" i="11" s="1"/>
  <c r="BE76" i="11" a="1"/>
  <c r="BE76" i="11" s="1"/>
  <c r="BD76" i="11" a="1"/>
  <c r="BD76" i="11" s="1"/>
  <c r="BC76" i="11" a="1"/>
  <c r="BC76" i="11" s="1"/>
  <c r="BB76" i="11" a="1"/>
  <c r="BB76" i="11" s="1"/>
  <c r="BA76" i="11" a="1"/>
  <c r="BA76" i="11" s="1"/>
  <c r="AZ76" i="11" a="1"/>
  <c r="AZ76" i="11" s="1"/>
  <c r="AY76" i="11" a="1"/>
  <c r="AY76" i="11" s="1"/>
  <c r="AX76" i="11" a="1"/>
  <c r="AX76" i="11" s="1"/>
  <c r="AW76" i="11" a="1"/>
  <c r="AW76" i="11" s="1"/>
  <c r="AV76" i="11" a="1"/>
  <c r="AV76" i="11" s="1"/>
  <c r="AU76" i="11" a="1"/>
  <c r="AU76" i="11" s="1"/>
  <c r="AT76" i="11" a="1"/>
  <c r="AT76" i="11" s="1"/>
  <c r="AS76" i="11" a="1"/>
  <c r="AS76" i="11" s="1"/>
  <c r="AR76" i="11" a="1"/>
  <c r="AR76" i="11" s="1"/>
  <c r="AP76" i="11" a="1"/>
  <c r="AP76" i="11" s="1"/>
  <c r="AO76" i="11" a="1"/>
  <c r="AO76" i="11" s="1"/>
  <c r="AN76" i="11" a="1"/>
  <c r="AN76" i="11" s="1"/>
  <c r="AM76" i="11" a="1"/>
  <c r="AM76" i="11" s="1"/>
  <c r="AL76" i="11" a="1"/>
  <c r="AL76" i="11" s="1"/>
  <c r="BN75" i="11" a="1"/>
  <c r="BN75" i="11" s="1"/>
  <c r="BM75" i="11" a="1"/>
  <c r="BM75" i="11" s="1"/>
  <c r="BL75" i="11" a="1"/>
  <c r="BL75" i="11" s="1"/>
  <c r="BK75" i="11" a="1"/>
  <c r="BK75" i="11" s="1"/>
  <c r="BJ75" i="11" a="1"/>
  <c r="BJ75" i="11" s="1"/>
  <c r="BI75" i="11" a="1"/>
  <c r="BI75" i="11" s="1"/>
  <c r="BH75" i="11" a="1"/>
  <c r="BH75" i="11" s="1"/>
  <c r="BG75" i="11" a="1"/>
  <c r="BG75" i="11" s="1"/>
  <c r="BF75" i="11" a="1"/>
  <c r="BF75" i="11" s="1"/>
  <c r="BE75" i="11" a="1"/>
  <c r="BE75" i="11" s="1"/>
  <c r="BD75" i="11" a="1"/>
  <c r="BD75" i="11" s="1"/>
  <c r="BC75" i="11" a="1"/>
  <c r="BC75" i="11" s="1"/>
  <c r="BB75" i="11" a="1"/>
  <c r="BB75" i="11" s="1"/>
  <c r="BA75" i="11" a="1"/>
  <c r="BA75" i="11" s="1"/>
  <c r="AZ75" i="11" a="1"/>
  <c r="AZ75" i="11" s="1"/>
  <c r="AY75" i="11" a="1"/>
  <c r="AY75" i="11" s="1"/>
  <c r="AX75" i="11" a="1"/>
  <c r="AX75" i="11" s="1"/>
  <c r="AW75" i="11" a="1"/>
  <c r="AW75" i="11" s="1"/>
  <c r="AV75" i="11" a="1"/>
  <c r="AV75" i="11" s="1"/>
  <c r="AU75" i="11" a="1"/>
  <c r="AU75" i="11" s="1"/>
  <c r="AT75" i="11" a="1"/>
  <c r="AT75" i="11" s="1"/>
  <c r="AS75" i="11" a="1"/>
  <c r="AS75" i="11" s="1"/>
  <c r="AR75" i="11" a="1"/>
  <c r="AR75" i="11" s="1"/>
  <c r="AP75" i="11" a="1"/>
  <c r="AP75" i="11" s="1"/>
  <c r="AO75" i="11" a="1"/>
  <c r="AO75" i="11" s="1"/>
  <c r="AN75" i="11" a="1"/>
  <c r="AN75" i="11" s="1"/>
  <c r="AM75" i="11" a="1"/>
  <c r="AM75" i="11" s="1"/>
  <c r="AL75" i="11" a="1"/>
  <c r="AL75" i="11" s="1"/>
  <c r="BN74" i="11" a="1"/>
  <c r="BN74" i="11" s="1"/>
  <c r="BM74" i="11" a="1"/>
  <c r="BM74" i="11" s="1"/>
  <c r="BL74" i="11" a="1"/>
  <c r="BL74" i="11" s="1"/>
  <c r="BK74" i="11" a="1"/>
  <c r="BK74" i="11" s="1"/>
  <c r="BJ74" i="11" a="1"/>
  <c r="BJ74" i="11" s="1"/>
  <c r="BI74" i="11" a="1"/>
  <c r="BI74" i="11" s="1"/>
  <c r="BH74" i="11" a="1"/>
  <c r="BH74" i="11" s="1"/>
  <c r="BG74" i="11" a="1"/>
  <c r="BG74" i="11" s="1"/>
  <c r="BF74" i="11" a="1"/>
  <c r="BF74" i="11" s="1"/>
  <c r="BE74" i="11" a="1"/>
  <c r="BE74" i="11" s="1"/>
  <c r="BD74" i="11" a="1"/>
  <c r="BD74" i="11" s="1"/>
  <c r="BC74" i="11" a="1"/>
  <c r="BC74" i="11" s="1"/>
  <c r="BB74" i="11" a="1"/>
  <c r="BB74" i="11" s="1"/>
  <c r="BA74" i="11" a="1"/>
  <c r="BA74" i="11" s="1"/>
  <c r="AZ74" i="11" a="1"/>
  <c r="AZ74" i="11" s="1"/>
  <c r="AY74" i="11" a="1"/>
  <c r="AY74" i="11" s="1"/>
  <c r="AX74" i="11" a="1"/>
  <c r="AX74" i="11" s="1"/>
  <c r="AW74" i="11" a="1"/>
  <c r="AW74" i="11" s="1"/>
  <c r="AV74" i="11" a="1"/>
  <c r="AV74" i="11" s="1"/>
  <c r="AU74" i="11" a="1"/>
  <c r="AU74" i="11" s="1"/>
  <c r="AT74" i="11" a="1"/>
  <c r="AT74" i="11" s="1"/>
  <c r="AS74" i="11" a="1"/>
  <c r="AS74" i="11" s="1"/>
  <c r="AR74" i="11" a="1"/>
  <c r="AR74" i="11" s="1"/>
  <c r="AP74" i="11" a="1"/>
  <c r="AP74" i="11" s="1"/>
  <c r="AO74" i="11" a="1"/>
  <c r="AO74" i="11" s="1"/>
  <c r="AN74" i="11" a="1"/>
  <c r="AN74" i="11" s="1"/>
  <c r="AM74" i="11" a="1"/>
  <c r="AM74" i="11" s="1"/>
  <c r="AL74" i="11" a="1"/>
  <c r="AL74" i="11" s="1"/>
  <c r="BN73" i="11" a="1"/>
  <c r="BN73" i="11" s="1"/>
  <c r="BM73" i="11" a="1"/>
  <c r="BM73" i="11" s="1"/>
  <c r="BL73" i="11" a="1"/>
  <c r="BL73" i="11" s="1"/>
  <c r="BK73" i="11" a="1"/>
  <c r="BK73" i="11" s="1"/>
  <c r="BJ73" i="11" a="1"/>
  <c r="BJ73" i="11" s="1"/>
  <c r="BI73" i="11" a="1"/>
  <c r="BI73" i="11" s="1"/>
  <c r="BH73" i="11" a="1"/>
  <c r="BH73" i="11" s="1"/>
  <c r="BG73" i="11" a="1"/>
  <c r="BG73" i="11" s="1"/>
  <c r="BF73" i="11" a="1"/>
  <c r="BF73" i="11" s="1"/>
  <c r="BE73" i="11" a="1"/>
  <c r="BE73" i="11" s="1"/>
  <c r="BD73" i="11" a="1"/>
  <c r="BD73" i="11" s="1"/>
  <c r="BC73" i="11" a="1"/>
  <c r="BC73" i="11" s="1"/>
  <c r="BB73" i="11" a="1"/>
  <c r="BB73" i="11" s="1"/>
  <c r="BA73" i="11" a="1"/>
  <c r="BA73" i="11" s="1"/>
  <c r="AZ73" i="11" a="1"/>
  <c r="AZ73" i="11" s="1"/>
  <c r="AY73" i="11" a="1"/>
  <c r="AY73" i="11" s="1"/>
  <c r="AX73" i="11" a="1"/>
  <c r="AX73" i="11" s="1"/>
  <c r="AW73" i="11" a="1"/>
  <c r="AW73" i="11" s="1"/>
  <c r="AV73" i="11" a="1"/>
  <c r="AV73" i="11" s="1"/>
  <c r="AU73" i="11" a="1"/>
  <c r="AU73" i="11" s="1"/>
  <c r="AT73" i="11" a="1"/>
  <c r="AT73" i="11" s="1"/>
  <c r="AS73" i="11" a="1"/>
  <c r="AS73" i="11" s="1"/>
  <c r="AR73" i="11" a="1"/>
  <c r="AR73" i="11" s="1"/>
  <c r="AP73" i="11" a="1"/>
  <c r="AP73" i="11" s="1"/>
  <c r="AO73" i="11" a="1"/>
  <c r="AO73" i="11" s="1"/>
  <c r="AN73" i="11" a="1"/>
  <c r="AN73" i="11" s="1"/>
  <c r="AM73" i="11" a="1"/>
  <c r="AM73" i="11" s="1"/>
  <c r="AL73" i="11" a="1"/>
  <c r="AL73" i="11" s="1"/>
  <c r="BN72" i="11" a="1"/>
  <c r="BN72" i="11" s="1"/>
  <c r="BM72" i="11" a="1"/>
  <c r="BM72" i="11" s="1"/>
  <c r="BL72" i="11" a="1"/>
  <c r="BL72" i="11" s="1"/>
  <c r="BK72" i="11" a="1"/>
  <c r="BK72" i="11" s="1"/>
  <c r="BJ72" i="11" a="1"/>
  <c r="BJ72" i="11" s="1"/>
  <c r="BI72" i="11" a="1"/>
  <c r="BI72" i="11" s="1"/>
  <c r="BH72" i="11" a="1"/>
  <c r="BH72" i="11" s="1"/>
  <c r="BG72" i="11" a="1"/>
  <c r="BG72" i="11" s="1"/>
  <c r="BF72" i="11" a="1"/>
  <c r="BF72" i="11" s="1"/>
  <c r="BE72" i="11" a="1"/>
  <c r="BE72" i="11" s="1"/>
  <c r="BD72" i="11" a="1"/>
  <c r="BD72" i="11" s="1"/>
  <c r="BC72" i="11" a="1"/>
  <c r="BC72" i="11" s="1"/>
  <c r="BB72" i="11" a="1"/>
  <c r="BB72" i="11" s="1"/>
  <c r="BA72" i="11" a="1"/>
  <c r="BA72" i="11" s="1"/>
  <c r="AZ72" i="11" a="1"/>
  <c r="AZ72" i="11" s="1"/>
  <c r="AY72" i="11" a="1"/>
  <c r="AY72" i="11" s="1"/>
  <c r="AX72" i="11" a="1"/>
  <c r="AX72" i="11" s="1"/>
  <c r="AW72" i="11" a="1"/>
  <c r="AW72" i="11" s="1"/>
  <c r="AV72" i="11" a="1"/>
  <c r="AV72" i="11" s="1"/>
  <c r="AU72" i="11" a="1"/>
  <c r="AU72" i="11" s="1"/>
  <c r="AT72" i="11" a="1"/>
  <c r="AT72" i="11" s="1"/>
  <c r="AS72" i="11" a="1"/>
  <c r="AS72" i="11" s="1"/>
  <c r="AR72" i="11" a="1"/>
  <c r="AR72" i="11" s="1"/>
  <c r="AP72" i="11" a="1"/>
  <c r="AP72" i="11" s="1"/>
  <c r="AO72" i="11" a="1"/>
  <c r="AO72" i="11" s="1"/>
  <c r="AN72" i="11" a="1"/>
  <c r="AN72" i="11" s="1"/>
  <c r="AM72" i="11" a="1"/>
  <c r="AM72" i="11" s="1"/>
  <c r="AL72" i="11" a="1"/>
  <c r="AL72" i="11" s="1"/>
  <c r="BN71" i="11" a="1"/>
  <c r="BN71" i="11" s="1"/>
  <c r="BM71" i="11" a="1"/>
  <c r="BM71" i="11" s="1"/>
  <c r="BL71" i="11" a="1"/>
  <c r="BL71" i="11" s="1"/>
  <c r="BK71" i="11" a="1"/>
  <c r="BK71" i="11" s="1"/>
  <c r="BJ71" i="11" a="1"/>
  <c r="BJ71" i="11" s="1"/>
  <c r="BI71" i="11" a="1"/>
  <c r="BI71" i="11" s="1"/>
  <c r="BH71" i="11" a="1"/>
  <c r="BH71" i="11" s="1"/>
  <c r="BG71" i="11" a="1"/>
  <c r="BG71" i="11" s="1"/>
  <c r="BF71" i="11" a="1"/>
  <c r="BF71" i="11" s="1"/>
  <c r="BE71" i="11" a="1"/>
  <c r="BE71" i="11" s="1"/>
  <c r="BD71" i="11" a="1"/>
  <c r="BD71" i="11" s="1"/>
  <c r="BC71" i="11" a="1"/>
  <c r="BC71" i="11" s="1"/>
  <c r="BB71" i="11" a="1"/>
  <c r="BB71" i="11" s="1"/>
  <c r="BA71" i="11" a="1"/>
  <c r="BA71" i="11" s="1"/>
  <c r="AZ71" i="11" a="1"/>
  <c r="AZ71" i="11" s="1"/>
  <c r="AY71" i="11" a="1"/>
  <c r="AY71" i="11" s="1"/>
  <c r="AX71" i="11" a="1"/>
  <c r="AX71" i="11" s="1"/>
  <c r="AW71" i="11" a="1"/>
  <c r="AW71" i="11" s="1"/>
  <c r="AV71" i="11" a="1"/>
  <c r="AV71" i="11" s="1"/>
  <c r="AU71" i="11" a="1"/>
  <c r="AU71" i="11" s="1"/>
  <c r="AT71" i="11" a="1"/>
  <c r="AT71" i="11" s="1"/>
  <c r="AS71" i="11" a="1"/>
  <c r="AS71" i="11" s="1"/>
  <c r="AR71" i="11" a="1"/>
  <c r="AR71" i="11" s="1"/>
  <c r="AP71" i="11" a="1"/>
  <c r="AP71" i="11" s="1"/>
  <c r="AO71" i="11" a="1"/>
  <c r="AO71" i="11" s="1"/>
  <c r="AN71" i="11" a="1"/>
  <c r="AN71" i="11" s="1"/>
  <c r="AM71" i="11" a="1"/>
  <c r="AM71" i="11" s="1"/>
  <c r="AL71" i="11" a="1"/>
  <c r="AL71" i="11" s="1"/>
  <c r="BN70" i="11" a="1"/>
  <c r="BN70" i="11" s="1"/>
  <c r="BM70" i="11" a="1"/>
  <c r="BM70" i="11" s="1"/>
  <c r="BL70" i="11" a="1"/>
  <c r="BL70" i="11" s="1"/>
  <c r="BK70" i="11" a="1"/>
  <c r="BK70" i="11" s="1"/>
  <c r="BJ70" i="11" a="1"/>
  <c r="BJ70" i="11" s="1"/>
  <c r="BI70" i="11" a="1"/>
  <c r="BI70" i="11" s="1"/>
  <c r="BH70" i="11" a="1"/>
  <c r="BH70" i="11" s="1"/>
  <c r="BG70" i="11" a="1"/>
  <c r="BG70" i="11" s="1"/>
  <c r="BF70" i="11" a="1"/>
  <c r="BF70" i="11" s="1"/>
  <c r="BE70" i="11" a="1"/>
  <c r="BE70" i="11" s="1"/>
  <c r="BD70" i="11" a="1"/>
  <c r="BD70" i="11" s="1"/>
  <c r="BC70" i="11" a="1"/>
  <c r="BC70" i="11" s="1"/>
  <c r="BB70" i="11" a="1"/>
  <c r="BB70" i="11" s="1"/>
  <c r="BA70" i="11" a="1"/>
  <c r="BA70" i="11" s="1"/>
  <c r="AZ70" i="11" a="1"/>
  <c r="AZ70" i="11" s="1"/>
  <c r="AY70" i="11" a="1"/>
  <c r="AY70" i="11" s="1"/>
  <c r="AX70" i="11" a="1"/>
  <c r="AX70" i="11" s="1"/>
  <c r="AW70" i="11" a="1"/>
  <c r="AW70" i="11" s="1"/>
  <c r="AV70" i="11" a="1"/>
  <c r="AV70" i="11" s="1"/>
  <c r="AU70" i="11" a="1"/>
  <c r="AU70" i="11" s="1"/>
  <c r="AT70" i="11" a="1"/>
  <c r="AT70" i="11" s="1"/>
  <c r="AS70" i="11" a="1"/>
  <c r="AS70" i="11" s="1"/>
  <c r="AR70" i="11" a="1"/>
  <c r="AR70" i="11" s="1"/>
  <c r="AP70" i="11" a="1"/>
  <c r="AP70" i="11" s="1"/>
  <c r="AO70" i="11" a="1"/>
  <c r="AO70" i="11" s="1"/>
  <c r="AN70" i="11" a="1"/>
  <c r="AN70" i="11" s="1"/>
  <c r="AM70" i="11" a="1"/>
  <c r="AM70" i="11" s="1"/>
  <c r="AL70" i="11" a="1"/>
  <c r="AL70" i="11" s="1"/>
  <c r="BN69" i="11" a="1"/>
  <c r="BN69" i="11" s="1"/>
  <c r="BM69" i="11" a="1"/>
  <c r="BM69" i="11" s="1"/>
  <c r="BL69" i="11" a="1"/>
  <c r="BL69" i="11" s="1"/>
  <c r="BK69" i="11" a="1"/>
  <c r="BK69" i="11" s="1"/>
  <c r="BJ69" i="11" a="1"/>
  <c r="BJ69" i="11" s="1"/>
  <c r="BI69" i="11" a="1"/>
  <c r="BI69" i="11" s="1"/>
  <c r="BH69" i="11" a="1"/>
  <c r="BH69" i="11" s="1"/>
  <c r="BG69" i="11" a="1"/>
  <c r="BG69" i="11" s="1"/>
  <c r="BF69" i="11" a="1"/>
  <c r="BF69" i="11" s="1"/>
  <c r="BE69" i="11" a="1"/>
  <c r="BE69" i="11" s="1"/>
  <c r="BD69" i="11" a="1"/>
  <c r="BD69" i="11" s="1"/>
  <c r="BC69" i="11" a="1"/>
  <c r="BC69" i="11" s="1"/>
  <c r="BB69" i="11" a="1"/>
  <c r="BB69" i="11" s="1"/>
  <c r="BA69" i="11" a="1"/>
  <c r="BA69" i="11" s="1"/>
  <c r="AZ69" i="11" a="1"/>
  <c r="AZ69" i="11" s="1"/>
  <c r="AY69" i="11" a="1"/>
  <c r="AY69" i="11" s="1"/>
  <c r="AX69" i="11" a="1"/>
  <c r="AX69" i="11" s="1"/>
  <c r="AW69" i="11" a="1"/>
  <c r="AW69" i="11" s="1"/>
  <c r="AV69" i="11" a="1"/>
  <c r="AV69" i="11" s="1"/>
  <c r="AU69" i="11" a="1"/>
  <c r="AU69" i="11" s="1"/>
  <c r="AT69" i="11" a="1"/>
  <c r="AT69" i="11" s="1"/>
  <c r="AS69" i="11" a="1"/>
  <c r="AS69" i="11" s="1"/>
  <c r="AR69" i="11" a="1"/>
  <c r="AR69" i="11" s="1"/>
  <c r="AP69" i="11" a="1"/>
  <c r="AP69" i="11" s="1"/>
  <c r="AO69" i="11" a="1"/>
  <c r="AO69" i="11" s="1"/>
  <c r="AN69" i="11" a="1"/>
  <c r="AN69" i="11" s="1"/>
  <c r="AM69" i="11" a="1"/>
  <c r="AM69" i="11" s="1"/>
  <c r="AL69" i="11" a="1"/>
  <c r="AL69" i="11" s="1"/>
  <c r="BN68" i="11" a="1"/>
  <c r="BN68" i="11" s="1"/>
  <c r="BM68" i="11" a="1"/>
  <c r="BM68" i="11" s="1"/>
  <c r="BL68" i="11" a="1"/>
  <c r="BL68" i="11" s="1"/>
  <c r="BK68" i="11" a="1"/>
  <c r="BK68" i="11" s="1"/>
  <c r="BJ68" i="11" a="1"/>
  <c r="BJ68" i="11" s="1"/>
  <c r="BI68" i="11" a="1"/>
  <c r="BI68" i="11" s="1"/>
  <c r="BH68" i="11" a="1"/>
  <c r="BH68" i="11" s="1"/>
  <c r="BG68" i="11" a="1"/>
  <c r="BG68" i="11" s="1"/>
  <c r="BF68" i="11" a="1"/>
  <c r="BF68" i="11" s="1"/>
  <c r="BE68" i="11" a="1"/>
  <c r="BE68" i="11" s="1"/>
  <c r="BD68" i="11" a="1"/>
  <c r="BD68" i="11" s="1"/>
  <c r="BC68" i="11" a="1"/>
  <c r="BC68" i="11" s="1"/>
  <c r="BB68" i="11" a="1"/>
  <c r="BB68" i="11" s="1"/>
  <c r="BA68" i="11" a="1"/>
  <c r="BA68" i="11" s="1"/>
  <c r="AZ68" i="11" a="1"/>
  <c r="AZ68" i="11" s="1"/>
  <c r="AY68" i="11" a="1"/>
  <c r="AY68" i="11" s="1"/>
  <c r="AX68" i="11" a="1"/>
  <c r="AX68" i="11" s="1"/>
  <c r="AW68" i="11" a="1"/>
  <c r="AW68" i="11" s="1"/>
  <c r="AV68" i="11" a="1"/>
  <c r="AV68" i="11" s="1"/>
  <c r="AU68" i="11" a="1"/>
  <c r="AU68" i="11" s="1"/>
  <c r="AT68" i="11" a="1"/>
  <c r="AT68" i="11" s="1"/>
  <c r="AS68" i="11" a="1"/>
  <c r="AS68" i="11" s="1"/>
  <c r="AR68" i="11" a="1"/>
  <c r="AR68" i="11" s="1"/>
  <c r="AP68" i="11" a="1"/>
  <c r="AP68" i="11" s="1"/>
  <c r="AO68" i="11" a="1"/>
  <c r="AO68" i="11" s="1"/>
  <c r="AN68" i="11" a="1"/>
  <c r="AN68" i="11" s="1"/>
  <c r="AM68" i="11" a="1"/>
  <c r="AM68" i="11" s="1"/>
  <c r="AL68" i="11" a="1"/>
  <c r="AL68" i="11" s="1"/>
  <c r="BN67" i="11" a="1"/>
  <c r="BN67" i="11" s="1"/>
  <c r="BM67" i="11" a="1"/>
  <c r="BM67" i="11" s="1"/>
  <c r="BL67" i="11" a="1"/>
  <c r="BL67" i="11" s="1"/>
  <c r="BK67" i="11" a="1"/>
  <c r="BK67" i="11" s="1"/>
  <c r="BJ67" i="11" a="1"/>
  <c r="BJ67" i="11" s="1"/>
  <c r="BI67" i="11" a="1"/>
  <c r="BI67" i="11" s="1"/>
  <c r="BH67" i="11" a="1"/>
  <c r="BH67" i="11" s="1"/>
  <c r="BG67" i="11" a="1"/>
  <c r="BG67" i="11" s="1"/>
  <c r="BF67" i="11" a="1"/>
  <c r="BF67" i="11" s="1"/>
  <c r="BE67" i="11" a="1"/>
  <c r="BE67" i="11" s="1"/>
  <c r="BD67" i="11" a="1"/>
  <c r="BD67" i="11" s="1"/>
  <c r="BC67" i="11" a="1"/>
  <c r="BC67" i="11" s="1"/>
  <c r="BB67" i="11" a="1"/>
  <c r="BB67" i="11" s="1"/>
  <c r="BA67" i="11" a="1"/>
  <c r="BA67" i="11" s="1"/>
  <c r="AZ67" i="11" a="1"/>
  <c r="AZ67" i="11" s="1"/>
  <c r="AY67" i="11" a="1"/>
  <c r="AY67" i="11" s="1"/>
  <c r="AX67" i="11" a="1"/>
  <c r="AX67" i="11" s="1"/>
  <c r="AW67" i="11" a="1"/>
  <c r="AW67" i="11" s="1"/>
  <c r="AV67" i="11" a="1"/>
  <c r="AV67" i="11" s="1"/>
  <c r="AU67" i="11" a="1"/>
  <c r="AU67" i="11" s="1"/>
  <c r="AT67" i="11" a="1"/>
  <c r="AT67" i="11" s="1"/>
  <c r="AS67" i="11" a="1"/>
  <c r="AS67" i="11" s="1"/>
  <c r="AR67" i="11" a="1"/>
  <c r="AR67" i="11" s="1"/>
  <c r="AP67" i="11" a="1"/>
  <c r="AP67" i="11" s="1"/>
  <c r="AO67" i="11" a="1"/>
  <c r="AO67" i="11" s="1"/>
  <c r="AN67" i="11" a="1"/>
  <c r="AN67" i="11" s="1"/>
  <c r="AM67" i="11" a="1"/>
  <c r="AM67" i="11" s="1"/>
  <c r="AL67" i="11" a="1"/>
  <c r="AL67" i="11" s="1"/>
  <c r="BN66" i="11" a="1"/>
  <c r="BN66" i="11" s="1"/>
  <c r="BM66" i="11" a="1"/>
  <c r="BM66" i="11" s="1"/>
  <c r="BL66" i="11" a="1"/>
  <c r="BL66" i="11" s="1"/>
  <c r="BK66" i="11" a="1"/>
  <c r="BK66" i="11" s="1"/>
  <c r="BJ66" i="11" a="1"/>
  <c r="BJ66" i="11" s="1"/>
  <c r="BI66" i="11" a="1"/>
  <c r="BI66" i="11" s="1"/>
  <c r="BH66" i="11" a="1"/>
  <c r="BH66" i="11" s="1"/>
  <c r="BG66" i="11" a="1"/>
  <c r="BG66" i="11" s="1"/>
  <c r="BF66" i="11" a="1"/>
  <c r="BF66" i="11" s="1"/>
  <c r="BE66" i="11" a="1"/>
  <c r="BE66" i="11" s="1"/>
  <c r="BD66" i="11" a="1"/>
  <c r="BD66" i="11" s="1"/>
  <c r="BC66" i="11" a="1"/>
  <c r="BC66" i="11" s="1"/>
  <c r="BB66" i="11" a="1"/>
  <c r="BB66" i="11" s="1"/>
  <c r="BA66" i="11" a="1"/>
  <c r="BA66" i="11" s="1"/>
  <c r="AZ66" i="11" a="1"/>
  <c r="AZ66" i="11" s="1"/>
  <c r="AY66" i="11" a="1"/>
  <c r="AY66" i="11" s="1"/>
  <c r="AX66" i="11" a="1"/>
  <c r="AX66" i="11" s="1"/>
  <c r="AW66" i="11" a="1"/>
  <c r="AW66" i="11" s="1"/>
  <c r="AV66" i="11" a="1"/>
  <c r="AV66" i="11" s="1"/>
  <c r="AU66" i="11" a="1"/>
  <c r="AU66" i="11" s="1"/>
  <c r="AT66" i="11" a="1"/>
  <c r="AT66" i="11" s="1"/>
  <c r="AS66" i="11" a="1"/>
  <c r="AS66" i="11" s="1"/>
  <c r="AR66" i="11" a="1"/>
  <c r="AR66" i="11" s="1"/>
  <c r="AP66" i="11" a="1"/>
  <c r="AP66" i="11" s="1"/>
  <c r="AO66" i="11" a="1"/>
  <c r="AO66" i="11" s="1"/>
  <c r="AN66" i="11" a="1"/>
  <c r="AN66" i="11" s="1"/>
  <c r="AM66" i="11" a="1"/>
  <c r="AM66" i="11" s="1"/>
  <c r="AL66" i="11" a="1"/>
  <c r="AL66" i="11" s="1"/>
  <c r="AK66" i="11" a="1"/>
  <c r="AK66" i="11" s="1"/>
  <c r="BN65" i="11" a="1"/>
  <c r="BN65" i="11" s="1"/>
  <c r="BM65" i="11" a="1"/>
  <c r="BM65" i="11" s="1"/>
  <c r="BL65" i="11" a="1"/>
  <c r="BL65" i="11" s="1"/>
  <c r="BK65" i="11" a="1"/>
  <c r="BK65" i="11" s="1"/>
  <c r="BJ65" i="11" a="1"/>
  <c r="BJ65" i="11" s="1"/>
  <c r="BI65" i="11" a="1"/>
  <c r="BI65" i="11" s="1"/>
  <c r="BH65" i="11" a="1"/>
  <c r="BH65" i="11" s="1"/>
  <c r="BG65" i="11" a="1"/>
  <c r="BG65" i="11" s="1"/>
  <c r="BF65" i="11" a="1"/>
  <c r="BF65" i="11" s="1"/>
  <c r="BE65" i="11" a="1"/>
  <c r="BE65" i="11" s="1"/>
  <c r="BD65" i="11" a="1"/>
  <c r="BD65" i="11" s="1"/>
  <c r="BC65" i="11" a="1"/>
  <c r="BC65" i="11" s="1"/>
  <c r="BB65" i="11" a="1"/>
  <c r="BB65" i="11" s="1"/>
  <c r="BA65" i="11" a="1"/>
  <c r="BA65" i="11" s="1"/>
  <c r="AZ65" i="11" a="1"/>
  <c r="AZ65" i="11" s="1"/>
  <c r="AY65" i="11" a="1"/>
  <c r="AY65" i="11" s="1"/>
  <c r="AX65" i="11" a="1"/>
  <c r="AX65" i="11" s="1"/>
  <c r="AW65" i="11" a="1"/>
  <c r="AW65" i="11" s="1"/>
  <c r="AV65" i="11" a="1"/>
  <c r="AV65" i="11" s="1"/>
  <c r="AU65" i="11" a="1"/>
  <c r="AU65" i="11" s="1"/>
  <c r="AT65" i="11" a="1"/>
  <c r="AT65" i="11" s="1"/>
  <c r="AS65" i="11" a="1"/>
  <c r="AS65" i="11" s="1"/>
  <c r="AR65" i="11" a="1"/>
  <c r="AR65" i="11" s="1"/>
  <c r="AP65" i="11" a="1"/>
  <c r="AP65" i="11" s="1"/>
  <c r="AO65" i="11" a="1"/>
  <c r="AO65" i="11" s="1"/>
  <c r="AN65" i="11" a="1"/>
  <c r="AN65" i="11" s="1"/>
  <c r="AM65" i="11" a="1"/>
  <c r="AM65" i="11" s="1"/>
  <c r="AL65" i="11" a="1"/>
  <c r="AL65" i="11" s="1"/>
  <c r="AK65" i="11" a="1"/>
  <c r="AK65" i="11" s="1"/>
  <c r="BN64" i="11" a="1"/>
  <c r="BN64" i="11" s="1"/>
  <c r="BM64" i="11" a="1"/>
  <c r="BM64" i="11" s="1"/>
  <c r="BL64" i="11" a="1"/>
  <c r="BL64" i="11" s="1"/>
  <c r="BK64" i="11" a="1"/>
  <c r="BK64" i="11" s="1"/>
  <c r="BJ64" i="11" a="1"/>
  <c r="BJ64" i="11" s="1"/>
  <c r="BI64" i="11" a="1"/>
  <c r="BI64" i="11" s="1"/>
  <c r="BH64" i="11" a="1"/>
  <c r="BH64" i="11" s="1"/>
  <c r="BG64" i="11" a="1"/>
  <c r="BG64" i="11" s="1"/>
  <c r="BF64" i="11" a="1"/>
  <c r="BF64" i="11" s="1"/>
  <c r="BE64" i="11" a="1"/>
  <c r="BE64" i="11" s="1"/>
  <c r="BD64" i="11" a="1"/>
  <c r="BD64" i="11" s="1"/>
  <c r="BC64" i="11" a="1"/>
  <c r="BC64" i="11" s="1"/>
  <c r="BB64" i="11" a="1"/>
  <c r="BB64" i="11" s="1"/>
  <c r="BA64" i="11" a="1"/>
  <c r="BA64" i="11" s="1"/>
  <c r="AZ64" i="11" a="1"/>
  <c r="AZ64" i="11" s="1"/>
  <c r="AY64" i="11" a="1"/>
  <c r="AY64" i="11" s="1"/>
  <c r="AX64" i="11" a="1"/>
  <c r="AX64" i="11" s="1"/>
  <c r="AW64" i="11" a="1"/>
  <c r="AW64" i="11" s="1"/>
  <c r="AV64" i="11" a="1"/>
  <c r="AV64" i="11" s="1"/>
  <c r="AU64" i="11" a="1"/>
  <c r="AU64" i="11" s="1"/>
  <c r="AT64" i="11" a="1"/>
  <c r="AT64" i="11" s="1"/>
  <c r="AS64" i="11" a="1"/>
  <c r="AS64" i="11" s="1"/>
  <c r="AR64" i="11" a="1"/>
  <c r="AR64" i="11" s="1"/>
  <c r="AP64" i="11" a="1"/>
  <c r="AP64" i="11" s="1"/>
  <c r="AO64" i="11" a="1"/>
  <c r="AO64" i="11" s="1"/>
  <c r="AN64" i="11" a="1"/>
  <c r="AN64" i="11" s="1"/>
  <c r="AM64" i="11" a="1"/>
  <c r="AM64" i="11" s="1"/>
  <c r="AL64" i="11" a="1"/>
  <c r="AL64" i="11" s="1"/>
  <c r="AK64" i="11" a="1"/>
  <c r="AK64" i="11" s="1"/>
  <c r="BN63" i="11" a="1"/>
  <c r="BN63" i="11" s="1"/>
  <c r="BM63" i="11" a="1"/>
  <c r="BM63" i="11" s="1"/>
  <c r="BL63" i="11" a="1"/>
  <c r="BL63" i="11" s="1"/>
  <c r="BK63" i="11" a="1"/>
  <c r="BK63" i="11" s="1"/>
  <c r="BJ63" i="11" a="1"/>
  <c r="BJ63" i="11" s="1"/>
  <c r="BI63" i="11" a="1"/>
  <c r="BI63" i="11" s="1"/>
  <c r="BH63" i="11" a="1"/>
  <c r="BH63" i="11" s="1"/>
  <c r="BG63" i="11" a="1"/>
  <c r="BG63" i="11" s="1"/>
  <c r="BF63" i="11" a="1"/>
  <c r="BF63" i="11" s="1"/>
  <c r="BE63" i="11" a="1"/>
  <c r="BE63" i="11" s="1"/>
  <c r="BD63" i="11" a="1"/>
  <c r="BD63" i="11" s="1"/>
  <c r="BC63" i="11" a="1"/>
  <c r="BC63" i="11" s="1"/>
  <c r="BB63" i="11" a="1"/>
  <c r="BB63" i="11" s="1"/>
  <c r="BA63" i="11" a="1"/>
  <c r="BA63" i="11" s="1"/>
  <c r="AZ63" i="11" a="1"/>
  <c r="AZ63" i="11" s="1"/>
  <c r="AY63" i="11" a="1"/>
  <c r="AY63" i="11" s="1"/>
  <c r="AX63" i="11" a="1"/>
  <c r="AX63" i="11" s="1"/>
  <c r="AW63" i="11" a="1"/>
  <c r="AW63" i="11" s="1"/>
  <c r="AV63" i="11" a="1"/>
  <c r="AV63" i="11" s="1"/>
  <c r="AU63" i="11" a="1"/>
  <c r="AU63" i="11" s="1"/>
  <c r="AT63" i="11" a="1"/>
  <c r="AT63" i="11" s="1"/>
  <c r="AS63" i="11" a="1"/>
  <c r="AS63" i="11" s="1"/>
  <c r="AR63" i="11" a="1"/>
  <c r="AR63" i="11" s="1"/>
  <c r="AP63" i="11" a="1"/>
  <c r="AP63" i="11" s="1"/>
  <c r="AO63" i="11" a="1"/>
  <c r="AO63" i="11" s="1"/>
  <c r="AN63" i="11" a="1"/>
  <c r="AN63" i="11" s="1"/>
  <c r="AM63" i="11" a="1"/>
  <c r="AM63" i="11" s="1"/>
  <c r="AL63" i="11" a="1"/>
  <c r="AL63" i="11" s="1"/>
  <c r="AK63" i="11" a="1"/>
  <c r="AK63" i="11" s="1"/>
  <c r="BN62" i="11" a="1"/>
  <c r="BN62" i="11" s="1"/>
  <c r="BM62" i="11" a="1"/>
  <c r="BM62" i="11" s="1"/>
  <c r="BL62" i="11" a="1"/>
  <c r="BL62" i="11" s="1"/>
  <c r="BK62" i="11" a="1"/>
  <c r="BK62" i="11" s="1"/>
  <c r="BJ62" i="11" a="1"/>
  <c r="BJ62" i="11" s="1"/>
  <c r="BI62" i="11" a="1"/>
  <c r="BI62" i="11" s="1"/>
  <c r="BH62" i="11" a="1"/>
  <c r="BH62" i="11" s="1"/>
  <c r="BG62" i="11" a="1"/>
  <c r="BG62" i="11" s="1"/>
  <c r="BF62" i="11" a="1"/>
  <c r="BF62" i="11" s="1"/>
  <c r="BE62" i="11" a="1"/>
  <c r="BE62" i="11" s="1"/>
  <c r="BD62" i="11" a="1"/>
  <c r="BD62" i="11" s="1"/>
  <c r="BC62" i="11" a="1"/>
  <c r="BC62" i="11" s="1"/>
  <c r="BB62" i="11" a="1"/>
  <c r="BB62" i="11" s="1"/>
  <c r="BA62" i="11" a="1"/>
  <c r="BA62" i="11" s="1"/>
  <c r="AZ62" i="11" a="1"/>
  <c r="AZ62" i="11" s="1"/>
  <c r="AY62" i="11" a="1"/>
  <c r="AY62" i="11" s="1"/>
  <c r="AX62" i="11" a="1"/>
  <c r="AX62" i="11" s="1"/>
  <c r="AW62" i="11" a="1"/>
  <c r="AW62" i="11" s="1"/>
  <c r="AV62" i="11" a="1"/>
  <c r="AV62" i="11" s="1"/>
  <c r="AU62" i="11" a="1"/>
  <c r="AU62" i="11" s="1"/>
  <c r="AT62" i="11" a="1"/>
  <c r="AT62" i="11" s="1"/>
  <c r="AS62" i="11" a="1"/>
  <c r="AS62" i="11" s="1"/>
  <c r="AR62" i="11" a="1"/>
  <c r="AR62" i="11" s="1"/>
  <c r="AP62" i="11" a="1"/>
  <c r="AP62" i="11" s="1"/>
  <c r="AO62" i="11" a="1"/>
  <c r="AO62" i="11" s="1"/>
  <c r="AN62" i="11" a="1"/>
  <c r="AN62" i="11" s="1"/>
  <c r="AM62" i="11" a="1"/>
  <c r="AM62" i="11" s="1"/>
  <c r="AL62" i="11" a="1"/>
  <c r="AL62" i="11" s="1"/>
  <c r="AK62" i="11" a="1"/>
  <c r="AK62" i="11" s="1"/>
  <c r="BN61" i="11" a="1"/>
  <c r="BN61" i="11" s="1"/>
  <c r="BM61" i="11" a="1"/>
  <c r="BM61" i="11" s="1"/>
  <c r="BL61" i="11" a="1"/>
  <c r="BL61" i="11" s="1"/>
  <c r="BK61" i="11" a="1"/>
  <c r="BK61" i="11" s="1"/>
  <c r="BJ61" i="11" a="1"/>
  <c r="BJ61" i="11" s="1"/>
  <c r="BI61" i="11" a="1"/>
  <c r="BI61" i="11" s="1"/>
  <c r="BH61" i="11" a="1"/>
  <c r="BH61" i="11" s="1"/>
  <c r="BG61" i="11" a="1"/>
  <c r="BG61" i="11" s="1"/>
  <c r="BF61" i="11" a="1"/>
  <c r="BF61" i="11" s="1"/>
  <c r="BE61" i="11" a="1"/>
  <c r="BE61" i="11" s="1"/>
  <c r="BD61" i="11" a="1"/>
  <c r="BD61" i="11" s="1"/>
  <c r="BC61" i="11" a="1"/>
  <c r="BC61" i="11" s="1"/>
  <c r="BB61" i="11" a="1"/>
  <c r="BB61" i="11" s="1"/>
  <c r="BA61" i="11" a="1"/>
  <c r="BA61" i="11" s="1"/>
  <c r="AZ61" i="11" a="1"/>
  <c r="AZ61" i="11" s="1"/>
  <c r="AY61" i="11" a="1"/>
  <c r="AY61" i="11" s="1"/>
  <c r="AX61" i="11" a="1"/>
  <c r="AX61" i="11" s="1"/>
  <c r="AW61" i="11" a="1"/>
  <c r="AW61" i="11" s="1"/>
  <c r="AV61" i="11" a="1"/>
  <c r="AV61" i="11" s="1"/>
  <c r="AU61" i="11" a="1"/>
  <c r="AU61" i="11" s="1"/>
  <c r="AT61" i="11" a="1"/>
  <c r="AT61" i="11" s="1"/>
  <c r="AS61" i="11" a="1"/>
  <c r="AS61" i="11" s="1"/>
  <c r="AR61" i="11" a="1"/>
  <c r="AR61" i="11" s="1"/>
  <c r="AP61" i="11" a="1"/>
  <c r="AP61" i="11" s="1"/>
  <c r="AO61" i="11" a="1"/>
  <c r="AO61" i="11" s="1"/>
  <c r="AN61" i="11" a="1"/>
  <c r="AN61" i="11" s="1"/>
  <c r="AM61" i="11" a="1"/>
  <c r="AM61" i="11" s="1"/>
  <c r="AL61" i="11" a="1"/>
  <c r="AL61" i="11" s="1"/>
  <c r="AK61" i="11" a="1"/>
  <c r="AK61" i="11" s="1"/>
  <c r="BN60" i="11" a="1"/>
  <c r="BN60" i="11" s="1"/>
  <c r="BM60" i="11" a="1"/>
  <c r="BM60" i="11" s="1"/>
  <c r="BL60" i="11" a="1"/>
  <c r="BL60" i="11" s="1"/>
  <c r="BK60" i="11" a="1"/>
  <c r="BK60" i="11" s="1"/>
  <c r="BJ60" i="11" a="1"/>
  <c r="BJ60" i="11" s="1"/>
  <c r="BI60" i="11" a="1"/>
  <c r="BI60" i="11" s="1"/>
  <c r="BH60" i="11" a="1"/>
  <c r="BH60" i="11" s="1"/>
  <c r="BG60" i="11" a="1"/>
  <c r="BG60" i="11" s="1"/>
  <c r="BF60" i="11" a="1"/>
  <c r="BF60" i="11" s="1"/>
  <c r="BE60" i="11" a="1"/>
  <c r="BE60" i="11" s="1"/>
  <c r="BD60" i="11" a="1"/>
  <c r="BD60" i="11" s="1"/>
  <c r="BC60" i="11" a="1"/>
  <c r="BC60" i="11" s="1"/>
  <c r="BB60" i="11" a="1"/>
  <c r="BB60" i="11" s="1"/>
  <c r="BA60" i="11" a="1"/>
  <c r="BA60" i="11" s="1"/>
  <c r="AZ60" i="11" a="1"/>
  <c r="AZ60" i="11" s="1"/>
  <c r="AY60" i="11" a="1"/>
  <c r="AY60" i="11" s="1"/>
  <c r="AX60" i="11" a="1"/>
  <c r="AX60" i="11" s="1"/>
  <c r="AW60" i="11" a="1"/>
  <c r="AW60" i="11" s="1"/>
  <c r="AV60" i="11" a="1"/>
  <c r="AV60" i="11" s="1"/>
  <c r="AU60" i="11" a="1"/>
  <c r="AU60" i="11" s="1"/>
  <c r="AT60" i="11" a="1"/>
  <c r="AT60" i="11" s="1"/>
  <c r="AS60" i="11" a="1"/>
  <c r="AS60" i="11" s="1"/>
  <c r="AR60" i="11" a="1"/>
  <c r="AR60" i="11" s="1"/>
  <c r="AP60" i="11" a="1"/>
  <c r="AP60" i="11" s="1"/>
  <c r="AO60" i="11" a="1"/>
  <c r="AO60" i="11" s="1"/>
  <c r="AN60" i="11" a="1"/>
  <c r="AN60" i="11" s="1"/>
  <c r="AM60" i="11" a="1"/>
  <c r="AM60" i="11" s="1"/>
  <c r="AL60" i="11" a="1"/>
  <c r="AL60" i="11" s="1"/>
  <c r="AK60" i="11" a="1"/>
  <c r="AK60" i="11" s="1"/>
  <c r="BN59" i="11" a="1"/>
  <c r="BN59" i="11" s="1"/>
  <c r="BM59" i="11" a="1"/>
  <c r="BM59" i="11" s="1"/>
  <c r="BL59" i="11" a="1"/>
  <c r="BL59" i="11" s="1"/>
  <c r="BK59" i="11" a="1"/>
  <c r="BK59" i="11" s="1"/>
  <c r="BJ59" i="11" a="1"/>
  <c r="BJ59" i="11" s="1"/>
  <c r="BI59" i="11" a="1"/>
  <c r="BI59" i="11" s="1"/>
  <c r="BH59" i="11" a="1"/>
  <c r="BH59" i="11" s="1"/>
  <c r="BG59" i="11" a="1"/>
  <c r="BG59" i="11" s="1"/>
  <c r="BF59" i="11" a="1"/>
  <c r="BF59" i="11" s="1"/>
  <c r="BE59" i="11" a="1"/>
  <c r="BE59" i="11" s="1"/>
  <c r="BD59" i="11" a="1"/>
  <c r="BD59" i="11" s="1"/>
  <c r="BC59" i="11" a="1"/>
  <c r="BC59" i="11" s="1"/>
  <c r="BB59" i="11" a="1"/>
  <c r="BB59" i="11" s="1"/>
  <c r="BA59" i="11" a="1"/>
  <c r="BA59" i="11" s="1"/>
  <c r="AZ59" i="11" a="1"/>
  <c r="AZ59" i="11" s="1"/>
  <c r="AY59" i="11" a="1"/>
  <c r="AY59" i="11" s="1"/>
  <c r="AX59" i="11" a="1"/>
  <c r="AX59" i="11" s="1"/>
  <c r="AW59" i="11" a="1"/>
  <c r="AW59" i="11" s="1"/>
  <c r="AV59" i="11" a="1"/>
  <c r="AV59" i="11" s="1"/>
  <c r="AU59" i="11" a="1"/>
  <c r="AU59" i="11" s="1"/>
  <c r="AT59" i="11" a="1"/>
  <c r="AT59" i="11" s="1"/>
  <c r="AS59" i="11" a="1"/>
  <c r="AS59" i="11" s="1"/>
  <c r="AR59" i="11" a="1"/>
  <c r="AR59" i="11" s="1"/>
  <c r="AP59" i="11" a="1"/>
  <c r="AP59" i="11" s="1"/>
  <c r="AO59" i="11" a="1"/>
  <c r="AO59" i="11" s="1"/>
  <c r="AN59" i="11" a="1"/>
  <c r="AN59" i="11" s="1"/>
  <c r="AM59" i="11" a="1"/>
  <c r="AM59" i="11" s="1"/>
  <c r="AL59" i="11" a="1"/>
  <c r="AL59" i="11" s="1"/>
  <c r="AK59" i="11" a="1"/>
  <c r="AK59" i="11" s="1"/>
  <c r="BN58" i="11" a="1"/>
  <c r="BN58" i="11" s="1"/>
  <c r="BM58" i="11" a="1"/>
  <c r="BM58" i="11" s="1"/>
  <c r="BL58" i="11" a="1"/>
  <c r="BL58" i="11" s="1"/>
  <c r="BK58" i="11" a="1"/>
  <c r="BK58" i="11" s="1"/>
  <c r="BJ58" i="11" a="1"/>
  <c r="BJ58" i="11" s="1"/>
  <c r="BI58" i="11" a="1"/>
  <c r="BI58" i="11" s="1"/>
  <c r="BH58" i="11" a="1"/>
  <c r="BH58" i="11" s="1"/>
  <c r="BG58" i="11" a="1"/>
  <c r="BG58" i="11" s="1"/>
  <c r="BF58" i="11" a="1"/>
  <c r="BF58" i="11" s="1"/>
  <c r="BE58" i="11" a="1"/>
  <c r="BE58" i="11" s="1"/>
  <c r="BD58" i="11" a="1"/>
  <c r="BD58" i="11" s="1"/>
  <c r="BC58" i="11" a="1"/>
  <c r="BC58" i="11" s="1"/>
  <c r="BB58" i="11" a="1"/>
  <c r="BB58" i="11" s="1"/>
  <c r="BA58" i="11" a="1"/>
  <c r="BA58" i="11" s="1"/>
  <c r="AZ58" i="11" a="1"/>
  <c r="AZ58" i="11" s="1"/>
  <c r="AY58" i="11" a="1"/>
  <c r="AY58" i="11" s="1"/>
  <c r="AX58" i="11" a="1"/>
  <c r="AX58" i="11" s="1"/>
  <c r="AW58" i="11" a="1"/>
  <c r="AW58" i="11" s="1"/>
  <c r="AV58" i="11" a="1"/>
  <c r="AV58" i="11" s="1"/>
  <c r="AU58" i="11" a="1"/>
  <c r="AU58" i="11" s="1"/>
  <c r="AT58" i="11" a="1"/>
  <c r="AT58" i="11" s="1"/>
  <c r="AS58" i="11" a="1"/>
  <c r="AS58" i="11" s="1"/>
  <c r="AR58" i="11" a="1"/>
  <c r="AR58" i="11" s="1"/>
  <c r="AP58" i="11" a="1"/>
  <c r="AP58" i="11" s="1"/>
  <c r="AO58" i="11" a="1"/>
  <c r="AO58" i="11" s="1"/>
  <c r="AN58" i="11" a="1"/>
  <c r="AN58" i="11" s="1"/>
  <c r="AM58" i="11" a="1"/>
  <c r="AM58" i="11" s="1"/>
  <c r="AL58" i="11" a="1"/>
  <c r="AL58" i="11" s="1"/>
  <c r="AK58" i="11" a="1"/>
  <c r="AK58" i="11" s="1"/>
  <c r="BN57" i="11" a="1"/>
  <c r="BN57" i="11" s="1"/>
  <c r="BM57" i="11" a="1"/>
  <c r="BM57" i="11" s="1"/>
  <c r="BL57" i="11" a="1"/>
  <c r="BL57" i="11" s="1"/>
  <c r="BK57" i="11" a="1"/>
  <c r="BK57" i="11" s="1"/>
  <c r="BJ57" i="11" a="1"/>
  <c r="BJ57" i="11" s="1"/>
  <c r="BI57" i="11" a="1"/>
  <c r="BI57" i="11" s="1"/>
  <c r="BH57" i="11" a="1"/>
  <c r="BH57" i="11" s="1"/>
  <c r="BF57" i="11" a="1"/>
  <c r="BF57" i="11" s="1"/>
  <c r="BE57" i="11" a="1"/>
  <c r="BE57" i="11" s="1"/>
  <c r="BD57" i="11" a="1"/>
  <c r="BD57" i="11" s="1"/>
  <c r="BC57" i="11" a="1"/>
  <c r="BC57" i="11" s="1"/>
  <c r="BB57" i="11" a="1"/>
  <c r="BB57" i="11" s="1"/>
  <c r="BA57" i="11" a="1"/>
  <c r="BA57" i="11" s="1"/>
  <c r="AZ57" i="11" a="1"/>
  <c r="AZ57" i="11" s="1"/>
  <c r="AY57" i="11" a="1"/>
  <c r="AY57" i="11" s="1"/>
  <c r="AX57" i="11" a="1"/>
  <c r="AX57" i="11" s="1"/>
  <c r="AW57" i="11" a="1"/>
  <c r="AW57" i="11" s="1"/>
  <c r="AV57" i="11" a="1"/>
  <c r="AV57" i="11" s="1"/>
  <c r="AU57" i="11" a="1"/>
  <c r="AU57" i="11" s="1"/>
  <c r="AT57" i="11" a="1"/>
  <c r="AT57" i="11" s="1"/>
  <c r="AS57" i="11" a="1"/>
  <c r="AS57" i="11" s="1"/>
  <c r="AR57" i="11" a="1"/>
  <c r="AR57" i="11" s="1"/>
  <c r="AP57" i="11" a="1"/>
  <c r="AP57" i="11" s="1"/>
  <c r="AO57" i="11" a="1"/>
  <c r="AO57" i="11" s="1"/>
  <c r="AN57" i="11" a="1"/>
  <c r="AN57" i="11" s="1"/>
  <c r="AM57" i="11" a="1"/>
  <c r="AM57" i="11" s="1"/>
  <c r="AL57" i="11" a="1"/>
  <c r="AL57" i="11" s="1"/>
  <c r="AK57" i="11" a="1"/>
  <c r="AK57" i="11" s="1"/>
  <c r="BN56" i="11" a="1"/>
  <c r="BN56" i="11" s="1"/>
  <c r="BM56" i="11" a="1"/>
  <c r="BM56" i="11" s="1"/>
  <c r="BL56" i="11" a="1"/>
  <c r="BL56" i="11" s="1"/>
  <c r="BK56" i="11" a="1"/>
  <c r="BK56" i="11" s="1"/>
  <c r="BJ56" i="11" a="1"/>
  <c r="BJ56" i="11" s="1"/>
  <c r="BI56" i="11" a="1"/>
  <c r="BI56" i="11" s="1"/>
  <c r="BH56" i="11" a="1"/>
  <c r="BH56" i="11" s="1"/>
  <c r="BF56" i="11" a="1"/>
  <c r="BF56" i="11" s="1"/>
  <c r="BE56" i="11" a="1"/>
  <c r="BE56" i="11" s="1"/>
  <c r="BD56" i="11" a="1"/>
  <c r="BD56" i="11" s="1"/>
  <c r="BC56" i="11" a="1"/>
  <c r="BC56" i="11" s="1"/>
  <c r="BB56" i="11" a="1"/>
  <c r="BB56" i="11" s="1"/>
  <c r="BA56" i="11" a="1"/>
  <c r="BA56" i="11" s="1"/>
  <c r="AZ56" i="11" a="1"/>
  <c r="AZ56" i="11" s="1"/>
  <c r="AY56" i="11" a="1"/>
  <c r="AY56" i="11" s="1"/>
  <c r="AX56" i="11" a="1"/>
  <c r="AX56" i="11" s="1"/>
  <c r="AW56" i="11" a="1"/>
  <c r="AW56" i="11" s="1"/>
  <c r="AV56" i="11" a="1"/>
  <c r="AV56" i="11" s="1"/>
  <c r="AU56" i="11" a="1"/>
  <c r="AU56" i="11" s="1"/>
  <c r="AT56" i="11" a="1"/>
  <c r="AT56" i="11" s="1"/>
  <c r="AS56" i="11" a="1"/>
  <c r="AS56" i="11" s="1"/>
  <c r="AR56" i="11" a="1"/>
  <c r="AR56" i="11" s="1"/>
  <c r="AP56" i="11" a="1"/>
  <c r="AP56" i="11" s="1"/>
  <c r="AO56" i="11" a="1"/>
  <c r="AO56" i="11" s="1"/>
  <c r="AN56" i="11" a="1"/>
  <c r="AN56" i="11" s="1"/>
  <c r="AM56" i="11" a="1"/>
  <c r="AM56" i="11" s="1"/>
  <c r="AL56" i="11" a="1"/>
  <c r="AL56" i="11" s="1"/>
  <c r="AK56" i="11" a="1"/>
  <c r="AK56" i="11" s="1"/>
  <c r="BN55" i="11" a="1"/>
  <c r="BN55" i="11" s="1"/>
  <c r="BM55" i="11" a="1"/>
  <c r="BM55" i="11" s="1"/>
  <c r="BL55" i="11" a="1"/>
  <c r="BL55" i="11" s="1"/>
  <c r="BK55" i="11" a="1"/>
  <c r="BK55" i="11" s="1"/>
  <c r="BJ55" i="11" a="1"/>
  <c r="BJ55" i="11" s="1"/>
  <c r="BI55" i="11" a="1"/>
  <c r="BI55" i="11" s="1"/>
  <c r="BH55" i="11" a="1"/>
  <c r="BH55" i="11" s="1"/>
  <c r="BF55" i="11" a="1"/>
  <c r="BF55" i="11" s="1"/>
  <c r="BE55" i="11" a="1"/>
  <c r="BE55" i="11" s="1"/>
  <c r="BD55" i="11" a="1"/>
  <c r="BD55" i="11" s="1"/>
  <c r="BC55" i="11" a="1"/>
  <c r="BC55" i="11" s="1"/>
  <c r="BB55" i="11" a="1"/>
  <c r="BB55" i="11" s="1"/>
  <c r="BA55" i="11" a="1"/>
  <c r="BA55" i="11" s="1"/>
  <c r="AZ55" i="11" a="1"/>
  <c r="AZ55" i="11" s="1"/>
  <c r="AY55" i="11" a="1"/>
  <c r="AY55" i="11" s="1"/>
  <c r="AX55" i="11" a="1"/>
  <c r="AX55" i="11" s="1"/>
  <c r="AW55" i="11" a="1"/>
  <c r="AW55" i="11" s="1"/>
  <c r="AV55" i="11" a="1"/>
  <c r="AV55" i="11" s="1"/>
  <c r="AU55" i="11" a="1"/>
  <c r="AU55" i="11" s="1"/>
  <c r="AT55" i="11" a="1"/>
  <c r="AT55" i="11" s="1"/>
  <c r="AS55" i="11" a="1"/>
  <c r="AS55" i="11" s="1"/>
  <c r="AR55" i="11" a="1"/>
  <c r="AR55" i="11" s="1"/>
  <c r="AP55" i="11" a="1"/>
  <c r="AP55" i="11" s="1"/>
  <c r="AO55" i="11" a="1"/>
  <c r="AO55" i="11" s="1"/>
  <c r="AN55" i="11" a="1"/>
  <c r="AN55" i="11" s="1"/>
  <c r="AM55" i="11" a="1"/>
  <c r="AM55" i="11" s="1"/>
  <c r="AL55" i="11" a="1"/>
  <c r="AL55" i="11" s="1"/>
  <c r="AK55" i="11" a="1"/>
  <c r="AK55" i="11" s="1"/>
  <c r="BN54" i="11" a="1"/>
  <c r="BN54" i="11" s="1"/>
  <c r="BM54" i="11" a="1"/>
  <c r="BM54" i="11" s="1"/>
  <c r="BL54" i="11" a="1"/>
  <c r="BL54" i="11" s="1"/>
  <c r="BK54" i="11" a="1"/>
  <c r="BK54" i="11" s="1"/>
  <c r="BJ54" i="11" a="1"/>
  <c r="BJ54" i="11" s="1"/>
  <c r="BI54" i="11" a="1"/>
  <c r="BI54" i="11" s="1"/>
  <c r="BH54" i="11" a="1"/>
  <c r="BH54" i="11" s="1"/>
  <c r="BF54" i="11" a="1"/>
  <c r="BF54" i="11" s="1"/>
  <c r="BE54" i="11" a="1"/>
  <c r="BE54" i="11" s="1"/>
  <c r="BD54" i="11" a="1"/>
  <c r="BD54" i="11" s="1"/>
  <c r="BC54" i="11" a="1"/>
  <c r="BC54" i="11" s="1"/>
  <c r="BB54" i="11" a="1"/>
  <c r="BB54" i="11" s="1"/>
  <c r="BA54" i="11" a="1"/>
  <c r="BA54" i="11" s="1"/>
  <c r="AZ54" i="11" a="1"/>
  <c r="AZ54" i="11" s="1"/>
  <c r="AY54" i="11" a="1"/>
  <c r="AY54" i="11" s="1"/>
  <c r="AX54" i="11" a="1"/>
  <c r="AX54" i="11" s="1"/>
  <c r="AW54" i="11" a="1"/>
  <c r="AW54" i="11" s="1"/>
  <c r="AV54" i="11" a="1"/>
  <c r="AV54" i="11" s="1"/>
  <c r="AU54" i="11" a="1"/>
  <c r="AU54" i="11" s="1"/>
  <c r="AT54" i="11" a="1"/>
  <c r="AT54" i="11" s="1"/>
  <c r="AS54" i="11" a="1"/>
  <c r="AS54" i="11" s="1"/>
  <c r="AR54" i="11" a="1"/>
  <c r="AR54" i="11" s="1"/>
  <c r="AP54" i="11" a="1"/>
  <c r="AP54" i="11" s="1"/>
  <c r="AO54" i="11" a="1"/>
  <c r="AO54" i="11" s="1"/>
  <c r="AN54" i="11" a="1"/>
  <c r="AN54" i="11" s="1"/>
  <c r="AM54" i="11" a="1"/>
  <c r="AM54" i="11" s="1"/>
  <c r="AL54" i="11" a="1"/>
  <c r="AL54" i="11" s="1"/>
  <c r="AK54" i="11" a="1"/>
  <c r="AK54" i="11" s="1"/>
  <c r="BN53" i="11" a="1"/>
  <c r="BN53" i="11" s="1"/>
  <c r="BM53" i="11" a="1"/>
  <c r="BM53" i="11" s="1"/>
  <c r="BL53" i="11" a="1"/>
  <c r="BL53" i="11" s="1"/>
  <c r="BK53" i="11" a="1"/>
  <c r="BK53" i="11" s="1"/>
  <c r="BJ53" i="11" a="1"/>
  <c r="BJ53" i="11" s="1"/>
  <c r="BI53" i="11" a="1"/>
  <c r="BI53" i="11" s="1"/>
  <c r="BH53" i="11" a="1"/>
  <c r="BH53" i="11" s="1"/>
  <c r="BF53" i="11" a="1"/>
  <c r="BF53" i="11" s="1"/>
  <c r="BE53" i="11" a="1"/>
  <c r="BE53" i="11" s="1"/>
  <c r="BD53" i="11" a="1"/>
  <c r="BD53" i="11" s="1"/>
  <c r="BC53" i="11" a="1"/>
  <c r="BC53" i="11" s="1"/>
  <c r="BB53" i="11" a="1"/>
  <c r="BB53" i="11" s="1"/>
  <c r="BA53" i="11" a="1"/>
  <c r="BA53" i="11" s="1"/>
  <c r="AZ53" i="11" a="1"/>
  <c r="AZ53" i="11" s="1"/>
  <c r="AY53" i="11" a="1"/>
  <c r="AY53" i="11" s="1"/>
  <c r="AX53" i="11" a="1"/>
  <c r="AX53" i="11" s="1"/>
  <c r="AW53" i="11" a="1"/>
  <c r="AW53" i="11" s="1"/>
  <c r="AV53" i="11" a="1"/>
  <c r="AV53" i="11" s="1"/>
  <c r="AU53" i="11" a="1"/>
  <c r="AU53" i="11" s="1"/>
  <c r="AT53" i="11" a="1"/>
  <c r="AT53" i="11" s="1"/>
  <c r="AS53" i="11" a="1"/>
  <c r="AS53" i="11" s="1"/>
  <c r="AR53" i="11" a="1"/>
  <c r="AR53" i="11" s="1"/>
  <c r="AP53" i="11" a="1"/>
  <c r="AP53" i="11" s="1"/>
  <c r="AO53" i="11" a="1"/>
  <c r="AO53" i="11" s="1"/>
  <c r="AN53" i="11" a="1"/>
  <c r="AN53" i="11" s="1"/>
  <c r="AM53" i="11" a="1"/>
  <c r="AM53" i="11" s="1"/>
  <c r="AL53" i="11" a="1"/>
  <c r="AL53" i="11" s="1"/>
  <c r="AK53" i="11" a="1"/>
  <c r="AK53" i="11" s="1"/>
  <c r="BN52" i="11" a="1"/>
  <c r="BN52" i="11" s="1"/>
  <c r="BM52" i="11" a="1"/>
  <c r="BM52" i="11" s="1"/>
  <c r="BL52" i="11" a="1"/>
  <c r="BL52" i="11" s="1"/>
  <c r="BK52" i="11" a="1"/>
  <c r="BK52" i="11" s="1"/>
  <c r="BJ52" i="11" a="1"/>
  <c r="BJ52" i="11" s="1"/>
  <c r="BI52" i="11" a="1"/>
  <c r="BI52" i="11" s="1"/>
  <c r="BH52" i="11" a="1"/>
  <c r="BH52" i="11" s="1"/>
  <c r="BF52" i="11" a="1"/>
  <c r="BF52" i="11" s="1"/>
  <c r="BE52" i="11" a="1"/>
  <c r="BE52" i="11" s="1"/>
  <c r="BD52" i="11" a="1"/>
  <c r="BD52" i="11" s="1"/>
  <c r="BC52" i="11" a="1"/>
  <c r="BC52" i="11" s="1"/>
  <c r="BB52" i="11" a="1"/>
  <c r="BB52" i="11" s="1"/>
  <c r="BA52" i="11" a="1"/>
  <c r="BA52" i="11" s="1"/>
  <c r="AZ52" i="11" a="1"/>
  <c r="AZ52" i="11" s="1"/>
  <c r="AY52" i="11" a="1"/>
  <c r="AY52" i="11" s="1"/>
  <c r="AX52" i="11" a="1"/>
  <c r="AX52" i="11" s="1"/>
  <c r="AW52" i="11" a="1"/>
  <c r="AW52" i="11" s="1"/>
  <c r="AV52" i="11" a="1"/>
  <c r="AV52" i="11" s="1"/>
  <c r="AU52" i="11" a="1"/>
  <c r="AU52" i="11" s="1"/>
  <c r="AT52" i="11" a="1"/>
  <c r="AT52" i="11" s="1"/>
  <c r="AS52" i="11" a="1"/>
  <c r="AS52" i="11" s="1"/>
  <c r="AR52" i="11" a="1"/>
  <c r="AR52" i="11" s="1"/>
  <c r="AP52" i="11" a="1"/>
  <c r="AP52" i="11" s="1"/>
  <c r="AO52" i="11" a="1"/>
  <c r="AO52" i="11" s="1"/>
  <c r="AN52" i="11" a="1"/>
  <c r="AN52" i="11" s="1"/>
  <c r="AM52" i="11" a="1"/>
  <c r="AM52" i="11" s="1"/>
  <c r="AL52" i="11" a="1"/>
  <c r="AL52" i="11" s="1"/>
  <c r="AK52" i="11" a="1"/>
  <c r="AK52" i="11" s="1"/>
  <c r="BN51" i="11" a="1"/>
  <c r="BN51" i="11" s="1"/>
  <c r="BM51" i="11" a="1"/>
  <c r="BM51" i="11" s="1"/>
  <c r="BL51" i="11" a="1"/>
  <c r="BL51" i="11" s="1"/>
  <c r="BK51" i="11" a="1"/>
  <c r="BK51" i="11" s="1"/>
  <c r="BJ51" i="11" a="1"/>
  <c r="BJ51" i="11" s="1"/>
  <c r="BI51" i="11" a="1"/>
  <c r="BI51" i="11" s="1"/>
  <c r="BH51" i="11" a="1"/>
  <c r="BH51" i="11" s="1"/>
  <c r="BF51" i="11" a="1"/>
  <c r="BF51" i="11" s="1"/>
  <c r="BE51" i="11" a="1"/>
  <c r="BE51" i="11" s="1"/>
  <c r="BD51" i="11" a="1"/>
  <c r="BD51" i="11" s="1"/>
  <c r="BC51" i="11" a="1"/>
  <c r="BC51" i="11" s="1"/>
  <c r="BB51" i="11" a="1"/>
  <c r="BB51" i="11" s="1"/>
  <c r="BA51" i="11" a="1"/>
  <c r="BA51" i="11" s="1"/>
  <c r="AZ51" i="11" a="1"/>
  <c r="AZ51" i="11" s="1"/>
  <c r="AY51" i="11" a="1"/>
  <c r="AY51" i="11" s="1"/>
  <c r="AX51" i="11" a="1"/>
  <c r="AX51" i="11" s="1"/>
  <c r="AW51" i="11" a="1"/>
  <c r="AW51" i="11" s="1"/>
  <c r="AV51" i="11" a="1"/>
  <c r="AV51" i="11" s="1"/>
  <c r="AU51" i="11" a="1"/>
  <c r="AU51" i="11" s="1"/>
  <c r="AT51" i="11" a="1"/>
  <c r="AT51" i="11" s="1"/>
  <c r="AS51" i="11" a="1"/>
  <c r="AS51" i="11" s="1"/>
  <c r="AR51" i="11" a="1"/>
  <c r="AR51" i="11" s="1"/>
  <c r="AP51" i="11" a="1"/>
  <c r="AP51" i="11" s="1"/>
  <c r="AO51" i="11" a="1"/>
  <c r="AO51" i="11" s="1"/>
  <c r="AN51" i="11" a="1"/>
  <c r="AN51" i="11" s="1"/>
  <c r="AM51" i="11" a="1"/>
  <c r="AM51" i="11" s="1"/>
  <c r="AL51" i="11" a="1"/>
  <c r="AL51" i="11" s="1"/>
  <c r="AK51" i="11" a="1"/>
  <c r="AK51" i="11" s="1"/>
  <c r="BN50" i="11" a="1"/>
  <c r="BN50" i="11" s="1"/>
  <c r="BM50" i="11" a="1"/>
  <c r="BM50" i="11" s="1"/>
  <c r="BL50" i="11" a="1"/>
  <c r="BL50" i="11" s="1"/>
  <c r="BK50" i="11" a="1"/>
  <c r="BK50" i="11" s="1"/>
  <c r="BJ50" i="11" a="1"/>
  <c r="BJ50" i="11" s="1"/>
  <c r="BI50" i="11" a="1"/>
  <c r="BI50" i="11" s="1"/>
  <c r="BH50" i="11" a="1"/>
  <c r="BH50" i="11" s="1"/>
  <c r="BF50" i="11" a="1"/>
  <c r="BF50" i="11" s="1"/>
  <c r="BE50" i="11" a="1"/>
  <c r="BE50" i="11" s="1"/>
  <c r="BD50" i="11" a="1"/>
  <c r="BD50" i="11" s="1"/>
  <c r="BC50" i="11" a="1"/>
  <c r="BC50" i="11" s="1"/>
  <c r="BB50" i="11" a="1"/>
  <c r="BB50" i="11" s="1"/>
  <c r="BA50" i="11" a="1"/>
  <c r="BA50" i="11" s="1"/>
  <c r="AZ50" i="11" a="1"/>
  <c r="AZ50" i="11" s="1"/>
  <c r="AY50" i="11" a="1"/>
  <c r="AY50" i="11" s="1"/>
  <c r="AX50" i="11" a="1"/>
  <c r="AX50" i="11" s="1"/>
  <c r="AW50" i="11" a="1"/>
  <c r="AW50" i="11" s="1"/>
  <c r="AV50" i="11" a="1"/>
  <c r="AV50" i="11" s="1"/>
  <c r="AU50" i="11" a="1"/>
  <c r="AU50" i="11" s="1"/>
  <c r="AT50" i="11" a="1"/>
  <c r="AT50" i="11" s="1"/>
  <c r="AS50" i="11" a="1"/>
  <c r="AS50" i="11" s="1"/>
  <c r="AR50" i="11" a="1"/>
  <c r="AR50" i="11" s="1"/>
  <c r="AP50" i="11" a="1"/>
  <c r="AP50" i="11" s="1"/>
  <c r="AO50" i="11" a="1"/>
  <c r="AO50" i="11" s="1"/>
  <c r="AN50" i="11" a="1"/>
  <c r="AN50" i="11" s="1"/>
  <c r="AM50" i="11" a="1"/>
  <c r="AM50" i="11" s="1"/>
  <c r="AL50" i="11" a="1"/>
  <c r="AL50" i="11" s="1"/>
  <c r="AK50" i="11" a="1"/>
  <c r="AK50" i="11" s="1"/>
  <c r="BN49" i="11" a="1"/>
  <c r="BN49" i="11" s="1"/>
  <c r="BM49" i="11" a="1"/>
  <c r="BM49" i="11" s="1"/>
  <c r="BL49" i="11" a="1"/>
  <c r="BL49" i="11" s="1"/>
  <c r="BK49" i="11" a="1"/>
  <c r="BK49" i="11" s="1"/>
  <c r="BJ49" i="11" a="1"/>
  <c r="BJ49" i="11" s="1"/>
  <c r="BI49" i="11" a="1"/>
  <c r="BI49" i="11" s="1"/>
  <c r="BH49" i="11" a="1"/>
  <c r="BH49" i="11" s="1"/>
  <c r="BF49" i="11" a="1"/>
  <c r="BF49" i="11" s="1"/>
  <c r="BE49" i="11" a="1"/>
  <c r="BE49" i="11" s="1"/>
  <c r="BD49" i="11" a="1"/>
  <c r="BD49" i="11" s="1"/>
  <c r="BC49" i="11" a="1"/>
  <c r="BC49" i="11" s="1"/>
  <c r="BB49" i="11" a="1"/>
  <c r="BB49" i="11" s="1"/>
  <c r="BA49" i="11" a="1"/>
  <c r="BA49" i="11" s="1"/>
  <c r="AZ49" i="11" a="1"/>
  <c r="AZ49" i="11" s="1"/>
  <c r="AY49" i="11" a="1"/>
  <c r="AY49" i="11" s="1"/>
  <c r="AX49" i="11" a="1"/>
  <c r="AX49" i="11" s="1"/>
  <c r="AW49" i="11" a="1"/>
  <c r="AW49" i="11" s="1"/>
  <c r="AV49" i="11" a="1"/>
  <c r="AV49" i="11" s="1"/>
  <c r="AU49" i="11" a="1"/>
  <c r="AU49" i="11" s="1"/>
  <c r="AT49" i="11" a="1"/>
  <c r="AT49" i="11" s="1"/>
  <c r="AS49" i="11" a="1"/>
  <c r="AS49" i="11" s="1"/>
  <c r="AR49" i="11" a="1"/>
  <c r="AR49" i="11" s="1"/>
  <c r="AP49" i="11" a="1"/>
  <c r="AP49" i="11" s="1"/>
  <c r="AO49" i="11" a="1"/>
  <c r="AO49" i="11" s="1"/>
  <c r="AN49" i="11" a="1"/>
  <c r="AN49" i="11" s="1"/>
  <c r="AM49" i="11" a="1"/>
  <c r="AM49" i="11" s="1"/>
  <c r="AL49" i="11" a="1"/>
  <c r="AL49" i="11" s="1"/>
  <c r="AK49" i="11" a="1"/>
  <c r="AK49" i="11" s="1"/>
  <c r="BN48" i="11" a="1"/>
  <c r="BN48" i="11" s="1"/>
  <c r="BM48" i="11" a="1"/>
  <c r="BM48" i="11" s="1"/>
  <c r="BL48" i="11" a="1"/>
  <c r="BL48" i="11" s="1"/>
  <c r="BK48" i="11" a="1"/>
  <c r="BK48" i="11" s="1"/>
  <c r="BJ48" i="11" a="1"/>
  <c r="BJ48" i="11" s="1"/>
  <c r="BI48" i="11" a="1"/>
  <c r="BI48" i="11" s="1"/>
  <c r="BH48" i="11" a="1"/>
  <c r="BH48" i="11" s="1"/>
  <c r="BF48" i="11" a="1"/>
  <c r="BF48" i="11" s="1"/>
  <c r="BE48" i="11" a="1"/>
  <c r="BE48" i="11" s="1"/>
  <c r="BD48" i="11" a="1"/>
  <c r="BD48" i="11" s="1"/>
  <c r="BC48" i="11" a="1"/>
  <c r="BC48" i="11" s="1"/>
  <c r="BB48" i="11" a="1"/>
  <c r="BB48" i="11" s="1"/>
  <c r="BA48" i="11" a="1"/>
  <c r="BA48" i="11" s="1"/>
  <c r="AZ48" i="11" a="1"/>
  <c r="AZ48" i="11" s="1"/>
  <c r="AY48" i="11" a="1"/>
  <c r="AY48" i="11" s="1"/>
  <c r="AX48" i="11" a="1"/>
  <c r="AX48" i="11" s="1"/>
  <c r="AW48" i="11" a="1"/>
  <c r="AW48" i="11" s="1"/>
  <c r="AV48" i="11" a="1"/>
  <c r="AV48" i="11" s="1"/>
  <c r="AU48" i="11" a="1"/>
  <c r="AU48" i="11" s="1"/>
  <c r="AT48" i="11" a="1"/>
  <c r="AT48" i="11" s="1"/>
  <c r="AS48" i="11" a="1"/>
  <c r="AS48" i="11" s="1"/>
  <c r="AR48" i="11" a="1"/>
  <c r="AR48" i="11" s="1"/>
  <c r="AP48" i="11" a="1"/>
  <c r="AP48" i="11" s="1"/>
  <c r="AO48" i="11" a="1"/>
  <c r="AO48" i="11" s="1"/>
  <c r="AN48" i="11" a="1"/>
  <c r="AN48" i="11" s="1"/>
  <c r="AM48" i="11" a="1"/>
  <c r="AM48" i="11" s="1"/>
  <c r="AL48" i="11" a="1"/>
  <c r="AL48" i="11" s="1"/>
  <c r="AK48" i="11" a="1"/>
  <c r="AK48" i="11" s="1"/>
  <c r="BN47" i="11" a="1"/>
  <c r="BN47" i="11" s="1"/>
  <c r="BM47" i="11" a="1"/>
  <c r="BM47" i="11" s="1"/>
  <c r="BL47" i="11" a="1"/>
  <c r="BL47" i="11" s="1"/>
  <c r="BK47" i="11" a="1"/>
  <c r="BK47" i="11" s="1"/>
  <c r="BJ47" i="11" a="1"/>
  <c r="BJ47" i="11" s="1"/>
  <c r="BI47" i="11" a="1"/>
  <c r="BI47" i="11" s="1"/>
  <c r="BH47" i="11" a="1"/>
  <c r="BH47" i="11" s="1"/>
  <c r="BF47" i="11" a="1"/>
  <c r="BF47" i="11" s="1"/>
  <c r="BE47" i="11" a="1"/>
  <c r="BE47" i="11" s="1"/>
  <c r="BD47" i="11" a="1"/>
  <c r="BD47" i="11" s="1"/>
  <c r="BC47" i="11" a="1"/>
  <c r="BC47" i="11" s="1"/>
  <c r="BB47" i="11" a="1"/>
  <c r="BB47" i="11" s="1"/>
  <c r="BA47" i="11" a="1"/>
  <c r="BA47" i="11" s="1"/>
  <c r="AZ47" i="11" a="1"/>
  <c r="AZ47" i="11" s="1"/>
  <c r="AY47" i="11" a="1"/>
  <c r="AY47" i="11" s="1"/>
  <c r="AX47" i="11" a="1"/>
  <c r="AX47" i="11" s="1"/>
  <c r="AW47" i="11" a="1"/>
  <c r="AW47" i="11" s="1"/>
  <c r="AV47" i="11" a="1"/>
  <c r="AV47" i="11" s="1"/>
  <c r="AU47" i="11" a="1"/>
  <c r="AU47" i="11" s="1"/>
  <c r="AT47" i="11" a="1"/>
  <c r="AT47" i="11" s="1"/>
  <c r="AS47" i="11" a="1"/>
  <c r="AS47" i="11" s="1"/>
  <c r="AR47" i="11" a="1"/>
  <c r="AR47" i="11" s="1"/>
  <c r="AP47" i="11" a="1"/>
  <c r="AP47" i="11" s="1"/>
  <c r="AO47" i="11" a="1"/>
  <c r="AO47" i="11" s="1"/>
  <c r="AN47" i="11" a="1"/>
  <c r="AN47" i="11" s="1"/>
  <c r="AM47" i="11" a="1"/>
  <c r="AM47" i="11" s="1"/>
  <c r="AL47" i="11" a="1"/>
  <c r="AL47" i="11" s="1"/>
  <c r="AK47" i="11" a="1"/>
  <c r="AK47" i="11" s="1"/>
  <c r="BN46" i="11" a="1"/>
  <c r="BN46" i="11" s="1"/>
  <c r="BM46" i="11" a="1"/>
  <c r="BM46" i="11" s="1"/>
  <c r="BL46" i="11" a="1"/>
  <c r="BL46" i="11" s="1"/>
  <c r="BK46" i="11" a="1"/>
  <c r="BK46" i="11" s="1"/>
  <c r="BJ46" i="11" a="1"/>
  <c r="BJ46" i="11" s="1"/>
  <c r="BI46" i="11" a="1"/>
  <c r="BI46" i="11" s="1"/>
  <c r="BH46" i="11" a="1"/>
  <c r="BH46" i="11" s="1"/>
  <c r="BF46" i="11" a="1"/>
  <c r="BF46" i="11" s="1"/>
  <c r="BE46" i="11" a="1"/>
  <c r="BE46" i="11" s="1"/>
  <c r="BD46" i="11" a="1"/>
  <c r="BD46" i="11" s="1"/>
  <c r="BC46" i="11" a="1"/>
  <c r="BC46" i="11" s="1"/>
  <c r="BB46" i="11" a="1"/>
  <c r="BB46" i="11" s="1"/>
  <c r="BA46" i="11" a="1"/>
  <c r="BA46" i="11" s="1"/>
  <c r="AZ46" i="11" a="1"/>
  <c r="AZ46" i="11" s="1"/>
  <c r="AY46" i="11" a="1"/>
  <c r="AY46" i="11" s="1"/>
  <c r="AX46" i="11" a="1"/>
  <c r="AX46" i="11" s="1"/>
  <c r="AW46" i="11" a="1"/>
  <c r="AW46" i="11" s="1"/>
  <c r="AV46" i="11" a="1"/>
  <c r="AV46" i="11" s="1"/>
  <c r="AU46" i="11" a="1"/>
  <c r="AU46" i="11" s="1"/>
  <c r="AT46" i="11" a="1"/>
  <c r="AT46" i="11" s="1"/>
  <c r="AS46" i="11" a="1"/>
  <c r="AS46" i="11" s="1"/>
  <c r="AR46" i="11" a="1"/>
  <c r="AR46" i="11" s="1"/>
  <c r="AP46" i="11" a="1"/>
  <c r="AP46" i="11" s="1"/>
  <c r="AO46" i="11" a="1"/>
  <c r="AO46" i="11" s="1"/>
  <c r="AN46" i="11" a="1"/>
  <c r="AN46" i="11" s="1"/>
  <c r="AM46" i="11" a="1"/>
  <c r="AM46" i="11" s="1"/>
  <c r="AL46" i="11" a="1"/>
  <c r="AL46" i="11" s="1"/>
  <c r="AK46" i="11" a="1"/>
  <c r="AK46" i="11" s="1"/>
  <c r="BN45" i="11" a="1"/>
  <c r="BN45" i="11" s="1"/>
  <c r="BM45" i="11" a="1"/>
  <c r="BM45" i="11" s="1"/>
  <c r="BL45" i="11" a="1"/>
  <c r="BL45" i="11" s="1"/>
  <c r="BK45" i="11" a="1"/>
  <c r="BK45" i="11" s="1"/>
  <c r="BJ45" i="11" a="1"/>
  <c r="BJ45" i="11" s="1"/>
  <c r="BI45" i="11" a="1"/>
  <c r="BI45" i="11" s="1"/>
  <c r="BH45" i="11" a="1"/>
  <c r="BH45" i="11" s="1"/>
  <c r="BF45" i="11" a="1"/>
  <c r="BF45" i="11" s="1"/>
  <c r="BE45" i="11" a="1"/>
  <c r="BE45" i="11" s="1"/>
  <c r="BD45" i="11" a="1"/>
  <c r="BD45" i="11" s="1"/>
  <c r="BC45" i="11" a="1"/>
  <c r="BC45" i="11" s="1"/>
  <c r="BB45" i="11" a="1"/>
  <c r="BB45" i="11" s="1"/>
  <c r="BA45" i="11" a="1"/>
  <c r="BA45" i="11" s="1"/>
  <c r="AZ45" i="11" a="1"/>
  <c r="AZ45" i="11" s="1"/>
  <c r="AY45" i="11" a="1"/>
  <c r="AY45" i="11" s="1"/>
  <c r="AX45" i="11" a="1"/>
  <c r="AX45" i="11" s="1"/>
  <c r="AW45" i="11" a="1"/>
  <c r="AW45" i="11" s="1"/>
  <c r="AV45" i="11" a="1"/>
  <c r="AV45" i="11" s="1"/>
  <c r="AU45" i="11" a="1"/>
  <c r="AU45" i="11" s="1"/>
  <c r="AT45" i="11" a="1"/>
  <c r="AT45" i="11" s="1"/>
  <c r="AS45" i="11" a="1"/>
  <c r="AS45" i="11" s="1"/>
  <c r="AR45" i="11" a="1"/>
  <c r="AR45" i="11" s="1"/>
  <c r="AP45" i="11" a="1"/>
  <c r="AP45" i="11" s="1"/>
  <c r="AO45" i="11" a="1"/>
  <c r="AO45" i="11" s="1"/>
  <c r="AN45" i="11" a="1"/>
  <c r="AN45" i="11" s="1"/>
  <c r="AM45" i="11" a="1"/>
  <c r="AM45" i="11" s="1"/>
  <c r="AL45" i="11" a="1"/>
  <c r="AL45" i="11" s="1"/>
  <c r="AK45" i="11" a="1"/>
  <c r="AK45" i="11" s="1"/>
  <c r="BN44" i="11" a="1"/>
  <c r="BN44" i="11" s="1"/>
  <c r="BM44" i="11" a="1"/>
  <c r="BM44" i="11" s="1"/>
  <c r="BL44" i="11" a="1"/>
  <c r="BL44" i="11" s="1"/>
  <c r="BK44" i="11" a="1"/>
  <c r="BK44" i="11" s="1"/>
  <c r="BJ44" i="11" a="1"/>
  <c r="BJ44" i="11" s="1"/>
  <c r="BI44" i="11" a="1"/>
  <c r="BI44" i="11" s="1"/>
  <c r="BH44" i="11" a="1"/>
  <c r="BH44" i="11" s="1"/>
  <c r="BF44" i="11" a="1"/>
  <c r="BF44" i="11" s="1"/>
  <c r="BE44" i="11" a="1"/>
  <c r="BE44" i="11" s="1"/>
  <c r="BD44" i="11" a="1"/>
  <c r="BD44" i="11" s="1"/>
  <c r="BC44" i="11" a="1"/>
  <c r="BC44" i="11" s="1"/>
  <c r="BB44" i="11" a="1"/>
  <c r="BB44" i="11" s="1"/>
  <c r="BA44" i="11" a="1"/>
  <c r="BA44" i="11" s="1"/>
  <c r="AZ44" i="11" a="1"/>
  <c r="AZ44" i="11" s="1"/>
  <c r="AY44" i="11" a="1"/>
  <c r="AY44" i="11" s="1"/>
  <c r="AX44" i="11" a="1"/>
  <c r="AX44" i="11" s="1"/>
  <c r="AW44" i="11" a="1"/>
  <c r="AW44" i="11" s="1"/>
  <c r="AV44" i="11" a="1"/>
  <c r="AV44" i="11" s="1"/>
  <c r="AU44" i="11" a="1"/>
  <c r="AU44" i="11" s="1"/>
  <c r="AT44" i="11" a="1"/>
  <c r="AT44" i="11" s="1"/>
  <c r="AS44" i="11" a="1"/>
  <c r="AS44" i="11" s="1"/>
  <c r="AR44" i="11" a="1"/>
  <c r="AR44" i="11" s="1"/>
  <c r="AP44" i="11" a="1"/>
  <c r="AP44" i="11" s="1"/>
  <c r="AO44" i="11" a="1"/>
  <c r="AO44" i="11" s="1"/>
  <c r="AN44" i="11" a="1"/>
  <c r="AN44" i="11" s="1"/>
  <c r="AM44" i="11" a="1"/>
  <c r="AM44" i="11" s="1"/>
  <c r="AL44" i="11" a="1"/>
  <c r="AL44" i="11" s="1"/>
  <c r="AK44" i="11" a="1"/>
  <c r="AK44" i="11" s="1"/>
  <c r="BN43" i="11" a="1"/>
  <c r="BN43" i="11" s="1"/>
  <c r="BM43" i="11" a="1"/>
  <c r="BM43" i="11" s="1"/>
  <c r="BL43" i="11" a="1"/>
  <c r="BL43" i="11" s="1"/>
  <c r="BK43" i="11" a="1"/>
  <c r="BK43" i="11" s="1"/>
  <c r="BJ43" i="11" a="1"/>
  <c r="BJ43" i="11" s="1"/>
  <c r="BI43" i="11" a="1"/>
  <c r="BI43" i="11" s="1"/>
  <c r="BH43" i="11" a="1"/>
  <c r="BH43" i="11" s="1"/>
  <c r="BF43" i="11" a="1"/>
  <c r="BF43" i="11" s="1"/>
  <c r="BE43" i="11" a="1"/>
  <c r="BE43" i="11" s="1"/>
  <c r="BD43" i="11" a="1"/>
  <c r="BD43" i="11" s="1"/>
  <c r="BC43" i="11" a="1"/>
  <c r="BC43" i="11" s="1"/>
  <c r="BB43" i="11" a="1"/>
  <c r="BB43" i="11" s="1"/>
  <c r="BA43" i="11" a="1"/>
  <c r="BA43" i="11" s="1"/>
  <c r="AZ43" i="11" a="1"/>
  <c r="AZ43" i="11" s="1"/>
  <c r="AY43" i="11" a="1"/>
  <c r="AY43" i="11" s="1"/>
  <c r="AX43" i="11" a="1"/>
  <c r="AX43" i="11" s="1"/>
  <c r="AW43" i="11" a="1"/>
  <c r="AW43" i="11" s="1"/>
  <c r="AV43" i="11" a="1"/>
  <c r="AV43" i="11" s="1"/>
  <c r="AU43" i="11" a="1"/>
  <c r="AU43" i="11" s="1"/>
  <c r="AT43" i="11" a="1"/>
  <c r="AT43" i="11" s="1"/>
  <c r="AS43" i="11" a="1"/>
  <c r="AS43" i="11" s="1"/>
  <c r="AR43" i="11" a="1"/>
  <c r="AR43" i="11" s="1"/>
  <c r="AP43" i="11" a="1"/>
  <c r="AP43" i="11" s="1"/>
  <c r="AO43" i="11" a="1"/>
  <c r="AO43" i="11" s="1"/>
  <c r="AN43" i="11" a="1"/>
  <c r="AN43" i="11" s="1"/>
  <c r="AM43" i="11" a="1"/>
  <c r="AM43" i="11" s="1"/>
  <c r="AL43" i="11" a="1"/>
  <c r="AL43" i="11" s="1"/>
  <c r="AK43" i="11" a="1"/>
  <c r="AK43" i="11" s="1"/>
  <c r="BN42" i="11" a="1"/>
  <c r="BN42" i="11" s="1"/>
  <c r="BM42" i="11" a="1"/>
  <c r="BM42" i="11" s="1"/>
  <c r="BL42" i="11" a="1"/>
  <c r="BL42" i="11" s="1"/>
  <c r="BK42" i="11" a="1"/>
  <c r="BK42" i="11" s="1"/>
  <c r="BJ42" i="11" a="1"/>
  <c r="BJ42" i="11" s="1"/>
  <c r="BI42" i="11" a="1"/>
  <c r="BI42" i="11" s="1"/>
  <c r="BH42" i="11" a="1"/>
  <c r="BH42" i="11" s="1"/>
  <c r="BF42" i="11" a="1"/>
  <c r="BF42" i="11" s="1"/>
  <c r="BE42" i="11" a="1"/>
  <c r="BE42" i="11" s="1"/>
  <c r="BD42" i="11" a="1"/>
  <c r="BD42" i="11" s="1"/>
  <c r="BC42" i="11" a="1"/>
  <c r="BC42" i="11" s="1"/>
  <c r="BB42" i="11" a="1"/>
  <c r="BB42" i="11" s="1"/>
  <c r="BA42" i="11" a="1"/>
  <c r="BA42" i="11" s="1"/>
  <c r="AZ42" i="11" a="1"/>
  <c r="AZ42" i="11" s="1"/>
  <c r="AY42" i="11" a="1"/>
  <c r="AY42" i="11" s="1"/>
  <c r="AX42" i="11" a="1"/>
  <c r="AX42" i="11" s="1"/>
  <c r="AW42" i="11" a="1"/>
  <c r="AW42" i="11" s="1"/>
  <c r="AV42" i="11" a="1"/>
  <c r="AV42" i="11" s="1"/>
  <c r="AU42" i="11" a="1"/>
  <c r="AU42" i="11" s="1"/>
  <c r="AT42" i="11" a="1"/>
  <c r="AT42" i="11" s="1"/>
  <c r="AS42" i="11" a="1"/>
  <c r="AS42" i="11" s="1"/>
  <c r="AR42" i="11" a="1"/>
  <c r="AR42" i="11" s="1"/>
  <c r="AP42" i="11" a="1"/>
  <c r="AP42" i="11" s="1"/>
  <c r="AO42" i="11" a="1"/>
  <c r="AO42" i="11" s="1"/>
  <c r="AN42" i="11" a="1"/>
  <c r="AN42" i="11" s="1"/>
  <c r="AM42" i="11" a="1"/>
  <c r="AM42" i="11" s="1"/>
  <c r="AL42" i="11" a="1"/>
  <c r="AL42" i="11" s="1"/>
  <c r="AK42" i="11" a="1"/>
  <c r="AK42" i="11" s="1"/>
  <c r="BN41" i="11" a="1"/>
  <c r="BN41" i="11" s="1"/>
  <c r="BM41" i="11" a="1"/>
  <c r="BM41" i="11" s="1"/>
  <c r="BL41" i="11" a="1"/>
  <c r="BL41" i="11" s="1"/>
  <c r="BK41" i="11" a="1"/>
  <c r="BK41" i="11" s="1"/>
  <c r="BJ41" i="11" a="1"/>
  <c r="BJ41" i="11" s="1"/>
  <c r="BI41" i="11" a="1"/>
  <c r="BI41" i="11" s="1"/>
  <c r="BH41" i="11" a="1"/>
  <c r="BH41" i="11" s="1"/>
  <c r="BF41" i="11" a="1"/>
  <c r="BF41" i="11" s="1"/>
  <c r="BE41" i="11" a="1"/>
  <c r="BE41" i="11" s="1"/>
  <c r="BD41" i="11" a="1"/>
  <c r="BD41" i="11" s="1"/>
  <c r="BC41" i="11" a="1"/>
  <c r="BC41" i="11" s="1"/>
  <c r="BB41" i="11" a="1"/>
  <c r="BB41" i="11" s="1"/>
  <c r="BA41" i="11" a="1"/>
  <c r="BA41" i="11" s="1"/>
  <c r="AZ41" i="11" a="1"/>
  <c r="AZ41" i="11" s="1"/>
  <c r="AY41" i="11" a="1"/>
  <c r="AY41" i="11" s="1"/>
  <c r="AX41" i="11" a="1"/>
  <c r="AX41" i="11" s="1"/>
  <c r="AW41" i="11" a="1"/>
  <c r="AW41" i="11" s="1"/>
  <c r="AV41" i="11" a="1"/>
  <c r="AV41" i="11" s="1"/>
  <c r="AU41" i="11" a="1"/>
  <c r="AU41" i="11" s="1"/>
  <c r="AT41" i="11" a="1"/>
  <c r="AT41" i="11" s="1"/>
  <c r="AS41" i="11" a="1"/>
  <c r="AS41" i="11" s="1"/>
  <c r="AR41" i="11" a="1"/>
  <c r="AR41" i="11" s="1"/>
  <c r="AP41" i="11" a="1"/>
  <c r="AP41" i="11" s="1"/>
  <c r="AO41" i="11" a="1"/>
  <c r="AO41" i="11" s="1"/>
  <c r="AN41" i="11" a="1"/>
  <c r="AN41" i="11" s="1"/>
  <c r="AM41" i="11" a="1"/>
  <c r="AM41" i="11" s="1"/>
  <c r="AL41" i="11" a="1"/>
  <c r="AL41" i="11" s="1"/>
  <c r="AK41" i="11" a="1"/>
  <c r="AK41" i="11" s="1"/>
  <c r="BN40" i="11" a="1"/>
  <c r="BN40" i="11" s="1"/>
  <c r="BM40" i="11" a="1"/>
  <c r="BM40" i="11" s="1"/>
  <c r="BL40" i="11" a="1"/>
  <c r="BL40" i="11" s="1"/>
  <c r="BK40" i="11" a="1"/>
  <c r="BK40" i="11" s="1"/>
  <c r="BJ40" i="11" a="1"/>
  <c r="BJ40" i="11" s="1"/>
  <c r="BI40" i="11" a="1"/>
  <c r="BI40" i="11" s="1"/>
  <c r="BH40" i="11" a="1"/>
  <c r="BH40" i="11" s="1"/>
  <c r="BF40" i="11" a="1"/>
  <c r="BF40" i="11" s="1"/>
  <c r="BE40" i="11" a="1"/>
  <c r="BE40" i="11" s="1"/>
  <c r="BD40" i="11" a="1"/>
  <c r="BD40" i="11" s="1"/>
  <c r="BC40" i="11" a="1"/>
  <c r="BC40" i="11" s="1"/>
  <c r="BB40" i="11" a="1"/>
  <c r="BB40" i="11" s="1"/>
  <c r="BA40" i="11" a="1"/>
  <c r="BA40" i="11" s="1"/>
  <c r="AZ40" i="11" a="1"/>
  <c r="AZ40" i="11" s="1"/>
  <c r="AY40" i="11" a="1"/>
  <c r="AY40" i="11" s="1"/>
  <c r="AX40" i="11" a="1"/>
  <c r="AX40" i="11" s="1"/>
  <c r="AW40" i="11" a="1"/>
  <c r="AW40" i="11" s="1"/>
  <c r="AV40" i="11" a="1"/>
  <c r="AV40" i="11" s="1"/>
  <c r="AU40" i="11" a="1"/>
  <c r="AU40" i="11" s="1"/>
  <c r="AT40" i="11" a="1"/>
  <c r="AT40" i="11" s="1"/>
  <c r="AS40" i="11" a="1"/>
  <c r="AS40" i="11" s="1"/>
  <c r="AR40" i="11" a="1"/>
  <c r="AR40" i="11" s="1"/>
  <c r="AP40" i="11" a="1"/>
  <c r="AP40" i="11" s="1"/>
  <c r="AO40" i="11" a="1"/>
  <c r="AO40" i="11" s="1"/>
  <c r="AN40" i="11" a="1"/>
  <c r="AN40" i="11" s="1"/>
  <c r="AM40" i="11" a="1"/>
  <c r="AM40" i="11" s="1"/>
  <c r="AL40" i="11" a="1"/>
  <c r="AL40" i="11" s="1"/>
  <c r="AK40" i="11" a="1"/>
  <c r="AK40" i="11" s="1"/>
  <c r="BN39" i="11" a="1"/>
  <c r="BN39" i="11" s="1"/>
  <c r="BM39" i="11" a="1"/>
  <c r="BM39" i="11" s="1"/>
  <c r="BL39" i="11" a="1"/>
  <c r="BL39" i="11" s="1"/>
  <c r="BK39" i="11" a="1"/>
  <c r="BK39" i="11" s="1"/>
  <c r="BJ39" i="11" a="1"/>
  <c r="BJ39" i="11" s="1"/>
  <c r="BI39" i="11" a="1"/>
  <c r="BI39" i="11" s="1"/>
  <c r="BH39" i="11" a="1"/>
  <c r="BH39" i="11" s="1"/>
  <c r="BF39" i="11" a="1"/>
  <c r="BF39" i="11" s="1"/>
  <c r="BE39" i="11" a="1"/>
  <c r="BE39" i="11" s="1"/>
  <c r="BD39" i="11" a="1"/>
  <c r="BD39" i="11" s="1"/>
  <c r="BC39" i="11" a="1"/>
  <c r="BC39" i="11" s="1"/>
  <c r="BB39" i="11" a="1"/>
  <c r="BB39" i="11" s="1"/>
  <c r="BA39" i="11" a="1"/>
  <c r="BA39" i="11" s="1"/>
  <c r="AZ39" i="11" a="1"/>
  <c r="AZ39" i="11" s="1"/>
  <c r="AY39" i="11" a="1"/>
  <c r="AY39" i="11" s="1"/>
  <c r="AX39" i="11" a="1"/>
  <c r="AX39" i="11" s="1"/>
  <c r="AW39" i="11" a="1"/>
  <c r="AW39" i="11" s="1"/>
  <c r="AV39" i="11" a="1"/>
  <c r="AV39" i="11" s="1"/>
  <c r="AU39" i="11" a="1"/>
  <c r="AU39" i="11" s="1"/>
  <c r="AT39" i="11" a="1"/>
  <c r="AT39" i="11" s="1"/>
  <c r="AS39" i="11" a="1"/>
  <c r="AS39" i="11" s="1"/>
  <c r="AR39" i="11" a="1"/>
  <c r="AR39" i="11" s="1"/>
  <c r="AP39" i="11" a="1"/>
  <c r="AP39" i="11" s="1"/>
  <c r="AO39" i="11" a="1"/>
  <c r="AO39" i="11" s="1"/>
  <c r="AN39" i="11" a="1"/>
  <c r="AN39" i="11" s="1"/>
  <c r="AM39" i="11" a="1"/>
  <c r="AM39" i="11" s="1"/>
  <c r="AL39" i="11" a="1"/>
  <c r="AL39" i="11" s="1"/>
  <c r="AK39" i="11" a="1"/>
  <c r="AK39" i="11" s="1"/>
  <c r="BN38" i="11" a="1"/>
  <c r="BN38" i="11" s="1"/>
  <c r="BM38" i="11" a="1"/>
  <c r="BM38" i="11" s="1"/>
  <c r="BL38" i="11" a="1"/>
  <c r="BL38" i="11" s="1"/>
  <c r="BK38" i="11" a="1"/>
  <c r="BK38" i="11" s="1"/>
  <c r="BJ38" i="11" a="1"/>
  <c r="BJ38" i="11" s="1"/>
  <c r="BI38" i="11" a="1"/>
  <c r="BI38" i="11" s="1"/>
  <c r="BH38" i="11" a="1"/>
  <c r="BH38" i="11" s="1"/>
  <c r="BF38" i="11" a="1"/>
  <c r="BF38" i="11" s="1"/>
  <c r="BE38" i="11" a="1"/>
  <c r="BE38" i="11" s="1"/>
  <c r="BD38" i="11" a="1"/>
  <c r="BD38" i="11" s="1"/>
  <c r="BC38" i="11" a="1"/>
  <c r="BC38" i="11" s="1"/>
  <c r="BB38" i="11" a="1"/>
  <c r="BB38" i="11" s="1"/>
  <c r="BA38" i="11" a="1"/>
  <c r="BA38" i="11" s="1"/>
  <c r="AZ38" i="11" a="1"/>
  <c r="AZ38" i="11" s="1"/>
  <c r="AY38" i="11" a="1"/>
  <c r="AY38" i="11" s="1"/>
  <c r="AX38" i="11" a="1"/>
  <c r="AX38" i="11" s="1"/>
  <c r="AW38" i="11" a="1"/>
  <c r="AW38" i="11" s="1"/>
  <c r="AV38" i="11" a="1"/>
  <c r="AV38" i="11" s="1"/>
  <c r="AU38" i="11" a="1"/>
  <c r="AU38" i="11" s="1"/>
  <c r="AT38" i="11" a="1"/>
  <c r="AT38" i="11" s="1"/>
  <c r="AS38" i="11" a="1"/>
  <c r="AS38" i="11" s="1"/>
  <c r="AR38" i="11" a="1"/>
  <c r="AR38" i="11" s="1"/>
  <c r="AP38" i="11" a="1"/>
  <c r="AP38" i="11" s="1"/>
  <c r="AO38" i="11" a="1"/>
  <c r="AO38" i="11" s="1"/>
  <c r="AN38" i="11" a="1"/>
  <c r="AN38" i="11" s="1"/>
  <c r="AM38" i="11" a="1"/>
  <c r="AM38" i="11" s="1"/>
  <c r="AL38" i="11" a="1"/>
  <c r="AL38" i="11" s="1"/>
  <c r="AK38" i="11" a="1"/>
  <c r="AK38" i="11" s="1"/>
  <c r="BN37" i="11" a="1"/>
  <c r="BN37" i="11" s="1"/>
  <c r="BM37" i="11" a="1"/>
  <c r="BM37" i="11" s="1"/>
  <c r="BL37" i="11" a="1"/>
  <c r="BL37" i="11" s="1"/>
  <c r="BK37" i="11" a="1"/>
  <c r="BK37" i="11" s="1"/>
  <c r="BJ37" i="11" a="1"/>
  <c r="BJ37" i="11" s="1"/>
  <c r="BI37" i="11" a="1"/>
  <c r="BI37" i="11" s="1"/>
  <c r="BH37" i="11" a="1"/>
  <c r="BH37" i="11" s="1"/>
  <c r="BF37" i="11" a="1"/>
  <c r="BF37" i="11" s="1"/>
  <c r="BE37" i="11" a="1"/>
  <c r="BE37" i="11" s="1"/>
  <c r="BD37" i="11" a="1"/>
  <c r="BD37" i="11" s="1"/>
  <c r="BC37" i="11" a="1"/>
  <c r="BC37" i="11" s="1"/>
  <c r="BB37" i="11" a="1"/>
  <c r="BB37" i="11" s="1"/>
  <c r="BA37" i="11" a="1"/>
  <c r="BA37" i="11" s="1"/>
  <c r="AZ37" i="11" a="1"/>
  <c r="AZ37" i="11" s="1"/>
  <c r="AY37" i="11" a="1"/>
  <c r="AY37" i="11" s="1"/>
  <c r="AX37" i="11" a="1"/>
  <c r="AX37" i="11" s="1"/>
  <c r="AW37" i="11" a="1"/>
  <c r="AW37" i="11" s="1"/>
  <c r="AV37" i="11" a="1"/>
  <c r="AV37" i="11" s="1"/>
  <c r="AU37" i="11" a="1"/>
  <c r="AU37" i="11" s="1"/>
  <c r="AT37" i="11" a="1"/>
  <c r="AT37" i="11" s="1"/>
  <c r="AS37" i="11" a="1"/>
  <c r="AS37" i="11" s="1"/>
  <c r="AR37" i="11" a="1"/>
  <c r="AR37" i="11" s="1"/>
  <c r="AP37" i="11" a="1"/>
  <c r="AP37" i="11" s="1"/>
  <c r="AO37" i="11" a="1"/>
  <c r="AO37" i="11" s="1"/>
  <c r="AN37" i="11" a="1"/>
  <c r="AN37" i="11" s="1"/>
  <c r="AM37" i="11" a="1"/>
  <c r="AM37" i="11" s="1"/>
  <c r="AL37" i="11" a="1"/>
  <c r="AL37" i="11" s="1"/>
  <c r="AK37" i="11" a="1"/>
  <c r="AK37" i="11" s="1"/>
  <c r="BN36" i="11" a="1"/>
  <c r="BN36" i="11" s="1"/>
  <c r="BM36" i="11" a="1"/>
  <c r="BM36" i="11" s="1"/>
  <c r="BL36" i="11" a="1"/>
  <c r="BL36" i="11" s="1"/>
  <c r="BK36" i="11" a="1"/>
  <c r="BK36" i="11" s="1"/>
  <c r="BJ36" i="11" a="1"/>
  <c r="BJ36" i="11" s="1"/>
  <c r="BI36" i="11" a="1"/>
  <c r="BI36" i="11" s="1"/>
  <c r="BH36" i="11" a="1"/>
  <c r="BH36" i="11" s="1"/>
  <c r="BF36" i="11" a="1"/>
  <c r="BF36" i="11" s="1"/>
  <c r="BE36" i="11" a="1"/>
  <c r="BE36" i="11" s="1"/>
  <c r="BD36" i="11" a="1"/>
  <c r="BD36" i="11" s="1"/>
  <c r="BC36" i="11" a="1"/>
  <c r="BC36" i="11" s="1"/>
  <c r="BB36" i="11" a="1"/>
  <c r="BB36" i="11" s="1"/>
  <c r="BA36" i="11" a="1"/>
  <c r="BA36" i="11" s="1"/>
  <c r="AZ36" i="11" a="1"/>
  <c r="AZ36" i="11" s="1"/>
  <c r="AY36" i="11" a="1"/>
  <c r="AY36" i="11" s="1"/>
  <c r="AX36" i="11" a="1"/>
  <c r="AX36" i="11" s="1"/>
  <c r="AW36" i="11" a="1"/>
  <c r="AW36" i="11" s="1"/>
  <c r="AV36" i="11" a="1"/>
  <c r="AV36" i="11" s="1"/>
  <c r="AU36" i="11" a="1"/>
  <c r="AU36" i="11" s="1"/>
  <c r="AT36" i="11" a="1"/>
  <c r="AT36" i="11" s="1"/>
  <c r="AS36" i="11" a="1"/>
  <c r="AS36" i="11" s="1"/>
  <c r="AR36" i="11" a="1"/>
  <c r="AR36" i="11" s="1"/>
  <c r="AP36" i="11" a="1"/>
  <c r="AP36" i="11" s="1"/>
  <c r="AO36" i="11" a="1"/>
  <c r="AO36" i="11" s="1"/>
  <c r="AN36" i="11" a="1"/>
  <c r="AN36" i="11" s="1"/>
  <c r="AM36" i="11" a="1"/>
  <c r="AM36" i="11" s="1"/>
  <c r="AL36" i="11" a="1"/>
  <c r="AL36" i="11" s="1"/>
  <c r="AK36" i="11" a="1"/>
  <c r="AK36" i="11" s="1"/>
  <c r="BN35" i="11" a="1"/>
  <c r="BN35" i="11" s="1"/>
  <c r="BM35" i="11" a="1"/>
  <c r="BM35" i="11" s="1"/>
  <c r="BL35" i="11" a="1"/>
  <c r="BL35" i="11" s="1"/>
  <c r="BK35" i="11" a="1"/>
  <c r="BK35" i="11" s="1"/>
  <c r="BJ35" i="11" a="1"/>
  <c r="BJ35" i="11" s="1"/>
  <c r="BI35" i="11" a="1"/>
  <c r="BI35" i="11" s="1"/>
  <c r="BH35" i="11" a="1"/>
  <c r="BH35" i="11" s="1"/>
  <c r="BF35" i="11" a="1"/>
  <c r="BF35" i="11" s="1"/>
  <c r="BE35" i="11" a="1"/>
  <c r="BE35" i="11" s="1"/>
  <c r="BD35" i="11" a="1"/>
  <c r="BD35" i="11" s="1"/>
  <c r="BC35" i="11" a="1"/>
  <c r="BC35" i="11" s="1"/>
  <c r="BB35" i="11" a="1"/>
  <c r="BB35" i="11" s="1"/>
  <c r="BA35" i="11" a="1"/>
  <c r="BA35" i="11" s="1"/>
  <c r="AZ35" i="11" a="1"/>
  <c r="AZ35" i="11" s="1"/>
  <c r="AY35" i="11" a="1"/>
  <c r="AY35" i="11" s="1"/>
  <c r="AX35" i="11" a="1"/>
  <c r="AX35" i="11" s="1"/>
  <c r="AW35" i="11" a="1"/>
  <c r="AW35" i="11" s="1"/>
  <c r="AV35" i="11" a="1"/>
  <c r="AV35" i="11" s="1"/>
  <c r="AU35" i="11" a="1"/>
  <c r="AU35" i="11" s="1"/>
  <c r="AT35" i="11" a="1"/>
  <c r="AT35" i="11" s="1"/>
  <c r="AS35" i="11" a="1"/>
  <c r="AS35" i="11" s="1"/>
  <c r="AR35" i="11" a="1"/>
  <c r="AR35" i="11" s="1"/>
  <c r="AP35" i="11" a="1"/>
  <c r="AP35" i="11" s="1"/>
  <c r="AO35" i="11" a="1"/>
  <c r="AO35" i="11" s="1"/>
  <c r="AN35" i="11" a="1"/>
  <c r="AN35" i="11" s="1"/>
  <c r="AM35" i="11" a="1"/>
  <c r="AM35" i="11" s="1"/>
  <c r="AL35" i="11" a="1"/>
  <c r="AL35" i="11" s="1"/>
  <c r="AK35" i="11" a="1"/>
  <c r="AK35" i="11" s="1"/>
  <c r="BN34" i="11" a="1"/>
  <c r="BN34" i="11" s="1"/>
  <c r="BM34" i="11" a="1"/>
  <c r="BM34" i="11" s="1"/>
  <c r="BL34" i="11" a="1"/>
  <c r="BL34" i="11" s="1"/>
  <c r="BK34" i="11" a="1"/>
  <c r="BK34" i="11" s="1"/>
  <c r="BJ34" i="11" a="1"/>
  <c r="BJ34" i="11" s="1"/>
  <c r="BI34" i="11" a="1"/>
  <c r="BI34" i="11" s="1"/>
  <c r="BH34" i="11" a="1"/>
  <c r="BH34" i="11" s="1"/>
  <c r="BF34" i="11" a="1"/>
  <c r="BF34" i="11" s="1"/>
  <c r="BE34" i="11" a="1"/>
  <c r="BE34" i="11" s="1"/>
  <c r="BD34" i="11" a="1"/>
  <c r="BD34" i="11" s="1"/>
  <c r="BC34" i="11" a="1"/>
  <c r="BC34" i="11" s="1"/>
  <c r="BB34" i="11" a="1"/>
  <c r="BB34" i="11" s="1"/>
  <c r="BA34" i="11" a="1"/>
  <c r="BA34" i="11" s="1"/>
  <c r="AZ34" i="11" a="1"/>
  <c r="AZ34" i="11" s="1"/>
  <c r="AY34" i="11" a="1"/>
  <c r="AY34" i="11" s="1"/>
  <c r="AX34" i="11" a="1"/>
  <c r="AX34" i="11" s="1"/>
  <c r="AW34" i="11" a="1"/>
  <c r="AW34" i="11" s="1"/>
  <c r="AV34" i="11" a="1"/>
  <c r="AV34" i="11" s="1"/>
  <c r="AU34" i="11" a="1"/>
  <c r="AU34" i="11" s="1"/>
  <c r="AT34" i="11" a="1"/>
  <c r="AT34" i="11" s="1"/>
  <c r="AS34" i="11" a="1"/>
  <c r="AS34" i="11" s="1"/>
  <c r="AR34" i="11" a="1"/>
  <c r="AR34" i="11" s="1"/>
  <c r="AP34" i="11" a="1"/>
  <c r="AP34" i="11" s="1"/>
  <c r="AO34" i="11" a="1"/>
  <c r="AO34" i="11" s="1"/>
  <c r="AN34" i="11" a="1"/>
  <c r="AN34" i="11" s="1"/>
  <c r="AM34" i="11" a="1"/>
  <c r="AM34" i="11" s="1"/>
  <c r="AL34" i="11" a="1"/>
  <c r="AL34" i="11" s="1"/>
  <c r="AK34" i="11" a="1"/>
  <c r="AK34" i="11" s="1"/>
  <c r="BN33" i="11" a="1"/>
  <c r="BN33" i="11" s="1"/>
  <c r="BM33" i="11" a="1"/>
  <c r="BM33" i="11" s="1"/>
  <c r="BL33" i="11" a="1"/>
  <c r="BL33" i="11" s="1"/>
  <c r="BK33" i="11" a="1"/>
  <c r="BK33" i="11" s="1"/>
  <c r="BJ33" i="11" a="1"/>
  <c r="BJ33" i="11" s="1"/>
  <c r="BI33" i="11" a="1"/>
  <c r="BI33" i="11" s="1"/>
  <c r="BH33" i="11" a="1"/>
  <c r="BH33" i="11" s="1"/>
  <c r="BF33" i="11" a="1"/>
  <c r="BF33" i="11" s="1"/>
  <c r="BE33" i="11" a="1"/>
  <c r="BE33" i="11" s="1"/>
  <c r="BD33" i="11" a="1"/>
  <c r="BD33" i="11" s="1"/>
  <c r="BC33" i="11" a="1"/>
  <c r="BC33" i="11" s="1"/>
  <c r="BB33" i="11" a="1"/>
  <c r="BB33" i="11" s="1"/>
  <c r="BA33" i="11" a="1"/>
  <c r="BA33" i="11" s="1"/>
  <c r="AZ33" i="11" a="1"/>
  <c r="AZ33" i="11" s="1"/>
  <c r="AY33" i="11" a="1"/>
  <c r="AY33" i="11" s="1"/>
  <c r="AX33" i="11" a="1"/>
  <c r="AX33" i="11" s="1"/>
  <c r="AW33" i="11" a="1"/>
  <c r="AW33" i="11" s="1"/>
  <c r="AV33" i="11" a="1"/>
  <c r="AV33" i="11" s="1"/>
  <c r="AU33" i="11" a="1"/>
  <c r="AU33" i="11" s="1"/>
  <c r="AT33" i="11" a="1"/>
  <c r="AT33" i="11" s="1"/>
  <c r="AS33" i="11" a="1"/>
  <c r="AS33" i="11" s="1"/>
  <c r="AR33" i="11" a="1"/>
  <c r="AR33" i="11" s="1"/>
  <c r="AP33" i="11" a="1"/>
  <c r="AP33" i="11" s="1"/>
  <c r="AO33" i="11" a="1"/>
  <c r="AO33" i="11" s="1"/>
  <c r="AN33" i="11" a="1"/>
  <c r="AN33" i="11" s="1"/>
  <c r="AM33" i="11" a="1"/>
  <c r="AM33" i="11" s="1"/>
  <c r="AL33" i="11" a="1"/>
  <c r="AL33" i="11" s="1"/>
  <c r="AK33" i="11" a="1"/>
  <c r="AK33" i="11" s="1"/>
  <c r="BN32" i="11" a="1"/>
  <c r="BN32" i="11" s="1"/>
  <c r="BM32" i="11" a="1"/>
  <c r="BM32" i="11" s="1"/>
  <c r="BL32" i="11" a="1"/>
  <c r="BL32" i="11" s="1"/>
  <c r="BK32" i="11" a="1"/>
  <c r="BK32" i="11" s="1"/>
  <c r="BJ32" i="11" a="1"/>
  <c r="BJ32" i="11" s="1"/>
  <c r="BI32" i="11" a="1"/>
  <c r="BI32" i="11" s="1"/>
  <c r="BH32" i="11" a="1"/>
  <c r="BH32" i="11" s="1"/>
  <c r="BF32" i="11" a="1"/>
  <c r="BF32" i="11" s="1"/>
  <c r="BE32" i="11" a="1"/>
  <c r="BE32" i="11" s="1"/>
  <c r="BD32" i="11" a="1"/>
  <c r="BD32" i="11" s="1"/>
  <c r="BC32" i="11" a="1"/>
  <c r="BC32" i="11" s="1"/>
  <c r="BB32" i="11" a="1"/>
  <c r="BB32" i="11" s="1"/>
  <c r="BA32" i="11" a="1"/>
  <c r="BA32" i="11" s="1"/>
  <c r="AZ32" i="11" a="1"/>
  <c r="AZ32" i="11" s="1"/>
  <c r="AY32" i="11" a="1"/>
  <c r="AY32" i="11" s="1"/>
  <c r="AX32" i="11" a="1"/>
  <c r="AX32" i="11" s="1"/>
  <c r="AW32" i="11" a="1"/>
  <c r="AW32" i="11" s="1"/>
  <c r="AV32" i="11" a="1"/>
  <c r="AV32" i="11" s="1"/>
  <c r="AU32" i="11" a="1"/>
  <c r="AU32" i="11" s="1"/>
  <c r="AT32" i="11" a="1"/>
  <c r="AT32" i="11" s="1"/>
  <c r="AS32" i="11" a="1"/>
  <c r="AS32" i="11" s="1"/>
  <c r="AR32" i="11" a="1"/>
  <c r="AR32" i="11" s="1"/>
  <c r="AP32" i="11" a="1"/>
  <c r="AP32" i="11" s="1"/>
  <c r="AO32" i="11" a="1"/>
  <c r="AO32" i="11" s="1"/>
  <c r="AN32" i="11" a="1"/>
  <c r="AN32" i="11" s="1"/>
  <c r="AM32" i="11" a="1"/>
  <c r="AM32" i="11" s="1"/>
  <c r="AL32" i="11" a="1"/>
  <c r="AL32" i="11" s="1"/>
  <c r="AK32" i="11" a="1"/>
  <c r="AK32" i="11" s="1"/>
  <c r="BN31" i="11" a="1"/>
  <c r="BN31" i="11" s="1"/>
  <c r="BM31" i="11" a="1"/>
  <c r="BM31" i="11" s="1"/>
  <c r="BL31" i="11" a="1"/>
  <c r="BL31" i="11" s="1"/>
  <c r="BK31" i="11" a="1"/>
  <c r="BK31" i="11" s="1"/>
  <c r="BJ31" i="11" a="1"/>
  <c r="BJ31" i="11" s="1"/>
  <c r="BI31" i="11" a="1"/>
  <c r="BI31" i="11" s="1"/>
  <c r="BH31" i="11" a="1"/>
  <c r="BH31" i="11" s="1"/>
  <c r="BF31" i="11" a="1"/>
  <c r="BF31" i="11" s="1"/>
  <c r="BE31" i="11" a="1"/>
  <c r="BE31" i="11" s="1"/>
  <c r="BD31" i="11" a="1"/>
  <c r="BD31" i="11" s="1"/>
  <c r="BC31" i="11" a="1"/>
  <c r="BC31" i="11" s="1"/>
  <c r="BB31" i="11" a="1"/>
  <c r="BB31" i="11" s="1"/>
  <c r="BA31" i="11" a="1"/>
  <c r="BA31" i="11" s="1"/>
  <c r="AZ31" i="11" a="1"/>
  <c r="AZ31" i="11" s="1"/>
  <c r="AY31" i="11" a="1"/>
  <c r="AY31" i="11" s="1"/>
  <c r="AX31" i="11" a="1"/>
  <c r="AX31" i="11" s="1"/>
  <c r="AW31" i="11" a="1"/>
  <c r="AW31" i="11" s="1"/>
  <c r="AV31" i="11" a="1"/>
  <c r="AV31" i="11" s="1"/>
  <c r="AU31" i="11" a="1"/>
  <c r="AU31" i="11" s="1"/>
  <c r="AT31" i="11" a="1"/>
  <c r="AT31" i="11" s="1"/>
  <c r="AS31" i="11" a="1"/>
  <c r="AS31" i="11" s="1"/>
  <c r="AR31" i="11" a="1"/>
  <c r="AR31" i="11" s="1"/>
  <c r="AP31" i="11" a="1"/>
  <c r="AP31" i="11" s="1"/>
  <c r="AO31" i="11" a="1"/>
  <c r="AO31" i="11" s="1"/>
  <c r="AN31" i="11" a="1"/>
  <c r="AN31" i="11" s="1"/>
  <c r="AM31" i="11" a="1"/>
  <c r="AM31" i="11" s="1"/>
  <c r="AL31" i="11" a="1"/>
  <c r="AL31" i="11" s="1"/>
  <c r="BN30" i="11" a="1"/>
  <c r="BN30" i="11" s="1"/>
  <c r="BM30" i="11" a="1"/>
  <c r="BM30" i="11" s="1"/>
  <c r="BL30" i="11" a="1"/>
  <c r="BL30" i="11" s="1"/>
  <c r="BK30" i="11" a="1"/>
  <c r="BK30" i="11" s="1"/>
  <c r="BJ30" i="11" a="1"/>
  <c r="BJ30" i="11" s="1"/>
  <c r="BI30" i="11" a="1"/>
  <c r="BI30" i="11" s="1"/>
  <c r="BH30" i="11" a="1"/>
  <c r="BH30" i="11" s="1"/>
  <c r="BF30" i="11" a="1"/>
  <c r="BF30" i="11" s="1"/>
  <c r="BE30" i="11" a="1"/>
  <c r="BE30" i="11" s="1"/>
  <c r="BD30" i="11" a="1"/>
  <c r="BD30" i="11" s="1"/>
  <c r="BC30" i="11" a="1"/>
  <c r="BC30" i="11" s="1"/>
  <c r="BB30" i="11" a="1"/>
  <c r="BB30" i="11" s="1"/>
  <c r="BA30" i="11" a="1"/>
  <c r="BA30" i="11" s="1"/>
  <c r="AZ30" i="11" a="1"/>
  <c r="AZ30" i="11" s="1"/>
  <c r="AY30" i="11" a="1"/>
  <c r="AY30" i="11" s="1"/>
  <c r="AX30" i="11" a="1"/>
  <c r="AX30" i="11" s="1"/>
  <c r="AW30" i="11" a="1"/>
  <c r="AW30" i="11" s="1"/>
  <c r="AV30" i="11" a="1"/>
  <c r="AV30" i="11" s="1"/>
  <c r="AU30" i="11" a="1"/>
  <c r="AU30" i="11" s="1"/>
  <c r="AT30" i="11" a="1"/>
  <c r="AT30" i="11" s="1"/>
  <c r="AS30" i="11" a="1"/>
  <c r="AS30" i="11" s="1"/>
  <c r="AR30" i="11" a="1"/>
  <c r="AR30" i="11" s="1"/>
  <c r="AP30" i="11" a="1"/>
  <c r="AP30" i="11" s="1"/>
  <c r="AO30" i="11" a="1"/>
  <c r="AO30" i="11" s="1"/>
  <c r="AN30" i="11" a="1"/>
  <c r="AN30" i="11" s="1"/>
  <c r="AM30" i="11" a="1"/>
  <c r="AM30" i="11" s="1"/>
  <c r="AL30" i="11" a="1"/>
  <c r="AL30" i="11" s="1"/>
  <c r="BN29" i="11" a="1"/>
  <c r="BN29" i="11" s="1"/>
  <c r="BM29" i="11" a="1"/>
  <c r="BM29" i="11" s="1"/>
  <c r="BL29" i="11" a="1"/>
  <c r="BL29" i="11" s="1"/>
  <c r="BK29" i="11" a="1"/>
  <c r="BK29" i="11" s="1"/>
  <c r="BJ29" i="11" a="1"/>
  <c r="BJ29" i="11" s="1"/>
  <c r="BI29" i="11" a="1"/>
  <c r="BI29" i="11" s="1"/>
  <c r="BH29" i="11" a="1"/>
  <c r="BH29" i="11" s="1"/>
  <c r="BF29" i="11" a="1"/>
  <c r="BF29" i="11" s="1"/>
  <c r="BE29" i="11" a="1"/>
  <c r="BE29" i="11" s="1"/>
  <c r="BD29" i="11" a="1"/>
  <c r="BD29" i="11" s="1"/>
  <c r="BC29" i="11" a="1"/>
  <c r="BC29" i="11" s="1"/>
  <c r="BB29" i="11" a="1"/>
  <c r="BB29" i="11" s="1"/>
  <c r="BA29" i="11" a="1"/>
  <c r="BA29" i="11" s="1"/>
  <c r="AZ29" i="11" a="1"/>
  <c r="AZ29" i="11" s="1"/>
  <c r="AY29" i="11" a="1"/>
  <c r="AY29" i="11" s="1"/>
  <c r="AX29" i="11" a="1"/>
  <c r="AX29" i="11" s="1"/>
  <c r="AW29" i="11" a="1"/>
  <c r="AW29" i="11" s="1"/>
  <c r="AV29" i="11" a="1"/>
  <c r="AV29" i="11" s="1"/>
  <c r="AU29" i="11" a="1"/>
  <c r="AU29" i="11" s="1"/>
  <c r="AT29" i="11" a="1"/>
  <c r="AT29" i="11" s="1"/>
  <c r="AS29" i="11" a="1"/>
  <c r="AS29" i="11" s="1"/>
  <c r="AR29" i="11" a="1"/>
  <c r="AR29" i="11" s="1"/>
  <c r="AP29" i="11" a="1"/>
  <c r="AP29" i="11" s="1"/>
  <c r="AO29" i="11" a="1"/>
  <c r="AO29" i="11" s="1"/>
  <c r="AN29" i="11" a="1"/>
  <c r="AN29" i="11" s="1"/>
  <c r="AM29" i="11" a="1"/>
  <c r="AM29" i="11" s="1"/>
  <c r="AL29" i="11" a="1"/>
  <c r="AL29" i="11" s="1"/>
  <c r="BN28" i="11" a="1"/>
  <c r="BN28" i="11" s="1"/>
  <c r="BM28" i="11" a="1"/>
  <c r="BM28" i="11" s="1"/>
  <c r="BL28" i="11" a="1"/>
  <c r="BL28" i="11" s="1"/>
  <c r="BK28" i="11" a="1"/>
  <c r="BK28" i="11" s="1"/>
  <c r="BJ28" i="11" a="1"/>
  <c r="BJ28" i="11" s="1"/>
  <c r="BI28" i="11" a="1"/>
  <c r="BI28" i="11" s="1"/>
  <c r="BH28" i="11" a="1"/>
  <c r="BH28" i="11" s="1"/>
  <c r="BF28" i="11" a="1"/>
  <c r="BF28" i="11" s="1"/>
  <c r="BE28" i="11" a="1"/>
  <c r="BE28" i="11" s="1"/>
  <c r="BD28" i="11" a="1"/>
  <c r="BD28" i="11" s="1"/>
  <c r="BC28" i="11" a="1"/>
  <c r="BC28" i="11" s="1"/>
  <c r="BB28" i="11" a="1"/>
  <c r="BB28" i="11" s="1"/>
  <c r="BA28" i="11" a="1"/>
  <c r="BA28" i="11" s="1"/>
  <c r="AZ28" i="11" a="1"/>
  <c r="AZ28" i="11" s="1"/>
  <c r="AY28" i="11" a="1"/>
  <c r="AY28" i="11" s="1"/>
  <c r="AX28" i="11" a="1"/>
  <c r="AX28" i="11" s="1"/>
  <c r="AW28" i="11" a="1"/>
  <c r="AW28" i="11" s="1"/>
  <c r="AV28" i="11" a="1"/>
  <c r="AV28" i="11" s="1"/>
  <c r="AU28" i="11" a="1"/>
  <c r="AU28" i="11" s="1"/>
  <c r="AT28" i="11" a="1"/>
  <c r="AT28" i="11" s="1"/>
  <c r="AS28" i="11" a="1"/>
  <c r="AS28" i="11" s="1"/>
  <c r="AR28" i="11" a="1"/>
  <c r="AR28" i="11" s="1"/>
  <c r="AP28" i="11" a="1"/>
  <c r="AP28" i="11" s="1"/>
  <c r="AO28" i="11" a="1"/>
  <c r="AO28" i="11" s="1"/>
  <c r="AN28" i="11" a="1"/>
  <c r="AN28" i="11" s="1"/>
  <c r="AM28" i="11" a="1"/>
  <c r="AM28" i="11" s="1"/>
  <c r="AL28" i="11" a="1"/>
  <c r="AL28" i="11" s="1"/>
  <c r="BN27" i="11" a="1"/>
  <c r="BN27" i="11" s="1"/>
  <c r="BM27" i="11" a="1"/>
  <c r="BM27" i="11" s="1"/>
  <c r="BL27" i="11" a="1"/>
  <c r="BL27" i="11" s="1"/>
  <c r="BK27" i="11" a="1"/>
  <c r="BK27" i="11" s="1"/>
  <c r="BJ27" i="11" a="1"/>
  <c r="BJ27" i="11" s="1"/>
  <c r="BI27" i="11" a="1"/>
  <c r="BI27" i="11" s="1"/>
  <c r="BH27" i="11" a="1"/>
  <c r="BH27" i="11" s="1"/>
  <c r="BF27" i="11" a="1"/>
  <c r="BF27" i="11" s="1"/>
  <c r="BE27" i="11" a="1"/>
  <c r="BE27" i="11" s="1"/>
  <c r="BD27" i="11" a="1"/>
  <c r="BD27" i="11" s="1"/>
  <c r="BC27" i="11" a="1"/>
  <c r="BC27" i="11" s="1"/>
  <c r="BB27" i="11" a="1"/>
  <c r="BB27" i="11" s="1"/>
  <c r="BA27" i="11" a="1"/>
  <c r="BA27" i="11" s="1"/>
  <c r="AZ27" i="11" a="1"/>
  <c r="AZ27" i="11" s="1"/>
  <c r="AY27" i="11" a="1"/>
  <c r="AY27" i="11" s="1"/>
  <c r="AX27" i="11" a="1"/>
  <c r="AX27" i="11" s="1"/>
  <c r="AW27" i="11" a="1"/>
  <c r="AW27" i="11" s="1"/>
  <c r="AV27" i="11" a="1"/>
  <c r="AV27" i="11" s="1"/>
  <c r="AU27" i="11" a="1"/>
  <c r="AU27" i="11" s="1"/>
  <c r="AT27" i="11" a="1"/>
  <c r="AT27" i="11" s="1"/>
  <c r="AS27" i="11" a="1"/>
  <c r="AS27" i="11" s="1"/>
  <c r="AR27" i="11" a="1"/>
  <c r="AR27" i="11" s="1"/>
  <c r="AP27" i="11" a="1"/>
  <c r="AP27" i="11" s="1"/>
  <c r="AO27" i="11" a="1"/>
  <c r="AO27" i="11" s="1"/>
  <c r="AN27" i="11" a="1"/>
  <c r="AN27" i="11" s="1"/>
  <c r="AM27" i="11" a="1"/>
  <c r="AM27" i="11" s="1"/>
  <c r="AL27" i="11" a="1"/>
  <c r="AL27" i="11" s="1"/>
  <c r="BN26" i="11" a="1"/>
  <c r="BN26" i="11" s="1"/>
  <c r="BM26" i="11" a="1"/>
  <c r="BM26" i="11" s="1"/>
  <c r="BL26" i="11" a="1"/>
  <c r="BL26" i="11" s="1"/>
  <c r="BK26" i="11" a="1"/>
  <c r="BK26" i="11" s="1"/>
  <c r="BJ26" i="11" a="1"/>
  <c r="BJ26" i="11" s="1"/>
  <c r="BI26" i="11" a="1"/>
  <c r="BI26" i="11" s="1"/>
  <c r="BH26" i="11" a="1"/>
  <c r="BH26" i="11" s="1"/>
  <c r="BF26" i="11" a="1"/>
  <c r="BF26" i="11" s="1"/>
  <c r="BE26" i="11" a="1"/>
  <c r="BE26" i="11" s="1"/>
  <c r="BD26" i="11" a="1"/>
  <c r="BD26" i="11" s="1"/>
  <c r="BC26" i="11" a="1"/>
  <c r="BC26" i="11" s="1"/>
  <c r="BB26" i="11" a="1"/>
  <c r="BB26" i="11" s="1"/>
  <c r="BA26" i="11" a="1"/>
  <c r="BA26" i="11" s="1"/>
  <c r="AZ26" i="11" a="1"/>
  <c r="AZ26" i="11" s="1"/>
  <c r="AY26" i="11" a="1"/>
  <c r="AY26" i="11" s="1"/>
  <c r="AX26" i="11" a="1"/>
  <c r="AX26" i="11" s="1"/>
  <c r="AW26" i="11" a="1"/>
  <c r="AW26" i="11" s="1"/>
  <c r="AV26" i="11" a="1"/>
  <c r="AV26" i="11" s="1"/>
  <c r="AU26" i="11" a="1"/>
  <c r="AU26" i="11" s="1"/>
  <c r="AT26" i="11" a="1"/>
  <c r="AT26" i="11" s="1"/>
  <c r="AS26" i="11" a="1"/>
  <c r="AS26" i="11" s="1"/>
  <c r="AR26" i="11" a="1"/>
  <c r="AR26" i="11" s="1"/>
  <c r="AP26" i="11" a="1"/>
  <c r="AP26" i="11" s="1"/>
  <c r="AO26" i="11" a="1"/>
  <c r="AO26" i="11" s="1"/>
  <c r="AN26" i="11" a="1"/>
  <c r="AN26" i="11" s="1"/>
  <c r="AM26" i="11" a="1"/>
  <c r="AM26" i="11" s="1"/>
  <c r="AL26" i="11" a="1"/>
  <c r="AL26" i="11" s="1"/>
  <c r="BN25" i="11" a="1"/>
  <c r="BN25" i="11" s="1"/>
  <c r="BM25" i="11" a="1"/>
  <c r="BM25" i="11" s="1"/>
  <c r="BL25" i="11" a="1"/>
  <c r="BL25" i="11" s="1"/>
  <c r="BK25" i="11" a="1"/>
  <c r="BK25" i="11" s="1"/>
  <c r="BJ25" i="11" a="1"/>
  <c r="BJ25" i="11" s="1"/>
  <c r="BI25" i="11" a="1"/>
  <c r="BI25" i="11" s="1"/>
  <c r="BH25" i="11" a="1"/>
  <c r="BH25" i="11" s="1"/>
  <c r="BF25" i="11" a="1"/>
  <c r="BF25" i="11" s="1"/>
  <c r="BE25" i="11" a="1"/>
  <c r="BE25" i="11" s="1"/>
  <c r="BD25" i="11" a="1"/>
  <c r="BD25" i="11" s="1"/>
  <c r="BC25" i="11" a="1"/>
  <c r="BC25" i="11" s="1"/>
  <c r="BB25" i="11" a="1"/>
  <c r="BB25" i="11" s="1"/>
  <c r="BA25" i="11" a="1"/>
  <c r="BA25" i="11" s="1"/>
  <c r="AZ25" i="11" a="1"/>
  <c r="AZ25" i="11" s="1"/>
  <c r="AY25" i="11" a="1"/>
  <c r="AY25" i="11" s="1"/>
  <c r="AX25" i="11" a="1"/>
  <c r="AX25" i="11" s="1"/>
  <c r="AW25" i="11" a="1"/>
  <c r="AW25" i="11" s="1"/>
  <c r="AV25" i="11" a="1"/>
  <c r="AV25" i="11" s="1"/>
  <c r="AU25" i="11" a="1"/>
  <c r="AU25" i="11" s="1"/>
  <c r="AT25" i="11" a="1"/>
  <c r="AT25" i="11" s="1"/>
  <c r="AS25" i="11" a="1"/>
  <c r="AS25" i="11" s="1"/>
  <c r="AR25" i="11" a="1"/>
  <c r="AR25" i="11" s="1"/>
  <c r="AP25" i="11" a="1"/>
  <c r="AP25" i="11" s="1"/>
  <c r="AO25" i="11" a="1"/>
  <c r="AO25" i="11" s="1"/>
  <c r="AN25" i="11" a="1"/>
  <c r="AN25" i="11" s="1"/>
  <c r="AM25" i="11" a="1"/>
  <c r="AM25" i="11" s="1"/>
  <c r="AL25" i="11" a="1"/>
  <c r="AL25" i="11" s="1"/>
  <c r="BN24" i="11" a="1"/>
  <c r="BN24" i="11" s="1"/>
  <c r="BM24" i="11" a="1"/>
  <c r="BM24" i="11" s="1"/>
  <c r="BL24" i="11" a="1"/>
  <c r="BL24" i="11" s="1"/>
  <c r="BK24" i="11" a="1"/>
  <c r="BK24" i="11" s="1"/>
  <c r="BJ24" i="11" a="1"/>
  <c r="BJ24" i="11" s="1"/>
  <c r="BI24" i="11" a="1"/>
  <c r="BI24" i="11" s="1"/>
  <c r="BH24" i="11" a="1"/>
  <c r="BH24" i="11" s="1"/>
  <c r="BF24" i="11" a="1"/>
  <c r="BF24" i="11" s="1"/>
  <c r="BE24" i="11" a="1"/>
  <c r="BE24" i="11" s="1"/>
  <c r="BD24" i="11" a="1"/>
  <c r="BD24" i="11" s="1"/>
  <c r="BC24" i="11" a="1"/>
  <c r="BC24" i="11" s="1"/>
  <c r="BB24" i="11" a="1"/>
  <c r="BB24" i="11" s="1"/>
  <c r="BA24" i="11" a="1"/>
  <c r="BA24" i="11" s="1"/>
  <c r="AZ24" i="11" a="1"/>
  <c r="AZ24" i="11" s="1"/>
  <c r="AY24" i="11" a="1"/>
  <c r="AY24" i="11" s="1"/>
  <c r="AX24" i="11" a="1"/>
  <c r="AX24" i="11" s="1"/>
  <c r="AW24" i="11" a="1"/>
  <c r="AW24" i="11" s="1"/>
  <c r="AV24" i="11" a="1"/>
  <c r="AV24" i="11" s="1"/>
  <c r="AU24" i="11" a="1"/>
  <c r="AU24" i="11" s="1"/>
  <c r="AT24" i="11" a="1"/>
  <c r="AT24" i="11" s="1"/>
  <c r="AS24" i="11" a="1"/>
  <c r="AS24" i="11" s="1"/>
  <c r="AR24" i="11" a="1"/>
  <c r="AR24" i="11" s="1"/>
  <c r="AQ24" i="11" a="1"/>
  <c r="AQ24" i="11" s="1"/>
  <c r="AP24" i="11" a="1"/>
  <c r="AP24" i="11" s="1"/>
  <c r="AO24" i="11" a="1"/>
  <c r="AO24" i="11" s="1"/>
  <c r="AN24" i="11" a="1"/>
  <c r="AN24" i="11" s="1"/>
  <c r="AM24" i="11" a="1"/>
  <c r="AM24" i="11" s="1"/>
  <c r="AL24" i="11" a="1"/>
  <c r="AL24" i="11" s="1"/>
  <c r="BN23" i="11" a="1"/>
  <c r="BN23" i="11" s="1"/>
  <c r="BM23" i="11" a="1"/>
  <c r="BM23" i="11" s="1"/>
  <c r="BL23" i="11" a="1"/>
  <c r="BL23" i="11" s="1"/>
  <c r="BK23" i="11" a="1"/>
  <c r="BK23" i="11" s="1"/>
  <c r="BJ23" i="11" a="1"/>
  <c r="BJ23" i="11" s="1"/>
  <c r="BI23" i="11" a="1"/>
  <c r="BI23" i="11" s="1"/>
  <c r="BH23" i="11" a="1"/>
  <c r="BH23" i="11" s="1"/>
  <c r="BF23" i="11" a="1"/>
  <c r="BF23" i="11" s="1"/>
  <c r="BE23" i="11" a="1"/>
  <c r="BE23" i="11" s="1"/>
  <c r="BD23" i="11" a="1"/>
  <c r="BD23" i="11" s="1"/>
  <c r="BC23" i="11" a="1"/>
  <c r="BC23" i="11" s="1"/>
  <c r="BB23" i="11" a="1"/>
  <c r="BB23" i="11" s="1"/>
  <c r="BA23" i="11" a="1"/>
  <c r="BA23" i="11" s="1"/>
  <c r="AZ23" i="11" a="1"/>
  <c r="AZ23" i="11" s="1"/>
  <c r="AY23" i="11" a="1"/>
  <c r="AY23" i="11" s="1"/>
  <c r="AX23" i="11" a="1"/>
  <c r="AX23" i="11" s="1"/>
  <c r="AW23" i="11" a="1"/>
  <c r="AW23" i="11" s="1"/>
  <c r="AV23" i="11" a="1"/>
  <c r="AV23" i="11" s="1"/>
  <c r="AU23" i="11" a="1"/>
  <c r="AU23" i="11" s="1"/>
  <c r="AT23" i="11" a="1"/>
  <c r="AT23" i="11" s="1"/>
  <c r="AS23" i="11" a="1"/>
  <c r="AS23" i="11" s="1"/>
  <c r="AR23" i="11" a="1"/>
  <c r="AR23" i="11" s="1"/>
  <c r="AP23" i="11" a="1"/>
  <c r="AP23" i="11" s="1"/>
  <c r="AO23" i="11" a="1"/>
  <c r="AO23" i="11" s="1"/>
  <c r="AN23" i="11" a="1"/>
  <c r="AN23" i="11" s="1"/>
  <c r="AM23" i="11" a="1"/>
  <c r="AM23" i="11" s="1"/>
  <c r="AL23" i="11" a="1"/>
  <c r="AL23" i="11" s="1"/>
  <c r="BN22" i="11" a="1"/>
  <c r="BN22" i="11" s="1"/>
  <c r="BM22" i="11" a="1"/>
  <c r="BM22" i="11" s="1"/>
  <c r="BL22" i="11" a="1"/>
  <c r="BL22" i="11" s="1"/>
  <c r="BK22" i="11" a="1"/>
  <c r="BK22" i="11" s="1"/>
  <c r="BJ22" i="11" a="1"/>
  <c r="BJ22" i="11" s="1"/>
  <c r="BI22" i="11" a="1"/>
  <c r="BI22" i="11" s="1"/>
  <c r="BH22" i="11" a="1"/>
  <c r="BH22" i="11" s="1"/>
  <c r="BF22" i="11" a="1"/>
  <c r="BF22" i="11" s="1"/>
  <c r="BE22" i="11" a="1"/>
  <c r="BE22" i="11" s="1"/>
  <c r="BD22" i="11" a="1"/>
  <c r="BD22" i="11" s="1"/>
  <c r="BC22" i="11" a="1"/>
  <c r="BC22" i="11" s="1"/>
  <c r="BB22" i="11" a="1"/>
  <c r="BB22" i="11" s="1"/>
  <c r="BA22" i="11" a="1"/>
  <c r="BA22" i="11" s="1"/>
  <c r="AZ22" i="11" a="1"/>
  <c r="AZ22" i="11" s="1"/>
  <c r="AY22" i="11" a="1"/>
  <c r="AY22" i="11" s="1"/>
  <c r="AX22" i="11" a="1"/>
  <c r="AX22" i="11" s="1"/>
  <c r="AW22" i="11" a="1"/>
  <c r="AW22" i="11" s="1"/>
  <c r="AV22" i="11" a="1"/>
  <c r="AV22" i="11" s="1"/>
  <c r="AU22" i="11" a="1"/>
  <c r="AU22" i="11" s="1"/>
  <c r="AT22" i="11" a="1"/>
  <c r="AT22" i="11" s="1"/>
  <c r="AS22" i="11" a="1"/>
  <c r="AS22" i="11" s="1"/>
  <c r="AR22" i="11" a="1"/>
  <c r="AR22" i="11" s="1"/>
  <c r="AP22" i="11" a="1"/>
  <c r="AP22" i="11" s="1"/>
  <c r="AO22" i="11" a="1"/>
  <c r="AO22" i="11" s="1"/>
  <c r="AN22" i="11" a="1"/>
  <c r="AN22" i="11" s="1"/>
  <c r="AM22" i="11" a="1"/>
  <c r="AM22" i="11" s="1"/>
  <c r="AL22" i="11" a="1"/>
  <c r="AL22" i="11" s="1"/>
  <c r="BN21" i="11" a="1"/>
  <c r="BN21" i="11" s="1"/>
  <c r="BM21" i="11" a="1"/>
  <c r="BM21" i="11" s="1"/>
  <c r="BL21" i="11" a="1"/>
  <c r="BL21" i="11" s="1"/>
  <c r="BK21" i="11" a="1"/>
  <c r="BK21" i="11" s="1"/>
  <c r="BJ21" i="11" a="1"/>
  <c r="BJ21" i="11" s="1"/>
  <c r="BI21" i="11" a="1"/>
  <c r="BI21" i="11" s="1"/>
  <c r="BH21" i="11" a="1"/>
  <c r="BH21" i="11" s="1"/>
  <c r="BF21" i="11" a="1"/>
  <c r="BF21" i="11" s="1"/>
  <c r="BE21" i="11" a="1"/>
  <c r="BE21" i="11" s="1"/>
  <c r="BD21" i="11" a="1"/>
  <c r="BD21" i="11" s="1"/>
  <c r="BC21" i="11" a="1"/>
  <c r="BC21" i="11" s="1"/>
  <c r="BB21" i="11" a="1"/>
  <c r="BB21" i="11" s="1"/>
  <c r="BA21" i="11" a="1"/>
  <c r="BA21" i="11" s="1"/>
  <c r="AZ21" i="11" a="1"/>
  <c r="AZ21" i="11" s="1"/>
  <c r="AY21" i="11" a="1"/>
  <c r="AY21" i="11" s="1"/>
  <c r="AX21" i="11" a="1"/>
  <c r="AX21" i="11" s="1"/>
  <c r="AW21" i="11" a="1"/>
  <c r="AW21" i="11" s="1"/>
  <c r="AV21" i="11" a="1"/>
  <c r="AV21" i="11" s="1"/>
  <c r="AU21" i="11" a="1"/>
  <c r="AU21" i="11" s="1"/>
  <c r="AT21" i="11" a="1"/>
  <c r="AT21" i="11" s="1"/>
  <c r="AS21" i="11" a="1"/>
  <c r="AS21" i="11" s="1"/>
  <c r="AR21" i="11" a="1"/>
  <c r="AR21" i="11" s="1"/>
  <c r="AP21" i="11" a="1"/>
  <c r="AP21" i="11" s="1"/>
  <c r="AO21" i="11" a="1"/>
  <c r="AO21" i="11" s="1"/>
  <c r="AN21" i="11" a="1"/>
  <c r="AN21" i="11" s="1"/>
  <c r="AM21" i="11" a="1"/>
  <c r="AM21" i="11" s="1"/>
  <c r="AL21" i="11" a="1"/>
  <c r="AL21" i="11" s="1"/>
  <c r="BN20" i="11" a="1"/>
  <c r="BN20" i="11" s="1"/>
  <c r="BM20" i="11" a="1"/>
  <c r="BM20" i="11" s="1"/>
  <c r="BL20" i="11" a="1"/>
  <c r="BL20" i="11" s="1"/>
  <c r="BK20" i="11" a="1"/>
  <c r="BK20" i="11" s="1"/>
  <c r="BJ20" i="11" a="1"/>
  <c r="BJ20" i="11" s="1"/>
  <c r="BI20" i="11" a="1"/>
  <c r="BI20" i="11" s="1"/>
  <c r="BH20" i="11" a="1"/>
  <c r="BH20" i="11" s="1"/>
  <c r="BF20" i="11" a="1"/>
  <c r="BF20" i="11" s="1"/>
  <c r="BE20" i="11" a="1"/>
  <c r="BE20" i="11" s="1"/>
  <c r="BD20" i="11" a="1"/>
  <c r="BD20" i="11" s="1"/>
  <c r="BC20" i="11" a="1"/>
  <c r="BC20" i="11" s="1"/>
  <c r="BB20" i="11" a="1"/>
  <c r="BB20" i="11" s="1"/>
  <c r="BA20" i="11" a="1"/>
  <c r="BA20" i="11" s="1"/>
  <c r="AZ20" i="11" a="1"/>
  <c r="AZ20" i="11" s="1"/>
  <c r="AY20" i="11" a="1"/>
  <c r="AY20" i="11" s="1"/>
  <c r="AX20" i="11" a="1"/>
  <c r="AX20" i="11" s="1"/>
  <c r="AW20" i="11" a="1"/>
  <c r="AW20" i="11" s="1"/>
  <c r="AV20" i="11" a="1"/>
  <c r="AV20" i="11" s="1"/>
  <c r="AU20" i="11" a="1"/>
  <c r="AU20" i="11" s="1"/>
  <c r="AT20" i="11" a="1"/>
  <c r="AT20" i="11" s="1"/>
  <c r="AS20" i="11" a="1"/>
  <c r="AS20" i="11" s="1"/>
  <c r="AR20" i="11" a="1"/>
  <c r="AR20" i="11" s="1"/>
  <c r="AP20" i="11" a="1"/>
  <c r="AP20" i="11" s="1"/>
  <c r="AO20" i="11" a="1"/>
  <c r="AO20" i="11" s="1"/>
  <c r="AN20" i="11" a="1"/>
  <c r="AN20" i="11" s="1"/>
  <c r="AM20" i="11" a="1"/>
  <c r="AM20" i="11" s="1"/>
  <c r="AL20" i="11" a="1"/>
  <c r="AL20" i="11" s="1"/>
  <c r="BN19" i="11" a="1"/>
  <c r="BN19" i="11" s="1"/>
  <c r="BM19" i="11" a="1"/>
  <c r="BM19" i="11" s="1"/>
  <c r="BL19" i="11" a="1"/>
  <c r="BL19" i="11" s="1"/>
  <c r="BK19" i="11" a="1"/>
  <c r="BK19" i="11" s="1"/>
  <c r="BJ19" i="11" a="1"/>
  <c r="BJ19" i="11" s="1"/>
  <c r="BI19" i="11" a="1"/>
  <c r="BI19" i="11" s="1"/>
  <c r="BH19" i="11" a="1"/>
  <c r="BH19" i="11" s="1"/>
  <c r="BF19" i="11" a="1"/>
  <c r="BF19" i="11" s="1"/>
  <c r="BE19" i="11" a="1"/>
  <c r="BE19" i="11" s="1"/>
  <c r="BD19" i="11" a="1"/>
  <c r="BD19" i="11" s="1"/>
  <c r="BC19" i="11" a="1"/>
  <c r="BC19" i="11" s="1"/>
  <c r="BB19" i="11" a="1"/>
  <c r="BB19" i="11" s="1"/>
  <c r="BA19" i="11" a="1"/>
  <c r="BA19" i="11" s="1"/>
  <c r="AZ19" i="11" a="1"/>
  <c r="AZ19" i="11" s="1"/>
  <c r="AY19" i="11" a="1"/>
  <c r="AY19" i="11" s="1"/>
  <c r="AX19" i="11" a="1"/>
  <c r="AX19" i="11" s="1"/>
  <c r="AW19" i="11" a="1"/>
  <c r="AW19" i="11" s="1"/>
  <c r="AV19" i="11" a="1"/>
  <c r="AV19" i="11" s="1"/>
  <c r="AU19" i="11" a="1"/>
  <c r="AU19" i="11" s="1"/>
  <c r="AT19" i="11" a="1"/>
  <c r="AT19" i="11" s="1"/>
  <c r="AS19" i="11" a="1"/>
  <c r="AS19" i="11" s="1"/>
  <c r="AR19" i="11" a="1"/>
  <c r="AR19" i="11" s="1"/>
  <c r="AP19" i="11" a="1"/>
  <c r="AP19" i="11" s="1"/>
  <c r="AO19" i="11" a="1"/>
  <c r="AO19" i="11" s="1"/>
  <c r="AN19" i="11" a="1"/>
  <c r="AN19" i="11" s="1"/>
  <c r="AM19" i="11" a="1"/>
  <c r="AM19" i="11" s="1"/>
  <c r="AL19" i="11" a="1"/>
  <c r="AL19" i="11" s="1"/>
  <c r="BN18" i="11" a="1"/>
  <c r="BN18" i="11" s="1"/>
  <c r="BM18" i="11" a="1"/>
  <c r="BM18" i="11" s="1"/>
  <c r="BL18" i="11" a="1"/>
  <c r="BL18" i="11" s="1"/>
  <c r="BK18" i="11" a="1"/>
  <c r="BK18" i="11" s="1"/>
  <c r="BJ18" i="11" a="1"/>
  <c r="BJ18" i="11" s="1"/>
  <c r="BI18" i="11" a="1"/>
  <c r="BI18" i="11" s="1"/>
  <c r="BH18" i="11" a="1"/>
  <c r="BH18" i="11" s="1"/>
  <c r="BF18" i="11" a="1"/>
  <c r="BF18" i="11" s="1"/>
  <c r="BE18" i="11" a="1"/>
  <c r="BE18" i="11" s="1"/>
  <c r="BD18" i="11" a="1"/>
  <c r="BD18" i="11" s="1"/>
  <c r="BC18" i="11" a="1"/>
  <c r="BC18" i="11" s="1"/>
  <c r="BB18" i="11" a="1"/>
  <c r="BB18" i="11" s="1"/>
  <c r="BA18" i="11" a="1"/>
  <c r="BA18" i="11" s="1"/>
  <c r="AZ18" i="11" a="1"/>
  <c r="AZ18" i="11" s="1"/>
  <c r="AY18" i="11" a="1"/>
  <c r="AY18" i="11" s="1"/>
  <c r="AX18" i="11" a="1"/>
  <c r="AX18" i="11" s="1"/>
  <c r="AW18" i="11" a="1"/>
  <c r="AW18" i="11" s="1"/>
  <c r="AV18" i="11" a="1"/>
  <c r="AV18" i="11" s="1"/>
  <c r="AU18" i="11" a="1"/>
  <c r="AU18" i="11" s="1"/>
  <c r="AT18" i="11" a="1"/>
  <c r="AT18" i="11" s="1"/>
  <c r="AS18" i="11" a="1"/>
  <c r="AS18" i="11" s="1"/>
  <c r="AR18" i="11" a="1"/>
  <c r="AR18" i="11" s="1"/>
  <c r="AP18" i="11" a="1"/>
  <c r="AP18" i="11" s="1"/>
  <c r="AO18" i="11" a="1"/>
  <c r="AO18" i="11" s="1"/>
  <c r="AN18" i="11" a="1"/>
  <c r="AN18" i="11" s="1"/>
  <c r="AM18" i="11" a="1"/>
  <c r="AM18" i="11" s="1"/>
  <c r="AL18" i="11" a="1"/>
  <c r="AL18" i="11" s="1"/>
  <c r="BN17" i="11" a="1"/>
  <c r="BN17" i="11" s="1"/>
  <c r="BM17" i="11" a="1"/>
  <c r="BM17" i="11" s="1"/>
  <c r="BL17" i="11" a="1"/>
  <c r="BL17" i="11" s="1"/>
  <c r="BK17" i="11" a="1"/>
  <c r="BK17" i="11" s="1"/>
  <c r="BJ17" i="11" a="1"/>
  <c r="BJ17" i="11" s="1"/>
  <c r="BI17" i="11" a="1"/>
  <c r="BI17" i="11" s="1"/>
  <c r="BH17" i="11" a="1"/>
  <c r="BH17" i="11" s="1"/>
  <c r="BF17" i="11" a="1"/>
  <c r="BF17" i="11" s="1"/>
  <c r="BE17" i="11" a="1"/>
  <c r="BE17" i="11" s="1"/>
  <c r="BD17" i="11" a="1"/>
  <c r="BD17" i="11" s="1"/>
  <c r="BC17" i="11" a="1"/>
  <c r="BC17" i="11" s="1"/>
  <c r="BB17" i="11" a="1"/>
  <c r="BB17" i="11" s="1"/>
  <c r="BA17" i="11" a="1"/>
  <c r="BA17" i="11" s="1"/>
  <c r="AZ17" i="11" a="1"/>
  <c r="AZ17" i="11" s="1"/>
  <c r="AY17" i="11" a="1"/>
  <c r="AY17" i="11" s="1"/>
  <c r="AX17" i="11" a="1"/>
  <c r="AX17" i="11" s="1"/>
  <c r="AW17" i="11" a="1"/>
  <c r="AW17" i="11" s="1"/>
  <c r="AV17" i="11" a="1"/>
  <c r="AV17" i="11" s="1"/>
  <c r="AU17" i="11" a="1"/>
  <c r="AU17" i="11" s="1"/>
  <c r="AT17" i="11" a="1"/>
  <c r="AT17" i="11" s="1"/>
  <c r="AS17" i="11" a="1"/>
  <c r="AS17" i="11" s="1"/>
  <c r="AR17" i="11" a="1"/>
  <c r="AR17" i="11" s="1"/>
  <c r="AP17" i="11" a="1"/>
  <c r="AP17" i="11" s="1"/>
  <c r="AO17" i="11" a="1"/>
  <c r="AO17" i="11" s="1"/>
  <c r="AN17" i="11" a="1"/>
  <c r="AN17" i="11" s="1"/>
  <c r="AM17" i="11" a="1"/>
  <c r="AM17" i="11" s="1"/>
  <c r="AL17" i="11" a="1"/>
  <c r="AL17" i="11" s="1"/>
  <c r="BN16" i="11" a="1"/>
  <c r="BN16" i="11" s="1"/>
  <c r="BM16" i="11" a="1"/>
  <c r="BM16" i="11" s="1"/>
  <c r="BL16" i="11" a="1"/>
  <c r="BL16" i="11" s="1"/>
  <c r="BK16" i="11" a="1"/>
  <c r="BK16" i="11" s="1"/>
  <c r="BJ16" i="11" a="1"/>
  <c r="BJ16" i="11" s="1"/>
  <c r="BI16" i="11" a="1"/>
  <c r="BI16" i="11" s="1"/>
  <c r="BH16" i="11" a="1"/>
  <c r="BH16" i="11" s="1"/>
  <c r="BF16" i="11" a="1"/>
  <c r="BF16" i="11" s="1"/>
  <c r="BE16" i="11" a="1"/>
  <c r="BE16" i="11" s="1"/>
  <c r="BD16" i="11" a="1"/>
  <c r="BD16" i="11" s="1"/>
  <c r="BC16" i="11" a="1"/>
  <c r="BC16" i="11" s="1"/>
  <c r="BB16" i="11" a="1"/>
  <c r="BB16" i="11" s="1"/>
  <c r="BA16" i="11" a="1"/>
  <c r="BA16" i="11" s="1"/>
  <c r="AY16" i="11" a="1"/>
  <c r="AY16" i="11" s="1"/>
  <c r="AX16" i="11" a="1"/>
  <c r="AX16" i="11" s="1"/>
  <c r="AW16" i="11" a="1"/>
  <c r="AW16" i="11" s="1"/>
  <c r="AV16" i="11" a="1"/>
  <c r="AV16" i="11" s="1"/>
  <c r="AU16" i="11" a="1"/>
  <c r="AU16" i="11" s="1"/>
  <c r="AT16" i="11" a="1"/>
  <c r="AT16" i="11" s="1"/>
  <c r="AS16" i="11" a="1"/>
  <c r="AS16" i="11" s="1"/>
  <c r="AR16" i="11" a="1"/>
  <c r="AR16" i="11" s="1"/>
  <c r="AP16" i="11" a="1"/>
  <c r="AP16" i="11" s="1"/>
  <c r="AO16" i="11" a="1"/>
  <c r="AO16" i="11" s="1"/>
  <c r="AN16" i="11" a="1"/>
  <c r="AN16" i="11" s="1"/>
  <c r="AM16" i="11" a="1"/>
  <c r="AM16" i="11" s="1"/>
  <c r="AL16" i="11" a="1"/>
  <c r="AL16" i="11" s="1"/>
  <c r="BN15" i="11" a="1"/>
  <c r="BN15" i="11" s="1"/>
  <c r="BM15" i="11" a="1"/>
  <c r="BM15" i="11" s="1"/>
  <c r="BL15" i="11" a="1"/>
  <c r="BL15" i="11" s="1"/>
  <c r="BK15" i="11" a="1"/>
  <c r="BK15" i="11" s="1"/>
  <c r="BJ15" i="11" a="1"/>
  <c r="BJ15" i="11" s="1"/>
  <c r="BI15" i="11" a="1"/>
  <c r="BI15" i="11" s="1"/>
  <c r="BH15" i="11" a="1"/>
  <c r="BH15" i="11" s="1"/>
  <c r="BF15" i="11" a="1"/>
  <c r="BF15" i="11" s="1"/>
  <c r="BE15" i="11" a="1"/>
  <c r="BE15" i="11" s="1"/>
  <c r="BD15" i="11" a="1"/>
  <c r="BD15" i="11" s="1"/>
  <c r="BC15" i="11" a="1"/>
  <c r="BC15" i="11" s="1"/>
  <c r="BB15" i="11" a="1"/>
  <c r="BB15" i="11" s="1"/>
  <c r="BA15" i="11" a="1"/>
  <c r="BA15" i="11" s="1"/>
  <c r="AY15" i="11" a="1"/>
  <c r="AY15" i="11" s="1"/>
  <c r="AX15" i="11" a="1"/>
  <c r="AX15" i="11" s="1"/>
  <c r="AW15" i="11" a="1"/>
  <c r="AW15" i="11" s="1"/>
  <c r="AV15" i="11" a="1"/>
  <c r="AV15" i="11" s="1"/>
  <c r="AU15" i="11" a="1"/>
  <c r="AU15" i="11" s="1"/>
  <c r="AT15" i="11" a="1"/>
  <c r="AT15" i="11" s="1"/>
  <c r="AS15" i="11" a="1"/>
  <c r="AS15" i="11" s="1"/>
  <c r="AR15" i="11" a="1"/>
  <c r="AR15" i="11" s="1"/>
  <c r="AP15" i="11" a="1"/>
  <c r="AP15" i="11" s="1"/>
  <c r="AO15" i="11" a="1"/>
  <c r="AO15" i="11" s="1"/>
  <c r="AN15" i="11" a="1"/>
  <c r="AN15" i="11" s="1"/>
  <c r="AM15" i="11" a="1"/>
  <c r="AM15" i="11" s="1"/>
  <c r="AL15" i="11" a="1"/>
  <c r="AL15" i="11" s="1"/>
  <c r="AK15" i="11" a="1"/>
  <c r="AK15" i="11" s="1"/>
  <c r="BN14" i="11" a="1"/>
  <c r="BN14" i="11" s="1"/>
  <c r="BM14" i="11" a="1"/>
  <c r="BM14" i="11" s="1"/>
  <c r="BL14" i="11" a="1"/>
  <c r="BL14" i="11" s="1"/>
  <c r="BK14" i="11" a="1"/>
  <c r="BK14" i="11" s="1"/>
  <c r="BJ14" i="11" a="1"/>
  <c r="BJ14" i="11" s="1"/>
  <c r="BI14" i="11" a="1"/>
  <c r="BI14" i="11" s="1"/>
  <c r="BH14" i="11" a="1"/>
  <c r="BH14" i="11" s="1"/>
  <c r="BF14" i="11" a="1"/>
  <c r="BF14" i="11" s="1"/>
  <c r="BE14" i="11" a="1"/>
  <c r="BE14" i="11" s="1"/>
  <c r="BD14" i="11" a="1"/>
  <c r="BD14" i="11" s="1"/>
  <c r="BC14" i="11" a="1"/>
  <c r="BC14" i="11" s="1"/>
  <c r="BA14" i="11" a="1"/>
  <c r="BA14" i="11" s="1"/>
  <c r="AZ14" i="11" a="1"/>
  <c r="AZ14" i="11" s="1"/>
  <c r="AY14" i="11" a="1"/>
  <c r="AY14" i="11" s="1"/>
  <c r="AX14" i="11" a="1"/>
  <c r="AX14" i="11" s="1"/>
  <c r="AW14" i="11" a="1"/>
  <c r="AW14" i="11" s="1"/>
  <c r="AV14" i="11" a="1"/>
  <c r="AV14" i="11" s="1"/>
  <c r="AU14" i="11" a="1"/>
  <c r="AU14" i="11" s="1"/>
  <c r="AT14" i="11" a="1"/>
  <c r="AT14" i="11" s="1"/>
  <c r="AS14" i="11" a="1"/>
  <c r="AS14" i="11" s="1"/>
  <c r="AR14" i="11" a="1"/>
  <c r="AR14" i="11" s="1"/>
  <c r="AP14" i="11" a="1"/>
  <c r="AP14" i="11" s="1"/>
  <c r="AO14" i="11" a="1"/>
  <c r="AO14" i="11" s="1"/>
  <c r="AN14" i="11" a="1"/>
  <c r="AN14" i="11" s="1"/>
  <c r="AM14" i="11" a="1"/>
  <c r="AM14" i="11" s="1"/>
  <c r="AL14" i="11" a="1"/>
  <c r="AL14" i="11" s="1"/>
  <c r="AK14" i="11" a="1"/>
  <c r="AK14" i="11" s="1"/>
  <c r="BN13" i="11" a="1"/>
  <c r="BN13" i="11" s="1"/>
  <c r="BM13" i="11" a="1"/>
  <c r="BM13" i="11" s="1"/>
  <c r="BL13" i="11" a="1"/>
  <c r="BL13" i="11" s="1"/>
  <c r="BK13" i="11" a="1"/>
  <c r="BK13" i="11" s="1"/>
  <c r="BJ13" i="11" a="1"/>
  <c r="BJ13" i="11" s="1"/>
  <c r="BI13" i="11" a="1"/>
  <c r="BI13" i="11" s="1"/>
  <c r="BH13" i="11" a="1"/>
  <c r="BH13" i="11" s="1"/>
  <c r="BF13" i="11" a="1"/>
  <c r="BF13" i="11" s="1"/>
  <c r="BE13" i="11" a="1"/>
  <c r="BE13" i="11" s="1"/>
  <c r="BD13" i="11" a="1"/>
  <c r="BD13" i="11" s="1"/>
  <c r="BC13" i="11" a="1"/>
  <c r="BC13" i="11" s="1"/>
  <c r="BA13" i="11" a="1"/>
  <c r="BA13" i="11" s="1"/>
  <c r="AY13" i="11" a="1"/>
  <c r="AY13" i="11" s="1"/>
  <c r="AX13" i="11" a="1"/>
  <c r="AX13" i="11" s="1"/>
  <c r="AW13" i="11" a="1"/>
  <c r="AW13" i="11" s="1"/>
  <c r="AV13" i="11" a="1"/>
  <c r="AV13" i="11" s="1"/>
  <c r="AU13" i="11" a="1"/>
  <c r="AU13" i="11" s="1"/>
  <c r="AT13" i="11" a="1"/>
  <c r="AT13" i="11" s="1"/>
  <c r="AS13" i="11" a="1"/>
  <c r="AS13" i="11" s="1"/>
  <c r="AR13" i="11" a="1"/>
  <c r="AR13" i="11" s="1"/>
  <c r="AP13" i="11" a="1"/>
  <c r="AP13" i="11" s="1"/>
  <c r="AO13" i="11" a="1"/>
  <c r="AO13" i="11" s="1"/>
  <c r="AN13" i="11" a="1"/>
  <c r="AN13" i="11" s="1"/>
  <c r="AM13" i="11" a="1"/>
  <c r="AM13" i="11" s="1"/>
  <c r="AL13" i="11" a="1"/>
  <c r="AL13" i="11" s="1"/>
  <c r="BN12" i="11" a="1"/>
  <c r="BN12" i="11" s="1"/>
  <c r="BM12" i="11" a="1"/>
  <c r="BM12" i="11" s="1"/>
  <c r="BL12" i="11" a="1"/>
  <c r="BL12" i="11" s="1"/>
  <c r="BK12" i="11" a="1"/>
  <c r="BK12" i="11" s="1"/>
  <c r="BJ12" i="11" a="1"/>
  <c r="BJ12" i="11" s="1"/>
  <c r="BI12" i="11" a="1"/>
  <c r="BI12" i="11" s="1"/>
  <c r="BH12" i="11" a="1"/>
  <c r="BH12" i="11" s="1"/>
  <c r="BF12" i="11" a="1"/>
  <c r="BF12" i="11" s="1"/>
  <c r="BE12" i="11" a="1"/>
  <c r="BE12" i="11" s="1"/>
  <c r="BD12" i="11" a="1"/>
  <c r="BD12" i="11" s="1"/>
  <c r="BC12" i="11" a="1"/>
  <c r="BC12" i="11" s="1"/>
  <c r="BA12" i="11" a="1"/>
  <c r="BA12" i="11" s="1"/>
  <c r="AY12" i="11" a="1"/>
  <c r="AY12" i="11" s="1"/>
  <c r="AX12" i="11" a="1"/>
  <c r="AX12" i="11" s="1"/>
  <c r="AW12" i="11" a="1"/>
  <c r="AW12" i="11" s="1"/>
  <c r="AV12" i="11" a="1"/>
  <c r="AV12" i="11" s="1"/>
  <c r="AU12" i="11" a="1"/>
  <c r="AU12" i="11" s="1"/>
  <c r="AT12" i="11" a="1"/>
  <c r="AT12" i="11" s="1"/>
  <c r="AS12" i="11" a="1"/>
  <c r="AS12" i="11" s="1"/>
  <c r="AR12" i="11" a="1"/>
  <c r="AR12" i="11" s="1"/>
  <c r="AP12" i="11" a="1"/>
  <c r="AP12" i="11" s="1"/>
  <c r="AO12" i="11" a="1"/>
  <c r="AO12" i="11" s="1"/>
  <c r="AN12" i="11" a="1"/>
  <c r="AN12" i="11" s="1"/>
  <c r="BN11" i="11" a="1"/>
  <c r="BN11" i="11" s="1"/>
  <c r="BM11" i="11" a="1"/>
  <c r="BM11" i="11" s="1"/>
  <c r="BL11" i="11" a="1"/>
  <c r="BL11" i="11" s="1"/>
  <c r="BK11" i="11" a="1"/>
  <c r="BK11" i="11" s="1"/>
  <c r="BJ11" i="11" a="1"/>
  <c r="BJ11" i="11" s="1"/>
  <c r="BI11" i="11" a="1"/>
  <c r="BI11" i="11" s="1"/>
  <c r="BH11" i="11" a="1"/>
  <c r="BH11" i="11" s="1"/>
  <c r="BF11" i="11" a="1"/>
  <c r="BF11" i="11" s="1"/>
  <c r="BE11" i="11" a="1"/>
  <c r="BE11" i="11" s="1"/>
  <c r="BD11" i="11" a="1"/>
  <c r="BD11" i="11" s="1"/>
  <c r="BC11" i="11" a="1"/>
  <c r="BC11" i="11" s="1"/>
  <c r="BA11" i="11" a="1"/>
  <c r="BA11" i="11" s="1"/>
  <c r="AY11" i="11" a="1"/>
  <c r="AY11" i="11" s="1"/>
  <c r="AX11" i="11" a="1"/>
  <c r="AX11" i="11" s="1"/>
  <c r="AW11" i="11" a="1"/>
  <c r="AW11" i="11" s="1"/>
  <c r="AV11" i="11" a="1"/>
  <c r="AV11" i="11" s="1"/>
  <c r="AU11" i="11" a="1"/>
  <c r="AU11" i="11" s="1"/>
  <c r="AT11" i="11" a="1"/>
  <c r="AT11" i="11" s="1"/>
  <c r="AS11" i="11" a="1"/>
  <c r="AS11" i="11" s="1"/>
  <c r="AR11" i="11" a="1"/>
  <c r="AR11" i="11" s="1"/>
  <c r="AP11" i="11" a="1"/>
  <c r="AP11" i="11" s="1"/>
  <c r="AO11" i="11" a="1"/>
  <c r="AO11" i="11" s="1"/>
  <c r="AN11" i="11" a="1"/>
  <c r="AN11" i="11" s="1"/>
  <c r="BN10" i="11" a="1"/>
  <c r="BN10" i="11" s="1"/>
  <c r="BM10" i="11" a="1"/>
  <c r="BM10" i="11" s="1"/>
  <c r="BL10" i="11" a="1"/>
  <c r="BL10" i="11" s="1"/>
  <c r="BK10" i="11" a="1"/>
  <c r="BK10" i="11" s="1"/>
  <c r="BJ10" i="11" a="1"/>
  <c r="BJ10" i="11" s="1"/>
  <c r="BI10" i="11" a="1"/>
  <c r="BI10" i="11" s="1"/>
  <c r="BH10" i="11" a="1"/>
  <c r="BH10" i="11" s="1"/>
  <c r="BF10" i="11" a="1"/>
  <c r="BF10" i="11" s="1"/>
  <c r="BE10" i="11" a="1"/>
  <c r="BE10" i="11" s="1"/>
  <c r="BD10" i="11" a="1"/>
  <c r="BD10" i="11" s="1"/>
  <c r="BC10" i="11" a="1"/>
  <c r="BC10" i="11" s="1"/>
  <c r="BA10" i="11" a="1"/>
  <c r="BA10" i="11" s="1"/>
  <c r="AY10" i="11" a="1"/>
  <c r="AY10" i="11" s="1"/>
  <c r="AX10" i="11" a="1"/>
  <c r="AX10" i="11" s="1"/>
  <c r="AW10" i="11" a="1"/>
  <c r="AW10" i="11" s="1"/>
  <c r="AV10" i="11" a="1"/>
  <c r="AV10" i="11" s="1"/>
  <c r="AU10" i="11" a="1"/>
  <c r="AU10" i="11" s="1"/>
  <c r="AT10" i="11" a="1"/>
  <c r="AT10" i="11" s="1"/>
  <c r="AS10" i="11" a="1"/>
  <c r="AS10" i="11" s="1"/>
  <c r="AR10" i="11" a="1"/>
  <c r="AR10" i="11" s="1"/>
  <c r="AP10" i="11" a="1"/>
  <c r="AP10" i="11" s="1"/>
  <c r="AO10" i="11" a="1"/>
  <c r="AO10" i="11" s="1"/>
  <c r="AN10" i="11" a="1"/>
  <c r="AN10" i="11" s="1"/>
  <c r="AM10" i="11" a="1"/>
  <c r="AM10" i="11" s="1"/>
  <c r="AL10" i="11" a="1"/>
  <c r="AL10" i="11" s="1"/>
  <c r="AK10" i="11" a="1"/>
  <c r="AK10" i="11" s="1"/>
  <c r="BN9" i="11" a="1"/>
  <c r="BN9" i="11" s="1"/>
  <c r="BM9" i="11" a="1"/>
  <c r="BM9" i="11" s="1"/>
  <c r="BL9" i="11" a="1"/>
  <c r="BL9" i="11" s="1"/>
  <c r="BK9" i="11" a="1"/>
  <c r="BK9" i="11" s="1"/>
  <c r="BJ9" i="11" a="1"/>
  <c r="BJ9" i="11" s="1"/>
  <c r="BI9" i="11" a="1"/>
  <c r="BI9" i="11" s="1"/>
  <c r="BH9" i="11" a="1"/>
  <c r="BH9" i="11" s="1"/>
  <c r="BF9" i="11" a="1"/>
  <c r="BF9" i="11" s="1"/>
  <c r="BE9" i="11" a="1"/>
  <c r="BE9" i="11" s="1"/>
  <c r="BD9" i="11" a="1"/>
  <c r="BD9" i="11" s="1"/>
  <c r="BC9" i="11" a="1"/>
  <c r="BC9" i="11" s="1"/>
  <c r="BB9" i="11" a="1"/>
  <c r="BB9" i="11" s="1"/>
  <c r="BA9" i="11" a="1"/>
  <c r="BA9" i="11" s="1"/>
  <c r="AY9" i="11" a="1"/>
  <c r="AY9" i="11" s="1"/>
  <c r="AX9" i="11" a="1"/>
  <c r="AX9" i="11" s="1"/>
  <c r="AW9" i="11" a="1"/>
  <c r="AW9" i="11" s="1"/>
  <c r="AV9" i="11" a="1"/>
  <c r="AV9" i="11" s="1"/>
  <c r="AU9" i="11" a="1"/>
  <c r="AU9" i="11" s="1"/>
  <c r="AT9" i="11" a="1"/>
  <c r="AT9" i="11" s="1"/>
  <c r="AS9" i="11" a="1"/>
  <c r="AS9" i="11" s="1"/>
  <c r="AR9" i="11" a="1"/>
  <c r="AR9" i="11" s="1"/>
  <c r="AP9" i="11" a="1"/>
  <c r="AP9" i="11" s="1"/>
  <c r="AO9" i="11" a="1"/>
  <c r="AO9" i="11" s="1"/>
  <c r="AN9" i="11" a="1"/>
  <c r="AN9" i="11" s="1"/>
  <c r="AM9" i="11" a="1"/>
  <c r="AM9" i="11" s="1"/>
  <c r="AL9" i="11" a="1"/>
  <c r="AL9" i="11" s="1"/>
  <c r="AK9" i="11" a="1"/>
  <c r="AK9" i="11" s="1"/>
  <c r="BN8" i="11" a="1"/>
  <c r="BN8" i="11" s="1"/>
  <c r="BM8" i="11" a="1"/>
  <c r="BM8" i="11" s="1"/>
  <c r="BL8" i="11" a="1"/>
  <c r="BL8" i="11" s="1"/>
  <c r="BK8" i="11" a="1"/>
  <c r="BK8" i="11" s="1"/>
  <c r="BJ8" i="11" a="1"/>
  <c r="BJ8" i="11" s="1"/>
  <c r="BI8" i="11" a="1"/>
  <c r="BI8" i="11" s="1"/>
  <c r="BH8" i="11" a="1"/>
  <c r="BH8" i="11" s="1"/>
  <c r="BF8" i="11" a="1"/>
  <c r="BF8" i="11" s="1"/>
  <c r="BE8" i="11" a="1"/>
  <c r="BE8" i="11" s="1"/>
  <c r="AZ8" i="11" a="1"/>
  <c r="AZ8" i="11" s="1"/>
  <c r="AY8" i="11" a="1"/>
  <c r="AY8" i="11" s="1"/>
  <c r="AX8" i="11" a="1"/>
  <c r="AX8" i="11" s="1"/>
  <c r="AW8" i="11" a="1"/>
  <c r="AW8" i="11" s="1"/>
  <c r="AV8" i="11" a="1"/>
  <c r="AV8" i="11" s="1"/>
  <c r="AU8" i="11" a="1"/>
  <c r="AU8" i="11" s="1"/>
  <c r="AT8" i="11" a="1"/>
  <c r="AT8" i="11" s="1"/>
  <c r="AS8" i="11" a="1"/>
  <c r="AS8" i="11" s="1"/>
  <c r="AR8" i="11" a="1"/>
  <c r="AR8" i="11" s="1"/>
  <c r="AP8" i="11" a="1"/>
  <c r="AP8" i="11" s="1"/>
  <c r="AO8" i="11" a="1"/>
  <c r="AO8" i="11" s="1"/>
  <c r="AN8" i="11" a="1"/>
  <c r="AN8" i="11" s="1"/>
  <c r="AM8" i="11" a="1"/>
  <c r="AM8" i="11" s="1"/>
  <c r="AL8" i="11" a="1"/>
  <c r="AL8" i="11" s="1"/>
  <c r="AX4" i="11" a="1"/>
  <c r="AX4" i="11" s="1"/>
  <c r="AV4" i="11" a="1"/>
  <c r="AV4" i="11" s="1"/>
  <c r="AU4" i="11" a="1"/>
  <c r="AU4" i="11" s="1"/>
  <c r="BL3" i="11" a="1"/>
  <c r="BL3" i="11" s="1"/>
  <c r="BL103" i="11" a="1"/>
  <c r="BL104" i="11" a="1"/>
  <c r="BL105" i="11" a="1"/>
  <c r="BL106" i="11" a="1"/>
  <c r="BL107" i="11" a="1"/>
  <c r="BL108" i="11" a="1"/>
  <c r="BL109" i="11" a="1"/>
  <c r="BL110" i="11" a="1"/>
  <c r="BL111" i="11" a="1"/>
  <c r="BL113" i="11" a="1"/>
  <c r="BL112" i="11" a="1"/>
  <c r="BL114" i="11" a="1"/>
  <c r="BL115" i="11" a="1"/>
  <c r="BL116" i="11" a="1"/>
  <c r="BL117" i="11" a="1"/>
  <c r="BL118" i="11" a="1"/>
  <c r="BL119" i="11" a="1"/>
  <c r="BL120" i="11" a="1"/>
  <c r="BL121" i="11" a="1"/>
  <c r="BL122" i="11" a="1"/>
  <c r="BL123" i="11" a="1"/>
  <c r="BL124" i="11" a="1"/>
  <c r="BL125" i="11" a="1"/>
  <c r="BL126" i="11" a="1"/>
  <c r="BG57" i="11" a="1"/>
  <c r="BG56" i="11" a="1"/>
  <c r="BG54" i="11" a="1"/>
  <c r="BG53" i="11" a="1"/>
  <c r="BG55" i="11" a="1"/>
  <c r="BG51" i="11" a="1"/>
  <c r="BG50" i="11" a="1"/>
  <c r="BG52" i="11" a="1"/>
  <c r="BG49" i="11" a="1"/>
  <c r="BG48" i="11" a="1"/>
  <c r="BG47" i="11" a="1"/>
  <c r="BL103" i="11" l="1"/>
  <c r="BL104" i="11"/>
  <c r="AJ104" i="11" s="1" a="1"/>
  <c r="AJ104" i="11" s="1"/>
  <c r="BL105" i="11"/>
  <c r="AJ105" i="11" s="1" a="1"/>
  <c r="AJ105" i="11" s="1"/>
  <c r="BL107" i="11"/>
  <c r="BL106" i="11"/>
  <c r="AJ106" i="11" s="1" a="1"/>
  <c r="AJ106" i="11" s="1"/>
  <c r="BL108" i="11"/>
  <c r="BL109" i="11"/>
  <c r="AJ109" i="11" s="1" a="1"/>
  <c r="AJ109" i="11" s="1"/>
  <c r="BL110" i="11"/>
  <c r="AJ110" i="11" s="1" a="1"/>
  <c r="AJ110" i="11" s="1"/>
  <c r="BL111" i="11"/>
  <c r="AJ111" i="11" s="1" a="1"/>
  <c r="AJ111" i="11" s="1"/>
  <c r="BL112" i="11"/>
  <c r="AJ112" i="11" s="1" a="1"/>
  <c r="AJ112" i="11" s="1"/>
  <c r="BL113" i="11"/>
  <c r="AJ113" i="11" s="1" a="1"/>
  <c r="AJ113" i="11" s="1"/>
  <c r="BL114" i="11"/>
  <c r="AJ114" i="11" s="1" a="1"/>
  <c r="AJ114" i="11" s="1"/>
  <c r="BL115" i="11"/>
  <c r="BL116" i="11"/>
  <c r="AJ116" i="11" s="1" a="1"/>
  <c r="AJ116" i="11" s="1"/>
  <c r="BL117" i="11"/>
  <c r="AJ117" i="11" s="1" a="1"/>
  <c r="AJ117" i="11" s="1"/>
  <c r="BL119" i="11"/>
  <c r="AJ119" i="11" s="1" a="1"/>
  <c r="AJ119" i="11" s="1"/>
  <c r="BL118" i="11"/>
  <c r="AJ118" i="11" s="1" a="1"/>
  <c r="AJ118" i="11" s="1"/>
  <c r="BL120" i="11"/>
  <c r="AJ120" i="11" s="1" a="1"/>
  <c r="AJ120" i="11" s="1"/>
  <c r="BL121" i="11"/>
  <c r="AJ121" i="11" s="1" a="1"/>
  <c r="AJ121" i="11" s="1"/>
  <c r="BL122" i="11"/>
  <c r="AJ122" i="11" s="1" a="1"/>
  <c r="AJ122" i="11" s="1"/>
  <c r="BL123" i="11"/>
  <c r="AJ123" i="11" s="1" a="1"/>
  <c r="AJ123" i="11" s="1"/>
  <c r="AJ128" i="11" a="1"/>
  <c r="AJ128" i="11" s="1"/>
  <c r="BL124" i="11"/>
  <c r="AJ124" i="11" s="1" a="1"/>
  <c r="AJ124" i="11" s="1"/>
  <c r="AJ82" i="11" a="1"/>
  <c r="AJ82" i="11" s="1"/>
  <c r="AJ86" i="11" a="1"/>
  <c r="AJ86" i="11" s="1"/>
  <c r="AJ88" i="11" a="1"/>
  <c r="AJ88" i="11" s="1"/>
  <c r="AJ92" i="11" a="1"/>
  <c r="AJ92" i="11" s="1"/>
  <c r="AJ94" i="11" a="1"/>
  <c r="AJ94" i="11" s="1"/>
  <c r="AJ98" i="11" a="1"/>
  <c r="AJ98" i="11" s="1"/>
  <c r="BL125" i="11"/>
  <c r="AJ125" i="11" s="1" a="1"/>
  <c r="AJ125" i="11" s="1"/>
  <c r="AJ130" i="11" a="1"/>
  <c r="AJ130" i="11" s="1"/>
  <c r="AJ100" i="11" a="1"/>
  <c r="AJ100" i="11" s="1"/>
  <c r="BL126" i="11"/>
  <c r="AJ126" i="11" s="1" a="1"/>
  <c r="AJ126" i="11" s="1"/>
  <c r="AJ84" i="11" a="1"/>
  <c r="AJ84" i="11" s="1"/>
  <c r="AJ90" i="11" a="1"/>
  <c r="AJ90" i="11" s="1"/>
  <c r="AJ96" i="11" a="1"/>
  <c r="AJ96" i="11" s="1"/>
  <c r="AJ108" i="11" a="1"/>
  <c r="AJ108" i="11" s="1"/>
  <c r="AJ83" i="11" a="1"/>
  <c r="AJ83" i="11" s="1"/>
  <c r="AJ85" i="11" a="1"/>
  <c r="AJ85" i="11" s="1"/>
  <c r="AJ87" i="11" a="1"/>
  <c r="AJ87" i="11" s="1"/>
  <c r="AJ89" i="11" a="1"/>
  <c r="AJ89" i="11" s="1"/>
  <c r="AJ91" i="11" a="1"/>
  <c r="AJ91" i="11" s="1"/>
  <c r="AJ93" i="11" a="1"/>
  <c r="AJ93" i="11" s="1"/>
  <c r="AJ95" i="11" a="1"/>
  <c r="AJ95" i="11" s="1"/>
  <c r="AJ97" i="11" a="1"/>
  <c r="AJ97" i="11" s="1"/>
  <c r="AJ99" i="11" a="1"/>
  <c r="AJ99" i="11" s="1"/>
  <c r="AJ103" i="11" a="1"/>
  <c r="AJ103" i="11" s="1"/>
  <c r="AJ107" i="11" a="1"/>
  <c r="AJ107" i="11" s="1"/>
  <c r="AJ115" i="11" a="1"/>
  <c r="AJ115" i="11" s="1"/>
  <c r="AJ127" i="11" a="1"/>
  <c r="AJ127" i="11" s="1"/>
  <c r="AJ129" i="11" a="1"/>
  <c r="AJ129" i="11" s="1"/>
  <c r="AJ131" i="11" a="1"/>
  <c r="AJ131" i="11" s="1"/>
  <c r="BG57" i="11"/>
  <c r="BG56" i="11"/>
  <c r="BG55" i="11"/>
  <c r="BG53" i="11"/>
  <c r="BG54" i="11"/>
  <c r="BG52" i="11"/>
  <c r="BG50" i="11"/>
  <c r="BG51" i="11"/>
  <c r="BG47" i="11"/>
  <c r="BG48" i="11"/>
  <c r="BG49" i="11"/>
  <c r="M44" i="9"/>
  <c r="L44" i="9"/>
  <c r="K44" i="9"/>
  <c r="J44" i="9"/>
  <c r="I44" i="9"/>
  <c r="H44" i="9"/>
  <c r="G44" i="9"/>
  <c r="F44" i="9"/>
  <c r="E44" i="9"/>
  <c r="D44" i="9"/>
  <c r="M43" i="9"/>
  <c r="L43" i="9"/>
  <c r="K43" i="9"/>
  <c r="J43" i="9"/>
  <c r="I43" i="9"/>
  <c r="H43" i="9"/>
  <c r="G43" i="9"/>
  <c r="F43" i="9"/>
  <c r="E43" i="9"/>
  <c r="D43" i="9"/>
  <c r="B3" i="11" a="1"/>
  <c r="B3" i="11" s="1"/>
  <c r="A3" i="12"/>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A104" i="12"/>
  <c r="A105" i="12"/>
  <c r="A106" i="12"/>
  <c r="A107" i="12"/>
  <c r="A108" i="12"/>
  <c r="A109" i="12"/>
  <c r="A110" i="12"/>
  <c r="A111" i="12"/>
  <c r="A112" i="12"/>
  <c r="A113" i="12"/>
  <c r="A114" i="12"/>
  <c r="A115" i="12"/>
  <c r="A116" i="12"/>
  <c r="A117" i="12"/>
  <c r="A118" i="12"/>
  <c r="A119" i="12"/>
  <c r="A120" i="12"/>
  <c r="A121" i="12"/>
  <c r="A122" i="12"/>
  <c r="A123" i="12"/>
  <c r="A124" i="12"/>
  <c r="A125" i="12"/>
  <c r="A126" i="12"/>
  <c r="A127" i="12"/>
  <c r="A128" i="12"/>
  <c r="A129" i="12"/>
  <c r="A130" i="12"/>
  <c r="A131" i="12"/>
  <c r="O13" i="9"/>
  <c r="N13" i="9"/>
  <c r="M13" i="9"/>
  <c r="L13" i="9"/>
  <c r="K13" i="9"/>
  <c r="J13" i="9"/>
  <c r="I13" i="9"/>
  <c r="H13" i="9"/>
  <c r="G13" i="9"/>
  <c r="F13" i="9"/>
  <c r="E13" i="9"/>
  <c r="C4" i="6"/>
  <c r="B15" i="9"/>
  <c r="B93" i="12"/>
  <c r="B4" i="12"/>
  <c r="B3"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20" i="9" a="1"/>
  <c r="B20" i="9" s="1"/>
  <c r="B17" i="9"/>
  <c r="B16" i="9"/>
  <c r="B14" i="9"/>
  <c r="B13" i="9"/>
  <c r="B12" i="9"/>
  <c r="B11" i="9"/>
  <c r="B1" i="11"/>
  <c r="O17" i="9"/>
  <c r="O16" i="9"/>
  <c r="O15" i="9"/>
  <c r="O14" i="9"/>
  <c r="O12" i="9"/>
  <c r="O11" i="9"/>
  <c r="O10" i="9"/>
  <c r="O9" i="9"/>
  <c r="O8" i="9"/>
  <c r="O7" i="9"/>
  <c r="O6" i="9"/>
  <c r="O5" i="9"/>
  <c r="O4" i="9"/>
  <c r="O3" i="9"/>
  <c r="N17" i="9"/>
  <c r="N16" i="9"/>
  <c r="N15" i="9"/>
  <c r="N14" i="9"/>
  <c r="N12" i="9"/>
  <c r="N11" i="9"/>
  <c r="N10" i="9"/>
  <c r="N9" i="9"/>
  <c r="N8" i="9"/>
  <c r="N7" i="9"/>
  <c r="N6" i="9"/>
  <c r="N5" i="9"/>
  <c r="N4" i="9"/>
  <c r="N3" i="9"/>
  <c r="M17" i="9"/>
  <c r="M16" i="9"/>
  <c r="M15" i="9"/>
  <c r="M14" i="9"/>
  <c r="M12" i="9"/>
  <c r="M11" i="9"/>
  <c r="M10" i="9"/>
  <c r="M9" i="9"/>
  <c r="M8" i="9"/>
  <c r="M7" i="9"/>
  <c r="M6" i="9"/>
  <c r="M5" i="9"/>
  <c r="M4" i="9"/>
  <c r="M3" i="9"/>
  <c r="L17" i="9"/>
  <c r="L16" i="9"/>
  <c r="L15" i="9"/>
  <c r="L14" i="9"/>
  <c r="L12" i="9"/>
  <c r="L11" i="9"/>
  <c r="L10" i="9"/>
  <c r="L9" i="9"/>
  <c r="L8" i="9"/>
  <c r="L7" i="9"/>
  <c r="L6" i="9"/>
  <c r="L5" i="9"/>
  <c r="L4" i="9"/>
  <c r="L3" i="9"/>
  <c r="K17" i="9"/>
  <c r="K16" i="9"/>
  <c r="K15" i="9"/>
  <c r="K14" i="9"/>
  <c r="K12" i="9"/>
  <c r="K11" i="9"/>
  <c r="K10" i="9"/>
  <c r="K9" i="9"/>
  <c r="K8" i="9"/>
  <c r="K7" i="9"/>
  <c r="K6" i="9"/>
  <c r="K5" i="9"/>
  <c r="K4" i="9"/>
  <c r="K3" i="9"/>
  <c r="J17" i="9"/>
  <c r="J16" i="9"/>
  <c r="J15" i="9"/>
  <c r="J14" i="9"/>
  <c r="J12" i="9"/>
  <c r="J11" i="9"/>
  <c r="J10" i="9"/>
  <c r="J9" i="9"/>
  <c r="J8" i="9"/>
  <c r="J7" i="9"/>
  <c r="J6" i="9"/>
  <c r="J5" i="9"/>
  <c r="J4" i="9"/>
  <c r="J3" i="9"/>
  <c r="I17" i="9"/>
  <c r="I16" i="9"/>
  <c r="I15" i="9"/>
  <c r="I14" i="9"/>
  <c r="I12" i="9"/>
  <c r="I11" i="9"/>
  <c r="I10" i="9"/>
  <c r="I9" i="9"/>
  <c r="I8" i="9"/>
  <c r="I7" i="9"/>
  <c r="I6" i="9"/>
  <c r="I5" i="9"/>
  <c r="I4" i="9"/>
  <c r="I3" i="9"/>
  <c r="H17" i="9"/>
  <c r="H16" i="9"/>
  <c r="H15" i="9"/>
  <c r="H14" i="9"/>
  <c r="H12" i="9"/>
  <c r="H11" i="9"/>
  <c r="H10" i="9"/>
  <c r="H9" i="9"/>
  <c r="H8" i="9"/>
  <c r="H7" i="9"/>
  <c r="H6" i="9"/>
  <c r="H5" i="9"/>
  <c r="H4" i="9"/>
  <c r="H3" i="9"/>
  <c r="G17" i="9"/>
  <c r="G16" i="9"/>
  <c r="G15" i="9"/>
  <c r="G14" i="9"/>
  <c r="G12" i="9"/>
  <c r="G11" i="9"/>
  <c r="G10" i="9"/>
  <c r="G9" i="9"/>
  <c r="G8" i="9"/>
  <c r="G7" i="9"/>
  <c r="G6" i="9"/>
  <c r="G5" i="9"/>
  <c r="G4" i="9"/>
  <c r="G3" i="9"/>
  <c r="F17" i="9"/>
  <c r="F16" i="9"/>
  <c r="F15" i="9"/>
  <c r="F14" i="9"/>
  <c r="F12" i="9"/>
  <c r="F11" i="9"/>
  <c r="F10" i="9"/>
  <c r="F9" i="9"/>
  <c r="F8" i="9"/>
  <c r="F7" i="9"/>
  <c r="F6" i="9"/>
  <c r="F5" i="9"/>
  <c r="F4" i="9"/>
  <c r="F3" i="9"/>
  <c r="E17" i="9"/>
  <c r="E16" i="9"/>
  <c r="E15" i="9"/>
  <c r="E14" i="9"/>
  <c r="E12" i="9"/>
  <c r="E11" i="9"/>
  <c r="E10" i="9"/>
  <c r="E9" i="9"/>
  <c r="E8" i="9"/>
  <c r="E7" i="9"/>
  <c r="E6" i="9"/>
  <c r="E5" i="9"/>
  <c r="E4" i="9"/>
  <c r="E3" i="9"/>
  <c r="S16" i="9"/>
  <c r="S1" i="9"/>
  <c r="D17" i="9"/>
  <c r="D16" i="9"/>
  <c r="D15" i="9"/>
  <c r="D14" i="9"/>
  <c r="D13" i="9"/>
  <c r="D12" i="9"/>
  <c r="D11" i="9"/>
  <c r="D10" i="9"/>
  <c r="D9" i="9"/>
  <c r="D8" i="9"/>
  <c r="D7" i="9"/>
  <c r="D6" i="9"/>
  <c r="D5" i="9"/>
  <c r="D4" i="9"/>
  <c r="D3" i="9"/>
  <c r="B89" i="6"/>
  <c r="O2" i="9"/>
  <c r="N2" i="9"/>
  <c r="M2" i="9"/>
  <c r="L2" i="9"/>
  <c r="K2" i="9"/>
  <c r="J2" i="9"/>
  <c r="I2" i="9"/>
  <c r="H2" i="9"/>
  <c r="G2" i="9"/>
  <c r="F2" i="9"/>
  <c r="E2" i="9"/>
  <c r="J2" i="7"/>
  <c r="J13" i="7"/>
  <c r="J3" i="7"/>
  <c r="Q31" i="9"/>
  <c r="U16" i="9"/>
  <c r="Q16" i="9"/>
  <c r="U1" i="9"/>
  <c r="Q1" i="9"/>
  <c r="A2" i="9"/>
  <c r="T72" i="6"/>
  <c r="T55" i="6"/>
  <c r="T38" i="6"/>
  <c r="T21" i="6"/>
  <c r="T4" i="6"/>
  <c r="B72" i="6"/>
  <c r="B55" i="6"/>
  <c r="B38" i="6"/>
  <c r="B21" i="6"/>
  <c r="B4" i="6"/>
  <c r="A6" i="9"/>
  <c r="A4" i="9" s="1"/>
  <c r="J5" i="7"/>
  <c r="J12" i="7"/>
  <c r="J11" i="7"/>
  <c r="J10" i="7"/>
  <c r="J9" i="7"/>
  <c r="J8" i="7"/>
  <c r="J7" i="7"/>
  <c r="J6" i="7"/>
  <c r="J4" i="7"/>
  <c r="I1" i="6"/>
  <c r="L1" i="6"/>
  <c r="AK7" i="11" a="1"/>
  <c r="AK8" i="11" a="1"/>
  <c r="AK5" i="11" a="1"/>
  <c r="AK6" i="11" a="1"/>
  <c r="AK11" i="11" a="1"/>
  <c r="AK12" i="11" a="1"/>
  <c r="AK20" i="11" a="1"/>
  <c r="B9" i="6" a="1"/>
  <c r="AK24" i="11" a="1"/>
  <c r="B7" i="6" a="1"/>
  <c r="AK74" i="11" a="1"/>
  <c r="AK23" i="11" a="1"/>
  <c r="AK69" i="11" a="1"/>
  <c r="B14" i="6" a="1"/>
  <c r="AK28" i="11" a="1"/>
  <c r="AK76" i="11" a="1"/>
  <c r="AK13" i="11" a="1"/>
  <c r="AR1" i="11" a="1"/>
  <c r="B10" i="6" a="1"/>
  <c r="AK30" i="11" a="1"/>
  <c r="AK4" i="11" a="1"/>
  <c r="AK27" i="11" a="1"/>
  <c r="AK70" i="11" a="1"/>
  <c r="B17" i="6" a="1"/>
  <c r="B15" i="6" a="1"/>
  <c r="AK16" i="11" a="1"/>
  <c r="AK71" i="11" a="1"/>
  <c r="B8" i="6" a="1"/>
  <c r="AK17" i="11" a="1"/>
  <c r="B12" i="6" a="1"/>
  <c r="AK22" i="11" a="1"/>
  <c r="AK29" i="11" a="1"/>
  <c r="AK72" i="11" a="1"/>
  <c r="B19" i="6" a="1"/>
  <c r="AK75" i="11" a="1"/>
  <c r="AK25" i="11" a="1"/>
  <c r="AK18" i="11" a="1"/>
  <c r="AK31" i="11" a="1"/>
  <c r="AK67" i="11" a="1"/>
  <c r="B5" i="6" a="1"/>
  <c r="B6" i="6" a="1"/>
  <c r="AK21" i="11" a="1"/>
  <c r="B18" i="6" a="1"/>
  <c r="B16" i="6" a="1"/>
  <c r="AK26" i="11" a="1"/>
  <c r="AK19" i="11" a="1"/>
  <c r="AK3" i="11" a="1"/>
  <c r="AK73" i="11" a="1"/>
  <c r="B11" i="6" a="1"/>
  <c r="AK68" i="11" a="1"/>
  <c r="B13" i="6" a="1"/>
  <c r="AK31" i="11" l="1"/>
  <c r="AK30" i="11"/>
  <c r="AK29" i="11"/>
  <c r="AK27" i="11"/>
  <c r="AK28" i="11"/>
  <c r="AK26" i="11"/>
  <c r="AK25" i="11"/>
  <c r="AK22" i="11"/>
  <c r="AK23" i="11"/>
  <c r="AK21" i="11"/>
  <c r="AK20" i="11"/>
  <c r="AK19" i="11"/>
  <c r="AK18" i="11"/>
  <c r="AK17" i="11"/>
  <c r="AK16" i="11"/>
  <c r="AK13" i="11"/>
  <c r="AK12" i="11"/>
  <c r="AK11" i="11"/>
  <c r="AK75" i="11"/>
  <c r="AK69" i="11"/>
  <c r="AK74" i="11"/>
  <c r="AK68" i="11"/>
  <c r="AK73" i="11"/>
  <c r="AK67" i="11"/>
  <c r="AK72" i="11"/>
  <c r="AK71" i="11"/>
  <c r="AK70" i="11"/>
  <c r="AK76" i="11"/>
  <c r="AK6" i="11"/>
  <c r="AK5" i="11"/>
  <c r="AK4" i="11"/>
  <c r="AK8" i="11"/>
  <c r="AK24" i="11"/>
  <c r="AK7" i="11"/>
  <c r="AK3" i="11"/>
  <c r="AR1" i="11"/>
  <c r="B14" i="6"/>
  <c r="B8" i="6"/>
  <c r="B9" i="6"/>
  <c r="B15" i="6"/>
  <c r="B16" i="6"/>
  <c r="B10" i="6"/>
  <c r="B17" i="6"/>
  <c r="B11" i="6"/>
  <c r="B18" i="6"/>
  <c r="B13" i="6"/>
  <c r="B19" i="6"/>
  <c r="B12" i="6"/>
  <c r="B7" i="6"/>
  <c r="B6" i="6"/>
  <c r="H18" i="9"/>
  <c r="L18" i="9"/>
  <c r="E18" i="9"/>
  <c r="I18" i="9"/>
  <c r="M18" i="9"/>
  <c r="F18" i="9"/>
  <c r="J18" i="9"/>
  <c r="N18" i="9"/>
  <c r="G18" i="9"/>
  <c r="K18" i="9"/>
  <c r="O18" i="9"/>
  <c r="B5" i="6"/>
  <c r="B19" i="9" a="1"/>
  <c r="B19" i="9" s="1"/>
  <c r="B21" i="9" s="1"/>
  <c r="C38" i="8"/>
  <c r="C9" i="8"/>
  <c r="C129" i="8"/>
  <c r="C20" i="8"/>
  <c r="C104" i="8"/>
  <c r="C143" i="8"/>
  <c r="C36" i="8"/>
  <c r="C13" i="8"/>
  <c r="C25" i="8"/>
  <c r="C23" i="8"/>
  <c r="C4" i="8"/>
  <c r="C28" i="8"/>
  <c r="C144" i="8"/>
  <c r="C66" i="8"/>
  <c r="C63" i="8"/>
  <c r="C137" i="8"/>
  <c r="C130" i="8"/>
  <c r="C90" i="8"/>
  <c r="C113" i="8"/>
  <c r="C123" i="8"/>
  <c r="C108" i="8"/>
  <c r="C149" i="8"/>
  <c r="C103" i="8"/>
  <c r="C142" i="8"/>
  <c r="C67" i="8"/>
  <c r="C30" i="8"/>
  <c r="C16" i="8"/>
  <c r="C21" i="8"/>
  <c r="C46" i="8"/>
  <c r="C157" i="8"/>
  <c r="C118" i="8"/>
  <c r="C99" i="8"/>
  <c r="C35" i="8"/>
  <c r="C110" i="8"/>
  <c r="C139" i="8"/>
  <c r="C125" i="8"/>
  <c r="C8" i="8"/>
  <c r="C112" i="8"/>
  <c r="C71" i="8"/>
  <c r="C19" i="8"/>
  <c r="C116" i="8"/>
  <c r="C37" i="8"/>
  <c r="C64" i="8"/>
  <c r="C154" i="8"/>
  <c r="C102" i="8"/>
  <c r="C56" i="8"/>
  <c r="C91" i="8"/>
  <c r="C107" i="8"/>
  <c r="C140" i="8"/>
  <c r="C69" i="8"/>
  <c r="C141" i="8"/>
  <c r="C75" i="8"/>
  <c r="C153" i="8"/>
  <c r="C119" i="8"/>
  <c r="C120" i="8"/>
  <c r="C49" i="8"/>
  <c r="C122" i="8"/>
  <c r="C135" i="8"/>
  <c r="C10" i="8"/>
  <c r="C53" i="8"/>
  <c r="C132" i="8"/>
  <c r="C85" i="8"/>
  <c r="C134" i="8"/>
  <c r="C100" i="8"/>
  <c r="C54" i="8"/>
  <c r="C57" i="8"/>
  <c r="C58" i="8"/>
  <c r="C17" i="8"/>
  <c r="C155" i="8"/>
  <c r="C151" i="8"/>
  <c r="C48" i="8"/>
  <c r="C40" i="8"/>
  <c r="C33" i="8"/>
  <c r="C97" i="8"/>
  <c r="C42" i="8"/>
  <c r="C50" i="8"/>
  <c r="C5" i="8"/>
  <c r="C78" i="8"/>
  <c r="C81" i="8"/>
  <c r="C70" i="8"/>
  <c r="C101" i="8"/>
  <c r="C51" i="8"/>
  <c r="C44" i="8"/>
  <c r="C60" i="8"/>
  <c r="C88" i="8"/>
  <c r="C11" i="8"/>
  <c r="C109" i="8"/>
  <c r="C114" i="8"/>
  <c r="C62" i="8"/>
  <c r="C6" i="8"/>
  <c r="C93" i="8"/>
  <c r="C148" i="8"/>
  <c r="A5" i="9"/>
  <c r="C18" i="8"/>
  <c r="C126" i="8"/>
  <c r="C29" i="8"/>
  <c r="C89" i="8"/>
  <c r="C150" i="8"/>
  <c r="C82" i="8"/>
  <c r="C147" i="8"/>
  <c r="C80" i="8"/>
  <c r="C72" i="8"/>
  <c r="C59" i="8"/>
  <c r="C121" i="8"/>
  <c r="C55" i="8"/>
  <c r="C74" i="8"/>
  <c r="C43" i="8"/>
  <c r="C105" i="8"/>
  <c r="C94" i="8"/>
  <c r="C52" i="8"/>
  <c r="C152" i="8"/>
  <c r="C84" i="8"/>
  <c r="C95" i="8"/>
  <c r="C133" i="8"/>
  <c r="C127" i="8"/>
  <c r="C86" i="8"/>
  <c r="C3" i="8"/>
  <c r="C79" i="8"/>
  <c r="C117" i="8"/>
  <c r="C106" i="8"/>
  <c r="C31" i="8"/>
  <c r="C124" i="8"/>
  <c r="C45" i="8"/>
  <c r="C96" i="8"/>
  <c r="C65" i="8"/>
  <c r="C131" i="8"/>
  <c r="C145" i="8"/>
  <c r="C68" i="8"/>
  <c r="C98" i="8"/>
  <c r="C2" i="8"/>
  <c r="C136" i="8"/>
  <c r="C22" i="8"/>
  <c r="C47" i="8"/>
  <c r="C12" i="8"/>
  <c r="C115" i="8"/>
  <c r="C61" i="8"/>
  <c r="C76" i="8"/>
  <c r="C14" i="8"/>
  <c r="C146" i="8"/>
  <c r="C39" i="8"/>
  <c r="C92" i="8"/>
  <c r="C27" i="8"/>
  <c r="C138" i="8"/>
  <c r="C156" i="8"/>
  <c r="C87" i="8"/>
  <c r="C77" i="8"/>
  <c r="C128" i="8"/>
  <c r="C34" i="8"/>
  <c r="C111" i="8"/>
  <c r="C83" i="8"/>
  <c r="C7" i="8"/>
  <c r="C24" i="8"/>
  <c r="C15" i="8"/>
  <c r="C32" i="8"/>
  <c r="C73" i="8"/>
  <c r="C41" i="8"/>
  <c r="C26" i="8"/>
  <c r="Q2" i="9" a="1"/>
  <c r="Q2" i="9" s="1"/>
  <c r="S17" i="9" a="1"/>
  <c r="S17" i="9" s="1"/>
  <c r="S2" i="9" a="1"/>
  <c r="S2" i="9" s="1"/>
  <c r="Q32" i="9" a="1"/>
  <c r="Q32" i="9" s="1"/>
  <c r="A3" i="11" a="1"/>
  <c r="Q17" i="9" a="1"/>
  <c r="Q17" i="9" s="1"/>
  <c r="U17" i="9" a="1"/>
  <c r="U17" i="9" s="1"/>
  <c r="U2" i="9" a="1"/>
  <c r="U2" i="9" s="1"/>
  <c r="F4" i="6"/>
  <c r="A3" i="6"/>
  <c r="AL7" i="11" a="1"/>
  <c r="AL4" i="11" a="1"/>
  <c r="AL5" i="11" a="1"/>
  <c r="AL6" i="11" a="1"/>
  <c r="AL11" i="11" a="1"/>
  <c r="AL12" i="11" a="1"/>
  <c r="AL3" i="11" a="1"/>
  <c r="E10" i="6" a="1"/>
  <c r="E11" i="6" a="1"/>
  <c r="E18" i="6" a="1"/>
  <c r="E12" i="6" a="1"/>
  <c r="E15" i="6" a="1"/>
  <c r="E17" i="6" a="1"/>
  <c r="E13" i="6" a="1"/>
  <c r="E5" i="6" a="1"/>
  <c r="E7" i="6" a="1"/>
  <c r="E8" i="6" a="1"/>
  <c r="E14" i="6" a="1"/>
  <c r="E19" i="6" a="1"/>
  <c r="E6" i="6" a="1"/>
  <c r="E9" i="6" a="1"/>
  <c r="E16" i="6" a="1"/>
  <c r="AL12" i="11" l="1"/>
  <c r="AL11" i="11"/>
  <c r="AL6" i="11"/>
  <c r="AL5" i="11"/>
  <c r="AL4" i="11"/>
  <c r="AL7" i="11"/>
  <c r="AL3" i="11"/>
  <c r="AK1" i="11"/>
  <c r="E7" i="6"/>
  <c r="E19" i="6"/>
  <c r="E13" i="6"/>
  <c r="E18" i="6"/>
  <c r="E12" i="6"/>
  <c r="E17" i="6"/>
  <c r="E11" i="6"/>
  <c r="E16" i="6"/>
  <c r="E10" i="6"/>
  <c r="E9" i="6"/>
  <c r="E15" i="6"/>
  <c r="E14" i="6"/>
  <c r="E8" i="6"/>
  <c r="E6" i="6"/>
  <c r="E5" i="6"/>
  <c r="W4" i="9" a="1"/>
  <c r="W4" i="9" s="1"/>
  <c r="B6" i="8" a="1"/>
  <c r="B6" i="8" s="1"/>
  <c r="BO63" i="11" a="1"/>
  <c r="BO63" i="11" s="1"/>
  <c r="BO44" i="11" a="1"/>
  <c r="BO44" i="11" s="1"/>
  <c r="BO46" i="11" a="1"/>
  <c r="BO46" i="11" s="1"/>
  <c r="BO62" i="11" a="1"/>
  <c r="BO62" i="11" s="1"/>
  <c r="BO69" i="11" a="1"/>
  <c r="BO69" i="11" s="1"/>
  <c r="BO33" i="11" a="1"/>
  <c r="BO33" i="11" s="1"/>
  <c r="BO61" i="11" a="1"/>
  <c r="BO61" i="11" s="1"/>
  <c r="BO14" i="11" a="1"/>
  <c r="BO14" i="11" s="1"/>
  <c r="BO11" i="11" a="1"/>
  <c r="BO11" i="11" s="1"/>
  <c r="BO68" i="11" a="1"/>
  <c r="BO68" i="11" s="1"/>
  <c r="BO50" i="11" a="1"/>
  <c r="BO50" i="11" s="1"/>
  <c r="BO56" i="11" a="1"/>
  <c r="BO56" i="11" s="1"/>
  <c r="BO51" i="11" a="1"/>
  <c r="BO51" i="11" s="1"/>
  <c r="BO67" i="11" a="1"/>
  <c r="BO67" i="11" s="1"/>
  <c r="BO53" i="11" a="1"/>
  <c r="BO53" i="11" s="1"/>
  <c r="BO57" i="11" a="1"/>
  <c r="BO57" i="11" s="1"/>
  <c r="BO59" i="11" a="1"/>
  <c r="BO59" i="11" s="1"/>
  <c r="BO26" i="11" a="1"/>
  <c r="BO26" i="11" s="1"/>
  <c r="BO38" i="11" a="1"/>
  <c r="BO38" i="11" s="1"/>
  <c r="BO10" i="11" a="1"/>
  <c r="BO10" i="11" s="1"/>
  <c r="BO21" i="11" a="1"/>
  <c r="BO21" i="11" s="1"/>
  <c r="BO34" i="11" a="1"/>
  <c r="BO34" i="11" s="1"/>
  <c r="BO40" i="11" a="1"/>
  <c r="BO40" i="11" s="1"/>
  <c r="BO24" i="11" a="1"/>
  <c r="BO24" i="11" s="1"/>
  <c r="BO64" i="11" a="1"/>
  <c r="BO64" i="11" s="1"/>
  <c r="BO49" i="11" a="1"/>
  <c r="BO49" i="11" s="1"/>
  <c r="BO19" i="11" a="1"/>
  <c r="BO19" i="11" s="1"/>
  <c r="BO36" i="11" a="1"/>
  <c r="BO36" i="11" s="1"/>
  <c r="BO55" i="11" a="1"/>
  <c r="BO55" i="11" s="1"/>
  <c r="BO58" i="11" a="1"/>
  <c r="BO58" i="11" s="1"/>
  <c r="BO6" i="11" a="1"/>
  <c r="BO6" i="11" s="1"/>
  <c r="B4" i="8"/>
  <c r="B5" i="8" a="1"/>
  <c r="B5" i="8" s="1"/>
  <c r="A2" i="8" a="1"/>
  <c r="A2" i="8" s="1"/>
  <c r="B3" i="8" s="1"/>
  <c r="BO71" i="11" a="1"/>
  <c r="BO71" i="11" s="1"/>
  <c r="BO78" i="11" a="1"/>
  <c r="BO78" i="11" s="1"/>
  <c r="BO73" i="11" a="1"/>
  <c r="BO73" i="11" s="1"/>
  <c r="BO72" i="11" a="1"/>
  <c r="BO72" i="11" s="1"/>
  <c r="BO76" i="11" a="1"/>
  <c r="BO76" i="11" s="1"/>
  <c r="BO74" i="11" a="1"/>
  <c r="BO74" i="11" s="1"/>
  <c r="BO77" i="11" a="1"/>
  <c r="BO77" i="11" s="1"/>
  <c r="BO75" i="11" a="1"/>
  <c r="BO75" i="11" s="1"/>
  <c r="B2" i="8"/>
  <c r="BO54" i="11" a="1"/>
  <c r="BO54" i="11" s="1"/>
  <c r="BO9" i="11" a="1"/>
  <c r="BO9" i="11" s="1"/>
  <c r="BO48" i="11" a="1"/>
  <c r="BO48" i="11" s="1"/>
  <c r="BO15" i="11" a="1"/>
  <c r="BO15" i="11" s="1"/>
  <c r="BO23" i="11" a="1"/>
  <c r="BO23" i="11" s="1"/>
  <c r="BO65" i="11" a="1"/>
  <c r="BO65" i="11" s="1"/>
  <c r="BO28" i="11" a="1"/>
  <c r="BO28" i="11" s="1"/>
  <c r="BO66" i="11" a="1"/>
  <c r="BO66" i="11" s="1"/>
  <c r="BO30" i="11" a="1"/>
  <c r="BO30" i="11" s="1"/>
  <c r="BO17" i="11" a="1"/>
  <c r="BO17" i="11" s="1"/>
  <c r="BO16" i="11" a="1"/>
  <c r="BO16" i="11" s="1"/>
  <c r="BO39" i="11" a="1"/>
  <c r="BO39" i="11" s="1"/>
  <c r="BO18" i="11" a="1"/>
  <c r="BO18" i="11" s="1"/>
  <c r="BO37" i="11" a="1"/>
  <c r="BO37" i="11" s="1"/>
  <c r="BO22" i="11" a="1"/>
  <c r="BO22" i="11" s="1"/>
  <c r="BO52" i="11" a="1"/>
  <c r="BO52" i="11" s="1"/>
  <c r="BO35" i="11" a="1"/>
  <c r="BO35" i="11" s="1"/>
  <c r="BO31" i="11" a="1"/>
  <c r="BO31" i="11" s="1"/>
  <c r="BO20" i="11" a="1"/>
  <c r="BO20" i="11" s="1"/>
  <c r="BO8" i="11" a="1"/>
  <c r="BO8" i="11" s="1"/>
  <c r="BO41" i="11" a="1"/>
  <c r="BO41" i="11" s="1"/>
  <c r="BO70" i="11" a="1"/>
  <c r="BO70" i="11" s="1"/>
  <c r="BO42" i="11" a="1"/>
  <c r="BO42" i="11" s="1"/>
  <c r="BO4" i="11" a="1"/>
  <c r="BO4" i="11" s="1"/>
  <c r="BO7" i="11" a="1"/>
  <c r="BO7" i="11" s="1"/>
  <c r="BO29" i="11" a="1"/>
  <c r="BO29" i="11" s="1"/>
  <c r="BO27" i="11" a="1"/>
  <c r="BO27" i="11" s="1"/>
  <c r="BO5" i="11" a="1"/>
  <c r="BO5" i="11" s="1"/>
  <c r="BO45" i="11" a="1"/>
  <c r="BO45" i="11" s="1"/>
  <c r="BO43" i="11" a="1"/>
  <c r="BO43" i="11" s="1"/>
  <c r="BO13" i="11" a="1"/>
  <c r="BO13" i="11" s="1"/>
  <c r="BO12" i="11" a="1"/>
  <c r="BO12" i="11" s="1"/>
  <c r="A3" i="11"/>
  <c r="BO32" i="11" a="1"/>
  <c r="BO32" i="11" s="1"/>
  <c r="BO60" i="11" a="1"/>
  <c r="BO60" i="11" s="1"/>
  <c r="U32" i="9" a="1"/>
  <c r="U32" i="9" s="1"/>
  <c r="S32" i="9" a="1"/>
  <c r="S32" i="9" s="1"/>
  <c r="BO47" i="11" a="1"/>
  <c r="BO47" i="11" s="1"/>
  <c r="BO25" i="11" a="1"/>
  <c r="BO25" i="11" s="1"/>
  <c r="B3" i="6"/>
  <c r="D3" i="6"/>
  <c r="I4" i="6"/>
  <c r="AM5" i="11" a="1"/>
  <c r="AM7" i="11" a="1"/>
  <c r="AM4" i="11" a="1"/>
  <c r="AM6" i="11" a="1"/>
  <c r="AM11" i="11" a="1"/>
  <c r="AM12" i="11" a="1"/>
  <c r="AM3" i="11" a="1"/>
  <c r="H7" i="6" a="1"/>
  <c r="H9" i="6" a="1"/>
  <c r="H16" i="6" a="1"/>
  <c r="H15" i="6" a="1"/>
  <c r="H19" i="6" a="1"/>
  <c r="H5" i="6" a="1"/>
  <c r="H10" i="6" a="1"/>
  <c r="H17" i="6" a="1"/>
  <c r="H6" i="6" a="1"/>
  <c r="H18" i="6" a="1"/>
  <c r="H14" i="6" a="1"/>
  <c r="H11" i="6" a="1"/>
  <c r="H8" i="6" a="1"/>
  <c r="H13" i="6" a="1"/>
  <c r="H12" i="6" a="1"/>
  <c r="AM12" i="11" l="1"/>
  <c r="AM11" i="11"/>
  <c r="AM6" i="11"/>
  <c r="AM4" i="11"/>
  <c r="AM7" i="11"/>
  <c r="AM5" i="11"/>
  <c r="AM3" i="11"/>
  <c r="H19" i="6"/>
  <c r="H13" i="6"/>
  <c r="H7" i="6"/>
  <c r="H18" i="6"/>
  <c r="H12" i="6"/>
  <c r="H17" i="6"/>
  <c r="H11" i="6"/>
  <c r="H16" i="6"/>
  <c r="H10" i="6"/>
  <c r="H9" i="6"/>
  <c r="H15" i="6"/>
  <c r="H14" i="6"/>
  <c r="H8" i="6"/>
  <c r="H6" i="6"/>
  <c r="D22" i="9"/>
  <c r="A9" i="5"/>
  <c r="H5" i="6"/>
  <c r="L4" i="6"/>
  <c r="BO3" i="11" a="1"/>
  <c r="BO3" i="11" s="1"/>
  <c r="G3" i="6"/>
  <c r="E3" i="6"/>
  <c r="F3" i="6" s="1"/>
  <c r="AN5" i="11" a="1"/>
  <c r="AN6" i="11" a="1"/>
  <c r="AN4" i="11" a="1"/>
  <c r="AN7" i="11" a="1"/>
  <c r="AN3" i="11" a="1"/>
  <c r="K18" i="6" a="1"/>
  <c r="K12" i="6" a="1"/>
  <c r="K5" i="6" a="1"/>
  <c r="K19" i="6" a="1"/>
  <c r="K6" i="6" a="1"/>
  <c r="K11" i="6" a="1"/>
  <c r="K10" i="6" a="1"/>
  <c r="K15" i="6" a="1"/>
  <c r="K13" i="6" a="1"/>
  <c r="K17" i="6" a="1"/>
  <c r="K8" i="6" a="1"/>
  <c r="K14" i="6" a="1"/>
  <c r="K7" i="6" a="1"/>
  <c r="K16" i="6" a="1"/>
  <c r="K9" i="6" a="1"/>
  <c r="AN7" i="11" l="1"/>
  <c r="AN4" i="11"/>
  <c r="AN6" i="11"/>
  <c r="AN5" i="11"/>
  <c r="AN3" i="11"/>
  <c r="K19" i="6"/>
  <c r="K13" i="6"/>
  <c r="K7" i="6"/>
  <c r="K12" i="6"/>
  <c r="K18" i="6"/>
  <c r="K11" i="6"/>
  <c r="K17" i="6"/>
  <c r="K10" i="6"/>
  <c r="K16" i="6"/>
  <c r="K9" i="6"/>
  <c r="K15" i="6"/>
  <c r="K14" i="6"/>
  <c r="K8" i="6"/>
  <c r="K6" i="6"/>
  <c r="K5" i="6"/>
  <c r="O4" i="6"/>
  <c r="J3" i="6"/>
  <c r="H3" i="6"/>
  <c r="I3" i="6" s="1"/>
  <c r="AO4" i="11" a="1"/>
  <c r="AO5" i="11" a="1"/>
  <c r="AO6" i="11" a="1"/>
  <c r="AO7" i="11" a="1"/>
  <c r="AO3" i="11" a="1"/>
  <c r="N6" i="6" a="1"/>
  <c r="N13" i="6" a="1"/>
  <c r="N16" i="6" a="1"/>
  <c r="N18" i="6" a="1"/>
  <c r="N11" i="6" a="1"/>
  <c r="N17" i="6" a="1"/>
  <c r="N9" i="6" a="1"/>
  <c r="N15" i="6" a="1"/>
  <c r="N8" i="6" a="1"/>
  <c r="N5" i="6" a="1"/>
  <c r="N19" i="6" a="1"/>
  <c r="N14" i="6" a="1"/>
  <c r="N7" i="6" a="1"/>
  <c r="N10" i="6" a="1"/>
  <c r="N12" i="6" a="1"/>
  <c r="AO7" i="11" l="1"/>
  <c r="AO6" i="11"/>
  <c r="AO5" i="11"/>
  <c r="AO4" i="11"/>
  <c r="AO3" i="11"/>
  <c r="N13" i="6"/>
  <c r="N19" i="6"/>
  <c r="N7" i="6"/>
  <c r="N18" i="6"/>
  <c r="N12" i="6"/>
  <c r="N11" i="6"/>
  <c r="N17" i="6"/>
  <c r="N10" i="6"/>
  <c r="N16" i="6"/>
  <c r="N9" i="6"/>
  <c r="N15" i="6"/>
  <c r="N14" i="6"/>
  <c r="N8" i="6"/>
  <c r="N6" i="6"/>
  <c r="R4" i="6"/>
  <c r="N5" i="6"/>
  <c r="M3" i="6"/>
  <c r="K3" i="6"/>
  <c r="L3" i="6" s="1"/>
  <c r="AP7" i="11" a="1"/>
  <c r="AP4" i="11" a="1"/>
  <c r="AP6" i="11" a="1"/>
  <c r="AP5" i="11" a="1"/>
  <c r="AP3" i="11" a="1"/>
  <c r="Q8" i="6" a="1"/>
  <c r="Q10" i="6" a="1"/>
  <c r="Q14" i="6" a="1"/>
  <c r="Q9" i="6" a="1"/>
  <c r="Q11" i="6" a="1"/>
  <c r="Q13" i="6" a="1"/>
  <c r="Q18" i="6" a="1"/>
  <c r="Q7" i="6" a="1"/>
  <c r="Q5" i="6" a="1"/>
  <c r="Q6" i="6" a="1"/>
  <c r="Q17" i="6" a="1"/>
  <c r="Q12" i="6" a="1"/>
  <c r="Q15" i="6" a="1"/>
  <c r="Q16" i="6" a="1"/>
  <c r="Q19" i="6" a="1"/>
  <c r="AP5" i="11" l="1"/>
  <c r="AP6" i="11"/>
  <c r="AP4" i="11"/>
  <c r="AP7" i="11"/>
  <c r="AP3" i="11"/>
  <c r="Q13" i="6"/>
  <c r="Q19" i="6"/>
  <c r="Q7" i="6"/>
  <c r="Q12" i="6"/>
  <c r="Q18" i="6"/>
  <c r="Q11" i="6"/>
  <c r="Q17" i="6"/>
  <c r="Q16" i="6"/>
  <c r="Q10" i="6"/>
  <c r="Q9" i="6"/>
  <c r="Q15" i="6"/>
  <c r="Q14" i="6"/>
  <c r="Q8" i="6"/>
  <c r="U4" i="6"/>
  <c r="Q6" i="6"/>
  <c r="Q5" i="6"/>
  <c r="P3" i="6"/>
  <c r="N3" i="6"/>
  <c r="O3" i="6" s="1"/>
  <c r="AQ7" i="11" a="1"/>
  <c r="AQ6" i="11" a="1"/>
  <c r="AQ5" i="11" a="1"/>
  <c r="AQ8" i="11" a="1"/>
  <c r="AQ4" i="11" a="1"/>
  <c r="AQ3" i="11" a="1"/>
  <c r="AQ13" i="11" a="1"/>
  <c r="AQ16" i="11" a="1"/>
  <c r="AQ43" i="11" a="1"/>
  <c r="AQ76" i="11" a="1"/>
  <c r="AQ14" i="11" a="1"/>
  <c r="AQ46" i="11" a="1"/>
  <c r="T19" i="6" a="1"/>
  <c r="AQ67" i="11" a="1"/>
  <c r="T12" i="6" a="1"/>
  <c r="AQ17" i="11" a="1"/>
  <c r="AQ77" i="11" a="1"/>
  <c r="AQ42" i="11" a="1"/>
  <c r="AQ79" i="11" a="1"/>
  <c r="AQ37" i="11" a="1"/>
  <c r="AQ50" i="11" a="1"/>
  <c r="AQ18" i="11" a="1"/>
  <c r="AQ81" i="11" a="1"/>
  <c r="AQ10" i="11" a="1"/>
  <c r="AQ71" i="11" a="1"/>
  <c r="AQ51" i="11" a="1"/>
  <c r="AQ73" i="11" a="1"/>
  <c r="AQ12" i="11" a="1"/>
  <c r="AQ15" i="11" a="1"/>
  <c r="AQ21" i="11" a="1"/>
  <c r="AQ41" i="11" a="1"/>
  <c r="AQ56" i="11" a="1"/>
  <c r="AQ80" i="11" a="1"/>
  <c r="T10" i="6" a="1"/>
  <c r="AQ19" i="11" a="1"/>
  <c r="AQ27" i="11" a="1"/>
  <c r="AQ45" i="11" a="1"/>
  <c r="AQ57" i="11" a="1"/>
  <c r="T17" i="6" a="1"/>
  <c r="T18" i="6" a="1"/>
  <c r="AQ75" i="11" a="1"/>
  <c r="AQ62" i="11" a="1"/>
  <c r="AQ20" i="11" a="1"/>
  <c r="AQ68" i="11" a="1"/>
  <c r="T16" i="6" a="1"/>
  <c r="AQ35" i="11" a="1"/>
  <c r="AQ22" i="11" a="1"/>
  <c r="AQ23" i="11" a="1"/>
  <c r="AQ30" i="11" a="1"/>
  <c r="AQ48" i="11" a="1"/>
  <c r="AQ58" i="11" a="1"/>
  <c r="AQ74" i="11" a="1"/>
  <c r="T11" i="6" a="1"/>
  <c r="T9" i="6" a="1"/>
  <c r="AQ26" i="11" a="1"/>
  <c r="AQ59" i="11" a="1"/>
  <c r="T15" i="6" a="1"/>
  <c r="T5" i="6" a="1"/>
  <c r="AQ29" i="11" a="1"/>
  <c r="AQ53" i="11" a="1"/>
  <c r="T13" i="6" a="1"/>
  <c r="AQ65" i="11" a="1"/>
  <c r="AQ40" i="11" a="1"/>
  <c r="AQ25" i="11" a="1"/>
  <c r="AQ33" i="11" a="1"/>
  <c r="AQ54" i="11" a="1"/>
  <c r="AQ63" i="11" a="1"/>
  <c r="AQ36" i="11" a="1"/>
  <c r="AQ60" i="11" a="1"/>
  <c r="AQ39" i="11" a="1"/>
  <c r="T7" i="6" a="1"/>
  <c r="AQ28" i="11" a="1"/>
  <c r="AQ69" i="11" a="1"/>
  <c r="AQ34" i="11" a="1"/>
  <c r="AQ31" i="11" a="1"/>
  <c r="AQ32" i="11" a="1"/>
  <c r="AQ61" i="11" a="1"/>
  <c r="AQ64" i="11" a="1"/>
  <c r="AQ11" i="11" a="1"/>
  <c r="AQ9" i="11" a="1"/>
  <c r="AQ44" i="11" a="1"/>
  <c r="AQ52" i="11" a="1"/>
  <c r="AQ66" i="11" a="1"/>
  <c r="AQ70" i="11" a="1"/>
  <c r="T14" i="6" a="1"/>
  <c r="AQ47" i="11" a="1"/>
  <c r="AQ72" i="11" a="1"/>
  <c r="T6" i="6" a="1"/>
  <c r="AQ55" i="11" a="1"/>
  <c r="AQ38" i="11" a="1"/>
  <c r="AQ78" i="11" a="1"/>
  <c r="AQ49" i="11" a="1"/>
  <c r="T8" i="6" a="1"/>
  <c r="AQ79" i="11" l="1"/>
  <c r="AJ79" i="11" s="1" a="1"/>
  <c r="AJ79" i="11" s="1"/>
  <c r="AQ81" i="11"/>
  <c r="AJ81" i="11" s="1" a="1"/>
  <c r="AJ81" i="11" s="1"/>
  <c r="AQ78" i="11"/>
  <c r="AJ78" i="11" s="1" a="1"/>
  <c r="AJ78" i="11" s="1"/>
  <c r="AQ76" i="11"/>
  <c r="AJ76" i="11" s="1" a="1"/>
  <c r="AJ76" i="11" s="1"/>
  <c r="AQ70" i="11"/>
  <c r="AJ70" i="11" s="1" a="1"/>
  <c r="AJ70" i="11" s="1"/>
  <c r="AQ64" i="11"/>
  <c r="AJ64" i="11" s="1" a="1"/>
  <c r="AJ64" i="11" s="1"/>
  <c r="AQ75" i="11"/>
  <c r="AJ75" i="11" s="1" a="1"/>
  <c r="AJ75" i="11" s="1"/>
  <c r="AQ69" i="11"/>
  <c r="AJ69" i="11" s="1" a="1"/>
  <c r="AJ69" i="11" s="1"/>
  <c r="AQ63" i="11"/>
  <c r="AJ63" i="11" s="1" a="1"/>
  <c r="AJ63" i="11" s="1"/>
  <c r="AQ74" i="11"/>
  <c r="AJ74" i="11" s="1" a="1"/>
  <c r="AJ74" i="11" s="1"/>
  <c r="AQ68" i="11"/>
  <c r="AJ68" i="11" s="1" a="1"/>
  <c r="AJ68" i="11" s="1"/>
  <c r="AQ80" i="11"/>
  <c r="AJ80" i="11" s="1" a="1"/>
  <c r="AJ80" i="11" s="1"/>
  <c r="AQ73" i="11"/>
  <c r="AJ73" i="11" s="1" a="1"/>
  <c r="AJ73" i="11" s="1"/>
  <c r="AQ67" i="11"/>
  <c r="AJ67" i="11" s="1" a="1"/>
  <c r="AJ67" i="11" s="1"/>
  <c r="AQ77" i="11"/>
  <c r="AJ77" i="11" s="1" a="1"/>
  <c r="AJ77" i="11" s="1"/>
  <c r="AQ72" i="11"/>
  <c r="AJ72" i="11" s="1" a="1"/>
  <c r="AJ72" i="11" s="1"/>
  <c r="AQ66" i="11"/>
  <c r="AJ66" i="11" s="1" a="1"/>
  <c r="AJ66" i="11" s="1"/>
  <c r="AQ62" i="11"/>
  <c r="AJ62" i="11" s="1" a="1"/>
  <c r="AJ62" i="11" s="1"/>
  <c r="AQ61" i="11"/>
  <c r="AJ61" i="11" s="1" a="1"/>
  <c r="AJ61" i="11" s="1"/>
  <c r="AQ60" i="11"/>
  <c r="AJ60" i="11" s="1" a="1"/>
  <c r="AJ60" i="11" s="1"/>
  <c r="AQ59" i="11"/>
  <c r="AJ59" i="11" s="1" a="1"/>
  <c r="AJ59" i="11" s="1"/>
  <c r="AQ58" i="11"/>
  <c r="AJ58" i="11" s="1" a="1"/>
  <c r="AJ58" i="11" s="1"/>
  <c r="AQ57" i="11"/>
  <c r="AJ57" i="11" s="1" a="1"/>
  <c r="AJ57" i="11" s="1"/>
  <c r="AQ56" i="11"/>
  <c r="AJ56" i="11" s="1" a="1"/>
  <c r="AJ56" i="11" s="1"/>
  <c r="AQ51" i="11"/>
  <c r="AJ51" i="11" s="1" a="1"/>
  <c r="AJ51" i="11" s="1"/>
  <c r="AQ49" i="11"/>
  <c r="AJ49" i="11" s="1" a="1"/>
  <c r="AJ49" i="11" s="1"/>
  <c r="AQ46" i="11"/>
  <c r="AQ43" i="11"/>
  <c r="AQ52" i="11"/>
  <c r="AJ52" i="11" s="1" a="1"/>
  <c r="AJ52" i="11" s="1"/>
  <c r="AQ40" i="11"/>
  <c r="AQ65" i="11"/>
  <c r="AJ65" i="11" s="1" a="1"/>
  <c r="AJ65" i="11" s="1"/>
  <c r="AQ53" i="11"/>
  <c r="AJ53" i="11" s="1" a="1"/>
  <c r="AJ53" i="11" s="1"/>
  <c r="AQ54" i="11"/>
  <c r="AJ54" i="11" s="1" a="1"/>
  <c r="AJ54" i="11" s="1"/>
  <c r="AQ48" i="11"/>
  <c r="AJ48" i="11" s="1" a="1"/>
  <c r="AJ48" i="11" s="1"/>
  <c r="AQ45" i="11"/>
  <c r="AQ41" i="11"/>
  <c r="AQ71" i="11"/>
  <c r="AJ71" i="11" s="1" a="1"/>
  <c r="AJ71" i="11" s="1"/>
  <c r="AQ42" i="11"/>
  <c r="AQ38" i="11"/>
  <c r="AQ47" i="11"/>
  <c r="AJ47" i="11" s="1" a="1"/>
  <c r="AJ47" i="11" s="1"/>
  <c r="AQ44" i="11"/>
  <c r="AQ35" i="11"/>
  <c r="AQ39" i="11"/>
  <c r="AQ36" i="11"/>
  <c r="AQ33" i="11"/>
  <c r="AQ30" i="11"/>
  <c r="AQ27" i="11"/>
  <c r="AQ21" i="11"/>
  <c r="AQ10" i="11"/>
  <c r="AQ18" i="11"/>
  <c r="AQ14" i="11"/>
  <c r="AQ4" i="11"/>
  <c r="AQ8" i="11"/>
  <c r="AQ5" i="11"/>
  <c r="AQ32" i="11"/>
  <c r="AQ29" i="11"/>
  <c r="AQ26" i="11"/>
  <c r="AQ23" i="11"/>
  <c r="AQ20" i="11"/>
  <c r="AQ15" i="11"/>
  <c r="AQ6" i="11"/>
  <c r="AQ50" i="11"/>
  <c r="AJ50" i="11" s="1" a="1"/>
  <c r="AJ50" i="11" s="1"/>
  <c r="AQ55" i="11"/>
  <c r="AJ55" i="11" s="1" a="1"/>
  <c r="AJ55" i="11" s="1"/>
  <c r="AQ16" i="11"/>
  <c r="AQ9" i="11"/>
  <c r="AQ34" i="11"/>
  <c r="AQ31" i="11"/>
  <c r="AQ28" i="11"/>
  <c r="AQ25" i="11"/>
  <c r="AQ22" i="11"/>
  <c r="AQ19" i="11"/>
  <c r="AQ12" i="11"/>
  <c r="AQ7" i="11"/>
  <c r="AQ37" i="11"/>
  <c r="AQ17" i="11"/>
  <c r="AQ13" i="11"/>
  <c r="AQ11" i="11"/>
  <c r="AQ3" i="11"/>
  <c r="T13" i="6"/>
  <c r="T19" i="6"/>
  <c r="T7" i="6"/>
  <c r="T18" i="6"/>
  <c r="T12" i="6"/>
  <c r="T11" i="6"/>
  <c r="T17" i="6"/>
  <c r="T10" i="6"/>
  <c r="T16" i="6"/>
  <c r="T9" i="6"/>
  <c r="T15" i="6"/>
  <c r="T14" i="6"/>
  <c r="T8" i="6"/>
  <c r="T6" i="6"/>
  <c r="T5" i="6"/>
  <c r="C21" i="6"/>
  <c r="Q3" i="6"/>
  <c r="R3" i="6" s="1"/>
  <c r="S3" i="6"/>
  <c r="AR7" i="11" a="1"/>
  <c r="AR6" i="11" a="1"/>
  <c r="AR4" i="11" a="1"/>
  <c r="AR5" i="11" a="1"/>
  <c r="AR3" i="11" a="1"/>
  <c r="B25" i="6" a="1"/>
  <c r="B26" i="6" a="1"/>
  <c r="B34" i="6" a="1"/>
  <c r="B36" i="6" a="1"/>
  <c r="B24" i="6" a="1"/>
  <c r="B30" i="6" a="1"/>
  <c r="B29" i="6" a="1"/>
  <c r="B28" i="6" a="1"/>
  <c r="B35" i="6" a="1"/>
  <c r="B31" i="6" a="1"/>
  <c r="B23" i="6" a="1"/>
  <c r="B33" i="6" a="1"/>
  <c r="B22" i="6" a="1"/>
  <c r="B27" i="6" a="1"/>
  <c r="B32" i="6" a="1"/>
  <c r="AR3" i="11" l="1"/>
  <c r="AR5" i="11"/>
  <c r="AR4" i="11"/>
  <c r="AR6" i="11"/>
  <c r="AR7" i="11"/>
  <c r="B36" i="6"/>
  <c r="B30" i="6"/>
  <c r="B24" i="6"/>
  <c r="B29" i="6"/>
  <c r="B35" i="6"/>
  <c r="B23" i="6"/>
  <c r="B28" i="6"/>
  <c r="B34" i="6"/>
  <c r="B27" i="6"/>
  <c r="B33" i="6"/>
  <c r="B32" i="6"/>
  <c r="B26" i="6"/>
  <c r="B31" i="6"/>
  <c r="B25" i="6"/>
  <c r="B22" i="6"/>
  <c r="F21" i="6"/>
  <c r="T3" i="6"/>
  <c r="U3" i="6" s="1"/>
  <c r="A20" i="6"/>
  <c r="AS4" i="11" a="1"/>
  <c r="AS7" i="11" a="1"/>
  <c r="AS5" i="11" a="1"/>
  <c r="AS6" i="11" a="1"/>
  <c r="AS3" i="11" a="1"/>
  <c r="E22" i="6" a="1"/>
  <c r="E26" i="6" a="1"/>
  <c r="E27" i="6" a="1"/>
  <c r="E25" i="6" a="1"/>
  <c r="E33" i="6" a="1"/>
  <c r="E31" i="6" a="1"/>
  <c r="E30" i="6" a="1"/>
  <c r="E36" i="6" a="1"/>
  <c r="E24" i="6" a="1"/>
  <c r="E23" i="6" a="1"/>
  <c r="E29" i="6" a="1"/>
  <c r="E32" i="6" a="1"/>
  <c r="E35" i="6" a="1"/>
  <c r="E34" i="6" a="1"/>
  <c r="E28" i="6" a="1"/>
  <c r="AS6" i="11" l="1"/>
  <c r="AS5" i="11"/>
  <c r="AS7" i="11"/>
  <c r="AS4" i="11"/>
  <c r="AS3" i="11"/>
  <c r="E36" i="6"/>
  <c r="E30" i="6"/>
  <c r="E24" i="6"/>
  <c r="E35" i="6"/>
  <c r="E29" i="6"/>
  <c r="E34" i="6"/>
  <c r="E28" i="6"/>
  <c r="E26" i="6"/>
  <c r="E32" i="6"/>
  <c r="E33" i="6"/>
  <c r="E27" i="6"/>
  <c r="E31" i="6"/>
  <c r="E25" i="6"/>
  <c r="E23" i="6"/>
  <c r="E22" i="6"/>
  <c r="I21" i="6"/>
  <c r="D20" i="6"/>
  <c r="B20" i="6"/>
  <c r="AT5" i="11" a="1"/>
  <c r="AT4" i="11" a="1"/>
  <c r="AT6" i="11" a="1"/>
  <c r="AT7" i="11" a="1"/>
  <c r="AT3" i="11" a="1"/>
  <c r="H32" i="6" a="1"/>
  <c r="H23" i="6" a="1"/>
  <c r="H26" i="6" a="1"/>
  <c r="H33" i="6" a="1"/>
  <c r="H31" i="6" a="1"/>
  <c r="H27" i="6" a="1"/>
  <c r="H36" i="6" a="1"/>
  <c r="H29" i="6" a="1"/>
  <c r="H34" i="6" a="1"/>
  <c r="H30" i="6" a="1"/>
  <c r="H35" i="6" a="1"/>
  <c r="H24" i="6" a="1"/>
  <c r="H22" i="6" a="1"/>
  <c r="H25" i="6" a="1"/>
  <c r="H28" i="6" a="1"/>
  <c r="AT7" i="11" l="1"/>
  <c r="AT6" i="11"/>
  <c r="AT4" i="11"/>
  <c r="AT5" i="11"/>
  <c r="AT3" i="11"/>
  <c r="L21" i="6"/>
  <c r="H36" i="6"/>
  <c r="H24" i="6"/>
  <c r="H29" i="6"/>
  <c r="H35" i="6"/>
  <c r="H23" i="6"/>
  <c r="H28" i="6"/>
  <c r="H34" i="6"/>
  <c r="H27" i="6"/>
  <c r="H33" i="6"/>
  <c r="H32" i="6"/>
  <c r="H26" i="6"/>
  <c r="H25" i="6"/>
  <c r="H31" i="6"/>
  <c r="H30" i="6"/>
  <c r="H22" i="6"/>
  <c r="G20" i="6"/>
  <c r="E20" i="6"/>
  <c r="F20" i="6" s="1"/>
  <c r="AU6" i="11" a="1"/>
  <c r="AU5" i="11" a="1"/>
  <c r="AU7" i="11" a="1"/>
  <c r="AU3" i="11" a="1"/>
  <c r="K36" i="6" a="1"/>
  <c r="K24" i="6" a="1"/>
  <c r="K32" i="6" a="1"/>
  <c r="K35" i="6" a="1"/>
  <c r="K34" i="6" a="1"/>
  <c r="K28" i="6" a="1"/>
  <c r="K29" i="6" a="1"/>
  <c r="K25" i="6" a="1"/>
  <c r="K22" i="6" a="1"/>
  <c r="K33" i="6" a="1"/>
  <c r="K27" i="6" a="1"/>
  <c r="K26" i="6" a="1"/>
  <c r="K31" i="6" a="1"/>
  <c r="K23" i="6" a="1"/>
  <c r="K30" i="6" a="1"/>
  <c r="AU7" i="11" l="1"/>
  <c r="AU5" i="11"/>
  <c r="AU6" i="11"/>
  <c r="AU3" i="11"/>
  <c r="K28" i="6"/>
  <c r="K27" i="6"/>
  <c r="K30" i="6"/>
  <c r="K35" i="6"/>
  <c r="K32" i="6"/>
  <c r="K23" i="6"/>
  <c r="K31" i="6"/>
  <c r="K24" i="6"/>
  <c r="K26" i="6"/>
  <c r="K22" i="6"/>
  <c r="K29" i="6"/>
  <c r="K36" i="6"/>
  <c r="K25" i="6"/>
  <c r="K34" i="6"/>
  <c r="K33" i="6"/>
  <c r="O21" i="6"/>
  <c r="J20" i="6"/>
  <c r="H20" i="6"/>
  <c r="I20" i="6" s="1"/>
  <c r="AV6" i="11" a="1"/>
  <c r="AV5" i="11" a="1"/>
  <c r="AV7" i="11" a="1"/>
  <c r="AV3" i="11" a="1"/>
  <c r="N22" i="6" a="1"/>
  <c r="N32" i="6" a="1"/>
  <c r="N30" i="6" a="1"/>
  <c r="N33" i="6" a="1"/>
  <c r="N24" i="6" a="1"/>
  <c r="N26" i="6" a="1"/>
  <c r="N29" i="6" a="1"/>
  <c r="N31" i="6" a="1"/>
  <c r="N34" i="6" a="1"/>
  <c r="N27" i="6" a="1"/>
  <c r="N36" i="6" a="1"/>
  <c r="N25" i="6" a="1"/>
  <c r="N28" i="6" a="1"/>
  <c r="N23" i="6" a="1"/>
  <c r="N35" i="6" a="1"/>
  <c r="AV7" i="11" l="1"/>
  <c r="AV5" i="11"/>
  <c r="AV6" i="11"/>
  <c r="AV3" i="11"/>
  <c r="N28" i="6"/>
  <c r="N27" i="6"/>
  <c r="N32" i="6"/>
  <c r="N31" i="6"/>
  <c r="N29" i="6"/>
  <c r="N26" i="6"/>
  <c r="N24" i="6"/>
  <c r="N23" i="6"/>
  <c r="N25" i="6"/>
  <c r="N33" i="6"/>
  <c r="N22" i="6"/>
  <c r="N36" i="6"/>
  <c r="N30" i="6"/>
  <c r="N35" i="6"/>
  <c r="N34" i="6"/>
  <c r="R21" i="6"/>
  <c r="K20" i="6"/>
  <c r="L20" i="6" s="1"/>
  <c r="M20" i="6"/>
  <c r="AW7" i="11" a="1"/>
  <c r="AW6" i="11" a="1"/>
  <c r="AW4" i="11" a="1"/>
  <c r="AW5" i="11" a="1"/>
  <c r="AW3" i="11" a="1"/>
  <c r="Q35" i="6" a="1"/>
  <c r="Q27" i="6" a="1"/>
  <c r="Q25" i="6" a="1"/>
  <c r="Q34" i="6" a="1"/>
  <c r="Q32" i="6" a="1"/>
  <c r="Q33" i="6" a="1"/>
  <c r="Q22" i="6" a="1"/>
  <c r="Q24" i="6" a="1"/>
  <c r="Q23" i="6" a="1"/>
  <c r="Q26" i="6" a="1"/>
  <c r="Q31" i="6" a="1"/>
  <c r="Q28" i="6" a="1"/>
  <c r="Q36" i="6" a="1"/>
  <c r="Q29" i="6" a="1"/>
  <c r="Q30" i="6" a="1"/>
  <c r="AW5" i="11" l="1"/>
  <c r="AW4" i="11"/>
  <c r="AW6" i="11"/>
  <c r="AW7" i="11"/>
  <c r="AW3" i="11"/>
  <c r="Q30" i="6"/>
  <c r="Q24" i="6"/>
  <c r="Q22" i="6"/>
  <c r="Q33" i="6"/>
  <c r="Q29" i="6"/>
  <c r="Q26" i="6"/>
  <c r="Q32" i="6"/>
  <c r="Q28" i="6"/>
  <c r="Q31" i="6"/>
  <c r="Q23" i="6"/>
  <c r="Q34" i="6"/>
  <c r="Q35" i="6"/>
  <c r="Q36" i="6"/>
  <c r="Q25" i="6"/>
  <c r="Q27" i="6"/>
  <c r="U21" i="6"/>
  <c r="N20" i="6"/>
  <c r="O20" i="6" s="1"/>
  <c r="P20" i="6"/>
  <c r="AX7" i="11" a="1"/>
  <c r="AX6" i="11" a="1"/>
  <c r="AX5" i="11" a="1"/>
  <c r="AX3" i="11" a="1"/>
  <c r="T35" i="6" a="1"/>
  <c r="T27" i="6" a="1"/>
  <c r="T23" i="6" a="1"/>
  <c r="T24" i="6" a="1"/>
  <c r="T29" i="6" a="1"/>
  <c r="T31" i="6" a="1"/>
  <c r="T32" i="6" a="1"/>
  <c r="T26" i="6" a="1"/>
  <c r="T36" i="6" a="1"/>
  <c r="T34" i="6" a="1"/>
  <c r="T22" i="6" a="1"/>
  <c r="T33" i="6" a="1"/>
  <c r="T28" i="6" a="1"/>
  <c r="T30" i="6" a="1"/>
  <c r="T25" i="6" a="1"/>
  <c r="AX5" i="11" l="1"/>
  <c r="AX6" i="11"/>
  <c r="AX7" i="11"/>
  <c r="AX3" i="11"/>
  <c r="T33" i="6"/>
  <c r="T27" i="6"/>
  <c r="T26" i="6"/>
  <c r="T32" i="6"/>
  <c r="T28" i="6"/>
  <c r="T22" i="6"/>
  <c r="T34" i="6"/>
  <c r="T24" i="6"/>
  <c r="T36" i="6"/>
  <c r="T31" i="6"/>
  <c r="T23" i="6"/>
  <c r="T35" i="6"/>
  <c r="T25" i="6"/>
  <c r="T29" i="6"/>
  <c r="T30" i="6"/>
  <c r="C38" i="6"/>
  <c r="Q20" i="6"/>
  <c r="R20" i="6" s="1"/>
  <c r="S20" i="6"/>
  <c r="AY5" i="11" a="1"/>
  <c r="AY4" i="11" a="1"/>
  <c r="AY7" i="11" a="1"/>
  <c r="AY6" i="11" a="1"/>
  <c r="AY3" i="11" a="1"/>
  <c r="B50" i="6" a="1"/>
  <c r="B48" i="6" a="1"/>
  <c r="B51" i="6" a="1"/>
  <c r="B43" i="6" a="1"/>
  <c r="B47" i="6" a="1"/>
  <c r="B44" i="6" a="1"/>
  <c r="B49" i="6" a="1"/>
  <c r="B40" i="6" a="1"/>
  <c r="B39" i="6" a="1"/>
  <c r="B46" i="6" a="1"/>
  <c r="B53" i="6" a="1"/>
  <c r="B42" i="6" a="1"/>
  <c r="B45" i="6" a="1"/>
  <c r="B41" i="6" a="1"/>
  <c r="B52" i="6" a="1"/>
  <c r="AY6" i="11" l="1"/>
  <c r="AY7" i="11"/>
  <c r="AY4" i="11"/>
  <c r="AY5" i="11"/>
  <c r="AY3" i="11"/>
  <c r="B45" i="6"/>
  <c r="B43" i="6"/>
  <c r="B41" i="6"/>
  <c r="B53" i="6"/>
  <c r="B48" i="6"/>
  <c r="B50" i="6"/>
  <c r="B39" i="6"/>
  <c r="B40" i="6"/>
  <c r="B49" i="6"/>
  <c r="B46" i="6"/>
  <c r="B44" i="6"/>
  <c r="B47" i="6"/>
  <c r="B52" i="6"/>
  <c r="B42" i="6"/>
  <c r="B51" i="6"/>
  <c r="F38" i="6"/>
  <c r="T20" i="6"/>
  <c r="U20" i="6" s="1"/>
  <c r="A37" i="6"/>
  <c r="AZ4" i="11" a="1"/>
  <c r="AZ5" i="11" a="1"/>
  <c r="AZ6" i="11" a="1"/>
  <c r="AZ7" i="11" a="1"/>
  <c r="AZ3" i="11" a="1"/>
  <c r="AZ9" i="11" a="1"/>
  <c r="AZ12" i="11" a="1"/>
  <c r="E40" i="6" a="1"/>
  <c r="AZ13" i="11" a="1"/>
  <c r="E41" i="6" a="1"/>
  <c r="E43" i="6" a="1"/>
  <c r="E48" i="6" a="1"/>
  <c r="E50" i="6" a="1"/>
  <c r="AZ11" i="11" a="1"/>
  <c r="AZ15" i="11" a="1"/>
  <c r="E44" i="6" a="1"/>
  <c r="AZ16" i="11" a="1"/>
  <c r="E52" i="6" a="1"/>
  <c r="E53" i="6" a="1"/>
  <c r="E49" i="6" a="1"/>
  <c r="E46" i="6" a="1"/>
  <c r="E39" i="6" a="1"/>
  <c r="E47" i="6" a="1"/>
  <c r="E45" i="6" a="1"/>
  <c r="E42" i="6" a="1"/>
  <c r="E51" i="6" a="1"/>
  <c r="AZ10" i="11" a="1"/>
  <c r="AZ16" i="11" l="1"/>
  <c r="AZ15" i="11"/>
  <c r="AZ13" i="11"/>
  <c r="AZ12" i="11"/>
  <c r="AZ11" i="11"/>
  <c r="AZ10" i="11"/>
  <c r="AZ9" i="11"/>
  <c r="AZ7" i="11"/>
  <c r="AZ6" i="11"/>
  <c r="AZ5" i="11"/>
  <c r="AZ4" i="11"/>
  <c r="AZ3" i="11"/>
  <c r="E45" i="6"/>
  <c r="E39" i="6"/>
  <c r="E49" i="6"/>
  <c r="E43" i="6"/>
  <c r="E41" i="6"/>
  <c r="E44" i="6"/>
  <c r="E50" i="6"/>
  <c r="E40" i="6"/>
  <c r="E52" i="6"/>
  <c r="E48" i="6"/>
  <c r="E51" i="6"/>
  <c r="E42" i="6"/>
  <c r="E47" i="6"/>
  <c r="E46" i="6"/>
  <c r="E53" i="6"/>
  <c r="I38" i="6"/>
  <c r="B37" i="6"/>
  <c r="D37" i="6"/>
  <c r="BA6" i="11" a="1"/>
  <c r="BA4" i="11" a="1"/>
  <c r="BA5" i="11" a="1"/>
  <c r="BA7" i="11" a="1"/>
  <c r="BA8" i="11" a="1"/>
  <c r="BA3" i="11" a="1"/>
  <c r="H44" i="6" a="1"/>
  <c r="H42" i="6" a="1"/>
  <c r="H52" i="6" a="1"/>
  <c r="H53" i="6" a="1"/>
  <c r="H46" i="6" a="1"/>
  <c r="H50" i="6" a="1"/>
  <c r="H51" i="6" a="1"/>
  <c r="H45" i="6" a="1"/>
  <c r="H39" i="6" a="1"/>
  <c r="H47" i="6" a="1"/>
  <c r="H43" i="6" a="1"/>
  <c r="H48" i="6" a="1"/>
  <c r="H40" i="6" a="1"/>
  <c r="H49" i="6" a="1"/>
  <c r="H41" i="6" a="1"/>
  <c r="BA8" i="11" l="1"/>
  <c r="BA7" i="11"/>
  <c r="BA5" i="11"/>
  <c r="BA4" i="11"/>
  <c r="BA6" i="11"/>
  <c r="BA3" i="11"/>
  <c r="H40" i="6"/>
  <c r="H43" i="6"/>
  <c r="H39" i="6"/>
  <c r="H51" i="6"/>
  <c r="H53" i="6"/>
  <c r="H50" i="6"/>
  <c r="H52" i="6"/>
  <c r="H42" i="6"/>
  <c r="H44" i="6"/>
  <c r="H46" i="6"/>
  <c r="H41" i="6"/>
  <c r="H49" i="6"/>
  <c r="H48" i="6"/>
  <c r="H47" i="6"/>
  <c r="H45" i="6"/>
  <c r="L38" i="6"/>
  <c r="E37" i="6"/>
  <c r="F37" i="6" s="1"/>
  <c r="G37" i="6"/>
  <c r="BB6" i="11" a="1"/>
  <c r="BB4" i="11" a="1"/>
  <c r="BB5" i="11" a="1"/>
  <c r="BB7" i="11" a="1"/>
  <c r="BB8" i="11" a="1"/>
  <c r="BB3" i="11" a="1"/>
  <c r="K43" i="6" a="1"/>
  <c r="BB11" i="11" a="1"/>
  <c r="K44" i="6" a="1"/>
  <c r="BB12" i="11" a="1"/>
  <c r="K50" i="6" a="1"/>
  <c r="K42" i="6" a="1"/>
  <c r="BB14" i="11" a="1"/>
  <c r="K45" i="6" a="1"/>
  <c r="K39" i="6" a="1"/>
  <c r="K51" i="6" a="1"/>
  <c r="BB13" i="11" a="1"/>
  <c r="K53" i="6" a="1"/>
  <c r="K48" i="6" a="1"/>
  <c r="K41" i="6" a="1"/>
  <c r="K52" i="6" a="1"/>
  <c r="K49" i="6" a="1"/>
  <c r="K47" i="6" a="1"/>
  <c r="K46" i="6" a="1"/>
  <c r="K40" i="6" a="1"/>
  <c r="BB10" i="11" a="1"/>
  <c r="BB14" i="11" l="1"/>
  <c r="BB13" i="11"/>
  <c r="BB12" i="11"/>
  <c r="BB11" i="11"/>
  <c r="BB10" i="11"/>
  <c r="BB8" i="11"/>
  <c r="BB7" i="11"/>
  <c r="BB5" i="11"/>
  <c r="BB4" i="11"/>
  <c r="BB6" i="11"/>
  <c r="BB3" i="11"/>
  <c r="K47" i="6"/>
  <c r="K52" i="6"/>
  <c r="K48" i="6"/>
  <c r="K45" i="6"/>
  <c r="K51" i="6"/>
  <c r="K42" i="6"/>
  <c r="K50" i="6"/>
  <c r="K44" i="6"/>
  <c r="K39" i="6"/>
  <c r="K43" i="6"/>
  <c r="K40" i="6"/>
  <c r="K46" i="6"/>
  <c r="K49" i="6"/>
  <c r="K41" i="6"/>
  <c r="K53" i="6"/>
  <c r="O38" i="6"/>
  <c r="J37" i="6"/>
  <c r="H37" i="6"/>
  <c r="I37" i="6" s="1"/>
  <c r="BC7" i="11" a="1"/>
  <c r="BC6" i="11" a="1"/>
  <c r="BC4" i="11" a="1"/>
  <c r="BC5" i="11" a="1"/>
  <c r="BC8" i="11" a="1"/>
  <c r="BC3" i="11" a="1"/>
  <c r="N53" i="6" a="1"/>
  <c r="N49" i="6" a="1"/>
  <c r="N42" i="6" a="1"/>
  <c r="N44" i="6" a="1"/>
  <c r="N40" i="6" a="1"/>
  <c r="N50" i="6" a="1"/>
  <c r="N48" i="6" a="1"/>
  <c r="N47" i="6" a="1"/>
  <c r="N45" i="6" a="1"/>
  <c r="N43" i="6" a="1"/>
  <c r="N39" i="6" a="1"/>
  <c r="N51" i="6" a="1"/>
  <c r="N52" i="6" a="1"/>
  <c r="N41" i="6" a="1"/>
  <c r="N46" i="6" a="1"/>
  <c r="BC8" i="11" l="1"/>
  <c r="BC5" i="11"/>
  <c r="BC4" i="11"/>
  <c r="BC6" i="11"/>
  <c r="BC7" i="11"/>
  <c r="BC3" i="11"/>
  <c r="N41" i="6"/>
  <c r="N51" i="6"/>
  <c r="N43" i="6"/>
  <c r="N46" i="6"/>
  <c r="N47" i="6"/>
  <c r="N48" i="6"/>
  <c r="N40" i="6"/>
  <c r="N50" i="6"/>
  <c r="N42" i="6"/>
  <c r="N44" i="6"/>
  <c r="N49" i="6"/>
  <c r="N53" i="6"/>
  <c r="N52" i="6"/>
  <c r="N39" i="6"/>
  <c r="N45" i="6"/>
  <c r="R38" i="6"/>
  <c r="M37" i="6"/>
  <c r="K37" i="6"/>
  <c r="L37" i="6" s="1"/>
  <c r="BD7" i="11" a="1"/>
  <c r="BD6" i="11" a="1"/>
  <c r="BD5" i="11" a="1"/>
  <c r="BD4" i="11" a="1"/>
  <c r="BD8" i="11" a="1"/>
  <c r="BD3" i="11" a="1"/>
  <c r="Q50" i="6" a="1"/>
  <c r="Q40" i="6" a="1"/>
  <c r="Q46" i="6" a="1"/>
  <c r="Q52" i="6" a="1"/>
  <c r="Q43" i="6" a="1"/>
  <c r="Q39" i="6" a="1"/>
  <c r="Q48" i="6" a="1"/>
  <c r="Q53" i="6" a="1"/>
  <c r="Q41" i="6" a="1"/>
  <c r="Q49" i="6" a="1"/>
  <c r="Q42" i="6" a="1"/>
  <c r="Q47" i="6" a="1"/>
  <c r="Q51" i="6" a="1"/>
  <c r="Q45" i="6" a="1"/>
  <c r="Q44" i="6" a="1"/>
  <c r="BD8" i="11" l="1"/>
  <c r="BD4" i="11"/>
  <c r="BD5" i="11"/>
  <c r="BD6" i="11"/>
  <c r="BD7" i="11"/>
  <c r="BD3" i="11"/>
  <c r="Q39" i="6"/>
  <c r="Q43" i="6"/>
  <c r="Q46" i="6"/>
  <c r="Q50" i="6"/>
  <c r="Q44" i="6"/>
  <c r="Q45" i="6"/>
  <c r="Q51" i="6"/>
  <c r="Q49" i="6"/>
  <c r="Q47" i="6"/>
  <c r="Q41" i="6"/>
  <c r="Q53" i="6"/>
  <c r="Q48" i="6"/>
  <c r="Q42" i="6"/>
  <c r="Q52" i="6"/>
  <c r="Q40" i="6"/>
  <c r="U38" i="6"/>
  <c r="P37" i="6"/>
  <c r="N37" i="6"/>
  <c r="O37" i="6" s="1"/>
  <c r="BE5" i="11" a="1"/>
  <c r="BE7" i="11" a="1"/>
  <c r="BE6" i="11" a="1"/>
  <c r="BE4" i="11" a="1"/>
  <c r="BE3" i="11" a="1"/>
  <c r="T49" i="6" a="1"/>
  <c r="T44" i="6" a="1"/>
  <c r="T48" i="6" a="1"/>
  <c r="T43" i="6" a="1"/>
  <c r="T39" i="6" a="1"/>
  <c r="T53" i="6" a="1"/>
  <c r="T41" i="6" a="1"/>
  <c r="T51" i="6" a="1"/>
  <c r="T46" i="6" a="1"/>
  <c r="T52" i="6" a="1"/>
  <c r="T47" i="6" a="1"/>
  <c r="T42" i="6" a="1"/>
  <c r="T40" i="6" a="1"/>
  <c r="T45" i="6" a="1"/>
  <c r="T50" i="6" a="1"/>
  <c r="BE4" i="11" l="1"/>
  <c r="BE6" i="11"/>
  <c r="BE7" i="11"/>
  <c r="BE5" i="11"/>
  <c r="BE3" i="11"/>
  <c r="T39" i="6"/>
  <c r="T43" i="6"/>
  <c r="T51" i="6"/>
  <c r="T44" i="6"/>
  <c r="T45" i="6"/>
  <c r="T40" i="6"/>
  <c r="T42" i="6"/>
  <c r="T49" i="6"/>
  <c r="T52" i="6"/>
  <c r="T47" i="6"/>
  <c r="T41" i="6"/>
  <c r="T53" i="6"/>
  <c r="T46" i="6"/>
  <c r="T48" i="6"/>
  <c r="T50" i="6"/>
  <c r="C55" i="6"/>
  <c r="Q37" i="6"/>
  <c r="R37" i="6" s="1"/>
  <c r="S37" i="6"/>
  <c r="BF4" i="11" a="1"/>
  <c r="BF5" i="11" a="1"/>
  <c r="BF7" i="11" a="1"/>
  <c r="BF6" i="11" a="1"/>
  <c r="BF3" i="11" a="1"/>
  <c r="B67" i="6" a="1"/>
  <c r="B59" i="6" a="1"/>
  <c r="B61" i="6" a="1"/>
  <c r="B63" i="6" a="1"/>
  <c r="B57" i="6" a="1"/>
  <c r="B68" i="6" a="1"/>
  <c r="B69" i="6" a="1"/>
  <c r="B65" i="6" a="1"/>
  <c r="B66" i="6" a="1"/>
  <c r="B60" i="6" a="1"/>
  <c r="B56" i="6" a="1"/>
  <c r="B62" i="6" a="1"/>
  <c r="B58" i="6" a="1"/>
  <c r="B70" i="6" a="1"/>
  <c r="B64" i="6" a="1"/>
  <c r="BF6" i="11" l="1"/>
  <c r="BF7" i="11"/>
  <c r="BF5" i="11"/>
  <c r="BF4" i="11"/>
  <c r="BF3" i="11"/>
  <c r="B57" i="6"/>
  <c r="B59" i="6"/>
  <c r="B66" i="6"/>
  <c r="B70" i="6"/>
  <c r="B65" i="6"/>
  <c r="B58" i="6"/>
  <c r="B56" i="6"/>
  <c r="B62" i="6"/>
  <c r="B60" i="6"/>
  <c r="B69" i="6"/>
  <c r="B61" i="6"/>
  <c r="B68" i="6"/>
  <c r="B63" i="6"/>
  <c r="B67" i="6"/>
  <c r="B64" i="6"/>
  <c r="F55" i="6"/>
  <c r="T37" i="6"/>
  <c r="U37" i="6" s="1"/>
  <c r="A54" i="6"/>
  <c r="BG10" i="11" a="1"/>
  <c r="E64" i="6" a="1"/>
  <c r="BG34" i="11" a="1"/>
  <c r="E67" i="6" a="1"/>
  <c r="BG36" i="11" a="1"/>
  <c r="BG22" i="11" a="1"/>
  <c r="E61" i="6" a="1"/>
  <c r="E68" i="6" a="1"/>
  <c r="BG11" i="11" a="1"/>
  <c r="BG23" i="11" a="1"/>
  <c r="BG24" i="11" a="1"/>
  <c r="BG12" i="11" a="1"/>
  <c r="E62" i="6" a="1"/>
  <c r="BG13" i="11" a="1"/>
  <c r="BG25" i="11" a="1"/>
  <c r="BG35" i="11" a="1"/>
  <c r="BG5" i="11" a="1"/>
  <c r="BG14" i="11" a="1"/>
  <c r="BG27" i="11" a="1"/>
  <c r="BG38" i="11" a="1"/>
  <c r="BG7" i="11" a="1"/>
  <c r="BG15" i="11" a="1"/>
  <c r="BG26" i="11" a="1"/>
  <c r="BG39" i="11" a="1"/>
  <c r="BG3" i="11" a="1"/>
  <c r="E57" i="6" a="1"/>
  <c r="BG28" i="11" a="1"/>
  <c r="BG40" i="11" a="1"/>
  <c r="E66" i="6" a="1"/>
  <c r="BG29" i="11" a="1"/>
  <c r="E60" i="6" a="1"/>
  <c r="BG42" i="11" a="1"/>
  <c r="BG4" i="11" a="1"/>
  <c r="BG16" i="11" a="1"/>
  <c r="E56" i="6" a="1"/>
  <c r="BG41" i="11" a="1"/>
  <c r="E58" i="6" a="1"/>
  <c r="E70" i="6" a="1"/>
  <c r="BG31" i="11" a="1"/>
  <c r="BG17" i="11" a="1"/>
  <c r="E59" i="6" a="1"/>
  <c r="BG37" i="11" a="1"/>
  <c r="BG18" i="11" a="1"/>
  <c r="BG30" i="11" a="1"/>
  <c r="BG45" i="11" a="1"/>
  <c r="BG19" i="11" a="1"/>
  <c r="E69" i="6" a="1"/>
  <c r="BG8" i="11" a="1"/>
  <c r="BG20" i="11" a="1"/>
  <c r="BG32" i="11" a="1"/>
  <c r="BG43" i="11" a="1"/>
  <c r="E65" i="6" a="1"/>
  <c r="BG21" i="11" a="1"/>
  <c r="BG33" i="11" a="1"/>
  <c r="BG46" i="11" a="1"/>
  <c r="BG9" i="11" a="1"/>
  <c r="BG44" i="11" a="1"/>
  <c r="BG6" i="11" a="1"/>
  <c r="E63" i="6" a="1"/>
  <c r="BG44" i="11" l="1"/>
  <c r="AJ44" i="11" s="1" a="1"/>
  <c r="AJ44" i="11" s="1"/>
  <c r="BG46" i="11"/>
  <c r="AJ46" i="11" s="1" a="1"/>
  <c r="AJ46" i="11" s="1"/>
  <c r="BG43" i="11"/>
  <c r="AJ43" i="11" s="1" a="1"/>
  <c r="AJ43" i="11" s="1"/>
  <c r="BG45" i="11"/>
  <c r="AJ45" i="11" s="1" a="1"/>
  <c r="AJ45" i="11" s="1"/>
  <c r="BG42" i="11"/>
  <c r="AJ42" i="11" s="1" a="1"/>
  <c r="AJ42" i="11" s="1"/>
  <c r="BG41" i="11"/>
  <c r="AJ41" i="11" s="1" a="1"/>
  <c r="AJ41" i="11" s="1"/>
  <c r="BG40" i="11"/>
  <c r="AJ40" i="11" s="1" a="1"/>
  <c r="AJ40" i="11" s="1"/>
  <c r="BG39" i="11"/>
  <c r="AJ39" i="11" s="1" a="1"/>
  <c r="AJ39" i="11" s="1"/>
  <c r="BG38" i="11"/>
  <c r="AJ38" i="11" s="1" a="1"/>
  <c r="AJ38" i="11" s="1"/>
  <c r="BG35" i="11"/>
  <c r="AJ35" i="11" s="1" a="1"/>
  <c r="AJ35" i="11" s="1"/>
  <c r="BG37" i="11"/>
  <c r="AJ37" i="11" s="1" a="1"/>
  <c r="AJ37" i="11" s="1"/>
  <c r="BG36" i="11"/>
  <c r="AJ36" i="11" s="1" a="1"/>
  <c r="AJ36" i="11" s="1"/>
  <c r="BG34" i="11"/>
  <c r="AJ34" i="11" s="1" a="1"/>
  <c r="AJ34" i="11" s="1"/>
  <c r="BG33" i="11"/>
  <c r="AJ33" i="11" s="1" a="1"/>
  <c r="AJ33" i="11" s="1"/>
  <c r="BG32" i="11"/>
  <c r="AJ32" i="11" s="1" a="1"/>
  <c r="AJ32" i="11" s="1"/>
  <c r="BG31" i="11"/>
  <c r="AJ31" i="11" s="1" a="1"/>
  <c r="AJ31" i="11" s="1"/>
  <c r="BG30" i="11"/>
  <c r="AJ30" i="11" s="1" a="1"/>
  <c r="AJ30" i="11" s="1"/>
  <c r="BG29" i="11"/>
  <c r="AJ29" i="11" s="1" a="1"/>
  <c r="AJ29" i="11" s="1"/>
  <c r="BG28" i="11"/>
  <c r="AJ28" i="11" s="1" a="1"/>
  <c r="AJ28" i="11" s="1"/>
  <c r="BG26" i="11"/>
  <c r="AJ26" i="11" s="1" a="1"/>
  <c r="AJ26" i="11" s="1"/>
  <c r="BG27" i="11"/>
  <c r="AJ27" i="11" s="1" a="1"/>
  <c r="AJ27" i="11" s="1"/>
  <c r="BG25" i="11"/>
  <c r="AJ25" i="11" s="1" a="1"/>
  <c r="AJ25" i="11" s="1"/>
  <c r="BG24" i="11"/>
  <c r="AJ24" i="11" s="1" a="1"/>
  <c r="AJ24" i="11" s="1"/>
  <c r="BG23" i="11"/>
  <c r="AJ23" i="11" s="1" a="1"/>
  <c r="AJ23" i="11" s="1"/>
  <c r="BG22" i="11"/>
  <c r="AJ22" i="11" s="1" a="1"/>
  <c r="AJ22" i="11" s="1"/>
  <c r="BG21" i="11"/>
  <c r="AJ21" i="11" s="1" a="1"/>
  <c r="AJ21" i="11" s="1"/>
  <c r="BG20" i="11"/>
  <c r="AJ20" i="11" s="1" a="1"/>
  <c r="AJ20" i="11" s="1"/>
  <c r="BG19" i="11"/>
  <c r="AJ19" i="11" s="1" a="1"/>
  <c r="AJ19" i="11" s="1"/>
  <c r="BG18" i="11"/>
  <c r="AJ18" i="11" s="1" a="1"/>
  <c r="AJ18" i="11" s="1"/>
  <c r="BG17" i="11"/>
  <c r="AJ17" i="11" s="1" a="1"/>
  <c r="AJ17" i="11" s="1"/>
  <c r="BG16" i="11"/>
  <c r="AJ16" i="11" s="1" a="1"/>
  <c r="AJ16" i="11" s="1"/>
  <c r="BG15" i="11"/>
  <c r="AJ15" i="11" s="1" a="1"/>
  <c r="AJ15" i="11" s="1"/>
  <c r="BG14" i="11"/>
  <c r="AJ14" i="11" s="1" a="1"/>
  <c r="AJ14" i="11" s="1"/>
  <c r="BG13" i="11"/>
  <c r="AJ13" i="11" s="1" a="1"/>
  <c r="AJ13" i="11" s="1"/>
  <c r="BG12" i="11"/>
  <c r="AJ12" i="11" s="1" a="1"/>
  <c r="AJ12" i="11" s="1"/>
  <c r="BG11" i="11"/>
  <c r="AJ11" i="11" s="1" a="1"/>
  <c r="AJ11" i="11" s="1"/>
  <c r="BG9" i="11"/>
  <c r="AJ9" i="11" s="1" a="1"/>
  <c r="AJ9" i="11" s="1"/>
  <c r="BG10" i="11"/>
  <c r="AJ10" i="11" s="1" a="1"/>
  <c r="AJ10" i="11" s="1"/>
  <c r="BG8" i="11"/>
  <c r="AJ8" i="11" s="1" a="1"/>
  <c r="AJ8" i="11" s="1"/>
  <c r="BG7" i="11"/>
  <c r="BG5" i="11"/>
  <c r="BG4" i="11"/>
  <c r="BG6" i="11"/>
  <c r="BG3" i="11"/>
  <c r="E70" i="6"/>
  <c r="E58" i="6"/>
  <c r="E66" i="6"/>
  <c r="E57" i="6"/>
  <c r="E63" i="6"/>
  <c r="E68" i="6"/>
  <c r="E62" i="6"/>
  <c r="E61" i="6"/>
  <c r="E67" i="6"/>
  <c r="E64" i="6"/>
  <c r="E65" i="6"/>
  <c r="E69" i="6"/>
  <c r="E59" i="6"/>
  <c r="E60" i="6"/>
  <c r="E56" i="6"/>
  <c r="I55" i="6"/>
  <c r="B54" i="6"/>
  <c r="D54" i="6"/>
  <c r="BH6" i="11" a="1"/>
  <c r="BH4" i="11" a="1"/>
  <c r="BH5" i="11" a="1"/>
  <c r="BH7" i="11" a="1"/>
  <c r="BH3" i="11" a="1"/>
  <c r="H58" i="6" a="1"/>
  <c r="H66" i="6" a="1"/>
  <c r="H64" i="6" a="1"/>
  <c r="H68" i="6" a="1"/>
  <c r="H57" i="6" a="1"/>
  <c r="H62" i="6" a="1"/>
  <c r="H65" i="6" a="1"/>
  <c r="H69" i="6" a="1"/>
  <c r="H70" i="6" a="1"/>
  <c r="H67" i="6" a="1"/>
  <c r="H61" i="6" a="1"/>
  <c r="H56" i="6" a="1"/>
  <c r="H60" i="6" a="1"/>
  <c r="H63" i="6" a="1"/>
  <c r="H59" i="6" a="1"/>
  <c r="BH7" i="11" l="1"/>
  <c r="BH5" i="11"/>
  <c r="BH4" i="11"/>
  <c r="BH6" i="11"/>
  <c r="BH3" i="11"/>
  <c r="H69" i="6"/>
  <c r="H62" i="6"/>
  <c r="H68" i="6"/>
  <c r="H64" i="6"/>
  <c r="H66" i="6"/>
  <c r="H58" i="6"/>
  <c r="H70" i="6"/>
  <c r="H61" i="6"/>
  <c r="H59" i="6"/>
  <c r="H63" i="6"/>
  <c r="H60" i="6"/>
  <c r="H56" i="6"/>
  <c r="H65" i="6"/>
  <c r="H57" i="6"/>
  <c r="H67" i="6"/>
  <c r="L55" i="6"/>
  <c r="E54" i="6"/>
  <c r="G54" i="6"/>
  <c r="BI6" i="11" a="1"/>
  <c r="BI5" i="11" a="1"/>
  <c r="BI4" i="11" a="1"/>
  <c r="BI7" i="11" a="1"/>
  <c r="BI3" i="11" a="1"/>
  <c r="K70" i="6" a="1"/>
  <c r="K69" i="6" a="1"/>
  <c r="K58" i="6" a="1"/>
  <c r="K59" i="6" a="1"/>
  <c r="K63" i="6" a="1"/>
  <c r="K57" i="6" a="1"/>
  <c r="K62" i="6" a="1"/>
  <c r="K64" i="6" a="1"/>
  <c r="K66" i="6" a="1"/>
  <c r="K65" i="6" a="1"/>
  <c r="K67" i="6" a="1"/>
  <c r="K68" i="6" a="1"/>
  <c r="K61" i="6" a="1"/>
  <c r="K60" i="6" a="1"/>
  <c r="K56" i="6" a="1"/>
  <c r="BI7" i="11" l="1"/>
  <c r="BI4" i="11"/>
  <c r="BI5" i="11"/>
  <c r="BI6" i="11"/>
  <c r="BI3" i="11"/>
  <c r="K69" i="6"/>
  <c r="K64" i="6"/>
  <c r="K60" i="6"/>
  <c r="K61" i="6"/>
  <c r="K68" i="6"/>
  <c r="K67" i="6"/>
  <c r="K65" i="6"/>
  <c r="K66" i="6"/>
  <c r="K57" i="6"/>
  <c r="K63" i="6"/>
  <c r="K59" i="6"/>
  <c r="K58" i="6"/>
  <c r="K70" i="6"/>
  <c r="K56" i="6"/>
  <c r="K62" i="6"/>
  <c r="O55" i="6"/>
  <c r="H54" i="6"/>
  <c r="J54" i="6"/>
  <c r="BJ7" i="11" a="1"/>
  <c r="BJ6" i="11" a="1"/>
  <c r="BJ4" i="11" a="1"/>
  <c r="BJ5" i="11" a="1"/>
  <c r="BJ3" i="11" a="1"/>
  <c r="N68" i="6" a="1"/>
  <c r="N70" i="6" a="1"/>
  <c r="N56" i="6" a="1"/>
  <c r="N58" i="6" a="1"/>
  <c r="N62" i="6" a="1"/>
  <c r="N66" i="6" a="1"/>
  <c r="N69" i="6" a="1"/>
  <c r="N65" i="6" a="1"/>
  <c r="N59" i="6" a="1"/>
  <c r="N61" i="6" a="1"/>
  <c r="N60" i="6" a="1"/>
  <c r="N57" i="6" a="1"/>
  <c r="N63" i="6" a="1"/>
  <c r="N64" i="6" a="1"/>
  <c r="N67" i="6" a="1"/>
  <c r="BJ5" i="11" l="1"/>
  <c r="BJ4" i="11"/>
  <c r="BJ6" i="11"/>
  <c r="BJ7" i="11"/>
  <c r="BJ3" i="11"/>
  <c r="N70" i="6"/>
  <c r="N65" i="6"/>
  <c r="N69" i="6"/>
  <c r="N63" i="6"/>
  <c r="N57" i="6"/>
  <c r="N60" i="6"/>
  <c r="N61" i="6"/>
  <c r="N59" i="6"/>
  <c r="N66" i="6"/>
  <c r="N62" i="6"/>
  <c r="N58" i="6"/>
  <c r="N56" i="6"/>
  <c r="N68" i="6"/>
  <c r="N67" i="6"/>
  <c r="N64" i="6"/>
  <c r="R55" i="6"/>
  <c r="M54" i="6"/>
  <c r="K54" i="6"/>
  <c r="BK7" i="11" a="1"/>
  <c r="BK5" i="11" a="1"/>
  <c r="BK6" i="11" a="1"/>
  <c r="BK4" i="11" a="1"/>
  <c r="BK3" i="11" a="1"/>
  <c r="Q56" i="6" a="1"/>
  <c r="Q60" i="6" a="1"/>
  <c r="Q67" i="6" a="1"/>
  <c r="Q62" i="6" a="1"/>
  <c r="Q65" i="6" a="1"/>
  <c r="Q70" i="6" a="1"/>
  <c r="Q69" i="6" a="1"/>
  <c r="Q68" i="6" a="1"/>
  <c r="Q63" i="6" a="1"/>
  <c r="Q59" i="6" a="1"/>
  <c r="Q57" i="6" a="1"/>
  <c r="Q58" i="6" a="1"/>
  <c r="Q66" i="6" a="1"/>
  <c r="Q61" i="6" a="1"/>
  <c r="Q64" i="6" a="1"/>
  <c r="BK4" i="11" l="1"/>
  <c r="BK6" i="11"/>
  <c r="BK5" i="11"/>
  <c r="BK7" i="11"/>
  <c r="BK3" i="11"/>
  <c r="Q60" i="6"/>
  <c r="Q64" i="6"/>
  <c r="Q59" i="6"/>
  <c r="Q63" i="6"/>
  <c r="Q68" i="6"/>
  <c r="Q69" i="6"/>
  <c r="Q66" i="6"/>
  <c r="Q58" i="6"/>
  <c r="Q70" i="6"/>
  <c r="Q65" i="6"/>
  <c r="Q62" i="6"/>
  <c r="Q67" i="6"/>
  <c r="Q56" i="6"/>
  <c r="Q57" i="6"/>
  <c r="Q61" i="6"/>
  <c r="U55" i="6"/>
  <c r="P54" i="6"/>
  <c r="N54" i="6"/>
  <c r="BL4" i="11" a="1"/>
  <c r="BL5" i="11" a="1"/>
  <c r="BL7" i="11" a="1"/>
  <c r="BL6" i="11" a="1"/>
  <c r="BL102" i="11" a="1"/>
  <c r="BL101" i="11" a="1"/>
  <c r="T64" i="6" a="1"/>
  <c r="T70" i="6" a="1"/>
  <c r="T57" i="6" a="1"/>
  <c r="T69" i="6" a="1"/>
  <c r="T60" i="6" a="1"/>
  <c r="T67" i="6" a="1"/>
  <c r="T61" i="6" a="1"/>
  <c r="T58" i="6" a="1"/>
  <c r="T65" i="6" a="1"/>
  <c r="T59" i="6" a="1"/>
  <c r="T56" i="6" a="1"/>
  <c r="T63" i="6" a="1"/>
  <c r="T62" i="6" a="1"/>
  <c r="T68" i="6" a="1"/>
  <c r="T66" i="6" a="1"/>
  <c r="BL101" i="11" l="1"/>
  <c r="AJ101" i="11" s="1" a="1"/>
  <c r="AJ101" i="11" s="1"/>
  <c r="BL102" i="11"/>
  <c r="AJ102" i="11" s="1" a="1"/>
  <c r="AJ102" i="11" s="1"/>
  <c r="BL6" i="11"/>
  <c r="BL7" i="11"/>
  <c r="BL5" i="11"/>
  <c r="BL4" i="11"/>
  <c r="T66" i="6"/>
  <c r="T68" i="6"/>
  <c r="T67" i="6"/>
  <c r="T63" i="6"/>
  <c r="T56" i="6"/>
  <c r="T59" i="6"/>
  <c r="T65" i="6"/>
  <c r="T60" i="6"/>
  <c r="T69" i="6"/>
  <c r="T57" i="6"/>
  <c r="T70" i="6"/>
  <c r="T64" i="6"/>
  <c r="T58" i="6"/>
  <c r="T61" i="6"/>
  <c r="T62" i="6"/>
  <c r="C72" i="6"/>
  <c r="Q54" i="6"/>
  <c r="R54" i="6" s="1"/>
  <c r="S54" i="6"/>
  <c r="BM6" i="11" a="1"/>
  <c r="BM4" i="11" a="1"/>
  <c r="BM5" i="11" a="1"/>
  <c r="BM7" i="11" a="1"/>
  <c r="BM3" i="11" a="1"/>
  <c r="B85" i="6" a="1"/>
  <c r="B73" i="6" a="1"/>
  <c r="B82" i="6" a="1"/>
  <c r="B86" i="6" a="1"/>
  <c r="B77" i="6" a="1"/>
  <c r="B79" i="6" a="1"/>
  <c r="B81" i="6" a="1"/>
  <c r="B84" i="6" a="1"/>
  <c r="B87" i="6" a="1"/>
  <c r="B74" i="6" a="1"/>
  <c r="B80" i="6" a="1"/>
  <c r="B75" i="6" a="1"/>
  <c r="B83" i="6" a="1"/>
  <c r="B78" i="6" a="1"/>
  <c r="B76" i="6" a="1"/>
  <c r="BM7" i="11" l="1"/>
  <c r="BM5" i="11"/>
  <c r="BM4" i="11"/>
  <c r="BM6" i="11"/>
  <c r="BM3" i="11"/>
  <c r="B84" i="6"/>
  <c r="B81" i="6"/>
  <c r="B83" i="6"/>
  <c r="B75" i="6"/>
  <c r="B80" i="6"/>
  <c r="B74" i="6"/>
  <c r="B87" i="6"/>
  <c r="B77" i="6"/>
  <c r="B86" i="6"/>
  <c r="B82" i="6"/>
  <c r="B73" i="6"/>
  <c r="B85" i="6"/>
  <c r="B76" i="6"/>
  <c r="B78" i="6"/>
  <c r="B79" i="6"/>
  <c r="F72" i="6"/>
  <c r="A71" i="6"/>
  <c r="T54" i="6"/>
  <c r="U54" i="6" s="1"/>
  <c r="BN6" i="11" a="1"/>
  <c r="BN4" i="11" a="1"/>
  <c r="BN5" i="11" a="1"/>
  <c r="BN7" i="11" a="1"/>
  <c r="BN3" i="11" a="1"/>
  <c r="E87" i="6" a="1"/>
  <c r="E73" i="6" a="1"/>
  <c r="E77" i="6" a="1"/>
  <c r="E76" i="6" a="1"/>
  <c r="E83" i="6" a="1"/>
  <c r="E84" i="6" a="1"/>
  <c r="E78" i="6" a="1"/>
  <c r="E81" i="6" a="1"/>
  <c r="E79" i="6" a="1"/>
  <c r="E82" i="6" a="1"/>
  <c r="E75" i="6" a="1"/>
  <c r="E74" i="6" a="1"/>
  <c r="E85" i="6" a="1"/>
  <c r="E86" i="6" a="1"/>
  <c r="E80" i="6" a="1"/>
  <c r="BN7" i="11" l="1"/>
  <c r="AJ7" i="11" s="1" a="1"/>
  <c r="AJ7" i="11" s="1"/>
  <c r="BN5" i="11"/>
  <c r="AJ5" i="11" s="1" a="1"/>
  <c r="AJ5" i="11" s="1"/>
  <c r="BN4" i="11"/>
  <c r="AJ4" i="11" s="1" a="1"/>
  <c r="AJ4" i="11" s="1"/>
  <c r="BN6" i="11"/>
  <c r="AJ6" i="11" s="1" a="1"/>
  <c r="AJ6" i="11" s="1"/>
  <c r="BN3" i="11"/>
  <c r="AJ3" i="11" s="1" a="1"/>
  <c r="AJ3" i="11" s="1"/>
  <c r="E84" i="6"/>
  <c r="E85" i="6"/>
  <c r="E80" i="6"/>
  <c r="E73" i="6"/>
  <c r="E87" i="6"/>
  <c r="E74" i="6"/>
  <c r="E86" i="6"/>
  <c r="E79" i="6"/>
  <c r="E81" i="6"/>
  <c r="E75" i="6"/>
  <c r="E82" i="6"/>
  <c r="E78" i="6"/>
  <c r="E83" i="6"/>
  <c r="E76" i="6"/>
  <c r="E77" i="6"/>
  <c r="I72" i="6"/>
  <c r="B71" i="6"/>
  <c r="D71" i="6"/>
  <c r="H74" i="6" a="1"/>
  <c r="H76" i="6" a="1"/>
  <c r="H80" i="6" a="1"/>
  <c r="H77" i="6" a="1"/>
  <c r="H85" i="6" a="1"/>
  <c r="H79" i="6" a="1"/>
  <c r="H81" i="6" a="1"/>
  <c r="H87" i="6" a="1"/>
  <c r="H83" i="6" a="1"/>
  <c r="H73" i="6" a="1"/>
  <c r="H75" i="6" a="1"/>
  <c r="H84" i="6" a="1"/>
  <c r="H82" i="6" a="1"/>
  <c r="H86" i="6" a="1"/>
  <c r="H78" i="6" a="1"/>
  <c r="H86" i="6" l="1"/>
  <c r="H81" i="6"/>
  <c r="H84" i="6"/>
  <c r="H85" i="6"/>
  <c r="H77" i="6"/>
  <c r="H80" i="6"/>
  <c r="H76" i="6"/>
  <c r="H74" i="6"/>
  <c r="H73" i="6"/>
  <c r="H83" i="6"/>
  <c r="H78" i="6"/>
  <c r="H87" i="6"/>
  <c r="H82" i="6"/>
  <c r="H79" i="6"/>
  <c r="H75" i="6"/>
  <c r="L72" i="6"/>
  <c r="E71" i="6"/>
  <c r="F71" i="6" s="1"/>
  <c r="G71" i="6"/>
  <c r="K78" i="6" a="1"/>
  <c r="K83" i="6" a="1"/>
  <c r="K79" i="6" a="1"/>
  <c r="K85" i="6" a="1"/>
  <c r="K75" i="6" a="1"/>
  <c r="K86" i="6" a="1"/>
  <c r="K80" i="6" a="1"/>
  <c r="K87" i="6" a="1"/>
  <c r="K73" i="6" a="1"/>
  <c r="K82" i="6" a="1"/>
  <c r="K74" i="6" a="1"/>
  <c r="K81" i="6" a="1"/>
  <c r="K84" i="6" a="1"/>
  <c r="K76" i="6" a="1"/>
  <c r="K77" i="6" a="1"/>
  <c r="K76" i="6" l="1"/>
  <c r="K85" i="6"/>
  <c r="K83" i="6"/>
  <c r="K84" i="6"/>
  <c r="K81" i="6"/>
  <c r="K74" i="6"/>
  <c r="K82" i="6"/>
  <c r="K73" i="6"/>
  <c r="K87" i="6"/>
  <c r="K80" i="6"/>
  <c r="K77" i="6"/>
  <c r="K86" i="6"/>
  <c r="K75" i="6"/>
  <c r="K79" i="6"/>
  <c r="K78" i="6"/>
  <c r="O72" i="6"/>
  <c r="J71" i="6"/>
  <c r="H71" i="6"/>
  <c r="N79" i="6" a="1"/>
  <c r="N82" i="6" a="1"/>
  <c r="N80" i="6" a="1"/>
  <c r="N83" i="6" a="1"/>
  <c r="N86" i="6" a="1"/>
  <c r="N75" i="6" a="1"/>
  <c r="N84" i="6" a="1"/>
  <c r="N81" i="6" a="1"/>
  <c r="N85" i="6" a="1"/>
  <c r="N76" i="6" a="1"/>
  <c r="N87" i="6" a="1"/>
  <c r="N78" i="6" a="1"/>
  <c r="N74" i="6" a="1"/>
  <c r="N77" i="6" a="1"/>
  <c r="N73" i="6" a="1"/>
  <c r="N75" i="6" l="1"/>
  <c r="N83" i="6"/>
  <c r="N82" i="6"/>
  <c r="N73" i="6"/>
  <c r="N77" i="6"/>
  <c r="N74" i="6"/>
  <c r="N78" i="6"/>
  <c r="N87" i="6"/>
  <c r="N76" i="6"/>
  <c r="N85" i="6"/>
  <c r="N81" i="6"/>
  <c r="N84" i="6"/>
  <c r="N86" i="6"/>
  <c r="N80" i="6"/>
  <c r="N79" i="6"/>
  <c r="R72" i="6"/>
  <c r="K71" i="6"/>
  <c r="M71" i="6"/>
  <c r="Q76" i="6" a="1"/>
  <c r="Q79" i="6" a="1"/>
  <c r="Q74" i="6" a="1"/>
  <c r="Q73" i="6" a="1"/>
  <c r="Q77" i="6" a="1"/>
  <c r="Q80" i="6" a="1"/>
  <c r="Q86" i="6" a="1"/>
  <c r="Q85" i="6" a="1"/>
  <c r="Q78" i="6" a="1"/>
  <c r="Q82" i="6" a="1"/>
  <c r="Q84" i="6" a="1"/>
  <c r="Q75" i="6" a="1"/>
  <c r="Q83" i="6" a="1"/>
  <c r="Q81" i="6" a="1"/>
  <c r="Q87" i="6" a="1"/>
  <c r="Q80" i="6" l="1"/>
  <c r="Q73" i="6"/>
  <c r="Q79" i="6"/>
  <c r="Q81" i="6"/>
  <c r="Q83" i="6"/>
  <c r="Q75" i="6"/>
  <c r="Q84" i="6"/>
  <c r="Q82" i="6"/>
  <c r="Q78" i="6"/>
  <c r="Q85" i="6"/>
  <c r="Q87" i="6"/>
  <c r="Q86" i="6"/>
  <c r="Q77" i="6"/>
  <c r="Q74" i="6"/>
  <c r="Q76" i="6"/>
  <c r="U72" i="6"/>
  <c r="N71" i="6"/>
  <c r="P71" i="6"/>
  <c r="T81" i="6" a="1"/>
  <c r="T86" i="6" a="1"/>
  <c r="T83" i="6" a="1"/>
  <c r="T82" i="6" a="1"/>
  <c r="T78" i="6" a="1"/>
  <c r="T73" i="6" a="1"/>
  <c r="T76" i="6" a="1"/>
  <c r="T77" i="6" a="1"/>
  <c r="T74" i="6" a="1"/>
  <c r="T75" i="6" a="1"/>
  <c r="T85" i="6" a="1"/>
  <c r="T80" i="6" a="1"/>
  <c r="T87" i="6" a="1"/>
  <c r="T79" i="6" a="1"/>
  <c r="T84" i="6" a="1"/>
  <c r="T73" i="6" l="1"/>
  <c r="T82" i="6"/>
  <c r="T86" i="6"/>
  <c r="T79" i="6"/>
  <c r="T87" i="6"/>
  <c r="T80" i="6"/>
  <c r="T85" i="6"/>
  <c r="T75" i="6"/>
  <c r="T74" i="6"/>
  <c r="T77" i="6"/>
  <c r="T84" i="6"/>
  <c r="T76" i="6"/>
  <c r="T78" i="6"/>
  <c r="T83" i="6"/>
  <c r="T81" i="6"/>
  <c r="C89" i="6"/>
  <c r="S71" i="6"/>
  <c r="Q71" i="6"/>
  <c r="R71" i="6" s="1"/>
  <c r="B97" i="6" a="1"/>
  <c r="B99" i="6" a="1"/>
  <c r="B104" i="6" a="1"/>
  <c r="B103" i="6" a="1"/>
  <c r="B96" i="6" a="1"/>
  <c r="B94" i="6" a="1"/>
  <c r="B91" i="6" a="1"/>
  <c r="B92" i="6" a="1"/>
  <c r="B102" i="6" a="1"/>
  <c r="B90" i="6" a="1"/>
  <c r="B95" i="6" a="1"/>
  <c r="B101" i="6" a="1"/>
  <c r="B100" i="6" a="1"/>
  <c r="B93" i="6" a="1"/>
  <c r="B98" i="6" a="1"/>
  <c r="B94" i="6" l="1"/>
  <c r="B103" i="6"/>
  <c r="B99" i="6"/>
  <c r="B98" i="6"/>
  <c r="B93" i="6"/>
  <c r="B100" i="6"/>
  <c r="B101" i="6"/>
  <c r="B95" i="6"/>
  <c r="B90" i="6"/>
  <c r="B102" i="6"/>
  <c r="B92" i="6"/>
  <c r="B91" i="6"/>
  <c r="B96" i="6"/>
  <c r="B104" i="6"/>
  <c r="B97" i="6"/>
  <c r="F89" i="6"/>
  <c r="A88" i="6"/>
  <c r="T71" i="6"/>
  <c r="E94" i="6" a="1"/>
  <c r="E101" i="6" a="1"/>
  <c r="E103" i="6" a="1"/>
  <c r="E102" i="6" a="1"/>
  <c r="E97" i="6" a="1"/>
  <c r="E96" i="6" a="1"/>
  <c r="E99" i="6" a="1"/>
  <c r="E98" i="6" a="1"/>
  <c r="E95" i="6" a="1"/>
  <c r="E104" i="6" a="1"/>
  <c r="E92" i="6" a="1"/>
  <c r="E100" i="6" a="1"/>
  <c r="E91" i="6" a="1"/>
  <c r="E90" i="6" a="1"/>
  <c r="E93" i="6" a="1"/>
  <c r="E96" i="6" l="1"/>
  <c r="E102" i="6"/>
  <c r="E101" i="6"/>
  <c r="E93" i="6"/>
  <c r="E90" i="6"/>
  <c r="E91" i="6"/>
  <c r="E100" i="6"/>
  <c r="E92" i="6"/>
  <c r="E104" i="6"/>
  <c r="E95" i="6"/>
  <c r="E98" i="6"/>
  <c r="E99" i="6"/>
  <c r="E97" i="6"/>
  <c r="E103" i="6"/>
  <c r="E94" i="6"/>
  <c r="D88" i="6"/>
  <c r="B88" i="6"/>
  <c r="E88" i="6" l="1"/>
  <c r="F88" i="6" s="1"/>
  <c r="AJ2" i="11" l="1" a="1"/>
  <c r="AJ2" i="11" s="1"/>
  <c r="Q48" i="9" s="1" a="1"/>
  <c r="Q48"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<sst xmlns="http://schemas.openxmlformats.org/spreadsheetml/2006/main" count="1197" uniqueCount="494">
  <si>
    <t>Sun.</t>
  </si>
  <si>
    <t>Monday</t>
  </si>
  <si>
    <t>Tuesday</t>
  </si>
  <si>
    <t>Wednesday</t>
  </si>
  <si>
    <t>Thursday</t>
  </si>
  <si>
    <t>Friday</t>
  </si>
  <si>
    <t>Sat.</t>
  </si>
  <si>
    <t>Section</t>
  </si>
  <si>
    <t xml:space="preserve"> Section</t>
  </si>
  <si>
    <t xml:space="preserve">Section </t>
  </si>
  <si>
    <t>NAME</t>
  </si>
  <si>
    <t>STATUS</t>
  </si>
  <si>
    <t>Telephone</t>
  </si>
  <si>
    <t>0630-0930</t>
  </si>
  <si>
    <t>0930-1230</t>
  </si>
  <si>
    <t>1230-1430</t>
  </si>
  <si>
    <t>1430-1600</t>
  </si>
  <si>
    <t>1500-1800</t>
  </si>
  <si>
    <t>0700-0830</t>
  </si>
  <si>
    <t>0830-1000</t>
  </si>
  <si>
    <t>1000-1130</t>
  </si>
  <si>
    <t>1130-1300</t>
  </si>
  <si>
    <t>1300-1430</t>
  </si>
  <si>
    <t>INFO.</t>
  </si>
  <si>
    <t>Appointments / Notes</t>
  </si>
  <si>
    <t>Menu</t>
  </si>
  <si>
    <t>Holiday Date</t>
  </si>
  <si>
    <t>Holiday Description</t>
  </si>
  <si>
    <t>Monday, Columbus Day</t>
  </si>
  <si>
    <t>Thursday, Veterans Day</t>
  </si>
  <si>
    <t>Thursday, Thanksgiving</t>
  </si>
  <si>
    <t>Saturday, Christmas Day</t>
  </si>
  <si>
    <t>New Year’s Day</t>
  </si>
  <si>
    <t>Birthday of Martin Luther King, Jr.</t>
  </si>
  <si>
    <t>Washington’s Birthday</t>
  </si>
  <si>
    <t>Memorial Day</t>
  </si>
  <si>
    <t>Juneteenth National Independence Day</t>
  </si>
  <si>
    <t>Independence Day</t>
  </si>
  <si>
    <t>Labor Day</t>
  </si>
  <si>
    <t>Columbus Day</t>
  </si>
  <si>
    <t>Veterans Day</t>
  </si>
  <si>
    <t>Thanksgiving Day</t>
  </si>
  <si>
    <t>Christmas Day</t>
  </si>
  <si>
    <t>Friday, Christmas Day</t>
  </si>
  <si>
    <t>Friday, New Year's Day</t>
  </si>
  <si>
    <t xml:space="preserve">Labor Day                                    </t>
  </si>
  <si>
    <t xml:space="preserve">Columbus Day                             </t>
  </si>
  <si>
    <t xml:space="preserve">New Year’s Day           </t>
  </si>
  <si>
    <t>Martin Luther King, Jr.</t>
  </si>
  <si>
    <t>THIS PAGE IS HERE TO FEED HOLIDAYS TO THE PANEL TAB BELOW. IT TAKES INTO ACCOUNT DATES FROM LINE A2 TO LINE A40. ONCE YOU REACH THE LAST DATE, JUST REPLACE OLD DATES FROM OLDER LINE BUT DO NOT DELETE OR ADD LINES.
YOU CAN GRAB THE NEW YEARS HOLIDAYS FROM THE OPM WEBSITE. GOOGLE "OPM HOLIDAYS"</t>
  </si>
  <si>
    <t>HOLIDAY CONTROL/COMBINED/DO NOT DELETE</t>
  </si>
  <si>
    <t>Inauguration Day</t>
  </si>
  <si>
    <t>.</t>
  </si>
  <si>
    <t>DEPT.</t>
  </si>
  <si>
    <t>On Duty?</t>
  </si>
  <si>
    <t>DATE CONTROLS:</t>
  </si>
  <si>
    <t>Month</t>
  </si>
  <si>
    <t>Year</t>
  </si>
  <si>
    <t>How many groups?</t>
  </si>
  <si>
    <t>What group starts the month?</t>
  </si>
  <si>
    <t>Rotation?</t>
  </si>
  <si>
    <t>Weekend Rotation?</t>
  </si>
  <si>
    <t>Group 01</t>
  </si>
  <si>
    <t>Group 02</t>
  </si>
  <si>
    <t>Group 03</t>
  </si>
  <si>
    <t>Group 04</t>
  </si>
  <si>
    <t>Group 05</t>
  </si>
  <si>
    <t>Group 06</t>
  </si>
  <si>
    <t>Group 07</t>
  </si>
  <si>
    <t>Group 08</t>
  </si>
  <si>
    <t>Group 09</t>
  </si>
  <si>
    <t>Group 10</t>
  </si>
  <si>
    <t>Group 11</t>
  </si>
  <si>
    <t>Group 12</t>
  </si>
  <si>
    <t>Group 13</t>
  </si>
  <si>
    <t>Group 14</t>
  </si>
  <si>
    <t>Group 15</t>
  </si>
  <si>
    <t>(INSERT PLACE NAME HERE)</t>
  </si>
  <si>
    <t>YD,YW.ND.NW,SATW,SUNW,WN</t>
  </si>
  <si>
    <t>OOD U/i</t>
  </si>
  <si>
    <t>Hut, Jaba</t>
  </si>
  <si>
    <t>Moon, Sailor</t>
  </si>
  <si>
    <t>Bros, Mario</t>
  </si>
  <si>
    <t>Bros, Luigi</t>
  </si>
  <si>
    <t>Gump, Forrest</t>
  </si>
  <si>
    <t>Christ, Jesus</t>
  </si>
  <si>
    <t>Boo, King</t>
  </si>
  <si>
    <t>Troopa, Koopa</t>
  </si>
  <si>
    <t>Bros, Smash</t>
  </si>
  <si>
    <t>Man, Iron</t>
  </si>
  <si>
    <t>Griffin, Pete</t>
  </si>
  <si>
    <t>Douche, Captain</t>
  </si>
  <si>
    <t>YN1 Boo</t>
  </si>
  <si>
    <t>Cheep, Cheep</t>
  </si>
  <si>
    <t>Smoke, Pop</t>
  </si>
  <si>
    <t>Says, Mylpo</t>
  </si>
  <si>
    <t>Pog, Sail</t>
  </si>
  <si>
    <t>Jody, Private</t>
  </si>
  <si>
    <t>Monger, Kiil</t>
  </si>
  <si>
    <t>Rhodes, Jamey</t>
  </si>
  <si>
    <t>Llorona, La</t>
  </si>
  <si>
    <t>Kruger, Fred</t>
  </si>
  <si>
    <t>Waffle, Notblue</t>
  </si>
  <si>
    <t>Brocavich, Erin</t>
  </si>
  <si>
    <t>MA3 Smoke</t>
  </si>
  <si>
    <t>MA2 Says</t>
  </si>
  <si>
    <t>NAME TO CALL THIS HERE</t>
  </si>
  <si>
    <t>..when?</t>
  </si>
  <si>
    <t>Danvers, Carol</t>
  </si>
  <si>
    <t>Hustler, Arnold</t>
  </si>
  <si>
    <t>Scheduled twice</t>
  </si>
  <si>
    <t>Not On Schedule</t>
  </si>
  <si>
    <t>Secondary</t>
  </si>
  <si>
    <r>
      <t xml:space="preserve">01. Open at from </t>
    </r>
    <r>
      <rPr>
        <b/>
        <u/>
        <sz val="12"/>
        <color rgb="FFFF0000"/>
        <rFont val="Consolas"/>
        <family val="3"/>
      </rPr>
      <t>0600 Monday - Sunday</t>
    </r>
    <r>
      <rPr>
        <u/>
        <sz val="12"/>
        <rFont val="Consolas"/>
        <family val="3"/>
      </rPr>
      <t>.
02. Twenty (20) random machine checks are to be completed everyday.
03. Morning and Evening events will be done by the plebs.
04. Managers to leave early to avoid traffic.</t>
    </r>
  </si>
  <si>
    <t>Primary Duties</t>
  </si>
  <si>
    <t>Main Manager</t>
  </si>
  <si>
    <t>Check out Counter:</t>
  </si>
  <si>
    <t xml:space="preserve">Special Jobs </t>
  </si>
  <si>
    <t>BusBoys</t>
  </si>
  <si>
    <t>Maker, Trouble</t>
  </si>
  <si>
    <t>Whatshername, Karen</t>
  </si>
  <si>
    <t>Mae, Sallie</t>
  </si>
  <si>
    <t>Slacker, Jefe</t>
  </si>
  <si>
    <t>Luke, Logan</t>
  </si>
  <si>
    <t>Ran, It</t>
  </si>
  <si>
    <t>MM2 Mae</t>
  </si>
  <si>
    <t>Rosseta, Stone</t>
  </si>
  <si>
    <t>Cena, John</t>
  </si>
  <si>
    <t>Sassy, Kitty</t>
  </si>
  <si>
    <t>Black, Serious</t>
  </si>
  <si>
    <t>Sad, Tober</t>
  </si>
  <si>
    <t>Nofap, Novemeber</t>
  </si>
  <si>
    <t>AOL, Sucks</t>
  </si>
  <si>
    <t>Boo, Boat</t>
  </si>
  <si>
    <t>Mcboatface, Boaty</t>
  </si>
  <si>
    <t>Filipa, Georgio</t>
  </si>
  <si>
    <t>BandCamp, OneGirl</t>
  </si>
  <si>
    <t>Hardworker, Peval</t>
  </si>
  <si>
    <t>Supply, LostIn</t>
  </si>
  <si>
    <t>HMC AOL</t>
  </si>
  <si>
    <t>YN1 Slacker</t>
  </si>
  <si>
    <t>Option 1</t>
  </si>
  <si>
    <t>Option 2</t>
  </si>
  <si>
    <t>Option 3</t>
  </si>
  <si>
    <t>Option 4</t>
  </si>
  <si>
    <t>Option 5</t>
  </si>
  <si>
    <t>Option 6</t>
  </si>
  <si>
    <t>Option 7</t>
  </si>
  <si>
    <t>Triggers Override</t>
  </si>
  <si>
    <t>RATIOS PER GROUP EXTENDED INFORMATION (Heat Map)</t>
  </si>
  <si>
    <t/>
  </si>
  <si>
    <t>START HERE</t>
  </si>
  <si>
    <t>Rank_LastName</t>
  </si>
  <si>
    <t>Smith, Lardy</t>
  </si>
  <si>
    <t>Moron, Macchio</t>
  </si>
  <si>
    <t>Someone, Like</t>
  </si>
  <si>
    <t>Plebasarus, Michael</t>
  </si>
  <si>
    <t>Coont, Number1</t>
  </si>
  <si>
    <t>Thot, Becky</t>
  </si>
  <si>
    <t>Susan, Betch</t>
  </si>
  <si>
    <t>Correy, Dofus</t>
  </si>
  <si>
    <t>Twat, Waffle</t>
  </si>
  <si>
    <t>Paratroopa, Koopa</t>
  </si>
  <si>
    <t>Bruns, Mr</t>
  </si>
  <si>
    <t>Pootey, Tang</t>
  </si>
  <si>
    <t>Twenty, IsTwentDolla</t>
  </si>
  <si>
    <t>Ass, Shake</t>
  </si>
  <si>
    <t>Archer, Mallory</t>
  </si>
  <si>
    <t>Straight, ForNow</t>
  </si>
  <si>
    <t>Towel, WhereItGo</t>
  </si>
  <si>
    <t>Stop, Stealing</t>
  </si>
  <si>
    <t>Ghost, Shitter</t>
  </si>
  <si>
    <t>Eve, Hallow</t>
  </si>
  <si>
    <t>Cooter, Becky</t>
  </si>
  <si>
    <t>01. Department 1</t>
  </si>
  <si>
    <t>02. Department 2</t>
  </si>
  <si>
    <t>03. Department 3</t>
  </si>
  <si>
    <t>04. Department 4</t>
  </si>
  <si>
    <t>05. Department 5</t>
  </si>
  <si>
    <t>06. Department 6</t>
  </si>
  <si>
    <t>07. Department 7</t>
  </si>
  <si>
    <t>08. Department 8</t>
  </si>
  <si>
    <t>09. Department 9</t>
  </si>
  <si>
    <t>10. Department 10</t>
  </si>
  <si>
    <t>11. Department 11</t>
  </si>
  <si>
    <t>12. Department 12</t>
  </si>
  <si>
    <t>13. Department 13</t>
  </si>
  <si>
    <t>14. Department 14</t>
  </si>
  <si>
    <t>15. Department 15</t>
  </si>
  <si>
    <t>16. Department 16</t>
  </si>
  <si>
    <t>17. Department 17</t>
  </si>
  <si>
    <t>18. Department 18</t>
  </si>
  <si>
    <t>19. Department 19</t>
  </si>
  <si>
    <t>DEPARTMENTS (CHANGE ME)</t>
  </si>
  <si>
    <t xml:space="preserve">(Special) Moving </t>
  </si>
  <si>
    <t>Primary</t>
  </si>
  <si>
    <t>Training</t>
  </si>
  <si>
    <t>Extra1</t>
  </si>
  <si>
    <t>Extra2</t>
  </si>
  <si>
    <t>Extra3</t>
  </si>
  <si>
    <t>Extra4</t>
  </si>
  <si>
    <t>Extra5</t>
  </si>
  <si>
    <t>Extra6</t>
  </si>
  <si>
    <t>Extra7</t>
  </si>
  <si>
    <t>Extra8</t>
  </si>
  <si>
    <t>Title</t>
  </si>
  <si>
    <t>Date Leaving</t>
  </si>
  <si>
    <t>EX1</t>
  </si>
  <si>
    <t>EX2</t>
  </si>
  <si>
    <t>EX3</t>
  </si>
  <si>
    <t>EX4</t>
  </si>
  <si>
    <t>EX3 Archer</t>
  </si>
  <si>
    <t>EX5</t>
  </si>
  <si>
    <t>EX6</t>
  </si>
  <si>
    <t>EX7</t>
  </si>
  <si>
    <t>EX8</t>
  </si>
  <si>
    <t>EX9</t>
  </si>
  <si>
    <t>EX10</t>
  </si>
  <si>
    <t>EX11</t>
  </si>
  <si>
    <t>EX12</t>
  </si>
  <si>
    <t>EX13</t>
  </si>
  <si>
    <t>EX14</t>
  </si>
  <si>
    <t>EX15</t>
  </si>
  <si>
    <t>EX17</t>
  </si>
  <si>
    <t>EX18</t>
  </si>
  <si>
    <t>EX19</t>
  </si>
  <si>
    <t>EX20</t>
  </si>
  <si>
    <t>EX16</t>
  </si>
  <si>
    <t>Status Totals (Change Options)</t>
  </si>
  <si>
    <t>Total Personnell</t>
  </si>
  <si>
    <t>Assigment Options for sheets. (Change Me, Column B)</t>
  </si>
  <si>
    <t>America, Yo</t>
  </si>
  <si>
    <t>Warn Of "FIRED/LEAVING/MOVING" in how many days? :</t>
  </si>
  <si>
    <t>Column2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</si>
  <si>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</si>
  <si>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</si>
  <si>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</si>
  <si>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</si>
  <si>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</si>
  <si>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</si>
  <si>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</si>
  <si>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</si>
  <si>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</si>
  <si>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</si>
  <si>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</si>
  <si>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</si>
  <si>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</si>
  <si>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</si>
  <si>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</si>
  <si>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</si>
  <si>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</si>
  <si>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</si>
  <si>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</si>
  <si>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</si>
  <si>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</si>
  <si>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</si>
  <si>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</si>
  <si>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</si>
  <si>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</si>
  <si>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</si>
  <si>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</si>
  <si>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</si>
  <si>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</si>
  <si>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</si>
  <si>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</si>
  <si>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UPCOMING HOLIDAYS</t>
  </si>
  <si>
    <t>x</t>
  </si>
  <si>
    <t>HELPER COLUMNS DO NOT DELETE</t>
  </si>
  <si>
    <t>AutoUpdating in the panel tab only work in Office 2021+ or Office 365.
In a future release I may put in a togle with a formula thatll work in 
older versions of office, but that is low priority and innefficient.</t>
  </si>
  <si>
    <t>Personnell in a group</t>
  </si>
  <si>
    <t>Whit, Crayon</t>
  </si>
  <si>
    <t>Taken from the Roster Table in "Panel" Tab.</t>
  </si>
  <si>
    <t>Comments</t>
  </si>
  <si>
    <t>worthless</t>
  </si>
  <si>
    <t>Peson has lost qualifications.</t>
  </si>
  <si>
    <t>Person is always late</t>
  </si>
  <si>
    <t>Somehow pregnant again</t>
  </si>
  <si>
    <t>YES</t>
  </si>
  <si>
    <t>Groups:</t>
  </si>
  <si>
    <t>Drop Down List:</t>
  </si>
  <si>
    <t>DO NOT DELETE COLUMN</t>
  </si>
  <si>
    <t>NOT YET SCHEDULED</t>
  </si>
  <si>
    <t>STORES PERSONNEL LIST</t>
  </si>
  <si>
    <t>Michael, Kane</t>
  </si>
  <si>
    <t>Christopher, Columbus</t>
  </si>
  <si>
    <t>Jessica, Walters</t>
  </si>
  <si>
    <t>Matthew, Sheppard</t>
  </si>
  <si>
    <t>Ashley, Wallbridge</t>
  </si>
  <si>
    <t>ROYAL BLUE</t>
  </si>
  <si>
    <t>Keep in mind…</t>
  </si>
  <si>
    <t>Totals:</t>
  </si>
  <si>
    <t>Aaron, Ashmoore</t>
  </si>
  <si>
    <t>Adam, Ellis</t>
  </si>
  <si>
    <t>Amber, Hurhurhurd</t>
  </si>
  <si>
    <t>Amanda, Ho</t>
  </si>
  <si>
    <t>Amy, Grant</t>
  </si>
  <si>
    <t>Andrew, Berymoore</t>
  </si>
  <si>
    <t>EX7 Twenty, I.</t>
  </si>
  <si>
    <t>Anthony, Lovitz</t>
  </si>
  <si>
    <t>Benjamin, Austin</t>
  </si>
  <si>
    <t>Brian, Ravio</t>
  </si>
  <si>
    <t>Brittany, Kraken</t>
  </si>
  <si>
    <t>Charles, Dickens</t>
  </si>
  <si>
    <t>Christina, Aguilera</t>
  </si>
  <si>
    <t>Crystal, Skull</t>
  </si>
  <si>
    <t>Daniel, Savarin</t>
  </si>
  <si>
    <t>Danielle, Shorty</t>
  </si>
  <si>
    <t>David, Coco</t>
  </si>
  <si>
    <t>EX3 Aaron, A.</t>
  </si>
  <si>
    <t>EX3 Adam, E.</t>
  </si>
  <si>
    <t>EX3 Amanda, H.</t>
  </si>
  <si>
    <t>EX3 Archer, M.</t>
  </si>
  <si>
    <t>EX5 BandCamp, O.</t>
  </si>
  <si>
    <t>EX3 Amber, H.</t>
  </si>
  <si>
    <t>EX2 America, Y.</t>
  </si>
  <si>
    <t>EX3 Amy, G.</t>
  </si>
  <si>
    <t>EX3 Andrew, B.</t>
  </si>
  <si>
    <t>EX3 Anthony, L.</t>
  </si>
  <si>
    <t>EX2 AOL, S.</t>
  </si>
  <si>
    <t>EX3 Ashley, W.</t>
  </si>
  <si>
    <t>EX4 Ass, S.</t>
  </si>
  <si>
    <t>EX3 Benjamin, A.</t>
  </si>
  <si>
    <t>EX6 Black, S.</t>
  </si>
  <si>
    <t>EX7 Boo, B.</t>
  </si>
  <si>
    <t>EX8 Boo, K.</t>
  </si>
  <si>
    <t>EX3 Brian, R.</t>
  </si>
  <si>
    <t>EX3 Brittany, K.</t>
  </si>
  <si>
    <t>EX9 Brocavich, E.</t>
  </si>
  <si>
    <t>EX10 Bros, L.</t>
  </si>
  <si>
    <t>EX11 Bros, M.</t>
  </si>
  <si>
    <t>EX12 Bros, S.</t>
  </si>
  <si>
    <t>EX13 Bruns, M.</t>
  </si>
  <si>
    <t>EX14 Cena, J.</t>
  </si>
  <si>
    <t>EX3 Charles, D.</t>
  </si>
  <si>
    <t>EX15 Cheep, C.</t>
  </si>
  <si>
    <t>EX17 Christ, J.</t>
  </si>
  <si>
    <t>EX3 Christina, A.</t>
  </si>
  <si>
    <t>EX3 Christopher, C.</t>
  </si>
  <si>
    <t>EX18 Coont, N.</t>
  </si>
  <si>
    <t>EX19 Cooter, B.</t>
  </si>
  <si>
    <t>EX20 Correy, D.</t>
  </si>
  <si>
    <t>EX3 Crystal, S.</t>
  </si>
  <si>
    <t>EX3 Daniel, S.</t>
  </si>
  <si>
    <t>EX3 Danielle, S.</t>
  </si>
  <si>
    <t>EX1 Danvers, C.</t>
  </si>
  <si>
    <t>EX3 David, C.</t>
  </si>
  <si>
    <t>EX2 Douche, C.</t>
  </si>
  <si>
    <t>EX3 Eve, H.</t>
  </si>
  <si>
    <t>EX4 Filipa, G.</t>
  </si>
  <si>
    <t>EX5 Ghost, S.</t>
  </si>
  <si>
    <t>EX6 Griffin, P.</t>
  </si>
  <si>
    <t>EX7 Gump, F.</t>
  </si>
  <si>
    <t>EX8 Hardworker, P.</t>
  </si>
  <si>
    <t>EX9 Hustler, A.</t>
  </si>
  <si>
    <t>EX10 Hut, J.</t>
  </si>
  <si>
    <t>EX3 Jessica, W.</t>
  </si>
  <si>
    <t>EX11 Jody, P.</t>
  </si>
  <si>
    <t>EX12 Kruger, F.</t>
  </si>
  <si>
    <t>EX13 Llorona, L.</t>
  </si>
  <si>
    <t>EX14 Luke, L.</t>
  </si>
  <si>
    <t>EX15 Mae, S.</t>
  </si>
  <si>
    <t>EX16 Maker, T.</t>
  </si>
  <si>
    <t>EX17 Man, I.</t>
  </si>
  <si>
    <t>EX3 Matthew, S.</t>
  </si>
  <si>
    <t>EX18 Mcboatface, B.</t>
  </si>
  <si>
    <t>EX3 Michael, K.</t>
  </si>
  <si>
    <t>EX19 Monger, K.</t>
  </si>
  <si>
    <t>EX20 Moon, S.</t>
  </si>
  <si>
    <t>EX1 Moron, M.</t>
  </si>
  <si>
    <t>EX2 Nofap, N.</t>
  </si>
  <si>
    <t>EX3 Paratroopa, K.</t>
  </si>
  <si>
    <t>EX5 Plebasarus, M.</t>
  </si>
  <si>
    <t>EX6 Pog, S.</t>
  </si>
  <si>
    <t>EX7 Pootey, T.</t>
  </si>
  <si>
    <t>EX8 Ran, I.</t>
  </si>
  <si>
    <t>EX9 Rhodes, J.</t>
  </si>
  <si>
    <t>Jacob, James</t>
  </si>
  <si>
    <t>James, Joe</t>
  </si>
  <si>
    <t>Jeffrey, Magoon</t>
  </si>
  <si>
    <t>Jason, Franks</t>
  </si>
  <si>
    <t>Jennifer, Love</t>
  </si>
  <si>
    <t>Jeremy, Renner</t>
  </si>
  <si>
    <t>Emily, Heist</t>
  </si>
  <si>
    <t>Elizabeth, Olsen</t>
  </si>
  <si>
    <t>Eric, Fabio</t>
  </si>
  <si>
    <t>EX3 Elizabeth, O.</t>
  </si>
  <si>
    <t>John, Joe</t>
  </si>
  <si>
    <t>Jonathan, Askin</t>
  </si>
  <si>
    <t>Joseph, DeMadre</t>
  </si>
  <si>
    <t>Justin, Long</t>
  </si>
  <si>
    <t>Kevin, Jam</t>
  </si>
  <si>
    <t>Kimberly, Pink</t>
  </si>
  <si>
    <t>Kyle, Hole</t>
  </si>
  <si>
    <t>Laura, Hoa</t>
  </si>
  <si>
    <t>Lauren, Bate</t>
  </si>
  <si>
    <t>Mark, Hugh</t>
  </si>
  <si>
    <t>Megan, Fox</t>
  </si>
  <si>
    <t>Heather, Hamilton</t>
  </si>
  <si>
    <t>Joshua, Lane</t>
  </si>
  <si>
    <t>Michelle, Obama</t>
  </si>
  <si>
    <t>Melissa, Atkins</t>
  </si>
  <si>
    <t>Nicholas, Cage</t>
  </si>
  <si>
    <t>Nicole, Kidman</t>
  </si>
  <si>
    <t>Pleb2, Pleb2</t>
  </si>
  <si>
    <t>Robert, Scumbag</t>
  </si>
  <si>
    <t>Richard, Taker</t>
  </si>
  <si>
    <t>Rebecca, Landy</t>
  </si>
  <si>
    <t>Rachel, Cass</t>
  </si>
  <si>
    <t>Ryan, Reynolds</t>
  </si>
  <si>
    <t>Sarah, McGuire</t>
  </si>
  <si>
    <t>Stephanie, Lovitz</t>
  </si>
  <si>
    <t>Stephen, Strange</t>
  </si>
  <si>
    <t>Steven, Familiar</t>
  </si>
  <si>
    <t>Thomas, Jefferson</t>
  </si>
  <si>
    <t>Tiffany, Holts</t>
  </si>
  <si>
    <t>Timothy, Max</t>
  </si>
  <si>
    <t>William, Willy</t>
  </si>
  <si>
    <t>EX3 Emily, H.</t>
  </si>
  <si>
    <t>EX3 Eric, F.</t>
  </si>
  <si>
    <t>EX3 Heather, H.</t>
  </si>
  <si>
    <t>EX3 Jacob, J.</t>
  </si>
  <si>
    <t>EX3 James, J.</t>
  </si>
  <si>
    <t>EX3 Jason, F.</t>
  </si>
  <si>
    <t>EX3 Jeffrey, M.</t>
  </si>
  <si>
    <t>EX3 Jennifer, L.</t>
  </si>
  <si>
    <t>EX3 John, J.</t>
  </si>
  <si>
    <t>EX3 Jeremy, R.</t>
  </si>
  <si>
    <t>EX3 Jonathan, A.</t>
  </si>
  <si>
    <t>EX3 Joseph, D.</t>
  </si>
  <si>
    <t>EX3 Joshua, L.</t>
  </si>
  <si>
    <t>EX3 Justin, L.</t>
  </si>
  <si>
    <t>EX3 Kevin, J.</t>
  </si>
  <si>
    <t>EX3 Kimberly, P.</t>
  </si>
  <si>
    <t>EX3 Kyle, H.</t>
  </si>
  <si>
    <t>EX3 Laura, H.</t>
  </si>
  <si>
    <t>Brandon, NoName</t>
  </si>
  <si>
    <t>EX3 Brandon, N.</t>
  </si>
  <si>
    <t>EX3 Lauren, B.</t>
  </si>
  <si>
    <t>EX3 Mark, H.</t>
  </si>
  <si>
    <t>EX3 Megan, F.</t>
  </si>
  <si>
    <t>EX3 Melissa, A.</t>
  </si>
  <si>
    <t>EX3 Michelle, O.</t>
  </si>
  <si>
    <t>EX3 Nicholas, C.</t>
  </si>
  <si>
    <t>EX3 Nicole, K.</t>
  </si>
  <si>
    <t>EX4 Pleb2, P.</t>
  </si>
  <si>
    <t>EX3 Rachel, C.</t>
  </si>
  <si>
    <t>EX3 Rebecca, L.</t>
  </si>
  <si>
    <t>EX3 Richard, T.</t>
  </si>
  <si>
    <t>EX3 Robert, S.</t>
  </si>
  <si>
    <t>EX10 Rosseta, S.</t>
  </si>
  <si>
    <t>EX3 Ryan, R.</t>
  </si>
  <si>
    <t>EX11 Sad, T.</t>
  </si>
  <si>
    <t>EX3 Sarah, M.</t>
  </si>
  <si>
    <t>EX12 Sassy, K.</t>
  </si>
  <si>
    <t>EX13 Says, M.</t>
  </si>
  <si>
    <t>EX14 Slacker, J.</t>
  </si>
  <si>
    <t>EX15 Smith, L.</t>
  </si>
  <si>
    <t>EX17 Smoke, P.</t>
  </si>
  <si>
    <t>EX18 Someone, L.</t>
  </si>
  <si>
    <t>EX3 Stephanie, L.</t>
  </si>
  <si>
    <t>EX3 Stephen, S.</t>
  </si>
  <si>
    <t>EX3 Steven, F.</t>
  </si>
  <si>
    <t>EX9 Stop, S.</t>
  </si>
  <si>
    <t>EX20 Straight, F.</t>
  </si>
  <si>
    <t>EX1 Supply, L.</t>
  </si>
  <si>
    <t>EX2 Susan, B.</t>
  </si>
  <si>
    <t>EX3 Thomas, J.</t>
  </si>
  <si>
    <t>EX3 Thot, B.</t>
  </si>
  <si>
    <t>EX3 Tiffany, H.</t>
  </si>
  <si>
    <t>EX3 Timothy, M.</t>
  </si>
  <si>
    <t>EX4 Towel, W.</t>
  </si>
  <si>
    <t>EX5 Troopa, K.</t>
  </si>
  <si>
    <t>EX6 Twat, W.</t>
  </si>
  <si>
    <t>EX8 Waffle, N.</t>
  </si>
  <si>
    <t>EX9 Whatshername, K.</t>
  </si>
  <si>
    <t>UPCOMING HOLIDAYS:</t>
  </si>
  <si>
    <t>Override4</t>
  </si>
  <si>
    <t>Override1</t>
  </si>
  <si>
    <t>Override2</t>
  </si>
  <si>
    <t>Override3</t>
  </si>
  <si>
    <t>Pregnant</t>
  </si>
  <si>
    <t>Total</t>
  </si>
  <si>
    <t>Personell</t>
  </si>
  <si>
    <t>Daily</t>
  </si>
  <si>
    <t>Sunday</t>
  </si>
  <si>
    <t>EX3 William, W.</t>
  </si>
  <si>
    <t>EX3 Whit, C.</t>
  </si>
  <si>
    <t>Groups</t>
  </si>
  <si>
    <t>ALL</t>
  </si>
  <si>
    <t>xx</t>
  </si>
  <si>
    <t>October</t>
  </si>
  <si>
    <r>
      <rPr>
        <b/>
        <sz val="11"/>
        <color theme="1"/>
        <rFont val="Calibri"/>
        <family val="2"/>
        <scheme val="minor"/>
      </rPr>
      <t>Changelog:
V.08 -</t>
    </r>
    <r>
      <rPr>
        <sz val="11"/>
        <color theme="1"/>
        <rFont val="Calibri"/>
        <family val="2"/>
        <scheme val="minor"/>
      </rPr>
      <t xml:space="preserve"> Added error correcting to roster. If you dont add a last name, comma, and a first name, it will try to 
           "guess" only the last name. Keeps the watchbill uncluttered. If you still mess up it'll default to using 
           the whole cell for the name.
            Added warning to the date box in roster. When filling cell, it'll warn you when input entered is not
            a date, and give you examples on how you can enter a date.
            Switched some formating to be controlled by conditional formatting.
            Rewrote how we check if someone is scheduled on a vacation day. The warning window should now
            display the days that conflict with vacation.
            Added Option to only show non schduled people in the group drop downs to make it easier to fill.
            Reworked Formulas in WatchbillMONTHLY to be more efficient and possibly easier to modify in the 
            future. 
            Removed unneded conditional formating where any value of 0 would be set to white. Not needed
            with new formulas.
            Fixed a typo in conditional formatting for a green highlight in the personnell roster. Now if the date a 
            person has left already passed, it should still stay highlighted green. Changed one &gt; to a &lt;.
            Cleaned up redundant conditional formatting to speed up worksheets.
            Updated formula in personnell to extract the first letter of the first name, This makes its easier to tell 
            people apart if the share a last name.
            Rearranged Panel sheet to make it more printer friendly.
            Changed Formulas for upcoming holidays box and deleted the updating picture in the panels sheet. 
            Formula for upcoming holidays in the panel sheet is now inside a cell.
            Added more slots for groups.
            Changed LAMBDA functions to nested XLOOKUPS with INDIRECTS so the vacation tracker can work on 
            office versions 2021 Stand Alone.
</t>
    </r>
    <r>
      <rPr>
        <b/>
        <sz val="11"/>
        <color theme="1"/>
        <rFont val="Calibri"/>
        <family val="2"/>
        <scheme val="minor"/>
      </rPr>
      <t xml:space="preserve">V.07 </t>
    </r>
    <r>
      <rPr>
        <sz val="11"/>
        <color theme="1"/>
        <rFont val="Calibri"/>
        <family val="2"/>
        <scheme val="minor"/>
      </rPr>
      <t xml:space="preserve">- Print Tiles were added to the TimeOffTracker sheet in order for the days to print on everysheet.
             Roster moved to dedicated tab.
             Start cleaning up some refrences, from ranges to table names and columns
</t>
    </r>
    <r>
      <rPr>
        <b/>
        <sz val="11"/>
        <color theme="1"/>
        <rFont val="Calibri"/>
        <family val="2"/>
        <scheme val="minor"/>
      </rPr>
      <t xml:space="preserve">             
v.06 -</t>
    </r>
    <r>
      <rPr>
        <sz val="11"/>
        <color theme="1"/>
        <rFont val="Calibri"/>
        <family val="2"/>
        <scheme val="minor"/>
      </rPr>
      <t xml:space="preserve"> Fixed the</t>
    </r>
    <r>
      <rPr>
        <b/>
        <sz val="11"/>
        <color theme="1"/>
        <rFont val="Calibri"/>
        <family val="2"/>
        <scheme val="minor"/>
      </rPr>
      <t xml:space="preserve"> </t>
    </r>
    <r>
      <rPr>
        <sz val="11"/>
        <color theme="1"/>
        <rFont val="Calibri"/>
        <family val="2"/>
        <scheme val="minor"/>
      </rPr>
      <t xml:space="preserve">Vacation tracker where it wasnt warning unless day 1 was checked.
           Fixed personell counting in the number tracker on the top right of sheet "Panel".
           TimeOffTracker will now fill in the column black if the month contains less days.
           Vacation Roster no longer a drop down and just copies the entire roster onto its sheet.
           Added hidden helper column to TimeOffTracker sheet to help find people scheduled on vacation.
           Converted table in TimeOffTracker sheet to range for mitigation spills a table cannot handle.
           Counter for personnel in groups now goes by counting people in the groups and not a work around.
           Counter for personnel in groups will highlight, to give you a warning, if your roster vs people assigned dont add up.
</t>
    </r>
    <r>
      <rPr>
        <b/>
        <sz val="11"/>
        <color theme="1"/>
        <rFont val="Calibri"/>
        <family val="2"/>
        <scheme val="minor"/>
      </rPr>
      <t xml:space="preserve">v.05 </t>
    </r>
    <r>
      <rPr>
        <sz val="11"/>
        <color theme="1"/>
        <rFont val="Calibri"/>
        <family val="2"/>
        <scheme val="minor"/>
      </rPr>
      <t xml:space="preserve">- Added Vacation Tab to keep track of time off.
           Added Warning picture to the panel tab. It'll warn of potential conflicts in scheduling and other factors.
             for now it only warns if you schedule someone while they are on vacation. (REQUIRES OFFICE 2021+)
</t>
    </r>
    <r>
      <rPr>
        <b/>
        <sz val="11"/>
        <color theme="1"/>
        <rFont val="Calibri"/>
        <family val="2"/>
        <scheme val="minor"/>
      </rPr>
      <t xml:space="preserve">v.04 </t>
    </r>
    <r>
      <rPr>
        <sz val="11"/>
        <color theme="1"/>
        <rFont val="Calibri"/>
        <family val="2"/>
        <scheme val="minor"/>
      </rPr>
      <t xml:space="preserve"> - Added Upcoming Holidays to calendar sheet.  
            Add Yellow formating if someone on a duty section is not in roster list.
            Fixed Personnel override in watchbill tab. Should now return Full roster.
            Fixed Notes dropdown. Should now show full peronnell list.
</t>
    </r>
    <r>
      <rPr>
        <b/>
        <sz val="11"/>
        <color theme="1"/>
        <rFont val="Calibri"/>
        <family val="2"/>
        <scheme val="minor"/>
      </rPr>
      <t xml:space="preserve">V.01-03 </t>
    </r>
    <r>
      <rPr>
        <sz val="11"/>
        <color theme="1"/>
        <rFont val="Calibri"/>
        <family val="2"/>
        <scheme val="minor"/>
      </rPr>
      <t>- Initial.</t>
    </r>
  </si>
  <si>
    <r>
      <rPr>
        <sz val="11"/>
        <rFont val="Consolas"/>
        <family val="3"/>
      </rPr>
      <t xml:space="preserve">Instructions on use of this workbook. For Use with </t>
    </r>
    <r>
      <rPr>
        <b/>
        <sz val="11"/>
        <rFont val="Consolas"/>
        <family val="3"/>
      </rPr>
      <t>OFFICE 2021+</t>
    </r>
    <r>
      <rPr>
        <sz val="11"/>
        <rFont val="Consolas"/>
        <family val="3"/>
      </rPr>
      <t xml:space="preserve">. It may work with 2016 but some features like the updating stats at the top </t>
    </r>
    <r>
      <rPr>
        <b/>
        <sz val="11"/>
        <rFont val="Consolas"/>
        <family val="3"/>
      </rPr>
      <t>WILL</t>
    </r>
    <r>
      <rPr>
        <sz val="11"/>
        <rFont val="Consolas"/>
        <family val="3"/>
      </rPr>
      <t xml:space="preserve"> </t>
    </r>
    <r>
      <rPr>
        <b/>
        <sz val="11"/>
        <rFont val="Consolas"/>
        <family val="3"/>
      </rPr>
      <t>break</t>
    </r>
    <r>
      <rPr>
        <sz val="11"/>
        <rFont val="Consolas"/>
        <family val="3"/>
      </rPr>
      <t>. Office 365 is ok . (Heavy use of TEXTJOIN)</t>
    </r>
    <r>
      <rPr>
        <sz val="11"/>
        <color theme="1"/>
        <rFont val="Consolas"/>
        <family val="3"/>
      </rPr>
      <t xml:space="preserve">
</t>
    </r>
    <r>
      <rPr>
        <b/>
        <sz val="11"/>
        <color theme="1"/>
        <rFont val="Consolas"/>
        <family val="3"/>
      </rPr>
      <t>INSTRUCTIONS:</t>
    </r>
    <r>
      <rPr>
        <sz val="11"/>
        <color theme="1"/>
        <rFont val="Consolas"/>
        <family val="3"/>
      </rPr>
      <t xml:space="preserve">
01. Go to the </t>
    </r>
    <r>
      <rPr>
        <b/>
        <sz val="11"/>
        <color theme="1"/>
        <rFont val="Consolas"/>
        <family val="3"/>
      </rPr>
      <t>"Panel"</t>
    </r>
    <r>
      <rPr>
        <sz val="11"/>
        <color theme="1"/>
        <rFont val="Consolas"/>
        <family val="3"/>
      </rPr>
      <t xml:space="preserve"> tab </t>
    </r>
    <r>
      <rPr>
        <b/>
        <sz val="11"/>
        <color theme="1"/>
        <rFont val="Consolas"/>
        <family val="3"/>
      </rPr>
      <t>higligthed in green</t>
    </r>
    <r>
      <rPr>
        <sz val="11"/>
        <color theme="1"/>
        <rFont val="Consolas"/>
        <family val="3"/>
      </rPr>
      <t xml:space="preserve"> and</t>
    </r>
    <r>
      <rPr>
        <b/>
        <sz val="11"/>
        <color theme="1"/>
        <rFont val="Consolas"/>
        <family val="3"/>
      </rPr>
      <t xml:space="preserve"> select</t>
    </r>
    <r>
      <rPr>
        <sz val="11"/>
        <color theme="1"/>
        <rFont val="Consolas"/>
        <family val="3"/>
      </rPr>
      <t xml:space="preserve"> your </t>
    </r>
    <r>
      <rPr>
        <b/>
        <sz val="11"/>
        <color theme="1"/>
        <rFont val="Consolas"/>
        <family val="3"/>
      </rPr>
      <t>options</t>
    </r>
    <r>
      <rPr>
        <sz val="11"/>
        <color theme="1"/>
        <rFont val="Consolas"/>
        <family val="3"/>
      </rPr>
      <t xml:space="preserve"> on cell D1 to D7. (START HERE)
02. </t>
    </r>
    <r>
      <rPr>
        <b/>
        <sz val="11"/>
        <color theme="1"/>
        <rFont val="Consolas"/>
        <family val="3"/>
      </rPr>
      <t>Edit</t>
    </r>
    <r>
      <rPr>
        <sz val="11"/>
        <color theme="1"/>
        <rFont val="Consolas"/>
        <family val="3"/>
      </rPr>
      <t xml:space="preserve"> your </t>
    </r>
    <r>
      <rPr>
        <b/>
        <sz val="11"/>
        <color theme="1"/>
        <rFont val="Consolas"/>
        <family val="3"/>
      </rPr>
      <t>personne</t>
    </r>
    <r>
      <rPr>
        <sz val="11"/>
        <color theme="1"/>
        <rFont val="Consolas"/>
        <family val="3"/>
      </rPr>
      <t xml:space="preserve">l on the </t>
    </r>
    <r>
      <rPr>
        <b/>
        <sz val="11"/>
        <color theme="1"/>
        <rFont val="Consolas"/>
        <family val="3"/>
      </rPr>
      <t>"Personnell"</t>
    </r>
    <r>
      <rPr>
        <sz val="11"/>
        <color theme="1"/>
        <rFont val="Consolas"/>
        <family val="3"/>
      </rPr>
      <t xml:space="preserve"> tab. The more info the better. 
03. Go back to the panel tab and </t>
    </r>
    <r>
      <rPr>
        <b/>
        <sz val="11"/>
        <color theme="1"/>
        <rFont val="Consolas"/>
        <family val="3"/>
      </rPr>
      <t>edit your GROUPS</t>
    </r>
    <r>
      <rPr>
        <sz val="11"/>
        <color theme="1"/>
        <rFont val="Consolas"/>
        <family val="3"/>
      </rPr>
      <t xml:space="preserve"> under the </t>
    </r>
    <r>
      <rPr>
        <b/>
        <sz val="11"/>
        <color theme="1"/>
        <rFont val="Consolas"/>
        <family val="3"/>
      </rPr>
      <t>Group table</t>
    </r>
    <r>
      <rPr>
        <sz val="11"/>
        <color theme="1"/>
        <rFont val="Consolas"/>
        <family val="3"/>
      </rPr>
      <t xml:space="preserve">. The will pull the data from your roster and will be </t>
    </r>
    <r>
      <rPr>
        <b/>
        <sz val="11"/>
        <color theme="1"/>
        <rFont val="Consolas"/>
        <family val="3"/>
      </rPr>
      <t>Drop Down Menus.</t>
    </r>
    <r>
      <rPr>
        <sz val="11"/>
        <color theme="1"/>
        <rFont val="Consolas"/>
        <family val="3"/>
      </rPr>
      <t xml:space="preserve">
04. Once you have completed, </t>
    </r>
    <r>
      <rPr>
        <b/>
        <sz val="11"/>
        <color theme="1"/>
        <rFont val="Consolas"/>
        <family val="3"/>
      </rPr>
      <t>click</t>
    </r>
    <r>
      <rPr>
        <sz val="11"/>
        <color theme="1"/>
        <rFont val="Consolas"/>
        <family val="3"/>
      </rPr>
      <t xml:space="preserve"> on the </t>
    </r>
    <r>
      <rPr>
        <b/>
        <sz val="11"/>
        <color theme="1"/>
        <rFont val="Consolas"/>
        <family val="3"/>
      </rPr>
      <t>"Watchbill"</t>
    </r>
    <r>
      <rPr>
        <sz val="11"/>
        <color theme="1"/>
        <rFont val="Consolas"/>
        <family val="3"/>
      </rPr>
      <t xml:space="preserve"> tab to see your schedule.
05. You can </t>
    </r>
    <r>
      <rPr>
        <b/>
        <sz val="11"/>
        <color theme="1"/>
        <rFont val="Consolas"/>
        <family val="3"/>
      </rPr>
      <t>override a person</t>
    </r>
    <r>
      <rPr>
        <sz val="11"/>
        <color theme="1"/>
        <rFont val="Consolas"/>
        <family val="3"/>
      </rPr>
      <t xml:space="preserve"> on the </t>
    </r>
    <r>
      <rPr>
        <b/>
        <sz val="11"/>
        <color theme="1"/>
        <rFont val="Consolas"/>
        <family val="3"/>
      </rPr>
      <t>"Watchbill" tab</t>
    </r>
    <r>
      <rPr>
        <sz val="11"/>
        <color theme="1"/>
        <rFont val="Consolas"/>
        <family val="3"/>
      </rPr>
      <t xml:space="preserve"> by clicking the box to the </t>
    </r>
    <r>
      <rPr>
        <b/>
        <sz val="11"/>
        <color theme="1"/>
        <rFont val="Consolas"/>
        <family val="3"/>
      </rPr>
      <t>left of the name</t>
    </r>
    <r>
      <rPr>
        <sz val="11"/>
        <color theme="1"/>
        <rFont val="Consolas"/>
        <family val="3"/>
      </rPr>
      <t xml:space="preserve"> and</t>
    </r>
    <r>
      <rPr>
        <b/>
        <sz val="11"/>
        <color theme="1"/>
        <rFont val="Consolas"/>
        <family val="3"/>
      </rPr>
      <t xml:space="preserve"> choosing </t>
    </r>
    <r>
      <rPr>
        <sz val="11"/>
        <color theme="1"/>
        <rFont val="Consolas"/>
        <family val="3"/>
      </rPr>
      <t>the last options ("Extra 5, Extra 6, Extra 7, Extra 8"(NOTE: You can change these labels in the MiscFormulas tab)</t>
    </r>
    <r>
      <rPr>
        <b/>
        <sz val="11"/>
        <color theme="1"/>
        <rFont val="Consolas"/>
        <family val="3"/>
      </rPr>
      <t xml:space="preserve">. </t>
    </r>
    <r>
      <rPr>
        <sz val="11"/>
        <color theme="1"/>
        <rFont val="Consolas"/>
        <family val="3"/>
      </rPr>
      <t xml:space="preserve">The Box will clear, </t>
    </r>
    <r>
      <rPr>
        <b/>
        <sz val="11"/>
        <color theme="1"/>
        <rFont val="Consolas"/>
        <family val="3"/>
      </rPr>
      <t xml:space="preserve">click </t>
    </r>
    <r>
      <rPr>
        <sz val="11"/>
        <color theme="1"/>
        <rFont val="Consolas"/>
        <family val="3"/>
      </rPr>
      <t xml:space="preserve">on the </t>
    </r>
    <r>
      <rPr>
        <b/>
        <sz val="11"/>
        <color theme="1"/>
        <rFont val="Consolas"/>
        <family val="3"/>
      </rPr>
      <t>box to the righ</t>
    </r>
    <r>
      <rPr>
        <sz val="11"/>
        <color theme="1"/>
        <rFont val="Consolas"/>
        <family val="3"/>
      </rPr>
      <t xml:space="preserve">t were the name was and choose a </t>
    </r>
    <r>
      <rPr>
        <b/>
        <sz val="11"/>
        <color theme="1"/>
        <rFont val="Consolas"/>
        <family val="3"/>
      </rPr>
      <t xml:space="preserve">new person from the drop down menu. 
Remeber to "BACKSPACE" the box when creating a next months schedule.
</t>
    </r>
    <r>
      <rPr>
        <sz val="11"/>
        <color theme="5" tint="-0.249977111117893"/>
        <rFont val="Consolas"/>
        <family val="3"/>
      </rPr>
      <t>You can modify Departments in the red TAB, but try not too touch too many things if you can help it. I left unlocked only the cells that you should be modifying.</t>
    </r>
    <r>
      <rPr>
        <b/>
        <sz val="11"/>
        <color theme="1"/>
        <rFont val="Consolas"/>
        <family val="3"/>
      </rPr>
      <t xml:space="preserve">
FEATURES: 
</t>
    </r>
    <r>
      <rPr>
        <sz val="11"/>
        <color theme="1"/>
        <rFont val="Consolas"/>
        <family val="3"/>
      </rPr>
      <t xml:space="preserve">Watchbill calendar will automatically be updated at every step of the way.
Filter and Sort your roster and duty sections.
Ratios boxes is a HEAT MAP. Making it easy to see what sections need more people. 
If you schedule a person to to sections, the color will change in the spots the person is scheduled.
If you dont put someone on schedule, itll show up on the "NOT ON SCHEDULE" box at the top.
The box to the left of roster will turn Green, Yellow, or Red, depending if the person is in a group.
Holidays will show up in the holidays box 90 days before they happen (EDIT in RED tab). Also the watchbill tab will show HOLIDAY on the days of just incase you miss it.
The Boxes at the top will update from whatever is in the STATUS bar in the roster.
The numbers on the "Panel" sheet will update when you change something.
</t>
    </r>
    <r>
      <rPr>
        <b/>
        <sz val="11"/>
        <color theme="1"/>
        <rFont val="Consolas"/>
        <family val="3"/>
      </rPr>
      <t xml:space="preserve">
Notes: 
</t>
    </r>
    <r>
      <rPr>
        <sz val="11"/>
        <color theme="1"/>
        <rFont val="Consolas"/>
        <family val="3"/>
      </rPr>
      <t xml:space="preserve">       Under no reason should you touch the hidden holiday tab as this may break the holidays feature with wrong modifications.
       Schedule template and other tabs are not finished and will be expanded on eventually.
       Also I would say Print To PDF once you have a bill ready so people cant change it. 
       It also helps if you use the naming scheme : YEAR MONTH - MONTH(TEXT). This helps with orginazation. Dont be that person
       who is not organized.
</t>
    </r>
    <r>
      <rPr>
        <b/>
        <sz val="11"/>
        <color theme="1"/>
        <rFont val="Consolas"/>
        <family val="3"/>
      </rPr>
      <t xml:space="preserve">Releases Will Be here : </t>
    </r>
    <r>
      <rPr>
        <sz val="11"/>
        <color theme="1"/>
        <rFont val="Consolas"/>
        <family val="3"/>
      </rPr>
      <t>https://github.com/burn-sie/Scheduler</t>
    </r>
  </si>
  <si>
    <t>TODO:
- Add Qualifications column in roster.
- Add Template for hours scheduling.
- Possibly add more personnel slots to each group?
- Point system using countif on every column of the week and assignning points. maybe add an updating chart?
- Add warning "Did person PCS?"
- Point system with options to choose how many points.
- Optimize the Holiday tables and connect directly to OPM.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</si>
</sst>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mmm\-yyyy;@"/>
    <numFmt numFmtId="165" formatCode="###\-###\-####"/>
    <numFmt numFmtId="166" formatCode="[$-409]dd\-mmm\-yyyy;@"/>
    <numFmt numFmtId="167" formatCode="[$-409]d\-mmm\-yy;@"/>
  </numFmts>
  <fonts count="73" x14ac:knownFonts="1">
    <font>
      <sz val="11"/>
      <color theme="1"/>
      <name val="Calibri"/>
      <family val="2"/>
      <scheme val="minor"/>
    </font>
    <font>
      <b/>
      <sz val="11"/>
      <color theme="1"/>
      <name val="Calibri"/>
      <family val="2"/>
      <scheme val="minor"/>
    </font>
    <font>
      <b/>
      <sz val="14"/>
      <color theme="1"/>
      <name val="Times New Roman"/>
      <family val="1"/>
    </font>
    <font>
      <b/>
      <sz val="11"/>
      <color theme="1"/>
      <name val="Times New Roman"/>
      <family val="1"/>
    </font>
    <font>
      <u/>
      <sz val="11"/>
      <color theme="10"/>
      <name val="Calibri"/>
      <family val="2"/>
      <scheme val="minor"/>
    </font>
    <font>
      <u/>
      <sz val="11"/>
      <color theme="11"/>
      <name val="Calibri"/>
      <family val="2"/>
      <scheme val="minor"/>
    </font>
    <font>
      <b/>
      <sz val="36"/>
      <color theme="1"/>
      <name val="Consolas"/>
      <family val="3"/>
    </font>
    <font>
      <b/>
      <sz val="28"/>
      <color theme="1"/>
      <name val="Consolas"/>
      <family val="3"/>
    </font>
    <font>
      <b/>
      <sz val="16"/>
      <color theme="1"/>
      <name val="Times New Roman"/>
      <family val="1"/>
    </font>
    <font>
      <sz val="16"/>
      <color theme="1"/>
      <name val="Times New Roman"/>
      <family val="1"/>
    </font>
    <font>
      <i/>
      <sz val="16"/>
      <color theme="1"/>
      <name val="Times New Roman"/>
      <family val="1"/>
    </font>
    <font>
      <sz val="16"/>
      <name val="Times New Roman"/>
      <family val="1"/>
    </font>
    <font>
      <b/>
      <sz val="16"/>
      <name val="Times New Roman"/>
      <family val="1"/>
    </font>
    <font>
      <sz val="14"/>
      <color theme="1"/>
      <name val="Consolas"/>
      <family val="3"/>
    </font>
    <font>
      <sz val="18"/>
      <color theme="1"/>
      <name val="Consolas"/>
      <family val="3"/>
    </font>
    <font>
      <sz val="11"/>
      <color theme="1"/>
      <name val="Consolas"/>
      <family val="3"/>
    </font>
    <font>
      <b/>
      <sz val="18"/>
      <color theme="1"/>
      <name val="Consolas"/>
      <family val="3"/>
    </font>
    <font>
      <sz val="12"/>
      <color theme="1"/>
      <name val="Consolas"/>
      <family val="3"/>
    </font>
    <font>
      <b/>
      <sz val="10"/>
      <color theme="1"/>
      <name val="Times New Roman"/>
      <family val="1"/>
    </font>
    <font>
      <b/>
      <sz val="11"/>
      <color theme="1"/>
      <name val="Consolas"/>
      <family val="3"/>
    </font>
    <font>
      <sz val="11"/>
      <name val="Consolas"/>
      <family val="3"/>
    </font>
    <font>
      <sz val="12"/>
      <name val="Consolas"/>
      <family val="3"/>
    </font>
    <font>
      <b/>
      <sz val="20"/>
      <color theme="1"/>
      <name val="Consolas"/>
      <family val="3"/>
    </font>
    <font>
      <b/>
      <sz val="14"/>
      <color theme="1"/>
      <name val="Consolas"/>
      <family val="3"/>
    </font>
    <font>
      <b/>
      <u/>
      <sz val="12"/>
      <color rgb="FFFF0000"/>
      <name val="Consolas"/>
      <family val="3"/>
    </font>
    <font>
      <b/>
      <sz val="16"/>
      <color theme="1"/>
      <name val="Consolas"/>
      <family val="3"/>
    </font>
    <font>
      <b/>
      <sz val="22"/>
      <color theme="1"/>
      <name val="Consolas"/>
      <family val="3"/>
    </font>
    <font>
      <sz val="22"/>
      <color theme="1"/>
      <name val="Consolas"/>
      <family val="3"/>
    </font>
    <font>
      <b/>
      <sz val="16"/>
      <name val="Consolas"/>
      <family val="3"/>
    </font>
    <font>
      <b/>
      <sz val="22"/>
      <name val="Consolas"/>
      <family val="3"/>
    </font>
    <font>
      <b/>
      <sz val="20"/>
      <name val="Consolas"/>
      <family val="3"/>
    </font>
    <font>
      <b/>
      <sz val="14"/>
      <name val="Consolas"/>
      <family val="3"/>
    </font>
    <font>
      <b/>
      <sz val="11"/>
      <name val="Consolas"/>
      <family val="3"/>
    </font>
    <font>
      <b/>
      <sz val="26"/>
      <color theme="1"/>
      <name val="Consolas"/>
      <family val="3"/>
    </font>
    <font>
      <u/>
      <sz val="14"/>
      <name val="Consolas"/>
      <family val="3"/>
    </font>
    <font>
      <u/>
      <sz val="12"/>
      <name val="Consolas"/>
      <family val="3"/>
    </font>
    <font>
      <sz val="10"/>
      <color theme="1"/>
      <name val="Consolas"/>
      <family val="3"/>
    </font>
    <font>
      <sz val="11"/>
      <name val="Calibri"/>
      <family val="2"/>
      <scheme val="minor"/>
    </font>
    <font>
      <b/>
      <sz val="14"/>
      <color rgb="FFFF0000"/>
      <name val="Consolas"/>
      <family val="3"/>
    </font>
    <font>
      <sz val="14"/>
      <color theme="0"/>
      <name val="Consolas"/>
      <family val="3"/>
    </font>
    <font>
      <b/>
      <sz val="24"/>
      <color theme="1"/>
      <name val="Calibri"/>
      <family val="2"/>
      <scheme val="minor"/>
    </font>
    <font>
      <b/>
      <u/>
      <sz val="8"/>
      <color theme="1"/>
      <name val="Consolas"/>
      <family val="3"/>
    </font>
    <font>
      <b/>
      <u/>
      <sz val="12"/>
      <color theme="1"/>
      <name val="Consolas"/>
      <family val="3"/>
    </font>
    <font>
      <sz val="36"/>
      <color theme="1"/>
      <name val="Consolas"/>
      <family val="3"/>
    </font>
    <font>
      <sz val="9"/>
      <color theme="1"/>
      <name val="Consolas"/>
      <family val="3"/>
    </font>
    <font>
      <sz val="8"/>
      <name val="Calibri"/>
      <family val="2"/>
      <scheme val="minor"/>
    </font>
    <font>
      <b/>
      <sz val="12"/>
      <name val="Consolas"/>
      <family val="3"/>
    </font>
    <font>
      <sz val="1"/>
      <color theme="0"/>
      <name val="Times New Roman"/>
      <family val="1"/>
    </font>
    <font>
      <b/>
      <sz val="10"/>
      <color theme="1"/>
      <name val="Consolas"/>
      <family val="3"/>
    </font>
    <font>
      <b/>
      <u/>
      <sz val="9"/>
      <name val="Consolas"/>
      <family val="3"/>
    </font>
    <font>
      <b/>
      <sz val="24"/>
      <color theme="1"/>
      <name val="Consolas"/>
      <family val="3"/>
    </font>
    <font>
      <b/>
      <sz val="14"/>
      <color rgb="FFFF8585"/>
      <name val="Consolas"/>
      <family val="3"/>
    </font>
    <font>
      <b/>
      <u/>
      <sz val="10"/>
      <color theme="1"/>
      <name val="Consolas"/>
      <family val="3"/>
    </font>
    <font>
      <sz val="11"/>
      <color theme="5" tint="-0.249977111117893"/>
      <name val="Consolas"/>
      <family val="3"/>
    </font>
    <font>
      <sz val="16"/>
      <color theme="1"/>
      <name val="Consolas"/>
      <family val="3"/>
    </font>
    <font>
      <sz val="18"/>
      <color theme="1"/>
      <name val="Calibri"/>
      <family val="2"/>
      <scheme val="minor"/>
    </font>
    <font>
      <b/>
      <sz val="18"/>
      <color theme="1"/>
      <name val="Calibri"/>
      <family val="2"/>
      <scheme val="minor"/>
    </font>
    <font>
      <b/>
      <sz val="16"/>
      <color theme="1"/>
      <name val="Calibri"/>
      <family val="2"/>
      <scheme val="minor"/>
    </font>
    <font>
      <sz val="11"/>
      <color theme="1" tint="0.14999847407452621"/>
      <name val="Calibri"/>
      <family val="2"/>
      <scheme val="minor"/>
    </font>
    <font>
      <b/>
      <sz val="11"/>
      <color theme="0"/>
      <name val="Calibri"/>
      <family val="2"/>
      <scheme val="minor"/>
    </font>
    <font>
      <sz val="28"/>
      <color theme="1"/>
      <name val="Calibri"/>
      <family val="2"/>
      <scheme val="minor"/>
    </font>
    <font>
      <b/>
      <sz val="14"/>
      <color rgb="FFFFC000"/>
      <name val="Consolas"/>
      <family val="3"/>
    </font>
    <font>
      <sz val="8"/>
      <color theme="1"/>
      <name val="Calibri"/>
      <family val="2"/>
      <scheme val="minor"/>
    </font>
    <font>
      <sz val="18"/>
      <name val="Calibri"/>
      <family val="2"/>
      <scheme val="minor"/>
    </font>
    <font>
      <b/>
      <sz val="18"/>
      <name val="Consolas"/>
      <family val="3"/>
    </font>
    <font>
      <b/>
      <sz val="46"/>
      <color theme="1"/>
      <name val="Consolas"/>
      <family val="3"/>
    </font>
    <font>
      <sz val="20"/>
      <color theme="1"/>
      <name val="Consolas"/>
      <family val="3"/>
    </font>
    <font>
      <sz val="48"/>
      <color theme="1"/>
      <name val="Consolas"/>
      <family val="3"/>
    </font>
    <font>
      <u/>
      <sz val="10"/>
      <color theme="1"/>
      <name val="Consolas"/>
      <family val="3"/>
    </font>
    <font>
      <u/>
      <sz val="11"/>
      <color theme="1"/>
      <name val="Consolas"/>
      <family val="3"/>
    </font>
    <font>
      <b/>
      <sz val="12"/>
      <color theme="1"/>
      <name val="Calibri"/>
      <family val="2"/>
      <scheme val="minor"/>
    </font>
    <font>
      <b/>
      <sz val="11"/>
      <color theme="0"/>
      <name val="Consolas"/>
      <family val="3"/>
    </font>
    <font>
      <sz val="14"/>
      <name val="Consolas"/>
      <family val="3"/>
    </font>
  </fonts>
  <fills count="44">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C49A00"/>
        <bgColor indexed="64"/>
      </patternFill>
    </fill>
    <fill>
      <patternFill patternType="solid">
        <fgColor rgb="FFFFDD71"/>
        <bgColor indexed="64"/>
      </patternFill>
    </fill>
    <fill>
      <patternFill patternType="solid">
        <fgColor theme="3" tint="0.59999389629810485"/>
        <bgColor indexed="64"/>
      </patternFill>
    </fill>
    <fill>
      <patternFill patternType="solid">
        <fgColor theme="1"/>
        <bgColor indexed="64"/>
      </patternFill>
    </fill>
    <fill>
      <patternFill patternType="solid">
        <fgColor rgb="FFC59EE2"/>
        <bgColor indexed="64"/>
      </patternFill>
    </fill>
    <fill>
      <patternFill patternType="solid">
        <fgColor theme="0" tint="-4.9989318521683403E-2"/>
        <bgColor indexed="64"/>
      </patternFill>
    </fill>
    <fill>
      <patternFill patternType="solid">
        <fgColor theme="2"/>
        <bgColor indexed="64"/>
      </patternFill>
    </fill>
    <fill>
      <patternFill patternType="solid">
        <fgColor theme="9"/>
        <bgColor indexed="64"/>
      </patternFill>
    </fill>
    <fill>
      <patternFill patternType="solid">
        <fgColor rgb="FFFF6600"/>
        <bgColor indexed="64"/>
      </patternFill>
    </fill>
    <fill>
      <patternFill patternType="solid">
        <fgColor rgb="FF00FFFF"/>
        <bgColor indexed="64"/>
      </patternFill>
    </fill>
    <fill>
      <patternFill patternType="solid">
        <fgColor rgb="FFFFFF9B"/>
        <bgColor indexed="64"/>
      </patternFill>
    </fill>
    <fill>
      <patternFill patternType="solid">
        <fgColor rgb="FF996633"/>
        <bgColor indexed="64"/>
      </patternFill>
    </fill>
    <fill>
      <patternFill patternType="solid">
        <fgColor rgb="FF00FF00"/>
        <bgColor indexed="64"/>
      </patternFill>
    </fill>
    <fill>
      <patternFill patternType="solid">
        <fgColor rgb="FFFF99FF"/>
        <bgColor indexed="64"/>
      </patternFill>
    </fill>
    <fill>
      <patternFill patternType="solid">
        <fgColor rgb="FFFFCC99"/>
        <bgColor indexed="64"/>
      </patternFill>
    </fill>
    <fill>
      <patternFill patternType="solid">
        <fgColor rgb="FF3333CC"/>
        <bgColor indexed="64"/>
      </patternFill>
    </fill>
    <fill>
      <patternFill patternType="solid">
        <fgColor rgb="FF3399FF"/>
        <bgColor indexed="64"/>
      </patternFill>
    </fill>
    <fill>
      <patternFill patternType="solid">
        <fgColor rgb="FFFF1DFF"/>
        <bgColor indexed="64"/>
      </patternFill>
    </fill>
    <fill>
      <patternFill patternType="solid">
        <fgColor rgb="FFFFFFFF"/>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C687E9"/>
        <bgColor indexed="64"/>
      </patternFill>
    </fill>
    <fill>
      <patternFill patternType="solid">
        <fgColor theme="0" tint="-0.34998626667073579"/>
        <bgColor indexed="64"/>
      </patternFill>
    </fill>
    <fill>
      <patternFill patternType="solid">
        <fgColor rgb="FFA87C00"/>
        <bgColor indexed="64"/>
      </patternFill>
    </fill>
    <fill>
      <patternFill patternType="solid">
        <fgColor rgb="FFEAAD00"/>
        <bgColor indexed="64"/>
      </patternFill>
    </fill>
    <fill>
      <patternFill patternType="solid">
        <fgColor theme="1" tint="4.9989318521683403E-2"/>
        <bgColor indexed="64"/>
      </patternFill>
    </fill>
    <fill>
      <patternFill patternType="solid">
        <fgColor rgb="FFFF5353"/>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rgb="FFFFD757"/>
        <bgColor indexed="64"/>
      </patternFill>
    </fill>
    <fill>
      <patternFill patternType="solid">
        <fgColor theme="0" tint="-0.14999847407452621"/>
        <bgColor theme="0" tint="-0.14999847407452621"/>
      </patternFill>
    </fill>
    <fill>
      <patternFill patternType="solid">
        <fgColor theme="1" tint="0.14999847407452621"/>
        <bgColor indexed="64"/>
      </patternFill>
    </fill>
    <fill>
      <patternFill patternType="solid">
        <fgColor rgb="FFC00000"/>
        <bgColor indexed="64"/>
      </patternFill>
    </fill>
    <fill>
      <patternFill patternType="solid">
        <fgColor rgb="FF92D050"/>
        <bgColor indexed="64"/>
      </patternFill>
    </fill>
  </fills>
  <borders count="12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right style="thick">
        <color auto="1"/>
      </right>
      <top style="thin">
        <color auto="1"/>
      </top>
      <bottom style="thin">
        <color auto="1"/>
      </bottom>
      <diagonal/>
    </border>
    <border>
      <left style="thin">
        <color auto="1"/>
      </left>
      <right/>
      <top style="thick">
        <color auto="1"/>
      </top>
      <bottom style="thin">
        <color auto="1"/>
      </bottom>
      <diagonal/>
    </border>
    <border>
      <left/>
      <right style="thin">
        <color auto="1"/>
      </right>
      <top style="thick">
        <color auto="1"/>
      </top>
      <bottom style="thin">
        <color auto="1"/>
      </bottom>
      <diagonal/>
    </border>
    <border>
      <left style="thick">
        <color auto="1"/>
      </left>
      <right style="thick">
        <color auto="1"/>
      </right>
      <top style="thick">
        <color auto="1"/>
      </top>
      <bottom style="thick">
        <color auto="1"/>
      </bottom>
      <diagonal/>
    </border>
    <border>
      <left/>
      <right style="thick">
        <color auto="1"/>
      </right>
      <top style="thick">
        <color auto="1"/>
      </top>
      <bottom style="thin">
        <color auto="1"/>
      </bottom>
      <diagonal/>
    </border>
    <border>
      <left style="thick">
        <color auto="1"/>
      </left>
      <right style="thin">
        <color auto="1"/>
      </right>
      <top style="thick">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ck">
        <color auto="1"/>
      </right>
      <top style="thin">
        <color auto="1"/>
      </top>
      <bottom style="thick">
        <color auto="1"/>
      </bottom>
      <diagonal/>
    </border>
    <border>
      <left style="thick">
        <color auto="1"/>
      </left>
      <right/>
      <top style="thin">
        <color auto="1"/>
      </top>
      <bottom style="thin">
        <color auto="1"/>
      </bottom>
      <diagonal/>
    </border>
    <border>
      <left/>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bottom/>
      <diagonal/>
    </border>
    <border>
      <left/>
      <right style="thick">
        <color auto="1"/>
      </right>
      <top/>
      <bottom/>
      <diagonal/>
    </border>
    <border>
      <left style="thick">
        <color indexed="64"/>
      </left>
      <right style="thick">
        <color auto="1"/>
      </right>
      <top/>
      <bottom style="thick">
        <color auto="1"/>
      </bottom>
      <diagonal/>
    </border>
    <border>
      <left/>
      <right/>
      <top/>
      <bottom style="medium">
        <color indexed="64"/>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thick">
        <color auto="1"/>
      </right>
      <top style="medium">
        <color indexed="64"/>
      </top>
      <bottom style="medium">
        <color indexed="64"/>
      </bottom>
      <diagonal/>
    </border>
    <border>
      <left style="thin">
        <color auto="1"/>
      </left>
      <right style="thin">
        <color auto="1"/>
      </right>
      <top style="thin">
        <color auto="1"/>
      </top>
      <bottom style="thick">
        <color auto="1"/>
      </bottom>
      <diagonal/>
    </border>
    <border>
      <left/>
      <right/>
      <top style="thick">
        <color auto="1"/>
      </top>
      <bottom/>
      <diagonal/>
    </border>
    <border>
      <left/>
      <right style="thin">
        <color auto="1"/>
      </right>
      <top style="thin">
        <color auto="1"/>
      </top>
      <bottom style="thick">
        <color auto="1"/>
      </bottom>
      <diagonal/>
    </border>
    <border>
      <left style="thick">
        <color auto="1"/>
      </left>
      <right style="thick">
        <color auto="1"/>
      </right>
      <top style="thick">
        <color auto="1"/>
      </top>
      <bottom/>
      <diagonal/>
    </border>
    <border>
      <left style="thick">
        <color auto="1"/>
      </left>
      <right style="medium">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top/>
      <bottom/>
      <diagonal/>
    </border>
    <border>
      <left style="thick">
        <color auto="1"/>
      </left>
      <right style="thick">
        <color auto="1"/>
      </right>
      <top/>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ck">
        <color auto="1"/>
      </left>
      <right/>
      <top style="thick">
        <color auto="1"/>
      </top>
      <bottom style="thin">
        <color auto="1"/>
      </bottom>
      <diagonal/>
    </border>
    <border>
      <left style="thick">
        <color auto="1"/>
      </left>
      <right/>
      <top style="thin">
        <color auto="1"/>
      </top>
      <bottom style="thick">
        <color auto="1"/>
      </bottom>
      <diagonal/>
    </border>
    <border>
      <left style="thick">
        <color indexed="64"/>
      </left>
      <right style="thick">
        <color indexed="64"/>
      </right>
      <top style="medium">
        <color indexed="64"/>
      </top>
      <bottom style="thick">
        <color indexed="64"/>
      </bottom>
      <diagonal/>
    </border>
    <border>
      <left style="thick">
        <color auto="1"/>
      </left>
      <right style="thick">
        <color auto="1"/>
      </right>
      <top style="medium">
        <color auto="1"/>
      </top>
      <bottom style="medium">
        <color auto="1"/>
      </bottom>
      <diagonal/>
    </border>
    <border>
      <left/>
      <right style="thick">
        <color auto="1"/>
      </right>
      <top style="thick">
        <color auto="1"/>
      </top>
      <bottom/>
      <diagonal/>
    </border>
    <border>
      <left style="thick">
        <color auto="1"/>
      </left>
      <right/>
      <top style="thick">
        <color auto="1"/>
      </top>
      <bottom/>
      <diagonal/>
    </border>
    <border>
      <left style="thick">
        <color auto="1"/>
      </left>
      <right style="thin">
        <color auto="1"/>
      </right>
      <top style="thick">
        <color auto="1"/>
      </top>
      <bottom style="thin">
        <color auto="1"/>
      </bottom>
      <diagonal/>
    </border>
    <border>
      <left style="thick">
        <color indexed="64"/>
      </left>
      <right/>
      <top/>
      <bottom style="thick">
        <color auto="1"/>
      </bottom>
      <diagonal/>
    </border>
    <border>
      <left/>
      <right/>
      <top style="medium">
        <color auto="1"/>
      </top>
      <bottom/>
      <diagonal/>
    </border>
    <border>
      <left/>
      <right/>
      <top/>
      <bottom style="thick">
        <color auto="1"/>
      </bottom>
      <diagonal/>
    </border>
    <border>
      <left style="medium">
        <color auto="1"/>
      </left>
      <right style="thick">
        <color auto="1"/>
      </right>
      <top style="thick">
        <color auto="1"/>
      </top>
      <bottom style="medium">
        <color auto="1"/>
      </bottom>
      <diagonal/>
    </border>
    <border>
      <left style="thick">
        <color auto="1"/>
      </left>
      <right style="thick">
        <color auto="1"/>
      </right>
      <top style="thick">
        <color auto="1"/>
      </top>
      <bottom style="medium">
        <color auto="1"/>
      </bottom>
      <diagonal/>
    </border>
    <border>
      <left style="thin">
        <color auto="1"/>
      </left>
      <right style="thick">
        <color auto="1"/>
      </right>
      <top style="thin">
        <color auto="1"/>
      </top>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
      <left style="thick">
        <color auto="1"/>
      </left>
      <right style="thick">
        <color indexed="64"/>
      </right>
      <top style="medium">
        <color auto="1"/>
      </top>
      <bottom style="thin">
        <color auto="1"/>
      </bottom>
      <diagonal/>
    </border>
    <border>
      <left style="thick">
        <color auto="1"/>
      </left>
      <right style="thick">
        <color auto="1"/>
      </right>
      <top style="thick">
        <color auto="1"/>
      </top>
      <bottom style="thin">
        <color auto="1"/>
      </bottom>
      <diagonal/>
    </border>
    <border>
      <left/>
      <right/>
      <top style="thick">
        <color auto="1"/>
      </top>
      <bottom style="medium">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medium">
        <color auto="1"/>
      </top>
      <bottom/>
      <diagonal/>
    </border>
    <border>
      <left style="medium">
        <color auto="1"/>
      </left>
      <right style="thick">
        <color auto="1"/>
      </right>
      <top style="thin">
        <color auto="1"/>
      </top>
      <bottom/>
      <diagonal/>
    </border>
    <border>
      <left/>
      <right style="thick">
        <color auto="1"/>
      </right>
      <top/>
      <bottom style="thick">
        <color auto="1"/>
      </bottom>
      <diagonal/>
    </border>
    <border>
      <left style="thick">
        <color auto="1"/>
      </left>
      <right style="thick">
        <color auto="1"/>
      </right>
      <top style="thin">
        <color auto="1"/>
      </top>
      <bottom/>
      <diagonal/>
    </border>
    <border>
      <left style="thick">
        <color auto="1"/>
      </left>
      <right/>
      <top/>
      <bottom style="thin">
        <color auto="1"/>
      </bottom>
      <diagonal/>
    </border>
    <border>
      <left/>
      <right style="thick">
        <color theme="1"/>
      </right>
      <top style="thin">
        <color auto="1"/>
      </top>
      <bottom style="thin">
        <color auto="1"/>
      </bottom>
      <diagonal/>
    </border>
    <border>
      <left style="thin">
        <color auto="1"/>
      </left>
      <right/>
      <top style="medium">
        <color auto="1"/>
      </top>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style="thin">
        <color auto="1"/>
      </left>
      <right/>
      <top style="medium">
        <color theme="8"/>
      </top>
      <bottom/>
      <diagonal/>
    </border>
    <border>
      <left style="thick">
        <color auto="1"/>
      </left>
      <right/>
      <top style="thin">
        <color auto="1"/>
      </top>
      <bottom/>
      <diagonal/>
    </border>
    <border>
      <left style="medium">
        <color auto="1"/>
      </left>
      <right/>
      <top style="thin">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diagonal/>
    </border>
    <border>
      <left style="thick">
        <color auto="1"/>
      </left>
      <right/>
      <top/>
      <bottom style="medium">
        <color auto="1"/>
      </bottom>
      <diagonal/>
    </border>
    <border>
      <left/>
      <right style="thick">
        <color auto="1"/>
      </right>
      <top/>
      <bottom style="medium">
        <color auto="1"/>
      </bottom>
      <diagonal/>
    </border>
    <border>
      <left style="thick">
        <color auto="1"/>
      </left>
      <right/>
      <top style="medium">
        <color auto="1"/>
      </top>
      <bottom/>
      <diagonal/>
    </border>
    <border>
      <left/>
      <right style="thick">
        <color auto="1"/>
      </right>
      <top style="medium">
        <color auto="1"/>
      </top>
      <bottom/>
      <diagonal/>
    </border>
    <border>
      <left/>
      <right/>
      <top style="medium">
        <color auto="1"/>
      </top>
      <bottom style="thin">
        <color auto="1"/>
      </bottom>
      <diagonal/>
    </border>
    <border>
      <left style="thin">
        <color auto="1"/>
      </left>
      <right/>
      <top style="thick">
        <color auto="1"/>
      </top>
      <bottom/>
      <diagonal/>
    </border>
    <border>
      <left/>
      <right/>
      <top style="thin">
        <color theme="1"/>
      </top>
      <bottom/>
      <diagonal/>
    </border>
    <border>
      <left style="thin">
        <color auto="1"/>
      </left>
      <right style="thick">
        <color auto="1"/>
      </right>
      <top style="thick">
        <color auto="1"/>
      </top>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n">
        <color auto="1"/>
      </left>
      <right style="thick">
        <color auto="1"/>
      </right>
      <top style="medium">
        <color auto="1"/>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ck">
        <color auto="1"/>
      </left>
      <right style="medium">
        <color auto="1"/>
      </right>
      <top style="thick">
        <color auto="1"/>
      </top>
      <bottom style="thick">
        <color auto="1"/>
      </bottom>
      <diagonal/>
    </border>
    <border>
      <left style="thin">
        <color theme="8"/>
      </left>
      <right/>
      <top/>
      <bottom/>
      <diagonal/>
    </border>
    <border>
      <left style="dashDotDot">
        <color auto="1"/>
      </left>
      <right style="thick">
        <color auto="1"/>
      </right>
      <top style="thick">
        <color auto="1"/>
      </top>
      <bottom style="thick">
        <color auto="1"/>
      </bottom>
      <diagonal/>
    </border>
    <border>
      <left/>
      <right style="thin">
        <color auto="1"/>
      </right>
      <top/>
      <bottom/>
      <diagonal/>
    </border>
    <border>
      <left/>
      <right style="thin">
        <color auto="1"/>
      </right>
      <top style="thick">
        <color auto="1"/>
      </top>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style="medium">
        <color auto="1"/>
      </right>
      <top/>
      <bottom style="thick">
        <color auto="1"/>
      </bottom>
      <diagonal/>
    </border>
    <border>
      <left style="medium">
        <color auto="1"/>
      </left>
      <right style="dashDotDot">
        <color auto="1"/>
      </right>
      <top/>
      <bottom style="thick">
        <color auto="1"/>
      </bottom>
      <diagonal/>
    </border>
    <border>
      <left style="thick">
        <color auto="1"/>
      </left>
      <right/>
      <top style="thick">
        <color auto="1"/>
      </top>
      <bottom style="mediumDashed">
        <color auto="1"/>
      </bottom>
      <diagonal/>
    </border>
    <border>
      <left/>
      <right/>
      <top style="thick">
        <color auto="1"/>
      </top>
      <bottom style="mediumDashed">
        <color auto="1"/>
      </bottom>
      <diagonal/>
    </border>
    <border>
      <left/>
      <right style="thick">
        <color auto="1"/>
      </right>
      <top style="thick">
        <color auto="1"/>
      </top>
      <bottom style="mediumDashed">
        <color auto="1"/>
      </bottom>
      <diagonal/>
    </border>
    <border>
      <left/>
      <right/>
      <top style="mediumDashed">
        <color auto="1"/>
      </top>
      <bottom style="thick">
        <color auto="1"/>
      </bottom>
      <diagonal/>
    </border>
    <border>
      <left/>
      <right style="thick">
        <color auto="1"/>
      </right>
      <top style="mediumDashed">
        <color auto="1"/>
      </top>
      <bottom style="thick">
        <color auto="1"/>
      </bottom>
      <diagonal/>
    </border>
    <border>
      <left/>
      <right/>
      <top style="thin">
        <color auto="1"/>
      </top>
      <bottom style="thick">
        <color auto="1"/>
      </bottom>
      <diagonal/>
    </border>
    <border>
      <left style="thin">
        <color auto="1"/>
      </left>
      <right/>
      <top style="thin">
        <color auto="1"/>
      </top>
      <bottom style="thick">
        <color auto="1"/>
      </bottom>
      <diagonal/>
    </border>
    <border>
      <left style="thick">
        <color theme="1"/>
      </left>
      <right style="thin">
        <color auto="1"/>
      </right>
      <top style="thin">
        <color auto="1"/>
      </top>
      <bottom style="thin">
        <color auto="1"/>
      </bottom>
      <diagonal/>
    </border>
    <border>
      <left/>
      <right style="thick">
        <color theme="1"/>
      </right>
      <top style="thin">
        <color auto="1"/>
      </top>
      <bottom style="thick">
        <color auto="1"/>
      </bottom>
      <diagonal/>
    </border>
    <border>
      <left style="thick">
        <color theme="1"/>
      </left>
      <right style="thin">
        <color auto="1"/>
      </right>
      <top style="thin">
        <color auto="1"/>
      </top>
      <bottom style="thick">
        <color auto="1"/>
      </bottom>
      <diagonal/>
    </border>
    <border>
      <left style="thick">
        <color auto="1"/>
      </left>
      <right style="thin">
        <color auto="1"/>
      </right>
      <top style="thick">
        <color auto="1"/>
      </top>
      <bottom/>
      <diagonal/>
    </border>
    <border>
      <left style="thick">
        <color auto="1"/>
      </left>
      <right style="thin">
        <color auto="1"/>
      </right>
      <top style="medium">
        <color auto="1"/>
      </top>
      <bottom/>
      <diagonal/>
    </border>
    <border>
      <left/>
      <right style="thick">
        <color theme="1"/>
      </right>
      <top style="thick">
        <color auto="1"/>
      </top>
      <bottom style="thin">
        <color auto="1"/>
      </bottom>
      <diagonal/>
    </border>
    <border>
      <left style="thick">
        <color theme="1"/>
      </left>
      <right style="thin">
        <color auto="1"/>
      </right>
      <top style="thick">
        <color auto="1"/>
      </top>
      <bottom style="thin">
        <color auto="1"/>
      </bottom>
      <diagonal/>
    </border>
    <border>
      <left style="thick">
        <color auto="1"/>
      </left>
      <right/>
      <top style="mediumDashed">
        <color auto="1"/>
      </top>
      <bottom/>
      <diagonal/>
    </border>
  </borders>
  <cellStyleXfs count="3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70">
    <xf numFmtId="0" fontId="0" fillId="0" borderId="0" xfId="0"/>
    <xf numFmtId="0" fontId="8" fillId="0" borderId="27" xfId="0" applyFont="1" applyBorder="1" applyAlignment="1">
      <alignment horizontal="left" wrapText="1"/>
    </xf>
    <xf numFmtId="0" fontId="0" fillId="0" borderId="0" xfId="0" applyAlignment="1">
      <alignment horizontal="left"/>
    </xf>
    <xf numFmtId="0" fontId="2" fillId="0" borderId="0" xfId="0" applyFont="1" applyAlignment="1">
      <alignment horizontal="left"/>
    </xf>
    <xf numFmtId="0" fontId="3" fillId="0" borderId="0" xfId="0" applyFont="1"/>
    <xf numFmtId="0" fontId="1" fillId="0" borderId="0" xfId="0" applyFont="1"/>
    <xf numFmtId="0" fontId="15" fillId="0" borderId="0" xfId="0" applyFont="1"/>
    <xf numFmtId="0" fontId="17" fillId="0" borderId="24" xfId="0" applyFont="1" applyBorder="1" applyAlignment="1">
      <alignment horizontal="left"/>
    </xf>
    <xf numFmtId="0" fontId="10" fillId="0" borderId="24" xfId="0" applyFont="1" applyBorder="1" applyAlignment="1">
      <alignment horizontal="left"/>
    </xf>
    <xf numFmtId="0" fontId="13" fillId="0" borderId="0" xfId="0" applyFont="1"/>
    <xf numFmtId="0" fontId="12" fillId="11" borderId="7" xfId="0" applyFont="1" applyFill="1" applyBorder="1" applyAlignment="1">
      <alignment horizontal="right"/>
    </xf>
    <xf numFmtId="0" fontId="12" fillId="11" borderId="28" xfId="0" applyFont="1" applyFill="1" applyBorder="1" applyAlignment="1">
      <alignment horizontal="left"/>
    </xf>
    <xf numFmtId="0" fontId="37" fillId="0" borderId="0" xfId="0" applyFont="1"/>
    <xf numFmtId="167" fontId="15" fillId="0" borderId="41" xfId="0" applyNumberFormat="1" applyFont="1" applyBorder="1" applyAlignment="1" applyProtection="1">
      <alignment horizontal="left"/>
      <protection locked="0"/>
    </xf>
    <xf numFmtId="0" fontId="15" fillId="0" borderId="42" xfId="0" applyFont="1" applyBorder="1" applyProtection="1">
      <protection locked="0"/>
    </xf>
    <xf numFmtId="167" fontId="0" fillId="0" borderId="41" xfId="0" applyNumberFormat="1" applyBorder="1" applyAlignment="1" applyProtection="1">
      <alignment horizontal="left"/>
      <protection locked="0"/>
    </xf>
    <xf numFmtId="0" fontId="0" fillId="0" borderId="42" xfId="0" applyBorder="1" applyProtection="1">
      <protection locked="0"/>
    </xf>
    <xf numFmtId="167" fontId="0" fillId="0" borderId="43" xfId="0" applyNumberFormat="1" applyBorder="1" applyAlignment="1" applyProtection="1">
      <alignment horizontal="left"/>
      <protection locked="0"/>
    </xf>
    <xf numFmtId="0" fontId="0" fillId="0" borderId="44" xfId="0" applyBorder="1" applyProtection="1">
      <protection locked="0"/>
    </xf>
    <xf numFmtId="0" fontId="36" fillId="0" borderId="0" xfId="0" applyFont="1"/>
    <xf numFmtId="0" fontId="15" fillId="14" borderId="37" xfId="0" applyFont="1" applyFill="1" applyBorder="1" applyAlignment="1">
      <alignment vertical="top" wrapText="1"/>
    </xf>
    <xf numFmtId="0" fontId="21" fillId="0" borderId="0" xfId="0" applyFont="1"/>
    <xf numFmtId="0" fontId="17" fillId="0" borderId="12" xfId="0" applyFont="1" applyBorder="1" applyProtection="1">
      <protection locked="0"/>
    </xf>
    <xf numFmtId="0" fontId="17" fillId="0" borderId="9" xfId="0" applyFont="1" applyBorder="1" applyProtection="1">
      <protection locked="0"/>
    </xf>
    <xf numFmtId="0" fontId="21" fillId="0" borderId="9" xfId="0" applyFont="1" applyBorder="1" applyProtection="1">
      <protection locked="0"/>
    </xf>
    <xf numFmtId="0" fontId="20" fillId="9" borderId="25" xfId="0" applyFont="1" applyFill="1" applyBorder="1"/>
    <xf numFmtId="0" fontId="20" fillId="8" borderId="25" xfId="0" applyFont="1" applyFill="1" applyBorder="1"/>
    <xf numFmtId="0" fontId="20" fillId="7" borderId="25" xfId="0" applyFont="1" applyFill="1" applyBorder="1"/>
    <xf numFmtId="0" fontId="20" fillId="13" borderId="25" xfId="0" applyFont="1" applyFill="1" applyBorder="1"/>
    <xf numFmtId="0" fontId="20" fillId="4" borderId="25" xfId="0" applyFont="1" applyFill="1" applyBorder="1"/>
    <xf numFmtId="0" fontId="20" fillId="5" borderId="25" xfId="0" applyFont="1" applyFill="1" applyBorder="1"/>
    <xf numFmtId="0" fontId="20" fillId="6" borderId="18" xfId="0" applyFont="1" applyFill="1" applyBorder="1"/>
    <xf numFmtId="0" fontId="15" fillId="0" borderId="45" xfId="0" applyFont="1" applyBorder="1"/>
    <xf numFmtId="0" fontId="15" fillId="0" borderId="55" xfId="0" applyFont="1" applyBorder="1"/>
    <xf numFmtId="0" fontId="15" fillId="0" borderId="10" xfId="0" applyFont="1" applyBorder="1"/>
    <xf numFmtId="0" fontId="15" fillId="12" borderId="8" xfId="0" applyFont="1" applyFill="1" applyBorder="1"/>
    <xf numFmtId="0" fontId="15" fillId="0" borderId="3" xfId="0" applyFont="1" applyBorder="1"/>
    <xf numFmtId="0" fontId="15" fillId="6" borderId="8" xfId="0" applyFont="1" applyFill="1" applyBorder="1" applyAlignment="1">
      <alignment horizontal="left"/>
    </xf>
    <xf numFmtId="0" fontId="16" fillId="6" borderId="21" xfId="0" applyFont="1" applyFill="1" applyBorder="1" applyAlignment="1" applyProtection="1">
      <alignment horizontal="center"/>
      <protection locked="0"/>
    </xf>
    <xf numFmtId="167" fontId="14" fillId="28" borderId="40" xfId="0" applyNumberFormat="1" applyFont="1" applyFill="1" applyBorder="1" applyAlignment="1" applyProtection="1">
      <alignment horizontal="center" vertical="center"/>
      <protection locked="0"/>
    </xf>
    <xf numFmtId="0" fontId="14" fillId="28" borderId="59" xfId="0" applyFont="1" applyFill="1" applyBorder="1" applyAlignment="1" applyProtection="1">
      <alignment horizontal="center" vertical="center"/>
      <protection locked="0"/>
    </xf>
    <xf numFmtId="0" fontId="19" fillId="0" borderId="58" xfId="0" applyFont="1" applyBorder="1" applyAlignment="1">
      <alignment vertical="center"/>
    </xf>
    <xf numFmtId="0" fontId="21" fillId="0" borderId="61" xfId="0" applyFont="1" applyBorder="1" applyProtection="1">
      <protection locked="0"/>
    </xf>
    <xf numFmtId="0" fontId="19" fillId="0" borderId="56" xfId="0" applyFont="1" applyBorder="1" applyAlignment="1">
      <alignment horizontal="left" vertical="center"/>
    </xf>
    <xf numFmtId="0" fontId="17" fillId="0" borderId="14" xfId="0" applyFont="1" applyBorder="1" applyProtection="1">
      <protection locked="0"/>
    </xf>
    <xf numFmtId="0" fontId="17" fillId="0" borderId="1" xfId="0" applyFont="1" applyBorder="1" applyProtection="1">
      <protection locked="0"/>
    </xf>
    <xf numFmtId="0" fontId="17" fillId="0" borderId="6" xfId="0" applyFont="1" applyBorder="1" applyProtection="1">
      <protection locked="0"/>
    </xf>
    <xf numFmtId="0" fontId="19" fillId="0" borderId="58" xfId="0" applyFont="1" applyBorder="1" applyAlignment="1">
      <alignment horizontal="left" vertical="center"/>
    </xf>
    <xf numFmtId="0" fontId="21" fillId="0" borderId="14" xfId="0" applyFont="1" applyBorder="1" applyProtection="1">
      <protection locked="0"/>
    </xf>
    <xf numFmtId="0" fontId="21" fillId="0" borderId="1" xfId="0" applyFont="1" applyBorder="1" applyProtection="1">
      <protection locked="0"/>
    </xf>
    <xf numFmtId="0" fontId="20" fillId="14" borderId="52" xfId="0" applyFont="1" applyFill="1" applyBorder="1" applyAlignment="1">
      <alignment horizontal="center" vertical="center"/>
    </xf>
    <xf numFmtId="0" fontId="21" fillId="14" borderId="52" xfId="0" applyFont="1" applyFill="1" applyBorder="1" applyAlignment="1">
      <alignment horizontal="center" vertical="center"/>
    </xf>
    <xf numFmtId="14" fontId="21" fillId="14" borderId="51" xfId="0" applyNumberFormat="1" applyFont="1" applyFill="1" applyBorder="1" applyAlignment="1">
      <alignment horizontal="center" vertical="center"/>
    </xf>
    <xf numFmtId="0" fontId="15" fillId="30" borderId="60" xfId="0" applyFont="1" applyFill="1" applyBorder="1" applyAlignment="1">
      <alignment horizontal="center"/>
    </xf>
    <xf numFmtId="0" fontId="17" fillId="14" borderId="37" xfId="0" applyFont="1" applyFill="1" applyBorder="1" applyAlignment="1">
      <alignment horizontal="right" vertical="center" wrapText="1"/>
    </xf>
    <xf numFmtId="0" fontId="15" fillId="0" borderId="11" xfId="0" applyFont="1" applyBorder="1"/>
    <xf numFmtId="0" fontId="15" fillId="0" borderId="28" xfId="0" applyFont="1" applyBorder="1"/>
    <xf numFmtId="0" fontId="23" fillId="31" borderId="66" xfId="0" applyFont="1" applyFill="1" applyBorder="1" applyAlignment="1">
      <alignment vertical="center"/>
    </xf>
    <xf numFmtId="0" fontId="23" fillId="4" borderId="66" xfId="0" applyFont="1" applyFill="1" applyBorder="1" applyAlignment="1">
      <alignment vertical="center"/>
    </xf>
    <xf numFmtId="0" fontId="23" fillId="5" borderId="66" xfId="0" applyFont="1" applyFill="1" applyBorder="1" applyAlignment="1">
      <alignment vertical="center"/>
    </xf>
    <xf numFmtId="0" fontId="23" fillId="32" borderId="66" xfId="0" applyFont="1" applyFill="1" applyBorder="1" applyAlignment="1">
      <alignment vertical="center"/>
    </xf>
    <xf numFmtId="0" fontId="23" fillId="33" borderId="66" xfId="0" applyFont="1" applyFill="1" applyBorder="1" applyAlignment="1">
      <alignment vertical="center"/>
    </xf>
    <xf numFmtId="0" fontId="23" fillId="34" borderId="66" xfId="0" applyFont="1" applyFill="1" applyBorder="1" applyAlignment="1">
      <alignment vertical="center"/>
    </xf>
    <xf numFmtId="0" fontId="9" fillId="3" borderId="1" xfId="0" applyFont="1" applyFill="1" applyBorder="1"/>
    <xf numFmtId="0" fontId="15" fillId="0" borderId="53" xfId="0" applyFont="1" applyBorder="1"/>
    <xf numFmtId="0" fontId="15" fillId="0" borderId="23" xfId="0" applyFont="1" applyBorder="1"/>
    <xf numFmtId="0" fontId="15" fillId="0" borderId="50" xfId="0" applyFont="1" applyBorder="1"/>
    <xf numFmtId="0" fontId="15" fillId="6" borderId="10" xfId="0" applyFont="1" applyFill="1" applyBorder="1" applyAlignment="1">
      <alignment horizontal="left"/>
    </xf>
    <xf numFmtId="0" fontId="15" fillId="0" borderId="36" xfId="0" applyFont="1" applyBorder="1"/>
    <xf numFmtId="0" fontId="19" fillId="29" borderId="54" xfId="0" applyFont="1" applyFill="1" applyBorder="1"/>
    <xf numFmtId="0" fontId="19" fillId="29" borderId="37" xfId="0" applyFont="1" applyFill="1" applyBorder="1"/>
    <xf numFmtId="0" fontId="19" fillId="29" borderId="53" xfId="0" applyFont="1" applyFill="1" applyBorder="1"/>
    <xf numFmtId="0" fontId="9" fillId="0" borderId="1" xfId="0" applyFont="1" applyBorder="1" applyAlignment="1">
      <alignment horizontal="left"/>
    </xf>
    <xf numFmtId="0" fontId="9" fillId="3" borderId="1" xfId="0" applyFont="1" applyFill="1" applyBorder="1" applyAlignment="1">
      <alignment horizontal="left"/>
    </xf>
    <xf numFmtId="0" fontId="11" fillId="0" borderId="1" xfId="0" applyFont="1" applyBorder="1" applyAlignment="1">
      <alignment horizontal="left"/>
    </xf>
    <xf numFmtId="0" fontId="0" fillId="0" borderId="0" xfId="0" applyAlignment="1">
      <alignment wrapText="1"/>
    </xf>
    <xf numFmtId="0" fontId="18" fillId="0" borderId="10" xfId="0" applyFont="1" applyBorder="1" applyProtection="1">
      <protection locked="0"/>
    </xf>
    <xf numFmtId="0" fontId="18" fillId="3" borderId="2" xfId="0" applyFont="1" applyFill="1" applyBorder="1" applyProtection="1">
      <protection locked="0"/>
    </xf>
    <xf numFmtId="0" fontId="18" fillId="0" borderId="2" xfId="0" applyFont="1" applyBorder="1" applyProtection="1">
      <protection locked="0"/>
    </xf>
    <xf numFmtId="0" fontId="18" fillId="0" borderId="10" xfId="0" applyFont="1" applyBorder="1" applyAlignment="1" applyProtection="1">
      <alignment horizontal="left"/>
      <protection locked="0"/>
    </xf>
    <xf numFmtId="0" fontId="18" fillId="0" borderId="8" xfId="0" applyFont="1" applyBorder="1" applyAlignment="1" applyProtection="1">
      <alignment horizontal="left"/>
      <protection locked="0"/>
    </xf>
    <xf numFmtId="0" fontId="18" fillId="0" borderId="8" xfId="0" applyFont="1" applyBorder="1" applyProtection="1">
      <protection locked="0"/>
    </xf>
    <xf numFmtId="0" fontId="18" fillId="3" borderId="8" xfId="0" applyFont="1" applyFill="1" applyBorder="1" applyProtection="1">
      <protection locked="0"/>
    </xf>
    <xf numFmtId="0" fontId="36" fillId="0" borderId="3" xfId="0" applyFont="1" applyBorder="1"/>
    <xf numFmtId="0" fontId="36" fillId="0" borderId="76" xfId="0" applyFont="1" applyBorder="1"/>
    <xf numFmtId="0" fontId="36" fillId="0" borderId="77" xfId="0" applyFont="1" applyBorder="1"/>
    <xf numFmtId="0" fontId="41" fillId="6" borderId="0" xfId="0" applyFont="1" applyFill="1" applyAlignment="1">
      <alignment wrapText="1"/>
    </xf>
    <xf numFmtId="0" fontId="41" fillId="6" borderId="45" xfId="0" applyFont="1" applyFill="1" applyBorder="1" applyAlignment="1">
      <alignment horizontal="left" vertical="center"/>
    </xf>
    <xf numFmtId="0" fontId="42" fillId="6" borderId="83" xfId="0" applyFont="1" applyFill="1" applyBorder="1" applyAlignment="1">
      <alignment horizontal="left"/>
    </xf>
    <xf numFmtId="0" fontId="36" fillId="14" borderId="54" xfId="0" applyFont="1" applyFill="1" applyBorder="1" applyAlignment="1">
      <alignment vertical="top" wrapText="1"/>
    </xf>
    <xf numFmtId="0" fontId="15" fillId="14" borderId="37" xfId="0" applyFont="1" applyFill="1" applyBorder="1"/>
    <xf numFmtId="0" fontId="14" fillId="14" borderId="37" xfId="0" applyFont="1" applyFill="1" applyBorder="1" applyAlignment="1" applyProtection="1">
      <alignment horizontal="center" vertical="center" wrapText="1"/>
      <protection locked="0"/>
    </xf>
    <xf numFmtId="0" fontId="17" fillId="14" borderId="37" xfId="0" applyFont="1" applyFill="1" applyBorder="1" applyAlignment="1">
      <alignment horizontal="right" wrapText="1"/>
    </xf>
    <xf numFmtId="0" fontId="51" fillId="35" borderId="66" xfId="0" applyFont="1" applyFill="1" applyBorder="1" applyAlignment="1">
      <alignment vertical="center"/>
    </xf>
    <xf numFmtId="0" fontId="23" fillId="36" borderId="66" xfId="0" applyFont="1" applyFill="1" applyBorder="1" applyAlignment="1">
      <alignment vertical="center"/>
    </xf>
    <xf numFmtId="0" fontId="47" fillId="3" borderId="74" xfId="0" applyFont="1" applyFill="1" applyBorder="1" applyAlignment="1" applyProtection="1">
      <alignment horizontal="centerContinuous"/>
      <protection locked="0"/>
    </xf>
    <xf numFmtId="0" fontId="47" fillId="3" borderId="13" xfId="0" applyFont="1" applyFill="1" applyBorder="1" applyAlignment="1" applyProtection="1">
      <alignment horizontal="centerContinuous"/>
      <protection locked="0"/>
    </xf>
    <xf numFmtId="0" fontId="47" fillId="3" borderId="74" xfId="0" applyFont="1" applyFill="1" applyBorder="1" applyAlignment="1" applyProtection="1">
      <alignment horizontal="center"/>
      <protection locked="0"/>
    </xf>
    <xf numFmtId="0" fontId="0" fillId="0" borderId="0" xfId="0" applyAlignment="1">
      <alignment horizontal="centerContinuous"/>
    </xf>
    <xf numFmtId="0" fontId="0" fillId="0" borderId="0" xfId="0" applyAlignment="1">
      <alignment horizontal="left" vertical="top"/>
    </xf>
    <xf numFmtId="0" fontId="47" fillId="3" borderId="13" xfId="0" applyFont="1" applyFill="1" applyBorder="1" applyAlignment="1" applyProtection="1">
      <alignment horizontal="center"/>
      <protection locked="0"/>
    </xf>
    <xf numFmtId="0" fontId="47" fillId="3" borderId="88" xfId="0" applyFont="1" applyFill="1" applyBorder="1" applyAlignment="1" applyProtection="1">
      <alignment horizontal="center"/>
      <protection locked="0"/>
    </xf>
    <xf numFmtId="0" fontId="47" fillId="3" borderId="82" xfId="0" applyFont="1" applyFill="1" applyBorder="1" applyAlignment="1" applyProtection="1">
      <alignment horizontal="center"/>
      <protection locked="0"/>
    </xf>
    <xf numFmtId="0" fontId="0" fillId="38" borderId="45" xfId="0" applyFill="1" applyBorder="1"/>
    <xf numFmtId="0" fontId="0" fillId="38" borderId="0" xfId="0" applyFill="1"/>
    <xf numFmtId="0" fontId="0" fillId="38" borderId="28" xfId="0" applyFill="1" applyBorder="1"/>
    <xf numFmtId="0" fontId="0" fillId="38" borderId="56" xfId="0" applyFill="1" applyBorder="1"/>
    <xf numFmtId="0" fontId="0" fillId="38" borderId="58" xfId="0" applyFill="1" applyBorder="1"/>
    <xf numFmtId="0" fontId="0" fillId="38" borderId="71" xfId="0" applyFill="1" applyBorder="1"/>
    <xf numFmtId="0" fontId="49" fillId="0" borderId="15" xfId="0" applyFont="1" applyBorder="1" applyProtection="1">
      <protection locked="0"/>
    </xf>
    <xf numFmtId="0" fontId="49" fillId="0" borderId="2" xfId="0" applyFont="1" applyBorder="1" applyProtection="1">
      <protection locked="0"/>
    </xf>
    <xf numFmtId="0" fontId="49" fillId="0" borderId="5" xfId="0" applyFont="1" applyBorder="1" applyProtection="1">
      <protection locked="0"/>
    </xf>
    <xf numFmtId="0" fontId="49" fillId="3" borderId="15" xfId="0" applyFont="1" applyFill="1" applyBorder="1" applyProtection="1">
      <protection locked="0"/>
    </xf>
    <xf numFmtId="0" fontId="49" fillId="3" borderId="2" xfId="0" applyFont="1" applyFill="1" applyBorder="1" applyProtection="1">
      <protection locked="0"/>
    </xf>
    <xf numFmtId="0" fontId="49" fillId="3" borderId="5" xfId="0" applyFont="1" applyFill="1" applyBorder="1" applyProtection="1">
      <protection locked="0"/>
    </xf>
    <xf numFmtId="0" fontId="27" fillId="0" borderId="0" xfId="0" applyFont="1"/>
    <xf numFmtId="0" fontId="27" fillId="12" borderId="39" xfId="0" applyFont="1" applyFill="1" applyBorder="1"/>
    <xf numFmtId="0" fontId="25" fillId="6" borderId="18" xfId="0" applyFont="1" applyFill="1" applyBorder="1"/>
    <xf numFmtId="0" fontId="27" fillId="16" borderId="52" xfId="0" applyFont="1" applyFill="1" applyBorder="1"/>
    <xf numFmtId="0" fontId="27" fillId="17" borderId="52" xfId="0" applyFont="1" applyFill="1" applyBorder="1"/>
    <xf numFmtId="0" fontId="27" fillId="25" borderId="52" xfId="0" applyFont="1" applyFill="1" applyBorder="1"/>
    <xf numFmtId="0" fontId="33" fillId="0" borderId="0" xfId="0" applyFont="1" applyAlignment="1">
      <alignment horizontal="right" textRotation="90"/>
    </xf>
    <xf numFmtId="0" fontId="34" fillId="0" borderId="0" xfId="0" applyFont="1" applyAlignment="1">
      <alignment horizontal="left" vertical="top" wrapText="1"/>
    </xf>
    <xf numFmtId="0" fontId="27" fillId="26" borderId="52" xfId="0" applyFont="1" applyFill="1" applyBorder="1"/>
    <xf numFmtId="0" fontId="20" fillId="12" borderId="26" xfId="0" applyFont="1" applyFill="1" applyBorder="1" applyAlignment="1">
      <alignment horizontal="center" vertical="center"/>
    </xf>
    <xf numFmtId="166" fontId="28" fillId="6" borderId="16" xfId="0" applyNumberFormat="1" applyFont="1" applyFill="1" applyBorder="1" applyAlignment="1">
      <alignment horizontal="center" vertical="center" wrapText="1"/>
    </xf>
    <xf numFmtId="0" fontId="27" fillId="18" borderId="52" xfId="0" applyFont="1" applyFill="1" applyBorder="1"/>
    <xf numFmtId="0" fontId="15" fillId="19" borderId="52" xfId="0" applyFont="1" applyFill="1" applyBorder="1"/>
    <xf numFmtId="0" fontId="15" fillId="20" borderId="52" xfId="0" applyFont="1" applyFill="1" applyBorder="1"/>
    <xf numFmtId="0" fontId="29" fillId="6" borderId="26" xfId="0" applyFont="1" applyFill="1" applyBorder="1" applyAlignment="1">
      <alignment vertical="center"/>
    </xf>
    <xf numFmtId="0" fontId="15" fillId="21" borderId="52" xfId="0" applyFont="1" applyFill="1" applyBorder="1"/>
    <xf numFmtId="0" fontId="15" fillId="22" borderId="52" xfId="0" applyFont="1" applyFill="1" applyBorder="1"/>
    <xf numFmtId="0" fontId="15" fillId="23" borderId="52" xfId="0" applyFont="1" applyFill="1" applyBorder="1"/>
    <xf numFmtId="0" fontId="15" fillId="24" borderId="51" xfId="0" applyFont="1" applyFill="1" applyBorder="1"/>
    <xf numFmtId="0" fontId="15" fillId="27" borderId="16" xfId="0" applyFont="1" applyFill="1" applyBorder="1"/>
    <xf numFmtId="0" fontId="31" fillId="0" borderId="37" xfId="0" applyFont="1" applyBorder="1" applyAlignment="1">
      <alignment horizontal="left" vertical="center"/>
    </xf>
    <xf numFmtId="0" fontId="20" fillId="0" borderId="37" xfId="0" applyFont="1" applyBorder="1" applyAlignment="1">
      <alignment horizontal="center" vertical="center"/>
    </xf>
    <xf numFmtId="0" fontId="25" fillId="0" borderId="37" xfId="0" applyFont="1" applyBorder="1" applyAlignment="1">
      <alignment horizontal="center" textRotation="90"/>
    </xf>
    <xf numFmtId="0" fontId="32" fillId="0" borderId="37" xfId="0" applyFont="1" applyBorder="1" applyAlignment="1">
      <alignment horizontal="center" vertical="center"/>
    </xf>
    <xf numFmtId="0" fontId="32" fillId="0" borderId="45" xfId="0" applyFont="1" applyBorder="1" applyAlignment="1">
      <alignment horizontal="center" vertical="center"/>
    </xf>
    <xf numFmtId="0" fontId="32" fillId="0" borderId="0" xfId="0" applyFont="1" applyAlignment="1">
      <alignment horizontal="center" vertical="center"/>
    </xf>
    <xf numFmtId="0" fontId="20" fillId="0" borderId="45" xfId="0" applyFont="1" applyBorder="1" applyAlignment="1">
      <alignment vertical="center" wrapText="1"/>
    </xf>
    <xf numFmtId="0" fontId="20" fillId="0" borderId="45" xfId="0" applyFont="1" applyBorder="1" applyAlignment="1">
      <alignment horizontal="center" vertical="center" wrapText="1"/>
    </xf>
    <xf numFmtId="0" fontId="20" fillId="0" borderId="0" xfId="0" applyFont="1" applyAlignment="1">
      <alignment horizontal="center" vertical="center" wrapText="1"/>
    </xf>
    <xf numFmtId="0" fontId="15" fillId="0" borderId="0" xfId="0" applyFont="1" applyAlignment="1">
      <alignment horizontal="center" vertical="center"/>
    </xf>
    <xf numFmtId="0" fontId="21" fillId="0" borderId="40" xfId="0" applyFont="1" applyBorder="1" applyAlignment="1" applyProtection="1">
      <alignment horizontal="center" vertical="center"/>
      <protection locked="0"/>
    </xf>
    <xf numFmtId="0" fontId="31" fillId="6" borderId="26" xfId="0" applyFont="1" applyFill="1" applyBorder="1" applyAlignment="1" applyProtection="1">
      <alignment horizontal="left" vertical="center"/>
      <protection locked="0"/>
    </xf>
    <xf numFmtId="0" fontId="46" fillId="6" borderId="26" xfId="0" applyFont="1" applyFill="1" applyBorder="1" applyAlignment="1" applyProtection="1">
      <alignment horizontal="left" vertical="center"/>
      <protection locked="0"/>
    </xf>
    <xf numFmtId="0" fontId="31" fillId="6" borderId="40" xfId="0" applyFont="1" applyFill="1" applyBorder="1" applyAlignment="1" applyProtection="1">
      <alignment horizontal="left" vertical="center"/>
      <protection locked="0"/>
    </xf>
    <xf numFmtId="0" fontId="32" fillId="6" borderId="41" xfId="0" applyFont="1" applyFill="1" applyBorder="1" applyAlignment="1" applyProtection="1">
      <alignment horizontal="left" vertical="center"/>
      <protection locked="0"/>
    </xf>
    <xf numFmtId="0" fontId="32" fillId="6" borderId="43" xfId="0" applyFont="1" applyFill="1" applyBorder="1" applyAlignment="1" applyProtection="1">
      <alignment horizontal="left" vertical="center"/>
      <protection locked="0"/>
    </xf>
    <xf numFmtId="0" fontId="23" fillId="6" borderId="15" xfId="0" applyFont="1" applyFill="1" applyBorder="1" applyProtection="1">
      <protection locked="0"/>
    </xf>
    <xf numFmtId="0" fontId="23" fillId="6" borderId="2" xfId="0" applyFont="1" applyFill="1" applyBorder="1" applyProtection="1">
      <protection locked="0"/>
    </xf>
    <xf numFmtId="0" fontId="23" fillId="6" borderId="38" xfId="0" applyFont="1" applyFill="1" applyBorder="1" applyAlignment="1" applyProtection="1">
      <alignment wrapText="1"/>
      <protection locked="0"/>
    </xf>
    <xf numFmtId="0" fontId="52" fillId="6" borderId="7" xfId="0" applyFont="1" applyFill="1" applyBorder="1"/>
    <xf numFmtId="0" fontId="0" fillId="0" borderId="11" xfId="0" applyBorder="1"/>
    <xf numFmtId="0" fontId="0" fillId="0" borderId="12" xfId="0" applyBorder="1"/>
    <xf numFmtId="0" fontId="44" fillId="0" borderId="68" xfId="0" applyFont="1" applyBorder="1" applyProtection="1">
      <protection locked="0"/>
    </xf>
    <xf numFmtId="0" fontId="44" fillId="0" borderId="62" xfId="0" applyFont="1" applyBorder="1" applyProtection="1">
      <protection locked="0"/>
    </xf>
    <xf numFmtId="0" fontId="44" fillId="0" borderId="64" xfId="0" applyFont="1" applyBorder="1" applyProtection="1">
      <protection locked="0"/>
    </xf>
    <xf numFmtId="0" fontId="15" fillId="0" borderId="65" xfId="0" applyFont="1" applyBorder="1" applyProtection="1">
      <protection locked="0"/>
    </xf>
    <xf numFmtId="0" fontId="15" fillId="0" borderId="31" xfId="0" applyFont="1" applyBorder="1" applyProtection="1">
      <protection locked="0"/>
    </xf>
    <xf numFmtId="0" fontId="15" fillId="0" borderId="32" xfId="0" applyFont="1" applyBorder="1" applyProtection="1">
      <protection locked="0"/>
    </xf>
    <xf numFmtId="0" fontId="15" fillId="6" borderId="73" xfId="0" applyFont="1" applyFill="1" applyBorder="1"/>
    <xf numFmtId="0" fontId="15" fillId="6" borderId="23" xfId="0" applyFont="1" applyFill="1" applyBorder="1"/>
    <xf numFmtId="0" fontId="42" fillId="6" borderId="45" xfId="0" applyFont="1" applyFill="1" applyBorder="1" applyAlignment="1">
      <alignment horizontal="left"/>
    </xf>
    <xf numFmtId="0" fontId="19" fillId="6" borderId="60" xfId="0" applyFont="1" applyFill="1" applyBorder="1" applyProtection="1">
      <protection locked="0"/>
    </xf>
    <xf numFmtId="0" fontId="0" fillId="0" borderId="0" xfId="0" applyAlignment="1">
      <alignment horizontal="left" vertical="top" wrapText="1"/>
    </xf>
    <xf numFmtId="0" fontId="15" fillId="0" borderId="0" xfId="0" applyFont="1" applyAlignment="1">
      <alignment horizontal="left" vertical="top" wrapText="1"/>
    </xf>
    <xf numFmtId="0" fontId="54" fillId="0" borderId="21" xfId="0" applyFont="1" applyBorder="1" applyProtection="1">
      <protection locked="0"/>
    </xf>
    <xf numFmtId="0" fontId="55" fillId="0" borderId="0" xfId="0" applyFont="1" applyAlignment="1">
      <alignment horizontal="left"/>
    </xf>
    <xf numFmtId="0" fontId="56" fillId="30" borderId="89" xfId="0" applyFont="1" applyFill="1" applyBorder="1" applyAlignment="1">
      <alignment horizontal="center" vertical="top"/>
    </xf>
    <xf numFmtId="0" fontId="56" fillId="30" borderId="91" xfId="0" applyFont="1" applyFill="1" applyBorder="1" applyAlignment="1">
      <alignment horizontal="center" vertical="top"/>
    </xf>
    <xf numFmtId="0" fontId="50" fillId="0" borderId="58" xfId="0" applyFont="1" applyBorder="1" applyAlignment="1">
      <alignment wrapText="1"/>
    </xf>
    <xf numFmtId="0" fontId="62" fillId="0" borderId="0" xfId="0" applyFont="1" applyAlignment="1">
      <alignment horizontal="centerContinuous" vertical="top" wrapText="1"/>
    </xf>
    <xf numFmtId="0" fontId="60" fillId="30" borderId="54" xfId="0" applyFont="1" applyFill="1" applyBorder="1" applyAlignment="1" applyProtection="1">
      <alignment horizontal="centerContinuous"/>
      <protection locked="0"/>
    </xf>
    <xf numFmtId="0" fontId="0" fillId="30" borderId="37" xfId="0" applyFill="1" applyBorder="1" applyAlignment="1" applyProtection="1">
      <alignment horizontal="centerContinuous"/>
      <protection locked="0"/>
    </xf>
    <xf numFmtId="0" fontId="59" fillId="12" borderId="90" xfId="0" applyFont="1" applyFill="1" applyBorder="1" applyAlignment="1" applyProtection="1">
      <alignment vertical="center"/>
      <protection locked="0"/>
    </xf>
    <xf numFmtId="0" fontId="57" fillId="40" borderId="95" xfId="0" applyFont="1" applyFill="1" applyBorder="1" applyAlignment="1" applyProtection="1">
      <alignment horizontal="center" vertical="center"/>
      <protection locked="0"/>
    </xf>
    <xf numFmtId="0" fontId="57" fillId="40" borderId="61" xfId="0" applyFont="1" applyFill="1" applyBorder="1" applyAlignment="1" applyProtection="1">
      <alignment horizontal="center" vertical="center"/>
      <protection locked="0"/>
    </xf>
    <xf numFmtId="0" fontId="63" fillId="30" borderId="37" xfId="0" applyFont="1" applyFill="1" applyBorder="1" applyAlignment="1" applyProtection="1">
      <alignment horizontal="centerContinuous"/>
      <protection locked="0"/>
    </xf>
    <xf numFmtId="0" fontId="64" fillId="12" borderId="54" xfId="0" applyFont="1" applyFill="1" applyBorder="1" applyAlignment="1" applyProtection="1">
      <alignment horizontal="left"/>
      <protection locked="0"/>
    </xf>
    <xf numFmtId="0" fontId="63" fillId="0" borderId="0" xfId="0" applyFont="1" applyAlignment="1">
      <alignment horizontal="left"/>
    </xf>
    <xf numFmtId="0" fontId="57" fillId="40" borderId="9" xfId="0" applyFont="1" applyFill="1" applyBorder="1" applyAlignment="1" applyProtection="1">
      <alignment horizontal="center" vertical="center"/>
      <protection locked="0"/>
    </xf>
    <xf numFmtId="0" fontId="1" fillId="6" borderId="9" xfId="0" applyFont="1" applyFill="1" applyBorder="1" applyAlignment="1">
      <alignment horizontal="center" vertical="center"/>
    </xf>
    <xf numFmtId="0" fontId="42" fillId="6" borderId="45" xfId="0" applyFont="1" applyFill="1" applyBorder="1" applyAlignment="1">
      <alignment horizontal="center"/>
    </xf>
    <xf numFmtId="0" fontId="0" fillId="0" borderId="0" xfId="0" applyAlignment="1">
      <alignment horizontal="center"/>
    </xf>
    <xf numFmtId="0" fontId="52" fillId="6" borderId="45" xfId="0" applyFont="1" applyFill="1" applyBorder="1" applyAlignment="1">
      <alignment horizontal="center"/>
    </xf>
    <xf numFmtId="0" fontId="15" fillId="14" borderId="53" xfId="0" applyFont="1" applyFill="1" applyBorder="1"/>
    <xf numFmtId="0" fontId="15" fillId="14" borderId="28" xfId="0" applyFont="1" applyFill="1" applyBorder="1"/>
    <xf numFmtId="0" fontId="42" fillId="6" borderId="96" xfId="0" applyFont="1" applyFill="1" applyBorder="1" applyAlignment="1">
      <alignment horizontal="center"/>
    </xf>
    <xf numFmtId="0" fontId="63" fillId="12" borderId="3" xfId="0" applyFont="1" applyFill="1" applyBorder="1" applyAlignment="1">
      <alignment horizontal="left"/>
    </xf>
    <xf numFmtId="0" fontId="0" fillId="6" borderId="9" xfId="0" applyFill="1" applyBorder="1"/>
    <xf numFmtId="0" fontId="63" fillId="12" borderId="36" xfId="0" applyFont="1" applyFill="1" applyBorder="1" applyAlignment="1">
      <alignment horizontal="left"/>
    </xf>
    <xf numFmtId="16" fontId="0" fillId="0" borderId="0" xfId="0" applyNumberFormat="1"/>
    <xf numFmtId="0" fontId="15" fillId="16" borderId="18" xfId="0" applyFont="1" applyFill="1" applyBorder="1" applyAlignment="1">
      <alignment wrapText="1"/>
    </xf>
    <xf numFmtId="0" fontId="66" fillId="37" borderId="64" xfId="0" applyFont="1" applyFill="1" applyBorder="1" applyAlignment="1" applyProtection="1">
      <alignment horizontal="center" vertical="center"/>
      <protection locked="0"/>
    </xf>
    <xf numFmtId="0" fontId="67" fillId="37" borderId="68" xfId="0" applyFont="1" applyFill="1" applyBorder="1" applyAlignment="1" applyProtection="1">
      <alignment horizontal="center" vertical="center"/>
      <protection locked="0"/>
    </xf>
    <xf numFmtId="0" fontId="43" fillId="37" borderId="70" xfId="0" applyFont="1" applyFill="1" applyBorder="1" applyAlignment="1" applyProtection="1">
      <alignment horizontal="center" vertical="center"/>
      <protection locked="0"/>
    </xf>
    <xf numFmtId="0" fontId="7" fillId="37" borderId="68" xfId="0" applyFont="1" applyFill="1" applyBorder="1" applyAlignment="1" applyProtection="1">
      <alignment horizontal="center" vertical="center"/>
      <protection locked="0"/>
    </xf>
    <xf numFmtId="0" fontId="26" fillId="37" borderId="68" xfId="0" applyFont="1" applyFill="1" applyBorder="1" applyAlignment="1" applyProtection="1">
      <alignment horizontal="center" vertical="center" wrapText="1"/>
      <protection locked="0"/>
    </xf>
    <xf numFmtId="0" fontId="50" fillId="37" borderId="70" xfId="0" applyFont="1" applyFill="1" applyBorder="1" applyAlignment="1" applyProtection="1">
      <alignment horizontal="center" vertical="center"/>
      <protection locked="0"/>
    </xf>
    <xf numFmtId="0" fontId="68" fillId="37" borderId="40" xfId="0" applyFont="1" applyFill="1" applyBorder="1" applyAlignment="1">
      <alignment horizontal="left" vertical="center" textRotation="90" wrapText="1"/>
    </xf>
    <xf numFmtId="0" fontId="68" fillId="37" borderId="69" xfId="0" applyFont="1" applyFill="1" applyBorder="1" applyAlignment="1">
      <alignment horizontal="left" vertical="center" textRotation="90" wrapText="1"/>
    </xf>
    <xf numFmtId="0" fontId="69" fillId="37" borderId="63" xfId="0" applyFont="1" applyFill="1" applyBorder="1" applyAlignment="1">
      <alignment textRotation="90"/>
    </xf>
    <xf numFmtId="0" fontId="56" fillId="14" borderId="89" xfId="0" applyFont="1" applyFill="1" applyBorder="1" applyAlignment="1">
      <alignment horizontal="center" vertical="top"/>
    </xf>
    <xf numFmtId="0" fontId="56" fillId="14" borderId="91" xfId="0" applyFont="1" applyFill="1" applyBorder="1" applyAlignment="1">
      <alignment horizontal="center" vertical="top"/>
    </xf>
    <xf numFmtId="0" fontId="0" fillId="0" borderId="37" xfId="0" applyBorder="1" applyAlignment="1">
      <alignment horizontal="centerContinuous" wrapText="1"/>
    </xf>
    <xf numFmtId="0" fontId="0" fillId="0" borderId="53" xfId="0" applyBorder="1" applyAlignment="1">
      <alignment horizontal="centerContinuous" wrapText="1"/>
    </xf>
    <xf numFmtId="0" fontId="0" fillId="14" borderId="0" xfId="0" applyFill="1"/>
    <xf numFmtId="0" fontId="0" fillId="14" borderId="28" xfId="0" applyFill="1" applyBorder="1"/>
    <xf numFmtId="0" fontId="0" fillId="14" borderId="58" xfId="0" applyFill="1" applyBorder="1"/>
    <xf numFmtId="0" fontId="0" fillId="14" borderId="71" xfId="0" applyFill="1" applyBorder="1"/>
    <xf numFmtId="0" fontId="55" fillId="0" borderId="88" xfId="0" applyFont="1" applyBorder="1" applyAlignment="1">
      <alignment horizontal="left"/>
    </xf>
    <xf numFmtId="0" fontId="55" fillId="0" borderId="82" xfId="0" applyFont="1" applyBorder="1" applyAlignment="1">
      <alignment horizontal="left"/>
    </xf>
    <xf numFmtId="0" fontId="55" fillId="0" borderId="2" xfId="0" applyFont="1" applyBorder="1" applyAlignment="1">
      <alignment horizontal="left"/>
    </xf>
    <xf numFmtId="0" fontId="55" fillId="0" borderId="38" xfId="0" applyFont="1" applyBorder="1" applyAlignment="1">
      <alignment horizontal="left"/>
    </xf>
    <xf numFmtId="0" fontId="63" fillId="12" borderId="99" xfId="0" applyFont="1" applyFill="1" applyBorder="1" applyAlignment="1" applyProtection="1">
      <alignment horizontal="left"/>
      <protection locked="0"/>
    </xf>
    <xf numFmtId="0" fontId="63" fillId="12" borderId="3" xfId="0" applyFont="1" applyFill="1" applyBorder="1" applyAlignment="1" applyProtection="1">
      <alignment horizontal="left"/>
      <protection locked="0"/>
    </xf>
    <xf numFmtId="0" fontId="15" fillId="42" borderId="0" xfId="0" applyFont="1" applyFill="1"/>
    <xf numFmtId="0" fontId="13" fillId="42" borderId="0" xfId="0" applyFont="1" applyFill="1"/>
    <xf numFmtId="0" fontId="49" fillId="0" borderId="37" xfId="0" applyFont="1" applyBorder="1"/>
    <xf numFmtId="0" fontId="49" fillId="0" borderId="4" xfId="0" applyFont="1" applyBorder="1"/>
    <xf numFmtId="0" fontId="15" fillId="0" borderId="89" xfId="0" applyFont="1" applyBorder="1"/>
    <xf numFmtId="0" fontId="15" fillId="0" borderId="6" xfId="0" applyFont="1" applyBorder="1"/>
    <xf numFmtId="0" fontId="19" fillId="0" borderId="101" xfId="0" applyFont="1" applyBorder="1" applyAlignment="1">
      <alignment horizontal="left"/>
    </xf>
    <xf numFmtId="0" fontId="17" fillId="0" borderId="89" xfId="0" applyFont="1" applyBorder="1" applyAlignment="1">
      <alignment horizontal="left"/>
    </xf>
    <xf numFmtId="0" fontId="17" fillId="0" borderId="6" xfId="0" applyFont="1" applyBorder="1" applyAlignment="1">
      <alignment horizontal="left"/>
    </xf>
    <xf numFmtId="0" fontId="70" fillId="0" borderId="57" xfId="0" applyFont="1" applyBorder="1" applyAlignment="1" applyProtection="1">
      <alignment horizontal="center" vertical="center"/>
      <protection locked="0"/>
    </xf>
    <xf numFmtId="0" fontId="70" fillId="0" borderId="75" xfId="0" applyFont="1" applyBorder="1" applyAlignment="1" applyProtection="1">
      <alignment horizontal="center" vertical="center"/>
      <protection locked="0"/>
    </xf>
    <xf numFmtId="0" fontId="70" fillId="0" borderId="4" xfId="0" applyFont="1" applyBorder="1" applyAlignment="1" applyProtection="1">
      <alignment horizontal="center" vertical="center"/>
      <protection locked="0"/>
    </xf>
    <xf numFmtId="0" fontId="70" fillId="0" borderId="6" xfId="0" applyFont="1" applyBorder="1" applyAlignment="1" applyProtection="1">
      <alignment horizontal="center" vertical="center"/>
      <protection locked="0"/>
    </xf>
    <xf numFmtId="0" fontId="70" fillId="0" borderId="2" xfId="0" applyFont="1" applyBorder="1" applyAlignment="1" applyProtection="1">
      <alignment horizontal="center" vertical="center"/>
      <protection locked="0"/>
    </xf>
    <xf numFmtId="0" fontId="70" fillId="0" borderId="3" xfId="0" applyFont="1" applyBorder="1" applyAlignment="1" applyProtection="1">
      <alignment horizontal="center" vertical="center"/>
      <protection locked="0"/>
    </xf>
    <xf numFmtId="0" fontId="70" fillId="0" borderId="2" xfId="0" applyFont="1" applyBorder="1" applyAlignment="1">
      <alignment horizontal="center" vertical="center"/>
    </xf>
    <xf numFmtId="0" fontId="70" fillId="0" borderId="3" xfId="0" applyFont="1" applyBorder="1" applyAlignment="1">
      <alignment horizontal="center" vertical="center"/>
    </xf>
    <xf numFmtId="0" fontId="70" fillId="0" borderId="36" xfId="0" applyFont="1" applyBorder="1" applyAlignment="1">
      <alignment horizontal="center" vertical="center"/>
    </xf>
    <xf numFmtId="0" fontId="8" fillId="2" borderId="7" xfId="0" applyFont="1" applyFill="1" applyBorder="1" applyAlignment="1">
      <alignment horizontal="left" wrapText="1"/>
    </xf>
    <xf numFmtId="0" fontId="8" fillId="2" borderId="0" xfId="0" applyFont="1" applyFill="1" applyAlignment="1">
      <alignment horizontal="left" wrapText="1"/>
    </xf>
    <xf numFmtId="0" fontId="8" fillId="2" borderId="7" xfId="0" applyFont="1" applyFill="1" applyBorder="1" applyAlignment="1">
      <alignment wrapText="1"/>
    </xf>
    <xf numFmtId="0" fontId="8" fillId="2" borderId="28" xfId="0" applyFont="1" applyFill="1" applyBorder="1" applyAlignment="1">
      <alignment wrapText="1"/>
    </xf>
    <xf numFmtId="0" fontId="8" fillId="0" borderId="103" xfId="0" applyFont="1" applyBorder="1" applyAlignment="1">
      <alignment horizontal="left" wrapText="1"/>
    </xf>
    <xf numFmtId="0" fontId="8" fillId="0" borderId="27" xfId="0" applyFont="1" applyBorder="1" applyAlignment="1">
      <alignment horizontal="center" wrapText="1"/>
    </xf>
    <xf numFmtId="0" fontId="8" fillId="2" borderId="89" xfId="0" applyFont="1" applyFill="1" applyBorder="1" applyAlignment="1">
      <alignment wrapText="1"/>
    </xf>
    <xf numFmtId="0" fontId="8" fillId="2" borderId="53" xfId="0" applyFont="1" applyFill="1" applyBorder="1" applyAlignment="1">
      <alignment wrapText="1"/>
    </xf>
    <xf numFmtId="0" fontId="8" fillId="0" borderId="104" xfId="0" applyFont="1" applyBorder="1" applyAlignment="1">
      <alignment horizontal="center" wrapText="1"/>
    </xf>
    <xf numFmtId="0" fontId="8" fillId="2" borderId="0" xfId="0" applyFont="1" applyFill="1" applyAlignment="1">
      <alignment wrapText="1"/>
    </xf>
    <xf numFmtId="0" fontId="8" fillId="0" borderId="103" xfId="0" applyFont="1" applyBorder="1" applyAlignment="1">
      <alignment horizontal="center" wrapText="1"/>
    </xf>
    <xf numFmtId="0" fontId="8" fillId="0" borderId="33" xfId="0" applyFont="1" applyBorder="1" applyAlignment="1">
      <alignment horizontal="left"/>
    </xf>
    <xf numFmtId="0" fontId="8" fillId="2" borderId="28" xfId="0" applyFont="1" applyFill="1" applyBorder="1" applyAlignment="1">
      <alignment horizontal="left" wrapText="1"/>
    </xf>
    <xf numFmtId="0" fontId="8" fillId="0" borderId="103" xfId="0" applyFont="1" applyBorder="1" applyAlignment="1" applyProtection="1">
      <alignment horizontal="center" wrapText="1"/>
      <protection locked="0"/>
    </xf>
    <xf numFmtId="0" fontId="17" fillId="39" borderId="4" xfId="0" applyFont="1" applyFill="1" applyBorder="1"/>
    <xf numFmtId="0" fontId="21" fillId="3" borderId="78" xfId="0" applyFont="1" applyFill="1" applyBorder="1"/>
    <xf numFmtId="0" fontId="17" fillId="0" borderId="54" xfId="0" applyFont="1" applyBorder="1" applyProtection="1">
      <protection locked="0"/>
    </xf>
    <xf numFmtId="164" fontId="17" fillId="0" borderId="54" xfId="0" applyNumberFormat="1" applyFont="1" applyBorder="1" applyAlignment="1" applyProtection="1">
      <alignment horizontal="center"/>
      <protection locked="0"/>
    </xf>
    <xf numFmtId="0" fontId="17" fillId="0" borderId="54" xfId="0" applyFont="1" applyBorder="1" applyAlignment="1" applyProtection="1">
      <alignment horizontal="left"/>
      <protection locked="0"/>
    </xf>
    <xf numFmtId="165" fontId="17" fillId="0" borderId="79" xfId="0" applyNumberFormat="1" applyFont="1" applyBorder="1" applyAlignment="1" applyProtection="1">
      <alignment horizontal="left"/>
      <protection locked="0"/>
    </xf>
    <xf numFmtId="165" fontId="17" fillId="0" borderId="80" xfId="0" applyNumberFormat="1" applyFont="1" applyBorder="1" applyAlignment="1" applyProtection="1">
      <alignment horizontal="left"/>
      <protection locked="0"/>
    </xf>
    <xf numFmtId="165" fontId="17" fillId="0" borderId="3" xfId="0" applyNumberFormat="1" applyFont="1" applyBorder="1" applyAlignment="1" applyProtection="1">
      <alignment horizontal="left"/>
      <protection locked="0"/>
    </xf>
    <xf numFmtId="0" fontId="17" fillId="0" borderId="79" xfId="0" applyFont="1" applyBorder="1" applyProtection="1">
      <protection locked="0"/>
    </xf>
    <xf numFmtId="164" fontId="17" fillId="0" borderId="79" xfId="0" applyNumberFormat="1" applyFont="1" applyBorder="1" applyAlignment="1" applyProtection="1">
      <alignment horizontal="center"/>
      <protection locked="0"/>
    </xf>
    <xf numFmtId="0" fontId="17" fillId="0" borderId="79" xfId="0" applyFont="1" applyBorder="1" applyAlignment="1" applyProtection="1">
      <alignment horizontal="left"/>
      <protection locked="0"/>
    </xf>
    <xf numFmtId="0" fontId="17" fillId="39" borderId="82" xfId="0" applyFont="1" applyFill="1" applyBorder="1"/>
    <xf numFmtId="0" fontId="17" fillId="0" borderId="23" xfId="0" applyFont="1" applyBorder="1" applyProtection="1">
      <protection locked="0"/>
    </xf>
    <xf numFmtId="164" fontId="17" fillId="0" borderId="23" xfId="0" applyNumberFormat="1" applyFont="1" applyBorder="1" applyAlignment="1" applyProtection="1">
      <alignment horizontal="center"/>
      <protection locked="0"/>
    </xf>
    <xf numFmtId="0" fontId="17" fillId="0" borderId="23" xfId="0" applyFont="1" applyBorder="1" applyAlignment="1" applyProtection="1">
      <alignment horizontal="left"/>
      <protection locked="0"/>
    </xf>
    <xf numFmtId="165" fontId="17" fillId="0" borderId="23" xfId="0" applyNumberFormat="1" applyFont="1" applyBorder="1" applyAlignment="1" applyProtection="1">
      <alignment horizontal="left"/>
      <protection locked="0"/>
    </xf>
    <xf numFmtId="165" fontId="17" fillId="0" borderId="81" xfId="0" applyNumberFormat="1" applyFont="1" applyBorder="1" applyAlignment="1" applyProtection="1">
      <alignment horizontal="left"/>
      <protection locked="0"/>
    </xf>
    <xf numFmtId="0" fontId="17" fillId="0" borderId="45" xfId="0" applyFont="1" applyBorder="1" applyProtection="1">
      <protection locked="0"/>
    </xf>
    <xf numFmtId="164" fontId="17" fillId="0" borderId="45" xfId="0" applyNumberFormat="1" applyFont="1" applyBorder="1" applyAlignment="1" applyProtection="1">
      <alignment horizontal="center"/>
      <protection locked="0"/>
    </xf>
    <xf numFmtId="0" fontId="17" fillId="0" borderId="45" xfId="0" applyFont="1" applyBorder="1" applyAlignment="1" applyProtection="1">
      <alignment horizontal="left"/>
      <protection locked="0"/>
    </xf>
    <xf numFmtId="165" fontId="17" fillId="0" borderId="45" xfId="0" applyNumberFormat="1" applyFont="1" applyBorder="1" applyAlignment="1" applyProtection="1">
      <alignment horizontal="left"/>
      <protection locked="0"/>
    </xf>
    <xf numFmtId="0" fontId="17" fillId="39" borderId="0" xfId="0" applyFont="1" applyFill="1"/>
    <xf numFmtId="0" fontId="71" fillId="12" borderId="100" xfId="0" applyFont="1" applyFill="1" applyBorder="1" applyAlignment="1">
      <alignment horizontal="right"/>
    </xf>
    <xf numFmtId="0" fontId="19" fillId="15" borderId="105" xfId="0" applyFont="1" applyFill="1" applyBorder="1" applyAlignment="1">
      <alignment horizontal="center"/>
    </xf>
    <xf numFmtId="0" fontId="19" fillId="15" borderId="106" xfId="0" applyFont="1" applyFill="1" applyBorder="1" applyAlignment="1">
      <alignment horizontal="center"/>
    </xf>
    <xf numFmtId="0" fontId="67" fillId="37" borderId="70" xfId="0" applyFont="1" applyFill="1" applyBorder="1" applyAlignment="1" applyProtection="1">
      <alignment horizontal="center" vertical="center"/>
      <protection locked="0"/>
    </xf>
    <xf numFmtId="0" fontId="13" fillId="0" borderId="46" xfId="0" applyFont="1" applyBorder="1"/>
    <xf numFmtId="0" fontId="36" fillId="14" borderId="0" xfId="0" applyFont="1" applyFill="1" applyAlignment="1">
      <alignment vertical="top" wrapText="1"/>
    </xf>
    <xf numFmtId="0" fontId="36" fillId="14" borderId="0" xfId="0" applyFont="1" applyFill="1" applyAlignment="1">
      <alignment vertical="center" textRotation="90" wrapText="1"/>
    </xf>
    <xf numFmtId="0" fontId="17" fillId="14" borderId="0" xfId="0" applyFont="1" applyFill="1" applyAlignment="1">
      <alignment horizontal="right" vertical="center" wrapText="1"/>
    </xf>
    <xf numFmtId="0" fontId="15" fillId="14" borderId="0" xfId="0" applyFont="1" applyFill="1" applyAlignment="1">
      <alignment wrapText="1"/>
    </xf>
    <xf numFmtId="0" fontId="17" fillId="14" borderId="0" xfId="0" applyFont="1" applyFill="1" applyAlignment="1">
      <alignment horizontal="right"/>
    </xf>
    <xf numFmtId="0" fontId="15" fillId="14" borderId="0" xfId="0" applyFont="1" applyFill="1"/>
    <xf numFmtId="0" fontId="17" fillId="14" borderId="0" xfId="0" applyFont="1" applyFill="1" applyAlignment="1">
      <alignment horizontal="right" wrapText="1"/>
    </xf>
    <xf numFmtId="0" fontId="15" fillId="14" borderId="0" xfId="0" applyFont="1" applyFill="1" applyAlignment="1">
      <alignment horizontal="right"/>
    </xf>
    <xf numFmtId="0" fontId="20" fillId="14" borderId="28" xfId="0" applyFont="1" applyFill="1" applyBorder="1"/>
    <xf numFmtId="0" fontId="44" fillId="14" borderId="0" xfId="0" applyFont="1" applyFill="1" applyAlignment="1">
      <alignment horizontal="center" wrapText="1"/>
    </xf>
    <xf numFmtId="0" fontId="13" fillId="14" borderId="0" xfId="0" applyFont="1" applyFill="1"/>
    <xf numFmtId="0" fontId="17" fillId="14" borderId="0" xfId="0" applyFont="1" applyFill="1"/>
    <xf numFmtId="0" fontId="21" fillId="14" borderId="0" xfId="0" applyFont="1" applyFill="1" applyAlignment="1">
      <alignment horizontal="right" wrapText="1"/>
    </xf>
    <xf numFmtId="0" fontId="15" fillId="14" borderId="0" xfId="0" applyFont="1" applyFill="1" applyAlignment="1">
      <alignment horizontal="center" wrapText="1"/>
    </xf>
    <xf numFmtId="0" fontId="39" fillId="0" borderId="0" xfId="0" applyFont="1"/>
    <xf numFmtId="0" fontId="17" fillId="0" borderId="0" xfId="0" applyFont="1" applyAlignment="1">
      <alignment horizontal="left"/>
    </xf>
    <xf numFmtId="0" fontId="19" fillId="0" borderId="0" xfId="0" applyFont="1" applyAlignment="1">
      <alignment horizontal="left"/>
    </xf>
    <xf numFmtId="0" fontId="15" fillId="0" borderId="58" xfId="0" applyFont="1" applyBorder="1"/>
    <xf numFmtId="0" fontId="49" fillId="0" borderId="114" xfId="0" applyFont="1" applyBorder="1"/>
    <xf numFmtId="0" fontId="15" fillId="0" borderId="115" xfId="0" applyFont="1" applyBorder="1"/>
    <xf numFmtId="0" fontId="17" fillId="0" borderId="115" xfId="0" applyFont="1" applyBorder="1" applyAlignment="1">
      <alignment horizontal="left"/>
    </xf>
    <xf numFmtId="0" fontId="25" fillId="23" borderId="107" xfId="0" applyFont="1" applyFill="1" applyBorder="1" applyAlignment="1">
      <alignment horizontal="left"/>
    </xf>
    <xf numFmtId="0" fontId="19" fillId="23" borderId="108" xfId="0" applyFont="1" applyFill="1" applyBorder="1" applyAlignment="1">
      <alignment horizontal="left" wrapText="1"/>
    </xf>
    <xf numFmtId="0" fontId="23" fillId="23" borderId="102" xfId="0" applyFont="1" applyFill="1" applyBorder="1" applyAlignment="1">
      <alignment horizontal="left"/>
    </xf>
    <xf numFmtId="0" fontId="13" fillId="23" borderId="24" xfId="0" applyFont="1" applyFill="1" applyBorder="1"/>
    <xf numFmtId="0" fontId="16" fillId="23" borderId="24" xfId="0" applyFont="1" applyFill="1" applyBorder="1" applyAlignment="1">
      <alignment horizontal="left"/>
    </xf>
    <xf numFmtId="0" fontId="13" fillId="23" borderId="33" xfId="0" applyFont="1" applyFill="1" applyBorder="1"/>
    <xf numFmtId="0" fontId="72" fillId="6" borderId="52" xfId="0" applyFont="1" applyFill="1" applyBorder="1" applyAlignment="1" applyProtection="1">
      <alignment vertical="center" wrapText="1"/>
      <protection locked="0"/>
    </xf>
    <xf numFmtId="0" fontId="15" fillId="0" borderId="9" xfId="0" applyFont="1" applyBorder="1"/>
    <xf numFmtId="0" fontId="65" fillId="14" borderId="97" xfId="0" applyFont="1" applyFill="1" applyBorder="1" applyAlignment="1">
      <alignment horizontal="left"/>
    </xf>
    <xf numFmtId="0" fontId="0" fillId="14" borderId="33" xfId="0" applyFill="1" applyBorder="1" applyAlignment="1">
      <alignment horizontal="centerContinuous"/>
    </xf>
    <xf numFmtId="0" fontId="0" fillId="14" borderId="98" xfId="0" applyFill="1" applyBorder="1" applyAlignment="1">
      <alignment horizontal="centerContinuous"/>
    </xf>
    <xf numFmtId="0" fontId="49" fillId="3" borderId="82" xfId="0" applyFont="1" applyFill="1" applyBorder="1" applyProtection="1">
      <protection locked="0"/>
    </xf>
    <xf numFmtId="0" fontId="18" fillId="3" borderId="116" xfId="0" applyFont="1" applyFill="1" applyBorder="1" applyProtection="1">
      <protection locked="0"/>
    </xf>
    <xf numFmtId="0" fontId="9" fillId="0" borderId="1" xfId="0" applyFont="1" applyBorder="1"/>
    <xf numFmtId="0" fontId="18" fillId="0" borderId="116" xfId="0" applyFont="1" applyBorder="1" applyProtection="1">
      <protection locked="0"/>
    </xf>
    <xf numFmtId="0" fontId="18" fillId="0" borderId="2" xfId="0" applyFont="1" applyBorder="1" applyAlignment="1" applyProtection="1">
      <alignment horizontal="left"/>
      <protection locked="0"/>
    </xf>
    <xf numFmtId="0" fontId="9" fillId="0" borderId="115" xfId="0" applyFont="1" applyBorder="1" applyAlignment="1">
      <alignment horizontal="left"/>
    </xf>
    <xf numFmtId="0" fontId="47" fillId="3" borderId="22" xfId="0" applyFont="1" applyFill="1" applyBorder="1" applyAlignment="1" applyProtection="1">
      <alignment horizontal="center"/>
      <protection locked="0"/>
    </xf>
    <xf numFmtId="0" fontId="47" fillId="3" borderId="114" xfId="0" applyFont="1" applyFill="1" applyBorder="1" applyAlignment="1" applyProtection="1">
      <alignment horizontal="center"/>
      <protection locked="0"/>
    </xf>
    <xf numFmtId="0" fontId="47" fillId="3" borderId="117" xfId="0" applyFont="1" applyFill="1" applyBorder="1" applyAlignment="1" applyProtection="1">
      <alignment horizontal="centerContinuous"/>
      <protection locked="0"/>
    </xf>
    <xf numFmtId="0" fontId="9" fillId="3" borderId="115" xfId="0" applyFont="1" applyFill="1" applyBorder="1" applyAlignment="1">
      <alignment horizontal="left"/>
    </xf>
    <xf numFmtId="0" fontId="18" fillId="0" borderId="38" xfId="0" applyFont="1" applyBorder="1" applyProtection="1">
      <protection locked="0"/>
    </xf>
    <xf numFmtId="0" fontId="11" fillId="0" borderId="115" xfId="0" applyFont="1" applyBorder="1" applyAlignment="1">
      <alignment horizontal="left"/>
    </xf>
    <xf numFmtId="0" fontId="18" fillId="0" borderId="118" xfId="0" applyFont="1" applyBorder="1" applyAlignment="1" applyProtection="1">
      <alignment horizontal="left"/>
      <protection locked="0"/>
    </xf>
    <xf numFmtId="0" fontId="47" fillId="3" borderId="22" xfId="0" applyFont="1" applyFill="1" applyBorder="1" applyAlignment="1" applyProtection="1">
      <alignment horizontal="centerContinuous"/>
      <protection locked="0"/>
    </xf>
    <xf numFmtId="0" fontId="18" fillId="3" borderId="10" xfId="0" applyFont="1" applyFill="1" applyBorder="1" applyProtection="1">
      <protection locked="0"/>
    </xf>
    <xf numFmtId="0" fontId="18" fillId="3" borderId="118" xfId="0" applyFont="1" applyFill="1" applyBorder="1" applyProtection="1">
      <protection locked="0"/>
    </xf>
    <xf numFmtId="0" fontId="9" fillId="0" borderId="115" xfId="0" applyFont="1" applyBorder="1"/>
    <xf numFmtId="0" fontId="9" fillId="3" borderId="115" xfId="0" applyFont="1" applyFill="1" applyBorder="1"/>
    <xf numFmtId="0" fontId="18" fillId="0" borderId="118" xfId="0" applyFont="1" applyBorder="1" applyProtection="1">
      <protection locked="0"/>
    </xf>
    <xf numFmtId="0" fontId="18" fillId="3" borderId="38" xfId="0" applyFont="1" applyFill="1" applyBorder="1" applyProtection="1">
      <protection locked="0"/>
    </xf>
    <xf numFmtId="0" fontId="47" fillId="3" borderId="117" xfId="0" applyFont="1" applyFill="1" applyBorder="1" applyAlignment="1" applyProtection="1">
      <alignment horizontal="center"/>
      <protection locked="0"/>
    </xf>
    <xf numFmtId="0" fontId="18" fillId="0" borderId="38" xfId="0" applyFont="1" applyBorder="1" applyAlignment="1" applyProtection="1">
      <alignment horizontal="left"/>
      <protection locked="0"/>
    </xf>
    <xf numFmtId="0" fontId="9" fillId="0" borderId="119" xfId="0" applyFont="1" applyBorder="1"/>
    <xf numFmtId="0" fontId="8" fillId="0" borderId="89" xfId="0" applyFont="1" applyBorder="1" applyAlignment="1">
      <alignment horizontal="right" wrapText="1"/>
    </xf>
    <xf numFmtId="0" fontId="8" fillId="0" borderId="37" xfId="0" applyFont="1" applyBorder="1" applyAlignment="1">
      <alignment horizontal="left" wrapText="1"/>
    </xf>
    <xf numFmtId="0" fontId="8" fillId="0" borderId="119" xfId="0" applyFont="1" applyBorder="1" applyAlignment="1">
      <alignment horizontal="left"/>
    </xf>
    <xf numFmtId="0" fontId="8" fillId="0" borderId="89" xfId="0" applyFont="1" applyBorder="1" applyAlignment="1">
      <alignment horizontal="right"/>
    </xf>
    <xf numFmtId="0" fontId="8" fillId="0" borderId="37" xfId="0" applyFont="1" applyBorder="1" applyAlignment="1">
      <alignment horizontal="left"/>
    </xf>
    <xf numFmtId="0" fontId="8" fillId="0" borderId="119" xfId="0" applyFont="1" applyBorder="1" applyAlignment="1">
      <alignment horizontal="center"/>
    </xf>
    <xf numFmtId="0" fontId="8" fillId="0" borderId="53" xfId="0" applyFont="1" applyBorder="1" applyAlignment="1">
      <alignment horizontal="left"/>
    </xf>
    <xf numFmtId="0" fontId="12" fillId="0" borderId="89" xfId="0" applyFont="1" applyBorder="1" applyAlignment="1">
      <alignment horizontal="right" wrapText="1"/>
    </xf>
    <xf numFmtId="0" fontId="12" fillId="0" borderId="89" xfId="0" applyFont="1" applyBorder="1" applyAlignment="1">
      <alignment horizontal="right"/>
    </xf>
    <xf numFmtId="0" fontId="9" fillId="0" borderId="119" xfId="0" applyFont="1" applyBorder="1" applyProtection="1">
      <protection locked="0"/>
    </xf>
    <xf numFmtId="0" fontId="9" fillId="0" borderId="120" xfId="0" applyFont="1" applyBorder="1"/>
    <xf numFmtId="0" fontId="8" fillId="0" borderId="75" xfId="0" applyFont="1" applyBorder="1" applyAlignment="1">
      <alignment horizontal="right" wrapText="1"/>
    </xf>
    <xf numFmtId="0" fontId="8" fillId="0" borderId="57" xfId="0" applyFont="1" applyBorder="1" applyAlignment="1">
      <alignment horizontal="left" wrapText="1"/>
    </xf>
    <xf numFmtId="0" fontId="8" fillId="0" borderId="120" xfId="0" applyFont="1" applyBorder="1" applyAlignment="1">
      <alignment horizontal="left"/>
    </xf>
    <xf numFmtId="0" fontId="8" fillId="0" borderId="75" xfId="0" applyFont="1" applyBorder="1" applyAlignment="1">
      <alignment horizontal="right"/>
    </xf>
    <xf numFmtId="0" fontId="8" fillId="0" borderId="57" xfId="0" applyFont="1" applyBorder="1" applyAlignment="1">
      <alignment horizontal="left"/>
    </xf>
    <xf numFmtId="0" fontId="8" fillId="0" borderId="120" xfId="0" applyFont="1" applyBorder="1" applyAlignment="1">
      <alignment horizontal="center"/>
    </xf>
    <xf numFmtId="0" fontId="8" fillId="0" borderId="120" xfId="0" applyFont="1" applyBorder="1"/>
    <xf numFmtId="0" fontId="8" fillId="0" borderId="87" xfId="0" applyFont="1" applyBorder="1" applyAlignment="1">
      <alignment horizontal="left"/>
    </xf>
    <xf numFmtId="0" fontId="12" fillId="0" borderId="75" xfId="0" applyFont="1" applyBorder="1" applyAlignment="1">
      <alignment horizontal="right"/>
    </xf>
    <xf numFmtId="0" fontId="8" fillId="0" borderId="57" xfId="0" applyFont="1" applyBorder="1" applyAlignment="1">
      <alignment horizontal="right"/>
    </xf>
    <xf numFmtId="0" fontId="9" fillId="0" borderId="119" xfId="0" applyFont="1" applyBorder="1" applyAlignment="1">
      <alignment horizontal="center"/>
    </xf>
    <xf numFmtId="0" fontId="8" fillId="0" borderId="104" xfId="0" applyFont="1" applyBorder="1" applyAlignment="1">
      <alignment horizontal="center"/>
    </xf>
    <xf numFmtId="0" fontId="9" fillId="0" borderId="104" xfId="0" applyFont="1" applyBorder="1" applyAlignment="1">
      <alignment horizontal="center"/>
    </xf>
    <xf numFmtId="0" fontId="18" fillId="0" borderId="55" xfId="0" applyFont="1" applyBorder="1" applyProtection="1">
      <protection locked="0"/>
    </xf>
    <xf numFmtId="0" fontId="9" fillId="0" borderId="14" xfId="0" applyFont="1" applyBorder="1" applyAlignment="1">
      <alignment horizontal="left"/>
    </xf>
    <xf numFmtId="0" fontId="47" fillId="3" borderId="121" xfId="0" applyFont="1" applyFill="1" applyBorder="1" applyAlignment="1" applyProtection="1">
      <alignment horizontal="centerContinuous"/>
      <protection locked="0"/>
    </xf>
    <xf numFmtId="0" fontId="18" fillId="0" borderId="55" xfId="0" applyFont="1" applyBorder="1" applyAlignment="1" applyProtection="1">
      <alignment horizontal="left"/>
      <protection locked="0"/>
    </xf>
    <xf numFmtId="0" fontId="9" fillId="3" borderId="14" xfId="0" applyFont="1" applyFill="1" applyBorder="1" applyAlignment="1">
      <alignment horizontal="left"/>
    </xf>
    <xf numFmtId="0" fontId="18" fillId="0" borderId="15" xfId="0" applyFont="1" applyBorder="1" applyProtection="1">
      <protection locked="0"/>
    </xf>
    <xf numFmtId="0" fontId="11" fillId="0" borderId="14" xfId="0" applyFont="1" applyBorder="1" applyAlignment="1">
      <alignment horizontal="left"/>
    </xf>
    <xf numFmtId="0" fontId="47" fillId="3" borderId="17" xfId="0" applyFont="1" applyFill="1" applyBorder="1" applyAlignment="1" applyProtection="1">
      <alignment horizontal="center"/>
      <protection locked="0"/>
    </xf>
    <xf numFmtId="0" fontId="47" fillId="3" borderId="17" xfId="0" applyFont="1" applyFill="1" applyBorder="1" applyAlignment="1" applyProtection="1">
      <alignment horizontal="centerContinuous"/>
      <protection locked="0"/>
    </xf>
    <xf numFmtId="0" fontId="18" fillId="3" borderId="55" xfId="0" applyFont="1" applyFill="1" applyBorder="1" applyProtection="1">
      <protection locked="0"/>
    </xf>
    <xf numFmtId="0" fontId="18" fillId="3" borderId="122" xfId="0" applyFont="1" applyFill="1" applyBorder="1" applyProtection="1">
      <protection locked="0"/>
    </xf>
    <xf numFmtId="0" fontId="9" fillId="0" borderId="14" xfId="0" applyFont="1" applyBorder="1"/>
    <xf numFmtId="0" fontId="9" fillId="3" borderId="14" xfId="0" applyFont="1" applyFill="1" applyBorder="1"/>
    <xf numFmtId="0" fontId="18" fillId="0" borderId="122" xfId="0" applyFont="1" applyBorder="1" applyProtection="1">
      <protection locked="0"/>
    </xf>
    <xf numFmtId="0" fontId="18" fillId="3" borderId="15" xfId="0" applyFont="1" applyFill="1" applyBorder="1" applyProtection="1">
      <protection locked="0"/>
    </xf>
    <xf numFmtId="0" fontId="47" fillId="3" borderId="121" xfId="0" applyFont="1" applyFill="1" applyBorder="1" applyAlignment="1" applyProtection="1">
      <alignment horizontal="center"/>
      <protection locked="0"/>
    </xf>
    <xf numFmtId="0" fontId="16" fillId="14" borderId="58" xfId="0" applyFont="1" applyFill="1" applyBorder="1" applyAlignment="1">
      <alignment horizontal="left"/>
    </xf>
    <xf numFmtId="14" fontId="42" fillId="0" borderId="0" xfId="0" applyNumberFormat="1" applyFont="1" applyAlignment="1">
      <alignment horizontal="center"/>
    </xf>
    <xf numFmtId="0" fontId="58" fillId="14" borderId="0" xfId="0" applyFont="1" applyFill="1" applyAlignment="1">
      <alignment wrapText="1"/>
    </xf>
    <xf numFmtId="0" fontId="0" fillId="6" borderId="11" xfId="0" applyFill="1" applyBorder="1"/>
    <xf numFmtId="0" fontId="15" fillId="0" borderId="0" xfId="0" applyFont="1" applyAlignment="1">
      <alignment horizontal="left" vertical="top" wrapText="1"/>
    </xf>
    <xf numFmtId="0" fontId="19" fillId="6" borderId="123" xfId="0" applyFont="1" applyFill="1" applyBorder="1" applyAlignment="1">
      <alignment horizontal="left" vertical="top" wrapText="1"/>
    </xf>
    <xf numFmtId="0" fontId="19" fillId="6" borderId="112" xfId="0" applyFont="1" applyFill="1" applyBorder="1" applyAlignment="1">
      <alignment horizontal="left" vertical="top" wrapText="1"/>
    </xf>
    <xf numFmtId="0" fontId="19" fillId="6" borderId="113" xfId="0" applyFont="1" applyFill="1" applyBorder="1" applyAlignment="1">
      <alignment horizontal="left" vertical="top" wrapText="1"/>
    </xf>
    <xf numFmtId="0" fontId="44" fillId="14" borderId="0" xfId="0" applyFont="1" applyFill="1" applyAlignment="1">
      <alignment horizontal="center" wrapText="1"/>
    </xf>
    <xf numFmtId="0" fontId="43" fillId="16" borderId="46" xfId="0" applyFont="1" applyFill="1" applyBorder="1" applyAlignment="1">
      <alignment horizontal="center" vertical="center" textRotation="90"/>
    </xf>
    <xf numFmtId="0" fontId="23" fillId="6" borderId="109" xfId="0" applyFont="1" applyFill="1" applyBorder="1" applyAlignment="1">
      <alignment horizontal="left" vertical="top" wrapText="1"/>
    </xf>
    <xf numFmtId="0" fontId="23" fillId="6" borderId="110" xfId="0" applyFont="1" applyFill="1" applyBorder="1" applyAlignment="1">
      <alignment horizontal="left" vertical="top" wrapText="1"/>
    </xf>
    <xf numFmtId="0" fontId="23" fillId="6" borderId="111" xfId="0" applyFont="1" applyFill="1" applyBorder="1" applyAlignment="1">
      <alignment horizontal="left" vertical="top" wrapText="1"/>
    </xf>
    <xf numFmtId="0" fontId="6" fillId="7" borderId="39" xfId="0" applyFont="1" applyFill="1" applyBorder="1" applyAlignment="1">
      <alignment horizontal="center" vertical="top" textRotation="255"/>
    </xf>
    <xf numFmtId="0" fontId="6" fillId="7" borderId="46" xfId="0" applyFont="1" applyFill="1" applyBorder="1" applyAlignment="1">
      <alignment horizontal="center" vertical="top" textRotation="255"/>
    </xf>
    <xf numFmtId="0" fontId="6" fillId="7" borderId="29" xfId="0" applyFont="1" applyFill="1" applyBorder="1" applyAlignment="1">
      <alignment horizontal="center" vertical="top" textRotation="255"/>
    </xf>
    <xf numFmtId="17" fontId="7" fillId="0" borderId="25" xfId="0" applyNumberFormat="1" applyFont="1" applyBorder="1" applyAlignment="1" applyProtection="1">
      <alignment horizontal="left" vertical="center"/>
      <protection locked="0"/>
    </xf>
    <xf numFmtId="17" fontId="7" fillId="0" borderId="24" xfId="0" applyNumberFormat="1" applyFont="1" applyBorder="1" applyAlignment="1" applyProtection="1">
      <alignment horizontal="left" vertical="center"/>
      <protection locked="0"/>
    </xf>
    <xf numFmtId="17" fontId="7" fillId="0" borderId="24" xfId="0" applyNumberFormat="1" applyFont="1" applyBorder="1" applyAlignment="1" applyProtection="1">
      <alignment horizontal="right" vertical="center"/>
      <protection locked="0"/>
    </xf>
    <xf numFmtId="17" fontId="7" fillId="0" borderId="26" xfId="0" applyNumberFormat="1" applyFont="1" applyBorder="1" applyAlignment="1" applyProtection="1">
      <alignment horizontal="right" vertical="center"/>
      <protection locked="0"/>
    </xf>
    <xf numFmtId="17" fontId="6" fillId="0" borderId="24" xfId="0" applyNumberFormat="1" applyFont="1" applyBorder="1" applyAlignment="1">
      <alignment horizontal="right" vertical="center"/>
    </xf>
    <xf numFmtId="0" fontId="6" fillId="0" borderId="24" xfId="0" applyFont="1" applyBorder="1" applyAlignment="1">
      <alignment horizontal="left" vertical="center"/>
    </xf>
    <xf numFmtId="49" fontId="6" fillId="0" borderId="24" xfId="0" applyNumberFormat="1" applyFont="1" applyBorder="1" applyAlignment="1">
      <alignment horizontal="left" vertical="center"/>
    </xf>
    <xf numFmtId="0" fontId="10" fillId="0" borderId="18" xfId="0" applyFont="1" applyBorder="1" applyAlignment="1">
      <alignment horizontal="left"/>
    </xf>
    <xf numFmtId="0" fontId="10" fillId="0" borderId="19" xfId="0" applyFont="1" applyBorder="1" applyAlignment="1">
      <alignment horizontal="left"/>
    </xf>
    <xf numFmtId="0" fontId="10" fillId="0" borderId="16" xfId="0" applyFont="1" applyBorder="1" applyAlignment="1">
      <alignment horizontal="left"/>
    </xf>
    <xf numFmtId="0" fontId="10" fillId="0" borderId="20" xfId="0" applyFont="1" applyBorder="1" applyAlignment="1">
      <alignment horizontal="left"/>
    </xf>
    <xf numFmtId="0" fontId="10" fillId="0" borderId="24" xfId="0" applyFont="1" applyBorder="1" applyAlignment="1">
      <alignment horizontal="left"/>
    </xf>
    <xf numFmtId="0" fontId="10" fillId="0" borderId="21" xfId="0" applyFont="1" applyBorder="1" applyAlignment="1">
      <alignment horizontal="left"/>
    </xf>
    <xf numFmtId="0" fontId="10" fillId="0" borderId="25" xfId="0" applyFont="1" applyBorder="1" applyAlignment="1">
      <alignment horizontal="left"/>
    </xf>
    <xf numFmtId="0" fontId="10" fillId="0" borderId="26" xfId="0" applyFont="1" applyBorder="1" applyAlignment="1">
      <alignment horizontal="left"/>
    </xf>
    <xf numFmtId="0" fontId="13" fillId="0" borderId="23" xfId="0" applyFont="1" applyBorder="1" applyAlignment="1" applyProtection="1">
      <alignment horizontal="left"/>
      <protection locked="0"/>
    </xf>
    <xf numFmtId="0" fontId="13" fillId="0" borderId="13" xfId="0" applyFont="1" applyBorder="1" applyAlignment="1" applyProtection="1">
      <alignment horizontal="left"/>
      <protection locked="0"/>
    </xf>
    <xf numFmtId="0" fontId="13" fillId="14" borderId="23" xfId="0" applyFont="1" applyFill="1" applyBorder="1" applyAlignment="1" applyProtection="1">
      <alignment horizontal="left"/>
      <protection locked="0"/>
    </xf>
    <xf numFmtId="0" fontId="13" fillId="14" borderId="13" xfId="0" applyFont="1" applyFill="1" applyBorder="1" applyAlignment="1" applyProtection="1">
      <alignment horizontal="left"/>
      <protection locked="0"/>
    </xf>
    <xf numFmtId="0" fontId="13" fillId="14" borderId="50" xfId="0" applyFont="1" applyFill="1" applyBorder="1" applyAlignment="1" applyProtection="1">
      <alignment horizontal="left"/>
      <protection locked="0"/>
    </xf>
    <xf numFmtId="0" fontId="13" fillId="14" borderId="22" xfId="0" applyFont="1" applyFill="1" applyBorder="1" applyAlignment="1" applyProtection="1">
      <alignment horizontal="left"/>
      <protection locked="0"/>
    </xf>
    <xf numFmtId="0" fontId="13" fillId="0" borderId="47" xfId="0" applyFont="1" applyBorder="1" applyAlignment="1">
      <alignment horizontal="left"/>
    </xf>
    <xf numFmtId="0" fontId="13" fillId="0" borderId="48" xfId="0" applyFont="1" applyBorder="1" applyAlignment="1">
      <alignment horizontal="left"/>
    </xf>
    <xf numFmtId="0" fontId="16" fillId="6" borderId="18" xfId="0" applyFont="1" applyFill="1" applyBorder="1" applyAlignment="1" applyProtection="1">
      <alignment horizontal="left"/>
      <protection locked="0"/>
    </xf>
    <xf numFmtId="0" fontId="16" fillId="6" borderId="21" xfId="0" applyFont="1" applyFill="1" applyBorder="1" applyAlignment="1" applyProtection="1">
      <alignment horizontal="left"/>
      <protection locked="0"/>
    </xf>
    <xf numFmtId="0" fontId="13" fillId="0" borderId="49" xfId="0" applyFont="1" applyBorder="1" applyAlignment="1" applyProtection="1">
      <alignment horizontal="left"/>
      <protection locked="0"/>
    </xf>
    <xf numFmtId="0" fontId="13" fillId="0" borderId="17" xfId="0" applyFont="1" applyBorder="1" applyAlignment="1" applyProtection="1">
      <alignment horizontal="left"/>
      <protection locked="0"/>
    </xf>
    <xf numFmtId="0" fontId="13" fillId="0" borderId="25" xfId="0" applyFont="1" applyBorder="1" applyAlignment="1">
      <alignment horizontal="left"/>
    </xf>
    <xf numFmtId="0" fontId="13" fillId="0" borderId="26" xfId="0" applyFont="1" applyBorder="1" applyAlignment="1">
      <alignment horizontal="left"/>
    </xf>
    <xf numFmtId="0" fontId="16" fillId="14" borderId="39" xfId="0" applyFont="1" applyFill="1" applyBorder="1" applyAlignment="1" applyProtection="1">
      <alignment horizontal="left" textRotation="90" wrapText="1"/>
      <protection locked="0"/>
    </xf>
    <xf numFmtId="0" fontId="16" fillId="14" borderId="46" xfId="0" applyFont="1" applyFill="1" applyBorder="1" applyAlignment="1" applyProtection="1">
      <alignment horizontal="left" textRotation="90" wrapText="1"/>
      <protection locked="0"/>
    </xf>
    <xf numFmtId="0" fontId="16" fillId="14" borderId="39" xfId="0" applyFont="1" applyFill="1" applyBorder="1" applyAlignment="1" applyProtection="1">
      <alignment horizontal="center" vertical="center" textRotation="90" wrapText="1"/>
      <protection locked="0"/>
    </xf>
    <xf numFmtId="0" fontId="16" fillId="14" borderId="46" xfId="0" applyFont="1" applyFill="1" applyBorder="1" applyAlignment="1" applyProtection="1">
      <alignment horizontal="center" vertical="center" textRotation="90" wrapText="1"/>
      <protection locked="0"/>
    </xf>
    <xf numFmtId="0" fontId="16" fillId="14" borderId="29" xfId="0" applyFont="1" applyFill="1" applyBorder="1" applyAlignment="1" applyProtection="1">
      <alignment horizontal="center" vertical="center" textRotation="90" wrapText="1"/>
      <protection locked="0"/>
    </xf>
    <xf numFmtId="0" fontId="35" fillId="0" borderId="39" xfId="0" applyFont="1" applyBorder="1" applyAlignment="1" applyProtection="1">
      <alignment horizontal="left" vertical="top" wrapText="1"/>
      <protection locked="0"/>
    </xf>
    <xf numFmtId="0" fontId="35" fillId="0" borderId="46" xfId="0" applyFont="1" applyBorder="1" applyAlignment="1" applyProtection="1">
      <alignment horizontal="left" vertical="top" wrapText="1"/>
      <protection locked="0"/>
    </xf>
    <xf numFmtId="0" fontId="35" fillId="0" borderId="29" xfId="0" applyFont="1" applyBorder="1" applyAlignment="1" applyProtection="1">
      <alignment horizontal="left" vertical="top" wrapText="1"/>
      <protection locked="0"/>
    </xf>
    <xf numFmtId="0" fontId="22" fillId="14" borderId="39" xfId="0" applyFont="1" applyFill="1" applyBorder="1" applyAlignment="1">
      <alignment horizontal="center" vertical="center" textRotation="90"/>
    </xf>
    <xf numFmtId="0" fontId="22" fillId="14" borderId="46" xfId="0" applyFont="1" applyFill="1" applyBorder="1" applyAlignment="1">
      <alignment horizontal="center" vertical="center" textRotation="90"/>
    </xf>
    <xf numFmtId="0" fontId="22" fillId="14" borderId="29" xfId="0" applyFont="1" applyFill="1" applyBorder="1" applyAlignment="1">
      <alignment horizontal="center" vertical="center" textRotation="90"/>
    </xf>
    <xf numFmtId="0" fontId="26" fillId="14" borderId="39" xfId="0" applyFont="1" applyFill="1" applyBorder="1" applyAlignment="1" applyProtection="1">
      <alignment horizontal="center" vertical="center" textRotation="90" wrapText="1"/>
      <protection locked="0"/>
    </xf>
    <xf numFmtId="0" fontId="26" fillId="14" borderId="46" xfId="0" applyFont="1" applyFill="1" applyBorder="1" applyAlignment="1" applyProtection="1">
      <alignment horizontal="center" vertical="center" textRotation="90" wrapText="1"/>
      <protection locked="0"/>
    </xf>
    <xf numFmtId="0" fontId="26" fillId="14" borderId="29" xfId="0" applyFont="1" applyFill="1" applyBorder="1" applyAlignment="1" applyProtection="1">
      <alignment horizontal="center" vertical="center" textRotation="90" wrapText="1"/>
      <protection locked="0"/>
    </xf>
    <xf numFmtId="0" fontId="30" fillId="6" borderId="24" xfId="0" applyFont="1" applyFill="1" applyBorder="1" applyAlignment="1">
      <alignment horizontal="left" vertical="center"/>
    </xf>
    <xf numFmtId="0" fontId="26" fillId="43" borderId="47" xfId="0" applyFont="1" applyFill="1" applyBorder="1" applyAlignment="1">
      <alignment horizontal="left" vertical="top"/>
    </xf>
    <xf numFmtId="0" fontId="26" fillId="43" borderId="67" xfId="0" applyFont="1" applyFill="1" applyBorder="1" applyAlignment="1">
      <alignment horizontal="left" vertical="top"/>
    </xf>
    <xf numFmtId="0" fontId="26" fillId="43" borderId="48" xfId="0" applyFont="1" applyFill="1" applyBorder="1" applyAlignment="1">
      <alignment horizontal="left" vertical="top"/>
    </xf>
    <xf numFmtId="0" fontId="26" fillId="43" borderId="34" xfId="0" applyFont="1" applyFill="1" applyBorder="1" applyAlignment="1">
      <alignment horizontal="left" vertical="top"/>
    </xf>
    <xf numFmtId="0" fontId="26" fillId="43" borderId="33" xfId="0" applyFont="1" applyFill="1" applyBorder="1" applyAlignment="1">
      <alignment horizontal="left" vertical="top"/>
    </xf>
    <xf numFmtId="0" fontId="26" fillId="43" borderId="35" xfId="0" applyFont="1" applyFill="1" applyBorder="1" applyAlignment="1">
      <alignment horizontal="left" vertical="top"/>
    </xf>
    <xf numFmtId="0" fontId="61" fillId="41" borderId="34" xfId="0" applyFont="1" applyFill="1" applyBorder="1" applyAlignment="1">
      <alignment horizontal="left" vertical="top" wrapText="1"/>
    </xf>
    <xf numFmtId="0" fontId="61" fillId="41" borderId="33" xfId="0" applyFont="1" applyFill="1" applyBorder="1" applyAlignment="1">
      <alignment horizontal="left" vertical="top" wrapText="1"/>
    </xf>
    <xf numFmtId="0" fontId="61" fillId="41" borderId="35" xfId="0" applyFont="1" applyFill="1" applyBorder="1" applyAlignment="1">
      <alignment horizontal="left" vertical="top" wrapText="1"/>
    </xf>
    <xf numFmtId="0" fontId="61" fillId="41" borderId="92" xfId="0" applyFont="1" applyFill="1" applyBorder="1" applyAlignment="1">
      <alignment horizontal="left" vertical="top" wrapText="1"/>
    </xf>
    <xf numFmtId="0" fontId="61" fillId="41" borderId="93" xfId="0" applyFont="1" applyFill="1" applyBorder="1" applyAlignment="1">
      <alignment horizontal="left" vertical="top" wrapText="1"/>
    </xf>
    <xf numFmtId="0" fontId="61" fillId="41" borderId="94" xfId="0" applyFont="1" applyFill="1" applyBorder="1" applyAlignment="1">
      <alignment horizontal="left" vertical="top" wrapText="1"/>
    </xf>
    <xf numFmtId="0" fontId="15" fillId="10" borderId="54" xfId="0" applyFont="1" applyFill="1" applyBorder="1" applyAlignment="1">
      <alignment horizontal="center"/>
    </xf>
    <xf numFmtId="0" fontId="15" fillId="10" borderId="53" xfId="0" applyFont="1" applyFill="1" applyBorder="1" applyAlignment="1">
      <alignment horizontal="center"/>
    </xf>
    <xf numFmtId="0" fontId="19" fillId="6" borderId="72" xfId="0" applyFont="1" applyFill="1" applyBorder="1" applyAlignment="1">
      <alignment horizontal="left" vertical="top" wrapText="1"/>
    </xf>
    <xf numFmtId="0" fontId="19" fillId="6" borderId="46" xfId="0" applyFont="1" applyFill="1" applyBorder="1" applyAlignment="1">
      <alignment horizontal="left" vertical="top" wrapText="1"/>
    </xf>
    <xf numFmtId="0" fontId="19" fillId="6" borderId="29" xfId="0" applyFont="1" applyFill="1" applyBorder="1" applyAlignment="1">
      <alignment horizontal="left" vertical="top" wrapText="1"/>
    </xf>
    <xf numFmtId="0" fontId="48" fillId="6" borderId="25" xfId="0" applyFont="1" applyFill="1" applyBorder="1" applyAlignment="1" applyProtection="1">
      <alignment horizontal="center" wrapText="1"/>
      <protection locked="0"/>
    </xf>
    <xf numFmtId="0" fontId="48" fillId="6" borderId="26" xfId="0" applyFont="1" applyFill="1" applyBorder="1" applyAlignment="1" applyProtection="1">
      <alignment horizontal="center" wrapText="1"/>
      <protection locked="0"/>
    </xf>
    <xf numFmtId="0" fontId="23" fillId="0" borderId="86" xfId="0" applyFont="1" applyBorder="1" applyAlignment="1">
      <alignment horizontal="left" vertical="top" wrapText="1"/>
    </xf>
    <xf numFmtId="0" fontId="23" fillId="0" borderId="57" xfId="0" applyFont="1" applyBorder="1" applyAlignment="1">
      <alignment horizontal="left" vertical="top" wrapText="1"/>
    </xf>
    <xf numFmtId="0" fontId="23" fillId="0" borderId="87" xfId="0" applyFont="1" applyBorder="1" applyAlignment="1">
      <alignment horizontal="left" vertical="top" wrapText="1"/>
    </xf>
    <xf numFmtId="0" fontId="23" fillId="0" borderId="45" xfId="0" applyFont="1" applyBorder="1" applyAlignment="1">
      <alignment horizontal="left" vertical="top" wrapText="1"/>
    </xf>
    <xf numFmtId="0" fontId="23" fillId="0" borderId="0" xfId="0" applyFont="1" applyAlignment="1">
      <alignment horizontal="left" vertical="top" wrapText="1"/>
    </xf>
    <xf numFmtId="0" fontId="23" fillId="0" borderId="28" xfId="0" applyFont="1" applyBorder="1" applyAlignment="1">
      <alignment horizontal="left" vertical="top" wrapText="1"/>
    </xf>
    <xf numFmtId="0" fontId="23" fillId="0" borderId="56" xfId="0" applyFont="1" applyBorder="1" applyAlignment="1">
      <alignment horizontal="left" vertical="top" wrapText="1"/>
    </xf>
    <xf numFmtId="0" fontId="23" fillId="0" borderId="58" xfId="0" applyFont="1" applyBorder="1" applyAlignment="1">
      <alignment horizontal="left" vertical="top" wrapText="1"/>
    </xf>
    <xf numFmtId="0" fontId="23" fillId="0" borderId="71" xfId="0" applyFont="1" applyBorder="1" applyAlignment="1">
      <alignment horizontal="left" vertical="top" wrapText="1"/>
    </xf>
    <xf numFmtId="0" fontId="26" fillId="0" borderId="54" xfId="0" applyFont="1" applyBorder="1" applyAlignment="1">
      <alignment horizontal="left" wrapText="1"/>
    </xf>
    <xf numFmtId="0" fontId="26" fillId="0" borderId="37" xfId="0" applyFont="1" applyBorder="1" applyAlignment="1">
      <alignment horizontal="left" wrapText="1"/>
    </xf>
    <xf numFmtId="0" fontId="26" fillId="0" borderId="53" xfId="0" applyFont="1" applyBorder="1" applyAlignment="1">
      <alignment horizontal="left" wrapText="1"/>
    </xf>
    <xf numFmtId="0" fontId="26" fillId="0" borderId="84" xfId="0" applyFont="1" applyBorder="1" applyAlignment="1">
      <alignment horizontal="left" wrapText="1"/>
    </xf>
    <xf numFmtId="0" fontId="26" fillId="0" borderId="30" xfId="0" applyFont="1" applyBorder="1" applyAlignment="1">
      <alignment horizontal="left" wrapText="1"/>
    </xf>
    <xf numFmtId="0" fontId="26" fillId="0" borderId="85" xfId="0" applyFont="1" applyBorder="1" applyAlignment="1">
      <alignment horizontal="left" wrapText="1"/>
    </xf>
    <xf numFmtId="0" fontId="38" fillId="12" borderId="37" xfId="0" applyFont="1" applyFill="1" applyBorder="1" applyAlignment="1">
      <alignment horizontal="left" vertical="top" wrapText="1"/>
    </xf>
    <xf numFmtId="0" fontId="38" fillId="12" borderId="0" xfId="0" applyFont="1" applyFill="1" applyAlignment="1">
      <alignment horizontal="left" vertical="top" wrapText="1"/>
    </xf>
    <xf numFmtId="0" fontId="40" fillId="0" borderId="0" xfId="0" applyFont="1" applyAlignment="1">
      <alignment horizontal="center"/>
    </xf>
  </cellXfs>
  <cellStyles count="39">
    <cellStyle name="Followed Hyperlink" xfId="24" builtinId="9" hidden="1"/>
    <cellStyle name="Followed Hyperlink" xfId="26" builtinId="9" hidden="1"/>
    <cellStyle name="Followed Hyperlink" xfId="6" builtinId="9" hidden="1"/>
    <cellStyle name="Followed Hyperlink" xfId="8" builtinId="9" hidden="1"/>
    <cellStyle name="Followed Hyperlink" xfId="10" builtinId="9" hidden="1"/>
    <cellStyle name="Followed Hyperlink" xfId="36" builtinId="9" hidden="1"/>
    <cellStyle name="Followed Hyperlink" xfId="38" builtinId="9" hidden="1"/>
    <cellStyle name="Followed Hyperlink" xfId="30" builtinId="9" hidden="1"/>
    <cellStyle name="Followed Hyperlink" xfId="22" builtinId="9" hidden="1"/>
    <cellStyle name="Followed Hyperlink" xfId="20" builtinId="9" hidden="1"/>
    <cellStyle name="Followed Hyperlink" xfId="12" builtinId="9" hidden="1"/>
    <cellStyle name="Followed Hyperlink" xfId="16" builtinId="9" hidden="1"/>
    <cellStyle name="Followed Hyperlink" xfId="18" builtinId="9" hidden="1"/>
    <cellStyle name="Followed Hyperlink" xfId="28" builtinId="9" hidden="1"/>
    <cellStyle name="Followed Hyperlink" xfId="14" builtinId="9" hidden="1"/>
    <cellStyle name="Followed Hyperlink" xfId="32" builtinId="9" hidden="1"/>
    <cellStyle name="Followed Hyperlink" xfId="34" builtinId="9" hidden="1"/>
    <cellStyle name="Followed Hyperlink" xfId="4" builtinId="9" hidden="1"/>
    <cellStyle name="Followed Hyperlink" xfId="2" builtinId="9" hidden="1"/>
    <cellStyle name="Hyperlink" xfId="37" builtinId="8" hidden="1"/>
    <cellStyle name="Hyperlink" xfId="17" builtinId="8" hidden="1"/>
    <cellStyle name="Hyperlink" xfId="19" builtinId="8" hidden="1"/>
    <cellStyle name="Hyperlink" xfId="11" builtinId="8" hidden="1"/>
    <cellStyle name="Hyperlink" xfId="13" builtinId="8" hidden="1"/>
    <cellStyle name="Hyperlink" xfId="15" builtinId="8" hidden="1"/>
    <cellStyle name="Hyperlink" xfId="21" builtinId="8" hidden="1"/>
    <cellStyle name="Hyperlink" xfId="23" builtinId="8" hidden="1"/>
    <cellStyle name="Hyperlink" xfId="33" builtinId="8" hidden="1"/>
    <cellStyle name="Hyperlink" xfId="35" builtinId="8" hidden="1"/>
    <cellStyle name="Hyperlink" xfId="25" builtinId="8" hidden="1"/>
    <cellStyle name="Hyperlink" xfId="27" builtinId="8" hidden="1"/>
    <cellStyle name="Hyperlink" xfId="31" builtinId="8" hidden="1"/>
    <cellStyle name="Hyperlink" xfId="29" builtinId="8" hidden="1"/>
    <cellStyle name="Hyperlink" xfId="9" builtinId="8" hidden="1"/>
    <cellStyle name="Hyperlink" xfId="7" builtinId="8" hidden="1"/>
    <cellStyle name="Hyperlink" xfId="3" builtinId="8" hidden="1"/>
    <cellStyle name="Hyperlink" xfId="5" builtinId="8" hidden="1"/>
    <cellStyle name="Hyperlink" xfId="1" builtinId="8" hidden="1"/>
    <cellStyle name="Normal" xfId="0" builtinId="0"/>
  </cellStyles>
  <dxfs count="237">
    <dxf>
      <fill>
        <patternFill>
          <bgColor theme="2"/>
        </patternFill>
      </fill>
      <border>
        <vertical/>
        <horizontal/>
      </border>
    </dxf>
    <dxf>
      <font>
        <color theme="0" tint="-0.34998626667073579"/>
      </font>
      <fill>
        <patternFill>
          <bgColor theme="1" tint="4.9989318521683403E-2"/>
        </patternFill>
      </fill>
    </dxf>
    <dxf>
      <font>
        <color theme="0" tint="-0.499984740745262"/>
      </font>
      <fill>
        <patternFill>
          <bgColor theme="1"/>
        </patternFill>
      </fill>
    </dxf>
    <dxf>
      <fill>
        <patternFill>
          <bgColor rgb="FFFFFF00"/>
        </patternFill>
      </fill>
    </dxf>
    <dxf>
      <font>
        <color theme="0" tint="-0.14996795556505021"/>
      </font>
      <fill>
        <patternFill>
          <bgColor theme="0" tint="-0.14996795556505021"/>
        </patternFill>
      </fill>
      <border>
        <vertical/>
        <horizontal/>
      </border>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339933"/>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ill>
        <patternFill>
          <bgColor rgb="FFFFFF99"/>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339933"/>
        </patternFill>
      </fill>
    </dxf>
    <dxf>
      <fill>
        <patternFill>
          <bgColor rgb="FF996600"/>
        </patternFill>
      </fill>
    </dxf>
    <dxf>
      <fill>
        <patternFill>
          <bgColor rgb="FF339933"/>
        </patternFill>
      </fill>
    </dxf>
    <dxf>
      <fill>
        <patternFill>
          <bgColor rgb="FF7030A0"/>
        </patternFill>
      </fill>
    </dxf>
    <dxf>
      <fill>
        <patternFill>
          <bgColor rgb="FFFFCC99"/>
        </patternFill>
      </fill>
    </dxf>
    <dxf>
      <fill>
        <patternFill>
          <bgColor rgb="FFFF99FF"/>
        </patternFill>
      </fill>
    </dxf>
    <dxf>
      <fill>
        <patternFill>
          <bgColor rgb="FF00FF00"/>
        </patternFill>
      </fill>
    </dxf>
    <dxf>
      <fill>
        <patternFill>
          <bgColor rgb="FF996600"/>
        </patternFill>
      </fill>
    </dxf>
    <dxf>
      <fill>
        <patternFill>
          <bgColor rgb="FFFFFF99"/>
        </patternFill>
      </fill>
    </dxf>
    <dxf>
      <fill>
        <patternFill>
          <bgColor rgb="FF66FFFF"/>
        </patternFill>
      </fill>
    </dxf>
    <dxf>
      <fill>
        <patternFill>
          <bgColor rgb="FFFF1DFF"/>
        </patternFill>
      </fill>
    </dxf>
    <dxf>
      <fill>
        <patternFill>
          <bgColor rgb="FF0070C0"/>
        </patternFill>
      </fill>
    </dxf>
    <dxf>
      <fill>
        <patternFill>
          <bgColor rgb="FFFF6600"/>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FFD9D9"/>
        </patternFill>
      </fill>
    </dxf>
    <dxf>
      <fill>
        <patternFill>
          <bgColor rgb="FF00B0F0"/>
        </patternFill>
      </fill>
    </dxf>
    <dxf>
      <font>
        <color theme="0"/>
      </font>
      <fill>
        <patternFill>
          <bgColor rgb="FF000099"/>
        </patternFill>
      </fill>
    </dxf>
    <dxf>
      <fill>
        <patternFill>
          <bgColor rgb="FFFFFF00"/>
        </patternFill>
      </fill>
    </dxf>
    <dxf>
      <fill>
        <patternFill>
          <bgColor theme="0" tint="-4.9989318521683403E-2"/>
        </patternFill>
      </fill>
    </dxf>
    <dxf>
      <fill>
        <patternFill>
          <bgColor rgb="FFFF0000"/>
        </patternFill>
      </fill>
    </dxf>
    <dxf>
      <fill>
        <patternFill>
          <bgColor theme="9"/>
        </patternFill>
      </fill>
    </dxf>
    <dxf>
      <font>
        <color theme="0"/>
      </font>
      <fill>
        <patternFill>
          <bgColor theme="1"/>
        </patternFill>
      </fill>
    </dxf>
    <dxf>
      <fill>
        <patternFill>
          <bgColor rgb="FFFFC000"/>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tint="-0.499984740745262"/>
      </font>
      <fill>
        <patternFill>
          <bgColor theme="1"/>
        </patternFill>
      </fill>
    </dxf>
    <dxf>
      <font>
        <color theme="0"/>
      </font>
      <fill>
        <patternFill patternType="lightGray">
          <bgColor rgb="FFFF0000"/>
        </patternFill>
      </fill>
    </dxf>
    <dxf>
      <fill>
        <patternFill>
          <bgColor theme="0" tint="-0.14996795556505021"/>
        </patternFill>
      </fill>
    </dxf>
    <dxf>
      <fill>
        <patternFill>
          <bgColor theme="0" tint="-0.14996795556505021"/>
        </patternFill>
      </fill>
    </dxf>
    <dxf>
      <fill>
        <patternFill>
          <bgColor rgb="FFAC75D5"/>
        </patternFill>
      </fill>
    </dxf>
    <dxf>
      <fill>
        <patternFill>
          <bgColor theme="7" tint="-0.24994659260841701"/>
        </patternFill>
      </fill>
    </dxf>
    <dxf>
      <fill>
        <patternFill>
          <bgColor rgb="FFFF0000"/>
        </patternFill>
      </fill>
    </dxf>
    <dxf>
      <fill>
        <patternFill>
          <bgColor theme="7" tint="0.59996337778862885"/>
        </patternFill>
      </fill>
    </dxf>
    <dxf>
      <fill>
        <patternFill>
          <bgColor rgb="FF00B0F0"/>
        </patternFill>
      </fill>
    </dxf>
    <dxf>
      <font>
        <color theme="0"/>
      </font>
      <fill>
        <patternFill>
          <bgColor theme="0"/>
        </patternFill>
      </fill>
    </dxf>
    <dxf>
      <font>
        <color theme="0"/>
      </font>
      <fill>
        <patternFill>
          <bgColor theme="0"/>
        </patternFill>
      </fill>
    </dxf>
    <dxf>
      <fill>
        <patternFill>
          <bgColor rgb="FF92D050"/>
        </patternFill>
      </fill>
    </dxf>
    <dxf>
      <font>
        <color rgb="FFFF0000"/>
      </font>
      <fill>
        <patternFill>
          <bgColor rgb="FFFF0000"/>
        </patternFill>
      </fill>
    </dxf>
    <dxf>
      <font>
        <color theme="9"/>
      </font>
      <fill>
        <patternFill>
          <bgColor theme="9"/>
        </patternFill>
      </fill>
    </dxf>
    <dxf>
      <fill>
        <patternFill>
          <bgColor theme="0" tint="-0.499984740745262"/>
        </patternFill>
      </fill>
      <border>
        <vertical/>
        <horizontal/>
      </border>
    </dxf>
    <dxf>
      <fill>
        <patternFill>
          <bgColor rgb="FFFFFF00"/>
        </patternFill>
      </fill>
    </dxf>
    <dxf>
      <fill>
        <patternFill>
          <bgColor rgb="FFFF0000"/>
        </patternFill>
      </fill>
    </dxf>
    <dxf>
      <font>
        <color theme="0"/>
      </font>
      <fill>
        <patternFill>
          <bgColor theme="1"/>
        </patternFill>
      </fill>
    </dxf>
    <dxf>
      <font>
        <color theme="0"/>
      </font>
      <fill>
        <patternFill>
          <bgColor rgb="FF050ADD"/>
        </patternFill>
      </fill>
    </dxf>
    <dxf>
      <font>
        <color theme="1"/>
      </font>
      <fill>
        <patternFill>
          <bgColor rgb="FFFF0000"/>
        </patternFill>
      </fill>
    </dxf>
    <dxf>
      <font>
        <color theme="1"/>
      </font>
      <fill>
        <patternFill>
          <bgColor rgb="FF00B0F0"/>
        </patternFill>
      </fill>
    </dxf>
    <dxf>
      <font>
        <color theme="1"/>
      </font>
      <fill>
        <patternFill>
          <bgColor rgb="FF92D050"/>
        </patternFill>
      </fill>
    </dxf>
    <dxf>
      <font>
        <color theme="1"/>
      </font>
      <fill>
        <patternFill>
          <bgColor rgb="FFFFFF00"/>
        </patternFill>
      </fill>
    </dxf>
    <dxf>
      <font>
        <color theme="1"/>
      </font>
      <fill>
        <patternFill>
          <bgColor rgb="FFFFC000"/>
        </patternFill>
      </fill>
    </dxf>
    <dxf>
      <fill>
        <patternFill>
          <bgColor theme="0" tint="-4.9989318521683403E-2"/>
        </patternFill>
      </fill>
    </dxf>
    <dxf>
      <fill>
        <patternFill>
          <bgColor theme="1" tint="0.14996795556505021"/>
        </patternFill>
      </fill>
    </dxf>
    <dxf>
      <fill>
        <patternFill>
          <bgColor theme="1" tint="0.14996795556505021"/>
        </patternFill>
      </fill>
    </dxf>
    <dxf>
      <font>
        <b val="0"/>
        <i val="0"/>
        <strike val="0"/>
        <condense val="0"/>
        <extend val="0"/>
        <outline val="0"/>
        <shadow val="0"/>
        <u val="none"/>
        <vertAlign val="baseline"/>
        <sz val="12"/>
        <color theme="1"/>
        <name val="Consolas"/>
        <family val="3"/>
        <scheme val="none"/>
      </font>
      <numFmt numFmtId="165"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2"/>
        <color theme="1"/>
        <name val="Consolas"/>
        <family val="3"/>
        <scheme val="none"/>
      </font>
      <numFmt numFmtId="165" formatCode="###\-###\-####"/>
      <alignment horizontal="left" vertical="bottom" textRotation="0" wrapText="0" indent="0" justifyLastLine="0" shrinkToFit="0" readingOrder="0"/>
      <border diagonalUp="0" diagonalDown="0" outline="0">
        <left style="medium">
          <color auto="1"/>
        </left>
        <right/>
        <top style="thin">
          <color auto="1"/>
        </top>
        <bottom/>
      </border>
      <protection locked="0" hidden="0"/>
    </dxf>
    <dxf>
      <font>
        <b val="0"/>
        <i val="0"/>
        <strike val="0"/>
        <condense val="0"/>
        <extend val="0"/>
        <outline val="0"/>
        <shadow val="0"/>
        <u val="none"/>
        <vertAlign val="baseline"/>
        <sz val="12"/>
        <color theme="1"/>
        <name val="Consolas"/>
        <family val="3"/>
        <scheme val="none"/>
      </font>
      <numFmt numFmtId="165" formatCode="###\-###\-####"/>
      <alignment horizontal="left" vertical="bottom" textRotation="0" wrapText="0" indent="0" justifyLastLine="0" shrinkToFit="0" readingOrder="0"/>
      <border diagonalUp="0" diagonalDown="0" outline="0">
        <left/>
        <right/>
        <top style="thin">
          <color auto="1"/>
        </top>
        <bottom/>
      </border>
      <protection locked="0" hidden="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outline="0">
        <left/>
        <right/>
        <top style="thin">
          <color auto="1"/>
        </top>
        <bottom/>
      </border>
      <protection locked="0" hidden="0"/>
    </dxf>
    <dxf>
      <font>
        <b val="0"/>
        <i val="0"/>
        <strike val="0"/>
        <condense val="0"/>
        <extend val="0"/>
        <outline val="0"/>
        <shadow val="0"/>
        <u val="none"/>
        <vertAlign val="baseline"/>
        <sz val="12"/>
        <color theme="1"/>
        <name val="Consolas"/>
        <family val="3"/>
        <scheme val="none"/>
      </font>
      <numFmt numFmtId="164" formatCode="[$-409]mmm\-yyyy;@"/>
      <alignment horizontal="center" vertical="bottom" textRotation="0" wrapText="0" indent="0" justifyLastLine="0" shrinkToFit="0" readingOrder="0"/>
      <border diagonalUp="0" diagonalDown="0" outline="0">
        <left style="thick">
          <color auto="1"/>
        </left>
        <right style="thick">
          <color auto="1"/>
        </right>
        <top style="thin">
          <color auto="1"/>
        </top>
        <bottom/>
      </border>
      <protection locked="0" hidden="0"/>
    </dxf>
    <dxf>
      <font>
        <b val="0"/>
        <i val="0"/>
        <strike val="0"/>
        <condense val="0"/>
        <extend val="0"/>
        <outline val="0"/>
        <shadow val="0"/>
        <u val="none"/>
        <vertAlign val="baseline"/>
        <sz val="12"/>
        <color theme="1"/>
        <name val="Consolas"/>
        <family val="3"/>
        <scheme val="none"/>
      </font>
      <border diagonalUp="0" diagonalDown="0" outline="0">
        <left style="thick">
          <color auto="1"/>
        </left>
        <right/>
        <top style="thin">
          <color auto="1"/>
        </top>
        <bottom/>
      </border>
      <protection locked="0" hidden="0"/>
    </dxf>
    <dxf>
      <font>
        <b val="0"/>
        <i val="0"/>
        <strike val="0"/>
        <condense val="0"/>
        <extend val="0"/>
        <outline val="0"/>
        <shadow val="0"/>
        <u val="none"/>
        <vertAlign val="baseline"/>
        <sz val="12"/>
        <color theme="1"/>
        <name val="Consolas"/>
        <family val="3"/>
        <scheme val="none"/>
      </font>
      <alignment horizontal="general" vertical="bottom" textRotation="0" wrapText="0" indent="0" justifyLastLine="0" shrinkToFit="0" readingOrder="0"/>
      <border diagonalUp="0" diagonalDown="0" outline="0">
        <left style="thick">
          <color auto="1"/>
        </left>
        <right/>
        <top style="thin">
          <color auto="1"/>
        </top>
        <bottom/>
      </border>
      <protection locked="0" hidden="0"/>
    </dxf>
    <dxf>
      <font>
        <b val="0"/>
        <i val="0"/>
        <strike val="0"/>
        <condense val="0"/>
        <extend val="0"/>
        <outline val="0"/>
        <shadow val="0"/>
        <u val="none"/>
        <vertAlign val="baseline"/>
        <sz val="12"/>
        <color auto="1"/>
        <name val="Consolas"/>
        <family val="3"/>
        <scheme val="none"/>
      </font>
      <numFmt numFmtId="0" formatCode="General"/>
      <fill>
        <patternFill patternType="solid">
          <fgColor indexed="64"/>
          <bgColor theme="0"/>
        </patternFill>
      </fill>
      <border diagonalUp="0" diagonalDown="0">
        <left style="thin">
          <color auto="1"/>
        </left>
        <right/>
        <top style="medium">
          <color theme="8"/>
        </top>
        <bottom/>
      </border>
    </dxf>
    <dxf>
      <font>
        <b val="0"/>
        <i val="0"/>
        <strike val="0"/>
        <condense val="0"/>
        <extend val="0"/>
        <outline val="0"/>
        <shadow val="0"/>
        <u val="none"/>
        <vertAlign val="baseline"/>
        <sz val="12"/>
        <color theme="1"/>
        <name val="Consolas"/>
        <family val="3"/>
        <scheme val="none"/>
      </font>
      <numFmt numFmtId="0" formatCode="General"/>
      <fill>
        <patternFill patternType="solid">
          <fgColor indexed="64"/>
          <bgColor rgb="FFFFD757"/>
        </patternFill>
      </fill>
      <alignment horizontal="general" vertical="bottom" textRotation="0" wrapText="0" indent="0" justifyLastLine="0" shrinkToFit="0" readingOrder="0"/>
      <border diagonalUp="0" diagonalDown="0">
        <left/>
        <right/>
        <top style="thin">
          <color auto="1"/>
        </top>
        <bottom/>
      </border>
    </dxf>
    <dxf>
      <border outline="0">
        <left style="thin">
          <color auto="1"/>
        </left>
        <right style="thick">
          <color auto="1"/>
        </right>
        <top style="thick">
          <color auto="1"/>
        </top>
      </border>
    </dxf>
    <dxf>
      <font>
        <strike val="0"/>
        <outline val="0"/>
        <shadow val="0"/>
        <u val="none"/>
        <vertAlign val="baseline"/>
        <sz val="12"/>
        <name val="Consolas"/>
        <family val="3"/>
        <scheme val="none"/>
      </font>
    </dxf>
    <dxf>
      <font>
        <b/>
        <i val="0"/>
        <strike val="0"/>
        <condense val="0"/>
        <extend val="0"/>
        <outline val="0"/>
        <shadow val="0"/>
        <u/>
        <vertAlign val="baseline"/>
        <sz val="12"/>
        <color theme="1"/>
        <name val="Consolas"/>
        <family val="3"/>
        <scheme val="none"/>
      </font>
      <fill>
        <patternFill patternType="solid">
          <fgColor indexed="64"/>
          <bgColor theme="0" tint="-0.1499984740745262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ertAlign val="baseline"/>
        <sz val="9"/>
        <color auto="1"/>
        <name val="Consolas"/>
        <family val="3"/>
        <scheme val="none"/>
      </font>
      <border diagonalUp="0" diagonalDown="0">
        <left/>
        <right/>
        <top style="thin">
          <color auto="1"/>
        </top>
        <bottom/>
        <vertical/>
        <horizontal/>
      </border>
    </dxf>
    <dxf>
      <border outline="0">
        <left style="thick">
          <color auto="1"/>
        </left>
        <right style="thick">
          <color auto="1"/>
        </right>
        <top style="thick">
          <color auto="1"/>
        </top>
        <bottom style="thick">
          <color auto="1"/>
        </bottom>
      </border>
    </dxf>
    <dxf>
      <font>
        <b/>
        <i val="0"/>
        <strike val="0"/>
        <condense val="0"/>
        <extend val="0"/>
        <outline val="0"/>
        <shadow val="0"/>
        <u val="none"/>
        <vertAlign val="baseline"/>
        <sz val="11"/>
        <color theme="1"/>
        <name val="Consolas"/>
        <family val="3"/>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ertAlign val="baseline"/>
        <sz val="9"/>
        <color auto="1"/>
        <name val="Consolas"/>
        <family val="3"/>
        <scheme val="none"/>
      </font>
      <border diagonalUp="0" diagonalDown="0">
        <left/>
        <right/>
        <top style="thin">
          <color auto="1"/>
        </top>
        <bottom/>
        <vertical/>
        <horizontal/>
      </border>
    </dxf>
    <dxf>
      <border outline="0">
        <left style="thick">
          <color auto="1"/>
        </left>
        <right style="thick">
          <color auto="1"/>
        </right>
        <top style="thick">
          <color auto="1"/>
        </top>
        <bottom style="thick">
          <color auto="1"/>
        </bottom>
      </border>
    </dxf>
    <dxf>
      <font>
        <b/>
        <i val="0"/>
        <strike val="0"/>
        <condense val="0"/>
        <extend val="0"/>
        <outline val="0"/>
        <shadow val="0"/>
        <u val="none"/>
        <vertAlign val="baseline"/>
        <sz val="11"/>
        <color theme="1"/>
        <name val="Consolas"/>
        <family val="3"/>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ertAlign val="baseline"/>
        <sz val="9"/>
        <color auto="1"/>
        <name val="Consolas"/>
        <family val="3"/>
        <scheme val="none"/>
      </font>
      <border diagonalUp="0" diagonalDown="0">
        <left/>
        <right/>
        <top style="thin">
          <color auto="1"/>
        </top>
        <bottom/>
        <vertical/>
        <horizontal/>
      </border>
    </dxf>
    <dxf>
      <border outline="0">
        <left style="thick">
          <color auto="1"/>
        </left>
        <right style="thick">
          <color auto="1"/>
        </right>
        <top style="thick">
          <color auto="1"/>
        </top>
        <bottom style="thick">
          <color auto="1"/>
        </bottom>
      </border>
    </dxf>
    <dxf>
      <font>
        <b/>
        <i val="0"/>
        <strike val="0"/>
        <condense val="0"/>
        <extend val="0"/>
        <outline val="0"/>
        <shadow val="0"/>
        <u val="none"/>
        <vertAlign val="baseline"/>
        <sz val="11"/>
        <color theme="1"/>
        <name val="Consolas"/>
        <family val="3"/>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Consolas"/>
        <family val="3"/>
        <scheme val="none"/>
      </font>
      <alignment horizontal="left" vertical="bottom" textRotation="0" wrapText="0" indent="0" justifyLastLine="0" shrinkToFit="0" readingOrder="0"/>
      <border diagonalUp="0" diagonalDown="0">
        <left style="thin">
          <color auto="1"/>
        </left>
        <right/>
        <top style="thin">
          <color auto="1"/>
        </top>
        <bottom/>
        <vertical/>
        <horizontal/>
      </border>
    </dxf>
    <dxf>
      <font>
        <b/>
        <i val="0"/>
        <strike val="0"/>
        <condense val="0"/>
        <extend val="0"/>
        <outline val="0"/>
        <shadow val="0"/>
        <u/>
        <vertAlign val="baseline"/>
        <sz val="9"/>
        <color auto="1"/>
        <name val="Consolas"/>
        <family val="3"/>
        <scheme val="none"/>
      </font>
      <border diagonalUp="0" diagonalDown="0">
        <left/>
        <right/>
        <top style="thin">
          <color auto="1"/>
        </top>
        <bottom/>
        <vertical/>
        <horizontal/>
      </border>
    </dxf>
    <dxf>
      <border outline="0">
        <left style="thick">
          <color auto="1"/>
        </left>
        <right style="thick">
          <color auto="1"/>
        </right>
        <top style="thick">
          <color auto="1"/>
        </top>
        <bottom style="thick">
          <color auto="1"/>
        </bottom>
      </border>
    </dxf>
    <dxf>
      <font>
        <b/>
        <i val="0"/>
        <strike val="0"/>
        <condense val="0"/>
        <extend val="0"/>
        <outline val="0"/>
        <shadow val="0"/>
        <u val="none"/>
        <vertAlign val="baseline"/>
        <sz val="11"/>
        <color theme="1"/>
        <name val="Consolas"/>
        <family val="3"/>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border diagonalUp="0" diagonalDown="0">
        <left style="thin">
          <color auto="1"/>
        </left>
        <right/>
        <top style="thin">
          <color auto="1"/>
        </top>
        <bottom/>
        <vertical/>
        <horizontal/>
      </border>
    </dxf>
    <dxf>
      <font>
        <b/>
        <i val="0"/>
        <strike val="0"/>
        <condense val="0"/>
        <extend val="0"/>
        <outline val="0"/>
        <shadow val="0"/>
        <u/>
        <vertAlign val="baseline"/>
        <sz val="9"/>
        <color auto="1"/>
        <name val="Consolas"/>
        <family val="3"/>
        <scheme val="none"/>
      </font>
      <border diagonalUp="0" diagonalDown="0">
        <left/>
        <right/>
        <top style="thin">
          <color auto="1"/>
        </top>
        <bottom/>
        <vertical/>
        <horizontal/>
      </border>
    </dxf>
    <dxf>
      <border outline="0">
        <left style="thick">
          <color auto="1"/>
        </left>
        <right style="thick">
          <color auto="1"/>
        </right>
        <top style="thick">
          <color auto="1"/>
        </top>
        <bottom style="thick">
          <color auto="1"/>
        </bottom>
      </border>
    </dxf>
    <dxf>
      <font>
        <b/>
        <i val="0"/>
        <strike val="0"/>
        <condense val="0"/>
        <extend val="0"/>
        <outline val="0"/>
        <shadow val="0"/>
        <u val="none"/>
        <vertAlign val="baseline"/>
        <sz val="11"/>
        <color theme="1"/>
        <name val="Consolas"/>
        <family val="3"/>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auto="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border diagonalUp="0" diagonalDown="0">
        <left/>
        <right style="thin">
          <color auto="1"/>
        </right>
        <top style="thin">
          <color auto="1"/>
        </top>
        <bottom style="thin">
          <color auto="1"/>
        </bottom>
      </border>
      <protection locked="0" hidden="0"/>
    </dxf>
    <dxf>
      <border outline="0">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2"/>
        <color theme="1"/>
        <name val="Consolas"/>
        <family val="3"/>
        <scheme val="none"/>
      </font>
      <border diagonalUp="0" diagonalDown="0">
        <left style="thin">
          <color auto="1"/>
        </left>
        <right style="thick">
          <color auto="1"/>
        </right>
        <top style="thin">
          <color auto="1"/>
        </top>
        <bottom style="thin">
          <color auto="1"/>
        </bottom>
      </border>
      <protection locked="0" hidden="0"/>
    </dxf>
    <dxf>
      <font>
        <b/>
        <i val="0"/>
        <strike val="0"/>
        <condense val="0"/>
        <extend val="0"/>
        <outline val="0"/>
        <shadow val="0"/>
        <u/>
        <vertAlign val="baseline"/>
        <sz val="9"/>
        <color auto="1"/>
        <name val="Consolas"/>
        <family val="3"/>
        <scheme val="none"/>
      </font>
      <fill>
        <patternFill patternType="solid">
          <fgColor indexed="64"/>
          <bgColor theme="0"/>
        </patternFill>
      </fill>
      <alignment horizontal="general" vertical="bottom" textRotation="0" wrapText="0" indent="0" justifyLastLine="0" shrinkToFit="0" readingOrder="0"/>
      <border diagonalUp="0" diagonalDown="0">
        <left/>
        <right/>
        <top style="thin">
          <color auto="1"/>
        </top>
        <bottom style="thin">
          <color auto="1"/>
        </bottom>
      </border>
      <protection locked="0" hidden="0"/>
    </dxf>
    <dxf>
      <border outline="0">
        <left style="thick">
          <color auto="1"/>
        </left>
        <right style="thick">
          <color auto="1"/>
        </right>
        <top style="thick">
          <color auto="1"/>
        </top>
        <bottom style="thick">
          <color auto="1"/>
        </bottom>
      </border>
    </dxf>
    <dxf>
      <protection locked="0" hidden="0"/>
    </dxf>
    <dxf>
      <border outline="0">
        <bottom style="thick">
          <color auto="1"/>
        </bottom>
      </border>
    </dxf>
    <dxf>
      <font>
        <b/>
        <i val="0"/>
        <strike val="0"/>
        <condense val="0"/>
        <extend val="0"/>
        <outline val="0"/>
        <shadow val="0"/>
        <u val="none"/>
        <vertAlign val="baseline"/>
        <sz val="11"/>
        <color theme="1"/>
        <name val="Consolas"/>
        <family val="3"/>
        <scheme val="none"/>
      </font>
      <fill>
        <patternFill patternType="none">
          <fgColor indexed="64"/>
          <bgColor indexed="65"/>
        </patternFill>
      </fill>
      <alignment horizontal="general" vertical="center" textRotation="0" wrapText="0" indent="0" justifyLastLine="0" shrinkToFit="0" readingOrder="0"/>
      <protection locked="1" hidden="0"/>
    </dxf>
    <dxf>
      <font>
        <u/>
        <color theme="1"/>
      </font>
      <fill>
        <patternFill>
          <bgColor theme="0" tint="-4.9989318521683403E-2"/>
        </patternFill>
      </fill>
      <border>
        <left style="thick">
          <color auto="1"/>
        </left>
        <right style="thick">
          <color auto="1"/>
        </right>
        <top style="thick">
          <color auto="1"/>
        </top>
        <bottom style="thick">
          <color auto="1"/>
        </bottom>
        <vertical style="thick">
          <color auto="1"/>
        </vertical>
        <horizontal/>
      </border>
    </dxf>
  </dxfs>
  <tableStyles count="1" defaultTableStyle="TableStyleMedium2" defaultPivotStyle="PivotStyleLight16">
    <tableStyle name="Table Style 1" pivot="0" count="1" xr9:uid="{9C69ECA9-A129-4E75-B5A0-2240D62F5208}">
      <tableStyleElement type="firstRowStripe" dxfId="236"/>
    </tableStyle>
  </tableStyles>
  <colors>
    <mruColors>
      <color rgb="FFA87C00"/>
      <color rgb="FFFFCC99"/>
      <color rgb="FFEC99FF"/>
      <color rgb="FFFFD757"/>
      <color rgb="FFFF5353"/>
      <color rgb="FFFF8585"/>
      <color rgb="FFFFD9D9"/>
      <color rgb="FFFFE7E7"/>
      <color rgb="FF760000"/>
      <color rgb="FFEAA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17837962962962964"/>
          <c:w val="0.88759273840769903"/>
          <c:h val="0.21479913969087197"/>
        </c:manualLayout>
      </c:layout>
      <c:barChart>
        <c:barDir val="bar"/>
        <c:grouping val="percentStacked"/>
        <c:varyColors val="0"/>
        <c:ser>
          <c:idx val="0"/>
          <c:order val="0"/>
          <c:tx>
            <c:strRef>
              <c:f>MiscFormulas!$A$11</c:f>
              <c:strCache>
                <c:ptCount val="1"/>
                <c:pt idx="0">
                  <c:v>Option 1</c:v>
                </c:pt>
              </c:strCache>
            </c:strRef>
          </c:tx>
          <c:spPr>
            <a:solidFill>
              <a:srgbClr val="A87C00"/>
            </a:solidFill>
            <a:ln cap="rnd" cmpd="sng">
              <a:solidFill>
                <a:schemeClr val="accent2">
                  <a:lumMod val="75000"/>
                </a:schemeClr>
              </a:solidFill>
            </a:ln>
            <a:effectLst>
              <a:outerShdw blurRad="57150" dist="19050" dir="5400000" algn="ctr" rotWithShape="0">
                <a:srgbClr val="000000">
                  <a:alpha val="63000"/>
                </a:srgbClr>
              </a:outerShdw>
            </a:effectLst>
          </c:spPr>
          <c:invertIfNegative val="0"/>
          <c:val>
            <c:numRef>
              <c:f>MiscFormulas!$B$11</c:f>
              <c:numCache>
                <c:formatCode>General</c:formatCode>
                <c:ptCount val="1"/>
                <c:pt idx="0">
                  <c:v>7</c:v>
                </c:pt>
              </c:numCache>
            </c:numRef>
          </c:val>
          <c:extLst>
            <c:ext xmlns:c16="http://schemas.microsoft.com/office/drawing/2014/chart" uri="{C3380CC4-5D6E-409C-BE32-E72D297353CC}">
              <c16:uniqueId val="{00000000-6F58-427A-869A-5E614ECE3358}"/>
            </c:ext>
          </c:extLst>
        </c:ser>
        <c:ser>
          <c:idx val="1"/>
          <c:order val="1"/>
          <c:tx>
            <c:strRef>
              <c:f>MiscFormulas!$A$12</c:f>
              <c:strCache>
                <c:ptCount val="1"/>
                <c:pt idx="0">
                  <c:v>Option 2</c:v>
                </c:pt>
              </c:strCache>
            </c:strRef>
          </c:tx>
          <c:spPr>
            <a:solidFill>
              <a:srgbClr val="FF0000"/>
            </a:solidFill>
            <a:ln>
              <a:noFill/>
            </a:ln>
            <a:effectLst>
              <a:outerShdw blurRad="57150" dist="19050" dir="5400000" algn="ctr" rotWithShape="0">
                <a:srgbClr val="000000">
                  <a:alpha val="63000"/>
                </a:srgbClr>
              </a:outerShdw>
            </a:effectLst>
          </c:spPr>
          <c:invertIfNegative val="0"/>
          <c:val>
            <c:numRef>
              <c:f>MiscFormulas!$B$12</c:f>
              <c:numCache>
                <c:formatCode>General</c:formatCode>
                <c:ptCount val="1"/>
                <c:pt idx="0">
                  <c:v>3</c:v>
                </c:pt>
              </c:numCache>
            </c:numRef>
          </c:val>
          <c:extLst>
            <c:ext xmlns:c16="http://schemas.microsoft.com/office/drawing/2014/chart" uri="{C3380CC4-5D6E-409C-BE32-E72D297353CC}">
              <c16:uniqueId val="{00000001-6FB0-459A-974F-4E9AF935D5BA}"/>
            </c:ext>
          </c:extLst>
        </c:ser>
        <c:ser>
          <c:idx val="2"/>
          <c:order val="2"/>
          <c:tx>
            <c:strRef>
              <c:f>MiscFormulas!$A$13</c:f>
              <c:strCache>
                <c:ptCount val="1"/>
                <c:pt idx="0">
                  <c:v>Option 3</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val>
            <c:numRef>
              <c:f>MiscFormulas!$B$13</c:f>
              <c:numCache>
                <c:formatCode>General</c:formatCode>
                <c:ptCount val="1"/>
                <c:pt idx="0">
                  <c:v>6</c:v>
                </c:pt>
              </c:numCache>
            </c:numRef>
          </c:val>
          <c:extLst>
            <c:ext xmlns:c16="http://schemas.microsoft.com/office/drawing/2014/chart" uri="{C3380CC4-5D6E-409C-BE32-E72D297353CC}">
              <c16:uniqueId val="{00000002-6FB0-459A-974F-4E9AF935D5BA}"/>
            </c:ext>
          </c:extLst>
        </c:ser>
        <c:ser>
          <c:idx val="3"/>
          <c:order val="3"/>
          <c:tx>
            <c:strRef>
              <c:f>MiscFormulas!$A$14</c:f>
              <c:strCache>
                <c:ptCount val="1"/>
                <c:pt idx="0">
                  <c:v>Pregnant</c:v>
                </c:pt>
              </c:strCache>
            </c:strRef>
          </c:tx>
          <c:spPr>
            <a:solidFill>
              <a:srgbClr val="7030A0"/>
            </a:solidFill>
            <a:ln>
              <a:noFill/>
            </a:ln>
            <a:effectLst>
              <a:outerShdw blurRad="57150" dist="19050" dir="5400000" algn="ctr" rotWithShape="0">
                <a:srgbClr val="000000">
                  <a:alpha val="63000"/>
                </a:srgbClr>
              </a:outerShdw>
            </a:effectLst>
          </c:spPr>
          <c:invertIfNegative val="0"/>
          <c:val>
            <c:numRef>
              <c:f>MiscFormulas!$B$14</c:f>
              <c:numCache>
                <c:formatCode>General</c:formatCode>
                <c:ptCount val="1"/>
                <c:pt idx="0">
                  <c:v>6</c:v>
                </c:pt>
              </c:numCache>
            </c:numRef>
          </c:val>
          <c:extLst>
            <c:ext xmlns:c16="http://schemas.microsoft.com/office/drawing/2014/chart" uri="{C3380CC4-5D6E-409C-BE32-E72D297353CC}">
              <c16:uniqueId val="{00000003-6FB0-459A-974F-4E9AF935D5BA}"/>
            </c:ext>
          </c:extLst>
        </c:ser>
        <c:ser>
          <c:idx val="4"/>
          <c:order val="4"/>
          <c:tx>
            <c:strRef>
              <c:f>MiscFormulas!$A$15</c:f>
              <c:strCache>
                <c:ptCount val="1"/>
                <c:pt idx="0">
                  <c:v>(Special) Moving </c:v>
                </c:pt>
              </c:strCache>
            </c:strRef>
          </c:tx>
          <c:spPr>
            <a:solidFill>
              <a:srgbClr val="00B050"/>
            </a:solidFill>
            <a:ln>
              <a:noFill/>
            </a:ln>
            <a:effectLst>
              <a:outerShdw blurRad="57150" dist="19050" dir="5400000" algn="ctr" rotWithShape="0">
                <a:srgbClr val="000000">
                  <a:alpha val="63000"/>
                </a:srgbClr>
              </a:outerShdw>
            </a:effectLst>
          </c:spPr>
          <c:invertIfNegative val="0"/>
          <c:val>
            <c:numRef>
              <c:f>MiscFormulas!$B$15</c:f>
              <c:numCache>
                <c:formatCode>General</c:formatCode>
                <c:ptCount val="1"/>
                <c:pt idx="0">
                  <c:v>24</c:v>
                </c:pt>
              </c:numCache>
            </c:numRef>
          </c:val>
          <c:extLst>
            <c:ext xmlns:c16="http://schemas.microsoft.com/office/drawing/2014/chart" uri="{C3380CC4-5D6E-409C-BE32-E72D297353CC}">
              <c16:uniqueId val="{00000004-6FB0-459A-974F-4E9AF935D5BA}"/>
            </c:ext>
          </c:extLst>
        </c:ser>
        <c:ser>
          <c:idx val="5"/>
          <c:order val="5"/>
          <c:tx>
            <c:strRef>
              <c:f>MiscFormulas!$A$16</c:f>
              <c:strCache>
                <c:ptCount val="1"/>
                <c:pt idx="0">
                  <c:v>Option 6</c:v>
                </c:pt>
              </c:strCache>
            </c:strRef>
          </c:tx>
          <c:spPr>
            <a:solidFill>
              <a:srgbClr val="00B0F0"/>
            </a:solidFill>
            <a:ln>
              <a:noFill/>
            </a:ln>
            <a:effectLst>
              <a:outerShdw blurRad="57150" dist="19050" dir="5400000" algn="ctr" rotWithShape="0">
                <a:srgbClr val="000000">
                  <a:alpha val="63000"/>
                </a:srgbClr>
              </a:outerShdw>
            </a:effectLst>
          </c:spPr>
          <c:invertIfNegative val="0"/>
          <c:val>
            <c:numRef>
              <c:f>MiscFormulas!$B$16</c:f>
              <c:numCache>
                <c:formatCode>General</c:formatCode>
                <c:ptCount val="1"/>
                <c:pt idx="0">
                  <c:v>4</c:v>
                </c:pt>
              </c:numCache>
            </c:numRef>
          </c:val>
          <c:extLst>
            <c:ext xmlns:c16="http://schemas.microsoft.com/office/drawing/2014/chart" uri="{C3380CC4-5D6E-409C-BE32-E72D297353CC}">
              <c16:uniqueId val="{00000005-6FB0-459A-974F-4E9AF935D5BA}"/>
            </c:ext>
          </c:extLst>
        </c:ser>
        <c:ser>
          <c:idx val="7"/>
          <c:order val="7"/>
          <c:tx>
            <c:strRef>
              <c:f>MiscFormulas!$A$18</c:f>
              <c:strCache>
                <c:ptCount val="1"/>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MiscFormulas!$B$18</c:f>
              <c:numCache>
                <c:formatCode>General</c:formatCode>
                <c:ptCount val="1"/>
              </c:numCache>
            </c:numRef>
          </c:val>
          <c:extLst>
            <c:ext xmlns:c16="http://schemas.microsoft.com/office/drawing/2014/chart" uri="{C3380CC4-5D6E-409C-BE32-E72D297353CC}">
              <c16:uniqueId val="{00000007-6FB0-459A-974F-4E9AF935D5BA}"/>
            </c:ext>
          </c:extLst>
        </c:ser>
        <c:ser>
          <c:idx val="8"/>
          <c:order val="8"/>
          <c:tx>
            <c:strRef>
              <c:f>MiscFormulas!$A$21</c:f>
              <c:strCache>
                <c:ptCount val="1"/>
                <c:pt idx="0">
                  <c:v>Total</c:v>
                </c:pt>
              </c:strCache>
            </c:strRef>
          </c:tx>
          <c:spPr>
            <a:solidFill>
              <a:schemeClr val="tx1">
                <a:lumMod val="65000"/>
                <a:lumOff val="35000"/>
              </a:schemeClr>
            </a:solidFill>
            <a:ln>
              <a:noFill/>
            </a:ln>
            <a:effectLst>
              <a:outerShdw blurRad="50800" dist="38100" dir="5400000" algn="t" rotWithShape="0">
                <a:prstClr val="black">
                  <a:alpha val="40000"/>
                </a:prstClr>
              </a:outerShdw>
            </a:effectLst>
          </c:spPr>
          <c:invertIfNegative val="0"/>
          <c:val>
            <c:numRef>
              <c:f>MiscFormulas!$B$21</c:f>
              <c:numCache>
                <c:formatCode>General</c:formatCode>
                <c:ptCount val="1"/>
                <c:pt idx="0">
                  <c:v>76</c:v>
                </c:pt>
              </c:numCache>
            </c:numRef>
          </c:val>
          <c:extLst>
            <c:ext xmlns:c16="http://schemas.microsoft.com/office/drawing/2014/chart" uri="{C3380CC4-5D6E-409C-BE32-E72D297353CC}">
              <c16:uniqueId val="{00000008-6FB0-459A-974F-4E9AF935D5BA}"/>
            </c:ext>
          </c:extLst>
        </c:ser>
        <c:dLbls>
          <c:showLegendKey val="0"/>
          <c:showVal val="0"/>
          <c:showCatName val="0"/>
          <c:showSerName val="0"/>
          <c:showPercent val="0"/>
          <c:showBubbleSize val="0"/>
        </c:dLbls>
        <c:gapWidth val="150"/>
        <c:overlap val="100"/>
        <c:axId val="924810176"/>
        <c:axId val="924804416"/>
        <c:extLst>
          <c:ext xmlns:c15="http://schemas.microsoft.com/office/drawing/2012/chart" uri="{02D57815-91ED-43cb-92C2-25804820EDAC}">
            <c15:filteredBarSeries>
              <c15:ser>
                <c:idx val="6"/>
                <c:order val="6"/>
                <c:tx>
                  <c:strRef>
                    <c:extLst>
                      <c:ext uri="{02D57815-91ED-43cb-92C2-25804820EDAC}">
                        <c15:formulaRef>
                          <c15:sqref>MiscFormulas!$A$17</c15:sqref>
                        </c15:formulaRef>
                      </c:ext>
                    </c:extLst>
                    <c:strCache>
                      <c:ptCount val="1"/>
                      <c:pt idx="0">
                        <c:v>Option 7</c:v>
                      </c:pt>
                    </c:strCache>
                  </c:strRef>
                </c:tx>
                <c:spPr>
                  <a:solidFill>
                    <a:schemeClr val="bg1">
                      <a:lumMod val="85000"/>
                    </a:schemeClr>
                  </a:solidFill>
                  <a:ln>
                    <a:noFill/>
                  </a:ln>
                  <a:effectLst>
                    <a:outerShdw blurRad="57150" dist="19050" dir="5400000" algn="ctr" rotWithShape="0">
                      <a:srgbClr val="000000">
                        <a:alpha val="63000"/>
                      </a:srgbClr>
                    </a:outerShdw>
                  </a:effectLst>
                </c:spPr>
                <c:invertIfNegative val="0"/>
                <c:val>
                  <c:numRef>
                    <c:extLst>
                      <c:ext uri="{02D57815-91ED-43cb-92C2-25804820EDAC}">
                        <c15:formulaRef>
                          <c15:sqref>MiscFormulas!$B$17</c15:sqref>
                        </c15:formulaRef>
                      </c:ext>
                    </c:extLst>
                    <c:numCache>
                      <c:formatCode>General</c:formatCode>
                      <c:ptCount val="1"/>
                      <c:pt idx="0">
                        <c:v>3</c:v>
                      </c:pt>
                    </c:numCache>
                  </c:numRef>
                </c:val>
                <c:extLst>
                  <c:ext xmlns:c16="http://schemas.microsoft.com/office/drawing/2014/chart" uri="{C3380CC4-5D6E-409C-BE32-E72D297353CC}">
                    <c16:uniqueId val="{00000006-6FB0-459A-974F-4E9AF935D5BA}"/>
                  </c:ext>
                </c:extLst>
              </c15:ser>
            </c15:filteredBarSeries>
          </c:ext>
        </c:extLst>
      </c:barChart>
      <c:catAx>
        <c:axId val="924810176"/>
        <c:scaling>
          <c:orientation val="minMax"/>
        </c:scaling>
        <c:delete val="1"/>
        <c:axPos val="l"/>
        <c:numFmt formatCode="General" sourceLinked="1"/>
        <c:majorTickMark val="none"/>
        <c:minorTickMark val="none"/>
        <c:tickLblPos val="nextTo"/>
        <c:crossAx val="924804416"/>
        <c:crossesAt val="0"/>
        <c:auto val="1"/>
        <c:lblAlgn val="ctr"/>
        <c:lblOffset val="100"/>
        <c:noMultiLvlLbl val="0"/>
      </c:catAx>
      <c:valAx>
        <c:axId val="9248044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10176"/>
        <c:crosses val="autoZero"/>
        <c:crossBetween val="between"/>
      </c:valAx>
      <c:spPr>
        <a:noFill/>
        <a:ln>
          <a:noFill/>
        </a:ln>
        <a:effectLst/>
      </c:spPr>
    </c:plotArea>
    <c:legend>
      <c:legendPos val="b"/>
      <c:layout>
        <c:manualLayout>
          <c:xMode val="edge"/>
          <c:yMode val="edge"/>
          <c:x val="2.7354275904642691E-2"/>
          <c:y val="0.70839927097061839"/>
          <c:w val="0.97264572409535732"/>
          <c:h val="0.26250202099878989"/>
        </c:manualLayout>
      </c:layout>
      <c:overlay val="0"/>
      <c:spPr>
        <a:solidFill>
          <a:schemeClr val="bg1">
            <a:lumMod val="85000"/>
          </a:schemeClr>
        </a:solidFill>
        <a:ln>
          <a:solidFill>
            <a:schemeClr val="tx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956884768622365E-3"/>
          <c:y val="0.4894908062927778"/>
          <c:w val="0.97748221184305373"/>
          <c:h val="0.21479913969087197"/>
        </c:manualLayout>
      </c:layout>
      <c:barChart>
        <c:barDir val="bar"/>
        <c:grouping val="percentStacked"/>
        <c:varyColors val="0"/>
        <c:ser>
          <c:idx val="0"/>
          <c:order val="0"/>
          <c:tx>
            <c:strRef>
              <c:f>MiscFormulas!$A$11</c:f>
              <c:strCache>
                <c:ptCount val="1"/>
                <c:pt idx="0">
                  <c:v>Option 1</c:v>
                </c:pt>
              </c:strCache>
            </c:strRef>
          </c:tx>
          <c:spPr>
            <a:solidFill>
              <a:srgbClr val="A87C00"/>
            </a:solidFill>
            <a:ln cap="rnd" cmpd="sng">
              <a:solidFill>
                <a:schemeClr val="accent2">
                  <a:lumMod val="75000"/>
                </a:schemeClr>
              </a:solidFill>
            </a:ln>
            <a:effectLst>
              <a:outerShdw blurRad="57150" dist="19050" dir="5400000" algn="ctr" rotWithShape="0">
                <a:srgbClr val="000000">
                  <a:alpha val="63000"/>
                </a:srgbClr>
              </a:outerShdw>
            </a:effectLst>
          </c:spPr>
          <c:invertIfNegative val="0"/>
          <c:val>
            <c:numRef>
              <c:f>MiscFormulas!$B$11</c:f>
              <c:numCache>
                <c:formatCode>General</c:formatCode>
                <c:ptCount val="1"/>
                <c:pt idx="0">
                  <c:v>7</c:v>
                </c:pt>
              </c:numCache>
            </c:numRef>
          </c:val>
          <c:extLst>
            <c:ext xmlns:c16="http://schemas.microsoft.com/office/drawing/2014/chart" uri="{C3380CC4-5D6E-409C-BE32-E72D297353CC}">
              <c16:uniqueId val="{00000000-9764-4A65-8289-725C9D85B906}"/>
            </c:ext>
          </c:extLst>
        </c:ser>
        <c:ser>
          <c:idx val="1"/>
          <c:order val="1"/>
          <c:tx>
            <c:strRef>
              <c:f>MiscFormulas!$A$12</c:f>
              <c:strCache>
                <c:ptCount val="1"/>
                <c:pt idx="0">
                  <c:v>Option 2</c:v>
                </c:pt>
              </c:strCache>
            </c:strRef>
          </c:tx>
          <c:spPr>
            <a:solidFill>
              <a:srgbClr val="FF0000"/>
            </a:solidFill>
            <a:ln>
              <a:noFill/>
            </a:ln>
            <a:effectLst>
              <a:outerShdw blurRad="57150" dist="19050" dir="5400000" algn="ctr" rotWithShape="0">
                <a:srgbClr val="000000">
                  <a:alpha val="63000"/>
                </a:srgbClr>
              </a:outerShdw>
            </a:effectLst>
          </c:spPr>
          <c:invertIfNegative val="0"/>
          <c:val>
            <c:numRef>
              <c:f>MiscFormulas!$B$12</c:f>
              <c:numCache>
                <c:formatCode>General</c:formatCode>
                <c:ptCount val="1"/>
                <c:pt idx="0">
                  <c:v>3</c:v>
                </c:pt>
              </c:numCache>
            </c:numRef>
          </c:val>
          <c:extLst>
            <c:ext xmlns:c16="http://schemas.microsoft.com/office/drawing/2014/chart" uri="{C3380CC4-5D6E-409C-BE32-E72D297353CC}">
              <c16:uniqueId val="{00000001-9764-4A65-8289-725C9D85B906}"/>
            </c:ext>
          </c:extLst>
        </c:ser>
        <c:ser>
          <c:idx val="2"/>
          <c:order val="2"/>
          <c:tx>
            <c:strRef>
              <c:f>MiscFormulas!$A$13</c:f>
              <c:strCache>
                <c:ptCount val="1"/>
                <c:pt idx="0">
                  <c:v>Option 3</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val>
            <c:numRef>
              <c:f>MiscFormulas!$B$13</c:f>
              <c:numCache>
                <c:formatCode>General</c:formatCode>
                <c:ptCount val="1"/>
                <c:pt idx="0">
                  <c:v>6</c:v>
                </c:pt>
              </c:numCache>
            </c:numRef>
          </c:val>
          <c:extLst>
            <c:ext xmlns:c16="http://schemas.microsoft.com/office/drawing/2014/chart" uri="{C3380CC4-5D6E-409C-BE32-E72D297353CC}">
              <c16:uniqueId val="{00000002-9764-4A65-8289-725C9D85B906}"/>
            </c:ext>
          </c:extLst>
        </c:ser>
        <c:ser>
          <c:idx val="3"/>
          <c:order val="3"/>
          <c:tx>
            <c:strRef>
              <c:f>MiscFormulas!$A$14</c:f>
              <c:strCache>
                <c:ptCount val="1"/>
                <c:pt idx="0">
                  <c:v>Pregnant</c:v>
                </c:pt>
              </c:strCache>
            </c:strRef>
          </c:tx>
          <c:spPr>
            <a:solidFill>
              <a:srgbClr val="7030A0"/>
            </a:solidFill>
            <a:ln>
              <a:noFill/>
            </a:ln>
            <a:effectLst>
              <a:outerShdw blurRad="57150" dist="19050" dir="5400000" algn="ctr" rotWithShape="0">
                <a:srgbClr val="000000">
                  <a:alpha val="63000"/>
                </a:srgbClr>
              </a:outerShdw>
            </a:effectLst>
          </c:spPr>
          <c:invertIfNegative val="0"/>
          <c:val>
            <c:numRef>
              <c:f>MiscFormulas!$B$14</c:f>
              <c:numCache>
                <c:formatCode>General</c:formatCode>
                <c:ptCount val="1"/>
                <c:pt idx="0">
                  <c:v>6</c:v>
                </c:pt>
              </c:numCache>
            </c:numRef>
          </c:val>
          <c:extLst>
            <c:ext xmlns:c16="http://schemas.microsoft.com/office/drawing/2014/chart" uri="{C3380CC4-5D6E-409C-BE32-E72D297353CC}">
              <c16:uniqueId val="{00000003-9764-4A65-8289-725C9D85B906}"/>
            </c:ext>
          </c:extLst>
        </c:ser>
        <c:ser>
          <c:idx val="4"/>
          <c:order val="4"/>
          <c:tx>
            <c:strRef>
              <c:f>MiscFormulas!$A$15</c:f>
              <c:strCache>
                <c:ptCount val="1"/>
                <c:pt idx="0">
                  <c:v>(Special) Moving </c:v>
                </c:pt>
              </c:strCache>
            </c:strRef>
          </c:tx>
          <c:spPr>
            <a:solidFill>
              <a:srgbClr val="00B050"/>
            </a:solidFill>
            <a:ln>
              <a:noFill/>
            </a:ln>
            <a:effectLst>
              <a:outerShdw blurRad="57150" dist="19050" dir="5400000" algn="ctr" rotWithShape="0">
                <a:srgbClr val="000000">
                  <a:alpha val="63000"/>
                </a:srgbClr>
              </a:outerShdw>
            </a:effectLst>
          </c:spPr>
          <c:invertIfNegative val="0"/>
          <c:val>
            <c:numRef>
              <c:f>MiscFormulas!$B$15</c:f>
              <c:numCache>
                <c:formatCode>General</c:formatCode>
                <c:ptCount val="1"/>
                <c:pt idx="0">
                  <c:v>24</c:v>
                </c:pt>
              </c:numCache>
            </c:numRef>
          </c:val>
          <c:extLst>
            <c:ext xmlns:c16="http://schemas.microsoft.com/office/drawing/2014/chart" uri="{C3380CC4-5D6E-409C-BE32-E72D297353CC}">
              <c16:uniqueId val="{00000004-9764-4A65-8289-725C9D85B906}"/>
            </c:ext>
          </c:extLst>
        </c:ser>
        <c:ser>
          <c:idx val="5"/>
          <c:order val="5"/>
          <c:tx>
            <c:strRef>
              <c:f>MiscFormulas!$A$16</c:f>
              <c:strCache>
                <c:ptCount val="1"/>
                <c:pt idx="0">
                  <c:v>Option 6</c:v>
                </c:pt>
              </c:strCache>
            </c:strRef>
          </c:tx>
          <c:spPr>
            <a:solidFill>
              <a:srgbClr val="00B0F0"/>
            </a:solidFill>
            <a:ln>
              <a:noFill/>
            </a:ln>
            <a:effectLst>
              <a:outerShdw blurRad="57150" dist="19050" dir="5400000" algn="ctr" rotWithShape="0">
                <a:srgbClr val="000000">
                  <a:alpha val="63000"/>
                </a:srgbClr>
              </a:outerShdw>
            </a:effectLst>
          </c:spPr>
          <c:invertIfNegative val="0"/>
          <c:val>
            <c:numRef>
              <c:f>MiscFormulas!$B$16</c:f>
              <c:numCache>
                <c:formatCode>General</c:formatCode>
                <c:ptCount val="1"/>
                <c:pt idx="0">
                  <c:v>4</c:v>
                </c:pt>
              </c:numCache>
            </c:numRef>
          </c:val>
          <c:extLst>
            <c:ext xmlns:c16="http://schemas.microsoft.com/office/drawing/2014/chart" uri="{C3380CC4-5D6E-409C-BE32-E72D297353CC}">
              <c16:uniqueId val="{00000005-9764-4A65-8289-725C9D85B906}"/>
            </c:ext>
          </c:extLst>
        </c:ser>
        <c:ser>
          <c:idx val="7"/>
          <c:order val="7"/>
          <c:tx>
            <c:strRef>
              <c:f>MiscFormulas!$A$18</c:f>
              <c:strCache>
                <c:ptCount val="1"/>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MiscFormulas!$B$18</c:f>
              <c:numCache>
                <c:formatCode>General</c:formatCode>
                <c:ptCount val="1"/>
              </c:numCache>
            </c:numRef>
          </c:val>
          <c:extLst>
            <c:ext xmlns:c16="http://schemas.microsoft.com/office/drawing/2014/chart" uri="{C3380CC4-5D6E-409C-BE32-E72D297353CC}">
              <c16:uniqueId val="{00000006-9764-4A65-8289-725C9D85B906}"/>
            </c:ext>
          </c:extLst>
        </c:ser>
        <c:ser>
          <c:idx val="8"/>
          <c:order val="8"/>
          <c:tx>
            <c:strRef>
              <c:f>MiscFormulas!$A$21</c:f>
              <c:strCache>
                <c:ptCount val="1"/>
                <c:pt idx="0">
                  <c:v>Total</c:v>
                </c:pt>
              </c:strCache>
            </c:strRef>
          </c:tx>
          <c:spPr>
            <a:solidFill>
              <a:schemeClr val="tx1">
                <a:lumMod val="65000"/>
                <a:lumOff val="35000"/>
              </a:schemeClr>
            </a:solidFill>
            <a:ln>
              <a:noFill/>
            </a:ln>
            <a:effectLst>
              <a:outerShdw blurRad="50800" dist="38100" dir="5400000" algn="t" rotWithShape="0">
                <a:prstClr val="black">
                  <a:alpha val="40000"/>
                </a:prstClr>
              </a:outerShdw>
            </a:effectLst>
          </c:spPr>
          <c:invertIfNegative val="0"/>
          <c:val>
            <c:numRef>
              <c:f>MiscFormulas!$B$21</c:f>
              <c:numCache>
                <c:formatCode>General</c:formatCode>
                <c:ptCount val="1"/>
                <c:pt idx="0">
                  <c:v>76</c:v>
                </c:pt>
              </c:numCache>
            </c:numRef>
          </c:val>
          <c:extLst>
            <c:ext xmlns:c16="http://schemas.microsoft.com/office/drawing/2014/chart" uri="{C3380CC4-5D6E-409C-BE32-E72D297353CC}">
              <c16:uniqueId val="{00000007-9764-4A65-8289-725C9D85B906}"/>
            </c:ext>
          </c:extLst>
        </c:ser>
        <c:dLbls>
          <c:showLegendKey val="0"/>
          <c:showVal val="0"/>
          <c:showCatName val="0"/>
          <c:showSerName val="0"/>
          <c:showPercent val="0"/>
          <c:showBubbleSize val="0"/>
        </c:dLbls>
        <c:gapWidth val="150"/>
        <c:overlap val="100"/>
        <c:axId val="924810176"/>
        <c:axId val="924804416"/>
        <c:extLst>
          <c:ext xmlns:c15="http://schemas.microsoft.com/office/drawing/2012/chart" uri="{02D57815-91ED-43cb-92C2-25804820EDAC}">
            <c15:filteredBarSeries>
              <c15:ser>
                <c:idx val="6"/>
                <c:order val="6"/>
                <c:tx>
                  <c:strRef>
                    <c:extLst>
                      <c:ext uri="{02D57815-91ED-43cb-92C2-25804820EDAC}">
                        <c15:formulaRef>
                          <c15:sqref>MiscFormulas!$A$17</c15:sqref>
                        </c15:formulaRef>
                      </c:ext>
                    </c:extLst>
                    <c:strCache>
                      <c:ptCount val="1"/>
                      <c:pt idx="0">
                        <c:v>Option 7</c:v>
                      </c:pt>
                    </c:strCache>
                  </c:strRef>
                </c:tx>
                <c:spPr>
                  <a:solidFill>
                    <a:schemeClr val="bg1">
                      <a:lumMod val="85000"/>
                    </a:schemeClr>
                  </a:solidFill>
                  <a:ln>
                    <a:noFill/>
                  </a:ln>
                  <a:effectLst>
                    <a:outerShdw blurRad="57150" dist="19050" dir="5400000" algn="ctr" rotWithShape="0">
                      <a:srgbClr val="000000">
                        <a:alpha val="63000"/>
                      </a:srgbClr>
                    </a:outerShdw>
                  </a:effectLst>
                </c:spPr>
                <c:invertIfNegative val="0"/>
                <c:val>
                  <c:numRef>
                    <c:extLst>
                      <c:ext uri="{02D57815-91ED-43cb-92C2-25804820EDAC}">
                        <c15:formulaRef>
                          <c15:sqref>MiscFormulas!$B$17</c15:sqref>
                        </c15:formulaRef>
                      </c:ext>
                    </c:extLst>
                    <c:numCache>
                      <c:formatCode>General</c:formatCode>
                      <c:ptCount val="1"/>
                      <c:pt idx="0">
                        <c:v>3</c:v>
                      </c:pt>
                    </c:numCache>
                  </c:numRef>
                </c:val>
                <c:extLst>
                  <c:ext xmlns:c16="http://schemas.microsoft.com/office/drawing/2014/chart" uri="{C3380CC4-5D6E-409C-BE32-E72D297353CC}">
                    <c16:uniqueId val="{00000008-9764-4A65-8289-725C9D85B906}"/>
                  </c:ext>
                </c:extLst>
              </c15:ser>
            </c15:filteredBarSeries>
          </c:ext>
        </c:extLst>
      </c:barChart>
      <c:catAx>
        <c:axId val="924810176"/>
        <c:scaling>
          <c:orientation val="minMax"/>
        </c:scaling>
        <c:delete val="1"/>
        <c:axPos val="l"/>
        <c:numFmt formatCode="General" sourceLinked="1"/>
        <c:majorTickMark val="none"/>
        <c:minorTickMark val="none"/>
        <c:tickLblPos val="nextTo"/>
        <c:crossAx val="924804416"/>
        <c:crossesAt val="0"/>
        <c:auto val="1"/>
        <c:lblAlgn val="ctr"/>
        <c:lblOffset val="100"/>
        <c:noMultiLvlLbl val="0"/>
      </c:catAx>
      <c:valAx>
        <c:axId val="9248044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10176"/>
        <c:crosses val="autoZero"/>
        <c:crossBetween val="between"/>
      </c:valAx>
      <c:spPr>
        <a:noFill/>
        <a:ln>
          <a:noFill/>
        </a:ln>
        <a:effectLst/>
      </c:spPr>
    </c:plotArea>
    <c:legend>
      <c:legendPos val="b"/>
      <c:layout>
        <c:manualLayout>
          <c:xMode val="edge"/>
          <c:yMode val="edge"/>
          <c:x val="8.9891498323333742E-3"/>
          <c:y val="7.0621046803882287E-2"/>
          <c:w val="0.98559754167021119"/>
          <c:h val="0.26250202099878989"/>
        </c:manualLayout>
      </c:layout>
      <c:overlay val="0"/>
      <c:spPr>
        <a:solidFill>
          <a:schemeClr val="bg1">
            <a:lumMod val="85000"/>
          </a:schemeClr>
        </a:solidFill>
        <a:ln>
          <a:solidFill>
            <a:schemeClr val="tx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17837962962962964"/>
          <c:w val="0.88759273840769903"/>
          <c:h val="0.21479913969087197"/>
        </c:manualLayout>
      </c:layout>
      <c:barChart>
        <c:barDir val="bar"/>
        <c:grouping val="percentStacked"/>
        <c:varyColors val="0"/>
        <c:ser>
          <c:idx val="0"/>
          <c:order val="0"/>
          <c:tx>
            <c:strRef>
              <c:f>MiscFormulas!$A$12</c:f>
              <c:strCache>
                <c:ptCount val="1"/>
                <c:pt idx="0">
                  <c:v>Option 2</c:v>
                </c:pt>
              </c:strCache>
            </c:strRef>
          </c:tx>
          <c:spPr>
            <a:solidFill>
              <a:schemeClr val="accent2">
                <a:lumMod val="75000"/>
              </a:schemeClr>
            </a:solidFill>
            <a:ln>
              <a:noFill/>
            </a:ln>
            <a:effectLst>
              <a:outerShdw blurRad="57150" dist="19050" dir="5400000" algn="ctr" rotWithShape="0">
                <a:srgbClr val="000000">
                  <a:alpha val="63000"/>
                </a:srgbClr>
              </a:outerShdw>
            </a:effectLst>
          </c:spPr>
          <c:invertIfNegative val="0"/>
          <c:cat>
            <c:numRef>
              <c:f>MiscFormulas!$B$11</c:f>
              <c:numCache>
                <c:formatCode>General</c:formatCode>
                <c:ptCount val="1"/>
                <c:pt idx="0">
                  <c:v>7</c:v>
                </c:pt>
              </c:numCache>
            </c:numRef>
          </c:cat>
          <c:val>
            <c:numRef>
              <c:f>MiscFormulas!$B$12</c:f>
              <c:numCache>
                <c:formatCode>General</c:formatCode>
                <c:ptCount val="1"/>
                <c:pt idx="0">
                  <c:v>3</c:v>
                </c:pt>
              </c:numCache>
            </c:numRef>
          </c:val>
          <c:extLst>
            <c:ext xmlns:c16="http://schemas.microsoft.com/office/drawing/2014/chart" uri="{C3380CC4-5D6E-409C-BE32-E72D297353CC}">
              <c16:uniqueId val="{00000000-0A16-4CB3-9504-0D46D6B34F0F}"/>
            </c:ext>
          </c:extLst>
        </c:ser>
        <c:ser>
          <c:idx val="1"/>
          <c:order val="1"/>
          <c:tx>
            <c:strRef>
              <c:f>MiscFormulas!$A$13</c:f>
              <c:strCache>
                <c:ptCount val="1"/>
                <c:pt idx="0">
                  <c:v>Option 3</c:v>
                </c:pt>
              </c:strCache>
            </c:strRef>
          </c:tx>
          <c:spPr>
            <a:solidFill>
              <a:srgbClr val="FF0000"/>
            </a:solidFill>
            <a:ln>
              <a:noFill/>
            </a:ln>
            <a:effectLst>
              <a:outerShdw blurRad="57150" dist="19050" dir="5400000" algn="ctr" rotWithShape="0">
                <a:srgbClr val="000000">
                  <a:alpha val="63000"/>
                </a:srgbClr>
              </a:outerShdw>
            </a:effectLst>
          </c:spPr>
          <c:invertIfNegative val="0"/>
          <c:cat>
            <c:numRef>
              <c:f>MiscFormulas!$B$11</c:f>
              <c:numCache>
                <c:formatCode>General</c:formatCode>
                <c:ptCount val="1"/>
                <c:pt idx="0">
                  <c:v>7</c:v>
                </c:pt>
              </c:numCache>
            </c:numRef>
          </c:cat>
          <c:val>
            <c:numRef>
              <c:f>MiscFormulas!$B$13</c:f>
              <c:numCache>
                <c:formatCode>General</c:formatCode>
                <c:ptCount val="1"/>
                <c:pt idx="0">
                  <c:v>6</c:v>
                </c:pt>
              </c:numCache>
            </c:numRef>
          </c:val>
          <c:extLst>
            <c:ext xmlns:c16="http://schemas.microsoft.com/office/drawing/2014/chart" uri="{C3380CC4-5D6E-409C-BE32-E72D297353CC}">
              <c16:uniqueId val="{00000001-0A16-4CB3-9504-0D46D6B34F0F}"/>
            </c:ext>
          </c:extLst>
        </c:ser>
        <c:ser>
          <c:idx val="2"/>
          <c:order val="2"/>
          <c:tx>
            <c:strRef>
              <c:f>MiscFormulas!$A$14</c:f>
              <c:strCache>
                <c:ptCount val="1"/>
                <c:pt idx="0">
                  <c:v>Pregnant</c:v>
                </c:pt>
              </c:strCache>
            </c:strRef>
          </c:tx>
          <c:spPr>
            <a:solidFill>
              <a:srgbClr val="7030A0"/>
            </a:solidFill>
            <a:ln>
              <a:noFill/>
            </a:ln>
            <a:effectLst>
              <a:outerShdw blurRad="57150" dist="19050" dir="5400000" algn="ctr" rotWithShape="0">
                <a:srgbClr val="000000">
                  <a:alpha val="63000"/>
                </a:srgbClr>
              </a:outerShdw>
            </a:effectLst>
          </c:spPr>
          <c:invertIfNegative val="0"/>
          <c:cat>
            <c:numRef>
              <c:f>MiscFormulas!$B$11</c:f>
              <c:numCache>
                <c:formatCode>General</c:formatCode>
                <c:ptCount val="1"/>
                <c:pt idx="0">
                  <c:v>7</c:v>
                </c:pt>
              </c:numCache>
            </c:numRef>
          </c:cat>
          <c:val>
            <c:numRef>
              <c:f>MiscFormulas!$B$14</c:f>
              <c:numCache>
                <c:formatCode>General</c:formatCode>
                <c:ptCount val="1"/>
                <c:pt idx="0">
                  <c:v>6</c:v>
                </c:pt>
              </c:numCache>
            </c:numRef>
          </c:val>
          <c:extLst>
            <c:ext xmlns:c16="http://schemas.microsoft.com/office/drawing/2014/chart" uri="{C3380CC4-5D6E-409C-BE32-E72D297353CC}">
              <c16:uniqueId val="{00000002-0A16-4CB3-9504-0D46D6B34F0F}"/>
            </c:ext>
          </c:extLst>
        </c:ser>
        <c:ser>
          <c:idx val="3"/>
          <c:order val="3"/>
          <c:tx>
            <c:strRef>
              <c:f>MiscFormulas!$A$15</c:f>
              <c:strCache>
                <c:ptCount val="1"/>
                <c:pt idx="0">
                  <c:v>(Special) Moving </c:v>
                </c:pt>
              </c:strCache>
            </c:strRef>
          </c:tx>
          <c:spPr>
            <a:solidFill>
              <a:srgbClr val="00B050"/>
            </a:solidFill>
            <a:ln>
              <a:noFill/>
            </a:ln>
            <a:effectLst>
              <a:outerShdw blurRad="57150" dist="19050" dir="5400000" algn="ctr" rotWithShape="0">
                <a:srgbClr val="000000">
                  <a:alpha val="63000"/>
                </a:srgbClr>
              </a:outerShdw>
            </a:effectLst>
          </c:spPr>
          <c:invertIfNegative val="0"/>
          <c:cat>
            <c:numRef>
              <c:f>MiscFormulas!$B$11</c:f>
              <c:numCache>
                <c:formatCode>General</c:formatCode>
                <c:ptCount val="1"/>
                <c:pt idx="0">
                  <c:v>7</c:v>
                </c:pt>
              </c:numCache>
            </c:numRef>
          </c:cat>
          <c:val>
            <c:numRef>
              <c:f>MiscFormulas!$B$15</c:f>
              <c:numCache>
                <c:formatCode>General</c:formatCode>
                <c:ptCount val="1"/>
                <c:pt idx="0">
                  <c:v>24</c:v>
                </c:pt>
              </c:numCache>
            </c:numRef>
          </c:val>
          <c:extLst>
            <c:ext xmlns:c16="http://schemas.microsoft.com/office/drawing/2014/chart" uri="{C3380CC4-5D6E-409C-BE32-E72D297353CC}">
              <c16:uniqueId val="{00000003-0A16-4CB3-9504-0D46D6B34F0F}"/>
            </c:ext>
          </c:extLst>
        </c:ser>
        <c:ser>
          <c:idx val="4"/>
          <c:order val="4"/>
          <c:tx>
            <c:strRef>
              <c:f>MiscFormulas!$A$16</c:f>
              <c:strCache>
                <c:ptCount val="1"/>
                <c:pt idx="0">
                  <c:v>Option 6</c:v>
                </c:pt>
              </c:strCache>
            </c:strRef>
          </c:tx>
          <c:spPr>
            <a:solidFill>
              <a:srgbClr val="00B0F0"/>
            </a:solidFill>
            <a:ln>
              <a:noFill/>
            </a:ln>
            <a:effectLst>
              <a:outerShdw blurRad="57150" dist="19050" dir="5400000" algn="ctr" rotWithShape="0">
                <a:srgbClr val="000000">
                  <a:alpha val="63000"/>
                </a:srgbClr>
              </a:outerShdw>
            </a:effectLst>
          </c:spPr>
          <c:invertIfNegative val="0"/>
          <c:cat>
            <c:numRef>
              <c:f>MiscFormulas!$B$11</c:f>
              <c:numCache>
                <c:formatCode>General</c:formatCode>
                <c:ptCount val="1"/>
                <c:pt idx="0">
                  <c:v>7</c:v>
                </c:pt>
              </c:numCache>
            </c:numRef>
          </c:cat>
          <c:val>
            <c:numRef>
              <c:f>MiscFormulas!$B$16</c:f>
              <c:numCache>
                <c:formatCode>General</c:formatCode>
                <c:ptCount val="1"/>
                <c:pt idx="0">
                  <c:v>4</c:v>
                </c:pt>
              </c:numCache>
            </c:numRef>
          </c:val>
          <c:extLst>
            <c:ext xmlns:c16="http://schemas.microsoft.com/office/drawing/2014/chart" uri="{C3380CC4-5D6E-409C-BE32-E72D297353CC}">
              <c16:uniqueId val="{00000004-0A16-4CB3-9504-0D46D6B34F0F}"/>
            </c:ext>
          </c:extLst>
        </c:ser>
        <c:ser>
          <c:idx val="5"/>
          <c:order val="5"/>
          <c:tx>
            <c:strRef>
              <c:f>MiscFormulas!$A$17</c:f>
              <c:strCache>
                <c:ptCount val="1"/>
                <c:pt idx="0">
                  <c:v>Option 7</c:v>
                </c:pt>
              </c:strCache>
            </c:strRef>
          </c:tx>
          <c:spPr>
            <a:solidFill>
              <a:schemeClr val="bg1">
                <a:lumMod val="85000"/>
              </a:schemeClr>
            </a:solidFill>
            <a:ln>
              <a:noFill/>
            </a:ln>
            <a:effectLst>
              <a:outerShdw blurRad="57150" dist="19050" dir="5400000" algn="ctr" rotWithShape="0">
                <a:srgbClr val="000000">
                  <a:alpha val="63000"/>
                </a:srgbClr>
              </a:outerShdw>
            </a:effectLst>
          </c:spPr>
          <c:invertIfNegative val="0"/>
          <c:cat>
            <c:numRef>
              <c:f>MiscFormulas!$B$11</c:f>
              <c:numCache>
                <c:formatCode>General</c:formatCode>
                <c:ptCount val="1"/>
                <c:pt idx="0">
                  <c:v>7</c:v>
                </c:pt>
              </c:numCache>
            </c:numRef>
          </c:cat>
          <c:val>
            <c:numRef>
              <c:f>MiscFormulas!$B$17</c:f>
              <c:numCache>
                <c:formatCode>General</c:formatCode>
                <c:ptCount val="1"/>
                <c:pt idx="0">
                  <c:v>3</c:v>
                </c:pt>
              </c:numCache>
            </c:numRef>
          </c:val>
          <c:extLst>
            <c:ext xmlns:c16="http://schemas.microsoft.com/office/drawing/2014/chart" uri="{C3380CC4-5D6E-409C-BE32-E72D297353CC}">
              <c16:uniqueId val="{00000005-0A16-4CB3-9504-0D46D6B34F0F}"/>
            </c:ext>
          </c:extLst>
        </c:ser>
        <c:ser>
          <c:idx val="7"/>
          <c:order val="7"/>
          <c:tx>
            <c:strRef>
              <c:f>MiscFormulas!$A$21</c:f>
              <c:strCache>
                <c:ptCount val="1"/>
                <c:pt idx="0">
                  <c:v>Total</c:v>
                </c:pt>
              </c:strCache>
            </c:strRef>
          </c:tx>
          <c:spPr>
            <a:solidFill>
              <a:schemeClr val="tx1">
                <a:lumMod val="65000"/>
                <a:lumOff val="35000"/>
              </a:schemeClr>
            </a:solidFill>
            <a:ln>
              <a:noFill/>
            </a:ln>
            <a:effectLst>
              <a:outerShdw blurRad="50800" dist="38100" dir="5400000" algn="t" rotWithShape="0">
                <a:prstClr val="black">
                  <a:alpha val="40000"/>
                </a:prstClr>
              </a:outerShdw>
            </a:effectLst>
          </c:spPr>
          <c:invertIfNegative val="0"/>
          <c:cat>
            <c:numRef>
              <c:f>MiscFormulas!$B$11</c:f>
              <c:numCache>
                <c:formatCode>General</c:formatCode>
                <c:ptCount val="1"/>
                <c:pt idx="0">
                  <c:v>7</c:v>
                </c:pt>
              </c:numCache>
            </c:numRef>
          </c:cat>
          <c:val>
            <c:numRef>
              <c:f>MiscFormulas!$B$21</c:f>
              <c:numCache>
                <c:formatCode>General</c:formatCode>
                <c:ptCount val="1"/>
                <c:pt idx="0">
                  <c:v>76</c:v>
                </c:pt>
              </c:numCache>
            </c:numRef>
          </c:val>
          <c:extLst>
            <c:ext xmlns:c16="http://schemas.microsoft.com/office/drawing/2014/chart" uri="{C3380CC4-5D6E-409C-BE32-E72D297353CC}">
              <c16:uniqueId val="{00000006-0A16-4CB3-9504-0D46D6B34F0F}"/>
            </c:ext>
          </c:extLst>
        </c:ser>
        <c:dLbls>
          <c:showLegendKey val="0"/>
          <c:showVal val="0"/>
          <c:showCatName val="0"/>
          <c:showSerName val="0"/>
          <c:showPercent val="0"/>
          <c:showBubbleSize val="0"/>
        </c:dLbls>
        <c:gapWidth val="150"/>
        <c:overlap val="100"/>
        <c:axId val="924810176"/>
        <c:axId val="924804416"/>
        <c:extLst>
          <c:ext xmlns:c15="http://schemas.microsoft.com/office/drawing/2012/chart" uri="{02D57815-91ED-43cb-92C2-25804820EDAC}">
            <c15:filteredBarSeries>
              <c15:ser>
                <c:idx val="6"/>
                <c:order val="6"/>
                <c:tx>
                  <c:strRef>
                    <c:extLst>
                      <c:ext uri="{02D57815-91ED-43cb-92C2-25804820EDAC}">
                        <c15:formulaRef>
                          <c15:sqref>MiscFormulas!$A$18</c15:sqref>
                        </c15:formulaRef>
                      </c:ext>
                    </c:extLst>
                    <c:strCache>
                      <c:ptCount val="1"/>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uri="{02D57815-91ED-43cb-92C2-25804820EDAC}">
                        <c15:formulaRef>
                          <c15:sqref>MiscFormulas!$B$11</c15:sqref>
                        </c15:formulaRef>
                      </c:ext>
                    </c:extLst>
                    <c:numCache>
                      <c:formatCode>General</c:formatCode>
                      <c:ptCount val="1"/>
                      <c:pt idx="0">
                        <c:v>7</c:v>
                      </c:pt>
                    </c:numCache>
                  </c:numRef>
                </c:cat>
                <c:val>
                  <c:numRef>
                    <c:extLst>
                      <c:ext uri="{02D57815-91ED-43cb-92C2-25804820EDAC}">
                        <c15:formulaRef>
                          <c15:sqref>MiscFormulas!$B$18</c15:sqref>
                        </c15:formulaRef>
                      </c:ext>
                    </c:extLst>
                    <c:numCache>
                      <c:formatCode>General</c:formatCode>
                      <c:ptCount val="1"/>
                    </c:numCache>
                  </c:numRef>
                </c:val>
                <c:extLst>
                  <c:ext xmlns:c16="http://schemas.microsoft.com/office/drawing/2014/chart" uri="{C3380CC4-5D6E-409C-BE32-E72D297353CC}">
                    <c16:uniqueId val="{00000007-0A16-4CB3-9504-0D46D6B34F0F}"/>
                  </c:ext>
                </c:extLst>
              </c15:ser>
            </c15:filteredBarSeries>
          </c:ext>
        </c:extLst>
      </c:barChart>
      <c:catAx>
        <c:axId val="924810176"/>
        <c:scaling>
          <c:orientation val="minMax"/>
        </c:scaling>
        <c:delete val="1"/>
        <c:axPos val="l"/>
        <c:numFmt formatCode="General" sourceLinked="1"/>
        <c:majorTickMark val="none"/>
        <c:minorTickMark val="none"/>
        <c:tickLblPos val="nextTo"/>
        <c:crossAx val="924804416"/>
        <c:crossesAt val="0"/>
        <c:auto val="1"/>
        <c:lblAlgn val="ctr"/>
        <c:lblOffset val="100"/>
        <c:noMultiLvlLbl val="0"/>
      </c:catAx>
      <c:valAx>
        <c:axId val="9248044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810176"/>
        <c:crosses val="autoZero"/>
        <c:crossBetween val="between"/>
      </c:valAx>
      <c:spPr>
        <a:noFill/>
        <a:ln>
          <a:noFill/>
        </a:ln>
        <a:effectLst/>
      </c:spPr>
    </c:plotArea>
    <c:legend>
      <c:legendPos val="b"/>
      <c:layout>
        <c:manualLayout>
          <c:xMode val="edge"/>
          <c:yMode val="edge"/>
          <c:x val="1.1187164972263478E-2"/>
          <c:y val="0.5995108779509335"/>
          <c:w val="0.97762545176080839"/>
          <c:h val="0.16534022527387751"/>
        </c:manualLayout>
      </c:layout>
      <c:overlay val="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MiscFormulas!$D$43:$M$43</c:f>
              <c:strCache>
                <c:ptCount val="10"/>
                <c:pt idx="0">
                  <c:v>Group 01</c:v>
                </c:pt>
                <c:pt idx="1">
                  <c:v>Group 02</c:v>
                </c:pt>
                <c:pt idx="2">
                  <c:v>Group 03</c:v>
                </c:pt>
                <c:pt idx="3">
                  <c:v>Group 04</c:v>
                </c:pt>
                <c:pt idx="4">
                  <c:v>Group 05</c:v>
                </c:pt>
                <c:pt idx="5">
                  <c:v>Group 06</c:v>
                </c:pt>
                <c:pt idx="6">
                  <c:v>Group 07</c:v>
                </c:pt>
                <c:pt idx="7">
                  <c:v>Group 08</c:v>
                </c:pt>
                <c:pt idx="8">
                  <c:v>Group 09</c:v>
                </c:pt>
                <c:pt idx="9">
                  <c:v>Group 10</c:v>
                </c:pt>
              </c:strCache>
            </c:strRef>
          </c:cat>
          <c:val>
            <c:numRef>
              <c:f>MiscFormulas!$D$44:$M$44</c:f>
              <c:numCache>
                <c:formatCode>General</c:formatCode>
                <c:ptCount val="10"/>
                <c:pt idx="0">
                  <c:v>11</c:v>
                </c:pt>
                <c:pt idx="1">
                  <c:v>9</c:v>
                </c:pt>
                <c:pt idx="2">
                  <c:v>10</c:v>
                </c:pt>
                <c:pt idx="3">
                  <c:v>9</c:v>
                </c:pt>
                <c:pt idx="4">
                  <c:v>6</c:v>
                </c:pt>
                <c:pt idx="5">
                  <c:v>6</c:v>
                </c:pt>
                <c:pt idx="6">
                  <c:v>6</c:v>
                </c:pt>
                <c:pt idx="7">
                  <c:v>5</c:v>
                </c:pt>
                <c:pt idx="8">
                  <c:v>5</c:v>
                </c:pt>
                <c:pt idx="9">
                  <c:v>6</c:v>
                </c:pt>
              </c:numCache>
            </c:numRef>
          </c:val>
          <c:extLst>
            <c:ext xmlns:c16="http://schemas.microsoft.com/office/drawing/2014/chart" uri="{C3380CC4-5D6E-409C-BE32-E72D297353CC}">
              <c16:uniqueId val="{00000000-4FCA-4760-8847-36F722AEDF28}"/>
            </c:ext>
          </c:extLst>
        </c:ser>
        <c:dLbls>
          <c:showLegendKey val="0"/>
          <c:showVal val="0"/>
          <c:showCatName val="0"/>
          <c:showSerName val="0"/>
          <c:showPercent val="0"/>
          <c:showBubbleSize val="0"/>
        </c:dLbls>
        <c:gapWidth val="100"/>
        <c:overlap val="-24"/>
        <c:axId val="1715795599"/>
        <c:axId val="1715785519"/>
      </c:barChart>
      <c:catAx>
        <c:axId val="171579559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85519"/>
        <c:crosses val="autoZero"/>
        <c:auto val="1"/>
        <c:lblAlgn val="ctr"/>
        <c:lblOffset val="100"/>
        <c:noMultiLvlLbl val="0"/>
      </c:catAx>
      <c:valAx>
        <c:axId val="171578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9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chart" Target="../charts/chart1.xml"/><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2.xml.rels><?xml version="1.0" encoding="UTF-8" standalone="yes"?>
<Relationships xmlns="http://schemas.openxmlformats.org/package/2006/relationships"><Relationship Id="rId8" Type="http://schemas.openxmlformats.org/officeDocument/2006/relationships/image" Target="../media/image11.emf"/><Relationship Id="rId3" Type="http://schemas.openxmlformats.org/officeDocument/2006/relationships/image" Target="../media/image25.emf"/><Relationship Id="rId7" Type="http://schemas.openxmlformats.org/officeDocument/2006/relationships/image" Target="../media/image28.emf"/><Relationship Id="rId2" Type="http://schemas.openxmlformats.org/officeDocument/2006/relationships/image" Target="../media/image7.emf"/><Relationship Id="rId1" Type="http://schemas.openxmlformats.org/officeDocument/2006/relationships/image" Target="../media/image3.emf"/><Relationship Id="rId6" Type="http://schemas.openxmlformats.org/officeDocument/2006/relationships/image" Target="../media/image27.emf"/><Relationship Id="rId11" Type="http://schemas.openxmlformats.org/officeDocument/2006/relationships/image" Target="../media/image2.emf"/><Relationship Id="rId5" Type="http://schemas.openxmlformats.org/officeDocument/2006/relationships/image" Target="../media/image6.emf"/><Relationship Id="rId10" Type="http://schemas.openxmlformats.org/officeDocument/2006/relationships/chart" Target="../charts/chart2.xml"/><Relationship Id="rId4" Type="http://schemas.openxmlformats.org/officeDocument/2006/relationships/image" Target="../media/image26.emf"/><Relationship Id="rId9" Type="http://schemas.openxmlformats.org/officeDocument/2006/relationships/image" Target="../media/image10.emf"/></Relationships>
</file>

<file path=xl/drawings/_rels/drawing3.xml.rels><?xml version="1.0" encoding="UTF-8" standalone="yes"?>
<Relationships xmlns="http://schemas.openxmlformats.org/package/2006/relationships"><Relationship Id="rId1" Type="http://schemas.openxmlformats.org/officeDocument/2006/relationships/image" Target="../media/image33.emf"/></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20.emf"/><Relationship Id="rId3" Type="http://schemas.openxmlformats.org/officeDocument/2006/relationships/image" Target="../media/image15.emf"/><Relationship Id="rId7" Type="http://schemas.openxmlformats.org/officeDocument/2006/relationships/image" Target="../media/image19.emf"/><Relationship Id="rId12" Type="http://schemas.openxmlformats.org/officeDocument/2006/relationships/image" Target="../media/image24.emf"/><Relationship Id="rId2" Type="http://schemas.openxmlformats.org/officeDocument/2006/relationships/image" Target="../media/image14.emf"/><Relationship Id="rId1" Type="http://schemas.openxmlformats.org/officeDocument/2006/relationships/image" Target="../media/image13.emf"/><Relationship Id="rId6" Type="http://schemas.openxmlformats.org/officeDocument/2006/relationships/image" Target="../media/image18.emf"/><Relationship Id="rId11" Type="http://schemas.openxmlformats.org/officeDocument/2006/relationships/image" Target="../media/image23.emf"/><Relationship Id="rId5" Type="http://schemas.openxmlformats.org/officeDocument/2006/relationships/image" Target="../media/image17.emf"/><Relationship Id="rId10" Type="http://schemas.openxmlformats.org/officeDocument/2006/relationships/image" Target="../media/image22.emf"/><Relationship Id="rId4" Type="http://schemas.openxmlformats.org/officeDocument/2006/relationships/image" Target="../media/image16.emf"/><Relationship Id="rId9" Type="http://schemas.openxmlformats.org/officeDocument/2006/relationships/image" Target="../media/image21.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23.emf"/><Relationship Id="rId3" Type="http://schemas.openxmlformats.org/officeDocument/2006/relationships/image" Target="../media/image29.emf"/><Relationship Id="rId7" Type="http://schemas.openxmlformats.org/officeDocument/2006/relationships/image" Target="../media/image32.emf"/><Relationship Id="rId2" Type="http://schemas.openxmlformats.org/officeDocument/2006/relationships/image" Target="../media/image19.emf"/><Relationship Id="rId1" Type="http://schemas.openxmlformats.org/officeDocument/2006/relationships/image" Target="../media/image15.emf"/><Relationship Id="rId6" Type="http://schemas.openxmlformats.org/officeDocument/2006/relationships/image" Target="../media/image31.emf"/><Relationship Id="rId5" Type="http://schemas.openxmlformats.org/officeDocument/2006/relationships/image" Target="../media/image18.emf"/><Relationship Id="rId10" Type="http://schemas.openxmlformats.org/officeDocument/2006/relationships/image" Target="../media/image14.emf"/><Relationship Id="rId4" Type="http://schemas.openxmlformats.org/officeDocument/2006/relationships/image" Target="../media/image30.emf"/><Relationship Id="rId9" Type="http://schemas.openxmlformats.org/officeDocument/2006/relationships/image" Target="../media/image2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175727</xdr:colOff>
          <xdr:row>0</xdr:row>
          <xdr:rowOff>5764</xdr:rowOff>
        </xdr:from>
        <xdr:to>
          <xdr:col>9</xdr:col>
          <xdr:colOff>1426031</xdr:colOff>
          <xdr:row>5</xdr:row>
          <xdr:rowOff>173594</xdr:rowOff>
        </xdr:to>
        <xdr:pic>
          <xdr:nvPicPr>
            <xdr:cNvPr id="4" name="Picture 3">
              <a:extLst>
                <a:ext uri="{FF2B5EF4-FFF2-40B4-BE49-F238E27FC236}">
                  <a16:creationId xmlns:a16="http://schemas.microsoft.com/office/drawing/2014/main" id="{DEDAD29C-FAD9-4246-A663-18623BE34ADC}"/>
                </a:ext>
              </a:extLst>
            </xdr:cNvPr>
            <xdr:cNvPicPr>
              <a:picLocks noChangeAspect="1" noChangeArrowheads="1"/>
              <a:extLst>
                <a:ext uri="{84589F7E-364E-4C9E-8A38-B11213B215E9}">
                  <a14:cameraTool cellRange="MiscFormulas!D1:N18" spid="_x0000_s116413"/>
                </a:ext>
              </a:extLst>
            </xdr:cNvPicPr>
          </xdr:nvPicPr>
          <xdr:blipFill rotWithShape="1">
            <a:blip xmlns:r="http://schemas.openxmlformats.org/officeDocument/2006/relationships" r:embed="rId1"/>
            <a:stretch>
              <a:fillRect/>
            </a:stretch>
          </xdr:blipFill>
          <xdr:spPr bwMode="auto">
            <a:xfrm>
              <a:off x="3212841" y="5764"/>
              <a:ext cx="6682276" cy="3085201"/>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1433072</xdr:colOff>
          <xdr:row>0</xdr:row>
          <xdr:rowOff>21772</xdr:rowOff>
        </xdr:from>
        <xdr:to>
          <xdr:col>13</xdr:col>
          <xdr:colOff>2000</xdr:colOff>
          <xdr:row>5</xdr:row>
          <xdr:rowOff>168590</xdr:rowOff>
        </xdr:to>
        <xdr:pic>
          <xdr:nvPicPr>
            <xdr:cNvPr id="3" name="Picture 2">
              <a:extLst>
                <a:ext uri="{FF2B5EF4-FFF2-40B4-BE49-F238E27FC236}">
                  <a16:creationId xmlns:a16="http://schemas.microsoft.com/office/drawing/2014/main" id="{55A56021-F21D-4DC1-8B4C-B87FFB3E9201}"/>
                </a:ext>
              </a:extLst>
            </xdr:cNvPr>
            <xdr:cNvPicPr>
              <a:picLocks noChangeAspect="1" noChangeArrowheads="1"/>
              <a:extLst>
                <a:ext uri="{84589F7E-364E-4C9E-8A38-B11213B215E9}">
                  <a14:cameraTool cellRange="MiscFormulas!A10:B20" spid="_x0000_s116414"/>
                </a:ext>
              </a:extLst>
            </xdr:cNvPicPr>
          </xdr:nvPicPr>
          <xdr:blipFill rotWithShape="1">
            <a:blip xmlns:r="http://schemas.openxmlformats.org/officeDocument/2006/relationships" r:embed="rId2"/>
            <a:stretch>
              <a:fillRect/>
            </a:stretch>
          </xdr:blipFill>
          <xdr:spPr bwMode="auto">
            <a:xfrm>
              <a:off x="9902158" y="21772"/>
              <a:ext cx="3552317" cy="3064189"/>
            </a:xfrm>
            <a:prstGeom prst="rect">
              <a:avLst/>
            </a:prstGeom>
            <a:ln w="38100"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607552</xdr:colOff>
          <xdr:row>7</xdr:row>
          <xdr:rowOff>94586</xdr:rowOff>
        </xdr:from>
        <xdr:to>
          <xdr:col>11</xdr:col>
          <xdr:colOff>1304546</xdr:colOff>
          <xdr:row>8</xdr:row>
          <xdr:rowOff>1724177</xdr:rowOff>
        </xdr:to>
        <xdr:pic>
          <xdr:nvPicPr>
            <xdr:cNvPr id="12" name="Picture 11">
              <a:extLst>
                <a:ext uri="{FF2B5EF4-FFF2-40B4-BE49-F238E27FC236}">
                  <a16:creationId xmlns:a16="http://schemas.microsoft.com/office/drawing/2014/main" id="{FECA2F07-AC2C-4E41-AEFD-D7F05CEA4166}"/>
                </a:ext>
              </a:extLst>
            </xdr:cNvPr>
            <xdr:cNvPicPr>
              <a:picLocks noChangeAspect="1" noChangeArrowheads="1"/>
              <a:extLst>
                <a:ext uri="{84589F7E-364E-4C9E-8A38-B11213B215E9}">
                  <a14:cameraTool cellRange="MiscFormulas!S31:S44" spid="_x0000_s116415"/>
                </a:ext>
              </a:extLst>
            </xdr:cNvPicPr>
          </xdr:nvPicPr>
          <xdr:blipFill rotWithShape="1">
            <a:blip xmlns:r="http://schemas.openxmlformats.org/officeDocument/2006/relationships" r:embed="rId3"/>
            <a:stretch>
              <a:fillRect/>
            </a:stretch>
          </xdr:blipFill>
          <xdr:spPr bwMode="auto">
            <a:xfrm>
              <a:off x="10786602" y="4977736"/>
              <a:ext cx="1357394" cy="1870891"/>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1021033</xdr:colOff>
          <xdr:row>7</xdr:row>
          <xdr:rowOff>100920</xdr:rowOff>
        </xdr:from>
        <xdr:to>
          <xdr:col>10</xdr:col>
          <xdr:colOff>636533</xdr:colOff>
          <xdr:row>8</xdr:row>
          <xdr:rowOff>1730511</xdr:rowOff>
        </xdr:to>
        <xdr:pic>
          <xdr:nvPicPr>
            <xdr:cNvPr id="14" name="Picture 13">
              <a:extLst>
                <a:ext uri="{FF2B5EF4-FFF2-40B4-BE49-F238E27FC236}">
                  <a16:creationId xmlns:a16="http://schemas.microsoft.com/office/drawing/2014/main" id="{19C3CE7D-A10D-435F-BE75-B1F4C5B5E13A}"/>
                </a:ext>
              </a:extLst>
            </xdr:cNvPr>
            <xdr:cNvPicPr>
              <a:picLocks noChangeAspect="1" noChangeArrowheads="1"/>
              <a:extLst>
                <a:ext uri="{84589F7E-364E-4C9E-8A38-B11213B215E9}">
                  <a14:cameraTool cellRange="MiscFormulas!Q31:Q44" spid="_x0000_s116416"/>
                </a:ext>
              </a:extLst>
            </xdr:cNvPicPr>
          </xdr:nvPicPr>
          <xdr:blipFill rotWithShape="1">
            <a:blip xmlns:r="http://schemas.openxmlformats.org/officeDocument/2006/relationships" r:embed="rId4"/>
            <a:stretch>
              <a:fillRect/>
            </a:stretch>
          </xdr:blipFill>
          <xdr:spPr bwMode="auto">
            <a:xfrm>
              <a:off x="9490119" y="4977720"/>
              <a:ext cx="1338618" cy="1874520"/>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290763</xdr:colOff>
          <xdr:row>7</xdr:row>
          <xdr:rowOff>100883</xdr:rowOff>
        </xdr:from>
        <xdr:to>
          <xdr:col>9</xdr:col>
          <xdr:colOff>1036300</xdr:colOff>
          <xdr:row>8</xdr:row>
          <xdr:rowOff>1730474</xdr:rowOff>
        </xdr:to>
        <xdr:pic>
          <xdr:nvPicPr>
            <xdr:cNvPr id="10" name="Picture 9">
              <a:extLst>
                <a:ext uri="{FF2B5EF4-FFF2-40B4-BE49-F238E27FC236}">
                  <a16:creationId xmlns:a16="http://schemas.microsoft.com/office/drawing/2014/main" id="{BA1BBBB7-C08F-48D6-864B-4DDBC658CCBB}"/>
                </a:ext>
              </a:extLst>
            </xdr:cNvPr>
            <xdr:cNvPicPr>
              <a:picLocks noChangeAspect="1" noChangeArrowheads="1"/>
              <a:extLst>
                <a:ext uri="{84589F7E-364E-4C9E-8A38-B11213B215E9}">
                  <a14:cameraTool cellRange="MiscFormulas!U16:U29" spid="_x0000_s116417"/>
                </a:ext>
              </a:extLst>
            </xdr:cNvPicPr>
          </xdr:nvPicPr>
          <xdr:blipFill rotWithShape="1">
            <a:blip xmlns:r="http://schemas.openxmlformats.org/officeDocument/2006/relationships" r:embed="rId5"/>
            <a:stretch>
              <a:fillRect/>
            </a:stretch>
          </xdr:blipFill>
          <xdr:spPr bwMode="auto">
            <a:xfrm>
              <a:off x="8095820" y="4977683"/>
              <a:ext cx="1412741" cy="1874520"/>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632752</xdr:colOff>
          <xdr:row>7</xdr:row>
          <xdr:rowOff>94144</xdr:rowOff>
        </xdr:from>
        <xdr:to>
          <xdr:col>8</xdr:col>
          <xdr:colOff>293495</xdr:colOff>
          <xdr:row>8</xdr:row>
          <xdr:rowOff>1726910</xdr:rowOff>
        </xdr:to>
        <xdr:pic>
          <xdr:nvPicPr>
            <xdr:cNvPr id="9" name="Picture 8">
              <a:extLst>
                <a:ext uri="{FF2B5EF4-FFF2-40B4-BE49-F238E27FC236}">
                  <a16:creationId xmlns:a16="http://schemas.microsoft.com/office/drawing/2014/main" id="{31DE04CF-59BA-427B-AE9F-0DD5A3B53796}"/>
                </a:ext>
              </a:extLst>
            </xdr:cNvPr>
            <xdr:cNvPicPr>
              <a:picLocks noChangeAspect="1"/>
              <a:extLst>
                <a:ext uri="{84589F7E-364E-4C9E-8A38-B11213B215E9}">
                  <a14:cameraTool cellRange="MiscFormulas!S16:S29" spid="_x0000_s116418"/>
                </a:ext>
              </a:extLst>
            </xdr:cNvPicPr>
          </xdr:nvPicPr>
          <xdr:blipFill>
            <a:blip xmlns:r="http://schemas.openxmlformats.org/officeDocument/2006/relationships" r:embed="rId6"/>
            <a:stretch>
              <a:fillRect/>
            </a:stretch>
          </xdr:blipFill>
          <xdr:spPr>
            <a:xfrm>
              <a:off x="6717866" y="4970944"/>
              <a:ext cx="1383861" cy="1874520"/>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1244000</xdr:colOff>
          <xdr:row>5</xdr:row>
          <xdr:rowOff>187798</xdr:rowOff>
        </xdr:from>
        <xdr:to>
          <xdr:col>13</xdr:col>
          <xdr:colOff>1338</xdr:colOff>
          <xdr:row>7</xdr:row>
          <xdr:rowOff>101956</xdr:rowOff>
        </xdr:to>
        <xdr:pic>
          <xdr:nvPicPr>
            <xdr:cNvPr id="16" name="Picture 15">
              <a:extLst>
                <a:ext uri="{FF2B5EF4-FFF2-40B4-BE49-F238E27FC236}">
                  <a16:creationId xmlns:a16="http://schemas.microsoft.com/office/drawing/2014/main" id="{D1E3ECE6-54D8-4958-9D04-9D88610A4825}"/>
                </a:ext>
              </a:extLst>
            </xdr:cNvPr>
            <xdr:cNvPicPr>
              <a:picLocks noChangeAspect="1" noChangeArrowheads="1"/>
              <a:extLst>
                <a:ext uri="{84589F7E-364E-4C9E-8A38-B11213B215E9}">
                  <a14:cameraTool cellRange="MiscFormulas!U31:U44" spid="_x0000_s116419"/>
                </a:ext>
              </a:extLst>
            </xdr:cNvPicPr>
          </xdr:nvPicPr>
          <xdr:blipFill rotWithShape="1">
            <a:blip xmlns:r="http://schemas.openxmlformats.org/officeDocument/2006/relationships" r:embed="rId7"/>
            <a:stretch>
              <a:fillRect/>
            </a:stretch>
          </xdr:blipFill>
          <xdr:spPr bwMode="auto">
            <a:xfrm>
              <a:off x="12097057" y="3105169"/>
              <a:ext cx="1356756" cy="1876762"/>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554954</xdr:colOff>
          <xdr:row>5</xdr:row>
          <xdr:rowOff>190282</xdr:rowOff>
        </xdr:from>
        <xdr:to>
          <xdr:col>11</xdr:col>
          <xdr:colOff>1263970</xdr:colOff>
          <xdr:row>7</xdr:row>
          <xdr:rowOff>104440</xdr:rowOff>
        </xdr:to>
        <xdr:pic>
          <xdr:nvPicPr>
            <xdr:cNvPr id="8" name="Picture 7">
              <a:extLst>
                <a:ext uri="{FF2B5EF4-FFF2-40B4-BE49-F238E27FC236}">
                  <a16:creationId xmlns:a16="http://schemas.microsoft.com/office/drawing/2014/main" id="{E91550E3-3244-41F0-BED2-D920FF65A352}"/>
                </a:ext>
              </a:extLst>
            </xdr:cNvPr>
            <xdr:cNvPicPr>
              <a:picLocks noChangeAspect="1"/>
              <a:extLst>
                <a:ext uri="{84589F7E-364E-4C9E-8A38-B11213B215E9}">
                  <a14:cameraTool cellRange="MiscFormulas!Q16:Q29" spid="_x0000_s116420"/>
                </a:ext>
              </a:extLst>
            </xdr:cNvPicPr>
          </xdr:nvPicPr>
          <xdr:blipFill>
            <a:blip xmlns:r="http://schemas.openxmlformats.org/officeDocument/2006/relationships" r:embed="rId8"/>
            <a:stretch>
              <a:fillRect/>
            </a:stretch>
          </xdr:blipFill>
          <xdr:spPr>
            <a:xfrm>
              <a:off x="10743983" y="3107653"/>
              <a:ext cx="1376219" cy="1876762"/>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941602</xdr:colOff>
          <xdr:row>5</xdr:row>
          <xdr:rowOff>185698</xdr:rowOff>
        </xdr:from>
        <xdr:to>
          <xdr:col>10</xdr:col>
          <xdr:colOff>580295</xdr:colOff>
          <xdr:row>7</xdr:row>
          <xdr:rowOff>106206</xdr:rowOff>
        </xdr:to>
        <xdr:pic>
          <xdr:nvPicPr>
            <xdr:cNvPr id="7" name="Picture 6">
              <a:extLst>
                <a:ext uri="{FF2B5EF4-FFF2-40B4-BE49-F238E27FC236}">
                  <a16:creationId xmlns:a16="http://schemas.microsoft.com/office/drawing/2014/main" id="{0905CA09-FECE-4736-9F7C-0F05F8512D45}"/>
                </a:ext>
              </a:extLst>
            </xdr:cNvPr>
            <xdr:cNvPicPr>
              <a:picLocks noChangeAspect="1"/>
              <a:extLst>
                <a:ext uri="{84589F7E-364E-4C9E-8A38-B11213B215E9}">
                  <a14:cameraTool cellRange="MiscFormulas!U1:U14" spid="_x0000_s116421"/>
                </a:ext>
              </a:extLst>
            </xdr:cNvPicPr>
          </xdr:nvPicPr>
          <xdr:blipFill>
            <a:blip xmlns:r="http://schemas.openxmlformats.org/officeDocument/2006/relationships" r:embed="rId9"/>
            <a:stretch>
              <a:fillRect/>
            </a:stretch>
          </xdr:blipFill>
          <xdr:spPr>
            <a:xfrm>
              <a:off x="9410688" y="3103069"/>
              <a:ext cx="1355461" cy="1876762"/>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289130</xdr:colOff>
          <xdr:row>5</xdr:row>
          <xdr:rowOff>185697</xdr:rowOff>
        </xdr:from>
        <xdr:to>
          <xdr:col>9</xdr:col>
          <xdr:colOff>963606</xdr:colOff>
          <xdr:row>7</xdr:row>
          <xdr:rowOff>106205</xdr:rowOff>
        </xdr:to>
        <xdr:pic>
          <xdr:nvPicPr>
            <xdr:cNvPr id="6" name="Picture 5">
              <a:extLst>
                <a:ext uri="{FF2B5EF4-FFF2-40B4-BE49-F238E27FC236}">
                  <a16:creationId xmlns:a16="http://schemas.microsoft.com/office/drawing/2014/main" id="{4BCE7B80-8809-46EF-A2C1-272181A98B4C}"/>
                </a:ext>
              </a:extLst>
            </xdr:cNvPr>
            <xdr:cNvPicPr>
              <a:picLocks noChangeAspect="1"/>
              <a:extLst>
                <a:ext uri="{84589F7E-364E-4C9E-8A38-B11213B215E9}">
                  <a14:cameraTool cellRange="MiscFormulas!S1:S14" spid="_x0000_s116422"/>
                </a:ext>
              </a:extLst>
            </xdr:cNvPicPr>
          </xdr:nvPicPr>
          <xdr:blipFill>
            <a:blip xmlns:r="http://schemas.openxmlformats.org/officeDocument/2006/relationships" r:embed="rId10"/>
            <a:stretch>
              <a:fillRect/>
            </a:stretch>
          </xdr:blipFill>
          <xdr:spPr>
            <a:xfrm>
              <a:off x="8094187" y="3103068"/>
              <a:ext cx="1335330" cy="1876762"/>
            </a:xfrm>
            <a:prstGeom prst="rect">
              <a:avLst/>
            </a:prstGeom>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690219</xdr:colOff>
          <xdr:row>5</xdr:row>
          <xdr:rowOff>188501</xdr:rowOff>
        </xdr:from>
        <xdr:to>
          <xdr:col>8</xdr:col>
          <xdr:colOff>294053</xdr:colOff>
          <xdr:row>7</xdr:row>
          <xdr:rowOff>102659</xdr:rowOff>
        </xdr:to>
        <xdr:pic>
          <xdr:nvPicPr>
            <xdr:cNvPr id="5" name="Picture 4">
              <a:extLst>
                <a:ext uri="{FF2B5EF4-FFF2-40B4-BE49-F238E27FC236}">
                  <a16:creationId xmlns:a16="http://schemas.microsoft.com/office/drawing/2014/main" id="{18FC9445-D7DD-4036-800D-7DF5A64B9081}"/>
                </a:ext>
              </a:extLst>
            </xdr:cNvPr>
            <xdr:cNvPicPr>
              <a:picLocks noChangeAspect="1" noChangeArrowheads="1"/>
              <a:extLst>
                <a:ext uri="{84589F7E-364E-4C9E-8A38-B11213B215E9}">
                  <a14:cameraTool cellRange="MiscFormulas!Q1:Q14" spid="_x0000_s116423"/>
                </a:ext>
              </a:extLst>
            </xdr:cNvPicPr>
          </xdr:nvPicPr>
          <xdr:blipFill rotWithShape="1">
            <a:blip xmlns:r="http://schemas.openxmlformats.org/officeDocument/2006/relationships" r:embed="rId11"/>
            <a:stretch>
              <a:fillRect/>
            </a:stretch>
          </xdr:blipFill>
          <xdr:spPr bwMode="auto">
            <a:xfrm>
              <a:off x="6775333" y="3105872"/>
              <a:ext cx="1320602" cy="1876762"/>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197069</xdr:colOff>
          <xdr:row>5</xdr:row>
          <xdr:rowOff>210837</xdr:rowOff>
        </xdr:from>
        <xdr:to>
          <xdr:col>7</xdr:col>
          <xdr:colOff>579213</xdr:colOff>
          <xdr:row>8</xdr:row>
          <xdr:rowOff>2199015</xdr:rowOff>
        </xdr:to>
        <xdr:pic>
          <xdr:nvPicPr>
            <xdr:cNvPr id="11" name="Picture 10">
              <a:extLst>
                <a:ext uri="{FF2B5EF4-FFF2-40B4-BE49-F238E27FC236}">
                  <a16:creationId xmlns:a16="http://schemas.microsoft.com/office/drawing/2014/main" id="{BCDB48CE-5A97-4FC9-BEE9-815827E4EB20}"/>
                </a:ext>
              </a:extLst>
            </xdr:cNvPr>
            <xdr:cNvPicPr>
              <a:picLocks noChangeAspect="1" noChangeArrowheads="1"/>
              <a:extLst>
                <a:ext uri="{84589F7E-364E-4C9E-8A38-B11213B215E9}">
                  <a14:cameraTool cellRange="MiscFormulas!Q46:S81" spid="_x0000_s116424"/>
                </a:ext>
              </a:extLst>
            </xdr:cNvPicPr>
          </xdr:nvPicPr>
          <xdr:blipFill rotWithShape="1">
            <a:blip xmlns:r="http://schemas.openxmlformats.org/officeDocument/2006/relationships" r:embed="rId12"/>
            <a:stretch>
              <a:fillRect/>
            </a:stretch>
          </xdr:blipFill>
          <xdr:spPr bwMode="auto">
            <a:xfrm>
              <a:off x="3234183" y="3128208"/>
              <a:ext cx="3433319" cy="4195711"/>
            </a:xfrm>
            <a:prstGeom prst="rect">
              <a:avLst/>
            </a:prstGeom>
            <a:ln w="28575" cap="sq">
              <a:no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xdr:twoCellAnchor>
    <xdr:from>
      <xdr:col>3</xdr:col>
      <xdr:colOff>1447800</xdr:colOff>
      <xdr:row>8</xdr:row>
      <xdr:rowOff>2155371</xdr:rowOff>
    </xdr:from>
    <xdr:to>
      <xdr:col>12</xdr:col>
      <xdr:colOff>881744</xdr:colOff>
      <xdr:row>8</xdr:row>
      <xdr:rowOff>2971799</xdr:rowOff>
    </xdr:to>
    <xdr:graphicFrame macro="">
      <xdr:nvGraphicFramePr>
        <xdr:cNvPr id="13" name="Chart 12">
          <a:extLst>
            <a:ext uri="{FF2B5EF4-FFF2-40B4-BE49-F238E27FC236}">
              <a16:creationId xmlns:a16="http://schemas.microsoft.com/office/drawing/2014/main" id="{97F56174-74C6-4AF9-B558-40569343C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4932367</xdr:colOff>
          <xdr:row>0</xdr:row>
          <xdr:rowOff>76208</xdr:rowOff>
        </xdr:from>
        <xdr:to>
          <xdr:col>8</xdr:col>
          <xdr:colOff>6527748</xdr:colOff>
          <xdr:row>0</xdr:row>
          <xdr:rowOff>2419358</xdr:rowOff>
        </xdr:to>
        <xdr:pic>
          <xdr:nvPicPr>
            <xdr:cNvPr id="8" name="Picture 7">
              <a:extLst>
                <a:ext uri="{FF2B5EF4-FFF2-40B4-BE49-F238E27FC236}">
                  <a16:creationId xmlns:a16="http://schemas.microsoft.com/office/drawing/2014/main" id="{0DC7D43F-B757-4435-AAD0-D4C0E08E1A6A}"/>
                </a:ext>
              </a:extLst>
            </xdr:cNvPr>
            <xdr:cNvPicPr>
              <a:picLocks noChangeAspect="1" noChangeArrowheads="1"/>
              <a:extLst>
                <a:ext uri="{84589F7E-364E-4C9E-8A38-B11213B215E9}">
                  <a14:cameraTool cellRange="MiscFormulas!S31:S44" spid="_x0000_s108402"/>
                </a:ext>
              </a:extLst>
            </xdr:cNvPicPr>
          </xdr:nvPicPr>
          <xdr:blipFill rotWithShape="1">
            <a:blip xmlns:r="http://schemas.openxmlformats.org/officeDocument/2006/relationships" r:embed="rId1"/>
            <a:stretch>
              <a:fillRect/>
            </a:stretch>
          </xdr:blipFill>
          <xdr:spPr bwMode="auto">
            <a:xfrm>
              <a:off x="14249258" y="76208"/>
              <a:ext cx="1595381" cy="23431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3263205</xdr:colOff>
          <xdr:row>0</xdr:row>
          <xdr:rowOff>77612</xdr:rowOff>
        </xdr:from>
        <xdr:to>
          <xdr:col>8</xdr:col>
          <xdr:colOff>4806944</xdr:colOff>
          <xdr:row>0</xdr:row>
          <xdr:rowOff>2420762</xdr:rowOff>
        </xdr:to>
        <xdr:pic>
          <xdr:nvPicPr>
            <xdr:cNvPr id="10" name="Picture 9">
              <a:extLst>
                <a:ext uri="{FF2B5EF4-FFF2-40B4-BE49-F238E27FC236}">
                  <a16:creationId xmlns:a16="http://schemas.microsoft.com/office/drawing/2014/main" id="{29BE2C3D-3131-4053-9545-AC71101F5501}"/>
                </a:ext>
              </a:extLst>
            </xdr:cNvPr>
            <xdr:cNvPicPr>
              <a:picLocks noChangeAspect="1" noChangeArrowheads="1"/>
              <a:extLst>
                <a:ext uri="{84589F7E-364E-4C9E-8A38-B11213B215E9}">
                  <a14:cameraTool cellRange="MiscFormulas!U31:U44" spid="_x0000_s108403"/>
                </a:ext>
              </a:extLst>
            </xdr:cNvPicPr>
          </xdr:nvPicPr>
          <xdr:blipFill rotWithShape="1">
            <a:blip xmlns:r="http://schemas.openxmlformats.org/officeDocument/2006/relationships" r:embed="rId2"/>
            <a:stretch>
              <a:fillRect/>
            </a:stretch>
          </xdr:blipFill>
          <xdr:spPr bwMode="auto">
            <a:xfrm>
              <a:off x="12580096" y="77612"/>
              <a:ext cx="1543739" cy="23431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1531685</xdr:colOff>
          <xdr:row>0</xdr:row>
          <xdr:rowOff>97511</xdr:rowOff>
        </xdr:from>
        <xdr:to>
          <xdr:col>8</xdr:col>
          <xdr:colOff>3144790</xdr:colOff>
          <xdr:row>0</xdr:row>
          <xdr:rowOff>2433332</xdr:rowOff>
        </xdr:to>
        <xdr:pic>
          <xdr:nvPicPr>
            <xdr:cNvPr id="9" name="Picture 8">
              <a:extLst>
                <a:ext uri="{FF2B5EF4-FFF2-40B4-BE49-F238E27FC236}">
                  <a16:creationId xmlns:a16="http://schemas.microsoft.com/office/drawing/2014/main" id="{610E175E-3640-4A3D-896D-77DB62964BF5}"/>
                </a:ext>
              </a:extLst>
            </xdr:cNvPr>
            <xdr:cNvPicPr>
              <a:picLocks noChangeAspect="1" noChangeArrowheads="1"/>
              <a:extLst>
                <a:ext uri="{84589F7E-364E-4C9E-8A38-B11213B215E9}">
                  <a14:cameraTool cellRange="MiscFormulas!Q31:Q44" spid="_x0000_s108404"/>
                </a:ext>
              </a:extLst>
            </xdr:cNvPicPr>
          </xdr:nvPicPr>
          <xdr:blipFill rotWithShape="1">
            <a:blip xmlns:r="http://schemas.openxmlformats.org/officeDocument/2006/relationships" r:embed="rId3"/>
            <a:stretch>
              <a:fillRect/>
            </a:stretch>
          </xdr:blipFill>
          <xdr:spPr bwMode="auto">
            <a:xfrm>
              <a:off x="10848576" y="97511"/>
              <a:ext cx="1613105" cy="233582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1283751</xdr:colOff>
          <xdr:row>0</xdr:row>
          <xdr:rowOff>93391</xdr:rowOff>
        </xdr:from>
        <xdr:to>
          <xdr:col>8</xdr:col>
          <xdr:colOff>1421379</xdr:colOff>
          <xdr:row>0</xdr:row>
          <xdr:rowOff>2426605</xdr:rowOff>
        </xdr:to>
        <xdr:pic>
          <xdr:nvPicPr>
            <xdr:cNvPr id="7" name="Picture 6">
              <a:extLst>
                <a:ext uri="{FF2B5EF4-FFF2-40B4-BE49-F238E27FC236}">
                  <a16:creationId xmlns:a16="http://schemas.microsoft.com/office/drawing/2014/main" id="{5FA7C485-2349-4D68-810B-A117470006D4}"/>
                </a:ext>
              </a:extLst>
            </xdr:cNvPr>
            <xdr:cNvPicPr>
              <a:picLocks noChangeAspect="1" noChangeArrowheads="1"/>
              <a:extLst>
                <a:ext uri="{84589F7E-364E-4C9E-8A38-B11213B215E9}">
                  <a14:cameraTool cellRange="MiscFormulas!U16:U29" spid="_x0000_s108405"/>
                </a:ext>
              </a:extLst>
            </xdr:cNvPicPr>
          </xdr:nvPicPr>
          <xdr:blipFill rotWithShape="1">
            <a:blip xmlns:r="http://schemas.openxmlformats.org/officeDocument/2006/relationships" r:embed="rId4"/>
            <a:stretch>
              <a:fillRect/>
            </a:stretch>
          </xdr:blipFill>
          <xdr:spPr bwMode="auto">
            <a:xfrm>
              <a:off x="9095852" y="93391"/>
              <a:ext cx="1642418" cy="233321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564201</xdr:colOff>
          <xdr:row>0</xdr:row>
          <xdr:rowOff>106715</xdr:rowOff>
        </xdr:from>
        <xdr:to>
          <xdr:col>7</xdr:col>
          <xdr:colOff>922258</xdr:colOff>
          <xdr:row>0</xdr:row>
          <xdr:rowOff>2439930</xdr:rowOff>
        </xdr:to>
        <xdr:pic>
          <xdr:nvPicPr>
            <xdr:cNvPr id="6" name="Picture 5">
              <a:extLst>
                <a:ext uri="{FF2B5EF4-FFF2-40B4-BE49-F238E27FC236}">
                  <a16:creationId xmlns:a16="http://schemas.microsoft.com/office/drawing/2014/main" id="{BFEE714D-9D94-4E9F-8B6E-144BEAE76777}"/>
                </a:ext>
              </a:extLst>
            </xdr:cNvPr>
            <xdr:cNvPicPr>
              <a:picLocks noChangeAspect="1"/>
              <a:extLst>
                <a:ext uri="{84589F7E-364E-4C9E-8A38-B11213B215E9}">
                  <a14:cameraTool cellRange="MiscFormulas!S16:S29" spid="_x0000_s108406"/>
                </a:ext>
              </a:extLst>
            </xdr:cNvPicPr>
          </xdr:nvPicPr>
          <xdr:blipFill>
            <a:blip xmlns:r="http://schemas.openxmlformats.org/officeDocument/2006/relationships" r:embed="rId5"/>
            <a:stretch>
              <a:fillRect/>
            </a:stretch>
          </xdr:blipFill>
          <xdr:spPr>
            <a:xfrm>
              <a:off x="7268520" y="106715"/>
              <a:ext cx="1627764" cy="23332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228683</xdr:colOff>
          <xdr:row>0</xdr:row>
          <xdr:rowOff>109631</xdr:rowOff>
        </xdr:from>
        <xdr:to>
          <xdr:col>6</xdr:col>
          <xdr:colOff>444277</xdr:colOff>
          <xdr:row>0</xdr:row>
          <xdr:rowOff>2442846</xdr:rowOff>
        </xdr:to>
        <xdr:pic>
          <xdr:nvPicPr>
            <xdr:cNvPr id="5" name="Picture 4">
              <a:extLst>
                <a:ext uri="{FF2B5EF4-FFF2-40B4-BE49-F238E27FC236}">
                  <a16:creationId xmlns:a16="http://schemas.microsoft.com/office/drawing/2014/main" id="{79864958-AF39-4E18-8C0D-9483E1AAE4AE}"/>
                </a:ext>
              </a:extLst>
            </xdr:cNvPr>
            <xdr:cNvPicPr>
              <a:picLocks noChangeAspect="1"/>
              <a:extLst>
                <a:ext uri="{84589F7E-364E-4C9E-8A38-B11213B215E9}">
                  <a14:cameraTool cellRange="MiscFormulas!Q16:Q29" spid="_x0000_s108407"/>
                </a:ext>
              </a:extLst>
            </xdr:cNvPicPr>
          </xdr:nvPicPr>
          <xdr:blipFill>
            <a:blip xmlns:r="http://schemas.openxmlformats.org/officeDocument/2006/relationships" r:embed="rId6"/>
            <a:stretch>
              <a:fillRect/>
            </a:stretch>
          </xdr:blipFill>
          <xdr:spPr>
            <a:xfrm>
              <a:off x="5409002" y="109631"/>
              <a:ext cx="1739594" cy="23332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2057050</xdr:colOff>
          <xdr:row>0</xdr:row>
          <xdr:rowOff>115548</xdr:rowOff>
        </xdr:from>
        <xdr:to>
          <xdr:col>5</xdr:col>
          <xdr:colOff>113916</xdr:colOff>
          <xdr:row>0</xdr:row>
          <xdr:rowOff>2448763</xdr:rowOff>
        </xdr:to>
        <xdr:pic>
          <xdr:nvPicPr>
            <xdr:cNvPr id="4" name="Picture 3">
              <a:extLst>
                <a:ext uri="{FF2B5EF4-FFF2-40B4-BE49-F238E27FC236}">
                  <a16:creationId xmlns:a16="http://schemas.microsoft.com/office/drawing/2014/main" id="{F0D5608A-B648-4456-A219-E1A0268E508E}"/>
                </a:ext>
              </a:extLst>
            </xdr:cNvPr>
            <xdr:cNvPicPr>
              <a:picLocks noChangeAspect="1"/>
              <a:extLst>
                <a:ext uri="{84589F7E-364E-4C9E-8A38-B11213B215E9}">
                  <a14:cameraTool cellRange="MiscFormulas!U1:U14" spid="_x0000_s108408"/>
                </a:ext>
              </a:extLst>
            </xdr:cNvPicPr>
          </xdr:nvPicPr>
          <xdr:blipFill>
            <a:blip xmlns:r="http://schemas.openxmlformats.org/officeDocument/2006/relationships" r:embed="rId7"/>
            <a:stretch>
              <a:fillRect/>
            </a:stretch>
          </xdr:blipFill>
          <xdr:spPr>
            <a:xfrm>
              <a:off x="3504210" y="115548"/>
              <a:ext cx="1790025" cy="23332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452075</xdr:colOff>
          <xdr:row>0</xdr:row>
          <xdr:rowOff>114308</xdr:rowOff>
        </xdr:from>
        <xdr:to>
          <xdr:col>3</xdr:col>
          <xdr:colOff>1948216</xdr:colOff>
          <xdr:row>0</xdr:row>
          <xdr:rowOff>2437750</xdr:rowOff>
        </xdr:to>
        <xdr:pic>
          <xdr:nvPicPr>
            <xdr:cNvPr id="2" name="Picture 1">
              <a:extLst>
                <a:ext uri="{FF2B5EF4-FFF2-40B4-BE49-F238E27FC236}">
                  <a16:creationId xmlns:a16="http://schemas.microsoft.com/office/drawing/2014/main" id="{6B8D05D3-E342-4A17-84BB-AB715C21A015}"/>
                </a:ext>
              </a:extLst>
            </xdr:cNvPr>
            <xdr:cNvPicPr>
              <a:picLocks noChangeAspect="1" noChangeArrowheads="1"/>
              <a:extLst>
                <a:ext uri="{84589F7E-364E-4C9E-8A38-B11213B215E9}">
                  <a14:cameraTool cellRange="MiscFormulas!Q1:Q14" spid="_x0000_s108409"/>
                </a:ext>
              </a:extLst>
            </xdr:cNvPicPr>
          </xdr:nvPicPr>
          <xdr:blipFill rotWithShape="1">
            <a:blip xmlns:r="http://schemas.openxmlformats.org/officeDocument/2006/relationships" r:embed="rId8"/>
            <a:stretch>
              <a:fillRect/>
            </a:stretch>
          </xdr:blipFill>
          <xdr:spPr bwMode="auto">
            <a:xfrm>
              <a:off x="1899235" y="114308"/>
              <a:ext cx="1496141" cy="23234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134391</xdr:colOff>
          <xdr:row>0</xdr:row>
          <xdr:rowOff>114308</xdr:rowOff>
        </xdr:from>
        <xdr:to>
          <xdr:col>3</xdr:col>
          <xdr:colOff>338016</xdr:colOff>
          <xdr:row>0</xdr:row>
          <xdr:rowOff>2437750</xdr:rowOff>
        </xdr:to>
        <xdr:pic>
          <xdr:nvPicPr>
            <xdr:cNvPr id="3" name="Picture 2">
              <a:extLst>
                <a:ext uri="{FF2B5EF4-FFF2-40B4-BE49-F238E27FC236}">
                  <a16:creationId xmlns:a16="http://schemas.microsoft.com/office/drawing/2014/main" id="{E168EFE8-DC70-43F4-B16D-4E307D85E97F}"/>
                </a:ext>
              </a:extLst>
            </xdr:cNvPr>
            <xdr:cNvPicPr>
              <a:picLocks noChangeAspect="1"/>
              <a:extLst>
                <a:ext uri="{84589F7E-364E-4C9E-8A38-B11213B215E9}">
                  <a14:cameraTool cellRange="MiscFormulas!S1:S14" spid="_x0000_s108410"/>
                </a:ext>
              </a:extLst>
            </xdr:cNvPicPr>
          </xdr:nvPicPr>
          <xdr:blipFill>
            <a:blip xmlns:r="http://schemas.openxmlformats.org/officeDocument/2006/relationships" r:embed="rId9"/>
            <a:stretch>
              <a:fillRect/>
            </a:stretch>
          </xdr:blipFill>
          <xdr:spPr>
            <a:xfrm>
              <a:off x="134391" y="114308"/>
              <a:ext cx="1650785" cy="23234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mc:Choice>
    <mc:Fallback/>
  </mc:AlternateContent>
  <xdr:twoCellAnchor>
    <xdr:from>
      <xdr:col>3</xdr:col>
      <xdr:colOff>1600840</xdr:colOff>
      <xdr:row>0</xdr:row>
      <xdr:rowOff>2490908</xdr:rowOff>
    </xdr:from>
    <xdr:to>
      <xdr:col>8</xdr:col>
      <xdr:colOff>9272067</xdr:colOff>
      <xdr:row>0</xdr:row>
      <xdr:rowOff>3307336</xdr:rowOff>
    </xdr:to>
    <xdr:graphicFrame macro="">
      <xdr:nvGraphicFramePr>
        <xdr:cNvPr id="11" name="Chart 10">
          <a:extLst>
            <a:ext uri="{FF2B5EF4-FFF2-40B4-BE49-F238E27FC236}">
              <a16:creationId xmlns:a16="http://schemas.microsoft.com/office/drawing/2014/main" id="{E439A159-31AD-4CFC-BBA8-FCED15D9C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6600563</xdr:colOff>
          <xdr:row>0</xdr:row>
          <xdr:rowOff>32017</xdr:rowOff>
        </xdr:from>
        <xdr:to>
          <xdr:col>8</xdr:col>
          <xdr:colOff>8753323</xdr:colOff>
          <xdr:row>0</xdr:row>
          <xdr:rowOff>2324420</xdr:rowOff>
        </xdr:to>
        <xdr:pic>
          <xdr:nvPicPr>
            <xdr:cNvPr id="12" name="Picture 11">
              <a:extLst>
                <a:ext uri="{FF2B5EF4-FFF2-40B4-BE49-F238E27FC236}">
                  <a16:creationId xmlns:a16="http://schemas.microsoft.com/office/drawing/2014/main" id="{B5E194B0-5D9F-4435-9C11-21ECC15F42EA}"/>
                </a:ext>
              </a:extLst>
            </xdr:cNvPr>
            <xdr:cNvPicPr>
              <a:picLocks noChangeAspect="1" noChangeArrowheads="1"/>
              <a:extLst>
                <a:ext uri="{84589F7E-364E-4C9E-8A38-B11213B215E9}">
                  <a14:cameraTool cellRange="MiscFormulas!A10:B20" spid="_x0000_s108411"/>
                </a:ext>
              </a:extLst>
            </xdr:cNvPicPr>
          </xdr:nvPicPr>
          <xdr:blipFill rotWithShape="1">
            <a:blip xmlns:r="http://schemas.openxmlformats.org/officeDocument/2006/relationships" r:embed="rId11"/>
            <a:stretch>
              <a:fillRect/>
            </a:stretch>
          </xdr:blipFill>
          <xdr:spPr bwMode="auto">
            <a:xfrm>
              <a:off x="15917454" y="32017"/>
              <a:ext cx="2657585" cy="2292403"/>
            </a:xfrm>
            <a:prstGeom prst="rect">
              <a:avLst/>
            </a:prstGeom>
            <a:ln w="38100"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442374</xdr:colOff>
          <xdr:row>87</xdr:row>
          <xdr:rowOff>-1</xdr:rowOff>
        </xdr:from>
        <xdr:to>
          <xdr:col>21</xdr:col>
          <xdr:colOff>2686</xdr:colOff>
          <xdr:row>103</xdr:row>
          <xdr:rowOff>256720</xdr:rowOff>
        </xdr:to>
        <xdr:pic>
          <xdr:nvPicPr>
            <xdr:cNvPr id="2" name="Picture 1">
              <a:extLst>
                <a:ext uri="{FF2B5EF4-FFF2-40B4-BE49-F238E27FC236}">
                  <a16:creationId xmlns:a16="http://schemas.microsoft.com/office/drawing/2014/main" id="{1A3C4F8C-52D4-403D-8A53-F60BC82F1001}"/>
                </a:ext>
              </a:extLst>
            </xdr:cNvPr>
            <xdr:cNvPicPr>
              <a:picLocks noChangeAspect="1" noChangeArrowheads="1"/>
              <a:extLst>
                <a:ext uri="{84589F7E-364E-4C9E-8A38-B11213B215E9}">
                  <a14:cameraTool cellRange="MiscFormulas!D22:H34" spid="_x0000_s54842"/>
                </a:ext>
              </a:extLst>
            </xdr:cNvPicPr>
          </xdr:nvPicPr>
          <xdr:blipFill rotWithShape="1">
            <a:blip xmlns:r="http://schemas.openxmlformats.org/officeDocument/2006/relationships" r:embed="rId1"/>
            <a:stretch>
              <a:fillRect/>
            </a:stretch>
          </xdr:blipFill>
          <xdr:spPr bwMode="auto">
            <a:xfrm>
              <a:off x="17672904" y="22828898"/>
              <a:ext cx="6404058" cy="4346510"/>
            </a:xfrm>
            <a:prstGeom prst="rect">
              <a:avLst/>
            </a:prstGeom>
            <a:ln w="28575" cap="sq">
              <a:noFill/>
              <a:prstDash val="solid"/>
              <a:miter lim="800000"/>
            </a:ln>
            <a:effectLst/>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10</xdr:col>
      <xdr:colOff>381000</xdr:colOff>
      <xdr:row>0</xdr:row>
      <xdr:rowOff>44450</xdr:rowOff>
    </xdr:from>
    <xdr:to>
      <xdr:col>10</xdr:col>
      <xdr:colOff>685800</xdr:colOff>
      <xdr:row>0</xdr:row>
      <xdr:rowOff>368300</xdr:rowOff>
    </xdr:to>
    <xdr:sp macro="" textlink="">
      <xdr:nvSpPr>
        <xdr:cNvPr id="7" name="Down Arrow 6">
          <a:extLst>
            <a:ext uri="{FF2B5EF4-FFF2-40B4-BE49-F238E27FC236}">
              <a16:creationId xmlns:a16="http://schemas.microsoft.com/office/drawing/2014/main" id="{00000000-0008-0000-0200-000007000000}"/>
            </a:ext>
          </a:extLst>
        </xdr:cNvPr>
        <xdr:cNvSpPr/>
      </xdr:nvSpPr>
      <xdr:spPr>
        <a:xfrm>
          <a:off x="13309600" y="44450"/>
          <a:ext cx="304800" cy="32385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633933</xdr:colOff>
      <xdr:row>35</xdr:row>
      <xdr:rowOff>102454</xdr:rowOff>
    </xdr:from>
    <xdr:to>
      <xdr:col>12</xdr:col>
      <xdr:colOff>566058</xdr:colOff>
      <xdr:row>40</xdr:row>
      <xdr:rowOff>121664</xdr:rowOff>
    </xdr:to>
    <xdr:graphicFrame macro="">
      <xdr:nvGraphicFramePr>
        <xdr:cNvPr id="6" name="Chart 5">
          <a:extLst>
            <a:ext uri="{FF2B5EF4-FFF2-40B4-BE49-F238E27FC236}">
              <a16:creationId xmlns:a16="http://schemas.microsoft.com/office/drawing/2014/main" id="{6A11D336-2A95-4F16-B034-1BA6506A3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156882</xdr:colOff>
      <xdr:row>48</xdr:row>
      <xdr:rowOff>40341</xdr:rowOff>
    </xdr:from>
    <xdr:to>
      <xdr:col>9</xdr:col>
      <xdr:colOff>463176</xdr:colOff>
      <xdr:row>60</xdr:row>
      <xdr:rowOff>41835</xdr:rowOff>
    </xdr:to>
    <xdr:graphicFrame macro="">
      <xdr:nvGraphicFramePr>
        <xdr:cNvPr id="2" name="Chart 1">
          <a:extLst>
            <a:ext uri="{FF2B5EF4-FFF2-40B4-BE49-F238E27FC236}">
              <a16:creationId xmlns:a16="http://schemas.microsoft.com/office/drawing/2014/main" id="{057C8CA7-3ADC-0F5D-01A9-9F417CD284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880896-760E-4270-A5FB-0C05E4132E47}" name="Table2" displayName="Table2" ref="C11:D26" totalsRowShown="0" headerRowDxfId="235" dataDxfId="233" headerRowBorderDxfId="234" tableBorderDxfId="232">
  <autoFilter ref="C11:D26" xr:uid="{32880896-760E-4270-A5FB-0C05E4132E47}"/>
  <sortState xmlns:xlrd2="http://schemas.microsoft.com/office/spreadsheetml/2017/richdata2" ref="C12:D26">
    <sortCondition ref="D11:D26"/>
  </sortState>
  <tableColumns count="2">
    <tableColumn id="1" xr3:uid="{AA0DF913-A137-4B77-946C-B46AC153A2B0}" name="." dataDxfId="231"/>
    <tableColumn id="2" xr3:uid="{F39F3442-C532-4B0D-9061-B9CFF5E403E9}" name="Group 01" dataDxfId="230"/>
  </tableColumns>
  <tableStyleInfo name="TableStyleLight2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C9C07C-A7C2-406A-8DA2-15AC9B6F4CD0}" name="Table1" displayName="Table1" ref="E11:F26" totalsRowShown="0" headerRowDxfId="229" dataDxfId="227" headerRowBorderDxfId="228" tableBorderDxfId="226">
  <autoFilter ref="E11:F26" xr:uid="{ADC9C07C-A7C2-406A-8DA2-15AC9B6F4CD0}"/>
  <sortState xmlns:xlrd2="http://schemas.microsoft.com/office/spreadsheetml/2017/richdata2" ref="E12:F26">
    <sortCondition ref="E11:E26"/>
  </sortState>
  <tableColumns count="2">
    <tableColumn id="1" xr3:uid="{468F4F2D-C67D-4A2F-B6D5-6B2E668AD84B}" name="." dataDxfId="225"/>
    <tableColumn id="2" xr3:uid="{8A366B3F-1279-41AB-AC2B-24146750826E}" name="Group 02" dataDxfId="224"/>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C9ABFB-5B02-4C70-A625-BC40711378C4}" name="Table4" displayName="Table4" ref="G11:H26" totalsRowShown="0" headerRowDxfId="223" dataDxfId="221" headerRowBorderDxfId="222" tableBorderDxfId="220">
  <autoFilter ref="G11:H26" xr:uid="{BDC9ABFB-5B02-4C70-A625-BC40711378C4}"/>
  <sortState xmlns:xlrd2="http://schemas.microsoft.com/office/spreadsheetml/2017/richdata2" ref="G12:H26">
    <sortCondition ref="H11:H26"/>
  </sortState>
  <tableColumns count="2">
    <tableColumn id="1" xr3:uid="{A860377F-46E0-4043-AD57-E14B2E95C2D9}" name="." dataDxfId="219"/>
    <tableColumn id="2" xr3:uid="{247CBF73-A3BE-4C86-982D-EA0380C4074C}" name="Group 03" dataDxfId="218"/>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84237B-B345-457E-A7DA-FB2AB19680CE}" name="Table5" displayName="Table5" ref="I11:J26" totalsRowShown="0" headerRowDxfId="217" dataDxfId="215" headerRowBorderDxfId="216" tableBorderDxfId="214">
  <autoFilter ref="I11:J26" xr:uid="{6C84237B-B345-457E-A7DA-FB2AB19680CE}"/>
  <sortState xmlns:xlrd2="http://schemas.microsoft.com/office/spreadsheetml/2017/richdata2" ref="I12:J26">
    <sortCondition descending="1" ref="I11:I26"/>
  </sortState>
  <tableColumns count="2">
    <tableColumn id="1" xr3:uid="{905B41CC-CBEE-42EB-87A4-1750286C21CA}" name="." dataDxfId="213"/>
    <tableColumn id="2" xr3:uid="{BC9EBFF5-7722-4965-A6F5-4FA5DFC1282A}" name="Group 04" dataDxfId="212"/>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20F10A-05DE-4785-B31E-0FB8E1996C6E}" name="Table6" displayName="Table6" ref="K11:L26" totalsRowShown="0" headerRowDxfId="211" dataDxfId="209" headerRowBorderDxfId="210" tableBorderDxfId="208">
  <autoFilter ref="K11:L26" xr:uid="{A720F10A-05DE-4785-B31E-0FB8E1996C6E}"/>
  <sortState xmlns:xlrd2="http://schemas.microsoft.com/office/spreadsheetml/2017/richdata2" ref="K12:L26">
    <sortCondition ref="K11:K26"/>
  </sortState>
  <tableColumns count="2">
    <tableColumn id="1" xr3:uid="{05C48337-A702-4DDD-8A52-E6DF27840B3D}" name="." dataDxfId="207"/>
    <tableColumn id="2" xr3:uid="{7D141F50-3F13-42E9-A53D-D972FD9E0130}" name="Group 05" dataDxfId="206"/>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5C7A31-02DD-444E-B566-2823B06D4431}" name="Table7" displayName="Table7" ref="C28:D43" totalsRowShown="0" headerRowDxfId="205" dataDxfId="203" headerRowBorderDxfId="204" tableBorderDxfId="202">
  <autoFilter ref="C28:D43" xr:uid="{675C7A31-02DD-444E-B566-2823B06D4431}"/>
  <tableColumns count="2">
    <tableColumn id="1" xr3:uid="{D165A966-6FF1-4B92-874E-E45A75E1CC24}" name="." dataDxfId="201"/>
    <tableColumn id="2" xr3:uid="{86F06A7C-E44E-4293-A347-79C0DBA071B2}" name="Group 06" dataDxfId="200"/>
  </tableColumns>
  <tableStyleInfo name="TableStyleLight20"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3D270AE-C3E6-4E24-BC1E-5E4520C9A8D2}" name="Table17" displayName="Table17" ref="E28:F43" totalsRowShown="0" headerRowDxfId="199" dataDxfId="197" headerRowBorderDxfId="198" tableBorderDxfId="196">
  <autoFilter ref="E28:F43" xr:uid="{53D270AE-C3E6-4E24-BC1E-5E4520C9A8D2}"/>
  <tableColumns count="2">
    <tableColumn id="1" xr3:uid="{1B2448B4-262D-49D5-9AEE-CDE5C884674C}" name="." dataDxfId="195"/>
    <tableColumn id="2" xr3:uid="{958DC830-B8E8-4016-99E5-5CA872DAA31A}" name="Group 07" dataDxfId="194"/>
  </tableColumns>
  <tableStyleInfo name="TableStyleLight20"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D83E990-E88C-4154-B2BC-DCBF10467CFD}" name="Table18" displayName="Table18" ref="G28:H43" totalsRowShown="0" headerRowDxfId="193" dataDxfId="191" headerRowBorderDxfId="192" tableBorderDxfId="190">
  <autoFilter ref="G28:H43" xr:uid="{3D83E990-E88C-4154-B2BC-DCBF10467CFD}"/>
  <tableColumns count="2">
    <tableColumn id="1" xr3:uid="{26DBF353-E176-4189-A7B4-9867CFCF9F02}" name="." dataDxfId="189"/>
    <tableColumn id="2" xr3:uid="{0715F840-ED7C-4C4C-934A-FFDB8B43B9B8}" name="Group 08" dataDxfId="188"/>
  </tableColumns>
  <tableStyleInfo name="TableStyleLight20"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8C63E86-4DCD-4EC3-94D7-A63CD99D0671}" name="Table19" displayName="Table19" ref="I28:J43" totalsRowShown="0" headerRowDxfId="187" dataDxfId="185" headerRowBorderDxfId="186" tableBorderDxfId="184">
  <autoFilter ref="I28:J43" xr:uid="{B8C63E86-4DCD-4EC3-94D7-A63CD99D0671}"/>
  <tableColumns count="2">
    <tableColumn id="1" xr3:uid="{7D773CEB-2A55-4564-9A64-C918EDA95182}" name="." dataDxfId="183"/>
    <tableColumn id="2" xr3:uid="{A6500D1E-E63B-4F0F-9EF9-55698775E313}" name="Group 09" dataDxfId="182"/>
  </tableColumns>
  <tableStyleInfo name="TableStyleLight20"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AC9F60-7FD5-464F-9924-0412B3A0E368}" name="Table20" displayName="Table20" ref="K28:L43" totalsRowShown="0" headerRowDxfId="181" dataDxfId="179" headerRowBorderDxfId="180" tableBorderDxfId="178">
  <autoFilter ref="K28:L43" xr:uid="{B6AC9F60-7FD5-464F-9924-0412B3A0E368}"/>
  <tableColumns count="2">
    <tableColumn id="1" xr3:uid="{7F87C6FC-75CF-4D8F-B53F-552DFFE5A542}" name="." dataDxfId="177"/>
    <tableColumn id="2" xr3:uid="{AE0939C1-7D45-4B0F-AF03-26E205670F91}" name="Group 10" dataDxfId="176"/>
  </tableColumns>
  <tableStyleInfo name="TableStyleLight20"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15060E-FEB5-4816-9DB9-2CCEEFAA1EDC}" name="Table9" displayName="Table9" ref="C45:D60" totalsRowShown="0" headerRowDxfId="175" tableBorderDxfId="174">
  <autoFilter ref="C45:D60" xr:uid="{3015060E-FEB5-4816-9DB9-2CCEEFAA1EDC}"/>
  <tableColumns count="2">
    <tableColumn id="1" xr3:uid="{D235FF41-43F1-4574-817A-83AD54BD6C90}" name="." dataDxfId="173"/>
    <tableColumn id="2" xr3:uid="{71EA6560-C980-413A-8472-F5E46F73003C}" name="Group 11" dataDxfId="17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BC402DF-9711-4E6E-8B05-179061E7A2A9}" name="Table10" displayName="Table10" ref="E45:F60" totalsRowShown="0" headerRowDxfId="171" tableBorderDxfId="170">
  <autoFilter ref="E45:F60" xr:uid="{BBC402DF-9711-4E6E-8B05-179061E7A2A9}"/>
  <tableColumns count="2">
    <tableColumn id="1" xr3:uid="{AA352567-AA80-4B6D-BCE5-82EEE2457F49}" name="." dataDxfId="169"/>
    <tableColumn id="2" xr3:uid="{7334AAE6-61C1-44E0-9BE2-D7924A1B437B}" name="Group 12" dataDxfId="16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C12800F-0FBF-4E29-8449-FAC0D69FFEDC}" name="Table11" displayName="Table11" ref="G45:H60" totalsRowShown="0" headerRowDxfId="167" tableBorderDxfId="166">
  <autoFilter ref="G45:H60" xr:uid="{3C12800F-0FBF-4E29-8449-FAC0D69FFEDC}"/>
  <tableColumns count="2">
    <tableColumn id="1" xr3:uid="{1F99056E-E72E-43E8-B9FB-D89C9BD1E6C8}" name="." dataDxfId="165"/>
    <tableColumn id="2" xr3:uid="{96930E86-1FB0-417B-9D0F-1359609FE892}" name="Group 13" dataDxfId="16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CE27C8A-CC74-4229-BDF5-77C28B452045}" name="Table12" displayName="Table12" ref="I45:J60" totalsRowShown="0" headerRowDxfId="163" tableBorderDxfId="162">
  <autoFilter ref="I45:J60" xr:uid="{4CE27C8A-CC74-4229-BDF5-77C28B452045}"/>
  <tableColumns count="2">
    <tableColumn id="1" xr3:uid="{3705E156-961E-4E7B-B2E5-4CA93936F857}" name="." dataDxfId="161"/>
    <tableColumn id="2" xr3:uid="{E1AB3ECA-BE01-4F6A-9746-5229604652D4}" name="Group 14" dataDxfId="16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7D9FDA7-AA10-4E9B-8FED-BB2FE76EC50E}" name="Table13" displayName="Table13" ref="K45:L60" totalsRowShown="0" headerRowDxfId="159" tableBorderDxfId="158">
  <autoFilter ref="K45:L60" xr:uid="{A7D9FDA7-AA10-4E9B-8FED-BB2FE76EC50E}"/>
  <tableColumns count="2">
    <tableColumn id="1" xr3:uid="{A17E1E30-3068-4CE2-BE20-057305B83599}" name="." dataDxfId="157"/>
    <tableColumn id="2" xr3:uid="{A4C53236-4FA0-4C61-A513-8EC09E2B5B0C}" name="Group 15" dataDxfId="15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9A2756-C087-4AE0-A142-706E464D3579}" name="Personnell" displayName="Personnell" comment="The Personnel tab. Table to keep track of all personnel." ref="A2:I131" totalsRowShown="0" headerRowDxfId="155" dataDxfId="154" tableBorderDxfId="153">
  <autoFilter ref="A2:I131" xr:uid="{359A2756-C087-4AE0-A142-706E464D3579}"/>
  <sortState xmlns:xlrd2="http://schemas.microsoft.com/office/spreadsheetml/2017/richdata2" ref="A3:I131">
    <sortCondition ref="D2:D131"/>
  </sortState>
  <tableColumns count="9">
    <tableColumn id="1" xr3:uid="{8E550415-FE49-4DC7-9598-BA10A8A04C88}" name="On Duty?" dataDxfId="152">
      <calculatedColumnFormula>IF(COUNTIF(Panel!$D$12:$L$60,B3)=1,"T",IF(COUNTIF(Panel!$D$12:$L$60,B3)&gt;1,"DW",""))</calculatedColumnFormula>
    </tableColumn>
    <tableColumn id="2" xr3:uid="{DB19809B-AAD7-4ED8-9306-9A44267D40A2}" name="Rank_LastName" dataDxfId="151">
      <calculatedColumnFormula>IF(AND(C3&lt;&gt;"",D3&lt;&gt;""),C3&amp;" "&amp;IFERROR(IFERROR(LEFT(D3,(FIND(",",D3,1)-1)),LEFT(D3,(FIND(" ",D3,1)-1))),D3)&amp;IFERROR(_xlfn.CONCAT(",",MID(D3,(FIND(" ",D3,1)),2),"."),""),"")</calculatedColumnFormula>
    </tableColumn>
    <tableColumn id="3" xr3:uid="{41FDC804-E787-40C0-BDA0-EF718521AA95}" name="Title" dataDxfId="150"/>
    <tableColumn id="4" xr3:uid="{25161A13-A3A0-4508-8C54-093E6CF46100}" name="NAME" dataDxfId="149"/>
    <tableColumn id="5" xr3:uid="{227B48B1-0A7D-4872-ADF4-06409C948FD5}" name="Date Leaving" dataDxfId="148"/>
    <tableColumn id="6" xr3:uid="{E16A8D4A-5661-4EFE-85FA-C4E2E73B7CD9}" name="STATUS" dataDxfId="147"/>
    <tableColumn id="7" xr3:uid="{73C95092-0320-4E68-96F4-8A2C64CBFFB2}" name="Telephone" dataDxfId="146"/>
    <tableColumn id="8" xr3:uid="{8A7D1BC9-8524-41D9-B65C-1FA0774865A7}" name="DEPT." dataDxfId="145"/>
    <tableColumn id="9" xr3:uid="{E543A18B-FF9E-4978-BC0C-95407304D28B}" name="Comments" dataDxfId="144"/>
  </tableColumns>
  <tableStyleInfo name="TableStyleLight20"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13" Type="http://schemas.openxmlformats.org/officeDocument/2006/relationships/table" Target="../tables/table10.xml"/><Relationship Id="rId18" Type="http://schemas.openxmlformats.org/officeDocument/2006/relationships/table" Target="../tables/table15.xml"/><Relationship Id="rId3" Type="http://schemas.openxmlformats.org/officeDocument/2006/relationships/vmlDrawing" Target="../drawings/vmlDrawing1.vml"/><Relationship Id="rId7" Type="http://schemas.openxmlformats.org/officeDocument/2006/relationships/table" Target="../tables/table4.xml"/><Relationship Id="rId12" Type="http://schemas.openxmlformats.org/officeDocument/2006/relationships/table" Target="../tables/table9.xml"/><Relationship Id="rId17" Type="http://schemas.openxmlformats.org/officeDocument/2006/relationships/table" Target="../tables/table14.xml"/><Relationship Id="rId2" Type="http://schemas.openxmlformats.org/officeDocument/2006/relationships/drawing" Target="../drawings/drawing1.xml"/><Relationship Id="rId16" Type="http://schemas.openxmlformats.org/officeDocument/2006/relationships/table" Target="../tables/table13.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table" Target="../tables/table8.xml"/><Relationship Id="rId5" Type="http://schemas.openxmlformats.org/officeDocument/2006/relationships/table" Target="../tables/table2.xml"/><Relationship Id="rId15" Type="http://schemas.openxmlformats.org/officeDocument/2006/relationships/table" Target="../tables/table1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 Id="rId14"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CE67-BE17-437A-814E-6B2A770A73C4}">
  <sheetPr>
    <tabColor rgb="FF0070C0"/>
  </sheetPr>
  <dimension ref="A1:P11"/>
  <sheetViews>
    <sheetView tabSelected="1" zoomScale="80" zoomScaleNormal="80" workbookViewId="0">
      <selection sqref="A1:A2"/>
    </sheetView>
  </sheetViews>
  <sheetFormatPr defaultRowHeight="15" x14ac:dyDescent="0.25"/>
  <cols>
    <col min="1" max="1" width="147.28515625" customWidth="1"/>
    <col min="2" max="2" width="96.42578125" customWidth="1"/>
    <col min="5" max="5" width="9.5703125" bestFit="1" customWidth="1"/>
    <col min="7" max="7" width="14" bestFit="1" customWidth="1"/>
  </cols>
  <sheetData>
    <row r="1" spans="1:16" s="99" customFormat="1" ht="409.5" customHeight="1" x14ac:dyDescent="0.25">
      <c r="A1" s="377" t="s">
        <v>492</v>
      </c>
      <c r="B1" s="167" t="s">
        <v>491</v>
      </c>
    </row>
    <row r="2" spans="1:16" ht="303" customHeight="1" x14ac:dyDescent="0.25">
      <c r="A2" s="377"/>
      <c r="B2" s="168" t="s">
        <v>493</v>
      </c>
      <c r="C2" s="98"/>
      <c r="D2" s="98"/>
      <c r="E2" s="98"/>
      <c r="F2" s="98"/>
      <c r="G2" s="98"/>
      <c r="H2" s="98"/>
      <c r="I2" s="98"/>
      <c r="J2" s="98"/>
      <c r="K2" s="98"/>
      <c r="L2" s="98"/>
      <c r="M2" s="98"/>
      <c r="N2" s="98"/>
      <c r="O2" s="98"/>
      <c r="P2" s="98"/>
    </row>
    <row r="3" spans="1:16" x14ac:dyDescent="0.25">
      <c r="A3" s="98"/>
      <c r="B3" s="98"/>
      <c r="C3" s="98"/>
      <c r="D3" s="98"/>
      <c r="E3" s="98"/>
      <c r="F3" s="98"/>
      <c r="G3" s="98"/>
      <c r="H3" s="98"/>
      <c r="I3" s="98"/>
      <c r="J3" s="98"/>
      <c r="K3" s="98"/>
      <c r="L3" s="98"/>
      <c r="M3" s="98"/>
      <c r="N3" s="98"/>
      <c r="O3" s="98"/>
      <c r="P3" s="98"/>
    </row>
    <row r="4" spans="1:16" x14ac:dyDescent="0.25">
      <c r="A4" s="98"/>
      <c r="B4" s="98"/>
      <c r="C4" s="98"/>
      <c r="D4" s="98"/>
      <c r="E4" s="98"/>
      <c r="F4" s="98"/>
      <c r="G4" s="98"/>
      <c r="H4" s="98"/>
      <c r="I4" s="98"/>
      <c r="J4" s="98"/>
      <c r="K4" s="98"/>
      <c r="L4" s="98"/>
      <c r="M4" s="98"/>
      <c r="N4" s="98"/>
      <c r="O4" s="98"/>
      <c r="P4" s="98"/>
    </row>
    <row r="5" spans="1:16" x14ac:dyDescent="0.25">
      <c r="A5" s="98"/>
      <c r="B5" s="98"/>
      <c r="C5" s="98"/>
      <c r="D5" s="98"/>
      <c r="E5" s="98"/>
      <c r="F5" s="98"/>
      <c r="G5" s="98"/>
      <c r="H5" s="98"/>
      <c r="I5" s="98"/>
      <c r="J5" s="98"/>
      <c r="K5" s="98"/>
      <c r="L5" s="98"/>
      <c r="M5" s="98"/>
      <c r="N5" s="98"/>
      <c r="O5" s="98"/>
      <c r="P5" s="98"/>
    </row>
    <row r="6" spans="1:16" x14ac:dyDescent="0.25">
      <c r="A6" s="98"/>
      <c r="B6" s="98"/>
      <c r="C6" s="98"/>
      <c r="D6" s="98"/>
      <c r="E6" s="98"/>
      <c r="F6" s="98"/>
      <c r="G6" s="98"/>
      <c r="H6" s="98"/>
      <c r="I6" s="98"/>
      <c r="J6" s="98"/>
      <c r="K6" s="98"/>
      <c r="L6" s="98"/>
      <c r="M6" s="98"/>
      <c r="N6" s="98"/>
      <c r="O6" s="98"/>
      <c r="P6" s="98"/>
    </row>
    <row r="7" spans="1:16" x14ac:dyDescent="0.25">
      <c r="A7" s="98"/>
      <c r="B7" s="98"/>
      <c r="C7" s="98"/>
      <c r="D7" s="98"/>
      <c r="E7" s="98"/>
      <c r="F7" s="98"/>
      <c r="G7" s="98"/>
      <c r="H7" s="98"/>
      <c r="I7" s="98"/>
      <c r="J7" s="98"/>
      <c r="K7" s="98"/>
      <c r="L7" s="98"/>
      <c r="M7" s="98"/>
      <c r="N7" s="98"/>
      <c r="O7" s="98"/>
      <c r="P7" s="98"/>
    </row>
    <row r="8" spans="1:16" x14ac:dyDescent="0.25">
      <c r="A8" s="98"/>
      <c r="B8" s="98"/>
      <c r="C8" s="98"/>
      <c r="D8" s="98"/>
      <c r="E8" s="98"/>
      <c r="F8" s="98"/>
      <c r="G8" s="98"/>
      <c r="H8" s="98"/>
      <c r="I8" s="98"/>
      <c r="J8" s="98"/>
      <c r="K8" s="98"/>
      <c r="L8" s="98"/>
      <c r="M8" s="98"/>
      <c r="N8" s="98"/>
      <c r="O8" s="98"/>
      <c r="P8" s="98"/>
    </row>
    <row r="9" spans="1:16" x14ac:dyDescent="0.25">
      <c r="A9" s="98"/>
      <c r="B9" s="98"/>
      <c r="C9" s="98"/>
      <c r="D9" s="98"/>
      <c r="E9" s="98"/>
      <c r="F9" s="98"/>
      <c r="G9" s="98"/>
      <c r="H9" s="98"/>
      <c r="I9" s="98"/>
      <c r="J9" s="98"/>
      <c r="K9" s="98"/>
      <c r="L9" s="98"/>
      <c r="M9" s="98"/>
      <c r="N9" s="98"/>
      <c r="O9" s="98"/>
      <c r="P9" s="98"/>
    </row>
    <row r="10" spans="1:16" x14ac:dyDescent="0.25">
      <c r="A10" s="98"/>
      <c r="B10" s="98"/>
      <c r="C10" s="98"/>
      <c r="D10" s="98"/>
      <c r="E10" s="98"/>
      <c r="F10" s="98"/>
      <c r="G10" s="98"/>
      <c r="H10" s="98"/>
      <c r="I10" s="98"/>
      <c r="J10" s="98"/>
      <c r="K10" s="98"/>
      <c r="L10" s="98"/>
      <c r="M10" s="98"/>
      <c r="N10" s="98"/>
      <c r="O10" s="98"/>
      <c r="P10" s="98"/>
    </row>
    <row r="11" spans="1:16" x14ac:dyDescent="0.25">
      <c r="A11" s="98"/>
      <c r="B11" s="98"/>
      <c r="C11" s="98"/>
      <c r="D11" s="98"/>
      <c r="E11" s="98"/>
      <c r="F11" s="98"/>
      <c r="G11" s="98"/>
      <c r="H11" s="98"/>
      <c r="I11" s="98"/>
      <c r="J11" s="98"/>
      <c r="K11" s="98"/>
      <c r="L11" s="98"/>
      <c r="M11" s="98"/>
      <c r="N11" s="98"/>
      <c r="O11" s="98"/>
      <c r="P11" s="98"/>
    </row>
  </sheetData>
  <sheetProtection algorithmName="SHA-512" hashValue="mgS4HkHpM7aW+JxYaOCQ9nBDLWKXd4yMRl6WouwiO4GukIOiMNSk3Ara0P+Wo0hCdPz4P9tkAF61mdnzouV1fg==" saltValue="wmbw+Zg5FKACarwcUvZEMw==" spinCount="100000" sheet="1" selectLockedCells="1" selectUnlockedCells="1"/>
  <mergeCells count="1">
    <mergeCell ref="A1:A2"/>
  </mergeCells>
  <pageMargins left="0.49847222222222221" right="0.45222222222222225"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M134"/>
  <sheetViews>
    <sheetView view="pageLayout" topLeftCell="A9" zoomScale="80" zoomScaleNormal="100" zoomScalePageLayoutView="80" workbookViewId="0">
      <selection activeCell="D7" sqref="D7"/>
    </sheetView>
  </sheetViews>
  <sheetFormatPr defaultColWidth="0.85546875" defaultRowHeight="15.75" x14ac:dyDescent="0.25"/>
  <cols>
    <col min="1" max="1" width="9.140625" style="19" customWidth="1"/>
    <col min="2" max="2" width="12.28515625" style="6" hidden="1" customWidth="1"/>
    <col min="3" max="3" width="9.28515625" style="6" customWidth="1"/>
    <col min="4" max="4" width="24.140625" style="6" bestFit="1" customWidth="1"/>
    <col min="5" max="5" width="9.28515625" style="6" customWidth="1"/>
    <col min="6" max="6" width="24.140625" style="6" customWidth="1"/>
    <col min="7" max="7" width="9.28515625" style="6" customWidth="1"/>
    <col min="8" max="8" width="24.140625" style="6" customWidth="1"/>
    <col min="9" max="9" width="9.28515625" style="6" customWidth="1"/>
    <col min="10" max="10" width="24.140625" style="21" customWidth="1"/>
    <col min="11" max="11" width="9.28515625" style="6" customWidth="1"/>
    <col min="12" max="12" width="24.140625" style="6" customWidth="1"/>
    <col min="13" max="13" width="12.5703125" style="6" customWidth="1"/>
    <col min="14" max="14" width="10.85546875" style="6" customWidth="1"/>
    <col min="15" max="15" width="3.42578125" style="6" customWidth="1"/>
    <col min="16" max="16384" width="0.85546875" style="6"/>
  </cols>
  <sheetData>
    <row r="1" spans="1:13" ht="59.1" customHeight="1" thickTop="1" thickBot="1" x14ac:dyDescent="0.3">
      <c r="A1" s="305" t="s">
        <v>288</v>
      </c>
      <c r="B1" s="20"/>
      <c r="C1" s="202" t="s">
        <v>56</v>
      </c>
      <c r="D1" s="200" t="s">
        <v>490</v>
      </c>
      <c r="E1" s="89"/>
      <c r="F1" s="54"/>
      <c r="G1" s="90"/>
      <c r="H1" s="91"/>
      <c r="I1" s="92"/>
      <c r="J1" s="92"/>
      <c r="K1" s="90"/>
      <c r="L1" s="90"/>
      <c r="M1" s="188"/>
    </row>
    <row r="2" spans="1:13" ht="32.1" customHeight="1" thickBot="1" x14ac:dyDescent="0.3">
      <c r="A2" s="382" t="s">
        <v>151</v>
      </c>
      <c r="C2" s="203" t="s">
        <v>57</v>
      </c>
      <c r="D2" s="201">
        <v>2023</v>
      </c>
      <c r="E2" s="278"/>
      <c r="F2" s="280"/>
      <c r="G2" s="281"/>
      <c r="H2" s="281"/>
      <c r="I2" s="282"/>
      <c r="J2" s="282"/>
      <c r="K2" s="283"/>
      <c r="L2" s="283"/>
      <c r="M2" s="189"/>
    </row>
    <row r="3" spans="1:13" ht="35.450000000000003" customHeight="1" thickTop="1" thickBot="1" x14ac:dyDescent="0.3">
      <c r="A3" s="382"/>
      <c r="C3" s="202" t="s">
        <v>60</v>
      </c>
      <c r="D3" s="199" t="s">
        <v>483</v>
      </c>
      <c r="E3" s="279"/>
      <c r="F3" s="284"/>
      <c r="G3" s="281"/>
      <c r="H3" s="281"/>
      <c r="I3" s="285"/>
      <c r="J3" s="282"/>
      <c r="K3" s="283"/>
      <c r="L3" s="283"/>
      <c r="M3" s="286"/>
    </row>
    <row r="4" spans="1:13" ht="56.1" customHeight="1" x14ac:dyDescent="0.25">
      <c r="A4" s="382"/>
      <c r="C4" s="203" t="s">
        <v>61</v>
      </c>
      <c r="D4" s="198" t="s">
        <v>277</v>
      </c>
      <c r="E4" s="279"/>
      <c r="F4" s="280"/>
      <c r="G4" s="281"/>
      <c r="H4" s="281"/>
      <c r="I4" s="381"/>
      <c r="J4" s="381"/>
      <c r="K4" s="381"/>
      <c r="L4" s="287"/>
      <c r="M4" s="286"/>
    </row>
    <row r="5" spans="1:13" s="9" customFormat="1" ht="47.45" customHeight="1" thickBot="1" x14ac:dyDescent="0.35">
      <c r="A5" s="382"/>
      <c r="C5" s="204" t="s">
        <v>107</v>
      </c>
      <c r="D5" s="196" t="s">
        <v>484</v>
      </c>
      <c r="E5" s="278"/>
      <c r="F5" s="284"/>
      <c r="G5" s="281"/>
      <c r="H5" s="281"/>
      <c r="I5" s="288"/>
      <c r="J5" s="289"/>
      <c r="K5" s="288"/>
      <c r="L5" s="288"/>
      <c r="M5" s="286"/>
    </row>
    <row r="6" spans="1:13" s="9" customFormat="1" ht="48.95" customHeight="1" thickTop="1" thickBot="1" x14ac:dyDescent="0.35">
      <c r="A6" s="382"/>
      <c r="C6" s="202" t="s">
        <v>58</v>
      </c>
      <c r="D6" s="197">
        <v>14</v>
      </c>
      <c r="E6" s="278"/>
      <c r="F6" s="284"/>
      <c r="G6" s="281"/>
      <c r="H6" s="281"/>
      <c r="I6" s="288"/>
      <c r="J6" s="289"/>
      <c r="K6" s="288"/>
      <c r="L6" s="288"/>
      <c r="M6" s="286"/>
    </row>
    <row r="7" spans="1:13" s="9" customFormat="1" ht="105.6" customHeight="1" thickBot="1" x14ac:dyDescent="0.35">
      <c r="A7" s="382"/>
      <c r="B7" s="277"/>
      <c r="C7" s="203" t="s">
        <v>59</v>
      </c>
      <c r="D7" s="276">
        <v>5</v>
      </c>
      <c r="E7" s="278"/>
      <c r="F7" s="290"/>
      <c r="G7" s="291"/>
      <c r="H7" s="291"/>
      <c r="I7" s="288"/>
      <c r="J7" s="289"/>
      <c r="K7" s="288"/>
      <c r="L7" s="288"/>
      <c r="M7" s="286"/>
    </row>
    <row r="8" spans="1:13" s="9" customFormat="1" ht="19.350000000000001" customHeight="1" thickTop="1" thickBot="1" x14ac:dyDescent="0.35">
      <c r="A8" s="383" t="s">
        <v>475</v>
      </c>
      <c r="B8" s="384"/>
      <c r="C8" s="384"/>
      <c r="D8" s="385"/>
      <c r="E8" s="278"/>
      <c r="F8" s="290"/>
      <c r="G8" s="291"/>
      <c r="H8" s="291"/>
      <c r="I8" s="288"/>
      <c r="J8" s="289"/>
      <c r="K8" s="288"/>
      <c r="L8" s="288"/>
      <c r="M8" s="286"/>
    </row>
    <row r="9" spans="1:13" s="9" customFormat="1" ht="234" customHeight="1" thickBot="1" x14ac:dyDescent="0.35">
      <c r="A9" s="378" t="str">
        <f>Holidays!B3</f>
        <v xml:space="preserve">09/Oct - Columbus Day
10/Nov - Veterans Day
23/Nov - Thanksgiving Day
25/Dec - Christmas Day
01/Jan - New Year’s Day
15/Jan - Birthday of Martin Luther King, Jr.
</v>
      </c>
      <c r="B9" s="379"/>
      <c r="C9" s="379"/>
      <c r="D9" s="380"/>
      <c r="E9" s="278"/>
      <c r="F9" s="290"/>
      <c r="G9" s="291"/>
      <c r="H9" s="291"/>
      <c r="I9" s="288"/>
      <c r="J9" s="289"/>
      <c r="K9" s="288"/>
      <c r="L9" s="288"/>
      <c r="M9" s="286"/>
    </row>
    <row r="10" spans="1:13" s="9" customFormat="1" ht="24.75" thickTop="1" thickBot="1" x14ac:dyDescent="0.4">
      <c r="A10" s="386" t="s">
        <v>487</v>
      </c>
      <c r="B10" s="373" t="s">
        <v>278</v>
      </c>
      <c r="C10" s="299" t="s">
        <v>279</v>
      </c>
      <c r="D10" s="300"/>
      <c r="E10" s="301" t="s">
        <v>488</v>
      </c>
      <c r="F10" s="302"/>
      <c r="G10" s="303"/>
      <c r="H10" s="303"/>
      <c r="I10" s="302"/>
      <c r="J10" s="302"/>
      <c r="K10" s="304"/>
      <c r="L10" s="304"/>
    </row>
    <row r="11" spans="1:13" s="9" customFormat="1" ht="15.95" customHeight="1" thickTop="1" thickBot="1" x14ac:dyDescent="0.35">
      <c r="A11" s="387"/>
      <c r="B11" s="374"/>
      <c r="C11" s="41" t="s">
        <v>52</v>
      </c>
      <c r="D11" s="43" t="s">
        <v>62</v>
      </c>
      <c r="E11" s="47" t="s">
        <v>52</v>
      </c>
      <c r="F11" s="47" t="s">
        <v>63</v>
      </c>
      <c r="G11" s="47" t="s">
        <v>52</v>
      </c>
      <c r="H11" s="47" t="s">
        <v>64</v>
      </c>
      <c r="I11" s="47" t="s">
        <v>52</v>
      </c>
      <c r="J11" s="47" t="s">
        <v>65</v>
      </c>
      <c r="K11" s="47" t="s">
        <v>52</v>
      </c>
      <c r="L11" s="47" t="s">
        <v>66</v>
      </c>
    </row>
    <row r="12" spans="1:13" s="9" customFormat="1" ht="19.5" thickTop="1" x14ac:dyDescent="0.3">
      <c r="A12" s="387"/>
      <c r="B12" s="292"/>
      <c r="C12" s="112" t="s">
        <v>195</v>
      </c>
      <c r="D12" s="22" t="s">
        <v>474</v>
      </c>
      <c r="E12" s="109" t="s">
        <v>195</v>
      </c>
      <c r="F12" s="44" t="s">
        <v>311</v>
      </c>
      <c r="G12" s="109" t="s">
        <v>195</v>
      </c>
      <c r="H12" s="44" t="s">
        <v>328</v>
      </c>
      <c r="I12" s="109" t="s">
        <v>195</v>
      </c>
      <c r="J12" s="48" t="s">
        <v>335</v>
      </c>
      <c r="K12" s="109" t="s">
        <v>197</v>
      </c>
      <c r="L12" s="44" t="s">
        <v>344</v>
      </c>
    </row>
    <row r="13" spans="1:13" x14ac:dyDescent="0.25">
      <c r="A13" s="387"/>
      <c r="C13" s="113" t="s">
        <v>196</v>
      </c>
      <c r="D13" s="23" t="s">
        <v>309</v>
      </c>
      <c r="E13" s="110" t="s">
        <v>195</v>
      </c>
      <c r="F13" s="45" t="s">
        <v>319</v>
      </c>
      <c r="G13" s="110" t="s">
        <v>112</v>
      </c>
      <c r="H13" s="45" t="s">
        <v>329</v>
      </c>
      <c r="I13" s="110" t="s">
        <v>195</v>
      </c>
      <c r="J13" s="49" t="s">
        <v>336</v>
      </c>
      <c r="K13" s="110" t="s">
        <v>199</v>
      </c>
      <c r="L13" s="45" t="s">
        <v>345</v>
      </c>
    </row>
    <row r="14" spans="1:13" x14ac:dyDescent="0.25">
      <c r="A14" s="387"/>
      <c r="C14" s="113" t="s">
        <v>195</v>
      </c>
      <c r="D14" s="23" t="s">
        <v>310</v>
      </c>
      <c r="E14" s="110" t="s">
        <v>112</v>
      </c>
      <c r="F14" s="45" t="s">
        <v>320</v>
      </c>
      <c r="G14" s="110" t="s">
        <v>112</v>
      </c>
      <c r="H14" s="45" t="s">
        <v>330</v>
      </c>
      <c r="I14" s="110" t="s">
        <v>204</v>
      </c>
      <c r="J14" s="49" t="s">
        <v>337</v>
      </c>
      <c r="K14" s="110" t="s">
        <v>195</v>
      </c>
      <c r="L14" s="45" t="s">
        <v>346</v>
      </c>
    </row>
    <row r="15" spans="1:13" ht="16.5" customHeight="1" x14ac:dyDescent="0.25">
      <c r="A15" s="387"/>
      <c r="C15" s="113" t="s">
        <v>195</v>
      </c>
      <c r="D15" s="23" t="s">
        <v>313</v>
      </c>
      <c r="E15" s="110" t="s">
        <v>112</v>
      </c>
      <c r="F15" s="45" t="s">
        <v>312</v>
      </c>
      <c r="G15" s="110" t="s">
        <v>112</v>
      </c>
      <c r="H15" s="45" t="s">
        <v>331</v>
      </c>
      <c r="I15" s="110" t="s">
        <v>203</v>
      </c>
      <c r="J15" s="49" t="s">
        <v>338</v>
      </c>
      <c r="K15" s="110" t="s">
        <v>195</v>
      </c>
      <c r="L15" s="45" t="s">
        <v>347</v>
      </c>
    </row>
    <row r="16" spans="1:13" x14ac:dyDescent="0.25">
      <c r="A16" s="387"/>
      <c r="C16" s="113" t="s">
        <v>112</v>
      </c>
      <c r="D16" s="23" t="s">
        <v>314</v>
      </c>
      <c r="E16" s="110" t="s">
        <v>112</v>
      </c>
      <c r="F16" s="45" t="s">
        <v>321</v>
      </c>
      <c r="G16" s="110" t="s">
        <v>112</v>
      </c>
      <c r="H16" s="45" t="s">
        <v>332</v>
      </c>
      <c r="I16" s="110" t="s">
        <v>199</v>
      </c>
      <c r="J16" s="49" t="s">
        <v>339</v>
      </c>
      <c r="K16" s="110" t="s">
        <v>112</v>
      </c>
      <c r="L16" s="45" t="s">
        <v>348</v>
      </c>
    </row>
    <row r="17" spans="1:12" x14ac:dyDescent="0.25">
      <c r="A17" s="387"/>
      <c r="C17" s="113" t="s">
        <v>112</v>
      </c>
      <c r="D17" s="23" t="s">
        <v>315</v>
      </c>
      <c r="E17" s="110" t="s">
        <v>112</v>
      </c>
      <c r="F17" s="45" t="s">
        <v>322</v>
      </c>
      <c r="G17" s="110" t="s">
        <v>112</v>
      </c>
      <c r="H17" s="45" t="s">
        <v>334</v>
      </c>
      <c r="I17" s="110" t="s">
        <v>199</v>
      </c>
      <c r="J17" s="49" t="s">
        <v>340</v>
      </c>
      <c r="K17" s="110" t="s">
        <v>112</v>
      </c>
      <c r="L17" s="45" t="s">
        <v>349</v>
      </c>
    </row>
    <row r="18" spans="1:12" x14ac:dyDescent="0.25">
      <c r="A18" s="387"/>
      <c r="C18" s="113" t="s">
        <v>112</v>
      </c>
      <c r="D18" s="23" t="s">
        <v>316</v>
      </c>
      <c r="E18" s="110" t="s">
        <v>197</v>
      </c>
      <c r="F18" s="45" t="s">
        <v>323</v>
      </c>
      <c r="G18" s="110" t="s">
        <v>195</v>
      </c>
      <c r="H18" s="45" t="s">
        <v>326</v>
      </c>
      <c r="I18" s="110" t="s">
        <v>197</v>
      </c>
      <c r="J18" s="49" t="s">
        <v>341</v>
      </c>
      <c r="K18" s="110"/>
      <c r="L18" s="45"/>
    </row>
    <row r="19" spans="1:12" x14ac:dyDescent="0.25">
      <c r="A19" s="387"/>
      <c r="C19" s="113" t="s">
        <v>112</v>
      </c>
      <c r="D19" s="23" t="s">
        <v>317</v>
      </c>
      <c r="E19" s="110" t="s">
        <v>197</v>
      </c>
      <c r="F19" s="45" t="s">
        <v>324</v>
      </c>
      <c r="G19" s="110" t="s">
        <v>195</v>
      </c>
      <c r="H19" s="45" t="s">
        <v>333</v>
      </c>
      <c r="I19" s="110" t="s">
        <v>197</v>
      </c>
      <c r="J19" s="49" t="s">
        <v>342</v>
      </c>
      <c r="K19" s="110"/>
      <c r="L19" s="45"/>
    </row>
    <row r="20" spans="1:12" ht="15" customHeight="1" x14ac:dyDescent="0.25">
      <c r="A20" s="387"/>
      <c r="C20" s="113" t="s">
        <v>112</v>
      </c>
      <c r="D20" s="23" t="s">
        <v>318</v>
      </c>
      <c r="E20" s="110" t="s">
        <v>197</v>
      </c>
      <c r="F20" s="45" t="s">
        <v>325</v>
      </c>
      <c r="G20" s="110" t="s">
        <v>112</v>
      </c>
      <c r="H20" s="45" t="s">
        <v>486</v>
      </c>
      <c r="I20" s="110" t="s">
        <v>201</v>
      </c>
      <c r="J20" s="49" t="s">
        <v>343</v>
      </c>
      <c r="K20" s="110"/>
      <c r="L20" s="45"/>
    </row>
    <row r="21" spans="1:12" ht="15" customHeight="1" x14ac:dyDescent="0.25">
      <c r="A21" s="387"/>
      <c r="C21" s="310"/>
      <c r="D21" s="23"/>
      <c r="E21" s="110"/>
      <c r="F21" s="45"/>
      <c r="G21" s="110" t="s">
        <v>195</v>
      </c>
      <c r="H21" s="45" t="s">
        <v>327</v>
      </c>
      <c r="I21" s="110"/>
      <c r="J21" s="49"/>
      <c r="K21" s="110"/>
      <c r="L21" s="45"/>
    </row>
    <row r="22" spans="1:12" ht="15" customHeight="1" x14ac:dyDescent="0.25">
      <c r="A22" s="387"/>
      <c r="C22" s="113" t="s">
        <v>112</v>
      </c>
      <c r="D22" s="23" t="s">
        <v>308</v>
      </c>
      <c r="E22" s="110"/>
      <c r="F22" s="45"/>
      <c r="G22" s="110"/>
      <c r="H22" s="45"/>
      <c r="I22" s="110"/>
      <c r="J22" s="45"/>
      <c r="K22" s="110"/>
      <c r="L22" s="45"/>
    </row>
    <row r="23" spans="1:12" ht="15" customHeight="1" x14ac:dyDescent="0.25">
      <c r="A23" s="387"/>
      <c r="C23" s="310"/>
      <c r="D23" s="23"/>
      <c r="E23" s="110"/>
      <c r="F23" s="45"/>
      <c r="G23" s="110"/>
      <c r="H23" s="45"/>
      <c r="I23" s="110"/>
      <c r="J23" s="49"/>
      <c r="K23" s="110"/>
      <c r="L23" s="45"/>
    </row>
    <row r="24" spans="1:12" ht="15" customHeight="1" x14ac:dyDescent="0.25">
      <c r="A24" s="387"/>
      <c r="C24" s="310"/>
      <c r="D24" s="23" t="s">
        <v>328</v>
      </c>
      <c r="E24" s="110"/>
      <c r="F24" s="45"/>
      <c r="G24" s="110"/>
      <c r="H24" s="45"/>
      <c r="I24" s="110"/>
      <c r="J24" s="49"/>
      <c r="K24" s="110"/>
      <c r="L24" s="45"/>
    </row>
    <row r="25" spans="1:12" x14ac:dyDescent="0.25">
      <c r="A25" s="387"/>
      <c r="C25" s="113"/>
      <c r="D25" s="24"/>
      <c r="E25" s="110"/>
      <c r="F25" s="45"/>
      <c r="G25" s="110"/>
      <c r="H25" s="45"/>
      <c r="I25" s="110"/>
      <c r="J25" s="49"/>
      <c r="K25" s="110"/>
      <c r="L25" s="45"/>
    </row>
    <row r="26" spans="1:12" ht="15" customHeight="1" thickBot="1" x14ac:dyDescent="0.3">
      <c r="A26" s="387"/>
      <c r="C26" s="114"/>
      <c r="D26" s="42"/>
      <c r="E26" s="111"/>
      <c r="F26" s="46"/>
      <c r="G26" s="111"/>
      <c r="H26" s="46"/>
      <c r="I26" s="111"/>
      <c r="J26" s="46"/>
      <c r="K26" s="111"/>
      <c r="L26" s="46"/>
    </row>
    <row r="27" spans="1:12" ht="17.25" thickTop="1" thickBot="1" x14ac:dyDescent="0.3">
      <c r="A27" s="387"/>
      <c r="C27" s="21"/>
      <c r="D27" s="293"/>
      <c r="E27" s="293"/>
      <c r="F27" s="7"/>
      <c r="G27" s="7"/>
      <c r="H27" s="7"/>
      <c r="I27" s="7"/>
      <c r="J27" s="7"/>
      <c r="K27" s="7"/>
      <c r="L27" s="7"/>
    </row>
    <row r="28" spans="1:12" ht="16.5" thickTop="1" thickBot="1" x14ac:dyDescent="0.3">
      <c r="A28" s="387"/>
      <c r="C28" s="47" t="s">
        <v>52</v>
      </c>
      <c r="D28" s="47" t="s">
        <v>67</v>
      </c>
      <c r="E28" s="47" t="s">
        <v>52</v>
      </c>
      <c r="F28" s="47" t="s">
        <v>68</v>
      </c>
      <c r="G28" s="47" t="s">
        <v>52</v>
      </c>
      <c r="H28" s="47" t="s">
        <v>69</v>
      </c>
      <c r="I28" s="47" t="s">
        <v>52</v>
      </c>
      <c r="J28" s="47" t="s">
        <v>70</v>
      </c>
      <c r="K28" s="47" t="s">
        <v>52</v>
      </c>
      <c r="L28" s="47" t="s">
        <v>71</v>
      </c>
    </row>
    <row r="29" spans="1:12" ht="16.5" thickTop="1" x14ac:dyDescent="0.25">
      <c r="A29" s="387"/>
      <c r="C29" s="109" t="s">
        <v>195</v>
      </c>
      <c r="D29" s="44" t="s">
        <v>350</v>
      </c>
      <c r="E29" s="109" t="s">
        <v>112</v>
      </c>
      <c r="F29" s="44" t="s">
        <v>375</v>
      </c>
      <c r="G29" s="109" t="s">
        <v>195</v>
      </c>
      <c r="H29" s="44" t="s">
        <v>360</v>
      </c>
      <c r="I29" s="109" t="s">
        <v>195</v>
      </c>
      <c r="J29" s="44" t="s">
        <v>365</v>
      </c>
      <c r="K29" s="109" t="s">
        <v>195</v>
      </c>
      <c r="L29" s="44" t="s">
        <v>370</v>
      </c>
    </row>
    <row r="30" spans="1:12" x14ac:dyDescent="0.25">
      <c r="A30" s="387"/>
      <c r="C30" s="110" t="s">
        <v>112</v>
      </c>
      <c r="D30" s="45" t="s">
        <v>351</v>
      </c>
      <c r="E30" s="110" t="s">
        <v>112</v>
      </c>
      <c r="F30" s="45" t="s">
        <v>355</v>
      </c>
      <c r="G30" s="110" t="s">
        <v>197</v>
      </c>
      <c r="H30" s="45" t="s">
        <v>361</v>
      </c>
      <c r="I30" s="110" t="s">
        <v>195</v>
      </c>
      <c r="J30" s="45" t="s">
        <v>366</v>
      </c>
      <c r="K30" s="110" t="s">
        <v>195</v>
      </c>
      <c r="L30" s="45" t="s">
        <v>417</v>
      </c>
    </row>
    <row r="31" spans="1:12" x14ac:dyDescent="0.25">
      <c r="A31" s="387"/>
      <c r="C31" s="110" t="s">
        <v>112</v>
      </c>
      <c r="D31" s="45" t="s">
        <v>352</v>
      </c>
      <c r="E31" s="110" t="s">
        <v>195</v>
      </c>
      <c r="F31" s="45" t="s">
        <v>356</v>
      </c>
      <c r="G31" s="110" t="s">
        <v>199</v>
      </c>
      <c r="H31" s="45" t="s">
        <v>362</v>
      </c>
      <c r="I31" s="110" t="s">
        <v>112</v>
      </c>
      <c r="J31" s="45" t="s">
        <v>367</v>
      </c>
      <c r="K31" s="110" t="s">
        <v>195</v>
      </c>
      <c r="L31" s="45" t="s">
        <v>371</v>
      </c>
    </row>
    <row r="32" spans="1:12" ht="17.25" customHeight="1" x14ac:dyDescent="0.25">
      <c r="A32" s="387"/>
      <c r="C32" s="110" t="s">
        <v>112</v>
      </c>
      <c r="D32" s="45" t="s">
        <v>353</v>
      </c>
      <c r="E32" s="110" t="s">
        <v>197</v>
      </c>
      <c r="F32" s="45" t="s">
        <v>357</v>
      </c>
      <c r="G32" s="110" t="s">
        <v>198</v>
      </c>
      <c r="H32" s="45" t="s">
        <v>363</v>
      </c>
      <c r="I32" s="110" t="s">
        <v>112</v>
      </c>
      <c r="J32" s="45" t="s">
        <v>368</v>
      </c>
      <c r="K32" s="110" t="s">
        <v>112</v>
      </c>
      <c r="L32" s="45" t="s">
        <v>372</v>
      </c>
    </row>
    <row r="33" spans="1:12" ht="17.25" customHeight="1" x14ac:dyDescent="0.25">
      <c r="A33" s="387"/>
      <c r="C33" s="110" t="s">
        <v>197</v>
      </c>
      <c r="D33" s="45" t="s">
        <v>354</v>
      </c>
      <c r="E33" s="110" t="s">
        <v>201</v>
      </c>
      <c r="F33" s="45" t="s">
        <v>358</v>
      </c>
      <c r="G33" s="110" t="s">
        <v>200</v>
      </c>
      <c r="H33" s="45" t="s">
        <v>364</v>
      </c>
      <c r="I33" s="110" t="s">
        <v>112</v>
      </c>
      <c r="J33" s="45" t="s">
        <v>369</v>
      </c>
      <c r="K33" s="110" t="s">
        <v>112</v>
      </c>
      <c r="L33" s="45" t="s">
        <v>373</v>
      </c>
    </row>
    <row r="34" spans="1:12" x14ac:dyDescent="0.25">
      <c r="A34" s="387"/>
      <c r="C34" s="110" t="s">
        <v>197</v>
      </c>
      <c r="D34" s="45" t="s">
        <v>385</v>
      </c>
      <c r="E34" s="110" t="s">
        <v>202</v>
      </c>
      <c r="F34" s="45" t="s">
        <v>359</v>
      </c>
      <c r="G34" s="110"/>
      <c r="H34" s="45"/>
      <c r="I34" s="110"/>
      <c r="J34" s="45"/>
      <c r="K34" s="110" t="s">
        <v>197</v>
      </c>
      <c r="L34" s="45" t="s">
        <v>374</v>
      </c>
    </row>
    <row r="35" spans="1:12" x14ac:dyDescent="0.25">
      <c r="A35" s="387"/>
      <c r="C35" s="110"/>
      <c r="D35" s="45"/>
      <c r="E35" s="110"/>
      <c r="F35" s="45"/>
      <c r="G35" s="110"/>
      <c r="H35" s="45"/>
      <c r="I35" s="110"/>
      <c r="J35" s="45"/>
      <c r="K35" s="110"/>
      <c r="L35" s="45"/>
    </row>
    <row r="36" spans="1:12" x14ac:dyDescent="0.25">
      <c r="A36" s="387"/>
      <c r="C36" s="110"/>
      <c r="D36" s="45"/>
      <c r="E36" s="110"/>
      <c r="F36" s="45"/>
      <c r="G36" s="110"/>
      <c r="H36" s="45"/>
      <c r="I36" s="110"/>
      <c r="J36" s="45"/>
      <c r="K36" s="110"/>
      <c r="L36" s="45"/>
    </row>
    <row r="37" spans="1:12" x14ac:dyDescent="0.25">
      <c r="A37" s="387"/>
      <c r="C37" s="110"/>
      <c r="D37" s="45"/>
      <c r="E37" s="110"/>
      <c r="F37" s="45"/>
      <c r="G37" s="110"/>
      <c r="H37" s="45"/>
      <c r="I37" s="110"/>
      <c r="J37" s="45"/>
      <c r="K37" s="110"/>
      <c r="L37" s="45"/>
    </row>
    <row r="38" spans="1:12" x14ac:dyDescent="0.25">
      <c r="A38" s="387"/>
      <c r="C38" s="110"/>
      <c r="D38" s="45"/>
      <c r="E38" s="110"/>
      <c r="F38" s="45"/>
      <c r="G38" s="110"/>
      <c r="H38" s="45"/>
      <c r="I38" s="110"/>
      <c r="J38" s="45"/>
      <c r="K38" s="110"/>
      <c r="L38" s="45"/>
    </row>
    <row r="39" spans="1:12" x14ac:dyDescent="0.25">
      <c r="A39" s="387"/>
      <c r="C39" s="110"/>
      <c r="D39" s="45"/>
      <c r="E39" s="110"/>
      <c r="F39" s="45"/>
      <c r="G39" s="110"/>
      <c r="H39" s="45"/>
      <c r="I39" s="110"/>
      <c r="J39" s="45"/>
      <c r="K39" s="110"/>
      <c r="L39" s="45"/>
    </row>
    <row r="40" spans="1:12" x14ac:dyDescent="0.25">
      <c r="A40" s="387"/>
      <c r="C40" s="110"/>
      <c r="D40" s="45"/>
      <c r="E40" s="110"/>
      <c r="F40" s="45"/>
      <c r="G40" s="110"/>
      <c r="H40" s="45"/>
      <c r="I40" s="110"/>
      <c r="J40" s="45"/>
      <c r="K40" s="110"/>
      <c r="L40" s="45"/>
    </row>
    <row r="41" spans="1:12" x14ac:dyDescent="0.25">
      <c r="A41" s="387"/>
      <c r="C41" s="110"/>
      <c r="D41" s="45"/>
      <c r="E41" s="110"/>
      <c r="F41" s="45"/>
      <c r="G41" s="110"/>
      <c r="H41" s="45"/>
      <c r="I41" s="110"/>
      <c r="J41" s="45"/>
      <c r="K41" s="110"/>
      <c r="L41" s="45"/>
    </row>
    <row r="42" spans="1:12" x14ac:dyDescent="0.25">
      <c r="A42" s="387"/>
      <c r="C42" s="110"/>
      <c r="D42" s="45"/>
      <c r="E42" s="110"/>
      <c r="F42" s="45"/>
      <c r="G42" s="110"/>
      <c r="H42" s="45"/>
      <c r="I42" s="110"/>
      <c r="J42" s="45"/>
      <c r="K42" s="110"/>
      <c r="L42" s="45"/>
    </row>
    <row r="43" spans="1:12" x14ac:dyDescent="0.25">
      <c r="A43" s="387"/>
      <c r="C43" s="111"/>
      <c r="D43" s="46"/>
      <c r="E43" s="111"/>
      <c r="F43" s="46"/>
      <c r="G43" s="111"/>
      <c r="H43" s="46"/>
      <c r="I43" s="111"/>
      <c r="J43" s="46"/>
      <c r="K43" s="111"/>
      <c r="L43" s="46"/>
    </row>
    <row r="44" spans="1:12" x14ac:dyDescent="0.25">
      <c r="A44" s="387"/>
      <c r="C44" s="21"/>
      <c r="J44" s="6"/>
    </row>
    <row r="45" spans="1:12" thickBot="1" x14ac:dyDescent="0.3">
      <c r="A45" s="387"/>
      <c r="C45" s="294" t="s">
        <v>52</v>
      </c>
      <c r="D45" s="225" t="s">
        <v>72</v>
      </c>
      <c r="E45" s="294" t="s">
        <v>52</v>
      </c>
      <c r="F45" s="225" t="s">
        <v>73</v>
      </c>
      <c r="G45" s="294" t="s">
        <v>52</v>
      </c>
      <c r="H45" s="225" t="s">
        <v>74</v>
      </c>
      <c r="I45" s="294" t="s">
        <v>52</v>
      </c>
      <c r="J45" s="225" t="s">
        <v>75</v>
      </c>
      <c r="K45" s="294" t="s">
        <v>52</v>
      </c>
      <c r="L45" s="225" t="s">
        <v>76</v>
      </c>
    </row>
    <row r="46" spans="1:12" ht="16.5" thickTop="1" x14ac:dyDescent="0.25">
      <c r="A46" s="387"/>
      <c r="C46" s="221" t="s">
        <v>195</v>
      </c>
      <c r="D46" s="223" t="s">
        <v>418</v>
      </c>
      <c r="E46" s="221" t="s">
        <v>195</v>
      </c>
      <c r="F46" s="226" t="s">
        <v>430</v>
      </c>
      <c r="G46" s="221" t="s">
        <v>195</v>
      </c>
      <c r="H46" s="226" t="s">
        <v>442</v>
      </c>
      <c r="I46" s="221" t="s">
        <v>195</v>
      </c>
      <c r="J46" s="226" t="s">
        <v>453</v>
      </c>
      <c r="K46" s="221" t="s">
        <v>195</v>
      </c>
      <c r="L46" s="226" t="s">
        <v>464</v>
      </c>
    </row>
    <row r="47" spans="1:12" x14ac:dyDescent="0.25">
      <c r="A47" s="387"/>
      <c r="C47" s="222" t="s">
        <v>112</v>
      </c>
      <c r="D47" s="224" t="s">
        <v>419</v>
      </c>
      <c r="E47" s="222" t="s">
        <v>112</v>
      </c>
      <c r="F47" s="227" t="s">
        <v>431</v>
      </c>
      <c r="G47" s="222" t="s">
        <v>195</v>
      </c>
      <c r="H47" s="227" t="s">
        <v>443</v>
      </c>
      <c r="I47" s="222" t="s">
        <v>195</v>
      </c>
      <c r="J47" s="227" t="s">
        <v>454</v>
      </c>
      <c r="K47" s="222" t="s">
        <v>195</v>
      </c>
      <c r="L47" s="227" t="s">
        <v>465</v>
      </c>
    </row>
    <row r="48" spans="1:12" x14ac:dyDescent="0.25">
      <c r="A48" s="387"/>
      <c r="C48" s="222" t="s">
        <v>112</v>
      </c>
      <c r="D48" s="224" t="s">
        <v>420</v>
      </c>
      <c r="E48" s="222" t="s">
        <v>195</v>
      </c>
      <c r="F48" s="227" t="s">
        <v>432</v>
      </c>
      <c r="G48" s="222" t="s">
        <v>112</v>
      </c>
      <c r="H48" s="227" t="s">
        <v>444</v>
      </c>
      <c r="I48" s="222" t="s">
        <v>195</v>
      </c>
      <c r="J48" s="227" t="s">
        <v>455</v>
      </c>
      <c r="K48" s="222" t="s">
        <v>112</v>
      </c>
      <c r="L48" s="227" t="s">
        <v>466</v>
      </c>
    </row>
    <row r="49" spans="1:12" x14ac:dyDescent="0.25">
      <c r="A49" s="387"/>
      <c r="C49" s="222" t="s">
        <v>196</v>
      </c>
      <c r="D49" s="224" t="s">
        <v>421</v>
      </c>
      <c r="E49" s="222" t="s">
        <v>112</v>
      </c>
      <c r="F49" s="227" t="s">
        <v>433</v>
      </c>
      <c r="G49" s="222" t="s">
        <v>112</v>
      </c>
      <c r="H49" s="227" t="s">
        <v>445</v>
      </c>
      <c r="I49" s="222" t="s">
        <v>112</v>
      </c>
      <c r="J49" s="227" t="s">
        <v>456</v>
      </c>
      <c r="K49" s="222" t="s">
        <v>112</v>
      </c>
      <c r="L49" s="227" t="s">
        <v>467</v>
      </c>
    </row>
    <row r="50" spans="1:12" x14ac:dyDescent="0.25">
      <c r="A50" s="387"/>
      <c r="C50" s="222" t="s">
        <v>196</v>
      </c>
      <c r="D50" s="224" t="s">
        <v>422</v>
      </c>
      <c r="E50" s="222" t="s">
        <v>112</v>
      </c>
      <c r="F50" s="227" t="s">
        <v>434</v>
      </c>
      <c r="G50" s="222" t="s">
        <v>112</v>
      </c>
      <c r="H50" s="227" t="s">
        <v>446</v>
      </c>
      <c r="I50" s="222" t="s">
        <v>112</v>
      </c>
      <c r="J50" s="227" t="s">
        <v>457</v>
      </c>
      <c r="K50" s="222" t="s">
        <v>197</v>
      </c>
      <c r="L50" s="227" t="s">
        <v>468</v>
      </c>
    </row>
    <row r="51" spans="1:12" ht="16.5" thickBot="1" x14ac:dyDescent="0.3">
      <c r="A51" s="387"/>
      <c r="B51" s="295"/>
      <c r="C51" s="222" t="s">
        <v>196</v>
      </c>
      <c r="D51" s="224" t="s">
        <v>423</v>
      </c>
      <c r="E51" s="222" t="s">
        <v>112</v>
      </c>
      <c r="F51" s="227" t="s">
        <v>436</v>
      </c>
      <c r="G51" s="222" t="s">
        <v>196</v>
      </c>
      <c r="H51" s="227" t="s">
        <v>447</v>
      </c>
      <c r="I51" s="222" t="s">
        <v>112</v>
      </c>
      <c r="J51" s="227" t="s">
        <v>458</v>
      </c>
      <c r="K51" s="222" t="s">
        <v>198</v>
      </c>
      <c r="L51" s="227" t="s">
        <v>469</v>
      </c>
    </row>
    <row r="52" spans="1:12" ht="16.5" thickTop="1" x14ac:dyDescent="0.25">
      <c r="A52" s="387"/>
      <c r="B52" s="21"/>
      <c r="C52" s="222" t="s">
        <v>196</v>
      </c>
      <c r="D52" s="224" t="s">
        <v>424</v>
      </c>
      <c r="E52" s="222" t="s">
        <v>112</v>
      </c>
      <c r="F52" s="227" t="s">
        <v>437</v>
      </c>
      <c r="G52" s="222" t="s">
        <v>196</v>
      </c>
      <c r="H52" s="227" t="s">
        <v>448</v>
      </c>
      <c r="I52" s="222" t="s">
        <v>112</v>
      </c>
      <c r="J52" s="227" t="s">
        <v>459</v>
      </c>
      <c r="K52" s="222" t="s">
        <v>198</v>
      </c>
      <c r="L52" s="227" t="s">
        <v>470</v>
      </c>
    </row>
    <row r="53" spans="1:12" ht="16.5" customHeight="1" x14ac:dyDescent="0.25">
      <c r="A53" s="387"/>
      <c r="B53" s="21"/>
      <c r="C53" s="222" t="s">
        <v>197</v>
      </c>
      <c r="D53" s="224" t="s">
        <v>426</v>
      </c>
      <c r="E53" s="222" t="s">
        <v>196</v>
      </c>
      <c r="F53" s="227" t="s">
        <v>438</v>
      </c>
      <c r="G53" s="222" t="s">
        <v>196</v>
      </c>
      <c r="H53" s="227" t="s">
        <v>449</v>
      </c>
      <c r="I53" s="222" t="s">
        <v>112</v>
      </c>
      <c r="J53" s="227" t="s">
        <v>460</v>
      </c>
      <c r="K53" s="222" t="s">
        <v>199</v>
      </c>
      <c r="L53" s="227" t="s">
        <v>471</v>
      </c>
    </row>
    <row r="54" spans="1:12" ht="15.75" customHeight="1" x14ac:dyDescent="0.25">
      <c r="A54" s="387"/>
      <c r="B54" s="21"/>
      <c r="C54" s="222" t="s">
        <v>197</v>
      </c>
      <c r="D54" s="224" t="s">
        <v>425</v>
      </c>
      <c r="E54" s="222" t="s">
        <v>196</v>
      </c>
      <c r="F54" s="227" t="s">
        <v>439</v>
      </c>
      <c r="G54" s="222" t="s">
        <v>196</v>
      </c>
      <c r="H54" s="227" t="s">
        <v>450</v>
      </c>
      <c r="I54" s="222" t="s">
        <v>112</v>
      </c>
      <c r="J54" s="227" t="s">
        <v>461</v>
      </c>
      <c r="K54" s="222"/>
      <c r="L54" s="227"/>
    </row>
    <row r="55" spans="1:12" ht="15.75" customHeight="1" x14ac:dyDescent="0.25">
      <c r="A55" s="387"/>
      <c r="B55" s="21"/>
      <c r="C55" s="222"/>
      <c r="D55" s="224"/>
      <c r="E55" s="222" t="s">
        <v>196</v>
      </c>
      <c r="F55" s="227" t="s">
        <v>440</v>
      </c>
      <c r="G55" s="222"/>
      <c r="H55" s="227"/>
      <c r="I55" s="222"/>
      <c r="J55" s="227"/>
      <c r="K55" s="222" t="s">
        <v>199</v>
      </c>
      <c r="L55" s="227" t="s">
        <v>472</v>
      </c>
    </row>
    <row r="56" spans="1:12" ht="15.6" customHeight="1" x14ac:dyDescent="0.25">
      <c r="A56" s="387"/>
      <c r="B56" s="21"/>
      <c r="C56" s="222"/>
      <c r="D56" s="224"/>
      <c r="E56" s="222"/>
      <c r="F56" s="227"/>
      <c r="G56" s="222" t="s">
        <v>197</v>
      </c>
      <c r="H56" s="227" t="s">
        <v>451</v>
      </c>
      <c r="I56" s="222" t="s">
        <v>112</v>
      </c>
      <c r="J56" s="227" t="s">
        <v>462</v>
      </c>
      <c r="K56" s="222" t="s">
        <v>199</v>
      </c>
      <c r="L56" s="227" t="s">
        <v>297</v>
      </c>
    </row>
    <row r="57" spans="1:12" ht="15.6" customHeight="1" x14ac:dyDescent="0.25">
      <c r="A57" s="387"/>
      <c r="B57" s="21"/>
      <c r="C57" s="222" t="s">
        <v>197</v>
      </c>
      <c r="D57" s="224" t="s">
        <v>427</v>
      </c>
      <c r="E57" s="222"/>
      <c r="F57" s="227" t="s">
        <v>429</v>
      </c>
      <c r="G57" s="222"/>
      <c r="H57" s="227"/>
      <c r="I57" s="222"/>
      <c r="J57" s="227"/>
      <c r="K57" s="222"/>
      <c r="L57" s="227"/>
    </row>
    <row r="58" spans="1:12" ht="15.6" customHeight="1" x14ac:dyDescent="0.25">
      <c r="A58" s="387"/>
      <c r="B58" s="21"/>
      <c r="C58" s="222" t="s">
        <v>197</v>
      </c>
      <c r="D58" s="224" t="s">
        <v>428</v>
      </c>
      <c r="E58" s="222"/>
      <c r="F58" s="227"/>
      <c r="G58" s="222"/>
      <c r="H58" s="227"/>
      <c r="I58" s="222"/>
      <c r="J58" s="227"/>
      <c r="K58" s="222"/>
      <c r="L58" s="227"/>
    </row>
    <row r="59" spans="1:12" ht="15.6" customHeight="1" x14ac:dyDescent="0.25">
      <c r="A59" s="387"/>
      <c r="B59" s="21"/>
      <c r="C59" s="222"/>
      <c r="D59" s="224"/>
      <c r="E59" s="222" t="s">
        <v>197</v>
      </c>
      <c r="F59" s="227" t="s">
        <v>441</v>
      </c>
      <c r="G59" s="222" t="s">
        <v>197</v>
      </c>
      <c r="H59" s="227" t="s">
        <v>452</v>
      </c>
      <c r="I59" s="222" t="s">
        <v>197</v>
      </c>
      <c r="J59" s="227" t="s">
        <v>463</v>
      </c>
      <c r="K59" s="222" t="s">
        <v>200</v>
      </c>
      <c r="L59" s="227" t="s">
        <v>473</v>
      </c>
    </row>
    <row r="60" spans="1:12" ht="15.6" customHeight="1" thickBot="1" x14ac:dyDescent="0.3">
      <c r="A60" s="388"/>
      <c r="B60" s="21"/>
      <c r="C60" s="296"/>
      <c r="D60" s="297"/>
      <c r="E60" s="296"/>
      <c r="F60" s="298"/>
      <c r="G60" s="296"/>
      <c r="H60" s="298"/>
      <c r="I60" s="296"/>
      <c r="J60" s="298"/>
      <c r="K60" s="296"/>
      <c r="L60" s="298" t="s">
        <v>485</v>
      </c>
    </row>
    <row r="61" spans="1:12" ht="14.25" customHeight="1" thickTop="1" x14ac:dyDescent="0.25">
      <c r="A61" s="6"/>
      <c r="B61" s="21"/>
      <c r="J61" s="6"/>
    </row>
    <row r="62" spans="1:12" ht="15.6" customHeight="1" x14ac:dyDescent="0.25">
      <c r="A62" s="6"/>
      <c r="B62" s="21"/>
      <c r="J62" s="6"/>
    </row>
    <row r="63" spans="1:12" ht="15.6" customHeight="1" x14ac:dyDescent="0.25">
      <c r="A63" s="6"/>
      <c r="B63" s="21"/>
      <c r="J63" s="6"/>
    </row>
    <row r="64" spans="1:12" ht="15.6" customHeight="1" x14ac:dyDescent="0.25">
      <c r="A64" s="6"/>
      <c r="B64" s="21"/>
      <c r="J64" s="6"/>
    </row>
    <row r="65" spans="1:10" ht="15.6" customHeight="1" x14ac:dyDescent="0.25">
      <c r="A65" s="6"/>
      <c r="B65" s="21"/>
      <c r="J65" s="6"/>
    </row>
    <row r="66" spans="1:10" ht="15.6" customHeight="1" x14ac:dyDescent="0.25">
      <c r="A66" s="6"/>
      <c r="B66" s="21"/>
      <c r="J66" s="6"/>
    </row>
    <row r="67" spans="1:10" ht="15.6" customHeight="1" x14ac:dyDescent="0.25">
      <c r="A67" s="6"/>
      <c r="B67" s="21"/>
      <c r="J67" s="6"/>
    </row>
    <row r="68" spans="1:10" ht="15.6" customHeight="1" x14ac:dyDescent="0.25">
      <c r="A68" s="6"/>
      <c r="B68" s="21"/>
      <c r="J68" s="6"/>
    </row>
    <row r="69" spans="1:10" ht="15.6" customHeight="1" x14ac:dyDescent="0.25">
      <c r="A69" s="6"/>
      <c r="B69" s="21"/>
      <c r="J69" s="6"/>
    </row>
    <row r="70" spans="1:10" x14ac:dyDescent="0.25">
      <c r="A70" s="6"/>
      <c r="B70" s="21"/>
      <c r="J70" s="6"/>
    </row>
    <row r="71" spans="1:10" x14ac:dyDescent="0.25">
      <c r="A71" s="6"/>
      <c r="B71" s="21"/>
      <c r="J71" s="6"/>
    </row>
    <row r="72" spans="1:10" x14ac:dyDescent="0.25">
      <c r="A72" s="6"/>
      <c r="B72" s="21"/>
      <c r="J72" s="6"/>
    </row>
    <row r="73" spans="1:10" x14ac:dyDescent="0.25">
      <c r="A73" s="6"/>
      <c r="B73" s="21"/>
      <c r="J73" s="6"/>
    </row>
    <row r="74" spans="1:10" x14ac:dyDescent="0.25">
      <c r="A74" s="6"/>
      <c r="B74" s="21"/>
      <c r="J74" s="6"/>
    </row>
    <row r="75" spans="1:10" x14ac:dyDescent="0.25">
      <c r="A75" s="6"/>
      <c r="B75" s="21"/>
      <c r="J75" s="6"/>
    </row>
    <row r="76" spans="1:10" x14ac:dyDescent="0.25">
      <c r="A76" s="6"/>
      <c r="B76" s="21"/>
      <c r="J76" s="6"/>
    </row>
    <row r="77" spans="1:10" x14ac:dyDescent="0.25">
      <c r="A77" s="6"/>
      <c r="B77" s="21"/>
      <c r="J77" s="6"/>
    </row>
    <row r="78" spans="1:10" x14ac:dyDescent="0.25">
      <c r="A78" s="6"/>
      <c r="B78" s="21"/>
      <c r="J78" s="6"/>
    </row>
    <row r="79" spans="1:10" x14ac:dyDescent="0.25">
      <c r="A79" s="6"/>
      <c r="B79" s="21"/>
      <c r="J79" s="6"/>
    </row>
    <row r="80" spans="1:10" x14ac:dyDescent="0.25">
      <c r="A80" s="6"/>
      <c r="B80" s="21"/>
      <c r="J80" s="6"/>
    </row>
    <row r="81" spans="1:10" x14ac:dyDescent="0.25">
      <c r="A81" s="6"/>
      <c r="B81" s="21"/>
      <c r="J81" s="6"/>
    </row>
    <row r="82" spans="1:10" x14ac:dyDescent="0.25">
      <c r="A82" s="6"/>
      <c r="B82" s="21"/>
      <c r="J82" s="6"/>
    </row>
    <row r="83" spans="1:10" x14ac:dyDescent="0.25">
      <c r="A83" s="6"/>
      <c r="B83" s="21"/>
      <c r="J83" s="6"/>
    </row>
    <row r="84" spans="1:10" x14ac:dyDescent="0.25">
      <c r="A84" s="6"/>
      <c r="B84" s="21"/>
      <c r="J84" s="6"/>
    </row>
    <row r="85" spans="1:10" x14ac:dyDescent="0.25">
      <c r="A85" s="6"/>
      <c r="B85" s="21"/>
      <c r="J85" s="6"/>
    </row>
    <row r="86" spans="1:10" x14ac:dyDescent="0.25">
      <c r="A86" s="6"/>
      <c r="B86" s="21"/>
      <c r="J86" s="6"/>
    </row>
    <row r="87" spans="1:10" x14ac:dyDescent="0.25">
      <c r="A87" s="6"/>
      <c r="B87" s="21"/>
      <c r="J87" s="6"/>
    </row>
    <row r="88" spans="1:10" x14ac:dyDescent="0.25">
      <c r="A88" s="6"/>
      <c r="B88" s="21"/>
      <c r="J88" s="6"/>
    </row>
    <row r="89" spans="1:10" x14ac:dyDescent="0.25">
      <c r="A89" s="6"/>
      <c r="B89" s="21"/>
      <c r="J89" s="6"/>
    </row>
    <row r="90" spans="1:10" x14ac:dyDescent="0.25">
      <c r="A90" s="6"/>
      <c r="B90" s="21"/>
      <c r="J90" s="6"/>
    </row>
    <row r="91" spans="1:10" x14ac:dyDescent="0.25">
      <c r="A91" s="6"/>
      <c r="B91" s="21"/>
      <c r="J91" s="6"/>
    </row>
    <row r="92" spans="1:10" x14ac:dyDescent="0.25">
      <c r="A92" s="6"/>
      <c r="B92" s="21"/>
      <c r="J92" s="6"/>
    </row>
    <row r="93" spans="1:10" x14ac:dyDescent="0.25">
      <c r="A93" s="6"/>
      <c r="B93" s="21"/>
      <c r="J93" s="6"/>
    </row>
    <row r="94" spans="1:10" x14ac:dyDescent="0.25">
      <c r="A94" s="6"/>
      <c r="B94" s="21"/>
      <c r="J94" s="6"/>
    </row>
    <row r="95" spans="1:10" x14ac:dyDescent="0.25">
      <c r="A95" s="6"/>
      <c r="B95" s="21"/>
      <c r="J95" s="6"/>
    </row>
    <row r="96" spans="1:10" x14ac:dyDescent="0.25">
      <c r="A96" s="6"/>
      <c r="B96" s="21"/>
      <c r="J96" s="6"/>
    </row>
    <row r="97" spans="1:10" x14ac:dyDescent="0.25">
      <c r="A97" s="6"/>
      <c r="B97" s="21"/>
      <c r="J97" s="6"/>
    </row>
    <row r="98" spans="1:10" x14ac:dyDescent="0.25">
      <c r="A98" s="6"/>
      <c r="B98" s="21"/>
      <c r="J98" s="6"/>
    </row>
    <row r="99" spans="1:10" x14ac:dyDescent="0.25">
      <c r="A99" s="6"/>
      <c r="B99" s="21"/>
      <c r="J99" s="6"/>
    </row>
    <row r="100" spans="1:10" x14ac:dyDescent="0.25">
      <c r="A100" s="6"/>
      <c r="B100" s="21"/>
      <c r="J100" s="6"/>
    </row>
    <row r="101" spans="1:10" x14ac:dyDescent="0.25">
      <c r="A101" s="6"/>
      <c r="B101" s="21"/>
      <c r="J101" s="6"/>
    </row>
    <row r="102" spans="1:10" x14ac:dyDescent="0.25">
      <c r="A102" s="6"/>
      <c r="B102" s="21"/>
      <c r="J102" s="6"/>
    </row>
    <row r="103" spans="1:10" x14ac:dyDescent="0.25">
      <c r="A103" s="6"/>
      <c r="B103" s="21"/>
      <c r="J103" s="6"/>
    </row>
    <row r="104" spans="1:10" x14ac:dyDescent="0.25">
      <c r="A104" s="6"/>
      <c r="B104" s="21"/>
      <c r="J104" s="6"/>
    </row>
    <row r="105" spans="1:10" x14ac:dyDescent="0.25">
      <c r="A105" s="6"/>
      <c r="B105" s="21"/>
      <c r="J105" s="6"/>
    </row>
    <row r="106" spans="1:10" x14ac:dyDescent="0.25">
      <c r="A106" s="6"/>
      <c r="B106" s="21"/>
      <c r="J106" s="6"/>
    </row>
    <row r="107" spans="1:10" x14ac:dyDescent="0.25">
      <c r="A107" s="6"/>
      <c r="B107" s="21"/>
      <c r="J107" s="6"/>
    </row>
    <row r="108" spans="1:10" x14ac:dyDescent="0.25">
      <c r="A108" s="6"/>
      <c r="B108" s="21"/>
      <c r="J108" s="6"/>
    </row>
    <row r="109" spans="1:10" x14ac:dyDescent="0.25">
      <c r="A109" s="6"/>
      <c r="B109" s="21"/>
      <c r="J109" s="6"/>
    </row>
    <row r="110" spans="1:10" x14ac:dyDescent="0.25">
      <c r="A110" s="6"/>
      <c r="B110" s="21"/>
      <c r="J110" s="6"/>
    </row>
    <row r="111" spans="1:10" x14ac:dyDescent="0.25">
      <c r="A111" s="6"/>
      <c r="B111" s="21"/>
      <c r="J111" s="6"/>
    </row>
    <row r="112" spans="1:10" x14ac:dyDescent="0.25">
      <c r="A112" s="6"/>
      <c r="B112" s="21"/>
      <c r="J112" s="6"/>
    </row>
    <row r="113" spans="1:10" x14ac:dyDescent="0.25">
      <c r="A113" s="6"/>
      <c r="B113" s="21"/>
      <c r="J113" s="6"/>
    </row>
    <row r="114" spans="1:10" x14ac:dyDescent="0.25">
      <c r="A114" s="6"/>
      <c r="B114" s="21"/>
      <c r="J114" s="6"/>
    </row>
    <row r="115" spans="1:10" x14ac:dyDescent="0.25">
      <c r="A115" s="6"/>
      <c r="B115" s="21"/>
      <c r="J115" s="6"/>
    </row>
    <row r="116" spans="1:10" x14ac:dyDescent="0.25">
      <c r="A116" s="6"/>
      <c r="B116" s="21"/>
      <c r="J116" s="6"/>
    </row>
    <row r="117" spans="1:10" x14ac:dyDescent="0.25">
      <c r="A117" s="6"/>
      <c r="B117" s="21"/>
      <c r="J117" s="6"/>
    </row>
    <row r="118" spans="1:10" x14ac:dyDescent="0.25">
      <c r="A118" s="6"/>
      <c r="B118" s="21"/>
      <c r="J118" s="6"/>
    </row>
    <row r="119" spans="1:10" x14ac:dyDescent="0.25">
      <c r="A119" s="6"/>
      <c r="B119" s="21"/>
      <c r="J119" s="6"/>
    </row>
    <row r="120" spans="1:10" x14ac:dyDescent="0.25">
      <c r="A120" s="6"/>
      <c r="B120" s="21"/>
      <c r="J120" s="6"/>
    </row>
    <row r="121" spans="1:10" x14ac:dyDescent="0.25">
      <c r="A121" s="6"/>
      <c r="B121" s="21"/>
      <c r="J121" s="6"/>
    </row>
    <row r="122" spans="1:10" x14ac:dyDescent="0.25">
      <c r="A122" s="6"/>
      <c r="B122" s="21"/>
      <c r="J122" s="6"/>
    </row>
    <row r="123" spans="1:10" x14ac:dyDescent="0.25">
      <c r="A123" s="6"/>
      <c r="B123" s="21"/>
      <c r="J123" s="6"/>
    </row>
    <row r="124" spans="1:10" x14ac:dyDescent="0.25">
      <c r="A124" s="6"/>
      <c r="B124" s="21"/>
      <c r="J124" s="6"/>
    </row>
    <row r="125" spans="1:10" x14ac:dyDescent="0.25">
      <c r="A125" s="6"/>
      <c r="B125" s="21"/>
      <c r="J125" s="6"/>
    </row>
    <row r="126" spans="1:10" ht="15" x14ac:dyDescent="0.25">
      <c r="J126" s="6"/>
    </row>
    <row r="127" spans="1:10" ht="15" x14ac:dyDescent="0.25">
      <c r="J127" s="6"/>
    </row>
    <row r="128" spans="1:10" ht="15" x14ac:dyDescent="0.25">
      <c r="J128" s="6"/>
    </row>
    <row r="129" spans="10:10" ht="15" x14ac:dyDescent="0.25">
      <c r="J129" s="6"/>
    </row>
    <row r="130" spans="10:10" ht="15" x14ac:dyDescent="0.25">
      <c r="J130" s="6"/>
    </row>
    <row r="131" spans="10:10" ht="15" x14ac:dyDescent="0.25">
      <c r="J131" s="6"/>
    </row>
    <row r="132" spans="10:10" ht="15" x14ac:dyDescent="0.25">
      <c r="J132" s="6"/>
    </row>
    <row r="133" spans="10:10" ht="15" x14ac:dyDescent="0.25">
      <c r="J133" s="6"/>
    </row>
    <row r="134" spans="10:10" ht="15" x14ac:dyDescent="0.25">
      <c r="J134" s="6"/>
    </row>
  </sheetData>
  <sheetProtection algorithmName="SHA-512" hashValue="19LjZV49uYrsM/UhbAlB+IuwIQl2PBB7l0jZm2iWMNIgXjZlp7xmQ84lCeo+9+fIHCTUvZuuEBl/9Tj78Ad/qw==" saltValue="xIRvqOVQZy9xdJAtLey5Gg==" spinCount="100000" sheet="1" selectLockedCells="1" sort="0" autoFilter="0"/>
  <sortState xmlns:xlrd2="http://schemas.microsoft.com/office/spreadsheetml/2017/richdata2" ref="L13:L21">
    <sortCondition ref="L21"/>
  </sortState>
  <mergeCells count="5">
    <mergeCell ref="A9:D9"/>
    <mergeCell ref="I4:K4"/>
    <mergeCell ref="A2:A7"/>
    <mergeCell ref="A8:D8"/>
    <mergeCell ref="A10:A60"/>
  </mergeCells>
  <phoneticPr fontId="45" type="noConversion"/>
  <conditionalFormatting sqref="C5:D5">
    <cfRule type="expression" dxfId="142" priority="222">
      <formula>$D4="NO"</formula>
    </cfRule>
  </conditionalFormatting>
  <conditionalFormatting sqref="C10:L11 C28:L28 C45:L45">
    <cfRule type="expression" dxfId="141" priority="2223">
      <formula>$A$1="GRAY"</formula>
    </cfRule>
    <cfRule type="expression" dxfId="140" priority="2224">
      <formula>$A$1="ORANGE"</formula>
    </cfRule>
    <cfRule type="expression" dxfId="139" priority="2225">
      <formula>$A$1="YELLOW"</formula>
    </cfRule>
    <cfRule type="expression" dxfId="138" priority="2226">
      <formula>$A$1="GREEN"</formula>
    </cfRule>
    <cfRule type="expression" dxfId="137" priority="2227">
      <formula>$A$1="BLUE"</formula>
    </cfRule>
    <cfRule type="expression" dxfId="136" priority="2228">
      <formula>$A$1="RED"</formula>
    </cfRule>
    <cfRule type="expression" dxfId="135" priority="2229">
      <formula>$A$1="ROYAL BLUE"</formula>
    </cfRule>
    <cfRule type="expression" dxfId="134" priority="2230">
      <formula>$A$1="BLACK"</formula>
    </cfRule>
  </conditionalFormatting>
  <conditionalFormatting sqref="D12:D26 D29:D43 D46:D60 F12:F26 F29:F43 F46:F60 H12:H26 H29:H43 H46:H60 J12:J26 J29:J43 J46:J60 L12:L26 L29:L43 L46:L60">
    <cfRule type="duplicateValues" dxfId="133" priority="2330"/>
  </conditionalFormatting>
  <conditionalFormatting sqref="D12:D26 F12:F26 H12:H26 J12:J26 L12:L26 D29:D43 F29:F43 H29:H43 J29:J43 L29:L43 D46:D60 F46:F60 H46:H60 J46:J60 L46:L60">
    <cfRule type="containsBlanks" priority="2328" stopIfTrue="1">
      <formula>LEN(TRIM(D12))=0</formula>
    </cfRule>
    <cfRule type="expression" dxfId="132" priority="2329">
      <formula>ISERROR(MATCH(D12,Combined_Rank_LastName,0))</formula>
    </cfRule>
  </conditionalFormatting>
  <conditionalFormatting sqref="M5">
    <cfRule type="expression" dxfId="131" priority="223">
      <formula>M4="NO"</formula>
    </cfRule>
  </conditionalFormatting>
  <dataValidations xWindow="252" yWindow="1022" count="10">
    <dataValidation type="list" allowBlank="1" showInputMessage="1" showErrorMessage="1" sqref="A1" xr:uid="{00000000-0002-0000-0100-00000B000000}">
      <formula1>"DEFAULT,ROYAL BLUE,BLUE,GREEN,YELLOW,RED,ORANGE,BLACK,GRAY"</formula1>
    </dataValidation>
    <dataValidation type="list" showInputMessage="1" showErrorMessage="1" sqref="D1" xr:uid="{00000000-0002-0000-0100-000002000000}">
      <formula1>"January,February,March,April,May,June,July,August,September,October,November,December"</formula1>
    </dataValidation>
    <dataValidation type="list" showInputMessage="1" showErrorMessage="1" sqref="D2" xr:uid="{00000000-0002-0000-0100-000001000000}">
      <formula1>"2020,2021,2022,2023,2024,2025,2026,2027,2028,2029,2030,2031,2032,2033,2034,2035,2036,2037,2038,2039,2040,2041,2042,2043,2044,2045,2046,2047, Yall need to upgrade - 2020"</formula1>
    </dataValidation>
    <dataValidation type="list" allowBlank="1" showInputMessage="1" showErrorMessage="1" sqref="D3" xr:uid="{00000000-0002-0000-0100-000006000000}">
      <formula1>"Daily,Weekly"</formula1>
    </dataValidation>
    <dataValidation type="list" allowBlank="1" showErrorMessage="1" promptTitle="Remember" prompt="When changing this box to a different value,_x000a_go to the watchbill tab and choose your OODs AND MODs as _x000a_the values will not update." sqref="D6" xr:uid="{00000000-0002-0000-0100-000004000000}">
      <formula1>"1, 2, 3, 4, 5, 6, 7, 8, 9, 10, 11, 12, 13, 14, 15"</formula1>
    </dataValidation>
    <dataValidation type="list" allowBlank="1" showInputMessage="1" showErrorMessage="1" sqref="D4" xr:uid="{E482EC4A-EF22-4BD3-A710-212F5B28853B}">
      <formula1>"YES,NO"</formula1>
    </dataValidation>
    <dataValidation type="list" allowBlank="1" showErrorMessage="1" promptTitle="Remember" prompt="When changing this box to a different value,_x000a_go to the watchbill tab and choose your OODs AND MODs as _x000a_the values will not update." sqref="D7" xr:uid="{00000000-0002-0000-0100-000000000000}">
      <formula1>"1, 2, 3, 4, 5, 6, 7, 8, 9, 10,11,12,13,14,15,16,17,18,19,20"</formula1>
    </dataValidation>
    <dataValidation type="list" allowBlank="1" showInputMessage="1" showErrorMessage="1" sqref="D5" xr:uid="{DDE26C87-27DE-4ADA-9040-1866D7F7B2E2}">
      <formula1>"Saturday,Sunday,Monday"</formula1>
    </dataValidation>
    <dataValidation type="list" allowBlank="1" showInputMessage="1" showErrorMessage="1" sqref="E10" xr:uid="{15EE9A4B-15A3-42AD-8A25-CDC92F6965F7}">
      <formula1>"ALL,NON-SCHEDULED"</formula1>
    </dataValidation>
    <dataValidation type="list" allowBlank="1" showInputMessage="1" showErrorMessage="1" sqref="D12:D26 F12:F26 H12:H26 J12:J26 L12:L26 D29:D43 F29:F43 H29:H43 J29:J43 L29:L43 D46:D60 F46:F60 H46:H60 J46:J60 L46:L60" xr:uid="{F42F01A5-5823-4B85-9DCB-27B521486E8B}">
      <formula1>IF($E$10="NON-SCHEDULED",Non_Scheduled_Personnell,Combined_Rank_LastName)</formula1>
    </dataValidation>
  </dataValidations>
  <pageMargins left="0.38250000000000001" right="0.25" top="0.23976190476190476" bottom="0.30214285714285716" header="0.3" footer="0.3"/>
  <pageSetup scale="50" orientation="portrait" r:id="rId1"/>
  <drawing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extLst>
    <ext xmlns:x14="http://schemas.microsoft.com/office/spreadsheetml/2009/9/main" uri="{78C0D931-6437-407d-A8EE-F0AAD7539E65}">
      <x14:conditionalFormattings>
        <x14:conditionalFormatting xmlns:xm="http://schemas.microsoft.com/office/excel/2006/main">
          <x14:cfRule type="expression" priority="221" id="{8CB5C522-C418-47F8-B055-A1A7ED71B9AA}">
            <xm:f>MiscFormulas!$A2="YD"</xm:f>
            <x14:dxf>
              <fill>
                <patternFill>
                  <bgColor theme="1" tint="0.14996795556505021"/>
                </patternFill>
              </fill>
            </x14:dxf>
          </x14:cfRule>
          <xm:sqref>C5:D5</xm:sqref>
        </x14:conditionalFormatting>
      </x14:conditionalFormattings>
    </ext>
    <ext xmlns:x14="http://schemas.microsoft.com/office/spreadsheetml/2009/9/main" uri="{CCE6A557-97BC-4b89-ADB6-D9C93CAAB3DF}">
      <x14:dataValidations xmlns:xm="http://schemas.microsoft.com/office/excel/2006/main" xWindow="252" yWindow="1022" count="2">
        <x14:dataValidation type="list" allowBlank="1" showInputMessage="1" showErrorMessage="1" xr:uid="{B55DD217-F95D-49B0-AE88-D3ADFD9E557E}">
          <x14:formula1>
            <xm:f>MiscFormulas!$B$44:$B$54</xm:f>
          </x14:formula1>
          <xm:sqref>C12:C26 E12:E26 G12:G26 I12:I26 K12:K26 C29:C43 E29:E43 G29:G43 I29:I43 K29:K43 C46:C60 E46:E60 G46:G60 I46:I60 K46:K60</xm:sqref>
        </x14:dataValidation>
        <x14:dataValidation type="list" showInputMessage="1" showErrorMessage="1" xr:uid="{00000000-0002-0000-0100-000007000000}">
          <x14:formula1>
            <xm:f>IF($D$3="Daily",MiscFormulas!#REF!,MiscFormulas!#REF!)</xm:f>
          </x14:formula1>
          <xm:sqref>D4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6E6FC-2D15-494A-9D4F-3267EE86EB12}">
  <sheetPr>
    <tabColor theme="7"/>
  </sheetPr>
  <dimension ref="A1:N131"/>
  <sheetViews>
    <sheetView workbookViewId="0">
      <selection activeCell="F3" sqref="F3"/>
    </sheetView>
  </sheetViews>
  <sheetFormatPr defaultRowHeight="15" x14ac:dyDescent="0.25"/>
  <cols>
    <col min="2" max="2" width="19.5703125" hidden="1" customWidth="1"/>
    <col min="3" max="3" width="11.28515625" customWidth="1"/>
    <col min="4" max="4" width="35.5703125" customWidth="1"/>
    <col min="5" max="5" width="17.140625" style="186" customWidth="1"/>
    <col min="6" max="6" width="21.5703125" style="186" customWidth="1"/>
    <col min="7" max="7" width="18.140625" customWidth="1"/>
    <col min="8" max="8" width="21.28515625" customWidth="1"/>
    <col min="9" max="9" width="131.28515625" customWidth="1"/>
  </cols>
  <sheetData>
    <row r="1" spans="1:9" ht="266.10000000000002" customHeight="1" thickBot="1" x14ac:dyDescent="0.85">
      <c r="A1" s="307" t="s">
        <v>482</v>
      </c>
      <c r="B1" s="308"/>
      <c r="C1" s="308"/>
      <c r="D1" s="308"/>
      <c r="E1" s="308"/>
      <c r="F1" s="308"/>
      <c r="G1" s="308"/>
      <c r="H1" s="308"/>
      <c r="I1" s="309"/>
    </row>
    <row r="2" spans="1:9" ht="16.5" thickBot="1" x14ac:dyDescent="0.3">
      <c r="A2" s="86" t="s">
        <v>54</v>
      </c>
      <c r="B2" s="154" t="s">
        <v>152</v>
      </c>
      <c r="C2" s="87" t="s">
        <v>205</v>
      </c>
      <c r="D2" s="165" t="s">
        <v>10</v>
      </c>
      <c r="E2" s="187" t="s">
        <v>206</v>
      </c>
      <c r="F2" s="185" t="s">
        <v>11</v>
      </c>
      <c r="G2" s="165" t="s">
        <v>12</v>
      </c>
      <c r="H2" s="88" t="s">
        <v>53</v>
      </c>
      <c r="I2" s="190" t="s">
        <v>272</v>
      </c>
    </row>
    <row r="3" spans="1:9" ht="17.25" thickTop="1" thickBot="1" x14ac:dyDescent="0.3">
      <c r="A3" s="251" t="str">
        <f>IF(COUNTIF(Panel!$D$12:$L$60,B3)=1,"T",IF(COUNTIF(Panel!$D$12:$L$60,B3)&gt;1,"DW",""))</f>
        <v>T</v>
      </c>
      <c r="B3" s="252" t="str">
        <f t="shared" ref="B3:B34" si="0">IF(AND(C3&lt;&gt;"",D3&lt;&gt;""),C3&amp;" "&amp;IFERROR(IFERROR(LEFT(D3,(FIND(",",D3,1)-1)),LEFT(D3,(FIND(" ",D3,1)-1))),D3)&amp;IFERROR(_xlfn.CONCAT(",",MID(D3,(FIND(" ",D3,1)),2),"."),""),"")</f>
        <v>EX3 Aaron, A.</v>
      </c>
      <c r="C3" s="253" t="s">
        <v>209</v>
      </c>
      <c r="D3" s="253" t="s">
        <v>291</v>
      </c>
      <c r="E3" s="254">
        <v>51410</v>
      </c>
      <c r="F3" s="255"/>
      <c r="G3" s="256"/>
      <c r="H3" s="257"/>
      <c r="I3" s="258"/>
    </row>
    <row r="4" spans="1:9" ht="16.5" thickBot="1" x14ac:dyDescent="0.3">
      <c r="A4" s="251" t="str">
        <f>IF(COUNTIF(Panel!$D$12:$L$60,B4)=1,"T",IF(COUNTIF(Panel!$D$12:$L$60,B4)&gt;1,"DW",""))</f>
        <v>T</v>
      </c>
      <c r="B4" s="252" t="str">
        <f t="shared" si="0"/>
        <v>EX3 Adam, E.</v>
      </c>
      <c r="C4" s="259" t="s">
        <v>209</v>
      </c>
      <c r="D4" s="259" t="s">
        <v>292</v>
      </c>
      <c r="E4" s="260">
        <v>54848</v>
      </c>
      <c r="F4" s="261"/>
      <c r="G4" s="256"/>
      <c r="H4" s="257"/>
      <c r="I4" s="258"/>
    </row>
    <row r="5" spans="1:9" ht="16.5" thickBot="1" x14ac:dyDescent="0.3">
      <c r="A5" s="251" t="str">
        <f>IF(COUNTIF(Panel!$D$12:$L$60,B5)=1,"T",IF(COUNTIF(Panel!$D$12:$L$60,B5)&gt;1,"DW",""))</f>
        <v>T</v>
      </c>
      <c r="B5" s="252" t="str">
        <f t="shared" si="0"/>
        <v>EX3 Amanda, H.</v>
      </c>
      <c r="C5" s="259" t="s">
        <v>209</v>
      </c>
      <c r="D5" s="259" t="s">
        <v>294</v>
      </c>
      <c r="E5" s="260">
        <v>45748</v>
      </c>
      <c r="F5" s="261"/>
      <c r="G5" s="256"/>
      <c r="H5" s="257"/>
      <c r="I5" s="258"/>
    </row>
    <row r="6" spans="1:9" ht="16.5" thickBot="1" x14ac:dyDescent="0.3">
      <c r="A6" s="251" t="str">
        <f>IF(COUNTIF(Panel!$D$12:$L$60,B6)=1,"T",IF(COUNTIF(Panel!$D$12:$L$60,B6)&gt;1,"DW",""))</f>
        <v>T</v>
      </c>
      <c r="B6" s="252" t="str">
        <f t="shared" si="0"/>
        <v>EX3 Amber, H.</v>
      </c>
      <c r="C6" s="259" t="s">
        <v>209</v>
      </c>
      <c r="D6" s="259" t="s">
        <v>293</v>
      </c>
      <c r="E6" s="260">
        <v>46478</v>
      </c>
      <c r="F6" s="261"/>
      <c r="G6" s="256"/>
      <c r="H6" s="257"/>
      <c r="I6" s="258"/>
    </row>
    <row r="7" spans="1:9" ht="16.5" thickBot="1" x14ac:dyDescent="0.3">
      <c r="A7" s="251" t="str">
        <f>IF(COUNTIF(Panel!$D$12:$L$60,B7)=1,"T",IF(COUNTIF(Panel!$D$12:$L$60,B7)&gt;1,"DW",""))</f>
        <v>T</v>
      </c>
      <c r="B7" s="252" t="str">
        <f t="shared" si="0"/>
        <v>EX2 America, Y.</v>
      </c>
      <c r="C7" s="259" t="s">
        <v>208</v>
      </c>
      <c r="D7" s="259" t="s">
        <v>231</v>
      </c>
      <c r="E7" s="260">
        <v>47484</v>
      </c>
      <c r="F7" s="261" t="s">
        <v>141</v>
      </c>
      <c r="G7" s="256">
        <v>1011011011</v>
      </c>
      <c r="H7" s="257" t="s">
        <v>174</v>
      </c>
      <c r="I7" s="258" t="s">
        <v>274</v>
      </c>
    </row>
    <row r="8" spans="1:9" ht="16.5" thickBot="1" x14ac:dyDescent="0.3">
      <c r="A8" s="251" t="str">
        <f>IF(COUNTIF(Panel!$D$12:$L$60,B8)=1,"T",IF(COUNTIF(Panel!$D$12:$L$60,B8)&gt;1,"DW",""))</f>
        <v>T</v>
      </c>
      <c r="B8" s="252" t="str">
        <f t="shared" si="0"/>
        <v>EX3 Amy, G.</v>
      </c>
      <c r="C8" s="259" t="s">
        <v>209</v>
      </c>
      <c r="D8" s="259" t="s">
        <v>295</v>
      </c>
      <c r="E8" s="260">
        <v>46539</v>
      </c>
      <c r="F8" s="261"/>
      <c r="G8" s="256"/>
      <c r="H8" s="257"/>
      <c r="I8" s="258"/>
    </row>
    <row r="9" spans="1:9" ht="16.5" thickBot="1" x14ac:dyDescent="0.3">
      <c r="A9" s="251" t="str">
        <f>IF(COUNTIF(Panel!$D$12:$L$60,B9)=1,"T",IF(COUNTIF(Panel!$D$12:$L$60,B9)&gt;1,"DW",""))</f>
        <v>T</v>
      </c>
      <c r="B9" s="252" t="str">
        <f t="shared" si="0"/>
        <v>EX3 Andrew, B.</v>
      </c>
      <c r="C9" s="259" t="s">
        <v>209</v>
      </c>
      <c r="D9" s="259" t="s">
        <v>296</v>
      </c>
      <c r="E9" s="260">
        <v>46447</v>
      </c>
      <c r="F9" s="261"/>
      <c r="G9" s="256"/>
      <c r="H9" s="257"/>
      <c r="I9" s="258"/>
    </row>
    <row r="10" spans="1:9" ht="16.5" thickBot="1" x14ac:dyDescent="0.3">
      <c r="A10" s="251" t="str">
        <f>IF(COUNTIF(Panel!$D$12:$L$60,B10)=1,"T",IF(COUNTIF(Panel!$D$12:$L$60,B10)&gt;1,"DW",""))</f>
        <v>T</v>
      </c>
      <c r="B10" s="252" t="str">
        <f t="shared" si="0"/>
        <v>EX3 Anthony, L.</v>
      </c>
      <c r="C10" s="259" t="s">
        <v>209</v>
      </c>
      <c r="D10" s="259" t="s">
        <v>298</v>
      </c>
      <c r="E10" s="260">
        <v>47665</v>
      </c>
      <c r="F10" s="261"/>
      <c r="G10" s="256"/>
      <c r="H10" s="257"/>
      <c r="I10" s="258"/>
    </row>
    <row r="11" spans="1:9" ht="16.5" thickBot="1" x14ac:dyDescent="0.3">
      <c r="A11" s="251" t="str">
        <f>IF(COUNTIF(Panel!$D$12:$L$60,B11)=1,"T",IF(COUNTIF(Panel!$D$12:$L$60,B11)&gt;1,"DW",""))</f>
        <v>T</v>
      </c>
      <c r="B11" s="252" t="str">
        <f t="shared" si="0"/>
        <v>EX2 AOL, S.</v>
      </c>
      <c r="C11" s="259" t="s">
        <v>208</v>
      </c>
      <c r="D11" s="259" t="s">
        <v>132</v>
      </c>
      <c r="E11" s="260">
        <v>46019</v>
      </c>
      <c r="F11" s="261"/>
      <c r="G11" s="256">
        <v>1241241244</v>
      </c>
      <c r="H11" s="257" t="s">
        <v>175</v>
      </c>
      <c r="I11" s="258"/>
    </row>
    <row r="12" spans="1:9" ht="16.5" thickBot="1" x14ac:dyDescent="0.3">
      <c r="A12" s="251" t="str">
        <f>IF(COUNTIF(Panel!$D$12:$L$60,B12)=1,"T",IF(COUNTIF(Panel!$D$12:$L$60,B12)&gt;1,"DW",""))</f>
        <v>T</v>
      </c>
      <c r="B12" s="252" t="str">
        <f t="shared" si="0"/>
        <v>EX3 Archer, M.</v>
      </c>
      <c r="C12" s="259" t="s">
        <v>209</v>
      </c>
      <c r="D12" s="259" t="s">
        <v>167</v>
      </c>
      <c r="E12" s="260">
        <v>45352</v>
      </c>
      <c r="F12" s="261" t="s">
        <v>146</v>
      </c>
      <c r="G12" s="256">
        <v>4564567897</v>
      </c>
      <c r="H12" s="257" t="s">
        <v>176</v>
      </c>
      <c r="I12" s="258" t="s">
        <v>275</v>
      </c>
    </row>
    <row r="13" spans="1:9" ht="16.5" thickBot="1" x14ac:dyDescent="0.3">
      <c r="A13" s="251" t="str">
        <f>IF(COUNTIF(Panel!$D$12:$L$60,B13)=1,"T",IF(COUNTIF(Panel!$D$12:$L$60,B13)&gt;1,"DW",""))</f>
        <v>T</v>
      </c>
      <c r="B13" s="252" t="str">
        <f t="shared" si="0"/>
        <v>EX3 Ashley, W.</v>
      </c>
      <c r="C13" s="259" t="s">
        <v>209</v>
      </c>
      <c r="D13" s="259" t="s">
        <v>287</v>
      </c>
      <c r="E13" s="260">
        <v>49949</v>
      </c>
      <c r="F13" s="261"/>
      <c r="G13" s="256"/>
      <c r="H13" s="257" t="s">
        <v>181</v>
      </c>
      <c r="I13" s="258"/>
    </row>
    <row r="14" spans="1:9" ht="16.5" thickBot="1" x14ac:dyDescent="0.3">
      <c r="A14" s="251" t="str">
        <f>IF(COUNTIF(Panel!$D$12:$L$60,B14)=1,"T",IF(COUNTIF(Panel!$D$12:$L$60,B14)&gt;1,"DW",""))</f>
        <v>T</v>
      </c>
      <c r="B14" s="252" t="str">
        <f t="shared" si="0"/>
        <v>EX4 Ass, S.</v>
      </c>
      <c r="C14" s="259" t="s">
        <v>210</v>
      </c>
      <c r="D14" s="259" t="s">
        <v>166</v>
      </c>
      <c r="E14" s="260">
        <v>54848</v>
      </c>
      <c r="F14" s="261" t="s">
        <v>144</v>
      </c>
      <c r="G14" s="256">
        <v>9513574568</v>
      </c>
      <c r="H14" s="257" t="s">
        <v>177</v>
      </c>
      <c r="I14" s="258"/>
    </row>
    <row r="15" spans="1:9" ht="16.5" thickBot="1" x14ac:dyDescent="0.3">
      <c r="A15" s="251" t="str">
        <f>IF(COUNTIF(Panel!$D$12:$L$60,B15)=1,"T",IF(COUNTIF(Panel!$D$12:$L$60,B15)&gt;1,"DW",""))</f>
        <v>T</v>
      </c>
      <c r="B15" s="252" t="str">
        <f t="shared" si="0"/>
        <v>EX5 BandCamp, O.</v>
      </c>
      <c r="C15" s="259" t="s">
        <v>212</v>
      </c>
      <c r="D15" s="259" t="s">
        <v>136</v>
      </c>
      <c r="E15" s="260">
        <v>45744</v>
      </c>
      <c r="F15" s="261" t="s">
        <v>143</v>
      </c>
      <c r="G15" s="256">
        <v>1291291299</v>
      </c>
      <c r="H15" s="257" t="s">
        <v>178</v>
      </c>
      <c r="I15" s="258"/>
    </row>
    <row r="16" spans="1:9" ht="16.5" thickBot="1" x14ac:dyDescent="0.3">
      <c r="A16" s="251" t="str">
        <f>IF(COUNTIF(Panel!$D$12:$L$60,B16)=1,"T",IF(COUNTIF(Panel!$D$12:$L$60,B16)&gt;1,"DW",""))</f>
        <v>T</v>
      </c>
      <c r="B16" s="252" t="str">
        <f t="shared" si="0"/>
        <v>EX3 Benjamin, A.</v>
      </c>
      <c r="C16" s="259" t="s">
        <v>209</v>
      </c>
      <c r="D16" s="259" t="s">
        <v>299</v>
      </c>
      <c r="E16" s="260">
        <v>47665</v>
      </c>
      <c r="F16" s="261"/>
      <c r="G16" s="256"/>
      <c r="H16" s="257"/>
      <c r="I16" s="258"/>
    </row>
    <row r="17" spans="1:9" ht="16.5" thickBot="1" x14ac:dyDescent="0.3">
      <c r="A17" s="251" t="str">
        <f>IF(COUNTIF(Panel!$D$12:$L$60,B17)=1,"T",IF(COUNTIF(Panel!$D$12:$L$60,B17)&gt;1,"DW",""))</f>
        <v>T</v>
      </c>
      <c r="B17" s="252" t="str">
        <f t="shared" si="0"/>
        <v>EX6 Black, S.</v>
      </c>
      <c r="C17" s="259" t="s">
        <v>213</v>
      </c>
      <c r="D17" s="259" t="s">
        <v>129</v>
      </c>
      <c r="E17" s="260">
        <v>45748</v>
      </c>
      <c r="F17" s="261"/>
      <c r="G17" s="256">
        <v>1201201206</v>
      </c>
      <c r="H17" s="257" t="s">
        <v>179</v>
      </c>
      <c r="I17" s="258"/>
    </row>
    <row r="18" spans="1:9" ht="16.5" thickBot="1" x14ac:dyDescent="0.3">
      <c r="A18" s="251" t="str">
        <f>IF(COUNTIF(Panel!$D$12:$L$60,B18)=1,"T",IF(COUNTIF(Panel!$D$12:$L$60,B18)&gt;1,"DW",""))</f>
        <v>T</v>
      </c>
      <c r="B18" s="252" t="str">
        <f t="shared" si="0"/>
        <v>EX7 Boo, B.</v>
      </c>
      <c r="C18" s="259" t="s">
        <v>214</v>
      </c>
      <c r="D18" s="259" t="s">
        <v>133</v>
      </c>
      <c r="E18" s="260">
        <v>45748</v>
      </c>
      <c r="F18" s="261" t="s">
        <v>147</v>
      </c>
      <c r="G18" s="256">
        <v>1261261266</v>
      </c>
      <c r="H18" s="257" t="s">
        <v>180</v>
      </c>
      <c r="I18" s="258" t="s">
        <v>273</v>
      </c>
    </row>
    <row r="19" spans="1:9" ht="16.5" thickBot="1" x14ac:dyDescent="0.3">
      <c r="A19" s="251" t="str">
        <f>IF(COUNTIF(Panel!$D$12:$L$60,B19)=1,"T",IF(COUNTIF(Panel!$D$12:$L$60,B19)&gt;1,"DW",""))</f>
        <v>T</v>
      </c>
      <c r="B19" s="252" t="str">
        <f t="shared" si="0"/>
        <v>EX8 Boo, K.</v>
      </c>
      <c r="C19" s="259" t="s">
        <v>215</v>
      </c>
      <c r="D19" s="259" t="s">
        <v>86</v>
      </c>
      <c r="E19" s="260">
        <v>45383</v>
      </c>
      <c r="F19" s="261" t="s">
        <v>143</v>
      </c>
      <c r="G19" s="256">
        <v>1021021022</v>
      </c>
      <c r="H19" s="257" t="s">
        <v>181</v>
      </c>
      <c r="I19" s="258" t="s">
        <v>276</v>
      </c>
    </row>
    <row r="20" spans="1:9" ht="16.5" thickBot="1" x14ac:dyDescent="0.3">
      <c r="A20" s="251" t="str">
        <f>IF(COUNTIF(Panel!$D$12:$L$60,B20)=1,"T",IF(COUNTIF(Panel!$D$12:$L$60,B20)&gt;1,"DW",""))</f>
        <v>T</v>
      </c>
      <c r="B20" s="252" t="str">
        <f t="shared" si="0"/>
        <v>EX3 Brandon, N.</v>
      </c>
      <c r="C20" s="259" t="s">
        <v>209</v>
      </c>
      <c r="D20" s="259" t="s">
        <v>435</v>
      </c>
      <c r="E20" s="260">
        <v>46478</v>
      </c>
      <c r="F20" s="261" t="s">
        <v>141</v>
      </c>
      <c r="G20" s="256"/>
      <c r="H20" s="257"/>
      <c r="I20" s="258"/>
    </row>
    <row r="21" spans="1:9" ht="16.5" thickBot="1" x14ac:dyDescent="0.3">
      <c r="A21" s="251" t="str">
        <f>IF(COUNTIF(Panel!$D$12:$L$60,B21)=1,"T",IF(COUNTIF(Panel!$D$12:$L$60,B21)&gt;1,"DW",""))</f>
        <v>T</v>
      </c>
      <c r="B21" s="252" t="str">
        <f t="shared" si="0"/>
        <v>EX3 Brian, R.</v>
      </c>
      <c r="C21" s="259" t="s">
        <v>209</v>
      </c>
      <c r="D21" s="259" t="s">
        <v>300</v>
      </c>
      <c r="E21" s="260">
        <v>46941</v>
      </c>
      <c r="F21" s="261"/>
      <c r="G21" s="256"/>
      <c r="H21" s="257"/>
      <c r="I21" s="258"/>
    </row>
    <row r="22" spans="1:9" ht="16.5" thickBot="1" x14ac:dyDescent="0.3">
      <c r="A22" s="251" t="str">
        <f>IF(COUNTIF(Panel!$D$12:$L$60,B22)=1,"T",IF(COUNTIF(Panel!$D$12:$L$60,B22)&gt;1,"DW",""))</f>
        <v>T</v>
      </c>
      <c r="B22" s="252" t="str">
        <f t="shared" si="0"/>
        <v>EX3 Brittany, K.</v>
      </c>
      <c r="C22" s="259" t="s">
        <v>209</v>
      </c>
      <c r="D22" s="259" t="s">
        <v>301</v>
      </c>
      <c r="E22" s="260">
        <v>46478</v>
      </c>
      <c r="F22" s="261"/>
      <c r="G22" s="256"/>
      <c r="H22" s="257"/>
      <c r="I22" s="258"/>
    </row>
    <row r="23" spans="1:9" ht="16.5" thickBot="1" x14ac:dyDescent="0.3">
      <c r="A23" s="251" t="str">
        <f>IF(COUNTIF(Panel!$D$12:$L$60,B23)=1,"T",IF(COUNTIF(Panel!$D$12:$L$60,B23)&gt;1,"DW",""))</f>
        <v>T</v>
      </c>
      <c r="B23" s="252" t="str">
        <f t="shared" si="0"/>
        <v>EX9 Brocavich, E.</v>
      </c>
      <c r="C23" s="259" t="s">
        <v>216</v>
      </c>
      <c r="D23" s="259" t="s">
        <v>103</v>
      </c>
      <c r="E23" s="260">
        <v>46997</v>
      </c>
      <c r="F23" s="261"/>
      <c r="G23" s="256">
        <v>1031031033</v>
      </c>
      <c r="H23" s="257" t="s">
        <v>182</v>
      </c>
      <c r="I23" s="258"/>
    </row>
    <row r="24" spans="1:9" ht="16.5" thickBot="1" x14ac:dyDescent="0.3">
      <c r="A24" s="251" t="str">
        <f>IF(COUNTIF(Panel!$D$12:$L$60,B24)=1,"T",IF(COUNTIF(Panel!$D$12:$L$60,B24)&gt;1,"DW",""))</f>
        <v>DW</v>
      </c>
      <c r="B24" s="252" t="str">
        <f t="shared" si="0"/>
        <v>EX10 Bros, L.</v>
      </c>
      <c r="C24" s="259" t="s">
        <v>217</v>
      </c>
      <c r="D24" s="259" t="s">
        <v>83</v>
      </c>
      <c r="E24" s="260">
        <v>45420</v>
      </c>
      <c r="F24" s="261" t="s">
        <v>141</v>
      </c>
      <c r="G24" s="256">
        <v>1041041044</v>
      </c>
      <c r="H24" s="257" t="s">
        <v>183</v>
      </c>
      <c r="I24" s="258"/>
    </row>
    <row r="25" spans="1:9" ht="16.5" thickBot="1" x14ac:dyDescent="0.3">
      <c r="A25" s="251" t="str">
        <f>IF(COUNTIF(Panel!$D$12:$L$60,B25)=1,"T",IF(COUNTIF(Panel!$D$12:$L$60,B25)&gt;1,"DW",""))</f>
        <v>T</v>
      </c>
      <c r="B25" s="252" t="str">
        <f t="shared" si="0"/>
        <v>EX11 Bros, M.</v>
      </c>
      <c r="C25" s="259" t="s">
        <v>218</v>
      </c>
      <c r="D25" s="259" t="s">
        <v>82</v>
      </c>
      <c r="E25" s="260">
        <v>47665</v>
      </c>
      <c r="F25" s="261" t="s">
        <v>142</v>
      </c>
      <c r="G25" s="256">
        <v>1051051055</v>
      </c>
      <c r="H25" s="257" t="s">
        <v>184</v>
      </c>
      <c r="I25" s="258"/>
    </row>
    <row r="26" spans="1:9" ht="16.5" thickBot="1" x14ac:dyDescent="0.3">
      <c r="A26" s="251" t="str">
        <f>IF(COUNTIF(Panel!$D$12:$L$60,B26)=1,"T",IF(COUNTIF(Panel!$D$12:$L$60,B26)&gt;1,"DW",""))</f>
        <v>T</v>
      </c>
      <c r="B26" s="252" t="str">
        <f t="shared" si="0"/>
        <v>EX12 Bros, S.</v>
      </c>
      <c r="C26" s="259" t="s">
        <v>219</v>
      </c>
      <c r="D26" s="259" t="s">
        <v>88</v>
      </c>
      <c r="E26" s="260">
        <v>45383</v>
      </c>
      <c r="F26" s="261" t="s">
        <v>143</v>
      </c>
      <c r="G26" s="256">
        <v>1061061066</v>
      </c>
      <c r="H26" s="257" t="s">
        <v>185</v>
      </c>
      <c r="I26" s="258"/>
    </row>
    <row r="27" spans="1:9" ht="16.5" thickBot="1" x14ac:dyDescent="0.3">
      <c r="A27" s="251" t="str">
        <f>IF(COUNTIF(Panel!$D$12:$L$60,B27)=1,"T",IF(COUNTIF(Panel!$D$12:$L$60,B27)&gt;1,"DW",""))</f>
        <v>T</v>
      </c>
      <c r="B27" s="252" t="str">
        <f t="shared" si="0"/>
        <v>EX13 Bruns, M.</v>
      </c>
      <c r="C27" s="259" t="s">
        <v>220</v>
      </c>
      <c r="D27" s="259" t="s">
        <v>163</v>
      </c>
      <c r="E27" s="260">
        <v>82022</v>
      </c>
      <c r="F27" s="261" t="s">
        <v>141</v>
      </c>
      <c r="G27" s="256"/>
      <c r="H27" s="257" t="s">
        <v>186</v>
      </c>
      <c r="I27" s="258"/>
    </row>
    <row r="28" spans="1:9" ht="16.5" thickBot="1" x14ac:dyDescent="0.3">
      <c r="A28" s="251" t="str">
        <f>IF(COUNTIF(Panel!$D$12:$L$60,B28)=1,"T",IF(COUNTIF(Panel!$D$12:$L$60,B28)&gt;1,"DW",""))</f>
        <v>T</v>
      </c>
      <c r="B28" s="252" t="str">
        <f t="shared" si="0"/>
        <v>EX14 Cena, J.</v>
      </c>
      <c r="C28" s="259" t="s">
        <v>221</v>
      </c>
      <c r="D28" s="259" t="s">
        <v>127</v>
      </c>
      <c r="E28" s="260">
        <v>45627</v>
      </c>
      <c r="F28" s="261" t="s">
        <v>144</v>
      </c>
      <c r="G28" s="256">
        <v>1201201204</v>
      </c>
      <c r="H28" s="257" t="s">
        <v>187</v>
      </c>
      <c r="I28" s="258"/>
    </row>
    <row r="29" spans="1:9" ht="16.5" thickBot="1" x14ac:dyDescent="0.3">
      <c r="A29" s="251" t="str">
        <f>IF(COUNTIF(Panel!$D$12:$L$60,B29)=1,"T",IF(COUNTIF(Panel!$D$12:$L$60,B29)&gt;1,"DW",""))</f>
        <v>T</v>
      </c>
      <c r="B29" s="252" t="str">
        <f t="shared" si="0"/>
        <v>EX3 Charles, D.</v>
      </c>
      <c r="C29" s="259" t="s">
        <v>209</v>
      </c>
      <c r="D29" s="259" t="s">
        <v>302</v>
      </c>
      <c r="E29" s="260">
        <v>54848</v>
      </c>
      <c r="F29" s="261"/>
      <c r="G29" s="256"/>
      <c r="H29" s="257"/>
      <c r="I29" s="258"/>
    </row>
    <row r="30" spans="1:9" ht="16.5" thickBot="1" x14ac:dyDescent="0.3">
      <c r="A30" s="251" t="str">
        <f>IF(COUNTIF(Panel!$D$12:$L$60,B30)=1,"T",IF(COUNTIF(Panel!$D$12:$L$60,B30)&gt;1,"DW",""))</f>
        <v>T</v>
      </c>
      <c r="B30" s="252" t="str">
        <f t="shared" si="0"/>
        <v>EX15 Cheep, C.</v>
      </c>
      <c r="C30" s="259" t="s">
        <v>222</v>
      </c>
      <c r="D30" s="259" t="s">
        <v>93</v>
      </c>
      <c r="E30" s="260">
        <v>45444</v>
      </c>
      <c r="F30" s="261" t="s">
        <v>146</v>
      </c>
      <c r="G30" s="256">
        <v>1071071077</v>
      </c>
      <c r="H30" s="257" t="s">
        <v>188</v>
      </c>
      <c r="I30" s="258"/>
    </row>
    <row r="31" spans="1:9" ht="16.5" thickBot="1" x14ac:dyDescent="0.3">
      <c r="A31" s="251" t="str">
        <f>IF(COUNTIF(Panel!$D$12:$L$60,B31)=1,"T",IF(COUNTIF(Panel!$D$12:$L$60,B31)&gt;1,"DW",""))</f>
        <v>T</v>
      </c>
      <c r="B31" s="252" t="str">
        <f t="shared" si="0"/>
        <v>EX17 Christ, J.</v>
      </c>
      <c r="C31" s="259" t="s">
        <v>223</v>
      </c>
      <c r="D31" s="259" t="s">
        <v>85</v>
      </c>
      <c r="E31" s="260">
        <v>45444</v>
      </c>
      <c r="F31" s="261" t="s">
        <v>144</v>
      </c>
      <c r="G31" s="256">
        <v>1081081088</v>
      </c>
      <c r="H31" s="257" t="s">
        <v>189</v>
      </c>
      <c r="I31" s="258"/>
    </row>
    <row r="32" spans="1:9" ht="16.5" thickBot="1" x14ac:dyDescent="0.3">
      <c r="A32" s="251" t="str">
        <f>IF(COUNTIF(Panel!$D$12:$L$60,B32)=1,"T",IF(COUNTIF(Panel!$D$12:$L$60,B32)&gt;1,"DW",""))</f>
        <v>T</v>
      </c>
      <c r="B32" s="252" t="str">
        <f t="shared" si="0"/>
        <v>EX3 Christina, A.</v>
      </c>
      <c r="C32" s="259" t="s">
        <v>209</v>
      </c>
      <c r="D32" s="259" t="s">
        <v>303</v>
      </c>
      <c r="E32" s="260">
        <v>45935</v>
      </c>
      <c r="F32" s="261"/>
      <c r="G32" s="256"/>
      <c r="H32" s="257"/>
      <c r="I32" s="258"/>
    </row>
    <row r="33" spans="1:9" ht="16.5" thickBot="1" x14ac:dyDescent="0.3">
      <c r="A33" s="251" t="str">
        <f>IF(COUNTIF(Panel!$D$12:$L$60,B33)=1,"T",IF(COUNTIF(Panel!$D$12:$L$60,B33)&gt;1,"DW",""))</f>
        <v>T</v>
      </c>
      <c r="B33" s="252" t="str">
        <f t="shared" si="0"/>
        <v>EX3 Christopher, C.</v>
      </c>
      <c r="C33" s="259" t="s">
        <v>209</v>
      </c>
      <c r="D33" s="259" t="s">
        <v>284</v>
      </c>
      <c r="E33" s="260">
        <v>46408</v>
      </c>
      <c r="F33" s="261"/>
      <c r="G33" s="256"/>
      <c r="H33" s="257" t="s">
        <v>179</v>
      </c>
      <c r="I33" s="258"/>
    </row>
    <row r="34" spans="1:9" ht="16.5" thickBot="1" x14ac:dyDescent="0.3">
      <c r="A34" s="251" t="str">
        <f>IF(COUNTIF(Panel!$D$12:$L$60,B34)=1,"T",IF(COUNTIF(Panel!$D$12:$L$60,B34)&gt;1,"DW",""))</f>
        <v>T</v>
      </c>
      <c r="B34" s="252" t="str">
        <f t="shared" si="0"/>
        <v>EX18 Coont, N.</v>
      </c>
      <c r="C34" s="259" t="s">
        <v>224</v>
      </c>
      <c r="D34" s="259" t="s">
        <v>157</v>
      </c>
      <c r="E34" s="260">
        <v>47635</v>
      </c>
      <c r="F34" s="261" t="s">
        <v>144</v>
      </c>
      <c r="G34" s="256">
        <v>5644567897</v>
      </c>
      <c r="H34" s="257" t="s">
        <v>190</v>
      </c>
      <c r="I34" s="258"/>
    </row>
    <row r="35" spans="1:9" ht="16.5" thickBot="1" x14ac:dyDescent="0.3">
      <c r="A35" s="251" t="str">
        <f>IF(COUNTIF(Panel!$D$12:$L$60,B35)=1,"T",IF(COUNTIF(Panel!$D$12:$L$60,B35)&gt;1,"DW",""))</f>
        <v>T</v>
      </c>
      <c r="B35" s="252" t="str">
        <f t="shared" ref="B35:B66" si="1">IF(AND(C35&lt;&gt;"",D35&lt;&gt;""),C35&amp;" "&amp;IFERROR(IFERROR(LEFT(D35,(FIND(",",D35,1)-1)),LEFT(D35,(FIND(" ",D35,1)-1))),D35)&amp;IFERROR(_xlfn.CONCAT(",",MID(D35,(FIND(" ",D35,1)),2),"."),""),"")</f>
        <v>EX19 Cooter, B.</v>
      </c>
      <c r="C35" s="259" t="s">
        <v>225</v>
      </c>
      <c r="D35" s="259" t="s">
        <v>173</v>
      </c>
      <c r="E35" s="260">
        <v>46204</v>
      </c>
      <c r="F35" s="261" t="s">
        <v>141</v>
      </c>
      <c r="G35" s="256"/>
      <c r="H35" s="257" t="s">
        <v>191</v>
      </c>
      <c r="I35" s="258"/>
    </row>
    <row r="36" spans="1:9" ht="16.5" thickBot="1" x14ac:dyDescent="0.3">
      <c r="A36" s="251" t="str">
        <f>IF(COUNTIF(Panel!$D$12:$L$60,B36)=1,"T",IF(COUNTIF(Panel!$D$12:$L$60,B36)&gt;1,"DW",""))</f>
        <v>T</v>
      </c>
      <c r="B36" s="252" t="str">
        <f t="shared" si="1"/>
        <v>EX20 Correy, D.</v>
      </c>
      <c r="C36" s="259" t="s">
        <v>226</v>
      </c>
      <c r="D36" s="259" t="s">
        <v>160</v>
      </c>
      <c r="E36" s="260">
        <v>46966</v>
      </c>
      <c r="F36" s="261" t="s">
        <v>143</v>
      </c>
      <c r="G36" s="256">
        <v>5465465644</v>
      </c>
      <c r="H36" s="257" t="s">
        <v>192</v>
      </c>
      <c r="I36" s="258"/>
    </row>
    <row r="37" spans="1:9" ht="16.5" thickBot="1" x14ac:dyDescent="0.3">
      <c r="A37" s="251" t="str">
        <f>IF(COUNTIF(Panel!$D$12:$L$60,B37)=1,"T",IF(COUNTIF(Panel!$D$12:$L$60,B37)&gt;1,"DW",""))</f>
        <v>T</v>
      </c>
      <c r="B37" s="252" t="str">
        <f t="shared" si="1"/>
        <v>EX3 Crystal, S.</v>
      </c>
      <c r="C37" s="259" t="s">
        <v>209</v>
      </c>
      <c r="D37" s="259" t="s">
        <v>304</v>
      </c>
      <c r="E37" s="260">
        <v>46539</v>
      </c>
      <c r="F37" s="261"/>
      <c r="G37" s="256"/>
      <c r="H37" s="257"/>
      <c r="I37" s="258"/>
    </row>
    <row r="38" spans="1:9" ht="16.5" thickBot="1" x14ac:dyDescent="0.3">
      <c r="A38" s="251" t="str">
        <f>IF(COUNTIF(Panel!$D$12:$L$60,B38)=1,"T",IF(COUNTIF(Panel!$D$12:$L$60,B38)&gt;1,"DW",""))</f>
        <v>T</v>
      </c>
      <c r="B38" s="252" t="str">
        <f t="shared" si="1"/>
        <v>EX3 Daniel, S.</v>
      </c>
      <c r="C38" s="259" t="s">
        <v>209</v>
      </c>
      <c r="D38" s="259" t="s">
        <v>305</v>
      </c>
      <c r="E38" s="260">
        <v>45748</v>
      </c>
      <c r="F38" s="261"/>
      <c r="G38" s="256"/>
      <c r="H38" s="257"/>
      <c r="I38" s="258"/>
    </row>
    <row r="39" spans="1:9" ht="16.5" thickBot="1" x14ac:dyDescent="0.3">
      <c r="A39" s="251" t="str">
        <f>IF(COUNTIF(Panel!$D$12:$L$60,B39)=1,"T",IF(COUNTIF(Panel!$D$12:$L$60,B39)&gt;1,"DW",""))</f>
        <v>T</v>
      </c>
      <c r="B39" s="252" t="str">
        <f t="shared" si="1"/>
        <v>EX3 Danielle, S.</v>
      </c>
      <c r="C39" s="259" t="s">
        <v>209</v>
      </c>
      <c r="D39" s="259" t="s">
        <v>306</v>
      </c>
      <c r="E39" s="260">
        <v>46505</v>
      </c>
      <c r="F39" s="261"/>
      <c r="G39" s="256"/>
      <c r="H39" s="257"/>
      <c r="I39" s="258"/>
    </row>
    <row r="40" spans="1:9" ht="16.5" thickBot="1" x14ac:dyDescent="0.3">
      <c r="A40" s="251" t="str">
        <f>IF(COUNTIF(Panel!$D$12:$L$60,B40)=1,"T",IF(COUNTIF(Panel!$D$12:$L$60,B40)&gt;1,"DW",""))</f>
        <v>T</v>
      </c>
      <c r="B40" s="252" t="str">
        <f t="shared" si="1"/>
        <v>EX1 Danvers, C.</v>
      </c>
      <c r="C40" s="259" t="s">
        <v>207</v>
      </c>
      <c r="D40" s="259" t="s">
        <v>108</v>
      </c>
      <c r="E40" s="260">
        <v>46508</v>
      </c>
      <c r="F40" s="261" t="s">
        <v>144</v>
      </c>
      <c r="G40" s="256">
        <v>1091091099</v>
      </c>
      <c r="H40" s="257" t="s">
        <v>174</v>
      </c>
      <c r="I40" s="258"/>
    </row>
    <row r="41" spans="1:9" ht="16.5" thickBot="1" x14ac:dyDescent="0.3">
      <c r="A41" s="251" t="str">
        <f>IF(COUNTIF(Panel!$D$12:$L$60,B41)=1,"T",IF(COUNTIF(Panel!$D$12:$L$60,B41)&gt;1,"DW",""))</f>
        <v>T</v>
      </c>
      <c r="B41" s="252" t="str">
        <f t="shared" si="1"/>
        <v>EX3 David, C.</v>
      </c>
      <c r="C41" s="259" t="s">
        <v>209</v>
      </c>
      <c r="D41" s="259" t="s">
        <v>307</v>
      </c>
      <c r="E41" s="260">
        <v>45870</v>
      </c>
      <c r="F41" s="261"/>
      <c r="G41" s="256"/>
      <c r="H41" s="257"/>
      <c r="I41" s="258"/>
    </row>
    <row r="42" spans="1:9" ht="16.5" thickBot="1" x14ac:dyDescent="0.3">
      <c r="A42" s="251" t="str">
        <f>IF(COUNTIF(Panel!$D$12:$L$60,B42)=1,"T",IF(COUNTIF(Panel!$D$12:$L$60,B42)&gt;1,"DW",""))</f>
        <v>T</v>
      </c>
      <c r="B42" s="252" t="str">
        <f t="shared" si="1"/>
        <v>EX2 Douche, C.</v>
      </c>
      <c r="C42" s="259" t="s">
        <v>208</v>
      </c>
      <c r="D42" s="259" t="s">
        <v>91</v>
      </c>
      <c r="E42" s="260">
        <v>45413</v>
      </c>
      <c r="F42" s="261"/>
      <c r="G42" s="256">
        <v>1101101100</v>
      </c>
      <c r="H42" s="257" t="s">
        <v>175</v>
      </c>
      <c r="I42" s="258"/>
    </row>
    <row r="43" spans="1:9" ht="16.5" thickBot="1" x14ac:dyDescent="0.3">
      <c r="A43" s="251" t="str">
        <f>IF(COUNTIF(Panel!$D$12:$L$60,B43)=1,"T",IF(COUNTIF(Panel!$D$12:$L$60,B43)&gt;1,"DW",""))</f>
        <v>T</v>
      </c>
      <c r="B43" s="252" t="str">
        <f t="shared" si="1"/>
        <v>EX3 Elizabeth, O.</v>
      </c>
      <c r="C43" s="259" t="s">
        <v>209</v>
      </c>
      <c r="D43" s="259" t="s">
        <v>383</v>
      </c>
      <c r="E43" s="260">
        <v>51410</v>
      </c>
      <c r="F43" s="261"/>
      <c r="G43" s="256"/>
      <c r="H43" s="257"/>
      <c r="I43" s="258"/>
    </row>
    <row r="44" spans="1:9" ht="16.5" thickBot="1" x14ac:dyDescent="0.3">
      <c r="A44" s="251" t="str">
        <f>IF(COUNTIF(Panel!$D$12:$L$60,B44)=1,"T",IF(COUNTIF(Panel!$D$12:$L$60,B44)&gt;1,"DW",""))</f>
        <v>T</v>
      </c>
      <c r="B44" s="252" t="str">
        <f t="shared" si="1"/>
        <v>EX3 Emily, H.</v>
      </c>
      <c r="C44" s="259" t="s">
        <v>209</v>
      </c>
      <c r="D44" s="259" t="s">
        <v>382</v>
      </c>
      <c r="E44" s="260">
        <v>49949</v>
      </c>
      <c r="F44" s="261" t="s">
        <v>143</v>
      </c>
      <c r="G44" s="256"/>
      <c r="H44" s="257"/>
      <c r="I44" s="258"/>
    </row>
    <row r="45" spans="1:9" ht="16.5" thickBot="1" x14ac:dyDescent="0.3">
      <c r="A45" s="251" t="str">
        <f>IF(COUNTIF(Panel!$D$12:$L$60,B45)=1,"T",IF(COUNTIF(Panel!$D$12:$L$60,B45)&gt;1,"DW",""))</f>
        <v>T</v>
      </c>
      <c r="B45" s="252" t="str">
        <f t="shared" si="1"/>
        <v>EX3 Eric, F.</v>
      </c>
      <c r="C45" s="259" t="s">
        <v>209</v>
      </c>
      <c r="D45" s="259" t="s">
        <v>384</v>
      </c>
      <c r="E45" s="260">
        <v>49949</v>
      </c>
      <c r="F45" s="261"/>
      <c r="G45" s="256"/>
      <c r="H45" s="257"/>
      <c r="I45" s="258"/>
    </row>
    <row r="46" spans="1:9" ht="16.5" thickBot="1" x14ac:dyDescent="0.3">
      <c r="A46" s="251" t="str">
        <f>IF(COUNTIF(Panel!$D$12:$L$60,B46)=1,"T",IF(COUNTIF(Panel!$D$12:$L$60,B46)&gt;1,"DW",""))</f>
        <v>T</v>
      </c>
      <c r="B46" s="252" t="str">
        <f t="shared" si="1"/>
        <v>EX3 Eve, H.</v>
      </c>
      <c r="C46" s="259" t="s">
        <v>209</v>
      </c>
      <c r="D46" s="259" t="s">
        <v>172</v>
      </c>
      <c r="E46" s="260">
        <v>45627</v>
      </c>
      <c r="F46" s="261"/>
      <c r="G46" s="256">
        <v>1235467897</v>
      </c>
      <c r="H46" s="257" t="s">
        <v>176</v>
      </c>
      <c r="I46" s="258"/>
    </row>
    <row r="47" spans="1:9" ht="16.5" thickBot="1" x14ac:dyDescent="0.3">
      <c r="A47" s="251" t="str">
        <f>IF(COUNTIF(Panel!$D$12:$L$60,B47)=1,"T",IF(COUNTIF(Panel!$D$12:$L$60,B47)&gt;1,"DW",""))</f>
        <v>T</v>
      </c>
      <c r="B47" s="252" t="str">
        <f t="shared" si="1"/>
        <v>EX4 Filipa, G.</v>
      </c>
      <c r="C47" s="259" t="s">
        <v>210</v>
      </c>
      <c r="D47" s="259" t="s">
        <v>135</v>
      </c>
      <c r="E47" s="260">
        <v>54940</v>
      </c>
      <c r="F47" s="261"/>
      <c r="G47" s="256">
        <v>1281281288</v>
      </c>
      <c r="H47" s="257" t="s">
        <v>177</v>
      </c>
      <c r="I47" s="258"/>
    </row>
    <row r="48" spans="1:9" ht="16.5" thickBot="1" x14ac:dyDescent="0.3">
      <c r="A48" s="251" t="str">
        <f>IF(COUNTIF(Panel!$D$12:$L$60,B48)=1,"T",IF(COUNTIF(Panel!$D$12:$L$60,B48)&gt;1,"DW",""))</f>
        <v>T</v>
      </c>
      <c r="B48" s="252" t="str">
        <f t="shared" si="1"/>
        <v>EX5 Ghost, S.</v>
      </c>
      <c r="C48" s="259" t="s">
        <v>212</v>
      </c>
      <c r="D48" s="259" t="s">
        <v>171</v>
      </c>
      <c r="E48" s="260">
        <v>45658</v>
      </c>
      <c r="F48" s="261" t="s">
        <v>146</v>
      </c>
      <c r="G48" s="256">
        <v>5466541234</v>
      </c>
      <c r="H48" s="257" t="s">
        <v>178</v>
      </c>
      <c r="I48" s="258"/>
    </row>
    <row r="49" spans="1:14" ht="16.5" thickBot="1" x14ac:dyDescent="0.3">
      <c r="A49" s="251" t="str">
        <f>IF(COUNTIF(Panel!$D$12:$L$60,B49)=1,"T",IF(COUNTIF(Panel!$D$12:$L$60,B49)&gt;1,"DW",""))</f>
        <v>T</v>
      </c>
      <c r="B49" s="252" t="str">
        <f t="shared" si="1"/>
        <v>EX6 Griffin, P.</v>
      </c>
      <c r="C49" s="259" t="s">
        <v>213</v>
      </c>
      <c r="D49" s="259" t="s">
        <v>90</v>
      </c>
      <c r="E49" s="260">
        <v>46505</v>
      </c>
      <c r="F49" s="261"/>
      <c r="G49" s="256">
        <v>1101101001</v>
      </c>
      <c r="H49" s="257" t="s">
        <v>179</v>
      </c>
      <c r="I49" s="258"/>
    </row>
    <row r="50" spans="1:14" ht="16.5" thickBot="1" x14ac:dyDescent="0.3">
      <c r="A50" s="251" t="str">
        <f>IF(COUNTIF(Panel!$D$12:$L$60,B50)=1,"T",IF(COUNTIF(Panel!$D$12:$L$60,B50)&gt;1,"DW",""))</f>
        <v>T</v>
      </c>
      <c r="B50" s="252" t="str">
        <f t="shared" si="1"/>
        <v>EX7 Gump, F.</v>
      </c>
      <c r="C50" s="259" t="s">
        <v>214</v>
      </c>
      <c r="D50" s="259" t="s">
        <v>84</v>
      </c>
      <c r="E50" s="260">
        <v>46941</v>
      </c>
      <c r="F50" s="261"/>
      <c r="G50" s="256">
        <v>1101101100</v>
      </c>
      <c r="H50" s="257" t="s">
        <v>180</v>
      </c>
      <c r="I50" s="258"/>
    </row>
    <row r="51" spans="1:14" ht="16.5" thickBot="1" x14ac:dyDescent="0.3">
      <c r="A51" s="251" t="str">
        <f>IF(COUNTIF(Panel!$D$12:$L$60,B51)=1,"T",IF(COUNTIF(Panel!$D$12:$L$60,B51)&gt;1,"DW",""))</f>
        <v>T</v>
      </c>
      <c r="B51" s="252" t="str">
        <f t="shared" si="1"/>
        <v>EX8 Hardworker, P.</v>
      </c>
      <c r="C51" s="259" t="s">
        <v>215</v>
      </c>
      <c r="D51" s="259" t="s">
        <v>137</v>
      </c>
      <c r="E51" s="260">
        <v>45444</v>
      </c>
      <c r="F51" s="261" t="s">
        <v>147</v>
      </c>
      <c r="G51" s="256">
        <v>1311311315</v>
      </c>
      <c r="H51" s="257" t="s">
        <v>181</v>
      </c>
      <c r="I51" s="258"/>
    </row>
    <row r="52" spans="1:14" ht="16.5" thickBot="1" x14ac:dyDescent="0.3">
      <c r="A52" s="251" t="str">
        <f>IF(COUNTIF(Panel!$D$12:$L$60,B52)=1,"T",IF(COUNTIF(Panel!$D$12:$L$60,B52)&gt;1,"DW",""))</f>
        <v>T</v>
      </c>
      <c r="B52" s="252" t="str">
        <f t="shared" si="1"/>
        <v>EX3 Heather, H.</v>
      </c>
      <c r="C52" s="259" t="s">
        <v>209</v>
      </c>
      <c r="D52" s="259" t="s">
        <v>397</v>
      </c>
      <c r="E52" s="260">
        <v>49522</v>
      </c>
      <c r="F52" s="261"/>
      <c r="G52" s="256"/>
      <c r="H52" s="257"/>
      <c r="I52" s="258"/>
    </row>
    <row r="53" spans="1:14" ht="16.5" thickBot="1" x14ac:dyDescent="0.3">
      <c r="A53" s="251" t="str">
        <f>IF(COUNTIF(Panel!$D$12:$L$60,B53)=1,"T",IF(COUNTIF(Panel!$D$12:$L$60,B53)&gt;1,"DW",""))</f>
        <v>T</v>
      </c>
      <c r="B53" s="252" t="str">
        <f t="shared" si="1"/>
        <v>EX9 Hustler, A.</v>
      </c>
      <c r="C53" s="259" t="s">
        <v>216</v>
      </c>
      <c r="D53" s="259" t="s">
        <v>109</v>
      </c>
      <c r="E53" s="260">
        <v>45474</v>
      </c>
      <c r="F53" s="261" t="s">
        <v>147</v>
      </c>
      <c r="G53" s="256">
        <v>1101101101</v>
      </c>
      <c r="H53" s="257" t="s">
        <v>182</v>
      </c>
      <c r="I53" s="258"/>
    </row>
    <row r="54" spans="1:14" ht="16.5" thickBot="1" x14ac:dyDescent="0.3">
      <c r="A54" s="251" t="str">
        <f>IF(COUNTIF(Panel!$D$12:$L$60,B54)=1,"T",IF(COUNTIF(Panel!$D$12:$L$60,B54)&gt;1,"DW",""))</f>
        <v>T</v>
      </c>
      <c r="B54" s="252" t="str">
        <f t="shared" si="1"/>
        <v>EX10 Hut, J.</v>
      </c>
      <c r="C54" s="259" t="s">
        <v>217</v>
      </c>
      <c r="D54" s="259" t="s">
        <v>80</v>
      </c>
      <c r="E54" s="260">
        <v>45597</v>
      </c>
      <c r="F54" s="261" t="s">
        <v>141</v>
      </c>
      <c r="G54" s="256">
        <v>1101101102</v>
      </c>
      <c r="H54" s="257" t="s">
        <v>183</v>
      </c>
      <c r="I54" s="258"/>
    </row>
    <row r="55" spans="1:14" ht="16.5" thickBot="1" x14ac:dyDescent="0.3">
      <c r="A55" s="251" t="str">
        <f>IF(COUNTIF(Panel!$D$12:$L$60,B55)=1,"T",IF(COUNTIF(Panel!$D$12:$L$60,B55)&gt;1,"DW",""))</f>
        <v>T</v>
      </c>
      <c r="B55" s="252" t="str">
        <f t="shared" si="1"/>
        <v>EX3 Jacob, J.</v>
      </c>
      <c r="C55" s="259" t="s">
        <v>209</v>
      </c>
      <c r="D55" s="259" t="s">
        <v>376</v>
      </c>
      <c r="E55" s="260">
        <v>82022</v>
      </c>
      <c r="F55" s="261"/>
      <c r="G55" s="256"/>
      <c r="H55" s="257"/>
      <c r="I55" s="258"/>
    </row>
    <row r="56" spans="1:14" ht="16.5" thickBot="1" x14ac:dyDescent="0.3">
      <c r="A56" s="251" t="str">
        <f>IF(COUNTIF(Panel!$D$12:$L$60,B56)=1,"T",IF(COUNTIF(Panel!$D$12:$L$60,B56)&gt;1,"DW",""))</f>
        <v>T</v>
      </c>
      <c r="B56" s="252" t="str">
        <f t="shared" si="1"/>
        <v>EX3 James, J.</v>
      </c>
      <c r="C56" s="259" t="s">
        <v>209</v>
      </c>
      <c r="D56" s="259" t="s">
        <v>377</v>
      </c>
      <c r="E56" s="260">
        <v>45935</v>
      </c>
      <c r="F56" s="261"/>
      <c r="G56" s="256"/>
      <c r="H56" s="257"/>
      <c r="I56" s="258"/>
    </row>
    <row r="57" spans="1:14" ht="16.5" thickBot="1" x14ac:dyDescent="0.3">
      <c r="A57" s="251" t="str">
        <f>IF(COUNTIF(Panel!$D$12:$L$60,B57)=1,"T",IF(COUNTIF(Panel!$D$12:$L$60,B57)&gt;1,"DW",""))</f>
        <v>T</v>
      </c>
      <c r="B57" s="252" t="str">
        <f t="shared" si="1"/>
        <v>EX3 Jason, F.</v>
      </c>
      <c r="C57" s="259" t="s">
        <v>209</v>
      </c>
      <c r="D57" s="259" t="s">
        <v>379</v>
      </c>
      <c r="E57" s="260">
        <v>46505</v>
      </c>
      <c r="F57" s="261"/>
      <c r="G57" s="256"/>
      <c r="H57" s="257"/>
      <c r="I57" s="258"/>
    </row>
    <row r="58" spans="1:14" ht="16.5" thickBot="1" x14ac:dyDescent="0.3">
      <c r="A58" s="251" t="str">
        <f>IF(COUNTIF(Panel!$D$12:$L$60,B58)=1,"T",IF(COUNTIF(Panel!$D$12:$L$60,B58)&gt;1,"DW",""))</f>
        <v>T</v>
      </c>
      <c r="B58" s="252" t="str">
        <f t="shared" si="1"/>
        <v>EX3 Jeffrey, M.</v>
      </c>
      <c r="C58" s="259" t="s">
        <v>209</v>
      </c>
      <c r="D58" s="259" t="s">
        <v>378</v>
      </c>
      <c r="E58" s="260">
        <v>46539</v>
      </c>
      <c r="F58" s="261"/>
      <c r="G58" s="256"/>
      <c r="H58" s="257"/>
      <c r="I58" s="258"/>
    </row>
    <row r="59" spans="1:14" ht="16.5" thickBot="1" x14ac:dyDescent="0.3">
      <c r="A59" s="251" t="str">
        <f>IF(COUNTIF(Panel!$D$12:$L$60,B59)=1,"T",IF(COUNTIF(Panel!$D$12:$L$60,B59)&gt;1,"DW",""))</f>
        <v>T</v>
      </c>
      <c r="B59" s="252" t="str">
        <f t="shared" si="1"/>
        <v>EX3 Jennifer, L.</v>
      </c>
      <c r="C59" s="259" t="s">
        <v>209</v>
      </c>
      <c r="D59" s="259" t="s">
        <v>380</v>
      </c>
      <c r="E59" s="260">
        <v>45744</v>
      </c>
      <c r="F59" s="261"/>
      <c r="G59" s="256"/>
      <c r="H59" s="257" t="s">
        <v>179</v>
      </c>
      <c r="I59" s="258"/>
    </row>
    <row r="60" spans="1:14" ht="16.5" thickBot="1" x14ac:dyDescent="0.3">
      <c r="A60" s="262" t="str">
        <f>IF(COUNTIF(Panel!$D$12:$L$60,B60)=1,"T",IF(COUNTIF(Panel!$D$12:$L$60,B60)&gt;1,"DW",""))</f>
        <v>T</v>
      </c>
      <c r="B60" s="252" t="str">
        <f t="shared" si="1"/>
        <v>EX3 Jeremy, R.</v>
      </c>
      <c r="C60" s="263" t="s">
        <v>209</v>
      </c>
      <c r="D60" s="263" t="s">
        <v>381</v>
      </c>
      <c r="E60" s="264">
        <v>47635</v>
      </c>
      <c r="F60" s="265"/>
      <c r="G60" s="266"/>
      <c r="H60" s="267"/>
      <c r="I60" s="258"/>
    </row>
    <row r="61" spans="1:14" ht="16.5" thickBot="1" x14ac:dyDescent="0.3">
      <c r="A61" s="251" t="str">
        <f>IF(COUNTIF(Panel!$D$12:$L$60,B61)=1,"T",IF(COUNTIF(Panel!$D$12:$L$60,B61)&gt;1,"DW",""))</f>
        <v>T</v>
      </c>
      <c r="B61" s="252" t="str">
        <f t="shared" si="1"/>
        <v>EX3 Jessica, W.</v>
      </c>
      <c r="C61" s="259" t="s">
        <v>209</v>
      </c>
      <c r="D61" s="259" t="s">
        <v>285</v>
      </c>
      <c r="E61" s="260">
        <v>45658</v>
      </c>
      <c r="F61" s="261" t="s">
        <v>480</v>
      </c>
      <c r="G61" s="256"/>
      <c r="H61" s="267" t="s">
        <v>181</v>
      </c>
      <c r="I61" s="258"/>
      <c r="N61" s="194"/>
    </row>
    <row r="62" spans="1:14" ht="16.5" thickBot="1" x14ac:dyDescent="0.3">
      <c r="A62" s="272" t="str">
        <f>IF(COUNTIF(Panel!$D$12:$L$60,B62)=1,"T",IF(COUNTIF(Panel!$D$12:$L$60,B62)&gt;1,"DW",""))</f>
        <v>T</v>
      </c>
      <c r="B62" s="252" t="str">
        <f t="shared" si="1"/>
        <v>EX11 Jody, P.</v>
      </c>
      <c r="C62" s="268" t="s">
        <v>218</v>
      </c>
      <c r="D62" s="268" t="s">
        <v>97</v>
      </c>
      <c r="E62" s="269">
        <v>46539</v>
      </c>
      <c r="F62" s="270"/>
      <c r="G62" s="271">
        <v>1101101104</v>
      </c>
      <c r="H62" s="267" t="s">
        <v>184</v>
      </c>
      <c r="I62" s="258"/>
    </row>
    <row r="63" spans="1:14" ht="16.5" thickBot="1" x14ac:dyDescent="0.3">
      <c r="A63" s="272" t="str">
        <f>IF(COUNTIF(Panel!$D$12:$L$60,B63)=1,"T",IF(COUNTIF(Panel!$D$12:$L$60,B63)&gt;1,"DW",""))</f>
        <v>T</v>
      </c>
      <c r="B63" s="252" t="str">
        <f t="shared" si="1"/>
        <v>EX3 John, J.</v>
      </c>
      <c r="C63" s="268" t="s">
        <v>209</v>
      </c>
      <c r="D63" s="268" t="s">
        <v>386</v>
      </c>
      <c r="E63" s="269">
        <v>46204</v>
      </c>
      <c r="F63" s="270"/>
      <c r="G63" s="271"/>
      <c r="H63" s="267"/>
      <c r="I63" s="258"/>
    </row>
    <row r="64" spans="1:14" ht="16.5" thickBot="1" x14ac:dyDescent="0.3">
      <c r="A64" s="272" t="str">
        <f>IF(COUNTIF(Panel!$D$12:$L$60,B64)=1,"T",IF(COUNTIF(Panel!$D$12:$L$60,B64)&gt;1,"DW",""))</f>
        <v>T</v>
      </c>
      <c r="B64" s="252" t="str">
        <f t="shared" si="1"/>
        <v>EX3 Jonathan, A.</v>
      </c>
      <c r="C64" s="268" t="s">
        <v>209</v>
      </c>
      <c r="D64" s="268" t="s">
        <v>387</v>
      </c>
      <c r="E64" s="269">
        <v>46539</v>
      </c>
      <c r="F64" s="270"/>
      <c r="G64" s="271"/>
      <c r="H64" s="267"/>
      <c r="I64" s="258"/>
    </row>
    <row r="65" spans="1:9" ht="16.5" thickBot="1" x14ac:dyDescent="0.3">
      <c r="A65" s="272" t="str">
        <f>IF(COUNTIF(Panel!$D$12:$L$60,B65)=1,"T",IF(COUNTIF(Panel!$D$12:$L$60,B65)&gt;1,"DW",""))</f>
        <v>T</v>
      </c>
      <c r="B65" s="252" t="str">
        <f t="shared" si="1"/>
        <v>EX3 Joseph, D.</v>
      </c>
      <c r="C65" s="268" t="s">
        <v>209</v>
      </c>
      <c r="D65" s="268" t="s">
        <v>388</v>
      </c>
      <c r="E65" s="269">
        <v>46408</v>
      </c>
      <c r="F65" s="270"/>
      <c r="G65" s="271"/>
      <c r="H65" s="267"/>
      <c r="I65" s="258"/>
    </row>
    <row r="66" spans="1:9" ht="16.5" thickBot="1" x14ac:dyDescent="0.3">
      <c r="A66" s="272" t="str">
        <f>IF(COUNTIF(Panel!$D$12:$L$60,B66)=1,"T",IF(COUNTIF(Panel!$D$12:$L$60,B66)&gt;1,"DW",""))</f>
        <v>T</v>
      </c>
      <c r="B66" s="252" t="str">
        <f t="shared" si="1"/>
        <v>EX3 Joshua, L.</v>
      </c>
      <c r="C66" s="268" t="s">
        <v>209</v>
      </c>
      <c r="D66" s="268" t="s">
        <v>398</v>
      </c>
      <c r="E66" s="269">
        <v>45051</v>
      </c>
      <c r="F66" s="270"/>
      <c r="G66" s="271"/>
      <c r="H66" s="267"/>
      <c r="I66" s="258"/>
    </row>
    <row r="67" spans="1:9" ht="16.5" thickBot="1" x14ac:dyDescent="0.3">
      <c r="A67" s="272" t="str">
        <f>IF(COUNTIF(Panel!$D$12:$L$60,B67)=1,"T",IF(COUNTIF(Panel!$D$12:$L$60,B67)&gt;1,"DW",""))</f>
        <v>T</v>
      </c>
      <c r="B67" s="252" t="str">
        <f t="shared" ref="B67:B98" si="2">IF(AND(C67&lt;&gt;"",D67&lt;&gt;""),C67&amp;" "&amp;IFERROR(IFERROR(LEFT(D67,(FIND(",",D67,1)-1)),LEFT(D67,(FIND(" ",D67,1)-1))),D67)&amp;IFERROR(_xlfn.CONCAT(",",MID(D67,(FIND(" ",D67,1)),2),"."),""),"")</f>
        <v>EX3 Justin, L.</v>
      </c>
      <c r="C67" s="268" t="s">
        <v>209</v>
      </c>
      <c r="D67" s="268" t="s">
        <v>389</v>
      </c>
      <c r="E67" s="269">
        <v>46508</v>
      </c>
      <c r="F67" s="270"/>
      <c r="G67" s="271"/>
      <c r="H67" s="267"/>
      <c r="I67" s="258"/>
    </row>
    <row r="68" spans="1:9" ht="16.5" thickBot="1" x14ac:dyDescent="0.3">
      <c r="A68" s="272" t="str">
        <f>IF(COUNTIF(Panel!$D$12:$L$60,B68)=1,"T",IF(COUNTIF(Panel!$D$12:$L$60,B68)&gt;1,"DW",""))</f>
        <v>T</v>
      </c>
      <c r="B68" s="252" t="str">
        <f t="shared" si="2"/>
        <v>EX3 Kevin, J.</v>
      </c>
      <c r="C68" s="268" t="s">
        <v>209</v>
      </c>
      <c r="D68" s="268" t="s">
        <v>390</v>
      </c>
      <c r="E68" s="269">
        <v>43918</v>
      </c>
      <c r="F68" s="270" t="s">
        <v>194</v>
      </c>
      <c r="G68" s="271"/>
      <c r="H68" s="267"/>
      <c r="I68" s="258"/>
    </row>
    <row r="69" spans="1:9" ht="16.5" thickBot="1" x14ac:dyDescent="0.3">
      <c r="A69" s="272" t="str">
        <f>IF(COUNTIF(Panel!$D$12:$L$60,B69)=1,"T",IF(COUNTIF(Panel!$D$12:$L$60,B69)&gt;1,"DW",""))</f>
        <v>T</v>
      </c>
      <c r="B69" s="252" t="str">
        <f t="shared" si="2"/>
        <v>EX3 Kimberly, P.</v>
      </c>
      <c r="C69" s="268" t="s">
        <v>209</v>
      </c>
      <c r="D69" s="268" t="s">
        <v>391</v>
      </c>
      <c r="E69" s="269">
        <v>46508</v>
      </c>
      <c r="F69" s="270"/>
      <c r="G69" s="271"/>
      <c r="H69" s="267"/>
      <c r="I69" s="258"/>
    </row>
    <row r="70" spans="1:9" ht="16.5" thickBot="1" x14ac:dyDescent="0.3">
      <c r="A70" s="251" t="str">
        <f>IF(COUNTIF(Panel!$D$12:$L$60,B70)=1,"T",IF(COUNTIF(Panel!$D$12:$L$60,B70)&gt;1,"DW",""))</f>
        <v>T</v>
      </c>
      <c r="B70" s="252" t="str">
        <f t="shared" si="2"/>
        <v>EX12 Kruger, F.</v>
      </c>
      <c r="C70" s="259" t="s">
        <v>219</v>
      </c>
      <c r="D70" s="259" t="s">
        <v>101</v>
      </c>
      <c r="E70" s="260">
        <v>45536</v>
      </c>
      <c r="F70" s="261"/>
      <c r="G70" s="256">
        <v>1101101055</v>
      </c>
      <c r="H70" s="257" t="s">
        <v>185</v>
      </c>
      <c r="I70" s="258"/>
    </row>
    <row r="71" spans="1:9" ht="16.5" thickBot="1" x14ac:dyDescent="0.3">
      <c r="A71" s="251" t="str">
        <f>IF(COUNTIF(Panel!$D$12:$L$60,B71)=1,"T",IF(COUNTIF(Panel!$D$12:$L$60,B71)&gt;1,"DW",""))</f>
        <v>T</v>
      </c>
      <c r="B71" s="252" t="str">
        <f t="shared" si="2"/>
        <v>EX3 Kyle, H.</v>
      </c>
      <c r="C71" s="259" t="s">
        <v>209</v>
      </c>
      <c r="D71" s="259" t="s">
        <v>392</v>
      </c>
      <c r="E71" s="260">
        <v>46019</v>
      </c>
      <c r="F71" s="261"/>
      <c r="G71" s="256"/>
      <c r="H71" s="257"/>
      <c r="I71" s="258"/>
    </row>
    <row r="72" spans="1:9" ht="16.5" thickBot="1" x14ac:dyDescent="0.3">
      <c r="A72" s="251" t="str">
        <f>IF(COUNTIF(Panel!$D$12:$L$60,B72)=1,"T",IF(COUNTIF(Panel!$D$12:$L$60,B72)&gt;1,"DW",""))</f>
        <v>T</v>
      </c>
      <c r="B72" s="252" t="str">
        <f t="shared" si="2"/>
        <v>EX3 Laura, H.</v>
      </c>
      <c r="C72" s="259" t="s">
        <v>209</v>
      </c>
      <c r="D72" s="259" t="s">
        <v>393</v>
      </c>
      <c r="E72" s="260">
        <v>46408</v>
      </c>
      <c r="F72" s="261"/>
      <c r="G72" s="256"/>
      <c r="H72" s="257"/>
      <c r="I72" s="258"/>
    </row>
    <row r="73" spans="1:9" ht="16.5" thickBot="1" x14ac:dyDescent="0.3">
      <c r="A73" s="251" t="str">
        <f>IF(COUNTIF(Panel!$D$12:$L$60,B73)=1,"T",IF(COUNTIF(Panel!$D$12:$L$60,B73)&gt;1,"DW",""))</f>
        <v>T</v>
      </c>
      <c r="B73" s="252" t="str">
        <f t="shared" si="2"/>
        <v>EX3 Lauren, B.</v>
      </c>
      <c r="C73" s="259" t="s">
        <v>209</v>
      </c>
      <c r="D73" s="259" t="s">
        <v>394</v>
      </c>
      <c r="E73" s="260">
        <v>46447</v>
      </c>
      <c r="F73" s="261"/>
      <c r="G73" s="256"/>
      <c r="H73" s="257"/>
      <c r="I73" s="258"/>
    </row>
    <row r="74" spans="1:9" ht="16.5" thickBot="1" x14ac:dyDescent="0.3">
      <c r="A74" s="251" t="str">
        <f>IF(COUNTIF(Panel!$D$12:$L$60,B74)=1,"T",IF(COUNTIF(Panel!$D$12:$L$60,B74)&gt;1,"DW",""))</f>
        <v>T</v>
      </c>
      <c r="B74" s="252" t="str">
        <f t="shared" si="2"/>
        <v>EX13 Llorona, L.</v>
      </c>
      <c r="C74" s="259" t="s">
        <v>220</v>
      </c>
      <c r="D74" s="259" t="s">
        <v>100</v>
      </c>
      <c r="E74" s="260">
        <v>45495</v>
      </c>
      <c r="F74" s="261"/>
      <c r="G74" s="256">
        <v>1111111111</v>
      </c>
      <c r="H74" s="257" t="s">
        <v>186</v>
      </c>
      <c r="I74" s="258"/>
    </row>
    <row r="75" spans="1:9" ht="16.5" thickBot="1" x14ac:dyDescent="0.3">
      <c r="A75" s="251" t="str">
        <f>IF(COUNTIF(Panel!$D$12:$L$60,B75)=1,"T",IF(COUNTIF(Panel!$D$12:$L$60,B75)&gt;1,"DW",""))</f>
        <v>T</v>
      </c>
      <c r="B75" s="252" t="str">
        <f t="shared" si="2"/>
        <v>EX14 Luke, L.</v>
      </c>
      <c r="C75" s="259" t="s">
        <v>221</v>
      </c>
      <c r="D75" s="259" t="s">
        <v>123</v>
      </c>
      <c r="E75" s="260">
        <v>46966</v>
      </c>
      <c r="F75" s="261" t="s">
        <v>144</v>
      </c>
      <c r="G75" s="256">
        <v>1171171117</v>
      </c>
      <c r="H75" s="257" t="s">
        <v>187</v>
      </c>
      <c r="I75" s="258"/>
    </row>
    <row r="76" spans="1:9" ht="16.5" thickBot="1" x14ac:dyDescent="0.3">
      <c r="A76" s="251" t="str">
        <f>IF(COUNTIF(Panel!$D$12:$L$60,B76)=1,"T",IF(COUNTIF(Panel!$D$12:$L$60,B76)&gt;1,"DW",""))</f>
        <v>T</v>
      </c>
      <c r="B76" s="252" t="str">
        <f t="shared" si="2"/>
        <v>EX15 Mae, S.</v>
      </c>
      <c r="C76" s="259" t="s">
        <v>222</v>
      </c>
      <c r="D76" s="259" t="s">
        <v>121</v>
      </c>
      <c r="E76" s="260">
        <v>43922</v>
      </c>
      <c r="F76" s="261"/>
      <c r="G76" s="256">
        <v>1151151155</v>
      </c>
      <c r="H76" s="257" t="s">
        <v>188</v>
      </c>
      <c r="I76" s="258"/>
    </row>
    <row r="77" spans="1:9" ht="16.5" thickBot="1" x14ac:dyDescent="0.3">
      <c r="A77" s="251" t="str">
        <f>IF(COUNTIF(Panel!$D$12:$L$60,B77)=1,"T",IF(COUNTIF(Panel!$D$12:$L$60,B77)&gt;1,"DW",""))</f>
        <v>T</v>
      </c>
      <c r="B77" s="252" t="str">
        <f t="shared" si="2"/>
        <v>EX16 Maker, T.</v>
      </c>
      <c r="C77" s="259" t="s">
        <v>227</v>
      </c>
      <c r="D77" s="259" t="s">
        <v>119</v>
      </c>
      <c r="E77" s="260">
        <v>45292</v>
      </c>
      <c r="F77" s="261"/>
      <c r="G77" s="256">
        <v>1201201200</v>
      </c>
      <c r="H77" s="257" t="s">
        <v>189</v>
      </c>
      <c r="I77" s="258"/>
    </row>
    <row r="78" spans="1:9" ht="16.5" thickBot="1" x14ac:dyDescent="0.3">
      <c r="A78" s="251" t="str">
        <f>IF(COUNTIF(Panel!$D$12:$L$60,B78)=1,"T",IF(COUNTIF(Panel!$D$12:$L$60,B78)&gt;1,"DW",""))</f>
        <v>T</v>
      </c>
      <c r="B78" s="252" t="str">
        <f t="shared" si="2"/>
        <v>EX17 Man, I.</v>
      </c>
      <c r="C78" s="259" t="s">
        <v>223</v>
      </c>
      <c r="D78" s="259" t="s">
        <v>89</v>
      </c>
      <c r="E78" s="260">
        <v>45261</v>
      </c>
      <c r="F78" s="261" t="s">
        <v>141</v>
      </c>
      <c r="G78" s="256">
        <v>1121121122</v>
      </c>
      <c r="H78" s="257" t="s">
        <v>190</v>
      </c>
      <c r="I78" s="258"/>
    </row>
    <row r="79" spans="1:9" ht="16.5" thickBot="1" x14ac:dyDescent="0.3">
      <c r="A79" s="251" t="str">
        <f>IF(COUNTIF(Panel!$D$12:$L$60,B79)=1,"T",IF(COUNTIF(Panel!$D$12:$L$60,B79)&gt;1,"DW",""))</f>
        <v>T</v>
      </c>
      <c r="B79" s="252" t="str">
        <f t="shared" si="2"/>
        <v>EX3 Mark, H.</v>
      </c>
      <c r="C79" s="259" t="s">
        <v>209</v>
      </c>
      <c r="D79" s="259" t="s">
        <v>395</v>
      </c>
      <c r="E79" s="260">
        <v>49522</v>
      </c>
      <c r="F79" s="261"/>
      <c r="G79" s="256"/>
      <c r="H79" s="257"/>
      <c r="I79" s="258"/>
    </row>
    <row r="80" spans="1:9" ht="16.5" thickBot="1" x14ac:dyDescent="0.3">
      <c r="A80" s="251" t="str">
        <f>IF(COUNTIF(Panel!$D$12:$L$60,B80)=1,"T",IF(COUNTIF(Panel!$D$12:$L$60,B80)&gt;1,"DW",""))</f>
        <v>T</v>
      </c>
      <c r="B80" s="252" t="str">
        <f t="shared" si="2"/>
        <v>EX3 Matthew, S.</v>
      </c>
      <c r="C80" s="259" t="s">
        <v>209</v>
      </c>
      <c r="D80" s="259" t="s">
        <v>286</v>
      </c>
      <c r="E80" s="260">
        <v>45224</v>
      </c>
      <c r="F80" s="261" t="s">
        <v>143</v>
      </c>
      <c r="G80" s="256"/>
      <c r="H80" s="257" t="s">
        <v>182</v>
      </c>
      <c r="I80" s="258"/>
    </row>
    <row r="81" spans="1:9" ht="16.5" thickBot="1" x14ac:dyDescent="0.3">
      <c r="A81" s="251" t="str">
        <f>IF(COUNTIF(Panel!$D$12:$L$60,B81)=1,"T",IF(COUNTIF(Panel!$D$12:$L$60,B81)&gt;1,"DW",""))</f>
        <v>T</v>
      </c>
      <c r="B81" s="252" t="str">
        <f t="shared" si="2"/>
        <v>EX18 Mcboatface, B.</v>
      </c>
      <c r="C81" s="259" t="s">
        <v>224</v>
      </c>
      <c r="D81" s="259" t="s">
        <v>134</v>
      </c>
      <c r="E81" s="260">
        <v>47027</v>
      </c>
      <c r="F81" s="261" t="s">
        <v>144</v>
      </c>
      <c r="G81" s="256">
        <v>1271271277</v>
      </c>
      <c r="H81" s="257" t="s">
        <v>191</v>
      </c>
      <c r="I81" s="258"/>
    </row>
    <row r="82" spans="1:9" ht="16.5" thickBot="1" x14ac:dyDescent="0.3">
      <c r="A82" s="251" t="str">
        <f>IF(COUNTIF(Panel!$D$12:$L$60,B82)=1,"T",IF(COUNTIF(Panel!$D$12:$L$60,B82)&gt;1,"DW",""))</f>
        <v>T</v>
      </c>
      <c r="B82" s="252" t="str">
        <f t="shared" si="2"/>
        <v>EX3 Megan, F.</v>
      </c>
      <c r="C82" s="259" t="s">
        <v>209</v>
      </c>
      <c r="D82" s="259" t="s">
        <v>396</v>
      </c>
      <c r="E82" s="260">
        <v>54940</v>
      </c>
      <c r="F82" s="261"/>
      <c r="G82" s="256"/>
      <c r="H82" s="257"/>
      <c r="I82" s="258"/>
    </row>
    <row r="83" spans="1:9" ht="16.5" thickBot="1" x14ac:dyDescent="0.3">
      <c r="A83" s="251" t="str">
        <f>IF(COUNTIF(Panel!$D$12:$L$60,B83)=1,"T",IF(COUNTIF(Panel!$D$12:$L$60,B83)&gt;1,"DW",""))</f>
        <v>T</v>
      </c>
      <c r="B83" s="252" t="str">
        <f t="shared" si="2"/>
        <v>EX3 Melissa, A.</v>
      </c>
      <c r="C83" s="259" t="s">
        <v>209</v>
      </c>
      <c r="D83" s="259" t="s">
        <v>400</v>
      </c>
      <c r="E83" s="260">
        <v>82022</v>
      </c>
      <c r="F83" s="261" t="s">
        <v>144</v>
      </c>
      <c r="G83" s="256"/>
      <c r="H83" s="257"/>
      <c r="I83" s="258"/>
    </row>
    <row r="84" spans="1:9" ht="16.5" thickBot="1" x14ac:dyDescent="0.3">
      <c r="A84" s="251" t="str">
        <f>IF(COUNTIF(Panel!$D$12:$L$60,B84)=1,"T",IF(COUNTIF(Panel!$D$12:$L$60,B84)&gt;1,"DW",""))</f>
        <v>T</v>
      </c>
      <c r="B84" s="252" t="str">
        <f t="shared" si="2"/>
        <v>EX3 Michael, K.</v>
      </c>
      <c r="C84" s="259" t="s">
        <v>209</v>
      </c>
      <c r="D84" s="259" t="s">
        <v>283</v>
      </c>
      <c r="E84" s="260">
        <v>45047</v>
      </c>
      <c r="F84" s="261"/>
      <c r="G84" s="256"/>
      <c r="H84" s="257" t="s">
        <v>180</v>
      </c>
      <c r="I84" s="258"/>
    </row>
    <row r="85" spans="1:9" ht="16.5" thickBot="1" x14ac:dyDescent="0.3">
      <c r="A85" s="251" t="str">
        <f>IF(COUNTIF(Panel!$D$12:$L$60,B85)=1,"T",IF(COUNTIF(Panel!$D$12:$L$60,B85)&gt;1,"DW",""))</f>
        <v>T</v>
      </c>
      <c r="B85" s="252" t="str">
        <f t="shared" si="2"/>
        <v>EX3 Michelle, O.</v>
      </c>
      <c r="C85" s="259" t="s">
        <v>209</v>
      </c>
      <c r="D85" s="259" t="s">
        <v>399</v>
      </c>
      <c r="E85" s="260">
        <v>46941</v>
      </c>
      <c r="F85" s="261"/>
      <c r="G85" s="256"/>
      <c r="H85" s="257"/>
      <c r="I85" s="258"/>
    </row>
    <row r="86" spans="1:9" ht="16.5" thickBot="1" x14ac:dyDescent="0.3">
      <c r="A86" s="251" t="str">
        <f>IF(COUNTIF(Panel!$D$12:$L$60,B86)=1,"T",IF(COUNTIF(Panel!$D$12:$L$60,B86)&gt;1,"DW",""))</f>
        <v>T</v>
      </c>
      <c r="B86" s="252" t="str">
        <f t="shared" si="2"/>
        <v>EX19 Monger, K.</v>
      </c>
      <c r="C86" s="259" t="s">
        <v>225</v>
      </c>
      <c r="D86" s="259" t="s">
        <v>98</v>
      </c>
      <c r="E86" s="260">
        <v>46539</v>
      </c>
      <c r="F86" s="261"/>
      <c r="G86" s="256">
        <v>1131131133</v>
      </c>
      <c r="H86" s="257" t="s">
        <v>192</v>
      </c>
      <c r="I86" s="258"/>
    </row>
    <row r="87" spans="1:9" ht="16.5" thickBot="1" x14ac:dyDescent="0.3">
      <c r="A87" s="251" t="str">
        <f>IF(COUNTIF(Panel!$D$12:$L$60,B87)=1,"T",IF(COUNTIF(Panel!$D$12:$L$60,B87)&gt;1,"DW",""))</f>
        <v>T</v>
      </c>
      <c r="B87" s="252" t="str">
        <f t="shared" si="2"/>
        <v>EX20 Moon, S.</v>
      </c>
      <c r="C87" s="259" t="s">
        <v>226</v>
      </c>
      <c r="D87" s="259" t="s">
        <v>81</v>
      </c>
      <c r="E87" s="260">
        <v>45870</v>
      </c>
      <c r="F87" s="261" t="s">
        <v>144</v>
      </c>
      <c r="G87" s="256">
        <v>1141141144</v>
      </c>
      <c r="H87" s="257" t="s">
        <v>174</v>
      </c>
      <c r="I87" s="258"/>
    </row>
    <row r="88" spans="1:9" ht="16.5" thickBot="1" x14ac:dyDescent="0.3">
      <c r="A88" s="251" t="str">
        <f>IF(COUNTIF(Panel!$D$12:$L$60,B88)=1,"T",IF(COUNTIF(Panel!$D$12:$L$60,B88)&gt;1,"DW",""))</f>
        <v>T</v>
      </c>
      <c r="B88" s="252" t="str">
        <f t="shared" si="2"/>
        <v>EX1 Moron, M.</v>
      </c>
      <c r="C88" s="259" t="s">
        <v>207</v>
      </c>
      <c r="D88" s="259" t="s">
        <v>154</v>
      </c>
      <c r="E88" s="260">
        <v>45626</v>
      </c>
      <c r="F88" s="261"/>
      <c r="G88" s="256">
        <v>1234567897</v>
      </c>
      <c r="H88" s="257" t="s">
        <v>175</v>
      </c>
      <c r="I88" s="258"/>
    </row>
    <row r="89" spans="1:9" ht="16.5" thickBot="1" x14ac:dyDescent="0.3">
      <c r="A89" s="251" t="str">
        <f>IF(COUNTIF(Panel!$D$12:$L$60,B89)=1,"T",IF(COUNTIF(Panel!$D$12:$L$60,B89)&gt;1,"DW",""))</f>
        <v>T</v>
      </c>
      <c r="B89" s="252" t="str">
        <f t="shared" si="2"/>
        <v>EX3 Nicholas, C.</v>
      </c>
      <c r="C89" s="259" t="s">
        <v>209</v>
      </c>
      <c r="D89" s="259" t="s">
        <v>401</v>
      </c>
      <c r="E89" s="260">
        <v>47635</v>
      </c>
      <c r="F89" s="261"/>
      <c r="G89" s="256"/>
      <c r="H89" s="257"/>
      <c r="I89" s="258"/>
    </row>
    <row r="90" spans="1:9" ht="16.5" thickBot="1" x14ac:dyDescent="0.3">
      <c r="A90" s="251" t="str">
        <f>IF(COUNTIF(Panel!$D$12:$L$60,B90)=1,"T",IF(COUNTIF(Panel!$D$12:$L$60,B90)&gt;1,"DW",""))</f>
        <v>T</v>
      </c>
      <c r="B90" s="252" t="str">
        <f t="shared" si="2"/>
        <v>EX3 Nicole, K.</v>
      </c>
      <c r="C90" s="259" t="s">
        <v>209</v>
      </c>
      <c r="D90" s="259" t="s">
        <v>402</v>
      </c>
      <c r="E90" s="260">
        <v>47484</v>
      </c>
      <c r="F90" s="261" t="s">
        <v>142</v>
      </c>
      <c r="G90" s="256"/>
      <c r="H90" s="257"/>
      <c r="I90" s="258"/>
    </row>
    <row r="91" spans="1:9" ht="16.5" thickBot="1" x14ac:dyDescent="0.3">
      <c r="A91" s="251" t="str">
        <f>IF(COUNTIF(Panel!$D$12:$L$60,B91)=1,"T",IF(COUNTIF(Panel!$D$12:$L$60,B91)&gt;1,"DW",""))</f>
        <v>T</v>
      </c>
      <c r="B91" s="252" t="str">
        <f t="shared" si="2"/>
        <v>EX2 Nofap, N.</v>
      </c>
      <c r="C91" s="259" t="s">
        <v>208</v>
      </c>
      <c r="D91" s="259" t="s">
        <v>131</v>
      </c>
      <c r="E91" s="260">
        <v>45505</v>
      </c>
      <c r="F91" s="261"/>
      <c r="G91" s="256">
        <v>1221221222</v>
      </c>
      <c r="H91" s="257" t="s">
        <v>176</v>
      </c>
      <c r="I91" s="258"/>
    </row>
    <row r="92" spans="1:9" ht="16.5" thickBot="1" x14ac:dyDescent="0.3">
      <c r="A92" s="251" t="str">
        <f>IF(COUNTIF(Panel!$D$12:$L$60,B92)=1,"T",IF(COUNTIF(Panel!$D$12:$L$60,B92)&gt;1,"DW",""))</f>
        <v>T</v>
      </c>
      <c r="B92" s="252" t="str">
        <f t="shared" si="2"/>
        <v>EX3 Paratroopa, K.</v>
      </c>
      <c r="C92" s="259" t="s">
        <v>209</v>
      </c>
      <c r="D92" s="259" t="s">
        <v>162</v>
      </c>
      <c r="E92" s="260">
        <v>51410</v>
      </c>
      <c r="F92" s="261"/>
      <c r="G92" s="256">
        <v>1231231234</v>
      </c>
      <c r="H92" s="257" t="s">
        <v>177</v>
      </c>
      <c r="I92" s="258"/>
    </row>
    <row r="93" spans="1:9" ht="16.5" thickBot="1" x14ac:dyDescent="0.3">
      <c r="A93" s="251" t="str">
        <f>IF(COUNTIF(Panel!$D$12:$L$60,B93)=1,"T",IF(COUNTIF(Panel!$D$12:$L$60,B93)&gt;1,"DW",""))</f>
        <v>T</v>
      </c>
      <c r="B93" s="252" t="str">
        <f t="shared" si="2"/>
        <v>EX4 Pleb2, P.</v>
      </c>
      <c r="C93" s="259" t="s">
        <v>210</v>
      </c>
      <c r="D93" s="259" t="s">
        <v>403</v>
      </c>
      <c r="E93" s="260">
        <v>45444</v>
      </c>
      <c r="F93" s="261"/>
      <c r="G93" s="256">
        <v>1311311314</v>
      </c>
      <c r="H93" s="257" t="s">
        <v>178</v>
      </c>
      <c r="I93" s="258"/>
    </row>
    <row r="94" spans="1:9" ht="16.5" thickBot="1" x14ac:dyDescent="0.3">
      <c r="A94" s="251" t="str">
        <f>IF(COUNTIF(Panel!$D$12:$L$60,B94)=1,"T",IF(COUNTIF(Panel!$D$12:$L$60,B94)&gt;1,"DW",""))</f>
        <v>T</v>
      </c>
      <c r="B94" s="252" t="str">
        <f t="shared" si="2"/>
        <v>EX5 Plebasarus, M.</v>
      </c>
      <c r="C94" s="259" t="s">
        <v>212</v>
      </c>
      <c r="D94" s="259" t="s">
        <v>156</v>
      </c>
      <c r="E94" s="260">
        <v>45352</v>
      </c>
      <c r="F94" s="261"/>
      <c r="G94" s="256">
        <v>1231231234</v>
      </c>
      <c r="H94" s="257" t="s">
        <v>179</v>
      </c>
      <c r="I94" s="258"/>
    </row>
    <row r="95" spans="1:9" ht="16.5" thickBot="1" x14ac:dyDescent="0.3">
      <c r="A95" s="251" t="str">
        <f>IF(COUNTIF(Panel!$D$12:$L$60,B95)=1,"T",IF(COUNTIF(Panel!$D$12:$L$60,B95)&gt;1,"DW",""))</f>
        <v>T</v>
      </c>
      <c r="B95" s="252" t="str">
        <f t="shared" si="2"/>
        <v>EX6 Pog, S.</v>
      </c>
      <c r="C95" s="259" t="s">
        <v>213</v>
      </c>
      <c r="D95" s="259" t="s">
        <v>96</v>
      </c>
      <c r="E95" s="260">
        <v>45474</v>
      </c>
      <c r="F95" s="261" t="s">
        <v>146</v>
      </c>
      <c r="G95" s="256">
        <v>1181181118</v>
      </c>
      <c r="H95" s="257" t="s">
        <v>180</v>
      </c>
      <c r="I95" s="258"/>
    </row>
    <row r="96" spans="1:9" ht="16.5" thickBot="1" x14ac:dyDescent="0.3">
      <c r="A96" s="251" t="str">
        <f>IF(COUNTIF(Panel!$D$12:$L$60,B96)=1,"T",IF(COUNTIF(Panel!$D$12:$L$60,B96)&gt;1,"DW",""))</f>
        <v>T</v>
      </c>
      <c r="B96" s="252" t="str">
        <f t="shared" si="2"/>
        <v>EX7 Pootey, T.</v>
      </c>
      <c r="C96" s="259" t="s">
        <v>214</v>
      </c>
      <c r="D96" s="259" t="s">
        <v>164</v>
      </c>
      <c r="E96" s="260">
        <v>49522</v>
      </c>
      <c r="F96" s="261"/>
      <c r="G96" s="256">
        <v>5421244569</v>
      </c>
      <c r="H96" s="257" t="s">
        <v>181</v>
      </c>
      <c r="I96" s="258"/>
    </row>
    <row r="97" spans="1:9" ht="16.5" thickBot="1" x14ac:dyDescent="0.3">
      <c r="A97" s="251" t="str">
        <f>IF(COUNTIF(Panel!$D$12:$L$60,B97)=1,"T",IF(COUNTIF(Panel!$D$12:$L$60,B97)&gt;1,"DW",""))</f>
        <v>T</v>
      </c>
      <c r="B97" s="252" t="str">
        <f t="shared" si="2"/>
        <v>EX3 Rachel, C.</v>
      </c>
      <c r="C97" s="259" t="s">
        <v>209</v>
      </c>
      <c r="D97" s="259" t="s">
        <v>407</v>
      </c>
      <c r="E97" s="260">
        <v>46204</v>
      </c>
      <c r="F97" s="261"/>
      <c r="G97" s="256"/>
      <c r="H97" s="257"/>
      <c r="I97" s="258"/>
    </row>
    <row r="98" spans="1:9" ht="16.5" thickBot="1" x14ac:dyDescent="0.3">
      <c r="A98" s="251" t="str">
        <f>IF(COUNTIF(Panel!$D$12:$L$60,B98)=1,"T",IF(COUNTIF(Panel!$D$12:$L$60,B98)&gt;1,"DW",""))</f>
        <v>T</v>
      </c>
      <c r="B98" s="252" t="str">
        <f t="shared" si="2"/>
        <v>EX8 Ran, I.</v>
      </c>
      <c r="C98" s="259" t="s">
        <v>215</v>
      </c>
      <c r="D98" s="259" t="s">
        <v>124</v>
      </c>
      <c r="E98" s="260">
        <v>45536</v>
      </c>
      <c r="F98" s="261"/>
      <c r="G98" s="256">
        <v>1191191119</v>
      </c>
      <c r="H98" s="257" t="s">
        <v>182</v>
      </c>
      <c r="I98" s="258"/>
    </row>
    <row r="99" spans="1:9" ht="16.5" thickBot="1" x14ac:dyDescent="0.3">
      <c r="A99" s="251" t="str">
        <f>IF(COUNTIF(Panel!$D$12:$L$60,B99)=1,"T",IF(COUNTIF(Panel!$D$12:$L$60,B99)&gt;1,"DW",""))</f>
        <v>T</v>
      </c>
      <c r="B99" s="252" t="str">
        <f t="shared" ref="B99:B130" si="3">IF(AND(C99&lt;&gt;"",D99&lt;&gt;""),C99&amp;" "&amp;IFERROR(IFERROR(LEFT(D99,(FIND(",",D99,1)-1)),LEFT(D99,(FIND(" ",D99,1)-1))),D99)&amp;IFERROR(_xlfn.CONCAT(",",MID(D99,(FIND(" ",D99,1)),2),"."),""),"")</f>
        <v>EX3 Rebecca, L.</v>
      </c>
      <c r="C99" s="259" t="s">
        <v>209</v>
      </c>
      <c r="D99" s="259" t="s">
        <v>406</v>
      </c>
      <c r="E99" s="260">
        <v>54940</v>
      </c>
      <c r="F99" s="261"/>
      <c r="G99" s="256"/>
      <c r="H99" s="257"/>
      <c r="I99" s="258"/>
    </row>
    <row r="100" spans="1:9" ht="16.5" thickBot="1" x14ac:dyDescent="0.3">
      <c r="A100" s="251" t="str">
        <f>IF(COUNTIF(Panel!$D$12:$L$60,B100)=1,"T",IF(COUNTIF(Panel!$D$12:$L$60,B100)&gt;1,"DW",""))</f>
        <v>T</v>
      </c>
      <c r="B100" s="252" t="str">
        <f t="shared" si="3"/>
        <v>EX9 Rhodes, J.</v>
      </c>
      <c r="C100" s="259" t="s">
        <v>216</v>
      </c>
      <c r="D100" s="259" t="s">
        <v>99</v>
      </c>
      <c r="E100" s="260">
        <v>45505</v>
      </c>
      <c r="F100" s="261"/>
      <c r="G100" s="256">
        <v>1201201201</v>
      </c>
      <c r="H100" s="257" t="s">
        <v>183</v>
      </c>
      <c r="I100" s="258"/>
    </row>
    <row r="101" spans="1:9" ht="16.5" thickBot="1" x14ac:dyDescent="0.3">
      <c r="A101" s="251" t="str">
        <f>IF(COUNTIF(Panel!$D$12:$L$60,B101)=1,"T",IF(COUNTIF(Panel!$D$12:$L$60,B101)&gt;1,"DW",""))</f>
        <v>T</v>
      </c>
      <c r="B101" s="252" t="str">
        <f t="shared" si="3"/>
        <v>EX3 Richard, T.</v>
      </c>
      <c r="C101" s="259" t="s">
        <v>209</v>
      </c>
      <c r="D101" s="259" t="s">
        <v>405</v>
      </c>
      <c r="E101" s="260">
        <v>46508</v>
      </c>
      <c r="F101" s="261"/>
      <c r="G101" s="256"/>
      <c r="H101" s="257"/>
      <c r="I101" s="258"/>
    </row>
    <row r="102" spans="1:9" ht="16.5" thickBot="1" x14ac:dyDescent="0.3">
      <c r="A102" s="251" t="str">
        <f>IF(COUNTIF(Panel!$D$12:$L$60,B102)=1,"T",IF(COUNTIF(Panel!$D$12:$L$60,B102)&gt;1,"DW",""))</f>
        <v>T</v>
      </c>
      <c r="B102" s="252" t="str">
        <f t="shared" si="3"/>
        <v>EX3 Robert, S.</v>
      </c>
      <c r="C102" s="259" t="s">
        <v>209</v>
      </c>
      <c r="D102" s="259" t="s">
        <v>404</v>
      </c>
      <c r="E102" s="260">
        <v>46019</v>
      </c>
      <c r="F102" s="261"/>
      <c r="G102" s="256"/>
      <c r="H102" s="257"/>
      <c r="I102" s="258"/>
    </row>
    <row r="103" spans="1:9" ht="16.5" thickBot="1" x14ac:dyDescent="0.3">
      <c r="A103" s="251" t="str">
        <f>IF(COUNTIF(Panel!$D$12:$L$60,B103)=1,"T",IF(COUNTIF(Panel!$D$12:$L$60,B103)&gt;1,"DW",""))</f>
        <v>T</v>
      </c>
      <c r="B103" s="252" t="str">
        <f t="shared" si="3"/>
        <v>EX10 Rosseta, S.</v>
      </c>
      <c r="C103" s="259" t="s">
        <v>217</v>
      </c>
      <c r="D103" s="259" t="s">
        <v>126</v>
      </c>
      <c r="E103" s="260">
        <v>45658</v>
      </c>
      <c r="F103" s="261"/>
      <c r="G103" s="256">
        <v>1201201203</v>
      </c>
      <c r="H103" s="257" t="s">
        <v>184</v>
      </c>
      <c r="I103" s="258"/>
    </row>
    <row r="104" spans="1:9" ht="16.5" thickBot="1" x14ac:dyDescent="0.3">
      <c r="A104" s="251" t="str">
        <f>IF(COUNTIF(Panel!$D$12:$L$60,B104)=1,"T",IF(COUNTIF(Panel!$D$12:$L$60,B104)&gt;1,"DW",""))</f>
        <v>T</v>
      </c>
      <c r="B104" s="252" t="str">
        <f t="shared" si="3"/>
        <v>EX3 Ryan, R.</v>
      </c>
      <c r="C104" s="259" t="s">
        <v>209</v>
      </c>
      <c r="D104" s="259" t="s">
        <v>408</v>
      </c>
      <c r="E104" s="260">
        <v>46478</v>
      </c>
      <c r="F104" s="261"/>
      <c r="G104" s="256"/>
      <c r="H104" s="257"/>
      <c r="I104" s="258"/>
    </row>
    <row r="105" spans="1:9" ht="16.5" thickBot="1" x14ac:dyDescent="0.3">
      <c r="A105" s="251" t="str">
        <f>IF(COUNTIF(Panel!$D$12:$L$60,B105)=1,"T",IF(COUNTIF(Panel!$D$12:$L$60,B105)&gt;1,"DW",""))</f>
        <v>T</v>
      </c>
      <c r="B105" s="252" t="str">
        <f t="shared" si="3"/>
        <v>EX11 Sad, T.</v>
      </c>
      <c r="C105" s="259" t="s">
        <v>218</v>
      </c>
      <c r="D105" s="259" t="s">
        <v>130</v>
      </c>
      <c r="E105" s="260">
        <v>45597</v>
      </c>
      <c r="F105" s="261"/>
      <c r="G105" s="256">
        <v>1211211211</v>
      </c>
      <c r="H105" s="257" t="s">
        <v>185</v>
      </c>
      <c r="I105" s="258"/>
    </row>
    <row r="106" spans="1:9" ht="16.5" thickBot="1" x14ac:dyDescent="0.3">
      <c r="A106" s="251" t="str">
        <f>IF(COUNTIF(Panel!$D$12:$L$60,B106)=1,"T",IF(COUNTIF(Panel!$D$12:$L$60,B106)&gt;1,"DW",""))</f>
        <v>T</v>
      </c>
      <c r="B106" s="252" t="str">
        <f t="shared" si="3"/>
        <v>EX3 Sarah, M.</v>
      </c>
      <c r="C106" s="259" t="s">
        <v>209</v>
      </c>
      <c r="D106" s="259" t="s">
        <v>409</v>
      </c>
      <c r="E106" s="260">
        <v>46508</v>
      </c>
      <c r="F106" s="261"/>
      <c r="G106" s="256"/>
      <c r="H106" s="257"/>
      <c r="I106" s="258"/>
    </row>
    <row r="107" spans="1:9" ht="16.5" thickBot="1" x14ac:dyDescent="0.3">
      <c r="A107" s="251" t="str">
        <f>IF(COUNTIF(Panel!$D$12:$L$60,B107)=1,"T",IF(COUNTIF(Panel!$D$12:$L$60,B107)&gt;1,"DW",""))</f>
        <v>T</v>
      </c>
      <c r="B107" s="252" t="str">
        <f t="shared" si="3"/>
        <v>EX12 Sassy, K.</v>
      </c>
      <c r="C107" s="259" t="s">
        <v>219</v>
      </c>
      <c r="D107" s="259" t="s">
        <v>128</v>
      </c>
      <c r="E107" s="260">
        <v>45352</v>
      </c>
      <c r="F107" s="261"/>
      <c r="G107" s="256">
        <v>1201201205</v>
      </c>
      <c r="H107" s="257" t="s">
        <v>186</v>
      </c>
      <c r="I107" s="258"/>
    </row>
    <row r="108" spans="1:9" ht="16.5" thickBot="1" x14ac:dyDescent="0.3">
      <c r="A108" s="251" t="str">
        <f>IF(COUNTIF(Panel!$D$12:$L$60,B108)=1,"T",IF(COUNTIF(Panel!$D$12:$L$60,B108)&gt;1,"DW",""))</f>
        <v>T</v>
      </c>
      <c r="B108" s="252" t="str">
        <f t="shared" si="3"/>
        <v>EX13 Says, M.</v>
      </c>
      <c r="C108" s="259" t="s">
        <v>220</v>
      </c>
      <c r="D108" s="259" t="s">
        <v>95</v>
      </c>
      <c r="E108" s="260">
        <v>45261</v>
      </c>
      <c r="F108" s="261" t="s">
        <v>480</v>
      </c>
      <c r="G108" s="256">
        <v>1231231233</v>
      </c>
      <c r="H108" s="257" t="s">
        <v>187</v>
      </c>
      <c r="I108" s="258"/>
    </row>
    <row r="109" spans="1:9" ht="16.5" thickBot="1" x14ac:dyDescent="0.3">
      <c r="A109" s="251" t="str">
        <f>IF(COUNTIF(Panel!$D$12:$L$60,B109)=1,"T",IF(COUNTIF(Panel!$D$12:$L$60,B109)&gt;1,"DW",""))</f>
        <v>T</v>
      </c>
      <c r="B109" s="252" t="str">
        <f t="shared" si="3"/>
        <v>EX14 Slacker, J.</v>
      </c>
      <c r="C109" s="259" t="s">
        <v>221</v>
      </c>
      <c r="D109" s="259" t="s">
        <v>122</v>
      </c>
      <c r="E109" s="260">
        <v>45292</v>
      </c>
      <c r="F109" s="261"/>
      <c r="G109" s="256">
        <v>1161161116</v>
      </c>
      <c r="H109" s="257" t="s">
        <v>188</v>
      </c>
      <c r="I109" s="258"/>
    </row>
    <row r="110" spans="1:9" ht="16.5" thickBot="1" x14ac:dyDescent="0.3">
      <c r="A110" s="251" t="str">
        <f>IF(COUNTIF(Panel!$D$12:$L$60,B110)=1,"T",IF(COUNTIF(Panel!$D$12:$L$60,B110)&gt;1,"DW",""))</f>
        <v>T</v>
      </c>
      <c r="B110" s="252" t="str">
        <f t="shared" si="3"/>
        <v>EX15 Smith, L.</v>
      </c>
      <c r="C110" s="259" t="s">
        <v>222</v>
      </c>
      <c r="D110" s="259" t="s">
        <v>153</v>
      </c>
      <c r="E110" s="260">
        <v>46447</v>
      </c>
      <c r="F110" s="261"/>
      <c r="G110" s="256">
        <v>4564567897</v>
      </c>
      <c r="H110" s="257" t="s">
        <v>189</v>
      </c>
      <c r="I110" s="258"/>
    </row>
    <row r="111" spans="1:9" ht="16.5" thickBot="1" x14ac:dyDescent="0.3">
      <c r="A111" s="251" t="str">
        <f>IF(COUNTIF(Panel!$D$12:$L$60,B111)=1,"T",IF(COUNTIF(Panel!$D$12:$L$60,B111)&gt;1,"DW",""))</f>
        <v>T</v>
      </c>
      <c r="B111" s="252" t="str">
        <f t="shared" si="3"/>
        <v>EX17 Smoke, P.</v>
      </c>
      <c r="C111" s="259" t="s">
        <v>223</v>
      </c>
      <c r="D111" s="259" t="s">
        <v>94</v>
      </c>
      <c r="E111" s="260">
        <v>45566</v>
      </c>
      <c r="F111" s="261"/>
      <c r="G111" s="256">
        <v>1251251255</v>
      </c>
      <c r="H111" s="257" t="s">
        <v>190</v>
      </c>
      <c r="I111" s="258"/>
    </row>
    <row r="112" spans="1:9" ht="16.5" thickBot="1" x14ac:dyDescent="0.3">
      <c r="A112" s="251" t="str">
        <f>IF(COUNTIF(Panel!$D$12:$L$60,B112)=1,"T",IF(COUNTIF(Panel!$D$12:$L$60,B112)&gt;1,"DW",""))</f>
        <v>T</v>
      </c>
      <c r="B112" s="252" t="str">
        <f t="shared" si="3"/>
        <v>EX18 Someone, L.</v>
      </c>
      <c r="C112" s="259" t="s">
        <v>224</v>
      </c>
      <c r="D112" s="259" t="s">
        <v>155</v>
      </c>
      <c r="E112" s="260">
        <v>46478</v>
      </c>
      <c r="F112" s="261"/>
      <c r="G112" s="256">
        <v>2314569876</v>
      </c>
      <c r="H112" s="257" t="s">
        <v>191</v>
      </c>
      <c r="I112" s="258"/>
    </row>
    <row r="113" spans="1:9" ht="16.5" thickBot="1" x14ac:dyDescent="0.3">
      <c r="A113" s="251" t="str">
        <f>IF(COUNTIF(Panel!$D$12:$L$60,B113)=1,"T",IF(COUNTIF(Panel!$D$12:$L$60,B113)&gt;1,"DW",""))</f>
        <v>T</v>
      </c>
      <c r="B113" s="252" t="str">
        <f t="shared" si="3"/>
        <v>EX3 Stephanie, L.</v>
      </c>
      <c r="C113" s="259" t="s">
        <v>209</v>
      </c>
      <c r="D113" s="259" t="s">
        <v>410</v>
      </c>
      <c r="E113" s="260">
        <v>46539</v>
      </c>
      <c r="F113" s="261"/>
      <c r="G113" s="256"/>
      <c r="H113" s="257"/>
      <c r="I113" s="258"/>
    </row>
    <row r="114" spans="1:9" ht="16.5" thickBot="1" x14ac:dyDescent="0.3">
      <c r="A114" s="251" t="str">
        <f>IF(COUNTIF(Panel!$D$12:$L$60,B114)=1,"T",IF(COUNTIF(Panel!$D$12:$L$60,B114)&gt;1,"DW",""))</f>
        <v>T</v>
      </c>
      <c r="B114" s="252" t="str">
        <f t="shared" si="3"/>
        <v>EX3 Stephen, S.</v>
      </c>
      <c r="C114" s="259" t="s">
        <v>209</v>
      </c>
      <c r="D114" s="259" t="s">
        <v>411</v>
      </c>
      <c r="E114" s="260">
        <v>46761</v>
      </c>
      <c r="F114" s="261" t="s">
        <v>142</v>
      </c>
      <c r="G114" s="256"/>
      <c r="H114" s="257"/>
      <c r="I114" s="258"/>
    </row>
    <row r="115" spans="1:9" ht="16.5" thickBot="1" x14ac:dyDescent="0.3">
      <c r="A115" s="251" t="str">
        <f>IF(COUNTIF(Panel!$D$12:$L$60,B115)=1,"T",IF(COUNTIF(Panel!$D$12:$L$60,B115)&gt;1,"DW",""))</f>
        <v>T</v>
      </c>
      <c r="B115" s="252" t="str">
        <f t="shared" si="3"/>
        <v>EX3 Steven, F.</v>
      </c>
      <c r="C115" s="259" t="s">
        <v>209</v>
      </c>
      <c r="D115" s="259" t="s">
        <v>412</v>
      </c>
      <c r="E115" s="260">
        <v>45748</v>
      </c>
      <c r="F115" s="261"/>
      <c r="G115" s="256"/>
      <c r="H115" s="257"/>
      <c r="I115" s="258"/>
    </row>
    <row r="116" spans="1:9" ht="16.5" thickBot="1" x14ac:dyDescent="0.3">
      <c r="A116" s="251" t="str">
        <f>IF(COUNTIF(Panel!$D$12:$L$60,B116)=1,"T",IF(COUNTIF(Panel!$D$12:$L$60,B116)&gt;1,"DW",""))</f>
        <v>T</v>
      </c>
      <c r="B116" s="252" t="str">
        <f t="shared" si="3"/>
        <v>EX9 Stop, S.</v>
      </c>
      <c r="C116" s="259" t="s">
        <v>216</v>
      </c>
      <c r="D116" s="259" t="s">
        <v>170</v>
      </c>
      <c r="E116" s="260">
        <v>46508</v>
      </c>
      <c r="F116" s="261"/>
      <c r="G116" s="256">
        <v>1133331234</v>
      </c>
      <c r="H116" s="257" t="s">
        <v>192</v>
      </c>
      <c r="I116" s="258"/>
    </row>
    <row r="117" spans="1:9" ht="16.5" thickBot="1" x14ac:dyDescent="0.3">
      <c r="A117" s="251" t="str">
        <f>IF(COUNTIF(Panel!$D$12:$L$60,B117)=1,"T",IF(COUNTIF(Panel!$D$12:$L$60,B117)&gt;1,"DW",""))</f>
        <v>T</v>
      </c>
      <c r="B117" s="252" t="str">
        <f t="shared" si="3"/>
        <v>EX20 Straight, F.</v>
      </c>
      <c r="C117" s="259" t="s">
        <v>226</v>
      </c>
      <c r="D117" s="259" t="s">
        <v>168</v>
      </c>
      <c r="E117" s="260">
        <v>46539</v>
      </c>
      <c r="F117" s="261"/>
      <c r="G117" s="256">
        <v>2314565456</v>
      </c>
      <c r="H117" s="257" t="s">
        <v>174</v>
      </c>
      <c r="I117" s="258"/>
    </row>
    <row r="118" spans="1:9" ht="16.5" thickBot="1" x14ac:dyDescent="0.3">
      <c r="A118" s="251" t="str">
        <f>IF(COUNTIF(Panel!$D$12:$L$60,B118)=1,"T",IF(COUNTIF(Panel!$D$12:$L$60,B118)&gt;1,"DW",""))</f>
        <v>T</v>
      </c>
      <c r="B118" s="252" t="str">
        <f t="shared" si="3"/>
        <v>EX1 Supply, L.</v>
      </c>
      <c r="C118" s="259" t="s">
        <v>207</v>
      </c>
      <c r="D118" s="259" t="s">
        <v>138</v>
      </c>
      <c r="E118" s="260">
        <v>45261</v>
      </c>
      <c r="F118" s="261" t="s">
        <v>480</v>
      </c>
      <c r="G118" s="256">
        <v>1361361366</v>
      </c>
      <c r="H118" s="257" t="s">
        <v>175</v>
      </c>
      <c r="I118" s="258"/>
    </row>
    <row r="119" spans="1:9" ht="16.5" thickBot="1" x14ac:dyDescent="0.3">
      <c r="A119" s="251" t="str">
        <f>IF(COUNTIF(Panel!$D$12:$L$60,B119)=1,"T",IF(COUNTIF(Panel!$D$12:$L$60,B119)&gt;1,"DW",""))</f>
        <v>T</v>
      </c>
      <c r="B119" s="252" t="str">
        <f t="shared" si="3"/>
        <v>EX2 Susan, B.</v>
      </c>
      <c r="C119" s="259" t="s">
        <v>208</v>
      </c>
      <c r="D119" s="259" t="s">
        <v>159</v>
      </c>
      <c r="E119" s="260">
        <v>44927</v>
      </c>
      <c r="F119" s="261"/>
      <c r="G119" s="256">
        <v>1234567891</v>
      </c>
      <c r="H119" s="257" t="s">
        <v>176</v>
      </c>
      <c r="I119" s="258"/>
    </row>
    <row r="120" spans="1:9" ht="16.5" thickBot="1" x14ac:dyDescent="0.3">
      <c r="A120" s="251" t="str">
        <f>IF(COUNTIF(Panel!$D$12:$L$60,B120)=1,"T",IF(COUNTIF(Panel!$D$12:$L$60,B120)&gt;1,"DW",""))</f>
        <v>T</v>
      </c>
      <c r="B120" s="252" t="str">
        <f t="shared" si="3"/>
        <v>EX3 Thomas, J.</v>
      </c>
      <c r="C120" s="259" t="s">
        <v>209</v>
      </c>
      <c r="D120" s="259" t="s">
        <v>413</v>
      </c>
      <c r="E120" s="260">
        <v>45748</v>
      </c>
      <c r="F120" s="261"/>
      <c r="G120" s="256"/>
      <c r="H120" s="257"/>
      <c r="I120" s="258"/>
    </row>
    <row r="121" spans="1:9" ht="16.5" thickBot="1" x14ac:dyDescent="0.3">
      <c r="A121" s="251" t="str">
        <f>IF(COUNTIF(Panel!$D$12:$L$60,B121)=1,"T",IF(COUNTIF(Panel!$D$12:$L$60,B121)&gt;1,"DW",""))</f>
        <v>T</v>
      </c>
      <c r="B121" s="252" t="str">
        <f t="shared" si="3"/>
        <v>EX3 Thot, B.</v>
      </c>
      <c r="C121" s="259" t="s">
        <v>209</v>
      </c>
      <c r="D121" s="259" t="s">
        <v>158</v>
      </c>
      <c r="E121" s="260">
        <v>45505</v>
      </c>
      <c r="F121" s="261" t="s">
        <v>480</v>
      </c>
      <c r="G121" s="256">
        <v>1234567891</v>
      </c>
      <c r="H121" s="257" t="s">
        <v>177</v>
      </c>
      <c r="I121" s="258"/>
    </row>
    <row r="122" spans="1:9" ht="16.5" thickBot="1" x14ac:dyDescent="0.3">
      <c r="A122" s="251" t="str">
        <f>IF(COUNTIF(Panel!$D$12:$L$60,B122)=1,"T",IF(COUNTIF(Panel!$D$12:$L$60,B122)&gt;1,"DW",""))</f>
        <v>T</v>
      </c>
      <c r="B122" s="252" t="str">
        <f t="shared" si="3"/>
        <v>EX3 Tiffany, H.</v>
      </c>
      <c r="C122" s="259" t="s">
        <v>209</v>
      </c>
      <c r="D122" s="259" t="s">
        <v>414</v>
      </c>
      <c r="E122" s="260">
        <v>47484</v>
      </c>
      <c r="F122" s="261"/>
      <c r="G122" s="256"/>
      <c r="H122" s="257"/>
      <c r="I122" s="258"/>
    </row>
    <row r="123" spans="1:9" ht="16.5" thickBot="1" x14ac:dyDescent="0.3">
      <c r="A123" s="251" t="str">
        <f>IF(COUNTIF(Panel!$D$12:$L$60,B123)=1,"T",IF(COUNTIF(Panel!$D$12:$L$60,B123)&gt;1,"DW",""))</f>
        <v>T</v>
      </c>
      <c r="B123" s="252" t="str">
        <f t="shared" si="3"/>
        <v>EX3 Timothy, M.</v>
      </c>
      <c r="C123" s="259" t="s">
        <v>209</v>
      </c>
      <c r="D123" s="259" t="s">
        <v>415</v>
      </c>
      <c r="E123" s="260">
        <v>45870</v>
      </c>
      <c r="F123" s="261"/>
      <c r="G123" s="256"/>
      <c r="H123" s="257"/>
      <c r="I123" s="258"/>
    </row>
    <row r="124" spans="1:9" ht="16.5" thickBot="1" x14ac:dyDescent="0.3">
      <c r="A124" s="251" t="str">
        <f>IF(COUNTIF(Panel!$D$12:$L$60,B124)=1,"T",IF(COUNTIF(Panel!$D$12:$L$60,B124)&gt;1,"DW",""))</f>
        <v>T</v>
      </c>
      <c r="B124" s="252" t="str">
        <f t="shared" si="3"/>
        <v>EX4 Towel, W.</v>
      </c>
      <c r="C124" s="259" t="s">
        <v>210</v>
      </c>
      <c r="D124" s="259" t="s">
        <v>169</v>
      </c>
      <c r="E124" s="260">
        <v>46997</v>
      </c>
      <c r="F124" s="261"/>
      <c r="G124" s="256">
        <v>6549873214</v>
      </c>
      <c r="H124" s="257" t="s">
        <v>178</v>
      </c>
      <c r="I124" s="258"/>
    </row>
    <row r="125" spans="1:9" ht="16.5" thickBot="1" x14ac:dyDescent="0.3">
      <c r="A125" s="251" t="str">
        <f>IF(COUNTIF(Panel!$D$12:$L$60,B125)=1,"T",IF(COUNTIF(Panel!$D$12:$L$60,B125)&gt;1,"DW",""))</f>
        <v>T</v>
      </c>
      <c r="B125" s="252" t="str">
        <f t="shared" si="3"/>
        <v>EX5 Troopa, K.</v>
      </c>
      <c r="C125" s="259" t="s">
        <v>212</v>
      </c>
      <c r="D125" s="259" t="s">
        <v>87</v>
      </c>
      <c r="E125" s="260">
        <v>45935</v>
      </c>
      <c r="F125" s="261"/>
      <c r="G125" s="256">
        <v>1301301300</v>
      </c>
      <c r="H125" s="257" t="s">
        <v>179</v>
      </c>
      <c r="I125" s="258"/>
    </row>
    <row r="126" spans="1:9" ht="16.5" thickBot="1" x14ac:dyDescent="0.3">
      <c r="A126" s="251" t="str">
        <f>IF(COUNTIF(Panel!$D$12:$L$60,B126)=1,"T",IF(COUNTIF(Panel!$D$12:$L$60,B126)&gt;1,"DW",""))</f>
        <v>T</v>
      </c>
      <c r="B126" s="252" t="str">
        <f t="shared" si="3"/>
        <v>EX6 Twat, W.</v>
      </c>
      <c r="C126" s="259" t="s">
        <v>213</v>
      </c>
      <c r="D126" s="259" t="s">
        <v>161</v>
      </c>
      <c r="E126" s="260">
        <v>47027</v>
      </c>
      <c r="F126" s="261"/>
      <c r="G126" s="256">
        <v>1236549876</v>
      </c>
      <c r="H126" s="257" t="s">
        <v>180</v>
      </c>
      <c r="I126" s="258"/>
    </row>
    <row r="127" spans="1:9" ht="16.5" thickBot="1" x14ac:dyDescent="0.3">
      <c r="A127" s="251" t="str">
        <f>IF(COUNTIF(Panel!$D$12:$L$60,B127)=1,"T",IF(COUNTIF(Panel!$D$12:$L$60,B127)&gt;1,"DW",""))</f>
        <v>T</v>
      </c>
      <c r="B127" s="252" t="str">
        <f t="shared" si="3"/>
        <v>EX7 Twenty, I.</v>
      </c>
      <c r="C127" s="259" t="s">
        <v>214</v>
      </c>
      <c r="D127" s="259" t="s">
        <v>165</v>
      </c>
      <c r="E127" s="260">
        <v>45231</v>
      </c>
      <c r="F127" s="261" t="s">
        <v>480</v>
      </c>
      <c r="G127" s="256">
        <v>3216549876</v>
      </c>
      <c r="H127" s="257" t="s">
        <v>181</v>
      </c>
      <c r="I127" s="258"/>
    </row>
    <row r="128" spans="1:9" ht="16.5" thickBot="1" x14ac:dyDescent="0.3">
      <c r="A128" s="251" t="str">
        <f>IF(COUNTIF(Panel!$D$12:$L$60,B128)=1,"T",IF(COUNTIF(Panel!$D$12:$L$60,B128)&gt;1,"DW",""))</f>
        <v>T</v>
      </c>
      <c r="B128" s="252" t="str">
        <f t="shared" si="3"/>
        <v>EX8 Waffle, N.</v>
      </c>
      <c r="C128" s="259" t="s">
        <v>215</v>
      </c>
      <c r="D128" s="259" t="s">
        <v>102</v>
      </c>
      <c r="E128" s="260">
        <v>46478</v>
      </c>
      <c r="F128" s="261"/>
      <c r="G128" s="256">
        <v>1311311312</v>
      </c>
      <c r="H128" s="257" t="s">
        <v>182</v>
      </c>
      <c r="I128" s="258"/>
    </row>
    <row r="129" spans="1:9" ht="16.5" thickBot="1" x14ac:dyDescent="0.3">
      <c r="A129" s="251" t="str">
        <f>IF(COUNTIF(Panel!$D$12:$L$60,B129)=1,"T",IF(COUNTIF(Panel!$D$12:$L$60,B129)&gt;1,"DW",""))</f>
        <v>T</v>
      </c>
      <c r="B129" s="252" t="str">
        <f t="shared" si="3"/>
        <v>EX9 Whatshername, K.</v>
      </c>
      <c r="C129" s="259" t="s">
        <v>216</v>
      </c>
      <c r="D129" s="259" t="s">
        <v>120</v>
      </c>
      <c r="E129" s="260">
        <v>45217</v>
      </c>
      <c r="F129" s="261" t="s">
        <v>480</v>
      </c>
      <c r="G129" s="256">
        <v>1311311311</v>
      </c>
      <c r="H129" s="257" t="s">
        <v>183</v>
      </c>
      <c r="I129" s="258"/>
    </row>
    <row r="130" spans="1:9" ht="16.5" thickBot="1" x14ac:dyDescent="0.3">
      <c r="A130" s="251" t="str">
        <f>IF(COUNTIF(Panel!$D$12:$L$60,B130)=1,"T",IF(COUNTIF(Panel!$D$12:$L$60,B130)&gt;1,"DW",""))</f>
        <v>T</v>
      </c>
      <c r="B130" s="252" t="str">
        <f t="shared" si="3"/>
        <v>EX3 Whit, C.</v>
      </c>
      <c r="C130" s="259" t="s">
        <v>209</v>
      </c>
      <c r="D130" s="259" t="s">
        <v>270</v>
      </c>
      <c r="E130" s="260">
        <v>46988</v>
      </c>
      <c r="F130" s="261"/>
      <c r="G130" s="256"/>
      <c r="H130" s="257" t="s">
        <v>175</v>
      </c>
      <c r="I130" s="258"/>
    </row>
    <row r="131" spans="1:9" ht="15.75" x14ac:dyDescent="0.25">
      <c r="A131" s="251" t="str">
        <f>IF(COUNTIF(Panel!$D$12:$L$60,B131)=1,"T",IF(COUNTIF(Panel!$D$12:$L$60,B131)&gt;1,"DW",""))</f>
        <v>T</v>
      </c>
      <c r="B131" s="252" t="str">
        <f t="shared" ref="B131" si="4">IF(AND(C131&lt;&gt;"",D131&lt;&gt;""),C131&amp;" "&amp;IFERROR(IFERROR(LEFT(D131,(FIND(",",D131,1)-1)),LEFT(D131,(FIND(" ",D131,1)-1))),D131)&amp;IFERROR(_xlfn.CONCAT(",",MID(D131,(FIND(" ",D131,1)),2),"."),""),"")</f>
        <v>EX3 William, W.</v>
      </c>
      <c r="C131" s="259" t="s">
        <v>209</v>
      </c>
      <c r="D131" s="259" t="s">
        <v>416</v>
      </c>
      <c r="E131" s="260">
        <v>46539</v>
      </c>
      <c r="F131" s="261"/>
      <c r="G131" s="256"/>
      <c r="H131" s="257"/>
      <c r="I131" s="258"/>
    </row>
  </sheetData>
  <conditionalFormatting sqref="A3:A131">
    <cfRule type="beginsWith" dxfId="130" priority="13" operator="beginsWith" text="T">
      <formula>LEFT(A3,LEN("T"))="T"</formula>
    </cfRule>
  </conditionalFormatting>
  <conditionalFormatting sqref="A4:A131">
    <cfRule type="beginsWith" dxfId="129" priority="12" operator="beginsWith" text="DW">
      <formula>LEFT(A4,LEN("DW"))="DW"</formula>
    </cfRule>
  </conditionalFormatting>
  <conditionalFormatting sqref="A1:ZZ900">
    <cfRule type="expression" priority="1">
      <formula>TRUE()</formula>
    </cfRule>
  </conditionalFormatting>
  <conditionalFormatting sqref="B3:B131">
    <cfRule type="containsErrors" dxfId="127" priority="4">
      <formula>ISERROR(B3)</formula>
    </cfRule>
    <cfRule type="containsErrors" dxfId="126" priority="16">
      <formula>ISERROR(B3)</formula>
    </cfRule>
  </conditionalFormatting>
  <dataValidations count="2">
    <dataValidation type="date" operator="greaterThan" allowBlank="1" showInputMessage="1" showErrorMessage="1" sqref="N61" xr:uid="{840A0AEF-FEE5-4CFE-AC69-E9F6557D16F8}">
      <formula1>33147</formula1>
    </dataValidation>
    <dataValidation type="date" errorStyle="information" operator="greaterThan" allowBlank="1" showInputMessage="1" showErrorMessage="1" errorTitle="You need to enter a date." error="You need to enter the date like the following examples:_x000a__x000a_January 2030_x000a_Jan25_x000a_11Jan2030_x000a_" sqref="E3:E131" xr:uid="{54E5B372-71D5-47D8-8042-6155F87B16A3}">
      <formula1>29221</formula1>
    </dataValidation>
  </dataValidations>
  <pageMargins left="0.25" right="0.25" top="0.75" bottom="0.75" header="0.3" footer="0.3"/>
  <pageSetup scale="38" orientation="portrait" horizontalDpi="360" verticalDpi="360"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expression" priority="3" id="{AB9029E4-85EB-44DD-AD13-83269494A258}">
            <xm:f>OR($F3=MiscFormulas!$A$15,AND($E3&gt;TODAY(),$E3&lt;=(TODAY()+MiscFormulas!$B$56)),$E3&lt;TODAY())</xm:f>
            <x14:dxf>
              <fill>
                <patternFill>
                  <bgColor rgb="FF92D050"/>
                </patternFill>
              </fill>
            </x14:dxf>
          </x14:cfRule>
          <xm:sqref>A3:I131</xm:sqref>
        </x14:conditionalFormatting>
        <x14:conditionalFormatting xmlns:xm="http://schemas.microsoft.com/office/excel/2006/main">
          <x14:cfRule type="expression" priority="5" id="{C3DF32CC-D99A-4B20-8A71-E213E11E586A}">
            <xm:f>$F3=MiscFormulas!$A$16</xm:f>
            <x14:dxf>
              <fill>
                <patternFill>
                  <bgColor rgb="FF00B0F0"/>
                </patternFill>
              </fill>
            </x14:dxf>
          </x14:cfRule>
          <x14:cfRule type="expression" priority="6" id="{0EC53E72-BBF4-44FD-9A20-111F9B9371D9}">
            <xm:f>$F3=MiscFormulas!$A$13</xm:f>
            <x14:dxf>
              <fill>
                <patternFill>
                  <bgColor theme="7" tint="0.59996337778862885"/>
                </patternFill>
              </fill>
            </x14:dxf>
          </x14:cfRule>
          <x14:cfRule type="expression" priority="7" id="{9E2B8B43-34CD-4412-AD1D-DE50F813F509}">
            <xm:f>$F3=MiscFormulas!$A$12</xm:f>
            <x14:dxf>
              <fill>
                <patternFill>
                  <bgColor rgb="FFFF0000"/>
                </patternFill>
              </fill>
            </x14:dxf>
          </x14:cfRule>
          <x14:cfRule type="expression" priority="8" id="{F9AB6147-4183-405C-84EE-5A83D85A935E}">
            <xm:f>$F3=MiscFormulas!$A$11</xm:f>
            <x14:dxf>
              <fill>
                <patternFill>
                  <bgColor theme="7" tint="-0.24994659260841701"/>
                </patternFill>
              </fill>
            </x14:dxf>
          </x14:cfRule>
          <x14:cfRule type="expression" priority="9" id="{78682AED-8781-4771-A8F7-282FA61CC2C8}">
            <xm:f>$F3=MiscFormulas!$A$14</xm:f>
            <x14:dxf>
              <fill>
                <patternFill>
                  <bgColor rgb="FFAC75D5"/>
                </patternFill>
              </fill>
            </x14:dxf>
          </x14:cfRule>
          <x14:cfRule type="expression" priority="10" id="{20D116A5-8A0B-49EF-8DFA-02979BC42328}">
            <xm:f>$F3=MiscFormulas!$A$17</xm:f>
            <x14:dxf>
              <fill>
                <patternFill>
                  <bgColor theme="0" tint="-0.14996795556505021"/>
                </patternFill>
              </fill>
            </x14:dxf>
          </x14:cfRule>
          <xm:sqref>B3:I131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1BA74CB-D064-4714-B4ED-703441346072}">
          <x14:formula1>
            <xm:f>MiscFormulas!$A$11:$A$18</xm:f>
          </x14:formula1>
          <xm:sqref>F3:F131</xm:sqref>
        </x14:dataValidation>
        <x14:dataValidation type="list" allowBlank="1" showInputMessage="1" showErrorMessage="1" xr:uid="{E53A862D-DBF9-42F2-B37F-B361DB69829F}">
          <x14:formula1>
            <xm:f>MiscFormulas!$A$22:$A$41</xm:f>
          </x14:formula1>
          <xm:sqref>H3:H131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574-71EC-4EE3-AC48-B1CD15C63696}">
  <sheetPr>
    <tabColor theme="0"/>
  </sheetPr>
  <dimension ref="A1:BU132"/>
  <sheetViews>
    <sheetView topLeftCell="B1" workbookViewId="0">
      <selection activeCell="AI1" sqref="AI1:BQ1048576"/>
    </sheetView>
  </sheetViews>
  <sheetFormatPr defaultRowHeight="23.25" x14ac:dyDescent="0.35"/>
  <cols>
    <col min="1" max="1" width="16.28515625" hidden="1" customWidth="1"/>
    <col min="2" max="2" width="37.5703125" style="170" customWidth="1"/>
    <col min="3" max="3" width="1.140625" style="182" customWidth="1"/>
    <col min="4" max="33" width="4.42578125" customWidth="1"/>
    <col min="34" max="34" width="7.42578125" customWidth="1"/>
    <col min="35" max="35" width="8.7109375" hidden="1" customWidth="1"/>
    <col min="36" max="36" width="32.5703125" hidden="1" customWidth="1"/>
    <col min="37" max="37" width="5.85546875" hidden="1" customWidth="1"/>
    <col min="38" max="38" width="6.85546875" hidden="1" customWidth="1"/>
    <col min="39" max="39" width="6.140625" hidden="1" customWidth="1"/>
    <col min="40" max="66" width="5.5703125" hidden="1" customWidth="1"/>
    <col min="67" max="67" width="0.140625" hidden="1" customWidth="1"/>
    <col min="68" max="69" width="0" hidden="1" customWidth="1"/>
  </cols>
  <sheetData>
    <row r="1" spans="1:73" ht="38.1" customHeight="1" thickTop="1" thickBot="1" x14ac:dyDescent="0.6">
      <c r="B1" s="175" t="str">
        <f>Panel!D1&amp;", "&amp;Panel!D2&amp;". Vacation Tracker"</f>
        <v>October, 2023. Vacation Tracker</v>
      </c>
      <c r="C1" s="180"/>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207" t="s">
        <v>267</v>
      </c>
      <c r="AJ1" s="207"/>
      <c r="AK1" s="207" t="b">
        <f ca="1">IF(OR(B3=0,D3=0),FALSE,IF(WatchbillMONTHLY!$A$3=1,IF(VLOOKUP(B3,WatchbillMONTHLY!$B$5:$B$19,1)=B3,TRUE,FALSE),FALSE))</f>
        <v>0</v>
      </c>
      <c r="AL1" s="207"/>
      <c r="AM1" s="207"/>
      <c r="AN1" s="207"/>
      <c r="AO1" s="207"/>
      <c r="AP1" s="207"/>
      <c r="AQ1" s="207"/>
      <c r="AR1" s="207" t="e" cm="1">
        <f t="array" aca="1" ref="AR1" ca="1" xml:space="preserve">
IF(_xlfn.XLOOKUP(AR$2,WatchbillMONTHLY!$A$3:$U$3,OFFSET(WatchbillMONTHLY!$A$3:$U$3,1,2))=IF(_xlfn.XLOOKUP($A3,INDIRECT("_"&amp;_xlfn.XLOOKUP(AR$2,WatchbillMONTHLY!$A$3:$U$3,OFFSET(WatchbillMONTHLY!$A$3:$U$3,1,2))),INDIRECT("_"&amp;_xlfn.XLOOKUP(AR$2,WatchbillMONTHLY!$A$3:$U$3,OFFSET(WatchbillMONTHLY!$A$3:$U$3,1,2))))=$A3,_xlfn.XLOOKUP(AR$2,WatchbillMONTHLY!$A$3:$U$3,OFFSET(WatchbillMONTHLY!$A$3:$U$3,1,2)),FALSE),TRUE)</f>
        <v>#N/A</v>
      </c>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8"/>
    </row>
    <row r="2" spans="1:73" ht="39" customHeight="1" thickTop="1" thickBot="1" x14ac:dyDescent="0.4">
      <c r="B2" s="177" t="s">
        <v>271</v>
      </c>
      <c r="C2" s="181" t="s">
        <v>233</v>
      </c>
      <c r="D2" s="171" t="s">
        <v>234</v>
      </c>
      <c r="E2" s="171" t="s">
        <v>235</v>
      </c>
      <c r="F2" s="171" t="s">
        <v>236</v>
      </c>
      <c r="G2" s="171" t="s">
        <v>237</v>
      </c>
      <c r="H2" s="171" t="s">
        <v>238</v>
      </c>
      <c r="I2" s="171" t="s">
        <v>239</v>
      </c>
      <c r="J2" s="171" t="s">
        <v>240</v>
      </c>
      <c r="K2" s="171" t="s">
        <v>241</v>
      </c>
      <c r="L2" s="171" t="s">
        <v>242</v>
      </c>
      <c r="M2" s="171" t="s">
        <v>243</v>
      </c>
      <c r="N2" s="171" t="s">
        <v>244</v>
      </c>
      <c r="O2" s="171" t="s">
        <v>245</v>
      </c>
      <c r="P2" s="171" t="s">
        <v>246</v>
      </c>
      <c r="Q2" s="171" t="s">
        <v>247</v>
      </c>
      <c r="R2" s="171" t="s">
        <v>248</v>
      </c>
      <c r="S2" s="171" t="s">
        <v>249</v>
      </c>
      <c r="T2" s="171" t="s">
        <v>250</v>
      </c>
      <c r="U2" s="171" t="s">
        <v>251</v>
      </c>
      <c r="V2" s="171" t="s">
        <v>252</v>
      </c>
      <c r="W2" s="171" t="s">
        <v>253</v>
      </c>
      <c r="X2" s="171" t="s">
        <v>254</v>
      </c>
      <c r="Y2" s="171" t="s">
        <v>255</v>
      </c>
      <c r="Z2" s="171" t="s">
        <v>256</v>
      </c>
      <c r="AA2" s="171" t="s">
        <v>257</v>
      </c>
      <c r="AB2" s="171" t="s">
        <v>258</v>
      </c>
      <c r="AC2" s="171" t="s">
        <v>259</v>
      </c>
      <c r="AD2" s="171" t="s">
        <v>260</v>
      </c>
      <c r="AE2" s="171" t="s">
        <v>261</v>
      </c>
      <c r="AF2" s="171" t="s">
        <v>262</v>
      </c>
      <c r="AG2" s="171" t="s">
        <v>263</v>
      </c>
      <c r="AH2" s="172" t="s">
        <v>264</v>
      </c>
      <c r="AI2" s="209"/>
      <c r="AJ2" s="375" t="str" cm="1">
        <f t="array" aca="1" ref="AJ2" ca="1">IF(OR(AJ3:AJ131&gt;0),"People Scheduled on Vacation Days and when…","")</f>
        <v>People Scheduled on Vacation Days and when…</v>
      </c>
      <c r="AK2" s="205">
        <v>1</v>
      </c>
      <c r="AL2" s="205">
        <v>2</v>
      </c>
      <c r="AM2" s="205">
        <v>3</v>
      </c>
      <c r="AN2" s="205">
        <v>4</v>
      </c>
      <c r="AO2" s="205">
        <v>5</v>
      </c>
      <c r="AP2" s="205">
        <v>6</v>
      </c>
      <c r="AQ2" s="205">
        <v>7</v>
      </c>
      <c r="AR2" s="205">
        <v>8</v>
      </c>
      <c r="AS2" s="205">
        <v>9</v>
      </c>
      <c r="AT2" s="205">
        <v>10</v>
      </c>
      <c r="AU2" s="205">
        <v>11</v>
      </c>
      <c r="AV2" s="205">
        <v>12</v>
      </c>
      <c r="AW2" s="205">
        <v>13</v>
      </c>
      <c r="AX2" s="205">
        <v>14</v>
      </c>
      <c r="AY2" s="205">
        <v>15</v>
      </c>
      <c r="AZ2" s="205">
        <v>16</v>
      </c>
      <c r="BA2" s="205">
        <v>17</v>
      </c>
      <c r="BB2" s="205">
        <v>18</v>
      </c>
      <c r="BC2" s="205">
        <v>19</v>
      </c>
      <c r="BD2" s="205">
        <v>20</v>
      </c>
      <c r="BE2" s="205">
        <v>21</v>
      </c>
      <c r="BF2" s="205">
        <v>22</v>
      </c>
      <c r="BG2" s="205">
        <v>23</v>
      </c>
      <c r="BH2" s="205">
        <v>24</v>
      </c>
      <c r="BI2" s="205">
        <v>25</v>
      </c>
      <c r="BJ2" s="205">
        <v>26</v>
      </c>
      <c r="BK2" s="205">
        <v>27</v>
      </c>
      <c r="BL2" s="205">
        <v>28</v>
      </c>
      <c r="BM2" s="205">
        <v>29</v>
      </c>
      <c r="BN2" s="205">
        <v>30</v>
      </c>
      <c r="BO2" s="206">
        <v>31</v>
      </c>
      <c r="BP2" s="210"/>
      <c r="BQ2" s="174" t="s">
        <v>268</v>
      </c>
      <c r="BR2" s="98"/>
      <c r="BS2" s="98"/>
      <c r="BT2" s="98"/>
      <c r="BU2" s="98"/>
    </row>
    <row r="3" spans="1:73" ht="24.95" customHeight="1" x14ac:dyDescent="0.35">
      <c r="A3" t="str" cm="1">
        <f t="array" ref="A3:A131">Personnell[Rank_LastName]</f>
        <v>EX3 Aaron, A.</v>
      </c>
      <c r="B3" s="213" t="str" cm="1">
        <f t="array" ref="B3:B131">CONCATENATE(Personnell[Title]," ",Personnell[NAME])</f>
        <v>EX3 Aaron, Ashmoore</v>
      </c>
      <c r="C3" s="217"/>
      <c r="D3" s="228" t="s">
        <v>266</v>
      </c>
      <c r="E3" s="229"/>
      <c r="F3" s="229"/>
      <c r="G3" s="229"/>
      <c r="H3" s="229"/>
      <c r="I3" s="229"/>
      <c r="J3" s="229"/>
      <c r="K3" s="229"/>
      <c r="L3" s="229"/>
      <c r="M3" s="229"/>
      <c r="N3" s="229"/>
      <c r="O3" s="229"/>
      <c r="P3" s="229"/>
      <c r="Q3" s="229"/>
      <c r="R3" s="229"/>
      <c r="S3" s="229"/>
      <c r="T3" s="229"/>
      <c r="U3" s="229"/>
      <c r="V3" s="229"/>
      <c r="W3" s="229"/>
      <c r="X3" s="229"/>
      <c r="Y3" s="229"/>
      <c r="Z3" s="229" t="s">
        <v>266</v>
      </c>
      <c r="AA3" s="229"/>
      <c r="AB3" s="229"/>
      <c r="AC3" s="229"/>
      <c r="AD3" s="229"/>
      <c r="AE3" s="229"/>
      <c r="AF3" s="229"/>
      <c r="AG3" s="229"/>
      <c r="AH3" s="178"/>
      <c r="AI3" s="209"/>
      <c r="AJ3" s="209" t="str" cm="1">
        <f t="array" aca="1" ref="AJ3" ca="1">IF(OR(AK3:BN3=TRUE),$A3&amp;" :  ","")&amp;_xlfn.TEXTJOIN(" | ",TRUE,IF(AK3:BN3=TRUE,$AK$2:$BN$2,""))</f>
        <v/>
      </c>
      <c r="AK3" s="209" t="b" cm="1">
        <f t="array" aca="1" ref="AK3" ca="1">IF(AND($A3 &gt; 0, D3 &gt; 0,AK$2&lt;MiscFormulas!$A$5+1),
_xlfn.IFNA(
_xlfn.IFNA(
_xlfn.IFNA(
_xlfn.IFNA(
_xlfn.IFNA(
_xlfn.IFNA(
IF(_xlfn.XLOOKUP(AK$2,WatchbillMONTHLY!$A$3:$U$3,OFFSET(WatchbillMONTHLY!$A$3:$U$3,1,2))=IF(_xlfn.XLOOKUP($A3,INDIRECT("_"&amp;_xlfn.XLOOKUP(AK$2,WatchbillMONTHLY!$A$3:$U$3,OFFSET(WatchbillMONTHLY!$A$3:$U$3,1,2))),INDIRECT("_"&amp;_xlfn.XLOOKUP(AK$2,WatchbillMONTHLY!$A$3:$U$3,OFFSET(WatchbillMONTHLY!$A$3:$U$3,1,2))))=$A3,_xlfn.XLOOKUP(AK$2,WatchbillMONTHLY!$A$3:$U$3,OFFSET(WatchbillMONTHLY!$A$3:$U$3,1,2)),FALSE),TRUE,FALSE),
IF(_xlfn.XLOOKUP(AK$2,WatchbillMONTHLY!$A$20:$U$20,OFFSET(WatchbillMONTHLY!$A$20:$U$20,1,2))=IF(_xlfn.XLOOKUP($A3,INDIRECT("_"&amp;_xlfn.XLOOKUP(AK$2,WatchbillMONTHLY!$A$20:$U$20,OFFSET(WatchbillMONTHLY!$A$20:$U$20,1,2))),INDIRECT("_"&amp;_xlfn.XLOOKUP(AK$2,WatchbillMONTHLY!$A$20:$U$20,OFFSET(WatchbillMONTHLY!$A$20:$U$20,1,2))))=$A3,_xlfn.XLOOKUP(AK$2,WatchbillMONTHLY!$A$20:$U$20,OFFSET(WatchbillMONTHLY!$A$20:$U$20,1,2)),FALSE),TRUE,FALSE)),
IF(_xlfn.XLOOKUP(AK$2,WatchbillMONTHLY!$A$37:$U$37,OFFSET(WatchbillMONTHLY!$A$37:$U$37,1,2))=IF(_xlfn.XLOOKUP($A3,INDIRECT("_"&amp;_xlfn.XLOOKUP(AK$2,WatchbillMONTHLY!$A$37:$U$37,OFFSET(WatchbillMONTHLY!$A$37:$U$37,1,2))),INDIRECT("_"&amp;_xlfn.XLOOKUP(AK$2,WatchbillMONTHLY!$A$37:$U$37,OFFSET(WatchbillMONTHLY!$A$37:$U$37,1,2))))=$A3,_xlfn.XLOOKUP(AK$2,WatchbillMONTHLY!$A$37:$U$37,OFFSET(WatchbillMONTHLY!$A$37:$U$37,1,2)),FALSE),TRUE,FALSE)),
IF(_xlfn.XLOOKUP(AK$2,WatchbillMONTHLY!$A$54:$U$54,OFFSET(WatchbillMONTHLY!$A$54:$U$54,1,2))=IF(_xlfn.XLOOKUP($A3,INDIRECT("_"&amp;_xlfn.XLOOKUP(AK$2,WatchbillMONTHLY!$A$54:$U$54,OFFSET(WatchbillMONTHLY!$A$54:$U$54,1,2))),INDIRECT("_"&amp;_xlfn.XLOOKUP(AK$2,WatchbillMONTHLY!$A$54:$U$54,OFFSET(WatchbillMONTHLY!$A$54:$U$54,1,2))))=$A3,_xlfn.XLOOKUP(AK$2,WatchbillMONTHLY!$A$54:$U$54,OFFSET(WatchbillMONTHLY!$A$54:$U$54,1,2)),FALSE),TRUE,FALSE)),
IF(_xlfn.XLOOKUP(AK$2,WatchbillMONTHLY!$A$71:$U$71,OFFSET(WatchbillMONTHLY!$A$71:$U$71,1,2))=IF(_xlfn.XLOOKUP($A3,INDIRECT("_"&amp;_xlfn.XLOOKUP(AK$2,WatchbillMONTHLY!$A$71:$U$71,OFFSET(WatchbillMONTHLY!$A$71:$U$71,1,2))),INDIRECT("_"&amp;_xlfn.XLOOKUP(AK$2,WatchbillMONTHLY!$A$71:$U$71,OFFSET(WatchbillMONTHLY!$A$71:$U$71,1,2))))=$A3,_xlfn.XLOOKUP(AK$2,WatchbillMONTHLY!$A$71:$U$71,OFFSET(WatchbillMONTHLY!$A$71:$U$71,1,2)),FALSE),TRUE,FALSE)),
IF(_xlfn.XLOOKUP(AK$2,WatchbillMONTHLY!$A$88:$U$88,OFFSET(WatchbillMONTHLY!$A$88:$U$88,1,2))=IF(_xlfn.XLOOKUP($A3,INDIRECT("_"&amp;_xlfn.XLOOKUP(AK$2,WatchbillMONTHLY!$A$88:$U$88,OFFSET(WatchbillMONTHLY!$A$88:$U$88,1,2))),INDIRECT("_"&amp;_xlfn.XLOOKUP(AK$2,WatchbillMONTHLY!$A$88:$U$88,OFFSET(WatchbillMONTHLY!$A$88:$U$88,1,2))))=$A3,_xlfn.XLOOKUP(AK$2,WatchbillMONTHLY!$A$88:$U$88,OFFSET(WatchbillMONTHLY!$A$88:$U$88,1,2)),FALSE),TRUE,FALSE)),
FALSE),FALSE)</f>
        <v>0</v>
      </c>
      <c r="AL3" s="209" t="b" cm="1">
        <f t="array" aca="1" ref="AL3" ca="1">IF(AND($A3 &gt; 0, E3 &gt; 0,AL$2&lt;MiscFormulas!$A$5+1),
_xlfn.IFNA(
_xlfn.IFNA(
_xlfn.IFNA(
_xlfn.IFNA(
_xlfn.IFNA(
_xlfn.IFNA(
IF(_xlfn.XLOOKUP(AL$2,WatchbillMONTHLY!$A$3:$U$3,OFFSET(WatchbillMONTHLY!$A$3:$U$3,1,2))=IF(_xlfn.XLOOKUP($A3,INDIRECT("_"&amp;_xlfn.XLOOKUP(AL$2,WatchbillMONTHLY!$A$3:$U$3,OFFSET(WatchbillMONTHLY!$A$3:$U$3,1,2))),INDIRECT("_"&amp;_xlfn.XLOOKUP(AL$2,WatchbillMONTHLY!$A$3:$U$3,OFFSET(WatchbillMONTHLY!$A$3:$U$3,1,2))))=$A3,_xlfn.XLOOKUP(AL$2,WatchbillMONTHLY!$A$3:$U$3,OFFSET(WatchbillMONTHLY!$A$3:$U$3,1,2)),FALSE),TRUE,FALSE),
IF(_xlfn.XLOOKUP(AL$2,WatchbillMONTHLY!$A$20:$U$20,OFFSET(WatchbillMONTHLY!$A$20:$U$20,1,2))=IF(_xlfn.XLOOKUP($A3,INDIRECT("_"&amp;_xlfn.XLOOKUP(AL$2,WatchbillMONTHLY!$A$20:$U$20,OFFSET(WatchbillMONTHLY!$A$20:$U$20,1,2))),INDIRECT("_"&amp;_xlfn.XLOOKUP(AL$2,WatchbillMONTHLY!$A$20:$U$20,OFFSET(WatchbillMONTHLY!$A$20:$U$20,1,2))))=$A3,_xlfn.XLOOKUP(AL$2,WatchbillMONTHLY!$A$20:$U$20,OFFSET(WatchbillMONTHLY!$A$20:$U$20,1,2)),FALSE),TRUE,FALSE)),
IF(_xlfn.XLOOKUP(AL$2,WatchbillMONTHLY!$A$37:$U$37,OFFSET(WatchbillMONTHLY!$A$37:$U$37,1,2))=IF(_xlfn.XLOOKUP($A3,INDIRECT("_"&amp;_xlfn.XLOOKUP(AL$2,WatchbillMONTHLY!$A$37:$U$37,OFFSET(WatchbillMONTHLY!$A$37:$U$37,1,2))),INDIRECT("_"&amp;_xlfn.XLOOKUP(AL$2,WatchbillMONTHLY!$A$37:$U$37,OFFSET(WatchbillMONTHLY!$A$37:$U$37,1,2))))=$A3,_xlfn.XLOOKUP(AL$2,WatchbillMONTHLY!$A$37:$U$37,OFFSET(WatchbillMONTHLY!$A$37:$U$37,1,2)),FALSE),TRUE,FALSE)),
IF(_xlfn.XLOOKUP(AL$2,WatchbillMONTHLY!$A$54:$U$54,OFFSET(WatchbillMONTHLY!$A$54:$U$54,1,2))=IF(_xlfn.XLOOKUP($A3,INDIRECT("_"&amp;_xlfn.XLOOKUP(AL$2,WatchbillMONTHLY!$A$54:$U$54,OFFSET(WatchbillMONTHLY!$A$54:$U$54,1,2))),INDIRECT("_"&amp;_xlfn.XLOOKUP(AL$2,WatchbillMONTHLY!$A$54:$U$54,OFFSET(WatchbillMONTHLY!$A$54:$U$54,1,2))))=$A3,_xlfn.XLOOKUP(AL$2,WatchbillMONTHLY!$A$54:$U$54,OFFSET(WatchbillMONTHLY!$A$54:$U$54,1,2)),FALSE),TRUE,FALSE)),
IF(_xlfn.XLOOKUP(AL$2,WatchbillMONTHLY!$A$71:$U$71,OFFSET(WatchbillMONTHLY!$A$71:$U$71,1,2))=IF(_xlfn.XLOOKUP($A3,INDIRECT("_"&amp;_xlfn.XLOOKUP(AL$2,WatchbillMONTHLY!$A$71:$U$71,OFFSET(WatchbillMONTHLY!$A$71:$U$71,1,2))),INDIRECT("_"&amp;_xlfn.XLOOKUP(AL$2,WatchbillMONTHLY!$A$71:$U$71,OFFSET(WatchbillMONTHLY!$A$71:$U$71,1,2))))=$A3,_xlfn.XLOOKUP(AL$2,WatchbillMONTHLY!$A$71:$U$71,OFFSET(WatchbillMONTHLY!$A$71:$U$71,1,2)),FALSE),TRUE,FALSE)),
IF(_xlfn.XLOOKUP(AL$2,WatchbillMONTHLY!$A$88:$U$88,OFFSET(WatchbillMONTHLY!$A$88:$U$88,1,2))=IF(_xlfn.XLOOKUP($A3,INDIRECT("_"&amp;_xlfn.XLOOKUP(AL$2,WatchbillMONTHLY!$A$88:$U$88,OFFSET(WatchbillMONTHLY!$A$88:$U$88,1,2))),INDIRECT("_"&amp;_xlfn.XLOOKUP(AL$2,WatchbillMONTHLY!$A$88:$U$88,OFFSET(WatchbillMONTHLY!$A$88:$U$88,1,2))))=$A3,_xlfn.XLOOKUP(AL$2,WatchbillMONTHLY!$A$88:$U$88,OFFSET(WatchbillMONTHLY!$A$88:$U$88,1,2)),FALSE),TRUE,FALSE)),
FALSE),FALSE)</f>
        <v>0</v>
      </c>
      <c r="AM3" s="209" t="b" cm="1">
        <f t="array" aca="1" ref="AM3" ca="1">IF(AND($A3 &gt; 0, F3 &gt; 0,AM$2&lt;MiscFormulas!$A$5+1),
_xlfn.IFNA(
_xlfn.IFNA(
_xlfn.IFNA(
_xlfn.IFNA(
_xlfn.IFNA(
_xlfn.IFNA(
IF(_xlfn.XLOOKUP(AM$2,WatchbillMONTHLY!$A$3:$U$3,OFFSET(WatchbillMONTHLY!$A$3:$U$3,1,2))=IF(_xlfn.XLOOKUP($A3,INDIRECT("_"&amp;_xlfn.XLOOKUP(AM$2,WatchbillMONTHLY!$A$3:$U$3,OFFSET(WatchbillMONTHLY!$A$3:$U$3,1,2))),INDIRECT("_"&amp;_xlfn.XLOOKUP(AM$2,WatchbillMONTHLY!$A$3:$U$3,OFFSET(WatchbillMONTHLY!$A$3:$U$3,1,2))))=$A3,_xlfn.XLOOKUP(AM$2,WatchbillMONTHLY!$A$3:$U$3,OFFSET(WatchbillMONTHLY!$A$3:$U$3,1,2)),FALSE),TRUE,FALSE),
IF(_xlfn.XLOOKUP(AM$2,WatchbillMONTHLY!$A$20:$U$20,OFFSET(WatchbillMONTHLY!$A$20:$U$20,1,2))=IF(_xlfn.XLOOKUP($A3,INDIRECT("_"&amp;_xlfn.XLOOKUP(AM$2,WatchbillMONTHLY!$A$20:$U$20,OFFSET(WatchbillMONTHLY!$A$20:$U$20,1,2))),INDIRECT("_"&amp;_xlfn.XLOOKUP(AM$2,WatchbillMONTHLY!$A$20:$U$20,OFFSET(WatchbillMONTHLY!$A$20:$U$20,1,2))))=$A3,_xlfn.XLOOKUP(AM$2,WatchbillMONTHLY!$A$20:$U$20,OFFSET(WatchbillMONTHLY!$A$20:$U$20,1,2)),FALSE),TRUE,FALSE)),
IF(_xlfn.XLOOKUP(AM$2,WatchbillMONTHLY!$A$37:$U$37,OFFSET(WatchbillMONTHLY!$A$37:$U$37,1,2))=IF(_xlfn.XLOOKUP($A3,INDIRECT("_"&amp;_xlfn.XLOOKUP(AM$2,WatchbillMONTHLY!$A$37:$U$37,OFFSET(WatchbillMONTHLY!$A$37:$U$37,1,2))),INDIRECT("_"&amp;_xlfn.XLOOKUP(AM$2,WatchbillMONTHLY!$A$37:$U$37,OFFSET(WatchbillMONTHLY!$A$37:$U$37,1,2))))=$A3,_xlfn.XLOOKUP(AM$2,WatchbillMONTHLY!$A$37:$U$37,OFFSET(WatchbillMONTHLY!$A$37:$U$37,1,2)),FALSE),TRUE,FALSE)),
IF(_xlfn.XLOOKUP(AM$2,WatchbillMONTHLY!$A$54:$U$54,OFFSET(WatchbillMONTHLY!$A$54:$U$54,1,2))=IF(_xlfn.XLOOKUP($A3,INDIRECT("_"&amp;_xlfn.XLOOKUP(AM$2,WatchbillMONTHLY!$A$54:$U$54,OFFSET(WatchbillMONTHLY!$A$54:$U$54,1,2))),INDIRECT("_"&amp;_xlfn.XLOOKUP(AM$2,WatchbillMONTHLY!$A$54:$U$54,OFFSET(WatchbillMONTHLY!$A$54:$U$54,1,2))))=$A3,_xlfn.XLOOKUP(AM$2,WatchbillMONTHLY!$A$54:$U$54,OFFSET(WatchbillMONTHLY!$A$54:$U$54,1,2)),FALSE),TRUE,FALSE)),
IF(_xlfn.XLOOKUP(AM$2,WatchbillMONTHLY!$A$71:$U$71,OFFSET(WatchbillMONTHLY!$A$71:$U$71,1,2))=IF(_xlfn.XLOOKUP($A3,INDIRECT("_"&amp;_xlfn.XLOOKUP(AM$2,WatchbillMONTHLY!$A$71:$U$71,OFFSET(WatchbillMONTHLY!$A$71:$U$71,1,2))),INDIRECT("_"&amp;_xlfn.XLOOKUP(AM$2,WatchbillMONTHLY!$A$71:$U$71,OFFSET(WatchbillMONTHLY!$A$71:$U$71,1,2))))=$A3,_xlfn.XLOOKUP(AM$2,WatchbillMONTHLY!$A$71:$U$71,OFFSET(WatchbillMONTHLY!$A$71:$U$71,1,2)),FALSE),TRUE,FALSE)),
IF(_xlfn.XLOOKUP(AM$2,WatchbillMONTHLY!$A$88:$U$88,OFFSET(WatchbillMONTHLY!$A$88:$U$88,1,2))=IF(_xlfn.XLOOKUP($A3,INDIRECT("_"&amp;_xlfn.XLOOKUP(AM$2,WatchbillMONTHLY!$A$88:$U$88,OFFSET(WatchbillMONTHLY!$A$88:$U$88,1,2))),INDIRECT("_"&amp;_xlfn.XLOOKUP(AM$2,WatchbillMONTHLY!$A$88:$U$88,OFFSET(WatchbillMONTHLY!$A$88:$U$88,1,2))))=$A3,_xlfn.XLOOKUP(AM$2,WatchbillMONTHLY!$A$88:$U$88,OFFSET(WatchbillMONTHLY!$A$88:$U$88,1,2)),FALSE),TRUE,FALSE)),
FALSE),FALSE)</f>
        <v>0</v>
      </c>
      <c r="AN3" s="209" t="b" cm="1">
        <f t="array" aca="1" ref="AN3" ca="1">IF(AND($A3 &gt; 0, G3 &gt; 0,AN$2&lt;MiscFormulas!$A$5+1),
_xlfn.IFNA(
_xlfn.IFNA(
_xlfn.IFNA(
_xlfn.IFNA(
_xlfn.IFNA(
_xlfn.IFNA(
IF(_xlfn.XLOOKUP(AN$2,WatchbillMONTHLY!$A$3:$U$3,OFFSET(WatchbillMONTHLY!$A$3:$U$3,1,2))=IF(_xlfn.XLOOKUP($A3,INDIRECT("_"&amp;_xlfn.XLOOKUP(AN$2,WatchbillMONTHLY!$A$3:$U$3,OFFSET(WatchbillMONTHLY!$A$3:$U$3,1,2))),INDIRECT("_"&amp;_xlfn.XLOOKUP(AN$2,WatchbillMONTHLY!$A$3:$U$3,OFFSET(WatchbillMONTHLY!$A$3:$U$3,1,2))))=$A3,_xlfn.XLOOKUP(AN$2,WatchbillMONTHLY!$A$3:$U$3,OFFSET(WatchbillMONTHLY!$A$3:$U$3,1,2)),FALSE),TRUE,FALSE),
IF(_xlfn.XLOOKUP(AN$2,WatchbillMONTHLY!$A$20:$U$20,OFFSET(WatchbillMONTHLY!$A$20:$U$20,1,2))=IF(_xlfn.XLOOKUP($A3,INDIRECT("_"&amp;_xlfn.XLOOKUP(AN$2,WatchbillMONTHLY!$A$20:$U$20,OFFSET(WatchbillMONTHLY!$A$20:$U$20,1,2))),INDIRECT("_"&amp;_xlfn.XLOOKUP(AN$2,WatchbillMONTHLY!$A$20:$U$20,OFFSET(WatchbillMONTHLY!$A$20:$U$20,1,2))))=$A3,_xlfn.XLOOKUP(AN$2,WatchbillMONTHLY!$A$20:$U$20,OFFSET(WatchbillMONTHLY!$A$20:$U$20,1,2)),FALSE),TRUE,FALSE)),
IF(_xlfn.XLOOKUP(AN$2,WatchbillMONTHLY!$A$37:$U$37,OFFSET(WatchbillMONTHLY!$A$37:$U$37,1,2))=IF(_xlfn.XLOOKUP($A3,INDIRECT("_"&amp;_xlfn.XLOOKUP(AN$2,WatchbillMONTHLY!$A$37:$U$37,OFFSET(WatchbillMONTHLY!$A$37:$U$37,1,2))),INDIRECT("_"&amp;_xlfn.XLOOKUP(AN$2,WatchbillMONTHLY!$A$37:$U$37,OFFSET(WatchbillMONTHLY!$A$37:$U$37,1,2))))=$A3,_xlfn.XLOOKUP(AN$2,WatchbillMONTHLY!$A$37:$U$37,OFFSET(WatchbillMONTHLY!$A$37:$U$37,1,2)),FALSE),TRUE,FALSE)),
IF(_xlfn.XLOOKUP(AN$2,WatchbillMONTHLY!$A$54:$U$54,OFFSET(WatchbillMONTHLY!$A$54:$U$54,1,2))=IF(_xlfn.XLOOKUP($A3,INDIRECT("_"&amp;_xlfn.XLOOKUP(AN$2,WatchbillMONTHLY!$A$54:$U$54,OFFSET(WatchbillMONTHLY!$A$54:$U$54,1,2))),INDIRECT("_"&amp;_xlfn.XLOOKUP(AN$2,WatchbillMONTHLY!$A$54:$U$54,OFFSET(WatchbillMONTHLY!$A$54:$U$54,1,2))))=$A3,_xlfn.XLOOKUP(AN$2,WatchbillMONTHLY!$A$54:$U$54,OFFSET(WatchbillMONTHLY!$A$54:$U$54,1,2)),FALSE),TRUE,FALSE)),
IF(_xlfn.XLOOKUP(AN$2,WatchbillMONTHLY!$A$71:$U$71,OFFSET(WatchbillMONTHLY!$A$71:$U$71,1,2))=IF(_xlfn.XLOOKUP($A3,INDIRECT("_"&amp;_xlfn.XLOOKUP(AN$2,WatchbillMONTHLY!$A$71:$U$71,OFFSET(WatchbillMONTHLY!$A$71:$U$71,1,2))),INDIRECT("_"&amp;_xlfn.XLOOKUP(AN$2,WatchbillMONTHLY!$A$71:$U$71,OFFSET(WatchbillMONTHLY!$A$71:$U$71,1,2))))=$A3,_xlfn.XLOOKUP(AN$2,WatchbillMONTHLY!$A$71:$U$71,OFFSET(WatchbillMONTHLY!$A$71:$U$71,1,2)),FALSE),TRUE,FALSE)),
IF(_xlfn.XLOOKUP(AN$2,WatchbillMONTHLY!$A$88:$U$88,OFFSET(WatchbillMONTHLY!$A$88:$U$88,1,2))=IF(_xlfn.XLOOKUP($A3,INDIRECT("_"&amp;_xlfn.XLOOKUP(AN$2,WatchbillMONTHLY!$A$88:$U$88,OFFSET(WatchbillMONTHLY!$A$88:$U$88,1,2))),INDIRECT("_"&amp;_xlfn.XLOOKUP(AN$2,WatchbillMONTHLY!$A$88:$U$88,OFFSET(WatchbillMONTHLY!$A$88:$U$88,1,2))))=$A3,_xlfn.XLOOKUP(AN$2,WatchbillMONTHLY!$A$88:$U$88,OFFSET(WatchbillMONTHLY!$A$88:$U$88,1,2)),FALSE),TRUE,FALSE)),
FALSE),FALSE)</f>
        <v>0</v>
      </c>
      <c r="AO3" s="209" t="b" cm="1">
        <f t="array" aca="1" ref="AO3" ca="1">IF(AND($A3 &gt; 0, H3 &gt; 0,AO$2&lt;MiscFormulas!$A$5+1),
_xlfn.IFNA(
_xlfn.IFNA(
_xlfn.IFNA(
_xlfn.IFNA(
_xlfn.IFNA(
_xlfn.IFNA(
IF(_xlfn.XLOOKUP(AO$2,WatchbillMONTHLY!$A$3:$U$3,OFFSET(WatchbillMONTHLY!$A$3:$U$3,1,2))=IF(_xlfn.XLOOKUP($A3,INDIRECT("_"&amp;_xlfn.XLOOKUP(AO$2,WatchbillMONTHLY!$A$3:$U$3,OFFSET(WatchbillMONTHLY!$A$3:$U$3,1,2))),INDIRECT("_"&amp;_xlfn.XLOOKUP(AO$2,WatchbillMONTHLY!$A$3:$U$3,OFFSET(WatchbillMONTHLY!$A$3:$U$3,1,2))))=$A3,_xlfn.XLOOKUP(AO$2,WatchbillMONTHLY!$A$3:$U$3,OFFSET(WatchbillMONTHLY!$A$3:$U$3,1,2)),FALSE),TRUE,FALSE),
IF(_xlfn.XLOOKUP(AO$2,WatchbillMONTHLY!$A$20:$U$20,OFFSET(WatchbillMONTHLY!$A$20:$U$20,1,2))=IF(_xlfn.XLOOKUP($A3,INDIRECT("_"&amp;_xlfn.XLOOKUP(AO$2,WatchbillMONTHLY!$A$20:$U$20,OFFSET(WatchbillMONTHLY!$A$20:$U$20,1,2))),INDIRECT("_"&amp;_xlfn.XLOOKUP(AO$2,WatchbillMONTHLY!$A$20:$U$20,OFFSET(WatchbillMONTHLY!$A$20:$U$20,1,2))))=$A3,_xlfn.XLOOKUP(AO$2,WatchbillMONTHLY!$A$20:$U$20,OFFSET(WatchbillMONTHLY!$A$20:$U$20,1,2)),FALSE),TRUE,FALSE)),
IF(_xlfn.XLOOKUP(AO$2,WatchbillMONTHLY!$A$37:$U$37,OFFSET(WatchbillMONTHLY!$A$37:$U$37,1,2))=IF(_xlfn.XLOOKUP($A3,INDIRECT("_"&amp;_xlfn.XLOOKUP(AO$2,WatchbillMONTHLY!$A$37:$U$37,OFFSET(WatchbillMONTHLY!$A$37:$U$37,1,2))),INDIRECT("_"&amp;_xlfn.XLOOKUP(AO$2,WatchbillMONTHLY!$A$37:$U$37,OFFSET(WatchbillMONTHLY!$A$37:$U$37,1,2))))=$A3,_xlfn.XLOOKUP(AO$2,WatchbillMONTHLY!$A$37:$U$37,OFFSET(WatchbillMONTHLY!$A$37:$U$37,1,2)),FALSE),TRUE,FALSE)),
IF(_xlfn.XLOOKUP(AO$2,WatchbillMONTHLY!$A$54:$U$54,OFFSET(WatchbillMONTHLY!$A$54:$U$54,1,2))=IF(_xlfn.XLOOKUP($A3,INDIRECT("_"&amp;_xlfn.XLOOKUP(AO$2,WatchbillMONTHLY!$A$54:$U$54,OFFSET(WatchbillMONTHLY!$A$54:$U$54,1,2))),INDIRECT("_"&amp;_xlfn.XLOOKUP(AO$2,WatchbillMONTHLY!$A$54:$U$54,OFFSET(WatchbillMONTHLY!$A$54:$U$54,1,2))))=$A3,_xlfn.XLOOKUP(AO$2,WatchbillMONTHLY!$A$54:$U$54,OFFSET(WatchbillMONTHLY!$A$54:$U$54,1,2)),FALSE),TRUE,FALSE)),
IF(_xlfn.XLOOKUP(AO$2,WatchbillMONTHLY!$A$71:$U$71,OFFSET(WatchbillMONTHLY!$A$71:$U$71,1,2))=IF(_xlfn.XLOOKUP($A3,INDIRECT("_"&amp;_xlfn.XLOOKUP(AO$2,WatchbillMONTHLY!$A$71:$U$71,OFFSET(WatchbillMONTHLY!$A$71:$U$71,1,2))),INDIRECT("_"&amp;_xlfn.XLOOKUP(AO$2,WatchbillMONTHLY!$A$71:$U$71,OFFSET(WatchbillMONTHLY!$A$71:$U$71,1,2))))=$A3,_xlfn.XLOOKUP(AO$2,WatchbillMONTHLY!$A$71:$U$71,OFFSET(WatchbillMONTHLY!$A$71:$U$71,1,2)),FALSE),TRUE,FALSE)),
IF(_xlfn.XLOOKUP(AO$2,WatchbillMONTHLY!$A$88:$U$88,OFFSET(WatchbillMONTHLY!$A$88:$U$88,1,2))=IF(_xlfn.XLOOKUP($A3,INDIRECT("_"&amp;_xlfn.XLOOKUP(AO$2,WatchbillMONTHLY!$A$88:$U$88,OFFSET(WatchbillMONTHLY!$A$88:$U$88,1,2))),INDIRECT("_"&amp;_xlfn.XLOOKUP(AO$2,WatchbillMONTHLY!$A$88:$U$88,OFFSET(WatchbillMONTHLY!$A$88:$U$88,1,2))))=$A3,_xlfn.XLOOKUP(AO$2,WatchbillMONTHLY!$A$88:$U$88,OFFSET(WatchbillMONTHLY!$A$88:$U$88,1,2)),FALSE),TRUE,FALSE)),
FALSE),FALSE)</f>
        <v>0</v>
      </c>
      <c r="AP3" s="209" t="b" cm="1">
        <f t="array" aca="1" ref="AP3" ca="1">IF(AND($A3 &gt; 0, I3 &gt; 0,AP$2&lt;MiscFormulas!$A$5+1),
_xlfn.IFNA(
_xlfn.IFNA(
_xlfn.IFNA(
_xlfn.IFNA(
_xlfn.IFNA(
_xlfn.IFNA(
IF(_xlfn.XLOOKUP(AP$2,WatchbillMONTHLY!$A$3:$U$3,OFFSET(WatchbillMONTHLY!$A$3:$U$3,1,2))=IF(_xlfn.XLOOKUP($A3,INDIRECT("_"&amp;_xlfn.XLOOKUP(AP$2,WatchbillMONTHLY!$A$3:$U$3,OFFSET(WatchbillMONTHLY!$A$3:$U$3,1,2))),INDIRECT("_"&amp;_xlfn.XLOOKUP(AP$2,WatchbillMONTHLY!$A$3:$U$3,OFFSET(WatchbillMONTHLY!$A$3:$U$3,1,2))))=$A3,_xlfn.XLOOKUP(AP$2,WatchbillMONTHLY!$A$3:$U$3,OFFSET(WatchbillMONTHLY!$A$3:$U$3,1,2)),FALSE),TRUE,FALSE),
IF(_xlfn.XLOOKUP(AP$2,WatchbillMONTHLY!$A$20:$U$20,OFFSET(WatchbillMONTHLY!$A$20:$U$20,1,2))=IF(_xlfn.XLOOKUP($A3,INDIRECT("_"&amp;_xlfn.XLOOKUP(AP$2,WatchbillMONTHLY!$A$20:$U$20,OFFSET(WatchbillMONTHLY!$A$20:$U$20,1,2))),INDIRECT("_"&amp;_xlfn.XLOOKUP(AP$2,WatchbillMONTHLY!$A$20:$U$20,OFFSET(WatchbillMONTHLY!$A$20:$U$20,1,2))))=$A3,_xlfn.XLOOKUP(AP$2,WatchbillMONTHLY!$A$20:$U$20,OFFSET(WatchbillMONTHLY!$A$20:$U$20,1,2)),FALSE),TRUE,FALSE)),
IF(_xlfn.XLOOKUP(AP$2,WatchbillMONTHLY!$A$37:$U$37,OFFSET(WatchbillMONTHLY!$A$37:$U$37,1,2))=IF(_xlfn.XLOOKUP($A3,INDIRECT("_"&amp;_xlfn.XLOOKUP(AP$2,WatchbillMONTHLY!$A$37:$U$37,OFFSET(WatchbillMONTHLY!$A$37:$U$37,1,2))),INDIRECT("_"&amp;_xlfn.XLOOKUP(AP$2,WatchbillMONTHLY!$A$37:$U$37,OFFSET(WatchbillMONTHLY!$A$37:$U$37,1,2))))=$A3,_xlfn.XLOOKUP(AP$2,WatchbillMONTHLY!$A$37:$U$37,OFFSET(WatchbillMONTHLY!$A$37:$U$37,1,2)),FALSE),TRUE,FALSE)),
IF(_xlfn.XLOOKUP(AP$2,WatchbillMONTHLY!$A$54:$U$54,OFFSET(WatchbillMONTHLY!$A$54:$U$54,1,2))=IF(_xlfn.XLOOKUP($A3,INDIRECT("_"&amp;_xlfn.XLOOKUP(AP$2,WatchbillMONTHLY!$A$54:$U$54,OFFSET(WatchbillMONTHLY!$A$54:$U$54,1,2))),INDIRECT("_"&amp;_xlfn.XLOOKUP(AP$2,WatchbillMONTHLY!$A$54:$U$54,OFFSET(WatchbillMONTHLY!$A$54:$U$54,1,2))))=$A3,_xlfn.XLOOKUP(AP$2,WatchbillMONTHLY!$A$54:$U$54,OFFSET(WatchbillMONTHLY!$A$54:$U$54,1,2)),FALSE),TRUE,FALSE)),
IF(_xlfn.XLOOKUP(AP$2,WatchbillMONTHLY!$A$71:$U$71,OFFSET(WatchbillMONTHLY!$A$71:$U$71,1,2))=IF(_xlfn.XLOOKUP($A3,INDIRECT("_"&amp;_xlfn.XLOOKUP(AP$2,WatchbillMONTHLY!$A$71:$U$71,OFFSET(WatchbillMONTHLY!$A$71:$U$71,1,2))),INDIRECT("_"&amp;_xlfn.XLOOKUP(AP$2,WatchbillMONTHLY!$A$71:$U$71,OFFSET(WatchbillMONTHLY!$A$71:$U$71,1,2))))=$A3,_xlfn.XLOOKUP(AP$2,WatchbillMONTHLY!$A$71:$U$71,OFFSET(WatchbillMONTHLY!$A$71:$U$71,1,2)),FALSE),TRUE,FALSE)),
IF(_xlfn.XLOOKUP(AP$2,WatchbillMONTHLY!$A$88:$U$88,OFFSET(WatchbillMONTHLY!$A$88:$U$88,1,2))=IF(_xlfn.XLOOKUP($A3,INDIRECT("_"&amp;_xlfn.XLOOKUP(AP$2,WatchbillMONTHLY!$A$88:$U$88,OFFSET(WatchbillMONTHLY!$A$88:$U$88,1,2))),INDIRECT("_"&amp;_xlfn.XLOOKUP(AP$2,WatchbillMONTHLY!$A$88:$U$88,OFFSET(WatchbillMONTHLY!$A$88:$U$88,1,2))))=$A3,_xlfn.XLOOKUP(AP$2,WatchbillMONTHLY!$A$88:$U$88,OFFSET(WatchbillMONTHLY!$A$88:$U$88,1,2)),FALSE),TRUE,FALSE)),
FALSE),FALSE)</f>
        <v>0</v>
      </c>
      <c r="AQ3" s="209" t="b" cm="1">
        <f t="array" aca="1" ref="AQ3" ca="1">IF(AND($A3 &gt; 0, J3 &gt; 0,AQ$2&lt;MiscFormulas!$A$5+1),
_xlfn.IFNA(
_xlfn.IFNA(
_xlfn.IFNA(
_xlfn.IFNA(
_xlfn.IFNA(
_xlfn.IFNA(
IF(_xlfn.XLOOKUP(AQ$2,WatchbillMONTHLY!$A$3:$U$3,OFFSET(WatchbillMONTHLY!$A$3:$U$3,1,2))=IF(_xlfn.XLOOKUP($A3,INDIRECT("_"&amp;_xlfn.XLOOKUP(AQ$2,WatchbillMONTHLY!$A$3:$U$3,OFFSET(WatchbillMONTHLY!$A$3:$U$3,1,2))),INDIRECT("_"&amp;_xlfn.XLOOKUP(AQ$2,WatchbillMONTHLY!$A$3:$U$3,OFFSET(WatchbillMONTHLY!$A$3:$U$3,1,2))))=$A3,_xlfn.XLOOKUP(AQ$2,WatchbillMONTHLY!$A$3:$U$3,OFFSET(WatchbillMONTHLY!$A$3:$U$3,1,2)),FALSE),TRUE,FALSE),
IF(_xlfn.XLOOKUP(AQ$2,WatchbillMONTHLY!$A$20:$U$20,OFFSET(WatchbillMONTHLY!$A$20:$U$20,1,2))=IF(_xlfn.XLOOKUP($A3,INDIRECT("_"&amp;_xlfn.XLOOKUP(AQ$2,WatchbillMONTHLY!$A$20:$U$20,OFFSET(WatchbillMONTHLY!$A$20:$U$20,1,2))),INDIRECT("_"&amp;_xlfn.XLOOKUP(AQ$2,WatchbillMONTHLY!$A$20:$U$20,OFFSET(WatchbillMONTHLY!$A$20:$U$20,1,2))))=$A3,_xlfn.XLOOKUP(AQ$2,WatchbillMONTHLY!$A$20:$U$20,OFFSET(WatchbillMONTHLY!$A$20:$U$20,1,2)),FALSE),TRUE,FALSE)),
IF(_xlfn.XLOOKUP(AQ$2,WatchbillMONTHLY!$A$37:$U$37,OFFSET(WatchbillMONTHLY!$A$37:$U$37,1,2))=IF(_xlfn.XLOOKUP($A3,INDIRECT("_"&amp;_xlfn.XLOOKUP(AQ$2,WatchbillMONTHLY!$A$37:$U$37,OFFSET(WatchbillMONTHLY!$A$37:$U$37,1,2))),INDIRECT("_"&amp;_xlfn.XLOOKUP(AQ$2,WatchbillMONTHLY!$A$37:$U$37,OFFSET(WatchbillMONTHLY!$A$37:$U$37,1,2))))=$A3,_xlfn.XLOOKUP(AQ$2,WatchbillMONTHLY!$A$37:$U$37,OFFSET(WatchbillMONTHLY!$A$37:$U$37,1,2)),FALSE),TRUE,FALSE)),
IF(_xlfn.XLOOKUP(AQ$2,WatchbillMONTHLY!$A$54:$U$54,OFFSET(WatchbillMONTHLY!$A$54:$U$54,1,2))=IF(_xlfn.XLOOKUP($A3,INDIRECT("_"&amp;_xlfn.XLOOKUP(AQ$2,WatchbillMONTHLY!$A$54:$U$54,OFFSET(WatchbillMONTHLY!$A$54:$U$54,1,2))),INDIRECT("_"&amp;_xlfn.XLOOKUP(AQ$2,WatchbillMONTHLY!$A$54:$U$54,OFFSET(WatchbillMONTHLY!$A$54:$U$54,1,2))))=$A3,_xlfn.XLOOKUP(AQ$2,WatchbillMONTHLY!$A$54:$U$54,OFFSET(WatchbillMONTHLY!$A$54:$U$54,1,2)),FALSE),TRUE,FALSE)),
IF(_xlfn.XLOOKUP(AQ$2,WatchbillMONTHLY!$A$71:$U$71,OFFSET(WatchbillMONTHLY!$A$71:$U$71,1,2))=IF(_xlfn.XLOOKUP($A3,INDIRECT("_"&amp;_xlfn.XLOOKUP(AQ$2,WatchbillMONTHLY!$A$71:$U$71,OFFSET(WatchbillMONTHLY!$A$71:$U$71,1,2))),INDIRECT("_"&amp;_xlfn.XLOOKUP(AQ$2,WatchbillMONTHLY!$A$71:$U$71,OFFSET(WatchbillMONTHLY!$A$71:$U$71,1,2))))=$A3,_xlfn.XLOOKUP(AQ$2,WatchbillMONTHLY!$A$71:$U$71,OFFSET(WatchbillMONTHLY!$A$71:$U$71,1,2)),FALSE),TRUE,FALSE)),
IF(_xlfn.XLOOKUP(AQ$2,WatchbillMONTHLY!$A$88:$U$88,OFFSET(WatchbillMONTHLY!$A$88:$U$88,1,2))=IF(_xlfn.XLOOKUP($A3,INDIRECT("_"&amp;_xlfn.XLOOKUP(AQ$2,WatchbillMONTHLY!$A$88:$U$88,OFFSET(WatchbillMONTHLY!$A$88:$U$88,1,2))),INDIRECT("_"&amp;_xlfn.XLOOKUP(AQ$2,WatchbillMONTHLY!$A$88:$U$88,OFFSET(WatchbillMONTHLY!$A$88:$U$88,1,2))))=$A3,_xlfn.XLOOKUP(AQ$2,WatchbillMONTHLY!$A$88:$U$88,OFFSET(WatchbillMONTHLY!$A$88:$U$88,1,2)),FALSE),TRUE,FALSE)),
FALSE),FALSE)</f>
        <v>0</v>
      </c>
      <c r="AR3" s="209" t="b" cm="1">
        <f t="array" aca="1" ref="AR3" ca="1">IF(AND($A3 &gt; 0, K3 &gt; 0,AR$2&lt;MiscFormulas!$A$5+1),
_xlfn.IFNA(
_xlfn.IFNA(
_xlfn.IFNA(
_xlfn.IFNA(
_xlfn.IFNA(
_xlfn.IFNA(
IF(_xlfn.XLOOKUP(AR$2,WatchbillMONTHLY!$A$3:$U$3,OFFSET(WatchbillMONTHLY!$A$3:$U$3,1,2))=IF(_xlfn.XLOOKUP($A3,INDIRECT("_"&amp;_xlfn.XLOOKUP(AR$2,WatchbillMONTHLY!$A$3:$U$3,OFFSET(WatchbillMONTHLY!$A$3:$U$3,1,2))),INDIRECT("_"&amp;_xlfn.XLOOKUP(AR$2,WatchbillMONTHLY!$A$3:$U$3,OFFSET(WatchbillMONTHLY!$A$3:$U$3,1,2))))=$A3,_xlfn.XLOOKUP(AR$2,WatchbillMONTHLY!$A$3:$U$3,OFFSET(WatchbillMONTHLY!$A$3:$U$3,1,2)),FALSE),TRUE,FALSE),
IF(_xlfn.XLOOKUP(AR$2,WatchbillMONTHLY!$A$20:$U$20,OFFSET(WatchbillMONTHLY!$A$20:$U$20,1,2))=IF(_xlfn.XLOOKUP($A3,INDIRECT("_"&amp;_xlfn.XLOOKUP(AR$2,WatchbillMONTHLY!$A$20:$U$20,OFFSET(WatchbillMONTHLY!$A$20:$U$20,1,2))),INDIRECT("_"&amp;_xlfn.XLOOKUP(AR$2,WatchbillMONTHLY!$A$20:$U$20,OFFSET(WatchbillMONTHLY!$A$20:$U$20,1,2))))=$A3,_xlfn.XLOOKUP(AR$2,WatchbillMONTHLY!$A$20:$U$20,OFFSET(WatchbillMONTHLY!$A$20:$U$20,1,2)),FALSE),TRUE,FALSE)),
IF(_xlfn.XLOOKUP(AR$2,WatchbillMONTHLY!$A$37:$U$37,OFFSET(WatchbillMONTHLY!$A$37:$U$37,1,2))=IF(_xlfn.XLOOKUP($A3,INDIRECT("_"&amp;_xlfn.XLOOKUP(AR$2,WatchbillMONTHLY!$A$37:$U$37,OFFSET(WatchbillMONTHLY!$A$37:$U$37,1,2))),INDIRECT("_"&amp;_xlfn.XLOOKUP(AR$2,WatchbillMONTHLY!$A$37:$U$37,OFFSET(WatchbillMONTHLY!$A$37:$U$37,1,2))))=$A3,_xlfn.XLOOKUP(AR$2,WatchbillMONTHLY!$A$37:$U$37,OFFSET(WatchbillMONTHLY!$A$37:$U$37,1,2)),FALSE),TRUE,FALSE)),
IF(_xlfn.XLOOKUP(AR$2,WatchbillMONTHLY!$A$54:$U$54,OFFSET(WatchbillMONTHLY!$A$54:$U$54,1,2))=IF(_xlfn.XLOOKUP($A3,INDIRECT("_"&amp;_xlfn.XLOOKUP(AR$2,WatchbillMONTHLY!$A$54:$U$54,OFFSET(WatchbillMONTHLY!$A$54:$U$54,1,2))),INDIRECT("_"&amp;_xlfn.XLOOKUP(AR$2,WatchbillMONTHLY!$A$54:$U$54,OFFSET(WatchbillMONTHLY!$A$54:$U$54,1,2))))=$A3,_xlfn.XLOOKUP(AR$2,WatchbillMONTHLY!$A$54:$U$54,OFFSET(WatchbillMONTHLY!$A$54:$U$54,1,2)),FALSE),TRUE,FALSE)),
IF(_xlfn.XLOOKUP(AR$2,WatchbillMONTHLY!$A$71:$U$71,OFFSET(WatchbillMONTHLY!$A$71:$U$71,1,2))=IF(_xlfn.XLOOKUP($A3,INDIRECT("_"&amp;_xlfn.XLOOKUP(AR$2,WatchbillMONTHLY!$A$71:$U$71,OFFSET(WatchbillMONTHLY!$A$71:$U$71,1,2))),INDIRECT("_"&amp;_xlfn.XLOOKUP(AR$2,WatchbillMONTHLY!$A$71:$U$71,OFFSET(WatchbillMONTHLY!$A$71:$U$71,1,2))))=$A3,_xlfn.XLOOKUP(AR$2,WatchbillMONTHLY!$A$71:$U$71,OFFSET(WatchbillMONTHLY!$A$71:$U$71,1,2)),FALSE),TRUE,FALSE)),
IF(_xlfn.XLOOKUP(AR$2,WatchbillMONTHLY!$A$88:$U$88,OFFSET(WatchbillMONTHLY!$A$88:$U$88,1,2))=IF(_xlfn.XLOOKUP($A3,INDIRECT("_"&amp;_xlfn.XLOOKUP(AR$2,WatchbillMONTHLY!$A$88:$U$88,OFFSET(WatchbillMONTHLY!$A$88:$U$88,1,2))),INDIRECT("_"&amp;_xlfn.XLOOKUP(AR$2,WatchbillMONTHLY!$A$88:$U$88,OFFSET(WatchbillMONTHLY!$A$88:$U$88,1,2))))=$A3,_xlfn.XLOOKUP(AR$2,WatchbillMONTHLY!$A$88:$U$88,OFFSET(WatchbillMONTHLY!$A$88:$U$88,1,2)),FALSE),TRUE,FALSE)),
FALSE),FALSE)</f>
        <v>0</v>
      </c>
      <c r="AS3" s="209" t="b" cm="1">
        <f t="array" aca="1" ref="AS3" ca="1">IF(AND($A3 &gt; 0, L3 &gt; 0,AS$2&lt;MiscFormulas!$A$5+1),
_xlfn.IFNA(
_xlfn.IFNA(
_xlfn.IFNA(
_xlfn.IFNA(
_xlfn.IFNA(
_xlfn.IFNA(
IF(_xlfn.XLOOKUP(AS$2,WatchbillMONTHLY!$A$3:$U$3,OFFSET(WatchbillMONTHLY!$A$3:$U$3,1,2))=IF(_xlfn.XLOOKUP($A3,INDIRECT("_"&amp;_xlfn.XLOOKUP(AS$2,WatchbillMONTHLY!$A$3:$U$3,OFFSET(WatchbillMONTHLY!$A$3:$U$3,1,2))),INDIRECT("_"&amp;_xlfn.XLOOKUP(AS$2,WatchbillMONTHLY!$A$3:$U$3,OFFSET(WatchbillMONTHLY!$A$3:$U$3,1,2))))=$A3,_xlfn.XLOOKUP(AS$2,WatchbillMONTHLY!$A$3:$U$3,OFFSET(WatchbillMONTHLY!$A$3:$U$3,1,2)),FALSE),TRUE,FALSE),
IF(_xlfn.XLOOKUP(AS$2,WatchbillMONTHLY!$A$20:$U$20,OFFSET(WatchbillMONTHLY!$A$20:$U$20,1,2))=IF(_xlfn.XLOOKUP($A3,INDIRECT("_"&amp;_xlfn.XLOOKUP(AS$2,WatchbillMONTHLY!$A$20:$U$20,OFFSET(WatchbillMONTHLY!$A$20:$U$20,1,2))),INDIRECT("_"&amp;_xlfn.XLOOKUP(AS$2,WatchbillMONTHLY!$A$20:$U$20,OFFSET(WatchbillMONTHLY!$A$20:$U$20,1,2))))=$A3,_xlfn.XLOOKUP(AS$2,WatchbillMONTHLY!$A$20:$U$20,OFFSET(WatchbillMONTHLY!$A$20:$U$20,1,2)),FALSE),TRUE,FALSE)),
IF(_xlfn.XLOOKUP(AS$2,WatchbillMONTHLY!$A$37:$U$37,OFFSET(WatchbillMONTHLY!$A$37:$U$37,1,2))=IF(_xlfn.XLOOKUP($A3,INDIRECT("_"&amp;_xlfn.XLOOKUP(AS$2,WatchbillMONTHLY!$A$37:$U$37,OFFSET(WatchbillMONTHLY!$A$37:$U$37,1,2))),INDIRECT("_"&amp;_xlfn.XLOOKUP(AS$2,WatchbillMONTHLY!$A$37:$U$37,OFFSET(WatchbillMONTHLY!$A$37:$U$37,1,2))))=$A3,_xlfn.XLOOKUP(AS$2,WatchbillMONTHLY!$A$37:$U$37,OFFSET(WatchbillMONTHLY!$A$37:$U$37,1,2)),FALSE),TRUE,FALSE)),
IF(_xlfn.XLOOKUP(AS$2,WatchbillMONTHLY!$A$54:$U$54,OFFSET(WatchbillMONTHLY!$A$54:$U$54,1,2))=IF(_xlfn.XLOOKUP($A3,INDIRECT("_"&amp;_xlfn.XLOOKUP(AS$2,WatchbillMONTHLY!$A$54:$U$54,OFFSET(WatchbillMONTHLY!$A$54:$U$54,1,2))),INDIRECT("_"&amp;_xlfn.XLOOKUP(AS$2,WatchbillMONTHLY!$A$54:$U$54,OFFSET(WatchbillMONTHLY!$A$54:$U$54,1,2))))=$A3,_xlfn.XLOOKUP(AS$2,WatchbillMONTHLY!$A$54:$U$54,OFFSET(WatchbillMONTHLY!$A$54:$U$54,1,2)),FALSE),TRUE,FALSE)),
IF(_xlfn.XLOOKUP(AS$2,WatchbillMONTHLY!$A$71:$U$71,OFFSET(WatchbillMONTHLY!$A$71:$U$71,1,2))=IF(_xlfn.XLOOKUP($A3,INDIRECT("_"&amp;_xlfn.XLOOKUP(AS$2,WatchbillMONTHLY!$A$71:$U$71,OFFSET(WatchbillMONTHLY!$A$71:$U$71,1,2))),INDIRECT("_"&amp;_xlfn.XLOOKUP(AS$2,WatchbillMONTHLY!$A$71:$U$71,OFFSET(WatchbillMONTHLY!$A$71:$U$71,1,2))))=$A3,_xlfn.XLOOKUP(AS$2,WatchbillMONTHLY!$A$71:$U$71,OFFSET(WatchbillMONTHLY!$A$71:$U$71,1,2)),FALSE),TRUE,FALSE)),
IF(_xlfn.XLOOKUP(AS$2,WatchbillMONTHLY!$A$88:$U$88,OFFSET(WatchbillMONTHLY!$A$88:$U$88,1,2))=IF(_xlfn.XLOOKUP($A3,INDIRECT("_"&amp;_xlfn.XLOOKUP(AS$2,WatchbillMONTHLY!$A$88:$U$88,OFFSET(WatchbillMONTHLY!$A$88:$U$88,1,2))),INDIRECT("_"&amp;_xlfn.XLOOKUP(AS$2,WatchbillMONTHLY!$A$88:$U$88,OFFSET(WatchbillMONTHLY!$A$88:$U$88,1,2))))=$A3,_xlfn.XLOOKUP(AS$2,WatchbillMONTHLY!$A$88:$U$88,OFFSET(WatchbillMONTHLY!$A$88:$U$88,1,2)),FALSE),TRUE,FALSE)),
FALSE),FALSE)</f>
        <v>0</v>
      </c>
      <c r="AT3" s="209" t="b" cm="1">
        <f t="array" aca="1" ref="AT3" ca="1">IF(AND($A3 &gt; 0, M3 &gt; 0,AT$2&lt;MiscFormulas!$A$5+1),
_xlfn.IFNA(
_xlfn.IFNA(
_xlfn.IFNA(
_xlfn.IFNA(
_xlfn.IFNA(
_xlfn.IFNA(
IF(_xlfn.XLOOKUP(AT$2,WatchbillMONTHLY!$A$3:$U$3,OFFSET(WatchbillMONTHLY!$A$3:$U$3,1,2))=IF(_xlfn.XLOOKUP($A3,INDIRECT("_"&amp;_xlfn.XLOOKUP(AT$2,WatchbillMONTHLY!$A$3:$U$3,OFFSET(WatchbillMONTHLY!$A$3:$U$3,1,2))),INDIRECT("_"&amp;_xlfn.XLOOKUP(AT$2,WatchbillMONTHLY!$A$3:$U$3,OFFSET(WatchbillMONTHLY!$A$3:$U$3,1,2))))=$A3,_xlfn.XLOOKUP(AT$2,WatchbillMONTHLY!$A$3:$U$3,OFFSET(WatchbillMONTHLY!$A$3:$U$3,1,2)),FALSE),TRUE,FALSE),
IF(_xlfn.XLOOKUP(AT$2,WatchbillMONTHLY!$A$20:$U$20,OFFSET(WatchbillMONTHLY!$A$20:$U$20,1,2))=IF(_xlfn.XLOOKUP($A3,INDIRECT("_"&amp;_xlfn.XLOOKUP(AT$2,WatchbillMONTHLY!$A$20:$U$20,OFFSET(WatchbillMONTHLY!$A$20:$U$20,1,2))),INDIRECT("_"&amp;_xlfn.XLOOKUP(AT$2,WatchbillMONTHLY!$A$20:$U$20,OFFSET(WatchbillMONTHLY!$A$20:$U$20,1,2))))=$A3,_xlfn.XLOOKUP(AT$2,WatchbillMONTHLY!$A$20:$U$20,OFFSET(WatchbillMONTHLY!$A$20:$U$20,1,2)),FALSE),TRUE,FALSE)),
IF(_xlfn.XLOOKUP(AT$2,WatchbillMONTHLY!$A$37:$U$37,OFFSET(WatchbillMONTHLY!$A$37:$U$37,1,2))=IF(_xlfn.XLOOKUP($A3,INDIRECT("_"&amp;_xlfn.XLOOKUP(AT$2,WatchbillMONTHLY!$A$37:$U$37,OFFSET(WatchbillMONTHLY!$A$37:$U$37,1,2))),INDIRECT("_"&amp;_xlfn.XLOOKUP(AT$2,WatchbillMONTHLY!$A$37:$U$37,OFFSET(WatchbillMONTHLY!$A$37:$U$37,1,2))))=$A3,_xlfn.XLOOKUP(AT$2,WatchbillMONTHLY!$A$37:$U$37,OFFSET(WatchbillMONTHLY!$A$37:$U$37,1,2)),FALSE),TRUE,FALSE)),
IF(_xlfn.XLOOKUP(AT$2,WatchbillMONTHLY!$A$54:$U$54,OFFSET(WatchbillMONTHLY!$A$54:$U$54,1,2))=IF(_xlfn.XLOOKUP($A3,INDIRECT("_"&amp;_xlfn.XLOOKUP(AT$2,WatchbillMONTHLY!$A$54:$U$54,OFFSET(WatchbillMONTHLY!$A$54:$U$54,1,2))),INDIRECT("_"&amp;_xlfn.XLOOKUP(AT$2,WatchbillMONTHLY!$A$54:$U$54,OFFSET(WatchbillMONTHLY!$A$54:$U$54,1,2))))=$A3,_xlfn.XLOOKUP(AT$2,WatchbillMONTHLY!$A$54:$U$54,OFFSET(WatchbillMONTHLY!$A$54:$U$54,1,2)),FALSE),TRUE,FALSE)),
IF(_xlfn.XLOOKUP(AT$2,WatchbillMONTHLY!$A$71:$U$71,OFFSET(WatchbillMONTHLY!$A$71:$U$71,1,2))=IF(_xlfn.XLOOKUP($A3,INDIRECT("_"&amp;_xlfn.XLOOKUP(AT$2,WatchbillMONTHLY!$A$71:$U$71,OFFSET(WatchbillMONTHLY!$A$71:$U$71,1,2))),INDIRECT("_"&amp;_xlfn.XLOOKUP(AT$2,WatchbillMONTHLY!$A$71:$U$71,OFFSET(WatchbillMONTHLY!$A$71:$U$71,1,2))))=$A3,_xlfn.XLOOKUP(AT$2,WatchbillMONTHLY!$A$71:$U$71,OFFSET(WatchbillMONTHLY!$A$71:$U$71,1,2)),FALSE),TRUE,FALSE)),
IF(_xlfn.XLOOKUP(AT$2,WatchbillMONTHLY!$A$88:$U$88,OFFSET(WatchbillMONTHLY!$A$88:$U$88,1,2))=IF(_xlfn.XLOOKUP($A3,INDIRECT("_"&amp;_xlfn.XLOOKUP(AT$2,WatchbillMONTHLY!$A$88:$U$88,OFFSET(WatchbillMONTHLY!$A$88:$U$88,1,2))),INDIRECT("_"&amp;_xlfn.XLOOKUP(AT$2,WatchbillMONTHLY!$A$88:$U$88,OFFSET(WatchbillMONTHLY!$A$88:$U$88,1,2))))=$A3,_xlfn.XLOOKUP(AT$2,WatchbillMONTHLY!$A$88:$U$88,OFFSET(WatchbillMONTHLY!$A$88:$U$88,1,2)),FALSE),TRUE,FALSE)),
FALSE),FALSE)</f>
        <v>0</v>
      </c>
      <c r="AU3" s="209" t="b" cm="1">
        <f t="array" aca="1" ref="AU3" ca="1">IF(AND($A3 &gt; 0, N3 &gt; 0,AU$2&lt;MiscFormulas!$A$5+1),
_xlfn.IFNA(
_xlfn.IFNA(
_xlfn.IFNA(
_xlfn.IFNA(
_xlfn.IFNA(
_xlfn.IFNA(
IF(_xlfn.XLOOKUP(AU$2,WatchbillMONTHLY!$A$3:$U$3,OFFSET(WatchbillMONTHLY!$A$3:$U$3,1,2))=IF(_xlfn.XLOOKUP($A3,INDIRECT("_"&amp;_xlfn.XLOOKUP(AU$2,WatchbillMONTHLY!$A$3:$U$3,OFFSET(WatchbillMONTHLY!$A$3:$U$3,1,2))),INDIRECT("_"&amp;_xlfn.XLOOKUP(AU$2,WatchbillMONTHLY!$A$3:$U$3,OFFSET(WatchbillMONTHLY!$A$3:$U$3,1,2))))=$A3,_xlfn.XLOOKUP(AU$2,WatchbillMONTHLY!$A$3:$U$3,OFFSET(WatchbillMONTHLY!$A$3:$U$3,1,2)),FALSE),TRUE,FALSE),
IF(_xlfn.XLOOKUP(AU$2,WatchbillMONTHLY!$A$20:$U$20,OFFSET(WatchbillMONTHLY!$A$20:$U$20,1,2))=IF(_xlfn.XLOOKUP($A3,INDIRECT("_"&amp;_xlfn.XLOOKUP(AU$2,WatchbillMONTHLY!$A$20:$U$20,OFFSET(WatchbillMONTHLY!$A$20:$U$20,1,2))),INDIRECT("_"&amp;_xlfn.XLOOKUP(AU$2,WatchbillMONTHLY!$A$20:$U$20,OFFSET(WatchbillMONTHLY!$A$20:$U$20,1,2))))=$A3,_xlfn.XLOOKUP(AU$2,WatchbillMONTHLY!$A$20:$U$20,OFFSET(WatchbillMONTHLY!$A$20:$U$20,1,2)),FALSE),TRUE,FALSE)),
IF(_xlfn.XLOOKUP(AU$2,WatchbillMONTHLY!$A$37:$U$37,OFFSET(WatchbillMONTHLY!$A$37:$U$37,1,2))=IF(_xlfn.XLOOKUP($A3,INDIRECT("_"&amp;_xlfn.XLOOKUP(AU$2,WatchbillMONTHLY!$A$37:$U$37,OFFSET(WatchbillMONTHLY!$A$37:$U$37,1,2))),INDIRECT("_"&amp;_xlfn.XLOOKUP(AU$2,WatchbillMONTHLY!$A$37:$U$37,OFFSET(WatchbillMONTHLY!$A$37:$U$37,1,2))))=$A3,_xlfn.XLOOKUP(AU$2,WatchbillMONTHLY!$A$37:$U$37,OFFSET(WatchbillMONTHLY!$A$37:$U$37,1,2)),FALSE),TRUE,FALSE)),
IF(_xlfn.XLOOKUP(AU$2,WatchbillMONTHLY!$A$54:$U$54,OFFSET(WatchbillMONTHLY!$A$54:$U$54,1,2))=IF(_xlfn.XLOOKUP($A3,INDIRECT("_"&amp;_xlfn.XLOOKUP(AU$2,WatchbillMONTHLY!$A$54:$U$54,OFFSET(WatchbillMONTHLY!$A$54:$U$54,1,2))),INDIRECT("_"&amp;_xlfn.XLOOKUP(AU$2,WatchbillMONTHLY!$A$54:$U$54,OFFSET(WatchbillMONTHLY!$A$54:$U$54,1,2))))=$A3,_xlfn.XLOOKUP(AU$2,WatchbillMONTHLY!$A$54:$U$54,OFFSET(WatchbillMONTHLY!$A$54:$U$54,1,2)),FALSE),TRUE,FALSE)),
IF(_xlfn.XLOOKUP(AU$2,WatchbillMONTHLY!$A$71:$U$71,OFFSET(WatchbillMONTHLY!$A$71:$U$71,1,2))=IF(_xlfn.XLOOKUP($A3,INDIRECT("_"&amp;_xlfn.XLOOKUP(AU$2,WatchbillMONTHLY!$A$71:$U$71,OFFSET(WatchbillMONTHLY!$A$71:$U$71,1,2))),INDIRECT("_"&amp;_xlfn.XLOOKUP(AU$2,WatchbillMONTHLY!$A$71:$U$71,OFFSET(WatchbillMONTHLY!$A$71:$U$71,1,2))))=$A3,_xlfn.XLOOKUP(AU$2,WatchbillMONTHLY!$A$71:$U$71,OFFSET(WatchbillMONTHLY!$A$71:$U$71,1,2)),FALSE),TRUE,FALSE)),
IF(_xlfn.XLOOKUP(AU$2,WatchbillMONTHLY!$A$88:$U$88,OFFSET(WatchbillMONTHLY!$A$88:$U$88,1,2))=IF(_xlfn.XLOOKUP($A3,INDIRECT("_"&amp;_xlfn.XLOOKUP(AU$2,WatchbillMONTHLY!$A$88:$U$88,OFFSET(WatchbillMONTHLY!$A$88:$U$88,1,2))),INDIRECT("_"&amp;_xlfn.XLOOKUP(AU$2,WatchbillMONTHLY!$A$88:$U$88,OFFSET(WatchbillMONTHLY!$A$88:$U$88,1,2))))=$A3,_xlfn.XLOOKUP(AU$2,WatchbillMONTHLY!$A$88:$U$88,OFFSET(WatchbillMONTHLY!$A$88:$U$88,1,2)),FALSE),TRUE,FALSE)),
FALSE),FALSE)</f>
        <v>0</v>
      </c>
      <c r="AV3" s="209" t="b" cm="1">
        <f t="array" aca="1" ref="AV3" ca="1">IF(AND($A3 &gt; 0, O3 &gt; 0,AV$2&lt;MiscFormulas!$A$5+1),
_xlfn.IFNA(
_xlfn.IFNA(
_xlfn.IFNA(
_xlfn.IFNA(
_xlfn.IFNA(
_xlfn.IFNA(
IF(_xlfn.XLOOKUP(AV$2,WatchbillMONTHLY!$A$3:$U$3,OFFSET(WatchbillMONTHLY!$A$3:$U$3,1,2))=IF(_xlfn.XLOOKUP($A3,INDIRECT("_"&amp;_xlfn.XLOOKUP(AV$2,WatchbillMONTHLY!$A$3:$U$3,OFFSET(WatchbillMONTHLY!$A$3:$U$3,1,2))),INDIRECT("_"&amp;_xlfn.XLOOKUP(AV$2,WatchbillMONTHLY!$A$3:$U$3,OFFSET(WatchbillMONTHLY!$A$3:$U$3,1,2))))=$A3,_xlfn.XLOOKUP(AV$2,WatchbillMONTHLY!$A$3:$U$3,OFFSET(WatchbillMONTHLY!$A$3:$U$3,1,2)),FALSE),TRUE,FALSE),
IF(_xlfn.XLOOKUP(AV$2,WatchbillMONTHLY!$A$20:$U$20,OFFSET(WatchbillMONTHLY!$A$20:$U$20,1,2))=IF(_xlfn.XLOOKUP($A3,INDIRECT("_"&amp;_xlfn.XLOOKUP(AV$2,WatchbillMONTHLY!$A$20:$U$20,OFFSET(WatchbillMONTHLY!$A$20:$U$20,1,2))),INDIRECT("_"&amp;_xlfn.XLOOKUP(AV$2,WatchbillMONTHLY!$A$20:$U$20,OFFSET(WatchbillMONTHLY!$A$20:$U$20,1,2))))=$A3,_xlfn.XLOOKUP(AV$2,WatchbillMONTHLY!$A$20:$U$20,OFFSET(WatchbillMONTHLY!$A$20:$U$20,1,2)),FALSE),TRUE,FALSE)),
IF(_xlfn.XLOOKUP(AV$2,WatchbillMONTHLY!$A$37:$U$37,OFFSET(WatchbillMONTHLY!$A$37:$U$37,1,2))=IF(_xlfn.XLOOKUP($A3,INDIRECT("_"&amp;_xlfn.XLOOKUP(AV$2,WatchbillMONTHLY!$A$37:$U$37,OFFSET(WatchbillMONTHLY!$A$37:$U$37,1,2))),INDIRECT("_"&amp;_xlfn.XLOOKUP(AV$2,WatchbillMONTHLY!$A$37:$U$37,OFFSET(WatchbillMONTHLY!$A$37:$U$37,1,2))))=$A3,_xlfn.XLOOKUP(AV$2,WatchbillMONTHLY!$A$37:$U$37,OFFSET(WatchbillMONTHLY!$A$37:$U$37,1,2)),FALSE),TRUE,FALSE)),
IF(_xlfn.XLOOKUP(AV$2,WatchbillMONTHLY!$A$54:$U$54,OFFSET(WatchbillMONTHLY!$A$54:$U$54,1,2))=IF(_xlfn.XLOOKUP($A3,INDIRECT("_"&amp;_xlfn.XLOOKUP(AV$2,WatchbillMONTHLY!$A$54:$U$54,OFFSET(WatchbillMONTHLY!$A$54:$U$54,1,2))),INDIRECT("_"&amp;_xlfn.XLOOKUP(AV$2,WatchbillMONTHLY!$A$54:$U$54,OFFSET(WatchbillMONTHLY!$A$54:$U$54,1,2))))=$A3,_xlfn.XLOOKUP(AV$2,WatchbillMONTHLY!$A$54:$U$54,OFFSET(WatchbillMONTHLY!$A$54:$U$54,1,2)),FALSE),TRUE,FALSE)),
IF(_xlfn.XLOOKUP(AV$2,WatchbillMONTHLY!$A$71:$U$71,OFFSET(WatchbillMONTHLY!$A$71:$U$71,1,2))=IF(_xlfn.XLOOKUP($A3,INDIRECT("_"&amp;_xlfn.XLOOKUP(AV$2,WatchbillMONTHLY!$A$71:$U$71,OFFSET(WatchbillMONTHLY!$A$71:$U$71,1,2))),INDIRECT("_"&amp;_xlfn.XLOOKUP(AV$2,WatchbillMONTHLY!$A$71:$U$71,OFFSET(WatchbillMONTHLY!$A$71:$U$71,1,2))))=$A3,_xlfn.XLOOKUP(AV$2,WatchbillMONTHLY!$A$71:$U$71,OFFSET(WatchbillMONTHLY!$A$71:$U$71,1,2)),FALSE),TRUE,FALSE)),
IF(_xlfn.XLOOKUP(AV$2,WatchbillMONTHLY!$A$88:$U$88,OFFSET(WatchbillMONTHLY!$A$88:$U$88,1,2))=IF(_xlfn.XLOOKUP($A3,INDIRECT("_"&amp;_xlfn.XLOOKUP(AV$2,WatchbillMONTHLY!$A$88:$U$88,OFFSET(WatchbillMONTHLY!$A$88:$U$88,1,2))),INDIRECT("_"&amp;_xlfn.XLOOKUP(AV$2,WatchbillMONTHLY!$A$88:$U$88,OFFSET(WatchbillMONTHLY!$A$88:$U$88,1,2))))=$A3,_xlfn.XLOOKUP(AV$2,WatchbillMONTHLY!$A$88:$U$88,OFFSET(WatchbillMONTHLY!$A$88:$U$88,1,2)),FALSE),TRUE,FALSE)),
FALSE),FALSE)</f>
        <v>0</v>
      </c>
      <c r="AW3" s="209" t="b" cm="1">
        <f t="array" aca="1" ref="AW3" ca="1">IF(AND($A3 &gt; 0, P3 &gt; 0,AW$2&lt;MiscFormulas!$A$5+1),
_xlfn.IFNA(
_xlfn.IFNA(
_xlfn.IFNA(
_xlfn.IFNA(
_xlfn.IFNA(
_xlfn.IFNA(
IF(_xlfn.XLOOKUP(AW$2,WatchbillMONTHLY!$A$3:$U$3,OFFSET(WatchbillMONTHLY!$A$3:$U$3,1,2))=IF(_xlfn.XLOOKUP($A3,INDIRECT("_"&amp;_xlfn.XLOOKUP(AW$2,WatchbillMONTHLY!$A$3:$U$3,OFFSET(WatchbillMONTHLY!$A$3:$U$3,1,2))),INDIRECT("_"&amp;_xlfn.XLOOKUP(AW$2,WatchbillMONTHLY!$A$3:$U$3,OFFSET(WatchbillMONTHLY!$A$3:$U$3,1,2))))=$A3,_xlfn.XLOOKUP(AW$2,WatchbillMONTHLY!$A$3:$U$3,OFFSET(WatchbillMONTHLY!$A$3:$U$3,1,2)),FALSE),TRUE,FALSE),
IF(_xlfn.XLOOKUP(AW$2,WatchbillMONTHLY!$A$20:$U$20,OFFSET(WatchbillMONTHLY!$A$20:$U$20,1,2))=IF(_xlfn.XLOOKUP($A3,INDIRECT("_"&amp;_xlfn.XLOOKUP(AW$2,WatchbillMONTHLY!$A$20:$U$20,OFFSET(WatchbillMONTHLY!$A$20:$U$20,1,2))),INDIRECT("_"&amp;_xlfn.XLOOKUP(AW$2,WatchbillMONTHLY!$A$20:$U$20,OFFSET(WatchbillMONTHLY!$A$20:$U$20,1,2))))=$A3,_xlfn.XLOOKUP(AW$2,WatchbillMONTHLY!$A$20:$U$20,OFFSET(WatchbillMONTHLY!$A$20:$U$20,1,2)),FALSE),TRUE,FALSE)),
IF(_xlfn.XLOOKUP(AW$2,WatchbillMONTHLY!$A$37:$U$37,OFFSET(WatchbillMONTHLY!$A$37:$U$37,1,2))=IF(_xlfn.XLOOKUP($A3,INDIRECT("_"&amp;_xlfn.XLOOKUP(AW$2,WatchbillMONTHLY!$A$37:$U$37,OFFSET(WatchbillMONTHLY!$A$37:$U$37,1,2))),INDIRECT("_"&amp;_xlfn.XLOOKUP(AW$2,WatchbillMONTHLY!$A$37:$U$37,OFFSET(WatchbillMONTHLY!$A$37:$U$37,1,2))))=$A3,_xlfn.XLOOKUP(AW$2,WatchbillMONTHLY!$A$37:$U$37,OFFSET(WatchbillMONTHLY!$A$37:$U$37,1,2)),FALSE),TRUE,FALSE)),
IF(_xlfn.XLOOKUP(AW$2,WatchbillMONTHLY!$A$54:$U$54,OFFSET(WatchbillMONTHLY!$A$54:$U$54,1,2))=IF(_xlfn.XLOOKUP($A3,INDIRECT("_"&amp;_xlfn.XLOOKUP(AW$2,WatchbillMONTHLY!$A$54:$U$54,OFFSET(WatchbillMONTHLY!$A$54:$U$54,1,2))),INDIRECT("_"&amp;_xlfn.XLOOKUP(AW$2,WatchbillMONTHLY!$A$54:$U$54,OFFSET(WatchbillMONTHLY!$A$54:$U$54,1,2))))=$A3,_xlfn.XLOOKUP(AW$2,WatchbillMONTHLY!$A$54:$U$54,OFFSET(WatchbillMONTHLY!$A$54:$U$54,1,2)),FALSE),TRUE,FALSE)),
IF(_xlfn.XLOOKUP(AW$2,WatchbillMONTHLY!$A$71:$U$71,OFFSET(WatchbillMONTHLY!$A$71:$U$71,1,2))=IF(_xlfn.XLOOKUP($A3,INDIRECT("_"&amp;_xlfn.XLOOKUP(AW$2,WatchbillMONTHLY!$A$71:$U$71,OFFSET(WatchbillMONTHLY!$A$71:$U$71,1,2))),INDIRECT("_"&amp;_xlfn.XLOOKUP(AW$2,WatchbillMONTHLY!$A$71:$U$71,OFFSET(WatchbillMONTHLY!$A$71:$U$71,1,2))))=$A3,_xlfn.XLOOKUP(AW$2,WatchbillMONTHLY!$A$71:$U$71,OFFSET(WatchbillMONTHLY!$A$71:$U$71,1,2)),FALSE),TRUE,FALSE)),
IF(_xlfn.XLOOKUP(AW$2,WatchbillMONTHLY!$A$88:$U$88,OFFSET(WatchbillMONTHLY!$A$88:$U$88,1,2))=IF(_xlfn.XLOOKUP($A3,INDIRECT("_"&amp;_xlfn.XLOOKUP(AW$2,WatchbillMONTHLY!$A$88:$U$88,OFFSET(WatchbillMONTHLY!$A$88:$U$88,1,2))),INDIRECT("_"&amp;_xlfn.XLOOKUP(AW$2,WatchbillMONTHLY!$A$88:$U$88,OFFSET(WatchbillMONTHLY!$A$88:$U$88,1,2))))=$A3,_xlfn.XLOOKUP(AW$2,WatchbillMONTHLY!$A$88:$U$88,OFFSET(WatchbillMONTHLY!$A$88:$U$88,1,2)),FALSE),TRUE,FALSE)),
FALSE),FALSE)</f>
        <v>0</v>
      </c>
      <c r="AX3" s="209" t="b" cm="1">
        <f t="array" aca="1" ref="AX3" ca="1">IF(AND($A3 &gt; 0, Q3 &gt; 0,AX$2&lt;MiscFormulas!$A$5+1),
_xlfn.IFNA(
_xlfn.IFNA(
_xlfn.IFNA(
_xlfn.IFNA(
_xlfn.IFNA(
_xlfn.IFNA(
IF(_xlfn.XLOOKUP(AX$2,WatchbillMONTHLY!$A$3:$U$3,OFFSET(WatchbillMONTHLY!$A$3:$U$3,1,2))=IF(_xlfn.XLOOKUP($A3,INDIRECT("_"&amp;_xlfn.XLOOKUP(AX$2,WatchbillMONTHLY!$A$3:$U$3,OFFSET(WatchbillMONTHLY!$A$3:$U$3,1,2))),INDIRECT("_"&amp;_xlfn.XLOOKUP(AX$2,WatchbillMONTHLY!$A$3:$U$3,OFFSET(WatchbillMONTHLY!$A$3:$U$3,1,2))))=$A3,_xlfn.XLOOKUP(AX$2,WatchbillMONTHLY!$A$3:$U$3,OFFSET(WatchbillMONTHLY!$A$3:$U$3,1,2)),FALSE),TRUE,FALSE),
IF(_xlfn.XLOOKUP(AX$2,WatchbillMONTHLY!$A$20:$U$20,OFFSET(WatchbillMONTHLY!$A$20:$U$20,1,2))=IF(_xlfn.XLOOKUP($A3,INDIRECT("_"&amp;_xlfn.XLOOKUP(AX$2,WatchbillMONTHLY!$A$20:$U$20,OFFSET(WatchbillMONTHLY!$A$20:$U$20,1,2))),INDIRECT("_"&amp;_xlfn.XLOOKUP(AX$2,WatchbillMONTHLY!$A$20:$U$20,OFFSET(WatchbillMONTHLY!$A$20:$U$20,1,2))))=$A3,_xlfn.XLOOKUP(AX$2,WatchbillMONTHLY!$A$20:$U$20,OFFSET(WatchbillMONTHLY!$A$20:$U$20,1,2)),FALSE),TRUE,FALSE)),
IF(_xlfn.XLOOKUP(AX$2,WatchbillMONTHLY!$A$37:$U$37,OFFSET(WatchbillMONTHLY!$A$37:$U$37,1,2))=IF(_xlfn.XLOOKUP($A3,INDIRECT("_"&amp;_xlfn.XLOOKUP(AX$2,WatchbillMONTHLY!$A$37:$U$37,OFFSET(WatchbillMONTHLY!$A$37:$U$37,1,2))),INDIRECT("_"&amp;_xlfn.XLOOKUP(AX$2,WatchbillMONTHLY!$A$37:$U$37,OFFSET(WatchbillMONTHLY!$A$37:$U$37,1,2))))=$A3,_xlfn.XLOOKUP(AX$2,WatchbillMONTHLY!$A$37:$U$37,OFFSET(WatchbillMONTHLY!$A$37:$U$37,1,2)),FALSE),TRUE,FALSE)),
IF(_xlfn.XLOOKUP(AX$2,WatchbillMONTHLY!$A$54:$U$54,OFFSET(WatchbillMONTHLY!$A$54:$U$54,1,2))=IF(_xlfn.XLOOKUP($A3,INDIRECT("_"&amp;_xlfn.XLOOKUP(AX$2,WatchbillMONTHLY!$A$54:$U$54,OFFSET(WatchbillMONTHLY!$A$54:$U$54,1,2))),INDIRECT("_"&amp;_xlfn.XLOOKUP(AX$2,WatchbillMONTHLY!$A$54:$U$54,OFFSET(WatchbillMONTHLY!$A$54:$U$54,1,2))))=$A3,_xlfn.XLOOKUP(AX$2,WatchbillMONTHLY!$A$54:$U$54,OFFSET(WatchbillMONTHLY!$A$54:$U$54,1,2)),FALSE),TRUE,FALSE)),
IF(_xlfn.XLOOKUP(AX$2,WatchbillMONTHLY!$A$71:$U$71,OFFSET(WatchbillMONTHLY!$A$71:$U$71,1,2))=IF(_xlfn.XLOOKUP($A3,INDIRECT("_"&amp;_xlfn.XLOOKUP(AX$2,WatchbillMONTHLY!$A$71:$U$71,OFFSET(WatchbillMONTHLY!$A$71:$U$71,1,2))),INDIRECT("_"&amp;_xlfn.XLOOKUP(AX$2,WatchbillMONTHLY!$A$71:$U$71,OFFSET(WatchbillMONTHLY!$A$71:$U$71,1,2))))=$A3,_xlfn.XLOOKUP(AX$2,WatchbillMONTHLY!$A$71:$U$71,OFFSET(WatchbillMONTHLY!$A$71:$U$71,1,2)),FALSE),TRUE,FALSE)),
IF(_xlfn.XLOOKUP(AX$2,WatchbillMONTHLY!$A$88:$U$88,OFFSET(WatchbillMONTHLY!$A$88:$U$88,1,2))=IF(_xlfn.XLOOKUP($A3,INDIRECT("_"&amp;_xlfn.XLOOKUP(AX$2,WatchbillMONTHLY!$A$88:$U$88,OFFSET(WatchbillMONTHLY!$A$88:$U$88,1,2))),INDIRECT("_"&amp;_xlfn.XLOOKUP(AX$2,WatchbillMONTHLY!$A$88:$U$88,OFFSET(WatchbillMONTHLY!$A$88:$U$88,1,2))))=$A3,_xlfn.XLOOKUP(AX$2,WatchbillMONTHLY!$A$88:$U$88,OFFSET(WatchbillMONTHLY!$A$88:$U$88,1,2)),FALSE),TRUE,FALSE)),
FALSE),FALSE)</f>
        <v>0</v>
      </c>
      <c r="AY3" s="209" t="b" cm="1">
        <f t="array" aca="1" ref="AY3" ca="1">IF(AND($A3 &gt; 0, R3 &gt; 0,AY$2&lt;MiscFormulas!$A$5+1),
_xlfn.IFNA(
_xlfn.IFNA(
_xlfn.IFNA(
_xlfn.IFNA(
_xlfn.IFNA(
_xlfn.IFNA(
IF(_xlfn.XLOOKUP(AY$2,WatchbillMONTHLY!$A$3:$U$3,OFFSET(WatchbillMONTHLY!$A$3:$U$3,1,2))=IF(_xlfn.XLOOKUP($A3,INDIRECT("_"&amp;_xlfn.XLOOKUP(AY$2,WatchbillMONTHLY!$A$3:$U$3,OFFSET(WatchbillMONTHLY!$A$3:$U$3,1,2))),INDIRECT("_"&amp;_xlfn.XLOOKUP(AY$2,WatchbillMONTHLY!$A$3:$U$3,OFFSET(WatchbillMONTHLY!$A$3:$U$3,1,2))))=$A3,_xlfn.XLOOKUP(AY$2,WatchbillMONTHLY!$A$3:$U$3,OFFSET(WatchbillMONTHLY!$A$3:$U$3,1,2)),FALSE),TRUE,FALSE),
IF(_xlfn.XLOOKUP(AY$2,WatchbillMONTHLY!$A$20:$U$20,OFFSET(WatchbillMONTHLY!$A$20:$U$20,1,2))=IF(_xlfn.XLOOKUP($A3,INDIRECT("_"&amp;_xlfn.XLOOKUP(AY$2,WatchbillMONTHLY!$A$20:$U$20,OFFSET(WatchbillMONTHLY!$A$20:$U$20,1,2))),INDIRECT("_"&amp;_xlfn.XLOOKUP(AY$2,WatchbillMONTHLY!$A$20:$U$20,OFFSET(WatchbillMONTHLY!$A$20:$U$20,1,2))))=$A3,_xlfn.XLOOKUP(AY$2,WatchbillMONTHLY!$A$20:$U$20,OFFSET(WatchbillMONTHLY!$A$20:$U$20,1,2)),FALSE),TRUE,FALSE)),
IF(_xlfn.XLOOKUP(AY$2,WatchbillMONTHLY!$A$37:$U$37,OFFSET(WatchbillMONTHLY!$A$37:$U$37,1,2))=IF(_xlfn.XLOOKUP($A3,INDIRECT("_"&amp;_xlfn.XLOOKUP(AY$2,WatchbillMONTHLY!$A$37:$U$37,OFFSET(WatchbillMONTHLY!$A$37:$U$37,1,2))),INDIRECT("_"&amp;_xlfn.XLOOKUP(AY$2,WatchbillMONTHLY!$A$37:$U$37,OFFSET(WatchbillMONTHLY!$A$37:$U$37,1,2))))=$A3,_xlfn.XLOOKUP(AY$2,WatchbillMONTHLY!$A$37:$U$37,OFFSET(WatchbillMONTHLY!$A$37:$U$37,1,2)),FALSE),TRUE,FALSE)),
IF(_xlfn.XLOOKUP(AY$2,WatchbillMONTHLY!$A$54:$U$54,OFFSET(WatchbillMONTHLY!$A$54:$U$54,1,2))=IF(_xlfn.XLOOKUP($A3,INDIRECT("_"&amp;_xlfn.XLOOKUP(AY$2,WatchbillMONTHLY!$A$54:$U$54,OFFSET(WatchbillMONTHLY!$A$54:$U$54,1,2))),INDIRECT("_"&amp;_xlfn.XLOOKUP(AY$2,WatchbillMONTHLY!$A$54:$U$54,OFFSET(WatchbillMONTHLY!$A$54:$U$54,1,2))))=$A3,_xlfn.XLOOKUP(AY$2,WatchbillMONTHLY!$A$54:$U$54,OFFSET(WatchbillMONTHLY!$A$54:$U$54,1,2)),FALSE),TRUE,FALSE)),
IF(_xlfn.XLOOKUP(AY$2,WatchbillMONTHLY!$A$71:$U$71,OFFSET(WatchbillMONTHLY!$A$71:$U$71,1,2))=IF(_xlfn.XLOOKUP($A3,INDIRECT("_"&amp;_xlfn.XLOOKUP(AY$2,WatchbillMONTHLY!$A$71:$U$71,OFFSET(WatchbillMONTHLY!$A$71:$U$71,1,2))),INDIRECT("_"&amp;_xlfn.XLOOKUP(AY$2,WatchbillMONTHLY!$A$71:$U$71,OFFSET(WatchbillMONTHLY!$A$71:$U$71,1,2))))=$A3,_xlfn.XLOOKUP(AY$2,WatchbillMONTHLY!$A$71:$U$71,OFFSET(WatchbillMONTHLY!$A$71:$U$71,1,2)),FALSE),TRUE,FALSE)),
IF(_xlfn.XLOOKUP(AY$2,WatchbillMONTHLY!$A$88:$U$88,OFFSET(WatchbillMONTHLY!$A$88:$U$88,1,2))=IF(_xlfn.XLOOKUP($A3,INDIRECT("_"&amp;_xlfn.XLOOKUP(AY$2,WatchbillMONTHLY!$A$88:$U$88,OFFSET(WatchbillMONTHLY!$A$88:$U$88,1,2))),INDIRECT("_"&amp;_xlfn.XLOOKUP(AY$2,WatchbillMONTHLY!$A$88:$U$88,OFFSET(WatchbillMONTHLY!$A$88:$U$88,1,2))))=$A3,_xlfn.XLOOKUP(AY$2,WatchbillMONTHLY!$A$88:$U$88,OFFSET(WatchbillMONTHLY!$A$88:$U$88,1,2)),FALSE),TRUE,FALSE)),
FALSE),FALSE)</f>
        <v>0</v>
      </c>
      <c r="AZ3" s="209" t="b" cm="1">
        <f t="array" aca="1" ref="AZ3" ca="1">IF(AND($A3 &gt; 0, S3 &gt; 0,AZ$2&lt;MiscFormulas!$A$5+1),
_xlfn.IFNA(
_xlfn.IFNA(
_xlfn.IFNA(
_xlfn.IFNA(
_xlfn.IFNA(
_xlfn.IFNA(
IF(_xlfn.XLOOKUP(AZ$2,WatchbillMONTHLY!$A$3:$U$3,OFFSET(WatchbillMONTHLY!$A$3:$U$3,1,2))=IF(_xlfn.XLOOKUP($A3,INDIRECT("_"&amp;_xlfn.XLOOKUP(AZ$2,WatchbillMONTHLY!$A$3:$U$3,OFFSET(WatchbillMONTHLY!$A$3:$U$3,1,2))),INDIRECT("_"&amp;_xlfn.XLOOKUP(AZ$2,WatchbillMONTHLY!$A$3:$U$3,OFFSET(WatchbillMONTHLY!$A$3:$U$3,1,2))))=$A3,_xlfn.XLOOKUP(AZ$2,WatchbillMONTHLY!$A$3:$U$3,OFFSET(WatchbillMONTHLY!$A$3:$U$3,1,2)),FALSE),TRUE,FALSE),
IF(_xlfn.XLOOKUP(AZ$2,WatchbillMONTHLY!$A$20:$U$20,OFFSET(WatchbillMONTHLY!$A$20:$U$20,1,2))=IF(_xlfn.XLOOKUP($A3,INDIRECT("_"&amp;_xlfn.XLOOKUP(AZ$2,WatchbillMONTHLY!$A$20:$U$20,OFFSET(WatchbillMONTHLY!$A$20:$U$20,1,2))),INDIRECT("_"&amp;_xlfn.XLOOKUP(AZ$2,WatchbillMONTHLY!$A$20:$U$20,OFFSET(WatchbillMONTHLY!$A$20:$U$20,1,2))))=$A3,_xlfn.XLOOKUP(AZ$2,WatchbillMONTHLY!$A$20:$U$20,OFFSET(WatchbillMONTHLY!$A$20:$U$20,1,2)),FALSE),TRUE,FALSE)),
IF(_xlfn.XLOOKUP(AZ$2,WatchbillMONTHLY!$A$37:$U$37,OFFSET(WatchbillMONTHLY!$A$37:$U$37,1,2))=IF(_xlfn.XLOOKUP($A3,INDIRECT("_"&amp;_xlfn.XLOOKUP(AZ$2,WatchbillMONTHLY!$A$37:$U$37,OFFSET(WatchbillMONTHLY!$A$37:$U$37,1,2))),INDIRECT("_"&amp;_xlfn.XLOOKUP(AZ$2,WatchbillMONTHLY!$A$37:$U$37,OFFSET(WatchbillMONTHLY!$A$37:$U$37,1,2))))=$A3,_xlfn.XLOOKUP(AZ$2,WatchbillMONTHLY!$A$37:$U$37,OFFSET(WatchbillMONTHLY!$A$37:$U$37,1,2)),FALSE),TRUE,FALSE)),
IF(_xlfn.XLOOKUP(AZ$2,WatchbillMONTHLY!$A$54:$U$54,OFFSET(WatchbillMONTHLY!$A$54:$U$54,1,2))=IF(_xlfn.XLOOKUP($A3,INDIRECT("_"&amp;_xlfn.XLOOKUP(AZ$2,WatchbillMONTHLY!$A$54:$U$54,OFFSET(WatchbillMONTHLY!$A$54:$U$54,1,2))),INDIRECT("_"&amp;_xlfn.XLOOKUP(AZ$2,WatchbillMONTHLY!$A$54:$U$54,OFFSET(WatchbillMONTHLY!$A$54:$U$54,1,2))))=$A3,_xlfn.XLOOKUP(AZ$2,WatchbillMONTHLY!$A$54:$U$54,OFFSET(WatchbillMONTHLY!$A$54:$U$54,1,2)),FALSE),TRUE,FALSE)),
IF(_xlfn.XLOOKUP(AZ$2,WatchbillMONTHLY!$A$71:$U$71,OFFSET(WatchbillMONTHLY!$A$71:$U$71,1,2))=IF(_xlfn.XLOOKUP($A3,INDIRECT("_"&amp;_xlfn.XLOOKUP(AZ$2,WatchbillMONTHLY!$A$71:$U$71,OFFSET(WatchbillMONTHLY!$A$71:$U$71,1,2))),INDIRECT("_"&amp;_xlfn.XLOOKUP(AZ$2,WatchbillMONTHLY!$A$71:$U$71,OFFSET(WatchbillMONTHLY!$A$71:$U$71,1,2))))=$A3,_xlfn.XLOOKUP(AZ$2,WatchbillMONTHLY!$A$71:$U$71,OFFSET(WatchbillMONTHLY!$A$71:$U$71,1,2)),FALSE),TRUE,FALSE)),
IF(_xlfn.XLOOKUP(AZ$2,WatchbillMONTHLY!$A$88:$U$88,OFFSET(WatchbillMONTHLY!$A$88:$U$88,1,2))=IF(_xlfn.XLOOKUP($A3,INDIRECT("_"&amp;_xlfn.XLOOKUP(AZ$2,WatchbillMONTHLY!$A$88:$U$88,OFFSET(WatchbillMONTHLY!$A$88:$U$88,1,2))),INDIRECT("_"&amp;_xlfn.XLOOKUP(AZ$2,WatchbillMONTHLY!$A$88:$U$88,OFFSET(WatchbillMONTHLY!$A$88:$U$88,1,2))))=$A3,_xlfn.XLOOKUP(AZ$2,WatchbillMONTHLY!$A$88:$U$88,OFFSET(WatchbillMONTHLY!$A$88:$U$88,1,2)),FALSE),TRUE,FALSE)),
FALSE),FALSE)</f>
        <v>0</v>
      </c>
      <c r="BA3" s="209" t="b" cm="1">
        <f t="array" aca="1" ref="BA3" ca="1">IF(AND($A3 &gt; 0, T3 &gt; 0,BA$2&lt;MiscFormulas!$A$5+1),
_xlfn.IFNA(
_xlfn.IFNA(
_xlfn.IFNA(
_xlfn.IFNA(
_xlfn.IFNA(
_xlfn.IFNA(
IF(_xlfn.XLOOKUP(BA$2,WatchbillMONTHLY!$A$3:$U$3,OFFSET(WatchbillMONTHLY!$A$3:$U$3,1,2))=IF(_xlfn.XLOOKUP($A3,INDIRECT("_"&amp;_xlfn.XLOOKUP(BA$2,WatchbillMONTHLY!$A$3:$U$3,OFFSET(WatchbillMONTHLY!$A$3:$U$3,1,2))),INDIRECT("_"&amp;_xlfn.XLOOKUP(BA$2,WatchbillMONTHLY!$A$3:$U$3,OFFSET(WatchbillMONTHLY!$A$3:$U$3,1,2))))=$A3,_xlfn.XLOOKUP(BA$2,WatchbillMONTHLY!$A$3:$U$3,OFFSET(WatchbillMONTHLY!$A$3:$U$3,1,2)),FALSE),TRUE,FALSE),
IF(_xlfn.XLOOKUP(BA$2,WatchbillMONTHLY!$A$20:$U$20,OFFSET(WatchbillMONTHLY!$A$20:$U$20,1,2))=IF(_xlfn.XLOOKUP($A3,INDIRECT("_"&amp;_xlfn.XLOOKUP(BA$2,WatchbillMONTHLY!$A$20:$U$20,OFFSET(WatchbillMONTHLY!$A$20:$U$20,1,2))),INDIRECT("_"&amp;_xlfn.XLOOKUP(BA$2,WatchbillMONTHLY!$A$20:$U$20,OFFSET(WatchbillMONTHLY!$A$20:$U$20,1,2))))=$A3,_xlfn.XLOOKUP(BA$2,WatchbillMONTHLY!$A$20:$U$20,OFFSET(WatchbillMONTHLY!$A$20:$U$20,1,2)),FALSE),TRUE,FALSE)),
IF(_xlfn.XLOOKUP(BA$2,WatchbillMONTHLY!$A$37:$U$37,OFFSET(WatchbillMONTHLY!$A$37:$U$37,1,2))=IF(_xlfn.XLOOKUP($A3,INDIRECT("_"&amp;_xlfn.XLOOKUP(BA$2,WatchbillMONTHLY!$A$37:$U$37,OFFSET(WatchbillMONTHLY!$A$37:$U$37,1,2))),INDIRECT("_"&amp;_xlfn.XLOOKUP(BA$2,WatchbillMONTHLY!$A$37:$U$37,OFFSET(WatchbillMONTHLY!$A$37:$U$37,1,2))))=$A3,_xlfn.XLOOKUP(BA$2,WatchbillMONTHLY!$A$37:$U$37,OFFSET(WatchbillMONTHLY!$A$37:$U$37,1,2)),FALSE),TRUE,FALSE)),
IF(_xlfn.XLOOKUP(BA$2,WatchbillMONTHLY!$A$54:$U$54,OFFSET(WatchbillMONTHLY!$A$54:$U$54,1,2))=IF(_xlfn.XLOOKUP($A3,INDIRECT("_"&amp;_xlfn.XLOOKUP(BA$2,WatchbillMONTHLY!$A$54:$U$54,OFFSET(WatchbillMONTHLY!$A$54:$U$54,1,2))),INDIRECT("_"&amp;_xlfn.XLOOKUP(BA$2,WatchbillMONTHLY!$A$54:$U$54,OFFSET(WatchbillMONTHLY!$A$54:$U$54,1,2))))=$A3,_xlfn.XLOOKUP(BA$2,WatchbillMONTHLY!$A$54:$U$54,OFFSET(WatchbillMONTHLY!$A$54:$U$54,1,2)),FALSE),TRUE,FALSE)),
IF(_xlfn.XLOOKUP(BA$2,WatchbillMONTHLY!$A$71:$U$71,OFFSET(WatchbillMONTHLY!$A$71:$U$71,1,2))=IF(_xlfn.XLOOKUP($A3,INDIRECT("_"&amp;_xlfn.XLOOKUP(BA$2,WatchbillMONTHLY!$A$71:$U$71,OFFSET(WatchbillMONTHLY!$A$71:$U$71,1,2))),INDIRECT("_"&amp;_xlfn.XLOOKUP(BA$2,WatchbillMONTHLY!$A$71:$U$71,OFFSET(WatchbillMONTHLY!$A$71:$U$71,1,2))))=$A3,_xlfn.XLOOKUP(BA$2,WatchbillMONTHLY!$A$71:$U$71,OFFSET(WatchbillMONTHLY!$A$71:$U$71,1,2)),FALSE),TRUE,FALSE)),
IF(_xlfn.XLOOKUP(BA$2,WatchbillMONTHLY!$A$88:$U$88,OFFSET(WatchbillMONTHLY!$A$88:$U$88,1,2))=IF(_xlfn.XLOOKUP($A3,INDIRECT("_"&amp;_xlfn.XLOOKUP(BA$2,WatchbillMONTHLY!$A$88:$U$88,OFFSET(WatchbillMONTHLY!$A$88:$U$88,1,2))),INDIRECT("_"&amp;_xlfn.XLOOKUP(BA$2,WatchbillMONTHLY!$A$88:$U$88,OFFSET(WatchbillMONTHLY!$A$88:$U$88,1,2))))=$A3,_xlfn.XLOOKUP(BA$2,WatchbillMONTHLY!$A$88:$U$88,OFFSET(WatchbillMONTHLY!$A$88:$U$88,1,2)),FALSE),TRUE,FALSE)),
FALSE),FALSE)</f>
        <v>0</v>
      </c>
      <c r="BB3" s="209" t="b" cm="1">
        <f t="array" aca="1" ref="BB3" ca="1">IF(AND($A3 &gt; 0, U3 &gt; 0,BB$2&lt;MiscFormulas!$A$5+1),
_xlfn.IFNA(
_xlfn.IFNA(
_xlfn.IFNA(
_xlfn.IFNA(
_xlfn.IFNA(
_xlfn.IFNA(
IF(_xlfn.XLOOKUP(BB$2,WatchbillMONTHLY!$A$3:$U$3,OFFSET(WatchbillMONTHLY!$A$3:$U$3,1,2))=IF(_xlfn.XLOOKUP($A3,INDIRECT("_"&amp;_xlfn.XLOOKUP(BB$2,WatchbillMONTHLY!$A$3:$U$3,OFFSET(WatchbillMONTHLY!$A$3:$U$3,1,2))),INDIRECT("_"&amp;_xlfn.XLOOKUP(BB$2,WatchbillMONTHLY!$A$3:$U$3,OFFSET(WatchbillMONTHLY!$A$3:$U$3,1,2))))=$A3,_xlfn.XLOOKUP(BB$2,WatchbillMONTHLY!$A$3:$U$3,OFFSET(WatchbillMONTHLY!$A$3:$U$3,1,2)),FALSE),TRUE,FALSE),
IF(_xlfn.XLOOKUP(BB$2,WatchbillMONTHLY!$A$20:$U$20,OFFSET(WatchbillMONTHLY!$A$20:$U$20,1,2))=IF(_xlfn.XLOOKUP($A3,INDIRECT("_"&amp;_xlfn.XLOOKUP(BB$2,WatchbillMONTHLY!$A$20:$U$20,OFFSET(WatchbillMONTHLY!$A$20:$U$20,1,2))),INDIRECT("_"&amp;_xlfn.XLOOKUP(BB$2,WatchbillMONTHLY!$A$20:$U$20,OFFSET(WatchbillMONTHLY!$A$20:$U$20,1,2))))=$A3,_xlfn.XLOOKUP(BB$2,WatchbillMONTHLY!$A$20:$U$20,OFFSET(WatchbillMONTHLY!$A$20:$U$20,1,2)),FALSE),TRUE,FALSE)),
IF(_xlfn.XLOOKUP(BB$2,WatchbillMONTHLY!$A$37:$U$37,OFFSET(WatchbillMONTHLY!$A$37:$U$37,1,2))=IF(_xlfn.XLOOKUP($A3,INDIRECT("_"&amp;_xlfn.XLOOKUP(BB$2,WatchbillMONTHLY!$A$37:$U$37,OFFSET(WatchbillMONTHLY!$A$37:$U$37,1,2))),INDIRECT("_"&amp;_xlfn.XLOOKUP(BB$2,WatchbillMONTHLY!$A$37:$U$37,OFFSET(WatchbillMONTHLY!$A$37:$U$37,1,2))))=$A3,_xlfn.XLOOKUP(BB$2,WatchbillMONTHLY!$A$37:$U$37,OFFSET(WatchbillMONTHLY!$A$37:$U$37,1,2)),FALSE),TRUE,FALSE)),
IF(_xlfn.XLOOKUP(BB$2,WatchbillMONTHLY!$A$54:$U$54,OFFSET(WatchbillMONTHLY!$A$54:$U$54,1,2))=IF(_xlfn.XLOOKUP($A3,INDIRECT("_"&amp;_xlfn.XLOOKUP(BB$2,WatchbillMONTHLY!$A$54:$U$54,OFFSET(WatchbillMONTHLY!$A$54:$U$54,1,2))),INDIRECT("_"&amp;_xlfn.XLOOKUP(BB$2,WatchbillMONTHLY!$A$54:$U$54,OFFSET(WatchbillMONTHLY!$A$54:$U$54,1,2))))=$A3,_xlfn.XLOOKUP(BB$2,WatchbillMONTHLY!$A$54:$U$54,OFFSET(WatchbillMONTHLY!$A$54:$U$54,1,2)),FALSE),TRUE,FALSE)),
IF(_xlfn.XLOOKUP(BB$2,WatchbillMONTHLY!$A$71:$U$71,OFFSET(WatchbillMONTHLY!$A$71:$U$71,1,2))=IF(_xlfn.XLOOKUP($A3,INDIRECT("_"&amp;_xlfn.XLOOKUP(BB$2,WatchbillMONTHLY!$A$71:$U$71,OFFSET(WatchbillMONTHLY!$A$71:$U$71,1,2))),INDIRECT("_"&amp;_xlfn.XLOOKUP(BB$2,WatchbillMONTHLY!$A$71:$U$71,OFFSET(WatchbillMONTHLY!$A$71:$U$71,1,2))))=$A3,_xlfn.XLOOKUP(BB$2,WatchbillMONTHLY!$A$71:$U$71,OFFSET(WatchbillMONTHLY!$A$71:$U$71,1,2)),FALSE),TRUE,FALSE)),
IF(_xlfn.XLOOKUP(BB$2,WatchbillMONTHLY!$A$88:$U$88,OFFSET(WatchbillMONTHLY!$A$88:$U$88,1,2))=IF(_xlfn.XLOOKUP($A3,INDIRECT("_"&amp;_xlfn.XLOOKUP(BB$2,WatchbillMONTHLY!$A$88:$U$88,OFFSET(WatchbillMONTHLY!$A$88:$U$88,1,2))),INDIRECT("_"&amp;_xlfn.XLOOKUP(BB$2,WatchbillMONTHLY!$A$88:$U$88,OFFSET(WatchbillMONTHLY!$A$88:$U$88,1,2))))=$A3,_xlfn.XLOOKUP(BB$2,WatchbillMONTHLY!$A$88:$U$88,OFFSET(WatchbillMONTHLY!$A$88:$U$88,1,2)),FALSE),TRUE,FALSE)),
FALSE),FALSE)</f>
        <v>0</v>
      </c>
      <c r="BC3" s="209" t="b" cm="1">
        <f t="array" aca="1" ref="BC3" ca="1">IF(AND($A3 &gt; 0, V3 &gt; 0,BC$2&lt;MiscFormulas!$A$5+1),
_xlfn.IFNA(
_xlfn.IFNA(
_xlfn.IFNA(
_xlfn.IFNA(
_xlfn.IFNA(
_xlfn.IFNA(
IF(_xlfn.XLOOKUP(BC$2,WatchbillMONTHLY!$A$3:$U$3,OFFSET(WatchbillMONTHLY!$A$3:$U$3,1,2))=IF(_xlfn.XLOOKUP($A3,INDIRECT("_"&amp;_xlfn.XLOOKUP(BC$2,WatchbillMONTHLY!$A$3:$U$3,OFFSET(WatchbillMONTHLY!$A$3:$U$3,1,2))),INDIRECT("_"&amp;_xlfn.XLOOKUP(BC$2,WatchbillMONTHLY!$A$3:$U$3,OFFSET(WatchbillMONTHLY!$A$3:$U$3,1,2))))=$A3,_xlfn.XLOOKUP(BC$2,WatchbillMONTHLY!$A$3:$U$3,OFFSET(WatchbillMONTHLY!$A$3:$U$3,1,2)),FALSE),TRUE,FALSE),
IF(_xlfn.XLOOKUP(BC$2,WatchbillMONTHLY!$A$20:$U$20,OFFSET(WatchbillMONTHLY!$A$20:$U$20,1,2))=IF(_xlfn.XLOOKUP($A3,INDIRECT("_"&amp;_xlfn.XLOOKUP(BC$2,WatchbillMONTHLY!$A$20:$U$20,OFFSET(WatchbillMONTHLY!$A$20:$U$20,1,2))),INDIRECT("_"&amp;_xlfn.XLOOKUP(BC$2,WatchbillMONTHLY!$A$20:$U$20,OFFSET(WatchbillMONTHLY!$A$20:$U$20,1,2))))=$A3,_xlfn.XLOOKUP(BC$2,WatchbillMONTHLY!$A$20:$U$20,OFFSET(WatchbillMONTHLY!$A$20:$U$20,1,2)),FALSE),TRUE,FALSE)),
IF(_xlfn.XLOOKUP(BC$2,WatchbillMONTHLY!$A$37:$U$37,OFFSET(WatchbillMONTHLY!$A$37:$U$37,1,2))=IF(_xlfn.XLOOKUP($A3,INDIRECT("_"&amp;_xlfn.XLOOKUP(BC$2,WatchbillMONTHLY!$A$37:$U$37,OFFSET(WatchbillMONTHLY!$A$37:$U$37,1,2))),INDIRECT("_"&amp;_xlfn.XLOOKUP(BC$2,WatchbillMONTHLY!$A$37:$U$37,OFFSET(WatchbillMONTHLY!$A$37:$U$37,1,2))))=$A3,_xlfn.XLOOKUP(BC$2,WatchbillMONTHLY!$A$37:$U$37,OFFSET(WatchbillMONTHLY!$A$37:$U$37,1,2)),FALSE),TRUE,FALSE)),
IF(_xlfn.XLOOKUP(BC$2,WatchbillMONTHLY!$A$54:$U$54,OFFSET(WatchbillMONTHLY!$A$54:$U$54,1,2))=IF(_xlfn.XLOOKUP($A3,INDIRECT("_"&amp;_xlfn.XLOOKUP(BC$2,WatchbillMONTHLY!$A$54:$U$54,OFFSET(WatchbillMONTHLY!$A$54:$U$54,1,2))),INDIRECT("_"&amp;_xlfn.XLOOKUP(BC$2,WatchbillMONTHLY!$A$54:$U$54,OFFSET(WatchbillMONTHLY!$A$54:$U$54,1,2))))=$A3,_xlfn.XLOOKUP(BC$2,WatchbillMONTHLY!$A$54:$U$54,OFFSET(WatchbillMONTHLY!$A$54:$U$54,1,2)),FALSE),TRUE,FALSE)),
IF(_xlfn.XLOOKUP(BC$2,WatchbillMONTHLY!$A$71:$U$71,OFFSET(WatchbillMONTHLY!$A$71:$U$71,1,2))=IF(_xlfn.XLOOKUP($A3,INDIRECT("_"&amp;_xlfn.XLOOKUP(BC$2,WatchbillMONTHLY!$A$71:$U$71,OFFSET(WatchbillMONTHLY!$A$71:$U$71,1,2))),INDIRECT("_"&amp;_xlfn.XLOOKUP(BC$2,WatchbillMONTHLY!$A$71:$U$71,OFFSET(WatchbillMONTHLY!$A$71:$U$71,1,2))))=$A3,_xlfn.XLOOKUP(BC$2,WatchbillMONTHLY!$A$71:$U$71,OFFSET(WatchbillMONTHLY!$A$71:$U$71,1,2)),FALSE),TRUE,FALSE)),
IF(_xlfn.XLOOKUP(BC$2,WatchbillMONTHLY!$A$88:$U$88,OFFSET(WatchbillMONTHLY!$A$88:$U$88,1,2))=IF(_xlfn.XLOOKUP($A3,INDIRECT("_"&amp;_xlfn.XLOOKUP(BC$2,WatchbillMONTHLY!$A$88:$U$88,OFFSET(WatchbillMONTHLY!$A$88:$U$88,1,2))),INDIRECT("_"&amp;_xlfn.XLOOKUP(BC$2,WatchbillMONTHLY!$A$88:$U$88,OFFSET(WatchbillMONTHLY!$A$88:$U$88,1,2))))=$A3,_xlfn.XLOOKUP(BC$2,WatchbillMONTHLY!$A$88:$U$88,OFFSET(WatchbillMONTHLY!$A$88:$U$88,1,2)),FALSE),TRUE,FALSE)),
FALSE),FALSE)</f>
        <v>0</v>
      </c>
      <c r="BD3" s="209" t="b" cm="1">
        <f t="array" aca="1" ref="BD3" ca="1">IF(AND($A3 &gt; 0, W3 &gt; 0,BD$2&lt;MiscFormulas!$A$5+1),
_xlfn.IFNA(
_xlfn.IFNA(
_xlfn.IFNA(
_xlfn.IFNA(
_xlfn.IFNA(
_xlfn.IFNA(
IF(_xlfn.XLOOKUP(BD$2,WatchbillMONTHLY!$A$3:$U$3,OFFSET(WatchbillMONTHLY!$A$3:$U$3,1,2))=IF(_xlfn.XLOOKUP($A3,INDIRECT("_"&amp;_xlfn.XLOOKUP(BD$2,WatchbillMONTHLY!$A$3:$U$3,OFFSET(WatchbillMONTHLY!$A$3:$U$3,1,2))),INDIRECT("_"&amp;_xlfn.XLOOKUP(BD$2,WatchbillMONTHLY!$A$3:$U$3,OFFSET(WatchbillMONTHLY!$A$3:$U$3,1,2))))=$A3,_xlfn.XLOOKUP(BD$2,WatchbillMONTHLY!$A$3:$U$3,OFFSET(WatchbillMONTHLY!$A$3:$U$3,1,2)),FALSE),TRUE,FALSE),
IF(_xlfn.XLOOKUP(BD$2,WatchbillMONTHLY!$A$20:$U$20,OFFSET(WatchbillMONTHLY!$A$20:$U$20,1,2))=IF(_xlfn.XLOOKUP($A3,INDIRECT("_"&amp;_xlfn.XLOOKUP(BD$2,WatchbillMONTHLY!$A$20:$U$20,OFFSET(WatchbillMONTHLY!$A$20:$U$20,1,2))),INDIRECT("_"&amp;_xlfn.XLOOKUP(BD$2,WatchbillMONTHLY!$A$20:$U$20,OFFSET(WatchbillMONTHLY!$A$20:$U$20,1,2))))=$A3,_xlfn.XLOOKUP(BD$2,WatchbillMONTHLY!$A$20:$U$20,OFFSET(WatchbillMONTHLY!$A$20:$U$20,1,2)),FALSE),TRUE,FALSE)),
IF(_xlfn.XLOOKUP(BD$2,WatchbillMONTHLY!$A$37:$U$37,OFFSET(WatchbillMONTHLY!$A$37:$U$37,1,2))=IF(_xlfn.XLOOKUP($A3,INDIRECT("_"&amp;_xlfn.XLOOKUP(BD$2,WatchbillMONTHLY!$A$37:$U$37,OFFSET(WatchbillMONTHLY!$A$37:$U$37,1,2))),INDIRECT("_"&amp;_xlfn.XLOOKUP(BD$2,WatchbillMONTHLY!$A$37:$U$37,OFFSET(WatchbillMONTHLY!$A$37:$U$37,1,2))))=$A3,_xlfn.XLOOKUP(BD$2,WatchbillMONTHLY!$A$37:$U$37,OFFSET(WatchbillMONTHLY!$A$37:$U$37,1,2)),FALSE),TRUE,FALSE)),
IF(_xlfn.XLOOKUP(BD$2,WatchbillMONTHLY!$A$54:$U$54,OFFSET(WatchbillMONTHLY!$A$54:$U$54,1,2))=IF(_xlfn.XLOOKUP($A3,INDIRECT("_"&amp;_xlfn.XLOOKUP(BD$2,WatchbillMONTHLY!$A$54:$U$54,OFFSET(WatchbillMONTHLY!$A$54:$U$54,1,2))),INDIRECT("_"&amp;_xlfn.XLOOKUP(BD$2,WatchbillMONTHLY!$A$54:$U$54,OFFSET(WatchbillMONTHLY!$A$54:$U$54,1,2))))=$A3,_xlfn.XLOOKUP(BD$2,WatchbillMONTHLY!$A$54:$U$54,OFFSET(WatchbillMONTHLY!$A$54:$U$54,1,2)),FALSE),TRUE,FALSE)),
IF(_xlfn.XLOOKUP(BD$2,WatchbillMONTHLY!$A$71:$U$71,OFFSET(WatchbillMONTHLY!$A$71:$U$71,1,2))=IF(_xlfn.XLOOKUP($A3,INDIRECT("_"&amp;_xlfn.XLOOKUP(BD$2,WatchbillMONTHLY!$A$71:$U$71,OFFSET(WatchbillMONTHLY!$A$71:$U$71,1,2))),INDIRECT("_"&amp;_xlfn.XLOOKUP(BD$2,WatchbillMONTHLY!$A$71:$U$71,OFFSET(WatchbillMONTHLY!$A$71:$U$71,1,2))))=$A3,_xlfn.XLOOKUP(BD$2,WatchbillMONTHLY!$A$71:$U$71,OFFSET(WatchbillMONTHLY!$A$71:$U$71,1,2)),FALSE),TRUE,FALSE)),
IF(_xlfn.XLOOKUP(BD$2,WatchbillMONTHLY!$A$88:$U$88,OFFSET(WatchbillMONTHLY!$A$88:$U$88,1,2))=IF(_xlfn.XLOOKUP($A3,INDIRECT("_"&amp;_xlfn.XLOOKUP(BD$2,WatchbillMONTHLY!$A$88:$U$88,OFFSET(WatchbillMONTHLY!$A$88:$U$88,1,2))),INDIRECT("_"&amp;_xlfn.XLOOKUP(BD$2,WatchbillMONTHLY!$A$88:$U$88,OFFSET(WatchbillMONTHLY!$A$88:$U$88,1,2))))=$A3,_xlfn.XLOOKUP(BD$2,WatchbillMONTHLY!$A$88:$U$88,OFFSET(WatchbillMONTHLY!$A$88:$U$88,1,2)),FALSE),TRUE,FALSE)),
FALSE),FALSE)</f>
        <v>0</v>
      </c>
      <c r="BE3" s="209" t="b" cm="1">
        <f t="array" aca="1" ref="BE3" ca="1">IF(AND($A3 &gt; 0, X3 &gt; 0,BE$2&lt;MiscFormulas!$A$5+1),
_xlfn.IFNA(
_xlfn.IFNA(
_xlfn.IFNA(
_xlfn.IFNA(
_xlfn.IFNA(
_xlfn.IFNA(
IF(_xlfn.XLOOKUP(BE$2,WatchbillMONTHLY!$A$3:$U$3,OFFSET(WatchbillMONTHLY!$A$3:$U$3,1,2))=IF(_xlfn.XLOOKUP($A3,INDIRECT("_"&amp;_xlfn.XLOOKUP(BE$2,WatchbillMONTHLY!$A$3:$U$3,OFFSET(WatchbillMONTHLY!$A$3:$U$3,1,2))),INDIRECT("_"&amp;_xlfn.XLOOKUP(BE$2,WatchbillMONTHLY!$A$3:$U$3,OFFSET(WatchbillMONTHLY!$A$3:$U$3,1,2))))=$A3,_xlfn.XLOOKUP(BE$2,WatchbillMONTHLY!$A$3:$U$3,OFFSET(WatchbillMONTHLY!$A$3:$U$3,1,2)),FALSE),TRUE,FALSE),
IF(_xlfn.XLOOKUP(BE$2,WatchbillMONTHLY!$A$20:$U$20,OFFSET(WatchbillMONTHLY!$A$20:$U$20,1,2))=IF(_xlfn.XLOOKUP($A3,INDIRECT("_"&amp;_xlfn.XLOOKUP(BE$2,WatchbillMONTHLY!$A$20:$U$20,OFFSET(WatchbillMONTHLY!$A$20:$U$20,1,2))),INDIRECT("_"&amp;_xlfn.XLOOKUP(BE$2,WatchbillMONTHLY!$A$20:$U$20,OFFSET(WatchbillMONTHLY!$A$20:$U$20,1,2))))=$A3,_xlfn.XLOOKUP(BE$2,WatchbillMONTHLY!$A$20:$U$20,OFFSET(WatchbillMONTHLY!$A$20:$U$20,1,2)),FALSE),TRUE,FALSE)),
IF(_xlfn.XLOOKUP(BE$2,WatchbillMONTHLY!$A$37:$U$37,OFFSET(WatchbillMONTHLY!$A$37:$U$37,1,2))=IF(_xlfn.XLOOKUP($A3,INDIRECT("_"&amp;_xlfn.XLOOKUP(BE$2,WatchbillMONTHLY!$A$37:$U$37,OFFSET(WatchbillMONTHLY!$A$37:$U$37,1,2))),INDIRECT("_"&amp;_xlfn.XLOOKUP(BE$2,WatchbillMONTHLY!$A$37:$U$37,OFFSET(WatchbillMONTHLY!$A$37:$U$37,1,2))))=$A3,_xlfn.XLOOKUP(BE$2,WatchbillMONTHLY!$A$37:$U$37,OFFSET(WatchbillMONTHLY!$A$37:$U$37,1,2)),FALSE),TRUE,FALSE)),
IF(_xlfn.XLOOKUP(BE$2,WatchbillMONTHLY!$A$54:$U$54,OFFSET(WatchbillMONTHLY!$A$54:$U$54,1,2))=IF(_xlfn.XLOOKUP($A3,INDIRECT("_"&amp;_xlfn.XLOOKUP(BE$2,WatchbillMONTHLY!$A$54:$U$54,OFFSET(WatchbillMONTHLY!$A$54:$U$54,1,2))),INDIRECT("_"&amp;_xlfn.XLOOKUP(BE$2,WatchbillMONTHLY!$A$54:$U$54,OFFSET(WatchbillMONTHLY!$A$54:$U$54,1,2))))=$A3,_xlfn.XLOOKUP(BE$2,WatchbillMONTHLY!$A$54:$U$54,OFFSET(WatchbillMONTHLY!$A$54:$U$54,1,2)),FALSE),TRUE,FALSE)),
IF(_xlfn.XLOOKUP(BE$2,WatchbillMONTHLY!$A$71:$U$71,OFFSET(WatchbillMONTHLY!$A$71:$U$71,1,2))=IF(_xlfn.XLOOKUP($A3,INDIRECT("_"&amp;_xlfn.XLOOKUP(BE$2,WatchbillMONTHLY!$A$71:$U$71,OFFSET(WatchbillMONTHLY!$A$71:$U$71,1,2))),INDIRECT("_"&amp;_xlfn.XLOOKUP(BE$2,WatchbillMONTHLY!$A$71:$U$71,OFFSET(WatchbillMONTHLY!$A$71:$U$71,1,2))))=$A3,_xlfn.XLOOKUP(BE$2,WatchbillMONTHLY!$A$71:$U$71,OFFSET(WatchbillMONTHLY!$A$71:$U$71,1,2)),FALSE),TRUE,FALSE)),
IF(_xlfn.XLOOKUP(BE$2,WatchbillMONTHLY!$A$88:$U$88,OFFSET(WatchbillMONTHLY!$A$88:$U$88,1,2))=IF(_xlfn.XLOOKUP($A3,INDIRECT("_"&amp;_xlfn.XLOOKUP(BE$2,WatchbillMONTHLY!$A$88:$U$88,OFFSET(WatchbillMONTHLY!$A$88:$U$88,1,2))),INDIRECT("_"&amp;_xlfn.XLOOKUP(BE$2,WatchbillMONTHLY!$A$88:$U$88,OFFSET(WatchbillMONTHLY!$A$88:$U$88,1,2))))=$A3,_xlfn.XLOOKUP(BE$2,WatchbillMONTHLY!$A$88:$U$88,OFFSET(WatchbillMONTHLY!$A$88:$U$88,1,2)),FALSE),TRUE,FALSE)),
FALSE),FALSE)</f>
        <v>0</v>
      </c>
      <c r="BF3" s="209" t="b" cm="1">
        <f t="array" aca="1" ref="BF3" ca="1">IF(AND($A3 &gt; 0, Y3 &gt; 0,BF$2&lt;MiscFormulas!$A$5+1),
_xlfn.IFNA(
_xlfn.IFNA(
_xlfn.IFNA(
_xlfn.IFNA(
_xlfn.IFNA(
_xlfn.IFNA(
IF(_xlfn.XLOOKUP(BF$2,WatchbillMONTHLY!$A$3:$U$3,OFFSET(WatchbillMONTHLY!$A$3:$U$3,1,2))=IF(_xlfn.XLOOKUP($A3,INDIRECT("_"&amp;_xlfn.XLOOKUP(BF$2,WatchbillMONTHLY!$A$3:$U$3,OFFSET(WatchbillMONTHLY!$A$3:$U$3,1,2))),INDIRECT("_"&amp;_xlfn.XLOOKUP(BF$2,WatchbillMONTHLY!$A$3:$U$3,OFFSET(WatchbillMONTHLY!$A$3:$U$3,1,2))))=$A3,_xlfn.XLOOKUP(BF$2,WatchbillMONTHLY!$A$3:$U$3,OFFSET(WatchbillMONTHLY!$A$3:$U$3,1,2)),FALSE),TRUE,FALSE),
IF(_xlfn.XLOOKUP(BF$2,WatchbillMONTHLY!$A$20:$U$20,OFFSET(WatchbillMONTHLY!$A$20:$U$20,1,2))=IF(_xlfn.XLOOKUP($A3,INDIRECT("_"&amp;_xlfn.XLOOKUP(BF$2,WatchbillMONTHLY!$A$20:$U$20,OFFSET(WatchbillMONTHLY!$A$20:$U$20,1,2))),INDIRECT("_"&amp;_xlfn.XLOOKUP(BF$2,WatchbillMONTHLY!$A$20:$U$20,OFFSET(WatchbillMONTHLY!$A$20:$U$20,1,2))))=$A3,_xlfn.XLOOKUP(BF$2,WatchbillMONTHLY!$A$20:$U$20,OFFSET(WatchbillMONTHLY!$A$20:$U$20,1,2)),FALSE),TRUE,FALSE)),
IF(_xlfn.XLOOKUP(BF$2,WatchbillMONTHLY!$A$37:$U$37,OFFSET(WatchbillMONTHLY!$A$37:$U$37,1,2))=IF(_xlfn.XLOOKUP($A3,INDIRECT("_"&amp;_xlfn.XLOOKUP(BF$2,WatchbillMONTHLY!$A$37:$U$37,OFFSET(WatchbillMONTHLY!$A$37:$U$37,1,2))),INDIRECT("_"&amp;_xlfn.XLOOKUP(BF$2,WatchbillMONTHLY!$A$37:$U$37,OFFSET(WatchbillMONTHLY!$A$37:$U$37,1,2))))=$A3,_xlfn.XLOOKUP(BF$2,WatchbillMONTHLY!$A$37:$U$37,OFFSET(WatchbillMONTHLY!$A$37:$U$37,1,2)),FALSE),TRUE,FALSE)),
IF(_xlfn.XLOOKUP(BF$2,WatchbillMONTHLY!$A$54:$U$54,OFFSET(WatchbillMONTHLY!$A$54:$U$54,1,2))=IF(_xlfn.XLOOKUP($A3,INDIRECT("_"&amp;_xlfn.XLOOKUP(BF$2,WatchbillMONTHLY!$A$54:$U$54,OFFSET(WatchbillMONTHLY!$A$54:$U$54,1,2))),INDIRECT("_"&amp;_xlfn.XLOOKUP(BF$2,WatchbillMONTHLY!$A$54:$U$54,OFFSET(WatchbillMONTHLY!$A$54:$U$54,1,2))))=$A3,_xlfn.XLOOKUP(BF$2,WatchbillMONTHLY!$A$54:$U$54,OFFSET(WatchbillMONTHLY!$A$54:$U$54,1,2)),FALSE),TRUE,FALSE)),
IF(_xlfn.XLOOKUP(BF$2,WatchbillMONTHLY!$A$71:$U$71,OFFSET(WatchbillMONTHLY!$A$71:$U$71,1,2))=IF(_xlfn.XLOOKUP($A3,INDIRECT("_"&amp;_xlfn.XLOOKUP(BF$2,WatchbillMONTHLY!$A$71:$U$71,OFFSET(WatchbillMONTHLY!$A$71:$U$71,1,2))),INDIRECT("_"&amp;_xlfn.XLOOKUP(BF$2,WatchbillMONTHLY!$A$71:$U$71,OFFSET(WatchbillMONTHLY!$A$71:$U$71,1,2))))=$A3,_xlfn.XLOOKUP(BF$2,WatchbillMONTHLY!$A$71:$U$71,OFFSET(WatchbillMONTHLY!$A$71:$U$71,1,2)),FALSE),TRUE,FALSE)),
IF(_xlfn.XLOOKUP(BF$2,WatchbillMONTHLY!$A$88:$U$88,OFFSET(WatchbillMONTHLY!$A$88:$U$88,1,2))=IF(_xlfn.XLOOKUP($A3,INDIRECT("_"&amp;_xlfn.XLOOKUP(BF$2,WatchbillMONTHLY!$A$88:$U$88,OFFSET(WatchbillMONTHLY!$A$88:$U$88,1,2))),INDIRECT("_"&amp;_xlfn.XLOOKUP(BF$2,WatchbillMONTHLY!$A$88:$U$88,OFFSET(WatchbillMONTHLY!$A$88:$U$88,1,2))))=$A3,_xlfn.XLOOKUP(BF$2,WatchbillMONTHLY!$A$88:$U$88,OFFSET(WatchbillMONTHLY!$A$88:$U$88,1,2)),FALSE),TRUE,FALSE)),
FALSE),FALSE)</f>
        <v>0</v>
      </c>
      <c r="BG3" s="209" t="b" cm="1">
        <f t="array" aca="1" ref="BG3" ca="1">IF(AND($A3 &gt; 0, Z3 &gt; 0,BG$2&lt;MiscFormulas!$A$5+1),
_xlfn.IFNA(
_xlfn.IFNA(
_xlfn.IFNA(
_xlfn.IFNA(
_xlfn.IFNA(
_xlfn.IFNA(
IF(_xlfn.XLOOKUP(BG$2,WatchbillMONTHLY!$A$3:$U$3,OFFSET(WatchbillMONTHLY!$A$3:$U$3,1,2))=IF(_xlfn.XLOOKUP($A3,INDIRECT("_"&amp;_xlfn.XLOOKUP(BG$2,WatchbillMONTHLY!$A$3:$U$3,OFFSET(WatchbillMONTHLY!$A$3:$U$3,1,2))),INDIRECT("_"&amp;_xlfn.XLOOKUP(BG$2,WatchbillMONTHLY!$A$3:$U$3,OFFSET(WatchbillMONTHLY!$A$3:$U$3,1,2))))=$A3,_xlfn.XLOOKUP(BG$2,WatchbillMONTHLY!$A$3:$U$3,OFFSET(WatchbillMONTHLY!$A$3:$U$3,1,2)),FALSE),TRUE,FALSE),
IF(_xlfn.XLOOKUP(BG$2,WatchbillMONTHLY!$A$20:$U$20,OFFSET(WatchbillMONTHLY!$A$20:$U$20,1,2))=IF(_xlfn.XLOOKUP($A3,INDIRECT("_"&amp;_xlfn.XLOOKUP(BG$2,WatchbillMONTHLY!$A$20:$U$20,OFFSET(WatchbillMONTHLY!$A$20:$U$20,1,2))),INDIRECT("_"&amp;_xlfn.XLOOKUP(BG$2,WatchbillMONTHLY!$A$20:$U$20,OFFSET(WatchbillMONTHLY!$A$20:$U$20,1,2))))=$A3,_xlfn.XLOOKUP(BG$2,WatchbillMONTHLY!$A$20:$U$20,OFFSET(WatchbillMONTHLY!$A$20:$U$20,1,2)),FALSE),TRUE,FALSE)),
IF(_xlfn.XLOOKUP(BG$2,WatchbillMONTHLY!$A$37:$U$37,OFFSET(WatchbillMONTHLY!$A$37:$U$37,1,2))=IF(_xlfn.XLOOKUP($A3,INDIRECT("_"&amp;_xlfn.XLOOKUP(BG$2,WatchbillMONTHLY!$A$37:$U$37,OFFSET(WatchbillMONTHLY!$A$37:$U$37,1,2))),INDIRECT("_"&amp;_xlfn.XLOOKUP(BG$2,WatchbillMONTHLY!$A$37:$U$37,OFFSET(WatchbillMONTHLY!$A$37:$U$37,1,2))))=$A3,_xlfn.XLOOKUP(BG$2,WatchbillMONTHLY!$A$37:$U$37,OFFSET(WatchbillMONTHLY!$A$37:$U$37,1,2)),FALSE),TRUE,FALSE)),
IF(_xlfn.XLOOKUP(BG$2,WatchbillMONTHLY!$A$54:$U$54,OFFSET(WatchbillMONTHLY!$A$54:$U$54,1,2))=IF(_xlfn.XLOOKUP($A3,INDIRECT("_"&amp;_xlfn.XLOOKUP(BG$2,WatchbillMONTHLY!$A$54:$U$54,OFFSET(WatchbillMONTHLY!$A$54:$U$54,1,2))),INDIRECT("_"&amp;_xlfn.XLOOKUP(BG$2,WatchbillMONTHLY!$A$54:$U$54,OFFSET(WatchbillMONTHLY!$A$54:$U$54,1,2))))=$A3,_xlfn.XLOOKUP(BG$2,WatchbillMONTHLY!$A$54:$U$54,OFFSET(WatchbillMONTHLY!$A$54:$U$54,1,2)),FALSE),TRUE,FALSE)),
IF(_xlfn.XLOOKUP(BG$2,WatchbillMONTHLY!$A$71:$U$71,OFFSET(WatchbillMONTHLY!$A$71:$U$71,1,2))=IF(_xlfn.XLOOKUP($A3,INDIRECT("_"&amp;_xlfn.XLOOKUP(BG$2,WatchbillMONTHLY!$A$71:$U$71,OFFSET(WatchbillMONTHLY!$A$71:$U$71,1,2))),INDIRECT("_"&amp;_xlfn.XLOOKUP(BG$2,WatchbillMONTHLY!$A$71:$U$71,OFFSET(WatchbillMONTHLY!$A$71:$U$71,1,2))))=$A3,_xlfn.XLOOKUP(BG$2,WatchbillMONTHLY!$A$71:$U$71,OFFSET(WatchbillMONTHLY!$A$71:$U$71,1,2)),FALSE),TRUE,FALSE)),
IF(_xlfn.XLOOKUP(BG$2,WatchbillMONTHLY!$A$88:$U$88,OFFSET(WatchbillMONTHLY!$A$88:$U$88,1,2))=IF(_xlfn.XLOOKUP($A3,INDIRECT("_"&amp;_xlfn.XLOOKUP(BG$2,WatchbillMONTHLY!$A$88:$U$88,OFFSET(WatchbillMONTHLY!$A$88:$U$88,1,2))),INDIRECT("_"&amp;_xlfn.XLOOKUP(BG$2,WatchbillMONTHLY!$A$88:$U$88,OFFSET(WatchbillMONTHLY!$A$88:$U$88,1,2))))=$A3,_xlfn.XLOOKUP(BG$2,WatchbillMONTHLY!$A$88:$U$88,OFFSET(WatchbillMONTHLY!$A$88:$U$88,1,2)),FALSE),TRUE,FALSE)),
FALSE),FALSE)</f>
        <v>0</v>
      </c>
      <c r="BH3" s="209" t="b" cm="1">
        <f t="array" aca="1" ref="BH3" ca="1">IF(AND($A3 &gt; 0, AA3 &gt; 0,BH$2&lt;MiscFormulas!$A$5+1),
_xlfn.IFNA(
_xlfn.IFNA(
_xlfn.IFNA(
_xlfn.IFNA(
_xlfn.IFNA(
_xlfn.IFNA(
IF(_xlfn.XLOOKUP(BH$2,WatchbillMONTHLY!$A$3:$U$3,OFFSET(WatchbillMONTHLY!$A$3:$U$3,1,2))=IF(_xlfn.XLOOKUP($A3,INDIRECT("_"&amp;_xlfn.XLOOKUP(BH$2,WatchbillMONTHLY!$A$3:$U$3,OFFSET(WatchbillMONTHLY!$A$3:$U$3,1,2))),INDIRECT("_"&amp;_xlfn.XLOOKUP(BH$2,WatchbillMONTHLY!$A$3:$U$3,OFFSET(WatchbillMONTHLY!$A$3:$U$3,1,2))))=$A3,_xlfn.XLOOKUP(BH$2,WatchbillMONTHLY!$A$3:$U$3,OFFSET(WatchbillMONTHLY!$A$3:$U$3,1,2)),FALSE),TRUE,FALSE),
IF(_xlfn.XLOOKUP(BH$2,WatchbillMONTHLY!$A$20:$U$20,OFFSET(WatchbillMONTHLY!$A$20:$U$20,1,2))=IF(_xlfn.XLOOKUP($A3,INDIRECT("_"&amp;_xlfn.XLOOKUP(BH$2,WatchbillMONTHLY!$A$20:$U$20,OFFSET(WatchbillMONTHLY!$A$20:$U$20,1,2))),INDIRECT("_"&amp;_xlfn.XLOOKUP(BH$2,WatchbillMONTHLY!$A$20:$U$20,OFFSET(WatchbillMONTHLY!$A$20:$U$20,1,2))))=$A3,_xlfn.XLOOKUP(BH$2,WatchbillMONTHLY!$A$20:$U$20,OFFSET(WatchbillMONTHLY!$A$20:$U$20,1,2)),FALSE),TRUE,FALSE)),
IF(_xlfn.XLOOKUP(BH$2,WatchbillMONTHLY!$A$37:$U$37,OFFSET(WatchbillMONTHLY!$A$37:$U$37,1,2))=IF(_xlfn.XLOOKUP($A3,INDIRECT("_"&amp;_xlfn.XLOOKUP(BH$2,WatchbillMONTHLY!$A$37:$U$37,OFFSET(WatchbillMONTHLY!$A$37:$U$37,1,2))),INDIRECT("_"&amp;_xlfn.XLOOKUP(BH$2,WatchbillMONTHLY!$A$37:$U$37,OFFSET(WatchbillMONTHLY!$A$37:$U$37,1,2))))=$A3,_xlfn.XLOOKUP(BH$2,WatchbillMONTHLY!$A$37:$U$37,OFFSET(WatchbillMONTHLY!$A$37:$U$37,1,2)),FALSE),TRUE,FALSE)),
IF(_xlfn.XLOOKUP(BH$2,WatchbillMONTHLY!$A$54:$U$54,OFFSET(WatchbillMONTHLY!$A$54:$U$54,1,2))=IF(_xlfn.XLOOKUP($A3,INDIRECT("_"&amp;_xlfn.XLOOKUP(BH$2,WatchbillMONTHLY!$A$54:$U$54,OFFSET(WatchbillMONTHLY!$A$54:$U$54,1,2))),INDIRECT("_"&amp;_xlfn.XLOOKUP(BH$2,WatchbillMONTHLY!$A$54:$U$54,OFFSET(WatchbillMONTHLY!$A$54:$U$54,1,2))))=$A3,_xlfn.XLOOKUP(BH$2,WatchbillMONTHLY!$A$54:$U$54,OFFSET(WatchbillMONTHLY!$A$54:$U$54,1,2)),FALSE),TRUE,FALSE)),
IF(_xlfn.XLOOKUP(BH$2,WatchbillMONTHLY!$A$71:$U$71,OFFSET(WatchbillMONTHLY!$A$71:$U$71,1,2))=IF(_xlfn.XLOOKUP($A3,INDIRECT("_"&amp;_xlfn.XLOOKUP(BH$2,WatchbillMONTHLY!$A$71:$U$71,OFFSET(WatchbillMONTHLY!$A$71:$U$71,1,2))),INDIRECT("_"&amp;_xlfn.XLOOKUP(BH$2,WatchbillMONTHLY!$A$71:$U$71,OFFSET(WatchbillMONTHLY!$A$71:$U$71,1,2))))=$A3,_xlfn.XLOOKUP(BH$2,WatchbillMONTHLY!$A$71:$U$71,OFFSET(WatchbillMONTHLY!$A$71:$U$71,1,2)),FALSE),TRUE,FALSE)),
IF(_xlfn.XLOOKUP(BH$2,WatchbillMONTHLY!$A$88:$U$88,OFFSET(WatchbillMONTHLY!$A$88:$U$88,1,2))=IF(_xlfn.XLOOKUP($A3,INDIRECT("_"&amp;_xlfn.XLOOKUP(BH$2,WatchbillMONTHLY!$A$88:$U$88,OFFSET(WatchbillMONTHLY!$A$88:$U$88,1,2))),INDIRECT("_"&amp;_xlfn.XLOOKUP(BH$2,WatchbillMONTHLY!$A$88:$U$88,OFFSET(WatchbillMONTHLY!$A$88:$U$88,1,2))))=$A3,_xlfn.XLOOKUP(BH$2,WatchbillMONTHLY!$A$88:$U$88,OFFSET(WatchbillMONTHLY!$A$88:$U$88,1,2)),FALSE),TRUE,FALSE)),
FALSE),FALSE)</f>
        <v>0</v>
      </c>
      <c r="BI3" s="209" t="b" cm="1">
        <f t="array" aca="1" ref="BI3" ca="1">IF(AND($A3 &gt; 0, AB3 &gt; 0,BI$2&lt;MiscFormulas!$A$5+1),
_xlfn.IFNA(
_xlfn.IFNA(
_xlfn.IFNA(
_xlfn.IFNA(
_xlfn.IFNA(
_xlfn.IFNA(
IF(_xlfn.XLOOKUP(BI$2,WatchbillMONTHLY!$A$3:$U$3,OFFSET(WatchbillMONTHLY!$A$3:$U$3,1,2))=IF(_xlfn.XLOOKUP($A3,INDIRECT("_"&amp;_xlfn.XLOOKUP(BI$2,WatchbillMONTHLY!$A$3:$U$3,OFFSET(WatchbillMONTHLY!$A$3:$U$3,1,2))),INDIRECT("_"&amp;_xlfn.XLOOKUP(BI$2,WatchbillMONTHLY!$A$3:$U$3,OFFSET(WatchbillMONTHLY!$A$3:$U$3,1,2))))=$A3,_xlfn.XLOOKUP(BI$2,WatchbillMONTHLY!$A$3:$U$3,OFFSET(WatchbillMONTHLY!$A$3:$U$3,1,2)),FALSE),TRUE,FALSE),
IF(_xlfn.XLOOKUP(BI$2,WatchbillMONTHLY!$A$20:$U$20,OFFSET(WatchbillMONTHLY!$A$20:$U$20,1,2))=IF(_xlfn.XLOOKUP($A3,INDIRECT("_"&amp;_xlfn.XLOOKUP(BI$2,WatchbillMONTHLY!$A$20:$U$20,OFFSET(WatchbillMONTHLY!$A$20:$U$20,1,2))),INDIRECT("_"&amp;_xlfn.XLOOKUP(BI$2,WatchbillMONTHLY!$A$20:$U$20,OFFSET(WatchbillMONTHLY!$A$20:$U$20,1,2))))=$A3,_xlfn.XLOOKUP(BI$2,WatchbillMONTHLY!$A$20:$U$20,OFFSET(WatchbillMONTHLY!$A$20:$U$20,1,2)),FALSE),TRUE,FALSE)),
IF(_xlfn.XLOOKUP(BI$2,WatchbillMONTHLY!$A$37:$U$37,OFFSET(WatchbillMONTHLY!$A$37:$U$37,1,2))=IF(_xlfn.XLOOKUP($A3,INDIRECT("_"&amp;_xlfn.XLOOKUP(BI$2,WatchbillMONTHLY!$A$37:$U$37,OFFSET(WatchbillMONTHLY!$A$37:$U$37,1,2))),INDIRECT("_"&amp;_xlfn.XLOOKUP(BI$2,WatchbillMONTHLY!$A$37:$U$37,OFFSET(WatchbillMONTHLY!$A$37:$U$37,1,2))))=$A3,_xlfn.XLOOKUP(BI$2,WatchbillMONTHLY!$A$37:$U$37,OFFSET(WatchbillMONTHLY!$A$37:$U$37,1,2)),FALSE),TRUE,FALSE)),
IF(_xlfn.XLOOKUP(BI$2,WatchbillMONTHLY!$A$54:$U$54,OFFSET(WatchbillMONTHLY!$A$54:$U$54,1,2))=IF(_xlfn.XLOOKUP($A3,INDIRECT("_"&amp;_xlfn.XLOOKUP(BI$2,WatchbillMONTHLY!$A$54:$U$54,OFFSET(WatchbillMONTHLY!$A$54:$U$54,1,2))),INDIRECT("_"&amp;_xlfn.XLOOKUP(BI$2,WatchbillMONTHLY!$A$54:$U$54,OFFSET(WatchbillMONTHLY!$A$54:$U$54,1,2))))=$A3,_xlfn.XLOOKUP(BI$2,WatchbillMONTHLY!$A$54:$U$54,OFFSET(WatchbillMONTHLY!$A$54:$U$54,1,2)),FALSE),TRUE,FALSE)),
IF(_xlfn.XLOOKUP(BI$2,WatchbillMONTHLY!$A$71:$U$71,OFFSET(WatchbillMONTHLY!$A$71:$U$71,1,2))=IF(_xlfn.XLOOKUP($A3,INDIRECT("_"&amp;_xlfn.XLOOKUP(BI$2,WatchbillMONTHLY!$A$71:$U$71,OFFSET(WatchbillMONTHLY!$A$71:$U$71,1,2))),INDIRECT("_"&amp;_xlfn.XLOOKUP(BI$2,WatchbillMONTHLY!$A$71:$U$71,OFFSET(WatchbillMONTHLY!$A$71:$U$71,1,2))))=$A3,_xlfn.XLOOKUP(BI$2,WatchbillMONTHLY!$A$71:$U$71,OFFSET(WatchbillMONTHLY!$A$71:$U$71,1,2)),FALSE),TRUE,FALSE)),
IF(_xlfn.XLOOKUP(BI$2,WatchbillMONTHLY!$A$88:$U$88,OFFSET(WatchbillMONTHLY!$A$88:$U$88,1,2))=IF(_xlfn.XLOOKUP($A3,INDIRECT("_"&amp;_xlfn.XLOOKUP(BI$2,WatchbillMONTHLY!$A$88:$U$88,OFFSET(WatchbillMONTHLY!$A$88:$U$88,1,2))),INDIRECT("_"&amp;_xlfn.XLOOKUP(BI$2,WatchbillMONTHLY!$A$88:$U$88,OFFSET(WatchbillMONTHLY!$A$88:$U$88,1,2))))=$A3,_xlfn.XLOOKUP(BI$2,WatchbillMONTHLY!$A$88:$U$88,OFFSET(WatchbillMONTHLY!$A$88:$U$88,1,2)),FALSE),TRUE,FALSE)),
FALSE),FALSE)</f>
        <v>0</v>
      </c>
      <c r="BJ3" s="209" t="b" cm="1">
        <f t="array" aca="1" ref="BJ3" ca="1">IF(AND($A3 &gt; 0, AC3 &gt; 0,BJ$2&lt;MiscFormulas!$A$5+1),
_xlfn.IFNA(
_xlfn.IFNA(
_xlfn.IFNA(
_xlfn.IFNA(
_xlfn.IFNA(
_xlfn.IFNA(
IF(_xlfn.XLOOKUP(BJ$2,WatchbillMONTHLY!$A$3:$U$3,OFFSET(WatchbillMONTHLY!$A$3:$U$3,1,2))=IF(_xlfn.XLOOKUP($A3,INDIRECT("_"&amp;_xlfn.XLOOKUP(BJ$2,WatchbillMONTHLY!$A$3:$U$3,OFFSET(WatchbillMONTHLY!$A$3:$U$3,1,2))),INDIRECT("_"&amp;_xlfn.XLOOKUP(BJ$2,WatchbillMONTHLY!$A$3:$U$3,OFFSET(WatchbillMONTHLY!$A$3:$U$3,1,2))))=$A3,_xlfn.XLOOKUP(BJ$2,WatchbillMONTHLY!$A$3:$U$3,OFFSET(WatchbillMONTHLY!$A$3:$U$3,1,2)),FALSE),TRUE,FALSE),
IF(_xlfn.XLOOKUP(BJ$2,WatchbillMONTHLY!$A$20:$U$20,OFFSET(WatchbillMONTHLY!$A$20:$U$20,1,2))=IF(_xlfn.XLOOKUP($A3,INDIRECT("_"&amp;_xlfn.XLOOKUP(BJ$2,WatchbillMONTHLY!$A$20:$U$20,OFFSET(WatchbillMONTHLY!$A$20:$U$20,1,2))),INDIRECT("_"&amp;_xlfn.XLOOKUP(BJ$2,WatchbillMONTHLY!$A$20:$U$20,OFFSET(WatchbillMONTHLY!$A$20:$U$20,1,2))))=$A3,_xlfn.XLOOKUP(BJ$2,WatchbillMONTHLY!$A$20:$U$20,OFFSET(WatchbillMONTHLY!$A$20:$U$20,1,2)),FALSE),TRUE,FALSE)),
IF(_xlfn.XLOOKUP(BJ$2,WatchbillMONTHLY!$A$37:$U$37,OFFSET(WatchbillMONTHLY!$A$37:$U$37,1,2))=IF(_xlfn.XLOOKUP($A3,INDIRECT("_"&amp;_xlfn.XLOOKUP(BJ$2,WatchbillMONTHLY!$A$37:$U$37,OFFSET(WatchbillMONTHLY!$A$37:$U$37,1,2))),INDIRECT("_"&amp;_xlfn.XLOOKUP(BJ$2,WatchbillMONTHLY!$A$37:$U$37,OFFSET(WatchbillMONTHLY!$A$37:$U$37,1,2))))=$A3,_xlfn.XLOOKUP(BJ$2,WatchbillMONTHLY!$A$37:$U$37,OFFSET(WatchbillMONTHLY!$A$37:$U$37,1,2)),FALSE),TRUE,FALSE)),
IF(_xlfn.XLOOKUP(BJ$2,WatchbillMONTHLY!$A$54:$U$54,OFFSET(WatchbillMONTHLY!$A$54:$U$54,1,2))=IF(_xlfn.XLOOKUP($A3,INDIRECT("_"&amp;_xlfn.XLOOKUP(BJ$2,WatchbillMONTHLY!$A$54:$U$54,OFFSET(WatchbillMONTHLY!$A$54:$U$54,1,2))),INDIRECT("_"&amp;_xlfn.XLOOKUP(BJ$2,WatchbillMONTHLY!$A$54:$U$54,OFFSET(WatchbillMONTHLY!$A$54:$U$54,1,2))))=$A3,_xlfn.XLOOKUP(BJ$2,WatchbillMONTHLY!$A$54:$U$54,OFFSET(WatchbillMONTHLY!$A$54:$U$54,1,2)),FALSE),TRUE,FALSE)),
IF(_xlfn.XLOOKUP(BJ$2,WatchbillMONTHLY!$A$71:$U$71,OFFSET(WatchbillMONTHLY!$A$71:$U$71,1,2))=IF(_xlfn.XLOOKUP($A3,INDIRECT("_"&amp;_xlfn.XLOOKUP(BJ$2,WatchbillMONTHLY!$A$71:$U$71,OFFSET(WatchbillMONTHLY!$A$71:$U$71,1,2))),INDIRECT("_"&amp;_xlfn.XLOOKUP(BJ$2,WatchbillMONTHLY!$A$71:$U$71,OFFSET(WatchbillMONTHLY!$A$71:$U$71,1,2))))=$A3,_xlfn.XLOOKUP(BJ$2,WatchbillMONTHLY!$A$71:$U$71,OFFSET(WatchbillMONTHLY!$A$71:$U$71,1,2)),FALSE),TRUE,FALSE)),
IF(_xlfn.XLOOKUP(BJ$2,WatchbillMONTHLY!$A$88:$U$88,OFFSET(WatchbillMONTHLY!$A$88:$U$88,1,2))=IF(_xlfn.XLOOKUP($A3,INDIRECT("_"&amp;_xlfn.XLOOKUP(BJ$2,WatchbillMONTHLY!$A$88:$U$88,OFFSET(WatchbillMONTHLY!$A$88:$U$88,1,2))),INDIRECT("_"&amp;_xlfn.XLOOKUP(BJ$2,WatchbillMONTHLY!$A$88:$U$88,OFFSET(WatchbillMONTHLY!$A$88:$U$88,1,2))))=$A3,_xlfn.XLOOKUP(BJ$2,WatchbillMONTHLY!$A$88:$U$88,OFFSET(WatchbillMONTHLY!$A$88:$U$88,1,2)),FALSE),TRUE,FALSE)),
FALSE),FALSE)</f>
        <v>0</v>
      </c>
      <c r="BK3" s="209" t="b" cm="1">
        <f t="array" aca="1" ref="BK3" ca="1">IF(AND($A3 &gt; 0, AD3 &gt; 0,BK$2&lt;MiscFormulas!$A$5+1),
_xlfn.IFNA(
_xlfn.IFNA(
_xlfn.IFNA(
_xlfn.IFNA(
_xlfn.IFNA(
_xlfn.IFNA(
IF(_xlfn.XLOOKUP(BK$2,WatchbillMONTHLY!$A$3:$U$3,OFFSET(WatchbillMONTHLY!$A$3:$U$3,1,2))=IF(_xlfn.XLOOKUP($A3,INDIRECT("_"&amp;_xlfn.XLOOKUP(BK$2,WatchbillMONTHLY!$A$3:$U$3,OFFSET(WatchbillMONTHLY!$A$3:$U$3,1,2))),INDIRECT("_"&amp;_xlfn.XLOOKUP(BK$2,WatchbillMONTHLY!$A$3:$U$3,OFFSET(WatchbillMONTHLY!$A$3:$U$3,1,2))))=$A3,_xlfn.XLOOKUP(BK$2,WatchbillMONTHLY!$A$3:$U$3,OFFSET(WatchbillMONTHLY!$A$3:$U$3,1,2)),FALSE),TRUE,FALSE),
IF(_xlfn.XLOOKUP(BK$2,WatchbillMONTHLY!$A$20:$U$20,OFFSET(WatchbillMONTHLY!$A$20:$U$20,1,2))=IF(_xlfn.XLOOKUP($A3,INDIRECT("_"&amp;_xlfn.XLOOKUP(BK$2,WatchbillMONTHLY!$A$20:$U$20,OFFSET(WatchbillMONTHLY!$A$20:$U$20,1,2))),INDIRECT("_"&amp;_xlfn.XLOOKUP(BK$2,WatchbillMONTHLY!$A$20:$U$20,OFFSET(WatchbillMONTHLY!$A$20:$U$20,1,2))))=$A3,_xlfn.XLOOKUP(BK$2,WatchbillMONTHLY!$A$20:$U$20,OFFSET(WatchbillMONTHLY!$A$20:$U$20,1,2)),FALSE),TRUE,FALSE)),
IF(_xlfn.XLOOKUP(BK$2,WatchbillMONTHLY!$A$37:$U$37,OFFSET(WatchbillMONTHLY!$A$37:$U$37,1,2))=IF(_xlfn.XLOOKUP($A3,INDIRECT("_"&amp;_xlfn.XLOOKUP(BK$2,WatchbillMONTHLY!$A$37:$U$37,OFFSET(WatchbillMONTHLY!$A$37:$U$37,1,2))),INDIRECT("_"&amp;_xlfn.XLOOKUP(BK$2,WatchbillMONTHLY!$A$37:$U$37,OFFSET(WatchbillMONTHLY!$A$37:$U$37,1,2))))=$A3,_xlfn.XLOOKUP(BK$2,WatchbillMONTHLY!$A$37:$U$37,OFFSET(WatchbillMONTHLY!$A$37:$U$37,1,2)),FALSE),TRUE,FALSE)),
IF(_xlfn.XLOOKUP(BK$2,WatchbillMONTHLY!$A$54:$U$54,OFFSET(WatchbillMONTHLY!$A$54:$U$54,1,2))=IF(_xlfn.XLOOKUP($A3,INDIRECT("_"&amp;_xlfn.XLOOKUP(BK$2,WatchbillMONTHLY!$A$54:$U$54,OFFSET(WatchbillMONTHLY!$A$54:$U$54,1,2))),INDIRECT("_"&amp;_xlfn.XLOOKUP(BK$2,WatchbillMONTHLY!$A$54:$U$54,OFFSET(WatchbillMONTHLY!$A$54:$U$54,1,2))))=$A3,_xlfn.XLOOKUP(BK$2,WatchbillMONTHLY!$A$54:$U$54,OFFSET(WatchbillMONTHLY!$A$54:$U$54,1,2)),FALSE),TRUE,FALSE)),
IF(_xlfn.XLOOKUP(BK$2,WatchbillMONTHLY!$A$71:$U$71,OFFSET(WatchbillMONTHLY!$A$71:$U$71,1,2))=IF(_xlfn.XLOOKUP($A3,INDIRECT("_"&amp;_xlfn.XLOOKUP(BK$2,WatchbillMONTHLY!$A$71:$U$71,OFFSET(WatchbillMONTHLY!$A$71:$U$71,1,2))),INDIRECT("_"&amp;_xlfn.XLOOKUP(BK$2,WatchbillMONTHLY!$A$71:$U$71,OFFSET(WatchbillMONTHLY!$A$71:$U$71,1,2))))=$A3,_xlfn.XLOOKUP(BK$2,WatchbillMONTHLY!$A$71:$U$71,OFFSET(WatchbillMONTHLY!$A$71:$U$71,1,2)),FALSE),TRUE,FALSE)),
IF(_xlfn.XLOOKUP(BK$2,WatchbillMONTHLY!$A$88:$U$88,OFFSET(WatchbillMONTHLY!$A$88:$U$88,1,2))=IF(_xlfn.XLOOKUP($A3,INDIRECT("_"&amp;_xlfn.XLOOKUP(BK$2,WatchbillMONTHLY!$A$88:$U$88,OFFSET(WatchbillMONTHLY!$A$88:$U$88,1,2))),INDIRECT("_"&amp;_xlfn.XLOOKUP(BK$2,WatchbillMONTHLY!$A$88:$U$88,OFFSET(WatchbillMONTHLY!$A$88:$U$88,1,2))))=$A3,_xlfn.XLOOKUP(BK$2,WatchbillMONTHLY!$A$88:$U$88,OFFSET(WatchbillMONTHLY!$A$88:$U$88,1,2)),FALSE),TRUE,FALSE)),
FALSE),FALSE)</f>
        <v>0</v>
      </c>
      <c r="BL3" s="209" t="b" cm="1">
        <f t="array" aca="1" ref="BL3" ca="1">IF(AND($A3 &gt; 0, AE3 &gt; 0,BL$2&lt;MiscFormulas!$A$5+1),
_xlfn.IFNA(
_xlfn.IFNA(
_xlfn.IFNA(
_xlfn.IFNA(
_xlfn.IFNA(
_xlfn.IFNA(
IF(_xlfn.XLOOKUP(BL$2,WatchbillMONTHLY!$A$3:$U$3,OFFSET(WatchbillMONTHLY!$A$3:$U$3,1,2))=IF(_xlfn.XLOOKUP($A3,INDIRECT("_"&amp;_xlfn.XLOOKUP(BL$2,WatchbillMONTHLY!$A$3:$U$3,OFFSET(WatchbillMONTHLY!$A$3:$U$3,1,2))),INDIRECT("_"&amp;_xlfn.XLOOKUP(BL$2,WatchbillMONTHLY!$A$3:$U$3,OFFSET(WatchbillMONTHLY!$A$3:$U$3,1,2))))=$A3,_xlfn.XLOOKUP(BL$2,WatchbillMONTHLY!$A$3:$U$3,OFFSET(WatchbillMONTHLY!$A$3:$U$3,1,2)),FALSE),TRUE,FALSE),
IF(_xlfn.XLOOKUP(BL$2,WatchbillMONTHLY!$A$20:$U$20,OFFSET(WatchbillMONTHLY!$A$20:$U$20,1,2))=IF(_xlfn.XLOOKUP($A3,INDIRECT("_"&amp;_xlfn.XLOOKUP(BL$2,WatchbillMONTHLY!$A$20:$U$20,OFFSET(WatchbillMONTHLY!$A$20:$U$20,1,2))),INDIRECT("_"&amp;_xlfn.XLOOKUP(BL$2,WatchbillMONTHLY!$A$20:$U$20,OFFSET(WatchbillMONTHLY!$A$20:$U$20,1,2))))=$A3,_xlfn.XLOOKUP(BL$2,WatchbillMONTHLY!$A$20:$U$20,OFFSET(WatchbillMONTHLY!$A$20:$U$20,1,2)),FALSE),TRUE,FALSE)),
IF(_xlfn.XLOOKUP(BL$2,WatchbillMONTHLY!$A$37:$U$37,OFFSET(WatchbillMONTHLY!$A$37:$U$37,1,2))=IF(_xlfn.XLOOKUP($A3,INDIRECT("_"&amp;_xlfn.XLOOKUP(BL$2,WatchbillMONTHLY!$A$37:$U$37,OFFSET(WatchbillMONTHLY!$A$37:$U$37,1,2))),INDIRECT("_"&amp;_xlfn.XLOOKUP(BL$2,WatchbillMONTHLY!$A$37:$U$37,OFFSET(WatchbillMONTHLY!$A$37:$U$37,1,2))))=$A3,_xlfn.XLOOKUP(BL$2,WatchbillMONTHLY!$A$37:$U$37,OFFSET(WatchbillMONTHLY!$A$37:$U$37,1,2)),FALSE),TRUE,FALSE)),
IF(_xlfn.XLOOKUP(BL$2,WatchbillMONTHLY!$A$54:$U$54,OFFSET(WatchbillMONTHLY!$A$54:$U$54,1,2))=IF(_xlfn.XLOOKUP($A3,INDIRECT("_"&amp;_xlfn.XLOOKUP(BL$2,WatchbillMONTHLY!$A$54:$U$54,OFFSET(WatchbillMONTHLY!$A$54:$U$54,1,2))),INDIRECT("_"&amp;_xlfn.XLOOKUP(BL$2,WatchbillMONTHLY!$A$54:$U$54,OFFSET(WatchbillMONTHLY!$A$54:$U$54,1,2))))=$A3,_xlfn.XLOOKUP(BL$2,WatchbillMONTHLY!$A$54:$U$54,OFFSET(WatchbillMONTHLY!$A$54:$U$54,1,2)),FALSE),TRUE,FALSE)),
IF(_xlfn.XLOOKUP(BL$2,WatchbillMONTHLY!$A$71:$U$71,OFFSET(WatchbillMONTHLY!$A$71:$U$71,1,2))=IF(_xlfn.XLOOKUP($A3,INDIRECT("_"&amp;_xlfn.XLOOKUP(BL$2,WatchbillMONTHLY!$A$71:$U$71,OFFSET(WatchbillMONTHLY!$A$71:$U$71,1,2))),INDIRECT("_"&amp;_xlfn.XLOOKUP(BL$2,WatchbillMONTHLY!$A$71:$U$71,OFFSET(WatchbillMONTHLY!$A$71:$U$71,1,2))))=$A3,_xlfn.XLOOKUP(BL$2,WatchbillMONTHLY!$A$71:$U$71,OFFSET(WatchbillMONTHLY!$A$71:$U$71,1,2)),FALSE),TRUE,FALSE)),
IF(_xlfn.XLOOKUP(BL$2,WatchbillMONTHLY!$A$88:$U$88,OFFSET(WatchbillMONTHLY!$A$88:$U$88,1,2))=IF(_xlfn.XLOOKUP($A3,INDIRECT("_"&amp;_xlfn.XLOOKUP(BL$2,WatchbillMONTHLY!$A$88:$U$88,OFFSET(WatchbillMONTHLY!$A$88:$U$88,1,2))),INDIRECT("_"&amp;_xlfn.XLOOKUP(BL$2,WatchbillMONTHLY!$A$88:$U$88,OFFSET(WatchbillMONTHLY!$A$88:$U$88,1,2))))=$A3,_xlfn.XLOOKUP(BL$2,WatchbillMONTHLY!$A$88:$U$88,OFFSET(WatchbillMONTHLY!$A$88:$U$88,1,2)),FALSE),TRUE,FALSE)),
FALSE),FALSE)</f>
        <v>0</v>
      </c>
      <c r="BM3" s="209" t="b" cm="1">
        <f t="array" aca="1" ref="BM3" ca="1">IF(AND($A3 &gt; 0, AF3 &gt; 0,BM$2&lt;MiscFormulas!$A$5+1),
_xlfn.IFNA(
_xlfn.IFNA(
_xlfn.IFNA(
_xlfn.IFNA(
_xlfn.IFNA(
_xlfn.IFNA(
IF(_xlfn.XLOOKUP(BM$2,WatchbillMONTHLY!$A$3:$U$3,OFFSET(WatchbillMONTHLY!$A$3:$U$3,1,2))=IF(_xlfn.XLOOKUP($A3,INDIRECT("_"&amp;_xlfn.XLOOKUP(BM$2,WatchbillMONTHLY!$A$3:$U$3,OFFSET(WatchbillMONTHLY!$A$3:$U$3,1,2))),INDIRECT("_"&amp;_xlfn.XLOOKUP(BM$2,WatchbillMONTHLY!$A$3:$U$3,OFFSET(WatchbillMONTHLY!$A$3:$U$3,1,2))))=$A3,_xlfn.XLOOKUP(BM$2,WatchbillMONTHLY!$A$3:$U$3,OFFSET(WatchbillMONTHLY!$A$3:$U$3,1,2)),FALSE),TRUE,FALSE),
IF(_xlfn.XLOOKUP(BM$2,WatchbillMONTHLY!$A$20:$U$20,OFFSET(WatchbillMONTHLY!$A$20:$U$20,1,2))=IF(_xlfn.XLOOKUP($A3,INDIRECT("_"&amp;_xlfn.XLOOKUP(BM$2,WatchbillMONTHLY!$A$20:$U$20,OFFSET(WatchbillMONTHLY!$A$20:$U$20,1,2))),INDIRECT("_"&amp;_xlfn.XLOOKUP(BM$2,WatchbillMONTHLY!$A$20:$U$20,OFFSET(WatchbillMONTHLY!$A$20:$U$20,1,2))))=$A3,_xlfn.XLOOKUP(BM$2,WatchbillMONTHLY!$A$20:$U$20,OFFSET(WatchbillMONTHLY!$A$20:$U$20,1,2)),FALSE),TRUE,FALSE)),
IF(_xlfn.XLOOKUP(BM$2,WatchbillMONTHLY!$A$37:$U$37,OFFSET(WatchbillMONTHLY!$A$37:$U$37,1,2))=IF(_xlfn.XLOOKUP($A3,INDIRECT("_"&amp;_xlfn.XLOOKUP(BM$2,WatchbillMONTHLY!$A$37:$U$37,OFFSET(WatchbillMONTHLY!$A$37:$U$37,1,2))),INDIRECT("_"&amp;_xlfn.XLOOKUP(BM$2,WatchbillMONTHLY!$A$37:$U$37,OFFSET(WatchbillMONTHLY!$A$37:$U$37,1,2))))=$A3,_xlfn.XLOOKUP(BM$2,WatchbillMONTHLY!$A$37:$U$37,OFFSET(WatchbillMONTHLY!$A$37:$U$37,1,2)),FALSE),TRUE,FALSE)),
IF(_xlfn.XLOOKUP(BM$2,WatchbillMONTHLY!$A$54:$U$54,OFFSET(WatchbillMONTHLY!$A$54:$U$54,1,2))=IF(_xlfn.XLOOKUP($A3,INDIRECT("_"&amp;_xlfn.XLOOKUP(BM$2,WatchbillMONTHLY!$A$54:$U$54,OFFSET(WatchbillMONTHLY!$A$54:$U$54,1,2))),INDIRECT("_"&amp;_xlfn.XLOOKUP(BM$2,WatchbillMONTHLY!$A$54:$U$54,OFFSET(WatchbillMONTHLY!$A$54:$U$54,1,2))))=$A3,_xlfn.XLOOKUP(BM$2,WatchbillMONTHLY!$A$54:$U$54,OFFSET(WatchbillMONTHLY!$A$54:$U$54,1,2)),FALSE),TRUE,FALSE)),
IF(_xlfn.XLOOKUP(BM$2,WatchbillMONTHLY!$A$71:$U$71,OFFSET(WatchbillMONTHLY!$A$71:$U$71,1,2))=IF(_xlfn.XLOOKUP($A3,INDIRECT("_"&amp;_xlfn.XLOOKUP(BM$2,WatchbillMONTHLY!$A$71:$U$71,OFFSET(WatchbillMONTHLY!$A$71:$U$71,1,2))),INDIRECT("_"&amp;_xlfn.XLOOKUP(BM$2,WatchbillMONTHLY!$A$71:$U$71,OFFSET(WatchbillMONTHLY!$A$71:$U$71,1,2))))=$A3,_xlfn.XLOOKUP(BM$2,WatchbillMONTHLY!$A$71:$U$71,OFFSET(WatchbillMONTHLY!$A$71:$U$71,1,2)),FALSE),TRUE,FALSE)),
IF(_xlfn.XLOOKUP(BM$2,WatchbillMONTHLY!$A$88:$U$88,OFFSET(WatchbillMONTHLY!$A$88:$U$88,1,2))=IF(_xlfn.XLOOKUP($A3,INDIRECT("_"&amp;_xlfn.XLOOKUP(BM$2,WatchbillMONTHLY!$A$88:$U$88,OFFSET(WatchbillMONTHLY!$A$88:$U$88,1,2))),INDIRECT("_"&amp;_xlfn.XLOOKUP(BM$2,WatchbillMONTHLY!$A$88:$U$88,OFFSET(WatchbillMONTHLY!$A$88:$U$88,1,2))))=$A3,_xlfn.XLOOKUP(BM$2,WatchbillMONTHLY!$A$88:$U$88,OFFSET(WatchbillMONTHLY!$A$88:$U$88,1,2)),FALSE),TRUE,FALSE)),
FALSE),FALSE)</f>
        <v>0</v>
      </c>
      <c r="BN3" s="209" t="b" cm="1">
        <f t="array" aca="1" ref="BN3" ca="1">IF(AND($A3 &gt; 0, AG3 &gt; 0,BN$2&lt;MiscFormulas!$A$5+1),
_xlfn.IFNA(
_xlfn.IFNA(
_xlfn.IFNA(
_xlfn.IFNA(
_xlfn.IFNA(
_xlfn.IFNA(
IF(_xlfn.XLOOKUP(BN$2,WatchbillMONTHLY!$A$3:$U$3,OFFSET(WatchbillMONTHLY!$A$3:$U$3,1,2))=IF(_xlfn.XLOOKUP($A3,INDIRECT("_"&amp;_xlfn.XLOOKUP(BN$2,WatchbillMONTHLY!$A$3:$U$3,OFFSET(WatchbillMONTHLY!$A$3:$U$3,1,2))),INDIRECT("_"&amp;_xlfn.XLOOKUP(BN$2,WatchbillMONTHLY!$A$3:$U$3,OFFSET(WatchbillMONTHLY!$A$3:$U$3,1,2))))=$A3,_xlfn.XLOOKUP(BN$2,WatchbillMONTHLY!$A$3:$U$3,OFFSET(WatchbillMONTHLY!$A$3:$U$3,1,2)),FALSE),TRUE,FALSE),
IF(_xlfn.XLOOKUP(BN$2,WatchbillMONTHLY!$A$20:$U$20,OFFSET(WatchbillMONTHLY!$A$20:$U$20,1,2))=IF(_xlfn.XLOOKUP($A3,INDIRECT("_"&amp;_xlfn.XLOOKUP(BN$2,WatchbillMONTHLY!$A$20:$U$20,OFFSET(WatchbillMONTHLY!$A$20:$U$20,1,2))),INDIRECT("_"&amp;_xlfn.XLOOKUP(BN$2,WatchbillMONTHLY!$A$20:$U$20,OFFSET(WatchbillMONTHLY!$A$20:$U$20,1,2))))=$A3,_xlfn.XLOOKUP(BN$2,WatchbillMONTHLY!$A$20:$U$20,OFFSET(WatchbillMONTHLY!$A$20:$U$20,1,2)),FALSE),TRUE,FALSE)),
IF(_xlfn.XLOOKUP(BN$2,WatchbillMONTHLY!$A$37:$U$37,OFFSET(WatchbillMONTHLY!$A$37:$U$37,1,2))=IF(_xlfn.XLOOKUP($A3,INDIRECT("_"&amp;_xlfn.XLOOKUP(BN$2,WatchbillMONTHLY!$A$37:$U$37,OFFSET(WatchbillMONTHLY!$A$37:$U$37,1,2))),INDIRECT("_"&amp;_xlfn.XLOOKUP(BN$2,WatchbillMONTHLY!$A$37:$U$37,OFFSET(WatchbillMONTHLY!$A$37:$U$37,1,2))))=$A3,_xlfn.XLOOKUP(BN$2,WatchbillMONTHLY!$A$37:$U$37,OFFSET(WatchbillMONTHLY!$A$37:$U$37,1,2)),FALSE),TRUE,FALSE)),
IF(_xlfn.XLOOKUP(BN$2,WatchbillMONTHLY!$A$54:$U$54,OFFSET(WatchbillMONTHLY!$A$54:$U$54,1,2))=IF(_xlfn.XLOOKUP($A3,INDIRECT("_"&amp;_xlfn.XLOOKUP(BN$2,WatchbillMONTHLY!$A$54:$U$54,OFFSET(WatchbillMONTHLY!$A$54:$U$54,1,2))),INDIRECT("_"&amp;_xlfn.XLOOKUP(BN$2,WatchbillMONTHLY!$A$54:$U$54,OFFSET(WatchbillMONTHLY!$A$54:$U$54,1,2))))=$A3,_xlfn.XLOOKUP(BN$2,WatchbillMONTHLY!$A$54:$U$54,OFFSET(WatchbillMONTHLY!$A$54:$U$54,1,2)),FALSE),TRUE,FALSE)),
IF(_xlfn.XLOOKUP(BN$2,WatchbillMONTHLY!$A$71:$U$71,OFFSET(WatchbillMONTHLY!$A$71:$U$71,1,2))=IF(_xlfn.XLOOKUP($A3,INDIRECT("_"&amp;_xlfn.XLOOKUP(BN$2,WatchbillMONTHLY!$A$71:$U$71,OFFSET(WatchbillMONTHLY!$A$71:$U$71,1,2))),INDIRECT("_"&amp;_xlfn.XLOOKUP(BN$2,WatchbillMONTHLY!$A$71:$U$71,OFFSET(WatchbillMONTHLY!$A$71:$U$71,1,2))))=$A3,_xlfn.XLOOKUP(BN$2,WatchbillMONTHLY!$A$71:$U$71,OFFSET(WatchbillMONTHLY!$A$71:$U$71,1,2)),FALSE),TRUE,FALSE)),
IF(_xlfn.XLOOKUP(BN$2,WatchbillMONTHLY!$A$88:$U$88,OFFSET(WatchbillMONTHLY!$A$88:$U$88,1,2))=IF(_xlfn.XLOOKUP($A3,INDIRECT("_"&amp;_xlfn.XLOOKUP(BN$2,WatchbillMONTHLY!$A$88:$U$88,OFFSET(WatchbillMONTHLY!$A$88:$U$88,1,2))),INDIRECT("_"&amp;_xlfn.XLOOKUP(BN$2,WatchbillMONTHLY!$A$88:$U$88,OFFSET(WatchbillMONTHLY!$A$88:$U$88,1,2))))=$A3,_xlfn.XLOOKUP(BN$2,WatchbillMONTHLY!$A$88:$U$88,OFFSET(WatchbillMONTHLY!$A$88:$U$88,1,2)),FALSE),TRUE,FALSE)),
FALSE),FALSE)</f>
        <v>0</v>
      </c>
      <c r="BO3" s="209" t="b" cm="1">
        <f t="array" aca="1" ref="BO3" ca="1">IF(
    AND($A3 &gt; 0, AH3 &gt; 0,BO$2&lt;MiscFormulas!$A$5+1),
    ISNUMBER(
        MATCH($A3,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 s="210"/>
      <c r="BQ3" s="98"/>
      <c r="BR3" s="98"/>
      <c r="BS3" s="98"/>
      <c r="BT3" s="98"/>
      <c r="BU3" s="98"/>
    </row>
    <row r="4" spans="1:73" x14ac:dyDescent="0.35">
      <c r="A4" t="str">
        <v>EX3 Adam, E.</v>
      </c>
      <c r="B4" s="214" t="str">
        <v>EX3 Adam, Ellis</v>
      </c>
      <c r="C4" s="218"/>
      <c r="D4" s="230" t="s">
        <v>266</v>
      </c>
      <c r="E4" s="231"/>
      <c r="F4" s="231"/>
      <c r="G4" s="231"/>
      <c r="H4" s="231"/>
      <c r="I4" s="231"/>
      <c r="J4" s="231"/>
      <c r="K4" s="231"/>
      <c r="L4" s="231"/>
      <c r="M4" s="231"/>
      <c r="N4" s="231"/>
      <c r="O4" s="231"/>
      <c r="P4" s="231"/>
      <c r="Q4" s="231"/>
      <c r="R4" s="231"/>
      <c r="S4" s="231"/>
      <c r="T4" s="231"/>
      <c r="U4" s="231"/>
      <c r="V4" s="231"/>
      <c r="W4" s="231"/>
      <c r="X4" s="231"/>
      <c r="Y4" s="231"/>
      <c r="Z4" s="231" t="s">
        <v>266</v>
      </c>
      <c r="AA4" s="231"/>
      <c r="AB4" s="231"/>
      <c r="AC4" s="231"/>
      <c r="AD4" s="231"/>
      <c r="AE4" s="231"/>
      <c r="AF4" s="231"/>
      <c r="AG4" s="231"/>
      <c r="AH4" s="179"/>
      <c r="AI4" s="209"/>
      <c r="AJ4" s="209" t="str" cm="1">
        <f t="array" aca="1" ref="AJ4" ca="1">IF(OR(AK4:BN4=TRUE),$A4&amp;" :  ","")&amp;_xlfn.TEXTJOIN(" | ",TRUE,IF(AK4:BN4=TRUE,$AK$2:$BN$2,""))</f>
        <v/>
      </c>
      <c r="AK4" s="209" t="b" cm="1">
        <f t="array" aca="1" ref="AK4" ca="1">IF(AND($A4 &gt; 0, D4 &gt; 0,AK$2&lt;MiscFormulas!$A$5+1),
_xlfn.IFNA(
_xlfn.IFNA(
_xlfn.IFNA(
_xlfn.IFNA(
_xlfn.IFNA(
_xlfn.IFNA(
IF(_xlfn.XLOOKUP(AK$2,WatchbillMONTHLY!$A$3:$U$3,OFFSET(WatchbillMONTHLY!$A$3:$U$3,1,2))=IF(_xlfn.XLOOKUP($A4,INDIRECT("_"&amp;_xlfn.XLOOKUP(AK$2,WatchbillMONTHLY!$A$3:$U$3,OFFSET(WatchbillMONTHLY!$A$3:$U$3,1,2))),INDIRECT("_"&amp;_xlfn.XLOOKUP(AK$2,WatchbillMONTHLY!$A$3:$U$3,OFFSET(WatchbillMONTHLY!$A$3:$U$3,1,2))))=$A4,_xlfn.XLOOKUP(AK$2,WatchbillMONTHLY!$A$3:$U$3,OFFSET(WatchbillMONTHLY!$A$3:$U$3,1,2)),FALSE),TRUE,FALSE),
IF(_xlfn.XLOOKUP(AK$2,WatchbillMONTHLY!$A$20:$U$20,OFFSET(WatchbillMONTHLY!$A$20:$U$20,1,2))=IF(_xlfn.XLOOKUP($A4,INDIRECT("_"&amp;_xlfn.XLOOKUP(AK$2,WatchbillMONTHLY!$A$20:$U$20,OFFSET(WatchbillMONTHLY!$A$20:$U$20,1,2))),INDIRECT("_"&amp;_xlfn.XLOOKUP(AK$2,WatchbillMONTHLY!$A$20:$U$20,OFFSET(WatchbillMONTHLY!$A$20:$U$20,1,2))))=$A4,_xlfn.XLOOKUP(AK$2,WatchbillMONTHLY!$A$20:$U$20,OFFSET(WatchbillMONTHLY!$A$20:$U$20,1,2)),FALSE),TRUE,FALSE)),
IF(_xlfn.XLOOKUP(AK$2,WatchbillMONTHLY!$A$37:$U$37,OFFSET(WatchbillMONTHLY!$A$37:$U$37,1,2))=IF(_xlfn.XLOOKUP($A4,INDIRECT("_"&amp;_xlfn.XLOOKUP(AK$2,WatchbillMONTHLY!$A$37:$U$37,OFFSET(WatchbillMONTHLY!$A$37:$U$37,1,2))),INDIRECT("_"&amp;_xlfn.XLOOKUP(AK$2,WatchbillMONTHLY!$A$37:$U$37,OFFSET(WatchbillMONTHLY!$A$37:$U$37,1,2))))=$A4,_xlfn.XLOOKUP(AK$2,WatchbillMONTHLY!$A$37:$U$37,OFFSET(WatchbillMONTHLY!$A$37:$U$37,1,2)),FALSE),TRUE,FALSE)),
IF(_xlfn.XLOOKUP(AK$2,WatchbillMONTHLY!$A$54:$U$54,OFFSET(WatchbillMONTHLY!$A$54:$U$54,1,2))=IF(_xlfn.XLOOKUP($A4,INDIRECT("_"&amp;_xlfn.XLOOKUP(AK$2,WatchbillMONTHLY!$A$54:$U$54,OFFSET(WatchbillMONTHLY!$A$54:$U$54,1,2))),INDIRECT("_"&amp;_xlfn.XLOOKUP(AK$2,WatchbillMONTHLY!$A$54:$U$54,OFFSET(WatchbillMONTHLY!$A$54:$U$54,1,2))))=$A4,_xlfn.XLOOKUP(AK$2,WatchbillMONTHLY!$A$54:$U$54,OFFSET(WatchbillMONTHLY!$A$54:$U$54,1,2)),FALSE),TRUE,FALSE)),
IF(_xlfn.XLOOKUP(AK$2,WatchbillMONTHLY!$A$71:$U$71,OFFSET(WatchbillMONTHLY!$A$71:$U$71,1,2))=IF(_xlfn.XLOOKUP($A4,INDIRECT("_"&amp;_xlfn.XLOOKUP(AK$2,WatchbillMONTHLY!$A$71:$U$71,OFFSET(WatchbillMONTHLY!$A$71:$U$71,1,2))),INDIRECT("_"&amp;_xlfn.XLOOKUP(AK$2,WatchbillMONTHLY!$A$71:$U$71,OFFSET(WatchbillMONTHLY!$A$71:$U$71,1,2))))=$A4,_xlfn.XLOOKUP(AK$2,WatchbillMONTHLY!$A$71:$U$71,OFFSET(WatchbillMONTHLY!$A$71:$U$71,1,2)),FALSE),TRUE,FALSE)),
IF(_xlfn.XLOOKUP(AK$2,WatchbillMONTHLY!$A$88:$U$88,OFFSET(WatchbillMONTHLY!$A$88:$U$88,1,2))=IF(_xlfn.XLOOKUP($A4,INDIRECT("_"&amp;_xlfn.XLOOKUP(AK$2,WatchbillMONTHLY!$A$88:$U$88,OFFSET(WatchbillMONTHLY!$A$88:$U$88,1,2))),INDIRECT("_"&amp;_xlfn.XLOOKUP(AK$2,WatchbillMONTHLY!$A$88:$U$88,OFFSET(WatchbillMONTHLY!$A$88:$U$88,1,2))))=$A4,_xlfn.XLOOKUP(AK$2,WatchbillMONTHLY!$A$88:$U$88,OFFSET(WatchbillMONTHLY!$A$88:$U$88,1,2)),FALSE),TRUE,FALSE)),
FALSE),FALSE)</f>
        <v>0</v>
      </c>
      <c r="AL4" s="209" t="b" cm="1">
        <f t="array" aca="1" ref="AL4" ca="1">IF(AND($A4 &gt; 0, E4 &gt; 0,AL$2&lt;MiscFormulas!$A$5+1),
_xlfn.IFNA(
_xlfn.IFNA(
_xlfn.IFNA(
_xlfn.IFNA(
_xlfn.IFNA(
_xlfn.IFNA(
IF(_xlfn.XLOOKUP(AL$2,WatchbillMONTHLY!$A$3:$U$3,OFFSET(WatchbillMONTHLY!$A$3:$U$3,1,2))=IF(_xlfn.XLOOKUP($A4,INDIRECT("_"&amp;_xlfn.XLOOKUP(AL$2,WatchbillMONTHLY!$A$3:$U$3,OFFSET(WatchbillMONTHLY!$A$3:$U$3,1,2))),INDIRECT("_"&amp;_xlfn.XLOOKUP(AL$2,WatchbillMONTHLY!$A$3:$U$3,OFFSET(WatchbillMONTHLY!$A$3:$U$3,1,2))))=$A4,_xlfn.XLOOKUP(AL$2,WatchbillMONTHLY!$A$3:$U$3,OFFSET(WatchbillMONTHLY!$A$3:$U$3,1,2)),FALSE),TRUE,FALSE),
IF(_xlfn.XLOOKUP(AL$2,WatchbillMONTHLY!$A$20:$U$20,OFFSET(WatchbillMONTHLY!$A$20:$U$20,1,2))=IF(_xlfn.XLOOKUP($A4,INDIRECT("_"&amp;_xlfn.XLOOKUP(AL$2,WatchbillMONTHLY!$A$20:$U$20,OFFSET(WatchbillMONTHLY!$A$20:$U$20,1,2))),INDIRECT("_"&amp;_xlfn.XLOOKUP(AL$2,WatchbillMONTHLY!$A$20:$U$20,OFFSET(WatchbillMONTHLY!$A$20:$U$20,1,2))))=$A4,_xlfn.XLOOKUP(AL$2,WatchbillMONTHLY!$A$20:$U$20,OFFSET(WatchbillMONTHLY!$A$20:$U$20,1,2)),FALSE),TRUE,FALSE)),
IF(_xlfn.XLOOKUP(AL$2,WatchbillMONTHLY!$A$37:$U$37,OFFSET(WatchbillMONTHLY!$A$37:$U$37,1,2))=IF(_xlfn.XLOOKUP($A4,INDIRECT("_"&amp;_xlfn.XLOOKUP(AL$2,WatchbillMONTHLY!$A$37:$U$37,OFFSET(WatchbillMONTHLY!$A$37:$U$37,1,2))),INDIRECT("_"&amp;_xlfn.XLOOKUP(AL$2,WatchbillMONTHLY!$A$37:$U$37,OFFSET(WatchbillMONTHLY!$A$37:$U$37,1,2))))=$A4,_xlfn.XLOOKUP(AL$2,WatchbillMONTHLY!$A$37:$U$37,OFFSET(WatchbillMONTHLY!$A$37:$U$37,1,2)),FALSE),TRUE,FALSE)),
IF(_xlfn.XLOOKUP(AL$2,WatchbillMONTHLY!$A$54:$U$54,OFFSET(WatchbillMONTHLY!$A$54:$U$54,1,2))=IF(_xlfn.XLOOKUP($A4,INDIRECT("_"&amp;_xlfn.XLOOKUP(AL$2,WatchbillMONTHLY!$A$54:$U$54,OFFSET(WatchbillMONTHLY!$A$54:$U$54,1,2))),INDIRECT("_"&amp;_xlfn.XLOOKUP(AL$2,WatchbillMONTHLY!$A$54:$U$54,OFFSET(WatchbillMONTHLY!$A$54:$U$54,1,2))))=$A4,_xlfn.XLOOKUP(AL$2,WatchbillMONTHLY!$A$54:$U$54,OFFSET(WatchbillMONTHLY!$A$54:$U$54,1,2)),FALSE),TRUE,FALSE)),
IF(_xlfn.XLOOKUP(AL$2,WatchbillMONTHLY!$A$71:$U$71,OFFSET(WatchbillMONTHLY!$A$71:$U$71,1,2))=IF(_xlfn.XLOOKUP($A4,INDIRECT("_"&amp;_xlfn.XLOOKUP(AL$2,WatchbillMONTHLY!$A$71:$U$71,OFFSET(WatchbillMONTHLY!$A$71:$U$71,1,2))),INDIRECT("_"&amp;_xlfn.XLOOKUP(AL$2,WatchbillMONTHLY!$A$71:$U$71,OFFSET(WatchbillMONTHLY!$A$71:$U$71,1,2))))=$A4,_xlfn.XLOOKUP(AL$2,WatchbillMONTHLY!$A$71:$U$71,OFFSET(WatchbillMONTHLY!$A$71:$U$71,1,2)),FALSE),TRUE,FALSE)),
IF(_xlfn.XLOOKUP(AL$2,WatchbillMONTHLY!$A$88:$U$88,OFFSET(WatchbillMONTHLY!$A$88:$U$88,1,2))=IF(_xlfn.XLOOKUP($A4,INDIRECT("_"&amp;_xlfn.XLOOKUP(AL$2,WatchbillMONTHLY!$A$88:$U$88,OFFSET(WatchbillMONTHLY!$A$88:$U$88,1,2))),INDIRECT("_"&amp;_xlfn.XLOOKUP(AL$2,WatchbillMONTHLY!$A$88:$U$88,OFFSET(WatchbillMONTHLY!$A$88:$U$88,1,2))))=$A4,_xlfn.XLOOKUP(AL$2,WatchbillMONTHLY!$A$88:$U$88,OFFSET(WatchbillMONTHLY!$A$88:$U$88,1,2)),FALSE),TRUE,FALSE)),
FALSE),FALSE)</f>
        <v>0</v>
      </c>
      <c r="AM4" s="209" t="b" cm="1">
        <f t="array" aca="1" ref="AM4" ca="1">IF(AND($A4 &gt; 0, F4 &gt; 0,AM$2&lt;MiscFormulas!$A$5+1),
_xlfn.IFNA(
_xlfn.IFNA(
_xlfn.IFNA(
_xlfn.IFNA(
_xlfn.IFNA(
_xlfn.IFNA(
IF(_xlfn.XLOOKUP(AM$2,WatchbillMONTHLY!$A$3:$U$3,OFFSET(WatchbillMONTHLY!$A$3:$U$3,1,2))=IF(_xlfn.XLOOKUP($A4,INDIRECT("_"&amp;_xlfn.XLOOKUP(AM$2,WatchbillMONTHLY!$A$3:$U$3,OFFSET(WatchbillMONTHLY!$A$3:$U$3,1,2))),INDIRECT("_"&amp;_xlfn.XLOOKUP(AM$2,WatchbillMONTHLY!$A$3:$U$3,OFFSET(WatchbillMONTHLY!$A$3:$U$3,1,2))))=$A4,_xlfn.XLOOKUP(AM$2,WatchbillMONTHLY!$A$3:$U$3,OFFSET(WatchbillMONTHLY!$A$3:$U$3,1,2)),FALSE),TRUE,FALSE),
IF(_xlfn.XLOOKUP(AM$2,WatchbillMONTHLY!$A$20:$U$20,OFFSET(WatchbillMONTHLY!$A$20:$U$20,1,2))=IF(_xlfn.XLOOKUP($A4,INDIRECT("_"&amp;_xlfn.XLOOKUP(AM$2,WatchbillMONTHLY!$A$20:$U$20,OFFSET(WatchbillMONTHLY!$A$20:$U$20,1,2))),INDIRECT("_"&amp;_xlfn.XLOOKUP(AM$2,WatchbillMONTHLY!$A$20:$U$20,OFFSET(WatchbillMONTHLY!$A$20:$U$20,1,2))))=$A4,_xlfn.XLOOKUP(AM$2,WatchbillMONTHLY!$A$20:$U$20,OFFSET(WatchbillMONTHLY!$A$20:$U$20,1,2)),FALSE),TRUE,FALSE)),
IF(_xlfn.XLOOKUP(AM$2,WatchbillMONTHLY!$A$37:$U$37,OFFSET(WatchbillMONTHLY!$A$37:$U$37,1,2))=IF(_xlfn.XLOOKUP($A4,INDIRECT("_"&amp;_xlfn.XLOOKUP(AM$2,WatchbillMONTHLY!$A$37:$U$37,OFFSET(WatchbillMONTHLY!$A$37:$U$37,1,2))),INDIRECT("_"&amp;_xlfn.XLOOKUP(AM$2,WatchbillMONTHLY!$A$37:$U$37,OFFSET(WatchbillMONTHLY!$A$37:$U$37,1,2))))=$A4,_xlfn.XLOOKUP(AM$2,WatchbillMONTHLY!$A$37:$U$37,OFFSET(WatchbillMONTHLY!$A$37:$U$37,1,2)),FALSE),TRUE,FALSE)),
IF(_xlfn.XLOOKUP(AM$2,WatchbillMONTHLY!$A$54:$U$54,OFFSET(WatchbillMONTHLY!$A$54:$U$54,1,2))=IF(_xlfn.XLOOKUP($A4,INDIRECT("_"&amp;_xlfn.XLOOKUP(AM$2,WatchbillMONTHLY!$A$54:$U$54,OFFSET(WatchbillMONTHLY!$A$54:$U$54,1,2))),INDIRECT("_"&amp;_xlfn.XLOOKUP(AM$2,WatchbillMONTHLY!$A$54:$U$54,OFFSET(WatchbillMONTHLY!$A$54:$U$54,1,2))))=$A4,_xlfn.XLOOKUP(AM$2,WatchbillMONTHLY!$A$54:$U$54,OFFSET(WatchbillMONTHLY!$A$54:$U$54,1,2)),FALSE),TRUE,FALSE)),
IF(_xlfn.XLOOKUP(AM$2,WatchbillMONTHLY!$A$71:$U$71,OFFSET(WatchbillMONTHLY!$A$71:$U$71,1,2))=IF(_xlfn.XLOOKUP($A4,INDIRECT("_"&amp;_xlfn.XLOOKUP(AM$2,WatchbillMONTHLY!$A$71:$U$71,OFFSET(WatchbillMONTHLY!$A$71:$U$71,1,2))),INDIRECT("_"&amp;_xlfn.XLOOKUP(AM$2,WatchbillMONTHLY!$A$71:$U$71,OFFSET(WatchbillMONTHLY!$A$71:$U$71,1,2))))=$A4,_xlfn.XLOOKUP(AM$2,WatchbillMONTHLY!$A$71:$U$71,OFFSET(WatchbillMONTHLY!$A$71:$U$71,1,2)),FALSE),TRUE,FALSE)),
IF(_xlfn.XLOOKUP(AM$2,WatchbillMONTHLY!$A$88:$U$88,OFFSET(WatchbillMONTHLY!$A$88:$U$88,1,2))=IF(_xlfn.XLOOKUP($A4,INDIRECT("_"&amp;_xlfn.XLOOKUP(AM$2,WatchbillMONTHLY!$A$88:$U$88,OFFSET(WatchbillMONTHLY!$A$88:$U$88,1,2))),INDIRECT("_"&amp;_xlfn.XLOOKUP(AM$2,WatchbillMONTHLY!$A$88:$U$88,OFFSET(WatchbillMONTHLY!$A$88:$U$88,1,2))))=$A4,_xlfn.XLOOKUP(AM$2,WatchbillMONTHLY!$A$88:$U$88,OFFSET(WatchbillMONTHLY!$A$88:$U$88,1,2)),FALSE),TRUE,FALSE)),
FALSE),FALSE)</f>
        <v>0</v>
      </c>
      <c r="AN4" s="209" t="b" cm="1">
        <f t="array" aca="1" ref="AN4" ca="1">IF(AND($A4 &gt; 0, G4 &gt; 0,AN$2&lt;MiscFormulas!$A$5+1),
_xlfn.IFNA(
_xlfn.IFNA(
_xlfn.IFNA(
_xlfn.IFNA(
_xlfn.IFNA(
_xlfn.IFNA(
IF(_xlfn.XLOOKUP(AN$2,WatchbillMONTHLY!$A$3:$U$3,OFFSET(WatchbillMONTHLY!$A$3:$U$3,1,2))=IF(_xlfn.XLOOKUP($A4,INDIRECT("_"&amp;_xlfn.XLOOKUP(AN$2,WatchbillMONTHLY!$A$3:$U$3,OFFSET(WatchbillMONTHLY!$A$3:$U$3,1,2))),INDIRECT("_"&amp;_xlfn.XLOOKUP(AN$2,WatchbillMONTHLY!$A$3:$U$3,OFFSET(WatchbillMONTHLY!$A$3:$U$3,1,2))))=$A4,_xlfn.XLOOKUP(AN$2,WatchbillMONTHLY!$A$3:$U$3,OFFSET(WatchbillMONTHLY!$A$3:$U$3,1,2)),FALSE),TRUE,FALSE),
IF(_xlfn.XLOOKUP(AN$2,WatchbillMONTHLY!$A$20:$U$20,OFFSET(WatchbillMONTHLY!$A$20:$U$20,1,2))=IF(_xlfn.XLOOKUP($A4,INDIRECT("_"&amp;_xlfn.XLOOKUP(AN$2,WatchbillMONTHLY!$A$20:$U$20,OFFSET(WatchbillMONTHLY!$A$20:$U$20,1,2))),INDIRECT("_"&amp;_xlfn.XLOOKUP(AN$2,WatchbillMONTHLY!$A$20:$U$20,OFFSET(WatchbillMONTHLY!$A$20:$U$20,1,2))))=$A4,_xlfn.XLOOKUP(AN$2,WatchbillMONTHLY!$A$20:$U$20,OFFSET(WatchbillMONTHLY!$A$20:$U$20,1,2)),FALSE),TRUE,FALSE)),
IF(_xlfn.XLOOKUP(AN$2,WatchbillMONTHLY!$A$37:$U$37,OFFSET(WatchbillMONTHLY!$A$37:$U$37,1,2))=IF(_xlfn.XLOOKUP($A4,INDIRECT("_"&amp;_xlfn.XLOOKUP(AN$2,WatchbillMONTHLY!$A$37:$U$37,OFFSET(WatchbillMONTHLY!$A$37:$U$37,1,2))),INDIRECT("_"&amp;_xlfn.XLOOKUP(AN$2,WatchbillMONTHLY!$A$37:$U$37,OFFSET(WatchbillMONTHLY!$A$37:$U$37,1,2))))=$A4,_xlfn.XLOOKUP(AN$2,WatchbillMONTHLY!$A$37:$U$37,OFFSET(WatchbillMONTHLY!$A$37:$U$37,1,2)),FALSE),TRUE,FALSE)),
IF(_xlfn.XLOOKUP(AN$2,WatchbillMONTHLY!$A$54:$U$54,OFFSET(WatchbillMONTHLY!$A$54:$U$54,1,2))=IF(_xlfn.XLOOKUP($A4,INDIRECT("_"&amp;_xlfn.XLOOKUP(AN$2,WatchbillMONTHLY!$A$54:$U$54,OFFSET(WatchbillMONTHLY!$A$54:$U$54,1,2))),INDIRECT("_"&amp;_xlfn.XLOOKUP(AN$2,WatchbillMONTHLY!$A$54:$U$54,OFFSET(WatchbillMONTHLY!$A$54:$U$54,1,2))))=$A4,_xlfn.XLOOKUP(AN$2,WatchbillMONTHLY!$A$54:$U$54,OFFSET(WatchbillMONTHLY!$A$54:$U$54,1,2)),FALSE),TRUE,FALSE)),
IF(_xlfn.XLOOKUP(AN$2,WatchbillMONTHLY!$A$71:$U$71,OFFSET(WatchbillMONTHLY!$A$71:$U$71,1,2))=IF(_xlfn.XLOOKUP($A4,INDIRECT("_"&amp;_xlfn.XLOOKUP(AN$2,WatchbillMONTHLY!$A$71:$U$71,OFFSET(WatchbillMONTHLY!$A$71:$U$71,1,2))),INDIRECT("_"&amp;_xlfn.XLOOKUP(AN$2,WatchbillMONTHLY!$A$71:$U$71,OFFSET(WatchbillMONTHLY!$A$71:$U$71,1,2))))=$A4,_xlfn.XLOOKUP(AN$2,WatchbillMONTHLY!$A$71:$U$71,OFFSET(WatchbillMONTHLY!$A$71:$U$71,1,2)),FALSE),TRUE,FALSE)),
IF(_xlfn.XLOOKUP(AN$2,WatchbillMONTHLY!$A$88:$U$88,OFFSET(WatchbillMONTHLY!$A$88:$U$88,1,2))=IF(_xlfn.XLOOKUP($A4,INDIRECT("_"&amp;_xlfn.XLOOKUP(AN$2,WatchbillMONTHLY!$A$88:$U$88,OFFSET(WatchbillMONTHLY!$A$88:$U$88,1,2))),INDIRECT("_"&amp;_xlfn.XLOOKUP(AN$2,WatchbillMONTHLY!$A$88:$U$88,OFFSET(WatchbillMONTHLY!$A$88:$U$88,1,2))))=$A4,_xlfn.XLOOKUP(AN$2,WatchbillMONTHLY!$A$88:$U$88,OFFSET(WatchbillMONTHLY!$A$88:$U$88,1,2)),FALSE),TRUE,FALSE)),
FALSE),FALSE)</f>
        <v>0</v>
      </c>
      <c r="AO4" s="209" t="b" cm="1">
        <f t="array" aca="1" ref="AO4" ca="1">IF(AND($A4 &gt; 0, H4 &gt; 0,AO$2&lt;MiscFormulas!$A$5+1),
_xlfn.IFNA(
_xlfn.IFNA(
_xlfn.IFNA(
_xlfn.IFNA(
_xlfn.IFNA(
_xlfn.IFNA(
IF(_xlfn.XLOOKUP(AO$2,WatchbillMONTHLY!$A$3:$U$3,OFFSET(WatchbillMONTHLY!$A$3:$U$3,1,2))=IF(_xlfn.XLOOKUP($A4,INDIRECT("_"&amp;_xlfn.XLOOKUP(AO$2,WatchbillMONTHLY!$A$3:$U$3,OFFSET(WatchbillMONTHLY!$A$3:$U$3,1,2))),INDIRECT("_"&amp;_xlfn.XLOOKUP(AO$2,WatchbillMONTHLY!$A$3:$U$3,OFFSET(WatchbillMONTHLY!$A$3:$U$3,1,2))))=$A4,_xlfn.XLOOKUP(AO$2,WatchbillMONTHLY!$A$3:$U$3,OFFSET(WatchbillMONTHLY!$A$3:$U$3,1,2)),FALSE),TRUE,FALSE),
IF(_xlfn.XLOOKUP(AO$2,WatchbillMONTHLY!$A$20:$U$20,OFFSET(WatchbillMONTHLY!$A$20:$U$20,1,2))=IF(_xlfn.XLOOKUP($A4,INDIRECT("_"&amp;_xlfn.XLOOKUP(AO$2,WatchbillMONTHLY!$A$20:$U$20,OFFSET(WatchbillMONTHLY!$A$20:$U$20,1,2))),INDIRECT("_"&amp;_xlfn.XLOOKUP(AO$2,WatchbillMONTHLY!$A$20:$U$20,OFFSET(WatchbillMONTHLY!$A$20:$U$20,1,2))))=$A4,_xlfn.XLOOKUP(AO$2,WatchbillMONTHLY!$A$20:$U$20,OFFSET(WatchbillMONTHLY!$A$20:$U$20,1,2)),FALSE),TRUE,FALSE)),
IF(_xlfn.XLOOKUP(AO$2,WatchbillMONTHLY!$A$37:$U$37,OFFSET(WatchbillMONTHLY!$A$37:$U$37,1,2))=IF(_xlfn.XLOOKUP($A4,INDIRECT("_"&amp;_xlfn.XLOOKUP(AO$2,WatchbillMONTHLY!$A$37:$U$37,OFFSET(WatchbillMONTHLY!$A$37:$U$37,1,2))),INDIRECT("_"&amp;_xlfn.XLOOKUP(AO$2,WatchbillMONTHLY!$A$37:$U$37,OFFSET(WatchbillMONTHLY!$A$37:$U$37,1,2))))=$A4,_xlfn.XLOOKUP(AO$2,WatchbillMONTHLY!$A$37:$U$37,OFFSET(WatchbillMONTHLY!$A$37:$U$37,1,2)),FALSE),TRUE,FALSE)),
IF(_xlfn.XLOOKUP(AO$2,WatchbillMONTHLY!$A$54:$U$54,OFFSET(WatchbillMONTHLY!$A$54:$U$54,1,2))=IF(_xlfn.XLOOKUP($A4,INDIRECT("_"&amp;_xlfn.XLOOKUP(AO$2,WatchbillMONTHLY!$A$54:$U$54,OFFSET(WatchbillMONTHLY!$A$54:$U$54,1,2))),INDIRECT("_"&amp;_xlfn.XLOOKUP(AO$2,WatchbillMONTHLY!$A$54:$U$54,OFFSET(WatchbillMONTHLY!$A$54:$U$54,1,2))))=$A4,_xlfn.XLOOKUP(AO$2,WatchbillMONTHLY!$A$54:$U$54,OFFSET(WatchbillMONTHLY!$A$54:$U$54,1,2)),FALSE),TRUE,FALSE)),
IF(_xlfn.XLOOKUP(AO$2,WatchbillMONTHLY!$A$71:$U$71,OFFSET(WatchbillMONTHLY!$A$71:$U$71,1,2))=IF(_xlfn.XLOOKUP($A4,INDIRECT("_"&amp;_xlfn.XLOOKUP(AO$2,WatchbillMONTHLY!$A$71:$U$71,OFFSET(WatchbillMONTHLY!$A$71:$U$71,1,2))),INDIRECT("_"&amp;_xlfn.XLOOKUP(AO$2,WatchbillMONTHLY!$A$71:$U$71,OFFSET(WatchbillMONTHLY!$A$71:$U$71,1,2))))=$A4,_xlfn.XLOOKUP(AO$2,WatchbillMONTHLY!$A$71:$U$71,OFFSET(WatchbillMONTHLY!$A$71:$U$71,1,2)),FALSE),TRUE,FALSE)),
IF(_xlfn.XLOOKUP(AO$2,WatchbillMONTHLY!$A$88:$U$88,OFFSET(WatchbillMONTHLY!$A$88:$U$88,1,2))=IF(_xlfn.XLOOKUP($A4,INDIRECT("_"&amp;_xlfn.XLOOKUP(AO$2,WatchbillMONTHLY!$A$88:$U$88,OFFSET(WatchbillMONTHLY!$A$88:$U$88,1,2))),INDIRECT("_"&amp;_xlfn.XLOOKUP(AO$2,WatchbillMONTHLY!$A$88:$U$88,OFFSET(WatchbillMONTHLY!$A$88:$U$88,1,2))))=$A4,_xlfn.XLOOKUP(AO$2,WatchbillMONTHLY!$A$88:$U$88,OFFSET(WatchbillMONTHLY!$A$88:$U$88,1,2)),FALSE),TRUE,FALSE)),
FALSE),FALSE)</f>
        <v>0</v>
      </c>
      <c r="AP4" s="209" t="b" cm="1">
        <f t="array" aca="1" ref="AP4" ca="1">IF(AND($A4 &gt; 0, I4 &gt; 0,AP$2&lt;MiscFormulas!$A$5+1),
_xlfn.IFNA(
_xlfn.IFNA(
_xlfn.IFNA(
_xlfn.IFNA(
_xlfn.IFNA(
_xlfn.IFNA(
IF(_xlfn.XLOOKUP(AP$2,WatchbillMONTHLY!$A$3:$U$3,OFFSET(WatchbillMONTHLY!$A$3:$U$3,1,2))=IF(_xlfn.XLOOKUP($A4,INDIRECT("_"&amp;_xlfn.XLOOKUP(AP$2,WatchbillMONTHLY!$A$3:$U$3,OFFSET(WatchbillMONTHLY!$A$3:$U$3,1,2))),INDIRECT("_"&amp;_xlfn.XLOOKUP(AP$2,WatchbillMONTHLY!$A$3:$U$3,OFFSET(WatchbillMONTHLY!$A$3:$U$3,1,2))))=$A4,_xlfn.XLOOKUP(AP$2,WatchbillMONTHLY!$A$3:$U$3,OFFSET(WatchbillMONTHLY!$A$3:$U$3,1,2)),FALSE),TRUE,FALSE),
IF(_xlfn.XLOOKUP(AP$2,WatchbillMONTHLY!$A$20:$U$20,OFFSET(WatchbillMONTHLY!$A$20:$U$20,1,2))=IF(_xlfn.XLOOKUP($A4,INDIRECT("_"&amp;_xlfn.XLOOKUP(AP$2,WatchbillMONTHLY!$A$20:$U$20,OFFSET(WatchbillMONTHLY!$A$20:$U$20,1,2))),INDIRECT("_"&amp;_xlfn.XLOOKUP(AP$2,WatchbillMONTHLY!$A$20:$U$20,OFFSET(WatchbillMONTHLY!$A$20:$U$20,1,2))))=$A4,_xlfn.XLOOKUP(AP$2,WatchbillMONTHLY!$A$20:$U$20,OFFSET(WatchbillMONTHLY!$A$20:$U$20,1,2)),FALSE),TRUE,FALSE)),
IF(_xlfn.XLOOKUP(AP$2,WatchbillMONTHLY!$A$37:$U$37,OFFSET(WatchbillMONTHLY!$A$37:$U$37,1,2))=IF(_xlfn.XLOOKUP($A4,INDIRECT("_"&amp;_xlfn.XLOOKUP(AP$2,WatchbillMONTHLY!$A$37:$U$37,OFFSET(WatchbillMONTHLY!$A$37:$U$37,1,2))),INDIRECT("_"&amp;_xlfn.XLOOKUP(AP$2,WatchbillMONTHLY!$A$37:$U$37,OFFSET(WatchbillMONTHLY!$A$37:$U$37,1,2))))=$A4,_xlfn.XLOOKUP(AP$2,WatchbillMONTHLY!$A$37:$U$37,OFFSET(WatchbillMONTHLY!$A$37:$U$37,1,2)),FALSE),TRUE,FALSE)),
IF(_xlfn.XLOOKUP(AP$2,WatchbillMONTHLY!$A$54:$U$54,OFFSET(WatchbillMONTHLY!$A$54:$U$54,1,2))=IF(_xlfn.XLOOKUP($A4,INDIRECT("_"&amp;_xlfn.XLOOKUP(AP$2,WatchbillMONTHLY!$A$54:$U$54,OFFSET(WatchbillMONTHLY!$A$54:$U$54,1,2))),INDIRECT("_"&amp;_xlfn.XLOOKUP(AP$2,WatchbillMONTHLY!$A$54:$U$54,OFFSET(WatchbillMONTHLY!$A$54:$U$54,1,2))))=$A4,_xlfn.XLOOKUP(AP$2,WatchbillMONTHLY!$A$54:$U$54,OFFSET(WatchbillMONTHLY!$A$54:$U$54,1,2)),FALSE),TRUE,FALSE)),
IF(_xlfn.XLOOKUP(AP$2,WatchbillMONTHLY!$A$71:$U$71,OFFSET(WatchbillMONTHLY!$A$71:$U$71,1,2))=IF(_xlfn.XLOOKUP($A4,INDIRECT("_"&amp;_xlfn.XLOOKUP(AP$2,WatchbillMONTHLY!$A$71:$U$71,OFFSET(WatchbillMONTHLY!$A$71:$U$71,1,2))),INDIRECT("_"&amp;_xlfn.XLOOKUP(AP$2,WatchbillMONTHLY!$A$71:$U$71,OFFSET(WatchbillMONTHLY!$A$71:$U$71,1,2))))=$A4,_xlfn.XLOOKUP(AP$2,WatchbillMONTHLY!$A$71:$U$71,OFFSET(WatchbillMONTHLY!$A$71:$U$71,1,2)),FALSE),TRUE,FALSE)),
IF(_xlfn.XLOOKUP(AP$2,WatchbillMONTHLY!$A$88:$U$88,OFFSET(WatchbillMONTHLY!$A$88:$U$88,1,2))=IF(_xlfn.XLOOKUP($A4,INDIRECT("_"&amp;_xlfn.XLOOKUP(AP$2,WatchbillMONTHLY!$A$88:$U$88,OFFSET(WatchbillMONTHLY!$A$88:$U$88,1,2))),INDIRECT("_"&amp;_xlfn.XLOOKUP(AP$2,WatchbillMONTHLY!$A$88:$U$88,OFFSET(WatchbillMONTHLY!$A$88:$U$88,1,2))))=$A4,_xlfn.XLOOKUP(AP$2,WatchbillMONTHLY!$A$88:$U$88,OFFSET(WatchbillMONTHLY!$A$88:$U$88,1,2)),FALSE),TRUE,FALSE)),
FALSE),FALSE)</f>
        <v>0</v>
      </c>
      <c r="AQ4" s="209" t="b" cm="1">
        <f t="array" aca="1" ref="AQ4" ca="1">IF(AND($A4 &gt; 0, J4 &gt; 0,AQ$2&lt;MiscFormulas!$A$5+1),
_xlfn.IFNA(
_xlfn.IFNA(
_xlfn.IFNA(
_xlfn.IFNA(
_xlfn.IFNA(
_xlfn.IFNA(
IF(_xlfn.XLOOKUP(AQ$2,WatchbillMONTHLY!$A$3:$U$3,OFFSET(WatchbillMONTHLY!$A$3:$U$3,1,2))=IF(_xlfn.XLOOKUP($A4,INDIRECT("_"&amp;_xlfn.XLOOKUP(AQ$2,WatchbillMONTHLY!$A$3:$U$3,OFFSET(WatchbillMONTHLY!$A$3:$U$3,1,2))),INDIRECT("_"&amp;_xlfn.XLOOKUP(AQ$2,WatchbillMONTHLY!$A$3:$U$3,OFFSET(WatchbillMONTHLY!$A$3:$U$3,1,2))))=$A4,_xlfn.XLOOKUP(AQ$2,WatchbillMONTHLY!$A$3:$U$3,OFFSET(WatchbillMONTHLY!$A$3:$U$3,1,2)),FALSE),TRUE,FALSE),
IF(_xlfn.XLOOKUP(AQ$2,WatchbillMONTHLY!$A$20:$U$20,OFFSET(WatchbillMONTHLY!$A$20:$U$20,1,2))=IF(_xlfn.XLOOKUP($A4,INDIRECT("_"&amp;_xlfn.XLOOKUP(AQ$2,WatchbillMONTHLY!$A$20:$U$20,OFFSET(WatchbillMONTHLY!$A$20:$U$20,1,2))),INDIRECT("_"&amp;_xlfn.XLOOKUP(AQ$2,WatchbillMONTHLY!$A$20:$U$20,OFFSET(WatchbillMONTHLY!$A$20:$U$20,1,2))))=$A4,_xlfn.XLOOKUP(AQ$2,WatchbillMONTHLY!$A$20:$U$20,OFFSET(WatchbillMONTHLY!$A$20:$U$20,1,2)),FALSE),TRUE,FALSE)),
IF(_xlfn.XLOOKUP(AQ$2,WatchbillMONTHLY!$A$37:$U$37,OFFSET(WatchbillMONTHLY!$A$37:$U$37,1,2))=IF(_xlfn.XLOOKUP($A4,INDIRECT("_"&amp;_xlfn.XLOOKUP(AQ$2,WatchbillMONTHLY!$A$37:$U$37,OFFSET(WatchbillMONTHLY!$A$37:$U$37,1,2))),INDIRECT("_"&amp;_xlfn.XLOOKUP(AQ$2,WatchbillMONTHLY!$A$37:$U$37,OFFSET(WatchbillMONTHLY!$A$37:$U$37,1,2))))=$A4,_xlfn.XLOOKUP(AQ$2,WatchbillMONTHLY!$A$37:$U$37,OFFSET(WatchbillMONTHLY!$A$37:$U$37,1,2)),FALSE),TRUE,FALSE)),
IF(_xlfn.XLOOKUP(AQ$2,WatchbillMONTHLY!$A$54:$U$54,OFFSET(WatchbillMONTHLY!$A$54:$U$54,1,2))=IF(_xlfn.XLOOKUP($A4,INDIRECT("_"&amp;_xlfn.XLOOKUP(AQ$2,WatchbillMONTHLY!$A$54:$U$54,OFFSET(WatchbillMONTHLY!$A$54:$U$54,1,2))),INDIRECT("_"&amp;_xlfn.XLOOKUP(AQ$2,WatchbillMONTHLY!$A$54:$U$54,OFFSET(WatchbillMONTHLY!$A$54:$U$54,1,2))))=$A4,_xlfn.XLOOKUP(AQ$2,WatchbillMONTHLY!$A$54:$U$54,OFFSET(WatchbillMONTHLY!$A$54:$U$54,1,2)),FALSE),TRUE,FALSE)),
IF(_xlfn.XLOOKUP(AQ$2,WatchbillMONTHLY!$A$71:$U$71,OFFSET(WatchbillMONTHLY!$A$71:$U$71,1,2))=IF(_xlfn.XLOOKUP($A4,INDIRECT("_"&amp;_xlfn.XLOOKUP(AQ$2,WatchbillMONTHLY!$A$71:$U$71,OFFSET(WatchbillMONTHLY!$A$71:$U$71,1,2))),INDIRECT("_"&amp;_xlfn.XLOOKUP(AQ$2,WatchbillMONTHLY!$A$71:$U$71,OFFSET(WatchbillMONTHLY!$A$71:$U$71,1,2))))=$A4,_xlfn.XLOOKUP(AQ$2,WatchbillMONTHLY!$A$71:$U$71,OFFSET(WatchbillMONTHLY!$A$71:$U$71,1,2)),FALSE),TRUE,FALSE)),
IF(_xlfn.XLOOKUP(AQ$2,WatchbillMONTHLY!$A$88:$U$88,OFFSET(WatchbillMONTHLY!$A$88:$U$88,1,2))=IF(_xlfn.XLOOKUP($A4,INDIRECT("_"&amp;_xlfn.XLOOKUP(AQ$2,WatchbillMONTHLY!$A$88:$U$88,OFFSET(WatchbillMONTHLY!$A$88:$U$88,1,2))),INDIRECT("_"&amp;_xlfn.XLOOKUP(AQ$2,WatchbillMONTHLY!$A$88:$U$88,OFFSET(WatchbillMONTHLY!$A$88:$U$88,1,2))))=$A4,_xlfn.XLOOKUP(AQ$2,WatchbillMONTHLY!$A$88:$U$88,OFFSET(WatchbillMONTHLY!$A$88:$U$88,1,2)),FALSE),TRUE,FALSE)),
FALSE),FALSE)</f>
        <v>0</v>
      </c>
      <c r="AR4" s="209" t="b" cm="1">
        <f t="array" aca="1" ref="AR4" ca="1">IF(AND($A4 &gt; 0, K4 &gt; 0,AR$2&lt;MiscFormulas!$A$5+1),
_xlfn.IFNA(
_xlfn.IFNA(
_xlfn.IFNA(
_xlfn.IFNA(
_xlfn.IFNA(
_xlfn.IFNA(
IF(_xlfn.XLOOKUP(AR$2,WatchbillMONTHLY!$A$3:$U$3,OFFSET(WatchbillMONTHLY!$A$3:$U$3,1,2))=IF(_xlfn.XLOOKUP($A4,INDIRECT("_"&amp;_xlfn.XLOOKUP(AR$2,WatchbillMONTHLY!$A$3:$U$3,OFFSET(WatchbillMONTHLY!$A$3:$U$3,1,2))),INDIRECT("_"&amp;_xlfn.XLOOKUP(AR$2,WatchbillMONTHLY!$A$3:$U$3,OFFSET(WatchbillMONTHLY!$A$3:$U$3,1,2))))=$A4,_xlfn.XLOOKUP(AR$2,WatchbillMONTHLY!$A$3:$U$3,OFFSET(WatchbillMONTHLY!$A$3:$U$3,1,2)),FALSE),TRUE,FALSE),
IF(_xlfn.XLOOKUP(AR$2,WatchbillMONTHLY!$A$20:$U$20,OFFSET(WatchbillMONTHLY!$A$20:$U$20,1,2))=IF(_xlfn.XLOOKUP($A4,INDIRECT("_"&amp;_xlfn.XLOOKUP(AR$2,WatchbillMONTHLY!$A$20:$U$20,OFFSET(WatchbillMONTHLY!$A$20:$U$20,1,2))),INDIRECT("_"&amp;_xlfn.XLOOKUP(AR$2,WatchbillMONTHLY!$A$20:$U$20,OFFSET(WatchbillMONTHLY!$A$20:$U$20,1,2))))=$A4,_xlfn.XLOOKUP(AR$2,WatchbillMONTHLY!$A$20:$U$20,OFFSET(WatchbillMONTHLY!$A$20:$U$20,1,2)),FALSE),TRUE,FALSE)),
IF(_xlfn.XLOOKUP(AR$2,WatchbillMONTHLY!$A$37:$U$37,OFFSET(WatchbillMONTHLY!$A$37:$U$37,1,2))=IF(_xlfn.XLOOKUP($A4,INDIRECT("_"&amp;_xlfn.XLOOKUP(AR$2,WatchbillMONTHLY!$A$37:$U$37,OFFSET(WatchbillMONTHLY!$A$37:$U$37,1,2))),INDIRECT("_"&amp;_xlfn.XLOOKUP(AR$2,WatchbillMONTHLY!$A$37:$U$37,OFFSET(WatchbillMONTHLY!$A$37:$U$37,1,2))))=$A4,_xlfn.XLOOKUP(AR$2,WatchbillMONTHLY!$A$37:$U$37,OFFSET(WatchbillMONTHLY!$A$37:$U$37,1,2)),FALSE),TRUE,FALSE)),
IF(_xlfn.XLOOKUP(AR$2,WatchbillMONTHLY!$A$54:$U$54,OFFSET(WatchbillMONTHLY!$A$54:$U$54,1,2))=IF(_xlfn.XLOOKUP($A4,INDIRECT("_"&amp;_xlfn.XLOOKUP(AR$2,WatchbillMONTHLY!$A$54:$U$54,OFFSET(WatchbillMONTHLY!$A$54:$U$54,1,2))),INDIRECT("_"&amp;_xlfn.XLOOKUP(AR$2,WatchbillMONTHLY!$A$54:$U$54,OFFSET(WatchbillMONTHLY!$A$54:$U$54,1,2))))=$A4,_xlfn.XLOOKUP(AR$2,WatchbillMONTHLY!$A$54:$U$54,OFFSET(WatchbillMONTHLY!$A$54:$U$54,1,2)),FALSE),TRUE,FALSE)),
IF(_xlfn.XLOOKUP(AR$2,WatchbillMONTHLY!$A$71:$U$71,OFFSET(WatchbillMONTHLY!$A$71:$U$71,1,2))=IF(_xlfn.XLOOKUP($A4,INDIRECT("_"&amp;_xlfn.XLOOKUP(AR$2,WatchbillMONTHLY!$A$71:$U$71,OFFSET(WatchbillMONTHLY!$A$71:$U$71,1,2))),INDIRECT("_"&amp;_xlfn.XLOOKUP(AR$2,WatchbillMONTHLY!$A$71:$U$71,OFFSET(WatchbillMONTHLY!$A$71:$U$71,1,2))))=$A4,_xlfn.XLOOKUP(AR$2,WatchbillMONTHLY!$A$71:$U$71,OFFSET(WatchbillMONTHLY!$A$71:$U$71,1,2)),FALSE),TRUE,FALSE)),
IF(_xlfn.XLOOKUP(AR$2,WatchbillMONTHLY!$A$88:$U$88,OFFSET(WatchbillMONTHLY!$A$88:$U$88,1,2))=IF(_xlfn.XLOOKUP($A4,INDIRECT("_"&amp;_xlfn.XLOOKUP(AR$2,WatchbillMONTHLY!$A$88:$U$88,OFFSET(WatchbillMONTHLY!$A$88:$U$88,1,2))),INDIRECT("_"&amp;_xlfn.XLOOKUP(AR$2,WatchbillMONTHLY!$A$88:$U$88,OFFSET(WatchbillMONTHLY!$A$88:$U$88,1,2))))=$A4,_xlfn.XLOOKUP(AR$2,WatchbillMONTHLY!$A$88:$U$88,OFFSET(WatchbillMONTHLY!$A$88:$U$88,1,2)),FALSE),TRUE,FALSE)),
FALSE),FALSE)</f>
        <v>0</v>
      </c>
      <c r="AS4" s="209" t="b" cm="1">
        <f t="array" aca="1" ref="AS4" ca="1">IF(AND($A4 &gt; 0, L4 &gt; 0,AS$2&lt;MiscFormulas!$A$5+1),
_xlfn.IFNA(
_xlfn.IFNA(
_xlfn.IFNA(
_xlfn.IFNA(
_xlfn.IFNA(
_xlfn.IFNA(
IF(_xlfn.XLOOKUP(AS$2,WatchbillMONTHLY!$A$3:$U$3,OFFSET(WatchbillMONTHLY!$A$3:$U$3,1,2))=IF(_xlfn.XLOOKUP($A4,INDIRECT("_"&amp;_xlfn.XLOOKUP(AS$2,WatchbillMONTHLY!$A$3:$U$3,OFFSET(WatchbillMONTHLY!$A$3:$U$3,1,2))),INDIRECT("_"&amp;_xlfn.XLOOKUP(AS$2,WatchbillMONTHLY!$A$3:$U$3,OFFSET(WatchbillMONTHLY!$A$3:$U$3,1,2))))=$A4,_xlfn.XLOOKUP(AS$2,WatchbillMONTHLY!$A$3:$U$3,OFFSET(WatchbillMONTHLY!$A$3:$U$3,1,2)),FALSE),TRUE,FALSE),
IF(_xlfn.XLOOKUP(AS$2,WatchbillMONTHLY!$A$20:$U$20,OFFSET(WatchbillMONTHLY!$A$20:$U$20,1,2))=IF(_xlfn.XLOOKUP($A4,INDIRECT("_"&amp;_xlfn.XLOOKUP(AS$2,WatchbillMONTHLY!$A$20:$U$20,OFFSET(WatchbillMONTHLY!$A$20:$U$20,1,2))),INDIRECT("_"&amp;_xlfn.XLOOKUP(AS$2,WatchbillMONTHLY!$A$20:$U$20,OFFSET(WatchbillMONTHLY!$A$20:$U$20,1,2))))=$A4,_xlfn.XLOOKUP(AS$2,WatchbillMONTHLY!$A$20:$U$20,OFFSET(WatchbillMONTHLY!$A$20:$U$20,1,2)),FALSE),TRUE,FALSE)),
IF(_xlfn.XLOOKUP(AS$2,WatchbillMONTHLY!$A$37:$U$37,OFFSET(WatchbillMONTHLY!$A$37:$U$37,1,2))=IF(_xlfn.XLOOKUP($A4,INDIRECT("_"&amp;_xlfn.XLOOKUP(AS$2,WatchbillMONTHLY!$A$37:$U$37,OFFSET(WatchbillMONTHLY!$A$37:$U$37,1,2))),INDIRECT("_"&amp;_xlfn.XLOOKUP(AS$2,WatchbillMONTHLY!$A$37:$U$37,OFFSET(WatchbillMONTHLY!$A$37:$U$37,1,2))))=$A4,_xlfn.XLOOKUP(AS$2,WatchbillMONTHLY!$A$37:$U$37,OFFSET(WatchbillMONTHLY!$A$37:$U$37,1,2)),FALSE),TRUE,FALSE)),
IF(_xlfn.XLOOKUP(AS$2,WatchbillMONTHLY!$A$54:$U$54,OFFSET(WatchbillMONTHLY!$A$54:$U$54,1,2))=IF(_xlfn.XLOOKUP($A4,INDIRECT("_"&amp;_xlfn.XLOOKUP(AS$2,WatchbillMONTHLY!$A$54:$U$54,OFFSET(WatchbillMONTHLY!$A$54:$U$54,1,2))),INDIRECT("_"&amp;_xlfn.XLOOKUP(AS$2,WatchbillMONTHLY!$A$54:$U$54,OFFSET(WatchbillMONTHLY!$A$54:$U$54,1,2))))=$A4,_xlfn.XLOOKUP(AS$2,WatchbillMONTHLY!$A$54:$U$54,OFFSET(WatchbillMONTHLY!$A$54:$U$54,1,2)),FALSE),TRUE,FALSE)),
IF(_xlfn.XLOOKUP(AS$2,WatchbillMONTHLY!$A$71:$U$71,OFFSET(WatchbillMONTHLY!$A$71:$U$71,1,2))=IF(_xlfn.XLOOKUP($A4,INDIRECT("_"&amp;_xlfn.XLOOKUP(AS$2,WatchbillMONTHLY!$A$71:$U$71,OFFSET(WatchbillMONTHLY!$A$71:$U$71,1,2))),INDIRECT("_"&amp;_xlfn.XLOOKUP(AS$2,WatchbillMONTHLY!$A$71:$U$71,OFFSET(WatchbillMONTHLY!$A$71:$U$71,1,2))))=$A4,_xlfn.XLOOKUP(AS$2,WatchbillMONTHLY!$A$71:$U$71,OFFSET(WatchbillMONTHLY!$A$71:$U$71,1,2)),FALSE),TRUE,FALSE)),
IF(_xlfn.XLOOKUP(AS$2,WatchbillMONTHLY!$A$88:$U$88,OFFSET(WatchbillMONTHLY!$A$88:$U$88,1,2))=IF(_xlfn.XLOOKUP($A4,INDIRECT("_"&amp;_xlfn.XLOOKUP(AS$2,WatchbillMONTHLY!$A$88:$U$88,OFFSET(WatchbillMONTHLY!$A$88:$U$88,1,2))),INDIRECT("_"&amp;_xlfn.XLOOKUP(AS$2,WatchbillMONTHLY!$A$88:$U$88,OFFSET(WatchbillMONTHLY!$A$88:$U$88,1,2))))=$A4,_xlfn.XLOOKUP(AS$2,WatchbillMONTHLY!$A$88:$U$88,OFFSET(WatchbillMONTHLY!$A$88:$U$88,1,2)),FALSE),TRUE,FALSE)),
FALSE),FALSE)</f>
        <v>0</v>
      </c>
      <c r="AT4" s="209" t="b" cm="1">
        <f t="array" aca="1" ref="AT4" ca="1">IF(AND($A4 &gt; 0, M4 &gt; 0,AT$2&lt;MiscFormulas!$A$5+1),
_xlfn.IFNA(
_xlfn.IFNA(
_xlfn.IFNA(
_xlfn.IFNA(
_xlfn.IFNA(
_xlfn.IFNA(
IF(_xlfn.XLOOKUP(AT$2,WatchbillMONTHLY!$A$3:$U$3,OFFSET(WatchbillMONTHLY!$A$3:$U$3,1,2))=IF(_xlfn.XLOOKUP($A4,INDIRECT("_"&amp;_xlfn.XLOOKUP(AT$2,WatchbillMONTHLY!$A$3:$U$3,OFFSET(WatchbillMONTHLY!$A$3:$U$3,1,2))),INDIRECT("_"&amp;_xlfn.XLOOKUP(AT$2,WatchbillMONTHLY!$A$3:$U$3,OFFSET(WatchbillMONTHLY!$A$3:$U$3,1,2))))=$A4,_xlfn.XLOOKUP(AT$2,WatchbillMONTHLY!$A$3:$U$3,OFFSET(WatchbillMONTHLY!$A$3:$U$3,1,2)),FALSE),TRUE,FALSE),
IF(_xlfn.XLOOKUP(AT$2,WatchbillMONTHLY!$A$20:$U$20,OFFSET(WatchbillMONTHLY!$A$20:$U$20,1,2))=IF(_xlfn.XLOOKUP($A4,INDIRECT("_"&amp;_xlfn.XLOOKUP(AT$2,WatchbillMONTHLY!$A$20:$U$20,OFFSET(WatchbillMONTHLY!$A$20:$U$20,1,2))),INDIRECT("_"&amp;_xlfn.XLOOKUP(AT$2,WatchbillMONTHLY!$A$20:$U$20,OFFSET(WatchbillMONTHLY!$A$20:$U$20,1,2))))=$A4,_xlfn.XLOOKUP(AT$2,WatchbillMONTHLY!$A$20:$U$20,OFFSET(WatchbillMONTHLY!$A$20:$U$20,1,2)),FALSE),TRUE,FALSE)),
IF(_xlfn.XLOOKUP(AT$2,WatchbillMONTHLY!$A$37:$U$37,OFFSET(WatchbillMONTHLY!$A$37:$U$37,1,2))=IF(_xlfn.XLOOKUP($A4,INDIRECT("_"&amp;_xlfn.XLOOKUP(AT$2,WatchbillMONTHLY!$A$37:$U$37,OFFSET(WatchbillMONTHLY!$A$37:$U$37,1,2))),INDIRECT("_"&amp;_xlfn.XLOOKUP(AT$2,WatchbillMONTHLY!$A$37:$U$37,OFFSET(WatchbillMONTHLY!$A$37:$U$37,1,2))))=$A4,_xlfn.XLOOKUP(AT$2,WatchbillMONTHLY!$A$37:$U$37,OFFSET(WatchbillMONTHLY!$A$37:$U$37,1,2)),FALSE),TRUE,FALSE)),
IF(_xlfn.XLOOKUP(AT$2,WatchbillMONTHLY!$A$54:$U$54,OFFSET(WatchbillMONTHLY!$A$54:$U$54,1,2))=IF(_xlfn.XLOOKUP($A4,INDIRECT("_"&amp;_xlfn.XLOOKUP(AT$2,WatchbillMONTHLY!$A$54:$U$54,OFFSET(WatchbillMONTHLY!$A$54:$U$54,1,2))),INDIRECT("_"&amp;_xlfn.XLOOKUP(AT$2,WatchbillMONTHLY!$A$54:$U$54,OFFSET(WatchbillMONTHLY!$A$54:$U$54,1,2))))=$A4,_xlfn.XLOOKUP(AT$2,WatchbillMONTHLY!$A$54:$U$54,OFFSET(WatchbillMONTHLY!$A$54:$U$54,1,2)),FALSE),TRUE,FALSE)),
IF(_xlfn.XLOOKUP(AT$2,WatchbillMONTHLY!$A$71:$U$71,OFFSET(WatchbillMONTHLY!$A$71:$U$71,1,2))=IF(_xlfn.XLOOKUP($A4,INDIRECT("_"&amp;_xlfn.XLOOKUP(AT$2,WatchbillMONTHLY!$A$71:$U$71,OFFSET(WatchbillMONTHLY!$A$71:$U$71,1,2))),INDIRECT("_"&amp;_xlfn.XLOOKUP(AT$2,WatchbillMONTHLY!$A$71:$U$71,OFFSET(WatchbillMONTHLY!$A$71:$U$71,1,2))))=$A4,_xlfn.XLOOKUP(AT$2,WatchbillMONTHLY!$A$71:$U$71,OFFSET(WatchbillMONTHLY!$A$71:$U$71,1,2)),FALSE),TRUE,FALSE)),
IF(_xlfn.XLOOKUP(AT$2,WatchbillMONTHLY!$A$88:$U$88,OFFSET(WatchbillMONTHLY!$A$88:$U$88,1,2))=IF(_xlfn.XLOOKUP($A4,INDIRECT("_"&amp;_xlfn.XLOOKUP(AT$2,WatchbillMONTHLY!$A$88:$U$88,OFFSET(WatchbillMONTHLY!$A$88:$U$88,1,2))),INDIRECT("_"&amp;_xlfn.XLOOKUP(AT$2,WatchbillMONTHLY!$A$88:$U$88,OFFSET(WatchbillMONTHLY!$A$88:$U$88,1,2))))=$A4,_xlfn.XLOOKUP(AT$2,WatchbillMONTHLY!$A$88:$U$88,OFFSET(WatchbillMONTHLY!$A$88:$U$88,1,2)),FALSE),TRUE,FALSE)),
FALSE),FALSE)</f>
        <v>0</v>
      </c>
      <c r="AU4" s="209" t="b" cm="1">
        <f t="array" aca="1" ref="AU4" ca="1">IF(AND($A4 &gt; 0, N4 &gt; 0,AU$2&lt;MiscFormulas!$A$5+1),
_xlfn.IFNA(
_xlfn.IFNA(
_xlfn.IFNA(
_xlfn.IFNA(
_xlfn.IFNA(
_xlfn.IFNA(
IF(_xlfn.XLOOKUP(AU$2,WatchbillMONTHLY!$A$3:$U$3,OFFSET(WatchbillMONTHLY!$A$3:$U$3,1,2))=IF(_xlfn.XLOOKUP($A4,INDIRECT("_"&amp;_xlfn.XLOOKUP(AU$2,WatchbillMONTHLY!$A$3:$U$3,OFFSET(WatchbillMONTHLY!$A$3:$U$3,1,2))),INDIRECT("_"&amp;_xlfn.XLOOKUP(AU$2,WatchbillMONTHLY!$A$3:$U$3,OFFSET(WatchbillMONTHLY!$A$3:$U$3,1,2))))=$A4,_xlfn.XLOOKUP(AU$2,WatchbillMONTHLY!$A$3:$U$3,OFFSET(WatchbillMONTHLY!$A$3:$U$3,1,2)),FALSE),TRUE,FALSE),
IF(_xlfn.XLOOKUP(AU$2,WatchbillMONTHLY!$A$20:$U$20,OFFSET(WatchbillMONTHLY!$A$20:$U$20,1,2))=IF(_xlfn.XLOOKUP($A4,INDIRECT("_"&amp;_xlfn.XLOOKUP(AU$2,WatchbillMONTHLY!$A$20:$U$20,OFFSET(WatchbillMONTHLY!$A$20:$U$20,1,2))),INDIRECT("_"&amp;_xlfn.XLOOKUP(AU$2,WatchbillMONTHLY!$A$20:$U$20,OFFSET(WatchbillMONTHLY!$A$20:$U$20,1,2))))=$A4,_xlfn.XLOOKUP(AU$2,WatchbillMONTHLY!$A$20:$U$20,OFFSET(WatchbillMONTHLY!$A$20:$U$20,1,2)),FALSE),TRUE,FALSE)),
IF(_xlfn.XLOOKUP(AU$2,WatchbillMONTHLY!$A$37:$U$37,OFFSET(WatchbillMONTHLY!$A$37:$U$37,1,2))=IF(_xlfn.XLOOKUP($A4,INDIRECT("_"&amp;_xlfn.XLOOKUP(AU$2,WatchbillMONTHLY!$A$37:$U$37,OFFSET(WatchbillMONTHLY!$A$37:$U$37,1,2))),INDIRECT("_"&amp;_xlfn.XLOOKUP(AU$2,WatchbillMONTHLY!$A$37:$U$37,OFFSET(WatchbillMONTHLY!$A$37:$U$37,1,2))))=$A4,_xlfn.XLOOKUP(AU$2,WatchbillMONTHLY!$A$37:$U$37,OFFSET(WatchbillMONTHLY!$A$37:$U$37,1,2)),FALSE),TRUE,FALSE)),
IF(_xlfn.XLOOKUP(AU$2,WatchbillMONTHLY!$A$54:$U$54,OFFSET(WatchbillMONTHLY!$A$54:$U$54,1,2))=IF(_xlfn.XLOOKUP($A4,INDIRECT("_"&amp;_xlfn.XLOOKUP(AU$2,WatchbillMONTHLY!$A$54:$U$54,OFFSET(WatchbillMONTHLY!$A$54:$U$54,1,2))),INDIRECT("_"&amp;_xlfn.XLOOKUP(AU$2,WatchbillMONTHLY!$A$54:$U$54,OFFSET(WatchbillMONTHLY!$A$54:$U$54,1,2))))=$A4,_xlfn.XLOOKUP(AU$2,WatchbillMONTHLY!$A$54:$U$54,OFFSET(WatchbillMONTHLY!$A$54:$U$54,1,2)),FALSE),TRUE,FALSE)),
IF(_xlfn.XLOOKUP(AU$2,WatchbillMONTHLY!$A$71:$U$71,OFFSET(WatchbillMONTHLY!$A$71:$U$71,1,2))=IF(_xlfn.XLOOKUP($A4,INDIRECT("_"&amp;_xlfn.XLOOKUP(AU$2,WatchbillMONTHLY!$A$71:$U$71,OFFSET(WatchbillMONTHLY!$A$71:$U$71,1,2))),INDIRECT("_"&amp;_xlfn.XLOOKUP(AU$2,WatchbillMONTHLY!$A$71:$U$71,OFFSET(WatchbillMONTHLY!$A$71:$U$71,1,2))))=$A4,_xlfn.XLOOKUP(AU$2,WatchbillMONTHLY!$A$71:$U$71,OFFSET(WatchbillMONTHLY!$A$71:$U$71,1,2)),FALSE),TRUE,FALSE)),
IF(_xlfn.XLOOKUP(AU$2,WatchbillMONTHLY!$A$88:$U$88,OFFSET(WatchbillMONTHLY!$A$88:$U$88,1,2))=IF(_xlfn.XLOOKUP($A4,INDIRECT("_"&amp;_xlfn.XLOOKUP(AU$2,WatchbillMONTHLY!$A$88:$U$88,OFFSET(WatchbillMONTHLY!$A$88:$U$88,1,2))),INDIRECT("_"&amp;_xlfn.XLOOKUP(AU$2,WatchbillMONTHLY!$A$88:$U$88,OFFSET(WatchbillMONTHLY!$A$88:$U$88,1,2))))=$A4,_xlfn.XLOOKUP(AU$2,WatchbillMONTHLY!$A$88:$U$88,OFFSET(WatchbillMONTHLY!$A$88:$U$88,1,2)),FALSE),TRUE,FALSE)),
FALSE),FALSE)</f>
        <v>0</v>
      </c>
      <c r="AV4" s="209" t="b" cm="1">
        <f t="array" aca="1" ref="AV4" ca="1">IF(AND($A4 &gt; 0, O4 &gt; 0,AV$2&lt;MiscFormulas!$A$5+1),
_xlfn.IFNA(
_xlfn.IFNA(
_xlfn.IFNA(
_xlfn.IFNA(
_xlfn.IFNA(
_xlfn.IFNA(
IF(_xlfn.XLOOKUP(AV$2,WatchbillMONTHLY!$A$3:$U$3,OFFSET(WatchbillMONTHLY!$A$3:$U$3,1,2))=IF(_xlfn.XLOOKUP($A4,INDIRECT("_"&amp;_xlfn.XLOOKUP(AV$2,WatchbillMONTHLY!$A$3:$U$3,OFFSET(WatchbillMONTHLY!$A$3:$U$3,1,2))),INDIRECT("_"&amp;_xlfn.XLOOKUP(AV$2,WatchbillMONTHLY!$A$3:$U$3,OFFSET(WatchbillMONTHLY!$A$3:$U$3,1,2))))=$A4,_xlfn.XLOOKUP(AV$2,WatchbillMONTHLY!$A$3:$U$3,OFFSET(WatchbillMONTHLY!$A$3:$U$3,1,2)),FALSE),TRUE,FALSE),
IF(_xlfn.XLOOKUP(AV$2,WatchbillMONTHLY!$A$20:$U$20,OFFSET(WatchbillMONTHLY!$A$20:$U$20,1,2))=IF(_xlfn.XLOOKUP($A4,INDIRECT("_"&amp;_xlfn.XLOOKUP(AV$2,WatchbillMONTHLY!$A$20:$U$20,OFFSET(WatchbillMONTHLY!$A$20:$U$20,1,2))),INDIRECT("_"&amp;_xlfn.XLOOKUP(AV$2,WatchbillMONTHLY!$A$20:$U$20,OFFSET(WatchbillMONTHLY!$A$20:$U$20,1,2))))=$A4,_xlfn.XLOOKUP(AV$2,WatchbillMONTHLY!$A$20:$U$20,OFFSET(WatchbillMONTHLY!$A$20:$U$20,1,2)),FALSE),TRUE,FALSE)),
IF(_xlfn.XLOOKUP(AV$2,WatchbillMONTHLY!$A$37:$U$37,OFFSET(WatchbillMONTHLY!$A$37:$U$37,1,2))=IF(_xlfn.XLOOKUP($A4,INDIRECT("_"&amp;_xlfn.XLOOKUP(AV$2,WatchbillMONTHLY!$A$37:$U$37,OFFSET(WatchbillMONTHLY!$A$37:$U$37,1,2))),INDIRECT("_"&amp;_xlfn.XLOOKUP(AV$2,WatchbillMONTHLY!$A$37:$U$37,OFFSET(WatchbillMONTHLY!$A$37:$U$37,1,2))))=$A4,_xlfn.XLOOKUP(AV$2,WatchbillMONTHLY!$A$37:$U$37,OFFSET(WatchbillMONTHLY!$A$37:$U$37,1,2)),FALSE),TRUE,FALSE)),
IF(_xlfn.XLOOKUP(AV$2,WatchbillMONTHLY!$A$54:$U$54,OFFSET(WatchbillMONTHLY!$A$54:$U$54,1,2))=IF(_xlfn.XLOOKUP($A4,INDIRECT("_"&amp;_xlfn.XLOOKUP(AV$2,WatchbillMONTHLY!$A$54:$U$54,OFFSET(WatchbillMONTHLY!$A$54:$U$54,1,2))),INDIRECT("_"&amp;_xlfn.XLOOKUP(AV$2,WatchbillMONTHLY!$A$54:$U$54,OFFSET(WatchbillMONTHLY!$A$54:$U$54,1,2))))=$A4,_xlfn.XLOOKUP(AV$2,WatchbillMONTHLY!$A$54:$U$54,OFFSET(WatchbillMONTHLY!$A$54:$U$54,1,2)),FALSE),TRUE,FALSE)),
IF(_xlfn.XLOOKUP(AV$2,WatchbillMONTHLY!$A$71:$U$71,OFFSET(WatchbillMONTHLY!$A$71:$U$71,1,2))=IF(_xlfn.XLOOKUP($A4,INDIRECT("_"&amp;_xlfn.XLOOKUP(AV$2,WatchbillMONTHLY!$A$71:$U$71,OFFSET(WatchbillMONTHLY!$A$71:$U$71,1,2))),INDIRECT("_"&amp;_xlfn.XLOOKUP(AV$2,WatchbillMONTHLY!$A$71:$U$71,OFFSET(WatchbillMONTHLY!$A$71:$U$71,1,2))))=$A4,_xlfn.XLOOKUP(AV$2,WatchbillMONTHLY!$A$71:$U$71,OFFSET(WatchbillMONTHLY!$A$71:$U$71,1,2)),FALSE),TRUE,FALSE)),
IF(_xlfn.XLOOKUP(AV$2,WatchbillMONTHLY!$A$88:$U$88,OFFSET(WatchbillMONTHLY!$A$88:$U$88,1,2))=IF(_xlfn.XLOOKUP($A4,INDIRECT("_"&amp;_xlfn.XLOOKUP(AV$2,WatchbillMONTHLY!$A$88:$U$88,OFFSET(WatchbillMONTHLY!$A$88:$U$88,1,2))),INDIRECT("_"&amp;_xlfn.XLOOKUP(AV$2,WatchbillMONTHLY!$A$88:$U$88,OFFSET(WatchbillMONTHLY!$A$88:$U$88,1,2))))=$A4,_xlfn.XLOOKUP(AV$2,WatchbillMONTHLY!$A$88:$U$88,OFFSET(WatchbillMONTHLY!$A$88:$U$88,1,2)),FALSE),TRUE,FALSE)),
FALSE),FALSE)</f>
        <v>0</v>
      </c>
      <c r="AW4" s="209" t="b" cm="1">
        <f t="array" aca="1" ref="AW4" ca="1">IF(AND($A4 &gt; 0, P4 &gt; 0,AW$2&lt;MiscFormulas!$A$5+1),
_xlfn.IFNA(
_xlfn.IFNA(
_xlfn.IFNA(
_xlfn.IFNA(
_xlfn.IFNA(
_xlfn.IFNA(
IF(_xlfn.XLOOKUP(AW$2,WatchbillMONTHLY!$A$3:$U$3,OFFSET(WatchbillMONTHLY!$A$3:$U$3,1,2))=IF(_xlfn.XLOOKUP($A4,INDIRECT("_"&amp;_xlfn.XLOOKUP(AW$2,WatchbillMONTHLY!$A$3:$U$3,OFFSET(WatchbillMONTHLY!$A$3:$U$3,1,2))),INDIRECT("_"&amp;_xlfn.XLOOKUP(AW$2,WatchbillMONTHLY!$A$3:$U$3,OFFSET(WatchbillMONTHLY!$A$3:$U$3,1,2))))=$A4,_xlfn.XLOOKUP(AW$2,WatchbillMONTHLY!$A$3:$U$3,OFFSET(WatchbillMONTHLY!$A$3:$U$3,1,2)),FALSE),TRUE,FALSE),
IF(_xlfn.XLOOKUP(AW$2,WatchbillMONTHLY!$A$20:$U$20,OFFSET(WatchbillMONTHLY!$A$20:$U$20,1,2))=IF(_xlfn.XLOOKUP($A4,INDIRECT("_"&amp;_xlfn.XLOOKUP(AW$2,WatchbillMONTHLY!$A$20:$U$20,OFFSET(WatchbillMONTHLY!$A$20:$U$20,1,2))),INDIRECT("_"&amp;_xlfn.XLOOKUP(AW$2,WatchbillMONTHLY!$A$20:$U$20,OFFSET(WatchbillMONTHLY!$A$20:$U$20,1,2))))=$A4,_xlfn.XLOOKUP(AW$2,WatchbillMONTHLY!$A$20:$U$20,OFFSET(WatchbillMONTHLY!$A$20:$U$20,1,2)),FALSE),TRUE,FALSE)),
IF(_xlfn.XLOOKUP(AW$2,WatchbillMONTHLY!$A$37:$U$37,OFFSET(WatchbillMONTHLY!$A$37:$U$37,1,2))=IF(_xlfn.XLOOKUP($A4,INDIRECT("_"&amp;_xlfn.XLOOKUP(AW$2,WatchbillMONTHLY!$A$37:$U$37,OFFSET(WatchbillMONTHLY!$A$37:$U$37,1,2))),INDIRECT("_"&amp;_xlfn.XLOOKUP(AW$2,WatchbillMONTHLY!$A$37:$U$37,OFFSET(WatchbillMONTHLY!$A$37:$U$37,1,2))))=$A4,_xlfn.XLOOKUP(AW$2,WatchbillMONTHLY!$A$37:$U$37,OFFSET(WatchbillMONTHLY!$A$37:$U$37,1,2)),FALSE),TRUE,FALSE)),
IF(_xlfn.XLOOKUP(AW$2,WatchbillMONTHLY!$A$54:$U$54,OFFSET(WatchbillMONTHLY!$A$54:$U$54,1,2))=IF(_xlfn.XLOOKUP($A4,INDIRECT("_"&amp;_xlfn.XLOOKUP(AW$2,WatchbillMONTHLY!$A$54:$U$54,OFFSET(WatchbillMONTHLY!$A$54:$U$54,1,2))),INDIRECT("_"&amp;_xlfn.XLOOKUP(AW$2,WatchbillMONTHLY!$A$54:$U$54,OFFSET(WatchbillMONTHLY!$A$54:$U$54,1,2))))=$A4,_xlfn.XLOOKUP(AW$2,WatchbillMONTHLY!$A$54:$U$54,OFFSET(WatchbillMONTHLY!$A$54:$U$54,1,2)),FALSE),TRUE,FALSE)),
IF(_xlfn.XLOOKUP(AW$2,WatchbillMONTHLY!$A$71:$U$71,OFFSET(WatchbillMONTHLY!$A$71:$U$71,1,2))=IF(_xlfn.XLOOKUP($A4,INDIRECT("_"&amp;_xlfn.XLOOKUP(AW$2,WatchbillMONTHLY!$A$71:$U$71,OFFSET(WatchbillMONTHLY!$A$71:$U$71,1,2))),INDIRECT("_"&amp;_xlfn.XLOOKUP(AW$2,WatchbillMONTHLY!$A$71:$U$71,OFFSET(WatchbillMONTHLY!$A$71:$U$71,1,2))))=$A4,_xlfn.XLOOKUP(AW$2,WatchbillMONTHLY!$A$71:$U$71,OFFSET(WatchbillMONTHLY!$A$71:$U$71,1,2)),FALSE),TRUE,FALSE)),
IF(_xlfn.XLOOKUP(AW$2,WatchbillMONTHLY!$A$88:$U$88,OFFSET(WatchbillMONTHLY!$A$88:$U$88,1,2))=IF(_xlfn.XLOOKUP($A4,INDIRECT("_"&amp;_xlfn.XLOOKUP(AW$2,WatchbillMONTHLY!$A$88:$U$88,OFFSET(WatchbillMONTHLY!$A$88:$U$88,1,2))),INDIRECT("_"&amp;_xlfn.XLOOKUP(AW$2,WatchbillMONTHLY!$A$88:$U$88,OFFSET(WatchbillMONTHLY!$A$88:$U$88,1,2))))=$A4,_xlfn.XLOOKUP(AW$2,WatchbillMONTHLY!$A$88:$U$88,OFFSET(WatchbillMONTHLY!$A$88:$U$88,1,2)),FALSE),TRUE,FALSE)),
FALSE),FALSE)</f>
        <v>0</v>
      </c>
      <c r="AX4" s="209" t="b" cm="1">
        <f t="array" aca="1" ref="AX4" ca="1">IF(AND($A4 &gt; 0, Q4 &gt; 0,AX$2&lt;MiscFormulas!$A$5+1),
_xlfn.IFNA(
_xlfn.IFNA(
_xlfn.IFNA(
_xlfn.IFNA(
_xlfn.IFNA(
_xlfn.IFNA(
IF(_xlfn.XLOOKUP(AX$2,WatchbillMONTHLY!$A$3:$U$3,OFFSET(WatchbillMONTHLY!$A$3:$U$3,1,2))=IF(_xlfn.XLOOKUP($A4,INDIRECT("_"&amp;_xlfn.XLOOKUP(AX$2,WatchbillMONTHLY!$A$3:$U$3,OFFSET(WatchbillMONTHLY!$A$3:$U$3,1,2))),INDIRECT("_"&amp;_xlfn.XLOOKUP(AX$2,WatchbillMONTHLY!$A$3:$U$3,OFFSET(WatchbillMONTHLY!$A$3:$U$3,1,2))))=$A4,_xlfn.XLOOKUP(AX$2,WatchbillMONTHLY!$A$3:$U$3,OFFSET(WatchbillMONTHLY!$A$3:$U$3,1,2)),FALSE),TRUE,FALSE),
IF(_xlfn.XLOOKUP(AX$2,WatchbillMONTHLY!$A$20:$U$20,OFFSET(WatchbillMONTHLY!$A$20:$U$20,1,2))=IF(_xlfn.XLOOKUP($A4,INDIRECT("_"&amp;_xlfn.XLOOKUP(AX$2,WatchbillMONTHLY!$A$20:$U$20,OFFSET(WatchbillMONTHLY!$A$20:$U$20,1,2))),INDIRECT("_"&amp;_xlfn.XLOOKUP(AX$2,WatchbillMONTHLY!$A$20:$U$20,OFFSET(WatchbillMONTHLY!$A$20:$U$20,1,2))))=$A4,_xlfn.XLOOKUP(AX$2,WatchbillMONTHLY!$A$20:$U$20,OFFSET(WatchbillMONTHLY!$A$20:$U$20,1,2)),FALSE),TRUE,FALSE)),
IF(_xlfn.XLOOKUP(AX$2,WatchbillMONTHLY!$A$37:$U$37,OFFSET(WatchbillMONTHLY!$A$37:$U$37,1,2))=IF(_xlfn.XLOOKUP($A4,INDIRECT("_"&amp;_xlfn.XLOOKUP(AX$2,WatchbillMONTHLY!$A$37:$U$37,OFFSET(WatchbillMONTHLY!$A$37:$U$37,1,2))),INDIRECT("_"&amp;_xlfn.XLOOKUP(AX$2,WatchbillMONTHLY!$A$37:$U$37,OFFSET(WatchbillMONTHLY!$A$37:$U$37,1,2))))=$A4,_xlfn.XLOOKUP(AX$2,WatchbillMONTHLY!$A$37:$U$37,OFFSET(WatchbillMONTHLY!$A$37:$U$37,1,2)),FALSE),TRUE,FALSE)),
IF(_xlfn.XLOOKUP(AX$2,WatchbillMONTHLY!$A$54:$U$54,OFFSET(WatchbillMONTHLY!$A$54:$U$54,1,2))=IF(_xlfn.XLOOKUP($A4,INDIRECT("_"&amp;_xlfn.XLOOKUP(AX$2,WatchbillMONTHLY!$A$54:$U$54,OFFSET(WatchbillMONTHLY!$A$54:$U$54,1,2))),INDIRECT("_"&amp;_xlfn.XLOOKUP(AX$2,WatchbillMONTHLY!$A$54:$U$54,OFFSET(WatchbillMONTHLY!$A$54:$U$54,1,2))))=$A4,_xlfn.XLOOKUP(AX$2,WatchbillMONTHLY!$A$54:$U$54,OFFSET(WatchbillMONTHLY!$A$54:$U$54,1,2)),FALSE),TRUE,FALSE)),
IF(_xlfn.XLOOKUP(AX$2,WatchbillMONTHLY!$A$71:$U$71,OFFSET(WatchbillMONTHLY!$A$71:$U$71,1,2))=IF(_xlfn.XLOOKUP($A4,INDIRECT("_"&amp;_xlfn.XLOOKUP(AX$2,WatchbillMONTHLY!$A$71:$U$71,OFFSET(WatchbillMONTHLY!$A$71:$U$71,1,2))),INDIRECT("_"&amp;_xlfn.XLOOKUP(AX$2,WatchbillMONTHLY!$A$71:$U$71,OFFSET(WatchbillMONTHLY!$A$71:$U$71,1,2))))=$A4,_xlfn.XLOOKUP(AX$2,WatchbillMONTHLY!$A$71:$U$71,OFFSET(WatchbillMONTHLY!$A$71:$U$71,1,2)),FALSE),TRUE,FALSE)),
IF(_xlfn.XLOOKUP(AX$2,WatchbillMONTHLY!$A$88:$U$88,OFFSET(WatchbillMONTHLY!$A$88:$U$88,1,2))=IF(_xlfn.XLOOKUP($A4,INDIRECT("_"&amp;_xlfn.XLOOKUP(AX$2,WatchbillMONTHLY!$A$88:$U$88,OFFSET(WatchbillMONTHLY!$A$88:$U$88,1,2))),INDIRECT("_"&amp;_xlfn.XLOOKUP(AX$2,WatchbillMONTHLY!$A$88:$U$88,OFFSET(WatchbillMONTHLY!$A$88:$U$88,1,2))))=$A4,_xlfn.XLOOKUP(AX$2,WatchbillMONTHLY!$A$88:$U$88,OFFSET(WatchbillMONTHLY!$A$88:$U$88,1,2)),FALSE),TRUE,FALSE)),
FALSE),FALSE)</f>
        <v>0</v>
      </c>
      <c r="AY4" s="209" t="b" cm="1">
        <f t="array" aca="1" ref="AY4" ca="1">IF(AND($A4 &gt; 0, R4 &gt; 0,AY$2&lt;MiscFormulas!$A$5+1),
_xlfn.IFNA(
_xlfn.IFNA(
_xlfn.IFNA(
_xlfn.IFNA(
_xlfn.IFNA(
_xlfn.IFNA(
IF(_xlfn.XLOOKUP(AY$2,WatchbillMONTHLY!$A$3:$U$3,OFFSET(WatchbillMONTHLY!$A$3:$U$3,1,2))=IF(_xlfn.XLOOKUP($A4,INDIRECT("_"&amp;_xlfn.XLOOKUP(AY$2,WatchbillMONTHLY!$A$3:$U$3,OFFSET(WatchbillMONTHLY!$A$3:$U$3,1,2))),INDIRECT("_"&amp;_xlfn.XLOOKUP(AY$2,WatchbillMONTHLY!$A$3:$U$3,OFFSET(WatchbillMONTHLY!$A$3:$U$3,1,2))))=$A4,_xlfn.XLOOKUP(AY$2,WatchbillMONTHLY!$A$3:$U$3,OFFSET(WatchbillMONTHLY!$A$3:$U$3,1,2)),FALSE),TRUE,FALSE),
IF(_xlfn.XLOOKUP(AY$2,WatchbillMONTHLY!$A$20:$U$20,OFFSET(WatchbillMONTHLY!$A$20:$U$20,1,2))=IF(_xlfn.XLOOKUP($A4,INDIRECT("_"&amp;_xlfn.XLOOKUP(AY$2,WatchbillMONTHLY!$A$20:$U$20,OFFSET(WatchbillMONTHLY!$A$20:$U$20,1,2))),INDIRECT("_"&amp;_xlfn.XLOOKUP(AY$2,WatchbillMONTHLY!$A$20:$U$20,OFFSET(WatchbillMONTHLY!$A$20:$U$20,1,2))))=$A4,_xlfn.XLOOKUP(AY$2,WatchbillMONTHLY!$A$20:$U$20,OFFSET(WatchbillMONTHLY!$A$20:$U$20,1,2)),FALSE),TRUE,FALSE)),
IF(_xlfn.XLOOKUP(AY$2,WatchbillMONTHLY!$A$37:$U$37,OFFSET(WatchbillMONTHLY!$A$37:$U$37,1,2))=IF(_xlfn.XLOOKUP($A4,INDIRECT("_"&amp;_xlfn.XLOOKUP(AY$2,WatchbillMONTHLY!$A$37:$U$37,OFFSET(WatchbillMONTHLY!$A$37:$U$37,1,2))),INDIRECT("_"&amp;_xlfn.XLOOKUP(AY$2,WatchbillMONTHLY!$A$37:$U$37,OFFSET(WatchbillMONTHLY!$A$37:$U$37,1,2))))=$A4,_xlfn.XLOOKUP(AY$2,WatchbillMONTHLY!$A$37:$U$37,OFFSET(WatchbillMONTHLY!$A$37:$U$37,1,2)),FALSE),TRUE,FALSE)),
IF(_xlfn.XLOOKUP(AY$2,WatchbillMONTHLY!$A$54:$U$54,OFFSET(WatchbillMONTHLY!$A$54:$U$54,1,2))=IF(_xlfn.XLOOKUP($A4,INDIRECT("_"&amp;_xlfn.XLOOKUP(AY$2,WatchbillMONTHLY!$A$54:$U$54,OFFSET(WatchbillMONTHLY!$A$54:$U$54,1,2))),INDIRECT("_"&amp;_xlfn.XLOOKUP(AY$2,WatchbillMONTHLY!$A$54:$U$54,OFFSET(WatchbillMONTHLY!$A$54:$U$54,1,2))))=$A4,_xlfn.XLOOKUP(AY$2,WatchbillMONTHLY!$A$54:$U$54,OFFSET(WatchbillMONTHLY!$A$54:$U$54,1,2)),FALSE),TRUE,FALSE)),
IF(_xlfn.XLOOKUP(AY$2,WatchbillMONTHLY!$A$71:$U$71,OFFSET(WatchbillMONTHLY!$A$71:$U$71,1,2))=IF(_xlfn.XLOOKUP($A4,INDIRECT("_"&amp;_xlfn.XLOOKUP(AY$2,WatchbillMONTHLY!$A$71:$U$71,OFFSET(WatchbillMONTHLY!$A$71:$U$71,1,2))),INDIRECT("_"&amp;_xlfn.XLOOKUP(AY$2,WatchbillMONTHLY!$A$71:$U$71,OFFSET(WatchbillMONTHLY!$A$71:$U$71,1,2))))=$A4,_xlfn.XLOOKUP(AY$2,WatchbillMONTHLY!$A$71:$U$71,OFFSET(WatchbillMONTHLY!$A$71:$U$71,1,2)),FALSE),TRUE,FALSE)),
IF(_xlfn.XLOOKUP(AY$2,WatchbillMONTHLY!$A$88:$U$88,OFFSET(WatchbillMONTHLY!$A$88:$U$88,1,2))=IF(_xlfn.XLOOKUP($A4,INDIRECT("_"&amp;_xlfn.XLOOKUP(AY$2,WatchbillMONTHLY!$A$88:$U$88,OFFSET(WatchbillMONTHLY!$A$88:$U$88,1,2))),INDIRECT("_"&amp;_xlfn.XLOOKUP(AY$2,WatchbillMONTHLY!$A$88:$U$88,OFFSET(WatchbillMONTHLY!$A$88:$U$88,1,2))))=$A4,_xlfn.XLOOKUP(AY$2,WatchbillMONTHLY!$A$88:$U$88,OFFSET(WatchbillMONTHLY!$A$88:$U$88,1,2)),FALSE),TRUE,FALSE)),
FALSE),FALSE)</f>
        <v>0</v>
      </c>
      <c r="AZ4" s="209" t="b" cm="1">
        <f t="array" aca="1" ref="AZ4" ca="1">IF(AND($A4 &gt; 0, S4 &gt; 0,AZ$2&lt;MiscFormulas!$A$5+1),
_xlfn.IFNA(
_xlfn.IFNA(
_xlfn.IFNA(
_xlfn.IFNA(
_xlfn.IFNA(
_xlfn.IFNA(
IF(_xlfn.XLOOKUP(AZ$2,WatchbillMONTHLY!$A$3:$U$3,OFFSET(WatchbillMONTHLY!$A$3:$U$3,1,2))=IF(_xlfn.XLOOKUP($A4,INDIRECT("_"&amp;_xlfn.XLOOKUP(AZ$2,WatchbillMONTHLY!$A$3:$U$3,OFFSET(WatchbillMONTHLY!$A$3:$U$3,1,2))),INDIRECT("_"&amp;_xlfn.XLOOKUP(AZ$2,WatchbillMONTHLY!$A$3:$U$3,OFFSET(WatchbillMONTHLY!$A$3:$U$3,1,2))))=$A4,_xlfn.XLOOKUP(AZ$2,WatchbillMONTHLY!$A$3:$U$3,OFFSET(WatchbillMONTHLY!$A$3:$U$3,1,2)),FALSE),TRUE,FALSE),
IF(_xlfn.XLOOKUP(AZ$2,WatchbillMONTHLY!$A$20:$U$20,OFFSET(WatchbillMONTHLY!$A$20:$U$20,1,2))=IF(_xlfn.XLOOKUP($A4,INDIRECT("_"&amp;_xlfn.XLOOKUP(AZ$2,WatchbillMONTHLY!$A$20:$U$20,OFFSET(WatchbillMONTHLY!$A$20:$U$20,1,2))),INDIRECT("_"&amp;_xlfn.XLOOKUP(AZ$2,WatchbillMONTHLY!$A$20:$U$20,OFFSET(WatchbillMONTHLY!$A$20:$U$20,1,2))))=$A4,_xlfn.XLOOKUP(AZ$2,WatchbillMONTHLY!$A$20:$U$20,OFFSET(WatchbillMONTHLY!$A$20:$U$20,1,2)),FALSE),TRUE,FALSE)),
IF(_xlfn.XLOOKUP(AZ$2,WatchbillMONTHLY!$A$37:$U$37,OFFSET(WatchbillMONTHLY!$A$37:$U$37,1,2))=IF(_xlfn.XLOOKUP($A4,INDIRECT("_"&amp;_xlfn.XLOOKUP(AZ$2,WatchbillMONTHLY!$A$37:$U$37,OFFSET(WatchbillMONTHLY!$A$37:$U$37,1,2))),INDIRECT("_"&amp;_xlfn.XLOOKUP(AZ$2,WatchbillMONTHLY!$A$37:$U$37,OFFSET(WatchbillMONTHLY!$A$37:$U$37,1,2))))=$A4,_xlfn.XLOOKUP(AZ$2,WatchbillMONTHLY!$A$37:$U$37,OFFSET(WatchbillMONTHLY!$A$37:$U$37,1,2)),FALSE),TRUE,FALSE)),
IF(_xlfn.XLOOKUP(AZ$2,WatchbillMONTHLY!$A$54:$U$54,OFFSET(WatchbillMONTHLY!$A$54:$U$54,1,2))=IF(_xlfn.XLOOKUP($A4,INDIRECT("_"&amp;_xlfn.XLOOKUP(AZ$2,WatchbillMONTHLY!$A$54:$U$54,OFFSET(WatchbillMONTHLY!$A$54:$U$54,1,2))),INDIRECT("_"&amp;_xlfn.XLOOKUP(AZ$2,WatchbillMONTHLY!$A$54:$U$54,OFFSET(WatchbillMONTHLY!$A$54:$U$54,1,2))))=$A4,_xlfn.XLOOKUP(AZ$2,WatchbillMONTHLY!$A$54:$U$54,OFFSET(WatchbillMONTHLY!$A$54:$U$54,1,2)),FALSE),TRUE,FALSE)),
IF(_xlfn.XLOOKUP(AZ$2,WatchbillMONTHLY!$A$71:$U$71,OFFSET(WatchbillMONTHLY!$A$71:$U$71,1,2))=IF(_xlfn.XLOOKUP($A4,INDIRECT("_"&amp;_xlfn.XLOOKUP(AZ$2,WatchbillMONTHLY!$A$71:$U$71,OFFSET(WatchbillMONTHLY!$A$71:$U$71,1,2))),INDIRECT("_"&amp;_xlfn.XLOOKUP(AZ$2,WatchbillMONTHLY!$A$71:$U$71,OFFSET(WatchbillMONTHLY!$A$71:$U$71,1,2))))=$A4,_xlfn.XLOOKUP(AZ$2,WatchbillMONTHLY!$A$71:$U$71,OFFSET(WatchbillMONTHLY!$A$71:$U$71,1,2)),FALSE),TRUE,FALSE)),
IF(_xlfn.XLOOKUP(AZ$2,WatchbillMONTHLY!$A$88:$U$88,OFFSET(WatchbillMONTHLY!$A$88:$U$88,1,2))=IF(_xlfn.XLOOKUP($A4,INDIRECT("_"&amp;_xlfn.XLOOKUP(AZ$2,WatchbillMONTHLY!$A$88:$U$88,OFFSET(WatchbillMONTHLY!$A$88:$U$88,1,2))),INDIRECT("_"&amp;_xlfn.XLOOKUP(AZ$2,WatchbillMONTHLY!$A$88:$U$88,OFFSET(WatchbillMONTHLY!$A$88:$U$88,1,2))))=$A4,_xlfn.XLOOKUP(AZ$2,WatchbillMONTHLY!$A$88:$U$88,OFFSET(WatchbillMONTHLY!$A$88:$U$88,1,2)),FALSE),TRUE,FALSE)),
FALSE),FALSE)</f>
        <v>0</v>
      </c>
      <c r="BA4" s="209" t="b" cm="1">
        <f t="array" aca="1" ref="BA4" ca="1">IF(AND($A4 &gt; 0, T4 &gt; 0,BA$2&lt;MiscFormulas!$A$5+1),
_xlfn.IFNA(
_xlfn.IFNA(
_xlfn.IFNA(
_xlfn.IFNA(
_xlfn.IFNA(
_xlfn.IFNA(
IF(_xlfn.XLOOKUP(BA$2,WatchbillMONTHLY!$A$3:$U$3,OFFSET(WatchbillMONTHLY!$A$3:$U$3,1,2))=IF(_xlfn.XLOOKUP($A4,INDIRECT("_"&amp;_xlfn.XLOOKUP(BA$2,WatchbillMONTHLY!$A$3:$U$3,OFFSET(WatchbillMONTHLY!$A$3:$U$3,1,2))),INDIRECT("_"&amp;_xlfn.XLOOKUP(BA$2,WatchbillMONTHLY!$A$3:$U$3,OFFSET(WatchbillMONTHLY!$A$3:$U$3,1,2))))=$A4,_xlfn.XLOOKUP(BA$2,WatchbillMONTHLY!$A$3:$U$3,OFFSET(WatchbillMONTHLY!$A$3:$U$3,1,2)),FALSE),TRUE,FALSE),
IF(_xlfn.XLOOKUP(BA$2,WatchbillMONTHLY!$A$20:$U$20,OFFSET(WatchbillMONTHLY!$A$20:$U$20,1,2))=IF(_xlfn.XLOOKUP($A4,INDIRECT("_"&amp;_xlfn.XLOOKUP(BA$2,WatchbillMONTHLY!$A$20:$U$20,OFFSET(WatchbillMONTHLY!$A$20:$U$20,1,2))),INDIRECT("_"&amp;_xlfn.XLOOKUP(BA$2,WatchbillMONTHLY!$A$20:$U$20,OFFSET(WatchbillMONTHLY!$A$20:$U$20,1,2))))=$A4,_xlfn.XLOOKUP(BA$2,WatchbillMONTHLY!$A$20:$U$20,OFFSET(WatchbillMONTHLY!$A$20:$U$20,1,2)),FALSE),TRUE,FALSE)),
IF(_xlfn.XLOOKUP(BA$2,WatchbillMONTHLY!$A$37:$U$37,OFFSET(WatchbillMONTHLY!$A$37:$U$37,1,2))=IF(_xlfn.XLOOKUP($A4,INDIRECT("_"&amp;_xlfn.XLOOKUP(BA$2,WatchbillMONTHLY!$A$37:$U$37,OFFSET(WatchbillMONTHLY!$A$37:$U$37,1,2))),INDIRECT("_"&amp;_xlfn.XLOOKUP(BA$2,WatchbillMONTHLY!$A$37:$U$37,OFFSET(WatchbillMONTHLY!$A$37:$U$37,1,2))))=$A4,_xlfn.XLOOKUP(BA$2,WatchbillMONTHLY!$A$37:$U$37,OFFSET(WatchbillMONTHLY!$A$37:$U$37,1,2)),FALSE),TRUE,FALSE)),
IF(_xlfn.XLOOKUP(BA$2,WatchbillMONTHLY!$A$54:$U$54,OFFSET(WatchbillMONTHLY!$A$54:$U$54,1,2))=IF(_xlfn.XLOOKUP($A4,INDIRECT("_"&amp;_xlfn.XLOOKUP(BA$2,WatchbillMONTHLY!$A$54:$U$54,OFFSET(WatchbillMONTHLY!$A$54:$U$54,1,2))),INDIRECT("_"&amp;_xlfn.XLOOKUP(BA$2,WatchbillMONTHLY!$A$54:$U$54,OFFSET(WatchbillMONTHLY!$A$54:$U$54,1,2))))=$A4,_xlfn.XLOOKUP(BA$2,WatchbillMONTHLY!$A$54:$U$54,OFFSET(WatchbillMONTHLY!$A$54:$U$54,1,2)),FALSE),TRUE,FALSE)),
IF(_xlfn.XLOOKUP(BA$2,WatchbillMONTHLY!$A$71:$U$71,OFFSET(WatchbillMONTHLY!$A$71:$U$71,1,2))=IF(_xlfn.XLOOKUP($A4,INDIRECT("_"&amp;_xlfn.XLOOKUP(BA$2,WatchbillMONTHLY!$A$71:$U$71,OFFSET(WatchbillMONTHLY!$A$71:$U$71,1,2))),INDIRECT("_"&amp;_xlfn.XLOOKUP(BA$2,WatchbillMONTHLY!$A$71:$U$71,OFFSET(WatchbillMONTHLY!$A$71:$U$71,1,2))))=$A4,_xlfn.XLOOKUP(BA$2,WatchbillMONTHLY!$A$71:$U$71,OFFSET(WatchbillMONTHLY!$A$71:$U$71,1,2)),FALSE),TRUE,FALSE)),
IF(_xlfn.XLOOKUP(BA$2,WatchbillMONTHLY!$A$88:$U$88,OFFSET(WatchbillMONTHLY!$A$88:$U$88,1,2))=IF(_xlfn.XLOOKUP($A4,INDIRECT("_"&amp;_xlfn.XLOOKUP(BA$2,WatchbillMONTHLY!$A$88:$U$88,OFFSET(WatchbillMONTHLY!$A$88:$U$88,1,2))),INDIRECT("_"&amp;_xlfn.XLOOKUP(BA$2,WatchbillMONTHLY!$A$88:$U$88,OFFSET(WatchbillMONTHLY!$A$88:$U$88,1,2))))=$A4,_xlfn.XLOOKUP(BA$2,WatchbillMONTHLY!$A$88:$U$88,OFFSET(WatchbillMONTHLY!$A$88:$U$88,1,2)),FALSE),TRUE,FALSE)),
FALSE),FALSE)</f>
        <v>0</v>
      </c>
      <c r="BB4" s="209" t="b" cm="1">
        <f t="array" aca="1" ref="BB4" ca="1">IF(AND($A4 &gt; 0, U4 &gt; 0,BB$2&lt;MiscFormulas!$A$5+1),
_xlfn.IFNA(
_xlfn.IFNA(
_xlfn.IFNA(
_xlfn.IFNA(
_xlfn.IFNA(
_xlfn.IFNA(
IF(_xlfn.XLOOKUP(BB$2,WatchbillMONTHLY!$A$3:$U$3,OFFSET(WatchbillMONTHLY!$A$3:$U$3,1,2))=IF(_xlfn.XLOOKUP($A4,INDIRECT("_"&amp;_xlfn.XLOOKUP(BB$2,WatchbillMONTHLY!$A$3:$U$3,OFFSET(WatchbillMONTHLY!$A$3:$U$3,1,2))),INDIRECT("_"&amp;_xlfn.XLOOKUP(BB$2,WatchbillMONTHLY!$A$3:$U$3,OFFSET(WatchbillMONTHLY!$A$3:$U$3,1,2))))=$A4,_xlfn.XLOOKUP(BB$2,WatchbillMONTHLY!$A$3:$U$3,OFFSET(WatchbillMONTHLY!$A$3:$U$3,1,2)),FALSE),TRUE,FALSE),
IF(_xlfn.XLOOKUP(BB$2,WatchbillMONTHLY!$A$20:$U$20,OFFSET(WatchbillMONTHLY!$A$20:$U$20,1,2))=IF(_xlfn.XLOOKUP($A4,INDIRECT("_"&amp;_xlfn.XLOOKUP(BB$2,WatchbillMONTHLY!$A$20:$U$20,OFFSET(WatchbillMONTHLY!$A$20:$U$20,1,2))),INDIRECT("_"&amp;_xlfn.XLOOKUP(BB$2,WatchbillMONTHLY!$A$20:$U$20,OFFSET(WatchbillMONTHLY!$A$20:$U$20,1,2))))=$A4,_xlfn.XLOOKUP(BB$2,WatchbillMONTHLY!$A$20:$U$20,OFFSET(WatchbillMONTHLY!$A$20:$U$20,1,2)),FALSE),TRUE,FALSE)),
IF(_xlfn.XLOOKUP(BB$2,WatchbillMONTHLY!$A$37:$U$37,OFFSET(WatchbillMONTHLY!$A$37:$U$37,1,2))=IF(_xlfn.XLOOKUP($A4,INDIRECT("_"&amp;_xlfn.XLOOKUP(BB$2,WatchbillMONTHLY!$A$37:$U$37,OFFSET(WatchbillMONTHLY!$A$37:$U$37,1,2))),INDIRECT("_"&amp;_xlfn.XLOOKUP(BB$2,WatchbillMONTHLY!$A$37:$U$37,OFFSET(WatchbillMONTHLY!$A$37:$U$37,1,2))))=$A4,_xlfn.XLOOKUP(BB$2,WatchbillMONTHLY!$A$37:$U$37,OFFSET(WatchbillMONTHLY!$A$37:$U$37,1,2)),FALSE),TRUE,FALSE)),
IF(_xlfn.XLOOKUP(BB$2,WatchbillMONTHLY!$A$54:$U$54,OFFSET(WatchbillMONTHLY!$A$54:$U$54,1,2))=IF(_xlfn.XLOOKUP($A4,INDIRECT("_"&amp;_xlfn.XLOOKUP(BB$2,WatchbillMONTHLY!$A$54:$U$54,OFFSET(WatchbillMONTHLY!$A$54:$U$54,1,2))),INDIRECT("_"&amp;_xlfn.XLOOKUP(BB$2,WatchbillMONTHLY!$A$54:$U$54,OFFSET(WatchbillMONTHLY!$A$54:$U$54,1,2))))=$A4,_xlfn.XLOOKUP(BB$2,WatchbillMONTHLY!$A$54:$U$54,OFFSET(WatchbillMONTHLY!$A$54:$U$54,1,2)),FALSE),TRUE,FALSE)),
IF(_xlfn.XLOOKUP(BB$2,WatchbillMONTHLY!$A$71:$U$71,OFFSET(WatchbillMONTHLY!$A$71:$U$71,1,2))=IF(_xlfn.XLOOKUP($A4,INDIRECT("_"&amp;_xlfn.XLOOKUP(BB$2,WatchbillMONTHLY!$A$71:$U$71,OFFSET(WatchbillMONTHLY!$A$71:$U$71,1,2))),INDIRECT("_"&amp;_xlfn.XLOOKUP(BB$2,WatchbillMONTHLY!$A$71:$U$71,OFFSET(WatchbillMONTHLY!$A$71:$U$71,1,2))))=$A4,_xlfn.XLOOKUP(BB$2,WatchbillMONTHLY!$A$71:$U$71,OFFSET(WatchbillMONTHLY!$A$71:$U$71,1,2)),FALSE),TRUE,FALSE)),
IF(_xlfn.XLOOKUP(BB$2,WatchbillMONTHLY!$A$88:$U$88,OFFSET(WatchbillMONTHLY!$A$88:$U$88,1,2))=IF(_xlfn.XLOOKUP($A4,INDIRECT("_"&amp;_xlfn.XLOOKUP(BB$2,WatchbillMONTHLY!$A$88:$U$88,OFFSET(WatchbillMONTHLY!$A$88:$U$88,1,2))),INDIRECT("_"&amp;_xlfn.XLOOKUP(BB$2,WatchbillMONTHLY!$A$88:$U$88,OFFSET(WatchbillMONTHLY!$A$88:$U$88,1,2))))=$A4,_xlfn.XLOOKUP(BB$2,WatchbillMONTHLY!$A$88:$U$88,OFFSET(WatchbillMONTHLY!$A$88:$U$88,1,2)),FALSE),TRUE,FALSE)),
FALSE),FALSE)</f>
        <v>0</v>
      </c>
      <c r="BC4" s="209" t="b" cm="1">
        <f t="array" aca="1" ref="BC4" ca="1">IF(AND($A4 &gt; 0, V4 &gt; 0,BC$2&lt;MiscFormulas!$A$5+1),
_xlfn.IFNA(
_xlfn.IFNA(
_xlfn.IFNA(
_xlfn.IFNA(
_xlfn.IFNA(
_xlfn.IFNA(
IF(_xlfn.XLOOKUP(BC$2,WatchbillMONTHLY!$A$3:$U$3,OFFSET(WatchbillMONTHLY!$A$3:$U$3,1,2))=IF(_xlfn.XLOOKUP($A4,INDIRECT("_"&amp;_xlfn.XLOOKUP(BC$2,WatchbillMONTHLY!$A$3:$U$3,OFFSET(WatchbillMONTHLY!$A$3:$U$3,1,2))),INDIRECT("_"&amp;_xlfn.XLOOKUP(BC$2,WatchbillMONTHLY!$A$3:$U$3,OFFSET(WatchbillMONTHLY!$A$3:$U$3,1,2))))=$A4,_xlfn.XLOOKUP(BC$2,WatchbillMONTHLY!$A$3:$U$3,OFFSET(WatchbillMONTHLY!$A$3:$U$3,1,2)),FALSE),TRUE,FALSE),
IF(_xlfn.XLOOKUP(BC$2,WatchbillMONTHLY!$A$20:$U$20,OFFSET(WatchbillMONTHLY!$A$20:$U$20,1,2))=IF(_xlfn.XLOOKUP($A4,INDIRECT("_"&amp;_xlfn.XLOOKUP(BC$2,WatchbillMONTHLY!$A$20:$U$20,OFFSET(WatchbillMONTHLY!$A$20:$U$20,1,2))),INDIRECT("_"&amp;_xlfn.XLOOKUP(BC$2,WatchbillMONTHLY!$A$20:$U$20,OFFSET(WatchbillMONTHLY!$A$20:$U$20,1,2))))=$A4,_xlfn.XLOOKUP(BC$2,WatchbillMONTHLY!$A$20:$U$20,OFFSET(WatchbillMONTHLY!$A$20:$U$20,1,2)),FALSE),TRUE,FALSE)),
IF(_xlfn.XLOOKUP(BC$2,WatchbillMONTHLY!$A$37:$U$37,OFFSET(WatchbillMONTHLY!$A$37:$U$37,1,2))=IF(_xlfn.XLOOKUP($A4,INDIRECT("_"&amp;_xlfn.XLOOKUP(BC$2,WatchbillMONTHLY!$A$37:$U$37,OFFSET(WatchbillMONTHLY!$A$37:$U$37,1,2))),INDIRECT("_"&amp;_xlfn.XLOOKUP(BC$2,WatchbillMONTHLY!$A$37:$U$37,OFFSET(WatchbillMONTHLY!$A$37:$U$37,1,2))))=$A4,_xlfn.XLOOKUP(BC$2,WatchbillMONTHLY!$A$37:$U$37,OFFSET(WatchbillMONTHLY!$A$37:$U$37,1,2)),FALSE),TRUE,FALSE)),
IF(_xlfn.XLOOKUP(BC$2,WatchbillMONTHLY!$A$54:$U$54,OFFSET(WatchbillMONTHLY!$A$54:$U$54,1,2))=IF(_xlfn.XLOOKUP($A4,INDIRECT("_"&amp;_xlfn.XLOOKUP(BC$2,WatchbillMONTHLY!$A$54:$U$54,OFFSET(WatchbillMONTHLY!$A$54:$U$54,1,2))),INDIRECT("_"&amp;_xlfn.XLOOKUP(BC$2,WatchbillMONTHLY!$A$54:$U$54,OFFSET(WatchbillMONTHLY!$A$54:$U$54,1,2))))=$A4,_xlfn.XLOOKUP(BC$2,WatchbillMONTHLY!$A$54:$U$54,OFFSET(WatchbillMONTHLY!$A$54:$U$54,1,2)),FALSE),TRUE,FALSE)),
IF(_xlfn.XLOOKUP(BC$2,WatchbillMONTHLY!$A$71:$U$71,OFFSET(WatchbillMONTHLY!$A$71:$U$71,1,2))=IF(_xlfn.XLOOKUP($A4,INDIRECT("_"&amp;_xlfn.XLOOKUP(BC$2,WatchbillMONTHLY!$A$71:$U$71,OFFSET(WatchbillMONTHLY!$A$71:$U$71,1,2))),INDIRECT("_"&amp;_xlfn.XLOOKUP(BC$2,WatchbillMONTHLY!$A$71:$U$71,OFFSET(WatchbillMONTHLY!$A$71:$U$71,1,2))))=$A4,_xlfn.XLOOKUP(BC$2,WatchbillMONTHLY!$A$71:$U$71,OFFSET(WatchbillMONTHLY!$A$71:$U$71,1,2)),FALSE),TRUE,FALSE)),
IF(_xlfn.XLOOKUP(BC$2,WatchbillMONTHLY!$A$88:$U$88,OFFSET(WatchbillMONTHLY!$A$88:$U$88,1,2))=IF(_xlfn.XLOOKUP($A4,INDIRECT("_"&amp;_xlfn.XLOOKUP(BC$2,WatchbillMONTHLY!$A$88:$U$88,OFFSET(WatchbillMONTHLY!$A$88:$U$88,1,2))),INDIRECT("_"&amp;_xlfn.XLOOKUP(BC$2,WatchbillMONTHLY!$A$88:$U$88,OFFSET(WatchbillMONTHLY!$A$88:$U$88,1,2))))=$A4,_xlfn.XLOOKUP(BC$2,WatchbillMONTHLY!$A$88:$U$88,OFFSET(WatchbillMONTHLY!$A$88:$U$88,1,2)),FALSE),TRUE,FALSE)),
FALSE),FALSE)</f>
        <v>0</v>
      </c>
      <c r="BD4" s="209" t="b" cm="1">
        <f t="array" aca="1" ref="BD4" ca="1">IF(AND($A4 &gt; 0, W4 &gt; 0,BD$2&lt;MiscFormulas!$A$5+1),
_xlfn.IFNA(
_xlfn.IFNA(
_xlfn.IFNA(
_xlfn.IFNA(
_xlfn.IFNA(
_xlfn.IFNA(
IF(_xlfn.XLOOKUP(BD$2,WatchbillMONTHLY!$A$3:$U$3,OFFSET(WatchbillMONTHLY!$A$3:$U$3,1,2))=IF(_xlfn.XLOOKUP($A4,INDIRECT("_"&amp;_xlfn.XLOOKUP(BD$2,WatchbillMONTHLY!$A$3:$U$3,OFFSET(WatchbillMONTHLY!$A$3:$U$3,1,2))),INDIRECT("_"&amp;_xlfn.XLOOKUP(BD$2,WatchbillMONTHLY!$A$3:$U$3,OFFSET(WatchbillMONTHLY!$A$3:$U$3,1,2))))=$A4,_xlfn.XLOOKUP(BD$2,WatchbillMONTHLY!$A$3:$U$3,OFFSET(WatchbillMONTHLY!$A$3:$U$3,1,2)),FALSE),TRUE,FALSE),
IF(_xlfn.XLOOKUP(BD$2,WatchbillMONTHLY!$A$20:$U$20,OFFSET(WatchbillMONTHLY!$A$20:$U$20,1,2))=IF(_xlfn.XLOOKUP($A4,INDIRECT("_"&amp;_xlfn.XLOOKUP(BD$2,WatchbillMONTHLY!$A$20:$U$20,OFFSET(WatchbillMONTHLY!$A$20:$U$20,1,2))),INDIRECT("_"&amp;_xlfn.XLOOKUP(BD$2,WatchbillMONTHLY!$A$20:$U$20,OFFSET(WatchbillMONTHLY!$A$20:$U$20,1,2))))=$A4,_xlfn.XLOOKUP(BD$2,WatchbillMONTHLY!$A$20:$U$20,OFFSET(WatchbillMONTHLY!$A$20:$U$20,1,2)),FALSE),TRUE,FALSE)),
IF(_xlfn.XLOOKUP(BD$2,WatchbillMONTHLY!$A$37:$U$37,OFFSET(WatchbillMONTHLY!$A$37:$U$37,1,2))=IF(_xlfn.XLOOKUP($A4,INDIRECT("_"&amp;_xlfn.XLOOKUP(BD$2,WatchbillMONTHLY!$A$37:$U$37,OFFSET(WatchbillMONTHLY!$A$37:$U$37,1,2))),INDIRECT("_"&amp;_xlfn.XLOOKUP(BD$2,WatchbillMONTHLY!$A$37:$U$37,OFFSET(WatchbillMONTHLY!$A$37:$U$37,1,2))))=$A4,_xlfn.XLOOKUP(BD$2,WatchbillMONTHLY!$A$37:$U$37,OFFSET(WatchbillMONTHLY!$A$37:$U$37,1,2)),FALSE),TRUE,FALSE)),
IF(_xlfn.XLOOKUP(BD$2,WatchbillMONTHLY!$A$54:$U$54,OFFSET(WatchbillMONTHLY!$A$54:$U$54,1,2))=IF(_xlfn.XLOOKUP($A4,INDIRECT("_"&amp;_xlfn.XLOOKUP(BD$2,WatchbillMONTHLY!$A$54:$U$54,OFFSET(WatchbillMONTHLY!$A$54:$U$54,1,2))),INDIRECT("_"&amp;_xlfn.XLOOKUP(BD$2,WatchbillMONTHLY!$A$54:$U$54,OFFSET(WatchbillMONTHLY!$A$54:$U$54,1,2))))=$A4,_xlfn.XLOOKUP(BD$2,WatchbillMONTHLY!$A$54:$U$54,OFFSET(WatchbillMONTHLY!$A$54:$U$54,1,2)),FALSE),TRUE,FALSE)),
IF(_xlfn.XLOOKUP(BD$2,WatchbillMONTHLY!$A$71:$U$71,OFFSET(WatchbillMONTHLY!$A$71:$U$71,1,2))=IF(_xlfn.XLOOKUP($A4,INDIRECT("_"&amp;_xlfn.XLOOKUP(BD$2,WatchbillMONTHLY!$A$71:$U$71,OFFSET(WatchbillMONTHLY!$A$71:$U$71,1,2))),INDIRECT("_"&amp;_xlfn.XLOOKUP(BD$2,WatchbillMONTHLY!$A$71:$U$71,OFFSET(WatchbillMONTHLY!$A$71:$U$71,1,2))))=$A4,_xlfn.XLOOKUP(BD$2,WatchbillMONTHLY!$A$71:$U$71,OFFSET(WatchbillMONTHLY!$A$71:$U$71,1,2)),FALSE),TRUE,FALSE)),
IF(_xlfn.XLOOKUP(BD$2,WatchbillMONTHLY!$A$88:$U$88,OFFSET(WatchbillMONTHLY!$A$88:$U$88,1,2))=IF(_xlfn.XLOOKUP($A4,INDIRECT("_"&amp;_xlfn.XLOOKUP(BD$2,WatchbillMONTHLY!$A$88:$U$88,OFFSET(WatchbillMONTHLY!$A$88:$U$88,1,2))),INDIRECT("_"&amp;_xlfn.XLOOKUP(BD$2,WatchbillMONTHLY!$A$88:$U$88,OFFSET(WatchbillMONTHLY!$A$88:$U$88,1,2))))=$A4,_xlfn.XLOOKUP(BD$2,WatchbillMONTHLY!$A$88:$U$88,OFFSET(WatchbillMONTHLY!$A$88:$U$88,1,2)),FALSE),TRUE,FALSE)),
FALSE),FALSE)</f>
        <v>0</v>
      </c>
      <c r="BE4" s="209" t="b" cm="1">
        <f t="array" aca="1" ref="BE4" ca="1">IF(AND($A4 &gt; 0, X4 &gt; 0,BE$2&lt;MiscFormulas!$A$5+1),
_xlfn.IFNA(
_xlfn.IFNA(
_xlfn.IFNA(
_xlfn.IFNA(
_xlfn.IFNA(
_xlfn.IFNA(
IF(_xlfn.XLOOKUP(BE$2,WatchbillMONTHLY!$A$3:$U$3,OFFSET(WatchbillMONTHLY!$A$3:$U$3,1,2))=IF(_xlfn.XLOOKUP($A4,INDIRECT("_"&amp;_xlfn.XLOOKUP(BE$2,WatchbillMONTHLY!$A$3:$U$3,OFFSET(WatchbillMONTHLY!$A$3:$U$3,1,2))),INDIRECT("_"&amp;_xlfn.XLOOKUP(BE$2,WatchbillMONTHLY!$A$3:$U$3,OFFSET(WatchbillMONTHLY!$A$3:$U$3,1,2))))=$A4,_xlfn.XLOOKUP(BE$2,WatchbillMONTHLY!$A$3:$U$3,OFFSET(WatchbillMONTHLY!$A$3:$U$3,1,2)),FALSE),TRUE,FALSE),
IF(_xlfn.XLOOKUP(BE$2,WatchbillMONTHLY!$A$20:$U$20,OFFSET(WatchbillMONTHLY!$A$20:$U$20,1,2))=IF(_xlfn.XLOOKUP($A4,INDIRECT("_"&amp;_xlfn.XLOOKUP(BE$2,WatchbillMONTHLY!$A$20:$U$20,OFFSET(WatchbillMONTHLY!$A$20:$U$20,1,2))),INDIRECT("_"&amp;_xlfn.XLOOKUP(BE$2,WatchbillMONTHLY!$A$20:$U$20,OFFSET(WatchbillMONTHLY!$A$20:$U$20,1,2))))=$A4,_xlfn.XLOOKUP(BE$2,WatchbillMONTHLY!$A$20:$U$20,OFFSET(WatchbillMONTHLY!$A$20:$U$20,1,2)),FALSE),TRUE,FALSE)),
IF(_xlfn.XLOOKUP(BE$2,WatchbillMONTHLY!$A$37:$U$37,OFFSET(WatchbillMONTHLY!$A$37:$U$37,1,2))=IF(_xlfn.XLOOKUP($A4,INDIRECT("_"&amp;_xlfn.XLOOKUP(BE$2,WatchbillMONTHLY!$A$37:$U$37,OFFSET(WatchbillMONTHLY!$A$37:$U$37,1,2))),INDIRECT("_"&amp;_xlfn.XLOOKUP(BE$2,WatchbillMONTHLY!$A$37:$U$37,OFFSET(WatchbillMONTHLY!$A$37:$U$37,1,2))))=$A4,_xlfn.XLOOKUP(BE$2,WatchbillMONTHLY!$A$37:$U$37,OFFSET(WatchbillMONTHLY!$A$37:$U$37,1,2)),FALSE),TRUE,FALSE)),
IF(_xlfn.XLOOKUP(BE$2,WatchbillMONTHLY!$A$54:$U$54,OFFSET(WatchbillMONTHLY!$A$54:$U$54,1,2))=IF(_xlfn.XLOOKUP($A4,INDIRECT("_"&amp;_xlfn.XLOOKUP(BE$2,WatchbillMONTHLY!$A$54:$U$54,OFFSET(WatchbillMONTHLY!$A$54:$U$54,1,2))),INDIRECT("_"&amp;_xlfn.XLOOKUP(BE$2,WatchbillMONTHLY!$A$54:$U$54,OFFSET(WatchbillMONTHLY!$A$54:$U$54,1,2))))=$A4,_xlfn.XLOOKUP(BE$2,WatchbillMONTHLY!$A$54:$U$54,OFFSET(WatchbillMONTHLY!$A$54:$U$54,1,2)),FALSE),TRUE,FALSE)),
IF(_xlfn.XLOOKUP(BE$2,WatchbillMONTHLY!$A$71:$U$71,OFFSET(WatchbillMONTHLY!$A$71:$U$71,1,2))=IF(_xlfn.XLOOKUP($A4,INDIRECT("_"&amp;_xlfn.XLOOKUP(BE$2,WatchbillMONTHLY!$A$71:$U$71,OFFSET(WatchbillMONTHLY!$A$71:$U$71,1,2))),INDIRECT("_"&amp;_xlfn.XLOOKUP(BE$2,WatchbillMONTHLY!$A$71:$U$71,OFFSET(WatchbillMONTHLY!$A$71:$U$71,1,2))))=$A4,_xlfn.XLOOKUP(BE$2,WatchbillMONTHLY!$A$71:$U$71,OFFSET(WatchbillMONTHLY!$A$71:$U$71,1,2)),FALSE),TRUE,FALSE)),
IF(_xlfn.XLOOKUP(BE$2,WatchbillMONTHLY!$A$88:$U$88,OFFSET(WatchbillMONTHLY!$A$88:$U$88,1,2))=IF(_xlfn.XLOOKUP($A4,INDIRECT("_"&amp;_xlfn.XLOOKUP(BE$2,WatchbillMONTHLY!$A$88:$U$88,OFFSET(WatchbillMONTHLY!$A$88:$U$88,1,2))),INDIRECT("_"&amp;_xlfn.XLOOKUP(BE$2,WatchbillMONTHLY!$A$88:$U$88,OFFSET(WatchbillMONTHLY!$A$88:$U$88,1,2))))=$A4,_xlfn.XLOOKUP(BE$2,WatchbillMONTHLY!$A$88:$U$88,OFFSET(WatchbillMONTHLY!$A$88:$U$88,1,2)),FALSE),TRUE,FALSE)),
FALSE),FALSE)</f>
        <v>0</v>
      </c>
      <c r="BF4" s="209" t="b" cm="1">
        <f t="array" aca="1" ref="BF4" ca="1">IF(AND($A4 &gt; 0, Y4 &gt; 0,BF$2&lt;MiscFormulas!$A$5+1),
_xlfn.IFNA(
_xlfn.IFNA(
_xlfn.IFNA(
_xlfn.IFNA(
_xlfn.IFNA(
_xlfn.IFNA(
IF(_xlfn.XLOOKUP(BF$2,WatchbillMONTHLY!$A$3:$U$3,OFFSET(WatchbillMONTHLY!$A$3:$U$3,1,2))=IF(_xlfn.XLOOKUP($A4,INDIRECT("_"&amp;_xlfn.XLOOKUP(BF$2,WatchbillMONTHLY!$A$3:$U$3,OFFSET(WatchbillMONTHLY!$A$3:$U$3,1,2))),INDIRECT("_"&amp;_xlfn.XLOOKUP(BF$2,WatchbillMONTHLY!$A$3:$U$3,OFFSET(WatchbillMONTHLY!$A$3:$U$3,1,2))))=$A4,_xlfn.XLOOKUP(BF$2,WatchbillMONTHLY!$A$3:$U$3,OFFSET(WatchbillMONTHLY!$A$3:$U$3,1,2)),FALSE),TRUE,FALSE),
IF(_xlfn.XLOOKUP(BF$2,WatchbillMONTHLY!$A$20:$U$20,OFFSET(WatchbillMONTHLY!$A$20:$U$20,1,2))=IF(_xlfn.XLOOKUP($A4,INDIRECT("_"&amp;_xlfn.XLOOKUP(BF$2,WatchbillMONTHLY!$A$20:$U$20,OFFSET(WatchbillMONTHLY!$A$20:$U$20,1,2))),INDIRECT("_"&amp;_xlfn.XLOOKUP(BF$2,WatchbillMONTHLY!$A$20:$U$20,OFFSET(WatchbillMONTHLY!$A$20:$U$20,1,2))))=$A4,_xlfn.XLOOKUP(BF$2,WatchbillMONTHLY!$A$20:$U$20,OFFSET(WatchbillMONTHLY!$A$20:$U$20,1,2)),FALSE),TRUE,FALSE)),
IF(_xlfn.XLOOKUP(BF$2,WatchbillMONTHLY!$A$37:$U$37,OFFSET(WatchbillMONTHLY!$A$37:$U$37,1,2))=IF(_xlfn.XLOOKUP($A4,INDIRECT("_"&amp;_xlfn.XLOOKUP(BF$2,WatchbillMONTHLY!$A$37:$U$37,OFFSET(WatchbillMONTHLY!$A$37:$U$37,1,2))),INDIRECT("_"&amp;_xlfn.XLOOKUP(BF$2,WatchbillMONTHLY!$A$37:$U$37,OFFSET(WatchbillMONTHLY!$A$37:$U$37,1,2))))=$A4,_xlfn.XLOOKUP(BF$2,WatchbillMONTHLY!$A$37:$U$37,OFFSET(WatchbillMONTHLY!$A$37:$U$37,1,2)),FALSE),TRUE,FALSE)),
IF(_xlfn.XLOOKUP(BF$2,WatchbillMONTHLY!$A$54:$U$54,OFFSET(WatchbillMONTHLY!$A$54:$U$54,1,2))=IF(_xlfn.XLOOKUP($A4,INDIRECT("_"&amp;_xlfn.XLOOKUP(BF$2,WatchbillMONTHLY!$A$54:$U$54,OFFSET(WatchbillMONTHLY!$A$54:$U$54,1,2))),INDIRECT("_"&amp;_xlfn.XLOOKUP(BF$2,WatchbillMONTHLY!$A$54:$U$54,OFFSET(WatchbillMONTHLY!$A$54:$U$54,1,2))))=$A4,_xlfn.XLOOKUP(BF$2,WatchbillMONTHLY!$A$54:$U$54,OFFSET(WatchbillMONTHLY!$A$54:$U$54,1,2)),FALSE),TRUE,FALSE)),
IF(_xlfn.XLOOKUP(BF$2,WatchbillMONTHLY!$A$71:$U$71,OFFSET(WatchbillMONTHLY!$A$71:$U$71,1,2))=IF(_xlfn.XLOOKUP($A4,INDIRECT("_"&amp;_xlfn.XLOOKUP(BF$2,WatchbillMONTHLY!$A$71:$U$71,OFFSET(WatchbillMONTHLY!$A$71:$U$71,1,2))),INDIRECT("_"&amp;_xlfn.XLOOKUP(BF$2,WatchbillMONTHLY!$A$71:$U$71,OFFSET(WatchbillMONTHLY!$A$71:$U$71,1,2))))=$A4,_xlfn.XLOOKUP(BF$2,WatchbillMONTHLY!$A$71:$U$71,OFFSET(WatchbillMONTHLY!$A$71:$U$71,1,2)),FALSE),TRUE,FALSE)),
IF(_xlfn.XLOOKUP(BF$2,WatchbillMONTHLY!$A$88:$U$88,OFFSET(WatchbillMONTHLY!$A$88:$U$88,1,2))=IF(_xlfn.XLOOKUP($A4,INDIRECT("_"&amp;_xlfn.XLOOKUP(BF$2,WatchbillMONTHLY!$A$88:$U$88,OFFSET(WatchbillMONTHLY!$A$88:$U$88,1,2))),INDIRECT("_"&amp;_xlfn.XLOOKUP(BF$2,WatchbillMONTHLY!$A$88:$U$88,OFFSET(WatchbillMONTHLY!$A$88:$U$88,1,2))))=$A4,_xlfn.XLOOKUP(BF$2,WatchbillMONTHLY!$A$88:$U$88,OFFSET(WatchbillMONTHLY!$A$88:$U$88,1,2)),FALSE),TRUE,FALSE)),
FALSE),FALSE)</f>
        <v>0</v>
      </c>
      <c r="BG4" s="209" t="b" cm="1">
        <f t="array" aca="1" ref="BG4" ca="1">IF(AND($A4 &gt; 0, Z4 &gt; 0,BG$2&lt;MiscFormulas!$A$5+1),
_xlfn.IFNA(
_xlfn.IFNA(
_xlfn.IFNA(
_xlfn.IFNA(
_xlfn.IFNA(
_xlfn.IFNA(
IF(_xlfn.XLOOKUP(BG$2,WatchbillMONTHLY!$A$3:$U$3,OFFSET(WatchbillMONTHLY!$A$3:$U$3,1,2))=IF(_xlfn.XLOOKUP($A4,INDIRECT("_"&amp;_xlfn.XLOOKUP(BG$2,WatchbillMONTHLY!$A$3:$U$3,OFFSET(WatchbillMONTHLY!$A$3:$U$3,1,2))),INDIRECT("_"&amp;_xlfn.XLOOKUP(BG$2,WatchbillMONTHLY!$A$3:$U$3,OFFSET(WatchbillMONTHLY!$A$3:$U$3,1,2))))=$A4,_xlfn.XLOOKUP(BG$2,WatchbillMONTHLY!$A$3:$U$3,OFFSET(WatchbillMONTHLY!$A$3:$U$3,1,2)),FALSE),TRUE,FALSE),
IF(_xlfn.XLOOKUP(BG$2,WatchbillMONTHLY!$A$20:$U$20,OFFSET(WatchbillMONTHLY!$A$20:$U$20,1,2))=IF(_xlfn.XLOOKUP($A4,INDIRECT("_"&amp;_xlfn.XLOOKUP(BG$2,WatchbillMONTHLY!$A$20:$U$20,OFFSET(WatchbillMONTHLY!$A$20:$U$20,1,2))),INDIRECT("_"&amp;_xlfn.XLOOKUP(BG$2,WatchbillMONTHLY!$A$20:$U$20,OFFSET(WatchbillMONTHLY!$A$20:$U$20,1,2))))=$A4,_xlfn.XLOOKUP(BG$2,WatchbillMONTHLY!$A$20:$U$20,OFFSET(WatchbillMONTHLY!$A$20:$U$20,1,2)),FALSE),TRUE,FALSE)),
IF(_xlfn.XLOOKUP(BG$2,WatchbillMONTHLY!$A$37:$U$37,OFFSET(WatchbillMONTHLY!$A$37:$U$37,1,2))=IF(_xlfn.XLOOKUP($A4,INDIRECT("_"&amp;_xlfn.XLOOKUP(BG$2,WatchbillMONTHLY!$A$37:$U$37,OFFSET(WatchbillMONTHLY!$A$37:$U$37,1,2))),INDIRECT("_"&amp;_xlfn.XLOOKUP(BG$2,WatchbillMONTHLY!$A$37:$U$37,OFFSET(WatchbillMONTHLY!$A$37:$U$37,1,2))))=$A4,_xlfn.XLOOKUP(BG$2,WatchbillMONTHLY!$A$37:$U$37,OFFSET(WatchbillMONTHLY!$A$37:$U$37,1,2)),FALSE),TRUE,FALSE)),
IF(_xlfn.XLOOKUP(BG$2,WatchbillMONTHLY!$A$54:$U$54,OFFSET(WatchbillMONTHLY!$A$54:$U$54,1,2))=IF(_xlfn.XLOOKUP($A4,INDIRECT("_"&amp;_xlfn.XLOOKUP(BG$2,WatchbillMONTHLY!$A$54:$U$54,OFFSET(WatchbillMONTHLY!$A$54:$U$54,1,2))),INDIRECT("_"&amp;_xlfn.XLOOKUP(BG$2,WatchbillMONTHLY!$A$54:$U$54,OFFSET(WatchbillMONTHLY!$A$54:$U$54,1,2))))=$A4,_xlfn.XLOOKUP(BG$2,WatchbillMONTHLY!$A$54:$U$54,OFFSET(WatchbillMONTHLY!$A$54:$U$54,1,2)),FALSE),TRUE,FALSE)),
IF(_xlfn.XLOOKUP(BG$2,WatchbillMONTHLY!$A$71:$U$71,OFFSET(WatchbillMONTHLY!$A$71:$U$71,1,2))=IF(_xlfn.XLOOKUP($A4,INDIRECT("_"&amp;_xlfn.XLOOKUP(BG$2,WatchbillMONTHLY!$A$71:$U$71,OFFSET(WatchbillMONTHLY!$A$71:$U$71,1,2))),INDIRECT("_"&amp;_xlfn.XLOOKUP(BG$2,WatchbillMONTHLY!$A$71:$U$71,OFFSET(WatchbillMONTHLY!$A$71:$U$71,1,2))))=$A4,_xlfn.XLOOKUP(BG$2,WatchbillMONTHLY!$A$71:$U$71,OFFSET(WatchbillMONTHLY!$A$71:$U$71,1,2)),FALSE),TRUE,FALSE)),
IF(_xlfn.XLOOKUP(BG$2,WatchbillMONTHLY!$A$88:$U$88,OFFSET(WatchbillMONTHLY!$A$88:$U$88,1,2))=IF(_xlfn.XLOOKUP($A4,INDIRECT("_"&amp;_xlfn.XLOOKUP(BG$2,WatchbillMONTHLY!$A$88:$U$88,OFFSET(WatchbillMONTHLY!$A$88:$U$88,1,2))),INDIRECT("_"&amp;_xlfn.XLOOKUP(BG$2,WatchbillMONTHLY!$A$88:$U$88,OFFSET(WatchbillMONTHLY!$A$88:$U$88,1,2))))=$A4,_xlfn.XLOOKUP(BG$2,WatchbillMONTHLY!$A$88:$U$88,OFFSET(WatchbillMONTHLY!$A$88:$U$88,1,2)),FALSE),TRUE,FALSE)),
FALSE),FALSE)</f>
        <v>0</v>
      </c>
      <c r="BH4" s="209" t="b" cm="1">
        <f t="array" aca="1" ref="BH4" ca="1">IF(AND($A4 &gt; 0, AA4 &gt; 0,BH$2&lt;MiscFormulas!$A$5+1),
_xlfn.IFNA(
_xlfn.IFNA(
_xlfn.IFNA(
_xlfn.IFNA(
_xlfn.IFNA(
_xlfn.IFNA(
IF(_xlfn.XLOOKUP(BH$2,WatchbillMONTHLY!$A$3:$U$3,OFFSET(WatchbillMONTHLY!$A$3:$U$3,1,2))=IF(_xlfn.XLOOKUP($A4,INDIRECT("_"&amp;_xlfn.XLOOKUP(BH$2,WatchbillMONTHLY!$A$3:$U$3,OFFSET(WatchbillMONTHLY!$A$3:$U$3,1,2))),INDIRECT("_"&amp;_xlfn.XLOOKUP(BH$2,WatchbillMONTHLY!$A$3:$U$3,OFFSET(WatchbillMONTHLY!$A$3:$U$3,1,2))))=$A4,_xlfn.XLOOKUP(BH$2,WatchbillMONTHLY!$A$3:$U$3,OFFSET(WatchbillMONTHLY!$A$3:$U$3,1,2)),FALSE),TRUE,FALSE),
IF(_xlfn.XLOOKUP(BH$2,WatchbillMONTHLY!$A$20:$U$20,OFFSET(WatchbillMONTHLY!$A$20:$U$20,1,2))=IF(_xlfn.XLOOKUP($A4,INDIRECT("_"&amp;_xlfn.XLOOKUP(BH$2,WatchbillMONTHLY!$A$20:$U$20,OFFSET(WatchbillMONTHLY!$A$20:$U$20,1,2))),INDIRECT("_"&amp;_xlfn.XLOOKUP(BH$2,WatchbillMONTHLY!$A$20:$U$20,OFFSET(WatchbillMONTHLY!$A$20:$U$20,1,2))))=$A4,_xlfn.XLOOKUP(BH$2,WatchbillMONTHLY!$A$20:$U$20,OFFSET(WatchbillMONTHLY!$A$20:$U$20,1,2)),FALSE),TRUE,FALSE)),
IF(_xlfn.XLOOKUP(BH$2,WatchbillMONTHLY!$A$37:$U$37,OFFSET(WatchbillMONTHLY!$A$37:$U$37,1,2))=IF(_xlfn.XLOOKUP($A4,INDIRECT("_"&amp;_xlfn.XLOOKUP(BH$2,WatchbillMONTHLY!$A$37:$U$37,OFFSET(WatchbillMONTHLY!$A$37:$U$37,1,2))),INDIRECT("_"&amp;_xlfn.XLOOKUP(BH$2,WatchbillMONTHLY!$A$37:$U$37,OFFSET(WatchbillMONTHLY!$A$37:$U$37,1,2))))=$A4,_xlfn.XLOOKUP(BH$2,WatchbillMONTHLY!$A$37:$U$37,OFFSET(WatchbillMONTHLY!$A$37:$U$37,1,2)),FALSE),TRUE,FALSE)),
IF(_xlfn.XLOOKUP(BH$2,WatchbillMONTHLY!$A$54:$U$54,OFFSET(WatchbillMONTHLY!$A$54:$U$54,1,2))=IF(_xlfn.XLOOKUP($A4,INDIRECT("_"&amp;_xlfn.XLOOKUP(BH$2,WatchbillMONTHLY!$A$54:$U$54,OFFSET(WatchbillMONTHLY!$A$54:$U$54,1,2))),INDIRECT("_"&amp;_xlfn.XLOOKUP(BH$2,WatchbillMONTHLY!$A$54:$U$54,OFFSET(WatchbillMONTHLY!$A$54:$U$54,1,2))))=$A4,_xlfn.XLOOKUP(BH$2,WatchbillMONTHLY!$A$54:$U$54,OFFSET(WatchbillMONTHLY!$A$54:$U$54,1,2)),FALSE),TRUE,FALSE)),
IF(_xlfn.XLOOKUP(BH$2,WatchbillMONTHLY!$A$71:$U$71,OFFSET(WatchbillMONTHLY!$A$71:$U$71,1,2))=IF(_xlfn.XLOOKUP($A4,INDIRECT("_"&amp;_xlfn.XLOOKUP(BH$2,WatchbillMONTHLY!$A$71:$U$71,OFFSET(WatchbillMONTHLY!$A$71:$U$71,1,2))),INDIRECT("_"&amp;_xlfn.XLOOKUP(BH$2,WatchbillMONTHLY!$A$71:$U$71,OFFSET(WatchbillMONTHLY!$A$71:$U$71,1,2))))=$A4,_xlfn.XLOOKUP(BH$2,WatchbillMONTHLY!$A$71:$U$71,OFFSET(WatchbillMONTHLY!$A$71:$U$71,1,2)),FALSE),TRUE,FALSE)),
IF(_xlfn.XLOOKUP(BH$2,WatchbillMONTHLY!$A$88:$U$88,OFFSET(WatchbillMONTHLY!$A$88:$U$88,1,2))=IF(_xlfn.XLOOKUP($A4,INDIRECT("_"&amp;_xlfn.XLOOKUP(BH$2,WatchbillMONTHLY!$A$88:$U$88,OFFSET(WatchbillMONTHLY!$A$88:$U$88,1,2))),INDIRECT("_"&amp;_xlfn.XLOOKUP(BH$2,WatchbillMONTHLY!$A$88:$U$88,OFFSET(WatchbillMONTHLY!$A$88:$U$88,1,2))))=$A4,_xlfn.XLOOKUP(BH$2,WatchbillMONTHLY!$A$88:$U$88,OFFSET(WatchbillMONTHLY!$A$88:$U$88,1,2)),FALSE),TRUE,FALSE)),
FALSE),FALSE)</f>
        <v>0</v>
      </c>
      <c r="BI4" s="209" t="b" cm="1">
        <f t="array" aca="1" ref="BI4" ca="1">IF(AND($A4 &gt; 0, AB4 &gt; 0,BI$2&lt;MiscFormulas!$A$5+1),
_xlfn.IFNA(
_xlfn.IFNA(
_xlfn.IFNA(
_xlfn.IFNA(
_xlfn.IFNA(
_xlfn.IFNA(
IF(_xlfn.XLOOKUP(BI$2,WatchbillMONTHLY!$A$3:$U$3,OFFSET(WatchbillMONTHLY!$A$3:$U$3,1,2))=IF(_xlfn.XLOOKUP($A4,INDIRECT("_"&amp;_xlfn.XLOOKUP(BI$2,WatchbillMONTHLY!$A$3:$U$3,OFFSET(WatchbillMONTHLY!$A$3:$U$3,1,2))),INDIRECT("_"&amp;_xlfn.XLOOKUP(BI$2,WatchbillMONTHLY!$A$3:$U$3,OFFSET(WatchbillMONTHLY!$A$3:$U$3,1,2))))=$A4,_xlfn.XLOOKUP(BI$2,WatchbillMONTHLY!$A$3:$U$3,OFFSET(WatchbillMONTHLY!$A$3:$U$3,1,2)),FALSE),TRUE,FALSE),
IF(_xlfn.XLOOKUP(BI$2,WatchbillMONTHLY!$A$20:$U$20,OFFSET(WatchbillMONTHLY!$A$20:$U$20,1,2))=IF(_xlfn.XLOOKUP($A4,INDIRECT("_"&amp;_xlfn.XLOOKUP(BI$2,WatchbillMONTHLY!$A$20:$U$20,OFFSET(WatchbillMONTHLY!$A$20:$U$20,1,2))),INDIRECT("_"&amp;_xlfn.XLOOKUP(BI$2,WatchbillMONTHLY!$A$20:$U$20,OFFSET(WatchbillMONTHLY!$A$20:$U$20,1,2))))=$A4,_xlfn.XLOOKUP(BI$2,WatchbillMONTHLY!$A$20:$U$20,OFFSET(WatchbillMONTHLY!$A$20:$U$20,1,2)),FALSE),TRUE,FALSE)),
IF(_xlfn.XLOOKUP(BI$2,WatchbillMONTHLY!$A$37:$U$37,OFFSET(WatchbillMONTHLY!$A$37:$U$37,1,2))=IF(_xlfn.XLOOKUP($A4,INDIRECT("_"&amp;_xlfn.XLOOKUP(BI$2,WatchbillMONTHLY!$A$37:$U$37,OFFSET(WatchbillMONTHLY!$A$37:$U$37,1,2))),INDIRECT("_"&amp;_xlfn.XLOOKUP(BI$2,WatchbillMONTHLY!$A$37:$U$37,OFFSET(WatchbillMONTHLY!$A$37:$U$37,1,2))))=$A4,_xlfn.XLOOKUP(BI$2,WatchbillMONTHLY!$A$37:$U$37,OFFSET(WatchbillMONTHLY!$A$37:$U$37,1,2)),FALSE),TRUE,FALSE)),
IF(_xlfn.XLOOKUP(BI$2,WatchbillMONTHLY!$A$54:$U$54,OFFSET(WatchbillMONTHLY!$A$54:$U$54,1,2))=IF(_xlfn.XLOOKUP($A4,INDIRECT("_"&amp;_xlfn.XLOOKUP(BI$2,WatchbillMONTHLY!$A$54:$U$54,OFFSET(WatchbillMONTHLY!$A$54:$U$54,1,2))),INDIRECT("_"&amp;_xlfn.XLOOKUP(BI$2,WatchbillMONTHLY!$A$54:$U$54,OFFSET(WatchbillMONTHLY!$A$54:$U$54,1,2))))=$A4,_xlfn.XLOOKUP(BI$2,WatchbillMONTHLY!$A$54:$U$54,OFFSET(WatchbillMONTHLY!$A$54:$U$54,1,2)),FALSE),TRUE,FALSE)),
IF(_xlfn.XLOOKUP(BI$2,WatchbillMONTHLY!$A$71:$U$71,OFFSET(WatchbillMONTHLY!$A$71:$U$71,1,2))=IF(_xlfn.XLOOKUP($A4,INDIRECT("_"&amp;_xlfn.XLOOKUP(BI$2,WatchbillMONTHLY!$A$71:$U$71,OFFSET(WatchbillMONTHLY!$A$71:$U$71,1,2))),INDIRECT("_"&amp;_xlfn.XLOOKUP(BI$2,WatchbillMONTHLY!$A$71:$U$71,OFFSET(WatchbillMONTHLY!$A$71:$U$71,1,2))))=$A4,_xlfn.XLOOKUP(BI$2,WatchbillMONTHLY!$A$71:$U$71,OFFSET(WatchbillMONTHLY!$A$71:$U$71,1,2)),FALSE),TRUE,FALSE)),
IF(_xlfn.XLOOKUP(BI$2,WatchbillMONTHLY!$A$88:$U$88,OFFSET(WatchbillMONTHLY!$A$88:$U$88,1,2))=IF(_xlfn.XLOOKUP($A4,INDIRECT("_"&amp;_xlfn.XLOOKUP(BI$2,WatchbillMONTHLY!$A$88:$U$88,OFFSET(WatchbillMONTHLY!$A$88:$U$88,1,2))),INDIRECT("_"&amp;_xlfn.XLOOKUP(BI$2,WatchbillMONTHLY!$A$88:$U$88,OFFSET(WatchbillMONTHLY!$A$88:$U$88,1,2))))=$A4,_xlfn.XLOOKUP(BI$2,WatchbillMONTHLY!$A$88:$U$88,OFFSET(WatchbillMONTHLY!$A$88:$U$88,1,2)),FALSE),TRUE,FALSE)),
FALSE),FALSE)</f>
        <v>0</v>
      </c>
      <c r="BJ4" s="209" t="b" cm="1">
        <f t="array" aca="1" ref="BJ4" ca="1">IF(AND($A4 &gt; 0, AC4 &gt; 0,BJ$2&lt;MiscFormulas!$A$5+1),
_xlfn.IFNA(
_xlfn.IFNA(
_xlfn.IFNA(
_xlfn.IFNA(
_xlfn.IFNA(
_xlfn.IFNA(
IF(_xlfn.XLOOKUP(BJ$2,WatchbillMONTHLY!$A$3:$U$3,OFFSET(WatchbillMONTHLY!$A$3:$U$3,1,2))=IF(_xlfn.XLOOKUP($A4,INDIRECT("_"&amp;_xlfn.XLOOKUP(BJ$2,WatchbillMONTHLY!$A$3:$U$3,OFFSET(WatchbillMONTHLY!$A$3:$U$3,1,2))),INDIRECT("_"&amp;_xlfn.XLOOKUP(BJ$2,WatchbillMONTHLY!$A$3:$U$3,OFFSET(WatchbillMONTHLY!$A$3:$U$3,1,2))))=$A4,_xlfn.XLOOKUP(BJ$2,WatchbillMONTHLY!$A$3:$U$3,OFFSET(WatchbillMONTHLY!$A$3:$U$3,1,2)),FALSE),TRUE,FALSE),
IF(_xlfn.XLOOKUP(BJ$2,WatchbillMONTHLY!$A$20:$U$20,OFFSET(WatchbillMONTHLY!$A$20:$U$20,1,2))=IF(_xlfn.XLOOKUP($A4,INDIRECT("_"&amp;_xlfn.XLOOKUP(BJ$2,WatchbillMONTHLY!$A$20:$U$20,OFFSET(WatchbillMONTHLY!$A$20:$U$20,1,2))),INDIRECT("_"&amp;_xlfn.XLOOKUP(BJ$2,WatchbillMONTHLY!$A$20:$U$20,OFFSET(WatchbillMONTHLY!$A$20:$U$20,1,2))))=$A4,_xlfn.XLOOKUP(BJ$2,WatchbillMONTHLY!$A$20:$U$20,OFFSET(WatchbillMONTHLY!$A$20:$U$20,1,2)),FALSE),TRUE,FALSE)),
IF(_xlfn.XLOOKUP(BJ$2,WatchbillMONTHLY!$A$37:$U$37,OFFSET(WatchbillMONTHLY!$A$37:$U$37,1,2))=IF(_xlfn.XLOOKUP($A4,INDIRECT("_"&amp;_xlfn.XLOOKUP(BJ$2,WatchbillMONTHLY!$A$37:$U$37,OFFSET(WatchbillMONTHLY!$A$37:$U$37,1,2))),INDIRECT("_"&amp;_xlfn.XLOOKUP(BJ$2,WatchbillMONTHLY!$A$37:$U$37,OFFSET(WatchbillMONTHLY!$A$37:$U$37,1,2))))=$A4,_xlfn.XLOOKUP(BJ$2,WatchbillMONTHLY!$A$37:$U$37,OFFSET(WatchbillMONTHLY!$A$37:$U$37,1,2)),FALSE),TRUE,FALSE)),
IF(_xlfn.XLOOKUP(BJ$2,WatchbillMONTHLY!$A$54:$U$54,OFFSET(WatchbillMONTHLY!$A$54:$U$54,1,2))=IF(_xlfn.XLOOKUP($A4,INDIRECT("_"&amp;_xlfn.XLOOKUP(BJ$2,WatchbillMONTHLY!$A$54:$U$54,OFFSET(WatchbillMONTHLY!$A$54:$U$54,1,2))),INDIRECT("_"&amp;_xlfn.XLOOKUP(BJ$2,WatchbillMONTHLY!$A$54:$U$54,OFFSET(WatchbillMONTHLY!$A$54:$U$54,1,2))))=$A4,_xlfn.XLOOKUP(BJ$2,WatchbillMONTHLY!$A$54:$U$54,OFFSET(WatchbillMONTHLY!$A$54:$U$54,1,2)),FALSE),TRUE,FALSE)),
IF(_xlfn.XLOOKUP(BJ$2,WatchbillMONTHLY!$A$71:$U$71,OFFSET(WatchbillMONTHLY!$A$71:$U$71,1,2))=IF(_xlfn.XLOOKUP($A4,INDIRECT("_"&amp;_xlfn.XLOOKUP(BJ$2,WatchbillMONTHLY!$A$71:$U$71,OFFSET(WatchbillMONTHLY!$A$71:$U$71,1,2))),INDIRECT("_"&amp;_xlfn.XLOOKUP(BJ$2,WatchbillMONTHLY!$A$71:$U$71,OFFSET(WatchbillMONTHLY!$A$71:$U$71,1,2))))=$A4,_xlfn.XLOOKUP(BJ$2,WatchbillMONTHLY!$A$71:$U$71,OFFSET(WatchbillMONTHLY!$A$71:$U$71,1,2)),FALSE),TRUE,FALSE)),
IF(_xlfn.XLOOKUP(BJ$2,WatchbillMONTHLY!$A$88:$U$88,OFFSET(WatchbillMONTHLY!$A$88:$U$88,1,2))=IF(_xlfn.XLOOKUP($A4,INDIRECT("_"&amp;_xlfn.XLOOKUP(BJ$2,WatchbillMONTHLY!$A$88:$U$88,OFFSET(WatchbillMONTHLY!$A$88:$U$88,1,2))),INDIRECT("_"&amp;_xlfn.XLOOKUP(BJ$2,WatchbillMONTHLY!$A$88:$U$88,OFFSET(WatchbillMONTHLY!$A$88:$U$88,1,2))))=$A4,_xlfn.XLOOKUP(BJ$2,WatchbillMONTHLY!$A$88:$U$88,OFFSET(WatchbillMONTHLY!$A$88:$U$88,1,2)),FALSE),TRUE,FALSE)),
FALSE),FALSE)</f>
        <v>0</v>
      </c>
      <c r="BK4" s="209" t="b" cm="1">
        <f t="array" aca="1" ref="BK4" ca="1">IF(AND($A4 &gt; 0, AD4 &gt; 0,BK$2&lt;MiscFormulas!$A$5+1),
_xlfn.IFNA(
_xlfn.IFNA(
_xlfn.IFNA(
_xlfn.IFNA(
_xlfn.IFNA(
_xlfn.IFNA(
IF(_xlfn.XLOOKUP(BK$2,WatchbillMONTHLY!$A$3:$U$3,OFFSET(WatchbillMONTHLY!$A$3:$U$3,1,2))=IF(_xlfn.XLOOKUP($A4,INDIRECT("_"&amp;_xlfn.XLOOKUP(BK$2,WatchbillMONTHLY!$A$3:$U$3,OFFSET(WatchbillMONTHLY!$A$3:$U$3,1,2))),INDIRECT("_"&amp;_xlfn.XLOOKUP(BK$2,WatchbillMONTHLY!$A$3:$U$3,OFFSET(WatchbillMONTHLY!$A$3:$U$3,1,2))))=$A4,_xlfn.XLOOKUP(BK$2,WatchbillMONTHLY!$A$3:$U$3,OFFSET(WatchbillMONTHLY!$A$3:$U$3,1,2)),FALSE),TRUE,FALSE),
IF(_xlfn.XLOOKUP(BK$2,WatchbillMONTHLY!$A$20:$U$20,OFFSET(WatchbillMONTHLY!$A$20:$U$20,1,2))=IF(_xlfn.XLOOKUP($A4,INDIRECT("_"&amp;_xlfn.XLOOKUP(BK$2,WatchbillMONTHLY!$A$20:$U$20,OFFSET(WatchbillMONTHLY!$A$20:$U$20,1,2))),INDIRECT("_"&amp;_xlfn.XLOOKUP(BK$2,WatchbillMONTHLY!$A$20:$U$20,OFFSET(WatchbillMONTHLY!$A$20:$U$20,1,2))))=$A4,_xlfn.XLOOKUP(BK$2,WatchbillMONTHLY!$A$20:$U$20,OFFSET(WatchbillMONTHLY!$A$20:$U$20,1,2)),FALSE),TRUE,FALSE)),
IF(_xlfn.XLOOKUP(BK$2,WatchbillMONTHLY!$A$37:$U$37,OFFSET(WatchbillMONTHLY!$A$37:$U$37,1,2))=IF(_xlfn.XLOOKUP($A4,INDIRECT("_"&amp;_xlfn.XLOOKUP(BK$2,WatchbillMONTHLY!$A$37:$U$37,OFFSET(WatchbillMONTHLY!$A$37:$U$37,1,2))),INDIRECT("_"&amp;_xlfn.XLOOKUP(BK$2,WatchbillMONTHLY!$A$37:$U$37,OFFSET(WatchbillMONTHLY!$A$37:$U$37,1,2))))=$A4,_xlfn.XLOOKUP(BK$2,WatchbillMONTHLY!$A$37:$U$37,OFFSET(WatchbillMONTHLY!$A$37:$U$37,1,2)),FALSE),TRUE,FALSE)),
IF(_xlfn.XLOOKUP(BK$2,WatchbillMONTHLY!$A$54:$U$54,OFFSET(WatchbillMONTHLY!$A$54:$U$54,1,2))=IF(_xlfn.XLOOKUP($A4,INDIRECT("_"&amp;_xlfn.XLOOKUP(BK$2,WatchbillMONTHLY!$A$54:$U$54,OFFSET(WatchbillMONTHLY!$A$54:$U$54,1,2))),INDIRECT("_"&amp;_xlfn.XLOOKUP(BK$2,WatchbillMONTHLY!$A$54:$U$54,OFFSET(WatchbillMONTHLY!$A$54:$U$54,1,2))))=$A4,_xlfn.XLOOKUP(BK$2,WatchbillMONTHLY!$A$54:$U$54,OFFSET(WatchbillMONTHLY!$A$54:$U$54,1,2)),FALSE),TRUE,FALSE)),
IF(_xlfn.XLOOKUP(BK$2,WatchbillMONTHLY!$A$71:$U$71,OFFSET(WatchbillMONTHLY!$A$71:$U$71,1,2))=IF(_xlfn.XLOOKUP($A4,INDIRECT("_"&amp;_xlfn.XLOOKUP(BK$2,WatchbillMONTHLY!$A$71:$U$71,OFFSET(WatchbillMONTHLY!$A$71:$U$71,1,2))),INDIRECT("_"&amp;_xlfn.XLOOKUP(BK$2,WatchbillMONTHLY!$A$71:$U$71,OFFSET(WatchbillMONTHLY!$A$71:$U$71,1,2))))=$A4,_xlfn.XLOOKUP(BK$2,WatchbillMONTHLY!$A$71:$U$71,OFFSET(WatchbillMONTHLY!$A$71:$U$71,1,2)),FALSE),TRUE,FALSE)),
IF(_xlfn.XLOOKUP(BK$2,WatchbillMONTHLY!$A$88:$U$88,OFFSET(WatchbillMONTHLY!$A$88:$U$88,1,2))=IF(_xlfn.XLOOKUP($A4,INDIRECT("_"&amp;_xlfn.XLOOKUP(BK$2,WatchbillMONTHLY!$A$88:$U$88,OFFSET(WatchbillMONTHLY!$A$88:$U$88,1,2))),INDIRECT("_"&amp;_xlfn.XLOOKUP(BK$2,WatchbillMONTHLY!$A$88:$U$88,OFFSET(WatchbillMONTHLY!$A$88:$U$88,1,2))))=$A4,_xlfn.XLOOKUP(BK$2,WatchbillMONTHLY!$A$88:$U$88,OFFSET(WatchbillMONTHLY!$A$88:$U$88,1,2)),FALSE),TRUE,FALSE)),
FALSE),FALSE)</f>
        <v>0</v>
      </c>
      <c r="BL4" s="209" t="b" cm="1">
        <f t="array" aca="1" ref="BL4" ca="1">IF(AND($A4 &gt; 0, AE4 &gt; 0,BL$2&lt;MiscFormulas!$A$5+1),
_xlfn.IFNA(
_xlfn.IFNA(
_xlfn.IFNA(
_xlfn.IFNA(
_xlfn.IFNA(
_xlfn.IFNA(
IF(_xlfn.XLOOKUP(BL$2,WatchbillMONTHLY!$A$3:$U$3,OFFSET(WatchbillMONTHLY!$A$3:$U$3,1,2))=IF(_xlfn.XLOOKUP($A4,INDIRECT("_"&amp;_xlfn.XLOOKUP(BL$2,WatchbillMONTHLY!$A$3:$U$3,OFFSET(WatchbillMONTHLY!$A$3:$U$3,1,2))),INDIRECT("_"&amp;_xlfn.XLOOKUP(BL$2,WatchbillMONTHLY!$A$3:$U$3,OFFSET(WatchbillMONTHLY!$A$3:$U$3,1,2))))=$A4,_xlfn.XLOOKUP(BL$2,WatchbillMONTHLY!$A$3:$U$3,OFFSET(WatchbillMONTHLY!$A$3:$U$3,1,2)),FALSE),TRUE,FALSE),
IF(_xlfn.XLOOKUP(BL$2,WatchbillMONTHLY!$A$20:$U$20,OFFSET(WatchbillMONTHLY!$A$20:$U$20,1,2))=IF(_xlfn.XLOOKUP($A4,INDIRECT("_"&amp;_xlfn.XLOOKUP(BL$2,WatchbillMONTHLY!$A$20:$U$20,OFFSET(WatchbillMONTHLY!$A$20:$U$20,1,2))),INDIRECT("_"&amp;_xlfn.XLOOKUP(BL$2,WatchbillMONTHLY!$A$20:$U$20,OFFSET(WatchbillMONTHLY!$A$20:$U$20,1,2))))=$A4,_xlfn.XLOOKUP(BL$2,WatchbillMONTHLY!$A$20:$U$20,OFFSET(WatchbillMONTHLY!$A$20:$U$20,1,2)),FALSE),TRUE,FALSE)),
IF(_xlfn.XLOOKUP(BL$2,WatchbillMONTHLY!$A$37:$U$37,OFFSET(WatchbillMONTHLY!$A$37:$U$37,1,2))=IF(_xlfn.XLOOKUP($A4,INDIRECT("_"&amp;_xlfn.XLOOKUP(BL$2,WatchbillMONTHLY!$A$37:$U$37,OFFSET(WatchbillMONTHLY!$A$37:$U$37,1,2))),INDIRECT("_"&amp;_xlfn.XLOOKUP(BL$2,WatchbillMONTHLY!$A$37:$U$37,OFFSET(WatchbillMONTHLY!$A$37:$U$37,1,2))))=$A4,_xlfn.XLOOKUP(BL$2,WatchbillMONTHLY!$A$37:$U$37,OFFSET(WatchbillMONTHLY!$A$37:$U$37,1,2)),FALSE),TRUE,FALSE)),
IF(_xlfn.XLOOKUP(BL$2,WatchbillMONTHLY!$A$54:$U$54,OFFSET(WatchbillMONTHLY!$A$54:$U$54,1,2))=IF(_xlfn.XLOOKUP($A4,INDIRECT("_"&amp;_xlfn.XLOOKUP(BL$2,WatchbillMONTHLY!$A$54:$U$54,OFFSET(WatchbillMONTHLY!$A$54:$U$54,1,2))),INDIRECT("_"&amp;_xlfn.XLOOKUP(BL$2,WatchbillMONTHLY!$A$54:$U$54,OFFSET(WatchbillMONTHLY!$A$54:$U$54,1,2))))=$A4,_xlfn.XLOOKUP(BL$2,WatchbillMONTHLY!$A$54:$U$54,OFFSET(WatchbillMONTHLY!$A$54:$U$54,1,2)),FALSE),TRUE,FALSE)),
IF(_xlfn.XLOOKUP(BL$2,WatchbillMONTHLY!$A$71:$U$71,OFFSET(WatchbillMONTHLY!$A$71:$U$71,1,2))=IF(_xlfn.XLOOKUP($A4,INDIRECT("_"&amp;_xlfn.XLOOKUP(BL$2,WatchbillMONTHLY!$A$71:$U$71,OFFSET(WatchbillMONTHLY!$A$71:$U$71,1,2))),INDIRECT("_"&amp;_xlfn.XLOOKUP(BL$2,WatchbillMONTHLY!$A$71:$U$71,OFFSET(WatchbillMONTHLY!$A$71:$U$71,1,2))))=$A4,_xlfn.XLOOKUP(BL$2,WatchbillMONTHLY!$A$71:$U$71,OFFSET(WatchbillMONTHLY!$A$71:$U$71,1,2)),FALSE),TRUE,FALSE)),
IF(_xlfn.XLOOKUP(BL$2,WatchbillMONTHLY!$A$88:$U$88,OFFSET(WatchbillMONTHLY!$A$88:$U$88,1,2))=IF(_xlfn.XLOOKUP($A4,INDIRECT("_"&amp;_xlfn.XLOOKUP(BL$2,WatchbillMONTHLY!$A$88:$U$88,OFFSET(WatchbillMONTHLY!$A$88:$U$88,1,2))),INDIRECT("_"&amp;_xlfn.XLOOKUP(BL$2,WatchbillMONTHLY!$A$88:$U$88,OFFSET(WatchbillMONTHLY!$A$88:$U$88,1,2))))=$A4,_xlfn.XLOOKUP(BL$2,WatchbillMONTHLY!$A$88:$U$88,OFFSET(WatchbillMONTHLY!$A$88:$U$88,1,2)),FALSE),TRUE,FALSE)),
FALSE),FALSE)</f>
        <v>0</v>
      </c>
      <c r="BM4" s="209" t="b" cm="1">
        <f t="array" aca="1" ref="BM4" ca="1">IF(AND($A4 &gt; 0, AF4 &gt; 0,BM$2&lt;MiscFormulas!$A$5+1),
_xlfn.IFNA(
_xlfn.IFNA(
_xlfn.IFNA(
_xlfn.IFNA(
_xlfn.IFNA(
_xlfn.IFNA(
IF(_xlfn.XLOOKUP(BM$2,WatchbillMONTHLY!$A$3:$U$3,OFFSET(WatchbillMONTHLY!$A$3:$U$3,1,2))=IF(_xlfn.XLOOKUP($A4,INDIRECT("_"&amp;_xlfn.XLOOKUP(BM$2,WatchbillMONTHLY!$A$3:$U$3,OFFSET(WatchbillMONTHLY!$A$3:$U$3,1,2))),INDIRECT("_"&amp;_xlfn.XLOOKUP(BM$2,WatchbillMONTHLY!$A$3:$U$3,OFFSET(WatchbillMONTHLY!$A$3:$U$3,1,2))))=$A4,_xlfn.XLOOKUP(BM$2,WatchbillMONTHLY!$A$3:$U$3,OFFSET(WatchbillMONTHLY!$A$3:$U$3,1,2)),FALSE),TRUE,FALSE),
IF(_xlfn.XLOOKUP(BM$2,WatchbillMONTHLY!$A$20:$U$20,OFFSET(WatchbillMONTHLY!$A$20:$U$20,1,2))=IF(_xlfn.XLOOKUP($A4,INDIRECT("_"&amp;_xlfn.XLOOKUP(BM$2,WatchbillMONTHLY!$A$20:$U$20,OFFSET(WatchbillMONTHLY!$A$20:$U$20,1,2))),INDIRECT("_"&amp;_xlfn.XLOOKUP(BM$2,WatchbillMONTHLY!$A$20:$U$20,OFFSET(WatchbillMONTHLY!$A$20:$U$20,1,2))))=$A4,_xlfn.XLOOKUP(BM$2,WatchbillMONTHLY!$A$20:$U$20,OFFSET(WatchbillMONTHLY!$A$20:$U$20,1,2)),FALSE),TRUE,FALSE)),
IF(_xlfn.XLOOKUP(BM$2,WatchbillMONTHLY!$A$37:$U$37,OFFSET(WatchbillMONTHLY!$A$37:$U$37,1,2))=IF(_xlfn.XLOOKUP($A4,INDIRECT("_"&amp;_xlfn.XLOOKUP(BM$2,WatchbillMONTHLY!$A$37:$U$37,OFFSET(WatchbillMONTHLY!$A$37:$U$37,1,2))),INDIRECT("_"&amp;_xlfn.XLOOKUP(BM$2,WatchbillMONTHLY!$A$37:$U$37,OFFSET(WatchbillMONTHLY!$A$37:$U$37,1,2))))=$A4,_xlfn.XLOOKUP(BM$2,WatchbillMONTHLY!$A$37:$U$37,OFFSET(WatchbillMONTHLY!$A$37:$U$37,1,2)),FALSE),TRUE,FALSE)),
IF(_xlfn.XLOOKUP(BM$2,WatchbillMONTHLY!$A$54:$U$54,OFFSET(WatchbillMONTHLY!$A$54:$U$54,1,2))=IF(_xlfn.XLOOKUP($A4,INDIRECT("_"&amp;_xlfn.XLOOKUP(BM$2,WatchbillMONTHLY!$A$54:$U$54,OFFSET(WatchbillMONTHLY!$A$54:$U$54,1,2))),INDIRECT("_"&amp;_xlfn.XLOOKUP(BM$2,WatchbillMONTHLY!$A$54:$U$54,OFFSET(WatchbillMONTHLY!$A$54:$U$54,1,2))))=$A4,_xlfn.XLOOKUP(BM$2,WatchbillMONTHLY!$A$54:$U$54,OFFSET(WatchbillMONTHLY!$A$54:$U$54,1,2)),FALSE),TRUE,FALSE)),
IF(_xlfn.XLOOKUP(BM$2,WatchbillMONTHLY!$A$71:$U$71,OFFSET(WatchbillMONTHLY!$A$71:$U$71,1,2))=IF(_xlfn.XLOOKUP($A4,INDIRECT("_"&amp;_xlfn.XLOOKUP(BM$2,WatchbillMONTHLY!$A$71:$U$71,OFFSET(WatchbillMONTHLY!$A$71:$U$71,1,2))),INDIRECT("_"&amp;_xlfn.XLOOKUP(BM$2,WatchbillMONTHLY!$A$71:$U$71,OFFSET(WatchbillMONTHLY!$A$71:$U$71,1,2))))=$A4,_xlfn.XLOOKUP(BM$2,WatchbillMONTHLY!$A$71:$U$71,OFFSET(WatchbillMONTHLY!$A$71:$U$71,1,2)),FALSE),TRUE,FALSE)),
IF(_xlfn.XLOOKUP(BM$2,WatchbillMONTHLY!$A$88:$U$88,OFFSET(WatchbillMONTHLY!$A$88:$U$88,1,2))=IF(_xlfn.XLOOKUP($A4,INDIRECT("_"&amp;_xlfn.XLOOKUP(BM$2,WatchbillMONTHLY!$A$88:$U$88,OFFSET(WatchbillMONTHLY!$A$88:$U$88,1,2))),INDIRECT("_"&amp;_xlfn.XLOOKUP(BM$2,WatchbillMONTHLY!$A$88:$U$88,OFFSET(WatchbillMONTHLY!$A$88:$U$88,1,2))))=$A4,_xlfn.XLOOKUP(BM$2,WatchbillMONTHLY!$A$88:$U$88,OFFSET(WatchbillMONTHLY!$A$88:$U$88,1,2)),FALSE),TRUE,FALSE)),
FALSE),FALSE)</f>
        <v>0</v>
      </c>
      <c r="BN4" s="209" t="b" cm="1">
        <f t="array" aca="1" ref="BN4" ca="1">IF(AND($A4 &gt; 0, AG4 &gt; 0,BN$2&lt;MiscFormulas!$A$5+1),
_xlfn.IFNA(
_xlfn.IFNA(
_xlfn.IFNA(
_xlfn.IFNA(
_xlfn.IFNA(
_xlfn.IFNA(
IF(_xlfn.XLOOKUP(BN$2,WatchbillMONTHLY!$A$3:$U$3,OFFSET(WatchbillMONTHLY!$A$3:$U$3,1,2))=IF(_xlfn.XLOOKUP($A4,INDIRECT("_"&amp;_xlfn.XLOOKUP(BN$2,WatchbillMONTHLY!$A$3:$U$3,OFFSET(WatchbillMONTHLY!$A$3:$U$3,1,2))),INDIRECT("_"&amp;_xlfn.XLOOKUP(BN$2,WatchbillMONTHLY!$A$3:$U$3,OFFSET(WatchbillMONTHLY!$A$3:$U$3,1,2))))=$A4,_xlfn.XLOOKUP(BN$2,WatchbillMONTHLY!$A$3:$U$3,OFFSET(WatchbillMONTHLY!$A$3:$U$3,1,2)),FALSE),TRUE,FALSE),
IF(_xlfn.XLOOKUP(BN$2,WatchbillMONTHLY!$A$20:$U$20,OFFSET(WatchbillMONTHLY!$A$20:$U$20,1,2))=IF(_xlfn.XLOOKUP($A4,INDIRECT("_"&amp;_xlfn.XLOOKUP(BN$2,WatchbillMONTHLY!$A$20:$U$20,OFFSET(WatchbillMONTHLY!$A$20:$U$20,1,2))),INDIRECT("_"&amp;_xlfn.XLOOKUP(BN$2,WatchbillMONTHLY!$A$20:$U$20,OFFSET(WatchbillMONTHLY!$A$20:$U$20,1,2))))=$A4,_xlfn.XLOOKUP(BN$2,WatchbillMONTHLY!$A$20:$U$20,OFFSET(WatchbillMONTHLY!$A$20:$U$20,1,2)),FALSE),TRUE,FALSE)),
IF(_xlfn.XLOOKUP(BN$2,WatchbillMONTHLY!$A$37:$U$37,OFFSET(WatchbillMONTHLY!$A$37:$U$37,1,2))=IF(_xlfn.XLOOKUP($A4,INDIRECT("_"&amp;_xlfn.XLOOKUP(BN$2,WatchbillMONTHLY!$A$37:$U$37,OFFSET(WatchbillMONTHLY!$A$37:$U$37,1,2))),INDIRECT("_"&amp;_xlfn.XLOOKUP(BN$2,WatchbillMONTHLY!$A$37:$U$37,OFFSET(WatchbillMONTHLY!$A$37:$U$37,1,2))))=$A4,_xlfn.XLOOKUP(BN$2,WatchbillMONTHLY!$A$37:$U$37,OFFSET(WatchbillMONTHLY!$A$37:$U$37,1,2)),FALSE),TRUE,FALSE)),
IF(_xlfn.XLOOKUP(BN$2,WatchbillMONTHLY!$A$54:$U$54,OFFSET(WatchbillMONTHLY!$A$54:$U$54,1,2))=IF(_xlfn.XLOOKUP($A4,INDIRECT("_"&amp;_xlfn.XLOOKUP(BN$2,WatchbillMONTHLY!$A$54:$U$54,OFFSET(WatchbillMONTHLY!$A$54:$U$54,1,2))),INDIRECT("_"&amp;_xlfn.XLOOKUP(BN$2,WatchbillMONTHLY!$A$54:$U$54,OFFSET(WatchbillMONTHLY!$A$54:$U$54,1,2))))=$A4,_xlfn.XLOOKUP(BN$2,WatchbillMONTHLY!$A$54:$U$54,OFFSET(WatchbillMONTHLY!$A$54:$U$54,1,2)),FALSE),TRUE,FALSE)),
IF(_xlfn.XLOOKUP(BN$2,WatchbillMONTHLY!$A$71:$U$71,OFFSET(WatchbillMONTHLY!$A$71:$U$71,1,2))=IF(_xlfn.XLOOKUP($A4,INDIRECT("_"&amp;_xlfn.XLOOKUP(BN$2,WatchbillMONTHLY!$A$71:$U$71,OFFSET(WatchbillMONTHLY!$A$71:$U$71,1,2))),INDIRECT("_"&amp;_xlfn.XLOOKUP(BN$2,WatchbillMONTHLY!$A$71:$U$71,OFFSET(WatchbillMONTHLY!$A$71:$U$71,1,2))))=$A4,_xlfn.XLOOKUP(BN$2,WatchbillMONTHLY!$A$71:$U$71,OFFSET(WatchbillMONTHLY!$A$71:$U$71,1,2)),FALSE),TRUE,FALSE)),
IF(_xlfn.XLOOKUP(BN$2,WatchbillMONTHLY!$A$88:$U$88,OFFSET(WatchbillMONTHLY!$A$88:$U$88,1,2))=IF(_xlfn.XLOOKUP($A4,INDIRECT("_"&amp;_xlfn.XLOOKUP(BN$2,WatchbillMONTHLY!$A$88:$U$88,OFFSET(WatchbillMONTHLY!$A$88:$U$88,1,2))),INDIRECT("_"&amp;_xlfn.XLOOKUP(BN$2,WatchbillMONTHLY!$A$88:$U$88,OFFSET(WatchbillMONTHLY!$A$88:$U$88,1,2))))=$A4,_xlfn.XLOOKUP(BN$2,WatchbillMONTHLY!$A$88:$U$88,OFFSET(WatchbillMONTHLY!$A$88:$U$88,1,2)),FALSE),TRUE,FALSE)),
FALSE),FALSE)</f>
        <v>0</v>
      </c>
      <c r="BO4" s="209" t="b" cm="1">
        <f t="array" aca="1" ref="BO4" ca="1">IF(
    AND($A4 &gt; 0, AH4 &gt; 0,BO$2&lt;MiscFormulas!$A$5+1),
    ISNUMBER(
        MATCH($A4,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 s="210"/>
      <c r="BQ4" s="98"/>
      <c r="BR4" s="98"/>
      <c r="BS4" s="98"/>
      <c r="BT4" s="98"/>
      <c r="BU4" s="98"/>
    </row>
    <row r="5" spans="1:73" x14ac:dyDescent="0.35">
      <c r="A5" t="str">
        <v>EX3 Amanda, H.</v>
      </c>
      <c r="B5" s="214" t="str">
        <v>EX3 Amanda, Ho</v>
      </c>
      <c r="C5" s="218"/>
      <c r="D5" s="230"/>
      <c r="E5" s="231"/>
      <c r="F5" s="231"/>
      <c r="G5" s="231"/>
      <c r="H5" s="231"/>
      <c r="I5" s="231"/>
      <c r="J5" s="231"/>
      <c r="K5" s="231"/>
      <c r="L5" s="231"/>
      <c r="M5" s="231"/>
      <c r="N5" s="231"/>
      <c r="O5" s="231"/>
      <c r="P5" s="231"/>
      <c r="Q5" s="231"/>
      <c r="R5" s="231"/>
      <c r="S5" s="231"/>
      <c r="T5" s="231"/>
      <c r="U5" s="231"/>
      <c r="V5" s="231"/>
      <c r="W5" s="231"/>
      <c r="X5" s="231"/>
      <c r="Y5" s="231"/>
      <c r="Z5" s="231" t="s">
        <v>266</v>
      </c>
      <c r="AA5" s="231"/>
      <c r="AB5" s="231"/>
      <c r="AC5" s="231"/>
      <c r="AD5" s="231"/>
      <c r="AE5" s="231"/>
      <c r="AF5" s="231"/>
      <c r="AG5" s="231"/>
      <c r="AH5" s="179"/>
      <c r="AI5" s="209"/>
      <c r="AJ5" s="209" t="str" cm="1">
        <f t="array" aca="1" ref="AJ5" ca="1">IF(OR(AK5:BN5=TRUE),$A5&amp;" :  ","")&amp;_xlfn.TEXTJOIN(" | ",TRUE,IF(AK5:BN5=TRUE,$AK$2:$BN$2,""))</f>
        <v/>
      </c>
      <c r="AK5" s="209" t="b" cm="1">
        <f t="array" aca="1" ref="AK5" ca="1">IF(AND($A5 &gt; 0, D5 &gt; 0,AK$2&lt;MiscFormulas!$A$5+1),
_xlfn.IFNA(
_xlfn.IFNA(
_xlfn.IFNA(
_xlfn.IFNA(
_xlfn.IFNA(
_xlfn.IFNA(
IF(_xlfn.XLOOKUP(AK$2,WatchbillMONTHLY!$A$3:$U$3,OFFSET(WatchbillMONTHLY!$A$3:$U$3,1,2))=IF(_xlfn.XLOOKUP($A5,INDIRECT("_"&amp;_xlfn.XLOOKUP(AK$2,WatchbillMONTHLY!$A$3:$U$3,OFFSET(WatchbillMONTHLY!$A$3:$U$3,1,2))),INDIRECT("_"&amp;_xlfn.XLOOKUP(AK$2,WatchbillMONTHLY!$A$3:$U$3,OFFSET(WatchbillMONTHLY!$A$3:$U$3,1,2))))=$A5,_xlfn.XLOOKUP(AK$2,WatchbillMONTHLY!$A$3:$U$3,OFFSET(WatchbillMONTHLY!$A$3:$U$3,1,2)),FALSE),TRUE,FALSE),
IF(_xlfn.XLOOKUP(AK$2,WatchbillMONTHLY!$A$20:$U$20,OFFSET(WatchbillMONTHLY!$A$20:$U$20,1,2))=IF(_xlfn.XLOOKUP($A5,INDIRECT("_"&amp;_xlfn.XLOOKUP(AK$2,WatchbillMONTHLY!$A$20:$U$20,OFFSET(WatchbillMONTHLY!$A$20:$U$20,1,2))),INDIRECT("_"&amp;_xlfn.XLOOKUP(AK$2,WatchbillMONTHLY!$A$20:$U$20,OFFSET(WatchbillMONTHLY!$A$20:$U$20,1,2))))=$A5,_xlfn.XLOOKUP(AK$2,WatchbillMONTHLY!$A$20:$U$20,OFFSET(WatchbillMONTHLY!$A$20:$U$20,1,2)),FALSE),TRUE,FALSE)),
IF(_xlfn.XLOOKUP(AK$2,WatchbillMONTHLY!$A$37:$U$37,OFFSET(WatchbillMONTHLY!$A$37:$U$37,1,2))=IF(_xlfn.XLOOKUP($A5,INDIRECT("_"&amp;_xlfn.XLOOKUP(AK$2,WatchbillMONTHLY!$A$37:$U$37,OFFSET(WatchbillMONTHLY!$A$37:$U$37,1,2))),INDIRECT("_"&amp;_xlfn.XLOOKUP(AK$2,WatchbillMONTHLY!$A$37:$U$37,OFFSET(WatchbillMONTHLY!$A$37:$U$37,1,2))))=$A5,_xlfn.XLOOKUP(AK$2,WatchbillMONTHLY!$A$37:$U$37,OFFSET(WatchbillMONTHLY!$A$37:$U$37,1,2)),FALSE),TRUE,FALSE)),
IF(_xlfn.XLOOKUP(AK$2,WatchbillMONTHLY!$A$54:$U$54,OFFSET(WatchbillMONTHLY!$A$54:$U$54,1,2))=IF(_xlfn.XLOOKUP($A5,INDIRECT("_"&amp;_xlfn.XLOOKUP(AK$2,WatchbillMONTHLY!$A$54:$U$54,OFFSET(WatchbillMONTHLY!$A$54:$U$54,1,2))),INDIRECT("_"&amp;_xlfn.XLOOKUP(AK$2,WatchbillMONTHLY!$A$54:$U$54,OFFSET(WatchbillMONTHLY!$A$54:$U$54,1,2))))=$A5,_xlfn.XLOOKUP(AK$2,WatchbillMONTHLY!$A$54:$U$54,OFFSET(WatchbillMONTHLY!$A$54:$U$54,1,2)),FALSE),TRUE,FALSE)),
IF(_xlfn.XLOOKUP(AK$2,WatchbillMONTHLY!$A$71:$U$71,OFFSET(WatchbillMONTHLY!$A$71:$U$71,1,2))=IF(_xlfn.XLOOKUP($A5,INDIRECT("_"&amp;_xlfn.XLOOKUP(AK$2,WatchbillMONTHLY!$A$71:$U$71,OFFSET(WatchbillMONTHLY!$A$71:$U$71,1,2))),INDIRECT("_"&amp;_xlfn.XLOOKUP(AK$2,WatchbillMONTHLY!$A$71:$U$71,OFFSET(WatchbillMONTHLY!$A$71:$U$71,1,2))))=$A5,_xlfn.XLOOKUP(AK$2,WatchbillMONTHLY!$A$71:$U$71,OFFSET(WatchbillMONTHLY!$A$71:$U$71,1,2)),FALSE),TRUE,FALSE)),
IF(_xlfn.XLOOKUP(AK$2,WatchbillMONTHLY!$A$88:$U$88,OFFSET(WatchbillMONTHLY!$A$88:$U$88,1,2))=IF(_xlfn.XLOOKUP($A5,INDIRECT("_"&amp;_xlfn.XLOOKUP(AK$2,WatchbillMONTHLY!$A$88:$U$88,OFFSET(WatchbillMONTHLY!$A$88:$U$88,1,2))),INDIRECT("_"&amp;_xlfn.XLOOKUP(AK$2,WatchbillMONTHLY!$A$88:$U$88,OFFSET(WatchbillMONTHLY!$A$88:$U$88,1,2))))=$A5,_xlfn.XLOOKUP(AK$2,WatchbillMONTHLY!$A$88:$U$88,OFFSET(WatchbillMONTHLY!$A$88:$U$88,1,2)),FALSE),TRUE,FALSE)),
FALSE),FALSE)</f>
        <v>0</v>
      </c>
      <c r="AL5" s="209" t="b" cm="1">
        <f t="array" aca="1" ref="AL5" ca="1">IF(AND($A5 &gt; 0, E5 &gt; 0,AL$2&lt;MiscFormulas!$A$5+1),
_xlfn.IFNA(
_xlfn.IFNA(
_xlfn.IFNA(
_xlfn.IFNA(
_xlfn.IFNA(
_xlfn.IFNA(
IF(_xlfn.XLOOKUP(AL$2,WatchbillMONTHLY!$A$3:$U$3,OFFSET(WatchbillMONTHLY!$A$3:$U$3,1,2))=IF(_xlfn.XLOOKUP($A5,INDIRECT("_"&amp;_xlfn.XLOOKUP(AL$2,WatchbillMONTHLY!$A$3:$U$3,OFFSET(WatchbillMONTHLY!$A$3:$U$3,1,2))),INDIRECT("_"&amp;_xlfn.XLOOKUP(AL$2,WatchbillMONTHLY!$A$3:$U$3,OFFSET(WatchbillMONTHLY!$A$3:$U$3,1,2))))=$A5,_xlfn.XLOOKUP(AL$2,WatchbillMONTHLY!$A$3:$U$3,OFFSET(WatchbillMONTHLY!$A$3:$U$3,1,2)),FALSE),TRUE,FALSE),
IF(_xlfn.XLOOKUP(AL$2,WatchbillMONTHLY!$A$20:$U$20,OFFSET(WatchbillMONTHLY!$A$20:$U$20,1,2))=IF(_xlfn.XLOOKUP($A5,INDIRECT("_"&amp;_xlfn.XLOOKUP(AL$2,WatchbillMONTHLY!$A$20:$U$20,OFFSET(WatchbillMONTHLY!$A$20:$U$20,1,2))),INDIRECT("_"&amp;_xlfn.XLOOKUP(AL$2,WatchbillMONTHLY!$A$20:$U$20,OFFSET(WatchbillMONTHLY!$A$20:$U$20,1,2))))=$A5,_xlfn.XLOOKUP(AL$2,WatchbillMONTHLY!$A$20:$U$20,OFFSET(WatchbillMONTHLY!$A$20:$U$20,1,2)),FALSE),TRUE,FALSE)),
IF(_xlfn.XLOOKUP(AL$2,WatchbillMONTHLY!$A$37:$U$37,OFFSET(WatchbillMONTHLY!$A$37:$U$37,1,2))=IF(_xlfn.XLOOKUP($A5,INDIRECT("_"&amp;_xlfn.XLOOKUP(AL$2,WatchbillMONTHLY!$A$37:$U$37,OFFSET(WatchbillMONTHLY!$A$37:$U$37,1,2))),INDIRECT("_"&amp;_xlfn.XLOOKUP(AL$2,WatchbillMONTHLY!$A$37:$U$37,OFFSET(WatchbillMONTHLY!$A$37:$U$37,1,2))))=$A5,_xlfn.XLOOKUP(AL$2,WatchbillMONTHLY!$A$37:$U$37,OFFSET(WatchbillMONTHLY!$A$37:$U$37,1,2)),FALSE),TRUE,FALSE)),
IF(_xlfn.XLOOKUP(AL$2,WatchbillMONTHLY!$A$54:$U$54,OFFSET(WatchbillMONTHLY!$A$54:$U$54,1,2))=IF(_xlfn.XLOOKUP($A5,INDIRECT("_"&amp;_xlfn.XLOOKUP(AL$2,WatchbillMONTHLY!$A$54:$U$54,OFFSET(WatchbillMONTHLY!$A$54:$U$54,1,2))),INDIRECT("_"&amp;_xlfn.XLOOKUP(AL$2,WatchbillMONTHLY!$A$54:$U$54,OFFSET(WatchbillMONTHLY!$A$54:$U$54,1,2))))=$A5,_xlfn.XLOOKUP(AL$2,WatchbillMONTHLY!$A$54:$U$54,OFFSET(WatchbillMONTHLY!$A$54:$U$54,1,2)),FALSE),TRUE,FALSE)),
IF(_xlfn.XLOOKUP(AL$2,WatchbillMONTHLY!$A$71:$U$71,OFFSET(WatchbillMONTHLY!$A$71:$U$71,1,2))=IF(_xlfn.XLOOKUP($A5,INDIRECT("_"&amp;_xlfn.XLOOKUP(AL$2,WatchbillMONTHLY!$A$71:$U$71,OFFSET(WatchbillMONTHLY!$A$71:$U$71,1,2))),INDIRECT("_"&amp;_xlfn.XLOOKUP(AL$2,WatchbillMONTHLY!$A$71:$U$71,OFFSET(WatchbillMONTHLY!$A$71:$U$71,1,2))))=$A5,_xlfn.XLOOKUP(AL$2,WatchbillMONTHLY!$A$71:$U$71,OFFSET(WatchbillMONTHLY!$A$71:$U$71,1,2)),FALSE),TRUE,FALSE)),
IF(_xlfn.XLOOKUP(AL$2,WatchbillMONTHLY!$A$88:$U$88,OFFSET(WatchbillMONTHLY!$A$88:$U$88,1,2))=IF(_xlfn.XLOOKUP($A5,INDIRECT("_"&amp;_xlfn.XLOOKUP(AL$2,WatchbillMONTHLY!$A$88:$U$88,OFFSET(WatchbillMONTHLY!$A$88:$U$88,1,2))),INDIRECT("_"&amp;_xlfn.XLOOKUP(AL$2,WatchbillMONTHLY!$A$88:$U$88,OFFSET(WatchbillMONTHLY!$A$88:$U$88,1,2))))=$A5,_xlfn.XLOOKUP(AL$2,WatchbillMONTHLY!$A$88:$U$88,OFFSET(WatchbillMONTHLY!$A$88:$U$88,1,2)),FALSE),TRUE,FALSE)),
FALSE),FALSE)</f>
        <v>0</v>
      </c>
      <c r="AM5" s="209" t="b" cm="1">
        <f t="array" aca="1" ref="AM5" ca="1">IF(AND($A5 &gt; 0, F5 &gt; 0,AM$2&lt;MiscFormulas!$A$5+1),
_xlfn.IFNA(
_xlfn.IFNA(
_xlfn.IFNA(
_xlfn.IFNA(
_xlfn.IFNA(
_xlfn.IFNA(
IF(_xlfn.XLOOKUP(AM$2,WatchbillMONTHLY!$A$3:$U$3,OFFSET(WatchbillMONTHLY!$A$3:$U$3,1,2))=IF(_xlfn.XLOOKUP($A5,INDIRECT("_"&amp;_xlfn.XLOOKUP(AM$2,WatchbillMONTHLY!$A$3:$U$3,OFFSET(WatchbillMONTHLY!$A$3:$U$3,1,2))),INDIRECT("_"&amp;_xlfn.XLOOKUP(AM$2,WatchbillMONTHLY!$A$3:$U$3,OFFSET(WatchbillMONTHLY!$A$3:$U$3,1,2))))=$A5,_xlfn.XLOOKUP(AM$2,WatchbillMONTHLY!$A$3:$U$3,OFFSET(WatchbillMONTHLY!$A$3:$U$3,1,2)),FALSE),TRUE,FALSE),
IF(_xlfn.XLOOKUP(AM$2,WatchbillMONTHLY!$A$20:$U$20,OFFSET(WatchbillMONTHLY!$A$20:$U$20,1,2))=IF(_xlfn.XLOOKUP($A5,INDIRECT("_"&amp;_xlfn.XLOOKUP(AM$2,WatchbillMONTHLY!$A$20:$U$20,OFFSET(WatchbillMONTHLY!$A$20:$U$20,1,2))),INDIRECT("_"&amp;_xlfn.XLOOKUP(AM$2,WatchbillMONTHLY!$A$20:$U$20,OFFSET(WatchbillMONTHLY!$A$20:$U$20,1,2))))=$A5,_xlfn.XLOOKUP(AM$2,WatchbillMONTHLY!$A$20:$U$20,OFFSET(WatchbillMONTHLY!$A$20:$U$20,1,2)),FALSE),TRUE,FALSE)),
IF(_xlfn.XLOOKUP(AM$2,WatchbillMONTHLY!$A$37:$U$37,OFFSET(WatchbillMONTHLY!$A$37:$U$37,1,2))=IF(_xlfn.XLOOKUP($A5,INDIRECT("_"&amp;_xlfn.XLOOKUP(AM$2,WatchbillMONTHLY!$A$37:$U$37,OFFSET(WatchbillMONTHLY!$A$37:$U$37,1,2))),INDIRECT("_"&amp;_xlfn.XLOOKUP(AM$2,WatchbillMONTHLY!$A$37:$U$37,OFFSET(WatchbillMONTHLY!$A$37:$U$37,1,2))))=$A5,_xlfn.XLOOKUP(AM$2,WatchbillMONTHLY!$A$37:$U$37,OFFSET(WatchbillMONTHLY!$A$37:$U$37,1,2)),FALSE),TRUE,FALSE)),
IF(_xlfn.XLOOKUP(AM$2,WatchbillMONTHLY!$A$54:$U$54,OFFSET(WatchbillMONTHLY!$A$54:$U$54,1,2))=IF(_xlfn.XLOOKUP($A5,INDIRECT("_"&amp;_xlfn.XLOOKUP(AM$2,WatchbillMONTHLY!$A$54:$U$54,OFFSET(WatchbillMONTHLY!$A$54:$U$54,1,2))),INDIRECT("_"&amp;_xlfn.XLOOKUP(AM$2,WatchbillMONTHLY!$A$54:$U$54,OFFSET(WatchbillMONTHLY!$A$54:$U$54,1,2))))=$A5,_xlfn.XLOOKUP(AM$2,WatchbillMONTHLY!$A$54:$U$54,OFFSET(WatchbillMONTHLY!$A$54:$U$54,1,2)),FALSE),TRUE,FALSE)),
IF(_xlfn.XLOOKUP(AM$2,WatchbillMONTHLY!$A$71:$U$71,OFFSET(WatchbillMONTHLY!$A$71:$U$71,1,2))=IF(_xlfn.XLOOKUP($A5,INDIRECT("_"&amp;_xlfn.XLOOKUP(AM$2,WatchbillMONTHLY!$A$71:$U$71,OFFSET(WatchbillMONTHLY!$A$71:$U$71,1,2))),INDIRECT("_"&amp;_xlfn.XLOOKUP(AM$2,WatchbillMONTHLY!$A$71:$U$71,OFFSET(WatchbillMONTHLY!$A$71:$U$71,1,2))))=$A5,_xlfn.XLOOKUP(AM$2,WatchbillMONTHLY!$A$71:$U$71,OFFSET(WatchbillMONTHLY!$A$71:$U$71,1,2)),FALSE),TRUE,FALSE)),
IF(_xlfn.XLOOKUP(AM$2,WatchbillMONTHLY!$A$88:$U$88,OFFSET(WatchbillMONTHLY!$A$88:$U$88,1,2))=IF(_xlfn.XLOOKUP($A5,INDIRECT("_"&amp;_xlfn.XLOOKUP(AM$2,WatchbillMONTHLY!$A$88:$U$88,OFFSET(WatchbillMONTHLY!$A$88:$U$88,1,2))),INDIRECT("_"&amp;_xlfn.XLOOKUP(AM$2,WatchbillMONTHLY!$A$88:$U$88,OFFSET(WatchbillMONTHLY!$A$88:$U$88,1,2))))=$A5,_xlfn.XLOOKUP(AM$2,WatchbillMONTHLY!$A$88:$U$88,OFFSET(WatchbillMONTHLY!$A$88:$U$88,1,2)),FALSE),TRUE,FALSE)),
FALSE),FALSE)</f>
        <v>0</v>
      </c>
      <c r="AN5" s="209" t="b" cm="1">
        <f t="array" aca="1" ref="AN5" ca="1">IF(AND($A5 &gt; 0, G5 &gt; 0,AN$2&lt;MiscFormulas!$A$5+1),
_xlfn.IFNA(
_xlfn.IFNA(
_xlfn.IFNA(
_xlfn.IFNA(
_xlfn.IFNA(
_xlfn.IFNA(
IF(_xlfn.XLOOKUP(AN$2,WatchbillMONTHLY!$A$3:$U$3,OFFSET(WatchbillMONTHLY!$A$3:$U$3,1,2))=IF(_xlfn.XLOOKUP($A5,INDIRECT("_"&amp;_xlfn.XLOOKUP(AN$2,WatchbillMONTHLY!$A$3:$U$3,OFFSET(WatchbillMONTHLY!$A$3:$U$3,1,2))),INDIRECT("_"&amp;_xlfn.XLOOKUP(AN$2,WatchbillMONTHLY!$A$3:$U$3,OFFSET(WatchbillMONTHLY!$A$3:$U$3,1,2))))=$A5,_xlfn.XLOOKUP(AN$2,WatchbillMONTHLY!$A$3:$U$3,OFFSET(WatchbillMONTHLY!$A$3:$U$3,1,2)),FALSE),TRUE,FALSE),
IF(_xlfn.XLOOKUP(AN$2,WatchbillMONTHLY!$A$20:$U$20,OFFSET(WatchbillMONTHLY!$A$20:$U$20,1,2))=IF(_xlfn.XLOOKUP($A5,INDIRECT("_"&amp;_xlfn.XLOOKUP(AN$2,WatchbillMONTHLY!$A$20:$U$20,OFFSET(WatchbillMONTHLY!$A$20:$U$20,1,2))),INDIRECT("_"&amp;_xlfn.XLOOKUP(AN$2,WatchbillMONTHLY!$A$20:$U$20,OFFSET(WatchbillMONTHLY!$A$20:$U$20,1,2))))=$A5,_xlfn.XLOOKUP(AN$2,WatchbillMONTHLY!$A$20:$U$20,OFFSET(WatchbillMONTHLY!$A$20:$U$20,1,2)),FALSE),TRUE,FALSE)),
IF(_xlfn.XLOOKUP(AN$2,WatchbillMONTHLY!$A$37:$U$37,OFFSET(WatchbillMONTHLY!$A$37:$U$37,1,2))=IF(_xlfn.XLOOKUP($A5,INDIRECT("_"&amp;_xlfn.XLOOKUP(AN$2,WatchbillMONTHLY!$A$37:$U$37,OFFSET(WatchbillMONTHLY!$A$37:$U$37,1,2))),INDIRECT("_"&amp;_xlfn.XLOOKUP(AN$2,WatchbillMONTHLY!$A$37:$U$37,OFFSET(WatchbillMONTHLY!$A$37:$U$37,1,2))))=$A5,_xlfn.XLOOKUP(AN$2,WatchbillMONTHLY!$A$37:$U$37,OFFSET(WatchbillMONTHLY!$A$37:$U$37,1,2)),FALSE),TRUE,FALSE)),
IF(_xlfn.XLOOKUP(AN$2,WatchbillMONTHLY!$A$54:$U$54,OFFSET(WatchbillMONTHLY!$A$54:$U$54,1,2))=IF(_xlfn.XLOOKUP($A5,INDIRECT("_"&amp;_xlfn.XLOOKUP(AN$2,WatchbillMONTHLY!$A$54:$U$54,OFFSET(WatchbillMONTHLY!$A$54:$U$54,1,2))),INDIRECT("_"&amp;_xlfn.XLOOKUP(AN$2,WatchbillMONTHLY!$A$54:$U$54,OFFSET(WatchbillMONTHLY!$A$54:$U$54,1,2))))=$A5,_xlfn.XLOOKUP(AN$2,WatchbillMONTHLY!$A$54:$U$54,OFFSET(WatchbillMONTHLY!$A$54:$U$54,1,2)),FALSE),TRUE,FALSE)),
IF(_xlfn.XLOOKUP(AN$2,WatchbillMONTHLY!$A$71:$U$71,OFFSET(WatchbillMONTHLY!$A$71:$U$71,1,2))=IF(_xlfn.XLOOKUP($A5,INDIRECT("_"&amp;_xlfn.XLOOKUP(AN$2,WatchbillMONTHLY!$A$71:$U$71,OFFSET(WatchbillMONTHLY!$A$71:$U$71,1,2))),INDIRECT("_"&amp;_xlfn.XLOOKUP(AN$2,WatchbillMONTHLY!$A$71:$U$71,OFFSET(WatchbillMONTHLY!$A$71:$U$71,1,2))))=$A5,_xlfn.XLOOKUP(AN$2,WatchbillMONTHLY!$A$71:$U$71,OFFSET(WatchbillMONTHLY!$A$71:$U$71,1,2)),FALSE),TRUE,FALSE)),
IF(_xlfn.XLOOKUP(AN$2,WatchbillMONTHLY!$A$88:$U$88,OFFSET(WatchbillMONTHLY!$A$88:$U$88,1,2))=IF(_xlfn.XLOOKUP($A5,INDIRECT("_"&amp;_xlfn.XLOOKUP(AN$2,WatchbillMONTHLY!$A$88:$U$88,OFFSET(WatchbillMONTHLY!$A$88:$U$88,1,2))),INDIRECT("_"&amp;_xlfn.XLOOKUP(AN$2,WatchbillMONTHLY!$A$88:$U$88,OFFSET(WatchbillMONTHLY!$A$88:$U$88,1,2))))=$A5,_xlfn.XLOOKUP(AN$2,WatchbillMONTHLY!$A$88:$U$88,OFFSET(WatchbillMONTHLY!$A$88:$U$88,1,2)),FALSE),TRUE,FALSE)),
FALSE),FALSE)</f>
        <v>0</v>
      </c>
      <c r="AO5" s="209" t="b" cm="1">
        <f t="array" aca="1" ref="AO5" ca="1">IF(AND($A5 &gt; 0, H5 &gt; 0,AO$2&lt;MiscFormulas!$A$5+1),
_xlfn.IFNA(
_xlfn.IFNA(
_xlfn.IFNA(
_xlfn.IFNA(
_xlfn.IFNA(
_xlfn.IFNA(
IF(_xlfn.XLOOKUP(AO$2,WatchbillMONTHLY!$A$3:$U$3,OFFSET(WatchbillMONTHLY!$A$3:$U$3,1,2))=IF(_xlfn.XLOOKUP($A5,INDIRECT("_"&amp;_xlfn.XLOOKUP(AO$2,WatchbillMONTHLY!$A$3:$U$3,OFFSET(WatchbillMONTHLY!$A$3:$U$3,1,2))),INDIRECT("_"&amp;_xlfn.XLOOKUP(AO$2,WatchbillMONTHLY!$A$3:$U$3,OFFSET(WatchbillMONTHLY!$A$3:$U$3,1,2))))=$A5,_xlfn.XLOOKUP(AO$2,WatchbillMONTHLY!$A$3:$U$3,OFFSET(WatchbillMONTHLY!$A$3:$U$3,1,2)),FALSE),TRUE,FALSE),
IF(_xlfn.XLOOKUP(AO$2,WatchbillMONTHLY!$A$20:$U$20,OFFSET(WatchbillMONTHLY!$A$20:$U$20,1,2))=IF(_xlfn.XLOOKUP($A5,INDIRECT("_"&amp;_xlfn.XLOOKUP(AO$2,WatchbillMONTHLY!$A$20:$U$20,OFFSET(WatchbillMONTHLY!$A$20:$U$20,1,2))),INDIRECT("_"&amp;_xlfn.XLOOKUP(AO$2,WatchbillMONTHLY!$A$20:$U$20,OFFSET(WatchbillMONTHLY!$A$20:$U$20,1,2))))=$A5,_xlfn.XLOOKUP(AO$2,WatchbillMONTHLY!$A$20:$U$20,OFFSET(WatchbillMONTHLY!$A$20:$U$20,1,2)),FALSE),TRUE,FALSE)),
IF(_xlfn.XLOOKUP(AO$2,WatchbillMONTHLY!$A$37:$U$37,OFFSET(WatchbillMONTHLY!$A$37:$U$37,1,2))=IF(_xlfn.XLOOKUP($A5,INDIRECT("_"&amp;_xlfn.XLOOKUP(AO$2,WatchbillMONTHLY!$A$37:$U$37,OFFSET(WatchbillMONTHLY!$A$37:$U$37,1,2))),INDIRECT("_"&amp;_xlfn.XLOOKUP(AO$2,WatchbillMONTHLY!$A$37:$U$37,OFFSET(WatchbillMONTHLY!$A$37:$U$37,1,2))))=$A5,_xlfn.XLOOKUP(AO$2,WatchbillMONTHLY!$A$37:$U$37,OFFSET(WatchbillMONTHLY!$A$37:$U$37,1,2)),FALSE),TRUE,FALSE)),
IF(_xlfn.XLOOKUP(AO$2,WatchbillMONTHLY!$A$54:$U$54,OFFSET(WatchbillMONTHLY!$A$54:$U$54,1,2))=IF(_xlfn.XLOOKUP($A5,INDIRECT("_"&amp;_xlfn.XLOOKUP(AO$2,WatchbillMONTHLY!$A$54:$U$54,OFFSET(WatchbillMONTHLY!$A$54:$U$54,1,2))),INDIRECT("_"&amp;_xlfn.XLOOKUP(AO$2,WatchbillMONTHLY!$A$54:$U$54,OFFSET(WatchbillMONTHLY!$A$54:$U$54,1,2))))=$A5,_xlfn.XLOOKUP(AO$2,WatchbillMONTHLY!$A$54:$U$54,OFFSET(WatchbillMONTHLY!$A$54:$U$54,1,2)),FALSE),TRUE,FALSE)),
IF(_xlfn.XLOOKUP(AO$2,WatchbillMONTHLY!$A$71:$U$71,OFFSET(WatchbillMONTHLY!$A$71:$U$71,1,2))=IF(_xlfn.XLOOKUP($A5,INDIRECT("_"&amp;_xlfn.XLOOKUP(AO$2,WatchbillMONTHLY!$A$71:$U$71,OFFSET(WatchbillMONTHLY!$A$71:$U$71,1,2))),INDIRECT("_"&amp;_xlfn.XLOOKUP(AO$2,WatchbillMONTHLY!$A$71:$U$71,OFFSET(WatchbillMONTHLY!$A$71:$U$71,1,2))))=$A5,_xlfn.XLOOKUP(AO$2,WatchbillMONTHLY!$A$71:$U$71,OFFSET(WatchbillMONTHLY!$A$71:$U$71,1,2)),FALSE),TRUE,FALSE)),
IF(_xlfn.XLOOKUP(AO$2,WatchbillMONTHLY!$A$88:$U$88,OFFSET(WatchbillMONTHLY!$A$88:$U$88,1,2))=IF(_xlfn.XLOOKUP($A5,INDIRECT("_"&amp;_xlfn.XLOOKUP(AO$2,WatchbillMONTHLY!$A$88:$U$88,OFFSET(WatchbillMONTHLY!$A$88:$U$88,1,2))),INDIRECT("_"&amp;_xlfn.XLOOKUP(AO$2,WatchbillMONTHLY!$A$88:$U$88,OFFSET(WatchbillMONTHLY!$A$88:$U$88,1,2))))=$A5,_xlfn.XLOOKUP(AO$2,WatchbillMONTHLY!$A$88:$U$88,OFFSET(WatchbillMONTHLY!$A$88:$U$88,1,2)),FALSE),TRUE,FALSE)),
FALSE),FALSE)</f>
        <v>0</v>
      </c>
      <c r="AP5" s="209" t="b" cm="1">
        <f t="array" aca="1" ref="AP5" ca="1">IF(AND($A5 &gt; 0, I5 &gt; 0,AP$2&lt;MiscFormulas!$A$5+1),
_xlfn.IFNA(
_xlfn.IFNA(
_xlfn.IFNA(
_xlfn.IFNA(
_xlfn.IFNA(
_xlfn.IFNA(
IF(_xlfn.XLOOKUP(AP$2,WatchbillMONTHLY!$A$3:$U$3,OFFSET(WatchbillMONTHLY!$A$3:$U$3,1,2))=IF(_xlfn.XLOOKUP($A5,INDIRECT("_"&amp;_xlfn.XLOOKUP(AP$2,WatchbillMONTHLY!$A$3:$U$3,OFFSET(WatchbillMONTHLY!$A$3:$U$3,1,2))),INDIRECT("_"&amp;_xlfn.XLOOKUP(AP$2,WatchbillMONTHLY!$A$3:$U$3,OFFSET(WatchbillMONTHLY!$A$3:$U$3,1,2))))=$A5,_xlfn.XLOOKUP(AP$2,WatchbillMONTHLY!$A$3:$U$3,OFFSET(WatchbillMONTHLY!$A$3:$U$3,1,2)),FALSE),TRUE,FALSE),
IF(_xlfn.XLOOKUP(AP$2,WatchbillMONTHLY!$A$20:$U$20,OFFSET(WatchbillMONTHLY!$A$20:$U$20,1,2))=IF(_xlfn.XLOOKUP($A5,INDIRECT("_"&amp;_xlfn.XLOOKUP(AP$2,WatchbillMONTHLY!$A$20:$U$20,OFFSET(WatchbillMONTHLY!$A$20:$U$20,1,2))),INDIRECT("_"&amp;_xlfn.XLOOKUP(AP$2,WatchbillMONTHLY!$A$20:$U$20,OFFSET(WatchbillMONTHLY!$A$20:$U$20,1,2))))=$A5,_xlfn.XLOOKUP(AP$2,WatchbillMONTHLY!$A$20:$U$20,OFFSET(WatchbillMONTHLY!$A$20:$U$20,1,2)),FALSE),TRUE,FALSE)),
IF(_xlfn.XLOOKUP(AP$2,WatchbillMONTHLY!$A$37:$U$37,OFFSET(WatchbillMONTHLY!$A$37:$U$37,1,2))=IF(_xlfn.XLOOKUP($A5,INDIRECT("_"&amp;_xlfn.XLOOKUP(AP$2,WatchbillMONTHLY!$A$37:$U$37,OFFSET(WatchbillMONTHLY!$A$37:$U$37,1,2))),INDIRECT("_"&amp;_xlfn.XLOOKUP(AP$2,WatchbillMONTHLY!$A$37:$U$37,OFFSET(WatchbillMONTHLY!$A$37:$U$37,1,2))))=$A5,_xlfn.XLOOKUP(AP$2,WatchbillMONTHLY!$A$37:$U$37,OFFSET(WatchbillMONTHLY!$A$37:$U$37,1,2)),FALSE),TRUE,FALSE)),
IF(_xlfn.XLOOKUP(AP$2,WatchbillMONTHLY!$A$54:$U$54,OFFSET(WatchbillMONTHLY!$A$54:$U$54,1,2))=IF(_xlfn.XLOOKUP($A5,INDIRECT("_"&amp;_xlfn.XLOOKUP(AP$2,WatchbillMONTHLY!$A$54:$U$54,OFFSET(WatchbillMONTHLY!$A$54:$U$54,1,2))),INDIRECT("_"&amp;_xlfn.XLOOKUP(AP$2,WatchbillMONTHLY!$A$54:$U$54,OFFSET(WatchbillMONTHLY!$A$54:$U$54,1,2))))=$A5,_xlfn.XLOOKUP(AP$2,WatchbillMONTHLY!$A$54:$U$54,OFFSET(WatchbillMONTHLY!$A$54:$U$54,1,2)),FALSE),TRUE,FALSE)),
IF(_xlfn.XLOOKUP(AP$2,WatchbillMONTHLY!$A$71:$U$71,OFFSET(WatchbillMONTHLY!$A$71:$U$71,1,2))=IF(_xlfn.XLOOKUP($A5,INDIRECT("_"&amp;_xlfn.XLOOKUP(AP$2,WatchbillMONTHLY!$A$71:$U$71,OFFSET(WatchbillMONTHLY!$A$71:$U$71,1,2))),INDIRECT("_"&amp;_xlfn.XLOOKUP(AP$2,WatchbillMONTHLY!$A$71:$U$71,OFFSET(WatchbillMONTHLY!$A$71:$U$71,1,2))))=$A5,_xlfn.XLOOKUP(AP$2,WatchbillMONTHLY!$A$71:$U$71,OFFSET(WatchbillMONTHLY!$A$71:$U$71,1,2)),FALSE),TRUE,FALSE)),
IF(_xlfn.XLOOKUP(AP$2,WatchbillMONTHLY!$A$88:$U$88,OFFSET(WatchbillMONTHLY!$A$88:$U$88,1,2))=IF(_xlfn.XLOOKUP($A5,INDIRECT("_"&amp;_xlfn.XLOOKUP(AP$2,WatchbillMONTHLY!$A$88:$U$88,OFFSET(WatchbillMONTHLY!$A$88:$U$88,1,2))),INDIRECT("_"&amp;_xlfn.XLOOKUP(AP$2,WatchbillMONTHLY!$A$88:$U$88,OFFSET(WatchbillMONTHLY!$A$88:$U$88,1,2))))=$A5,_xlfn.XLOOKUP(AP$2,WatchbillMONTHLY!$A$88:$U$88,OFFSET(WatchbillMONTHLY!$A$88:$U$88,1,2)),FALSE),TRUE,FALSE)),
FALSE),FALSE)</f>
        <v>0</v>
      </c>
      <c r="AQ5" s="209" t="b" cm="1">
        <f t="array" aca="1" ref="AQ5" ca="1">IF(AND($A5 &gt; 0, J5 &gt; 0,AQ$2&lt;MiscFormulas!$A$5+1),
_xlfn.IFNA(
_xlfn.IFNA(
_xlfn.IFNA(
_xlfn.IFNA(
_xlfn.IFNA(
_xlfn.IFNA(
IF(_xlfn.XLOOKUP(AQ$2,WatchbillMONTHLY!$A$3:$U$3,OFFSET(WatchbillMONTHLY!$A$3:$U$3,1,2))=IF(_xlfn.XLOOKUP($A5,INDIRECT("_"&amp;_xlfn.XLOOKUP(AQ$2,WatchbillMONTHLY!$A$3:$U$3,OFFSET(WatchbillMONTHLY!$A$3:$U$3,1,2))),INDIRECT("_"&amp;_xlfn.XLOOKUP(AQ$2,WatchbillMONTHLY!$A$3:$U$3,OFFSET(WatchbillMONTHLY!$A$3:$U$3,1,2))))=$A5,_xlfn.XLOOKUP(AQ$2,WatchbillMONTHLY!$A$3:$U$3,OFFSET(WatchbillMONTHLY!$A$3:$U$3,1,2)),FALSE),TRUE,FALSE),
IF(_xlfn.XLOOKUP(AQ$2,WatchbillMONTHLY!$A$20:$U$20,OFFSET(WatchbillMONTHLY!$A$20:$U$20,1,2))=IF(_xlfn.XLOOKUP($A5,INDIRECT("_"&amp;_xlfn.XLOOKUP(AQ$2,WatchbillMONTHLY!$A$20:$U$20,OFFSET(WatchbillMONTHLY!$A$20:$U$20,1,2))),INDIRECT("_"&amp;_xlfn.XLOOKUP(AQ$2,WatchbillMONTHLY!$A$20:$U$20,OFFSET(WatchbillMONTHLY!$A$20:$U$20,1,2))))=$A5,_xlfn.XLOOKUP(AQ$2,WatchbillMONTHLY!$A$20:$U$20,OFFSET(WatchbillMONTHLY!$A$20:$U$20,1,2)),FALSE),TRUE,FALSE)),
IF(_xlfn.XLOOKUP(AQ$2,WatchbillMONTHLY!$A$37:$U$37,OFFSET(WatchbillMONTHLY!$A$37:$U$37,1,2))=IF(_xlfn.XLOOKUP($A5,INDIRECT("_"&amp;_xlfn.XLOOKUP(AQ$2,WatchbillMONTHLY!$A$37:$U$37,OFFSET(WatchbillMONTHLY!$A$37:$U$37,1,2))),INDIRECT("_"&amp;_xlfn.XLOOKUP(AQ$2,WatchbillMONTHLY!$A$37:$U$37,OFFSET(WatchbillMONTHLY!$A$37:$U$37,1,2))))=$A5,_xlfn.XLOOKUP(AQ$2,WatchbillMONTHLY!$A$37:$U$37,OFFSET(WatchbillMONTHLY!$A$37:$U$37,1,2)),FALSE),TRUE,FALSE)),
IF(_xlfn.XLOOKUP(AQ$2,WatchbillMONTHLY!$A$54:$U$54,OFFSET(WatchbillMONTHLY!$A$54:$U$54,1,2))=IF(_xlfn.XLOOKUP($A5,INDIRECT("_"&amp;_xlfn.XLOOKUP(AQ$2,WatchbillMONTHLY!$A$54:$U$54,OFFSET(WatchbillMONTHLY!$A$54:$U$54,1,2))),INDIRECT("_"&amp;_xlfn.XLOOKUP(AQ$2,WatchbillMONTHLY!$A$54:$U$54,OFFSET(WatchbillMONTHLY!$A$54:$U$54,1,2))))=$A5,_xlfn.XLOOKUP(AQ$2,WatchbillMONTHLY!$A$54:$U$54,OFFSET(WatchbillMONTHLY!$A$54:$U$54,1,2)),FALSE),TRUE,FALSE)),
IF(_xlfn.XLOOKUP(AQ$2,WatchbillMONTHLY!$A$71:$U$71,OFFSET(WatchbillMONTHLY!$A$71:$U$71,1,2))=IF(_xlfn.XLOOKUP($A5,INDIRECT("_"&amp;_xlfn.XLOOKUP(AQ$2,WatchbillMONTHLY!$A$71:$U$71,OFFSET(WatchbillMONTHLY!$A$71:$U$71,1,2))),INDIRECT("_"&amp;_xlfn.XLOOKUP(AQ$2,WatchbillMONTHLY!$A$71:$U$71,OFFSET(WatchbillMONTHLY!$A$71:$U$71,1,2))))=$A5,_xlfn.XLOOKUP(AQ$2,WatchbillMONTHLY!$A$71:$U$71,OFFSET(WatchbillMONTHLY!$A$71:$U$71,1,2)),FALSE),TRUE,FALSE)),
IF(_xlfn.XLOOKUP(AQ$2,WatchbillMONTHLY!$A$88:$U$88,OFFSET(WatchbillMONTHLY!$A$88:$U$88,1,2))=IF(_xlfn.XLOOKUP($A5,INDIRECT("_"&amp;_xlfn.XLOOKUP(AQ$2,WatchbillMONTHLY!$A$88:$U$88,OFFSET(WatchbillMONTHLY!$A$88:$U$88,1,2))),INDIRECT("_"&amp;_xlfn.XLOOKUP(AQ$2,WatchbillMONTHLY!$A$88:$U$88,OFFSET(WatchbillMONTHLY!$A$88:$U$88,1,2))))=$A5,_xlfn.XLOOKUP(AQ$2,WatchbillMONTHLY!$A$88:$U$88,OFFSET(WatchbillMONTHLY!$A$88:$U$88,1,2)),FALSE),TRUE,FALSE)),
FALSE),FALSE)</f>
        <v>0</v>
      </c>
      <c r="AR5" s="209" t="b" cm="1">
        <f t="array" aca="1" ref="AR5" ca="1">IF(AND($A5 &gt; 0, K5 &gt; 0,AR$2&lt;MiscFormulas!$A$5+1),
_xlfn.IFNA(
_xlfn.IFNA(
_xlfn.IFNA(
_xlfn.IFNA(
_xlfn.IFNA(
_xlfn.IFNA(
IF(_xlfn.XLOOKUP(AR$2,WatchbillMONTHLY!$A$3:$U$3,OFFSET(WatchbillMONTHLY!$A$3:$U$3,1,2))=IF(_xlfn.XLOOKUP($A5,INDIRECT("_"&amp;_xlfn.XLOOKUP(AR$2,WatchbillMONTHLY!$A$3:$U$3,OFFSET(WatchbillMONTHLY!$A$3:$U$3,1,2))),INDIRECT("_"&amp;_xlfn.XLOOKUP(AR$2,WatchbillMONTHLY!$A$3:$U$3,OFFSET(WatchbillMONTHLY!$A$3:$U$3,1,2))))=$A5,_xlfn.XLOOKUP(AR$2,WatchbillMONTHLY!$A$3:$U$3,OFFSET(WatchbillMONTHLY!$A$3:$U$3,1,2)),FALSE),TRUE,FALSE),
IF(_xlfn.XLOOKUP(AR$2,WatchbillMONTHLY!$A$20:$U$20,OFFSET(WatchbillMONTHLY!$A$20:$U$20,1,2))=IF(_xlfn.XLOOKUP($A5,INDIRECT("_"&amp;_xlfn.XLOOKUP(AR$2,WatchbillMONTHLY!$A$20:$U$20,OFFSET(WatchbillMONTHLY!$A$20:$U$20,1,2))),INDIRECT("_"&amp;_xlfn.XLOOKUP(AR$2,WatchbillMONTHLY!$A$20:$U$20,OFFSET(WatchbillMONTHLY!$A$20:$U$20,1,2))))=$A5,_xlfn.XLOOKUP(AR$2,WatchbillMONTHLY!$A$20:$U$20,OFFSET(WatchbillMONTHLY!$A$20:$U$20,1,2)),FALSE),TRUE,FALSE)),
IF(_xlfn.XLOOKUP(AR$2,WatchbillMONTHLY!$A$37:$U$37,OFFSET(WatchbillMONTHLY!$A$37:$U$37,1,2))=IF(_xlfn.XLOOKUP($A5,INDIRECT("_"&amp;_xlfn.XLOOKUP(AR$2,WatchbillMONTHLY!$A$37:$U$37,OFFSET(WatchbillMONTHLY!$A$37:$U$37,1,2))),INDIRECT("_"&amp;_xlfn.XLOOKUP(AR$2,WatchbillMONTHLY!$A$37:$U$37,OFFSET(WatchbillMONTHLY!$A$37:$U$37,1,2))))=$A5,_xlfn.XLOOKUP(AR$2,WatchbillMONTHLY!$A$37:$U$37,OFFSET(WatchbillMONTHLY!$A$37:$U$37,1,2)),FALSE),TRUE,FALSE)),
IF(_xlfn.XLOOKUP(AR$2,WatchbillMONTHLY!$A$54:$U$54,OFFSET(WatchbillMONTHLY!$A$54:$U$54,1,2))=IF(_xlfn.XLOOKUP($A5,INDIRECT("_"&amp;_xlfn.XLOOKUP(AR$2,WatchbillMONTHLY!$A$54:$U$54,OFFSET(WatchbillMONTHLY!$A$54:$U$54,1,2))),INDIRECT("_"&amp;_xlfn.XLOOKUP(AR$2,WatchbillMONTHLY!$A$54:$U$54,OFFSET(WatchbillMONTHLY!$A$54:$U$54,1,2))))=$A5,_xlfn.XLOOKUP(AR$2,WatchbillMONTHLY!$A$54:$U$54,OFFSET(WatchbillMONTHLY!$A$54:$U$54,1,2)),FALSE),TRUE,FALSE)),
IF(_xlfn.XLOOKUP(AR$2,WatchbillMONTHLY!$A$71:$U$71,OFFSET(WatchbillMONTHLY!$A$71:$U$71,1,2))=IF(_xlfn.XLOOKUP($A5,INDIRECT("_"&amp;_xlfn.XLOOKUP(AR$2,WatchbillMONTHLY!$A$71:$U$71,OFFSET(WatchbillMONTHLY!$A$71:$U$71,1,2))),INDIRECT("_"&amp;_xlfn.XLOOKUP(AR$2,WatchbillMONTHLY!$A$71:$U$71,OFFSET(WatchbillMONTHLY!$A$71:$U$71,1,2))))=$A5,_xlfn.XLOOKUP(AR$2,WatchbillMONTHLY!$A$71:$U$71,OFFSET(WatchbillMONTHLY!$A$71:$U$71,1,2)),FALSE),TRUE,FALSE)),
IF(_xlfn.XLOOKUP(AR$2,WatchbillMONTHLY!$A$88:$U$88,OFFSET(WatchbillMONTHLY!$A$88:$U$88,1,2))=IF(_xlfn.XLOOKUP($A5,INDIRECT("_"&amp;_xlfn.XLOOKUP(AR$2,WatchbillMONTHLY!$A$88:$U$88,OFFSET(WatchbillMONTHLY!$A$88:$U$88,1,2))),INDIRECT("_"&amp;_xlfn.XLOOKUP(AR$2,WatchbillMONTHLY!$A$88:$U$88,OFFSET(WatchbillMONTHLY!$A$88:$U$88,1,2))))=$A5,_xlfn.XLOOKUP(AR$2,WatchbillMONTHLY!$A$88:$U$88,OFFSET(WatchbillMONTHLY!$A$88:$U$88,1,2)),FALSE),TRUE,FALSE)),
FALSE),FALSE)</f>
        <v>0</v>
      </c>
      <c r="AS5" s="209" t="b" cm="1">
        <f t="array" aca="1" ref="AS5" ca="1">IF(AND($A5 &gt; 0, L5 &gt; 0,AS$2&lt;MiscFormulas!$A$5+1),
_xlfn.IFNA(
_xlfn.IFNA(
_xlfn.IFNA(
_xlfn.IFNA(
_xlfn.IFNA(
_xlfn.IFNA(
IF(_xlfn.XLOOKUP(AS$2,WatchbillMONTHLY!$A$3:$U$3,OFFSET(WatchbillMONTHLY!$A$3:$U$3,1,2))=IF(_xlfn.XLOOKUP($A5,INDIRECT("_"&amp;_xlfn.XLOOKUP(AS$2,WatchbillMONTHLY!$A$3:$U$3,OFFSET(WatchbillMONTHLY!$A$3:$U$3,1,2))),INDIRECT("_"&amp;_xlfn.XLOOKUP(AS$2,WatchbillMONTHLY!$A$3:$U$3,OFFSET(WatchbillMONTHLY!$A$3:$U$3,1,2))))=$A5,_xlfn.XLOOKUP(AS$2,WatchbillMONTHLY!$A$3:$U$3,OFFSET(WatchbillMONTHLY!$A$3:$U$3,1,2)),FALSE),TRUE,FALSE),
IF(_xlfn.XLOOKUP(AS$2,WatchbillMONTHLY!$A$20:$U$20,OFFSET(WatchbillMONTHLY!$A$20:$U$20,1,2))=IF(_xlfn.XLOOKUP($A5,INDIRECT("_"&amp;_xlfn.XLOOKUP(AS$2,WatchbillMONTHLY!$A$20:$U$20,OFFSET(WatchbillMONTHLY!$A$20:$U$20,1,2))),INDIRECT("_"&amp;_xlfn.XLOOKUP(AS$2,WatchbillMONTHLY!$A$20:$U$20,OFFSET(WatchbillMONTHLY!$A$20:$U$20,1,2))))=$A5,_xlfn.XLOOKUP(AS$2,WatchbillMONTHLY!$A$20:$U$20,OFFSET(WatchbillMONTHLY!$A$20:$U$20,1,2)),FALSE),TRUE,FALSE)),
IF(_xlfn.XLOOKUP(AS$2,WatchbillMONTHLY!$A$37:$U$37,OFFSET(WatchbillMONTHLY!$A$37:$U$37,1,2))=IF(_xlfn.XLOOKUP($A5,INDIRECT("_"&amp;_xlfn.XLOOKUP(AS$2,WatchbillMONTHLY!$A$37:$U$37,OFFSET(WatchbillMONTHLY!$A$37:$U$37,1,2))),INDIRECT("_"&amp;_xlfn.XLOOKUP(AS$2,WatchbillMONTHLY!$A$37:$U$37,OFFSET(WatchbillMONTHLY!$A$37:$U$37,1,2))))=$A5,_xlfn.XLOOKUP(AS$2,WatchbillMONTHLY!$A$37:$U$37,OFFSET(WatchbillMONTHLY!$A$37:$U$37,1,2)),FALSE),TRUE,FALSE)),
IF(_xlfn.XLOOKUP(AS$2,WatchbillMONTHLY!$A$54:$U$54,OFFSET(WatchbillMONTHLY!$A$54:$U$54,1,2))=IF(_xlfn.XLOOKUP($A5,INDIRECT("_"&amp;_xlfn.XLOOKUP(AS$2,WatchbillMONTHLY!$A$54:$U$54,OFFSET(WatchbillMONTHLY!$A$54:$U$54,1,2))),INDIRECT("_"&amp;_xlfn.XLOOKUP(AS$2,WatchbillMONTHLY!$A$54:$U$54,OFFSET(WatchbillMONTHLY!$A$54:$U$54,1,2))))=$A5,_xlfn.XLOOKUP(AS$2,WatchbillMONTHLY!$A$54:$U$54,OFFSET(WatchbillMONTHLY!$A$54:$U$54,1,2)),FALSE),TRUE,FALSE)),
IF(_xlfn.XLOOKUP(AS$2,WatchbillMONTHLY!$A$71:$U$71,OFFSET(WatchbillMONTHLY!$A$71:$U$71,1,2))=IF(_xlfn.XLOOKUP($A5,INDIRECT("_"&amp;_xlfn.XLOOKUP(AS$2,WatchbillMONTHLY!$A$71:$U$71,OFFSET(WatchbillMONTHLY!$A$71:$U$71,1,2))),INDIRECT("_"&amp;_xlfn.XLOOKUP(AS$2,WatchbillMONTHLY!$A$71:$U$71,OFFSET(WatchbillMONTHLY!$A$71:$U$71,1,2))))=$A5,_xlfn.XLOOKUP(AS$2,WatchbillMONTHLY!$A$71:$U$71,OFFSET(WatchbillMONTHLY!$A$71:$U$71,1,2)),FALSE),TRUE,FALSE)),
IF(_xlfn.XLOOKUP(AS$2,WatchbillMONTHLY!$A$88:$U$88,OFFSET(WatchbillMONTHLY!$A$88:$U$88,1,2))=IF(_xlfn.XLOOKUP($A5,INDIRECT("_"&amp;_xlfn.XLOOKUP(AS$2,WatchbillMONTHLY!$A$88:$U$88,OFFSET(WatchbillMONTHLY!$A$88:$U$88,1,2))),INDIRECT("_"&amp;_xlfn.XLOOKUP(AS$2,WatchbillMONTHLY!$A$88:$U$88,OFFSET(WatchbillMONTHLY!$A$88:$U$88,1,2))))=$A5,_xlfn.XLOOKUP(AS$2,WatchbillMONTHLY!$A$88:$U$88,OFFSET(WatchbillMONTHLY!$A$88:$U$88,1,2)),FALSE),TRUE,FALSE)),
FALSE),FALSE)</f>
        <v>0</v>
      </c>
      <c r="AT5" s="209" t="b" cm="1">
        <f t="array" aca="1" ref="AT5" ca="1">IF(AND($A5 &gt; 0, M5 &gt; 0,AT$2&lt;MiscFormulas!$A$5+1),
_xlfn.IFNA(
_xlfn.IFNA(
_xlfn.IFNA(
_xlfn.IFNA(
_xlfn.IFNA(
_xlfn.IFNA(
IF(_xlfn.XLOOKUP(AT$2,WatchbillMONTHLY!$A$3:$U$3,OFFSET(WatchbillMONTHLY!$A$3:$U$3,1,2))=IF(_xlfn.XLOOKUP($A5,INDIRECT("_"&amp;_xlfn.XLOOKUP(AT$2,WatchbillMONTHLY!$A$3:$U$3,OFFSET(WatchbillMONTHLY!$A$3:$U$3,1,2))),INDIRECT("_"&amp;_xlfn.XLOOKUP(AT$2,WatchbillMONTHLY!$A$3:$U$3,OFFSET(WatchbillMONTHLY!$A$3:$U$3,1,2))))=$A5,_xlfn.XLOOKUP(AT$2,WatchbillMONTHLY!$A$3:$U$3,OFFSET(WatchbillMONTHLY!$A$3:$U$3,1,2)),FALSE),TRUE,FALSE),
IF(_xlfn.XLOOKUP(AT$2,WatchbillMONTHLY!$A$20:$U$20,OFFSET(WatchbillMONTHLY!$A$20:$U$20,1,2))=IF(_xlfn.XLOOKUP($A5,INDIRECT("_"&amp;_xlfn.XLOOKUP(AT$2,WatchbillMONTHLY!$A$20:$U$20,OFFSET(WatchbillMONTHLY!$A$20:$U$20,1,2))),INDIRECT("_"&amp;_xlfn.XLOOKUP(AT$2,WatchbillMONTHLY!$A$20:$U$20,OFFSET(WatchbillMONTHLY!$A$20:$U$20,1,2))))=$A5,_xlfn.XLOOKUP(AT$2,WatchbillMONTHLY!$A$20:$U$20,OFFSET(WatchbillMONTHLY!$A$20:$U$20,1,2)),FALSE),TRUE,FALSE)),
IF(_xlfn.XLOOKUP(AT$2,WatchbillMONTHLY!$A$37:$U$37,OFFSET(WatchbillMONTHLY!$A$37:$U$37,1,2))=IF(_xlfn.XLOOKUP($A5,INDIRECT("_"&amp;_xlfn.XLOOKUP(AT$2,WatchbillMONTHLY!$A$37:$U$37,OFFSET(WatchbillMONTHLY!$A$37:$U$37,1,2))),INDIRECT("_"&amp;_xlfn.XLOOKUP(AT$2,WatchbillMONTHLY!$A$37:$U$37,OFFSET(WatchbillMONTHLY!$A$37:$U$37,1,2))))=$A5,_xlfn.XLOOKUP(AT$2,WatchbillMONTHLY!$A$37:$U$37,OFFSET(WatchbillMONTHLY!$A$37:$U$37,1,2)),FALSE),TRUE,FALSE)),
IF(_xlfn.XLOOKUP(AT$2,WatchbillMONTHLY!$A$54:$U$54,OFFSET(WatchbillMONTHLY!$A$54:$U$54,1,2))=IF(_xlfn.XLOOKUP($A5,INDIRECT("_"&amp;_xlfn.XLOOKUP(AT$2,WatchbillMONTHLY!$A$54:$U$54,OFFSET(WatchbillMONTHLY!$A$54:$U$54,1,2))),INDIRECT("_"&amp;_xlfn.XLOOKUP(AT$2,WatchbillMONTHLY!$A$54:$U$54,OFFSET(WatchbillMONTHLY!$A$54:$U$54,1,2))))=$A5,_xlfn.XLOOKUP(AT$2,WatchbillMONTHLY!$A$54:$U$54,OFFSET(WatchbillMONTHLY!$A$54:$U$54,1,2)),FALSE),TRUE,FALSE)),
IF(_xlfn.XLOOKUP(AT$2,WatchbillMONTHLY!$A$71:$U$71,OFFSET(WatchbillMONTHLY!$A$71:$U$71,1,2))=IF(_xlfn.XLOOKUP($A5,INDIRECT("_"&amp;_xlfn.XLOOKUP(AT$2,WatchbillMONTHLY!$A$71:$U$71,OFFSET(WatchbillMONTHLY!$A$71:$U$71,1,2))),INDIRECT("_"&amp;_xlfn.XLOOKUP(AT$2,WatchbillMONTHLY!$A$71:$U$71,OFFSET(WatchbillMONTHLY!$A$71:$U$71,1,2))))=$A5,_xlfn.XLOOKUP(AT$2,WatchbillMONTHLY!$A$71:$U$71,OFFSET(WatchbillMONTHLY!$A$71:$U$71,1,2)),FALSE),TRUE,FALSE)),
IF(_xlfn.XLOOKUP(AT$2,WatchbillMONTHLY!$A$88:$U$88,OFFSET(WatchbillMONTHLY!$A$88:$U$88,1,2))=IF(_xlfn.XLOOKUP($A5,INDIRECT("_"&amp;_xlfn.XLOOKUP(AT$2,WatchbillMONTHLY!$A$88:$U$88,OFFSET(WatchbillMONTHLY!$A$88:$U$88,1,2))),INDIRECT("_"&amp;_xlfn.XLOOKUP(AT$2,WatchbillMONTHLY!$A$88:$U$88,OFFSET(WatchbillMONTHLY!$A$88:$U$88,1,2))))=$A5,_xlfn.XLOOKUP(AT$2,WatchbillMONTHLY!$A$88:$U$88,OFFSET(WatchbillMONTHLY!$A$88:$U$88,1,2)),FALSE),TRUE,FALSE)),
FALSE),FALSE)</f>
        <v>0</v>
      </c>
      <c r="AU5" s="209" t="b" cm="1">
        <f t="array" aca="1" ref="AU5" ca="1">IF(AND($A5 &gt; 0, N5 &gt; 0,AU$2&lt;MiscFormulas!$A$5+1),
_xlfn.IFNA(
_xlfn.IFNA(
_xlfn.IFNA(
_xlfn.IFNA(
_xlfn.IFNA(
_xlfn.IFNA(
IF(_xlfn.XLOOKUP(AU$2,WatchbillMONTHLY!$A$3:$U$3,OFFSET(WatchbillMONTHLY!$A$3:$U$3,1,2))=IF(_xlfn.XLOOKUP($A5,INDIRECT("_"&amp;_xlfn.XLOOKUP(AU$2,WatchbillMONTHLY!$A$3:$U$3,OFFSET(WatchbillMONTHLY!$A$3:$U$3,1,2))),INDIRECT("_"&amp;_xlfn.XLOOKUP(AU$2,WatchbillMONTHLY!$A$3:$U$3,OFFSET(WatchbillMONTHLY!$A$3:$U$3,1,2))))=$A5,_xlfn.XLOOKUP(AU$2,WatchbillMONTHLY!$A$3:$U$3,OFFSET(WatchbillMONTHLY!$A$3:$U$3,1,2)),FALSE),TRUE,FALSE),
IF(_xlfn.XLOOKUP(AU$2,WatchbillMONTHLY!$A$20:$U$20,OFFSET(WatchbillMONTHLY!$A$20:$U$20,1,2))=IF(_xlfn.XLOOKUP($A5,INDIRECT("_"&amp;_xlfn.XLOOKUP(AU$2,WatchbillMONTHLY!$A$20:$U$20,OFFSET(WatchbillMONTHLY!$A$20:$U$20,1,2))),INDIRECT("_"&amp;_xlfn.XLOOKUP(AU$2,WatchbillMONTHLY!$A$20:$U$20,OFFSET(WatchbillMONTHLY!$A$20:$U$20,1,2))))=$A5,_xlfn.XLOOKUP(AU$2,WatchbillMONTHLY!$A$20:$U$20,OFFSET(WatchbillMONTHLY!$A$20:$U$20,1,2)),FALSE),TRUE,FALSE)),
IF(_xlfn.XLOOKUP(AU$2,WatchbillMONTHLY!$A$37:$U$37,OFFSET(WatchbillMONTHLY!$A$37:$U$37,1,2))=IF(_xlfn.XLOOKUP($A5,INDIRECT("_"&amp;_xlfn.XLOOKUP(AU$2,WatchbillMONTHLY!$A$37:$U$37,OFFSET(WatchbillMONTHLY!$A$37:$U$37,1,2))),INDIRECT("_"&amp;_xlfn.XLOOKUP(AU$2,WatchbillMONTHLY!$A$37:$U$37,OFFSET(WatchbillMONTHLY!$A$37:$U$37,1,2))))=$A5,_xlfn.XLOOKUP(AU$2,WatchbillMONTHLY!$A$37:$U$37,OFFSET(WatchbillMONTHLY!$A$37:$U$37,1,2)),FALSE),TRUE,FALSE)),
IF(_xlfn.XLOOKUP(AU$2,WatchbillMONTHLY!$A$54:$U$54,OFFSET(WatchbillMONTHLY!$A$54:$U$54,1,2))=IF(_xlfn.XLOOKUP($A5,INDIRECT("_"&amp;_xlfn.XLOOKUP(AU$2,WatchbillMONTHLY!$A$54:$U$54,OFFSET(WatchbillMONTHLY!$A$54:$U$54,1,2))),INDIRECT("_"&amp;_xlfn.XLOOKUP(AU$2,WatchbillMONTHLY!$A$54:$U$54,OFFSET(WatchbillMONTHLY!$A$54:$U$54,1,2))))=$A5,_xlfn.XLOOKUP(AU$2,WatchbillMONTHLY!$A$54:$U$54,OFFSET(WatchbillMONTHLY!$A$54:$U$54,1,2)),FALSE),TRUE,FALSE)),
IF(_xlfn.XLOOKUP(AU$2,WatchbillMONTHLY!$A$71:$U$71,OFFSET(WatchbillMONTHLY!$A$71:$U$71,1,2))=IF(_xlfn.XLOOKUP($A5,INDIRECT("_"&amp;_xlfn.XLOOKUP(AU$2,WatchbillMONTHLY!$A$71:$U$71,OFFSET(WatchbillMONTHLY!$A$71:$U$71,1,2))),INDIRECT("_"&amp;_xlfn.XLOOKUP(AU$2,WatchbillMONTHLY!$A$71:$U$71,OFFSET(WatchbillMONTHLY!$A$71:$U$71,1,2))))=$A5,_xlfn.XLOOKUP(AU$2,WatchbillMONTHLY!$A$71:$U$71,OFFSET(WatchbillMONTHLY!$A$71:$U$71,1,2)),FALSE),TRUE,FALSE)),
IF(_xlfn.XLOOKUP(AU$2,WatchbillMONTHLY!$A$88:$U$88,OFFSET(WatchbillMONTHLY!$A$88:$U$88,1,2))=IF(_xlfn.XLOOKUP($A5,INDIRECT("_"&amp;_xlfn.XLOOKUP(AU$2,WatchbillMONTHLY!$A$88:$U$88,OFFSET(WatchbillMONTHLY!$A$88:$U$88,1,2))),INDIRECT("_"&amp;_xlfn.XLOOKUP(AU$2,WatchbillMONTHLY!$A$88:$U$88,OFFSET(WatchbillMONTHLY!$A$88:$U$88,1,2))))=$A5,_xlfn.XLOOKUP(AU$2,WatchbillMONTHLY!$A$88:$U$88,OFFSET(WatchbillMONTHLY!$A$88:$U$88,1,2)),FALSE),TRUE,FALSE)),
FALSE),FALSE)</f>
        <v>0</v>
      </c>
      <c r="AV5" s="209" t="b" cm="1">
        <f t="array" aca="1" ref="AV5" ca="1">IF(AND($A5 &gt; 0, O5 &gt; 0,AV$2&lt;MiscFormulas!$A$5+1),
_xlfn.IFNA(
_xlfn.IFNA(
_xlfn.IFNA(
_xlfn.IFNA(
_xlfn.IFNA(
_xlfn.IFNA(
IF(_xlfn.XLOOKUP(AV$2,WatchbillMONTHLY!$A$3:$U$3,OFFSET(WatchbillMONTHLY!$A$3:$U$3,1,2))=IF(_xlfn.XLOOKUP($A5,INDIRECT("_"&amp;_xlfn.XLOOKUP(AV$2,WatchbillMONTHLY!$A$3:$U$3,OFFSET(WatchbillMONTHLY!$A$3:$U$3,1,2))),INDIRECT("_"&amp;_xlfn.XLOOKUP(AV$2,WatchbillMONTHLY!$A$3:$U$3,OFFSET(WatchbillMONTHLY!$A$3:$U$3,1,2))))=$A5,_xlfn.XLOOKUP(AV$2,WatchbillMONTHLY!$A$3:$U$3,OFFSET(WatchbillMONTHLY!$A$3:$U$3,1,2)),FALSE),TRUE,FALSE),
IF(_xlfn.XLOOKUP(AV$2,WatchbillMONTHLY!$A$20:$U$20,OFFSET(WatchbillMONTHLY!$A$20:$U$20,1,2))=IF(_xlfn.XLOOKUP($A5,INDIRECT("_"&amp;_xlfn.XLOOKUP(AV$2,WatchbillMONTHLY!$A$20:$U$20,OFFSET(WatchbillMONTHLY!$A$20:$U$20,1,2))),INDIRECT("_"&amp;_xlfn.XLOOKUP(AV$2,WatchbillMONTHLY!$A$20:$U$20,OFFSET(WatchbillMONTHLY!$A$20:$U$20,1,2))))=$A5,_xlfn.XLOOKUP(AV$2,WatchbillMONTHLY!$A$20:$U$20,OFFSET(WatchbillMONTHLY!$A$20:$U$20,1,2)),FALSE),TRUE,FALSE)),
IF(_xlfn.XLOOKUP(AV$2,WatchbillMONTHLY!$A$37:$U$37,OFFSET(WatchbillMONTHLY!$A$37:$U$37,1,2))=IF(_xlfn.XLOOKUP($A5,INDIRECT("_"&amp;_xlfn.XLOOKUP(AV$2,WatchbillMONTHLY!$A$37:$U$37,OFFSET(WatchbillMONTHLY!$A$37:$U$37,1,2))),INDIRECT("_"&amp;_xlfn.XLOOKUP(AV$2,WatchbillMONTHLY!$A$37:$U$37,OFFSET(WatchbillMONTHLY!$A$37:$U$37,1,2))))=$A5,_xlfn.XLOOKUP(AV$2,WatchbillMONTHLY!$A$37:$U$37,OFFSET(WatchbillMONTHLY!$A$37:$U$37,1,2)),FALSE),TRUE,FALSE)),
IF(_xlfn.XLOOKUP(AV$2,WatchbillMONTHLY!$A$54:$U$54,OFFSET(WatchbillMONTHLY!$A$54:$U$54,1,2))=IF(_xlfn.XLOOKUP($A5,INDIRECT("_"&amp;_xlfn.XLOOKUP(AV$2,WatchbillMONTHLY!$A$54:$U$54,OFFSET(WatchbillMONTHLY!$A$54:$U$54,1,2))),INDIRECT("_"&amp;_xlfn.XLOOKUP(AV$2,WatchbillMONTHLY!$A$54:$U$54,OFFSET(WatchbillMONTHLY!$A$54:$U$54,1,2))))=$A5,_xlfn.XLOOKUP(AV$2,WatchbillMONTHLY!$A$54:$U$54,OFFSET(WatchbillMONTHLY!$A$54:$U$54,1,2)),FALSE),TRUE,FALSE)),
IF(_xlfn.XLOOKUP(AV$2,WatchbillMONTHLY!$A$71:$U$71,OFFSET(WatchbillMONTHLY!$A$71:$U$71,1,2))=IF(_xlfn.XLOOKUP($A5,INDIRECT("_"&amp;_xlfn.XLOOKUP(AV$2,WatchbillMONTHLY!$A$71:$U$71,OFFSET(WatchbillMONTHLY!$A$71:$U$71,1,2))),INDIRECT("_"&amp;_xlfn.XLOOKUP(AV$2,WatchbillMONTHLY!$A$71:$U$71,OFFSET(WatchbillMONTHLY!$A$71:$U$71,1,2))))=$A5,_xlfn.XLOOKUP(AV$2,WatchbillMONTHLY!$A$71:$U$71,OFFSET(WatchbillMONTHLY!$A$71:$U$71,1,2)),FALSE),TRUE,FALSE)),
IF(_xlfn.XLOOKUP(AV$2,WatchbillMONTHLY!$A$88:$U$88,OFFSET(WatchbillMONTHLY!$A$88:$U$88,1,2))=IF(_xlfn.XLOOKUP($A5,INDIRECT("_"&amp;_xlfn.XLOOKUP(AV$2,WatchbillMONTHLY!$A$88:$U$88,OFFSET(WatchbillMONTHLY!$A$88:$U$88,1,2))),INDIRECT("_"&amp;_xlfn.XLOOKUP(AV$2,WatchbillMONTHLY!$A$88:$U$88,OFFSET(WatchbillMONTHLY!$A$88:$U$88,1,2))))=$A5,_xlfn.XLOOKUP(AV$2,WatchbillMONTHLY!$A$88:$U$88,OFFSET(WatchbillMONTHLY!$A$88:$U$88,1,2)),FALSE),TRUE,FALSE)),
FALSE),FALSE)</f>
        <v>0</v>
      </c>
      <c r="AW5" s="209" t="b" cm="1">
        <f t="array" aca="1" ref="AW5" ca="1">IF(AND($A5 &gt; 0, P5 &gt; 0,AW$2&lt;MiscFormulas!$A$5+1),
_xlfn.IFNA(
_xlfn.IFNA(
_xlfn.IFNA(
_xlfn.IFNA(
_xlfn.IFNA(
_xlfn.IFNA(
IF(_xlfn.XLOOKUP(AW$2,WatchbillMONTHLY!$A$3:$U$3,OFFSET(WatchbillMONTHLY!$A$3:$U$3,1,2))=IF(_xlfn.XLOOKUP($A5,INDIRECT("_"&amp;_xlfn.XLOOKUP(AW$2,WatchbillMONTHLY!$A$3:$U$3,OFFSET(WatchbillMONTHLY!$A$3:$U$3,1,2))),INDIRECT("_"&amp;_xlfn.XLOOKUP(AW$2,WatchbillMONTHLY!$A$3:$U$3,OFFSET(WatchbillMONTHLY!$A$3:$U$3,1,2))))=$A5,_xlfn.XLOOKUP(AW$2,WatchbillMONTHLY!$A$3:$U$3,OFFSET(WatchbillMONTHLY!$A$3:$U$3,1,2)),FALSE),TRUE,FALSE),
IF(_xlfn.XLOOKUP(AW$2,WatchbillMONTHLY!$A$20:$U$20,OFFSET(WatchbillMONTHLY!$A$20:$U$20,1,2))=IF(_xlfn.XLOOKUP($A5,INDIRECT("_"&amp;_xlfn.XLOOKUP(AW$2,WatchbillMONTHLY!$A$20:$U$20,OFFSET(WatchbillMONTHLY!$A$20:$U$20,1,2))),INDIRECT("_"&amp;_xlfn.XLOOKUP(AW$2,WatchbillMONTHLY!$A$20:$U$20,OFFSET(WatchbillMONTHLY!$A$20:$U$20,1,2))))=$A5,_xlfn.XLOOKUP(AW$2,WatchbillMONTHLY!$A$20:$U$20,OFFSET(WatchbillMONTHLY!$A$20:$U$20,1,2)),FALSE),TRUE,FALSE)),
IF(_xlfn.XLOOKUP(AW$2,WatchbillMONTHLY!$A$37:$U$37,OFFSET(WatchbillMONTHLY!$A$37:$U$37,1,2))=IF(_xlfn.XLOOKUP($A5,INDIRECT("_"&amp;_xlfn.XLOOKUP(AW$2,WatchbillMONTHLY!$A$37:$U$37,OFFSET(WatchbillMONTHLY!$A$37:$U$37,1,2))),INDIRECT("_"&amp;_xlfn.XLOOKUP(AW$2,WatchbillMONTHLY!$A$37:$U$37,OFFSET(WatchbillMONTHLY!$A$37:$U$37,1,2))))=$A5,_xlfn.XLOOKUP(AW$2,WatchbillMONTHLY!$A$37:$U$37,OFFSET(WatchbillMONTHLY!$A$37:$U$37,1,2)),FALSE),TRUE,FALSE)),
IF(_xlfn.XLOOKUP(AW$2,WatchbillMONTHLY!$A$54:$U$54,OFFSET(WatchbillMONTHLY!$A$54:$U$54,1,2))=IF(_xlfn.XLOOKUP($A5,INDIRECT("_"&amp;_xlfn.XLOOKUP(AW$2,WatchbillMONTHLY!$A$54:$U$54,OFFSET(WatchbillMONTHLY!$A$54:$U$54,1,2))),INDIRECT("_"&amp;_xlfn.XLOOKUP(AW$2,WatchbillMONTHLY!$A$54:$U$54,OFFSET(WatchbillMONTHLY!$A$54:$U$54,1,2))))=$A5,_xlfn.XLOOKUP(AW$2,WatchbillMONTHLY!$A$54:$U$54,OFFSET(WatchbillMONTHLY!$A$54:$U$54,1,2)),FALSE),TRUE,FALSE)),
IF(_xlfn.XLOOKUP(AW$2,WatchbillMONTHLY!$A$71:$U$71,OFFSET(WatchbillMONTHLY!$A$71:$U$71,1,2))=IF(_xlfn.XLOOKUP($A5,INDIRECT("_"&amp;_xlfn.XLOOKUP(AW$2,WatchbillMONTHLY!$A$71:$U$71,OFFSET(WatchbillMONTHLY!$A$71:$U$71,1,2))),INDIRECT("_"&amp;_xlfn.XLOOKUP(AW$2,WatchbillMONTHLY!$A$71:$U$71,OFFSET(WatchbillMONTHLY!$A$71:$U$71,1,2))))=$A5,_xlfn.XLOOKUP(AW$2,WatchbillMONTHLY!$A$71:$U$71,OFFSET(WatchbillMONTHLY!$A$71:$U$71,1,2)),FALSE),TRUE,FALSE)),
IF(_xlfn.XLOOKUP(AW$2,WatchbillMONTHLY!$A$88:$U$88,OFFSET(WatchbillMONTHLY!$A$88:$U$88,1,2))=IF(_xlfn.XLOOKUP($A5,INDIRECT("_"&amp;_xlfn.XLOOKUP(AW$2,WatchbillMONTHLY!$A$88:$U$88,OFFSET(WatchbillMONTHLY!$A$88:$U$88,1,2))),INDIRECT("_"&amp;_xlfn.XLOOKUP(AW$2,WatchbillMONTHLY!$A$88:$U$88,OFFSET(WatchbillMONTHLY!$A$88:$U$88,1,2))))=$A5,_xlfn.XLOOKUP(AW$2,WatchbillMONTHLY!$A$88:$U$88,OFFSET(WatchbillMONTHLY!$A$88:$U$88,1,2)),FALSE),TRUE,FALSE)),
FALSE),FALSE)</f>
        <v>0</v>
      </c>
      <c r="AX5" s="209" t="b" cm="1">
        <f t="array" aca="1" ref="AX5" ca="1">IF(AND($A5 &gt; 0, Q5 &gt; 0,AX$2&lt;MiscFormulas!$A$5+1),
_xlfn.IFNA(
_xlfn.IFNA(
_xlfn.IFNA(
_xlfn.IFNA(
_xlfn.IFNA(
_xlfn.IFNA(
IF(_xlfn.XLOOKUP(AX$2,WatchbillMONTHLY!$A$3:$U$3,OFFSET(WatchbillMONTHLY!$A$3:$U$3,1,2))=IF(_xlfn.XLOOKUP($A5,INDIRECT("_"&amp;_xlfn.XLOOKUP(AX$2,WatchbillMONTHLY!$A$3:$U$3,OFFSET(WatchbillMONTHLY!$A$3:$U$3,1,2))),INDIRECT("_"&amp;_xlfn.XLOOKUP(AX$2,WatchbillMONTHLY!$A$3:$U$3,OFFSET(WatchbillMONTHLY!$A$3:$U$3,1,2))))=$A5,_xlfn.XLOOKUP(AX$2,WatchbillMONTHLY!$A$3:$U$3,OFFSET(WatchbillMONTHLY!$A$3:$U$3,1,2)),FALSE),TRUE,FALSE),
IF(_xlfn.XLOOKUP(AX$2,WatchbillMONTHLY!$A$20:$U$20,OFFSET(WatchbillMONTHLY!$A$20:$U$20,1,2))=IF(_xlfn.XLOOKUP($A5,INDIRECT("_"&amp;_xlfn.XLOOKUP(AX$2,WatchbillMONTHLY!$A$20:$U$20,OFFSET(WatchbillMONTHLY!$A$20:$U$20,1,2))),INDIRECT("_"&amp;_xlfn.XLOOKUP(AX$2,WatchbillMONTHLY!$A$20:$U$20,OFFSET(WatchbillMONTHLY!$A$20:$U$20,1,2))))=$A5,_xlfn.XLOOKUP(AX$2,WatchbillMONTHLY!$A$20:$U$20,OFFSET(WatchbillMONTHLY!$A$20:$U$20,1,2)),FALSE),TRUE,FALSE)),
IF(_xlfn.XLOOKUP(AX$2,WatchbillMONTHLY!$A$37:$U$37,OFFSET(WatchbillMONTHLY!$A$37:$U$37,1,2))=IF(_xlfn.XLOOKUP($A5,INDIRECT("_"&amp;_xlfn.XLOOKUP(AX$2,WatchbillMONTHLY!$A$37:$U$37,OFFSET(WatchbillMONTHLY!$A$37:$U$37,1,2))),INDIRECT("_"&amp;_xlfn.XLOOKUP(AX$2,WatchbillMONTHLY!$A$37:$U$37,OFFSET(WatchbillMONTHLY!$A$37:$U$37,1,2))))=$A5,_xlfn.XLOOKUP(AX$2,WatchbillMONTHLY!$A$37:$U$37,OFFSET(WatchbillMONTHLY!$A$37:$U$37,1,2)),FALSE),TRUE,FALSE)),
IF(_xlfn.XLOOKUP(AX$2,WatchbillMONTHLY!$A$54:$U$54,OFFSET(WatchbillMONTHLY!$A$54:$U$54,1,2))=IF(_xlfn.XLOOKUP($A5,INDIRECT("_"&amp;_xlfn.XLOOKUP(AX$2,WatchbillMONTHLY!$A$54:$U$54,OFFSET(WatchbillMONTHLY!$A$54:$U$54,1,2))),INDIRECT("_"&amp;_xlfn.XLOOKUP(AX$2,WatchbillMONTHLY!$A$54:$U$54,OFFSET(WatchbillMONTHLY!$A$54:$U$54,1,2))))=$A5,_xlfn.XLOOKUP(AX$2,WatchbillMONTHLY!$A$54:$U$54,OFFSET(WatchbillMONTHLY!$A$54:$U$54,1,2)),FALSE),TRUE,FALSE)),
IF(_xlfn.XLOOKUP(AX$2,WatchbillMONTHLY!$A$71:$U$71,OFFSET(WatchbillMONTHLY!$A$71:$U$71,1,2))=IF(_xlfn.XLOOKUP($A5,INDIRECT("_"&amp;_xlfn.XLOOKUP(AX$2,WatchbillMONTHLY!$A$71:$U$71,OFFSET(WatchbillMONTHLY!$A$71:$U$71,1,2))),INDIRECT("_"&amp;_xlfn.XLOOKUP(AX$2,WatchbillMONTHLY!$A$71:$U$71,OFFSET(WatchbillMONTHLY!$A$71:$U$71,1,2))))=$A5,_xlfn.XLOOKUP(AX$2,WatchbillMONTHLY!$A$71:$U$71,OFFSET(WatchbillMONTHLY!$A$71:$U$71,1,2)),FALSE),TRUE,FALSE)),
IF(_xlfn.XLOOKUP(AX$2,WatchbillMONTHLY!$A$88:$U$88,OFFSET(WatchbillMONTHLY!$A$88:$U$88,1,2))=IF(_xlfn.XLOOKUP($A5,INDIRECT("_"&amp;_xlfn.XLOOKUP(AX$2,WatchbillMONTHLY!$A$88:$U$88,OFFSET(WatchbillMONTHLY!$A$88:$U$88,1,2))),INDIRECT("_"&amp;_xlfn.XLOOKUP(AX$2,WatchbillMONTHLY!$A$88:$U$88,OFFSET(WatchbillMONTHLY!$A$88:$U$88,1,2))))=$A5,_xlfn.XLOOKUP(AX$2,WatchbillMONTHLY!$A$88:$U$88,OFFSET(WatchbillMONTHLY!$A$88:$U$88,1,2)),FALSE),TRUE,FALSE)),
FALSE),FALSE)</f>
        <v>0</v>
      </c>
      <c r="AY5" s="209" t="b" cm="1">
        <f t="array" aca="1" ref="AY5" ca="1">IF(AND($A5 &gt; 0, R5 &gt; 0,AY$2&lt;MiscFormulas!$A$5+1),
_xlfn.IFNA(
_xlfn.IFNA(
_xlfn.IFNA(
_xlfn.IFNA(
_xlfn.IFNA(
_xlfn.IFNA(
IF(_xlfn.XLOOKUP(AY$2,WatchbillMONTHLY!$A$3:$U$3,OFFSET(WatchbillMONTHLY!$A$3:$U$3,1,2))=IF(_xlfn.XLOOKUP($A5,INDIRECT("_"&amp;_xlfn.XLOOKUP(AY$2,WatchbillMONTHLY!$A$3:$U$3,OFFSET(WatchbillMONTHLY!$A$3:$U$3,1,2))),INDIRECT("_"&amp;_xlfn.XLOOKUP(AY$2,WatchbillMONTHLY!$A$3:$U$3,OFFSET(WatchbillMONTHLY!$A$3:$U$3,1,2))))=$A5,_xlfn.XLOOKUP(AY$2,WatchbillMONTHLY!$A$3:$U$3,OFFSET(WatchbillMONTHLY!$A$3:$U$3,1,2)),FALSE),TRUE,FALSE),
IF(_xlfn.XLOOKUP(AY$2,WatchbillMONTHLY!$A$20:$U$20,OFFSET(WatchbillMONTHLY!$A$20:$U$20,1,2))=IF(_xlfn.XLOOKUP($A5,INDIRECT("_"&amp;_xlfn.XLOOKUP(AY$2,WatchbillMONTHLY!$A$20:$U$20,OFFSET(WatchbillMONTHLY!$A$20:$U$20,1,2))),INDIRECT("_"&amp;_xlfn.XLOOKUP(AY$2,WatchbillMONTHLY!$A$20:$U$20,OFFSET(WatchbillMONTHLY!$A$20:$U$20,1,2))))=$A5,_xlfn.XLOOKUP(AY$2,WatchbillMONTHLY!$A$20:$U$20,OFFSET(WatchbillMONTHLY!$A$20:$U$20,1,2)),FALSE),TRUE,FALSE)),
IF(_xlfn.XLOOKUP(AY$2,WatchbillMONTHLY!$A$37:$U$37,OFFSET(WatchbillMONTHLY!$A$37:$U$37,1,2))=IF(_xlfn.XLOOKUP($A5,INDIRECT("_"&amp;_xlfn.XLOOKUP(AY$2,WatchbillMONTHLY!$A$37:$U$37,OFFSET(WatchbillMONTHLY!$A$37:$U$37,1,2))),INDIRECT("_"&amp;_xlfn.XLOOKUP(AY$2,WatchbillMONTHLY!$A$37:$U$37,OFFSET(WatchbillMONTHLY!$A$37:$U$37,1,2))))=$A5,_xlfn.XLOOKUP(AY$2,WatchbillMONTHLY!$A$37:$U$37,OFFSET(WatchbillMONTHLY!$A$37:$U$37,1,2)),FALSE),TRUE,FALSE)),
IF(_xlfn.XLOOKUP(AY$2,WatchbillMONTHLY!$A$54:$U$54,OFFSET(WatchbillMONTHLY!$A$54:$U$54,1,2))=IF(_xlfn.XLOOKUP($A5,INDIRECT("_"&amp;_xlfn.XLOOKUP(AY$2,WatchbillMONTHLY!$A$54:$U$54,OFFSET(WatchbillMONTHLY!$A$54:$U$54,1,2))),INDIRECT("_"&amp;_xlfn.XLOOKUP(AY$2,WatchbillMONTHLY!$A$54:$U$54,OFFSET(WatchbillMONTHLY!$A$54:$U$54,1,2))))=$A5,_xlfn.XLOOKUP(AY$2,WatchbillMONTHLY!$A$54:$U$54,OFFSET(WatchbillMONTHLY!$A$54:$U$54,1,2)),FALSE),TRUE,FALSE)),
IF(_xlfn.XLOOKUP(AY$2,WatchbillMONTHLY!$A$71:$U$71,OFFSET(WatchbillMONTHLY!$A$71:$U$71,1,2))=IF(_xlfn.XLOOKUP($A5,INDIRECT("_"&amp;_xlfn.XLOOKUP(AY$2,WatchbillMONTHLY!$A$71:$U$71,OFFSET(WatchbillMONTHLY!$A$71:$U$71,1,2))),INDIRECT("_"&amp;_xlfn.XLOOKUP(AY$2,WatchbillMONTHLY!$A$71:$U$71,OFFSET(WatchbillMONTHLY!$A$71:$U$71,1,2))))=$A5,_xlfn.XLOOKUP(AY$2,WatchbillMONTHLY!$A$71:$U$71,OFFSET(WatchbillMONTHLY!$A$71:$U$71,1,2)),FALSE),TRUE,FALSE)),
IF(_xlfn.XLOOKUP(AY$2,WatchbillMONTHLY!$A$88:$U$88,OFFSET(WatchbillMONTHLY!$A$88:$U$88,1,2))=IF(_xlfn.XLOOKUP($A5,INDIRECT("_"&amp;_xlfn.XLOOKUP(AY$2,WatchbillMONTHLY!$A$88:$U$88,OFFSET(WatchbillMONTHLY!$A$88:$U$88,1,2))),INDIRECT("_"&amp;_xlfn.XLOOKUP(AY$2,WatchbillMONTHLY!$A$88:$U$88,OFFSET(WatchbillMONTHLY!$A$88:$U$88,1,2))))=$A5,_xlfn.XLOOKUP(AY$2,WatchbillMONTHLY!$A$88:$U$88,OFFSET(WatchbillMONTHLY!$A$88:$U$88,1,2)),FALSE),TRUE,FALSE)),
FALSE),FALSE)</f>
        <v>0</v>
      </c>
      <c r="AZ5" s="209" t="b" cm="1">
        <f t="array" aca="1" ref="AZ5" ca="1">IF(AND($A5 &gt; 0, S5 &gt; 0,AZ$2&lt;MiscFormulas!$A$5+1),
_xlfn.IFNA(
_xlfn.IFNA(
_xlfn.IFNA(
_xlfn.IFNA(
_xlfn.IFNA(
_xlfn.IFNA(
IF(_xlfn.XLOOKUP(AZ$2,WatchbillMONTHLY!$A$3:$U$3,OFFSET(WatchbillMONTHLY!$A$3:$U$3,1,2))=IF(_xlfn.XLOOKUP($A5,INDIRECT("_"&amp;_xlfn.XLOOKUP(AZ$2,WatchbillMONTHLY!$A$3:$U$3,OFFSET(WatchbillMONTHLY!$A$3:$U$3,1,2))),INDIRECT("_"&amp;_xlfn.XLOOKUP(AZ$2,WatchbillMONTHLY!$A$3:$U$3,OFFSET(WatchbillMONTHLY!$A$3:$U$3,1,2))))=$A5,_xlfn.XLOOKUP(AZ$2,WatchbillMONTHLY!$A$3:$U$3,OFFSET(WatchbillMONTHLY!$A$3:$U$3,1,2)),FALSE),TRUE,FALSE),
IF(_xlfn.XLOOKUP(AZ$2,WatchbillMONTHLY!$A$20:$U$20,OFFSET(WatchbillMONTHLY!$A$20:$U$20,1,2))=IF(_xlfn.XLOOKUP($A5,INDIRECT("_"&amp;_xlfn.XLOOKUP(AZ$2,WatchbillMONTHLY!$A$20:$U$20,OFFSET(WatchbillMONTHLY!$A$20:$U$20,1,2))),INDIRECT("_"&amp;_xlfn.XLOOKUP(AZ$2,WatchbillMONTHLY!$A$20:$U$20,OFFSET(WatchbillMONTHLY!$A$20:$U$20,1,2))))=$A5,_xlfn.XLOOKUP(AZ$2,WatchbillMONTHLY!$A$20:$U$20,OFFSET(WatchbillMONTHLY!$A$20:$U$20,1,2)),FALSE),TRUE,FALSE)),
IF(_xlfn.XLOOKUP(AZ$2,WatchbillMONTHLY!$A$37:$U$37,OFFSET(WatchbillMONTHLY!$A$37:$U$37,1,2))=IF(_xlfn.XLOOKUP($A5,INDIRECT("_"&amp;_xlfn.XLOOKUP(AZ$2,WatchbillMONTHLY!$A$37:$U$37,OFFSET(WatchbillMONTHLY!$A$37:$U$37,1,2))),INDIRECT("_"&amp;_xlfn.XLOOKUP(AZ$2,WatchbillMONTHLY!$A$37:$U$37,OFFSET(WatchbillMONTHLY!$A$37:$U$37,1,2))))=$A5,_xlfn.XLOOKUP(AZ$2,WatchbillMONTHLY!$A$37:$U$37,OFFSET(WatchbillMONTHLY!$A$37:$U$37,1,2)),FALSE),TRUE,FALSE)),
IF(_xlfn.XLOOKUP(AZ$2,WatchbillMONTHLY!$A$54:$U$54,OFFSET(WatchbillMONTHLY!$A$54:$U$54,1,2))=IF(_xlfn.XLOOKUP($A5,INDIRECT("_"&amp;_xlfn.XLOOKUP(AZ$2,WatchbillMONTHLY!$A$54:$U$54,OFFSET(WatchbillMONTHLY!$A$54:$U$54,1,2))),INDIRECT("_"&amp;_xlfn.XLOOKUP(AZ$2,WatchbillMONTHLY!$A$54:$U$54,OFFSET(WatchbillMONTHLY!$A$54:$U$54,1,2))))=$A5,_xlfn.XLOOKUP(AZ$2,WatchbillMONTHLY!$A$54:$U$54,OFFSET(WatchbillMONTHLY!$A$54:$U$54,1,2)),FALSE),TRUE,FALSE)),
IF(_xlfn.XLOOKUP(AZ$2,WatchbillMONTHLY!$A$71:$U$71,OFFSET(WatchbillMONTHLY!$A$71:$U$71,1,2))=IF(_xlfn.XLOOKUP($A5,INDIRECT("_"&amp;_xlfn.XLOOKUP(AZ$2,WatchbillMONTHLY!$A$71:$U$71,OFFSET(WatchbillMONTHLY!$A$71:$U$71,1,2))),INDIRECT("_"&amp;_xlfn.XLOOKUP(AZ$2,WatchbillMONTHLY!$A$71:$U$71,OFFSET(WatchbillMONTHLY!$A$71:$U$71,1,2))))=$A5,_xlfn.XLOOKUP(AZ$2,WatchbillMONTHLY!$A$71:$U$71,OFFSET(WatchbillMONTHLY!$A$71:$U$71,1,2)),FALSE),TRUE,FALSE)),
IF(_xlfn.XLOOKUP(AZ$2,WatchbillMONTHLY!$A$88:$U$88,OFFSET(WatchbillMONTHLY!$A$88:$U$88,1,2))=IF(_xlfn.XLOOKUP($A5,INDIRECT("_"&amp;_xlfn.XLOOKUP(AZ$2,WatchbillMONTHLY!$A$88:$U$88,OFFSET(WatchbillMONTHLY!$A$88:$U$88,1,2))),INDIRECT("_"&amp;_xlfn.XLOOKUP(AZ$2,WatchbillMONTHLY!$A$88:$U$88,OFFSET(WatchbillMONTHLY!$A$88:$U$88,1,2))))=$A5,_xlfn.XLOOKUP(AZ$2,WatchbillMONTHLY!$A$88:$U$88,OFFSET(WatchbillMONTHLY!$A$88:$U$88,1,2)),FALSE),TRUE,FALSE)),
FALSE),FALSE)</f>
        <v>0</v>
      </c>
      <c r="BA5" s="209" t="b" cm="1">
        <f t="array" aca="1" ref="BA5" ca="1">IF(AND($A5 &gt; 0, T5 &gt; 0,BA$2&lt;MiscFormulas!$A$5+1),
_xlfn.IFNA(
_xlfn.IFNA(
_xlfn.IFNA(
_xlfn.IFNA(
_xlfn.IFNA(
_xlfn.IFNA(
IF(_xlfn.XLOOKUP(BA$2,WatchbillMONTHLY!$A$3:$U$3,OFFSET(WatchbillMONTHLY!$A$3:$U$3,1,2))=IF(_xlfn.XLOOKUP($A5,INDIRECT("_"&amp;_xlfn.XLOOKUP(BA$2,WatchbillMONTHLY!$A$3:$U$3,OFFSET(WatchbillMONTHLY!$A$3:$U$3,1,2))),INDIRECT("_"&amp;_xlfn.XLOOKUP(BA$2,WatchbillMONTHLY!$A$3:$U$3,OFFSET(WatchbillMONTHLY!$A$3:$U$3,1,2))))=$A5,_xlfn.XLOOKUP(BA$2,WatchbillMONTHLY!$A$3:$U$3,OFFSET(WatchbillMONTHLY!$A$3:$U$3,1,2)),FALSE),TRUE,FALSE),
IF(_xlfn.XLOOKUP(BA$2,WatchbillMONTHLY!$A$20:$U$20,OFFSET(WatchbillMONTHLY!$A$20:$U$20,1,2))=IF(_xlfn.XLOOKUP($A5,INDIRECT("_"&amp;_xlfn.XLOOKUP(BA$2,WatchbillMONTHLY!$A$20:$U$20,OFFSET(WatchbillMONTHLY!$A$20:$U$20,1,2))),INDIRECT("_"&amp;_xlfn.XLOOKUP(BA$2,WatchbillMONTHLY!$A$20:$U$20,OFFSET(WatchbillMONTHLY!$A$20:$U$20,1,2))))=$A5,_xlfn.XLOOKUP(BA$2,WatchbillMONTHLY!$A$20:$U$20,OFFSET(WatchbillMONTHLY!$A$20:$U$20,1,2)),FALSE),TRUE,FALSE)),
IF(_xlfn.XLOOKUP(BA$2,WatchbillMONTHLY!$A$37:$U$37,OFFSET(WatchbillMONTHLY!$A$37:$U$37,1,2))=IF(_xlfn.XLOOKUP($A5,INDIRECT("_"&amp;_xlfn.XLOOKUP(BA$2,WatchbillMONTHLY!$A$37:$U$37,OFFSET(WatchbillMONTHLY!$A$37:$U$37,1,2))),INDIRECT("_"&amp;_xlfn.XLOOKUP(BA$2,WatchbillMONTHLY!$A$37:$U$37,OFFSET(WatchbillMONTHLY!$A$37:$U$37,1,2))))=$A5,_xlfn.XLOOKUP(BA$2,WatchbillMONTHLY!$A$37:$U$37,OFFSET(WatchbillMONTHLY!$A$37:$U$37,1,2)),FALSE),TRUE,FALSE)),
IF(_xlfn.XLOOKUP(BA$2,WatchbillMONTHLY!$A$54:$U$54,OFFSET(WatchbillMONTHLY!$A$54:$U$54,1,2))=IF(_xlfn.XLOOKUP($A5,INDIRECT("_"&amp;_xlfn.XLOOKUP(BA$2,WatchbillMONTHLY!$A$54:$U$54,OFFSET(WatchbillMONTHLY!$A$54:$U$54,1,2))),INDIRECT("_"&amp;_xlfn.XLOOKUP(BA$2,WatchbillMONTHLY!$A$54:$U$54,OFFSET(WatchbillMONTHLY!$A$54:$U$54,1,2))))=$A5,_xlfn.XLOOKUP(BA$2,WatchbillMONTHLY!$A$54:$U$54,OFFSET(WatchbillMONTHLY!$A$54:$U$54,1,2)),FALSE),TRUE,FALSE)),
IF(_xlfn.XLOOKUP(BA$2,WatchbillMONTHLY!$A$71:$U$71,OFFSET(WatchbillMONTHLY!$A$71:$U$71,1,2))=IF(_xlfn.XLOOKUP($A5,INDIRECT("_"&amp;_xlfn.XLOOKUP(BA$2,WatchbillMONTHLY!$A$71:$U$71,OFFSET(WatchbillMONTHLY!$A$71:$U$71,1,2))),INDIRECT("_"&amp;_xlfn.XLOOKUP(BA$2,WatchbillMONTHLY!$A$71:$U$71,OFFSET(WatchbillMONTHLY!$A$71:$U$71,1,2))))=$A5,_xlfn.XLOOKUP(BA$2,WatchbillMONTHLY!$A$71:$U$71,OFFSET(WatchbillMONTHLY!$A$71:$U$71,1,2)),FALSE),TRUE,FALSE)),
IF(_xlfn.XLOOKUP(BA$2,WatchbillMONTHLY!$A$88:$U$88,OFFSET(WatchbillMONTHLY!$A$88:$U$88,1,2))=IF(_xlfn.XLOOKUP($A5,INDIRECT("_"&amp;_xlfn.XLOOKUP(BA$2,WatchbillMONTHLY!$A$88:$U$88,OFFSET(WatchbillMONTHLY!$A$88:$U$88,1,2))),INDIRECT("_"&amp;_xlfn.XLOOKUP(BA$2,WatchbillMONTHLY!$A$88:$U$88,OFFSET(WatchbillMONTHLY!$A$88:$U$88,1,2))))=$A5,_xlfn.XLOOKUP(BA$2,WatchbillMONTHLY!$A$88:$U$88,OFFSET(WatchbillMONTHLY!$A$88:$U$88,1,2)),FALSE),TRUE,FALSE)),
FALSE),FALSE)</f>
        <v>0</v>
      </c>
      <c r="BB5" s="209" t="b" cm="1">
        <f t="array" aca="1" ref="BB5" ca="1">IF(AND($A5 &gt; 0, U5 &gt; 0,BB$2&lt;MiscFormulas!$A$5+1),
_xlfn.IFNA(
_xlfn.IFNA(
_xlfn.IFNA(
_xlfn.IFNA(
_xlfn.IFNA(
_xlfn.IFNA(
IF(_xlfn.XLOOKUP(BB$2,WatchbillMONTHLY!$A$3:$U$3,OFFSET(WatchbillMONTHLY!$A$3:$U$3,1,2))=IF(_xlfn.XLOOKUP($A5,INDIRECT("_"&amp;_xlfn.XLOOKUP(BB$2,WatchbillMONTHLY!$A$3:$U$3,OFFSET(WatchbillMONTHLY!$A$3:$U$3,1,2))),INDIRECT("_"&amp;_xlfn.XLOOKUP(BB$2,WatchbillMONTHLY!$A$3:$U$3,OFFSET(WatchbillMONTHLY!$A$3:$U$3,1,2))))=$A5,_xlfn.XLOOKUP(BB$2,WatchbillMONTHLY!$A$3:$U$3,OFFSET(WatchbillMONTHLY!$A$3:$U$3,1,2)),FALSE),TRUE,FALSE),
IF(_xlfn.XLOOKUP(BB$2,WatchbillMONTHLY!$A$20:$U$20,OFFSET(WatchbillMONTHLY!$A$20:$U$20,1,2))=IF(_xlfn.XLOOKUP($A5,INDIRECT("_"&amp;_xlfn.XLOOKUP(BB$2,WatchbillMONTHLY!$A$20:$U$20,OFFSET(WatchbillMONTHLY!$A$20:$U$20,1,2))),INDIRECT("_"&amp;_xlfn.XLOOKUP(BB$2,WatchbillMONTHLY!$A$20:$U$20,OFFSET(WatchbillMONTHLY!$A$20:$U$20,1,2))))=$A5,_xlfn.XLOOKUP(BB$2,WatchbillMONTHLY!$A$20:$U$20,OFFSET(WatchbillMONTHLY!$A$20:$U$20,1,2)),FALSE),TRUE,FALSE)),
IF(_xlfn.XLOOKUP(BB$2,WatchbillMONTHLY!$A$37:$U$37,OFFSET(WatchbillMONTHLY!$A$37:$U$37,1,2))=IF(_xlfn.XLOOKUP($A5,INDIRECT("_"&amp;_xlfn.XLOOKUP(BB$2,WatchbillMONTHLY!$A$37:$U$37,OFFSET(WatchbillMONTHLY!$A$37:$U$37,1,2))),INDIRECT("_"&amp;_xlfn.XLOOKUP(BB$2,WatchbillMONTHLY!$A$37:$U$37,OFFSET(WatchbillMONTHLY!$A$37:$U$37,1,2))))=$A5,_xlfn.XLOOKUP(BB$2,WatchbillMONTHLY!$A$37:$U$37,OFFSET(WatchbillMONTHLY!$A$37:$U$37,1,2)),FALSE),TRUE,FALSE)),
IF(_xlfn.XLOOKUP(BB$2,WatchbillMONTHLY!$A$54:$U$54,OFFSET(WatchbillMONTHLY!$A$54:$U$54,1,2))=IF(_xlfn.XLOOKUP($A5,INDIRECT("_"&amp;_xlfn.XLOOKUP(BB$2,WatchbillMONTHLY!$A$54:$U$54,OFFSET(WatchbillMONTHLY!$A$54:$U$54,1,2))),INDIRECT("_"&amp;_xlfn.XLOOKUP(BB$2,WatchbillMONTHLY!$A$54:$U$54,OFFSET(WatchbillMONTHLY!$A$54:$U$54,1,2))))=$A5,_xlfn.XLOOKUP(BB$2,WatchbillMONTHLY!$A$54:$U$54,OFFSET(WatchbillMONTHLY!$A$54:$U$54,1,2)),FALSE),TRUE,FALSE)),
IF(_xlfn.XLOOKUP(BB$2,WatchbillMONTHLY!$A$71:$U$71,OFFSET(WatchbillMONTHLY!$A$71:$U$71,1,2))=IF(_xlfn.XLOOKUP($A5,INDIRECT("_"&amp;_xlfn.XLOOKUP(BB$2,WatchbillMONTHLY!$A$71:$U$71,OFFSET(WatchbillMONTHLY!$A$71:$U$71,1,2))),INDIRECT("_"&amp;_xlfn.XLOOKUP(BB$2,WatchbillMONTHLY!$A$71:$U$71,OFFSET(WatchbillMONTHLY!$A$71:$U$71,1,2))))=$A5,_xlfn.XLOOKUP(BB$2,WatchbillMONTHLY!$A$71:$U$71,OFFSET(WatchbillMONTHLY!$A$71:$U$71,1,2)),FALSE),TRUE,FALSE)),
IF(_xlfn.XLOOKUP(BB$2,WatchbillMONTHLY!$A$88:$U$88,OFFSET(WatchbillMONTHLY!$A$88:$U$88,1,2))=IF(_xlfn.XLOOKUP($A5,INDIRECT("_"&amp;_xlfn.XLOOKUP(BB$2,WatchbillMONTHLY!$A$88:$U$88,OFFSET(WatchbillMONTHLY!$A$88:$U$88,1,2))),INDIRECT("_"&amp;_xlfn.XLOOKUP(BB$2,WatchbillMONTHLY!$A$88:$U$88,OFFSET(WatchbillMONTHLY!$A$88:$U$88,1,2))))=$A5,_xlfn.XLOOKUP(BB$2,WatchbillMONTHLY!$A$88:$U$88,OFFSET(WatchbillMONTHLY!$A$88:$U$88,1,2)),FALSE),TRUE,FALSE)),
FALSE),FALSE)</f>
        <v>0</v>
      </c>
      <c r="BC5" s="209" t="b" cm="1">
        <f t="array" aca="1" ref="BC5" ca="1">IF(AND($A5 &gt; 0, V5 &gt; 0,BC$2&lt;MiscFormulas!$A$5+1),
_xlfn.IFNA(
_xlfn.IFNA(
_xlfn.IFNA(
_xlfn.IFNA(
_xlfn.IFNA(
_xlfn.IFNA(
IF(_xlfn.XLOOKUP(BC$2,WatchbillMONTHLY!$A$3:$U$3,OFFSET(WatchbillMONTHLY!$A$3:$U$3,1,2))=IF(_xlfn.XLOOKUP($A5,INDIRECT("_"&amp;_xlfn.XLOOKUP(BC$2,WatchbillMONTHLY!$A$3:$U$3,OFFSET(WatchbillMONTHLY!$A$3:$U$3,1,2))),INDIRECT("_"&amp;_xlfn.XLOOKUP(BC$2,WatchbillMONTHLY!$A$3:$U$3,OFFSET(WatchbillMONTHLY!$A$3:$U$3,1,2))))=$A5,_xlfn.XLOOKUP(BC$2,WatchbillMONTHLY!$A$3:$U$3,OFFSET(WatchbillMONTHLY!$A$3:$U$3,1,2)),FALSE),TRUE,FALSE),
IF(_xlfn.XLOOKUP(BC$2,WatchbillMONTHLY!$A$20:$U$20,OFFSET(WatchbillMONTHLY!$A$20:$U$20,1,2))=IF(_xlfn.XLOOKUP($A5,INDIRECT("_"&amp;_xlfn.XLOOKUP(BC$2,WatchbillMONTHLY!$A$20:$U$20,OFFSET(WatchbillMONTHLY!$A$20:$U$20,1,2))),INDIRECT("_"&amp;_xlfn.XLOOKUP(BC$2,WatchbillMONTHLY!$A$20:$U$20,OFFSET(WatchbillMONTHLY!$A$20:$U$20,1,2))))=$A5,_xlfn.XLOOKUP(BC$2,WatchbillMONTHLY!$A$20:$U$20,OFFSET(WatchbillMONTHLY!$A$20:$U$20,1,2)),FALSE),TRUE,FALSE)),
IF(_xlfn.XLOOKUP(BC$2,WatchbillMONTHLY!$A$37:$U$37,OFFSET(WatchbillMONTHLY!$A$37:$U$37,1,2))=IF(_xlfn.XLOOKUP($A5,INDIRECT("_"&amp;_xlfn.XLOOKUP(BC$2,WatchbillMONTHLY!$A$37:$U$37,OFFSET(WatchbillMONTHLY!$A$37:$U$37,1,2))),INDIRECT("_"&amp;_xlfn.XLOOKUP(BC$2,WatchbillMONTHLY!$A$37:$U$37,OFFSET(WatchbillMONTHLY!$A$37:$U$37,1,2))))=$A5,_xlfn.XLOOKUP(BC$2,WatchbillMONTHLY!$A$37:$U$37,OFFSET(WatchbillMONTHLY!$A$37:$U$37,1,2)),FALSE),TRUE,FALSE)),
IF(_xlfn.XLOOKUP(BC$2,WatchbillMONTHLY!$A$54:$U$54,OFFSET(WatchbillMONTHLY!$A$54:$U$54,1,2))=IF(_xlfn.XLOOKUP($A5,INDIRECT("_"&amp;_xlfn.XLOOKUP(BC$2,WatchbillMONTHLY!$A$54:$U$54,OFFSET(WatchbillMONTHLY!$A$54:$U$54,1,2))),INDIRECT("_"&amp;_xlfn.XLOOKUP(BC$2,WatchbillMONTHLY!$A$54:$U$54,OFFSET(WatchbillMONTHLY!$A$54:$U$54,1,2))))=$A5,_xlfn.XLOOKUP(BC$2,WatchbillMONTHLY!$A$54:$U$54,OFFSET(WatchbillMONTHLY!$A$54:$U$54,1,2)),FALSE),TRUE,FALSE)),
IF(_xlfn.XLOOKUP(BC$2,WatchbillMONTHLY!$A$71:$U$71,OFFSET(WatchbillMONTHLY!$A$71:$U$71,1,2))=IF(_xlfn.XLOOKUP($A5,INDIRECT("_"&amp;_xlfn.XLOOKUP(BC$2,WatchbillMONTHLY!$A$71:$U$71,OFFSET(WatchbillMONTHLY!$A$71:$U$71,1,2))),INDIRECT("_"&amp;_xlfn.XLOOKUP(BC$2,WatchbillMONTHLY!$A$71:$U$71,OFFSET(WatchbillMONTHLY!$A$71:$U$71,1,2))))=$A5,_xlfn.XLOOKUP(BC$2,WatchbillMONTHLY!$A$71:$U$71,OFFSET(WatchbillMONTHLY!$A$71:$U$71,1,2)),FALSE),TRUE,FALSE)),
IF(_xlfn.XLOOKUP(BC$2,WatchbillMONTHLY!$A$88:$U$88,OFFSET(WatchbillMONTHLY!$A$88:$U$88,1,2))=IF(_xlfn.XLOOKUP($A5,INDIRECT("_"&amp;_xlfn.XLOOKUP(BC$2,WatchbillMONTHLY!$A$88:$U$88,OFFSET(WatchbillMONTHLY!$A$88:$U$88,1,2))),INDIRECT("_"&amp;_xlfn.XLOOKUP(BC$2,WatchbillMONTHLY!$A$88:$U$88,OFFSET(WatchbillMONTHLY!$A$88:$U$88,1,2))))=$A5,_xlfn.XLOOKUP(BC$2,WatchbillMONTHLY!$A$88:$U$88,OFFSET(WatchbillMONTHLY!$A$88:$U$88,1,2)),FALSE),TRUE,FALSE)),
FALSE),FALSE)</f>
        <v>0</v>
      </c>
      <c r="BD5" s="209" t="b" cm="1">
        <f t="array" aca="1" ref="BD5" ca="1">IF(AND($A5 &gt; 0, W5 &gt; 0,BD$2&lt;MiscFormulas!$A$5+1),
_xlfn.IFNA(
_xlfn.IFNA(
_xlfn.IFNA(
_xlfn.IFNA(
_xlfn.IFNA(
_xlfn.IFNA(
IF(_xlfn.XLOOKUP(BD$2,WatchbillMONTHLY!$A$3:$U$3,OFFSET(WatchbillMONTHLY!$A$3:$U$3,1,2))=IF(_xlfn.XLOOKUP($A5,INDIRECT("_"&amp;_xlfn.XLOOKUP(BD$2,WatchbillMONTHLY!$A$3:$U$3,OFFSET(WatchbillMONTHLY!$A$3:$U$3,1,2))),INDIRECT("_"&amp;_xlfn.XLOOKUP(BD$2,WatchbillMONTHLY!$A$3:$U$3,OFFSET(WatchbillMONTHLY!$A$3:$U$3,1,2))))=$A5,_xlfn.XLOOKUP(BD$2,WatchbillMONTHLY!$A$3:$U$3,OFFSET(WatchbillMONTHLY!$A$3:$U$3,1,2)),FALSE),TRUE,FALSE),
IF(_xlfn.XLOOKUP(BD$2,WatchbillMONTHLY!$A$20:$U$20,OFFSET(WatchbillMONTHLY!$A$20:$U$20,1,2))=IF(_xlfn.XLOOKUP($A5,INDIRECT("_"&amp;_xlfn.XLOOKUP(BD$2,WatchbillMONTHLY!$A$20:$U$20,OFFSET(WatchbillMONTHLY!$A$20:$U$20,1,2))),INDIRECT("_"&amp;_xlfn.XLOOKUP(BD$2,WatchbillMONTHLY!$A$20:$U$20,OFFSET(WatchbillMONTHLY!$A$20:$U$20,1,2))))=$A5,_xlfn.XLOOKUP(BD$2,WatchbillMONTHLY!$A$20:$U$20,OFFSET(WatchbillMONTHLY!$A$20:$U$20,1,2)),FALSE),TRUE,FALSE)),
IF(_xlfn.XLOOKUP(BD$2,WatchbillMONTHLY!$A$37:$U$37,OFFSET(WatchbillMONTHLY!$A$37:$U$37,1,2))=IF(_xlfn.XLOOKUP($A5,INDIRECT("_"&amp;_xlfn.XLOOKUP(BD$2,WatchbillMONTHLY!$A$37:$U$37,OFFSET(WatchbillMONTHLY!$A$37:$U$37,1,2))),INDIRECT("_"&amp;_xlfn.XLOOKUP(BD$2,WatchbillMONTHLY!$A$37:$U$37,OFFSET(WatchbillMONTHLY!$A$37:$U$37,1,2))))=$A5,_xlfn.XLOOKUP(BD$2,WatchbillMONTHLY!$A$37:$U$37,OFFSET(WatchbillMONTHLY!$A$37:$U$37,1,2)),FALSE),TRUE,FALSE)),
IF(_xlfn.XLOOKUP(BD$2,WatchbillMONTHLY!$A$54:$U$54,OFFSET(WatchbillMONTHLY!$A$54:$U$54,1,2))=IF(_xlfn.XLOOKUP($A5,INDIRECT("_"&amp;_xlfn.XLOOKUP(BD$2,WatchbillMONTHLY!$A$54:$U$54,OFFSET(WatchbillMONTHLY!$A$54:$U$54,1,2))),INDIRECT("_"&amp;_xlfn.XLOOKUP(BD$2,WatchbillMONTHLY!$A$54:$U$54,OFFSET(WatchbillMONTHLY!$A$54:$U$54,1,2))))=$A5,_xlfn.XLOOKUP(BD$2,WatchbillMONTHLY!$A$54:$U$54,OFFSET(WatchbillMONTHLY!$A$54:$U$54,1,2)),FALSE),TRUE,FALSE)),
IF(_xlfn.XLOOKUP(BD$2,WatchbillMONTHLY!$A$71:$U$71,OFFSET(WatchbillMONTHLY!$A$71:$U$71,1,2))=IF(_xlfn.XLOOKUP($A5,INDIRECT("_"&amp;_xlfn.XLOOKUP(BD$2,WatchbillMONTHLY!$A$71:$U$71,OFFSET(WatchbillMONTHLY!$A$71:$U$71,1,2))),INDIRECT("_"&amp;_xlfn.XLOOKUP(BD$2,WatchbillMONTHLY!$A$71:$U$71,OFFSET(WatchbillMONTHLY!$A$71:$U$71,1,2))))=$A5,_xlfn.XLOOKUP(BD$2,WatchbillMONTHLY!$A$71:$U$71,OFFSET(WatchbillMONTHLY!$A$71:$U$71,1,2)),FALSE),TRUE,FALSE)),
IF(_xlfn.XLOOKUP(BD$2,WatchbillMONTHLY!$A$88:$U$88,OFFSET(WatchbillMONTHLY!$A$88:$U$88,1,2))=IF(_xlfn.XLOOKUP($A5,INDIRECT("_"&amp;_xlfn.XLOOKUP(BD$2,WatchbillMONTHLY!$A$88:$U$88,OFFSET(WatchbillMONTHLY!$A$88:$U$88,1,2))),INDIRECT("_"&amp;_xlfn.XLOOKUP(BD$2,WatchbillMONTHLY!$A$88:$U$88,OFFSET(WatchbillMONTHLY!$A$88:$U$88,1,2))))=$A5,_xlfn.XLOOKUP(BD$2,WatchbillMONTHLY!$A$88:$U$88,OFFSET(WatchbillMONTHLY!$A$88:$U$88,1,2)),FALSE),TRUE,FALSE)),
FALSE),FALSE)</f>
        <v>0</v>
      </c>
      <c r="BE5" s="209" t="b" cm="1">
        <f t="array" aca="1" ref="BE5" ca="1">IF(AND($A5 &gt; 0, X5 &gt; 0,BE$2&lt;MiscFormulas!$A$5+1),
_xlfn.IFNA(
_xlfn.IFNA(
_xlfn.IFNA(
_xlfn.IFNA(
_xlfn.IFNA(
_xlfn.IFNA(
IF(_xlfn.XLOOKUP(BE$2,WatchbillMONTHLY!$A$3:$U$3,OFFSET(WatchbillMONTHLY!$A$3:$U$3,1,2))=IF(_xlfn.XLOOKUP($A5,INDIRECT("_"&amp;_xlfn.XLOOKUP(BE$2,WatchbillMONTHLY!$A$3:$U$3,OFFSET(WatchbillMONTHLY!$A$3:$U$3,1,2))),INDIRECT("_"&amp;_xlfn.XLOOKUP(BE$2,WatchbillMONTHLY!$A$3:$U$3,OFFSET(WatchbillMONTHLY!$A$3:$U$3,1,2))))=$A5,_xlfn.XLOOKUP(BE$2,WatchbillMONTHLY!$A$3:$U$3,OFFSET(WatchbillMONTHLY!$A$3:$U$3,1,2)),FALSE),TRUE,FALSE),
IF(_xlfn.XLOOKUP(BE$2,WatchbillMONTHLY!$A$20:$U$20,OFFSET(WatchbillMONTHLY!$A$20:$U$20,1,2))=IF(_xlfn.XLOOKUP($A5,INDIRECT("_"&amp;_xlfn.XLOOKUP(BE$2,WatchbillMONTHLY!$A$20:$U$20,OFFSET(WatchbillMONTHLY!$A$20:$U$20,1,2))),INDIRECT("_"&amp;_xlfn.XLOOKUP(BE$2,WatchbillMONTHLY!$A$20:$U$20,OFFSET(WatchbillMONTHLY!$A$20:$U$20,1,2))))=$A5,_xlfn.XLOOKUP(BE$2,WatchbillMONTHLY!$A$20:$U$20,OFFSET(WatchbillMONTHLY!$A$20:$U$20,1,2)),FALSE),TRUE,FALSE)),
IF(_xlfn.XLOOKUP(BE$2,WatchbillMONTHLY!$A$37:$U$37,OFFSET(WatchbillMONTHLY!$A$37:$U$37,1,2))=IF(_xlfn.XLOOKUP($A5,INDIRECT("_"&amp;_xlfn.XLOOKUP(BE$2,WatchbillMONTHLY!$A$37:$U$37,OFFSET(WatchbillMONTHLY!$A$37:$U$37,1,2))),INDIRECT("_"&amp;_xlfn.XLOOKUP(BE$2,WatchbillMONTHLY!$A$37:$U$37,OFFSET(WatchbillMONTHLY!$A$37:$U$37,1,2))))=$A5,_xlfn.XLOOKUP(BE$2,WatchbillMONTHLY!$A$37:$U$37,OFFSET(WatchbillMONTHLY!$A$37:$U$37,1,2)),FALSE),TRUE,FALSE)),
IF(_xlfn.XLOOKUP(BE$2,WatchbillMONTHLY!$A$54:$U$54,OFFSET(WatchbillMONTHLY!$A$54:$U$54,1,2))=IF(_xlfn.XLOOKUP($A5,INDIRECT("_"&amp;_xlfn.XLOOKUP(BE$2,WatchbillMONTHLY!$A$54:$U$54,OFFSET(WatchbillMONTHLY!$A$54:$U$54,1,2))),INDIRECT("_"&amp;_xlfn.XLOOKUP(BE$2,WatchbillMONTHLY!$A$54:$U$54,OFFSET(WatchbillMONTHLY!$A$54:$U$54,1,2))))=$A5,_xlfn.XLOOKUP(BE$2,WatchbillMONTHLY!$A$54:$U$54,OFFSET(WatchbillMONTHLY!$A$54:$U$54,1,2)),FALSE),TRUE,FALSE)),
IF(_xlfn.XLOOKUP(BE$2,WatchbillMONTHLY!$A$71:$U$71,OFFSET(WatchbillMONTHLY!$A$71:$U$71,1,2))=IF(_xlfn.XLOOKUP($A5,INDIRECT("_"&amp;_xlfn.XLOOKUP(BE$2,WatchbillMONTHLY!$A$71:$U$71,OFFSET(WatchbillMONTHLY!$A$71:$U$71,1,2))),INDIRECT("_"&amp;_xlfn.XLOOKUP(BE$2,WatchbillMONTHLY!$A$71:$U$71,OFFSET(WatchbillMONTHLY!$A$71:$U$71,1,2))))=$A5,_xlfn.XLOOKUP(BE$2,WatchbillMONTHLY!$A$71:$U$71,OFFSET(WatchbillMONTHLY!$A$71:$U$71,1,2)),FALSE),TRUE,FALSE)),
IF(_xlfn.XLOOKUP(BE$2,WatchbillMONTHLY!$A$88:$U$88,OFFSET(WatchbillMONTHLY!$A$88:$U$88,1,2))=IF(_xlfn.XLOOKUP($A5,INDIRECT("_"&amp;_xlfn.XLOOKUP(BE$2,WatchbillMONTHLY!$A$88:$U$88,OFFSET(WatchbillMONTHLY!$A$88:$U$88,1,2))),INDIRECT("_"&amp;_xlfn.XLOOKUP(BE$2,WatchbillMONTHLY!$A$88:$U$88,OFFSET(WatchbillMONTHLY!$A$88:$U$88,1,2))))=$A5,_xlfn.XLOOKUP(BE$2,WatchbillMONTHLY!$A$88:$U$88,OFFSET(WatchbillMONTHLY!$A$88:$U$88,1,2)),FALSE),TRUE,FALSE)),
FALSE),FALSE)</f>
        <v>0</v>
      </c>
      <c r="BF5" s="209" t="b" cm="1">
        <f t="array" aca="1" ref="BF5" ca="1">IF(AND($A5 &gt; 0, Y5 &gt; 0,BF$2&lt;MiscFormulas!$A$5+1),
_xlfn.IFNA(
_xlfn.IFNA(
_xlfn.IFNA(
_xlfn.IFNA(
_xlfn.IFNA(
_xlfn.IFNA(
IF(_xlfn.XLOOKUP(BF$2,WatchbillMONTHLY!$A$3:$U$3,OFFSET(WatchbillMONTHLY!$A$3:$U$3,1,2))=IF(_xlfn.XLOOKUP($A5,INDIRECT("_"&amp;_xlfn.XLOOKUP(BF$2,WatchbillMONTHLY!$A$3:$U$3,OFFSET(WatchbillMONTHLY!$A$3:$U$3,1,2))),INDIRECT("_"&amp;_xlfn.XLOOKUP(BF$2,WatchbillMONTHLY!$A$3:$U$3,OFFSET(WatchbillMONTHLY!$A$3:$U$3,1,2))))=$A5,_xlfn.XLOOKUP(BF$2,WatchbillMONTHLY!$A$3:$U$3,OFFSET(WatchbillMONTHLY!$A$3:$U$3,1,2)),FALSE),TRUE,FALSE),
IF(_xlfn.XLOOKUP(BF$2,WatchbillMONTHLY!$A$20:$U$20,OFFSET(WatchbillMONTHLY!$A$20:$U$20,1,2))=IF(_xlfn.XLOOKUP($A5,INDIRECT("_"&amp;_xlfn.XLOOKUP(BF$2,WatchbillMONTHLY!$A$20:$U$20,OFFSET(WatchbillMONTHLY!$A$20:$U$20,1,2))),INDIRECT("_"&amp;_xlfn.XLOOKUP(BF$2,WatchbillMONTHLY!$A$20:$U$20,OFFSET(WatchbillMONTHLY!$A$20:$U$20,1,2))))=$A5,_xlfn.XLOOKUP(BF$2,WatchbillMONTHLY!$A$20:$U$20,OFFSET(WatchbillMONTHLY!$A$20:$U$20,1,2)),FALSE),TRUE,FALSE)),
IF(_xlfn.XLOOKUP(BF$2,WatchbillMONTHLY!$A$37:$U$37,OFFSET(WatchbillMONTHLY!$A$37:$U$37,1,2))=IF(_xlfn.XLOOKUP($A5,INDIRECT("_"&amp;_xlfn.XLOOKUP(BF$2,WatchbillMONTHLY!$A$37:$U$37,OFFSET(WatchbillMONTHLY!$A$37:$U$37,1,2))),INDIRECT("_"&amp;_xlfn.XLOOKUP(BF$2,WatchbillMONTHLY!$A$37:$U$37,OFFSET(WatchbillMONTHLY!$A$37:$U$37,1,2))))=$A5,_xlfn.XLOOKUP(BF$2,WatchbillMONTHLY!$A$37:$U$37,OFFSET(WatchbillMONTHLY!$A$37:$U$37,1,2)),FALSE),TRUE,FALSE)),
IF(_xlfn.XLOOKUP(BF$2,WatchbillMONTHLY!$A$54:$U$54,OFFSET(WatchbillMONTHLY!$A$54:$U$54,1,2))=IF(_xlfn.XLOOKUP($A5,INDIRECT("_"&amp;_xlfn.XLOOKUP(BF$2,WatchbillMONTHLY!$A$54:$U$54,OFFSET(WatchbillMONTHLY!$A$54:$U$54,1,2))),INDIRECT("_"&amp;_xlfn.XLOOKUP(BF$2,WatchbillMONTHLY!$A$54:$U$54,OFFSET(WatchbillMONTHLY!$A$54:$U$54,1,2))))=$A5,_xlfn.XLOOKUP(BF$2,WatchbillMONTHLY!$A$54:$U$54,OFFSET(WatchbillMONTHLY!$A$54:$U$54,1,2)),FALSE),TRUE,FALSE)),
IF(_xlfn.XLOOKUP(BF$2,WatchbillMONTHLY!$A$71:$U$71,OFFSET(WatchbillMONTHLY!$A$71:$U$71,1,2))=IF(_xlfn.XLOOKUP($A5,INDIRECT("_"&amp;_xlfn.XLOOKUP(BF$2,WatchbillMONTHLY!$A$71:$U$71,OFFSET(WatchbillMONTHLY!$A$71:$U$71,1,2))),INDIRECT("_"&amp;_xlfn.XLOOKUP(BF$2,WatchbillMONTHLY!$A$71:$U$71,OFFSET(WatchbillMONTHLY!$A$71:$U$71,1,2))))=$A5,_xlfn.XLOOKUP(BF$2,WatchbillMONTHLY!$A$71:$U$71,OFFSET(WatchbillMONTHLY!$A$71:$U$71,1,2)),FALSE),TRUE,FALSE)),
IF(_xlfn.XLOOKUP(BF$2,WatchbillMONTHLY!$A$88:$U$88,OFFSET(WatchbillMONTHLY!$A$88:$U$88,1,2))=IF(_xlfn.XLOOKUP($A5,INDIRECT("_"&amp;_xlfn.XLOOKUP(BF$2,WatchbillMONTHLY!$A$88:$U$88,OFFSET(WatchbillMONTHLY!$A$88:$U$88,1,2))),INDIRECT("_"&amp;_xlfn.XLOOKUP(BF$2,WatchbillMONTHLY!$A$88:$U$88,OFFSET(WatchbillMONTHLY!$A$88:$U$88,1,2))))=$A5,_xlfn.XLOOKUP(BF$2,WatchbillMONTHLY!$A$88:$U$88,OFFSET(WatchbillMONTHLY!$A$88:$U$88,1,2)),FALSE),TRUE,FALSE)),
FALSE),FALSE)</f>
        <v>0</v>
      </c>
      <c r="BG5" s="209" t="b" cm="1">
        <f t="array" aca="1" ref="BG5" ca="1">IF(AND($A5 &gt; 0, Z5 &gt; 0,BG$2&lt;MiscFormulas!$A$5+1),
_xlfn.IFNA(
_xlfn.IFNA(
_xlfn.IFNA(
_xlfn.IFNA(
_xlfn.IFNA(
_xlfn.IFNA(
IF(_xlfn.XLOOKUP(BG$2,WatchbillMONTHLY!$A$3:$U$3,OFFSET(WatchbillMONTHLY!$A$3:$U$3,1,2))=IF(_xlfn.XLOOKUP($A5,INDIRECT("_"&amp;_xlfn.XLOOKUP(BG$2,WatchbillMONTHLY!$A$3:$U$3,OFFSET(WatchbillMONTHLY!$A$3:$U$3,1,2))),INDIRECT("_"&amp;_xlfn.XLOOKUP(BG$2,WatchbillMONTHLY!$A$3:$U$3,OFFSET(WatchbillMONTHLY!$A$3:$U$3,1,2))))=$A5,_xlfn.XLOOKUP(BG$2,WatchbillMONTHLY!$A$3:$U$3,OFFSET(WatchbillMONTHLY!$A$3:$U$3,1,2)),FALSE),TRUE,FALSE),
IF(_xlfn.XLOOKUP(BG$2,WatchbillMONTHLY!$A$20:$U$20,OFFSET(WatchbillMONTHLY!$A$20:$U$20,1,2))=IF(_xlfn.XLOOKUP($A5,INDIRECT("_"&amp;_xlfn.XLOOKUP(BG$2,WatchbillMONTHLY!$A$20:$U$20,OFFSET(WatchbillMONTHLY!$A$20:$U$20,1,2))),INDIRECT("_"&amp;_xlfn.XLOOKUP(BG$2,WatchbillMONTHLY!$A$20:$U$20,OFFSET(WatchbillMONTHLY!$A$20:$U$20,1,2))))=$A5,_xlfn.XLOOKUP(BG$2,WatchbillMONTHLY!$A$20:$U$20,OFFSET(WatchbillMONTHLY!$A$20:$U$20,1,2)),FALSE),TRUE,FALSE)),
IF(_xlfn.XLOOKUP(BG$2,WatchbillMONTHLY!$A$37:$U$37,OFFSET(WatchbillMONTHLY!$A$37:$U$37,1,2))=IF(_xlfn.XLOOKUP($A5,INDIRECT("_"&amp;_xlfn.XLOOKUP(BG$2,WatchbillMONTHLY!$A$37:$U$37,OFFSET(WatchbillMONTHLY!$A$37:$U$37,1,2))),INDIRECT("_"&amp;_xlfn.XLOOKUP(BG$2,WatchbillMONTHLY!$A$37:$U$37,OFFSET(WatchbillMONTHLY!$A$37:$U$37,1,2))))=$A5,_xlfn.XLOOKUP(BG$2,WatchbillMONTHLY!$A$37:$U$37,OFFSET(WatchbillMONTHLY!$A$37:$U$37,1,2)),FALSE),TRUE,FALSE)),
IF(_xlfn.XLOOKUP(BG$2,WatchbillMONTHLY!$A$54:$U$54,OFFSET(WatchbillMONTHLY!$A$54:$U$54,1,2))=IF(_xlfn.XLOOKUP($A5,INDIRECT("_"&amp;_xlfn.XLOOKUP(BG$2,WatchbillMONTHLY!$A$54:$U$54,OFFSET(WatchbillMONTHLY!$A$54:$U$54,1,2))),INDIRECT("_"&amp;_xlfn.XLOOKUP(BG$2,WatchbillMONTHLY!$A$54:$U$54,OFFSET(WatchbillMONTHLY!$A$54:$U$54,1,2))))=$A5,_xlfn.XLOOKUP(BG$2,WatchbillMONTHLY!$A$54:$U$54,OFFSET(WatchbillMONTHLY!$A$54:$U$54,1,2)),FALSE),TRUE,FALSE)),
IF(_xlfn.XLOOKUP(BG$2,WatchbillMONTHLY!$A$71:$U$71,OFFSET(WatchbillMONTHLY!$A$71:$U$71,1,2))=IF(_xlfn.XLOOKUP($A5,INDIRECT("_"&amp;_xlfn.XLOOKUP(BG$2,WatchbillMONTHLY!$A$71:$U$71,OFFSET(WatchbillMONTHLY!$A$71:$U$71,1,2))),INDIRECT("_"&amp;_xlfn.XLOOKUP(BG$2,WatchbillMONTHLY!$A$71:$U$71,OFFSET(WatchbillMONTHLY!$A$71:$U$71,1,2))))=$A5,_xlfn.XLOOKUP(BG$2,WatchbillMONTHLY!$A$71:$U$71,OFFSET(WatchbillMONTHLY!$A$71:$U$71,1,2)),FALSE),TRUE,FALSE)),
IF(_xlfn.XLOOKUP(BG$2,WatchbillMONTHLY!$A$88:$U$88,OFFSET(WatchbillMONTHLY!$A$88:$U$88,1,2))=IF(_xlfn.XLOOKUP($A5,INDIRECT("_"&amp;_xlfn.XLOOKUP(BG$2,WatchbillMONTHLY!$A$88:$U$88,OFFSET(WatchbillMONTHLY!$A$88:$U$88,1,2))),INDIRECT("_"&amp;_xlfn.XLOOKUP(BG$2,WatchbillMONTHLY!$A$88:$U$88,OFFSET(WatchbillMONTHLY!$A$88:$U$88,1,2))))=$A5,_xlfn.XLOOKUP(BG$2,WatchbillMONTHLY!$A$88:$U$88,OFFSET(WatchbillMONTHLY!$A$88:$U$88,1,2)),FALSE),TRUE,FALSE)),
FALSE),FALSE)</f>
        <v>0</v>
      </c>
      <c r="BH5" s="209" t="b" cm="1">
        <f t="array" aca="1" ref="BH5" ca="1">IF(AND($A5 &gt; 0, AA5 &gt; 0,BH$2&lt;MiscFormulas!$A$5+1),
_xlfn.IFNA(
_xlfn.IFNA(
_xlfn.IFNA(
_xlfn.IFNA(
_xlfn.IFNA(
_xlfn.IFNA(
IF(_xlfn.XLOOKUP(BH$2,WatchbillMONTHLY!$A$3:$U$3,OFFSET(WatchbillMONTHLY!$A$3:$U$3,1,2))=IF(_xlfn.XLOOKUP($A5,INDIRECT("_"&amp;_xlfn.XLOOKUP(BH$2,WatchbillMONTHLY!$A$3:$U$3,OFFSET(WatchbillMONTHLY!$A$3:$U$3,1,2))),INDIRECT("_"&amp;_xlfn.XLOOKUP(BH$2,WatchbillMONTHLY!$A$3:$U$3,OFFSET(WatchbillMONTHLY!$A$3:$U$3,1,2))))=$A5,_xlfn.XLOOKUP(BH$2,WatchbillMONTHLY!$A$3:$U$3,OFFSET(WatchbillMONTHLY!$A$3:$U$3,1,2)),FALSE),TRUE,FALSE),
IF(_xlfn.XLOOKUP(BH$2,WatchbillMONTHLY!$A$20:$U$20,OFFSET(WatchbillMONTHLY!$A$20:$U$20,1,2))=IF(_xlfn.XLOOKUP($A5,INDIRECT("_"&amp;_xlfn.XLOOKUP(BH$2,WatchbillMONTHLY!$A$20:$U$20,OFFSET(WatchbillMONTHLY!$A$20:$U$20,1,2))),INDIRECT("_"&amp;_xlfn.XLOOKUP(BH$2,WatchbillMONTHLY!$A$20:$U$20,OFFSET(WatchbillMONTHLY!$A$20:$U$20,1,2))))=$A5,_xlfn.XLOOKUP(BH$2,WatchbillMONTHLY!$A$20:$U$20,OFFSET(WatchbillMONTHLY!$A$20:$U$20,1,2)),FALSE),TRUE,FALSE)),
IF(_xlfn.XLOOKUP(BH$2,WatchbillMONTHLY!$A$37:$U$37,OFFSET(WatchbillMONTHLY!$A$37:$U$37,1,2))=IF(_xlfn.XLOOKUP($A5,INDIRECT("_"&amp;_xlfn.XLOOKUP(BH$2,WatchbillMONTHLY!$A$37:$U$37,OFFSET(WatchbillMONTHLY!$A$37:$U$37,1,2))),INDIRECT("_"&amp;_xlfn.XLOOKUP(BH$2,WatchbillMONTHLY!$A$37:$U$37,OFFSET(WatchbillMONTHLY!$A$37:$U$37,1,2))))=$A5,_xlfn.XLOOKUP(BH$2,WatchbillMONTHLY!$A$37:$U$37,OFFSET(WatchbillMONTHLY!$A$37:$U$37,1,2)),FALSE),TRUE,FALSE)),
IF(_xlfn.XLOOKUP(BH$2,WatchbillMONTHLY!$A$54:$U$54,OFFSET(WatchbillMONTHLY!$A$54:$U$54,1,2))=IF(_xlfn.XLOOKUP($A5,INDIRECT("_"&amp;_xlfn.XLOOKUP(BH$2,WatchbillMONTHLY!$A$54:$U$54,OFFSET(WatchbillMONTHLY!$A$54:$U$54,1,2))),INDIRECT("_"&amp;_xlfn.XLOOKUP(BH$2,WatchbillMONTHLY!$A$54:$U$54,OFFSET(WatchbillMONTHLY!$A$54:$U$54,1,2))))=$A5,_xlfn.XLOOKUP(BH$2,WatchbillMONTHLY!$A$54:$U$54,OFFSET(WatchbillMONTHLY!$A$54:$U$54,1,2)),FALSE),TRUE,FALSE)),
IF(_xlfn.XLOOKUP(BH$2,WatchbillMONTHLY!$A$71:$U$71,OFFSET(WatchbillMONTHLY!$A$71:$U$71,1,2))=IF(_xlfn.XLOOKUP($A5,INDIRECT("_"&amp;_xlfn.XLOOKUP(BH$2,WatchbillMONTHLY!$A$71:$U$71,OFFSET(WatchbillMONTHLY!$A$71:$U$71,1,2))),INDIRECT("_"&amp;_xlfn.XLOOKUP(BH$2,WatchbillMONTHLY!$A$71:$U$71,OFFSET(WatchbillMONTHLY!$A$71:$U$71,1,2))))=$A5,_xlfn.XLOOKUP(BH$2,WatchbillMONTHLY!$A$71:$U$71,OFFSET(WatchbillMONTHLY!$A$71:$U$71,1,2)),FALSE),TRUE,FALSE)),
IF(_xlfn.XLOOKUP(BH$2,WatchbillMONTHLY!$A$88:$U$88,OFFSET(WatchbillMONTHLY!$A$88:$U$88,1,2))=IF(_xlfn.XLOOKUP($A5,INDIRECT("_"&amp;_xlfn.XLOOKUP(BH$2,WatchbillMONTHLY!$A$88:$U$88,OFFSET(WatchbillMONTHLY!$A$88:$U$88,1,2))),INDIRECT("_"&amp;_xlfn.XLOOKUP(BH$2,WatchbillMONTHLY!$A$88:$U$88,OFFSET(WatchbillMONTHLY!$A$88:$U$88,1,2))))=$A5,_xlfn.XLOOKUP(BH$2,WatchbillMONTHLY!$A$88:$U$88,OFFSET(WatchbillMONTHLY!$A$88:$U$88,1,2)),FALSE),TRUE,FALSE)),
FALSE),FALSE)</f>
        <v>0</v>
      </c>
      <c r="BI5" s="209" t="b" cm="1">
        <f t="array" aca="1" ref="BI5" ca="1">IF(AND($A5 &gt; 0, AB5 &gt; 0,BI$2&lt;MiscFormulas!$A$5+1),
_xlfn.IFNA(
_xlfn.IFNA(
_xlfn.IFNA(
_xlfn.IFNA(
_xlfn.IFNA(
_xlfn.IFNA(
IF(_xlfn.XLOOKUP(BI$2,WatchbillMONTHLY!$A$3:$U$3,OFFSET(WatchbillMONTHLY!$A$3:$U$3,1,2))=IF(_xlfn.XLOOKUP($A5,INDIRECT("_"&amp;_xlfn.XLOOKUP(BI$2,WatchbillMONTHLY!$A$3:$U$3,OFFSET(WatchbillMONTHLY!$A$3:$U$3,1,2))),INDIRECT("_"&amp;_xlfn.XLOOKUP(BI$2,WatchbillMONTHLY!$A$3:$U$3,OFFSET(WatchbillMONTHLY!$A$3:$U$3,1,2))))=$A5,_xlfn.XLOOKUP(BI$2,WatchbillMONTHLY!$A$3:$U$3,OFFSET(WatchbillMONTHLY!$A$3:$U$3,1,2)),FALSE),TRUE,FALSE),
IF(_xlfn.XLOOKUP(BI$2,WatchbillMONTHLY!$A$20:$U$20,OFFSET(WatchbillMONTHLY!$A$20:$U$20,1,2))=IF(_xlfn.XLOOKUP($A5,INDIRECT("_"&amp;_xlfn.XLOOKUP(BI$2,WatchbillMONTHLY!$A$20:$U$20,OFFSET(WatchbillMONTHLY!$A$20:$U$20,1,2))),INDIRECT("_"&amp;_xlfn.XLOOKUP(BI$2,WatchbillMONTHLY!$A$20:$U$20,OFFSET(WatchbillMONTHLY!$A$20:$U$20,1,2))))=$A5,_xlfn.XLOOKUP(BI$2,WatchbillMONTHLY!$A$20:$U$20,OFFSET(WatchbillMONTHLY!$A$20:$U$20,1,2)),FALSE),TRUE,FALSE)),
IF(_xlfn.XLOOKUP(BI$2,WatchbillMONTHLY!$A$37:$U$37,OFFSET(WatchbillMONTHLY!$A$37:$U$37,1,2))=IF(_xlfn.XLOOKUP($A5,INDIRECT("_"&amp;_xlfn.XLOOKUP(BI$2,WatchbillMONTHLY!$A$37:$U$37,OFFSET(WatchbillMONTHLY!$A$37:$U$37,1,2))),INDIRECT("_"&amp;_xlfn.XLOOKUP(BI$2,WatchbillMONTHLY!$A$37:$U$37,OFFSET(WatchbillMONTHLY!$A$37:$U$37,1,2))))=$A5,_xlfn.XLOOKUP(BI$2,WatchbillMONTHLY!$A$37:$U$37,OFFSET(WatchbillMONTHLY!$A$37:$U$37,1,2)),FALSE),TRUE,FALSE)),
IF(_xlfn.XLOOKUP(BI$2,WatchbillMONTHLY!$A$54:$U$54,OFFSET(WatchbillMONTHLY!$A$54:$U$54,1,2))=IF(_xlfn.XLOOKUP($A5,INDIRECT("_"&amp;_xlfn.XLOOKUP(BI$2,WatchbillMONTHLY!$A$54:$U$54,OFFSET(WatchbillMONTHLY!$A$54:$U$54,1,2))),INDIRECT("_"&amp;_xlfn.XLOOKUP(BI$2,WatchbillMONTHLY!$A$54:$U$54,OFFSET(WatchbillMONTHLY!$A$54:$U$54,1,2))))=$A5,_xlfn.XLOOKUP(BI$2,WatchbillMONTHLY!$A$54:$U$54,OFFSET(WatchbillMONTHLY!$A$54:$U$54,1,2)),FALSE),TRUE,FALSE)),
IF(_xlfn.XLOOKUP(BI$2,WatchbillMONTHLY!$A$71:$U$71,OFFSET(WatchbillMONTHLY!$A$71:$U$71,1,2))=IF(_xlfn.XLOOKUP($A5,INDIRECT("_"&amp;_xlfn.XLOOKUP(BI$2,WatchbillMONTHLY!$A$71:$U$71,OFFSET(WatchbillMONTHLY!$A$71:$U$71,1,2))),INDIRECT("_"&amp;_xlfn.XLOOKUP(BI$2,WatchbillMONTHLY!$A$71:$U$71,OFFSET(WatchbillMONTHLY!$A$71:$U$71,1,2))))=$A5,_xlfn.XLOOKUP(BI$2,WatchbillMONTHLY!$A$71:$U$71,OFFSET(WatchbillMONTHLY!$A$71:$U$71,1,2)),FALSE),TRUE,FALSE)),
IF(_xlfn.XLOOKUP(BI$2,WatchbillMONTHLY!$A$88:$U$88,OFFSET(WatchbillMONTHLY!$A$88:$U$88,1,2))=IF(_xlfn.XLOOKUP($A5,INDIRECT("_"&amp;_xlfn.XLOOKUP(BI$2,WatchbillMONTHLY!$A$88:$U$88,OFFSET(WatchbillMONTHLY!$A$88:$U$88,1,2))),INDIRECT("_"&amp;_xlfn.XLOOKUP(BI$2,WatchbillMONTHLY!$A$88:$U$88,OFFSET(WatchbillMONTHLY!$A$88:$U$88,1,2))))=$A5,_xlfn.XLOOKUP(BI$2,WatchbillMONTHLY!$A$88:$U$88,OFFSET(WatchbillMONTHLY!$A$88:$U$88,1,2)),FALSE),TRUE,FALSE)),
FALSE),FALSE)</f>
        <v>0</v>
      </c>
      <c r="BJ5" s="209" t="b" cm="1">
        <f t="array" aca="1" ref="BJ5" ca="1">IF(AND($A5 &gt; 0, AC5 &gt; 0,BJ$2&lt;MiscFormulas!$A$5+1),
_xlfn.IFNA(
_xlfn.IFNA(
_xlfn.IFNA(
_xlfn.IFNA(
_xlfn.IFNA(
_xlfn.IFNA(
IF(_xlfn.XLOOKUP(BJ$2,WatchbillMONTHLY!$A$3:$U$3,OFFSET(WatchbillMONTHLY!$A$3:$U$3,1,2))=IF(_xlfn.XLOOKUP($A5,INDIRECT("_"&amp;_xlfn.XLOOKUP(BJ$2,WatchbillMONTHLY!$A$3:$U$3,OFFSET(WatchbillMONTHLY!$A$3:$U$3,1,2))),INDIRECT("_"&amp;_xlfn.XLOOKUP(BJ$2,WatchbillMONTHLY!$A$3:$U$3,OFFSET(WatchbillMONTHLY!$A$3:$U$3,1,2))))=$A5,_xlfn.XLOOKUP(BJ$2,WatchbillMONTHLY!$A$3:$U$3,OFFSET(WatchbillMONTHLY!$A$3:$U$3,1,2)),FALSE),TRUE,FALSE),
IF(_xlfn.XLOOKUP(BJ$2,WatchbillMONTHLY!$A$20:$U$20,OFFSET(WatchbillMONTHLY!$A$20:$U$20,1,2))=IF(_xlfn.XLOOKUP($A5,INDIRECT("_"&amp;_xlfn.XLOOKUP(BJ$2,WatchbillMONTHLY!$A$20:$U$20,OFFSET(WatchbillMONTHLY!$A$20:$U$20,1,2))),INDIRECT("_"&amp;_xlfn.XLOOKUP(BJ$2,WatchbillMONTHLY!$A$20:$U$20,OFFSET(WatchbillMONTHLY!$A$20:$U$20,1,2))))=$A5,_xlfn.XLOOKUP(BJ$2,WatchbillMONTHLY!$A$20:$U$20,OFFSET(WatchbillMONTHLY!$A$20:$U$20,1,2)),FALSE),TRUE,FALSE)),
IF(_xlfn.XLOOKUP(BJ$2,WatchbillMONTHLY!$A$37:$U$37,OFFSET(WatchbillMONTHLY!$A$37:$U$37,1,2))=IF(_xlfn.XLOOKUP($A5,INDIRECT("_"&amp;_xlfn.XLOOKUP(BJ$2,WatchbillMONTHLY!$A$37:$U$37,OFFSET(WatchbillMONTHLY!$A$37:$U$37,1,2))),INDIRECT("_"&amp;_xlfn.XLOOKUP(BJ$2,WatchbillMONTHLY!$A$37:$U$37,OFFSET(WatchbillMONTHLY!$A$37:$U$37,1,2))))=$A5,_xlfn.XLOOKUP(BJ$2,WatchbillMONTHLY!$A$37:$U$37,OFFSET(WatchbillMONTHLY!$A$37:$U$37,1,2)),FALSE),TRUE,FALSE)),
IF(_xlfn.XLOOKUP(BJ$2,WatchbillMONTHLY!$A$54:$U$54,OFFSET(WatchbillMONTHLY!$A$54:$U$54,1,2))=IF(_xlfn.XLOOKUP($A5,INDIRECT("_"&amp;_xlfn.XLOOKUP(BJ$2,WatchbillMONTHLY!$A$54:$U$54,OFFSET(WatchbillMONTHLY!$A$54:$U$54,1,2))),INDIRECT("_"&amp;_xlfn.XLOOKUP(BJ$2,WatchbillMONTHLY!$A$54:$U$54,OFFSET(WatchbillMONTHLY!$A$54:$U$54,1,2))))=$A5,_xlfn.XLOOKUP(BJ$2,WatchbillMONTHLY!$A$54:$U$54,OFFSET(WatchbillMONTHLY!$A$54:$U$54,1,2)),FALSE),TRUE,FALSE)),
IF(_xlfn.XLOOKUP(BJ$2,WatchbillMONTHLY!$A$71:$U$71,OFFSET(WatchbillMONTHLY!$A$71:$U$71,1,2))=IF(_xlfn.XLOOKUP($A5,INDIRECT("_"&amp;_xlfn.XLOOKUP(BJ$2,WatchbillMONTHLY!$A$71:$U$71,OFFSET(WatchbillMONTHLY!$A$71:$U$71,1,2))),INDIRECT("_"&amp;_xlfn.XLOOKUP(BJ$2,WatchbillMONTHLY!$A$71:$U$71,OFFSET(WatchbillMONTHLY!$A$71:$U$71,1,2))))=$A5,_xlfn.XLOOKUP(BJ$2,WatchbillMONTHLY!$A$71:$U$71,OFFSET(WatchbillMONTHLY!$A$71:$U$71,1,2)),FALSE),TRUE,FALSE)),
IF(_xlfn.XLOOKUP(BJ$2,WatchbillMONTHLY!$A$88:$U$88,OFFSET(WatchbillMONTHLY!$A$88:$U$88,1,2))=IF(_xlfn.XLOOKUP($A5,INDIRECT("_"&amp;_xlfn.XLOOKUP(BJ$2,WatchbillMONTHLY!$A$88:$U$88,OFFSET(WatchbillMONTHLY!$A$88:$U$88,1,2))),INDIRECT("_"&amp;_xlfn.XLOOKUP(BJ$2,WatchbillMONTHLY!$A$88:$U$88,OFFSET(WatchbillMONTHLY!$A$88:$U$88,1,2))))=$A5,_xlfn.XLOOKUP(BJ$2,WatchbillMONTHLY!$A$88:$U$88,OFFSET(WatchbillMONTHLY!$A$88:$U$88,1,2)),FALSE),TRUE,FALSE)),
FALSE),FALSE)</f>
        <v>0</v>
      </c>
      <c r="BK5" s="209" t="b" cm="1">
        <f t="array" aca="1" ref="BK5" ca="1">IF(AND($A5 &gt; 0, AD5 &gt; 0,BK$2&lt;MiscFormulas!$A$5+1),
_xlfn.IFNA(
_xlfn.IFNA(
_xlfn.IFNA(
_xlfn.IFNA(
_xlfn.IFNA(
_xlfn.IFNA(
IF(_xlfn.XLOOKUP(BK$2,WatchbillMONTHLY!$A$3:$U$3,OFFSET(WatchbillMONTHLY!$A$3:$U$3,1,2))=IF(_xlfn.XLOOKUP($A5,INDIRECT("_"&amp;_xlfn.XLOOKUP(BK$2,WatchbillMONTHLY!$A$3:$U$3,OFFSET(WatchbillMONTHLY!$A$3:$U$3,1,2))),INDIRECT("_"&amp;_xlfn.XLOOKUP(BK$2,WatchbillMONTHLY!$A$3:$U$3,OFFSET(WatchbillMONTHLY!$A$3:$U$3,1,2))))=$A5,_xlfn.XLOOKUP(BK$2,WatchbillMONTHLY!$A$3:$U$3,OFFSET(WatchbillMONTHLY!$A$3:$U$3,1,2)),FALSE),TRUE,FALSE),
IF(_xlfn.XLOOKUP(BK$2,WatchbillMONTHLY!$A$20:$U$20,OFFSET(WatchbillMONTHLY!$A$20:$U$20,1,2))=IF(_xlfn.XLOOKUP($A5,INDIRECT("_"&amp;_xlfn.XLOOKUP(BK$2,WatchbillMONTHLY!$A$20:$U$20,OFFSET(WatchbillMONTHLY!$A$20:$U$20,1,2))),INDIRECT("_"&amp;_xlfn.XLOOKUP(BK$2,WatchbillMONTHLY!$A$20:$U$20,OFFSET(WatchbillMONTHLY!$A$20:$U$20,1,2))))=$A5,_xlfn.XLOOKUP(BK$2,WatchbillMONTHLY!$A$20:$U$20,OFFSET(WatchbillMONTHLY!$A$20:$U$20,1,2)),FALSE),TRUE,FALSE)),
IF(_xlfn.XLOOKUP(BK$2,WatchbillMONTHLY!$A$37:$U$37,OFFSET(WatchbillMONTHLY!$A$37:$U$37,1,2))=IF(_xlfn.XLOOKUP($A5,INDIRECT("_"&amp;_xlfn.XLOOKUP(BK$2,WatchbillMONTHLY!$A$37:$U$37,OFFSET(WatchbillMONTHLY!$A$37:$U$37,1,2))),INDIRECT("_"&amp;_xlfn.XLOOKUP(BK$2,WatchbillMONTHLY!$A$37:$U$37,OFFSET(WatchbillMONTHLY!$A$37:$U$37,1,2))))=$A5,_xlfn.XLOOKUP(BK$2,WatchbillMONTHLY!$A$37:$U$37,OFFSET(WatchbillMONTHLY!$A$37:$U$37,1,2)),FALSE),TRUE,FALSE)),
IF(_xlfn.XLOOKUP(BK$2,WatchbillMONTHLY!$A$54:$U$54,OFFSET(WatchbillMONTHLY!$A$54:$U$54,1,2))=IF(_xlfn.XLOOKUP($A5,INDIRECT("_"&amp;_xlfn.XLOOKUP(BK$2,WatchbillMONTHLY!$A$54:$U$54,OFFSET(WatchbillMONTHLY!$A$54:$U$54,1,2))),INDIRECT("_"&amp;_xlfn.XLOOKUP(BK$2,WatchbillMONTHLY!$A$54:$U$54,OFFSET(WatchbillMONTHLY!$A$54:$U$54,1,2))))=$A5,_xlfn.XLOOKUP(BK$2,WatchbillMONTHLY!$A$54:$U$54,OFFSET(WatchbillMONTHLY!$A$54:$U$54,1,2)),FALSE),TRUE,FALSE)),
IF(_xlfn.XLOOKUP(BK$2,WatchbillMONTHLY!$A$71:$U$71,OFFSET(WatchbillMONTHLY!$A$71:$U$71,1,2))=IF(_xlfn.XLOOKUP($A5,INDIRECT("_"&amp;_xlfn.XLOOKUP(BK$2,WatchbillMONTHLY!$A$71:$U$71,OFFSET(WatchbillMONTHLY!$A$71:$U$71,1,2))),INDIRECT("_"&amp;_xlfn.XLOOKUP(BK$2,WatchbillMONTHLY!$A$71:$U$71,OFFSET(WatchbillMONTHLY!$A$71:$U$71,1,2))))=$A5,_xlfn.XLOOKUP(BK$2,WatchbillMONTHLY!$A$71:$U$71,OFFSET(WatchbillMONTHLY!$A$71:$U$71,1,2)),FALSE),TRUE,FALSE)),
IF(_xlfn.XLOOKUP(BK$2,WatchbillMONTHLY!$A$88:$U$88,OFFSET(WatchbillMONTHLY!$A$88:$U$88,1,2))=IF(_xlfn.XLOOKUP($A5,INDIRECT("_"&amp;_xlfn.XLOOKUP(BK$2,WatchbillMONTHLY!$A$88:$U$88,OFFSET(WatchbillMONTHLY!$A$88:$U$88,1,2))),INDIRECT("_"&amp;_xlfn.XLOOKUP(BK$2,WatchbillMONTHLY!$A$88:$U$88,OFFSET(WatchbillMONTHLY!$A$88:$U$88,1,2))))=$A5,_xlfn.XLOOKUP(BK$2,WatchbillMONTHLY!$A$88:$U$88,OFFSET(WatchbillMONTHLY!$A$88:$U$88,1,2)),FALSE),TRUE,FALSE)),
FALSE),FALSE)</f>
        <v>0</v>
      </c>
      <c r="BL5" s="209" t="b" cm="1">
        <f t="array" aca="1" ref="BL5" ca="1">IF(AND($A5 &gt; 0, AE5 &gt; 0,BL$2&lt;MiscFormulas!$A$5+1),
_xlfn.IFNA(
_xlfn.IFNA(
_xlfn.IFNA(
_xlfn.IFNA(
_xlfn.IFNA(
_xlfn.IFNA(
IF(_xlfn.XLOOKUP(BL$2,WatchbillMONTHLY!$A$3:$U$3,OFFSET(WatchbillMONTHLY!$A$3:$U$3,1,2))=IF(_xlfn.XLOOKUP($A5,INDIRECT("_"&amp;_xlfn.XLOOKUP(BL$2,WatchbillMONTHLY!$A$3:$U$3,OFFSET(WatchbillMONTHLY!$A$3:$U$3,1,2))),INDIRECT("_"&amp;_xlfn.XLOOKUP(BL$2,WatchbillMONTHLY!$A$3:$U$3,OFFSET(WatchbillMONTHLY!$A$3:$U$3,1,2))))=$A5,_xlfn.XLOOKUP(BL$2,WatchbillMONTHLY!$A$3:$U$3,OFFSET(WatchbillMONTHLY!$A$3:$U$3,1,2)),FALSE),TRUE,FALSE),
IF(_xlfn.XLOOKUP(BL$2,WatchbillMONTHLY!$A$20:$U$20,OFFSET(WatchbillMONTHLY!$A$20:$U$20,1,2))=IF(_xlfn.XLOOKUP($A5,INDIRECT("_"&amp;_xlfn.XLOOKUP(BL$2,WatchbillMONTHLY!$A$20:$U$20,OFFSET(WatchbillMONTHLY!$A$20:$U$20,1,2))),INDIRECT("_"&amp;_xlfn.XLOOKUP(BL$2,WatchbillMONTHLY!$A$20:$U$20,OFFSET(WatchbillMONTHLY!$A$20:$U$20,1,2))))=$A5,_xlfn.XLOOKUP(BL$2,WatchbillMONTHLY!$A$20:$U$20,OFFSET(WatchbillMONTHLY!$A$20:$U$20,1,2)),FALSE),TRUE,FALSE)),
IF(_xlfn.XLOOKUP(BL$2,WatchbillMONTHLY!$A$37:$U$37,OFFSET(WatchbillMONTHLY!$A$37:$U$37,1,2))=IF(_xlfn.XLOOKUP($A5,INDIRECT("_"&amp;_xlfn.XLOOKUP(BL$2,WatchbillMONTHLY!$A$37:$U$37,OFFSET(WatchbillMONTHLY!$A$37:$U$37,1,2))),INDIRECT("_"&amp;_xlfn.XLOOKUP(BL$2,WatchbillMONTHLY!$A$37:$U$37,OFFSET(WatchbillMONTHLY!$A$37:$U$37,1,2))))=$A5,_xlfn.XLOOKUP(BL$2,WatchbillMONTHLY!$A$37:$U$37,OFFSET(WatchbillMONTHLY!$A$37:$U$37,1,2)),FALSE),TRUE,FALSE)),
IF(_xlfn.XLOOKUP(BL$2,WatchbillMONTHLY!$A$54:$U$54,OFFSET(WatchbillMONTHLY!$A$54:$U$54,1,2))=IF(_xlfn.XLOOKUP($A5,INDIRECT("_"&amp;_xlfn.XLOOKUP(BL$2,WatchbillMONTHLY!$A$54:$U$54,OFFSET(WatchbillMONTHLY!$A$54:$U$54,1,2))),INDIRECT("_"&amp;_xlfn.XLOOKUP(BL$2,WatchbillMONTHLY!$A$54:$U$54,OFFSET(WatchbillMONTHLY!$A$54:$U$54,1,2))))=$A5,_xlfn.XLOOKUP(BL$2,WatchbillMONTHLY!$A$54:$U$54,OFFSET(WatchbillMONTHLY!$A$54:$U$54,1,2)),FALSE),TRUE,FALSE)),
IF(_xlfn.XLOOKUP(BL$2,WatchbillMONTHLY!$A$71:$U$71,OFFSET(WatchbillMONTHLY!$A$71:$U$71,1,2))=IF(_xlfn.XLOOKUP($A5,INDIRECT("_"&amp;_xlfn.XLOOKUP(BL$2,WatchbillMONTHLY!$A$71:$U$71,OFFSET(WatchbillMONTHLY!$A$71:$U$71,1,2))),INDIRECT("_"&amp;_xlfn.XLOOKUP(BL$2,WatchbillMONTHLY!$A$71:$U$71,OFFSET(WatchbillMONTHLY!$A$71:$U$71,1,2))))=$A5,_xlfn.XLOOKUP(BL$2,WatchbillMONTHLY!$A$71:$U$71,OFFSET(WatchbillMONTHLY!$A$71:$U$71,1,2)),FALSE),TRUE,FALSE)),
IF(_xlfn.XLOOKUP(BL$2,WatchbillMONTHLY!$A$88:$U$88,OFFSET(WatchbillMONTHLY!$A$88:$U$88,1,2))=IF(_xlfn.XLOOKUP($A5,INDIRECT("_"&amp;_xlfn.XLOOKUP(BL$2,WatchbillMONTHLY!$A$88:$U$88,OFFSET(WatchbillMONTHLY!$A$88:$U$88,1,2))),INDIRECT("_"&amp;_xlfn.XLOOKUP(BL$2,WatchbillMONTHLY!$A$88:$U$88,OFFSET(WatchbillMONTHLY!$A$88:$U$88,1,2))))=$A5,_xlfn.XLOOKUP(BL$2,WatchbillMONTHLY!$A$88:$U$88,OFFSET(WatchbillMONTHLY!$A$88:$U$88,1,2)),FALSE),TRUE,FALSE)),
FALSE),FALSE)</f>
        <v>0</v>
      </c>
      <c r="BM5" s="209" t="b" cm="1">
        <f t="array" aca="1" ref="BM5" ca="1">IF(AND($A5 &gt; 0, AF5 &gt; 0,BM$2&lt;MiscFormulas!$A$5+1),
_xlfn.IFNA(
_xlfn.IFNA(
_xlfn.IFNA(
_xlfn.IFNA(
_xlfn.IFNA(
_xlfn.IFNA(
IF(_xlfn.XLOOKUP(BM$2,WatchbillMONTHLY!$A$3:$U$3,OFFSET(WatchbillMONTHLY!$A$3:$U$3,1,2))=IF(_xlfn.XLOOKUP($A5,INDIRECT("_"&amp;_xlfn.XLOOKUP(BM$2,WatchbillMONTHLY!$A$3:$U$3,OFFSET(WatchbillMONTHLY!$A$3:$U$3,1,2))),INDIRECT("_"&amp;_xlfn.XLOOKUP(BM$2,WatchbillMONTHLY!$A$3:$U$3,OFFSET(WatchbillMONTHLY!$A$3:$U$3,1,2))))=$A5,_xlfn.XLOOKUP(BM$2,WatchbillMONTHLY!$A$3:$U$3,OFFSET(WatchbillMONTHLY!$A$3:$U$3,1,2)),FALSE),TRUE,FALSE),
IF(_xlfn.XLOOKUP(BM$2,WatchbillMONTHLY!$A$20:$U$20,OFFSET(WatchbillMONTHLY!$A$20:$U$20,1,2))=IF(_xlfn.XLOOKUP($A5,INDIRECT("_"&amp;_xlfn.XLOOKUP(BM$2,WatchbillMONTHLY!$A$20:$U$20,OFFSET(WatchbillMONTHLY!$A$20:$U$20,1,2))),INDIRECT("_"&amp;_xlfn.XLOOKUP(BM$2,WatchbillMONTHLY!$A$20:$U$20,OFFSET(WatchbillMONTHLY!$A$20:$U$20,1,2))))=$A5,_xlfn.XLOOKUP(BM$2,WatchbillMONTHLY!$A$20:$U$20,OFFSET(WatchbillMONTHLY!$A$20:$U$20,1,2)),FALSE),TRUE,FALSE)),
IF(_xlfn.XLOOKUP(BM$2,WatchbillMONTHLY!$A$37:$U$37,OFFSET(WatchbillMONTHLY!$A$37:$U$37,1,2))=IF(_xlfn.XLOOKUP($A5,INDIRECT("_"&amp;_xlfn.XLOOKUP(BM$2,WatchbillMONTHLY!$A$37:$U$37,OFFSET(WatchbillMONTHLY!$A$37:$U$37,1,2))),INDIRECT("_"&amp;_xlfn.XLOOKUP(BM$2,WatchbillMONTHLY!$A$37:$U$37,OFFSET(WatchbillMONTHLY!$A$37:$U$37,1,2))))=$A5,_xlfn.XLOOKUP(BM$2,WatchbillMONTHLY!$A$37:$U$37,OFFSET(WatchbillMONTHLY!$A$37:$U$37,1,2)),FALSE),TRUE,FALSE)),
IF(_xlfn.XLOOKUP(BM$2,WatchbillMONTHLY!$A$54:$U$54,OFFSET(WatchbillMONTHLY!$A$54:$U$54,1,2))=IF(_xlfn.XLOOKUP($A5,INDIRECT("_"&amp;_xlfn.XLOOKUP(BM$2,WatchbillMONTHLY!$A$54:$U$54,OFFSET(WatchbillMONTHLY!$A$54:$U$54,1,2))),INDIRECT("_"&amp;_xlfn.XLOOKUP(BM$2,WatchbillMONTHLY!$A$54:$U$54,OFFSET(WatchbillMONTHLY!$A$54:$U$54,1,2))))=$A5,_xlfn.XLOOKUP(BM$2,WatchbillMONTHLY!$A$54:$U$54,OFFSET(WatchbillMONTHLY!$A$54:$U$54,1,2)),FALSE),TRUE,FALSE)),
IF(_xlfn.XLOOKUP(BM$2,WatchbillMONTHLY!$A$71:$U$71,OFFSET(WatchbillMONTHLY!$A$71:$U$71,1,2))=IF(_xlfn.XLOOKUP($A5,INDIRECT("_"&amp;_xlfn.XLOOKUP(BM$2,WatchbillMONTHLY!$A$71:$U$71,OFFSET(WatchbillMONTHLY!$A$71:$U$71,1,2))),INDIRECT("_"&amp;_xlfn.XLOOKUP(BM$2,WatchbillMONTHLY!$A$71:$U$71,OFFSET(WatchbillMONTHLY!$A$71:$U$71,1,2))))=$A5,_xlfn.XLOOKUP(BM$2,WatchbillMONTHLY!$A$71:$U$71,OFFSET(WatchbillMONTHLY!$A$71:$U$71,1,2)),FALSE),TRUE,FALSE)),
IF(_xlfn.XLOOKUP(BM$2,WatchbillMONTHLY!$A$88:$U$88,OFFSET(WatchbillMONTHLY!$A$88:$U$88,1,2))=IF(_xlfn.XLOOKUP($A5,INDIRECT("_"&amp;_xlfn.XLOOKUP(BM$2,WatchbillMONTHLY!$A$88:$U$88,OFFSET(WatchbillMONTHLY!$A$88:$U$88,1,2))),INDIRECT("_"&amp;_xlfn.XLOOKUP(BM$2,WatchbillMONTHLY!$A$88:$U$88,OFFSET(WatchbillMONTHLY!$A$88:$U$88,1,2))))=$A5,_xlfn.XLOOKUP(BM$2,WatchbillMONTHLY!$A$88:$U$88,OFFSET(WatchbillMONTHLY!$A$88:$U$88,1,2)),FALSE),TRUE,FALSE)),
FALSE),FALSE)</f>
        <v>0</v>
      </c>
      <c r="BN5" s="209" t="b" cm="1">
        <f t="array" aca="1" ref="BN5" ca="1">IF(AND($A5 &gt; 0, AG5 &gt; 0,BN$2&lt;MiscFormulas!$A$5+1),
_xlfn.IFNA(
_xlfn.IFNA(
_xlfn.IFNA(
_xlfn.IFNA(
_xlfn.IFNA(
_xlfn.IFNA(
IF(_xlfn.XLOOKUP(BN$2,WatchbillMONTHLY!$A$3:$U$3,OFFSET(WatchbillMONTHLY!$A$3:$U$3,1,2))=IF(_xlfn.XLOOKUP($A5,INDIRECT("_"&amp;_xlfn.XLOOKUP(BN$2,WatchbillMONTHLY!$A$3:$U$3,OFFSET(WatchbillMONTHLY!$A$3:$U$3,1,2))),INDIRECT("_"&amp;_xlfn.XLOOKUP(BN$2,WatchbillMONTHLY!$A$3:$U$3,OFFSET(WatchbillMONTHLY!$A$3:$U$3,1,2))))=$A5,_xlfn.XLOOKUP(BN$2,WatchbillMONTHLY!$A$3:$U$3,OFFSET(WatchbillMONTHLY!$A$3:$U$3,1,2)),FALSE),TRUE,FALSE),
IF(_xlfn.XLOOKUP(BN$2,WatchbillMONTHLY!$A$20:$U$20,OFFSET(WatchbillMONTHLY!$A$20:$U$20,1,2))=IF(_xlfn.XLOOKUP($A5,INDIRECT("_"&amp;_xlfn.XLOOKUP(BN$2,WatchbillMONTHLY!$A$20:$U$20,OFFSET(WatchbillMONTHLY!$A$20:$U$20,1,2))),INDIRECT("_"&amp;_xlfn.XLOOKUP(BN$2,WatchbillMONTHLY!$A$20:$U$20,OFFSET(WatchbillMONTHLY!$A$20:$U$20,1,2))))=$A5,_xlfn.XLOOKUP(BN$2,WatchbillMONTHLY!$A$20:$U$20,OFFSET(WatchbillMONTHLY!$A$20:$U$20,1,2)),FALSE),TRUE,FALSE)),
IF(_xlfn.XLOOKUP(BN$2,WatchbillMONTHLY!$A$37:$U$37,OFFSET(WatchbillMONTHLY!$A$37:$U$37,1,2))=IF(_xlfn.XLOOKUP($A5,INDIRECT("_"&amp;_xlfn.XLOOKUP(BN$2,WatchbillMONTHLY!$A$37:$U$37,OFFSET(WatchbillMONTHLY!$A$37:$U$37,1,2))),INDIRECT("_"&amp;_xlfn.XLOOKUP(BN$2,WatchbillMONTHLY!$A$37:$U$37,OFFSET(WatchbillMONTHLY!$A$37:$U$37,1,2))))=$A5,_xlfn.XLOOKUP(BN$2,WatchbillMONTHLY!$A$37:$U$37,OFFSET(WatchbillMONTHLY!$A$37:$U$37,1,2)),FALSE),TRUE,FALSE)),
IF(_xlfn.XLOOKUP(BN$2,WatchbillMONTHLY!$A$54:$U$54,OFFSET(WatchbillMONTHLY!$A$54:$U$54,1,2))=IF(_xlfn.XLOOKUP($A5,INDIRECT("_"&amp;_xlfn.XLOOKUP(BN$2,WatchbillMONTHLY!$A$54:$U$54,OFFSET(WatchbillMONTHLY!$A$54:$U$54,1,2))),INDIRECT("_"&amp;_xlfn.XLOOKUP(BN$2,WatchbillMONTHLY!$A$54:$U$54,OFFSET(WatchbillMONTHLY!$A$54:$U$54,1,2))))=$A5,_xlfn.XLOOKUP(BN$2,WatchbillMONTHLY!$A$54:$U$54,OFFSET(WatchbillMONTHLY!$A$54:$U$54,1,2)),FALSE),TRUE,FALSE)),
IF(_xlfn.XLOOKUP(BN$2,WatchbillMONTHLY!$A$71:$U$71,OFFSET(WatchbillMONTHLY!$A$71:$U$71,1,2))=IF(_xlfn.XLOOKUP($A5,INDIRECT("_"&amp;_xlfn.XLOOKUP(BN$2,WatchbillMONTHLY!$A$71:$U$71,OFFSET(WatchbillMONTHLY!$A$71:$U$71,1,2))),INDIRECT("_"&amp;_xlfn.XLOOKUP(BN$2,WatchbillMONTHLY!$A$71:$U$71,OFFSET(WatchbillMONTHLY!$A$71:$U$71,1,2))))=$A5,_xlfn.XLOOKUP(BN$2,WatchbillMONTHLY!$A$71:$U$71,OFFSET(WatchbillMONTHLY!$A$71:$U$71,1,2)),FALSE),TRUE,FALSE)),
IF(_xlfn.XLOOKUP(BN$2,WatchbillMONTHLY!$A$88:$U$88,OFFSET(WatchbillMONTHLY!$A$88:$U$88,1,2))=IF(_xlfn.XLOOKUP($A5,INDIRECT("_"&amp;_xlfn.XLOOKUP(BN$2,WatchbillMONTHLY!$A$88:$U$88,OFFSET(WatchbillMONTHLY!$A$88:$U$88,1,2))),INDIRECT("_"&amp;_xlfn.XLOOKUP(BN$2,WatchbillMONTHLY!$A$88:$U$88,OFFSET(WatchbillMONTHLY!$A$88:$U$88,1,2))))=$A5,_xlfn.XLOOKUP(BN$2,WatchbillMONTHLY!$A$88:$U$88,OFFSET(WatchbillMONTHLY!$A$88:$U$88,1,2)),FALSE),TRUE,FALSE)),
FALSE),FALSE)</f>
        <v>0</v>
      </c>
      <c r="BO5" s="209" t="b" cm="1">
        <f t="array" aca="1" ref="BO5" ca="1">IF(
    AND($A5 &gt; 0, AH5 &gt; 0,BO$2&lt;MiscFormulas!$A$5+1),
    ISNUMBER(
        MATCH($A5,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 s="210"/>
      <c r="BQ5" s="98"/>
      <c r="BR5" s="98"/>
      <c r="BS5" s="98"/>
      <c r="BT5" s="98"/>
      <c r="BU5" s="98"/>
    </row>
    <row r="6" spans="1:73" x14ac:dyDescent="0.35">
      <c r="A6" t="str">
        <v>EX3 Amber, H.</v>
      </c>
      <c r="B6" s="214" t="str">
        <v>EX3 Amber, Hurhurhurd</v>
      </c>
      <c r="C6" s="218"/>
      <c r="D6" s="230"/>
      <c r="E6" s="231"/>
      <c r="F6" s="231"/>
      <c r="G6" s="231"/>
      <c r="H6" s="231"/>
      <c r="I6" s="231"/>
      <c r="J6" s="231"/>
      <c r="K6" s="231"/>
      <c r="L6" s="231"/>
      <c r="M6" s="231"/>
      <c r="N6" s="231"/>
      <c r="O6" s="231"/>
      <c r="P6" s="231"/>
      <c r="Q6" s="231"/>
      <c r="R6" s="231"/>
      <c r="S6" s="231"/>
      <c r="T6" s="231"/>
      <c r="U6" s="231"/>
      <c r="V6" s="231"/>
      <c r="W6" s="231"/>
      <c r="X6" s="231"/>
      <c r="Y6" s="231"/>
      <c r="Z6" s="231" t="s">
        <v>266</v>
      </c>
      <c r="AA6" s="231"/>
      <c r="AB6" s="231"/>
      <c r="AC6" s="231"/>
      <c r="AD6" s="231"/>
      <c r="AE6" s="231"/>
      <c r="AF6" s="231"/>
      <c r="AG6" s="231"/>
      <c r="AH6" s="179"/>
      <c r="AI6" s="209"/>
      <c r="AJ6" s="209" t="str" cm="1">
        <f t="array" aca="1" ref="AJ6" ca="1">IF(OR(AK6:BN6=TRUE),$A6&amp;" :  ","")&amp;_xlfn.TEXTJOIN(" | ",TRUE,IF(AK6:BN6=TRUE,$AK$2:$BN$2,""))</f>
        <v/>
      </c>
      <c r="AK6" s="209" t="b" cm="1">
        <f t="array" aca="1" ref="AK6" ca="1">IF(AND($A6 &gt; 0, D6 &gt; 0,AK$2&lt;MiscFormulas!$A$5+1),
_xlfn.IFNA(
_xlfn.IFNA(
_xlfn.IFNA(
_xlfn.IFNA(
_xlfn.IFNA(
_xlfn.IFNA(
IF(_xlfn.XLOOKUP(AK$2,WatchbillMONTHLY!$A$3:$U$3,OFFSET(WatchbillMONTHLY!$A$3:$U$3,1,2))=IF(_xlfn.XLOOKUP($A6,INDIRECT("_"&amp;_xlfn.XLOOKUP(AK$2,WatchbillMONTHLY!$A$3:$U$3,OFFSET(WatchbillMONTHLY!$A$3:$U$3,1,2))),INDIRECT("_"&amp;_xlfn.XLOOKUP(AK$2,WatchbillMONTHLY!$A$3:$U$3,OFFSET(WatchbillMONTHLY!$A$3:$U$3,1,2))))=$A6,_xlfn.XLOOKUP(AK$2,WatchbillMONTHLY!$A$3:$U$3,OFFSET(WatchbillMONTHLY!$A$3:$U$3,1,2)),FALSE),TRUE,FALSE),
IF(_xlfn.XLOOKUP(AK$2,WatchbillMONTHLY!$A$20:$U$20,OFFSET(WatchbillMONTHLY!$A$20:$U$20,1,2))=IF(_xlfn.XLOOKUP($A6,INDIRECT("_"&amp;_xlfn.XLOOKUP(AK$2,WatchbillMONTHLY!$A$20:$U$20,OFFSET(WatchbillMONTHLY!$A$20:$U$20,1,2))),INDIRECT("_"&amp;_xlfn.XLOOKUP(AK$2,WatchbillMONTHLY!$A$20:$U$20,OFFSET(WatchbillMONTHLY!$A$20:$U$20,1,2))))=$A6,_xlfn.XLOOKUP(AK$2,WatchbillMONTHLY!$A$20:$U$20,OFFSET(WatchbillMONTHLY!$A$20:$U$20,1,2)),FALSE),TRUE,FALSE)),
IF(_xlfn.XLOOKUP(AK$2,WatchbillMONTHLY!$A$37:$U$37,OFFSET(WatchbillMONTHLY!$A$37:$U$37,1,2))=IF(_xlfn.XLOOKUP($A6,INDIRECT("_"&amp;_xlfn.XLOOKUP(AK$2,WatchbillMONTHLY!$A$37:$U$37,OFFSET(WatchbillMONTHLY!$A$37:$U$37,1,2))),INDIRECT("_"&amp;_xlfn.XLOOKUP(AK$2,WatchbillMONTHLY!$A$37:$U$37,OFFSET(WatchbillMONTHLY!$A$37:$U$37,1,2))))=$A6,_xlfn.XLOOKUP(AK$2,WatchbillMONTHLY!$A$37:$U$37,OFFSET(WatchbillMONTHLY!$A$37:$U$37,1,2)),FALSE),TRUE,FALSE)),
IF(_xlfn.XLOOKUP(AK$2,WatchbillMONTHLY!$A$54:$U$54,OFFSET(WatchbillMONTHLY!$A$54:$U$54,1,2))=IF(_xlfn.XLOOKUP($A6,INDIRECT("_"&amp;_xlfn.XLOOKUP(AK$2,WatchbillMONTHLY!$A$54:$U$54,OFFSET(WatchbillMONTHLY!$A$54:$U$54,1,2))),INDIRECT("_"&amp;_xlfn.XLOOKUP(AK$2,WatchbillMONTHLY!$A$54:$U$54,OFFSET(WatchbillMONTHLY!$A$54:$U$54,1,2))))=$A6,_xlfn.XLOOKUP(AK$2,WatchbillMONTHLY!$A$54:$U$54,OFFSET(WatchbillMONTHLY!$A$54:$U$54,1,2)),FALSE),TRUE,FALSE)),
IF(_xlfn.XLOOKUP(AK$2,WatchbillMONTHLY!$A$71:$U$71,OFFSET(WatchbillMONTHLY!$A$71:$U$71,1,2))=IF(_xlfn.XLOOKUP($A6,INDIRECT("_"&amp;_xlfn.XLOOKUP(AK$2,WatchbillMONTHLY!$A$71:$U$71,OFFSET(WatchbillMONTHLY!$A$71:$U$71,1,2))),INDIRECT("_"&amp;_xlfn.XLOOKUP(AK$2,WatchbillMONTHLY!$A$71:$U$71,OFFSET(WatchbillMONTHLY!$A$71:$U$71,1,2))))=$A6,_xlfn.XLOOKUP(AK$2,WatchbillMONTHLY!$A$71:$U$71,OFFSET(WatchbillMONTHLY!$A$71:$U$71,1,2)),FALSE),TRUE,FALSE)),
IF(_xlfn.XLOOKUP(AK$2,WatchbillMONTHLY!$A$88:$U$88,OFFSET(WatchbillMONTHLY!$A$88:$U$88,1,2))=IF(_xlfn.XLOOKUP($A6,INDIRECT("_"&amp;_xlfn.XLOOKUP(AK$2,WatchbillMONTHLY!$A$88:$U$88,OFFSET(WatchbillMONTHLY!$A$88:$U$88,1,2))),INDIRECT("_"&amp;_xlfn.XLOOKUP(AK$2,WatchbillMONTHLY!$A$88:$U$88,OFFSET(WatchbillMONTHLY!$A$88:$U$88,1,2))))=$A6,_xlfn.XLOOKUP(AK$2,WatchbillMONTHLY!$A$88:$U$88,OFFSET(WatchbillMONTHLY!$A$88:$U$88,1,2)),FALSE),TRUE,FALSE)),
FALSE),FALSE)</f>
        <v>0</v>
      </c>
      <c r="AL6" s="209" t="b" cm="1">
        <f t="array" aca="1" ref="AL6" ca="1">IF(AND($A6 &gt; 0, E6 &gt; 0,AL$2&lt;MiscFormulas!$A$5+1),
_xlfn.IFNA(
_xlfn.IFNA(
_xlfn.IFNA(
_xlfn.IFNA(
_xlfn.IFNA(
_xlfn.IFNA(
IF(_xlfn.XLOOKUP(AL$2,WatchbillMONTHLY!$A$3:$U$3,OFFSET(WatchbillMONTHLY!$A$3:$U$3,1,2))=IF(_xlfn.XLOOKUP($A6,INDIRECT("_"&amp;_xlfn.XLOOKUP(AL$2,WatchbillMONTHLY!$A$3:$U$3,OFFSET(WatchbillMONTHLY!$A$3:$U$3,1,2))),INDIRECT("_"&amp;_xlfn.XLOOKUP(AL$2,WatchbillMONTHLY!$A$3:$U$3,OFFSET(WatchbillMONTHLY!$A$3:$U$3,1,2))))=$A6,_xlfn.XLOOKUP(AL$2,WatchbillMONTHLY!$A$3:$U$3,OFFSET(WatchbillMONTHLY!$A$3:$U$3,1,2)),FALSE),TRUE,FALSE),
IF(_xlfn.XLOOKUP(AL$2,WatchbillMONTHLY!$A$20:$U$20,OFFSET(WatchbillMONTHLY!$A$20:$U$20,1,2))=IF(_xlfn.XLOOKUP($A6,INDIRECT("_"&amp;_xlfn.XLOOKUP(AL$2,WatchbillMONTHLY!$A$20:$U$20,OFFSET(WatchbillMONTHLY!$A$20:$U$20,1,2))),INDIRECT("_"&amp;_xlfn.XLOOKUP(AL$2,WatchbillMONTHLY!$A$20:$U$20,OFFSET(WatchbillMONTHLY!$A$20:$U$20,1,2))))=$A6,_xlfn.XLOOKUP(AL$2,WatchbillMONTHLY!$A$20:$U$20,OFFSET(WatchbillMONTHLY!$A$20:$U$20,1,2)),FALSE),TRUE,FALSE)),
IF(_xlfn.XLOOKUP(AL$2,WatchbillMONTHLY!$A$37:$U$37,OFFSET(WatchbillMONTHLY!$A$37:$U$37,1,2))=IF(_xlfn.XLOOKUP($A6,INDIRECT("_"&amp;_xlfn.XLOOKUP(AL$2,WatchbillMONTHLY!$A$37:$U$37,OFFSET(WatchbillMONTHLY!$A$37:$U$37,1,2))),INDIRECT("_"&amp;_xlfn.XLOOKUP(AL$2,WatchbillMONTHLY!$A$37:$U$37,OFFSET(WatchbillMONTHLY!$A$37:$U$37,1,2))))=$A6,_xlfn.XLOOKUP(AL$2,WatchbillMONTHLY!$A$37:$U$37,OFFSET(WatchbillMONTHLY!$A$37:$U$37,1,2)),FALSE),TRUE,FALSE)),
IF(_xlfn.XLOOKUP(AL$2,WatchbillMONTHLY!$A$54:$U$54,OFFSET(WatchbillMONTHLY!$A$54:$U$54,1,2))=IF(_xlfn.XLOOKUP($A6,INDIRECT("_"&amp;_xlfn.XLOOKUP(AL$2,WatchbillMONTHLY!$A$54:$U$54,OFFSET(WatchbillMONTHLY!$A$54:$U$54,1,2))),INDIRECT("_"&amp;_xlfn.XLOOKUP(AL$2,WatchbillMONTHLY!$A$54:$U$54,OFFSET(WatchbillMONTHLY!$A$54:$U$54,1,2))))=$A6,_xlfn.XLOOKUP(AL$2,WatchbillMONTHLY!$A$54:$U$54,OFFSET(WatchbillMONTHLY!$A$54:$U$54,1,2)),FALSE),TRUE,FALSE)),
IF(_xlfn.XLOOKUP(AL$2,WatchbillMONTHLY!$A$71:$U$71,OFFSET(WatchbillMONTHLY!$A$71:$U$71,1,2))=IF(_xlfn.XLOOKUP($A6,INDIRECT("_"&amp;_xlfn.XLOOKUP(AL$2,WatchbillMONTHLY!$A$71:$U$71,OFFSET(WatchbillMONTHLY!$A$71:$U$71,1,2))),INDIRECT("_"&amp;_xlfn.XLOOKUP(AL$2,WatchbillMONTHLY!$A$71:$U$71,OFFSET(WatchbillMONTHLY!$A$71:$U$71,1,2))))=$A6,_xlfn.XLOOKUP(AL$2,WatchbillMONTHLY!$A$71:$U$71,OFFSET(WatchbillMONTHLY!$A$71:$U$71,1,2)),FALSE),TRUE,FALSE)),
IF(_xlfn.XLOOKUP(AL$2,WatchbillMONTHLY!$A$88:$U$88,OFFSET(WatchbillMONTHLY!$A$88:$U$88,1,2))=IF(_xlfn.XLOOKUP($A6,INDIRECT("_"&amp;_xlfn.XLOOKUP(AL$2,WatchbillMONTHLY!$A$88:$U$88,OFFSET(WatchbillMONTHLY!$A$88:$U$88,1,2))),INDIRECT("_"&amp;_xlfn.XLOOKUP(AL$2,WatchbillMONTHLY!$A$88:$U$88,OFFSET(WatchbillMONTHLY!$A$88:$U$88,1,2))))=$A6,_xlfn.XLOOKUP(AL$2,WatchbillMONTHLY!$A$88:$U$88,OFFSET(WatchbillMONTHLY!$A$88:$U$88,1,2)),FALSE),TRUE,FALSE)),
FALSE),FALSE)</f>
        <v>0</v>
      </c>
      <c r="AM6" s="209" t="b" cm="1">
        <f t="array" aca="1" ref="AM6" ca="1">IF(AND($A6 &gt; 0, F6 &gt; 0,AM$2&lt;MiscFormulas!$A$5+1),
_xlfn.IFNA(
_xlfn.IFNA(
_xlfn.IFNA(
_xlfn.IFNA(
_xlfn.IFNA(
_xlfn.IFNA(
IF(_xlfn.XLOOKUP(AM$2,WatchbillMONTHLY!$A$3:$U$3,OFFSET(WatchbillMONTHLY!$A$3:$U$3,1,2))=IF(_xlfn.XLOOKUP($A6,INDIRECT("_"&amp;_xlfn.XLOOKUP(AM$2,WatchbillMONTHLY!$A$3:$U$3,OFFSET(WatchbillMONTHLY!$A$3:$U$3,1,2))),INDIRECT("_"&amp;_xlfn.XLOOKUP(AM$2,WatchbillMONTHLY!$A$3:$U$3,OFFSET(WatchbillMONTHLY!$A$3:$U$3,1,2))))=$A6,_xlfn.XLOOKUP(AM$2,WatchbillMONTHLY!$A$3:$U$3,OFFSET(WatchbillMONTHLY!$A$3:$U$3,1,2)),FALSE),TRUE,FALSE),
IF(_xlfn.XLOOKUP(AM$2,WatchbillMONTHLY!$A$20:$U$20,OFFSET(WatchbillMONTHLY!$A$20:$U$20,1,2))=IF(_xlfn.XLOOKUP($A6,INDIRECT("_"&amp;_xlfn.XLOOKUP(AM$2,WatchbillMONTHLY!$A$20:$U$20,OFFSET(WatchbillMONTHLY!$A$20:$U$20,1,2))),INDIRECT("_"&amp;_xlfn.XLOOKUP(AM$2,WatchbillMONTHLY!$A$20:$U$20,OFFSET(WatchbillMONTHLY!$A$20:$U$20,1,2))))=$A6,_xlfn.XLOOKUP(AM$2,WatchbillMONTHLY!$A$20:$U$20,OFFSET(WatchbillMONTHLY!$A$20:$U$20,1,2)),FALSE),TRUE,FALSE)),
IF(_xlfn.XLOOKUP(AM$2,WatchbillMONTHLY!$A$37:$U$37,OFFSET(WatchbillMONTHLY!$A$37:$U$37,1,2))=IF(_xlfn.XLOOKUP($A6,INDIRECT("_"&amp;_xlfn.XLOOKUP(AM$2,WatchbillMONTHLY!$A$37:$U$37,OFFSET(WatchbillMONTHLY!$A$37:$U$37,1,2))),INDIRECT("_"&amp;_xlfn.XLOOKUP(AM$2,WatchbillMONTHLY!$A$37:$U$37,OFFSET(WatchbillMONTHLY!$A$37:$U$37,1,2))))=$A6,_xlfn.XLOOKUP(AM$2,WatchbillMONTHLY!$A$37:$U$37,OFFSET(WatchbillMONTHLY!$A$37:$U$37,1,2)),FALSE),TRUE,FALSE)),
IF(_xlfn.XLOOKUP(AM$2,WatchbillMONTHLY!$A$54:$U$54,OFFSET(WatchbillMONTHLY!$A$54:$U$54,1,2))=IF(_xlfn.XLOOKUP($A6,INDIRECT("_"&amp;_xlfn.XLOOKUP(AM$2,WatchbillMONTHLY!$A$54:$U$54,OFFSET(WatchbillMONTHLY!$A$54:$U$54,1,2))),INDIRECT("_"&amp;_xlfn.XLOOKUP(AM$2,WatchbillMONTHLY!$A$54:$U$54,OFFSET(WatchbillMONTHLY!$A$54:$U$54,1,2))))=$A6,_xlfn.XLOOKUP(AM$2,WatchbillMONTHLY!$A$54:$U$54,OFFSET(WatchbillMONTHLY!$A$54:$U$54,1,2)),FALSE),TRUE,FALSE)),
IF(_xlfn.XLOOKUP(AM$2,WatchbillMONTHLY!$A$71:$U$71,OFFSET(WatchbillMONTHLY!$A$71:$U$71,1,2))=IF(_xlfn.XLOOKUP($A6,INDIRECT("_"&amp;_xlfn.XLOOKUP(AM$2,WatchbillMONTHLY!$A$71:$U$71,OFFSET(WatchbillMONTHLY!$A$71:$U$71,1,2))),INDIRECT("_"&amp;_xlfn.XLOOKUP(AM$2,WatchbillMONTHLY!$A$71:$U$71,OFFSET(WatchbillMONTHLY!$A$71:$U$71,1,2))))=$A6,_xlfn.XLOOKUP(AM$2,WatchbillMONTHLY!$A$71:$U$71,OFFSET(WatchbillMONTHLY!$A$71:$U$71,1,2)),FALSE),TRUE,FALSE)),
IF(_xlfn.XLOOKUP(AM$2,WatchbillMONTHLY!$A$88:$U$88,OFFSET(WatchbillMONTHLY!$A$88:$U$88,1,2))=IF(_xlfn.XLOOKUP($A6,INDIRECT("_"&amp;_xlfn.XLOOKUP(AM$2,WatchbillMONTHLY!$A$88:$U$88,OFFSET(WatchbillMONTHLY!$A$88:$U$88,1,2))),INDIRECT("_"&amp;_xlfn.XLOOKUP(AM$2,WatchbillMONTHLY!$A$88:$U$88,OFFSET(WatchbillMONTHLY!$A$88:$U$88,1,2))))=$A6,_xlfn.XLOOKUP(AM$2,WatchbillMONTHLY!$A$88:$U$88,OFFSET(WatchbillMONTHLY!$A$88:$U$88,1,2)),FALSE),TRUE,FALSE)),
FALSE),FALSE)</f>
        <v>0</v>
      </c>
      <c r="AN6" s="209" t="b" cm="1">
        <f t="array" aca="1" ref="AN6" ca="1">IF(AND($A6 &gt; 0, G6 &gt; 0,AN$2&lt;MiscFormulas!$A$5+1),
_xlfn.IFNA(
_xlfn.IFNA(
_xlfn.IFNA(
_xlfn.IFNA(
_xlfn.IFNA(
_xlfn.IFNA(
IF(_xlfn.XLOOKUP(AN$2,WatchbillMONTHLY!$A$3:$U$3,OFFSET(WatchbillMONTHLY!$A$3:$U$3,1,2))=IF(_xlfn.XLOOKUP($A6,INDIRECT("_"&amp;_xlfn.XLOOKUP(AN$2,WatchbillMONTHLY!$A$3:$U$3,OFFSET(WatchbillMONTHLY!$A$3:$U$3,1,2))),INDIRECT("_"&amp;_xlfn.XLOOKUP(AN$2,WatchbillMONTHLY!$A$3:$U$3,OFFSET(WatchbillMONTHLY!$A$3:$U$3,1,2))))=$A6,_xlfn.XLOOKUP(AN$2,WatchbillMONTHLY!$A$3:$U$3,OFFSET(WatchbillMONTHLY!$A$3:$U$3,1,2)),FALSE),TRUE,FALSE),
IF(_xlfn.XLOOKUP(AN$2,WatchbillMONTHLY!$A$20:$U$20,OFFSET(WatchbillMONTHLY!$A$20:$U$20,1,2))=IF(_xlfn.XLOOKUP($A6,INDIRECT("_"&amp;_xlfn.XLOOKUP(AN$2,WatchbillMONTHLY!$A$20:$U$20,OFFSET(WatchbillMONTHLY!$A$20:$U$20,1,2))),INDIRECT("_"&amp;_xlfn.XLOOKUP(AN$2,WatchbillMONTHLY!$A$20:$U$20,OFFSET(WatchbillMONTHLY!$A$20:$U$20,1,2))))=$A6,_xlfn.XLOOKUP(AN$2,WatchbillMONTHLY!$A$20:$U$20,OFFSET(WatchbillMONTHLY!$A$20:$U$20,1,2)),FALSE),TRUE,FALSE)),
IF(_xlfn.XLOOKUP(AN$2,WatchbillMONTHLY!$A$37:$U$37,OFFSET(WatchbillMONTHLY!$A$37:$U$37,1,2))=IF(_xlfn.XLOOKUP($A6,INDIRECT("_"&amp;_xlfn.XLOOKUP(AN$2,WatchbillMONTHLY!$A$37:$U$37,OFFSET(WatchbillMONTHLY!$A$37:$U$37,1,2))),INDIRECT("_"&amp;_xlfn.XLOOKUP(AN$2,WatchbillMONTHLY!$A$37:$U$37,OFFSET(WatchbillMONTHLY!$A$37:$U$37,1,2))))=$A6,_xlfn.XLOOKUP(AN$2,WatchbillMONTHLY!$A$37:$U$37,OFFSET(WatchbillMONTHLY!$A$37:$U$37,1,2)),FALSE),TRUE,FALSE)),
IF(_xlfn.XLOOKUP(AN$2,WatchbillMONTHLY!$A$54:$U$54,OFFSET(WatchbillMONTHLY!$A$54:$U$54,1,2))=IF(_xlfn.XLOOKUP($A6,INDIRECT("_"&amp;_xlfn.XLOOKUP(AN$2,WatchbillMONTHLY!$A$54:$U$54,OFFSET(WatchbillMONTHLY!$A$54:$U$54,1,2))),INDIRECT("_"&amp;_xlfn.XLOOKUP(AN$2,WatchbillMONTHLY!$A$54:$U$54,OFFSET(WatchbillMONTHLY!$A$54:$U$54,1,2))))=$A6,_xlfn.XLOOKUP(AN$2,WatchbillMONTHLY!$A$54:$U$54,OFFSET(WatchbillMONTHLY!$A$54:$U$54,1,2)),FALSE),TRUE,FALSE)),
IF(_xlfn.XLOOKUP(AN$2,WatchbillMONTHLY!$A$71:$U$71,OFFSET(WatchbillMONTHLY!$A$71:$U$71,1,2))=IF(_xlfn.XLOOKUP($A6,INDIRECT("_"&amp;_xlfn.XLOOKUP(AN$2,WatchbillMONTHLY!$A$71:$U$71,OFFSET(WatchbillMONTHLY!$A$71:$U$71,1,2))),INDIRECT("_"&amp;_xlfn.XLOOKUP(AN$2,WatchbillMONTHLY!$A$71:$U$71,OFFSET(WatchbillMONTHLY!$A$71:$U$71,1,2))))=$A6,_xlfn.XLOOKUP(AN$2,WatchbillMONTHLY!$A$71:$U$71,OFFSET(WatchbillMONTHLY!$A$71:$U$71,1,2)),FALSE),TRUE,FALSE)),
IF(_xlfn.XLOOKUP(AN$2,WatchbillMONTHLY!$A$88:$U$88,OFFSET(WatchbillMONTHLY!$A$88:$U$88,1,2))=IF(_xlfn.XLOOKUP($A6,INDIRECT("_"&amp;_xlfn.XLOOKUP(AN$2,WatchbillMONTHLY!$A$88:$U$88,OFFSET(WatchbillMONTHLY!$A$88:$U$88,1,2))),INDIRECT("_"&amp;_xlfn.XLOOKUP(AN$2,WatchbillMONTHLY!$A$88:$U$88,OFFSET(WatchbillMONTHLY!$A$88:$U$88,1,2))))=$A6,_xlfn.XLOOKUP(AN$2,WatchbillMONTHLY!$A$88:$U$88,OFFSET(WatchbillMONTHLY!$A$88:$U$88,1,2)),FALSE),TRUE,FALSE)),
FALSE),FALSE)</f>
        <v>0</v>
      </c>
      <c r="AO6" s="209" t="b" cm="1">
        <f t="array" aca="1" ref="AO6" ca="1">IF(AND($A6 &gt; 0, H6 &gt; 0,AO$2&lt;MiscFormulas!$A$5+1),
_xlfn.IFNA(
_xlfn.IFNA(
_xlfn.IFNA(
_xlfn.IFNA(
_xlfn.IFNA(
_xlfn.IFNA(
IF(_xlfn.XLOOKUP(AO$2,WatchbillMONTHLY!$A$3:$U$3,OFFSET(WatchbillMONTHLY!$A$3:$U$3,1,2))=IF(_xlfn.XLOOKUP($A6,INDIRECT("_"&amp;_xlfn.XLOOKUP(AO$2,WatchbillMONTHLY!$A$3:$U$3,OFFSET(WatchbillMONTHLY!$A$3:$U$3,1,2))),INDIRECT("_"&amp;_xlfn.XLOOKUP(AO$2,WatchbillMONTHLY!$A$3:$U$3,OFFSET(WatchbillMONTHLY!$A$3:$U$3,1,2))))=$A6,_xlfn.XLOOKUP(AO$2,WatchbillMONTHLY!$A$3:$U$3,OFFSET(WatchbillMONTHLY!$A$3:$U$3,1,2)),FALSE),TRUE,FALSE),
IF(_xlfn.XLOOKUP(AO$2,WatchbillMONTHLY!$A$20:$U$20,OFFSET(WatchbillMONTHLY!$A$20:$U$20,1,2))=IF(_xlfn.XLOOKUP($A6,INDIRECT("_"&amp;_xlfn.XLOOKUP(AO$2,WatchbillMONTHLY!$A$20:$U$20,OFFSET(WatchbillMONTHLY!$A$20:$U$20,1,2))),INDIRECT("_"&amp;_xlfn.XLOOKUP(AO$2,WatchbillMONTHLY!$A$20:$U$20,OFFSET(WatchbillMONTHLY!$A$20:$U$20,1,2))))=$A6,_xlfn.XLOOKUP(AO$2,WatchbillMONTHLY!$A$20:$U$20,OFFSET(WatchbillMONTHLY!$A$20:$U$20,1,2)),FALSE),TRUE,FALSE)),
IF(_xlfn.XLOOKUP(AO$2,WatchbillMONTHLY!$A$37:$U$37,OFFSET(WatchbillMONTHLY!$A$37:$U$37,1,2))=IF(_xlfn.XLOOKUP($A6,INDIRECT("_"&amp;_xlfn.XLOOKUP(AO$2,WatchbillMONTHLY!$A$37:$U$37,OFFSET(WatchbillMONTHLY!$A$37:$U$37,1,2))),INDIRECT("_"&amp;_xlfn.XLOOKUP(AO$2,WatchbillMONTHLY!$A$37:$U$37,OFFSET(WatchbillMONTHLY!$A$37:$U$37,1,2))))=$A6,_xlfn.XLOOKUP(AO$2,WatchbillMONTHLY!$A$37:$U$37,OFFSET(WatchbillMONTHLY!$A$37:$U$37,1,2)),FALSE),TRUE,FALSE)),
IF(_xlfn.XLOOKUP(AO$2,WatchbillMONTHLY!$A$54:$U$54,OFFSET(WatchbillMONTHLY!$A$54:$U$54,1,2))=IF(_xlfn.XLOOKUP($A6,INDIRECT("_"&amp;_xlfn.XLOOKUP(AO$2,WatchbillMONTHLY!$A$54:$U$54,OFFSET(WatchbillMONTHLY!$A$54:$U$54,1,2))),INDIRECT("_"&amp;_xlfn.XLOOKUP(AO$2,WatchbillMONTHLY!$A$54:$U$54,OFFSET(WatchbillMONTHLY!$A$54:$U$54,1,2))))=$A6,_xlfn.XLOOKUP(AO$2,WatchbillMONTHLY!$A$54:$U$54,OFFSET(WatchbillMONTHLY!$A$54:$U$54,1,2)),FALSE),TRUE,FALSE)),
IF(_xlfn.XLOOKUP(AO$2,WatchbillMONTHLY!$A$71:$U$71,OFFSET(WatchbillMONTHLY!$A$71:$U$71,1,2))=IF(_xlfn.XLOOKUP($A6,INDIRECT("_"&amp;_xlfn.XLOOKUP(AO$2,WatchbillMONTHLY!$A$71:$U$71,OFFSET(WatchbillMONTHLY!$A$71:$U$71,1,2))),INDIRECT("_"&amp;_xlfn.XLOOKUP(AO$2,WatchbillMONTHLY!$A$71:$U$71,OFFSET(WatchbillMONTHLY!$A$71:$U$71,1,2))))=$A6,_xlfn.XLOOKUP(AO$2,WatchbillMONTHLY!$A$71:$U$71,OFFSET(WatchbillMONTHLY!$A$71:$U$71,1,2)),FALSE),TRUE,FALSE)),
IF(_xlfn.XLOOKUP(AO$2,WatchbillMONTHLY!$A$88:$U$88,OFFSET(WatchbillMONTHLY!$A$88:$U$88,1,2))=IF(_xlfn.XLOOKUP($A6,INDIRECT("_"&amp;_xlfn.XLOOKUP(AO$2,WatchbillMONTHLY!$A$88:$U$88,OFFSET(WatchbillMONTHLY!$A$88:$U$88,1,2))),INDIRECT("_"&amp;_xlfn.XLOOKUP(AO$2,WatchbillMONTHLY!$A$88:$U$88,OFFSET(WatchbillMONTHLY!$A$88:$U$88,1,2))))=$A6,_xlfn.XLOOKUP(AO$2,WatchbillMONTHLY!$A$88:$U$88,OFFSET(WatchbillMONTHLY!$A$88:$U$88,1,2)),FALSE),TRUE,FALSE)),
FALSE),FALSE)</f>
        <v>0</v>
      </c>
      <c r="AP6" s="209" t="b" cm="1">
        <f t="array" aca="1" ref="AP6" ca="1">IF(AND($A6 &gt; 0, I6 &gt; 0,AP$2&lt;MiscFormulas!$A$5+1),
_xlfn.IFNA(
_xlfn.IFNA(
_xlfn.IFNA(
_xlfn.IFNA(
_xlfn.IFNA(
_xlfn.IFNA(
IF(_xlfn.XLOOKUP(AP$2,WatchbillMONTHLY!$A$3:$U$3,OFFSET(WatchbillMONTHLY!$A$3:$U$3,1,2))=IF(_xlfn.XLOOKUP($A6,INDIRECT("_"&amp;_xlfn.XLOOKUP(AP$2,WatchbillMONTHLY!$A$3:$U$3,OFFSET(WatchbillMONTHLY!$A$3:$U$3,1,2))),INDIRECT("_"&amp;_xlfn.XLOOKUP(AP$2,WatchbillMONTHLY!$A$3:$U$3,OFFSET(WatchbillMONTHLY!$A$3:$U$3,1,2))))=$A6,_xlfn.XLOOKUP(AP$2,WatchbillMONTHLY!$A$3:$U$3,OFFSET(WatchbillMONTHLY!$A$3:$U$3,1,2)),FALSE),TRUE,FALSE),
IF(_xlfn.XLOOKUP(AP$2,WatchbillMONTHLY!$A$20:$U$20,OFFSET(WatchbillMONTHLY!$A$20:$U$20,1,2))=IF(_xlfn.XLOOKUP($A6,INDIRECT("_"&amp;_xlfn.XLOOKUP(AP$2,WatchbillMONTHLY!$A$20:$U$20,OFFSET(WatchbillMONTHLY!$A$20:$U$20,1,2))),INDIRECT("_"&amp;_xlfn.XLOOKUP(AP$2,WatchbillMONTHLY!$A$20:$U$20,OFFSET(WatchbillMONTHLY!$A$20:$U$20,1,2))))=$A6,_xlfn.XLOOKUP(AP$2,WatchbillMONTHLY!$A$20:$U$20,OFFSET(WatchbillMONTHLY!$A$20:$U$20,1,2)),FALSE),TRUE,FALSE)),
IF(_xlfn.XLOOKUP(AP$2,WatchbillMONTHLY!$A$37:$U$37,OFFSET(WatchbillMONTHLY!$A$37:$U$37,1,2))=IF(_xlfn.XLOOKUP($A6,INDIRECT("_"&amp;_xlfn.XLOOKUP(AP$2,WatchbillMONTHLY!$A$37:$U$37,OFFSET(WatchbillMONTHLY!$A$37:$U$37,1,2))),INDIRECT("_"&amp;_xlfn.XLOOKUP(AP$2,WatchbillMONTHLY!$A$37:$U$37,OFFSET(WatchbillMONTHLY!$A$37:$U$37,1,2))))=$A6,_xlfn.XLOOKUP(AP$2,WatchbillMONTHLY!$A$37:$U$37,OFFSET(WatchbillMONTHLY!$A$37:$U$37,1,2)),FALSE),TRUE,FALSE)),
IF(_xlfn.XLOOKUP(AP$2,WatchbillMONTHLY!$A$54:$U$54,OFFSET(WatchbillMONTHLY!$A$54:$U$54,1,2))=IF(_xlfn.XLOOKUP($A6,INDIRECT("_"&amp;_xlfn.XLOOKUP(AP$2,WatchbillMONTHLY!$A$54:$U$54,OFFSET(WatchbillMONTHLY!$A$54:$U$54,1,2))),INDIRECT("_"&amp;_xlfn.XLOOKUP(AP$2,WatchbillMONTHLY!$A$54:$U$54,OFFSET(WatchbillMONTHLY!$A$54:$U$54,1,2))))=$A6,_xlfn.XLOOKUP(AP$2,WatchbillMONTHLY!$A$54:$U$54,OFFSET(WatchbillMONTHLY!$A$54:$U$54,1,2)),FALSE),TRUE,FALSE)),
IF(_xlfn.XLOOKUP(AP$2,WatchbillMONTHLY!$A$71:$U$71,OFFSET(WatchbillMONTHLY!$A$71:$U$71,1,2))=IF(_xlfn.XLOOKUP($A6,INDIRECT("_"&amp;_xlfn.XLOOKUP(AP$2,WatchbillMONTHLY!$A$71:$U$71,OFFSET(WatchbillMONTHLY!$A$71:$U$71,1,2))),INDIRECT("_"&amp;_xlfn.XLOOKUP(AP$2,WatchbillMONTHLY!$A$71:$U$71,OFFSET(WatchbillMONTHLY!$A$71:$U$71,1,2))))=$A6,_xlfn.XLOOKUP(AP$2,WatchbillMONTHLY!$A$71:$U$71,OFFSET(WatchbillMONTHLY!$A$71:$U$71,1,2)),FALSE),TRUE,FALSE)),
IF(_xlfn.XLOOKUP(AP$2,WatchbillMONTHLY!$A$88:$U$88,OFFSET(WatchbillMONTHLY!$A$88:$U$88,1,2))=IF(_xlfn.XLOOKUP($A6,INDIRECT("_"&amp;_xlfn.XLOOKUP(AP$2,WatchbillMONTHLY!$A$88:$U$88,OFFSET(WatchbillMONTHLY!$A$88:$U$88,1,2))),INDIRECT("_"&amp;_xlfn.XLOOKUP(AP$2,WatchbillMONTHLY!$A$88:$U$88,OFFSET(WatchbillMONTHLY!$A$88:$U$88,1,2))))=$A6,_xlfn.XLOOKUP(AP$2,WatchbillMONTHLY!$A$88:$U$88,OFFSET(WatchbillMONTHLY!$A$88:$U$88,1,2)),FALSE),TRUE,FALSE)),
FALSE),FALSE)</f>
        <v>0</v>
      </c>
      <c r="AQ6" s="209" t="b" cm="1">
        <f t="array" aca="1" ref="AQ6" ca="1">IF(AND($A6 &gt; 0, J6 &gt; 0,AQ$2&lt;MiscFormulas!$A$5+1),
_xlfn.IFNA(
_xlfn.IFNA(
_xlfn.IFNA(
_xlfn.IFNA(
_xlfn.IFNA(
_xlfn.IFNA(
IF(_xlfn.XLOOKUP(AQ$2,WatchbillMONTHLY!$A$3:$U$3,OFFSET(WatchbillMONTHLY!$A$3:$U$3,1,2))=IF(_xlfn.XLOOKUP($A6,INDIRECT("_"&amp;_xlfn.XLOOKUP(AQ$2,WatchbillMONTHLY!$A$3:$U$3,OFFSET(WatchbillMONTHLY!$A$3:$U$3,1,2))),INDIRECT("_"&amp;_xlfn.XLOOKUP(AQ$2,WatchbillMONTHLY!$A$3:$U$3,OFFSET(WatchbillMONTHLY!$A$3:$U$3,1,2))))=$A6,_xlfn.XLOOKUP(AQ$2,WatchbillMONTHLY!$A$3:$U$3,OFFSET(WatchbillMONTHLY!$A$3:$U$3,1,2)),FALSE),TRUE,FALSE),
IF(_xlfn.XLOOKUP(AQ$2,WatchbillMONTHLY!$A$20:$U$20,OFFSET(WatchbillMONTHLY!$A$20:$U$20,1,2))=IF(_xlfn.XLOOKUP($A6,INDIRECT("_"&amp;_xlfn.XLOOKUP(AQ$2,WatchbillMONTHLY!$A$20:$U$20,OFFSET(WatchbillMONTHLY!$A$20:$U$20,1,2))),INDIRECT("_"&amp;_xlfn.XLOOKUP(AQ$2,WatchbillMONTHLY!$A$20:$U$20,OFFSET(WatchbillMONTHLY!$A$20:$U$20,1,2))))=$A6,_xlfn.XLOOKUP(AQ$2,WatchbillMONTHLY!$A$20:$U$20,OFFSET(WatchbillMONTHLY!$A$20:$U$20,1,2)),FALSE),TRUE,FALSE)),
IF(_xlfn.XLOOKUP(AQ$2,WatchbillMONTHLY!$A$37:$U$37,OFFSET(WatchbillMONTHLY!$A$37:$U$37,1,2))=IF(_xlfn.XLOOKUP($A6,INDIRECT("_"&amp;_xlfn.XLOOKUP(AQ$2,WatchbillMONTHLY!$A$37:$U$37,OFFSET(WatchbillMONTHLY!$A$37:$U$37,1,2))),INDIRECT("_"&amp;_xlfn.XLOOKUP(AQ$2,WatchbillMONTHLY!$A$37:$U$37,OFFSET(WatchbillMONTHLY!$A$37:$U$37,1,2))))=$A6,_xlfn.XLOOKUP(AQ$2,WatchbillMONTHLY!$A$37:$U$37,OFFSET(WatchbillMONTHLY!$A$37:$U$37,1,2)),FALSE),TRUE,FALSE)),
IF(_xlfn.XLOOKUP(AQ$2,WatchbillMONTHLY!$A$54:$U$54,OFFSET(WatchbillMONTHLY!$A$54:$U$54,1,2))=IF(_xlfn.XLOOKUP($A6,INDIRECT("_"&amp;_xlfn.XLOOKUP(AQ$2,WatchbillMONTHLY!$A$54:$U$54,OFFSET(WatchbillMONTHLY!$A$54:$U$54,1,2))),INDIRECT("_"&amp;_xlfn.XLOOKUP(AQ$2,WatchbillMONTHLY!$A$54:$U$54,OFFSET(WatchbillMONTHLY!$A$54:$U$54,1,2))))=$A6,_xlfn.XLOOKUP(AQ$2,WatchbillMONTHLY!$A$54:$U$54,OFFSET(WatchbillMONTHLY!$A$54:$U$54,1,2)),FALSE),TRUE,FALSE)),
IF(_xlfn.XLOOKUP(AQ$2,WatchbillMONTHLY!$A$71:$U$71,OFFSET(WatchbillMONTHLY!$A$71:$U$71,1,2))=IF(_xlfn.XLOOKUP($A6,INDIRECT("_"&amp;_xlfn.XLOOKUP(AQ$2,WatchbillMONTHLY!$A$71:$U$71,OFFSET(WatchbillMONTHLY!$A$71:$U$71,1,2))),INDIRECT("_"&amp;_xlfn.XLOOKUP(AQ$2,WatchbillMONTHLY!$A$71:$U$71,OFFSET(WatchbillMONTHLY!$A$71:$U$71,1,2))))=$A6,_xlfn.XLOOKUP(AQ$2,WatchbillMONTHLY!$A$71:$U$71,OFFSET(WatchbillMONTHLY!$A$71:$U$71,1,2)),FALSE),TRUE,FALSE)),
IF(_xlfn.XLOOKUP(AQ$2,WatchbillMONTHLY!$A$88:$U$88,OFFSET(WatchbillMONTHLY!$A$88:$U$88,1,2))=IF(_xlfn.XLOOKUP($A6,INDIRECT("_"&amp;_xlfn.XLOOKUP(AQ$2,WatchbillMONTHLY!$A$88:$U$88,OFFSET(WatchbillMONTHLY!$A$88:$U$88,1,2))),INDIRECT("_"&amp;_xlfn.XLOOKUP(AQ$2,WatchbillMONTHLY!$A$88:$U$88,OFFSET(WatchbillMONTHLY!$A$88:$U$88,1,2))))=$A6,_xlfn.XLOOKUP(AQ$2,WatchbillMONTHLY!$A$88:$U$88,OFFSET(WatchbillMONTHLY!$A$88:$U$88,1,2)),FALSE),TRUE,FALSE)),
FALSE),FALSE)</f>
        <v>0</v>
      </c>
      <c r="AR6" s="209" t="b" cm="1">
        <f t="array" aca="1" ref="AR6" ca="1">IF(AND($A6 &gt; 0, K6 &gt; 0,AR$2&lt;MiscFormulas!$A$5+1),
_xlfn.IFNA(
_xlfn.IFNA(
_xlfn.IFNA(
_xlfn.IFNA(
_xlfn.IFNA(
_xlfn.IFNA(
IF(_xlfn.XLOOKUP(AR$2,WatchbillMONTHLY!$A$3:$U$3,OFFSET(WatchbillMONTHLY!$A$3:$U$3,1,2))=IF(_xlfn.XLOOKUP($A6,INDIRECT("_"&amp;_xlfn.XLOOKUP(AR$2,WatchbillMONTHLY!$A$3:$U$3,OFFSET(WatchbillMONTHLY!$A$3:$U$3,1,2))),INDIRECT("_"&amp;_xlfn.XLOOKUP(AR$2,WatchbillMONTHLY!$A$3:$U$3,OFFSET(WatchbillMONTHLY!$A$3:$U$3,1,2))))=$A6,_xlfn.XLOOKUP(AR$2,WatchbillMONTHLY!$A$3:$U$3,OFFSET(WatchbillMONTHLY!$A$3:$U$3,1,2)),FALSE),TRUE,FALSE),
IF(_xlfn.XLOOKUP(AR$2,WatchbillMONTHLY!$A$20:$U$20,OFFSET(WatchbillMONTHLY!$A$20:$U$20,1,2))=IF(_xlfn.XLOOKUP($A6,INDIRECT("_"&amp;_xlfn.XLOOKUP(AR$2,WatchbillMONTHLY!$A$20:$U$20,OFFSET(WatchbillMONTHLY!$A$20:$U$20,1,2))),INDIRECT("_"&amp;_xlfn.XLOOKUP(AR$2,WatchbillMONTHLY!$A$20:$U$20,OFFSET(WatchbillMONTHLY!$A$20:$U$20,1,2))))=$A6,_xlfn.XLOOKUP(AR$2,WatchbillMONTHLY!$A$20:$U$20,OFFSET(WatchbillMONTHLY!$A$20:$U$20,1,2)),FALSE),TRUE,FALSE)),
IF(_xlfn.XLOOKUP(AR$2,WatchbillMONTHLY!$A$37:$U$37,OFFSET(WatchbillMONTHLY!$A$37:$U$37,1,2))=IF(_xlfn.XLOOKUP($A6,INDIRECT("_"&amp;_xlfn.XLOOKUP(AR$2,WatchbillMONTHLY!$A$37:$U$37,OFFSET(WatchbillMONTHLY!$A$37:$U$37,1,2))),INDIRECT("_"&amp;_xlfn.XLOOKUP(AR$2,WatchbillMONTHLY!$A$37:$U$37,OFFSET(WatchbillMONTHLY!$A$37:$U$37,1,2))))=$A6,_xlfn.XLOOKUP(AR$2,WatchbillMONTHLY!$A$37:$U$37,OFFSET(WatchbillMONTHLY!$A$37:$U$37,1,2)),FALSE),TRUE,FALSE)),
IF(_xlfn.XLOOKUP(AR$2,WatchbillMONTHLY!$A$54:$U$54,OFFSET(WatchbillMONTHLY!$A$54:$U$54,1,2))=IF(_xlfn.XLOOKUP($A6,INDIRECT("_"&amp;_xlfn.XLOOKUP(AR$2,WatchbillMONTHLY!$A$54:$U$54,OFFSET(WatchbillMONTHLY!$A$54:$U$54,1,2))),INDIRECT("_"&amp;_xlfn.XLOOKUP(AR$2,WatchbillMONTHLY!$A$54:$U$54,OFFSET(WatchbillMONTHLY!$A$54:$U$54,1,2))))=$A6,_xlfn.XLOOKUP(AR$2,WatchbillMONTHLY!$A$54:$U$54,OFFSET(WatchbillMONTHLY!$A$54:$U$54,1,2)),FALSE),TRUE,FALSE)),
IF(_xlfn.XLOOKUP(AR$2,WatchbillMONTHLY!$A$71:$U$71,OFFSET(WatchbillMONTHLY!$A$71:$U$71,1,2))=IF(_xlfn.XLOOKUP($A6,INDIRECT("_"&amp;_xlfn.XLOOKUP(AR$2,WatchbillMONTHLY!$A$71:$U$71,OFFSET(WatchbillMONTHLY!$A$71:$U$71,1,2))),INDIRECT("_"&amp;_xlfn.XLOOKUP(AR$2,WatchbillMONTHLY!$A$71:$U$71,OFFSET(WatchbillMONTHLY!$A$71:$U$71,1,2))))=$A6,_xlfn.XLOOKUP(AR$2,WatchbillMONTHLY!$A$71:$U$71,OFFSET(WatchbillMONTHLY!$A$71:$U$71,1,2)),FALSE),TRUE,FALSE)),
IF(_xlfn.XLOOKUP(AR$2,WatchbillMONTHLY!$A$88:$U$88,OFFSET(WatchbillMONTHLY!$A$88:$U$88,1,2))=IF(_xlfn.XLOOKUP($A6,INDIRECT("_"&amp;_xlfn.XLOOKUP(AR$2,WatchbillMONTHLY!$A$88:$U$88,OFFSET(WatchbillMONTHLY!$A$88:$U$88,1,2))),INDIRECT("_"&amp;_xlfn.XLOOKUP(AR$2,WatchbillMONTHLY!$A$88:$U$88,OFFSET(WatchbillMONTHLY!$A$88:$U$88,1,2))))=$A6,_xlfn.XLOOKUP(AR$2,WatchbillMONTHLY!$A$88:$U$88,OFFSET(WatchbillMONTHLY!$A$88:$U$88,1,2)),FALSE),TRUE,FALSE)),
FALSE),FALSE)</f>
        <v>0</v>
      </c>
      <c r="AS6" s="209" t="b" cm="1">
        <f t="array" aca="1" ref="AS6" ca="1">IF(AND($A6 &gt; 0, L6 &gt; 0,AS$2&lt;MiscFormulas!$A$5+1),
_xlfn.IFNA(
_xlfn.IFNA(
_xlfn.IFNA(
_xlfn.IFNA(
_xlfn.IFNA(
_xlfn.IFNA(
IF(_xlfn.XLOOKUP(AS$2,WatchbillMONTHLY!$A$3:$U$3,OFFSET(WatchbillMONTHLY!$A$3:$U$3,1,2))=IF(_xlfn.XLOOKUP($A6,INDIRECT("_"&amp;_xlfn.XLOOKUP(AS$2,WatchbillMONTHLY!$A$3:$U$3,OFFSET(WatchbillMONTHLY!$A$3:$U$3,1,2))),INDIRECT("_"&amp;_xlfn.XLOOKUP(AS$2,WatchbillMONTHLY!$A$3:$U$3,OFFSET(WatchbillMONTHLY!$A$3:$U$3,1,2))))=$A6,_xlfn.XLOOKUP(AS$2,WatchbillMONTHLY!$A$3:$U$3,OFFSET(WatchbillMONTHLY!$A$3:$U$3,1,2)),FALSE),TRUE,FALSE),
IF(_xlfn.XLOOKUP(AS$2,WatchbillMONTHLY!$A$20:$U$20,OFFSET(WatchbillMONTHLY!$A$20:$U$20,1,2))=IF(_xlfn.XLOOKUP($A6,INDIRECT("_"&amp;_xlfn.XLOOKUP(AS$2,WatchbillMONTHLY!$A$20:$U$20,OFFSET(WatchbillMONTHLY!$A$20:$U$20,1,2))),INDIRECT("_"&amp;_xlfn.XLOOKUP(AS$2,WatchbillMONTHLY!$A$20:$U$20,OFFSET(WatchbillMONTHLY!$A$20:$U$20,1,2))))=$A6,_xlfn.XLOOKUP(AS$2,WatchbillMONTHLY!$A$20:$U$20,OFFSET(WatchbillMONTHLY!$A$20:$U$20,1,2)),FALSE),TRUE,FALSE)),
IF(_xlfn.XLOOKUP(AS$2,WatchbillMONTHLY!$A$37:$U$37,OFFSET(WatchbillMONTHLY!$A$37:$U$37,1,2))=IF(_xlfn.XLOOKUP($A6,INDIRECT("_"&amp;_xlfn.XLOOKUP(AS$2,WatchbillMONTHLY!$A$37:$U$37,OFFSET(WatchbillMONTHLY!$A$37:$U$37,1,2))),INDIRECT("_"&amp;_xlfn.XLOOKUP(AS$2,WatchbillMONTHLY!$A$37:$U$37,OFFSET(WatchbillMONTHLY!$A$37:$U$37,1,2))))=$A6,_xlfn.XLOOKUP(AS$2,WatchbillMONTHLY!$A$37:$U$37,OFFSET(WatchbillMONTHLY!$A$37:$U$37,1,2)),FALSE),TRUE,FALSE)),
IF(_xlfn.XLOOKUP(AS$2,WatchbillMONTHLY!$A$54:$U$54,OFFSET(WatchbillMONTHLY!$A$54:$U$54,1,2))=IF(_xlfn.XLOOKUP($A6,INDIRECT("_"&amp;_xlfn.XLOOKUP(AS$2,WatchbillMONTHLY!$A$54:$U$54,OFFSET(WatchbillMONTHLY!$A$54:$U$54,1,2))),INDIRECT("_"&amp;_xlfn.XLOOKUP(AS$2,WatchbillMONTHLY!$A$54:$U$54,OFFSET(WatchbillMONTHLY!$A$54:$U$54,1,2))))=$A6,_xlfn.XLOOKUP(AS$2,WatchbillMONTHLY!$A$54:$U$54,OFFSET(WatchbillMONTHLY!$A$54:$U$54,1,2)),FALSE),TRUE,FALSE)),
IF(_xlfn.XLOOKUP(AS$2,WatchbillMONTHLY!$A$71:$U$71,OFFSET(WatchbillMONTHLY!$A$71:$U$71,1,2))=IF(_xlfn.XLOOKUP($A6,INDIRECT("_"&amp;_xlfn.XLOOKUP(AS$2,WatchbillMONTHLY!$A$71:$U$71,OFFSET(WatchbillMONTHLY!$A$71:$U$71,1,2))),INDIRECT("_"&amp;_xlfn.XLOOKUP(AS$2,WatchbillMONTHLY!$A$71:$U$71,OFFSET(WatchbillMONTHLY!$A$71:$U$71,1,2))))=$A6,_xlfn.XLOOKUP(AS$2,WatchbillMONTHLY!$A$71:$U$71,OFFSET(WatchbillMONTHLY!$A$71:$U$71,1,2)),FALSE),TRUE,FALSE)),
IF(_xlfn.XLOOKUP(AS$2,WatchbillMONTHLY!$A$88:$U$88,OFFSET(WatchbillMONTHLY!$A$88:$U$88,1,2))=IF(_xlfn.XLOOKUP($A6,INDIRECT("_"&amp;_xlfn.XLOOKUP(AS$2,WatchbillMONTHLY!$A$88:$U$88,OFFSET(WatchbillMONTHLY!$A$88:$U$88,1,2))),INDIRECT("_"&amp;_xlfn.XLOOKUP(AS$2,WatchbillMONTHLY!$A$88:$U$88,OFFSET(WatchbillMONTHLY!$A$88:$U$88,1,2))))=$A6,_xlfn.XLOOKUP(AS$2,WatchbillMONTHLY!$A$88:$U$88,OFFSET(WatchbillMONTHLY!$A$88:$U$88,1,2)),FALSE),TRUE,FALSE)),
FALSE),FALSE)</f>
        <v>0</v>
      </c>
      <c r="AT6" s="209" t="b" cm="1">
        <f t="array" aca="1" ref="AT6" ca="1">IF(AND($A6 &gt; 0, M6 &gt; 0,AT$2&lt;MiscFormulas!$A$5+1),
_xlfn.IFNA(
_xlfn.IFNA(
_xlfn.IFNA(
_xlfn.IFNA(
_xlfn.IFNA(
_xlfn.IFNA(
IF(_xlfn.XLOOKUP(AT$2,WatchbillMONTHLY!$A$3:$U$3,OFFSET(WatchbillMONTHLY!$A$3:$U$3,1,2))=IF(_xlfn.XLOOKUP($A6,INDIRECT("_"&amp;_xlfn.XLOOKUP(AT$2,WatchbillMONTHLY!$A$3:$U$3,OFFSET(WatchbillMONTHLY!$A$3:$U$3,1,2))),INDIRECT("_"&amp;_xlfn.XLOOKUP(AT$2,WatchbillMONTHLY!$A$3:$U$3,OFFSET(WatchbillMONTHLY!$A$3:$U$3,1,2))))=$A6,_xlfn.XLOOKUP(AT$2,WatchbillMONTHLY!$A$3:$U$3,OFFSET(WatchbillMONTHLY!$A$3:$U$3,1,2)),FALSE),TRUE,FALSE),
IF(_xlfn.XLOOKUP(AT$2,WatchbillMONTHLY!$A$20:$U$20,OFFSET(WatchbillMONTHLY!$A$20:$U$20,1,2))=IF(_xlfn.XLOOKUP($A6,INDIRECT("_"&amp;_xlfn.XLOOKUP(AT$2,WatchbillMONTHLY!$A$20:$U$20,OFFSET(WatchbillMONTHLY!$A$20:$U$20,1,2))),INDIRECT("_"&amp;_xlfn.XLOOKUP(AT$2,WatchbillMONTHLY!$A$20:$U$20,OFFSET(WatchbillMONTHLY!$A$20:$U$20,1,2))))=$A6,_xlfn.XLOOKUP(AT$2,WatchbillMONTHLY!$A$20:$U$20,OFFSET(WatchbillMONTHLY!$A$20:$U$20,1,2)),FALSE),TRUE,FALSE)),
IF(_xlfn.XLOOKUP(AT$2,WatchbillMONTHLY!$A$37:$U$37,OFFSET(WatchbillMONTHLY!$A$37:$U$37,1,2))=IF(_xlfn.XLOOKUP($A6,INDIRECT("_"&amp;_xlfn.XLOOKUP(AT$2,WatchbillMONTHLY!$A$37:$U$37,OFFSET(WatchbillMONTHLY!$A$37:$U$37,1,2))),INDIRECT("_"&amp;_xlfn.XLOOKUP(AT$2,WatchbillMONTHLY!$A$37:$U$37,OFFSET(WatchbillMONTHLY!$A$37:$U$37,1,2))))=$A6,_xlfn.XLOOKUP(AT$2,WatchbillMONTHLY!$A$37:$U$37,OFFSET(WatchbillMONTHLY!$A$37:$U$37,1,2)),FALSE),TRUE,FALSE)),
IF(_xlfn.XLOOKUP(AT$2,WatchbillMONTHLY!$A$54:$U$54,OFFSET(WatchbillMONTHLY!$A$54:$U$54,1,2))=IF(_xlfn.XLOOKUP($A6,INDIRECT("_"&amp;_xlfn.XLOOKUP(AT$2,WatchbillMONTHLY!$A$54:$U$54,OFFSET(WatchbillMONTHLY!$A$54:$U$54,1,2))),INDIRECT("_"&amp;_xlfn.XLOOKUP(AT$2,WatchbillMONTHLY!$A$54:$U$54,OFFSET(WatchbillMONTHLY!$A$54:$U$54,1,2))))=$A6,_xlfn.XLOOKUP(AT$2,WatchbillMONTHLY!$A$54:$U$54,OFFSET(WatchbillMONTHLY!$A$54:$U$54,1,2)),FALSE),TRUE,FALSE)),
IF(_xlfn.XLOOKUP(AT$2,WatchbillMONTHLY!$A$71:$U$71,OFFSET(WatchbillMONTHLY!$A$71:$U$71,1,2))=IF(_xlfn.XLOOKUP($A6,INDIRECT("_"&amp;_xlfn.XLOOKUP(AT$2,WatchbillMONTHLY!$A$71:$U$71,OFFSET(WatchbillMONTHLY!$A$71:$U$71,1,2))),INDIRECT("_"&amp;_xlfn.XLOOKUP(AT$2,WatchbillMONTHLY!$A$71:$U$71,OFFSET(WatchbillMONTHLY!$A$71:$U$71,1,2))))=$A6,_xlfn.XLOOKUP(AT$2,WatchbillMONTHLY!$A$71:$U$71,OFFSET(WatchbillMONTHLY!$A$71:$U$71,1,2)),FALSE),TRUE,FALSE)),
IF(_xlfn.XLOOKUP(AT$2,WatchbillMONTHLY!$A$88:$U$88,OFFSET(WatchbillMONTHLY!$A$88:$U$88,1,2))=IF(_xlfn.XLOOKUP($A6,INDIRECT("_"&amp;_xlfn.XLOOKUP(AT$2,WatchbillMONTHLY!$A$88:$U$88,OFFSET(WatchbillMONTHLY!$A$88:$U$88,1,2))),INDIRECT("_"&amp;_xlfn.XLOOKUP(AT$2,WatchbillMONTHLY!$A$88:$U$88,OFFSET(WatchbillMONTHLY!$A$88:$U$88,1,2))))=$A6,_xlfn.XLOOKUP(AT$2,WatchbillMONTHLY!$A$88:$U$88,OFFSET(WatchbillMONTHLY!$A$88:$U$88,1,2)),FALSE),TRUE,FALSE)),
FALSE),FALSE)</f>
        <v>0</v>
      </c>
      <c r="AU6" s="209" t="b" cm="1">
        <f t="array" aca="1" ref="AU6" ca="1">IF(AND($A6 &gt; 0, N6 &gt; 0,AU$2&lt;MiscFormulas!$A$5+1),
_xlfn.IFNA(
_xlfn.IFNA(
_xlfn.IFNA(
_xlfn.IFNA(
_xlfn.IFNA(
_xlfn.IFNA(
IF(_xlfn.XLOOKUP(AU$2,WatchbillMONTHLY!$A$3:$U$3,OFFSET(WatchbillMONTHLY!$A$3:$U$3,1,2))=IF(_xlfn.XLOOKUP($A6,INDIRECT("_"&amp;_xlfn.XLOOKUP(AU$2,WatchbillMONTHLY!$A$3:$U$3,OFFSET(WatchbillMONTHLY!$A$3:$U$3,1,2))),INDIRECT("_"&amp;_xlfn.XLOOKUP(AU$2,WatchbillMONTHLY!$A$3:$U$3,OFFSET(WatchbillMONTHLY!$A$3:$U$3,1,2))))=$A6,_xlfn.XLOOKUP(AU$2,WatchbillMONTHLY!$A$3:$U$3,OFFSET(WatchbillMONTHLY!$A$3:$U$3,1,2)),FALSE),TRUE,FALSE),
IF(_xlfn.XLOOKUP(AU$2,WatchbillMONTHLY!$A$20:$U$20,OFFSET(WatchbillMONTHLY!$A$20:$U$20,1,2))=IF(_xlfn.XLOOKUP($A6,INDIRECT("_"&amp;_xlfn.XLOOKUP(AU$2,WatchbillMONTHLY!$A$20:$U$20,OFFSET(WatchbillMONTHLY!$A$20:$U$20,1,2))),INDIRECT("_"&amp;_xlfn.XLOOKUP(AU$2,WatchbillMONTHLY!$A$20:$U$20,OFFSET(WatchbillMONTHLY!$A$20:$U$20,1,2))))=$A6,_xlfn.XLOOKUP(AU$2,WatchbillMONTHLY!$A$20:$U$20,OFFSET(WatchbillMONTHLY!$A$20:$U$20,1,2)),FALSE),TRUE,FALSE)),
IF(_xlfn.XLOOKUP(AU$2,WatchbillMONTHLY!$A$37:$U$37,OFFSET(WatchbillMONTHLY!$A$37:$U$37,1,2))=IF(_xlfn.XLOOKUP($A6,INDIRECT("_"&amp;_xlfn.XLOOKUP(AU$2,WatchbillMONTHLY!$A$37:$U$37,OFFSET(WatchbillMONTHLY!$A$37:$U$37,1,2))),INDIRECT("_"&amp;_xlfn.XLOOKUP(AU$2,WatchbillMONTHLY!$A$37:$U$37,OFFSET(WatchbillMONTHLY!$A$37:$U$37,1,2))))=$A6,_xlfn.XLOOKUP(AU$2,WatchbillMONTHLY!$A$37:$U$37,OFFSET(WatchbillMONTHLY!$A$37:$U$37,1,2)),FALSE),TRUE,FALSE)),
IF(_xlfn.XLOOKUP(AU$2,WatchbillMONTHLY!$A$54:$U$54,OFFSET(WatchbillMONTHLY!$A$54:$U$54,1,2))=IF(_xlfn.XLOOKUP($A6,INDIRECT("_"&amp;_xlfn.XLOOKUP(AU$2,WatchbillMONTHLY!$A$54:$U$54,OFFSET(WatchbillMONTHLY!$A$54:$U$54,1,2))),INDIRECT("_"&amp;_xlfn.XLOOKUP(AU$2,WatchbillMONTHLY!$A$54:$U$54,OFFSET(WatchbillMONTHLY!$A$54:$U$54,1,2))))=$A6,_xlfn.XLOOKUP(AU$2,WatchbillMONTHLY!$A$54:$U$54,OFFSET(WatchbillMONTHLY!$A$54:$U$54,1,2)),FALSE),TRUE,FALSE)),
IF(_xlfn.XLOOKUP(AU$2,WatchbillMONTHLY!$A$71:$U$71,OFFSET(WatchbillMONTHLY!$A$71:$U$71,1,2))=IF(_xlfn.XLOOKUP($A6,INDIRECT("_"&amp;_xlfn.XLOOKUP(AU$2,WatchbillMONTHLY!$A$71:$U$71,OFFSET(WatchbillMONTHLY!$A$71:$U$71,1,2))),INDIRECT("_"&amp;_xlfn.XLOOKUP(AU$2,WatchbillMONTHLY!$A$71:$U$71,OFFSET(WatchbillMONTHLY!$A$71:$U$71,1,2))))=$A6,_xlfn.XLOOKUP(AU$2,WatchbillMONTHLY!$A$71:$U$71,OFFSET(WatchbillMONTHLY!$A$71:$U$71,1,2)),FALSE),TRUE,FALSE)),
IF(_xlfn.XLOOKUP(AU$2,WatchbillMONTHLY!$A$88:$U$88,OFFSET(WatchbillMONTHLY!$A$88:$U$88,1,2))=IF(_xlfn.XLOOKUP($A6,INDIRECT("_"&amp;_xlfn.XLOOKUP(AU$2,WatchbillMONTHLY!$A$88:$U$88,OFFSET(WatchbillMONTHLY!$A$88:$U$88,1,2))),INDIRECT("_"&amp;_xlfn.XLOOKUP(AU$2,WatchbillMONTHLY!$A$88:$U$88,OFFSET(WatchbillMONTHLY!$A$88:$U$88,1,2))))=$A6,_xlfn.XLOOKUP(AU$2,WatchbillMONTHLY!$A$88:$U$88,OFFSET(WatchbillMONTHLY!$A$88:$U$88,1,2)),FALSE),TRUE,FALSE)),
FALSE),FALSE)</f>
        <v>0</v>
      </c>
      <c r="AV6" s="209" t="b" cm="1">
        <f t="array" aca="1" ref="AV6" ca="1">IF(AND($A6 &gt; 0, O6 &gt; 0,AV$2&lt;MiscFormulas!$A$5+1),
_xlfn.IFNA(
_xlfn.IFNA(
_xlfn.IFNA(
_xlfn.IFNA(
_xlfn.IFNA(
_xlfn.IFNA(
IF(_xlfn.XLOOKUP(AV$2,WatchbillMONTHLY!$A$3:$U$3,OFFSET(WatchbillMONTHLY!$A$3:$U$3,1,2))=IF(_xlfn.XLOOKUP($A6,INDIRECT("_"&amp;_xlfn.XLOOKUP(AV$2,WatchbillMONTHLY!$A$3:$U$3,OFFSET(WatchbillMONTHLY!$A$3:$U$3,1,2))),INDIRECT("_"&amp;_xlfn.XLOOKUP(AV$2,WatchbillMONTHLY!$A$3:$U$3,OFFSET(WatchbillMONTHLY!$A$3:$U$3,1,2))))=$A6,_xlfn.XLOOKUP(AV$2,WatchbillMONTHLY!$A$3:$U$3,OFFSET(WatchbillMONTHLY!$A$3:$U$3,1,2)),FALSE),TRUE,FALSE),
IF(_xlfn.XLOOKUP(AV$2,WatchbillMONTHLY!$A$20:$U$20,OFFSET(WatchbillMONTHLY!$A$20:$U$20,1,2))=IF(_xlfn.XLOOKUP($A6,INDIRECT("_"&amp;_xlfn.XLOOKUP(AV$2,WatchbillMONTHLY!$A$20:$U$20,OFFSET(WatchbillMONTHLY!$A$20:$U$20,1,2))),INDIRECT("_"&amp;_xlfn.XLOOKUP(AV$2,WatchbillMONTHLY!$A$20:$U$20,OFFSET(WatchbillMONTHLY!$A$20:$U$20,1,2))))=$A6,_xlfn.XLOOKUP(AV$2,WatchbillMONTHLY!$A$20:$U$20,OFFSET(WatchbillMONTHLY!$A$20:$U$20,1,2)),FALSE),TRUE,FALSE)),
IF(_xlfn.XLOOKUP(AV$2,WatchbillMONTHLY!$A$37:$U$37,OFFSET(WatchbillMONTHLY!$A$37:$U$37,1,2))=IF(_xlfn.XLOOKUP($A6,INDIRECT("_"&amp;_xlfn.XLOOKUP(AV$2,WatchbillMONTHLY!$A$37:$U$37,OFFSET(WatchbillMONTHLY!$A$37:$U$37,1,2))),INDIRECT("_"&amp;_xlfn.XLOOKUP(AV$2,WatchbillMONTHLY!$A$37:$U$37,OFFSET(WatchbillMONTHLY!$A$37:$U$37,1,2))))=$A6,_xlfn.XLOOKUP(AV$2,WatchbillMONTHLY!$A$37:$U$37,OFFSET(WatchbillMONTHLY!$A$37:$U$37,1,2)),FALSE),TRUE,FALSE)),
IF(_xlfn.XLOOKUP(AV$2,WatchbillMONTHLY!$A$54:$U$54,OFFSET(WatchbillMONTHLY!$A$54:$U$54,1,2))=IF(_xlfn.XLOOKUP($A6,INDIRECT("_"&amp;_xlfn.XLOOKUP(AV$2,WatchbillMONTHLY!$A$54:$U$54,OFFSET(WatchbillMONTHLY!$A$54:$U$54,1,2))),INDIRECT("_"&amp;_xlfn.XLOOKUP(AV$2,WatchbillMONTHLY!$A$54:$U$54,OFFSET(WatchbillMONTHLY!$A$54:$U$54,1,2))))=$A6,_xlfn.XLOOKUP(AV$2,WatchbillMONTHLY!$A$54:$U$54,OFFSET(WatchbillMONTHLY!$A$54:$U$54,1,2)),FALSE),TRUE,FALSE)),
IF(_xlfn.XLOOKUP(AV$2,WatchbillMONTHLY!$A$71:$U$71,OFFSET(WatchbillMONTHLY!$A$71:$U$71,1,2))=IF(_xlfn.XLOOKUP($A6,INDIRECT("_"&amp;_xlfn.XLOOKUP(AV$2,WatchbillMONTHLY!$A$71:$U$71,OFFSET(WatchbillMONTHLY!$A$71:$U$71,1,2))),INDIRECT("_"&amp;_xlfn.XLOOKUP(AV$2,WatchbillMONTHLY!$A$71:$U$71,OFFSET(WatchbillMONTHLY!$A$71:$U$71,1,2))))=$A6,_xlfn.XLOOKUP(AV$2,WatchbillMONTHLY!$A$71:$U$71,OFFSET(WatchbillMONTHLY!$A$71:$U$71,1,2)),FALSE),TRUE,FALSE)),
IF(_xlfn.XLOOKUP(AV$2,WatchbillMONTHLY!$A$88:$U$88,OFFSET(WatchbillMONTHLY!$A$88:$U$88,1,2))=IF(_xlfn.XLOOKUP($A6,INDIRECT("_"&amp;_xlfn.XLOOKUP(AV$2,WatchbillMONTHLY!$A$88:$U$88,OFFSET(WatchbillMONTHLY!$A$88:$U$88,1,2))),INDIRECT("_"&amp;_xlfn.XLOOKUP(AV$2,WatchbillMONTHLY!$A$88:$U$88,OFFSET(WatchbillMONTHLY!$A$88:$U$88,1,2))))=$A6,_xlfn.XLOOKUP(AV$2,WatchbillMONTHLY!$A$88:$U$88,OFFSET(WatchbillMONTHLY!$A$88:$U$88,1,2)),FALSE),TRUE,FALSE)),
FALSE),FALSE)</f>
        <v>0</v>
      </c>
      <c r="AW6" s="209" t="b" cm="1">
        <f t="array" aca="1" ref="AW6" ca="1">IF(AND($A6 &gt; 0, P6 &gt; 0,AW$2&lt;MiscFormulas!$A$5+1),
_xlfn.IFNA(
_xlfn.IFNA(
_xlfn.IFNA(
_xlfn.IFNA(
_xlfn.IFNA(
_xlfn.IFNA(
IF(_xlfn.XLOOKUP(AW$2,WatchbillMONTHLY!$A$3:$U$3,OFFSET(WatchbillMONTHLY!$A$3:$U$3,1,2))=IF(_xlfn.XLOOKUP($A6,INDIRECT("_"&amp;_xlfn.XLOOKUP(AW$2,WatchbillMONTHLY!$A$3:$U$3,OFFSET(WatchbillMONTHLY!$A$3:$U$3,1,2))),INDIRECT("_"&amp;_xlfn.XLOOKUP(AW$2,WatchbillMONTHLY!$A$3:$U$3,OFFSET(WatchbillMONTHLY!$A$3:$U$3,1,2))))=$A6,_xlfn.XLOOKUP(AW$2,WatchbillMONTHLY!$A$3:$U$3,OFFSET(WatchbillMONTHLY!$A$3:$U$3,1,2)),FALSE),TRUE,FALSE),
IF(_xlfn.XLOOKUP(AW$2,WatchbillMONTHLY!$A$20:$U$20,OFFSET(WatchbillMONTHLY!$A$20:$U$20,1,2))=IF(_xlfn.XLOOKUP($A6,INDIRECT("_"&amp;_xlfn.XLOOKUP(AW$2,WatchbillMONTHLY!$A$20:$U$20,OFFSET(WatchbillMONTHLY!$A$20:$U$20,1,2))),INDIRECT("_"&amp;_xlfn.XLOOKUP(AW$2,WatchbillMONTHLY!$A$20:$U$20,OFFSET(WatchbillMONTHLY!$A$20:$U$20,1,2))))=$A6,_xlfn.XLOOKUP(AW$2,WatchbillMONTHLY!$A$20:$U$20,OFFSET(WatchbillMONTHLY!$A$20:$U$20,1,2)),FALSE),TRUE,FALSE)),
IF(_xlfn.XLOOKUP(AW$2,WatchbillMONTHLY!$A$37:$U$37,OFFSET(WatchbillMONTHLY!$A$37:$U$37,1,2))=IF(_xlfn.XLOOKUP($A6,INDIRECT("_"&amp;_xlfn.XLOOKUP(AW$2,WatchbillMONTHLY!$A$37:$U$37,OFFSET(WatchbillMONTHLY!$A$37:$U$37,1,2))),INDIRECT("_"&amp;_xlfn.XLOOKUP(AW$2,WatchbillMONTHLY!$A$37:$U$37,OFFSET(WatchbillMONTHLY!$A$37:$U$37,1,2))))=$A6,_xlfn.XLOOKUP(AW$2,WatchbillMONTHLY!$A$37:$U$37,OFFSET(WatchbillMONTHLY!$A$37:$U$37,1,2)),FALSE),TRUE,FALSE)),
IF(_xlfn.XLOOKUP(AW$2,WatchbillMONTHLY!$A$54:$U$54,OFFSET(WatchbillMONTHLY!$A$54:$U$54,1,2))=IF(_xlfn.XLOOKUP($A6,INDIRECT("_"&amp;_xlfn.XLOOKUP(AW$2,WatchbillMONTHLY!$A$54:$U$54,OFFSET(WatchbillMONTHLY!$A$54:$U$54,1,2))),INDIRECT("_"&amp;_xlfn.XLOOKUP(AW$2,WatchbillMONTHLY!$A$54:$U$54,OFFSET(WatchbillMONTHLY!$A$54:$U$54,1,2))))=$A6,_xlfn.XLOOKUP(AW$2,WatchbillMONTHLY!$A$54:$U$54,OFFSET(WatchbillMONTHLY!$A$54:$U$54,1,2)),FALSE),TRUE,FALSE)),
IF(_xlfn.XLOOKUP(AW$2,WatchbillMONTHLY!$A$71:$U$71,OFFSET(WatchbillMONTHLY!$A$71:$U$71,1,2))=IF(_xlfn.XLOOKUP($A6,INDIRECT("_"&amp;_xlfn.XLOOKUP(AW$2,WatchbillMONTHLY!$A$71:$U$71,OFFSET(WatchbillMONTHLY!$A$71:$U$71,1,2))),INDIRECT("_"&amp;_xlfn.XLOOKUP(AW$2,WatchbillMONTHLY!$A$71:$U$71,OFFSET(WatchbillMONTHLY!$A$71:$U$71,1,2))))=$A6,_xlfn.XLOOKUP(AW$2,WatchbillMONTHLY!$A$71:$U$71,OFFSET(WatchbillMONTHLY!$A$71:$U$71,1,2)),FALSE),TRUE,FALSE)),
IF(_xlfn.XLOOKUP(AW$2,WatchbillMONTHLY!$A$88:$U$88,OFFSET(WatchbillMONTHLY!$A$88:$U$88,1,2))=IF(_xlfn.XLOOKUP($A6,INDIRECT("_"&amp;_xlfn.XLOOKUP(AW$2,WatchbillMONTHLY!$A$88:$U$88,OFFSET(WatchbillMONTHLY!$A$88:$U$88,1,2))),INDIRECT("_"&amp;_xlfn.XLOOKUP(AW$2,WatchbillMONTHLY!$A$88:$U$88,OFFSET(WatchbillMONTHLY!$A$88:$U$88,1,2))))=$A6,_xlfn.XLOOKUP(AW$2,WatchbillMONTHLY!$A$88:$U$88,OFFSET(WatchbillMONTHLY!$A$88:$U$88,1,2)),FALSE),TRUE,FALSE)),
FALSE),FALSE)</f>
        <v>0</v>
      </c>
      <c r="AX6" s="209" t="b" cm="1">
        <f t="array" aca="1" ref="AX6" ca="1">IF(AND($A6 &gt; 0, Q6 &gt; 0,AX$2&lt;MiscFormulas!$A$5+1),
_xlfn.IFNA(
_xlfn.IFNA(
_xlfn.IFNA(
_xlfn.IFNA(
_xlfn.IFNA(
_xlfn.IFNA(
IF(_xlfn.XLOOKUP(AX$2,WatchbillMONTHLY!$A$3:$U$3,OFFSET(WatchbillMONTHLY!$A$3:$U$3,1,2))=IF(_xlfn.XLOOKUP($A6,INDIRECT("_"&amp;_xlfn.XLOOKUP(AX$2,WatchbillMONTHLY!$A$3:$U$3,OFFSET(WatchbillMONTHLY!$A$3:$U$3,1,2))),INDIRECT("_"&amp;_xlfn.XLOOKUP(AX$2,WatchbillMONTHLY!$A$3:$U$3,OFFSET(WatchbillMONTHLY!$A$3:$U$3,1,2))))=$A6,_xlfn.XLOOKUP(AX$2,WatchbillMONTHLY!$A$3:$U$3,OFFSET(WatchbillMONTHLY!$A$3:$U$3,1,2)),FALSE),TRUE,FALSE),
IF(_xlfn.XLOOKUP(AX$2,WatchbillMONTHLY!$A$20:$U$20,OFFSET(WatchbillMONTHLY!$A$20:$U$20,1,2))=IF(_xlfn.XLOOKUP($A6,INDIRECT("_"&amp;_xlfn.XLOOKUP(AX$2,WatchbillMONTHLY!$A$20:$U$20,OFFSET(WatchbillMONTHLY!$A$20:$U$20,1,2))),INDIRECT("_"&amp;_xlfn.XLOOKUP(AX$2,WatchbillMONTHLY!$A$20:$U$20,OFFSET(WatchbillMONTHLY!$A$20:$U$20,1,2))))=$A6,_xlfn.XLOOKUP(AX$2,WatchbillMONTHLY!$A$20:$U$20,OFFSET(WatchbillMONTHLY!$A$20:$U$20,1,2)),FALSE),TRUE,FALSE)),
IF(_xlfn.XLOOKUP(AX$2,WatchbillMONTHLY!$A$37:$U$37,OFFSET(WatchbillMONTHLY!$A$37:$U$37,1,2))=IF(_xlfn.XLOOKUP($A6,INDIRECT("_"&amp;_xlfn.XLOOKUP(AX$2,WatchbillMONTHLY!$A$37:$U$37,OFFSET(WatchbillMONTHLY!$A$37:$U$37,1,2))),INDIRECT("_"&amp;_xlfn.XLOOKUP(AX$2,WatchbillMONTHLY!$A$37:$U$37,OFFSET(WatchbillMONTHLY!$A$37:$U$37,1,2))))=$A6,_xlfn.XLOOKUP(AX$2,WatchbillMONTHLY!$A$37:$U$37,OFFSET(WatchbillMONTHLY!$A$37:$U$37,1,2)),FALSE),TRUE,FALSE)),
IF(_xlfn.XLOOKUP(AX$2,WatchbillMONTHLY!$A$54:$U$54,OFFSET(WatchbillMONTHLY!$A$54:$U$54,1,2))=IF(_xlfn.XLOOKUP($A6,INDIRECT("_"&amp;_xlfn.XLOOKUP(AX$2,WatchbillMONTHLY!$A$54:$U$54,OFFSET(WatchbillMONTHLY!$A$54:$U$54,1,2))),INDIRECT("_"&amp;_xlfn.XLOOKUP(AX$2,WatchbillMONTHLY!$A$54:$U$54,OFFSET(WatchbillMONTHLY!$A$54:$U$54,1,2))))=$A6,_xlfn.XLOOKUP(AX$2,WatchbillMONTHLY!$A$54:$U$54,OFFSET(WatchbillMONTHLY!$A$54:$U$54,1,2)),FALSE),TRUE,FALSE)),
IF(_xlfn.XLOOKUP(AX$2,WatchbillMONTHLY!$A$71:$U$71,OFFSET(WatchbillMONTHLY!$A$71:$U$71,1,2))=IF(_xlfn.XLOOKUP($A6,INDIRECT("_"&amp;_xlfn.XLOOKUP(AX$2,WatchbillMONTHLY!$A$71:$U$71,OFFSET(WatchbillMONTHLY!$A$71:$U$71,1,2))),INDIRECT("_"&amp;_xlfn.XLOOKUP(AX$2,WatchbillMONTHLY!$A$71:$U$71,OFFSET(WatchbillMONTHLY!$A$71:$U$71,1,2))))=$A6,_xlfn.XLOOKUP(AX$2,WatchbillMONTHLY!$A$71:$U$71,OFFSET(WatchbillMONTHLY!$A$71:$U$71,1,2)),FALSE),TRUE,FALSE)),
IF(_xlfn.XLOOKUP(AX$2,WatchbillMONTHLY!$A$88:$U$88,OFFSET(WatchbillMONTHLY!$A$88:$U$88,1,2))=IF(_xlfn.XLOOKUP($A6,INDIRECT("_"&amp;_xlfn.XLOOKUP(AX$2,WatchbillMONTHLY!$A$88:$U$88,OFFSET(WatchbillMONTHLY!$A$88:$U$88,1,2))),INDIRECT("_"&amp;_xlfn.XLOOKUP(AX$2,WatchbillMONTHLY!$A$88:$U$88,OFFSET(WatchbillMONTHLY!$A$88:$U$88,1,2))))=$A6,_xlfn.XLOOKUP(AX$2,WatchbillMONTHLY!$A$88:$U$88,OFFSET(WatchbillMONTHLY!$A$88:$U$88,1,2)),FALSE),TRUE,FALSE)),
FALSE),FALSE)</f>
        <v>0</v>
      </c>
      <c r="AY6" s="209" t="b" cm="1">
        <f t="array" aca="1" ref="AY6" ca="1">IF(AND($A6 &gt; 0, R6 &gt; 0,AY$2&lt;MiscFormulas!$A$5+1),
_xlfn.IFNA(
_xlfn.IFNA(
_xlfn.IFNA(
_xlfn.IFNA(
_xlfn.IFNA(
_xlfn.IFNA(
IF(_xlfn.XLOOKUP(AY$2,WatchbillMONTHLY!$A$3:$U$3,OFFSET(WatchbillMONTHLY!$A$3:$U$3,1,2))=IF(_xlfn.XLOOKUP($A6,INDIRECT("_"&amp;_xlfn.XLOOKUP(AY$2,WatchbillMONTHLY!$A$3:$U$3,OFFSET(WatchbillMONTHLY!$A$3:$U$3,1,2))),INDIRECT("_"&amp;_xlfn.XLOOKUP(AY$2,WatchbillMONTHLY!$A$3:$U$3,OFFSET(WatchbillMONTHLY!$A$3:$U$3,1,2))))=$A6,_xlfn.XLOOKUP(AY$2,WatchbillMONTHLY!$A$3:$U$3,OFFSET(WatchbillMONTHLY!$A$3:$U$3,1,2)),FALSE),TRUE,FALSE),
IF(_xlfn.XLOOKUP(AY$2,WatchbillMONTHLY!$A$20:$U$20,OFFSET(WatchbillMONTHLY!$A$20:$U$20,1,2))=IF(_xlfn.XLOOKUP($A6,INDIRECT("_"&amp;_xlfn.XLOOKUP(AY$2,WatchbillMONTHLY!$A$20:$U$20,OFFSET(WatchbillMONTHLY!$A$20:$U$20,1,2))),INDIRECT("_"&amp;_xlfn.XLOOKUP(AY$2,WatchbillMONTHLY!$A$20:$U$20,OFFSET(WatchbillMONTHLY!$A$20:$U$20,1,2))))=$A6,_xlfn.XLOOKUP(AY$2,WatchbillMONTHLY!$A$20:$U$20,OFFSET(WatchbillMONTHLY!$A$20:$U$20,1,2)),FALSE),TRUE,FALSE)),
IF(_xlfn.XLOOKUP(AY$2,WatchbillMONTHLY!$A$37:$U$37,OFFSET(WatchbillMONTHLY!$A$37:$U$37,1,2))=IF(_xlfn.XLOOKUP($A6,INDIRECT("_"&amp;_xlfn.XLOOKUP(AY$2,WatchbillMONTHLY!$A$37:$U$37,OFFSET(WatchbillMONTHLY!$A$37:$U$37,1,2))),INDIRECT("_"&amp;_xlfn.XLOOKUP(AY$2,WatchbillMONTHLY!$A$37:$U$37,OFFSET(WatchbillMONTHLY!$A$37:$U$37,1,2))))=$A6,_xlfn.XLOOKUP(AY$2,WatchbillMONTHLY!$A$37:$U$37,OFFSET(WatchbillMONTHLY!$A$37:$U$37,1,2)),FALSE),TRUE,FALSE)),
IF(_xlfn.XLOOKUP(AY$2,WatchbillMONTHLY!$A$54:$U$54,OFFSET(WatchbillMONTHLY!$A$54:$U$54,1,2))=IF(_xlfn.XLOOKUP($A6,INDIRECT("_"&amp;_xlfn.XLOOKUP(AY$2,WatchbillMONTHLY!$A$54:$U$54,OFFSET(WatchbillMONTHLY!$A$54:$U$54,1,2))),INDIRECT("_"&amp;_xlfn.XLOOKUP(AY$2,WatchbillMONTHLY!$A$54:$U$54,OFFSET(WatchbillMONTHLY!$A$54:$U$54,1,2))))=$A6,_xlfn.XLOOKUP(AY$2,WatchbillMONTHLY!$A$54:$U$54,OFFSET(WatchbillMONTHLY!$A$54:$U$54,1,2)),FALSE),TRUE,FALSE)),
IF(_xlfn.XLOOKUP(AY$2,WatchbillMONTHLY!$A$71:$U$71,OFFSET(WatchbillMONTHLY!$A$71:$U$71,1,2))=IF(_xlfn.XLOOKUP($A6,INDIRECT("_"&amp;_xlfn.XLOOKUP(AY$2,WatchbillMONTHLY!$A$71:$U$71,OFFSET(WatchbillMONTHLY!$A$71:$U$71,1,2))),INDIRECT("_"&amp;_xlfn.XLOOKUP(AY$2,WatchbillMONTHLY!$A$71:$U$71,OFFSET(WatchbillMONTHLY!$A$71:$U$71,1,2))))=$A6,_xlfn.XLOOKUP(AY$2,WatchbillMONTHLY!$A$71:$U$71,OFFSET(WatchbillMONTHLY!$A$71:$U$71,1,2)),FALSE),TRUE,FALSE)),
IF(_xlfn.XLOOKUP(AY$2,WatchbillMONTHLY!$A$88:$U$88,OFFSET(WatchbillMONTHLY!$A$88:$U$88,1,2))=IF(_xlfn.XLOOKUP($A6,INDIRECT("_"&amp;_xlfn.XLOOKUP(AY$2,WatchbillMONTHLY!$A$88:$U$88,OFFSET(WatchbillMONTHLY!$A$88:$U$88,1,2))),INDIRECT("_"&amp;_xlfn.XLOOKUP(AY$2,WatchbillMONTHLY!$A$88:$U$88,OFFSET(WatchbillMONTHLY!$A$88:$U$88,1,2))))=$A6,_xlfn.XLOOKUP(AY$2,WatchbillMONTHLY!$A$88:$U$88,OFFSET(WatchbillMONTHLY!$A$88:$U$88,1,2)),FALSE),TRUE,FALSE)),
FALSE),FALSE)</f>
        <v>0</v>
      </c>
      <c r="AZ6" s="209" t="b" cm="1">
        <f t="array" aca="1" ref="AZ6" ca="1">IF(AND($A6 &gt; 0, S6 &gt; 0,AZ$2&lt;MiscFormulas!$A$5+1),
_xlfn.IFNA(
_xlfn.IFNA(
_xlfn.IFNA(
_xlfn.IFNA(
_xlfn.IFNA(
_xlfn.IFNA(
IF(_xlfn.XLOOKUP(AZ$2,WatchbillMONTHLY!$A$3:$U$3,OFFSET(WatchbillMONTHLY!$A$3:$U$3,1,2))=IF(_xlfn.XLOOKUP($A6,INDIRECT("_"&amp;_xlfn.XLOOKUP(AZ$2,WatchbillMONTHLY!$A$3:$U$3,OFFSET(WatchbillMONTHLY!$A$3:$U$3,1,2))),INDIRECT("_"&amp;_xlfn.XLOOKUP(AZ$2,WatchbillMONTHLY!$A$3:$U$3,OFFSET(WatchbillMONTHLY!$A$3:$U$3,1,2))))=$A6,_xlfn.XLOOKUP(AZ$2,WatchbillMONTHLY!$A$3:$U$3,OFFSET(WatchbillMONTHLY!$A$3:$U$3,1,2)),FALSE),TRUE,FALSE),
IF(_xlfn.XLOOKUP(AZ$2,WatchbillMONTHLY!$A$20:$U$20,OFFSET(WatchbillMONTHLY!$A$20:$U$20,1,2))=IF(_xlfn.XLOOKUP($A6,INDIRECT("_"&amp;_xlfn.XLOOKUP(AZ$2,WatchbillMONTHLY!$A$20:$U$20,OFFSET(WatchbillMONTHLY!$A$20:$U$20,1,2))),INDIRECT("_"&amp;_xlfn.XLOOKUP(AZ$2,WatchbillMONTHLY!$A$20:$U$20,OFFSET(WatchbillMONTHLY!$A$20:$U$20,1,2))))=$A6,_xlfn.XLOOKUP(AZ$2,WatchbillMONTHLY!$A$20:$U$20,OFFSET(WatchbillMONTHLY!$A$20:$U$20,1,2)),FALSE),TRUE,FALSE)),
IF(_xlfn.XLOOKUP(AZ$2,WatchbillMONTHLY!$A$37:$U$37,OFFSET(WatchbillMONTHLY!$A$37:$U$37,1,2))=IF(_xlfn.XLOOKUP($A6,INDIRECT("_"&amp;_xlfn.XLOOKUP(AZ$2,WatchbillMONTHLY!$A$37:$U$37,OFFSET(WatchbillMONTHLY!$A$37:$U$37,1,2))),INDIRECT("_"&amp;_xlfn.XLOOKUP(AZ$2,WatchbillMONTHLY!$A$37:$U$37,OFFSET(WatchbillMONTHLY!$A$37:$U$37,1,2))))=$A6,_xlfn.XLOOKUP(AZ$2,WatchbillMONTHLY!$A$37:$U$37,OFFSET(WatchbillMONTHLY!$A$37:$U$37,1,2)),FALSE),TRUE,FALSE)),
IF(_xlfn.XLOOKUP(AZ$2,WatchbillMONTHLY!$A$54:$U$54,OFFSET(WatchbillMONTHLY!$A$54:$U$54,1,2))=IF(_xlfn.XLOOKUP($A6,INDIRECT("_"&amp;_xlfn.XLOOKUP(AZ$2,WatchbillMONTHLY!$A$54:$U$54,OFFSET(WatchbillMONTHLY!$A$54:$U$54,1,2))),INDIRECT("_"&amp;_xlfn.XLOOKUP(AZ$2,WatchbillMONTHLY!$A$54:$U$54,OFFSET(WatchbillMONTHLY!$A$54:$U$54,1,2))))=$A6,_xlfn.XLOOKUP(AZ$2,WatchbillMONTHLY!$A$54:$U$54,OFFSET(WatchbillMONTHLY!$A$54:$U$54,1,2)),FALSE),TRUE,FALSE)),
IF(_xlfn.XLOOKUP(AZ$2,WatchbillMONTHLY!$A$71:$U$71,OFFSET(WatchbillMONTHLY!$A$71:$U$71,1,2))=IF(_xlfn.XLOOKUP($A6,INDIRECT("_"&amp;_xlfn.XLOOKUP(AZ$2,WatchbillMONTHLY!$A$71:$U$71,OFFSET(WatchbillMONTHLY!$A$71:$U$71,1,2))),INDIRECT("_"&amp;_xlfn.XLOOKUP(AZ$2,WatchbillMONTHLY!$A$71:$U$71,OFFSET(WatchbillMONTHLY!$A$71:$U$71,1,2))))=$A6,_xlfn.XLOOKUP(AZ$2,WatchbillMONTHLY!$A$71:$U$71,OFFSET(WatchbillMONTHLY!$A$71:$U$71,1,2)),FALSE),TRUE,FALSE)),
IF(_xlfn.XLOOKUP(AZ$2,WatchbillMONTHLY!$A$88:$U$88,OFFSET(WatchbillMONTHLY!$A$88:$U$88,1,2))=IF(_xlfn.XLOOKUP($A6,INDIRECT("_"&amp;_xlfn.XLOOKUP(AZ$2,WatchbillMONTHLY!$A$88:$U$88,OFFSET(WatchbillMONTHLY!$A$88:$U$88,1,2))),INDIRECT("_"&amp;_xlfn.XLOOKUP(AZ$2,WatchbillMONTHLY!$A$88:$U$88,OFFSET(WatchbillMONTHLY!$A$88:$U$88,1,2))))=$A6,_xlfn.XLOOKUP(AZ$2,WatchbillMONTHLY!$A$88:$U$88,OFFSET(WatchbillMONTHLY!$A$88:$U$88,1,2)),FALSE),TRUE,FALSE)),
FALSE),FALSE)</f>
        <v>0</v>
      </c>
      <c r="BA6" s="209" t="b" cm="1">
        <f t="array" aca="1" ref="BA6" ca="1">IF(AND($A6 &gt; 0, T6 &gt; 0,BA$2&lt;MiscFormulas!$A$5+1),
_xlfn.IFNA(
_xlfn.IFNA(
_xlfn.IFNA(
_xlfn.IFNA(
_xlfn.IFNA(
_xlfn.IFNA(
IF(_xlfn.XLOOKUP(BA$2,WatchbillMONTHLY!$A$3:$U$3,OFFSET(WatchbillMONTHLY!$A$3:$U$3,1,2))=IF(_xlfn.XLOOKUP($A6,INDIRECT("_"&amp;_xlfn.XLOOKUP(BA$2,WatchbillMONTHLY!$A$3:$U$3,OFFSET(WatchbillMONTHLY!$A$3:$U$3,1,2))),INDIRECT("_"&amp;_xlfn.XLOOKUP(BA$2,WatchbillMONTHLY!$A$3:$U$3,OFFSET(WatchbillMONTHLY!$A$3:$U$3,1,2))))=$A6,_xlfn.XLOOKUP(BA$2,WatchbillMONTHLY!$A$3:$U$3,OFFSET(WatchbillMONTHLY!$A$3:$U$3,1,2)),FALSE),TRUE,FALSE),
IF(_xlfn.XLOOKUP(BA$2,WatchbillMONTHLY!$A$20:$U$20,OFFSET(WatchbillMONTHLY!$A$20:$U$20,1,2))=IF(_xlfn.XLOOKUP($A6,INDIRECT("_"&amp;_xlfn.XLOOKUP(BA$2,WatchbillMONTHLY!$A$20:$U$20,OFFSET(WatchbillMONTHLY!$A$20:$U$20,1,2))),INDIRECT("_"&amp;_xlfn.XLOOKUP(BA$2,WatchbillMONTHLY!$A$20:$U$20,OFFSET(WatchbillMONTHLY!$A$20:$U$20,1,2))))=$A6,_xlfn.XLOOKUP(BA$2,WatchbillMONTHLY!$A$20:$U$20,OFFSET(WatchbillMONTHLY!$A$20:$U$20,1,2)),FALSE),TRUE,FALSE)),
IF(_xlfn.XLOOKUP(BA$2,WatchbillMONTHLY!$A$37:$U$37,OFFSET(WatchbillMONTHLY!$A$37:$U$37,1,2))=IF(_xlfn.XLOOKUP($A6,INDIRECT("_"&amp;_xlfn.XLOOKUP(BA$2,WatchbillMONTHLY!$A$37:$U$37,OFFSET(WatchbillMONTHLY!$A$37:$U$37,1,2))),INDIRECT("_"&amp;_xlfn.XLOOKUP(BA$2,WatchbillMONTHLY!$A$37:$U$37,OFFSET(WatchbillMONTHLY!$A$37:$U$37,1,2))))=$A6,_xlfn.XLOOKUP(BA$2,WatchbillMONTHLY!$A$37:$U$37,OFFSET(WatchbillMONTHLY!$A$37:$U$37,1,2)),FALSE),TRUE,FALSE)),
IF(_xlfn.XLOOKUP(BA$2,WatchbillMONTHLY!$A$54:$U$54,OFFSET(WatchbillMONTHLY!$A$54:$U$54,1,2))=IF(_xlfn.XLOOKUP($A6,INDIRECT("_"&amp;_xlfn.XLOOKUP(BA$2,WatchbillMONTHLY!$A$54:$U$54,OFFSET(WatchbillMONTHLY!$A$54:$U$54,1,2))),INDIRECT("_"&amp;_xlfn.XLOOKUP(BA$2,WatchbillMONTHLY!$A$54:$U$54,OFFSET(WatchbillMONTHLY!$A$54:$U$54,1,2))))=$A6,_xlfn.XLOOKUP(BA$2,WatchbillMONTHLY!$A$54:$U$54,OFFSET(WatchbillMONTHLY!$A$54:$U$54,1,2)),FALSE),TRUE,FALSE)),
IF(_xlfn.XLOOKUP(BA$2,WatchbillMONTHLY!$A$71:$U$71,OFFSET(WatchbillMONTHLY!$A$71:$U$71,1,2))=IF(_xlfn.XLOOKUP($A6,INDIRECT("_"&amp;_xlfn.XLOOKUP(BA$2,WatchbillMONTHLY!$A$71:$U$71,OFFSET(WatchbillMONTHLY!$A$71:$U$71,1,2))),INDIRECT("_"&amp;_xlfn.XLOOKUP(BA$2,WatchbillMONTHLY!$A$71:$U$71,OFFSET(WatchbillMONTHLY!$A$71:$U$71,1,2))))=$A6,_xlfn.XLOOKUP(BA$2,WatchbillMONTHLY!$A$71:$U$71,OFFSET(WatchbillMONTHLY!$A$71:$U$71,1,2)),FALSE),TRUE,FALSE)),
IF(_xlfn.XLOOKUP(BA$2,WatchbillMONTHLY!$A$88:$U$88,OFFSET(WatchbillMONTHLY!$A$88:$U$88,1,2))=IF(_xlfn.XLOOKUP($A6,INDIRECT("_"&amp;_xlfn.XLOOKUP(BA$2,WatchbillMONTHLY!$A$88:$U$88,OFFSET(WatchbillMONTHLY!$A$88:$U$88,1,2))),INDIRECT("_"&amp;_xlfn.XLOOKUP(BA$2,WatchbillMONTHLY!$A$88:$U$88,OFFSET(WatchbillMONTHLY!$A$88:$U$88,1,2))))=$A6,_xlfn.XLOOKUP(BA$2,WatchbillMONTHLY!$A$88:$U$88,OFFSET(WatchbillMONTHLY!$A$88:$U$88,1,2)),FALSE),TRUE,FALSE)),
FALSE),FALSE)</f>
        <v>0</v>
      </c>
      <c r="BB6" s="209" t="b" cm="1">
        <f t="array" aca="1" ref="BB6" ca="1">IF(AND($A6 &gt; 0, U6 &gt; 0,BB$2&lt;MiscFormulas!$A$5+1),
_xlfn.IFNA(
_xlfn.IFNA(
_xlfn.IFNA(
_xlfn.IFNA(
_xlfn.IFNA(
_xlfn.IFNA(
IF(_xlfn.XLOOKUP(BB$2,WatchbillMONTHLY!$A$3:$U$3,OFFSET(WatchbillMONTHLY!$A$3:$U$3,1,2))=IF(_xlfn.XLOOKUP($A6,INDIRECT("_"&amp;_xlfn.XLOOKUP(BB$2,WatchbillMONTHLY!$A$3:$U$3,OFFSET(WatchbillMONTHLY!$A$3:$U$3,1,2))),INDIRECT("_"&amp;_xlfn.XLOOKUP(BB$2,WatchbillMONTHLY!$A$3:$U$3,OFFSET(WatchbillMONTHLY!$A$3:$U$3,1,2))))=$A6,_xlfn.XLOOKUP(BB$2,WatchbillMONTHLY!$A$3:$U$3,OFFSET(WatchbillMONTHLY!$A$3:$U$3,1,2)),FALSE),TRUE,FALSE),
IF(_xlfn.XLOOKUP(BB$2,WatchbillMONTHLY!$A$20:$U$20,OFFSET(WatchbillMONTHLY!$A$20:$U$20,1,2))=IF(_xlfn.XLOOKUP($A6,INDIRECT("_"&amp;_xlfn.XLOOKUP(BB$2,WatchbillMONTHLY!$A$20:$U$20,OFFSET(WatchbillMONTHLY!$A$20:$U$20,1,2))),INDIRECT("_"&amp;_xlfn.XLOOKUP(BB$2,WatchbillMONTHLY!$A$20:$U$20,OFFSET(WatchbillMONTHLY!$A$20:$U$20,1,2))))=$A6,_xlfn.XLOOKUP(BB$2,WatchbillMONTHLY!$A$20:$U$20,OFFSET(WatchbillMONTHLY!$A$20:$U$20,1,2)),FALSE),TRUE,FALSE)),
IF(_xlfn.XLOOKUP(BB$2,WatchbillMONTHLY!$A$37:$U$37,OFFSET(WatchbillMONTHLY!$A$37:$U$37,1,2))=IF(_xlfn.XLOOKUP($A6,INDIRECT("_"&amp;_xlfn.XLOOKUP(BB$2,WatchbillMONTHLY!$A$37:$U$37,OFFSET(WatchbillMONTHLY!$A$37:$U$37,1,2))),INDIRECT("_"&amp;_xlfn.XLOOKUP(BB$2,WatchbillMONTHLY!$A$37:$U$37,OFFSET(WatchbillMONTHLY!$A$37:$U$37,1,2))))=$A6,_xlfn.XLOOKUP(BB$2,WatchbillMONTHLY!$A$37:$U$37,OFFSET(WatchbillMONTHLY!$A$37:$U$37,1,2)),FALSE),TRUE,FALSE)),
IF(_xlfn.XLOOKUP(BB$2,WatchbillMONTHLY!$A$54:$U$54,OFFSET(WatchbillMONTHLY!$A$54:$U$54,1,2))=IF(_xlfn.XLOOKUP($A6,INDIRECT("_"&amp;_xlfn.XLOOKUP(BB$2,WatchbillMONTHLY!$A$54:$U$54,OFFSET(WatchbillMONTHLY!$A$54:$U$54,1,2))),INDIRECT("_"&amp;_xlfn.XLOOKUP(BB$2,WatchbillMONTHLY!$A$54:$U$54,OFFSET(WatchbillMONTHLY!$A$54:$U$54,1,2))))=$A6,_xlfn.XLOOKUP(BB$2,WatchbillMONTHLY!$A$54:$U$54,OFFSET(WatchbillMONTHLY!$A$54:$U$54,1,2)),FALSE),TRUE,FALSE)),
IF(_xlfn.XLOOKUP(BB$2,WatchbillMONTHLY!$A$71:$U$71,OFFSET(WatchbillMONTHLY!$A$71:$U$71,1,2))=IF(_xlfn.XLOOKUP($A6,INDIRECT("_"&amp;_xlfn.XLOOKUP(BB$2,WatchbillMONTHLY!$A$71:$U$71,OFFSET(WatchbillMONTHLY!$A$71:$U$71,1,2))),INDIRECT("_"&amp;_xlfn.XLOOKUP(BB$2,WatchbillMONTHLY!$A$71:$U$71,OFFSET(WatchbillMONTHLY!$A$71:$U$71,1,2))))=$A6,_xlfn.XLOOKUP(BB$2,WatchbillMONTHLY!$A$71:$U$71,OFFSET(WatchbillMONTHLY!$A$71:$U$71,1,2)),FALSE),TRUE,FALSE)),
IF(_xlfn.XLOOKUP(BB$2,WatchbillMONTHLY!$A$88:$U$88,OFFSET(WatchbillMONTHLY!$A$88:$U$88,1,2))=IF(_xlfn.XLOOKUP($A6,INDIRECT("_"&amp;_xlfn.XLOOKUP(BB$2,WatchbillMONTHLY!$A$88:$U$88,OFFSET(WatchbillMONTHLY!$A$88:$U$88,1,2))),INDIRECT("_"&amp;_xlfn.XLOOKUP(BB$2,WatchbillMONTHLY!$A$88:$U$88,OFFSET(WatchbillMONTHLY!$A$88:$U$88,1,2))))=$A6,_xlfn.XLOOKUP(BB$2,WatchbillMONTHLY!$A$88:$U$88,OFFSET(WatchbillMONTHLY!$A$88:$U$88,1,2)),FALSE),TRUE,FALSE)),
FALSE),FALSE)</f>
        <v>0</v>
      </c>
      <c r="BC6" s="209" t="b" cm="1">
        <f t="array" aca="1" ref="BC6" ca="1">IF(AND($A6 &gt; 0, V6 &gt; 0,BC$2&lt;MiscFormulas!$A$5+1),
_xlfn.IFNA(
_xlfn.IFNA(
_xlfn.IFNA(
_xlfn.IFNA(
_xlfn.IFNA(
_xlfn.IFNA(
IF(_xlfn.XLOOKUP(BC$2,WatchbillMONTHLY!$A$3:$U$3,OFFSET(WatchbillMONTHLY!$A$3:$U$3,1,2))=IF(_xlfn.XLOOKUP($A6,INDIRECT("_"&amp;_xlfn.XLOOKUP(BC$2,WatchbillMONTHLY!$A$3:$U$3,OFFSET(WatchbillMONTHLY!$A$3:$U$3,1,2))),INDIRECT("_"&amp;_xlfn.XLOOKUP(BC$2,WatchbillMONTHLY!$A$3:$U$3,OFFSET(WatchbillMONTHLY!$A$3:$U$3,1,2))))=$A6,_xlfn.XLOOKUP(BC$2,WatchbillMONTHLY!$A$3:$U$3,OFFSET(WatchbillMONTHLY!$A$3:$U$3,1,2)),FALSE),TRUE,FALSE),
IF(_xlfn.XLOOKUP(BC$2,WatchbillMONTHLY!$A$20:$U$20,OFFSET(WatchbillMONTHLY!$A$20:$U$20,1,2))=IF(_xlfn.XLOOKUP($A6,INDIRECT("_"&amp;_xlfn.XLOOKUP(BC$2,WatchbillMONTHLY!$A$20:$U$20,OFFSET(WatchbillMONTHLY!$A$20:$U$20,1,2))),INDIRECT("_"&amp;_xlfn.XLOOKUP(BC$2,WatchbillMONTHLY!$A$20:$U$20,OFFSET(WatchbillMONTHLY!$A$20:$U$20,1,2))))=$A6,_xlfn.XLOOKUP(BC$2,WatchbillMONTHLY!$A$20:$U$20,OFFSET(WatchbillMONTHLY!$A$20:$U$20,1,2)),FALSE),TRUE,FALSE)),
IF(_xlfn.XLOOKUP(BC$2,WatchbillMONTHLY!$A$37:$U$37,OFFSET(WatchbillMONTHLY!$A$37:$U$37,1,2))=IF(_xlfn.XLOOKUP($A6,INDIRECT("_"&amp;_xlfn.XLOOKUP(BC$2,WatchbillMONTHLY!$A$37:$U$37,OFFSET(WatchbillMONTHLY!$A$37:$U$37,1,2))),INDIRECT("_"&amp;_xlfn.XLOOKUP(BC$2,WatchbillMONTHLY!$A$37:$U$37,OFFSET(WatchbillMONTHLY!$A$37:$U$37,1,2))))=$A6,_xlfn.XLOOKUP(BC$2,WatchbillMONTHLY!$A$37:$U$37,OFFSET(WatchbillMONTHLY!$A$37:$U$37,1,2)),FALSE),TRUE,FALSE)),
IF(_xlfn.XLOOKUP(BC$2,WatchbillMONTHLY!$A$54:$U$54,OFFSET(WatchbillMONTHLY!$A$54:$U$54,1,2))=IF(_xlfn.XLOOKUP($A6,INDIRECT("_"&amp;_xlfn.XLOOKUP(BC$2,WatchbillMONTHLY!$A$54:$U$54,OFFSET(WatchbillMONTHLY!$A$54:$U$54,1,2))),INDIRECT("_"&amp;_xlfn.XLOOKUP(BC$2,WatchbillMONTHLY!$A$54:$U$54,OFFSET(WatchbillMONTHLY!$A$54:$U$54,1,2))))=$A6,_xlfn.XLOOKUP(BC$2,WatchbillMONTHLY!$A$54:$U$54,OFFSET(WatchbillMONTHLY!$A$54:$U$54,1,2)),FALSE),TRUE,FALSE)),
IF(_xlfn.XLOOKUP(BC$2,WatchbillMONTHLY!$A$71:$U$71,OFFSET(WatchbillMONTHLY!$A$71:$U$71,1,2))=IF(_xlfn.XLOOKUP($A6,INDIRECT("_"&amp;_xlfn.XLOOKUP(BC$2,WatchbillMONTHLY!$A$71:$U$71,OFFSET(WatchbillMONTHLY!$A$71:$U$71,1,2))),INDIRECT("_"&amp;_xlfn.XLOOKUP(BC$2,WatchbillMONTHLY!$A$71:$U$71,OFFSET(WatchbillMONTHLY!$A$71:$U$71,1,2))))=$A6,_xlfn.XLOOKUP(BC$2,WatchbillMONTHLY!$A$71:$U$71,OFFSET(WatchbillMONTHLY!$A$71:$U$71,1,2)),FALSE),TRUE,FALSE)),
IF(_xlfn.XLOOKUP(BC$2,WatchbillMONTHLY!$A$88:$U$88,OFFSET(WatchbillMONTHLY!$A$88:$U$88,1,2))=IF(_xlfn.XLOOKUP($A6,INDIRECT("_"&amp;_xlfn.XLOOKUP(BC$2,WatchbillMONTHLY!$A$88:$U$88,OFFSET(WatchbillMONTHLY!$A$88:$U$88,1,2))),INDIRECT("_"&amp;_xlfn.XLOOKUP(BC$2,WatchbillMONTHLY!$A$88:$U$88,OFFSET(WatchbillMONTHLY!$A$88:$U$88,1,2))))=$A6,_xlfn.XLOOKUP(BC$2,WatchbillMONTHLY!$A$88:$U$88,OFFSET(WatchbillMONTHLY!$A$88:$U$88,1,2)),FALSE),TRUE,FALSE)),
FALSE),FALSE)</f>
        <v>0</v>
      </c>
      <c r="BD6" s="209" t="b" cm="1">
        <f t="array" aca="1" ref="BD6" ca="1">IF(AND($A6 &gt; 0, W6 &gt; 0,BD$2&lt;MiscFormulas!$A$5+1),
_xlfn.IFNA(
_xlfn.IFNA(
_xlfn.IFNA(
_xlfn.IFNA(
_xlfn.IFNA(
_xlfn.IFNA(
IF(_xlfn.XLOOKUP(BD$2,WatchbillMONTHLY!$A$3:$U$3,OFFSET(WatchbillMONTHLY!$A$3:$U$3,1,2))=IF(_xlfn.XLOOKUP($A6,INDIRECT("_"&amp;_xlfn.XLOOKUP(BD$2,WatchbillMONTHLY!$A$3:$U$3,OFFSET(WatchbillMONTHLY!$A$3:$U$3,1,2))),INDIRECT("_"&amp;_xlfn.XLOOKUP(BD$2,WatchbillMONTHLY!$A$3:$U$3,OFFSET(WatchbillMONTHLY!$A$3:$U$3,1,2))))=$A6,_xlfn.XLOOKUP(BD$2,WatchbillMONTHLY!$A$3:$U$3,OFFSET(WatchbillMONTHLY!$A$3:$U$3,1,2)),FALSE),TRUE,FALSE),
IF(_xlfn.XLOOKUP(BD$2,WatchbillMONTHLY!$A$20:$U$20,OFFSET(WatchbillMONTHLY!$A$20:$U$20,1,2))=IF(_xlfn.XLOOKUP($A6,INDIRECT("_"&amp;_xlfn.XLOOKUP(BD$2,WatchbillMONTHLY!$A$20:$U$20,OFFSET(WatchbillMONTHLY!$A$20:$U$20,1,2))),INDIRECT("_"&amp;_xlfn.XLOOKUP(BD$2,WatchbillMONTHLY!$A$20:$U$20,OFFSET(WatchbillMONTHLY!$A$20:$U$20,1,2))))=$A6,_xlfn.XLOOKUP(BD$2,WatchbillMONTHLY!$A$20:$U$20,OFFSET(WatchbillMONTHLY!$A$20:$U$20,1,2)),FALSE),TRUE,FALSE)),
IF(_xlfn.XLOOKUP(BD$2,WatchbillMONTHLY!$A$37:$U$37,OFFSET(WatchbillMONTHLY!$A$37:$U$37,1,2))=IF(_xlfn.XLOOKUP($A6,INDIRECT("_"&amp;_xlfn.XLOOKUP(BD$2,WatchbillMONTHLY!$A$37:$U$37,OFFSET(WatchbillMONTHLY!$A$37:$U$37,1,2))),INDIRECT("_"&amp;_xlfn.XLOOKUP(BD$2,WatchbillMONTHLY!$A$37:$U$37,OFFSET(WatchbillMONTHLY!$A$37:$U$37,1,2))))=$A6,_xlfn.XLOOKUP(BD$2,WatchbillMONTHLY!$A$37:$U$37,OFFSET(WatchbillMONTHLY!$A$37:$U$37,1,2)),FALSE),TRUE,FALSE)),
IF(_xlfn.XLOOKUP(BD$2,WatchbillMONTHLY!$A$54:$U$54,OFFSET(WatchbillMONTHLY!$A$54:$U$54,1,2))=IF(_xlfn.XLOOKUP($A6,INDIRECT("_"&amp;_xlfn.XLOOKUP(BD$2,WatchbillMONTHLY!$A$54:$U$54,OFFSET(WatchbillMONTHLY!$A$54:$U$54,1,2))),INDIRECT("_"&amp;_xlfn.XLOOKUP(BD$2,WatchbillMONTHLY!$A$54:$U$54,OFFSET(WatchbillMONTHLY!$A$54:$U$54,1,2))))=$A6,_xlfn.XLOOKUP(BD$2,WatchbillMONTHLY!$A$54:$U$54,OFFSET(WatchbillMONTHLY!$A$54:$U$54,1,2)),FALSE),TRUE,FALSE)),
IF(_xlfn.XLOOKUP(BD$2,WatchbillMONTHLY!$A$71:$U$71,OFFSET(WatchbillMONTHLY!$A$71:$U$71,1,2))=IF(_xlfn.XLOOKUP($A6,INDIRECT("_"&amp;_xlfn.XLOOKUP(BD$2,WatchbillMONTHLY!$A$71:$U$71,OFFSET(WatchbillMONTHLY!$A$71:$U$71,1,2))),INDIRECT("_"&amp;_xlfn.XLOOKUP(BD$2,WatchbillMONTHLY!$A$71:$U$71,OFFSET(WatchbillMONTHLY!$A$71:$U$71,1,2))))=$A6,_xlfn.XLOOKUP(BD$2,WatchbillMONTHLY!$A$71:$U$71,OFFSET(WatchbillMONTHLY!$A$71:$U$71,1,2)),FALSE),TRUE,FALSE)),
IF(_xlfn.XLOOKUP(BD$2,WatchbillMONTHLY!$A$88:$U$88,OFFSET(WatchbillMONTHLY!$A$88:$U$88,1,2))=IF(_xlfn.XLOOKUP($A6,INDIRECT("_"&amp;_xlfn.XLOOKUP(BD$2,WatchbillMONTHLY!$A$88:$U$88,OFFSET(WatchbillMONTHLY!$A$88:$U$88,1,2))),INDIRECT("_"&amp;_xlfn.XLOOKUP(BD$2,WatchbillMONTHLY!$A$88:$U$88,OFFSET(WatchbillMONTHLY!$A$88:$U$88,1,2))))=$A6,_xlfn.XLOOKUP(BD$2,WatchbillMONTHLY!$A$88:$U$88,OFFSET(WatchbillMONTHLY!$A$88:$U$88,1,2)),FALSE),TRUE,FALSE)),
FALSE),FALSE)</f>
        <v>0</v>
      </c>
      <c r="BE6" s="209" t="b" cm="1">
        <f t="array" aca="1" ref="BE6" ca="1">IF(AND($A6 &gt; 0, X6 &gt; 0,BE$2&lt;MiscFormulas!$A$5+1),
_xlfn.IFNA(
_xlfn.IFNA(
_xlfn.IFNA(
_xlfn.IFNA(
_xlfn.IFNA(
_xlfn.IFNA(
IF(_xlfn.XLOOKUP(BE$2,WatchbillMONTHLY!$A$3:$U$3,OFFSET(WatchbillMONTHLY!$A$3:$U$3,1,2))=IF(_xlfn.XLOOKUP($A6,INDIRECT("_"&amp;_xlfn.XLOOKUP(BE$2,WatchbillMONTHLY!$A$3:$U$3,OFFSET(WatchbillMONTHLY!$A$3:$U$3,1,2))),INDIRECT("_"&amp;_xlfn.XLOOKUP(BE$2,WatchbillMONTHLY!$A$3:$U$3,OFFSET(WatchbillMONTHLY!$A$3:$U$3,1,2))))=$A6,_xlfn.XLOOKUP(BE$2,WatchbillMONTHLY!$A$3:$U$3,OFFSET(WatchbillMONTHLY!$A$3:$U$3,1,2)),FALSE),TRUE,FALSE),
IF(_xlfn.XLOOKUP(BE$2,WatchbillMONTHLY!$A$20:$U$20,OFFSET(WatchbillMONTHLY!$A$20:$U$20,1,2))=IF(_xlfn.XLOOKUP($A6,INDIRECT("_"&amp;_xlfn.XLOOKUP(BE$2,WatchbillMONTHLY!$A$20:$U$20,OFFSET(WatchbillMONTHLY!$A$20:$U$20,1,2))),INDIRECT("_"&amp;_xlfn.XLOOKUP(BE$2,WatchbillMONTHLY!$A$20:$U$20,OFFSET(WatchbillMONTHLY!$A$20:$U$20,1,2))))=$A6,_xlfn.XLOOKUP(BE$2,WatchbillMONTHLY!$A$20:$U$20,OFFSET(WatchbillMONTHLY!$A$20:$U$20,1,2)),FALSE),TRUE,FALSE)),
IF(_xlfn.XLOOKUP(BE$2,WatchbillMONTHLY!$A$37:$U$37,OFFSET(WatchbillMONTHLY!$A$37:$U$37,1,2))=IF(_xlfn.XLOOKUP($A6,INDIRECT("_"&amp;_xlfn.XLOOKUP(BE$2,WatchbillMONTHLY!$A$37:$U$37,OFFSET(WatchbillMONTHLY!$A$37:$U$37,1,2))),INDIRECT("_"&amp;_xlfn.XLOOKUP(BE$2,WatchbillMONTHLY!$A$37:$U$37,OFFSET(WatchbillMONTHLY!$A$37:$U$37,1,2))))=$A6,_xlfn.XLOOKUP(BE$2,WatchbillMONTHLY!$A$37:$U$37,OFFSET(WatchbillMONTHLY!$A$37:$U$37,1,2)),FALSE),TRUE,FALSE)),
IF(_xlfn.XLOOKUP(BE$2,WatchbillMONTHLY!$A$54:$U$54,OFFSET(WatchbillMONTHLY!$A$54:$U$54,1,2))=IF(_xlfn.XLOOKUP($A6,INDIRECT("_"&amp;_xlfn.XLOOKUP(BE$2,WatchbillMONTHLY!$A$54:$U$54,OFFSET(WatchbillMONTHLY!$A$54:$U$54,1,2))),INDIRECT("_"&amp;_xlfn.XLOOKUP(BE$2,WatchbillMONTHLY!$A$54:$U$54,OFFSET(WatchbillMONTHLY!$A$54:$U$54,1,2))))=$A6,_xlfn.XLOOKUP(BE$2,WatchbillMONTHLY!$A$54:$U$54,OFFSET(WatchbillMONTHLY!$A$54:$U$54,1,2)),FALSE),TRUE,FALSE)),
IF(_xlfn.XLOOKUP(BE$2,WatchbillMONTHLY!$A$71:$U$71,OFFSET(WatchbillMONTHLY!$A$71:$U$71,1,2))=IF(_xlfn.XLOOKUP($A6,INDIRECT("_"&amp;_xlfn.XLOOKUP(BE$2,WatchbillMONTHLY!$A$71:$U$71,OFFSET(WatchbillMONTHLY!$A$71:$U$71,1,2))),INDIRECT("_"&amp;_xlfn.XLOOKUP(BE$2,WatchbillMONTHLY!$A$71:$U$71,OFFSET(WatchbillMONTHLY!$A$71:$U$71,1,2))))=$A6,_xlfn.XLOOKUP(BE$2,WatchbillMONTHLY!$A$71:$U$71,OFFSET(WatchbillMONTHLY!$A$71:$U$71,1,2)),FALSE),TRUE,FALSE)),
IF(_xlfn.XLOOKUP(BE$2,WatchbillMONTHLY!$A$88:$U$88,OFFSET(WatchbillMONTHLY!$A$88:$U$88,1,2))=IF(_xlfn.XLOOKUP($A6,INDIRECT("_"&amp;_xlfn.XLOOKUP(BE$2,WatchbillMONTHLY!$A$88:$U$88,OFFSET(WatchbillMONTHLY!$A$88:$U$88,1,2))),INDIRECT("_"&amp;_xlfn.XLOOKUP(BE$2,WatchbillMONTHLY!$A$88:$U$88,OFFSET(WatchbillMONTHLY!$A$88:$U$88,1,2))))=$A6,_xlfn.XLOOKUP(BE$2,WatchbillMONTHLY!$A$88:$U$88,OFFSET(WatchbillMONTHLY!$A$88:$U$88,1,2)),FALSE),TRUE,FALSE)),
FALSE),FALSE)</f>
        <v>0</v>
      </c>
      <c r="BF6" s="209" t="b" cm="1">
        <f t="array" aca="1" ref="BF6" ca="1">IF(AND($A6 &gt; 0, Y6 &gt; 0,BF$2&lt;MiscFormulas!$A$5+1),
_xlfn.IFNA(
_xlfn.IFNA(
_xlfn.IFNA(
_xlfn.IFNA(
_xlfn.IFNA(
_xlfn.IFNA(
IF(_xlfn.XLOOKUP(BF$2,WatchbillMONTHLY!$A$3:$U$3,OFFSET(WatchbillMONTHLY!$A$3:$U$3,1,2))=IF(_xlfn.XLOOKUP($A6,INDIRECT("_"&amp;_xlfn.XLOOKUP(BF$2,WatchbillMONTHLY!$A$3:$U$3,OFFSET(WatchbillMONTHLY!$A$3:$U$3,1,2))),INDIRECT("_"&amp;_xlfn.XLOOKUP(BF$2,WatchbillMONTHLY!$A$3:$U$3,OFFSET(WatchbillMONTHLY!$A$3:$U$3,1,2))))=$A6,_xlfn.XLOOKUP(BF$2,WatchbillMONTHLY!$A$3:$U$3,OFFSET(WatchbillMONTHLY!$A$3:$U$3,1,2)),FALSE),TRUE,FALSE),
IF(_xlfn.XLOOKUP(BF$2,WatchbillMONTHLY!$A$20:$U$20,OFFSET(WatchbillMONTHLY!$A$20:$U$20,1,2))=IF(_xlfn.XLOOKUP($A6,INDIRECT("_"&amp;_xlfn.XLOOKUP(BF$2,WatchbillMONTHLY!$A$20:$U$20,OFFSET(WatchbillMONTHLY!$A$20:$U$20,1,2))),INDIRECT("_"&amp;_xlfn.XLOOKUP(BF$2,WatchbillMONTHLY!$A$20:$U$20,OFFSET(WatchbillMONTHLY!$A$20:$U$20,1,2))))=$A6,_xlfn.XLOOKUP(BF$2,WatchbillMONTHLY!$A$20:$U$20,OFFSET(WatchbillMONTHLY!$A$20:$U$20,1,2)),FALSE),TRUE,FALSE)),
IF(_xlfn.XLOOKUP(BF$2,WatchbillMONTHLY!$A$37:$U$37,OFFSET(WatchbillMONTHLY!$A$37:$U$37,1,2))=IF(_xlfn.XLOOKUP($A6,INDIRECT("_"&amp;_xlfn.XLOOKUP(BF$2,WatchbillMONTHLY!$A$37:$U$37,OFFSET(WatchbillMONTHLY!$A$37:$U$37,1,2))),INDIRECT("_"&amp;_xlfn.XLOOKUP(BF$2,WatchbillMONTHLY!$A$37:$U$37,OFFSET(WatchbillMONTHLY!$A$37:$U$37,1,2))))=$A6,_xlfn.XLOOKUP(BF$2,WatchbillMONTHLY!$A$37:$U$37,OFFSET(WatchbillMONTHLY!$A$37:$U$37,1,2)),FALSE),TRUE,FALSE)),
IF(_xlfn.XLOOKUP(BF$2,WatchbillMONTHLY!$A$54:$U$54,OFFSET(WatchbillMONTHLY!$A$54:$U$54,1,2))=IF(_xlfn.XLOOKUP($A6,INDIRECT("_"&amp;_xlfn.XLOOKUP(BF$2,WatchbillMONTHLY!$A$54:$U$54,OFFSET(WatchbillMONTHLY!$A$54:$U$54,1,2))),INDIRECT("_"&amp;_xlfn.XLOOKUP(BF$2,WatchbillMONTHLY!$A$54:$U$54,OFFSET(WatchbillMONTHLY!$A$54:$U$54,1,2))))=$A6,_xlfn.XLOOKUP(BF$2,WatchbillMONTHLY!$A$54:$U$54,OFFSET(WatchbillMONTHLY!$A$54:$U$54,1,2)),FALSE),TRUE,FALSE)),
IF(_xlfn.XLOOKUP(BF$2,WatchbillMONTHLY!$A$71:$U$71,OFFSET(WatchbillMONTHLY!$A$71:$U$71,1,2))=IF(_xlfn.XLOOKUP($A6,INDIRECT("_"&amp;_xlfn.XLOOKUP(BF$2,WatchbillMONTHLY!$A$71:$U$71,OFFSET(WatchbillMONTHLY!$A$71:$U$71,1,2))),INDIRECT("_"&amp;_xlfn.XLOOKUP(BF$2,WatchbillMONTHLY!$A$71:$U$71,OFFSET(WatchbillMONTHLY!$A$71:$U$71,1,2))))=$A6,_xlfn.XLOOKUP(BF$2,WatchbillMONTHLY!$A$71:$U$71,OFFSET(WatchbillMONTHLY!$A$71:$U$71,1,2)),FALSE),TRUE,FALSE)),
IF(_xlfn.XLOOKUP(BF$2,WatchbillMONTHLY!$A$88:$U$88,OFFSET(WatchbillMONTHLY!$A$88:$U$88,1,2))=IF(_xlfn.XLOOKUP($A6,INDIRECT("_"&amp;_xlfn.XLOOKUP(BF$2,WatchbillMONTHLY!$A$88:$U$88,OFFSET(WatchbillMONTHLY!$A$88:$U$88,1,2))),INDIRECT("_"&amp;_xlfn.XLOOKUP(BF$2,WatchbillMONTHLY!$A$88:$U$88,OFFSET(WatchbillMONTHLY!$A$88:$U$88,1,2))))=$A6,_xlfn.XLOOKUP(BF$2,WatchbillMONTHLY!$A$88:$U$88,OFFSET(WatchbillMONTHLY!$A$88:$U$88,1,2)),FALSE),TRUE,FALSE)),
FALSE),FALSE)</f>
        <v>0</v>
      </c>
      <c r="BG6" s="209" t="b" cm="1">
        <f t="array" aca="1" ref="BG6" ca="1">IF(AND($A6 &gt; 0, Z6 &gt; 0,BG$2&lt;MiscFormulas!$A$5+1),
_xlfn.IFNA(
_xlfn.IFNA(
_xlfn.IFNA(
_xlfn.IFNA(
_xlfn.IFNA(
_xlfn.IFNA(
IF(_xlfn.XLOOKUP(BG$2,WatchbillMONTHLY!$A$3:$U$3,OFFSET(WatchbillMONTHLY!$A$3:$U$3,1,2))=IF(_xlfn.XLOOKUP($A6,INDIRECT("_"&amp;_xlfn.XLOOKUP(BG$2,WatchbillMONTHLY!$A$3:$U$3,OFFSET(WatchbillMONTHLY!$A$3:$U$3,1,2))),INDIRECT("_"&amp;_xlfn.XLOOKUP(BG$2,WatchbillMONTHLY!$A$3:$U$3,OFFSET(WatchbillMONTHLY!$A$3:$U$3,1,2))))=$A6,_xlfn.XLOOKUP(BG$2,WatchbillMONTHLY!$A$3:$U$3,OFFSET(WatchbillMONTHLY!$A$3:$U$3,1,2)),FALSE),TRUE,FALSE),
IF(_xlfn.XLOOKUP(BG$2,WatchbillMONTHLY!$A$20:$U$20,OFFSET(WatchbillMONTHLY!$A$20:$U$20,1,2))=IF(_xlfn.XLOOKUP($A6,INDIRECT("_"&amp;_xlfn.XLOOKUP(BG$2,WatchbillMONTHLY!$A$20:$U$20,OFFSET(WatchbillMONTHLY!$A$20:$U$20,1,2))),INDIRECT("_"&amp;_xlfn.XLOOKUP(BG$2,WatchbillMONTHLY!$A$20:$U$20,OFFSET(WatchbillMONTHLY!$A$20:$U$20,1,2))))=$A6,_xlfn.XLOOKUP(BG$2,WatchbillMONTHLY!$A$20:$U$20,OFFSET(WatchbillMONTHLY!$A$20:$U$20,1,2)),FALSE),TRUE,FALSE)),
IF(_xlfn.XLOOKUP(BG$2,WatchbillMONTHLY!$A$37:$U$37,OFFSET(WatchbillMONTHLY!$A$37:$U$37,1,2))=IF(_xlfn.XLOOKUP($A6,INDIRECT("_"&amp;_xlfn.XLOOKUP(BG$2,WatchbillMONTHLY!$A$37:$U$37,OFFSET(WatchbillMONTHLY!$A$37:$U$37,1,2))),INDIRECT("_"&amp;_xlfn.XLOOKUP(BG$2,WatchbillMONTHLY!$A$37:$U$37,OFFSET(WatchbillMONTHLY!$A$37:$U$37,1,2))))=$A6,_xlfn.XLOOKUP(BG$2,WatchbillMONTHLY!$A$37:$U$37,OFFSET(WatchbillMONTHLY!$A$37:$U$37,1,2)),FALSE),TRUE,FALSE)),
IF(_xlfn.XLOOKUP(BG$2,WatchbillMONTHLY!$A$54:$U$54,OFFSET(WatchbillMONTHLY!$A$54:$U$54,1,2))=IF(_xlfn.XLOOKUP($A6,INDIRECT("_"&amp;_xlfn.XLOOKUP(BG$2,WatchbillMONTHLY!$A$54:$U$54,OFFSET(WatchbillMONTHLY!$A$54:$U$54,1,2))),INDIRECT("_"&amp;_xlfn.XLOOKUP(BG$2,WatchbillMONTHLY!$A$54:$U$54,OFFSET(WatchbillMONTHLY!$A$54:$U$54,1,2))))=$A6,_xlfn.XLOOKUP(BG$2,WatchbillMONTHLY!$A$54:$U$54,OFFSET(WatchbillMONTHLY!$A$54:$U$54,1,2)),FALSE),TRUE,FALSE)),
IF(_xlfn.XLOOKUP(BG$2,WatchbillMONTHLY!$A$71:$U$71,OFFSET(WatchbillMONTHLY!$A$71:$U$71,1,2))=IF(_xlfn.XLOOKUP($A6,INDIRECT("_"&amp;_xlfn.XLOOKUP(BG$2,WatchbillMONTHLY!$A$71:$U$71,OFFSET(WatchbillMONTHLY!$A$71:$U$71,1,2))),INDIRECT("_"&amp;_xlfn.XLOOKUP(BG$2,WatchbillMONTHLY!$A$71:$U$71,OFFSET(WatchbillMONTHLY!$A$71:$U$71,1,2))))=$A6,_xlfn.XLOOKUP(BG$2,WatchbillMONTHLY!$A$71:$U$71,OFFSET(WatchbillMONTHLY!$A$71:$U$71,1,2)),FALSE),TRUE,FALSE)),
IF(_xlfn.XLOOKUP(BG$2,WatchbillMONTHLY!$A$88:$U$88,OFFSET(WatchbillMONTHLY!$A$88:$U$88,1,2))=IF(_xlfn.XLOOKUP($A6,INDIRECT("_"&amp;_xlfn.XLOOKUP(BG$2,WatchbillMONTHLY!$A$88:$U$88,OFFSET(WatchbillMONTHLY!$A$88:$U$88,1,2))),INDIRECT("_"&amp;_xlfn.XLOOKUP(BG$2,WatchbillMONTHLY!$A$88:$U$88,OFFSET(WatchbillMONTHLY!$A$88:$U$88,1,2))))=$A6,_xlfn.XLOOKUP(BG$2,WatchbillMONTHLY!$A$88:$U$88,OFFSET(WatchbillMONTHLY!$A$88:$U$88,1,2)),FALSE),TRUE,FALSE)),
FALSE),FALSE)</f>
        <v>0</v>
      </c>
      <c r="BH6" s="209" t="b" cm="1">
        <f t="array" aca="1" ref="BH6" ca="1">IF(AND($A6 &gt; 0, AA6 &gt; 0,BH$2&lt;MiscFormulas!$A$5+1),
_xlfn.IFNA(
_xlfn.IFNA(
_xlfn.IFNA(
_xlfn.IFNA(
_xlfn.IFNA(
_xlfn.IFNA(
IF(_xlfn.XLOOKUP(BH$2,WatchbillMONTHLY!$A$3:$U$3,OFFSET(WatchbillMONTHLY!$A$3:$U$3,1,2))=IF(_xlfn.XLOOKUP($A6,INDIRECT("_"&amp;_xlfn.XLOOKUP(BH$2,WatchbillMONTHLY!$A$3:$U$3,OFFSET(WatchbillMONTHLY!$A$3:$U$3,1,2))),INDIRECT("_"&amp;_xlfn.XLOOKUP(BH$2,WatchbillMONTHLY!$A$3:$U$3,OFFSET(WatchbillMONTHLY!$A$3:$U$3,1,2))))=$A6,_xlfn.XLOOKUP(BH$2,WatchbillMONTHLY!$A$3:$U$3,OFFSET(WatchbillMONTHLY!$A$3:$U$3,1,2)),FALSE),TRUE,FALSE),
IF(_xlfn.XLOOKUP(BH$2,WatchbillMONTHLY!$A$20:$U$20,OFFSET(WatchbillMONTHLY!$A$20:$U$20,1,2))=IF(_xlfn.XLOOKUP($A6,INDIRECT("_"&amp;_xlfn.XLOOKUP(BH$2,WatchbillMONTHLY!$A$20:$U$20,OFFSET(WatchbillMONTHLY!$A$20:$U$20,1,2))),INDIRECT("_"&amp;_xlfn.XLOOKUP(BH$2,WatchbillMONTHLY!$A$20:$U$20,OFFSET(WatchbillMONTHLY!$A$20:$U$20,1,2))))=$A6,_xlfn.XLOOKUP(BH$2,WatchbillMONTHLY!$A$20:$U$20,OFFSET(WatchbillMONTHLY!$A$20:$U$20,1,2)),FALSE),TRUE,FALSE)),
IF(_xlfn.XLOOKUP(BH$2,WatchbillMONTHLY!$A$37:$U$37,OFFSET(WatchbillMONTHLY!$A$37:$U$37,1,2))=IF(_xlfn.XLOOKUP($A6,INDIRECT("_"&amp;_xlfn.XLOOKUP(BH$2,WatchbillMONTHLY!$A$37:$U$37,OFFSET(WatchbillMONTHLY!$A$37:$U$37,1,2))),INDIRECT("_"&amp;_xlfn.XLOOKUP(BH$2,WatchbillMONTHLY!$A$37:$U$37,OFFSET(WatchbillMONTHLY!$A$37:$U$37,1,2))))=$A6,_xlfn.XLOOKUP(BH$2,WatchbillMONTHLY!$A$37:$U$37,OFFSET(WatchbillMONTHLY!$A$37:$U$37,1,2)),FALSE),TRUE,FALSE)),
IF(_xlfn.XLOOKUP(BH$2,WatchbillMONTHLY!$A$54:$U$54,OFFSET(WatchbillMONTHLY!$A$54:$U$54,1,2))=IF(_xlfn.XLOOKUP($A6,INDIRECT("_"&amp;_xlfn.XLOOKUP(BH$2,WatchbillMONTHLY!$A$54:$U$54,OFFSET(WatchbillMONTHLY!$A$54:$U$54,1,2))),INDIRECT("_"&amp;_xlfn.XLOOKUP(BH$2,WatchbillMONTHLY!$A$54:$U$54,OFFSET(WatchbillMONTHLY!$A$54:$U$54,1,2))))=$A6,_xlfn.XLOOKUP(BH$2,WatchbillMONTHLY!$A$54:$U$54,OFFSET(WatchbillMONTHLY!$A$54:$U$54,1,2)),FALSE),TRUE,FALSE)),
IF(_xlfn.XLOOKUP(BH$2,WatchbillMONTHLY!$A$71:$U$71,OFFSET(WatchbillMONTHLY!$A$71:$U$71,1,2))=IF(_xlfn.XLOOKUP($A6,INDIRECT("_"&amp;_xlfn.XLOOKUP(BH$2,WatchbillMONTHLY!$A$71:$U$71,OFFSET(WatchbillMONTHLY!$A$71:$U$71,1,2))),INDIRECT("_"&amp;_xlfn.XLOOKUP(BH$2,WatchbillMONTHLY!$A$71:$U$71,OFFSET(WatchbillMONTHLY!$A$71:$U$71,1,2))))=$A6,_xlfn.XLOOKUP(BH$2,WatchbillMONTHLY!$A$71:$U$71,OFFSET(WatchbillMONTHLY!$A$71:$U$71,1,2)),FALSE),TRUE,FALSE)),
IF(_xlfn.XLOOKUP(BH$2,WatchbillMONTHLY!$A$88:$U$88,OFFSET(WatchbillMONTHLY!$A$88:$U$88,1,2))=IF(_xlfn.XLOOKUP($A6,INDIRECT("_"&amp;_xlfn.XLOOKUP(BH$2,WatchbillMONTHLY!$A$88:$U$88,OFFSET(WatchbillMONTHLY!$A$88:$U$88,1,2))),INDIRECT("_"&amp;_xlfn.XLOOKUP(BH$2,WatchbillMONTHLY!$A$88:$U$88,OFFSET(WatchbillMONTHLY!$A$88:$U$88,1,2))))=$A6,_xlfn.XLOOKUP(BH$2,WatchbillMONTHLY!$A$88:$U$88,OFFSET(WatchbillMONTHLY!$A$88:$U$88,1,2)),FALSE),TRUE,FALSE)),
FALSE),FALSE)</f>
        <v>0</v>
      </c>
      <c r="BI6" s="209" t="b" cm="1">
        <f t="array" aca="1" ref="BI6" ca="1">IF(AND($A6 &gt; 0, AB6 &gt; 0,BI$2&lt;MiscFormulas!$A$5+1),
_xlfn.IFNA(
_xlfn.IFNA(
_xlfn.IFNA(
_xlfn.IFNA(
_xlfn.IFNA(
_xlfn.IFNA(
IF(_xlfn.XLOOKUP(BI$2,WatchbillMONTHLY!$A$3:$U$3,OFFSET(WatchbillMONTHLY!$A$3:$U$3,1,2))=IF(_xlfn.XLOOKUP($A6,INDIRECT("_"&amp;_xlfn.XLOOKUP(BI$2,WatchbillMONTHLY!$A$3:$U$3,OFFSET(WatchbillMONTHLY!$A$3:$U$3,1,2))),INDIRECT("_"&amp;_xlfn.XLOOKUP(BI$2,WatchbillMONTHLY!$A$3:$U$3,OFFSET(WatchbillMONTHLY!$A$3:$U$3,1,2))))=$A6,_xlfn.XLOOKUP(BI$2,WatchbillMONTHLY!$A$3:$U$3,OFFSET(WatchbillMONTHLY!$A$3:$U$3,1,2)),FALSE),TRUE,FALSE),
IF(_xlfn.XLOOKUP(BI$2,WatchbillMONTHLY!$A$20:$U$20,OFFSET(WatchbillMONTHLY!$A$20:$U$20,1,2))=IF(_xlfn.XLOOKUP($A6,INDIRECT("_"&amp;_xlfn.XLOOKUP(BI$2,WatchbillMONTHLY!$A$20:$U$20,OFFSET(WatchbillMONTHLY!$A$20:$U$20,1,2))),INDIRECT("_"&amp;_xlfn.XLOOKUP(BI$2,WatchbillMONTHLY!$A$20:$U$20,OFFSET(WatchbillMONTHLY!$A$20:$U$20,1,2))))=$A6,_xlfn.XLOOKUP(BI$2,WatchbillMONTHLY!$A$20:$U$20,OFFSET(WatchbillMONTHLY!$A$20:$U$20,1,2)),FALSE),TRUE,FALSE)),
IF(_xlfn.XLOOKUP(BI$2,WatchbillMONTHLY!$A$37:$U$37,OFFSET(WatchbillMONTHLY!$A$37:$U$37,1,2))=IF(_xlfn.XLOOKUP($A6,INDIRECT("_"&amp;_xlfn.XLOOKUP(BI$2,WatchbillMONTHLY!$A$37:$U$37,OFFSET(WatchbillMONTHLY!$A$37:$U$37,1,2))),INDIRECT("_"&amp;_xlfn.XLOOKUP(BI$2,WatchbillMONTHLY!$A$37:$U$37,OFFSET(WatchbillMONTHLY!$A$37:$U$37,1,2))))=$A6,_xlfn.XLOOKUP(BI$2,WatchbillMONTHLY!$A$37:$U$37,OFFSET(WatchbillMONTHLY!$A$37:$U$37,1,2)),FALSE),TRUE,FALSE)),
IF(_xlfn.XLOOKUP(BI$2,WatchbillMONTHLY!$A$54:$U$54,OFFSET(WatchbillMONTHLY!$A$54:$U$54,1,2))=IF(_xlfn.XLOOKUP($A6,INDIRECT("_"&amp;_xlfn.XLOOKUP(BI$2,WatchbillMONTHLY!$A$54:$U$54,OFFSET(WatchbillMONTHLY!$A$54:$U$54,1,2))),INDIRECT("_"&amp;_xlfn.XLOOKUP(BI$2,WatchbillMONTHLY!$A$54:$U$54,OFFSET(WatchbillMONTHLY!$A$54:$U$54,1,2))))=$A6,_xlfn.XLOOKUP(BI$2,WatchbillMONTHLY!$A$54:$U$54,OFFSET(WatchbillMONTHLY!$A$54:$U$54,1,2)),FALSE),TRUE,FALSE)),
IF(_xlfn.XLOOKUP(BI$2,WatchbillMONTHLY!$A$71:$U$71,OFFSET(WatchbillMONTHLY!$A$71:$U$71,1,2))=IF(_xlfn.XLOOKUP($A6,INDIRECT("_"&amp;_xlfn.XLOOKUP(BI$2,WatchbillMONTHLY!$A$71:$U$71,OFFSET(WatchbillMONTHLY!$A$71:$U$71,1,2))),INDIRECT("_"&amp;_xlfn.XLOOKUP(BI$2,WatchbillMONTHLY!$A$71:$U$71,OFFSET(WatchbillMONTHLY!$A$71:$U$71,1,2))))=$A6,_xlfn.XLOOKUP(BI$2,WatchbillMONTHLY!$A$71:$U$71,OFFSET(WatchbillMONTHLY!$A$71:$U$71,1,2)),FALSE),TRUE,FALSE)),
IF(_xlfn.XLOOKUP(BI$2,WatchbillMONTHLY!$A$88:$U$88,OFFSET(WatchbillMONTHLY!$A$88:$U$88,1,2))=IF(_xlfn.XLOOKUP($A6,INDIRECT("_"&amp;_xlfn.XLOOKUP(BI$2,WatchbillMONTHLY!$A$88:$U$88,OFFSET(WatchbillMONTHLY!$A$88:$U$88,1,2))),INDIRECT("_"&amp;_xlfn.XLOOKUP(BI$2,WatchbillMONTHLY!$A$88:$U$88,OFFSET(WatchbillMONTHLY!$A$88:$U$88,1,2))))=$A6,_xlfn.XLOOKUP(BI$2,WatchbillMONTHLY!$A$88:$U$88,OFFSET(WatchbillMONTHLY!$A$88:$U$88,1,2)),FALSE),TRUE,FALSE)),
FALSE),FALSE)</f>
        <v>0</v>
      </c>
      <c r="BJ6" s="209" t="b" cm="1">
        <f t="array" aca="1" ref="BJ6" ca="1">IF(AND($A6 &gt; 0, AC6 &gt; 0,BJ$2&lt;MiscFormulas!$A$5+1),
_xlfn.IFNA(
_xlfn.IFNA(
_xlfn.IFNA(
_xlfn.IFNA(
_xlfn.IFNA(
_xlfn.IFNA(
IF(_xlfn.XLOOKUP(BJ$2,WatchbillMONTHLY!$A$3:$U$3,OFFSET(WatchbillMONTHLY!$A$3:$U$3,1,2))=IF(_xlfn.XLOOKUP($A6,INDIRECT("_"&amp;_xlfn.XLOOKUP(BJ$2,WatchbillMONTHLY!$A$3:$U$3,OFFSET(WatchbillMONTHLY!$A$3:$U$3,1,2))),INDIRECT("_"&amp;_xlfn.XLOOKUP(BJ$2,WatchbillMONTHLY!$A$3:$U$3,OFFSET(WatchbillMONTHLY!$A$3:$U$3,1,2))))=$A6,_xlfn.XLOOKUP(BJ$2,WatchbillMONTHLY!$A$3:$U$3,OFFSET(WatchbillMONTHLY!$A$3:$U$3,1,2)),FALSE),TRUE,FALSE),
IF(_xlfn.XLOOKUP(BJ$2,WatchbillMONTHLY!$A$20:$U$20,OFFSET(WatchbillMONTHLY!$A$20:$U$20,1,2))=IF(_xlfn.XLOOKUP($A6,INDIRECT("_"&amp;_xlfn.XLOOKUP(BJ$2,WatchbillMONTHLY!$A$20:$U$20,OFFSET(WatchbillMONTHLY!$A$20:$U$20,1,2))),INDIRECT("_"&amp;_xlfn.XLOOKUP(BJ$2,WatchbillMONTHLY!$A$20:$U$20,OFFSET(WatchbillMONTHLY!$A$20:$U$20,1,2))))=$A6,_xlfn.XLOOKUP(BJ$2,WatchbillMONTHLY!$A$20:$U$20,OFFSET(WatchbillMONTHLY!$A$20:$U$20,1,2)),FALSE),TRUE,FALSE)),
IF(_xlfn.XLOOKUP(BJ$2,WatchbillMONTHLY!$A$37:$U$37,OFFSET(WatchbillMONTHLY!$A$37:$U$37,1,2))=IF(_xlfn.XLOOKUP($A6,INDIRECT("_"&amp;_xlfn.XLOOKUP(BJ$2,WatchbillMONTHLY!$A$37:$U$37,OFFSET(WatchbillMONTHLY!$A$37:$U$37,1,2))),INDIRECT("_"&amp;_xlfn.XLOOKUP(BJ$2,WatchbillMONTHLY!$A$37:$U$37,OFFSET(WatchbillMONTHLY!$A$37:$U$37,1,2))))=$A6,_xlfn.XLOOKUP(BJ$2,WatchbillMONTHLY!$A$37:$U$37,OFFSET(WatchbillMONTHLY!$A$37:$U$37,1,2)),FALSE),TRUE,FALSE)),
IF(_xlfn.XLOOKUP(BJ$2,WatchbillMONTHLY!$A$54:$U$54,OFFSET(WatchbillMONTHLY!$A$54:$U$54,1,2))=IF(_xlfn.XLOOKUP($A6,INDIRECT("_"&amp;_xlfn.XLOOKUP(BJ$2,WatchbillMONTHLY!$A$54:$U$54,OFFSET(WatchbillMONTHLY!$A$54:$U$54,1,2))),INDIRECT("_"&amp;_xlfn.XLOOKUP(BJ$2,WatchbillMONTHLY!$A$54:$U$54,OFFSET(WatchbillMONTHLY!$A$54:$U$54,1,2))))=$A6,_xlfn.XLOOKUP(BJ$2,WatchbillMONTHLY!$A$54:$U$54,OFFSET(WatchbillMONTHLY!$A$54:$U$54,1,2)),FALSE),TRUE,FALSE)),
IF(_xlfn.XLOOKUP(BJ$2,WatchbillMONTHLY!$A$71:$U$71,OFFSET(WatchbillMONTHLY!$A$71:$U$71,1,2))=IF(_xlfn.XLOOKUP($A6,INDIRECT("_"&amp;_xlfn.XLOOKUP(BJ$2,WatchbillMONTHLY!$A$71:$U$71,OFFSET(WatchbillMONTHLY!$A$71:$U$71,1,2))),INDIRECT("_"&amp;_xlfn.XLOOKUP(BJ$2,WatchbillMONTHLY!$A$71:$U$71,OFFSET(WatchbillMONTHLY!$A$71:$U$71,1,2))))=$A6,_xlfn.XLOOKUP(BJ$2,WatchbillMONTHLY!$A$71:$U$71,OFFSET(WatchbillMONTHLY!$A$71:$U$71,1,2)),FALSE),TRUE,FALSE)),
IF(_xlfn.XLOOKUP(BJ$2,WatchbillMONTHLY!$A$88:$U$88,OFFSET(WatchbillMONTHLY!$A$88:$U$88,1,2))=IF(_xlfn.XLOOKUP($A6,INDIRECT("_"&amp;_xlfn.XLOOKUP(BJ$2,WatchbillMONTHLY!$A$88:$U$88,OFFSET(WatchbillMONTHLY!$A$88:$U$88,1,2))),INDIRECT("_"&amp;_xlfn.XLOOKUP(BJ$2,WatchbillMONTHLY!$A$88:$U$88,OFFSET(WatchbillMONTHLY!$A$88:$U$88,1,2))))=$A6,_xlfn.XLOOKUP(BJ$2,WatchbillMONTHLY!$A$88:$U$88,OFFSET(WatchbillMONTHLY!$A$88:$U$88,1,2)),FALSE),TRUE,FALSE)),
FALSE),FALSE)</f>
        <v>0</v>
      </c>
      <c r="BK6" s="209" t="b" cm="1">
        <f t="array" aca="1" ref="BK6" ca="1">IF(AND($A6 &gt; 0, AD6 &gt; 0,BK$2&lt;MiscFormulas!$A$5+1),
_xlfn.IFNA(
_xlfn.IFNA(
_xlfn.IFNA(
_xlfn.IFNA(
_xlfn.IFNA(
_xlfn.IFNA(
IF(_xlfn.XLOOKUP(BK$2,WatchbillMONTHLY!$A$3:$U$3,OFFSET(WatchbillMONTHLY!$A$3:$U$3,1,2))=IF(_xlfn.XLOOKUP($A6,INDIRECT("_"&amp;_xlfn.XLOOKUP(BK$2,WatchbillMONTHLY!$A$3:$U$3,OFFSET(WatchbillMONTHLY!$A$3:$U$3,1,2))),INDIRECT("_"&amp;_xlfn.XLOOKUP(BK$2,WatchbillMONTHLY!$A$3:$U$3,OFFSET(WatchbillMONTHLY!$A$3:$U$3,1,2))))=$A6,_xlfn.XLOOKUP(BK$2,WatchbillMONTHLY!$A$3:$U$3,OFFSET(WatchbillMONTHLY!$A$3:$U$3,1,2)),FALSE),TRUE,FALSE),
IF(_xlfn.XLOOKUP(BK$2,WatchbillMONTHLY!$A$20:$U$20,OFFSET(WatchbillMONTHLY!$A$20:$U$20,1,2))=IF(_xlfn.XLOOKUP($A6,INDIRECT("_"&amp;_xlfn.XLOOKUP(BK$2,WatchbillMONTHLY!$A$20:$U$20,OFFSET(WatchbillMONTHLY!$A$20:$U$20,1,2))),INDIRECT("_"&amp;_xlfn.XLOOKUP(BK$2,WatchbillMONTHLY!$A$20:$U$20,OFFSET(WatchbillMONTHLY!$A$20:$U$20,1,2))))=$A6,_xlfn.XLOOKUP(BK$2,WatchbillMONTHLY!$A$20:$U$20,OFFSET(WatchbillMONTHLY!$A$20:$U$20,1,2)),FALSE),TRUE,FALSE)),
IF(_xlfn.XLOOKUP(BK$2,WatchbillMONTHLY!$A$37:$U$37,OFFSET(WatchbillMONTHLY!$A$37:$U$37,1,2))=IF(_xlfn.XLOOKUP($A6,INDIRECT("_"&amp;_xlfn.XLOOKUP(BK$2,WatchbillMONTHLY!$A$37:$U$37,OFFSET(WatchbillMONTHLY!$A$37:$U$37,1,2))),INDIRECT("_"&amp;_xlfn.XLOOKUP(BK$2,WatchbillMONTHLY!$A$37:$U$37,OFFSET(WatchbillMONTHLY!$A$37:$U$37,1,2))))=$A6,_xlfn.XLOOKUP(BK$2,WatchbillMONTHLY!$A$37:$U$37,OFFSET(WatchbillMONTHLY!$A$37:$U$37,1,2)),FALSE),TRUE,FALSE)),
IF(_xlfn.XLOOKUP(BK$2,WatchbillMONTHLY!$A$54:$U$54,OFFSET(WatchbillMONTHLY!$A$54:$U$54,1,2))=IF(_xlfn.XLOOKUP($A6,INDIRECT("_"&amp;_xlfn.XLOOKUP(BK$2,WatchbillMONTHLY!$A$54:$U$54,OFFSET(WatchbillMONTHLY!$A$54:$U$54,1,2))),INDIRECT("_"&amp;_xlfn.XLOOKUP(BK$2,WatchbillMONTHLY!$A$54:$U$54,OFFSET(WatchbillMONTHLY!$A$54:$U$54,1,2))))=$A6,_xlfn.XLOOKUP(BK$2,WatchbillMONTHLY!$A$54:$U$54,OFFSET(WatchbillMONTHLY!$A$54:$U$54,1,2)),FALSE),TRUE,FALSE)),
IF(_xlfn.XLOOKUP(BK$2,WatchbillMONTHLY!$A$71:$U$71,OFFSET(WatchbillMONTHLY!$A$71:$U$71,1,2))=IF(_xlfn.XLOOKUP($A6,INDIRECT("_"&amp;_xlfn.XLOOKUP(BK$2,WatchbillMONTHLY!$A$71:$U$71,OFFSET(WatchbillMONTHLY!$A$71:$U$71,1,2))),INDIRECT("_"&amp;_xlfn.XLOOKUP(BK$2,WatchbillMONTHLY!$A$71:$U$71,OFFSET(WatchbillMONTHLY!$A$71:$U$71,1,2))))=$A6,_xlfn.XLOOKUP(BK$2,WatchbillMONTHLY!$A$71:$U$71,OFFSET(WatchbillMONTHLY!$A$71:$U$71,1,2)),FALSE),TRUE,FALSE)),
IF(_xlfn.XLOOKUP(BK$2,WatchbillMONTHLY!$A$88:$U$88,OFFSET(WatchbillMONTHLY!$A$88:$U$88,1,2))=IF(_xlfn.XLOOKUP($A6,INDIRECT("_"&amp;_xlfn.XLOOKUP(BK$2,WatchbillMONTHLY!$A$88:$U$88,OFFSET(WatchbillMONTHLY!$A$88:$U$88,1,2))),INDIRECT("_"&amp;_xlfn.XLOOKUP(BK$2,WatchbillMONTHLY!$A$88:$U$88,OFFSET(WatchbillMONTHLY!$A$88:$U$88,1,2))))=$A6,_xlfn.XLOOKUP(BK$2,WatchbillMONTHLY!$A$88:$U$88,OFFSET(WatchbillMONTHLY!$A$88:$U$88,1,2)),FALSE),TRUE,FALSE)),
FALSE),FALSE)</f>
        <v>0</v>
      </c>
      <c r="BL6" s="209" t="b" cm="1">
        <f t="array" aca="1" ref="BL6" ca="1">IF(AND($A6 &gt; 0, AE6 &gt; 0,BL$2&lt;MiscFormulas!$A$5+1),
_xlfn.IFNA(
_xlfn.IFNA(
_xlfn.IFNA(
_xlfn.IFNA(
_xlfn.IFNA(
_xlfn.IFNA(
IF(_xlfn.XLOOKUP(BL$2,WatchbillMONTHLY!$A$3:$U$3,OFFSET(WatchbillMONTHLY!$A$3:$U$3,1,2))=IF(_xlfn.XLOOKUP($A6,INDIRECT("_"&amp;_xlfn.XLOOKUP(BL$2,WatchbillMONTHLY!$A$3:$U$3,OFFSET(WatchbillMONTHLY!$A$3:$U$3,1,2))),INDIRECT("_"&amp;_xlfn.XLOOKUP(BL$2,WatchbillMONTHLY!$A$3:$U$3,OFFSET(WatchbillMONTHLY!$A$3:$U$3,1,2))))=$A6,_xlfn.XLOOKUP(BL$2,WatchbillMONTHLY!$A$3:$U$3,OFFSET(WatchbillMONTHLY!$A$3:$U$3,1,2)),FALSE),TRUE,FALSE),
IF(_xlfn.XLOOKUP(BL$2,WatchbillMONTHLY!$A$20:$U$20,OFFSET(WatchbillMONTHLY!$A$20:$U$20,1,2))=IF(_xlfn.XLOOKUP($A6,INDIRECT("_"&amp;_xlfn.XLOOKUP(BL$2,WatchbillMONTHLY!$A$20:$U$20,OFFSET(WatchbillMONTHLY!$A$20:$U$20,1,2))),INDIRECT("_"&amp;_xlfn.XLOOKUP(BL$2,WatchbillMONTHLY!$A$20:$U$20,OFFSET(WatchbillMONTHLY!$A$20:$U$20,1,2))))=$A6,_xlfn.XLOOKUP(BL$2,WatchbillMONTHLY!$A$20:$U$20,OFFSET(WatchbillMONTHLY!$A$20:$U$20,1,2)),FALSE),TRUE,FALSE)),
IF(_xlfn.XLOOKUP(BL$2,WatchbillMONTHLY!$A$37:$U$37,OFFSET(WatchbillMONTHLY!$A$37:$U$37,1,2))=IF(_xlfn.XLOOKUP($A6,INDIRECT("_"&amp;_xlfn.XLOOKUP(BL$2,WatchbillMONTHLY!$A$37:$U$37,OFFSET(WatchbillMONTHLY!$A$37:$U$37,1,2))),INDIRECT("_"&amp;_xlfn.XLOOKUP(BL$2,WatchbillMONTHLY!$A$37:$U$37,OFFSET(WatchbillMONTHLY!$A$37:$U$37,1,2))))=$A6,_xlfn.XLOOKUP(BL$2,WatchbillMONTHLY!$A$37:$U$37,OFFSET(WatchbillMONTHLY!$A$37:$U$37,1,2)),FALSE),TRUE,FALSE)),
IF(_xlfn.XLOOKUP(BL$2,WatchbillMONTHLY!$A$54:$U$54,OFFSET(WatchbillMONTHLY!$A$54:$U$54,1,2))=IF(_xlfn.XLOOKUP($A6,INDIRECT("_"&amp;_xlfn.XLOOKUP(BL$2,WatchbillMONTHLY!$A$54:$U$54,OFFSET(WatchbillMONTHLY!$A$54:$U$54,1,2))),INDIRECT("_"&amp;_xlfn.XLOOKUP(BL$2,WatchbillMONTHLY!$A$54:$U$54,OFFSET(WatchbillMONTHLY!$A$54:$U$54,1,2))))=$A6,_xlfn.XLOOKUP(BL$2,WatchbillMONTHLY!$A$54:$U$54,OFFSET(WatchbillMONTHLY!$A$54:$U$54,1,2)),FALSE),TRUE,FALSE)),
IF(_xlfn.XLOOKUP(BL$2,WatchbillMONTHLY!$A$71:$U$71,OFFSET(WatchbillMONTHLY!$A$71:$U$71,1,2))=IF(_xlfn.XLOOKUP($A6,INDIRECT("_"&amp;_xlfn.XLOOKUP(BL$2,WatchbillMONTHLY!$A$71:$U$71,OFFSET(WatchbillMONTHLY!$A$71:$U$71,1,2))),INDIRECT("_"&amp;_xlfn.XLOOKUP(BL$2,WatchbillMONTHLY!$A$71:$U$71,OFFSET(WatchbillMONTHLY!$A$71:$U$71,1,2))))=$A6,_xlfn.XLOOKUP(BL$2,WatchbillMONTHLY!$A$71:$U$71,OFFSET(WatchbillMONTHLY!$A$71:$U$71,1,2)),FALSE),TRUE,FALSE)),
IF(_xlfn.XLOOKUP(BL$2,WatchbillMONTHLY!$A$88:$U$88,OFFSET(WatchbillMONTHLY!$A$88:$U$88,1,2))=IF(_xlfn.XLOOKUP($A6,INDIRECT("_"&amp;_xlfn.XLOOKUP(BL$2,WatchbillMONTHLY!$A$88:$U$88,OFFSET(WatchbillMONTHLY!$A$88:$U$88,1,2))),INDIRECT("_"&amp;_xlfn.XLOOKUP(BL$2,WatchbillMONTHLY!$A$88:$U$88,OFFSET(WatchbillMONTHLY!$A$88:$U$88,1,2))))=$A6,_xlfn.XLOOKUP(BL$2,WatchbillMONTHLY!$A$88:$U$88,OFFSET(WatchbillMONTHLY!$A$88:$U$88,1,2)),FALSE),TRUE,FALSE)),
FALSE),FALSE)</f>
        <v>0</v>
      </c>
      <c r="BM6" s="209" t="b" cm="1">
        <f t="array" aca="1" ref="BM6" ca="1">IF(AND($A6 &gt; 0, AF6 &gt; 0,BM$2&lt;MiscFormulas!$A$5+1),
_xlfn.IFNA(
_xlfn.IFNA(
_xlfn.IFNA(
_xlfn.IFNA(
_xlfn.IFNA(
_xlfn.IFNA(
IF(_xlfn.XLOOKUP(BM$2,WatchbillMONTHLY!$A$3:$U$3,OFFSET(WatchbillMONTHLY!$A$3:$U$3,1,2))=IF(_xlfn.XLOOKUP($A6,INDIRECT("_"&amp;_xlfn.XLOOKUP(BM$2,WatchbillMONTHLY!$A$3:$U$3,OFFSET(WatchbillMONTHLY!$A$3:$U$3,1,2))),INDIRECT("_"&amp;_xlfn.XLOOKUP(BM$2,WatchbillMONTHLY!$A$3:$U$3,OFFSET(WatchbillMONTHLY!$A$3:$U$3,1,2))))=$A6,_xlfn.XLOOKUP(BM$2,WatchbillMONTHLY!$A$3:$U$3,OFFSET(WatchbillMONTHLY!$A$3:$U$3,1,2)),FALSE),TRUE,FALSE),
IF(_xlfn.XLOOKUP(BM$2,WatchbillMONTHLY!$A$20:$U$20,OFFSET(WatchbillMONTHLY!$A$20:$U$20,1,2))=IF(_xlfn.XLOOKUP($A6,INDIRECT("_"&amp;_xlfn.XLOOKUP(BM$2,WatchbillMONTHLY!$A$20:$U$20,OFFSET(WatchbillMONTHLY!$A$20:$U$20,1,2))),INDIRECT("_"&amp;_xlfn.XLOOKUP(BM$2,WatchbillMONTHLY!$A$20:$U$20,OFFSET(WatchbillMONTHLY!$A$20:$U$20,1,2))))=$A6,_xlfn.XLOOKUP(BM$2,WatchbillMONTHLY!$A$20:$U$20,OFFSET(WatchbillMONTHLY!$A$20:$U$20,1,2)),FALSE),TRUE,FALSE)),
IF(_xlfn.XLOOKUP(BM$2,WatchbillMONTHLY!$A$37:$U$37,OFFSET(WatchbillMONTHLY!$A$37:$U$37,1,2))=IF(_xlfn.XLOOKUP($A6,INDIRECT("_"&amp;_xlfn.XLOOKUP(BM$2,WatchbillMONTHLY!$A$37:$U$37,OFFSET(WatchbillMONTHLY!$A$37:$U$37,1,2))),INDIRECT("_"&amp;_xlfn.XLOOKUP(BM$2,WatchbillMONTHLY!$A$37:$U$37,OFFSET(WatchbillMONTHLY!$A$37:$U$37,1,2))))=$A6,_xlfn.XLOOKUP(BM$2,WatchbillMONTHLY!$A$37:$U$37,OFFSET(WatchbillMONTHLY!$A$37:$U$37,1,2)),FALSE),TRUE,FALSE)),
IF(_xlfn.XLOOKUP(BM$2,WatchbillMONTHLY!$A$54:$U$54,OFFSET(WatchbillMONTHLY!$A$54:$U$54,1,2))=IF(_xlfn.XLOOKUP($A6,INDIRECT("_"&amp;_xlfn.XLOOKUP(BM$2,WatchbillMONTHLY!$A$54:$U$54,OFFSET(WatchbillMONTHLY!$A$54:$U$54,1,2))),INDIRECT("_"&amp;_xlfn.XLOOKUP(BM$2,WatchbillMONTHLY!$A$54:$U$54,OFFSET(WatchbillMONTHLY!$A$54:$U$54,1,2))))=$A6,_xlfn.XLOOKUP(BM$2,WatchbillMONTHLY!$A$54:$U$54,OFFSET(WatchbillMONTHLY!$A$54:$U$54,1,2)),FALSE),TRUE,FALSE)),
IF(_xlfn.XLOOKUP(BM$2,WatchbillMONTHLY!$A$71:$U$71,OFFSET(WatchbillMONTHLY!$A$71:$U$71,1,2))=IF(_xlfn.XLOOKUP($A6,INDIRECT("_"&amp;_xlfn.XLOOKUP(BM$2,WatchbillMONTHLY!$A$71:$U$71,OFFSET(WatchbillMONTHLY!$A$71:$U$71,1,2))),INDIRECT("_"&amp;_xlfn.XLOOKUP(BM$2,WatchbillMONTHLY!$A$71:$U$71,OFFSET(WatchbillMONTHLY!$A$71:$U$71,1,2))))=$A6,_xlfn.XLOOKUP(BM$2,WatchbillMONTHLY!$A$71:$U$71,OFFSET(WatchbillMONTHLY!$A$71:$U$71,1,2)),FALSE),TRUE,FALSE)),
IF(_xlfn.XLOOKUP(BM$2,WatchbillMONTHLY!$A$88:$U$88,OFFSET(WatchbillMONTHLY!$A$88:$U$88,1,2))=IF(_xlfn.XLOOKUP($A6,INDIRECT("_"&amp;_xlfn.XLOOKUP(BM$2,WatchbillMONTHLY!$A$88:$U$88,OFFSET(WatchbillMONTHLY!$A$88:$U$88,1,2))),INDIRECT("_"&amp;_xlfn.XLOOKUP(BM$2,WatchbillMONTHLY!$A$88:$U$88,OFFSET(WatchbillMONTHLY!$A$88:$U$88,1,2))))=$A6,_xlfn.XLOOKUP(BM$2,WatchbillMONTHLY!$A$88:$U$88,OFFSET(WatchbillMONTHLY!$A$88:$U$88,1,2)),FALSE),TRUE,FALSE)),
FALSE),FALSE)</f>
        <v>0</v>
      </c>
      <c r="BN6" s="209" t="b" cm="1">
        <f t="array" aca="1" ref="BN6" ca="1">IF(AND($A6 &gt; 0, AG6 &gt; 0,BN$2&lt;MiscFormulas!$A$5+1),
_xlfn.IFNA(
_xlfn.IFNA(
_xlfn.IFNA(
_xlfn.IFNA(
_xlfn.IFNA(
_xlfn.IFNA(
IF(_xlfn.XLOOKUP(BN$2,WatchbillMONTHLY!$A$3:$U$3,OFFSET(WatchbillMONTHLY!$A$3:$U$3,1,2))=IF(_xlfn.XLOOKUP($A6,INDIRECT("_"&amp;_xlfn.XLOOKUP(BN$2,WatchbillMONTHLY!$A$3:$U$3,OFFSET(WatchbillMONTHLY!$A$3:$U$3,1,2))),INDIRECT("_"&amp;_xlfn.XLOOKUP(BN$2,WatchbillMONTHLY!$A$3:$U$3,OFFSET(WatchbillMONTHLY!$A$3:$U$3,1,2))))=$A6,_xlfn.XLOOKUP(BN$2,WatchbillMONTHLY!$A$3:$U$3,OFFSET(WatchbillMONTHLY!$A$3:$U$3,1,2)),FALSE),TRUE,FALSE),
IF(_xlfn.XLOOKUP(BN$2,WatchbillMONTHLY!$A$20:$U$20,OFFSET(WatchbillMONTHLY!$A$20:$U$20,1,2))=IF(_xlfn.XLOOKUP($A6,INDIRECT("_"&amp;_xlfn.XLOOKUP(BN$2,WatchbillMONTHLY!$A$20:$U$20,OFFSET(WatchbillMONTHLY!$A$20:$U$20,1,2))),INDIRECT("_"&amp;_xlfn.XLOOKUP(BN$2,WatchbillMONTHLY!$A$20:$U$20,OFFSET(WatchbillMONTHLY!$A$20:$U$20,1,2))))=$A6,_xlfn.XLOOKUP(BN$2,WatchbillMONTHLY!$A$20:$U$20,OFFSET(WatchbillMONTHLY!$A$20:$U$20,1,2)),FALSE),TRUE,FALSE)),
IF(_xlfn.XLOOKUP(BN$2,WatchbillMONTHLY!$A$37:$U$37,OFFSET(WatchbillMONTHLY!$A$37:$U$37,1,2))=IF(_xlfn.XLOOKUP($A6,INDIRECT("_"&amp;_xlfn.XLOOKUP(BN$2,WatchbillMONTHLY!$A$37:$U$37,OFFSET(WatchbillMONTHLY!$A$37:$U$37,1,2))),INDIRECT("_"&amp;_xlfn.XLOOKUP(BN$2,WatchbillMONTHLY!$A$37:$U$37,OFFSET(WatchbillMONTHLY!$A$37:$U$37,1,2))))=$A6,_xlfn.XLOOKUP(BN$2,WatchbillMONTHLY!$A$37:$U$37,OFFSET(WatchbillMONTHLY!$A$37:$U$37,1,2)),FALSE),TRUE,FALSE)),
IF(_xlfn.XLOOKUP(BN$2,WatchbillMONTHLY!$A$54:$U$54,OFFSET(WatchbillMONTHLY!$A$54:$U$54,1,2))=IF(_xlfn.XLOOKUP($A6,INDIRECT("_"&amp;_xlfn.XLOOKUP(BN$2,WatchbillMONTHLY!$A$54:$U$54,OFFSET(WatchbillMONTHLY!$A$54:$U$54,1,2))),INDIRECT("_"&amp;_xlfn.XLOOKUP(BN$2,WatchbillMONTHLY!$A$54:$U$54,OFFSET(WatchbillMONTHLY!$A$54:$U$54,1,2))))=$A6,_xlfn.XLOOKUP(BN$2,WatchbillMONTHLY!$A$54:$U$54,OFFSET(WatchbillMONTHLY!$A$54:$U$54,1,2)),FALSE),TRUE,FALSE)),
IF(_xlfn.XLOOKUP(BN$2,WatchbillMONTHLY!$A$71:$U$71,OFFSET(WatchbillMONTHLY!$A$71:$U$71,1,2))=IF(_xlfn.XLOOKUP($A6,INDIRECT("_"&amp;_xlfn.XLOOKUP(BN$2,WatchbillMONTHLY!$A$71:$U$71,OFFSET(WatchbillMONTHLY!$A$71:$U$71,1,2))),INDIRECT("_"&amp;_xlfn.XLOOKUP(BN$2,WatchbillMONTHLY!$A$71:$U$71,OFFSET(WatchbillMONTHLY!$A$71:$U$71,1,2))))=$A6,_xlfn.XLOOKUP(BN$2,WatchbillMONTHLY!$A$71:$U$71,OFFSET(WatchbillMONTHLY!$A$71:$U$71,1,2)),FALSE),TRUE,FALSE)),
IF(_xlfn.XLOOKUP(BN$2,WatchbillMONTHLY!$A$88:$U$88,OFFSET(WatchbillMONTHLY!$A$88:$U$88,1,2))=IF(_xlfn.XLOOKUP($A6,INDIRECT("_"&amp;_xlfn.XLOOKUP(BN$2,WatchbillMONTHLY!$A$88:$U$88,OFFSET(WatchbillMONTHLY!$A$88:$U$88,1,2))),INDIRECT("_"&amp;_xlfn.XLOOKUP(BN$2,WatchbillMONTHLY!$A$88:$U$88,OFFSET(WatchbillMONTHLY!$A$88:$U$88,1,2))))=$A6,_xlfn.XLOOKUP(BN$2,WatchbillMONTHLY!$A$88:$U$88,OFFSET(WatchbillMONTHLY!$A$88:$U$88,1,2)),FALSE),TRUE,FALSE)),
FALSE),FALSE)</f>
        <v>0</v>
      </c>
      <c r="BO6" s="209" t="b" cm="1">
        <f t="array" aca="1" ref="BO6" ca="1">IF(
    AND($A6 &gt; 0, AH6 &gt; 0,BO$2&lt;MiscFormulas!$A$5+1),
    ISNUMBER(
        MATCH($A6,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 s="210"/>
      <c r="BQ6" s="98"/>
      <c r="BR6" s="98"/>
      <c r="BS6" s="98"/>
      <c r="BT6" s="98"/>
      <c r="BU6" s="98"/>
    </row>
    <row r="7" spans="1:73" x14ac:dyDescent="0.35">
      <c r="A7" t="str">
        <v>EX2 America, Y.</v>
      </c>
      <c r="B7" s="214" t="str">
        <v>EX2 America, Yo</v>
      </c>
      <c r="C7" s="218"/>
      <c r="D7" s="230"/>
      <c r="E7" s="231"/>
      <c r="F7" s="231"/>
      <c r="G7" s="231"/>
      <c r="H7" s="231"/>
      <c r="I7" s="231"/>
      <c r="J7" s="231"/>
      <c r="K7" s="231"/>
      <c r="L7" s="231"/>
      <c r="M7" s="231"/>
      <c r="N7" s="231"/>
      <c r="O7" s="231"/>
      <c r="P7" s="231"/>
      <c r="Q7" s="231"/>
      <c r="R7" s="231"/>
      <c r="S7" s="231"/>
      <c r="T7" s="231"/>
      <c r="U7" s="231"/>
      <c r="V7" s="231"/>
      <c r="W7" s="231"/>
      <c r="X7" s="231"/>
      <c r="Y7" s="231"/>
      <c r="Z7" s="231" t="s">
        <v>266</v>
      </c>
      <c r="AA7" s="231"/>
      <c r="AB7" s="231"/>
      <c r="AC7" s="231"/>
      <c r="AD7" s="231"/>
      <c r="AE7" s="231"/>
      <c r="AF7" s="231"/>
      <c r="AG7" s="231"/>
      <c r="AH7" s="179"/>
      <c r="AI7" s="209"/>
      <c r="AJ7" s="209" t="str" cm="1">
        <f t="array" aca="1" ref="AJ7" ca="1">IF(OR(AK7:BN7=TRUE),$A7&amp;" :  ","")&amp;_xlfn.TEXTJOIN(" | ",TRUE,IF(AK7:BN7=TRUE,$AK$2:$BN$2,""))</f>
        <v/>
      </c>
      <c r="AK7" s="209" t="b" cm="1">
        <f t="array" aca="1" ref="AK7" ca="1">IF(AND($A7 &gt; 0, D7 &gt; 0,AK$2&lt;MiscFormulas!$A$5+1),
_xlfn.IFNA(
_xlfn.IFNA(
_xlfn.IFNA(
_xlfn.IFNA(
_xlfn.IFNA(
_xlfn.IFNA(
IF(_xlfn.XLOOKUP(AK$2,WatchbillMONTHLY!$A$3:$U$3,OFFSET(WatchbillMONTHLY!$A$3:$U$3,1,2))=IF(_xlfn.XLOOKUP($A7,INDIRECT("_"&amp;_xlfn.XLOOKUP(AK$2,WatchbillMONTHLY!$A$3:$U$3,OFFSET(WatchbillMONTHLY!$A$3:$U$3,1,2))),INDIRECT("_"&amp;_xlfn.XLOOKUP(AK$2,WatchbillMONTHLY!$A$3:$U$3,OFFSET(WatchbillMONTHLY!$A$3:$U$3,1,2))))=$A7,_xlfn.XLOOKUP(AK$2,WatchbillMONTHLY!$A$3:$U$3,OFFSET(WatchbillMONTHLY!$A$3:$U$3,1,2)),FALSE),TRUE,FALSE),
IF(_xlfn.XLOOKUP(AK$2,WatchbillMONTHLY!$A$20:$U$20,OFFSET(WatchbillMONTHLY!$A$20:$U$20,1,2))=IF(_xlfn.XLOOKUP($A7,INDIRECT("_"&amp;_xlfn.XLOOKUP(AK$2,WatchbillMONTHLY!$A$20:$U$20,OFFSET(WatchbillMONTHLY!$A$20:$U$20,1,2))),INDIRECT("_"&amp;_xlfn.XLOOKUP(AK$2,WatchbillMONTHLY!$A$20:$U$20,OFFSET(WatchbillMONTHLY!$A$20:$U$20,1,2))))=$A7,_xlfn.XLOOKUP(AK$2,WatchbillMONTHLY!$A$20:$U$20,OFFSET(WatchbillMONTHLY!$A$20:$U$20,1,2)),FALSE),TRUE,FALSE)),
IF(_xlfn.XLOOKUP(AK$2,WatchbillMONTHLY!$A$37:$U$37,OFFSET(WatchbillMONTHLY!$A$37:$U$37,1,2))=IF(_xlfn.XLOOKUP($A7,INDIRECT("_"&amp;_xlfn.XLOOKUP(AK$2,WatchbillMONTHLY!$A$37:$U$37,OFFSET(WatchbillMONTHLY!$A$37:$U$37,1,2))),INDIRECT("_"&amp;_xlfn.XLOOKUP(AK$2,WatchbillMONTHLY!$A$37:$U$37,OFFSET(WatchbillMONTHLY!$A$37:$U$37,1,2))))=$A7,_xlfn.XLOOKUP(AK$2,WatchbillMONTHLY!$A$37:$U$37,OFFSET(WatchbillMONTHLY!$A$37:$U$37,1,2)),FALSE),TRUE,FALSE)),
IF(_xlfn.XLOOKUP(AK$2,WatchbillMONTHLY!$A$54:$U$54,OFFSET(WatchbillMONTHLY!$A$54:$U$54,1,2))=IF(_xlfn.XLOOKUP($A7,INDIRECT("_"&amp;_xlfn.XLOOKUP(AK$2,WatchbillMONTHLY!$A$54:$U$54,OFFSET(WatchbillMONTHLY!$A$54:$U$54,1,2))),INDIRECT("_"&amp;_xlfn.XLOOKUP(AK$2,WatchbillMONTHLY!$A$54:$U$54,OFFSET(WatchbillMONTHLY!$A$54:$U$54,1,2))))=$A7,_xlfn.XLOOKUP(AK$2,WatchbillMONTHLY!$A$54:$U$54,OFFSET(WatchbillMONTHLY!$A$54:$U$54,1,2)),FALSE),TRUE,FALSE)),
IF(_xlfn.XLOOKUP(AK$2,WatchbillMONTHLY!$A$71:$U$71,OFFSET(WatchbillMONTHLY!$A$71:$U$71,1,2))=IF(_xlfn.XLOOKUP($A7,INDIRECT("_"&amp;_xlfn.XLOOKUP(AK$2,WatchbillMONTHLY!$A$71:$U$71,OFFSET(WatchbillMONTHLY!$A$71:$U$71,1,2))),INDIRECT("_"&amp;_xlfn.XLOOKUP(AK$2,WatchbillMONTHLY!$A$71:$U$71,OFFSET(WatchbillMONTHLY!$A$71:$U$71,1,2))))=$A7,_xlfn.XLOOKUP(AK$2,WatchbillMONTHLY!$A$71:$U$71,OFFSET(WatchbillMONTHLY!$A$71:$U$71,1,2)),FALSE),TRUE,FALSE)),
IF(_xlfn.XLOOKUP(AK$2,WatchbillMONTHLY!$A$88:$U$88,OFFSET(WatchbillMONTHLY!$A$88:$U$88,1,2))=IF(_xlfn.XLOOKUP($A7,INDIRECT("_"&amp;_xlfn.XLOOKUP(AK$2,WatchbillMONTHLY!$A$88:$U$88,OFFSET(WatchbillMONTHLY!$A$88:$U$88,1,2))),INDIRECT("_"&amp;_xlfn.XLOOKUP(AK$2,WatchbillMONTHLY!$A$88:$U$88,OFFSET(WatchbillMONTHLY!$A$88:$U$88,1,2))))=$A7,_xlfn.XLOOKUP(AK$2,WatchbillMONTHLY!$A$88:$U$88,OFFSET(WatchbillMONTHLY!$A$88:$U$88,1,2)),FALSE),TRUE,FALSE)),
FALSE),FALSE)</f>
        <v>0</v>
      </c>
      <c r="AL7" s="209" t="b" cm="1">
        <f t="array" aca="1" ref="AL7" ca="1">IF(AND($A7 &gt; 0, E7 &gt; 0,AL$2&lt;MiscFormulas!$A$5+1),
_xlfn.IFNA(
_xlfn.IFNA(
_xlfn.IFNA(
_xlfn.IFNA(
_xlfn.IFNA(
_xlfn.IFNA(
IF(_xlfn.XLOOKUP(AL$2,WatchbillMONTHLY!$A$3:$U$3,OFFSET(WatchbillMONTHLY!$A$3:$U$3,1,2))=IF(_xlfn.XLOOKUP($A7,INDIRECT("_"&amp;_xlfn.XLOOKUP(AL$2,WatchbillMONTHLY!$A$3:$U$3,OFFSET(WatchbillMONTHLY!$A$3:$U$3,1,2))),INDIRECT("_"&amp;_xlfn.XLOOKUP(AL$2,WatchbillMONTHLY!$A$3:$U$3,OFFSET(WatchbillMONTHLY!$A$3:$U$3,1,2))))=$A7,_xlfn.XLOOKUP(AL$2,WatchbillMONTHLY!$A$3:$U$3,OFFSET(WatchbillMONTHLY!$A$3:$U$3,1,2)),FALSE),TRUE,FALSE),
IF(_xlfn.XLOOKUP(AL$2,WatchbillMONTHLY!$A$20:$U$20,OFFSET(WatchbillMONTHLY!$A$20:$U$20,1,2))=IF(_xlfn.XLOOKUP($A7,INDIRECT("_"&amp;_xlfn.XLOOKUP(AL$2,WatchbillMONTHLY!$A$20:$U$20,OFFSET(WatchbillMONTHLY!$A$20:$U$20,1,2))),INDIRECT("_"&amp;_xlfn.XLOOKUP(AL$2,WatchbillMONTHLY!$A$20:$U$20,OFFSET(WatchbillMONTHLY!$A$20:$U$20,1,2))))=$A7,_xlfn.XLOOKUP(AL$2,WatchbillMONTHLY!$A$20:$U$20,OFFSET(WatchbillMONTHLY!$A$20:$U$20,1,2)),FALSE),TRUE,FALSE)),
IF(_xlfn.XLOOKUP(AL$2,WatchbillMONTHLY!$A$37:$U$37,OFFSET(WatchbillMONTHLY!$A$37:$U$37,1,2))=IF(_xlfn.XLOOKUP($A7,INDIRECT("_"&amp;_xlfn.XLOOKUP(AL$2,WatchbillMONTHLY!$A$37:$U$37,OFFSET(WatchbillMONTHLY!$A$37:$U$37,1,2))),INDIRECT("_"&amp;_xlfn.XLOOKUP(AL$2,WatchbillMONTHLY!$A$37:$U$37,OFFSET(WatchbillMONTHLY!$A$37:$U$37,1,2))))=$A7,_xlfn.XLOOKUP(AL$2,WatchbillMONTHLY!$A$37:$U$37,OFFSET(WatchbillMONTHLY!$A$37:$U$37,1,2)),FALSE),TRUE,FALSE)),
IF(_xlfn.XLOOKUP(AL$2,WatchbillMONTHLY!$A$54:$U$54,OFFSET(WatchbillMONTHLY!$A$54:$U$54,1,2))=IF(_xlfn.XLOOKUP($A7,INDIRECT("_"&amp;_xlfn.XLOOKUP(AL$2,WatchbillMONTHLY!$A$54:$U$54,OFFSET(WatchbillMONTHLY!$A$54:$U$54,1,2))),INDIRECT("_"&amp;_xlfn.XLOOKUP(AL$2,WatchbillMONTHLY!$A$54:$U$54,OFFSET(WatchbillMONTHLY!$A$54:$U$54,1,2))))=$A7,_xlfn.XLOOKUP(AL$2,WatchbillMONTHLY!$A$54:$U$54,OFFSET(WatchbillMONTHLY!$A$54:$U$54,1,2)),FALSE),TRUE,FALSE)),
IF(_xlfn.XLOOKUP(AL$2,WatchbillMONTHLY!$A$71:$U$71,OFFSET(WatchbillMONTHLY!$A$71:$U$71,1,2))=IF(_xlfn.XLOOKUP($A7,INDIRECT("_"&amp;_xlfn.XLOOKUP(AL$2,WatchbillMONTHLY!$A$71:$U$71,OFFSET(WatchbillMONTHLY!$A$71:$U$71,1,2))),INDIRECT("_"&amp;_xlfn.XLOOKUP(AL$2,WatchbillMONTHLY!$A$71:$U$71,OFFSET(WatchbillMONTHLY!$A$71:$U$71,1,2))))=$A7,_xlfn.XLOOKUP(AL$2,WatchbillMONTHLY!$A$71:$U$71,OFFSET(WatchbillMONTHLY!$A$71:$U$71,1,2)),FALSE),TRUE,FALSE)),
IF(_xlfn.XLOOKUP(AL$2,WatchbillMONTHLY!$A$88:$U$88,OFFSET(WatchbillMONTHLY!$A$88:$U$88,1,2))=IF(_xlfn.XLOOKUP($A7,INDIRECT("_"&amp;_xlfn.XLOOKUP(AL$2,WatchbillMONTHLY!$A$88:$U$88,OFFSET(WatchbillMONTHLY!$A$88:$U$88,1,2))),INDIRECT("_"&amp;_xlfn.XLOOKUP(AL$2,WatchbillMONTHLY!$A$88:$U$88,OFFSET(WatchbillMONTHLY!$A$88:$U$88,1,2))))=$A7,_xlfn.XLOOKUP(AL$2,WatchbillMONTHLY!$A$88:$U$88,OFFSET(WatchbillMONTHLY!$A$88:$U$88,1,2)),FALSE),TRUE,FALSE)),
FALSE),FALSE)</f>
        <v>0</v>
      </c>
      <c r="AM7" s="209" t="b" cm="1">
        <f t="array" aca="1" ref="AM7" ca="1">IF(AND($A7 &gt; 0, F7 &gt; 0,AM$2&lt;MiscFormulas!$A$5+1),
_xlfn.IFNA(
_xlfn.IFNA(
_xlfn.IFNA(
_xlfn.IFNA(
_xlfn.IFNA(
_xlfn.IFNA(
IF(_xlfn.XLOOKUP(AM$2,WatchbillMONTHLY!$A$3:$U$3,OFFSET(WatchbillMONTHLY!$A$3:$U$3,1,2))=IF(_xlfn.XLOOKUP($A7,INDIRECT("_"&amp;_xlfn.XLOOKUP(AM$2,WatchbillMONTHLY!$A$3:$U$3,OFFSET(WatchbillMONTHLY!$A$3:$U$3,1,2))),INDIRECT("_"&amp;_xlfn.XLOOKUP(AM$2,WatchbillMONTHLY!$A$3:$U$3,OFFSET(WatchbillMONTHLY!$A$3:$U$3,1,2))))=$A7,_xlfn.XLOOKUP(AM$2,WatchbillMONTHLY!$A$3:$U$3,OFFSET(WatchbillMONTHLY!$A$3:$U$3,1,2)),FALSE),TRUE,FALSE),
IF(_xlfn.XLOOKUP(AM$2,WatchbillMONTHLY!$A$20:$U$20,OFFSET(WatchbillMONTHLY!$A$20:$U$20,1,2))=IF(_xlfn.XLOOKUP($A7,INDIRECT("_"&amp;_xlfn.XLOOKUP(AM$2,WatchbillMONTHLY!$A$20:$U$20,OFFSET(WatchbillMONTHLY!$A$20:$U$20,1,2))),INDIRECT("_"&amp;_xlfn.XLOOKUP(AM$2,WatchbillMONTHLY!$A$20:$U$20,OFFSET(WatchbillMONTHLY!$A$20:$U$20,1,2))))=$A7,_xlfn.XLOOKUP(AM$2,WatchbillMONTHLY!$A$20:$U$20,OFFSET(WatchbillMONTHLY!$A$20:$U$20,1,2)),FALSE),TRUE,FALSE)),
IF(_xlfn.XLOOKUP(AM$2,WatchbillMONTHLY!$A$37:$U$37,OFFSET(WatchbillMONTHLY!$A$37:$U$37,1,2))=IF(_xlfn.XLOOKUP($A7,INDIRECT("_"&amp;_xlfn.XLOOKUP(AM$2,WatchbillMONTHLY!$A$37:$U$37,OFFSET(WatchbillMONTHLY!$A$37:$U$37,1,2))),INDIRECT("_"&amp;_xlfn.XLOOKUP(AM$2,WatchbillMONTHLY!$A$37:$U$37,OFFSET(WatchbillMONTHLY!$A$37:$U$37,1,2))))=$A7,_xlfn.XLOOKUP(AM$2,WatchbillMONTHLY!$A$37:$U$37,OFFSET(WatchbillMONTHLY!$A$37:$U$37,1,2)),FALSE),TRUE,FALSE)),
IF(_xlfn.XLOOKUP(AM$2,WatchbillMONTHLY!$A$54:$U$54,OFFSET(WatchbillMONTHLY!$A$54:$U$54,1,2))=IF(_xlfn.XLOOKUP($A7,INDIRECT("_"&amp;_xlfn.XLOOKUP(AM$2,WatchbillMONTHLY!$A$54:$U$54,OFFSET(WatchbillMONTHLY!$A$54:$U$54,1,2))),INDIRECT("_"&amp;_xlfn.XLOOKUP(AM$2,WatchbillMONTHLY!$A$54:$U$54,OFFSET(WatchbillMONTHLY!$A$54:$U$54,1,2))))=$A7,_xlfn.XLOOKUP(AM$2,WatchbillMONTHLY!$A$54:$U$54,OFFSET(WatchbillMONTHLY!$A$54:$U$54,1,2)),FALSE),TRUE,FALSE)),
IF(_xlfn.XLOOKUP(AM$2,WatchbillMONTHLY!$A$71:$U$71,OFFSET(WatchbillMONTHLY!$A$71:$U$71,1,2))=IF(_xlfn.XLOOKUP($A7,INDIRECT("_"&amp;_xlfn.XLOOKUP(AM$2,WatchbillMONTHLY!$A$71:$U$71,OFFSET(WatchbillMONTHLY!$A$71:$U$71,1,2))),INDIRECT("_"&amp;_xlfn.XLOOKUP(AM$2,WatchbillMONTHLY!$A$71:$U$71,OFFSET(WatchbillMONTHLY!$A$71:$U$71,1,2))))=$A7,_xlfn.XLOOKUP(AM$2,WatchbillMONTHLY!$A$71:$U$71,OFFSET(WatchbillMONTHLY!$A$71:$U$71,1,2)),FALSE),TRUE,FALSE)),
IF(_xlfn.XLOOKUP(AM$2,WatchbillMONTHLY!$A$88:$U$88,OFFSET(WatchbillMONTHLY!$A$88:$U$88,1,2))=IF(_xlfn.XLOOKUP($A7,INDIRECT("_"&amp;_xlfn.XLOOKUP(AM$2,WatchbillMONTHLY!$A$88:$U$88,OFFSET(WatchbillMONTHLY!$A$88:$U$88,1,2))),INDIRECT("_"&amp;_xlfn.XLOOKUP(AM$2,WatchbillMONTHLY!$A$88:$U$88,OFFSET(WatchbillMONTHLY!$A$88:$U$88,1,2))))=$A7,_xlfn.XLOOKUP(AM$2,WatchbillMONTHLY!$A$88:$U$88,OFFSET(WatchbillMONTHLY!$A$88:$U$88,1,2)),FALSE),TRUE,FALSE)),
FALSE),FALSE)</f>
        <v>0</v>
      </c>
      <c r="AN7" s="209" t="b" cm="1">
        <f t="array" aca="1" ref="AN7" ca="1">IF(AND($A7 &gt; 0, G7 &gt; 0,AN$2&lt;MiscFormulas!$A$5+1),
_xlfn.IFNA(
_xlfn.IFNA(
_xlfn.IFNA(
_xlfn.IFNA(
_xlfn.IFNA(
_xlfn.IFNA(
IF(_xlfn.XLOOKUP(AN$2,WatchbillMONTHLY!$A$3:$U$3,OFFSET(WatchbillMONTHLY!$A$3:$U$3,1,2))=IF(_xlfn.XLOOKUP($A7,INDIRECT("_"&amp;_xlfn.XLOOKUP(AN$2,WatchbillMONTHLY!$A$3:$U$3,OFFSET(WatchbillMONTHLY!$A$3:$U$3,1,2))),INDIRECT("_"&amp;_xlfn.XLOOKUP(AN$2,WatchbillMONTHLY!$A$3:$U$3,OFFSET(WatchbillMONTHLY!$A$3:$U$3,1,2))))=$A7,_xlfn.XLOOKUP(AN$2,WatchbillMONTHLY!$A$3:$U$3,OFFSET(WatchbillMONTHLY!$A$3:$U$3,1,2)),FALSE),TRUE,FALSE),
IF(_xlfn.XLOOKUP(AN$2,WatchbillMONTHLY!$A$20:$U$20,OFFSET(WatchbillMONTHLY!$A$20:$U$20,1,2))=IF(_xlfn.XLOOKUP($A7,INDIRECT("_"&amp;_xlfn.XLOOKUP(AN$2,WatchbillMONTHLY!$A$20:$U$20,OFFSET(WatchbillMONTHLY!$A$20:$U$20,1,2))),INDIRECT("_"&amp;_xlfn.XLOOKUP(AN$2,WatchbillMONTHLY!$A$20:$U$20,OFFSET(WatchbillMONTHLY!$A$20:$U$20,1,2))))=$A7,_xlfn.XLOOKUP(AN$2,WatchbillMONTHLY!$A$20:$U$20,OFFSET(WatchbillMONTHLY!$A$20:$U$20,1,2)),FALSE),TRUE,FALSE)),
IF(_xlfn.XLOOKUP(AN$2,WatchbillMONTHLY!$A$37:$U$37,OFFSET(WatchbillMONTHLY!$A$37:$U$37,1,2))=IF(_xlfn.XLOOKUP($A7,INDIRECT("_"&amp;_xlfn.XLOOKUP(AN$2,WatchbillMONTHLY!$A$37:$U$37,OFFSET(WatchbillMONTHLY!$A$37:$U$37,1,2))),INDIRECT("_"&amp;_xlfn.XLOOKUP(AN$2,WatchbillMONTHLY!$A$37:$U$37,OFFSET(WatchbillMONTHLY!$A$37:$U$37,1,2))))=$A7,_xlfn.XLOOKUP(AN$2,WatchbillMONTHLY!$A$37:$U$37,OFFSET(WatchbillMONTHLY!$A$37:$U$37,1,2)),FALSE),TRUE,FALSE)),
IF(_xlfn.XLOOKUP(AN$2,WatchbillMONTHLY!$A$54:$U$54,OFFSET(WatchbillMONTHLY!$A$54:$U$54,1,2))=IF(_xlfn.XLOOKUP($A7,INDIRECT("_"&amp;_xlfn.XLOOKUP(AN$2,WatchbillMONTHLY!$A$54:$U$54,OFFSET(WatchbillMONTHLY!$A$54:$U$54,1,2))),INDIRECT("_"&amp;_xlfn.XLOOKUP(AN$2,WatchbillMONTHLY!$A$54:$U$54,OFFSET(WatchbillMONTHLY!$A$54:$U$54,1,2))))=$A7,_xlfn.XLOOKUP(AN$2,WatchbillMONTHLY!$A$54:$U$54,OFFSET(WatchbillMONTHLY!$A$54:$U$54,1,2)),FALSE),TRUE,FALSE)),
IF(_xlfn.XLOOKUP(AN$2,WatchbillMONTHLY!$A$71:$U$71,OFFSET(WatchbillMONTHLY!$A$71:$U$71,1,2))=IF(_xlfn.XLOOKUP($A7,INDIRECT("_"&amp;_xlfn.XLOOKUP(AN$2,WatchbillMONTHLY!$A$71:$U$71,OFFSET(WatchbillMONTHLY!$A$71:$U$71,1,2))),INDIRECT("_"&amp;_xlfn.XLOOKUP(AN$2,WatchbillMONTHLY!$A$71:$U$71,OFFSET(WatchbillMONTHLY!$A$71:$U$71,1,2))))=$A7,_xlfn.XLOOKUP(AN$2,WatchbillMONTHLY!$A$71:$U$71,OFFSET(WatchbillMONTHLY!$A$71:$U$71,1,2)),FALSE),TRUE,FALSE)),
IF(_xlfn.XLOOKUP(AN$2,WatchbillMONTHLY!$A$88:$U$88,OFFSET(WatchbillMONTHLY!$A$88:$U$88,1,2))=IF(_xlfn.XLOOKUP($A7,INDIRECT("_"&amp;_xlfn.XLOOKUP(AN$2,WatchbillMONTHLY!$A$88:$U$88,OFFSET(WatchbillMONTHLY!$A$88:$U$88,1,2))),INDIRECT("_"&amp;_xlfn.XLOOKUP(AN$2,WatchbillMONTHLY!$A$88:$U$88,OFFSET(WatchbillMONTHLY!$A$88:$U$88,1,2))))=$A7,_xlfn.XLOOKUP(AN$2,WatchbillMONTHLY!$A$88:$U$88,OFFSET(WatchbillMONTHLY!$A$88:$U$88,1,2)),FALSE),TRUE,FALSE)),
FALSE),FALSE)</f>
        <v>0</v>
      </c>
      <c r="AO7" s="209" t="b" cm="1">
        <f t="array" aca="1" ref="AO7" ca="1">IF(AND($A7 &gt; 0, H7 &gt; 0,AO$2&lt;MiscFormulas!$A$5+1),
_xlfn.IFNA(
_xlfn.IFNA(
_xlfn.IFNA(
_xlfn.IFNA(
_xlfn.IFNA(
_xlfn.IFNA(
IF(_xlfn.XLOOKUP(AO$2,WatchbillMONTHLY!$A$3:$U$3,OFFSET(WatchbillMONTHLY!$A$3:$U$3,1,2))=IF(_xlfn.XLOOKUP($A7,INDIRECT("_"&amp;_xlfn.XLOOKUP(AO$2,WatchbillMONTHLY!$A$3:$U$3,OFFSET(WatchbillMONTHLY!$A$3:$U$3,1,2))),INDIRECT("_"&amp;_xlfn.XLOOKUP(AO$2,WatchbillMONTHLY!$A$3:$U$3,OFFSET(WatchbillMONTHLY!$A$3:$U$3,1,2))))=$A7,_xlfn.XLOOKUP(AO$2,WatchbillMONTHLY!$A$3:$U$3,OFFSET(WatchbillMONTHLY!$A$3:$U$3,1,2)),FALSE),TRUE,FALSE),
IF(_xlfn.XLOOKUP(AO$2,WatchbillMONTHLY!$A$20:$U$20,OFFSET(WatchbillMONTHLY!$A$20:$U$20,1,2))=IF(_xlfn.XLOOKUP($A7,INDIRECT("_"&amp;_xlfn.XLOOKUP(AO$2,WatchbillMONTHLY!$A$20:$U$20,OFFSET(WatchbillMONTHLY!$A$20:$U$20,1,2))),INDIRECT("_"&amp;_xlfn.XLOOKUP(AO$2,WatchbillMONTHLY!$A$20:$U$20,OFFSET(WatchbillMONTHLY!$A$20:$U$20,1,2))))=$A7,_xlfn.XLOOKUP(AO$2,WatchbillMONTHLY!$A$20:$U$20,OFFSET(WatchbillMONTHLY!$A$20:$U$20,1,2)),FALSE),TRUE,FALSE)),
IF(_xlfn.XLOOKUP(AO$2,WatchbillMONTHLY!$A$37:$U$37,OFFSET(WatchbillMONTHLY!$A$37:$U$37,1,2))=IF(_xlfn.XLOOKUP($A7,INDIRECT("_"&amp;_xlfn.XLOOKUP(AO$2,WatchbillMONTHLY!$A$37:$U$37,OFFSET(WatchbillMONTHLY!$A$37:$U$37,1,2))),INDIRECT("_"&amp;_xlfn.XLOOKUP(AO$2,WatchbillMONTHLY!$A$37:$U$37,OFFSET(WatchbillMONTHLY!$A$37:$U$37,1,2))))=$A7,_xlfn.XLOOKUP(AO$2,WatchbillMONTHLY!$A$37:$U$37,OFFSET(WatchbillMONTHLY!$A$37:$U$37,1,2)),FALSE),TRUE,FALSE)),
IF(_xlfn.XLOOKUP(AO$2,WatchbillMONTHLY!$A$54:$U$54,OFFSET(WatchbillMONTHLY!$A$54:$U$54,1,2))=IF(_xlfn.XLOOKUP($A7,INDIRECT("_"&amp;_xlfn.XLOOKUP(AO$2,WatchbillMONTHLY!$A$54:$U$54,OFFSET(WatchbillMONTHLY!$A$54:$U$54,1,2))),INDIRECT("_"&amp;_xlfn.XLOOKUP(AO$2,WatchbillMONTHLY!$A$54:$U$54,OFFSET(WatchbillMONTHLY!$A$54:$U$54,1,2))))=$A7,_xlfn.XLOOKUP(AO$2,WatchbillMONTHLY!$A$54:$U$54,OFFSET(WatchbillMONTHLY!$A$54:$U$54,1,2)),FALSE),TRUE,FALSE)),
IF(_xlfn.XLOOKUP(AO$2,WatchbillMONTHLY!$A$71:$U$71,OFFSET(WatchbillMONTHLY!$A$71:$U$71,1,2))=IF(_xlfn.XLOOKUP($A7,INDIRECT("_"&amp;_xlfn.XLOOKUP(AO$2,WatchbillMONTHLY!$A$71:$U$71,OFFSET(WatchbillMONTHLY!$A$71:$U$71,1,2))),INDIRECT("_"&amp;_xlfn.XLOOKUP(AO$2,WatchbillMONTHLY!$A$71:$U$71,OFFSET(WatchbillMONTHLY!$A$71:$U$71,1,2))))=$A7,_xlfn.XLOOKUP(AO$2,WatchbillMONTHLY!$A$71:$U$71,OFFSET(WatchbillMONTHLY!$A$71:$U$71,1,2)),FALSE),TRUE,FALSE)),
IF(_xlfn.XLOOKUP(AO$2,WatchbillMONTHLY!$A$88:$U$88,OFFSET(WatchbillMONTHLY!$A$88:$U$88,1,2))=IF(_xlfn.XLOOKUP($A7,INDIRECT("_"&amp;_xlfn.XLOOKUP(AO$2,WatchbillMONTHLY!$A$88:$U$88,OFFSET(WatchbillMONTHLY!$A$88:$U$88,1,2))),INDIRECT("_"&amp;_xlfn.XLOOKUP(AO$2,WatchbillMONTHLY!$A$88:$U$88,OFFSET(WatchbillMONTHLY!$A$88:$U$88,1,2))))=$A7,_xlfn.XLOOKUP(AO$2,WatchbillMONTHLY!$A$88:$U$88,OFFSET(WatchbillMONTHLY!$A$88:$U$88,1,2)),FALSE),TRUE,FALSE)),
FALSE),FALSE)</f>
        <v>0</v>
      </c>
      <c r="AP7" s="209" t="b" cm="1">
        <f t="array" aca="1" ref="AP7" ca="1">IF(AND($A7 &gt; 0, I7 &gt; 0,AP$2&lt;MiscFormulas!$A$5+1),
_xlfn.IFNA(
_xlfn.IFNA(
_xlfn.IFNA(
_xlfn.IFNA(
_xlfn.IFNA(
_xlfn.IFNA(
IF(_xlfn.XLOOKUP(AP$2,WatchbillMONTHLY!$A$3:$U$3,OFFSET(WatchbillMONTHLY!$A$3:$U$3,1,2))=IF(_xlfn.XLOOKUP($A7,INDIRECT("_"&amp;_xlfn.XLOOKUP(AP$2,WatchbillMONTHLY!$A$3:$U$3,OFFSET(WatchbillMONTHLY!$A$3:$U$3,1,2))),INDIRECT("_"&amp;_xlfn.XLOOKUP(AP$2,WatchbillMONTHLY!$A$3:$U$3,OFFSET(WatchbillMONTHLY!$A$3:$U$3,1,2))))=$A7,_xlfn.XLOOKUP(AP$2,WatchbillMONTHLY!$A$3:$U$3,OFFSET(WatchbillMONTHLY!$A$3:$U$3,1,2)),FALSE),TRUE,FALSE),
IF(_xlfn.XLOOKUP(AP$2,WatchbillMONTHLY!$A$20:$U$20,OFFSET(WatchbillMONTHLY!$A$20:$U$20,1,2))=IF(_xlfn.XLOOKUP($A7,INDIRECT("_"&amp;_xlfn.XLOOKUP(AP$2,WatchbillMONTHLY!$A$20:$U$20,OFFSET(WatchbillMONTHLY!$A$20:$U$20,1,2))),INDIRECT("_"&amp;_xlfn.XLOOKUP(AP$2,WatchbillMONTHLY!$A$20:$U$20,OFFSET(WatchbillMONTHLY!$A$20:$U$20,1,2))))=$A7,_xlfn.XLOOKUP(AP$2,WatchbillMONTHLY!$A$20:$U$20,OFFSET(WatchbillMONTHLY!$A$20:$U$20,1,2)),FALSE),TRUE,FALSE)),
IF(_xlfn.XLOOKUP(AP$2,WatchbillMONTHLY!$A$37:$U$37,OFFSET(WatchbillMONTHLY!$A$37:$U$37,1,2))=IF(_xlfn.XLOOKUP($A7,INDIRECT("_"&amp;_xlfn.XLOOKUP(AP$2,WatchbillMONTHLY!$A$37:$U$37,OFFSET(WatchbillMONTHLY!$A$37:$U$37,1,2))),INDIRECT("_"&amp;_xlfn.XLOOKUP(AP$2,WatchbillMONTHLY!$A$37:$U$37,OFFSET(WatchbillMONTHLY!$A$37:$U$37,1,2))))=$A7,_xlfn.XLOOKUP(AP$2,WatchbillMONTHLY!$A$37:$U$37,OFFSET(WatchbillMONTHLY!$A$37:$U$37,1,2)),FALSE),TRUE,FALSE)),
IF(_xlfn.XLOOKUP(AP$2,WatchbillMONTHLY!$A$54:$U$54,OFFSET(WatchbillMONTHLY!$A$54:$U$54,1,2))=IF(_xlfn.XLOOKUP($A7,INDIRECT("_"&amp;_xlfn.XLOOKUP(AP$2,WatchbillMONTHLY!$A$54:$U$54,OFFSET(WatchbillMONTHLY!$A$54:$U$54,1,2))),INDIRECT("_"&amp;_xlfn.XLOOKUP(AP$2,WatchbillMONTHLY!$A$54:$U$54,OFFSET(WatchbillMONTHLY!$A$54:$U$54,1,2))))=$A7,_xlfn.XLOOKUP(AP$2,WatchbillMONTHLY!$A$54:$U$54,OFFSET(WatchbillMONTHLY!$A$54:$U$54,1,2)),FALSE),TRUE,FALSE)),
IF(_xlfn.XLOOKUP(AP$2,WatchbillMONTHLY!$A$71:$U$71,OFFSET(WatchbillMONTHLY!$A$71:$U$71,1,2))=IF(_xlfn.XLOOKUP($A7,INDIRECT("_"&amp;_xlfn.XLOOKUP(AP$2,WatchbillMONTHLY!$A$71:$U$71,OFFSET(WatchbillMONTHLY!$A$71:$U$71,1,2))),INDIRECT("_"&amp;_xlfn.XLOOKUP(AP$2,WatchbillMONTHLY!$A$71:$U$71,OFFSET(WatchbillMONTHLY!$A$71:$U$71,1,2))))=$A7,_xlfn.XLOOKUP(AP$2,WatchbillMONTHLY!$A$71:$U$71,OFFSET(WatchbillMONTHLY!$A$71:$U$71,1,2)),FALSE),TRUE,FALSE)),
IF(_xlfn.XLOOKUP(AP$2,WatchbillMONTHLY!$A$88:$U$88,OFFSET(WatchbillMONTHLY!$A$88:$U$88,1,2))=IF(_xlfn.XLOOKUP($A7,INDIRECT("_"&amp;_xlfn.XLOOKUP(AP$2,WatchbillMONTHLY!$A$88:$U$88,OFFSET(WatchbillMONTHLY!$A$88:$U$88,1,2))),INDIRECT("_"&amp;_xlfn.XLOOKUP(AP$2,WatchbillMONTHLY!$A$88:$U$88,OFFSET(WatchbillMONTHLY!$A$88:$U$88,1,2))))=$A7,_xlfn.XLOOKUP(AP$2,WatchbillMONTHLY!$A$88:$U$88,OFFSET(WatchbillMONTHLY!$A$88:$U$88,1,2)),FALSE),TRUE,FALSE)),
FALSE),FALSE)</f>
        <v>0</v>
      </c>
      <c r="AQ7" s="209" t="b" cm="1">
        <f t="array" aca="1" ref="AQ7" ca="1">IF(AND($A7 &gt; 0, J7 &gt; 0,AQ$2&lt;MiscFormulas!$A$5+1),
_xlfn.IFNA(
_xlfn.IFNA(
_xlfn.IFNA(
_xlfn.IFNA(
_xlfn.IFNA(
_xlfn.IFNA(
IF(_xlfn.XLOOKUP(AQ$2,WatchbillMONTHLY!$A$3:$U$3,OFFSET(WatchbillMONTHLY!$A$3:$U$3,1,2))=IF(_xlfn.XLOOKUP($A7,INDIRECT("_"&amp;_xlfn.XLOOKUP(AQ$2,WatchbillMONTHLY!$A$3:$U$3,OFFSET(WatchbillMONTHLY!$A$3:$U$3,1,2))),INDIRECT("_"&amp;_xlfn.XLOOKUP(AQ$2,WatchbillMONTHLY!$A$3:$U$3,OFFSET(WatchbillMONTHLY!$A$3:$U$3,1,2))))=$A7,_xlfn.XLOOKUP(AQ$2,WatchbillMONTHLY!$A$3:$U$3,OFFSET(WatchbillMONTHLY!$A$3:$U$3,1,2)),FALSE),TRUE,FALSE),
IF(_xlfn.XLOOKUP(AQ$2,WatchbillMONTHLY!$A$20:$U$20,OFFSET(WatchbillMONTHLY!$A$20:$U$20,1,2))=IF(_xlfn.XLOOKUP($A7,INDIRECT("_"&amp;_xlfn.XLOOKUP(AQ$2,WatchbillMONTHLY!$A$20:$U$20,OFFSET(WatchbillMONTHLY!$A$20:$U$20,1,2))),INDIRECT("_"&amp;_xlfn.XLOOKUP(AQ$2,WatchbillMONTHLY!$A$20:$U$20,OFFSET(WatchbillMONTHLY!$A$20:$U$20,1,2))))=$A7,_xlfn.XLOOKUP(AQ$2,WatchbillMONTHLY!$A$20:$U$20,OFFSET(WatchbillMONTHLY!$A$20:$U$20,1,2)),FALSE),TRUE,FALSE)),
IF(_xlfn.XLOOKUP(AQ$2,WatchbillMONTHLY!$A$37:$U$37,OFFSET(WatchbillMONTHLY!$A$37:$U$37,1,2))=IF(_xlfn.XLOOKUP($A7,INDIRECT("_"&amp;_xlfn.XLOOKUP(AQ$2,WatchbillMONTHLY!$A$37:$U$37,OFFSET(WatchbillMONTHLY!$A$37:$U$37,1,2))),INDIRECT("_"&amp;_xlfn.XLOOKUP(AQ$2,WatchbillMONTHLY!$A$37:$U$37,OFFSET(WatchbillMONTHLY!$A$37:$U$37,1,2))))=$A7,_xlfn.XLOOKUP(AQ$2,WatchbillMONTHLY!$A$37:$U$37,OFFSET(WatchbillMONTHLY!$A$37:$U$37,1,2)),FALSE),TRUE,FALSE)),
IF(_xlfn.XLOOKUP(AQ$2,WatchbillMONTHLY!$A$54:$U$54,OFFSET(WatchbillMONTHLY!$A$54:$U$54,1,2))=IF(_xlfn.XLOOKUP($A7,INDIRECT("_"&amp;_xlfn.XLOOKUP(AQ$2,WatchbillMONTHLY!$A$54:$U$54,OFFSET(WatchbillMONTHLY!$A$54:$U$54,1,2))),INDIRECT("_"&amp;_xlfn.XLOOKUP(AQ$2,WatchbillMONTHLY!$A$54:$U$54,OFFSET(WatchbillMONTHLY!$A$54:$U$54,1,2))))=$A7,_xlfn.XLOOKUP(AQ$2,WatchbillMONTHLY!$A$54:$U$54,OFFSET(WatchbillMONTHLY!$A$54:$U$54,1,2)),FALSE),TRUE,FALSE)),
IF(_xlfn.XLOOKUP(AQ$2,WatchbillMONTHLY!$A$71:$U$71,OFFSET(WatchbillMONTHLY!$A$71:$U$71,1,2))=IF(_xlfn.XLOOKUP($A7,INDIRECT("_"&amp;_xlfn.XLOOKUP(AQ$2,WatchbillMONTHLY!$A$71:$U$71,OFFSET(WatchbillMONTHLY!$A$71:$U$71,1,2))),INDIRECT("_"&amp;_xlfn.XLOOKUP(AQ$2,WatchbillMONTHLY!$A$71:$U$71,OFFSET(WatchbillMONTHLY!$A$71:$U$71,1,2))))=$A7,_xlfn.XLOOKUP(AQ$2,WatchbillMONTHLY!$A$71:$U$71,OFFSET(WatchbillMONTHLY!$A$71:$U$71,1,2)),FALSE),TRUE,FALSE)),
IF(_xlfn.XLOOKUP(AQ$2,WatchbillMONTHLY!$A$88:$U$88,OFFSET(WatchbillMONTHLY!$A$88:$U$88,1,2))=IF(_xlfn.XLOOKUP($A7,INDIRECT("_"&amp;_xlfn.XLOOKUP(AQ$2,WatchbillMONTHLY!$A$88:$U$88,OFFSET(WatchbillMONTHLY!$A$88:$U$88,1,2))),INDIRECT("_"&amp;_xlfn.XLOOKUP(AQ$2,WatchbillMONTHLY!$A$88:$U$88,OFFSET(WatchbillMONTHLY!$A$88:$U$88,1,2))))=$A7,_xlfn.XLOOKUP(AQ$2,WatchbillMONTHLY!$A$88:$U$88,OFFSET(WatchbillMONTHLY!$A$88:$U$88,1,2)),FALSE),TRUE,FALSE)),
FALSE),FALSE)</f>
        <v>0</v>
      </c>
      <c r="AR7" s="209" t="b" cm="1">
        <f t="array" aca="1" ref="AR7" ca="1">IF(AND($A7 &gt; 0, K7 &gt; 0,AR$2&lt;MiscFormulas!$A$5+1),
_xlfn.IFNA(
_xlfn.IFNA(
_xlfn.IFNA(
_xlfn.IFNA(
_xlfn.IFNA(
_xlfn.IFNA(
IF(_xlfn.XLOOKUP(AR$2,WatchbillMONTHLY!$A$3:$U$3,OFFSET(WatchbillMONTHLY!$A$3:$U$3,1,2))=IF(_xlfn.XLOOKUP($A7,INDIRECT("_"&amp;_xlfn.XLOOKUP(AR$2,WatchbillMONTHLY!$A$3:$U$3,OFFSET(WatchbillMONTHLY!$A$3:$U$3,1,2))),INDIRECT("_"&amp;_xlfn.XLOOKUP(AR$2,WatchbillMONTHLY!$A$3:$U$3,OFFSET(WatchbillMONTHLY!$A$3:$U$3,1,2))))=$A7,_xlfn.XLOOKUP(AR$2,WatchbillMONTHLY!$A$3:$U$3,OFFSET(WatchbillMONTHLY!$A$3:$U$3,1,2)),FALSE),TRUE,FALSE),
IF(_xlfn.XLOOKUP(AR$2,WatchbillMONTHLY!$A$20:$U$20,OFFSET(WatchbillMONTHLY!$A$20:$U$20,1,2))=IF(_xlfn.XLOOKUP($A7,INDIRECT("_"&amp;_xlfn.XLOOKUP(AR$2,WatchbillMONTHLY!$A$20:$U$20,OFFSET(WatchbillMONTHLY!$A$20:$U$20,1,2))),INDIRECT("_"&amp;_xlfn.XLOOKUP(AR$2,WatchbillMONTHLY!$A$20:$U$20,OFFSET(WatchbillMONTHLY!$A$20:$U$20,1,2))))=$A7,_xlfn.XLOOKUP(AR$2,WatchbillMONTHLY!$A$20:$U$20,OFFSET(WatchbillMONTHLY!$A$20:$U$20,1,2)),FALSE),TRUE,FALSE)),
IF(_xlfn.XLOOKUP(AR$2,WatchbillMONTHLY!$A$37:$U$37,OFFSET(WatchbillMONTHLY!$A$37:$U$37,1,2))=IF(_xlfn.XLOOKUP($A7,INDIRECT("_"&amp;_xlfn.XLOOKUP(AR$2,WatchbillMONTHLY!$A$37:$U$37,OFFSET(WatchbillMONTHLY!$A$37:$U$37,1,2))),INDIRECT("_"&amp;_xlfn.XLOOKUP(AR$2,WatchbillMONTHLY!$A$37:$U$37,OFFSET(WatchbillMONTHLY!$A$37:$U$37,1,2))))=$A7,_xlfn.XLOOKUP(AR$2,WatchbillMONTHLY!$A$37:$U$37,OFFSET(WatchbillMONTHLY!$A$37:$U$37,1,2)),FALSE),TRUE,FALSE)),
IF(_xlfn.XLOOKUP(AR$2,WatchbillMONTHLY!$A$54:$U$54,OFFSET(WatchbillMONTHLY!$A$54:$U$54,1,2))=IF(_xlfn.XLOOKUP($A7,INDIRECT("_"&amp;_xlfn.XLOOKUP(AR$2,WatchbillMONTHLY!$A$54:$U$54,OFFSET(WatchbillMONTHLY!$A$54:$U$54,1,2))),INDIRECT("_"&amp;_xlfn.XLOOKUP(AR$2,WatchbillMONTHLY!$A$54:$U$54,OFFSET(WatchbillMONTHLY!$A$54:$U$54,1,2))))=$A7,_xlfn.XLOOKUP(AR$2,WatchbillMONTHLY!$A$54:$U$54,OFFSET(WatchbillMONTHLY!$A$54:$U$54,1,2)),FALSE),TRUE,FALSE)),
IF(_xlfn.XLOOKUP(AR$2,WatchbillMONTHLY!$A$71:$U$71,OFFSET(WatchbillMONTHLY!$A$71:$U$71,1,2))=IF(_xlfn.XLOOKUP($A7,INDIRECT("_"&amp;_xlfn.XLOOKUP(AR$2,WatchbillMONTHLY!$A$71:$U$71,OFFSET(WatchbillMONTHLY!$A$71:$U$71,1,2))),INDIRECT("_"&amp;_xlfn.XLOOKUP(AR$2,WatchbillMONTHLY!$A$71:$U$71,OFFSET(WatchbillMONTHLY!$A$71:$U$71,1,2))))=$A7,_xlfn.XLOOKUP(AR$2,WatchbillMONTHLY!$A$71:$U$71,OFFSET(WatchbillMONTHLY!$A$71:$U$71,1,2)),FALSE),TRUE,FALSE)),
IF(_xlfn.XLOOKUP(AR$2,WatchbillMONTHLY!$A$88:$U$88,OFFSET(WatchbillMONTHLY!$A$88:$U$88,1,2))=IF(_xlfn.XLOOKUP($A7,INDIRECT("_"&amp;_xlfn.XLOOKUP(AR$2,WatchbillMONTHLY!$A$88:$U$88,OFFSET(WatchbillMONTHLY!$A$88:$U$88,1,2))),INDIRECT("_"&amp;_xlfn.XLOOKUP(AR$2,WatchbillMONTHLY!$A$88:$U$88,OFFSET(WatchbillMONTHLY!$A$88:$U$88,1,2))))=$A7,_xlfn.XLOOKUP(AR$2,WatchbillMONTHLY!$A$88:$U$88,OFFSET(WatchbillMONTHLY!$A$88:$U$88,1,2)),FALSE),TRUE,FALSE)),
FALSE),FALSE)</f>
        <v>0</v>
      </c>
      <c r="AS7" s="209" t="b" cm="1">
        <f t="array" aca="1" ref="AS7" ca="1">IF(AND($A7 &gt; 0, L7 &gt; 0,AS$2&lt;MiscFormulas!$A$5+1),
_xlfn.IFNA(
_xlfn.IFNA(
_xlfn.IFNA(
_xlfn.IFNA(
_xlfn.IFNA(
_xlfn.IFNA(
IF(_xlfn.XLOOKUP(AS$2,WatchbillMONTHLY!$A$3:$U$3,OFFSET(WatchbillMONTHLY!$A$3:$U$3,1,2))=IF(_xlfn.XLOOKUP($A7,INDIRECT("_"&amp;_xlfn.XLOOKUP(AS$2,WatchbillMONTHLY!$A$3:$U$3,OFFSET(WatchbillMONTHLY!$A$3:$U$3,1,2))),INDIRECT("_"&amp;_xlfn.XLOOKUP(AS$2,WatchbillMONTHLY!$A$3:$U$3,OFFSET(WatchbillMONTHLY!$A$3:$U$3,1,2))))=$A7,_xlfn.XLOOKUP(AS$2,WatchbillMONTHLY!$A$3:$U$3,OFFSET(WatchbillMONTHLY!$A$3:$U$3,1,2)),FALSE),TRUE,FALSE),
IF(_xlfn.XLOOKUP(AS$2,WatchbillMONTHLY!$A$20:$U$20,OFFSET(WatchbillMONTHLY!$A$20:$U$20,1,2))=IF(_xlfn.XLOOKUP($A7,INDIRECT("_"&amp;_xlfn.XLOOKUP(AS$2,WatchbillMONTHLY!$A$20:$U$20,OFFSET(WatchbillMONTHLY!$A$20:$U$20,1,2))),INDIRECT("_"&amp;_xlfn.XLOOKUP(AS$2,WatchbillMONTHLY!$A$20:$U$20,OFFSET(WatchbillMONTHLY!$A$20:$U$20,1,2))))=$A7,_xlfn.XLOOKUP(AS$2,WatchbillMONTHLY!$A$20:$U$20,OFFSET(WatchbillMONTHLY!$A$20:$U$20,1,2)),FALSE),TRUE,FALSE)),
IF(_xlfn.XLOOKUP(AS$2,WatchbillMONTHLY!$A$37:$U$37,OFFSET(WatchbillMONTHLY!$A$37:$U$37,1,2))=IF(_xlfn.XLOOKUP($A7,INDIRECT("_"&amp;_xlfn.XLOOKUP(AS$2,WatchbillMONTHLY!$A$37:$U$37,OFFSET(WatchbillMONTHLY!$A$37:$U$37,1,2))),INDIRECT("_"&amp;_xlfn.XLOOKUP(AS$2,WatchbillMONTHLY!$A$37:$U$37,OFFSET(WatchbillMONTHLY!$A$37:$U$37,1,2))))=$A7,_xlfn.XLOOKUP(AS$2,WatchbillMONTHLY!$A$37:$U$37,OFFSET(WatchbillMONTHLY!$A$37:$U$37,1,2)),FALSE),TRUE,FALSE)),
IF(_xlfn.XLOOKUP(AS$2,WatchbillMONTHLY!$A$54:$U$54,OFFSET(WatchbillMONTHLY!$A$54:$U$54,1,2))=IF(_xlfn.XLOOKUP($A7,INDIRECT("_"&amp;_xlfn.XLOOKUP(AS$2,WatchbillMONTHLY!$A$54:$U$54,OFFSET(WatchbillMONTHLY!$A$54:$U$54,1,2))),INDIRECT("_"&amp;_xlfn.XLOOKUP(AS$2,WatchbillMONTHLY!$A$54:$U$54,OFFSET(WatchbillMONTHLY!$A$54:$U$54,1,2))))=$A7,_xlfn.XLOOKUP(AS$2,WatchbillMONTHLY!$A$54:$U$54,OFFSET(WatchbillMONTHLY!$A$54:$U$54,1,2)),FALSE),TRUE,FALSE)),
IF(_xlfn.XLOOKUP(AS$2,WatchbillMONTHLY!$A$71:$U$71,OFFSET(WatchbillMONTHLY!$A$71:$U$71,1,2))=IF(_xlfn.XLOOKUP($A7,INDIRECT("_"&amp;_xlfn.XLOOKUP(AS$2,WatchbillMONTHLY!$A$71:$U$71,OFFSET(WatchbillMONTHLY!$A$71:$U$71,1,2))),INDIRECT("_"&amp;_xlfn.XLOOKUP(AS$2,WatchbillMONTHLY!$A$71:$U$71,OFFSET(WatchbillMONTHLY!$A$71:$U$71,1,2))))=$A7,_xlfn.XLOOKUP(AS$2,WatchbillMONTHLY!$A$71:$U$71,OFFSET(WatchbillMONTHLY!$A$71:$U$71,1,2)),FALSE),TRUE,FALSE)),
IF(_xlfn.XLOOKUP(AS$2,WatchbillMONTHLY!$A$88:$U$88,OFFSET(WatchbillMONTHLY!$A$88:$U$88,1,2))=IF(_xlfn.XLOOKUP($A7,INDIRECT("_"&amp;_xlfn.XLOOKUP(AS$2,WatchbillMONTHLY!$A$88:$U$88,OFFSET(WatchbillMONTHLY!$A$88:$U$88,1,2))),INDIRECT("_"&amp;_xlfn.XLOOKUP(AS$2,WatchbillMONTHLY!$A$88:$U$88,OFFSET(WatchbillMONTHLY!$A$88:$U$88,1,2))))=$A7,_xlfn.XLOOKUP(AS$2,WatchbillMONTHLY!$A$88:$U$88,OFFSET(WatchbillMONTHLY!$A$88:$U$88,1,2)),FALSE),TRUE,FALSE)),
FALSE),FALSE)</f>
        <v>0</v>
      </c>
      <c r="AT7" s="209" t="b" cm="1">
        <f t="array" aca="1" ref="AT7" ca="1">IF(AND($A7 &gt; 0, M7 &gt; 0,AT$2&lt;MiscFormulas!$A$5+1),
_xlfn.IFNA(
_xlfn.IFNA(
_xlfn.IFNA(
_xlfn.IFNA(
_xlfn.IFNA(
_xlfn.IFNA(
IF(_xlfn.XLOOKUP(AT$2,WatchbillMONTHLY!$A$3:$U$3,OFFSET(WatchbillMONTHLY!$A$3:$U$3,1,2))=IF(_xlfn.XLOOKUP($A7,INDIRECT("_"&amp;_xlfn.XLOOKUP(AT$2,WatchbillMONTHLY!$A$3:$U$3,OFFSET(WatchbillMONTHLY!$A$3:$U$3,1,2))),INDIRECT("_"&amp;_xlfn.XLOOKUP(AT$2,WatchbillMONTHLY!$A$3:$U$3,OFFSET(WatchbillMONTHLY!$A$3:$U$3,1,2))))=$A7,_xlfn.XLOOKUP(AT$2,WatchbillMONTHLY!$A$3:$U$3,OFFSET(WatchbillMONTHLY!$A$3:$U$3,1,2)),FALSE),TRUE,FALSE),
IF(_xlfn.XLOOKUP(AT$2,WatchbillMONTHLY!$A$20:$U$20,OFFSET(WatchbillMONTHLY!$A$20:$U$20,1,2))=IF(_xlfn.XLOOKUP($A7,INDIRECT("_"&amp;_xlfn.XLOOKUP(AT$2,WatchbillMONTHLY!$A$20:$U$20,OFFSET(WatchbillMONTHLY!$A$20:$U$20,1,2))),INDIRECT("_"&amp;_xlfn.XLOOKUP(AT$2,WatchbillMONTHLY!$A$20:$U$20,OFFSET(WatchbillMONTHLY!$A$20:$U$20,1,2))))=$A7,_xlfn.XLOOKUP(AT$2,WatchbillMONTHLY!$A$20:$U$20,OFFSET(WatchbillMONTHLY!$A$20:$U$20,1,2)),FALSE),TRUE,FALSE)),
IF(_xlfn.XLOOKUP(AT$2,WatchbillMONTHLY!$A$37:$U$37,OFFSET(WatchbillMONTHLY!$A$37:$U$37,1,2))=IF(_xlfn.XLOOKUP($A7,INDIRECT("_"&amp;_xlfn.XLOOKUP(AT$2,WatchbillMONTHLY!$A$37:$U$37,OFFSET(WatchbillMONTHLY!$A$37:$U$37,1,2))),INDIRECT("_"&amp;_xlfn.XLOOKUP(AT$2,WatchbillMONTHLY!$A$37:$U$37,OFFSET(WatchbillMONTHLY!$A$37:$U$37,1,2))))=$A7,_xlfn.XLOOKUP(AT$2,WatchbillMONTHLY!$A$37:$U$37,OFFSET(WatchbillMONTHLY!$A$37:$U$37,1,2)),FALSE),TRUE,FALSE)),
IF(_xlfn.XLOOKUP(AT$2,WatchbillMONTHLY!$A$54:$U$54,OFFSET(WatchbillMONTHLY!$A$54:$U$54,1,2))=IF(_xlfn.XLOOKUP($A7,INDIRECT("_"&amp;_xlfn.XLOOKUP(AT$2,WatchbillMONTHLY!$A$54:$U$54,OFFSET(WatchbillMONTHLY!$A$54:$U$54,1,2))),INDIRECT("_"&amp;_xlfn.XLOOKUP(AT$2,WatchbillMONTHLY!$A$54:$U$54,OFFSET(WatchbillMONTHLY!$A$54:$U$54,1,2))))=$A7,_xlfn.XLOOKUP(AT$2,WatchbillMONTHLY!$A$54:$U$54,OFFSET(WatchbillMONTHLY!$A$54:$U$54,1,2)),FALSE),TRUE,FALSE)),
IF(_xlfn.XLOOKUP(AT$2,WatchbillMONTHLY!$A$71:$U$71,OFFSET(WatchbillMONTHLY!$A$71:$U$71,1,2))=IF(_xlfn.XLOOKUP($A7,INDIRECT("_"&amp;_xlfn.XLOOKUP(AT$2,WatchbillMONTHLY!$A$71:$U$71,OFFSET(WatchbillMONTHLY!$A$71:$U$71,1,2))),INDIRECT("_"&amp;_xlfn.XLOOKUP(AT$2,WatchbillMONTHLY!$A$71:$U$71,OFFSET(WatchbillMONTHLY!$A$71:$U$71,1,2))))=$A7,_xlfn.XLOOKUP(AT$2,WatchbillMONTHLY!$A$71:$U$71,OFFSET(WatchbillMONTHLY!$A$71:$U$71,1,2)),FALSE),TRUE,FALSE)),
IF(_xlfn.XLOOKUP(AT$2,WatchbillMONTHLY!$A$88:$U$88,OFFSET(WatchbillMONTHLY!$A$88:$U$88,1,2))=IF(_xlfn.XLOOKUP($A7,INDIRECT("_"&amp;_xlfn.XLOOKUP(AT$2,WatchbillMONTHLY!$A$88:$U$88,OFFSET(WatchbillMONTHLY!$A$88:$U$88,1,2))),INDIRECT("_"&amp;_xlfn.XLOOKUP(AT$2,WatchbillMONTHLY!$A$88:$U$88,OFFSET(WatchbillMONTHLY!$A$88:$U$88,1,2))))=$A7,_xlfn.XLOOKUP(AT$2,WatchbillMONTHLY!$A$88:$U$88,OFFSET(WatchbillMONTHLY!$A$88:$U$88,1,2)),FALSE),TRUE,FALSE)),
FALSE),FALSE)</f>
        <v>0</v>
      </c>
      <c r="AU7" s="209" t="b" cm="1">
        <f t="array" aca="1" ref="AU7" ca="1">IF(AND($A7 &gt; 0, N7 &gt; 0,AU$2&lt;MiscFormulas!$A$5+1),
_xlfn.IFNA(
_xlfn.IFNA(
_xlfn.IFNA(
_xlfn.IFNA(
_xlfn.IFNA(
_xlfn.IFNA(
IF(_xlfn.XLOOKUP(AU$2,WatchbillMONTHLY!$A$3:$U$3,OFFSET(WatchbillMONTHLY!$A$3:$U$3,1,2))=IF(_xlfn.XLOOKUP($A7,INDIRECT("_"&amp;_xlfn.XLOOKUP(AU$2,WatchbillMONTHLY!$A$3:$U$3,OFFSET(WatchbillMONTHLY!$A$3:$U$3,1,2))),INDIRECT("_"&amp;_xlfn.XLOOKUP(AU$2,WatchbillMONTHLY!$A$3:$U$3,OFFSET(WatchbillMONTHLY!$A$3:$U$3,1,2))))=$A7,_xlfn.XLOOKUP(AU$2,WatchbillMONTHLY!$A$3:$U$3,OFFSET(WatchbillMONTHLY!$A$3:$U$3,1,2)),FALSE),TRUE,FALSE),
IF(_xlfn.XLOOKUP(AU$2,WatchbillMONTHLY!$A$20:$U$20,OFFSET(WatchbillMONTHLY!$A$20:$U$20,1,2))=IF(_xlfn.XLOOKUP($A7,INDIRECT("_"&amp;_xlfn.XLOOKUP(AU$2,WatchbillMONTHLY!$A$20:$U$20,OFFSET(WatchbillMONTHLY!$A$20:$U$20,1,2))),INDIRECT("_"&amp;_xlfn.XLOOKUP(AU$2,WatchbillMONTHLY!$A$20:$U$20,OFFSET(WatchbillMONTHLY!$A$20:$U$20,1,2))))=$A7,_xlfn.XLOOKUP(AU$2,WatchbillMONTHLY!$A$20:$U$20,OFFSET(WatchbillMONTHLY!$A$20:$U$20,1,2)),FALSE),TRUE,FALSE)),
IF(_xlfn.XLOOKUP(AU$2,WatchbillMONTHLY!$A$37:$U$37,OFFSET(WatchbillMONTHLY!$A$37:$U$37,1,2))=IF(_xlfn.XLOOKUP($A7,INDIRECT("_"&amp;_xlfn.XLOOKUP(AU$2,WatchbillMONTHLY!$A$37:$U$37,OFFSET(WatchbillMONTHLY!$A$37:$U$37,1,2))),INDIRECT("_"&amp;_xlfn.XLOOKUP(AU$2,WatchbillMONTHLY!$A$37:$U$37,OFFSET(WatchbillMONTHLY!$A$37:$U$37,1,2))))=$A7,_xlfn.XLOOKUP(AU$2,WatchbillMONTHLY!$A$37:$U$37,OFFSET(WatchbillMONTHLY!$A$37:$U$37,1,2)),FALSE),TRUE,FALSE)),
IF(_xlfn.XLOOKUP(AU$2,WatchbillMONTHLY!$A$54:$U$54,OFFSET(WatchbillMONTHLY!$A$54:$U$54,1,2))=IF(_xlfn.XLOOKUP($A7,INDIRECT("_"&amp;_xlfn.XLOOKUP(AU$2,WatchbillMONTHLY!$A$54:$U$54,OFFSET(WatchbillMONTHLY!$A$54:$U$54,1,2))),INDIRECT("_"&amp;_xlfn.XLOOKUP(AU$2,WatchbillMONTHLY!$A$54:$U$54,OFFSET(WatchbillMONTHLY!$A$54:$U$54,1,2))))=$A7,_xlfn.XLOOKUP(AU$2,WatchbillMONTHLY!$A$54:$U$54,OFFSET(WatchbillMONTHLY!$A$54:$U$54,1,2)),FALSE),TRUE,FALSE)),
IF(_xlfn.XLOOKUP(AU$2,WatchbillMONTHLY!$A$71:$U$71,OFFSET(WatchbillMONTHLY!$A$71:$U$71,1,2))=IF(_xlfn.XLOOKUP($A7,INDIRECT("_"&amp;_xlfn.XLOOKUP(AU$2,WatchbillMONTHLY!$A$71:$U$71,OFFSET(WatchbillMONTHLY!$A$71:$U$71,1,2))),INDIRECT("_"&amp;_xlfn.XLOOKUP(AU$2,WatchbillMONTHLY!$A$71:$U$71,OFFSET(WatchbillMONTHLY!$A$71:$U$71,1,2))))=$A7,_xlfn.XLOOKUP(AU$2,WatchbillMONTHLY!$A$71:$U$71,OFFSET(WatchbillMONTHLY!$A$71:$U$71,1,2)),FALSE),TRUE,FALSE)),
IF(_xlfn.XLOOKUP(AU$2,WatchbillMONTHLY!$A$88:$U$88,OFFSET(WatchbillMONTHLY!$A$88:$U$88,1,2))=IF(_xlfn.XLOOKUP($A7,INDIRECT("_"&amp;_xlfn.XLOOKUP(AU$2,WatchbillMONTHLY!$A$88:$U$88,OFFSET(WatchbillMONTHLY!$A$88:$U$88,1,2))),INDIRECT("_"&amp;_xlfn.XLOOKUP(AU$2,WatchbillMONTHLY!$A$88:$U$88,OFFSET(WatchbillMONTHLY!$A$88:$U$88,1,2))))=$A7,_xlfn.XLOOKUP(AU$2,WatchbillMONTHLY!$A$88:$U$88,OFFSET(WatchbillMONTHLY!$A$88:$U$88,1,2)),FALSE),TRUE,FALSE)),
FALSE),FALSE)</f>
        <v>0</v>
      </c>
      <c r="AV7" s="209" t="b" cm="1">
        <f t="array" aca="1" ref="AV7" ca="1">IF(AND($A7 &gt; 0, O7 &gt; 0,AV$2&lt;MiscFormulas!$A$5+1),
_xlfn.IFNA(
_xlfn.IFNA(
_xlfn.IFNA(
_xlfn.IFNA(
_xlfn.IFNA(
_xlfn.IFNA(
IF(_xlfn.XLOOKUP(AV$2,WatchbillMONTHLY!$A$3:$U$3,OFFSET(WatchbillMONTHLY!$A$3:$U$3,1,2))=IF(_xlfn.XLOOKUP($A7,INDIRECT("_"&amp;_xlfn.XLOOKUP(AV$2,WatchbillMONTHLY!$A$3:$U$3,OFFSET(WatchbillMONTHLY!$A$3:$U$3,1,2))),INDIRECT("_"&amp;_xlfn.XLOOKUP(AV$2,WatchbillMONTHLY!$A$3:$U$3,OFFSET(WatchbillMONTHLY!$A$3:$U$3,1,2))))=$A7,_xlfn.XLOOKUP(AV$2,WatchbillMONTHLY!$A$3:$U$3,OFFSET(WatchbillMONTHLY!$A$3:$U$3,1,2)),FALSE),TRUE,FALSE),
IF(_xlfn.XLOOKUP(AV$2,WatchbillMONTHLY!$A$20:$U$20,OFFSET(WatchbillMONTHLY!$A$20:$U$20,1,2))=IF(_xlfn.XLOOKUP($A7,INDIRECT("_"&amp;_xlfn.XLOOKUP(AV$2,WatchbillMONTHLY!$A$20:$U$20,OFFSET(WatchbillMONTHLY!$A$20:$U$20,1,2))),INDIRECT("_"&amp;_xlfn.XLOOKUP(AV$2,WatchbillMONTHLY!$A$20:$U$20,OFFSET(WatchbillMONTHLY!$A$20:$U$20,1,2))))=$A7,_xlfn.XLOOKUP(AV$2,WatchbillMONTHLY!$A$20:$U$20,OFFSET(WatchbillMONTHLY!$A$20:$U$20,1,2)),FALSE),TRUE,FALSE)),
IF(_xlfn.XLOOKUP(AV$2,WatchbillMONTHLY!$A$37:$U$37,OFFSET(WatchbillMONTHLY!$A$37:$U$37,1,2))=IF(_xlfn.XLOOKUP($A7,INDIRECT("_"&amp;_xlfn.XLOOKUP(AV$2,WatchbillMONTHLY!$A$37:$U$37,OFFSET(WatchbillMONTHLY!$A$37:$U$37,1,2))),INDIRECT("_"&amp;_xlfn.XLOOKUP(AV$2,WatchbillMONTHLY!$A$37:$U$37,OFFSET(WatchbillMONTHLY!$A$37:$U$37,1,2))))=$A7,_xlfn.XLOOKUP(AV$2,WatchbillMONTHLY!$A$37:$U$37,OFFSET(WatchbillMONTHLY!$A$37:$U$37,1,2)),FALSE),TRUE,FALSE)),
IF(_xlfn.XLOOKUP(AV$2,WatchbillMONTHLY!$A$54:$U$54,OFFSET(WatchbillMONTHLY!$A$54:$U$54,1,2))=IF(_xlfn.XLOOKUP($A7,INDIRECT("_"&amp;_xlfn.XLOOKUP(AV$2,WatchbillMONTHLY!$A$54:$U$54,OFFSET(WatchbillMONTHLY!$A$54:$U$54,1,2))),INDIRECT("_"&amp;_xlfn.XLOOKUP(AV$2,WatchbillMONTHLY!$A$54:$U$54,OFFSET(WatchbillMONTHLY!$A$54:$U$54,1,2))))=$A7,_xlfn.XLOOKUP(AV$2,WatchbillMONTHLY!$A$54:$U$54,OFFSET(WatchbillMONTHLY!$A$54:$U$54,1,2)),FALSE),TRUE,FALSE)),
IF(_xlfn.XLOOKUP(AV$2,WatchbillMONTHLY!$A$71:$U$71,OFFSET(WatchbillMONTHLY!$A$71:$U$71,1,2))=IF(_xlfn.XLOOKUP($A7,INDIRECT("_"&amp;_xlfn.XLOOKUP(AV$2,WatchbillMONTHLY!$A$71:$U$71,OFFSET(WatchbillMONTHLY!$A$71:$U$71,1,2))),INDIRECT("_"&amp;_xlfn.XLOOKUP(AV$2,WatchbillMONTHLY!$A$71:$U$71,OFFSET(WatchbillMONTHLY!$A$71:$U$71,1,2))))=$A7,_xlfn.XLOOKUP(AV$2,WatchbillMONTHLY!$A$71:$U$71,OFFSET(WatchbillMONTHLY!$A$71:$U$71,1,2)),FALSE),TRUE,FALSE)),
IF(_xlfn.XLOOKUP(AV$2,WatchbillMONTHLY!$A$88:$U$88,OFFSET(WatchbillMONTHLY!$A$88:$U$88,1,2))=IF(_xlfn.XLOOKUP($A7,INDIRECT("_"&amp;_xlfn.XLOOKUP(AV$2,WatchbillMONTHLY!$A$88:$U$88,OFFSET(WatchbillMONTHLY!$A$88:$U$88,1,2))),INDIRECT("_"&amp;_xlfn.XLOOKUP(AV$2,WatchbillMONTHLY!$A$88:$U$88,OFFSET(WatchbillMONTHLY!$A$88:$U$88,1,2))))=$A7,_xlfn.XLOOKUP(AV$2,WatchbillMONTHLY!$A$88:$U$88,OFFSET(WatchbillMONTHLY!$A$88:$U$88,1,2)),FALSE),TRUE,FALSE)),
FALSE),FALSE)</f>
        <v>0</v>
      </c>
      <c r="AW7" s="209" t="b" cm="1">
        <f t="array" aca="1" ref="AW7" ca="1">IF(AND($A7 &gt; 0, P7 &gt; 0,AW$2&lt;MiscFormulas!$A$5+1),
_xlfn.IFNA(
_xlfn.IFNA(
_xlfn.IFNA(
_xlfn.IFNA(
_xlfn.IFNA(
_xlfn.IFNA(
IF(_xlfn.XLOOKUP(AW$2,WatchbillMONTHLY!$A$3:$U$3,OFFSET(WatchbillMONTHLY!$A$3:$U$3,1,2))=IF(_xlfn.XLOOKUP($A7,INDIRECT("_"&amp;_xlfn.XLOOKUP(AW$2,WatchbillMONTHLY!$A$3:$U$3,OFFSET(WatchbillMONTHLY!$A$3:$U$3,1,2))),INDIRECT("_"&amp;_xlfn.XLOOKUP(AW$2,WatchbillMONTHLY!$A$3:$U$3,OFFSET(WatchbillMONTHLY!$A$3:$U$3,1,2))))=$A7,_xlfn.XLOOKUP(AW$2,WatchbillMONTHLY!$A$3:$U$3,OFFSET(WatchbillMONTHLY!$A$3:$U$3,1,2)),FALSE),TRUE,FALSE),
IF(_xlfn.XLOOKUP(AW$2,WatchbillMONTHLY!$A$20:$U$20,OFFSET(WatchbillMONTHLY!$A$20:$U$20,1,2))=IF(_xlfn.XLOOKUP($A7,INDIRECT("_"&amp;_xlfn.XLOOKUP(AW$2,WatchbillMONTHLY!$A$20:$U$20,OFFSET(WatchbillMONTHLY!$A$20:$U$20,1,2))),INDIRECT("_"&amp;_xlfn.XLOOKUP(AW$2,WatchbillMONTHLY!$A$20:$U$20,OFFSET(WatchbillMONTHLY!$A$20:$U$20,1,2))))=$A7,_xlfn.XLOOKUP(AW$2,WatchbillMONTHLY!$A$20:$U$20,OFFSET(WatchbillMONTHLY!$A$20:$U$20,1,2)),FALSE),TRUE,FALSE)),
IF(_xlfn.XLOOKUP(AW$2,WatchbillMONTHLY!$A$37:$U$37,OFFSET(WatchbillMONTHLY!$A$37:$U$37,1,2))=IF(_xlfn.XLOOKUP($A7,INDIRECT("_"&amp;_xlfn.XLOOKUP(AW$2,WatchbillMONTHLY!$A$37:$U$37,OFFSET(WatchbillMONTHLY!$A$37:$U$37,1,2))),INDIRECT("_"&amp;_xlfn.XLOOKUP(AW$2,WatchbillMONTHLY!$A$37:$U$37,OFFSET(WatchbillMONTHLY!$A$37:$U$37,1,2))))=$A7,_xlfn.XLOOKUP(AW$2,WatchbillMONTHLY!$A$37:$U$37,OFFSET(WatchbillMONTHLY!$A$37:$U$37,1,2)),FALSE),TRUE,FALSE)),
IF(_xlfn.XLOOKUP(AW$2,WatchbillMONTHLY!$A$54:$U$54,OFFSET(WatchbillMONTHLY!$A$54:$U$54,1,2))=IF(_xlfn.XLOOKUP($A7,INDIRECT("_"&amp;_xlfn.XLOOKUP(AW$2,WatchbillMONTHLY!$A$54:$U$54,OFFSET(WatchbillMONTHLY!$A$54:$U$54,1,2))),INDIRECT("_"&amp;_xlfn.XLOOKUP(AW$2,WatchbillMONTHLY!$A$54:$U$54,OFFSET(WatchbillMONTHLY!$A$54:$U$54,1,2))))=$A7,_xlfn.XLOOKUP(AW$2,WatchbillMONTHLY!$A$54:$U$54,OFFSET(WatchbillMONTHLY!$A$54:$U$54,1,2)),FALSE),TRUE,FALSE)),
IF(_xlfn.XLOOKUP(AW$2,WatchbillMONTHLY!$A$71:$U$71,OFFSET(WatchbillMONTHLY!$A$71:$U$71,1,2))=IF(_xlfn.XLOOKUP($A7,INDIRECT("_"&amp;_xlfn.XLOOKUP(AW$2,WatchbillMONTHLY!$A$71:$U$71,OFFSET(WatchbillMONTHLY!$A$71:$U$71,1,2))),INDIRECT("_"&amp;_xlfn.XLOOKUP(AW$2,WatchbillMONTHLY!$A$71:$U$71,OFFSET(WatchbillMONTHLY!$A$71:$U$71,1,2))))=$A7,_xlfn.XLOOKUP(AW$2,WatchbillMONTHLY!$A$71:$U$71,OFFSET(WatchbillMONTHLY!$A$71:$U$71,1,2)),FALSE),TRUE,FALSE)),
IF(_xlfn.XLOOKUP(AW$2,WatchbillMONTHLY!$A$88:$U$88,OFFSET(WatchbillMONTHLY!$A$88:$U$88,1,2))=IF(_xlfn.XLOOKUP($A7,INDIRECT("_"&amp;_xlfn.XLOOKUP(AW$2,WatchbillMONTHLY!$A$88:$U$88,OFFSET(WatchbillMONTHLY!$A$88:$U$88,1,2))),INDIRECT("_"&amp;_xlfn.XLOOKUP(AW$2,WatchbillMONTHLY!$A$88:$U$88,OFFSET(WatchbillMONTHLY!$A$88:$U$88,1,2))))=$A7,_xlfn.XLOOKUP(AW$2,WatchbillMONTHLY!$A$88:$U$88,OFFSET(WatchbillMONTHLY!$A$88:$U$88,1,2)),FALSE),TRUE,FALSE)),
FALSE),FALSE)</f>
        <v>0</v>
      </c>
      <c r="AX7" s="209" t="b" cm="1">
        <f t="array" aca="1" ref="AX7" ca="1">IF(AND($A7 &gt; 0, Q7 &gt; 0,AX$2&lt;MiscFormulas!$A$5+1),
_xlfn.IFNA(
_xlfn.IFNA(
_xlfn.IFNA(
_xlfn.IFNA(
_xlfn.IFNA(
_xlfn.IFNA(
IF(_xlfn.XLOOKUP(AX$2,WatchbillMONTHLY!$A$3:$U$3,OFFSET(WatchbillMONTHLY!$A$3:$U$3,1,2))=IF(_xlfn.XLOOKUP($A7,INDIRECT("_"&amp;_xlfn.XLOOKUP(AX$2,WatchbillMONTHLY!$A$3:$U$3,OFFSET(WatchbillMONTHLY!$A$3:$U$3,1,2))),INDIRECT("_"&amp;_xlfn.XLOOKUP(AX$2,WatchbillMONTHLY!$A$3:$U$3,OFFSET(WatchbillMONTHLY!$A$3:$U$3,1,2))))=$A7,_xlfn.XLOOKUP(AX$2,WatchbillMONTHLY!$A$3:$U$3,OFFSET(WatchbillMONTHLY!$A$3:$U$3,1,2)),FALSE),TRUE,FALSE),
IF(_xlfn.XLOOKUP(AX$2,WatchbillMONTHLY!$A$20:$U$20,OFFSET(WatchbillMONTHLY!$A$20:$U$20,1,2))=IF(_xlfn.XLOOKUP($A7,INDIRECT("_"&amp;_xlfn.XLOOKUP(AX$2,WatchbillMONTHLY!$A$20:$U$20,OFFSET(WatchbillMONTHLY!$A$20:$U$20,1,2))),INDIRECT("_"&amp;_xlfn.XLOOKUP(AX$2,WatchbillMONTHLY!$A$20:$U$20,OFFSET(WatchbillMONTHLY!$A$20:$U$20,1,2))))=$A7,_xlfn.XLOOKUP(AX$2,WatchbillMONTHLY!$A$20:$U$20,OFFSET(WatchbillMONTHLY!$A$20:$U$20,1,2)),FALSE),TRUE,FALSE)),
IF(_xlfn.XLOOKUP(AX$2,WatchbillMONTHLY!$A$37:$U$37,OFFSET(WatchbillMONTHLY!$A$37:$U$37,1,2))=IF(_xlfn.XLOOKUP($A7,INDIRECT("_"&amp;_xlfn.XLOOKUP(AX$2,WatchbillMONTHLY!$A$37:$U$37,OFFSET(WatchbillMONTHLY!$A$37:$U$37,1,2))),INDIRECT("_"&amp;_xlfn.XLOOKUP(AX$2,WatchbillMONTHLY!$A$37:$U$37,OFFSET(WatchbillMONTHLY!$A$37:$U$37,1,2))))=$A7,_xlfn.XLOOKUP(AX$2,WatchbillMONTHLY!$A$37:$U$37,OFFSET(WatchbillMONTHLY!$A$37:$U$37,1,2)),FALSE),TRUE,FALSE)),
IF(_xlfn.XLOOKUP(AX$2,WatchbillMONTHLY!$A$54:$U$54,OFFSET(WatchbillMONTHLY!$A$54:$U$54,1,2))=IF(_xlfn.XLOOKUP($A7,INDIRECT("_"&amp;_xlfn.XLOOKUP(AX$2,WatchbillMONTHLY!$A$54:$U$54,OFFSET(WatchbillMONTHLY!$A$54:$U$54,1,2))),INDIRECT("_"&amp;_xlfn.XLOOKUP(AX$2,WatchbillMONTHLY!$A$54:$U$54,OFFSET(WatchbillMONTHLY!$A$54:$U$54,1,2))))=$A7,_xlfn.XLOOKUP(AX$2,WatchbillMONTHLY!$A$54:$U$54,OFFSET(WatchbillMONTHLY!$A$54:$U$54,1,2)),FALSE),TRUE,FALSE)),
IF(_xlfn.XLOOKUP(AX$2,WatchbillMONTHLY!$A$71:$U$71,OFFSET(WatchbillMONTHLY!$A$71:$U$71,1,2))=IF(_xlfn.XLOOKUP($A7,INDIRECT("_"&amp;_xlfn.XLOOKUP(AX$2,WatchbillMONTHLY!$A$71:$U$71,OFFSET(WatchbillMONTHLY!$A$71:$U$71,1,2))),INDIRECT("_"&amp;_xlfn.XLOOKUP(AX$2,WatchbillMONTHLY!$A$71:$U$71,OFFSET(WatchbillMONTHLY!$A$71:$U$71,1,2))))=$A7,_xlfn.XLOOKUP(AX$2,WatchbillMONTHLY!$A$71:$U$71,OFFSET(WatchbillMONTHLY!$A$71:$U$71,1,2)),FALSE),TRUE,FALSE)),
IF(_xlfn.XLOOKUP(AX$2,WatchbillMONTHLY!$A$88:$U$88,OFFSET(WatchbillMONTHLY!$A$88:$U$88,1,2))=IF(_xlfn.XLOOKUP($A7,INDIRECT("_"&amp;_xlfn.XLOOKUP(AX$2,WatchbillMONTHLY!$A$88:$U$88,OFFSET(WatchbillMONTHLY!$A$88:$U$88,1,2))),INDIRECT("_"&amp;_xlfn.XLOOKUP(AX$2,WatchbillMONTHLY!$A$88:$U$88,OFFSET(WatchbillMONTHLY!$A$88:$U$88,1,2))))=$A7,_xlfn.XLOOKUP(AX$2,WatchbillMONTHLY!$A$88:$U$88,OFFSET(WatchbillMONTHLY!$A$88:$U$88,1,2)),FALSE),TRUE,FALSE)),
FALSE),FALSE)</f>
        <v>0</v>
      </c>
      <c r="AY7" s="209" t="b" cm="1">
        <f t="array" aca="1" ref="AY7" ca="1">IF(AND($A7 &gt; 0, R7 &gt; 0,AY$2&lt;MiscFormulas!$A$5+1),
_xlfn.IFNA(
_xlfn.IFNA(
_xlfn.IFNA(
_xlfn.IFNA(
_xlfn.IFNA(
_xlfn.IFNA(
IF(_xlfn.XLOOKUP(AY$2,WatchbillMONTHLY!$A$3:$U$3,OFFSET(WatchbillMONTHLY!$A$3:$U$3,1,2))=IF(_xlfn.XLOOKUP($A7,INDIRECT("_"&amp;_xlfn.XLOOKUP(AY$2,WatchbillMONTHLY!$A$3:$U$3,OFFSET(WatchbillMONTHLY!$A$3:$U$3,1,2))),INDIRECT("_"&amp;_xlfn.XLOOKUP(AY$2,WatchbillMONTHLY!$A$3:$U$3,OFFSET(WatchbillMONTHLY!$A$3:$U$3,1,2))))=$A7,_xlfn.XLOOKUP(AY$2,WatchbillMONTHLY!$A$3:$U$3,OFFSET(WatchbillMONTHLY!$A$3:$U$3,1,2)),FALSE),TRUE,FALSE),
IF(_xlfn.XLOOKUP(AY$2,WatchbillMONTHLY!$A$20:$U$20,OFFSET(WatchbillMONTHLY!$A$20:$U$20,1,2))=IF(_xlfn.XLOOKUP($A7,INDIRECT("_"&amp;_xlfn.XLOOKUP(AY$2,WatchbillMONTHLY!$A$20:$U$20,OFFSET(WatchbillMONTHLY!$A$20:$U$20,1,2))),INDIRECT("_"&amp;_xlfn.XLOOKUP(AY$2,WatchbillMONTHLY!$A$20:$U$20,OFFSET(WatchbillMONTHLY!$A$20:$U$20,1,2))))=$A7,_xlfn.XLOOKUP(AY$2,WatchbillMONTHLY!$A$20:$U$20,OFFSET(WatchbillMONTHLY!$A$20:$U$20,1,2)),FALSE),TRUE,FALSE)),
IF(_xlfn.XLOOKUP(AY$2,WatchbillMONTHLY!$A$37:$U$37,OFFSET(WatchbillMONTHLY!$A$37:$U$37,1,2))=IF(_xlfn.XLOOKUP($A7,INDIRECT("_"&amp;_xlfn.XLOOKUP(AY$2,WatchbillMONTHLY!$A$37:$U$37,OFFSET(WatchbillMONTHLY!$A$37:$U$37,1,2))),INDIRECT("_"&amp;_xlfn.XLOOKUP(AY$2,WatchbillMONTHLY!$A$37:$U$37,OFFSET(WatchbillMONTHLY!$A$37:$U$37,1,2))))=$A7,_xlfn.XLOOKUP(AY$2,WatchbillMONTHLY!$A$37:$U$37,OFFSET(WatchbillMONTHLY!$A$37:$U$37,1,2)),FALSE),TRUE,FALSE)),
IF(_xlfn.XLOOKUP(AY$2,WatchbillMONTHLY!$A$54:$U$54,OFFSET(WatchbillMONTHLY!$A$54:$U$54,1,2))=IF(_xlfn.XLOOKUP($A7,INDIRECT("_"&amp;_xlfn.XLOOKUP(AY$2,WatchbillMONTHLY!$A$54:$U$54,OFFSET(WatchbillMONTHLY!$A$54:$U$54,1,2))),INDIRECT("_"&amp;_xlfn.XLOOKUP(AY$2,WatchbillMONTHLY!$A$54:$U$54,OFFSET(WatchbillMONTHLY!$A$54:$U$54,1,2))))=$A7,_xlfn.XLOOKUP(AY$2,WatchbillMONTHLY!$A$54:$U$54,OFFSET(WatchbillMONTHLY!$A$54:$U$54,1,2)),FALSE),TRUE,FALSE)),
IF(_xlfn.XLOOKUP(AY$2,WatchbillMONTHLY!$A$71:$U$71,OFFSET(WatchbillMONTHLY!$A$71:$U$71,1,2))=IF(_xlfn.XLOOKUP($A7,INDIRECT("_"&amp;_xlfn.XLOOKUP(AY$2,WatchbillMONTHLY!$A$71:$U$71,OFFSET(WatchbillMONTHLY!$A$71:$U$71,1,2))),INDIRECT("_"&amp;_xlfn.XLOOKUP(AY$2,WatchbillMONTHLY!$A$71:$U$71,OFFSET(WatchbillMONTHLY!$A$71:$U$71,1,2))))=$A7,_xlfn.XLOOKUP(AY$2,WatchbillMONTHLY!$A$71:$U$71,OFFSET(WatchbillMONTHLY!$A$71:$U$71,1,2)),FALSE),TRUE,FALSE)),
IF(_xlfn.XLOOKUP(AY$2,WatchbillMONTHLY!$A$88:$U$88,OFFSET(WatchbillMONTHLY!$A$88:$U$88,1,2))=IF(_xlfn.XLOOKUP($A7,INDIRECT("_"&amp;_xlfn.XLOOKUP(AY$2,WatchbillMONTHLY!$A$88:$U$88,OFFSET(WatchbillMONTHLY!$A$88:$U$88,1,2))),INDIRECT("_"&amp;_xlfn.XLOOKUP(AY$2,WatchbillMONTHLY!$A$88:$U$88,OFFSET(WatchbillMONTHLY!$A$88:$U$88,1,2))))=$A7,_xlfn.XLOOKUP(AY$2,WatchbillMONTHLY!$A$88:$U$88,OFFSET(WatchbillMONTHLY!$A$88:$U$88,1,2)),FALSE),TRUE,FALSE)),
FALSE),FALSE)</f>
        <v>0</v>
      </c>
      <c r="AZ7" s="209" t="b" cm="1">
        <f t="array" aca="1" ref="AZ7" ca="1">IF(AND($A7 &gt; 0, S7 &gt; 0,AZ$2&lt;MiscFormulas!$A$5+1),
_xlfn.IFNA(
_xlfn.IFNA(
_xlfn.IFNA(
_xlfn.IFNA(
_xlfn.IFNA(
_xlfn.IFNA(
IF(_xlfn.XLOOKUP(AZ$2,WatchbillMONTHLY!$A$3:$U$3,OFFSET(WatchbillMONTHLY!$A$3:$U$3,1,2))=IF(_xlfn.XLOOKUP($A7,INDIRECT("_"&amp;_xlfn.XLOOKUP(AZ$2,WatchbillMONTHLY!$A$3:$U$3,OFFSET(WatchbillMONTHLY!$A$3:$U$3,1,2))),INDIRECT("_"&amp;_xlfn.XLOOKUP(AZ$2,WatchbillMONTHLY!$A$3:$U$3,OFFSET(WatchbillMONTHLY!$A$3:$U$3,1,2))))=$A7,_xlfn.XLOOKUP(AZ$2,WatchbillMONTHLY!$A$3:$U$3,OFFSET(WatchbillMONTHLY!$A$3:$U$3,1,2)),FALSE),TRUE,FALSE),
IF(_xlfn.XLOOKUP(AZ$2,WatchbillMONTHLY!$A$20:$U$20,OFFSET(WatchbillMONTHLY!$A$20:$U$20,1,2))=IF(_xlfn.XLOOKUP($A7,INDIRECT("_"&amp;_xlfn.XLOOKUP(AZ$2,WatchbillMONTHLY!$A$20:$U$20,OFFSET(WatchbillMONTHLY!$A$20:$U$20,1,2))),INDIRECT("_"&amp;_xlfn.XLOOKUP(AZ$2,WatchbillMONTHLY!$A$20:$U$20,OFFSET(WatchbillMONTHLY!$A$20:$U$20,1,2))))=$A7,_xlfn.XLOOKUP(AZ$2,WatchbillMONTHLY!$A$20:$U$20,OFFSET(WatchbillMONTHLY!$A$20:$U$20,1,2)),FALSE),TRUE,FALSE)),
IF(_xlfn.XLOOKUP(AZ$2,WatchbillMONTHLY!$A$37:$U$37,OFFSET(WatchbillMONTHLY!$A$37:$U$37,1,2))=IF(_xlfn.XLOOKUP($A7,INDIRECT("_"&amp;_xlfn.XLOOKUP(AZ$2,WatchbillMONTHLY!$A$37:$U$37,OFFSET(WatchbillMONTHLY!$A$37:$U$37,1,2))),INDIRECT("_"&amp;_xlfn.XLOOKUP(AZ$2,WatchbillMONTHLY!$A$37:$U$37,OFFSET(WatchbillMONTHLY!$A$37:$U$37,1,2))))=$A7,_xlfn.XLOOKUP(AZ$2,WatchbillMONTHLY!$A$37:$U$37,OFFSET(WatchbillMONTHLY!$A$37:$U$37,1,2)),FALSE),TRUE,FALSE)),
IF(_xlfn.XLOOKUP(AZ$2,WatchbillMONTHLY!$A$54:$U$54,OFFSET(WatchbillMONTHLY!$A$54:$U$54,1,2))=IF(_xlfn.XLOOKUP($A7,INDIRECT("_"&amp;_xlfn.XLOOKUP(AZ$2,WatchbillMONTHLY!$A$54:$U$54,OFFSET(WatchbillMONTHLY!$A$54:$U$54,1,2))),INDIRECT("_"&amp;_xlfn.XLOOKUP(AZ$2,WatchbillMONTHLY!$A$54:$U$54,OFFSET(WatchbillMONTHLY!$A$54:$U$54,1,2))))=$A7,_xlfn.XLOOKUP(AZ$2,WatchbillMONTHLY!$A$54:$U$54,OFFSET(WatchbillMONTHLY!$A$54:$U$54,1,2)),FALSE),TRUE,FALSE)),
IF(_xlfn.XLOOKUP(AZ$2,WatchbillMONTHLY!$A$71:$U$71,OFFSET(WatchbillMONTHLY!$A$71:$U$71,1,2))=IF(_xlfn.XLOOKUP($A7,INDIRECT("_"&amp;_xlfn.XLOOKUP(AZ$2,WatchbillMONTHLY!$A$71:$U$71,OFFSET(WatchbillMONTHLY!$A$71:$U$71,1,2))),INDIRECT("_"&amp;_xlfn.XLOOKUP(AZ$2,WatchbillMONTHLY!$A$71:$U$71,OFFSET(WatchbillMONTHLY!$A$71:$U$71,1,2))))=$A7,_xlfn.XLOOKUP(AZ$2,WatchbillMONTHLY!$A$71:$U$71,OFFSET(WatchbillMONTHLY!$A$71:$U$71,1,2)),FALSE),TRUE,FALSE)),
IF(_xlfn.XLOOKUP(AZ$2,WatchbillMONTHLY!$A$88:$U$88,OFFSET(WatchbillMONTHLY!$A$88:$U$88,1,2))=IF(_xlfn.XLOOKUP($A7,INDIRECT("_"&amp;_xlfn.XLOOKUP(AZ$2,WatchbillMONTHLY!$A$88:$U$88,OFFSET(WatchbillMONTHLY!$A$88:$U$88,1,2))),INDIRECT("_"&amp;_xlfn.XLOOKUP(AZ$2,WatchbillMONTHLY!$A$88:$U$88,OFFSET(WatchbillMONTHLY!$A$88:$U$88,1,2))))=$A7,_xlfn.XLOOKUP(AZ$2,WatchbillMONTHLY!$A$88:$U$88,OFFSET(WatchbillMONTHLY!$A$88:$U$88,1,2)),FALSE),TRUE,FALSE)),
FALSE),FALSE)</f>
        <v>0</v>
      </c>
      <c r="BA7" s="209" t="b" cm="1">
        <f t="array" aca="1" ref="BA7" ca="1">IF(AND($A7 &gt; 0, T7 &gt; 0,BA$2&lt;MiscFormulas!$A$5+1),
_xlfn.IFNA(
_xlfn.IFNA(
_xlfn.IFNA(
_xlfn.IFNA(
_xlfn.IFNA(
_xlfn.IFNA(
IF(_xlfn.XLOOKUP(BA$2,WatchbillMONTHLY!$A$3:$U$3,OFFSET(WatchbillMONTHLY!$A$3:$U$3,1,2))=IF(_xlfn.XLOOKUP($A7,INDIRECT("_"&amp;_xlfn.XLOOKUP(BA$2,WatchbillMONTHLY!$A$3:$U$3,OFFSET(WatchbillMONTHLY!$A$3:$U$3,1,2))),INDIRECT("_"&amp;_xlfn.XLOOKUP(BA$2,WatchbillMONTHLY!$A$3:$U$3,OFFSET(WatchbillMONTHLY!$A$3:$U$3,1,2))))=$A7,_xlfn.XLOOKUP(BA$2,WatchbillMONTHLY!$A$3:$U$3,OFFSET(WatchbillMONTHLY!$A$3:$U$3,1,2)),FALSE),TRUE,FALSE),
IF(_xlfn.XLOOKUP(BA$2,WatchbillMONTHLY!$A$20:$U$20,OFFSET(WatchbillMONTHLY!$A$20:$U$20,1,2))=IF(_xlfn.XLOOKUP($A7,INDIRECT("_"&amp;_xlfn.XLOOKUP(BA$2,WatchbillMONTHLY!$A$20:$U$20,OFFSET(WatchbillMONTHLY!$A$20:$U$20,1,2))),INDIRECT("_"&amp;_xlfn.XLOOKUP(BA$2,WatchbillMONTHLY!$A$20:$U$20,OFFSET(WatchbillMONTHLY!$A$20:$U$20,1,2))))=$A7,_xlfn.XLOOKUP(BA$2,WatchbillMONTHLY!$A$20:$U$20,OFFSET(WatchbillMONTHLY!$A$20:$U$20,1,2)),FALSE),TRUE,FALSE)),
IF(_xlfn.XLOOKUP(BA$2,WatchbillMONTHLY!$A$37:$U$37,OFFSET(WatchbillMONTHLY!$A$37:$U$37,1,2))=IF(_xlfn.XLOOKUP($A7,INDIRECT("_"&amp;_xlfn.XLOOKUP(BA$2,WatchbillMONTHLY!$A$37:$U$37,OFFSET(WatchbillMONTHLY!$A$37:$U$37,1,2))),INDIRECT("_"&amp;_xlfn.XLOOKUP(BA$2,WatchbillMONTHLY!$A$37:$U$37,OFFSET(WatchbillMONTHLY!$A$37:$U$37,1,2))))=$A7,_xlfn.XLOOKUP(BA$2,WatchbillMONTHLY!$A$37:$U$37,OFFSET(WatchbillMONTHLY!$A$37:$U$37,1,2)),FALSE),TRUE,FALSE)),
IF(_xlfn.XLOOKUP(BA$2,WatchbillMONTHLY!$A$54:$U$54,OFFSET(WatchbillMONTHLY!$A$54:$U$54,1,2))=IF(_xlfn.XLOOKUP($A7,INDIRECT("_"&amp;_xlfn.XLOOKUP(BA$2,WatchbillMONTHLY!$A$54:$U$54,OFFSET(WatchbillMONTHLY!$A$54:$U$54,1,2))),INDIRECT("_"&amp;_xlfn.XLOOKUP(BA$2,WatchbillMONTHLY!$A$54:$U$54,OFFSET(WatchbillMONTHLY!$A$54:$U$54,1,2))))=$A7,_xlfn.XLOOKUP(BA$2,WatchbillMONTHLY!$A$54:$U$54,OFFSET(WatchbillMONTHLY!$A$54:$U$54,1,2)),FALSE),TRUE,FALSE)),
IF(_xlfn.XLOOKUP(BA$2,WatchbillMONTHLY!$A$71:$U$71,OFFSET(WatchbillMONTHLY!$A$71:$U$71,1,2))=IF(_xlfn.XLOOKUP($A7,INDIRECT("_"&amp;_xlfn.XLOOKUP(BA$2,WatchbillMONTHLY!$A$71:$U$71,OFFSET(WatchbillMONTHLY!$A$71:$U$71,1,2))),INDIRECT("_"&amp;_xlfn.XLOOKUP(BA$2,WatchbillMONTHLY!$A$71:$U$71,OFFSET(WatchbillMONTHLY!$A$71:$U$71,1,2))))=$A7,_xlfn.XLOOKUP(BA$2,WatchbillMONTHLY!$A$71:$U$71,OFFSET(WatchbillMONTHLY!$A$71:$U$71,1,2)),FALSE),TRUE,FALSE)),
IF(_xlfn.XLOOKUP(BA$2,WatchbillMONTHLY!$A$88:$U$88,OFFSET(WatchbillMONTHLY!$A$88:$U$88,1,2))=IF(_xlfn.XLOOKUP($A7,INDIRECT("_"&amp;_xlfn.XLOOKUP(BA$2,WatchbillMONTHLY!$A$88:$U$88,OFFSET(WatchbillMONTHLY!$A$88:$U$88,1,2))),INDIRECT("_"&amp;_xlfn.XLOOKUP(BA$2,WatchbillMONTHLY!$A$88:$U$88,OFFSET(WatchbillMONTHLY!$A$88:$U$88,1,2))))=$A7,_xlfn.XLOOKUP(BA$2,WatchbillMONTHLY!$A$88:$U$88,OFFSET(WatchbillMONTHLY!$A$88:$U$88,1,2)),FALSE),TRUE,FALSE)),
FALSE),FALSE)</f>
        <v>0</v>
      </c>
      <c r="BB7" s="209" t="b" cm="1">
        <f t="array" aca="1" ref="BB7" ca="1">IF(AND($A7 &gt; 0, U7 &gt; 0,BB$2&lt;MiscFormulas!$A$5+1),
_xlfn.IFNA(
_xlfn.IFNA(
_xlfn.IFNA(
_xlfn.IFNA(
_xlfn.IFNA(
_xlfn.IFNA(
IF(_xlfn.XLOOKUP(BB$2,WatchbillMONTHLY!$A$3:$U$3,OFFSET(WatchbillMONTHLY!$A$3:$U$3,1,2))=IF(_xlfn.XLOOKUP($A7,INDIRECT("_"&amp;_xlfn.XLOOKUP(BB$2,WatchbillMONTHLY!$A$3:$U$3,OFFSET(WatchbillMONTHLY!$A$3:$U$3,1,2))),INDIRECT("_"&amp;_xlfn.XLOOKUP(BB$2,WatchbillMONTHLY!$A$3:$U$3,OFFSET(WatchbillMONTHLY!$A$3:$U$3,1,2))))=$A7,_xlfn.XLOOKUP(BB$2,WatchbillMONTHLY!$A$3:$U$3,OFFSET(WatchbillMONTHLY!$A$3:$U$3,1,2)),FALSE),TRUE,FALSE),
IF(_xlfn.XLOOKUP(BB$2,WatchbillMONTHLY!$A$20:$U$20,OFFSET(WatchbillMONTHLY!$A$20:$U$20,1,2))=IF(_xlfn.XLOOKUP($A7,INDIRECT("_"&amp;_xlfn.XLOOKUP(BB$2,WatchbillMONTHLY!$A$20:$U$20,OFFSET(WatchbillMONTHLY!$A$20:$U$20,1,2))),INDIRECT("_"&amp;_xlfn.XLOOKUP(BB$2,WatchbillMONTHLY!$A$20:$U$20,OFFSET(WatchbillMONTHLY!$A$20:$U$20,1,2))))=$A7,_xlfn.XLOOKUP(BB$2,WatchbillMONTHLY!$A$20:$U$20,OFFSET(WatchbillMONTHLY!$A$20:$U$20,1,2)),FALSE),TRUE,FALSE)),
IF(_xlfn.XLOOKUP(BB$2,WatchbillMONTHLY!$A$37:$U$37,OFFSET(WatchbillMONTHLY!$A$37:$U$37,1,2))=IF(_xlfn.XLOOKUP($A7,INDIRECT("_"&amp;_xlfn.XLOOKUP(BB$2,WatchbillMONTHLY!$A$37:$U$37,OFFSET(WatchbillMONTHLY!$A$37:$U$37,1,2))),INDIRECT("_"&amp;_xlfn.XLOOKUP(BB$2,WatchbillMONTHLY!$A$37:$U$37,OFFSET(WatchbillMONTHLY!$A$37:$U$37,1,2))))=$A7,_xlfn.XLOOKUP(BB$2,WatchbillMONTHLY!$A$37:$U$37,OFFSET(WatchbillMONTHLY!$A$37:$U$37,1,2)),FALSE),TRUE,FALSE)),
IF(_xlfn.XLOOKUP(BB$2,WatchbillMONTHLY!$A$54:$U$54,OFFSET(WatchbillMONTHLY!$A$54:$U$54,1,2))=IF(_xlfn.XLOOKUP($A7,INDIRECT("_"&amp;_xlfn.XLOOKUP(BB$2,WatchbillMONTHLY!$A$54:$U$54,OFFSET(WatchbillMONTHLY!$A$54:$U$54,1,2))),INDIRECT("_"&amp;_xlfn.XLOOKUP(BB$2,WatchbillMONTHLY!$A$54:$U$54,OFFSET(WatchbillMONTHLY!$A$54:$U$54,1,2))))=$A7,_xlfn.XLOOKUP(BB$2,WatchbillMONTHLY!$A$54:$U$54,OFFSET(WatchbillMONTHLY!$A$54:$U$54,1,2)),FALSE),TRUE,FALSE)),
IF(_xlfn.XLOOKUP(BB$2,WatchbillMONTHLY!$A$71:$U$71,OFFSET(WatchbillMONTHLY!$A$71:$U$71,1,2))=IF(_xlfn.XLOOKUP($A7,INDIRECT("_"&amp;_xlfn.XLOOKUP(BB$2,WatchbillMONTHLY!$A$71:$U$71,OFFSET(WatchbillMONTHLY!$A$71:$U$71,1,2))),INDIRECT("_"&amp;_xlfn.XLOOKUP(BB$2,WatchbillMONTHLY!$A$71:$U$71,OFFSET(WatchbillMONTHLY!$A$71:$U$71,1,2))))=$A7,_xlfn.XLOOKUP(BB$2,WatchbillMONTHLY!$A$71:$U$71,OFFSET(WatchbillMONTHLY!$A$71:$U$71,1,2)),FALSE),TRUE,FALSE)),
IF(_xlfn.XLOOKUP(BB$2,WatchbillMONTHLY!$A$88:$U$88,OFFSET(WatchbillMONTHLY!$A$88:$U$88,1,2))=IF(_xlfn.XLOOKUP($A7,INDIRECT("_"&amp;_xlfn.XLOOKUP(BB$2,WatchbillMONTHLY!$A$88:$U$88,OFFSET(WatchbillMONTHLY!$A$88:$U$88,1,2))),INDIRECT("_"&amp;_xlfn.XLOOKUP(BB$2,WatchbillMONTHLY!$A$88:$U$88,OFFSET(WatchbillMONTHLY!$A$88:$U$88,1,2))))=$A7,_xlfn.XLOOKUP(BB$2,WatchbillMONTHLY!$A$88:$U$88,OFFSET(WatchbillMONTHLY!$A$88:$U$88,1,2)),FALSE),TRUE,FALSE)),
FALSE),FALSE)</f>
        <v>0</v>
      </c>
      <c r="BC7" s="209" t="b" cm="1">
        <f t="array" aca="1" ref="BC7" ca="1">IF(AND($A7 &gt; 0, V7 &gt; 0,BC$2&lt;MiscFormulas!$A$5+1),
_xlfn.IFNA(
_xlfn.IFNA(
_xlfn.IFNA(
_xlfn.IFNA(
_xlfn.IFNA(
_xlfn.IFNA(
IF(_xlfn.XLOOKUP(BC$2,WatchbillMONTHLY!$A$3:$U$3,OFFSET(WatchbillMONTHLY!$A$3:$U$3,1,2))=IF(_xlfn.XLOOKUP($A7,INDIRECT("_"&amp;_xlfn.XLOOKUP(BC$2,WatchbillMONTHLY!$A$3:$U$3,OFFSET(WatchbillMONTHLY!$A$3:$U$3,1,2))),INDIRECT("_"&amp;_xlfn.XLOOKUP(BC$2,WatchbillMONTHLY!$A$3:$U$3,OFFSET(WatchbillMONTHLY!$A$3:$U$3,1,2))))=$A7,_xlfn.XLOOKUP(BC$2,WatchbillMONTHLY!$A$3:$U$3,OFFSET(WatchbillMONTHLY!$A$3:$U$3,1,2)),FALSE),TRUE,FALSE),
IF(_xlfn.XLOOKUP(BC$2,WatchbillMONTHLY!$A$20:$U$20,OFFSET(WatchbillMONTHLY!$A$20:$U$20,1,2))=IF(_xlfn.XLOOKUP($A7,INDIRECT("_"&amp;_xlfn.XLOOKUP(BC$2,WatchbillMONTHLY!$A$20:$U$20,OFFSET(WatchbillMONTHLY!$A$20:$U$20,1,2))),INDIRECT("_"&amp;_xlfn.XLOOKUP(BC$2,WatchbillMONTHLY!$A$20:$U$20,OFFSET(WatchbillMONTHLY!$A$20:$U$20,1,2))))=$A7,_xlfn.XLOOKUP(BC$2,WatchbillMONTHLY!$A$20:$U$20,OFFSET(WatchbillMONTHLY!$A$20:$U$20,1,2)),FALSE),TRUE,FALSE)),
IF(_xlfn.XLOOKUP(BC$2,WatchbillMONTHLY!$A$37:$U$37,OFFSET(WatchbillMONTHLY!$A$37:$U$37,1,2))=IF(_xlfn.XLOOKUP($A7,INDIRECT("_"&amp;_xlfn.XLOOKUP(BC$2,WatchbillMONTHLY!$A$37:$U$37,OFFSET(WatchbillMONTHLY!$A$37:$U$37,1,2))),INDIRECT("_"&amp;_xlfn.XLOOKUP(BC$2,WatchbillMONTHLY!$A$37:$U$37,OFFSET(WatchbillMONTHLY!$A$37:$U$37,1,2))))=$A7,_xlfn.XLOOKUP(BC$2,WatchbillMONTHLY!$A$37:$U$37,OFFSET(WatchbillMONTHLY!$A$37:$U$37,1,2)),FALSE),TRUE,FALSE)),
IF(_xlfn.XLOOKUP(BC$2,WatchbillMONTHLY!$A$54:$U$54,OFFSET(WatchbillMONTHLY!$A$54:$U$54,1,2))=IF(_xlfn.XLOOKUP($A7,INDIRECT("_"&amp;_xlfn.XLOOKUP(BC$2,WatchbillMONTHLY!$A$54:$U$54,OFFSET(WatchbillMONTHLY!$A$54:$U$54,1,2))),INDIRECT("_"&amp;_xlfn.XLOOKUP(BC$2,WatchbillMONTHLY!$A$54:$U$54,OFFSET(WatchbillMONTHLY!$A$54:$U$54,1,2))))=$A7,_xlfn.XLOOKUP(BC$2,WatchbillMONTHLY!$A$54:$U$54,OFFSET(WatchbillMONTHLY!$A$54:$U$54,1,2)),FALSE),TRUE,FALSE)),
IF(_xlfn.XLOOKUP(BC$2,WatchbillMONTHLY!$A$71:$U$71,OFFSET(WatchbillMONTHLY!$A$71:$U$71,1,2))=IF(_xlfn.XLOOKUP($A7,INDIRECT("_"&amp;_xlfn.XLOOKUP(BC$2,WatchbillMONTHLY!$A$71:$U$71,OFFSET(WatchbillMONTHLY!$A$71:$U$71,1,2))),INDIRECT("_"&amp;_xlfn.XLOOKUP(BC$2,WatchbillMONTHLY!$A$71:$U$71,OFFSET(WatchbillMONTHLY!$A$71:$U$71,1,2))))=$A7,_xlfn.XLOOKUP(BC$2,WatchbillMONTHLY!$A$71:$U$71,OFFSET(WatchbillMONTHLY!$A$71:$U$71,1,2)),FALSE),TRUE,FALSE)),
IF(_xlfn.XLOOKUP(BC$2,WatchbillMONTHLY!$A$88:$U$88,OFFSET(WatchbillMONTHLY!$A$88:$U$88,1,2))=IF(_xlfn.XLOOKUP($A7,INDIRECT("_"&amp;_xlfn.XLOOKUP(BC$2,WatchbillMONTHLY!$A$88:$U$88,OFFSET(WatchbillMONTHLY!$A$88:$U$88,1,2))),INDIRECT("_"&amp;_xlfn.XLOOKUP(BC$2,WatchbillMONTHLY!$A$88:$U$88,OFFSET(WatchbillMONTHLY!$A$88:$U$88,1,2))))=$A7,_xlfn.XLOOKUP(BC$2,WatchbillMONTHLY!$A$88:$U$88,OFFSET(WatchbillMONTHLY!$A$88:$U$88,1,2)),FALSE),TRUE,FALSE)),
FALSE),FALSE)</f>
        <v>0</v>
      </c>
      <c r="BD7" s="209" t="b" cm="1">
        <f t="array" aca="1" ref="BD7" ca="1">IF(AND($A7 &gt; 0, W7 &gt; 0,BD$2&lt;MiscFormulas!$A$5+1),
_xlfn.IFNA(
_xlfn.IFNA(
_xlfn.IFNA(
_xlfn.IFNA(
_xlfn.IFNA(
_xlfn.IFNA(
IF(_xlfn.XLOOKUP(BD$2,WatchbillMONTHLY!$A$3:$U$3,OFFSET(WatchbillMONTHLY!$A$3:$U$3,1,2))=IF(_xlfn.XLOOKUP($A7,INDIRECT("_"&amp;_xlfn.XLOOKUP(BD$2,WatchbillMONTHLY!$A$3:$U$3,OFFSET(WatchbillMONTHLY!$A$3:$U$3,1,2))),INDIRECT("_"&amp;_xlfn.XLOOKUP(BD$2,WatchbillMONTHLY!$A$3:$U$3,OFFSET(WatchbillMONTHLY!$A$3:$U$3,1,2))))=$A7,_xlfn.XLOOKUP(BD$2,WatchbillMONTHLY!$A$3:$U$3,OFFSET(WatchbillMONTHLY!$A$3:$U$3,1,2)),FALSE),TRUE,FALSE),
IF(_xlfn.XLOOKUP(BD$2,WatchbillMONTHLY!$A$20:$U$20,OFFSET(WatchbillMONTHLY!$A$20:$U$20,1,2))=IF(_xlfn.XLOOKUP($A7,INDIRECT("_"&amp;_xlfn.XLOOKUP(BD$2,WatchbillMONTHLY!$A$20:$U$20,OFFSET(WatchbillMONTHLY!$A$20:$U$20,1,2))),INDIRECT("_"&amp;_xlfn.XLOOKUP(BD$2,WatchbillMONTHLY!$A$20:$U$20,OFFSET(WatchbillMONTHLY!$A$20:$U$20,1,2))))=$A7,_xlfn.XLOOKUP(BD$2,WatchbillMONTHLY!$A$20:$U$20,OFFSET(WatchbillMONTHLY!$A$20:$U$20,1,2)),FALSE),TRUE,FALSE)),
IF(_xlfn.XLOOKUP(BD$2,WatchbillMONTHLY!$A$37:$U$37,OFFSET(WatchbillMONTHLY!$A$37:$U$37,1,2))=IF(_xlfn.XLOOKUP($A7,INDIRECT("_"&amp;_xlfn.XLOOKUP(BD$2,WatchbillMONTHLY!$A$37:$U$37,OFFSET(WatchbillMONTHLY!$A$37:$U$37,1,2))),INDIRECT("_"&amp;_xlfn.XLOOKUP(BD$2,WatchbillMONTHLY!$A$37:$U$37,OFFSET(WatchbillMONTHLY!$A$37:$U$37,1,2))))=$A7,_xlfn.XLOOKUP(BD$2,WatchbillMONTHLY!$A$37:$U$37,OFFSET(WatchbillMONTHLY!$A$37:$U$37,1,2)),FALSE),TRUE,FALSE)),
IF(_xlfn.XLOOKUP(BD$2,WatchbillMONTHLY!$A$54:$U$54,OFFSET(WatchbillMONTHLY!$A$54:$U$54,1,2))=IF(_xlfn.XLOOKUP($A7,INDIRECT("_"&amp;_xlfn.XLOOKUP(BD$2,WatchbillMONTHLY!$A$54:$U$54,OFFSET(WatchbillMONTHLY!$A$54:$U$54,1,2))),INDIRECT("_"&amp;_xlfn.XLOOKUP(BD$2,WatchbillMONTHLY!$A$54:$U$54,OFFSET(WatchbillMONTHLY!$A$54:$U$54,1,2))))=$A7,_xlfn.XLOOKUP(BD$2,WatchbillMONTHLY!$A$54:$U$54,OFFSET(WatchbillMONTHLY!$A$54:$U$54,1,2)),FALSE),TRUE,FALSE)),
IF(_xlfn.XLOOKUP(BD$2,WatchbillMONTHLY!$A$71:$U$71,OFFSET(WatchbillMONTHLY!$A$71:$U$71,1,2))=IF(_xlfn.XLOOKUP($A7,INDIRECT("_"&amp;_xlfn.XLOOKUP(BD$2,WatchbillMONTHLY!$A$71:$U$71,OFFSET(WatchbillMONTHLY!$A$71:$U$71,1,2))),INDIRECT("_"&amp;_xlfn.XLOOKUP(BD$2,WatchbillMONTHLY!$A$71:$U$71,OFFSET(WatchbillMONTHLY!$A$71:$U$71,1,2))))=$A7,_xlfn.XLOOKUP(BD$2,WatchbillMONTHLY!$A$71:$U$71,OFFSET(WatchbillMONTHLY!$A$71:$U$71,1,2)),FALSE),TRUE,FALSE)),
IF(_xlfn.XLOOKUP(BD$2,WatchbillMONTHLY!$A$88:$U$88,OFFSET(WatchbillMONTHLY!$A$88:$U$88,1,2))=IF(_xlfn.XLOOKUP($A7,INDIRECT("_"&amp;_xlfn.XLOOKUP(BD$2,WatchbillMONTHLY!$A$88:$U$88,OFFSET(WatchbillMONTHLY!$A$88:$U$88,1,2))),INDIRECT("_"&amp;_xlfn.XLOOKUP(BD$2,WatchbillMONTHLY!$A$88:$U$88,OFFSET(WatchbillMONTHLY!$A$88:$U$88,1,2))))=$A7,_xlfn.XLOOKUP(BD$2,WatchbillMONTHLY!$A$88:$U$88,OFFSET(WatchbillMONTHLY!$A$88:$U$88,1,2)),FALSE),TRUE,FALSE)),
FALSE),FALSE)</f>
        <v>0</v>
      </c>
      <c r="BE7" s="209" t="b" cm="1">
        <f t="array" aca="1" ref="BE7" ca="1">IF(AND($A7 &gt; 0, X7 &gt; 0,BE$2&lt;MiscFormulas!$A$5+1),
_xlfn.IFNA(
_xlfn.IFNA(
_xlfn.IFNA(
_xlfn.IFNA(
_xlfn.IFNA(
_xlfn.IFNA(
IF(_xlfn.XLOOKUP(BE$2,WatchbillMONTHLY!$A$3:$U$3,OFFSET(WatchbillMONTHLY!$A$3:$U$3,1,2))=IF(_xlfn.XLOOKUP($A7,INDIRECT("_"&amp;_xlfn.XLOOKUP(BE$2,WatchbillMONTHLY!$A$3:$U$3,OFFSET(WatchbillMONTHLY!$A$3:$U$3,1,2))),INDIRECT("_"&amp;_xlfn.XLOOKUP(BE$2,WatchbillMONTHLY!$A$3:$U$3,OFFSET(WatchbillMONTHLY!$A$3:$U$3,1,2))))=$A7,_xlfn.XLOOKUP(BE$2,WatchbillMONTHLY!$A$3:$U$3,OFFSET(WatchbillMONTHLY!$A$3:$U$3,1,2)),FALSE),TRUE,FALSE),
IF(_xlfn.XLOOKUP(BE$2,WatchbillMONTHLY!$A$20:$U$20,OFFSET(WatchbillMONTHLY!$A$20:$U$20,1,2))=IF(_xlfn.XLOOKUP($A7,INDIRECT("_"&amp;_xlfn.XLOOKUP(BE$2,WatchbillMONTHLY!$A$20:$U$20,OFFSET(WatchbillMONTHLY!$A$20:$U$20,1,2))),INDIRECT("_"&amp;_xlfn.XLOOKUP(BE$2,WatchbillMONTHLY!$A$20:$U$20,OFFSET(WatchbillMONTHLY!$A$20:$U$20,1,2))))=$A7,_xlfn.XLOOKUP(BE$2,WatchbillMONTHLY!$A$20:$U$20,OFFSET(WatchbillMONTHLY!$A$20:$U$20,1,2)),FALSE),TRUE,FALSE)),
IF(_xlfn.XLOOKUP(BE$2,WatchbillMONTHLY!$A$37:$U$37,OFFSET(WatchbillMONTHLY!$A$37:$U$37,1,2))=IF(_xlfn.XLOOKUP($A7,INDIRECT("_"&amp;_xlfn.XLOOKUP(BE$2,WatchbillMONTHLY!$A$37:$U$37,OFFSET(WatchbillMONTHLY!$A$37:$U$37,1,2))),INDIRECT("_"&amp;_xlfn.XLOOKUP(BE$2,WatchbillMONTHLY!$A$37:$U$37,OFFSET(WatchbillMONTHLY!$A$37:$U$37,1,2))))=$A7,_xlfn.XLOOKUP(BE$2,WatchbillMONTHLY!$A$37:$U$37,OFFSET(WatchbillMONTHLY!$A$37:$U$37,1,2)),FALSE),TRUE,FALSE)),
IF(_xlfn.XLOOKUP(BE$2,WatchbillMONTHLY!$A$54:$U$54,OFFSET(WatchbillMONTHLY!$A$54:$U$54,1,2))=IF(_xlfn.XLOOKUP($A7,INDIRECT("_"&amp;_xlfn.XLOOKUP(BE$2,WatchbillMONTHLY!$A$54:$U$54,OFFSET(WatchbillMONTHLY!$A$54:$U$54,1,2))),INDIRECT("_"&amp;_xlfn.XLOOKUP(BE$2,WatchbillMONTHLY!$A$54:$U$54,OFFSET(WatchbillMONTHLY!$A$54:$U$54,1,2))))=$A7,_xlfn.XLOOKUP(BE$2,WatchbillMONTHLY!$A$54:$U$54,OFFSET(WatchbillMONTHLY!$A$54:$U$54,1,2)),FALSE),TRUE,FALSE)),
IF(_xlfn.XLOOKUP(BE$2,WatchbillMONTHLY!$A$71:$U$71,OFFSET(WatchbillMONTHLY!$A$71:$U$71,1,2))=IF(_xlfn.XLOOKUP($A7,INDIRECT("_"&amp;_xlfn.XLOOKUP(BE$2,WatchbillMONTHLY!$A$71:$U$71,OFFSET(WatchbillMONTHLY!$A$71:$U$71,1,2))),INDIRECT("_"&amp;_xlfn.XLOOKUP(BE$2,WatchbillMONTHLY!$A$71:$U$71,OFFSET(WatchbillMONTHLY!$A$71:$U$71,1,2))))=$A7,_xlfn.XLOOKUP(BE$2,WatchbillMONTHLY!$A$71:$U$71,OFFSET(WatchbillMONTHLY!$A$71:$U$71,1,2)),FALSE),TRUE,FALSE)),
IF(_xlfn.XLOOKUP(BE$2,WatchbillMONTHLY!$A$88:$U$88,OFFSET(WatchbillMONTHLY!$A$88:$U$88,1,2))=IF(_xlfn.XLOOKUP($A7,INDIRECT("_"&amp;_xlfn.XLOOKUP(BE$2,WatchbillMONTHLY!$A$88:$U$88,OFFSET(WatchbillMONTHLY!$A$88:$U$88,1,2))),INDIRECT("_"&amp;_xlfn.XLOOKUP(BE$2,WatchbillMONTHLY!$A$88:$U$88,OFFSET(WatchbillMONTHLY!$A$88:$U$88,1,2))))=$A7,_xlfn.XLOOKUP(BE$2,WatchbillMONTHLY!$A$88:$U$88,OFFSET(WatchbillMONTHLY!$A$88:$U$88,1,2)),FALSE),TRUE,FALSE)),
FALSE),FALSE)</f>
        <v>0</v>
      </c>
      <c r="BF7" s="209" t="b" cm="1">
        <f t="array" aca="1" ref="BF7" ca="1">IF(AND($A7 &gt; 0, Y7 &gt; 0,BF$2&lt;MiscFormulas!$A$5+1),
_xlfn.IFNA(
_xlfn.IFNA(
_xlfn.IFNA(
_xlfn.IFNA(
_xlfn.IFNA(
_xlfn.IFNA(
IF(_xlfn.XLOOKUP(BF$2,WatchbillMONTHLY!$A$3:$U$3,OFFSET(WatchbillMONTHLY!$A$3:$U$3,1,2))=IF(_xlfn.XLOOKUP($A7,INDIRECT("_"&amp;_xlfn.XLOOKUP(BF$2,WatchbillMONTHLY!$A$3:$U$3,OFFSET(WatchbillMONTHLY!$A$3:$U$3,1,2))),INDIRECT("_"&amp;_xlfn.XLOOKUP(BF$2,WatchbillMONTHLY!$A$3:$U$3,OFFSET(WatchbillMONTHLY!$A$3:$U$3,1,2))))=$A7,_xlfn.XLOOKUP(BF$2,WatchbillMONTHLY!$A$3:$U$3,OFFSET(WatchbillMONTHLY!$A$3:$U$3,1,2)),FALSE),TRUE,FALSE),
IF(_xlfn.XLOOKUP(BF$2,WatchbillMONTHLY!$A$20:$U$20,OFFSET(WatchbillMONTHLY!$A$20:$U$20,1,2))=IF(_xlfn.XLOOKUP($A7,INDIRECT("_"&amp;_xlfn.XLOOKUP(BF$2,WatchbillMONTHLY!$A$20:$U$20,OFFSET(WatchbillMONTHLY!$A$20:$U$20,1,2))),INDIRECT("_"&amp;_xlfn.XLOOKUP(BF$2,WatchbillMONTHLY!$A$20:$U$20,OFFSET(WatchbillMONTHLY!$A$20:$U$20,1,2))))=$A7,_xlfn.XLOOKUP(BF$2,WatchbillMONTHLY!$A$20:$U$20,OFFSET(WatchbillMONTHLY!$A$20:$U$20,1,2)),FALSE),TRUE,FALSE)),
IF(_xlfn.XLOOKUP(BF$2,WatchbillMONTHLY!$A$37:$U$37,OFFSET(WatchbillMONTHLY!$A$37:$U$37,1,2))=IF(_xlfn.XLOOKUP($A7,INDIRECT("_"&amp;_xlfn.XLOOKUP(BF$2,WatchbillMONTHLY!$A$37:$U$37,OFFSET(WatchbillMONTHLY!$A$37:$U$37,1,2))),INDIRECT("_"&amp;_xlfn.XLOOKUP(BF$2,WatchbillMONTHLY!$A$37:$U$37,OFFSET(WatchbillMONTHLY!$A$37:$U$37,1,2))))=$A7,_xlfn.XLOOKUP(BF$2,WatchbillMONTHLY!$A$37:$U$37,OFFSET(WatchbillMONTHLY!$A$37:$U$37,1,2)),FALSE),TRUE,FALSE)),
IF(_xlfn.XLOOKUP(BF$2,WatchbillMONTHLY!$A$54:$U$54,OFFSET(WatchbillMONTHLY!$A$54:$U$54,1,2))=IF(_xlfn.XLOOKUP($A7,INDIRECT("_"&amp;_xlfn.XLOOKUP(BF$2,WatchbillMONTHLY!$A$54:$U$54,OFFSET(WatchbillMONTHLY!$A$54:$U$54,1,2))),INDIRECT("_"&amp;_xlfn.XLOOKUP(BF$2,WatchbillMONTHLY!$A$54:$U$54,OFFSET(WatchbillMONTHLY!$A$54:$U$54,1,2))))=$A7,_xlfn.XLOOKUP(BF$2,WatchbillMONTHLY!$A$54:$U$54,OFFSET(WatchbillMONTHLY!$A$54:$U$54,1,2)),FALSE),TRUE,FALSE)),
IF(_xlfn.XLOOKUP(BF$2,WatchbillMONTHLY!$A$71:$U$71,OFFSET(WatchbillMONTHLY!$A$71:$U$71,1,2))=IF(_xlfn.XLOOKUP($A7,INDIRECT("_"&amp;_xlfn.XLOOKUP(BF$2,WatchbillMONTHLY!$A$71:$U$71,OFFSET(WatchbillMONTHLY!$A$71:$U$71,1,2))),INDIRECT("_"&amp;_xlfn.XLOOKUP(BF$2,WatchbillMONTHLY!$A$71:$U$71,OFFSET(WatchbillMONTHLY!$A$71:$U$71,1,2))))=$A7,_xlfn.XLOOKUP(BF$2,WatchbillMONTHLY!$A$71:$U$71,OFFSET(WatchbillMONTHLY!$A$71:$U$71,1,2)),FALSE),TRUE,FALSE)),
IF(_xlfn.XLOOKUP(BF$2,WatchbillMONTHLY!$A$88:$U$88,OFFSET(WatchbillMONTHLY!$A$88:$U$88,1,2))=IF(_xlfn.XLOOKUP($A7,INDIRECT("_"&amp;_xlfn.XLOOKUP(BF$2,WatchbillMONTHLY!$A$88:$U$88,OFFSET(WatchbillMONTHLY!$A$88:$U$88,1,2))),INDIRECT("_"&amp;_xlfn.XLOOKUP(BF$2,WatchbillMONTHLY!$A$88:$U$88,OFFSET(WatchbillMONTHLY!$A$88:$U$88,1,2))))=$A7,_xlfn.XLOOKUP(BF$2,WatchbillMONTHLY!$A$88:$U$88,OFFSET(WatchbillMONTHLY!$A$88:$U$88,1,2)),FALSE),TRUE,FALSE)),
FALSE),FALSE)</f>
        <v>0</v>
      </c>
      <c r="BG7" s="209" t="b" cm="1">
        <f t="array" aca="1" ref="BG7" ca="1">IF(AND($A7 &gt; 0, Z7 &gt; 0,BG$2&lt;MiscFormulas!$A$5+1),
_xlfn.IFNA(
_xlfn.IFNA(
_xlfn.IFNA(
_xlfn.IFNA(
_xlfn.IFNA(
_xlfn.IFNA(
IF(_xlfn.XLOOKUP(BG$2,WatchbillMONTHLY!$A$3:$U$3,OFFSET(WatchbillMONTHLY!$A$3:$U$3,1,2))=IF(_xlfn.XLOOKUP($A7,INDIRECT("_"&amp;_xlfn.XLOOKUP(BG$2,WatchbillMONTHLY!$A$3:$U$3,OFFSET(WatchbillMONTHLY!$A$3:$U$3,1,2))),INDIRECT("_"&amp;_xlfn.XLOOKUP(BG$2,WatchbillMONTHLY!$A$3:$U$3,OFFSET(WatchbillMONTHLY!$A$3:$U$3,1,2))))=$A7,_xlfn.XLOOKUP(BG$2,WatchbillMONTHLY!$A$3:$U$3,OFFSET(WatchbillMONTHLY!$A$3:$U$3,1,2)),FALSE),TRUE,FALSE),
IF(_xlfn.XLOOKUP(BG$2,WatchbillMONTHLY!$A$20:$U$20,OFFSET(WatchbillMONTHLY!$A$20:$U$20,1,2))=IF(_xlfn.XLOOKUP($A7,INDIRECT("_"&amp;_xlfn.XLOOKUP(BG$2,WatchbillMONTHLY!$A$20:$U$20,OFFSET(WatchbillMONTHLY!$A$20:$U$20,1,2))),INDIRECT("_"&amp;_xlfn.XLOOKUP(BG$2,WatchbillMONTHLY!$A$20:$U$20,OFFSET(WatchbillMONTHLY!$A$20:$U$20,1,2))))=$A7,_xlfn.XLOOKUP(BG$2,WatchbillMONTHLY!$A$20:$U$20,OFFSET(WatchbillMONTHLY!$A$20:$U$20,1,2)),FALSE),TRUE,FALSE)),
IF(_xlfn.XLOOKUP(BG$2,WatchbillMONTHLY!$A$37:$U$37,OFFSET(WatchbillMONTHLY!$A$37:$U$37,1,2))=IF(_xlfn.XLOOKUP($A7,INDIRECT("_"&amp;_xlfn.XLOOKUP(BG$2,WatchbillMONTHLY!$A$37:$U$37,OFFSET(WatchbillMONTHLY!$A$37:$U$37,1,2))),INDIRECT("_"&amp;_xlfn.XLOOKUP(BG$2,WatchbillMONTHLY!$A$37:$U$37,OFFSET(WatchbillMONTHLY!$A$37:$U$37,1,2))))=$A7,_xlfn.XLOOKUP(BG$2,WatchbillMONTHLY!$A$37:$U$37,OFFSET(WatchbillMONTHLY!$A$37:$U$37,1,2)),FALSE),TRUE,FALSE)),
IF(_xlfn.XLOOKUP(BG$2,WatchbillMONTHLY!$A$54:$U$54,OFFSET(WatchbillMONTHLY!$A$54:$U$54,1,2))=IF(_xlfn.XLOOKUP($A7,INDIRECT("_"&amp;_xlfn.XLOOKUP(BG$2,WatchbillMONTHLY!$A$54:$U$54,OFFSET(WatchbillMONTHLY!$A$54:$U$54,1,2))),INDIRECT("_"&amp;_xlfn.XLOOKUP(BG$2,WatchbillMONTHLY!$A$54:$U$54,OFFSET(WatchbillMONTHLY!$A$54:$U$54,1,2))))=$A7,_xlfn.XLOOKUP(BG$2,WatchbillMONTHLY!$A$54:$U$54,OFFSET(WatchbillMONTHLY!$A$54:$U$54,1,2)),FALSE),TRUE,FALSE)),
IF(_xlfn.XLOOKUP(BG$2,WatchbillMONTHLY!$A$71:$U$71,OFFSET(WatchbillMONTHLY!$A$71:$U$71,1,2))=IF(_xlfn.XLOOKUP($A7,INDIRECT("_"&amp;_xlfn.XLOOKUP(BG$2,WatchbillMONTHLY!$A$71:$U$71,OFFSET(WatchbillMONTHLY!$A$71:$U$71,1,2))),INDIRECT("_"&amp;_xlfn.XLOOKUP(BG$2,WatchbillMONTHLY!$A$71:$U$71,OFFSET(WatchbillMONTHLY!$A$71:$U$71,1,2))))=$A7,_xlfn.XLOOKUP(BG$2,WatchbillMONTHLY!$A$71:$U$71,OFFSET(WatchbillMONTHLY!$A$71:$U$71,1,2)),FALSE),TRUE,FALSE)),
IF(_xlfn.XLOOKUP(BG$2,WatchbillMONTHLY!$A$88:$U$88,OFFSET(WatchbillMONTHLY!$A$88:$U$88,1,2))=IF(_xlfn.XLOOKUP($A7,INDIRECT("_"&amp;_xlfn.XLOOKUP(BG$2,WatchbillMONTHLY!$A$88:$U$88,OFFSET(WatchbillMONTHLY!$A$88:$U$88,1,2))),INDIRECT("_"&amp;_xlfn.XLOOKUP(BG$2,WatchbillMONTHLY!$A$88:$U$88,OFFSET(WatchbillMONTHLY!$A$88:$U$88,1,2))))=$A7,_xlfn.XLOOKUP(BG$2,WatchbillMONTHLY!$A$88:$U$88,OFFSET(WatchbillMONTHLY!$A$88:$U$88,1,2)),FALSE),TRUE,FALSE)),
FALSE),FALSE)</f>
        <v>0</v>
      </c>
      <c r="BH7" s="209" t="b" cm="1">
        <f t="array" aca="1" ref="BH7" ca="1">IF(AND($A7 &gt; 0, AA7 &gt; 0,BH$2&lt;MiscFormulas!$A$5+1),
_xlfn.IFNA(
_xlfn.IFNA(
_xlfn.IFNA(
_xlfn.IFNA(
_xlfn.IFNA(
_xlfn.IFNA(
IF(_xlfn.XLOOKUP(BH$2,WatchbillMONTHLY!$A$3:$U$3,OFFSET(WatchbillMONTHLY!$A$3:$U$3,1,2))=IF(_xlfn.XLOOKUP($A7,INDIRECT("_"&amp;_xlfn.XLOOKUP(BH$2,WatchbillMONTHLY!$A$3:$U$3,OFFSET(WatchbillMONTHLY!$A$3:$U$3,1,2))),INDIRECT("_"&amp;_xlfn.XLOOKUP(BH$2,WatchbillMONTHLY!$A$3:$U$3,OFFSET(WatchbillMONTHLY!$A$3:$U$3,1,2))))=$A7,_xlfn.XLOOKUP(BH$2,WatchbillMONTHLY!$A$3:$U$3,OFFSET(WatchbillMONTHLY!$A$3:$U$3,1,2)),FALSE),TRUE,FALSE),
IF(_xlfn.XLOOKUP(BH$2,WatchbillMONTHLY!$A$20:$U$20,OFFSET(WatchbillMONTHLY!$A$20:$U$20,1,2))=IF(_xlfn.XLOOKUP($A7,INDIRECT("_"&amp;_xlfn.XLOOKUP(BH$2,WatchbillMONTHLY!$A$20:$U$20,OFFSET(WatchbillMONTHLY!$A$20:$U$20,1,2))),INDIRECT("_"&amp;_xlfn.XLOOKUP(BH$2,WatchbillMONTHLY!$A$20:$U$20,OFFSET(WatchbillMONTHLY!$A$20:$U$20,1,2))))=$A7,_xlfn.XLOOKUP(BH$2,WatchbillMONTHLY!$A$20:$U$20,OFFSET(WatchbillMONTHLY!$A$20:$U$20,1,2)),FALSE),TRUE,FALSE)),
IF(_xlfn.XLOOKUP(BH$2,WatchbillMONTHLY!$A$37:$U$37,OFFSET(WatchbillMONTHLY!$A$37:$U$37,1,2))=IF(_xlfn.XLOOKUP($A7,INDIRECT("_"&amp;_xlfn.XLOOKUP(BH$2,WatchbillMONTHLY!$A$37:$U$37,OFFSET(WatchbillMONTHLY!$A$37:$U$37,1,2))),INDIRECT("_"&amp;_xlfn.XLOOKUP(BH$2,WatchbillMONTHLY!$A$37:$U$37,OFFSET(WatchbillMONTHLY!$A$37:$U$37,1,2))))=$A7,_xlfn.XLOOKUP(BH$2,WatchbillMONTHLY!$A$37:$U$37,OFFSET(WatchbillMONTHLY!$A$37:$U$37,1,2)),FALSE),TRUE,FALSE)),
IF(_xlfn.XLOOKUP(BH$2,WatchbillMONTHLY!$A$54:$U$54,OFFSET(WatchbillMONTHLY!$A$54:$U$54,1,2))=IF(_xlfn.XLOOKUP($A7,INDIRECT("_"&amp;_xlfn.XLOOKUP(BH$2,WatchbillMONTHLY!$A$54:$U$54,OFFSET(WatchbillMONTHLY!$A$54:$U$54,1,2))),INDIRECT("_"&amp;_xlfn.XLOOKUP(BH$2,WatchbillMONTHLY!$A$54:$U$54,OFFSET(WatchbillMONTHLY!$A$54:$U$54,1,2))))=$A7,_xlfn.XLOOKUP(BH$2,WatchbillMONTHLY!$A$54:$U$54,OFFSET(WatchbillMONTHLY!$A$54:$U$54,1,2)),FALSE),TRUE,FALSE)),
IF(_xlfn.XLOOKUP(BH$2,WatchbillMONTHLY!$A$71:$U$71,OFFSET(WatchbillMONTHLY!$A$71:$U$71,1,2))=IF(_xlfn.XLOOKUP($A7,INDIRECT("_"&amp;_xlfn.XLOOKUP(BH$2,WatchbillMONTHLY!$A$71:$U$71,OFFSET(WatchbillMONTHLY!$A$71:$U$71,1,2))),INDIRECT("_"&amp;_xlfn.XLOOKUP(BH$2,WatchbillMONTHLY!$A$71:$U$71,OFFSET(WatchbillMONTHLY!$A$71:$U$71,1,2))))=$A7,_xlfn.XLOOKUP(BH$2,WatchbillMONTHLY!$A$71:$U$71,OFFSET(WatchbillMONTHLY!$A$71:$U$71,1,2)),FALSE),TRUE,FALSE)),
IF(_xlfn.XLOOKUP(BH$2,WatchbillMONTHLY!$A$88:$U$88,OFFSET(WatchbillMONTHLY!$A$88:$U$88,1,2))=IF(_xlfn.XLOOKUP($A7,INDIRECT("_"&amp;_xlfn.XLOOKUP(BH$2,WatchbillMONTHLY!$A$88:$U$88,OFFSET(WatchbillMONTHLY!$A$88:$U$88,1,2))),INDIRECT("_"&amp;_xlfn.XLOOKUP(BH$2,WatchbillMONTHLY!$A$88:$U$88,OFFSET(WatchbillMONTHLY!$A$88:$U$88,1,2))))=$A7,_xlfn.XLOOKUP(BH$2,WatchbillMONTHLY!$A$88:$U$88,OFFSET(WatchbillMONTHLY!$A$88:$U$88,1,2)),FALSE),TRUE,FALSE)),
FALSE),FALSE)</f>
        <v>0</v>
      </c>
      <c r="BI7" s="209" t="b" cm="1">
        <f t="array" aca="1" ref="BI7" ca="1">IF(AND($A7 &gt; 0, AB7 &gt; 0,BI$2&lt;MiscFormulas!$A$5+1),
_xlfn.IFNA(
_xlfn.IFNA(
_xlfn.IFNA(
_xlfn.IFNA(
_xlfn.IFNA(
_xlfn.IFNA(
IF(_xlfn.XLOOKUP(BI$2,WatchbillMONTHLY!$A$3:$U$3,OFFSET(WatchbillMONTHLY!$A$3:$U$3,1,2))=IF(_xlfn.XLOOKUP($A7,INDIRECT("_"&amp;_xlfn.XLOOKUP(BI$2,WatchbillMONTHLY!$A$3:$U$3,OFFSET(WatchbillMONTHLY!$A$3:$U$3,1,2))),INDIRECT("_"&amp;_xlfn.XLOOKUP(BI$2,WatchbillMONTHLY!$A$3:$U$3,OFFSET(WatchbillMONTHLY!$A$3:$U$3,1,2))))=$A7,_xlfn.XLOOKUP(BI$2,WatchbillMONTHLY!$A$3:$U$3,OFFSET(WatchbillMONTHLY!$A$3:$U$3,1,2)),FALSE),TRUE,FALSE),
IF(_xlfn.XLOOKUP(BI$2,WatchbillMONTHLY!$A$20:$U$20,OFFSET(WatchbillMONTHLY!$A$20:$U$20,1,2))=IF(_xlfn.XLOOKUP($A7,INDIRECT("_"&amp;_xlfn.XLOOKUP(BI$2,WatchbillMONTHLY!$A$20:$U$20,OFFSET(WatchbillMONTHLY!$A$20:$U$20,1,2))),INDIRECT("_"&amp;_xlfn.XLOOKUP(BI$2,WatchbillMONTHLY!$A$20:$U$20,OFFSET(WatchbillMONTHLY!$A$20:$U$20,1,2))))=$A7,_xlfn.XLOOKUP(BI$2,WatchbillMONTHLY!$A$20:$U$20,OFFSET(WatchbillMONTHLY!$A$20:$U$20,1,2)),FALSE),TRUE,FALSE)),
IF(_xlfn.XLOOKUP(BI$2,WatchbillMONTHLY!$A$37:$U$37,OFFSET(WatchbillMONTHLY!$A$37:$U$37,1,2))=IF(_xlfn.XLOOKUP($A7,INDIRECT("_"&amp;_xlfn.XLOOKUP(BI$2,WatchbillMONTHLY!$A$37:$U$37,OFFSET(WatchbillMONTHLY!$A$37:$U$37,1,2))),INDIRECT("_"&amp;_xlfn.XLOOKUP(BI$2,WatchbillMONTHLY!$A$37:$U$37,OFFSET(WatchbillMONTHLY!$A$37:$U$37,1,2))))=$A7,_xlfn.XLOOKUP(BI$2,WatchbillMONTHLY!$A$37:$U$37,OFFSET(WatchbillMONTHLY!$A$37:$U$37,1,2)),FALSE),TRUE,FALSE)),
IF(_xlfn.XLOOKUP(BI$2,WatchbillMONTHLY!$A$54:$U$54,OFFSET(WatchbillMONTHLY!$A$54:$U$54,1,2))=IF(_xlfn.XLOOKUP($A7,INDIRECT("_"&amp;_xlfn.XLOOKUP(BI$2,WatchbillMONTHLY!$A$54:$U$54,OFFSET(WatchbillMONTHLY!$A$54:$U$54,1,2))),INDIRECT("_"&amp;_xlfn.XLOOKUP(BI$2,WatchbillMONTHLY!$A$54:$U$54,OFFSET(WatchbillMONTHLY!$A$54:$U$54,1,2))))=$A7,_xlfn.XLOOKUP(BI$2,WatchbillMONTHLY!$A$54:$U$54,OFFSET(WatchbillMONTHLY!$A$54:$U$54,1,2)),FALSE),TRUE,FALSE)),
IF(_xlfn.XLOOKUP(BI$2,WatchbillMONTHLY!$A$71:$U$71,OFFSET(WatchbillMONTHLY!$A$71:$U$71,1,2))=IF(_xlfn.XLOOKUP($A7,INDIRECT("_"&amp;_xlfn.XLOOKUP(BI$2,WatchbillMONTHLY!$A$71:$U$71,OFFSET(WatchbillMONTHLY!$A$71:$U$71,1,2))),INDIRECT("_"&amp;_xlfn.XLOOKUP(BI$2,WatchbillMONTHLY!$A$71:$U$71,OFFSET(WatchbillMONTHLY!$A$71:$U$71,1,2))))=$A7,_xlfn.XLOOKUP(BI$2,WatchbillMONTHLY!$A$71:$U$71,OFFSET(WatchbillMONTHLY!$A$71:$U$71,1,2)),FALSE),TRUE,FALSE)),
IF(_xlfn.XLOOKUP(BI$2,WatchbillMONTHLY!$A$88:$U$88,OFFSET(WatchbillMONTHLY!$A$88:$U$88,1,2))=IF(_xlfn.XLOOKUP($A7,INDIRECT("_"&amp;_xlfn.XLOOKUP(BI$2,WatchbillMONTHLY!$A$88:$U$88,OFFSET(WatchbillMONTHLY!$A$88:$U$88,1,2))),INDIRECT("_"&amp;_xlfn.XLOOKUP(BI$2,WatchbillMONTHLY!$A$88:$U$88,OFFSET(WatchbillMONTHLY!$A$88:$U$88,1,2))))=$A7,_xlfn.XLOOKUP(BI$2,WatchbillMONTHLY!$A$88:$U$88,OFFSET(WatchbillMONTHLY!$A$88:$U$88,1,2)),FALSE),TRUE,FALSE)),
FALSE),FALSE)</f>
        <v>0</v>
      </c>
      <c r="BJ7" s="209" t="b" cm="1">
        <f t="array" aca="1" ref="BJ7" ca="1">IF(AND($A7 &gt; 0, AC7 &gt; 0,BJ$2&lt;MiscFormulas!$A$5+1),
_xlfn.IFNA(
_xlfn.IFNA(
_xlfn.IFNA(
_xlfn.IFNA(
_xlfn.IFNA(
_xlfn.IFNA(
IF(_xlfn.XLOOKUP(BJ$2,WatchbillMONTHLY!$A$3:$U$3,OFFSET(WatchbillMONTHLY!$A$3:$U$3,1,2))=IF(_xlfn.XLOOKUP($A7,INDIRECT("_"&amp;_xlfn.XLOOKUP(BJ$2,WatchbillMONTHLY!$A$3:$U$3,OFFSET(WatchbillMONTHLY!$A$3:$U$3,1,2))),INDIRECT("_"&amp;_xlfn.XLOOKUP(BJ$2,WatchbillMONTHLY!$A$3:$U$3,OFFSET(WatchbillMONTHLY!$A$3:$U$3,1,2))))=$A7,_xlfn.XLOOKUP(BJ$2,WatchbillMONTHLY!$A$3:$U$3,OFFSET(WatchbillMONTHLY!$A$3:$U$3,1,2)),FALSE),TRUE,FALSE),
IF(_xlfn.XLOOKUP(BJ$2,WatchbillMONTHLY!$A$20:$U$20,OFFSET(WatchbillMONTHLY!$A$20:$U$20,1,2))=IF(_xlfn.XLOOKUP($A7,INDIRECT("_"&amp;_xlfn.XLOOKUP(BJ$2,WatchbillMONTHLY!$A$20:$U$20,OFFSET(WatchbillMONTHLY!$A$20:$U$20,1,2))),INDIRECT("_"&amp;_xlfn.XLOOKUP(BJ$2,WatchbillMONTHLY!$A$20:$U$20,OFFSET(WatchbillMONTHLY!$A$20:$U$20,1,2))))=$A7,_xlfn.XLOOKUP(BJ$2,WatchbillMONTHLY!$A$20:$U$20,OFFSET(WatchbillMONTHLY!$A$20:$U$20,1,2)),FALSE),TRUE,FALSE)),
IF(_xlfn.XLOOKUP(BJ$2,WatchbillMONTHLY!$A$37:$U$37,OFFSET(WatchbillMONTHLY!$A$37:$U$37,1,2))=IF(_xlfn.XLOOKUP($A7,INDIRECT("_"&amp;_xlfn.XLOOKUP(BJ$2,WatchbillMONTHLY!$A$37:$U$37,OFFSET(WatchbillMONTHLY!$A$37:$U$37,1,2))),INDIRECT("_"&amp;_xlfn.XLOOKUP(BJ$2,WatchbillMONTHLY!$A$37:$U$37,OFFSET(WatchbillMONTHLY!$A$37:$U$37,1,2))))=$A7,_xlfn.XLOOKUP(BJ$2,WatchbillMONTHLY!$A$37:$U$37,OFFSET(WatchbillMONTHLY!$A$37:$U$37,1,2)),FALSE),TRUE,FALSE)),
IF(_xlfn.XLOOKUP(BJ$2,WatchbillMONTHLY!$A$54:$U$54,OFFSET(WatchbillMONTHLY!$A$54:$U$54,1,2))=IF(_xlfn.XLOOKUP($A7,INDIRECT("_"&amp;_xlfn.XLOOKUP(BJ$2,WatchbillMONTHLY!$A$54:$U$54,OFFSET(WatchbillMONTHLY!$A$54:$U$54,1,2))),INDIRECT("_"&amp;_xlfn.XLOOKUP(BJ$2,WatchbillMONTHLY!$A$54:$U$54,OFFSET(WatchbillMONTHLY!$A$54:$U$54,1,2))))=$A7,_xlfn.XLOOKUP(BJ$2,WatchbillMONTHLY!$A$54:$U$54,OFFSET(WatchbillMONTHLY!$A$54:$U$54,1,2)),FALSE),TRUE,FALSE)),
IF(_xlfn.XLOOKUP(BJ$2,WatchbillMONTHLY!$A$71:$U$71,OFFSET(WatchbillMONTHLY!$A$71:$U$71,1,2))=IF(_xlfn.XLOOKUP($A7,INDIRECT("_"&amp;_xlfn.XLOOKUP(BJ$2,WatchbillMONTHLY!$A$71:$U$71,OFFSET(WatchbillMONTHLY!$A$71:$U$71,1,2))),INDIRECT("_"&amp;_xlfn.XLOOKUP(BJ$2,WatchbillMONTHLY!$A$71:$U$71,OFFSET(WatchbillMONTHLY!$A$71:$U$71,1,2))))=$A7,_xlfn.XLOOKUP(BJ$2,WatchbillMONTHLY!$A$71:$U$71,OFFSET(WatchbillMONTHLY!$A$71:$U$71,1,2)),FALSE),TRUE,FALSE)),
IF(_xlfn.XLOOKUP(BJ$2,WatchbillMONTHLY!$A$88:$U$88,OFFSET(WatchbillMONTHLY!$A$88:$U$88,1,2))=IF(_xlfn.XLOOKUP($A7,INDIRECT("_"&amp;_xlfn.XLOOKUP(BJ$2,WatchbillMONTHLY!$A$88:$U$88,OFFSET(WatchbillMONTHLY!$A$88:$U$88,1,2))),INDIRECT("_"&amp;_xlfn.XLOOKUP(BJ$2,WatchbillMONTHLY!$A$88:$U$88,OFFSET(WatchbillMONTHLY!$A$88:$U$88,1,2))))=$A7,_xlfn.XLOOKUP(BJ$2,WatchbillMONTHLY!$A$88:$U$88,OFFSET(WatchbillMONTHLY!$A$88:$U$88,1,2)),FALSE),TRUE,FALSE)),
FALSE),FALSE)</f>
        <v>0</v>
      </c>
      <c r="BK7" s="209" t="b" cm="1">
        <f t="array" aca="1" ref="BK7" ca="1">IF(AND($A7 &gt; 0, AD7 &gt; 0,BK$2&lt;MiscFormulas!$A$5+1),
_xlfn.IFNA(
_xlfn.IFNA(
_xlfn.IFNA(
_xlfn.IFNA(
_xlfn.IFNA(
_xlfn.IFNA(
IF(_xlfn.XLOOKUP(BK$2,WatchbillMONTHLY!$A$3:$U$3,OFFSET(WatchbillMONTHLY!$A$3:$U$3,1,2))=IF(_xlfn.XLOOKUP($A7,INDIRECT("_"&amp;_xlfn.XLOOKUP(BK$2,WatchbillMONTHLY!$A$3:$U$3,OFFSET(WatchbillMONTHLY!$A$3:$U$3,1,2))),INDIRECT("_"&amp;_xlfn.XLOOKUP(BK$2,WatchbillMONTHLY!$A$3:$U$3,OFFSET(WatchbillMONTHLY!$A$3:$U$3,1,2))))=$A7,_xlfn.XLOOKUP(BK$2,WatchbillMONTHLY!$A$3:$U$3,OFFSET(WatchbillMONTHLY!$A$3:$U$3,1,2)),FALSE),TRUE,FALSE),
IF(_xlfn.XLOOKUP(BK$2,WatchbillMONTHLY!$A$20:$U$20,OFFSET(WatchbillMONTHLY!$A$20:$U$20,1,2))=IF(_xlfn.XLOOKUP($A7,INDIRECT("_"&amp;_xlfn.XLOOKUP(BK$2,WatchbillMONTHLY!$A$20:$U$20,OFFSET(WatchbillMONTHLY!$A$20:$U$20,1,2))),INDIRECT("_"&amp;_xlfn.XLOOKUP(BK$2,WatchbillMONTHLY!$A$20:$U$20,OFFSET(WatchbillMONTHLY!$A$20:$U$20,1,2))))=$A7,_xlfn.XLOOKUP(BK$2,WatchbillMONTHLY!$A$20:$U$20,OFFSET(WatchbillMONTHLY!$A$20:$U$20,1,2)),FALSE),TRUE,FALSE)),
IF(_xlfn.XLOOKUP(BK$2,WatchbillMONTHLY!$A$37:$U$37,OFFSET(WatchbillMONTHLY!$A$37:$U$37,1,2))=IF(_xlfn.XLOOKUP($A7,INDIRECT("_"&amp;_xlfn.XLOOKUP(BK$2,WatchbillMONTHLY!$A$37:$U$37,OFFSET(WatchbillMONTHLY!$A$37:$U$37,1,2))),INDIRECT("_"&amp;_xlfn.XLOOKUP(BK$2,WatchbillMONTHLY!$A$37:$U$37,OFFSET(WatchbillMONTHLY!$A$37:$U$37,1,2))))=$A7,_xlfn.XLOOKUP(BK$2,WatchbillMONTHLY!$A$37:$U$37,OFFSET(WatchbillMONTHLY!$A$37:$U$37,1,2)),FALSE),TRUE,FALSE)),
IF(_xlfn.XLOOKUP(BK$2,WatchbillMONTHLY!$A$54:$U$54,OFFSET(WatchbillMONTHLY!$A$54:$U$54,1,2))=IF(_xlfn.XLOOKUP($A7,INDIRECT("_"&amp;_xlfn.XLOOKUP(BK$2,WatchbillMONTHLY!$A$54:$U$54,OFFSET(WatchbillMONTHLY!$A$54:$U$54,1,2))),INDIRECT("_"&amp;_xlfn.XLOOKUP(BK$2,WatchbillMONTHLY!$A$54:$U$54,OFFSET(WatchbillMONTHLY!$A$54:$U$54,1,2))))=$A7,_xlfn.XLOOKUP(BK$2,WatchbillMONTHLY!$A$54:$U$54,OFFSET(WatchbillMONTHLY!$A$54:$U$54,1,2)),FALSE),TRUE,FALSE)),
IF(_xlfn.XLOOKUP(BK$2,WatchbillMONTHLY!$A$71:$U$71,OFFSET(WatchbillMONTHLY!$A$71:$U$71,1,2))=IF(_xlfn.XLOOKUP($A7,INDIRECT("_"&amp;_xlfn.XLOOKUP(BK$2,WatchbillMONTHLY!$A$71:$U$71,OFFSET(WatchbillMONTHLY!$A$71:$U$71,1,2))),INDIRECT("_"&amp;_xlfn.XLOOKUP(BK$2,WatchbillMONTHLY!$A$71:$U$71,OFFSET(WatchbillMONTHLY!$A$71:$U$71,1,2))))=$A7,_xlfn.XLOOKUP(BK$2,WatchbillMONTHLY!$A$71:$U$71,OFFSET(WatchbillMONTHLY!$A$71:$U$71,1,2)),FALSE),TRUE,FALSE)),
IF(_xlfn.XLOOKUP(BK$2,WatchbillMONTHLY!$A$88:$U$88,OFFSET(WatchbillMONTHLY!$A$88:$U$88,1,2))=IF(_xlfn.XLOOKUP($A7,INDIRECT("_"&amp;_xlfn.XLOOKUP(BK$2,WatchbillMONTHLY!$A$88:$U$88,OFFSET(WatchbillMONTHLY!$A$88:$U$88,1,2))),INDIRECT("_"&amp;_xlfn.XLOOKUP(BK$2,WatchbillMONTHLY!$A$88:$U$88,OFFSET(WatchbillMONTHLY!$A$88:$U$88,1,2))))=$A7,_xlfn.XLOOKUP(BK$2,WatchbillMONTHLY!$A$88:$U$88,OFFSET(WatchbillMONTHLY!$A$88:$U$88,1,2)),FALSE),TRUE,FALSE)),
FALSE),FALSE)</f>
        <v>0</v>
      </c>
      <c r="BL7" s="209" t="b" cm="1">
        <f t="array" aca="1" ref="BL7" ca="1">IF(AND($A7 &gt; 0, AE7 &gt; 0,BL$2&lt;MiscFormulas!$A$5+1),
_xlfn.IFNA(
_xlfn.IFNA(
_xlfn.IFNA(
_xlfn.IFNA(
_xlfn.IFNA(
_xlfn.IFNA(
IF(_xlfn.XLOOKUP(BL$2,WatchbillMONTHLY!$A$3:$U$3,OFFSET(WatchbillMONTHLY!$A$3:$U$3,1,2))=IF(_xlfn.XLOOKUP($A7,INDIRECT("_"&amp;_xlfn.XLOOKUP(BL$2,WatchbillMONTHLY!$A$3:$U$3,OFFSET(WatchbillMONTHLY!$A$3:$U$3,1,2))),INDIRECT("_"&amp;_xlfn.XLOOKUP(BL$2,WatchbillMONTHLY!$A$3:$U$3,OFFSET(WatchbillMONTHLY!$A$3:$U$3,1,2))))=$A7,_xlfn.XLOOKUP(BL$2,WatchbillMONTHLY!$A$3:$U$3,OFFSET(WatchbillMONTHLY!$A$3:$U$3,1,2)),FALSE),TRUE,FALSE),
IF(_xlfn.XLOOKUP(BL$2,WatchbillMONTHLY!$A$20:$U$20,OFFSET(WatchbillMONTHLY!$A$20:$U$20,1,2))=IF(_xlfn.XLOOKUP($A7,INDIRECT("_"&amp;_xlfn.XLOOKUP(BL$2,WatchbillMONTHLY!$A$20:$U$20,OFFSET(WatchbillMONTHLY!$A$20:$U$20,1,2))),INDIRECT("_"&amp;_xlfn.XLOOKUP(BL$2,WatchbillMONTHLY!$A$20:$U$20,OFFSET(WatchbillMONTHLY!$A$20:$U$20,1,2))))=$A7,_xlfn.XLOOKUP(BL$2,WatchbillMONTHLY!$A$20:$U$20,OFFSET(WatchbillMONTHLY!$A$20:$U$20,1,2)),FALSE),TRUE,FALSE)),
IF(_xlfn.XLOOKUP(BL$2,WatchbillMONTHLY!$A$37:$U$37,OFFSET(WatchbillMONTHLY!$A$37:$U$37,1,2))=IF(_xlfn.XLOOKUP($A7,INDIRECT("_"&amp;_xlfn.XLOOKUP(BL$2,WatchbillMONTHLY!$A$37:$U$37,OFFSET(WatchbillMONTHLY!$A$37:$U$37,1,2))),INDIRECT("_"&amp;_xlfn.XLOOKUP(BL$2,WatchbillMONTHLY!$A$37:$U$37,OFFSET(WatchbillMONTHLY!$A$37:$U$37,1,2))))=$A7,_xlfn.XLOOKUP(BL$2,WatchbillMONTHLY!$A$37:$U$37,OFFSET(WatchbillMONTHLY!$A$37:$U$37,1,2)),FALSE),TRUE,FALSE)),
IF(_xlfn.XLOOKUP(BL$2,WatchbillMONTHLY!$A$54:$U$54,OFFSET(WatchbillMONTHLY!$A$54:$U$54,1,2))=IF(_xlfn.XLOOKUP($A7,INDIRECT("_"&amp;_xlfn.XLOOKUP(BL$2,WatchbillMONTHLY!$A$54:$U$54,OFFSET(WatchbillMONTHLY!$A$54:$U$54,1,2))),INDIRECT("_"&amp;_xlfn.XLOOKUP(BL$2,WatchbillMONTHLY!$A$54:$U$54,OFFSET(WatchbillMONTHLY!$A$54:$U$54,1,2))))=$A7,_xlfn.XLOOKUP(BL$2,WatchbillMONTHLY!$A$54:$U$54,OFFSET(WatchbillMONTHLY!$A$54:$U$54,1,2)),FALSE),TRUE,FALSE)),
IF(_xlfn.XLOOKUP(BL$2,WatchbillMONTHLY!$A$71:$U$71,OFFSET(WatchbillMONTHLY!$A$71:$U$71,1,2))=IF(_xlfn.XLOOKUP($A7,INDIRECT("_"&amp;_xlfn.XLOOKUP(BL$2,WatchbillMONTHLY!$A$71:$U$71,OFFSET(WatchbillMONTHLY!$A$71:$U$71,1,2))),INDIRECT("_"&amp;_xlfn.XLOOKUP(BL$2,WatchbillMONTHLY!$A$71:$U$71,OFFSET(WatchbillMONTHLY!$A$71:$U$71,1,2))))=$A7,_xlfn.XLOOKUP(BL$2,WatchbillMONTHLY!$A$71:$U$71,OFFSET(WatchbillMONTHLY!$A$71:$U$71,1,2)),FALSE),TRUE,FALSE)),
IF(_xlfn.XLOOKUP(BL$2,WatchbillMONTHLY!$A$88:$U$88,OFFSET(WatchbillMONTHLY!$A$88:$U$88,1,2))=IF(_xlfn.XLOOKUP($A7,INDIRECT("_"&amp;_xlfn.XLOOKUP(BL$2,WatchbillMONTHLY!$A$88:$U$88,OFFSET(WatchbillMONTHLY!$A$88:$U$88,1,2))),INDIRECT("_"&amp;_xlfn.XLOOKUP(BL$2,WatchbillMONTHLY!$A$88:$U$88,OFFSET(WatchbillMONTHLY!$A$88:$U$88,1,2))))=$A7,_xlfn.XLOOKUP(BL$2,WatchbillMONTHLY!$A$88:$U$88,OFFSET(WatchbillMONTHLY!$A$88:$U$88,1,2)),FALSE),TRUE,FALSE)),
FALSE),FALSE)</f>
        <v>0</v>
      </c>
      <c r="BM7" s="209" t="b" cm="1">
        <f t="array" aca="1" ref="BM7" ca="1">IF(AND($A7 &gt; 0, AF7 &gt; 0,BM$2&lt;MiscFormulas!$A$5+1),
_xlfn.IFNA(
_xlfn.IFNA(
_xlfn.IFNA(
_xlfn.IFNA(
_xlfn.IFNA(
_xlfn.IFNA(
IF(_xlfn.XLOOKUP(BM$2,WatchbillMONTHLY!$A$3:$U$3,OFFSET(WatchbillMONTHLY!$A$3:$U$3,1,2))=IF(_xlfn.XLOOKUP($A7,INDIRECT("_"&amp;_xlfn.XLOOKUP(BM$2,WatchbillMONTHLY!$A$3:$U$3,OFFSET(WatchbillMONTHLY!$A$3:$U$3,1,2))),INDIRECT("_"&amp;_xlfn.XLOOKUP(BM$2,WatchbillMONTHLY!$A$3:$U$3,OFFSET(WatchbillMONTHLY!$A$3:$U$3,1,2))))=$A7,_xlfn.XLOOKUP(BM$2,WatchbillMONTHLY!$A$3:$U$3,OFFSET(WatchbillMONTHLY!$A$3:$U$3,1,2)),FALSE),TRUE,FALSE),
IF(_xlfn.XLOOKUP(BM$2,WatchbillMONTHLY!$A$20:$U$20,OFFSET(WatchbillMONTHLY!$A$20:$U$20,1,2))=IF(_xlfn.XLOOKUP($A7,INDIRECT("_"&amp;_xlfn.XLOOKUP(BM$2,WatchbillMONTHLY!$A$20:$U$20,OFFSET(WatchbillMONTHLY!$A$20:$U$20,1,2))),INDIRECT("_"&amp;_xlfn.XLOOKUP(BM$2,WatchbillMONTHLY!$A$20:$U$20,OFFSET(WatchbillMONTHLY!$A$20:$U$20,1,2))))=$A7,_xlfn.XLOOKUP(BM$2,WatchbillMONTHLY!$A$20:$U$20,OFFSET(WatchbillMONTHLY!$A$20:$U$20,1,2)),FALSE),TRUE,FALSE)),
IF(_xlfn.XLOOKUP(BM$2,WatchbillMONTHLY!$A$37:$U$37,OFFSET(WatchbillMONTHLY!$A$37:$U$37,1,2))=IF(_xlfn.XLOOKUP($A7,INDIRECT("_"&amp;_xlfn.XLOOKUP(BM$2,WatchbillMONTHLY!$A$37:$U$37,OFFSET(WatchbillMONTHLY!$A$37:$U$37,1,2))),INDIRECT("_"&amp;_xlfn.XLOOKUP(BM$2,WatchbillMONTHLY!$A$37:$U$37,OFFSET(WatchbillMONTHLY!$A$37:$U$37,1,2))))=$A7,_xlfn.XLOOKUP(BM$2,WatchbillMONTHLY!$A$37:$U$37,OFFSET(WatchbillMONTHLY!$A$37:$U$37,1,2)),FALSE),TRUE,FALSE)),
IF(_xlfn.XLOOKUP(BM$2,WatchbillMONTHLY!$A$54:$U$54,OFFSET(WatchbillMONTHLY!$A$54:$U$54,1,2))=IF(_xlfn.XLOOKUP($A7,INDIRECT("_"&amp;_xlfn.XLOOKUP(BM$2,WatchbillMONTHLY!$A$54:$U$54,OFFSET(WatchbillMONTHLY!$A$54:$U$54,1,2))),INDIRECT("_"&amp;_xlfn.XLOOKUP(BM$2,WatchbillMONTHLY!$A$54:$U$54,OFFSET(WatchbillMONTHLY!$A$54:$U$54,1,2))))=$A7,_xlfn.XLOOKUP(BM$2,WatchbillMONTHLY!$A$54:$U$54,OFFSET(WatchbillMONTHLY!$A$54:$U$54,1,2)),FALSE),TRUE,FALSE)),
IF(_xlfn.XLOOKUP(BM$2,WatchbillMONTHLY!$A$71:$U$71,OFFSET(WatchbillMONTHLY!$A$71:$U$71,1,2))=IF(_xlfn.XLOOKUP($A7,INDIRECT("_"&amp;_xlfn.XLOOKUP(BM$2,WatchbillMONTHLY!$A$71:$U$71,OFFSET(WatchbillMONTHLY!$A$71:$U$71,1,2))),INDIRECT("_"&amp;_xlfn.XLOOKUP(BM$2,WatchbillMONTHLY!$A$71:$U$71,OFFSET(WatchbillMONTHLY!$A$71:$U$71,1,2))))=$A7,_xlfn.XLOOKUP(BM$2,WatchbillMONTHLY!$A$71:$U$71,OFFSET(WatchbillMONTHLY!$A$71:$U$71,1,2)),FALSE),TRUE,FALSE)),
IF(_xlfn.XLOOKUP(BM$2,WatchbillMONTHLY!$A$88:$U$88,OFFSET(WatchbillMONTHLY!$A$88:$U$88,1,2))=IF(_xlfn.XLOOKUP($A7,INDIRECT("_"&amp;_xlfn.XLOOKUP(BM$2,WatchbillMONTHLY!$A$88:$U$88,OFFSET(WatchbillMONTHLY!$A$88:$U$88,1,2))),INDIRECT("_"&amp;_xlfn.XLOOKUP(BM$2,WatchbillMONTHLY!$A$88:$U$88,OFFSET(WatchbillMONTHLY!$A$88:$U$88,1,2))))=$A7,_xlfn.XLOOKUP(BM$2,WatchbillMONTHLY!$A$88:$U$88,OFFSET(WatchbillMONTHLY!$A$88:$U$88,1,2)),FALSE),TRUE,FALSE)),
FALSE),FALSE)</f>
        <v>0</v>
      </c>
      <c r="BN7" s="209" t="b" cm="1">
        <f t="array" aca="1" ref="BN7" ca="1">IF(AND($A7 &gt; 0, AG7 &gt; 0,BN$2&lt;MiscFormulas!$A$5+1),
_xlfn.IFNA(
_xlfn.IFNA(
_xlfn.IFNA(
_xlfn.IFNA(
_xlfn.IFNA(
_xlfn.IFNA(
IF(_xlfn.XLOOKUP(BN$2,WatchbillMONTHLY!$A$3:$U$3,OFFSET(WatchbillMONTHLY!$A$3:$U$3,1,2))=IF(_xlfn.XLOOKUP($A7,INDIRECT("_"&amp;_xlfn.XLOOKUP(BN$2,WatchbillMONTHLY!$A$3:$U$3,OFFSET(WatchbillMONTHLY!$A$3:$U$3,1,2))),INDIRECT("_"&amp;_xlfn.XLOOKUP(BN$2,WatchbillMONTHLY!$A$3:$U$3,OFFSET(WatchbillMONTHLY!$A$3:$U$3,1,2))))=$A7,_xlfn.XLOOKUP(BN$2,WatchbillMONTHLY!$A$3:$U$3,OFFSET(WatchbillMONTHLY!$A$3:$U$3,1,2)),FALSE),TRUE,FALSE),
IF(_xlfn.XLOOKUP(BN$2,WatchbillMONTHLY!$A$20:$U$20,OFFSET(WatchbillMONTHLY!$A$20:$U$20,1,2))=IF(_xlfn.XLOOKUP($A7,INDIRECT("_"&amp;_xlfn.XLOOKUP(BN$2,WatchbillMONTHLY!$A$20:$U$20,OFFSET(WatchbillMONTHLY!$A$20:$U$20,1,2))),INDIRECT("_"&amp;_xlfn.XLOOKUP(BN$2,WatchbillMONTHLY!$A$20:$U$20,OFFSET(WatchbillMONTHLY!$A$20:$U$20,1,2))))=$A7,_xlfn.XLOOKUP(BN$2,WatchbillMONTHLY!$A$20:$U$20,OFFSET(WatchbillMONTHLY!$A$20:$U$20,1,2)),FALSE),TRUE,FALSE)),
IF(_xlfn.XLOOKUP(BN$2,WatchbillMONTHLY!$A$37:$U$37,OFFSET(WatchbillMONTHLY!$A$37:$U$37,1,2))=IF(_xlfn.XLOOKUP($A7,INDIRECT("_"&amp;_xlfn.XLOOKUP(BN$2,WatchbillMONTHLY!$A$37:$U$37,OFFSET(WatchbillMONTHLY!$A$37:$U$37,1,2))),INDIRECT("_"&amp;_xlfn.XLOOKUP(BN$2,WatchbillMONTHLY!$A$37:$U$37,OFFSET(WatchbillMONTHLY!$A$37:$U$37,1,2))))=$A7,_xlfn.XLOOKUP(BN$2,WatchbillMONTHLY!$A$37:$U$37,OFFSET(WatchbillMONTHLY!$A$37:$U$37,1,2)),FALSE),TRUE,FALSE)),
IF(_xlfn.XLOOKUP(BN$2,WatchbillMONTHLY!$A$54:$U$54,OFFSET(WatchbillMONTHLY!$A$54:$U$54,1,2))=IF(_xlfn.XLOOKUP($A7,INDIRECT("_"&amp;_xlfn.XLOOKUP(BN$2,WatchbillMONTHLY!$A$54:$U$54,OFFSET(WatchbillMONTHLY!$A$54:$U$54,1,2))),INDIRECT("_"&amp;_xlfn.XLOOKUP(BN$2,WatchbillMONTHLY!$A$54:$U$54,OFFSET(WatchbillMONTHLY!$A$54:$U$54,1,2))))=$A7,_xlfn.XLOOKUP(BN$2,WatchbillMONTHLY!$A$54:$U$54,OFFSET(WatchbillMONTHLY!$A$54:$U$54,1,2)),FALSE),TRUE,FALSE)),
IF(_xlfn.XLOOKUP(BN$2,WatchbillMONTHLY!$A$71:$U$71,OFFSET(WatchbillMONTHLY!$A$71:$U$71,1,2))=IF(_xlfn.XLOOKUP($A7,INDIRECT("_"&amp;_xlfn.XLOOKUP(BN$2,WatchbillMONTHLY!$A$71:$U$71,OFFSET(WatchbillMONTHLY!$A$71:$U$71,1,2))),INDIRECT("_"&amp;_xlfn.XLOOKUP(BN$2,WatchbillMONTHLY!$A$71:$U$71,OFFSET(WatchbillMONTHLY!$A$71:$U$71,1,2))))=$A7,_xlfn.XLOOKUP(BN$2,WatchbillMONTHLY!$A$71:$U$71,OFFSET(WatchbillMONTHLY!$A$71:$U$71,1,2)),FALSE),TRUE,FALSE)),
IF(_xlfn.XLOOKUP(BN$2,WatchbillMONTHLY!$A$88:$U$88,OFFSET(WatchbillMONTHLY!$A$88:$U$88,1,2))=IF(_xlfn.XLOOKUP($A7,INDIRECT("_"&amp;_xlfn.XLOOKUP(BN$2,WatchbillMONTHLY!$A$88:$U$88,OFFSET(WatchbillMONTHLY!$A$88:$U$88,1,2))),INDIRECT("_"&amp;_xlfn.XLOOKUP(BN$2,WatchbillMONTHLY!$A$88:$U$88,OFFSET(WatchbillMONTHLY!$A$88:$U$88,1,2))))=$A7,_xlfn.XLOOKUP(BN$2,WatchbillMONTHLY!$A$88:$U$88,OFFSET(WatchbillMONTHLY!$A$88:$U$88,1,2)),FALSE),TRUE,FALSE)),
FALSE),FALSE)</f>
        <v>0</v>
      </c>
      <c r="BO7" s="209" t="b" cm="1">
        <f t="array" aca="1" ref="BO7" ca="1">IF(
    AND($A7 &gt; 0, AH7 &gt; 0,BO$2&lt;MiscFormulas!$A$5+1),
    ISNUMBER(
        MATCH($A7,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 s="210"/>
      <c r="BQ7" s="98"/>
      <c r="BR7" s="98"/>
      <c r="BS7" s="98"/>
      <c r="BT7" s="98"/>
      <c r="BU7" s="98"/>
    </row>
    <row r="8" spans="1:73" x14ac:dyDescent="0.35">
      <c r="A8" t="str">
        <v>EX3 Amy, G.</v>
      </c>
      <c r="B8" s="214" t="str">
        <v>EX3 Amy, Grant</v>
      </c>
      <c r="C8" s="218"/>
      <c r="D8" s="230"/>
      <c r="E8" s="231"/>
      <c r="F8" s="231"/>
      <c r="G8" s="231"/>
      <c r="H8" s="231"/>
      <c r="I8" s="231"/>
      <c r="J8" s="231"/>
      <c r="K8" s="231"/>
      <c r="L8" s="231"/>
      <c r="M8" s="231"/>
      <c r="N8" s="231"/>
      <c r="O8" s="231"/>
      <c r="P8" s="231"/>
      <c r="Q8" s="231"/>
      <c r="R8" s="231"/>
      <c r="S8" s="231"/>
      <c r="T8" s="231"/>
      <c r="U8" s="231"/>
      <c r="V8" s="231"/>
      <c r="W8" s="231"/>
      <c r="X8" s="231"/>
      <c r="Y8" s="231"/>
      <c r="Z8" s="231" t="s">
        <v>266</v>
      </c>
      <c r="AA8" s="231"/>
      <c r="AB8" s="231"/>
      <c r="AC8" s="231"/>
      <c r="AD8" s="231"/>
      <c r="AE8" s="231"/>
      <c r="AF8" s="231"/>
      <c r="AG8" s="231"/>
      <c r="AH8" s="179"/>
      <c r="AI8" s="209"/>
      <c r="AJ8" s="209" t="str" cm="1">
        <f t="array" aca="1" ref="AJ8" ca="1">IF(OR(AK8:BN8=TRUE),$A8&amp;" :  ","")&amp;_xlfn.TEXTJOIN(" | ",TRUE,IF(AK8:BN8=TRUE,$AK$2:$BN$2,""))</f>
        <v/>
      </c>
      <c r="AK8" s="209" t="b" cm="1">
        <f t="array" aca="1" ref="AK8" ca="1">IF(AND($A8 &gt; 0, D8 &gt; 0,AK$2&lt;MiscFormulas!$A$5+1),
_xlfn.IFNA(
_xlfn.IFNA(
_xlfn.IFNA(
_xlfn.IFNA(
_xlfn.IFNA(
_xlfn.IFNA(
IF(_xlfn.XLOOKUP(AK$2,WatchbillMONTHLY!$A$3:$U$3,OFFSET(WatchbillMONTHLY!$A$3:$U$3,1,2))=IF(_xlfn.XLOOKUP($A8,INDIRECT("_"&amp;_xlfn.XLOOKUP(AK$2,WatchbillMONTHLY!$A$3:$U$3,OFFSET(WatchbillMONTHLY!$A$3:$U$3,1,2))),INDIRECT("_"&amp;_xlfn.XLOOKUP(AK$2,WatchbillMONTHLY!$A$3:$U$3,OFFSET(WatchbillMONTHLY!$A$3:$U$3,1,2))))=$A8,_xlfn.XLOOKUP(AK$2,WatchbillMONTHLY!$A$3:$U$3,OFFSET(WatchbillMONTHLY!$A$3:$U$3,1,2)),FALSE),TRUE,FALSE),
IF(_xlfn.XLOOKUP(AK$2,WatchbillMONTHLY!$A$20:$U$20,OFFSET(WatchbillMONTHLY!$A$20:$U$20,1,2))=IF(_xlfn.XLOOKUP($A8,INDIRECT("_"&amp;_xlfn.XLOOKUP(AK$2,WatchbillMONTHLY!$A$20:$U$20,OFFSET(WatchbillMONTHLY!$A$20:$U$20,1,2))),INDIRECT("_"&amp;_xlfn.XLOOKUP(AK$2,WatchbillMONTHLY!$A$20:$U$20,OFFSET(WatchbillMONTHLY!$A$20:$U$20,1,2))))=$A8,_xlfn.XLOOKUP(AK$2,WatchbillMONTHLY!$A$20:$U$20,OFFSET(WatchbillMONTHLY!$A$20:$U$20,1,2)),FALSE),TRUE,FALSE)),
IF(_xlfn.XLOOKUP(AK$2,WatchbillMONTHLY!$A$37:$U$37,OFFSET(WatchbillMONTHLY!$A$37:$U$37,1,2))=IF(_xlfn.XLOOKUP($A8,INDIRECT("_"&amp;_xlfn.XLOOKUP(AK$2,WatchbillMONTHLY!$A$37:$U$37,OFFSET(WatchbillMONTHLY!$A$37:$U$37,1,2))),INDIRECT("_"&amp;_xlfn.XLOOKUP(AK$2,WatchbillMONTHLY!$A$37:$U$37,OFFSET(WatchbillMONTHLY!$A$37:$U$37,1,2))))=$A8,_xlfn.XLOOKUP(AK$2,WatchbillMONTHLY!$A$37:$U$37,OFFSET(WatchbillMONTHLY!$A$37:$U$37,1,2)),FALSE),TRUE,FALSE)),
IF(_xlfn.XLOOKUP(AK$2,WatchbillMONTHLY!$A$54:$U$54,OFFSET(WatchbillMONTHLY!$A$54:$U$54,1,2))=IF(_xlfn.XLOOKUP($A8,INDIRECT("_"&amp;_xlfn.XLOOKUP(AK$2,WatchbillMONTHLY!$A$54:$U$54,OFFSET(WatchbillMONTHLY!$A$54:$U$54,1,2))),INDIRECT("_"&amp;_xlfn.XLOOKUP(AK$2,WatchbillMONTHLY!$A$54:$U$54,OFFSET(WatchbillMONTHLY!$A$54:$U$54,1,2))))=$A8,_xlfn.XLOOKUP(AK$2,WatchbillMONTHLY!$A$54:$U$54,OFFSET(WatchbillMONTHLY!$A$54:$U$54,1,2)),FALSE),TRUE,FALSE)),
IF(_xlfn.XLOOKUP(AK$2,WatchbillMONTHLY!$A$71:$U$71,OFFSET(WatchbillMONTHLY!$A$71:$U$71,1,2))=IF(_xlfn.XLOOKUP($A8,INDIRECT("_"&amp;_xlfn.XLOOKUP(AK$2,WatchbillMONTHLY!$A$71:$U$71,OFFSET(WatchbillMONTHLY!$A$71:$U$71,1,2))),INDIRECT("_"&amp;_xlfn.XLOOKUP(AK$2,WatchbillMONTHLY!$A$71:$U$71,OFFSET(WatchbillMONTHLY!$A$71:$U$71,1,2))))=$A8,_xlfn.XLOOKUP(AK$2,WatchbillMONTHLY!$A$71:$U$71,OFFSET(WatchbillMONTHLY!$A$71:$U$71,1,2)),FALSE),TRUE,FALSE)),
IF(_xlfn.XLOOKUP(AK$2,WatchbillMONTHLY!$A$88:$U$88,OFFSET(WatchbillMONTHLY!$A$88:$U$88,1,2))=IF(_xlfn.XLOOKUP($A8,INDIRECT("_"&amp;_xlfn.XLOOKUP(AK$2,WatchbillMONTHLY!$A$88:$U$88,OFFSET(WatchbillMONTHLY!$A$88:$U$88,1,2))),INDIRECT("_"&amp;_xlfn.XLOOKUP(AK$2,WatchbillMONTHLY!$A$88:$U$88,OFFSET(WatchbillMONTHLY!$A$88:$U$88,1,2))))=$A8,_xlfn.XLOOKUP(AK$2,WatchbillMONTHLY!$A$88:$U$88,OFFSET(WatchbillMONTHLY!$A$88:$U$88,1,2)),FALSE),TRUE,FALSE)),
FALSE),FALSE)</f>
        <v>0</v>
      </c>
      <c r="AL8" s="209" t="b" cm="1">
        <f t="array" aca="1" ref="AL8" ca="1">IF(AND($A8 &gt; 0, E8 &gt; 0,AL$2&lt;MiscFormulas!$A$5+1),
_xlfn.IFNA(
_xlfn.IFNA(
_xlfn.IFNA(
_xlfn.IFNA(
_xlfn.IFNA(
_xlfn.IFNA(
IF(_xlfn.XLOOKUP(AL$2,WatchbillMONTHLY!$A$3:$U$3,OFFSET(WatchbillMONTHLY!$A$3:$U$3,1,2))=IF(_xlfn.XLOOKUP($A8,INDIRECT("_"&amp;_xlfn.XLOOKUP(AL$2,WatchbillMONTHLY!$A$3:$U$3,OFFSET(WatchbillMONTHLY!$A$3:$U$3,1,2))),INDIRECT("_"&amp;_xlfn.XLOOKUP(AL$2,WatchbillMONTHLY!$A$3:$U$3,OFFSET(WatchbillMONTHLY!$A$3:$U$3,1,2))))=$A8,_xlfn.XLOOKUP(AL$2,WatchbillMONTHLY!$A$3:$U$3,OFFSET(WatchbillMONTHLY!$A$3:$U$3,1,2)),FALSE),TRUE,FALSE),
IF(_xlfn.XLOOKUP(AL$2,WatchbillMONTHLY!$A$20:$U$20,OFFSET(WatchbillMONTHLY!$A$20:$U$20,1,2))=IF(_xlfn.XLOOKUP($A8,INDIRECT("_"&amp;_xlfn.XLOOKUP(AL$2,WatchbillMONTHLY!$A$20:$U$20,OFFSET(WatchbillMONTHLY!$A$20:$U$20,1,2))),INDIRECT("_"&amp;_xlfn.XLOOKUP(AL$2,WatchbillMONTHLY!$A$20:$U$20,OFFSET(WatchbillMONTHLY!$A$20:$U$20,1,2))))=$A8,_xlfn.XLOOKUP(AL$2,WatchbillMONTHLY!$A$20:$U$20,OFFSET(WatchbillMONTHLY!$A$20:$U$20,1,2)),FALSE),TRUE,FALSE)),
IF(_xlfn.XLOOKUP(AL$2,WatchbillMONTHLY!$A$37:$U$37,OFFSET(WatchbillMONTHLY!$A$37:$U$37,1,2))=IF(_xlfn.XLOOKUP($A8,INDIRECT("_"&amp;_xlfn.XLOOKUP(AL$2,WatchbillMONTHLY!$A$37:$U$37,OFFSET(WatchbillMONTHLY!$A$37:$U$37,1,2))),INDIRECT("_"&amp;_xlfn.XLOOKUP(AL$2,WatchbillMONTHLY!$A$37:$U$37,OFFSET(WatchbillMONTHLY!$A$37:$U$37,1,2))))=$A8,_xlfn.XLOOKUP(AL$2,WatchbillMONTHLY!$A$37:$U$37,OFFSET(WatchbillMONTHLY!$A$37:$U$37,1,2)),FALSE),TRUE,FALSE)),
IF(_xlfn.XLOOKUP(AL$2,WatchbillMONTHLY!$A$54:$U$54,OFFSET(WatchbillMONTHLY!$A$54:$U$54,1,2))=IF(_xlfn.XLOOKUP($A8,INDIRECT("_"&amp;_xlfn.XLOOKUP(AL$2,WatchbillMONTHLY!$A$54:$U$54,OFFSET(WatchbillMONTHLY!$A$54:$U$54,1,2))),INDIRECT("_"&amp;_xlfn.XLOOKUP(AL$2,WatchbillMONTHLY!$A$54:$U$54,OFFSET(WatchbillMONTHLY!$A$54:$U$54,1,2))))=$A8,_xlfn.XLOOKUP(AL$2,WatchbillMONTHLY!$A$54:$U$54,OFFSET(WatchbillMONTHLY!$A$54:$U$54,1,2)),FALSE),TRUE,FALSE)),
IF(_xlfn.XLOOKUP(AL$2,WatchbillMONTHLY!$A$71:$U$71,OFFSET(WatchbillMONTHLY!$A$71:$U$71,1,2))=IF(_xlfn.XLOOKUP($A8,INDIRECT("_"&amp;_xlfn.XLOOKUP(AL$2,WatchbillMONTHLY!$A$71:$U$71,OFFSET(WatchbillMONTHLY!$A$71:$U$71,1,2))),INDIRECT("_"&amp;_xlfn.XLOOKUP(AL$2,WatchbillMONTHLY!$A$71:$U$71,OFFSET(WatchbillMONTHLY!$A$71:$U$71,1,2))))=$A8,_xlfn.XLOOKUP(AL$2,WatchbillMONTHLY!$A$71:$U$71,OFFSET(WatchbillMONTHLY!$A$71:$U$71,1,2)),FALSE),TRUE,FALSE)),
IF(_xlfn.XLOOKUP(AL$2,WatchbillMONTHLY!$A$88:$U$88,OFFSET(WatchbillMONTHLY!$A$88:$U$88,1,2))=IF(_xlfn.XLOOKUP($A8,INDIRECT("_"&amp;_xlfn.XLOOKUP(AL$2,WatchbillMONTHLY!$A$88:$U$88,OFFSET(WatchbillMONTHLY!$A$88:$U$88,1,2))),INDIRECT("_"&amp;_xlfn.XLOOKUP(AL$2,WatchbillMONTHLY!$A$88:$U$88,OFFSET(WatchbillMONTHLY!$A$88:$U$88,1,2))))=$A8,_xlfn.XLOOKUP(AL$2,WatchbillMONTHLY!$A$88:$U$88,OFFSET(WatchbillMONTHLY!$A$88:$U$88,1,2)),FALSE),TRUE,FALSE)),
FALSE),FALSE)</f>
        <v>0</v>
      </c>
      <c r="AM8" s="209" t="b" cm="1">
        <f t="array" aca="1" ref="AM8" ca="1">IF(AND($A8 &gt; 0, F8 &gt; 0,AM$2&lt;MiscFormulas!$A$5+1),
_xlfn.IFNA(
_xlfn.IFNA(
_xlfn.IFNA(
_xlfn.IFNA(
_xlfn.IFNA(
_xlfn.IFNA(
IF(_xlfn.XLOOKUP(AM$2,WatchbillMONTHLY!$A$3:$U$3,OFFSET(WatchbillMONTHLY!$A$3:$U$3,1,2))=IF(_xlfn.XLOOKUP($A8,INDIRECT("_"&amp;_xlfn.XLOOKUP(AM$2,WatchbillMONTHLY!$A$3:$U$3,OFFSET(WatchbillMONTHLY!$A$3:$U$3,1,2))),INDIRECT("_"&amp;_xlfn.XLOOKUP(AM$2,WatchbillMONTHLY!$A$3:$U$3,OFFSET(WatchbillMONTHLY!$A$3:$U$3,1,2))))=$A8,_xlfn.XLOOKUP(AM$2,WatchbillMONTHLY!$A$3:$U$3,OFFSET(WatchbillMONTHLY!$A$3:$U$3,1,2)),FALSE),TRUE,FALSE),
IF(_xlfn.XLOOKUP(AM$2,WatchbillMONTHLY!$A$20:$U$20,OFFSET(WatchbillMONTHLY!$A$20:$U$20,1,2))=IF(_xlfn.XLOOKUP($A8,INDIRECT("_"&amp;_xlfn.XLOOKUP(AM$2,WatchbillMONTHLY!$A$20:$U$20,OFFSET(WatchbillMONTHLY!$A$20:$U$20,1,2))),INDIRECT("_"&amp;_xlfn.XLOOKUP(AM$2,WatchbillMONTHLY!$A$20:$U$20,OFFSET(WatchbillMONTHLY!$A$20:$U$20,1,2))))=$A8,_xlfn.XLOOKUP(AM$2,WatchbillMONTHLY!$A$20:$U$20,OFFSET(WatchbillMONTHLY!$A$20:$U$20,1,2)),FALSE),TRUE,FALSE)),
IF(_xlfn.XLOOKUP(AM$2,WatchbillMONTHLY!$A$37:$U$37,OFFSET(WatchbillMONTHLY!$A$37:$U$37,1,2))=IF(_xlfn.XLOOKUP($A8,INDIRECT("_"&amp;_xlfn.XLOOKUP(AM$2,WatchbillMONTHLY!$A$37:$U$37,OFFSET(WatchbillMONTHLY!$A$37:$U$37,1,2))),INDIRECT("_"&amp;_xlfn.XLOOKUP(AM$2,WatchbillMONTHLY!$A$37:$U$37,OFFSET(WatchbillMONTHLY!$A$37:$U$37,1,2))))=$A8,_xlfn.XLOOKUP(AM$2,WatchbillMONTHLY!$A$37:$U$37,OFFSET(WatchbillMONTHLY!$A$37:$U$37,1,2)),FALSE),TRUE,FALSE)),
IF(_xlfn.XLOOKUP(AM$2,WatchbillMONTHLY!$A$54:$U$54,OFFSET(WatchbillMONTHLY!$A$54:$U$54,1,2))=IF(_xlfn.XLOOKUP($A8,INDIRECT("_"&amp;_xlfn.XLOOKUP(AM$2,WatchbillMONTHLY!$A$54:$U$54,OFFSET(WatchbillMONTHLY!$A$54:$U$54,1,2))),INDIRECT("_"&amp;_xlfn.XLOOKUP(AM$2,WatchbillMONTHLY!$A$54:$U$54,OFFSET(WatchbillMONTHLY!$A$54:$U$54,1,2))))=$A8,_xlfn.XLOOKUP(AM$2,WatchbillMONTHLY!$A$54:$U$54,OFFSET(WatchbillMONTHLY!$A$54:$U$54,1,2)),FALSE),TRUE,FALSE)),
IF(_xlfn.XLOOKUP(AM$2,WatchbillMONTHLY!$A$71:$U$71,OFFSET(WatchbillMONTHLY!$A$71:$U$71,1,2))=IF(_xlfn.XLOOKUP($A8,INDIRECT("_"&amp;_xlfn.XLOOKUP(AM$2,WatchbillMONTHLY!$A$71:$U$71,OFFSET(WatchbillMONTHLY!$A$71:$U$71,1,2))),INDIRECT("_"&amp;_xlfn.XLOOKUP(AM$2,WatchbillMONTHLY!$A$71:$U$71,OFFSET(WatchbillMONTHLY!$A$71:$U$71,1,2))))=$A8,_xlfn.XLOOKUP(AM$2,WatchbillMONTHLY!$A$71:$U$71,OFFSET(WatchbillMONTHLY!$A$71:$U$71,1,2)),FALSE),TRUE,FALSE)),
IF(_xlfn.XLOOKUP(AM$2,WatchbillMONTHLY!$A$88:$U$88,OFFSET(WatchbillMONTHLY!$A$88:$U$88,1,2))=IF(_xlfn.XLOOKUP($A8,INDIRECT("_"&amp;_xlfn.XLOOKUP(AM$2,WatchbillMONTHLY!$A$88:$U$88,OFFSET(WatchbillMONTHLY!$A$88:$U$88,1,2))),INDIRECT("_"&amp;_xlfn.XLOOKUP(AM$2,WatchbillMONTHLY!$A$88:$U$88,OFFSET(WatchbillMONTHLY!$A$88:$U$88,1,2))))=$A8,_xlfn.XLOOKUP(AM$2,WatchbillMONTHLY!$A$88:$U$88,OFFSET(WatchbillMONTHLY!$A$88:$U$88,1,2)),FALSE),TRUE,FALSE)),
FALSE),FALSE)</f>
        <v>0</v>
      </c>
      <c r="AN8" s="209" t="b" cm="1">
        <f t="array" aca="1" ref="AN8" ca="1">IF(AND($A8 &gt; 0, G8 &gt; 0,AN$2&lt;MiscFormulas!$A$5+1),
_xlfn.IFNA(
_xlfn.IFNA(
_xlfn.IFNA(
_xlfn.IFNA(
_xlfn.IFNA(
_xlfn.IFNA(
IF(_xlfn.XLOOKUP(AN$2,WatchbillMONTHLY!$A$3:$U$3,OFFSET(WatchbillMONTHLY!$A$3:$U$3,1,2))=IF(_xlfn.XLOOKUP($A8,INDIRECT("_"&amp;_xlfn.XLOOKUP(AN$2,WatchbillMONTHLY!$A$3:$U$3,OFFSET(WatchbillMONTHLY!$A$3:$U$3,1,2))),INDIRECT("_"&amp;_xlfn.XLOOKUP(AN$2,WatchbillMONTHLY!$A$3:$U$3,OFFSET(WatchbillMONTHLY!$A$3:$U$3,1,2))))=$A8,_xlfn.XLOOKUP(AN$2,WatchbillMONTHLY!$A$3:$U$3,OFFSET(WatchbillMONTHLY!$A$3:$U$3,1,2)),FALSE),TRUE,FALSE),
IF(_xlfn.XLOOKUP(AN$2,WatchbillMONTHLY!$A$20:$U$20,OFFSET(WatchbillMONTHLY!$A$20:$U$20,1,2))=IF(_xlfn.XLOOKUP($A8,INDIRECT("_"&amp;_xlfn.XLOOKUP(AN$2,WatchbillMONTHLY!$A$20:$U$20,OFFSET(WatchbillMONTHLY!$A$20:$U$20,1,2))),INDIRECT("_"&amp;_xlfn.XLOOKUP(AN$2,WatchbillMONTHLY!$A$20:$U$20,OFFSET(WatchbillMONTHLY!$A$20:$U$20,1,2))))=$A8,_xlfn.XLOOKUP(AN$2,WatchbillMONTHLY!$A$20:$U$20,OFFSET(WatchbillMONTHLY!$A$20:$U$20,1,2)),FALSE),TRUE,FALSE)),
IF(_xlfn.XLOOKUP(AN$2,WatchbillMONTHLY!$A$37:$U$37,OFFSET(WatchbillMONTHLY!$A$37:$U$37,1,2))=IF(_xlfn.XLOOKUP($A8,INDIRECT("_"&amp;_xlfn.XLOOKUP(AN$2,WatchbillMONTHLY!$A$37:$U$37,OFFSET(WatchbillMONTHLY!$A$37:$U$37,1,2))),INDIRECT("_"&amp;_xlfn.XLOOKUP(AN$2,WatchbillMONTHLY!$A$37:$U$37,OFFSET(WatchbillMONTHLY!$A$37:$U$37,1,2))))=$A8,_xlfn.XLOOKUP(AN$2,WatchbillMONTHLY!$A$37:$U$37,OFFSET(WatchbillMONTHLY!$A$37:$U$37,1,2)),FALSE),TRUE,FALSE)),
IF(_xlfn.XLOOKUP(AN$2,WatchbillMONTHLY!$A$54:$U$54,OFFSET(WatchbillMONTHLY!$A$54:$U$54,1,2))=IF(_xlfn.XLOOKUP($A8,INDIRECT("_"&amp;_xlfn.XLOOKUP(AN$2,WatchbillMONTHLY!$A$54:$U$54,OFFSET(WatchbillMONTHLY!$A$54:$U$54,1,2))),INDIRECT("_"&amp;_xlfn.XLOOKUP(AN$2,WatchbillMONTHLY!$A$54:$U$54,OFFSET(WatchbillMONTHLY!$A$54:$U$54,1,2))))=$A8,_xlfn.XLOOKUP(AN$2,WatchbillMONTHLY!$A$54:$U$54,OFFSET(WatchbillMONTHLY!$A$54:$U$54,1,2)),FALSE),TRUE,FALSE)),
IF(_xlfn.XLOOKUP(AN$2,WatchbillMONTHLY!$A$71:$U$71,OFFSET(WatchbillMONTHLY!$A$71:$U$71,1,2))=IF(_xlfn.XLOOKUP($A8,INDIRECT("_"&amp;_xlfn.XLOOKUP(AN$2,WatchbillMONTHLY!$A$71:$U$71,OFFSET(WatchbillMONTHLY!$A$71:$U$71,1,2))),INDIRECT("_"&amp;_xlfn.XLOOKUP(AN$2,WatchbillMONTHLY!$A$71:$U$71,OFFSET(WatchbillMONTHLY!$A$71:$U$71,1,2))))=$A8,_xlfn.XLOOKUP(AN$2,WatchbillMONTHLY!$A$71:$U$71,OFFSET(WatchbillMONTHLY!$A$71:$U$71,1,2)),FALSE),TRUE,FALSE)),
IF(_xlfn.XLOOKUP(AN$2,WatchbillMONTHLY!$A$88:$U$88,OFFSET(WatchbillMONTHLY!$A$88:$U$88,1,2))=IF(_xlfn.XLOOKUP($A8,INDIRECT("_"&amp;_xlfn.XLOOKUP(AN$2,WatchbillMONTHLY!$A$88:$U$88,OFFSET(WatchbillMONTHLY!$A$88:$U$88,1,2))),INDIRECT("_"&amp;_xlfn.XLOOKUP(AN$2,WatchbillMONTHLY!$A$88:$U$88,OFFSET(WatchbillMONTHLY!$A$88:$U$88,1,2))))=$A8,_xlfn.XLOOKUP(AN$2,WatchbillMONTHLY!$A$88:$U$88,OFFSET(WatchbillMONTHLY!$A$88:$U$88,1,2)),FALSE),TRUE,FALSE)),
FALSE),FALSE)</f>
        <v>0</v>
      </c>
      <c r="AO8" s="209" t="b" cm="1">
        <f t="array" aca="1" ref="AO8" ca="1">IF(AND($A8 &gt; 0, H8 &gt; 0,AO$2&lt;MiscFormulas!$A$5+1),
_xlfn.IFNA(
_xlfn.IFNA(
_xlfn.IFNA(
_xlfn.IFNA(
_xlfn.IFNA(
_xlfn.IFNA(
IF(_xlfn.XLOOKUP(AO$2,WatchbillMONTHLY!$A$3:$U$3,OFFSET(WatchbillMONTHLY!$A$3:$U$3,1,2))=IF(_xlfn.XLOOKUP($A8,INDIRECT("_"&amp;_xlfn.XLOOKUP(AO$2,WatchbillMONTHLY!$A$3:$U$3,OFFSET(WatchbillMONTHLY!$A$3:$U$3,1,2))),INDIRECT("_"&amp;_xlfn.XLOOKUP(AO$2,WatchbillMONTHLY!$A$3:$U$3,OFFSET(WatchbillMONTHLY!$A$3:$U$3,1,2))))=$A8,_xlfn.XLOOKUP(AO$2,WatchbillMONTHLY!$A$3:$U$3,OFFSET(WatchbillMONTHLY!$A$3:$U$3,1,2)),FALSE),TRUE,FALSE),
IF(_xlfn.XLOOKUP(AO$2,WatchbillMONTHLY!$A$20:$U$20,OFFSET(WatchbillMONTHLY!$A$20:$U$20,1,2))=IF(_xlfn.XLOOKUP($A8,INDIRECT("_"&amp;_xlfn.XLOOKUP(AO$2,WatchbillMONTHLY!$A$20:$U$20,OFFSET(WatchbillMONTHLY!$A$20:$U$20,1,2))),INDIRECT("_"&amp;_xlfn.XLOOKUP(AO$2,WatchbillMONTHLY!$A$20:$U$20,OFFSET(WatchbillMONTHLY!$A$20:$U$20,1,2))))=$A8,_xlfn.XLOOKUP(AO$2,WatchbillMONTHLY!$A$20:$U$20,OFFSET(WatchbillMONTHLY!$A$20:$U$20,1,2)),FALSE),TRUE,FALSE)),
IF(_xlfn.XLOOKUP(AO$2,WatchbillMONTHLY!$A$37:$U$37,OFFSET(WatchbillMONTHLY!$A$37:$U$37,1,2))=IF(_xlfn.XLOOKUP($A8,INDIRECT("_"&amp;_xlfn.XLOOKUP(AO$2,WatchbillMONTHLY!$A$37:$U$37,OFFSET(WatchbillMONTHLY!$A$37:$U$37,1,2))),INDIRECT("_"&amp;_xlfn.XLOOKUP(AO$2,WatchbillMONTHLY!$A$37:$U$37,OFFSET(WatchbillMONTHLY!$A$37:$U$37,1,2))))=$A8,_xlfn.XLOOKUP(AO$2,WatchbillMONTHLY!$A$37:$U$37,OFFSET(WatchbillMONTHLY!$A$37:$U$37,1,2)),FALSE),TRUE,FALSE)),
IF(_xlfn.XLOOKUP(AO$2,WatchbillMONTHLY!$A$54:$U$54,OFFSET(WatchbillMONTHLY!$A$54:$U$54,1,2))=IF(_xlfn.XLOOKUP($A8,INDIRECT("_"&amp;_xlfn.XLOOKUP(AO$2,WatchbillMONTHLY!$A$54:$U$54,OFFSET(WatchbillMONTHLY!$A$54:$U$54,1,2))),INDIRECT("_"&amp;_xlfn.XLOOKUP(AO$2,WatchbillMONTHLY!$A$54:$U$54,OFFSET(WatchbillMONTHLY!$A$54:$U$54,1,2))))=$A8,_xlfn.XLOOKUP(AO$2,WatchbillMONTHLY!$A$54:$U$54,OFFSET(WatchbillMONTHLY!$A$54:$U$54,1,2)),FALSE),TRUE,FALSE)),
IF(_xlfn.XLOOKUP(AO$2,WatchbillMONTHLY!$A$71:$U$71,OFFSET(WatchbillMONTHLY!$A$71:$U$71,1,2))=IF(_xlfn.XLOOKUP($A8,INDIRECT("_"&amp;_xlfn.XLOOKUP(AO$2,WatchbillMONTHLY!$A$71:$U$71,OFFSET(WatchbillMONTHLY!$A$71:$U$71,1,2))),INDIRECT("_"&amp;_xlfn.XLOOKUP(AO$2,WatchbillMONTHLY!$A$71:$U$71,OFFSET(WatchbillMONTHLY!$A$71:$U$71,1,2))))=$A8,_xlfn.XLOOKUP(AO$2,WatchbillMONTHLY!$A$71:$U$71,OFFSET(WatchbillMONTHLY!$A$71:$U$71,1,2)),FALSE),TRUE,FALSE)),
IF(_xlfn.XLOOKUP(AO$2,WatchbillMONTHLY!$A$88:$U$88,OFFSET(WatchbillMONTHLY!$A$88:$U$88,1,2))=IF(_xlfn.XLOOKUP($A8,INDIRECT("_"&amp;_xlfn.XLOOKUP(AO$2,WatchbillMONTHLY!$A$88:$U$88,OFFSET(WatchbillMONTHLY!$A$88:$U$88,1,2))),INDIRECT("_"&amp;_xlfn.XLOOKUP(AO$2,WatchbillMONTHLY!$A$88:$U$88,OFFSET(WatchbillMONTHLY!$A$88:$U$88,1,2))))=$A8,_xlfn.XLOOKUP(AO$2,WatchbillMONTHLY!$A$88:$U$88,OFFSET(WatchbillMONTHLY!$A$88:$U$88,1,2)),FALSE),TRUE,FALSE)),
FALSE),FALSE)</f>
        <v>0</v>
      </c>
      <c r="AP8" s="209" t="b" cm="1">
        <f t="array" aca="1" ref="AP8" ca="1">IF(AND($A8 &gt; 0, I8 &gt; 0,AP$2&lt;MiscFormulas!$A$5+1),
_xlfn.IFNA(
_xlfn.IFNA(
_xlfn.IFNA(
_xlfn.IFNA(
_xlfn.IFNA(
_xlfn.IFNA(
IF(_xlfn.XLOOKUP(AP$2,WatchbillMONTHLY!$A$3:$U$3,OFFSET(WatchbillMONTHLY!$A$3:$U$3,1,2))=IF(_xlfn.XLOOKUP($A8,INDIRECT("_"&amp;_xlfn.XLOOKUP(AP$2,WatchbillMONTHLY!$A$3:$U$3,OFFSET(WatchbillMONTHLY!$A$3:$U$3,1,2))),INDIRECT("_"&amp;_xlfn.XLOOKUP(AP$2,WatchbillMONTHLY!$A$3:$U$3,OFFSET(WatchbillMONTHLY!$A$3:$U$3,1,2))))=$A8,_xlfn.XLOOKUP(AP$2,WatchbillMONTHLY!$A$3:$U$3,OFFSET(WatchbillMONTHLY!$A$3:$U$3,1,2)),FALSE),TRUE,FALSE),
IF(_xlfn.XLOOKUP(AP$2,WatchbillMONTHLY!$A$20:$U$20,OFFSET(WatchbillMONTHLY!$A$20:$U$20,1,2))=IF(_xlfn.XLOOKUP($A8,INDIRECT("_"&amp;_xlfn.XLOOKUP(AP$2,WatchbillMONTHLY!$A$20:$U$20,OFFSET(WatchbillMONTHLY!$A$20:$U$20,1,2))),INDIRECT("_"&amp;_xlfn.XLOOKUP(AP$2,WatchbillMONTHLY!$A$20:$U$20,OFFSET(WatchbillMONTHLY!$A$20:$U$20,1,2))))=$A8,_xlfn.XLOOKUP(AP$2,WatchbillMONTHLY!$A$20:$U$20,OFFSET(WatchbillMONTHLY!$A$20:$U$20,1,2)),FALSE),TRUE,FALSE)),
IF(_xlfn.XLOOKUP(AP$2,WatchbillMONTHLY!$A$37:$U$37,OFFSET(WatchbillMONTHLY!$A$37:$U$37,1,2))=IF(_xlfn.XLOOKUP($A8,INDIRECT("_"&amp;_xlfn.XLOOKUP(AP$2,WatchbillMONTHLY!$A$37:$U$37,OFFSET(WatchbillMONTHLY!$A$37:$U$37,1,2))),INDIRECT("_"&amp;_xlfn.XLOOKUP(AP$2,WatchbillMONTHLY!$A$37:$U$37,OFFSET(WatchbillMONTHLY!$A$37:$U$37,1,2))))=$A8,_xlfn.XLOOKUP(AP$2,WatchbillMONTHLY!$A$37:$U$37,OFFSET(WatchbillMONTHLY!$A$37:$U$37,1,2)),FALSE),TRUE,FALSE)),
IF(_xlfn.XLOOKUP(AP$2,WatchbillMONTHLY!$A$54:$U$54,OFFSET(WatchbillMONTHLY!$A$54:$U$54,1,2))=IF(_xlfn.XLOOKUP($A8,INDIRECT("_"&amp;_xlfn.XLOOKUP(AP$2,WatchbillMONTHLY!$A$54:$U$54,OFFSET(WatchbillMONTHLY!$A$54:$U$54,1,2))),INDIRECT("_"&amp;_xlfn.XLOOKUP(AP$2,WatchbillMONTHLY!$A$54:$U$54,OFFSET(WatchbillMONTHLY!$A$54:$U$54,1,2))))=$A8,_xlfn.XLOOKUP(AP$2,WatchbillMONTHLY!$A$54:$U$54,OFFSET(WatchbillMONTHLY!$A$54:$U$54,1,2)),FALSE),TRUE,FALSE)),
IF(_xlfn.XLOOKUP(AP$2,WatchbillMONTHLY!$A$71:$U$71,OFFSET(WatchbillMONTHLY!$A$71:$U$71,1,2))=IF(_xlfn.XLOOKUP($A8,INDIRECT("_"&amp;_xlfn.XLOOKUP(AP$2,WatchbillMONTHLY!$A$71:$U$71,OFFSET(WatchbillMONTHLY!$A$71:$U$71,1,2))),INDIRECT("_"&amp;_xlfn.XLOOKUP(AP$2,WatchbillMONTHLY!$A$71:$U$71,OFFSET(WatchbillMONTHLY!$A$71:$U$71,1,2))))=$A8,_xlfn.XLOOKUP(AP$2,WatchbillMONTHLY!$A$71:$U$71,OFFSET(WatchbillMONTHLY!$A$71:$U$71,1,2)),FALSE),TRUE,FALSE)),
IF(_xlfn.XLOOKUP(AP$2,WatchbillMONTHLY!$A$88:$U$88,OFFSET(WatchbillMONTHLY!$A$88:$U$88,1,2))=IF(_xlfn.XLOOKUP($A8,INDIRECT("_"&amp;_xlfn.XLOOKUP(AP$2,WatchbillMONTHLY!$A$88:$U$88,OFFSET(WatchbillMONTHLY!$A$88:$U$88,1,2))),INDIRECT("_"&amp;_xlfn.XLOOKUP(AP$2,WatchbillMONTHLY!$A$88:$U$88,OFFSET(WatchbillMONTHLY!$A$88:$U$88,1,2))))=$A8,_xlfn.XLOOKUP(AP$2,WatchbillMONTHLY!$A$88:$U$88,OFFSET(WatchbillMONTHLY!$A$88:$U$88,1,2)),FALSE),TRUE,FALSE)),
FALSE),FALSE)</f>
        <v>0</v>
      </c>
      <c r="AQ8" s="209" t="b" cm="1">
        <f t="array" aca="1" ref="AQ8" ca="1">IF(AND($A8 &gt; 0, J8 &gt; 0,AQ$2&lt;MiscFormulas!$A$5+1),
_xlfn.IFNA(
_xlfn.IFNA(
_xlfn.IFNA(
_xlfn.IFNA(
_xlfn.IFNA(
_xlfn.IFNA(
IF(_xlfn.XLOOKUP(AQ$2,WatchbillMONTHLY!$A$3:$U$3,OFFSET(WatchbillMONTHLY!$A$3:$U$3,1,2))=IF(_xlfn.XLOOKUP($A8,INDIRECT("_"&amp;_xlfn.XLOOKUP(AQ$2,WatchbillMONTHLY!$A$3:$U$3,OFFSET(WatchbillMONTHLY!$A$3:$U$3,1,2))),INDIRECT("_"&amp;_xlfn.XLOOKUP(AQ$2,WatchbillMONTHLY!$A$3:$U$3,OFFSET(WatchbillMONTHLY!$A$3:$U$3,1,2))))=$A8,_xlfn.XLOOKUP(AQ$2,WatchbillMONTHLY!$A$3:$U$3,OFFSET(WatchbillMONTHLY!$A$3:$U$3,1,2)),FALSE),TRUE,FALSE),
IF(_xlfn.XLOOKUP(AQ$2,WatchbillMONTHLY!$A$20:$U$20,OFFSET(WatchbillMONTHLY!$A$20:$U$20,1,2))=IF(_xlfn.XLOOKUP($A8,INDIRECT("_"&amp;_xlfn.XLOOKUP(AQ$2,WatchbillMONTHLY!$A$20:$U$20,OFFSET(WatchbillMONTHLY!$A$20:$U$20,1,2))),INDIRECT("_"&amp;_xlfn.XLOOKUP(AQ$2,WatchbillMONTHLY!$A$20:$U$20,OFFSET(WatchbillMONTHLY!$A$20:$U$20,1,2))))=$A8,_xlfn.XLOOKUP(AQ$2,WatchbillMONTHLY!$A$20:$U$20,OFFSET(WatchbillMONTHLY!$A$20:$U$20,1,2)),FALSE),TRUE,FALSE)),
IF(_xlfn.XLOOKUP(AQ$2,WatchbillMONTHLY!$A$37:$U$37,OFFSET(WatchbillMONTHLY!$A$37:$U$37,1,2))=IF(_xlfn.XLOOKUP($A8,INDIRECT("_"&amp;_xlfn.XLOOKUP(AQ$2,WatchbillMONTHLY!$A$37:$U$37,OFFSET(WatchbillMONTHLY!$A$37:$U$37,1,2))),INDIRECT("_"&amp;_xlfn.XLOOKUP(AQ$2,WatchbillMONTHLY!$A$37:$U$37,OFFSET(WatchbillMONTHLY!$A$37:$U$37,1,2))))=$A8,_xlfn.XLOOKUP(AQ$2,WatchbillMONTHLY!$A$37:$U$37,OFFSET(WatchbillMONTHLY!$A$37:$U$37,1,2)),FALSE),TRUE,FALSE)),
IF(_xlfn.XLOOKUP(AQ$2,WatchbillMONTHLY!$A$54:$U$54,OFFSET(WatchbillMONTHLY!$A$54:$U$54,1,2))=IF(_xlfn.XLOOKUP($A8,INDIRECT("_"&amp;_xlfn.XLOOKUP(AQ$2,WatchbillMONTHLY!$A$54:$U$54,OFFSET(WatchbillMONTHLY!$A$54:$U$54,1,2))),INDIRECT("_"&amp;_xlfn.XLOOKUP(AQ$2,WatchbillMONTHLY!$A$54:$U$54,OFFSET(WatchbillMONTHLY!$A$54:$U$54,1,2))))=$A8,_xlfn.XLOOKUP(AQ$2,WatchbillMONTHLY!$A$54:$U$54,OFFSET(WatchbillMONTHLY!$A$54:$U$54,1,2)),FALSE),TRUE,FALSE)),
IF(_xlfn.XLOOKUP(AQ$2,WatchbillMONTHLY!$A$71:$U$71,OFFSET(WatchbillMONTHLY!$A$71:$U$71,1,2))=IF(_xlfn.XLOOKUP($A8,INDIRECT("_"&amp;_xlfn.XLOOKUP(AQ$2,WatchbillMONTHLY!$A$71:$U$71,OFFSET(WatchbillMONTHLY!$A$71:$U$71,1,2))),INDIRECT("_"&amp;_xlfn.XLOOKUP(AQ$2,WatchbillMONTHLY!$A$71:$U$71,OFFSET(WatchbillMONTHLY!$A$71:$U$71,1,2))))=$A8,_xlfn.XLOOKUP(AQ$2,WatchbillMONTHLY!$A$71:$U$71,OFFSET(WatchbillMONTHLY!$A$71:$U$71,1,2)),FALSE),TRUE,FALSE)),
IF(_xlfn.XLOOKUP(AQ$2,WatchbillMONTHLY!$A$88:$U$88,OFFSET(WatchbillMONTHLY!$A$88:$U$88,1,2))=IF(_xlfn.XLOOKUP($A8,INDIRECT("_"&amp;_xlfn.XLOOKUP(AQ$2,WatchbillMONTHLY!$A$88:$U$88,OFFSET(WatchbillMONTHLY!$A$88:$U$88,1,2))),INDIRECT("_"&amp;_xlfn.XLOOKUP(AQ$2,WatchbillMONTHLY!$A$88:$U$88,OFFSET(WatchbillMONTHLY!$A$88:$U$88,1,2))))=$A8,_xlfn.XLOOKUP(AQ$2,WatchbillMONTHLY!$A$88:$U$88,OFFSET(WatchbillMONTHLY!$A$88:$U$88,1,2)),FALSE),TRUE,FALSE)),
FALSE),FALSE)</f>
        <v>0</v>
      </c>
      <c r="AR8" s="209" t="b" cm="1">
        <f t="array" aca="1" ref="AR8" ca="1">IF(AND($A8 &gt; 0, K8 &gt; 0,AR$2&lt;MiscFormulas!$A$5+1),
_xlfn.IFNA(
_xlfn.IFNA(
_xlfn.IFNA(
_xlfn.IFNA(
_xlfn.IFNA(
_xlfn.IFNA(
IF(_xlfn.XLOOKUP(AR$2,WatchbillMONTHLY!$A$3:$U$3,OFFSET(WatchbillMONTHLY!$A$3:$U$3,1,2))=IF(_xlfn.XLOOKUP($A8,INDIRECT("_"&amp;_xlfn.XLOOKUP(AR$2,WatchbillMONTHLY!$A$3:$U$3,OFFSET(WatchbillMONTHLY!$A$3:$U$3,1,2))),INDIRECT("_"&amp;_xlfn.XLOOKUP(AR$2,WatchbillMONTHLY!$A$3:$U$3,OFFSET(WatchbillMONTHLY!$A$3:$U$3,1,2))))=$A8,_xlfn.XLOOKUP(AR$2,WatchbillMONTHLY!$A$3:$U$3,OFFSET(WatchbillMONTHLY!$A$3:$U$3,1,2)),FALSE),TRUE,FALSE),
IF(_xlfn.XLOOKUP(AR$2,WatchbillMONTHLY!$A$20:$U$20,OFFSET(WatchbillMONTHLY!$A$20:$U$20,1,2))=IF(_xlfn.XLOOKUP($A8,INDIRECT("_"&amp;_xlfn.XLOOKUP(AR$2,WatchbillMONTHLY!$A$20:$U$20,OFFSET(WatchbillMONTHLY!$A$20:$U$20,1,2))),INDIRECT("_"&amp;_xlfn.XLOOKUP(AR$2,WatchbillMONTHLY!$A$20:$U$20,OFFSET(WatchbillMONTHLY!$A$20:$U$20,1,2))))=$A8,_xlfn.XLOOKUP(AR$2,WatchbillMONTHLY!$A$20:$U$20,OFFSET(WatchbillMONTHLY!$A$20:$U$20,1,2)),FALSE),TRUE,FALSE)),
IF(_xlfn.XLOOKUP(AR$2,WatchbillMONTHLY!$A$37:$U$37,OFFSET(WatchbillMONTHLY!$A$37:$U$37,1,2))=IF(_xlfn.XLOOKUP($A8,INDIRECT("_"&amp;_xlfn.XLOOKUP(AR$2,WatchbillMONTHLY!$A$37:$U$37,OFFSET(WatchbillMONTHLY!$A$37:$U$37,1,2))),INDIRECT("_"&amp;_xlfn.XLOOKUP(AR$2,WatchbillMONTHLY!$A$37:$U$37,OFFSET(WatchbillMONTHLY!$A$37:$U$37,1,2))))=$A8,_xlfn.XLOOKUP(AR$2,WatchbillMONTHLY!$A$37:$U$37,OFFSET(WatchbillMONTHLY!$A$37:$U$37,1,2)),FALSE),TRUE,FALSE)),
IF(_xlfn.XLOOKUP(AR$2,WatchbillMONTHLY!$A$54:$U$54,OFFSET(WatchbillMONTHLY!$A$54:$U$54,1,2))=IF(_xlfn.XLOOKUP($A8,INDIRECT("_"&amp;_xlfn.XLOOKUP(AR$2,WatchbillMONTHLY!$A$54:$U$54,OFFSET(WatchbillMONTHLY!$A$54:$U$54,1,2))),INDIRECT("_"&amp;_xlfn.XLOOKUP(AR$2,WatchbillMONTHLY!$A$54:$U$54,OFFSET(WatchbillMONTHLY!$A$54:$U$54,1,2))))=$A8,_xlfn.XLOOKUP(AR$2,WatchbillMONTHLY!$A$54:$U$54,OFFSET(WatchbillMONTHLY!$A$54:$U$54,1,2)),FALSE),TRUE,FALSE)),
IF(_xlfn.XLOOKUP(AR$2,WatchbillMONTHLY!$A$71:$U$71,OFFSET(WatchbillMONTHLY!$A$71:$U$71,1,2))=IF(_xlfn.XLOOKUP($A8,INDIRECT("_"&amp;_xlfn.XLOOKUP(AR$2,WatchbillMONTHLY!$A$71:$U$71,OFFSET(WatchbillMONTHLY!$A$71:$U$71,1,2))),INDIRECT("_"&amp;_xlfn.XLOOKUP(AR$2,WatchbillMONTHLY!$A$71:$U$71,OFFSET(WatchbillMONTHLY!$A$71:$U$71,1,2))))=$A8,_xlfn.XLOOKUP(AR$2,WatchbillMONTHLY!$A$71:$U$71,OFFSET(WatchbillMONTHLY!$A$71:$U$71,1,2)),FALSE),TRUE,FALSE)),
IF(_xlfn.XLOOKUP(AR$2,WatchbillMONTHLY!$A$88:$U$88,OFFSET(WatchbillMONTHLY!$A$88:$U$88,1,2))=IF(_xlfn.XLOOKUP($A8,INDIRECT("_"&amp;_xlfn.XLOOKUP(AR$2,WatchbillMONTHLY!$A$88:$U$88,OFFSET(WatchbillMONTHLY!$A$88:$U$88,1,2))),INDIRECT("_"&amp;_xlfn.XLOOKUP(AR$2,WatchbillMONTHLY!$A$88:$U$88,OFFSET(WatchbillMONTHLY!$A$88:$U$88,1,2))))=$A8,_xlfn.XLOOKUP(AR$2,WatchbillMONTHLY!$A$88:$U$88,OFFSET(WatchbillMONTHLY!$A$88:$U$88,1,2)),FALSE),TRUE,FALSE)),
FALSE),FALSE)</f>
        <v>0</v>
      </c>
      <c r="AS8" s="209" t="b" cm="1">
        <f t="array" aca="1" ref="AS8" ca="1">IF(AND($A8 &gt; 0, L8 &gt; 0,AS$2&lt;MiscFormulas!$A$5+1),
_xlfn.IFNA(
_xlfn.IFNA(
_xlfn.IFNA(
_xlfn.IFNA(
_xlfn.IFNA(
_xlfn.IFNA(
IF(_xlfn.XLOOKUP(AS$2,WatchbillMONTHLY!$A$3:$U$3,OFFSET(WatchbillMONTHLY!$A$3:$U$3,1,2))=IF(_xlfn.XLOOKUP($A8,INDIRECT("_"&amp;_xlfn.XLOOKUP(AS$2,WatchbillMONTHLY!$A$3:$U$3,OFFSET(WatchbillMONTHLY!$A$3:$U$3,1,2))),INDIRECT("_"&amp;_xlfn.XLOOKUP(AS$2,WatchbillMONTHLY!$A$3:$U$3,OFFSET(WatchbillMONTHLY!$A$3:$U$3,1,2))))=$A8,_xlfn.XLOOKUP(AS$2,WatchbillMONTHLY!$A$3:$U$3,OFFSET(WatchbillMONTHLY!$A$3:$U$3,1,2)),FALSE),TRUE,FALSE),
IF(_xlfn.XLOOKUP(AS$2,WatchbillMONTHLY!$A$20:$U$20,OFFSET(WatchbillMONTHLY!$A$20:$U$20,1,2))=IF(_xlfn.XLOOKUP($A8,INDIRECT("_"&amp;_xlfn.XLOOKUP(AS$2,WatchbillMONTHLY!$A$20:$U$20,OFFSET(WatchbillMONTHLY!$A$20:$U$20,1,2))),INDIRECT("_"&amp;_xlfn.XLOOKUP(AS$2,WatchbillMONTHLY!$A$20:$U$20,OFFSET(WatchbillMONTHLY!$A$20:$U$20,1,2))))=$A8,_xlfn.XLOOKUP(AS$2,WatchbillMONTHLY!$A$20:$U$20,OFFSET(WatchbillMONTHLY!$A$20:$U$20,1,2)),FALSE),TRUE,FALSE)),
IF(_xlfn.XLOOKUP(AS$2,WatchbillMONTHLY!$A$37:$U$37,OFFSET(WatchbillMONTHLY!$A$37:$U$37,1,2))=IF(_xlfn.XLOOKUP($A8,INDIRECT("_"&amp;_xlfn.XLOOKUP(AS$2,WatchbillMONTHLY!$A$37:$U$37,OFFSET(WatchbillMONTHLY!$A$37:$U$37,1,2))),INDIRECT("_"&amp;_xlfn.XLOOKUP(AS$2,WatchbillMONTHLY!$A$37:$U$37,OFFSET(WatchbillMONTHLY!$A$37:$U$37,1,2))))=$A8,_xlfn.XLOOKUP(AS$2,WatchbillMONTHLY!$A$37:$U$37,OFFSET(WatchbillMONTHLY!$A$37:$U$37,1,2)),FALSE),TRUE,FALSE)),
IF(_xlfn.XLOOKUP(AS$2,WatchbillMONTHLY!$A$54:$U$54,OFFSET(WatchbillMONTHLY!$A$54:$U$54,1,2))=IF(_xlfn.XLOOKUP($A8,INDIRECT("_"&amp;_xlfn.XLOOKUP(AS$2,WatchbillMONTHLY!$A$54:$U$54,OFFSET(WatchbillMONTHLY!$A$54:$U$54,1,2))),INDIRECT("_"&amp;_xlfn.XLOOKUP(AS$2,WatchbillMONTHLY!$A$54:$U$54,OFFSET(WatchbillMONTHLY!$A$54:$U$54,1,2))))=$A8,_xlfn.XLOOKUP(AS$2,WatchbillMONTHLY!$A$54:$U$54,OFFSET(WatchbillMONTHLY!$A$54:$U$54,1,2)),FALSE),TRUE,FALSE)),
IF(_xlfn.XLOOKUP(AS$2,WatchbillMONTHLY!$A$71:$U$71,OFFSET(WatchbillMONTHLY!$A$71:$U$71,1,2))=IF(_xlfn.XLOOKUP($A8,INDIRECT("_"&amp;_xlfn.XLOOKUP(AS$2,WatchbillMONTHLY!$A$71:$U$71,OFFSET(WatchbillMONTHLY!$A$71:$U$71,1,2))),INDIRECT("_"&amp;_xlfn.XLOOKUP(AS$2,WatchbillMONTHLY!$A$71:$U$71,OFFSET(WatchbillMONTHLY!$A$71:$U$71,1,2))))=$A8,_xlfn.XLOOKUP(AS$2,WatchbillMONTHLY!$A$71:$U$71,OFFSET(WatchbillMONTHLY!$A$71:$U$71,1,2)),FALSE),TRUE,FALSE)),
IF(_xlfn.XLOOKUP(AS$2,WatchbillMONTHLY!$A$88:$U$88,OFFSET(WatchbillMONTHLY!$A$88:$U$88,1,2))=IF(_xlfn.XLOOKUP($A8,INDIRECT("_"&amp;_xlfn.XLOOKUP(AS$2,WatchbillMONTHLY!$A$88:$U$88,OFFSET(WatchbillMONTHLY!$A$88:$U$88,1,2))),INDIRECT("_"&amp;_xlfn.XLOOKUP(AS$2,WatchbillMONTHLY!$A$88:$U$88,OFFSET(WatchbillMONTHLY!$A$88:$U$88,1,2))))=$A8,_xlfn.XLOOKUP(AS$2,WatchbillMONTHLY!$A$88:$U$88,OFFSET(WatchbillMONTHLY!$A$88:$U$88,1,2)),FALSE),TRUE,FALSE)),
FALSE),FALSE)</f>
        <v>0</v>
      </c>
      <c r="AT8" s="209" t="b" cm="1">
        <f t="array" aca="1" ref="AT8" ca="1">IF(AND($A8 &gt; 0, M8 &gt; 0,AT$2&lt;MiscFormulas!$A$5+1),
_xlfn.IFNA(
_xlfn.IFNA(
_xlfn.IFNA(
_xlfn.IFNA(
_xlfn.IFNA(
_xlfn.IFNA(
IF(_xlfn.XLOOKUP(AT$2,WatchbillMONTHLY!$A$3:$U$3,OFFSET(WatchbillMONTHLY!$A$3:$U$3,1,2))=IF(_xlfn.XLOOKUP($A8,INDIRECT("_"&amp;_xlfn.XLOOKUP(AT$2,WatchbillMONTHLY!$A$3:$U$3,OFFSET(WatchbillMONTHLY!$A$3:$U$3,1,2))),INDIRECT("_"&amp;_xlfn.XLOOKUP(AT$2,WatchbillMONTHLY!$A$3:$U$3,OFFSET(WatchbillMONTHLY!$A$3:$U$3,1,2))))=$A8,_xlfn.XLOOKUP(AT$2,WatchbillMONTHLY!$A$3:$U$3,OFFSET(WatchbillMONTHLY!$A$3:$U$3,1,2)),FALSE),TRUE,FALSE),
IF(_xlfn.XLOOKUP(AT$2,WatchbillMONTHLY!$A$20:$U$20,OFFSET(WatchbillMONTHLY!$A$20:$U$20,1,2))=IF(_xlfn.XLOOKUP($A8,INDIRECT("_"&amp;_xlfn.XLOOKUP(AT$2,WatchbillMONTHLY!$A$20:$U$20,OFFSET(WatchbillMONTHLY!$A$20:$U$20,1,2))),INDIRECT("_"&amp;_xlfn.XLOOKUP(AT$2,WatchbillMONTHLY!$A$20:$U$20,OFFSET(WatchbillMONTHLY!$A$20:$U$20,1,2))))=$A8,_xlfn.XLOOKUP(AT$2,WatchbillMONTHLY!$A$20:$U$20,OFFSET(WatchbillMONTHLY!$A$20:$U$20,1,2)),FALSE),TRUE,FALSE)),
IF(_xlfn.XLOOKUP(AT$2,WatchbillMONTHLY!$A$37:$U$37,OFFSET(WatchbillMONTHLY!$A$37:$U$37,1,2))=IF(_xlfn.XLOOKUP($A8,INDIRECT("_"&amp;_xlfn.XLOOKUP(AT$2,WatchbillMONTHLY!$A$37:$U$37,OFFSET(WatchbillMONTHLY!$A$37:$U$37,1,2))),INDIRECT("_"&amp;_xlfn.XLOOKUP(AT$2,WatchbillMONTHLY!$A$37:$U$37,OFFSET(WatchbillMONTHLY!$A$37:$U$37,1,2))))=$A8,_xlfn.XLOOKUP(AT$2,WatchbillMONTHLY!$A$37:$U$37,OFFSET(WatchbillMONTHLY!$A$37:$U$37,1,2)),FALSE),TRUE,FALSE)),
IF(_xlfn.XLOOKUP(AT$2,WatchbillMONTHLY!$A$54:$U$54,OFFSET(WatchbillMONTHLY!$A$54:$U$54,1,2))=IF(_xlfn.XLOOKUP($A8,INDIRECT("_"&amp;_xlfn.XLOOKUP(AT$2,WatchbillMONTHLY!$A$54:$U$54,OFFSET(WatchbillMONTHLY!$A$54:$U$54,1,2))),INDIRECT("_"&amp;_xlfn.XLOOKUP(AT$2,WatchbillMONTHLY!$A$54:$U$54,OFFSET(WatchbillMONTHLY!$A$54:$U$54,1,2))))=$A8,_xlfn.XLOOKUP(AT$2,WatchbillMONTHLY!$A$54:$U$54,OFFSET(WatchbillMONTHLY!$A$54:$U$54,1,2)),FALSE),TRUE,FALSE)),
IF(_xlfn.XLOOKUP(AT$2,WatchbillMONTHLY!$A$71:$U$71,OFFSET(WatchbillMONTHLY!$A$71:$U$71,1,2))=IF(_xlfn.XLOOKUP($A8,INDIRECT("_"&amp;_xlfn.XLOOKUP(AT$2,WatchbillMONTHLY!$A$71:$U$71,OFFSET(WatchbillMONTHLY!$A$71:$U$71,1,2))),INDIRECT("_"&amp;_xlfn.XLOOKUP(AT$2,WatchbillMONTHLY!$A$71:$U$71,OFFSET(WatchbillMONTHLY!$A$71:$U$71,1,2))))=$A8,_xlfn.XLOOKUP(AT$2,WatchbillMONTHLY!$A$71:$U$71,OFFSET(WatchbillMONTHLY!$A$71:$U$71,1,2)),FALSE),TRUE,FALSE)),
IF(_xlfn.XLOOKUP(AT$2,WatchbillMONTHLY!$A$88:$U$88,OFFSET(WatchbillMONTHLY!$A$88:$U$88,1,2))=IF(_xlfn.XLOOKUP($A8,INDIRECT("_"&amp;_xlfn.XLOOKUP(AT$2,WatchbillMONTHLY!$A$88:$U$88,OFFSET(WatchbillMONTHLY!$A$88:$U$88,1,2))),INDIRECT("_"&amp;_xlfn.XLOOKUP(AT$2,WatchbillMONTHLY!$A$88:$U$88,OFFSET(WatchbillMONTHLY!$A$88:$U$88,1,2))))=$A8,_xlfn.XLOOKUP(AT$2,WatchbillMONTHLY!$A$88:$U$88,OFFSET(WatchbillMONTHLY!$A$88:$U$88,1,2)),FALSE),TRUE,FALSE)),
FALSE),FALSE)</f>
        <v>0</v>
      </c>
      <c r="AU8" s="209" t="b" cm="1">
        <f t="array" aca="1" ref="AU8" ca="1">IF(AND($A8 &gt; 0, N8 &gt; 0,AU$2&lt;MiscFormulas!$A$5+1),
_xlfn.IFNA(
_xlfn.IFNA(
_xlfn.IFNA(
_xlfn.IFNA(
_xlfn.IFNA(
_xlfn.IFNA(
IF(_xlfn.XLOOKUP(AU$2,WatchbillMONTHLY!$A$3:$U$3,OFFSET(WatchbillMONTHLY!$A$3:$U$3,1,2))=IF(_xlfn.XLOOKUP($A8,INDIRECT("_"&amp;_xlfn.XLOOKUP(AU$2,WatchbillMONTHLY!$A$3:$U$3,OFFSET(WatchbillMONTHLY!$A$3:$U$3,1,2))),INDIRECT("_"&amp;_xlfn.XLOOKUP(AU$2,WatchbillMONTHLY!$A$3:$U$3,OFFSET(WatchbillMONTHLY!$A$3:$U$3,1,2))))=$A8,_xlfn.XLOOKUP(AU$2,WatchbillMONTHLY!$A$3:$U$3,OFFSET(WatchbillMONTHLY!$A$3:$U$3,1,2)),FALSE),TRUE,FALSE),
IF(_xlfn.XLOOKUP(AU$2,WatchbillMONTHLY!$A$20:$U$20,OFFSET(WatchbillMONTHLY!$A$20:$U$20,1,2))=IF(_xlfn.XLOOKUP($A8,INDIRECT("_"&amp;_xlfn.XLOOKUP(AU$2,WatchbillMONTHLY!$A$20:$U$20,OFFSET(WatchbillMONTHLY!$A$20:$U$20,1,2))),INDIRECT("_"&amp;_xlfn.XLOOKUP(AU$2,WatchbillMONTHLY!$A$20:$U$20,OFFSET(WatchbillMONTHLY!$A$20:$U$20,1,2))))=$A8,_xlfn.XLOOKUP(AU$2,WatchbillMONTHLY!$A$20:$U$20,OFFSET(WatchbillMONTHLY!$A$20:$U$20,1,2)),FALSE),TRUE,FALSE)),
IF(_xlfn.XLOOKUP(AU$2,WatchbillMONTHLY!$A$37:$U$37,OFFSET(WatchbillMONTHLY!$A$37:$U$37,1,2))=IF(_xlfn.XLOOKUP($A8,INDIRECT("_"&amp;_xlfn.XLOOKUP(AU$2,WatchbillMONTHLY!$A$37:$U$37,OFFSET(WatchbillMONTHLY!$A$37:$U$37,1,2))),INDIRECT("_"&amp;_xlfn.XLOOKUP(AU$2,WatchbillMONTHLY!$A$37:$U$37,OFFSET(WatchbillMONTHLY!$A$37:$U$37,1,2))))=$A8,_xlfn.XLOOKUP(AU$2,WatchbillMONTHLY!$A$37:$U$37,OFFSET(WatchbillMONTHLY!$A$37:$U$37,1,2)),FALSE),TRUE,FALSE)),
IF(_xlfn.XLOOKUP(AU$2,WatchbillMONTHLY!$A$54:$U$54,OFFSET(WatchbillMONTHLY!$A$54:$U$54,1,2))=IF(_xlfn.XLOOKUP($A8,INDIRECT("_"&amp;_xlfn.XLOOKUP(AU$2,WatchbillMONTHLY!$A$54:$U$54,OFFSET(WatchbillMONTHLY!$A$54:$U$54,1,2))),INDIRECT("_"&amp;_xlfn.XLOOKUP(AU$2,WatchbillMONTHLY!$A$54:$U$54,OFFSET(WatchbillMONTHLY!$A$54:$U$54,1,2))))=$A8,_xlfn.XLOOKUP(AU$2,WatchbillMONTHLY!$A$54:$U$54,OFFSET(WatchbillMONTHLY!$A$54:$U$54,1,2)),FALSE),TRUE,FALSE)),
IF(_xlfn.XLOOKUP(AU$2,WatchbillMONTHLY!$A$71:$U$71,OFFSET(WatchbillMONTHLY!$A$71:$U$71,1,2))=IF(_xlfn.XLOOKUP($A8,INDIRECT("_"&amp;_xlfn.XLOOKUP(AU$2,WatchbillMONTHLY!$A$71:$U$71,OFFSET(WatchbillMONTHLY!$A$71:$U$71,1,2))),INDIRECT("_"&amp;_xlfn.XLOOKUP(AU$2,WatchbillMONTHLY!$A$71:$U$71,OFFSET(WatchbillMONTHLY!$A$71:$U$71,1,2))))=$A8,_xlfn.XLOOKUP(AU$2,WatchbillMONTHLY!$A$71:$U$71,OFFSET(WatchbillMONTHLY!$A$71:$U$71,1,2)),FALSE),TRUE,FALSE)),
IF(_xlfn.XLOOKUP(AU$2,WatchbillMONTHLY!$A$88:$U$88,OFFSET(WatchbillMONTHLY!$A$88:$U$88,1,2))=IF(_xlfn.XLOOKUP($A8,INDIRECT("_"&amp;_xlfn.XLOOKUP(AU$2,WatchbillMONTHLY!$A$88:$U$88,OFFSET(WatchbillMONTHLY!$A$88:$U$88,1,2))),INDIRECT("_"&amp;_xlfn.XLOOKUP(AU$2,WatchbillMONTHLY!$A$88:$U$88,OFFSET(WatchbillMONTHLY!$A$88:$U$88,1,2))))=$A8,_xlfn.XLOOKUP(AU$2,WatchbillMONTHLY!$A$88:$U$88,OFFSET(WatchbillMONTHLY!$A$88:$U$88,1,2)),FALSE),TRUE,FALSE)),
FALSE),FALSE)</f>
        <v>0</v>
      </c>
      <c r="AV8" s="209" t="b" cm="1">
        <f t="array" aca="1" ref="AV8" ca="1">IF(AND($A8 &gt; 0, O8 &gt; 0,AV$2&lt;MiscFormulas!$A$5+1),
_xlfn.IFNA(
_xlfn.IFNA(
_xlfn.IFNA(
_xlfn.IFNA(
_xlfn.IFNA(
_xlfn.IFNA(
IF(_xlfn.XLOOKUP(AV$2,WatchbillMONTHLY!$A$3:$U$3,OFFSET(WatchbillMONTHLY!$A$3:$U$3,1,2))=IF(_xlfn.XLOOKUP($A8,INDIRECT("_"&amp;_xlfn.XLOOKUP(AV$2,WatchbillMONTHLY!$A$3:$U$3,OFFSET(WatchbillMONTHLY!$A$3:$U$3,1,2))),INDIRECT("_"&amp;_xlfn.XLOOKUP(AV$2,WatchbillMONTHLY!$A$3:$U$3,OFFSET(WatchbillMONTHLY!$A$3:$U$3,1,2))))=$A8,_xlfn.XLOOKUP(AV$2,WatchbillMONTHLY!$A$3:$U$3,OFFSET(WatchbillMONTHLY!$A$3:$U$3,1,2)),FALSE),TRUE,FALSE),
IF(_xlfn.XLOOKUP(AV$2,WatchbillMONTHLY!$A$20:$U$20,OFFSET(WatchbillMONTHLY!$A$20:$U$20,1,2))=IF(_xlfn.XLOOKUP($A8,INDIRECT("_"&amp;_xlfn.XLOOKUP(AV$2,WatchbillMONTHLY!$A$20:$U$20,OFFSET(WatchbillMONTHLY!$A$20:$U$20,1,2))),INDIRECT("_"&amp;_xlfn.XLOOKUP(AV$2,WatchbillMONTHLY!$A$20:$U$20,OFFSET(WatchbillMONTHLY!$A$20:$U$20,1,2))))=$A8,_xlfn.XLOOKUP(AV$2,WatchbillMONTHLY!$A$20:$U$20,OFFSET(WatchbillMONTHLY!$A$20:$U$20,1,2)),FALSE),TRUE,FALSE)),
IF(_xlfn.XLOOKUP(AV$2,WatchbillMONTHLY!$A$37:$U$37,OFFSET(WatchbillMONTHLY!$A$37:$U$37,1,2))=IF(_xlfn.XLOOKUP($A8,INDIRECT("_"&amp;_xlfn.XLOOKUP(AV$2,WatchbillMONTHLY!$A$37:$U$37,OFFSET(WatchbillMONTHLY!$A$37:$U$37,1,2))),INDIRECT("_"&amp;_xlfn.XLOOKUP(AV$2,WatchbillMONTHLY!$A$37:$U$37,OFFSET(WatchbillMONTHLY!$A$37:$U$37,1,2))))=$A8,_xlfn.XLOOKUP(AV$2,WatchbillMONTHLY!$A$37:$U$37,OFFSET(WatchbillMONTHLY!$A$37:$U$37,1,2)),FALSE),TRUE,FALSE)),
IF(_xlfn.XLOOKUP(AV$2,WatchbillMONTHLY!$A$54:$U$54,OFFSET(WatchbillMONTHLY!$A$54:$U$54,1,2))=IF(_xlfn.XLOOKUP($A8,INDIRECT("_"&amp;_xlfn.XLOOKUP(AV$2,WatchbillMONTHLY!$A$54:$U$54,OFFSET(WatchbillMONTHLY!$A$54:$U$54,1,2))),INDIRECT("_"&amp;_xlfn.XLOOKUP(AV$2,WatchbillMONTHLY!$A$54:$U$54,OFFSET(WatchbillMONTHLY!$A$54:$U$54,1,2))))=$A8,_xlfn.XLOOKUP(AV$2,WatchbillMONTHLY!$A$54:$U$54,OFFSET(WatchbillMONTHLY!$A$54:$U$54,1,2)),FALSE),TRUE,FALSE)),
IF(_xlfn.XLOOKUP(AV$2,WatchbillMONTHLY!$A$71:$U$71,OFFSET(WatchbillMONTHLY!$A$71:$U$71,1,2))=IF(_xlfn.XLOOKUP($A8,INDIRECT("_"&amp;_xlfn.XLOOKUP(AV$2,WatchbillMONTHLY!$A$71:$U$71,OFFSET(WatchbillMONTHLY!$A$71:$U$71,1,2))),INDIRECT("_"&amp;_xlfn.XLOOKUP(AV$2,WatchbillMONTHLY!$A$71:$U$71,OFFSET(WatchbillMONTHLY!$A$71:$U$71,1,2))))=$A8,_xlfn.XLOOKUP(AV$2,WatchbillMONTHLY!$A$71:$U$71,OFFSET(WatchbillMONTHLY!$A$71:$U$71,1,2)),FALSE),TRUE,FALSE)),
IF(_xlfn.XLOOKUP(AV$2,WatchbillMONTHLY!$A$88:$U$88,OFFSET(WatchbillMONTHLY!$A$88:$U$88,1,2))=IF(_xlfn.XLOOKUP($A8,INDIRECT("_"&amp;_xlfn.XLOOKUP(AV$2,WatchbillMONTHLY!$A$88:$U$88,OFFSET(WatchbillMONTHLY!$A$88:$U$88,1,2))),INDIRECT("_"&amp;_xlfn.XLOOKUP(AV$2,WatchbillMONTHLY!$A$88:$U$88,OFFSET(WatchbillMONTHLY!$A$88:$U$88,1,2))))=$A8,_xlfn.XLOOKUP(AV$2,WatchbillMONTHLY!$A$88:$U$88,OFFSET(WatchbillMONTHLY!$A$88:$U$88,1,2)),FALSE),TRUE,FALSE)),
FALSE),FALSE)</f>
        <v>0</v>
      </c>
      <c r="AW8" s="209" t="b" cm="1">
        <f t="array" aca="1" ref="AW8" ca="1">IF(AND($A8 &gt; 0, P8 &gt; 0,AW$2&lt;MiscFormulas!$A$5+1),
_xlfn.IFNA(
_xlfn.IFNA(
_xlfn.IFNA(
_xlfn.IFNA(
_xlfn.IFNA(
_xlfn.IFNA(
IF(_xlfn.XLOOKUP(AW$2,WatchbillMONTHLY!$A$3:$U$3,OFFSET(WatchbillMONTHLY!$A$3:$U$3,1,2))=IF(_xlfn.XLOOKUP($A8,INDIRECT("_"&amp;_xlfn.XLOOKUP(AW$2,WatchbillMONTHLY!$A$3:$U$3,OFFSET(WatchbillMONTHLY!$A$3:$U$3,1,2))),INDIRECT("_"&amp;_xlfn.XLOOKUP(AW$2,WatchbillMONTHLY!$A$3:$U$3,OFFSET(WatchbillMONTHLY!$A$3:$U$3,1,2))))=$A8,_xlfn.XLOOKUP(AW$2,WatchbillMONTHLY!$A$3:$U$3,OFFSET(WatchbillMONTHLY!$A$3:$U$3,1,2)),FALSE),TRUE,FALSE),
IF(_xlfn.XLOOKUP(AW$2,WatchbillMONTHLY!$A$20:$U$20,OFFSET(WatchbillMONTHLY!$A$20:$U$20,1,2))=IF(_xlfn.XLOOKUP($A8,INDIRECT("_"&amp;_xlfn.XLOOKUP(AW$2,WatchbillMONTHLY!$A$20:$U$20,OFFSET(WatchbillMONTHLY!$A$20:$U$20,1,2))),INDIRECT("_"&amp;_xlfn.XLOOKUP(AW$2,WatchbillMONTHLY!$A$20:$U$20,OFFSET(WatchbillMONTHLY!$A$20:$U$20,1,2))))=$A8,_xlfn.XLOOKUP(AW$2,WatchbillMONTHLY!$A$20:$U$20,OFFSET(WatchbillMONTHLY!$A$20:$U$20,1,2)),FALSE),TRUE,FALSE)),
IF(_xlfn.XLOOKUP(AW$2,WatchbillMONTHLY!$A$37:$U$37,OFFSET(WatchbillMONTHLY!$A$37:$U$37,1,2))=IF(_xlfn.XLOOKUP($A8,INDIRECT("_"&amp;_xlfn.XLOOKUP(AW$2,WatchbillMONTHLY!$A$37:$U$37,OFFSET(WatchbillMONTHLY!$A$37:$U$37,1,2))),INDIRECT("_"&amp;_xlfn.XLOOKUP(AW$2,WatchbillMONTHLY!$A$37:$U$37,OFFSET(WatchbillMONTHLY!$A$37:$U$37,1,2))))=$A8,_xlfn.XLOOKUP(AW$2,WatchbillMONTHLY!$A$37:$U$37,OFFSET(WatchbillMONTHLY!$A$37:$U$37,1,2)),FALSE),TRUE,FALSE)),
IF(_xlfn.XLOOKUP(AW$2,WatchbillMONTHLY!$A$54:$U$54,OFFSET(WatchbillMONTHLY!$A$54:$U$54,1,2))=IF(_xlfn.XLOOKUP($A8,INDIRECT("_"&amp;_xlfn.XLOOKUP(AW$2,WatchbillMONTHLY!$A$54:$U$54,OFFSET(WatchbillMONTHLY!$A$54:$U$54,1,2))),INDIRECT("_"&amp;_xlfn.XLOOKUP(AW$2,WatchbillMONTHLY!$A$54:$U$54,OFFSET(WatchbillMONTHLY!$A$54:$U$54,1,2))))=$A8,_xlfn.XLOOKUP(AW$2,WatchbillMONTHLY!$A$54:$U$54,OFFSET(WatchbillMONTHLY!$A$54:$U$54,1,2)),FALSE),TRUE,FALSE)),
IF(_xlfn.XLOOKUP(AW$2,WatchbillMONTHLY!$A$71:$U$71,OFFSET(WatchbillMONTHLY!$A$71:$U$71,1,2))=IF(_xlfn.XLOOKUP($A8,INDIRECT("_"&amp;_xlfn.XLOOKUP(AW$2,WatchbillMONTHLY!$A$71:$U$71,OFFSET(WatchbillMONTHLY!$A$71:$U$71,1,2))),INDIRECT("_"&amp;_xlfn.XLOOKUP(AW$2,WatchbillMONTHLY!$A$71:$U$71,OFFSET(WatchbillMONTHLY!$A$71:$U$71,1,2))))=$A8,_xlfn.XLOOKUP(AW$2,WatchbillMONTHLY!$A$71:$U$71,OFFSET(WatchbillMONTHLY!$A$71:$U$71,1,2)),FALSE),TRUE,FALSE)),
IF(_xlfn.XLOOKUP(AW$2,WatchbillMONTHLY!$A$88:$U$88,OFFSET(WatchbillMONTHLY!$A$88:$U$88,1,2))=IF(_xlfn.XLOOKUP($A8,INDIRECT("_"&amp;_xlfn.XLOOKUP(AW$2,WatchbillMONTHLY!$A$88:$U$88,OFFSET(WatchbillMONTHLY!$A$88:$U$88,1,2))),INDIRECT("_"&amp;_xlfn.XLOOKUP(AW$2,WatchbillMONTHLY!$A$88:$U$88,OFFSET(WatchbillMONTHLY!$A$88:$U$88,1,2))))=$A8,_xlfn.XLOOKUP(AW$2,WatchbillMONTHLY!$A$88:$U$88,OFFSET(WatchbillMONTHLY!$A$88:$U$88,1,2)),FALSE),TRUE,FALSE)),
FALSE),FALSE)</f>
        <v>0</v>
      </c>
      <c r="AX8" s="209" t="b" cm="1">
        <f t="array" aca="1" ref="AX8" ca="1">IF(AND($A8 &gt; 0, Q8 &gt; 0,AX$2&lt;MiscFormulas!$A$5+1),
_xlfn.IFNA(
_xlfn.IFNA(
_xlfn.IFNA(
_xlfn.IFNA(
_xlfn.IFNA(
_xlfn.IFNA(
IF(_xlfn.XLOOKUP(AX$2,WatchbillMONTHLY!$A$3:$U$3,OFFSET(WatchbillMONTHLY!$A$3:$U$3,1,2))=IF(_xlfn.XLOOKUP($A8,INDIRECT("_"&amp;_xlfn.XLOOKUP(AX$2,WatchbillMONTHLY!$A$3:$U$3,OFFSET(WatchbillMONTHLY!$A$3:$U$3,1,2))),INDIRECT("_"&amp;_xlfn.XLOOKUP(AX$2,WatchbillMONTHLY!$A$3:$U$3,OFFSET(WatchbillMONTHLY!$A$3:$U$3,1,2))))=$A8,_xlfn.XLOOKUP(AX$2,WatchbillMONTHLY!$A$3:$U$3,OFFSET(WatchbillMONTHLY!$A$3:$U$3,1,2)),FALSE),TRUE,FALSE),
IF(_xlfn.XLOOKUP(AX$2,WatchbillMONTHLY!$A$20:$U$20,OFFSET(WatchbillMONTHLY!$A$20:$U$20,1,2))=IF(_xlfn.XLOOKUP($A8,INDIRECT("_"&amp;_xlfn.XLOOKUP(AX$2,WatchbillMONTHLY!$A$20:$U$20,OFFSET(WatchbillMONTHLY!$A$20:$U$20,1,2))),INDIRECT("_"&amp;_xlfn.XLOOKUP(AX$2,WatchbillMONTHLY!$A$20:$U$20,OFFSET(WatchbillMONTHLY!$A$20:$U$20,1,2))))=$A8,_xlfn.XLOOKUP(AX$2,WatchbillMONTHLY!$A$20:$U$20,OFFSET(WatchbillMONTHLY!$A$20:$U$20,1,2)),FALSE),TRUE,FALSE)),
IF(_xlfn.XLOOKUP(AX$2,WatchbillMONTHLY!$A$37:$U$37,OFFSET(WatchbillMONTHLY!$A$37:$U$37,1,2))=IF(_xlfn.XLOOKUP($A8,INDIRECT("_"&amp;_xlfn.XLOOKUP(AX$2,WatchbillMONTHLY!$A$37:$U$37,OFFSET(WatchbillMONTHLY!$A$37:$U$37,1,2))),INDIRECT("_"&amp;_xlfn.XLOOKUP(AX$2,WatchbillMONTHLY!$A$37:$U$37,OFFSET(WatchbillMONTHLY!$A$37:$U$37,1,2))))=$A8,_xlfn.XLOOKUP(AX$2,WatchbillMONTHLY!$A$37:$U$37,OFFSET(WatchbillMONTHLY!$A$37:$U$37,1,2)),FALSE),TRUE,FALSE)),
IF(_xlfn.XLOOKUP(AX$2,WatchbillMONTHLY!$A$54:$U$54,OFFSET(WatchbillMONTHLY!$A$54:$U$54,1,2))=IF(_xlfn.XLOOKUP($A8,INDIRECT("_"&amp;_xlfn.XLOOKUP(AX$2,WatchbillMONTHLY!$A$54:$U$54,OFFSET(WatchbillMONTHLY!$A$54:$U$54,1,2))),INDIRECT("_"&amp;_xlfn.XLOOKUP(AX$2,WatchbillMONTHLY!$A$54:$U$54,OFFSET(WatchbillMONTHLY!$A$54:$U$54,1,2))))=$A8,_xlfn.XLOOKUP(AX$2,WatchbillMONTHLY!$A$54:$U$54,OFFSET(WatchbillMONTHLY!$A$54:$U$54,1,2)),FALSE),TRUE,FALSE)),
IF(_xlfn.XLOOKUP(AX$2,WatchbillMONTHLY!$A$71:$U$71,OFFSET(WatchbillMONTHLY!$A$71:$U$71,1,2))=IF(_xlfn.XLOOKUP($A8,INDIRECT("_"&amp;_xlfn.XLOOKUP(AX$2,WatchbillMONTHLY!$A$71:$U$71,OFFSET(WatchbillMONTHLY!$A$71:$U$71,1,2))),INDIRECT("_"&amp;_xlfn.XLOOKUP(AX$2,WatchbillMONTHLY!$A$71:$U$71,OFFSET(WatchbillMONTHLY!$A$71:$U$71,1,2))))=$A8,_xlfn.XLOOKUP(AX$2,WatchbillMONTHLY!$A$71:$U$71,OFFSET(WatchbillMONTHLY!$A$71:$U$71,1,2)),FALSE),TRUE,FALSE)),
IF(_xlfn.XLOOKUP(AX$2,WatchbillMONTHLY!$A$88:$U$88,OFFSET(WatchbillMONTHLY!$A$88:$U$88,1,2))=IF(_xlfn.XLOOKUP($A8,INDIRECT("_"&amp;_xlfn.XLOOKUP(AX$2,WatchbillMONTHLY!$A$88:$U$88,OFFSET(WatchbillMONTHLY!$A$88:$U$88,1,2))),INDIRECT("_"&amp;_xlfn.XLOOKUP(AX$2,WatchbillMONTHLY!$A$88:$U$88,OFFSET(WatchbillMONTHLY!$A$88:$U$88,1,2))))=$A8,_xlfn.XLOOKUP(AX$2,WatchbillMONTHLY!$A$88:$U$88,OFFSET(WatchbillMONTHLY!$A$88:$U$88,1,2)),FALSE),TRUE,FALSE)),
FALSE),FALSE)</f>
        <v>0</v>
      </c>
      <c r="AY8" s="209" t="b" cm="1">
        <f t="array" aca="1" ref="AY8" ca="1">IF(AND($A8 &gt; 0, R8 &gt; 0,AY$2&lt;MiscFormulas!$A$5+1),
_xlfn.IFNA(
_xlfn.IFNA(
_xlfn.IFNA(
_xlfn.IFNA(
_xlfn.IFNA(
_xlfn.IFNA(
IF(_xlfn.XLOOKUP(AY$2,WatchbillMONTHLY!$A$3:$U$3,OFFSET(WatchbillMONTHLY!$A$3:$U$3,1,2))=IF(_xlfn.XLOOKUP($A8,INDIRECT("_"&amp;_xlfn.XLOOKUP(AY$2,WatchbillMONTHLY!$A$3:$U$3,OFFSET(WatchbillMONTHLY!$A$3:$U$3,1,2))),INDIRECT("_"&amp;_xlfn.XLOOKUP(AY$2,WatchbillMONTHLY!$A$3:$U$3,OFFSET(WatchbillMONTHLY!$A$3:$U$3,1,2))))=$A8,_xlfn.XLOOKUP(AY$2,WatchbillMONTHLY!$A$3:$U$3,OFFSET(WatchbillMONTHLY!$A$3:$U$3,1,2)),FALSE),TRUE,FALSE),
IF(_xlfn.XLOOKUP(AY$2,WatchbillMONTHLY!$A$20:$U$20,OFFSET(WatchbillMONTHLY!$A$20:$U$20,1,2))=IF(_xlfn.XLOOKUP($A8,INDIRECT("_"&amp;_xlfn.XLOOKUP(AY$2,WatchbillMONTHLY!$A$20:$U$20,OFFSET(WatchbillMONTHLY!$A$20:$U$20,1,2))),INDIRECT("_"&amp;_xlfn.XLOOKUP(AY$2,WatchbillMONTHLY!$A$20:$U$20,OFFSET(WatchbillMONTHLY!$A$20:$U$20,1,2))))=$A8,_xlfn.XLOOKUP(AY$2,WatchbillMONTHLY!$A$20:$U$20,OFFSET(WatchbillMONTHLY!$A$20:$U$20,1,2)),FALSE),TRUE,FALSE)),
IF(_xlfn.XLOOKUP(AY$2,WatchbillMONTHLY!$A$37:$U$37,OFFSET(WatchbillMONTHLY!$A$37:$U$37,1,2))=IF(_xlfn.XLOOKUP($A8,INDIRECT("_"&amp;_xlfn.XLOOKUP(AY$2,WatchbillMONTHLY!$A$37:$U$37,OFFSET(WatchbillMONTHLY!$A$37:$U$37,1,2))),INDIRECT("_"&amp;_xlfn.XLOOKUP(AY$2,WatchbillMONTHLY!$A$37:$U$37,OFFSET(WatchbillMONTHLY!$A$37:$U$37,1,2))))=$A8,_xlfn.XLOOKUP(AY$2,WatchbillMONTHLY!$A$37:$U$37,OFFSET(WatchbillMONTHLY!$A$37:$U$37,1,2)),FALSE),TRUE,FALSE)),
IF(_xlfn.XLOOKUP(AY$2,WatchbillMONTHLY!$A$54:$U$54,OFFSET(WatchbillMONTHLY!$A$54:$U$54,1,2))=IF(_xlfn.XLOOKUP($A8,INDIRECT("_"&amp;_xlfn.XLOOKUP(AY$2,WatchbillMONTHLY!$A$54:$U$54,OFFSET(WatchbillMONTHLY!$A$54:$U$54,1,2))),INDIRECT("_"&amp;_xlfn.XLOOKUP(AY$2,WatchbillMONTHLY!$A$54:$U$54,OFFSET(WatchbillMONTHLY!$A$54:$U$54,1,2))))=$A8,_xlfn.XLOOKUP(AY$2,WatchbillMONTHLY!$A$54:$U$54,OFFSET(WatchbillMONTHLY!$A$54:$U$54,1,2)),FALSE),TRUE,FALSE)),
IF(_xlfn.XLOOKUP(AY$2,WatchbillMONTHLY!$A$71:$U$71,OFFSET(WatchbillMONTHLY!$A$71:$U$71,1,2))=IF(_xlfn.XLOOKUP($A8,INDIRECT("_"&amp;_xlfn.XLOOKUP(AY$2,WatchbillMONTHLY!$A$71:$U$71,OFFSET(WatchbillMONTHLY!$A$71:$U$71,1,2))),INDIRECT("_"&amp;_xlfn.XLOOKUP(AY$2,WatchbillMONTHLY!$A$71:$U$71,OFFSET(WatchbillMONTHLY!$A$71:$U$71,1,2))))=$A8,_xlfn.XLOOKUP(AY$2,WatchbillMONTHLY!$A$71:$U$71,OFFSET(WatchbillMONTHLY!$A$71:$U$71,1,2)),FALSE),TRUE,FALSE)),
IF(_xlfn.XLOOKUP(AY$2,WatchbillMONTHLY!$A$88:$U$88,OFFSET(WatchbillMONTHLY!$A$88:$U$88,1,2))=IF(_xlfn.XLOOKUP($A8,INDIRECT("_"&amp;_xlfn.XLOOKUP(AY$2,WatchbillMONTHLY!$A$88:$U$88,OFFSET(WatchbillMONTHLY!$A$88:$U$88,1,2))),INDIRECT("_"&amp;_xlfn.XLOOKUP(AY$2,WatchbillMONTHLY!$A$88:$U$88,OFFSET(WatchbillMONTHLY!$A$88:$U$88,1,2))))=$A8,_xlfn.XLOOKUP(AY$2,WatchbillMONTHLY!$A$88:$U$88,OFFSET(WatchbillMONTHLY!$A$88:$U$88,1,2)),FALSE),TRUE,FALSE)),
FALSE),FALSE)</f>
        <v>0</v>
      </c>
      <c r="AZ8" s="209" t="b" cm="1">
        <f t="array" aca="1" ref="AZ8" ca="1">IF(AND($A8 &gt; 0, S8 &gt; 0,AZ$2&lt;MiscFormulas!$A$5+1),
_xlfn.IFNA(
_xlfn.IFNA(
_xlfn.IFNA(
_xlfn.IFNA(
_xlfn.IFNA(
_xlfn.IFNA(
IF(_xlfn.XLOOKUP(AZ$2,WatchbillMONTHLY!$A$3:$U$3,OFFSET(WatchbillMONTHLY!$A$3:$U$3,1,2))=IF(_xlfn.XLOOKUP($A8,INDIRECT("_"&amp;_xlfn.XLOOKUP(AZ$2,WatchbillMONTHLY!$A$3:$U$3,OFFSET(WatchbillMONTHLY!$A$3:$U$3,1,2))),INDIRECT("_"&amp;_xlfn.XLOOKUP(AZ$2,WatchbillMONTHLY!$A$3:$U$3,OFFSET(WatchbillMONTHLY!$A$3:$U$3,1,2))))=$A8,_xlfn.XLOOKUP(AZ$2,WatchbillMONTHLY!$A$3:$U$3,OFFSET(WatchbillMONTHLY!$A$3:$U$3,1,2)),FALSE),TRUE,FALSE),
IF(_xlfn.XLOOKUP(AZ$2,WatchbillMONTHLY!$A$20:$U$20,OFFSET(WatchbillMONTHLY!$A$20:$U$20,1,2))=IF(_xlfn.XLOOKUP($A8,INDIRECT("_"&amp;_xlfn.XLOOKUP(AZ$2,WatchbillMONTHLY!$A$20:$U$20,OFFSET(WatchbillMONTHLY!$A$20:$U$20,1,2))),INDIRECT("_"&amp;_xlfn.XLOOKUP(AZ$2,WatchbillMONTHLY!$A$20:$U$20,OFFSET(WatchbillMONTHLY!$A$20:$U$20,1,2))))=$A8,_xlfn.XLOOKUP(AZ$2,WatchbillMONTHLY!$A$20:$U$20,OFFSET(WatchbillMONTHLY!$A$20:$U$20,1,2)),FALSE),TRUE,FALSE)),
IF(_xlfn.XLOOKUP(AZ$2,WatchbillMONTHLY!$A$37:$U$37,OFFSET(WatchbillMONTHLY!$A$37:$U$37,1,2))=IF(_xlfn.XLOOKUP($A8,INDIRECT("_"&amp;_xlfn.XLOOKUP(AZ$2,WatchbillMONTHLY!$A$37:$U$37,OFFSET(WatchbillMONTHLY!$A$37:$U$37,1,2))),INDIRECT("_"&amp;_xlfn.XLOOKUP(AZ$2,WatchbillMONTHLY!$A$37:$U$37,OFFSET(WatchbillMONTHLY!$A$37:$U$37,1,2))))=$A8,_xlfn.XLOOKUP(AZ$2,WatchbillMONTHLY!$A$37:$U$37,OFFSET(WatchbillMONTHLY!$A$37:$U$37,1,2)),FALSE),TRUE,FALSE)),
IF(_xlfn.XLOOKUP(AZ$2,WatchbillMONTHLY!$A$54:$U$54,OFFSET(WatchbillMONTHLY!$A$54:$U$54,1,2))=IF(_xlfn.XLOOKUP($A8,INDIRECT("_"&amp;_xlfn.XLOOKUP(AZ$2,WatchbillMONTHLY!$A$54:$U$54,OFFSET(WatchbillMONTHLY!$A$54:$U$54,1,2))),INDIRECT("_"&amp;_xlfn.XLOOKUP(AZ$2,WatchbillMONTHLY!$A$54:$U$54,OFFSET(WatchbillMONTHLY!$A$54:$U$54,1,2))))=$A8,_xlfn.XLOOKUP(AZ$2,WatchbillMONTHLY!$A$54:$U$54,OFFSET(WatchbillMONTHLY!$A$54:$U$54,1,2)),FALSE),TRUE,FALSE)),
IF(_xlfn.XLOOKUP(AZ$2,WatchbillMONTHLY!$A$71:$U$71,OFFSET(WatchbillMONTHLY!$A$71:$U$71,1,2))=IF(_xlfn.XLOOKUP($A8,INDIRECT("_"&amp;_xlfn.XLOOKUP(AZ$2,WatchbillMONTHLY!$A$71:$U$71,OFFSET(WatchbillMONTHLY!$A$71:$U$71,1,2))),INDIRECT("_"&amp;_xlfn.XLOOKUP(AZ$2,WatchbillMONTHLY!$A$71:$U$71,OFFSET(WatchbillMONTHLY!$A$71:$U$71,1,2))))=$A8,_xlfn.XLOOKUP(AZ$2,WatchbillMONTHLY!$A$71:$U$71,OFFSET(WatchbillMONTHLY!$A$71:$U$71,1,2)),FALSE),TRUE,FALSE)),
IF(_xlfn.XLOOKUP(AZ$2,WatchbillMONTHLY!$A$88:$U$88,OFFSET(WatchbillMONTHLY!$A$88:$U$88,1,2))=IF(_xlfn.XLOOKUP($A8,INDIRECT("_"&amp;_xlfn.XLOOKUP(AZ$2,WatchbillMONTHLY!$A$88:$U$88,OFFSET(WatchbillMONTHLY!$A$88:$U$88,1,2))),INDIRECT("_"&amp;_xlfn.XLOOKUP(AZ$2,WatchbillMONTHLY!$A$88:$U$88,OFFSET(WatchbillMONTHLY!$A$88:$U$88,1,2))))=$A8,_xlfn.XLOOKUP(AZ$2,WatchbillMONTHLY!$A$88:$U$88,OFFSET(WatchbillMONTHLY!$A$88:$U$88,1,2)),FALSE),TRUE,FALSE)),
FALSE),FALSE)</f>
        <v>0</v>
      </c>
      <c r="BA8" s="209" t="b" cm="1">
        <f t="array" aca="1" ref="BA8" ca="1">IF(AND($A8 &gt; 0, T8 &gt; 0,BA$2&lt;MiscFormulas!$A$5+1),
_xlfn.IFNA(
_xlfn.IFNA(
_xlfn.IFNA(
_xlfn.IFNA(
_xlfn.IFNA(
_xlfn.IFNA(
IF(_xlfn.XLOOKUP(BA$2,WatchbillMONTHLY!$A$3:$U$3,OFFSET(WatchbillMONTHLY!$A$3:$U$3,1,2))=IF(_xlfn.XLOOKUP($A8,INDIRECT("_"&amp;_xlfn.XLOOKUP(BA$2,WatchbillMONTHLY!$A$3:$U$3,OFFSET(WatchbillMONTHLY!$A$3:$U$3,1,2))),INDIRECT("_"&amp;_xlfn.XLOOKUP(BA$2,WatchbillMONTHLY!$A$3:$U$3,OFFSET(WatchbillMONTHLY!$A$3:$U$3,1,2))))=$A8,_xlfn.XLOOKUP(BA$2,WatchbillMONTHLY!$A$3:$U$3,OFFSET(WatchbillMONTHLY!$A$3:$U$3,1,2)),FALSE),TRUE,FALSE),
IF(_xlfn.XLOOKUP(BA$2,WatchbillMONTHLY!$A$20:$U$20,OFFSET(WatchbillMONTHLY!$A$20:$U$20,1,2))=IF(_xlfn.XLOOKUP($A8,INDIRECT("_"&amp;_xlfn.XLOOKUP(BA$2,WatchbillMONTHLY!$A$20:$U$20,OFFSET(WatchbillMONTHLY!$A$20:$U$20,1,2))),INDIRECT("_"&amp;_xlfn.XLOOKUP(BA$2,WatchbillMONTHLY!$A$20:$U$20,OFFSET(WatchbillMONTHLY!$A$20:$U$20,1,2))))=$A8,_xlfn.XLOOKUP(BA$2,WatchbillMONTHLY!$A$20:$U$20,OFFSET(WatchbillMONTHLY!$A$20:$U$20,1,2)),FALSE),TRUE,FALSE)),
IF(_xlfn.XLOOKUP(BA$2,WatchbillMONTHLY!$A$37:$U$37,OFFSET(WatchbillMONTHLY!$A$37:$U$37,1,2))=IF(_xlfn.XLOOKUP($A8,INDIRECT("_"&amp;_xlfn.XLOOKUP(BA$2,WatchbillMONTHLY!$A$37:$U$37,OFFSET(WatchbillMONTHLY!$A$37:$U$37,1,2))),INDIRECT("_"&amp;_xlfn.XLOOKUP(BA$2,WatchbillMONTHLY!$A$37:$U$37,OFFSET(WatchbillMONTHLY!$A$37:$U$37,1,2))))=$A8,_xlfn.XLOOKUP(BA$2,WatchbillMONTHLY!$A$37:$U$37,OFFSET(WatchbillMONTHLY!$A$37:$U$37,1,2)),FALSE),TRUE,FALSE)),
IF(_xlfn.XLOOKUP(BA$2,WatchbillMONTHLY!$A$54:$U$54,OFFSET(WatchbillMONTHLY!$A$54:$U$54,1,2))=IF(_xlfn.XLOOKUP($A8,INDIRECT("_"&amp;_xlfn.XLOOKUP(BA$2,WatchbillMONTHLY!$A$54:$U$54,OFFSET(WatchbillMONTHLY!$A$54:$U$54,1,2))),INDIRECT("_"&amp;_xlfn.XLOOKUP(BA$2,WatchbillMONTHLY!$A$54:$U$54,OFFSET(WatchbillMONTHLY!$A$54:$U$54,1,2))))=$A8,_xlfn.XLOOKUP(BA$2,WatchbillMONTHLY!$A$54:$U$54,OFFSET(WatchbillMONTHLY!$A$54:$U$54,1,2)),FALSE),TRUE,FALSE)),
IF(_xlfn.XLOOKUP(BA$2,WatchbillMONTHLY!$A$71:$U$71,OFFSET(WatchbillMONTHLY!$A$71:$U$71,1,2))=IF(_xlfn.XLOOKUP($A8,INDIRECT("_"&amp;_xlfn.XLOOKUP(BA$2,WatchbillMONTHLY!$A$71:$U$71,OFFSET(WatchbillMONTHLY!$A$71:$U$71,1,2))),INDIRECT("_"&amp;_xlfn.XLOOKUP(BA$2,WatchbillMONTHLY!$A$71:$U$71,OFFSET(WatchbillMONTHLY!$A$71:$U$71,1,2))))=$A8,_xlfn.XLOOKUP(BA$2,WatchbillMONTHLY!$A$71:$U$71,OFFSET(WatchbillMONTHLY!$A$71:$U$71,1,2)),FALSE),TRUE,FALSE)),
IF(_xlfn.XLOOKUP(BA$2,WatchbillMONTHLY!$A$88:$U$88,OFFSET(WatchbillMONTHLY!$A$88:$U$88,1,2))=IF(_xlfn.XLOOKUP($A8,INDIRECT("_"&amp;_xlfn.XLOOKUP(BA$2,WatchbillMONTHLY!$A$88:$U$88,OFFSET(WatchbillMONTHLY!$A$88:$U$88,1,2))),INDIRECT("_"&amp;_xlfn.XLOOKUP(BA$2,WatchbillMONTHLY!$A$88:$U$88,OFFSET(WatchbillMONTHLY!$A$88:$U$88,1,2))))=$A8,_xlfn.XLOOKUP(BA$2,WatchbillMONTHLY!$A$88:$U$88,OFFSET(WatchbillMONTHLY!$A$88:$U$88,1,2)),FALSE),TRUE,FALSE)),
FALSE),FALSE)</f>
        <v>0</v>
      </c>
      <c r="BB8" s="209" t="b" cm="1">
        <f t="array" aca="1" ref="BB8" ca="1">IF(AND($A8 &gt; 0, U8 &gt; 0,BB$2&lt;MiscFormulas!$A$5+1),
_xlfn.IFNA(
_xlfn.IFNA(
_xlfn.IFNA(
_xlfn.IFNA(
_xlfn.IFNA(
_xlfn.IFNA(
IF(_xlfn.XLOOKUP(BB$2,WatchbillMONTHLY!$A$3:$U$3,OFFSET(WatchbillMONTHLY!$A$3:$U$3,1,2))=IF(_xlfn.XLOOKUP($A8,INDIRECT("_"&amp;_xlfn.XLOOKUP(BB$2,WatchbillMONTHLY!$A$3:$U$3,OFFSET(WatchbillMONTHLY!$A$3:$U$3,1,2))),INDIRECT("_"&amp;_xlfn.XLOOKUP(BB$2,WatchbillMONTHLY!$A$3:$U$3,OFFSET(WatchbillMONTHLY!$A$3:$U$3,1,2))))=$A8,_xlfn.XLOOKUP(BB$2,WatchbillMONTHLY!$A$3:$U$3,OFFSET(WatchbillMONTHLY!$A$3:$U$3,1,2)),FALSE),TRUE,FALSE),
IF(_xlfn.XLOOKUP(BB$2,WatchbillMONTHLY!$A$20:$U$20,OFFSET(WatchbillMONTHLY!$A$20:$U$20,1,2))=IF(_xlfn.XLOOKUP($A8,INDIRECT("_"&amp;_xlfn.XLOOKUP(BB$2,WatchbillMONTHLY!$A$20:$U$20,OFFSET(WatchbillMONTHLY!$A$20:$U$20,1,2))),INDIRECT("_"&amp;_xlfn.XLOOKUP(BB$2,WatchbillMONTHLY!$A$20:$U$20,OFFSET(WatchbillMONTHLY!$A$20:$U$20,1,2))))=$A8,_xlfn.XLOOKUP(BB$2,WatchbillMONTHLY!$A$20:$U$20,OFFSET(WatchbillMONTHLY!$A$20:$U$20,1,2)),FALSE),TRUE,FALSE)),
IF(_xlfn.XLOOKUP(BB$2,WatchbillMONTHLY!$A$37:$U$37,OFFSET(WatchbillMONTHLY!$A$37:$U$37,1,2))=IF(_xlfn.XLOOKUP($A8,INDIRECT("_"&amp;_xlfn.XLOOKUP(BB$2,WatchbillMONTHLY!$A$37:$U$37,OFFSET(WatchbillMONTHLY!$A$37:$U$37,1,2))),INDIRECT("_"&amp;_xlfn.XLOOKUP(BB$2,WatchbillMONTHLY!$A$37:$U$37,OFFSET(WatchbillMONTHLY!$A$37:$U$37,1,2))))=$A8,_xlfn.XLOOKUP(BB$2,WatchbillMONTHLY!$A$37:$U$37,OFFSET(WatchbillMONTHLY!$A$37:$U$37,1,2)),FALSE),TRUE,FALSE)),
IF(_xlfn.XLOOKUP(BB$2,WatchbillMONTHLY!$A$54:$U$54,OFFSET(WatchbillMONTHLY!$A$54:$U$54,1,2))=IF(_xlfn.XLOOKUP($A8,INDIRECT("_"&amp;_xlfn.XLOOKUP(BB$2,WatchbillMONTHLY!$A$54:$U$54,OFFSET(WatchbillMONTHLY!$A$54:$U$54,1,2))),INDIRECT("_"&amp;_xlfn.XLOOKUP(BB$2,WatchbillMONTHLY!$A$54:$U$54,OFFSET(WatchbillMONTHLY!$A$54:$U$54,1,2))))=$A8,_xlfn.XLOOKUP(BB$2,WatchbillMONTHLY!$A$54:$U$54,OFFSET(WatchbillMONTHLY!$A$54:$U$54,1,2)),FALSE),TRUE,FALSE)),
IF(_xlfn.XLOOKUP(BB$2,WatchbillMONTHLY!$A$71:$U$71,OFFSET(WatchbillMONTHLY!$A$71:$U$71,1,2))=IF(_xlfn.XLOOKUP($A8,INDIRECT("_"&amp;_xlfn.XLOOKUP(BB$2,WatchbillMONTHLY!$A$71:$U$71,OFFSET(WatchbillMONTHLY!$A$71:$U$71,1,2))),INDIRECT("_"&amp;_xlfn.XLOOKUP(BB$2,WatchbillMONTHLY!$A$71:$U$71,OFFSET(WatchbillMONTHLY!$A$71:$U$71,1,2))))=$A8,_xlfn.XLOOKUP(BB$2,WatchbillMONTHLY!$A$71:$U$71,OFFSET(WatchbillMONTHLY!$A$71:$U$71,1,2)),FALSE),TRUE,FALSE)),
IF(_xlfn.XLOOKUP(BB$2,WatchbillMONTHLY!$A$88:$U$88,OFFSET(WatchbillMONTHLY!$A$88:$U$88,1,2))=IF(_xlfn.XLOOKUP($A8,INDIRECT("_"&amp;_xlfn.XLOOKUP(BB$2,WatchbillMONTHLY!$A$88:$U$88,OFFSET(WatchbillMONTHLY!$A$88:$U$88,1,2))),INDIRECT("_"&amp;_xlfn.XLOOKUP(BB$2,WatchbillMONTHLY!$A$88:$U$88,OFFSET(WatchbillMONTHLY!$A$88:$U$88,1,2))))=$A8,_xlfn.XLOOKUP(BB$2,WatchbillMONTHLY!$A$88:$U$88,OFFSET(WatchbillMONTHLY!$A$88:$U$88,1,2)),FALSE),TRUE,FALSE)),
FALSE),FALSE)</f>
        <v>0</v>
      </c>
      <c r="BC8" s="209" t="b" cm="1">
        <f t="array" aca="1" ref="BC8" ca="1">IF(AND($A8 &gt; 0, V8 &gt; 0,BC$2&lt;MiscFormulas!$A$5+1),
_xlfn.IFNA(
_xlfn.IFNA(
_xlfn.IFNA(
_xlfn.IFNA(
_xlfn.IFNA(
_xlfn.IFNA(
IF(_xlfn.XLOOKUP(BC$2,WatchbillMONTHLY!$A$3:$U$3,OFFSET(WatchbillMONTHLY!$A$3:$U$3,1,2))=IF(_xlfn.XLOOKUP($A8,INDIRECT("_"&amp;_xlfn.XLOOKUP(BC$2,WatchbillMONTHLY!$A$3:$U$3,OFFSET(WatchbillMONTHLY!$A$3:$U$3,1,2))),INDIRECT("_"&amp;_xlfn.XLOOKUP(BC$2,WatchbillMONTHLY!$A$3:$U$3,OFFSET(WatchbillMONTHLY!$A$3:$U$3,1,2))))=$A8,_xlfn.XLOOKUP(BC$2,WatchbillMONTHLY!$A$3:$U$3,OFFSET(WatchbillMONTHLY!$A$3:$U$3,1,2)),FALSE),TRUE,FALSE),
IF(_xlfn.XLOOKUP(BC$2,WatchbillMONTHLY!$A$20:$U$20,OFFSET(WatchbillMONTHLY!$A$20:$U$20,1,2))=IF(_xlfn.XLOOKUP($A8,INDIRECT("_"&amp;_xlfn.XLOOKUP(BC$2,WatchbillMONTHLY!$A$20:$U$20,OFFSET(WatchbillMONTHLY!$A$20:$U$20,1,2))),INDIRECT("_"&amp;_xlfn.XLOOKUP(BC$2,WatchbillMONTHLY!$A$20:$U$20,OFFSET(WatchbillMONTHLY!$A$20:$U$20,1,2))))=$A8,_xlfn.XLOOKUP(BC$2,WatchbillMONTHLY!$A$20:$U$20,OFFSET(WatchbillMONTHLY!$A$20:$U$20,1,2)),FALSE),TRUE,FALSE)),
IF(_xlfn.XLOOKUP(BC$2,WatchbillMONTHLY!$A$37:$U$37,OFFSET(WatchbillMONTHLY!$A$37:$U$37,1,2))=IF(_xlfn.XLOOKUP($A8,INDIRECT("_"&amp;_xlfn.XLOOKUP(BC$2,WatchbillMONTHLY!$A$37:$U$37,OFFSET(WatchbillMONTHLY!$A$37:$U$37,1,2))),INDIRECT("_"&amp;_xlfn.XLOOKUP(BC$2,WatchbillMONTHLY!$A$37:$U$37,OFFSET(WatchbillMONTHLY!$A$37:$U$37,1,2))))=$A8,_xlfn.XLOOKUP(BC$2,WatchbillMONTHLY!$A$37:$U$37,OFFSET(WatchbillMONTHLY!$A$37:$U$37,1,2)),FALSE),TRUE,FALSE)),
IF(_xlfn.XLOOKUP(BC$2,WatchbillMONTHLY!$A$54:$U$54,OFFSET(WatchbillMONTHLY!$A$54:$U$54,1,2))=IF(_xlfn.XLOOKUP($A8,INDIRECT("_"&amp;_xlfn.XLOOKUP(BC$2,WatchbillMONTHLY!$A$54:$U$54,OFFSET(WatchbillMONTHLY!$A$54:$U$54,1,2))),INDIRECT("_"&amp;_xlfn.XLOOKUP(BC$2,WatchbillMONTHLY!$A$54:$U$54,OFFSET(WatchbillMONTHLY!$A$54:$U$54,1,2))))=$A8,_xlfn.XLOOKUP(BC$2,WatchbillMONTHLY!$A$54:$U$54,OFFSET(WatchbillMONTHLY!$A$54:$U$54,1,2)),FALSE),TRUE,FALSE)),
IF(_xlfn.XLOOKUP(BC$2,WatchbillMONTHLY!$A$71:$U$71,OFFSET(WatchbillMONTHLY!$A$71:$U$71,1,2))=IF(_xlfn.XLOOKUP($A8,INDIRECT("_"&amp;_xlfn.XLOOKUP(BC$2,WatchbillMONTHLY!$A$71:$U$71,OFFSET(WatchbillMONTHLY!$A$71:$U$71,1,2))),INDIRECT("_"&amp;_xlfn.XLOOKUP(BC$2,WatchbillMONTHLY!$A$71:$U$71,OFFSET(WatchbillMONTHLY!$A$71:$U$71,1,2))))=$A8,_xlfn.XLOOKUP(BC$2,WatchbillMONTHLY!$A$71:$U$71,OFFSET(WatchbillMONTHLY!$A$71:$U$71,1,2)),FALSE),TRUE,FALSE)),
IF(_xlfn.XLOOKUP(BC$2,WatchbillMONTHLY!$A$88:$U$88,OFFSET(WatchbillMONTHLY!$A$88:$U$88,1,2))=IF(_xlfn.XLOOKUP($A8,INDIRECT("_"&amp;_xlfn.XLOOKUP(BC$2,WatchbillMONTHLY!$A$88:$U$88,OFFSET(WatchbillMONTHLY!$A$88:$U$88,1,2))),INDIRECT("_"&amp;_xlfn.XLOOKUP(BC$2,WatchbillMONTHLY!$A$88:$U$88,OFFSET(WatchbillMONTHLY!$A$88:$U$88,1,2))))=$A8,_xlfn.XLOOKUP(BC$2,WatchbillMONTHLY!$A$88:$U$88,OFFSET(WatchbillMONTHLY!$A$88:$U$88,1,2)),FALSE),TRUE,FALSE)),
FALSE),FALSE)</f>
        <v>0</v>
      </c>
      <c r="BD8" s="209" t="b" cm="1">
        <f t="array" aca="1" ref="BD8" ca="1">IF(AND($A8 &gt; 0, W8 &gt; 0,BD$2&lt;MiscFormulas!$A$5+1),
_xlfn.IFNA(
_xlfn.IFNA(
_xlfn.IFNA(
_xlfn.IFNA(
_xlfn.IFNA(
_xlfn.IFNA(
IF(_xlfn.XLOOKUP(BD$2,WatchbillMONTHLY!$A$3:$U$3,OFFSET(WatchbillMONTHLY!$A$3:$U$3,1,2))=IF(_xlfn.XLOOKUP($A8,INDIRECT("_"&amp;_xlfn.XLOOKUP(BD$2,WatchbillMONTHLY!$A$3:$U$3,OFFSET(WatchbillMONTHLY!$A$3:$U$3,1,2))),INDIRECT("_"&amp;_xlfn.XLOOKUP(BD$2,WatchbillMONTHLY!$A$3:$U$3,OFFSET(WatchbillMONTHLY!$A$3:$U$3,1,2))))=$A8,_xlfn.XLOOKUP(BD$2,WatchbillMONTHLY!$A$3:$U$3,OFFSET(WatchbillMONTHLY!$A$3:$U$3,1,2)),FALSE),TRUE,FALSE),
IF(_xlfn.XLOOKUP(BD$2,WatchbillMONTHLY!$A$20:$U$20,OFFSET(WatchbillMONTHLY!$A$20:$U$20,1,2))=IF(_xlfn.XLOOKUP($A8,INDIRECT("_"&amp;_xlfn.XLOOKUP(BD$2,WatchbillMONTHLY!$A$20:$U$20,OFFSET(WatchbillMONTHLY!$A$20:$U$20,1,2))),INDIRECT("_"&amp;_xlfn.XLOOKUP(BD$2,WatchbillMONTHLY!$A$20:$U$20,OFFSET(WatchbillMONTHLY!$A$20:$U$20,1,2))))=$A8,_xlfn.XLOOKUP(BD$2,WatchbillMONTHLY!$A$20:$U$20,OFFSET(WatchbillMONTHLY!$A$20:$U$20,1,2)),FALSE),TRUE,FALSE)),
IF(_xlfn.XLOOKUP(BD$2,WatchbillMONTHLY!$A$37:$U$37,OFFSET(WatchbillMONTHLY!$A$37:$U$37,1,2))=IF(_xlfn.XLOOKUP($A8,INDIRECT("_"&amp;_xlfn.XLOOKUP(BD$2,WatchbillMONTHLY!$A$37:$U$37,OFFSET(WatchbillMONTHLY!$A$37:$U$37,1,2))),INDIRECT("_"&amp;_xlfn.XLOOKUP(BD$2,WatchbillMONTHLY!$A$37:$U$37,OFFSET(WatchbillMONTHLY!$A$37:$U$37,1,2))))=$A8,_xlfn.XLOOKUP(BD$2,WatchbillMONTHLY!$A$37:$U$37,OFFSET(WatchbillMONTHLY!$A$37:$U$37,1,2)),FALSE),TRUE,FALSE)),
IF(_xlfn.XLOOKUP(BD$2,WatchbillMONTHLY!$A$54:$U$54,OFFSET(WatchbillMONTHLY!$A$54:$U$54,1,2))=IF(_xlfn.XLOOKUP($A8,INDIRECT("_"&amp;_xlfn.XLOOKUP(BD$2,WatchbillMONTHLY!$A$54:$U$54,OFFSET(WatchbillMONTHLY!$A$54:$U$54,1,2))),INDIRECT("_"&amp;_xlfn.XLOOKUP(BD$2,WatchbillMONTHLY!$A$54:$U$54,OFFSET(WatchbillMONTHLY!$A$54:$U$54,1,2))))=$A8,_xlfn.XLOOKUP(BD$2,WatchbillMONTHLY!$A$54:$U$54,OFFSET(WatchbillMONTHLY!$A$54:$U$54,1,2)),FALSE),TRUE,FALSE)),
IF(_xlfn.XLOOKUP(BD$2,WatchbillMONTHLY!$A$71:$U$71,OFFSET(WatchbillMONTHLY!$A$71:$U$71,1,2))=IF(_xlfn.XLOOKUP($A8,INDIRECT("_"&amp;_xlfn.XLOOKUP(BD$2,WatchbillMONTHLY!$A$71:$U$71,OFFSET(WatchbillMONTHLY!$A$71:$U$71,1,2))),INDIRECT("_"&amp;_xlfn.XLOOKUP(BD$2,WatchbillMONTHLY!$A$71:$U$71,OFFSET(WatchbillMONTHLY!$A$71:$U$71,1,2))))=$A8,_xlfn.XLOOKUP(BD$2,WatchbillMONTHLY!$A$71:$U$71,OFFSET(WatchbillMONTHLY!$A$71:$U$71,1,2)),FALSE),TRUE,FALSE)),
IF(_xlfn.XLOOKUP(BD$2,WatchbillMONTHLY!$A$88:$U$88,OFFSET(WatchbillMONTHLY!$A$88:$U$88,1,2))=IF(_xlfn.XLOOKUP($A8,INDIRECT("_"&amp;_xlfn.XLOOKUP(BD$2,WatchbillMONTHLY!$A$88:$U$88,OFFSET(WatchbillMONTHLY!$A$88:$U$88,1,2))),INDIRECT("_"&amp;_xlfn.XLOOKUP(BD$2,WatchbillMONTHLY!$A$88:$U$88,OFFSET(WatchbillMONTHLY!$A$88:$U$88,1,2))))=$A8,_xlfn.XLOOKUP(BD$2,WatchbillMONTHLY!$A$88:$U$88,OFFSET(WatchbillMONTHLY!$A$88:$U$88,1,2)),FALSE),TRUE,FALSE)),
FALSE),FALSE)</f>
        <v>0</v>
      </c>
      <c r="BE8" s="209" t="b" cm="1">
        <f t="array" aca="1" ref="BE8" ca="1">IF(AND($A8 &gt; 0, X8 &gt; 0,BE$2&lt;MiscFormulas!$A$5+1),
_xlfn.IFNA(
_xlfn.IFNA(
_xlfn.IFNA(
_xlfn.IFNA(
_xlfn.IFNA(
_xlfn.IFNA(
IF(_xlfn.XLOOKUP(BE$2,WatchbillMONTHLY!$A$3:$U$3,OFFSET(WatchbillMONTHLY!$A$3:$U$3,1,2))=IF(_xlfn.XLOOKUP($A8,INDIRECT("_"&amp;_xlfn.XLOOKUP(BE$2,WatchbillMONTHLY!$A$3:$U$3,OFFSET(WatchbillMONTHLY!$A$3:$U$3,1,2))),INDIRECT("_"&amp;_xlfn.XLOOKUP(BE$2,WatchbillMONTHLY!$A$3:$U$3,OFFSET(WatchbillMONTHLY!$A$3:$U$3,1,2))))=$A8,_xlfn.XLOOKUP(BE$2,WatchbillMONTHLY!$A$3:$U$3,OFFSET(WatchbillMONTHLY!$A$3:$U$3,1,2)),FALSE),TRUE,FALSE),
IF(_xlfn.XLOOKUP(BE$2,WatchbillMONTHLY!$A$20:$U$20,OFFSET(WatchbillMONTHLY!$A$20:$U$20,1,2))=IF(_xlfn.XLOOKUP($A8,INDIRECT("_"&amp;_xlfn.XLOOKUP(BE$2,WatchbillMONTHLY!$A$20:$U$20,OFFSET(WatchbillMONTHLY!$A$20:$U$20,1,2))),INDIRECT("_"&amp;_xlfn.XLOOKUP(BE$2,WatchbillMONTHLY!$A$20:$U$20,OFFSET(WatchbillMONTHLY!$A$20:$U$20,1,2))))=$A8,_xlfn.XLOOKUP(BE$2,WatchbillMONTHLY!$A$20:$U$20,OFFSET(WatchbillMONTHLY!$A$20:$U$20,1,2)),FALSE),TRUE,FALSE)),
IF(_xlfn.XLOOKUP(BE$2,WatchbillMONTHLY!$A$37:$U$37,OFFSET(WatchbillMONTHLY!$A$37:$U$37,1,2))=IF(_xlfn.XLOOKUP($A8,INDIRECT("_"&amp;_xlfn.XLOOKUP(BE$2,WatchbillMONTHLY!$A$37:$U$37,OFFSET(WatchbillMONTHLY!$A$37:$U$37,1,2))),INDIRECT("_"&amp;_xlfn.XLOOKUP(BE$2,WatchbillMONTHLY!$A$37:$U$37,OFFSET(WatchbillMONTHLY!$A$37:$U$37,1,2))))=$A8,_xlfn.XLOOKUP(BE$2,WatchbillMONTHLY!$A$37:$U$37,OFFSET(WatchbillMONTHLY!$A$37:$U$37,1,2)),FALSE),TRUE,FALSE)),
IF(_xlfn.XLOOKUP(BE$2,WatchbillMONTHLY!$A$54:$U$54,OFFSET(WatchbillMONTHLY!$A$54:$U$54,1,2))=IF(_xlfn.XLOOKUP($A8,INDIRECT("_"&amp;_xlfn.XLOOKUP(BE$2,WatchbillMONTHLY!$A$54:$U$54,OFFSET(WatchbillMONTHLY!$A$54:$U$54,1,2))),INDIRECT("_"&amp;_xlfn.XLOOKUP(BE$2,WatchbillMONTHLY!$A$54:$U$54,OFFSET(WatchbillMONTHLY!$A$54:$U$54,1,2))))=$A8,_xlfn.XLOOKUP(BE$2,WatchbillMONTHLY!$A$54:$U$54,OFFSET(WatchbillMONTHLY!$A$54:$U$54,1,2)),FALSE),TRUE,FALSE)),
IF(_xlfn.XLOOKUP(BE$2,WatchbillMONTHLY!$A$71:$U$71,OFFSET(WatchbillMONTHLY!$A$71:$U$71,1,2))=IF(_xlfn.XLOOKUP($A8,INDIRECT("_"&amp;_xlfn.XLOOKUP(BE$2,WatchbillMONTHLY!$A$71:$U$71,OFFSET(WatchbillMONTHLY!$A$71:$U$71,1,2))),INDIRECT("_"&amp;_xlfn.XLOOKUP(BE$2,WatchbillMONTHLY!$A$71:$U$71,OFFSET(WatchbillMONTHLY!$A$71:$U$71,1,2))))=$A8,_xlfn.XLOOKUP(BE$2,WatchbillMONTHLY!$A$71:$U$71,OFFSET(WatchbillMONTHLY!$A$71:$U$71,1,2)),FALSE),TRUE,FALSE)),
IF(_xlfn.XLOOKUP(BE$2,WatchbillMONTHLY!$A$88:$U$88,OFFSET(WatchbillMONTHLY!$A$88:$U$88,1,2))=IF(_xlfn.XLOOKUP($A8,INDIRECT("_"&amp;_xlfn.XLOOKUP(BE$2,WatchbillMONTHLY!$A$88:$U$88,OFFSET(WatchbillMONTHLY!$A$88:$U$88,1,2))),INDIRECT("_"&amp;_xlfn.XLOOKUP(BE$2,WatchbillMONTHLY!$A$88:$U$88,OFFSET(WatchbillMONTHLY!$A$88:$U$88,1,2))))=$A8,_xlfn.XLOOKUP(BE$2,WatchbillMONTHLY!$A$88:$U$88,OFFSET(WatchbillMONTHLY!$A$88:$U$88,1,2)),FALSE),TRUE,FALSE)),
FALSE),FALSE)</f>
        <v>0</v>
      </c>
      <c r="BF8" s="209" t="b" cm="1">
        <f t="array" aca="1" ref="BF8" ca="1">IF(AND($A8 &gt; 0, Y8 &gt; 0,BF$2&lt;MiscFormulas!$A$5+1),
_xlfn.IFNA(
_xlfn.IFNA(
_xlfn.IFNA(
_xlfn.IFNA(
_xlfn.IFNA(
_xlfn.IFNA(
IF(_xlfn.XLOOKUP(BF$2,WatchbillMONTHLY!$A$3:$U$3,OFFSET(WatchbillMONTHLY!$A$3:$U$3,1,2))=IF(_xlfn.XLOOKUP($A8,INDIRECT("_"&amp;_xlfn.XLOOKUP(BF$2,WatchbillMONTHLY!$A$3:$U$3,OFFSET(WatchbillMONTHLY!$A$3:$U$3,1,2))),INDIRECT("_"&amp;_xlfn.XLOOKUP(BF$2,WatchbillMONTHLY!$A$3:$U$3,OFFSET(WatchbillMONTHLY!$A$3:$U$3,1,2))))=$A8,_xlfn.XLOOKUP(BF$2,WatchbillMONTHLY!$A$3:$U$3,OFFSET(WatchbillMONTHLY!$A$3:$U$3,1,2)),FALSE),TRUE,FALSE),
IF(_xlfn.XLOOKUP(BF$2,WatchbillMONTHLY!$A$20:$U$20,OFFSET(WatchbillMONTHLY!$A$20:$U$20,1,2))=IF(_xlfn.XLOOKUP($A8,INDIRECT("_"&amp;_xlfn.XLOOKUP(BF$2,WatchbillMONTHLY!$A$20:$U$20,OFFSET(WatchbillMONTHLY!$A$20:$U$20,1,2))),INDIRECT("_"&amp;_xlfn.XLOOKUP(BF$2,WatchbillMONTHLY!$A$20:$U$20,OFFSET(WatchbillMONTHLY!$A$20:$U$20,1,2))))=$A8,_xlfn.XLOOKUP(BF$2,WatchbillMONTHLY!$A$20:$U$20,OFFSET(WatchbillMONTHLY!$A$20:$U$20,1,2)),FALSE),TRUE,FALSE)),
IF(_xlfn.XLOOKUP(BF$2,WatchbillMONTHLY!$A$37:$U$37,OFFSET(WatchbillMONTHLY!$A$37:$U$37,1,2))=IF(_xlfn.XLOOKUP($A8,INDIRECT("_"&amp;_xlfn.XLOOKUP(BF$2,WatchbillMONTHLY!$A$37:$U$37,OFFSET(WatchbillMONTHLY!$A$37:$U$37,1,2))),INDIRECT("_"&amp;_xlfn.XLOOKUP(BF$2,WatchbillMONTHLY!$A$37:$U$37,OFFSET(WatchbillMONTHLY!$A$37:$U$37,1,2))))=$A8,_xlfn.XLOOKUP(BF$2,WatchbillMONTHLY!$A$37:$U$37,OFFSET(WatchbillMONTHLY!$A$37:$U$37,1,2)),FALSE),TRUE,FALSE)),
IF(_xlfn.XLOOKUP(BF$2,WatchbillMONTHLY!$A$54:$U$54,OFFSET(WatchbillMONTHLY!$A$54:$U$54,1,2))=IF(_xlfn.XLOOKUP($A8,INDIRECT("_"&amp;_xlfn.XLOOKUP(BF$2,WatchbillMONTHLY!$A$54:$U$54,OFFSET(WatchbillMONTHLY!$A$54:$U$54,1,2))),INDIRECT("_"&amp;_xlfn.XLOOKUP(BF$2,WatchbillMONTHLY!$A$54:$U$54,OFFSET(WatchbillMONTHLY!$A$54:$U$54,1,2))))=$A8,_xlfn.XLOOKUP(BF$2,WatchbillMONTHLY!$A$54:$U$54,OFFSET(WatchbillMONTHLY!$A$54:$U$54,1,2)),FALSE),TRUE,FALSE)),
IF(_xlfn.XLOOKUP(BF$2,WatchbillMONTHLY!$A$71:$U$71,OFFSET(WatchbillMONTHLY!$A$71:$U$71,1,2))=IF(_xlfn.XLOOKUP($A8,INDIRECT("_"&amp;_xlfn.XLOOKUP(BF$2,WatchbillMONTHLY!$A$71:$U$71,OFFSET(WatchbillMONTHLY!$A$71:$U$71,1,2))),INDIRECT("_"&amp;_xlfn.XLOOKUP(BF$2,WatchbillMONTHLY!$A$71:$U$71,OFFSET(WatchbillMONTHLY!$A$71:$U$71,1,2))))=$A8,_xlfn.XLOOKUP(BF$2,WatchbillMONTHLY!$A$71:$U$71,OFFSET(WatchbillMONTHLY!$A$71:$U$71,1,2)),FALSE),TRUE,FALSE)),
IF(_xlfn.XLOOKUP(BF$2,WatchbillMONTHLY!$A$88:$U$88,OFFSET(WatchbillMONTHLY!$A$88:$U$88,1,2))=IF(_xlfn.XLOOKUP($A8,INDIRECT("_"&amp;_xlfn.XLOOKUP(BF$2,WatchbillMONTHLY!$A$88:$U$88,OFFSET(WatchbillMONTHLY!$A$88:$U$88,1,2))),INDIRECT("_"&amp;_xlfn.XLOOKUP(BF$2,WatchbillMONTHLY!$A$88:$U$88,OFFSET(WatchbillMONTHLY!$A$88:$U$88,1,2))))=$A8,_xlfn.XLOOKUP(BF$2,WatchbillMONTHLY!$A$88:$U$88,OFFSET(WatchbillMONTHLY!$A$88:$U$88,1,2)),FALSE),TRUE,FALSE)),
FALSE),FALSE)</f>
        <v>0</v>
      </c>
      <c r="BG8" s="209" t="b" cm="1">
        <f t="array" aca="1" ref="BG8" ca="1">IF(AND($A8 &gt; 0, Z8 &gt; 0,BG$2&lt;MiscFormulas!$A$5+1),
_xlfn.IFNA(
_xlfn.IFNA(
_xlfn.IFNA(
_xlfn.IFNA(
_xlfn.IFNA(
_xlfn.IFNA(
IF(_xlfn.XLOOKUP(BG$2,WatchbillMONTHLY!$A$3:$U$3,OFFSET(WatchbillMONTHLY!$A$3:$U$3,1,2))=IF(_xlfn.XLOOKUP($A8,INDIRECT("_"&amp;_xlfn.XLOOKUP(BG$2,WatchbillMONTHLY!$A$3:$U$3,OFFSET(WatchbillMONTHLY!$A$3:$U$3,1,2))),INDIRECT("_"&amp;_xlfn.XLOOKUP(BG$2,WatchbillMONTHLY!$A$3:$U$3,OFFSET(WatchbillMONTHLY!$A$3:$U$3,1,2))))=$A8,_xlfn.XLOOKUP(BG$2,WatchbillMONTHLY!$A$3:$U$3,OFFSET(WatchbillMONTHLY!$A$3:$U$3,1,2)),FALSE),TRUE,FALSE),
IF(_xlfn.XLOOKUP(BG$2,WatchbillMONTHLY!$A$20:$U$20,OFFSET(WatchbillMONTHLY!$A$20:$U$20,1,2))=IF(_xlfn.XLOOKUP($A8,INDIRECT("_"&amp;_xlfn.XLOOKUP(BG$2,WatchbillMONTHLY!$A$20:$U$20,OFFSET(WatchbillMONTHLY!$A$20:$U$20,1,2))),INDIRECT("_"&amp;_xlfn.XLOOKUP(BG$2,WatchbillMONTHLY!$A$20:$U$20,OFFSET(WatchbillMONTHLY!$A$20:$U$20,1,2))))=$A8,_xlfn.XLOOKUP(BG$2,WatchbillMONTHLY!$A$20:$U$20,OFFSET(WatchbillMONTHLY!$A$20:$U$20,1,2)),FALSE),TRUE,FALSE)),
IF(_xlfn.XLOOKUP(BG$2,WatchbillMONTHLY!$A$37:$U$37,OFFSET(WatchbillMONTHLY!$A$37:$U$37,1,2))=IF(_xlfn.XLOOKUP($A8,INDIRECT("_"&amp;_xlfn.XLOOKUP(BG$2,WatchbillMONTHLY!$A$37:$U$37,OFFSET(WatchbillMONTHLY!$A$37:$U$37,1,2))),INDIRECT("_"&amp;_xlfn.XLOOKUP(BG$2,WatchbillMONTHLY!$A$37:$U$37,OFFSET(WatchbillMONTHLY!$A$37:$U$37,1,2))))=$A8,_xlfn.XLOOKUP(BG$2,WatchbillMONTHLY!$A$37:$U$37,OFFSET(WatchbillMONTHLY!$A$37:$U$37,1,2)),FALSE),TRUE,FALSE)),
IF(_xlfn.XLOOKUP(BG$2,WatchbillMONTHLY!$A$54:$U$54,OFFSET(WatchbillMONTHLY!$A$54:$U$54,1,2))=IF(_xlfn.XLOOKUP($A8,INDIRECT("_"&amp;_xlfn.XLOOKUP(BG$2,WatchbillMONTHLY!$A$54:$U$54,OFFSET(WatchbillMONTHLY!$A$54:$U$54,1,2))),INDIRECT("_"&amp;_xlfn.XLOOKUP(BG$2,WatchbillMONTHLY!$A$54:$U$54,OFFSET(WatchbillMONTHLY!$A$54:$U$54,1,2))))=$A8,_xlfn.XLOOKUP(BG$2,WatchbillMONTHLY!$A$54:$U$54,OFFSET(WatchbillMONTHLY!$A$54:$U$54,1,2)),FALSE),TRUE,FALSE)),
IF(_xlfn.XLOOKUP(BG$2,WatchbillMONTHLY!$A$71:$U$71,OFFSET(WatchbillMONTHLY!$A$71:$U$71,1,2))=IF(_xlfn.XLOOKUP($A8,INDIRECT("_"&amp;_xlfn.XLOOKUP(BG$2,WatchbillMONTHLY!$A$71:$U$71,OFFSET(WatchbillMONTHLY!$A$71:$U$71,1,2))),INDIRECT("_"&amp;_xlfn.XLOOKUP(BG$2,WatchbillMONTHLY!$A$71:$U$71,OFFSET(WatchbillMONTHLY!$A$71:$U$71,1,2))))=$A8,_xlfn.XLOOKUP(BG$2,WatchbillMONTHLY!$A$71:$U$71,OFFSET(WatchbillMONTHLY!$A$71:$U$71,1,2)),FALSE),TRUE,FALSE)),
IF(_xlfn.XLOOKUP(BG$2,WatchbillMONTHLY!$A$88:$U$88,OFFSET(WatchbillMONTHLY!$A$88:$U$88,1,2))=IF(_xlfn.XLOOKUP($A8,INDIRECT("_"&amp;_xlfn.XLOOKUP(BG$2,WatchbillMONTHLY!$A$88:$U$88,OFFSET(WatchbillMONTHLY!$A$88:$U$88,1,2))),INDIRECT("_"&amp;_xlfn.XLOOKUP(BG$2,WatchbillMONTHLY!$A$88:$U$88,OFFSET(WatchbillMONTHLY!$A$88:$U$88,1,2))))=$A8,_xlfn.XLOOKUP(BG$2,WatchbillMONTHLY!$A$88:$U$88,OFFSET(WatchbillMONTHLY!$A$88:$U$88,1,2)),FALSE),TRUE,FALSE)),
FALSE),FALSE)</f>
        <v>0</v>
      </c>
      <c r="BH8" s="209" t="b" cm="1">
        <f t="array" aca="1" ref="BH8" ca="1">IF(AND($A8 &gt; 0, AA8 &gt; 0,BH$2&lt;MiscFormulas!$A$5+1),
_xlfn.IFNA(
_xlfn.IFNA(
_xlfn.IFNA(
_xlfn.IFNA(
_xlfn.IFNA(
_xlfn.IFNA(
IF(_xlfn.XLOOKUP(BH$2,WatchbillMONTHLY!$A$3:$U$3,OFFSET(WatchbillMONTHLY!$A$3:$U$3,1,2))=IF(_xlfn.XLOOKUP($A8,INDIRECT("_"&amp;_xlfn.XLOOKUP(BH$2,WatchbillMONTHLY!$A$3:$U$3,OFFSET(WatchbillMONTHLY!$A$3:$U$3,1,2))),INDIRECT("_"&amp;_xlfn.XLOOKUP(BH$2,WatchbillMONTHLY!$A$3:$U$3,OFFSET(WatchbillMONTHLY!$A$3:$U$3,1,2))))=$A8,_xlfn.XLOOKUP(BH$2,WatchbillMONTHLY!$A$3:$U$3,OFFSET(WatchbillMONTHLY!$A$3:$U$3,1,2)),FALSE),TRUE,FALSE),
IF(_xlfn.XLOOKUP(BH$2,WatchbillMONTHLY!$A$20:$U$20,OFFSET(WatchbillMONTHLY!$A$20:$U$20,1,2))=IF(_xlfn.XLOOKUP($A8,INDIRECT("_"&amp;_xlfn.XLOOKUP(BH$2,WatchbillMONTHLY!$A$20:$U$20,OFFSET(WatchbillMONTHLY!$A$20:$U$20,1,2))),INDIRECT("_"&amp;_xlfn.XLOOKUP(BH$2,WatchbillMONTHLY!$A$20:$U$20,OFFSET(WatchbillMONTHLY!$A$20:$U$20,1,2))))=$A8,_xlfn.XLOOKUP(BH$2,WatchbillMONTHLY!$A$20:$U$20,OFFSET(WatchbillMONTHLY!$A$20:$U$20,1,2)),FALSE),TRUE,FALSE)),
IF(_xlfn.XLOOKUP(BH$2,WatchbillMONTHLY!$A$37:$U$37,OFFSET(WatchbillMONTHLY!$A$37:$U$37,1,2))=IF(_xlfn.XLOOKUP($A8,INDIRECT("_"&amp;_xlfn.XLOOKUP(BH$2,WatchbillMONTHLY!$A$37:$U$37,OFFSET(WatchbillMONTHLY!$A$37:$U$37,1,2))),INDIRECT("_"&amp;_xlfn.XLOOKUP(BH$2,WatchbillMONTHLY!$A$37:$U$37,OFFSET(WatchbillMONTHLY!$A$37:$U$37,1,2))))=$A8,_xlfn.XLOOKUP(BH$2,WatchbillMONTHLY!$A$37:$U$37,OFFSET(WatchbillMONTHLY!$A$37:$U$37,1,2)),FALSE),TRUE,FALSE)),
IF(_xlfn.XLOOKUP(BH$2,WatchbillMONTHLY!$A$54:$U$54,OFFSET(WatchbillMONTHLY!$A$54:$U$54,1,2))=IF(_xlfn.XLOOKUP($A8,INDIRECT("_"&amp;_xlfn.XLOOKUP(BH$2,WatchbillMONTHLY!$A$54:$U$54,OFFSET(WatchbillMONTHLY!$A$54:$U$54,1,2))),INDIRECT("_"&amp;_xlfn.XLOOKUP(BH$2,WatchbillMONTHLY!$A$54:$U$54,OFFSET(WatchbillMONTHLY!$A$54:$U$54,1,2))))=$A8,_xlfn.XLOOKUP(BH$2,WatchbillMONTHLY!$A$54:$U$54,OFFSET(WatchbillMONTHLY!$A$54:$U$54,1,2)),FALSE),TRUE,FALSE)),
IF(_xlfn.XLOOKUP(BH$2,WatchbillMONTHLY!$A$71:$U$71,OFFSET(WatchbillMONTHLY!$A$71:$U$71,1,2))=IF(_xlfn.XLOOKUP($A8,INDIRECT("_"&amp;_xlfn.XLOOKUP(BH$2,WatchbillMONTHLY!$A$71:$U$71,OFFSET(WatchbillMONTHLY!$A$71:$U$71,1,2))),INDIRECT("_"&amp;_xlfn.XLOOKUP(BH$2,WatchbillMONTHLY!$A$71:$U$71,OFFSET(WatchbillMONTHLY!$A$71:$U$71,1,2))))=$A8,_xlfn.XLOOKUP(BH$2,WatchbillMONTHLY!$A$71:$U$71,OFFSET(WatchbillMONTHLY!$A$71:$U$71,1,2)),FALSE),TRUE,FALSE)),
IF(_xlfn.XLOOKUP(BH$2,WatchbillMONTHLY!$A$88:$U$88,OFFSET(WatchbillMONTHLY!$A$88:$U$88,1,2))=IF(_xlfn.XLOOKUP($A8,INDIRECT("_"&amp;_xlfn.XLOOKUP(BH$2,WatchbillMONTHLY!$A$88:$U$88,OFFSET(WatchbillMONTHLY!$A$88:$U$88,1,2))),INDIRECT("_"&amp;_xlfn.XLOOKUP(BH$2,WatchbillMONTHLY!$A$88:$U$88,OFFSET(WatchbillMONTHLY!$A$88:$U$88,1,2))))=$A8,_xlfn.XLOOKUP(BH$2,WatchbillMONTHLY!$A$88:$U$88,OFFSET(WatchbillMONTHLY!$A$88:$U$88,1,2)),FALSE),TRUE,FALSE)),
FALSE),FALSE)</f>
        <v>0</v>
      </c>
      <c r="BI8" s="209" t="b" cm="1">
        <f t="array" aca="1" ref="BI8" ca="1">IF(AND($A8 &gt; 0, AB8 &gt; 0,BI$2&lt;MiscFormulas!$A$5+1),
_xlfn.IFNA(
_xlfn.IFNA(
_xlfn.IFNA(
_xlfn.IFNA(
_xlfn.IFNA(
_xlfn.IFNA(
IF(_xlfn.XLOOKUP(BI$2,WatchbillMONTHLY!$A$3:$U$3,OFFSET(WatchbillMONTHLY!$A$3:$U$3,1,2))=IF(_xlfn.XLOOKUP($A8,INDIRECT("_"&amp;_xlfn.XLOOKUP(BI$2,WatchbillMONTHLY!$A$3:$U$3,OFFSET(WatchbillMONTHLY!$A$3:$U$3,1,2))),INDIRECT("_"&amp;_xlfn.XLOOKUP(BI$2,WatchbillMONTHLY!$A$3:$U$3,OFFSET(WatchbillMONTHLY!$A$3:$U$3,1,2))))=$A8,_xlfn.XLOOKUP(BI$2,WatchbillMONTHLY!$A$3:$U$3,OFFSET(WatchbillMONTHLY!$A$3:$U$3,1,2)),FALSE),TRUE,FALSE),
IF(_xlfn.XLOOKUP(BI$2,WatchbillMONTHLY!$A$20:$U$20,OFFSET(WatchbillMONTHLY!$A$20:$U$20,1,2))=IF(_xlfn.XLOOKUP($A8,INDIRECT("_"&amp;_xlfn.XLOOKUP(BI$2,WatchbillMONTHLY!$A$20:$U$20,OFFSET(WatchbillMONTHLY!$A$20:$U$20,1,2))),INDIRECT("_"&amp;_xlfn.XLOOKUP(BI$2,WatchbillMONTHLY!$A$20:$U$20,OFFSET(WatchbillMONTHLY!$A$20:$U$20,1,2))))=$A8,_xlfn.XLOOKUP(BI$2,WatchbillMONTHLY!$A$20:$U$20,OFFSET(WatchbillMONTHLY!$A$20:$U$20,1,2)),FALSE),TRUE,FALSE)),
IF(_xlfn.XLOOKUP(BI$2,WatchbillMONTHLY!$A$37:$U$37,OFFSET(WatchbillMONTHLY!$A$37:$U$37,1,2))=IF(_xlfn.XLOOKUP($A8,INDIRECT("_"&amp;_xlfn.XLOOKUP(BI$2,WatchbillMONTHLY!$A$37:$U$37,OFFSET(WatchbillMONTHLY!$A$37:$U$37,1,2))),INDIRECT("_"&amp;_xlfn.XLOOKUP(BI$2,WatchbillMONTHLY!$A$37:$U$37,OFFSET(WatchbillMONTHLY!$A$37:$U$37,1,2))))=$A8,_xlfn.XLOOKUP(BI$2,WatchbillMONTHLY!$A$37:$U$37,OFFSET(WatchbillMONTHLY!$A$37:$U$37,1,2)),FALSE),TRUE,FALSE)),
IF(_xlfn.XLOOKUP(BI$2,WatchbillMONTHLY!$A$54:$U$54,OFFSET(WatchbillMONTHLY!$A$54:$U$54,1,2))=IF(_xlfn.XLOOKUP($A8,INDIRECT("_"&amp;_xlfn.XLOOKUP(BI$2,WatchbillMONTHLY!$A$54:$U$54,OFFSET(WatchbillMONTHLY!$A$54:$U$54,1,2))),INDIRECT("_"&amp;_xlfn.XLOOKUP(BI$2,WatchbillMONTHLY!$A$54:$U$54,OFFSET(WatchbillMONTHLY!$A$54:$U$54,1,2))))=$A8,_xlfn.XLOOKUP(BI$2,WatchbillMONTHLY!$A$54:$U$54,OFFSET(WatchbillMONTHLY!$A$54:$U$54,1,2)),FALSE),TRUE,FALSE)),
IF(_xlfn.XLOOKUP(BI$2,WatchbillMONTHLY!$A$71:$U$71,OFFSET(WatchbillMONTHLY!$A$71:$U$71,1,2))=IF(_xlfn.XLOOKUP($A8,INDIRECT("_"&amp;_xlfn.XLOOKUP(BI$2,WatchbillMONTHLY!$A$71:$U$71,OFFSET(WatchbillMONTHLY!$A$71:$U$71,1,2))),INDIRECT("_"&amp;_xlfn.XLOOKUP(BI$2,WatchbillMONTHLY!$A$71:$U$71,OFFSET(WatchbillMONTHLY!$A$71:$U$71,1,2))))=$A8,_xlfn.XLOOKUP(BI$2,WatchbillMONTHLY!$A$71:$U$71,OFFSET(WatchbillMONTHLY!$A$71:$U$71,1,2)),FALSE),TRUE,FALSE)),
IF(_xlfn.XLOOKUP(BI$2,WatchbillMONTHLY!$A$88:$U$88,OFFSET(WatchbillMONTHLY!$A$88:$U$88,1,2))=IF(_xlfn.XLOOKUP($A8,INDIRECT("_"&amp;_xlfn.XLOOKUP(BI$2,WatchbillMONTHLY!$A$88:$U$88,OFFSET(WatchbillMONTHLY!$A$88:$U$88,1,2))),INDIRECT("_"&amp;_xlfn.XLOOKUP(BI$2,WatchbillMONTHLY!$A$88:$U$88,OFFSET(WatchbillMONTHLY!$A$88:$U$88,1,2))))=$A8,_xlfn.XLOOKUP(BI$2,WatchbillMONTHLY!$A$88:$U$88,OFFSET(WatchbillMONTHLY!$A$88:$U$88,1,2)),FALSE),TRUE,FALSE)),
FALSE),FALSE)</f>
        <v>0</v>
      </c>
      <c r="BJ8" s="209" t="b" cm="1">
        <f t="array" aca="1" ref="BJ8" ca="1">IF(AND($A8 &gt; 0, AC8 &gt; 0,BJ$2&lt;MiscFormulas!$A$5+1),
_xlfn.IFNA(
_xlfn.IFNA(
_xlfn.IFNA(
_xlfn.IFNA(
_xlfn.IFNA(
_xlfn.IFNA(
IF(_xlfn.XLOOKUP(BJ$2,WatchbillMONTHLY!$A$3:$U$3,OFFSET(WatchbillMONTHLY!$A$3:$U$3,1,2))=IF(_xlfn.XLOOKUP($A8,INDIRECT("_"&amp;_xlfn.XLOOKUP(BJ$2,WatchbillMONTHLY!$A$3:$U$3,OFFSET(WatchbillMONTHLY!$A$3:$U$3,1,2))),INDIRECT("_"&amp;_xlfn.XLOOKUP(BJ$2,WatchbillMONTHLY!$A$3:$U$3,OFFSET(WatchbillMONTHLY!$A$3:$U$3,1,2))))=$A8,_xlfn.XLOOKUP(BJ$2,WatchbillMONTHLY!$A$3:$U$3,OFFSET(WatchbillMONTHLY!$A$3:$U$3,1,2)),FALSE),TRUE,FALSE),
IF(_xlfn.XLOOKUP(BJ$2,WatchbillMONTHLY!$A$20:$U$20,OFFSET(WatchbillMONTHLY!$A$20:$U$20,1,2))=IF(_xlfn.XLOOKUP($A8,INDIRECT("_"&amp;_xlfn.XLOOKUP(BJ$2,WatchbillMONTHLY!$A$20:$U$20,OFFSET(WatchbillMONTHLY!$A$20:$U$20,1,2))),INDIRECT("_"&amp;_xlfn.XLOOKUP(BJ$2,WatchbillMONTHLY!$A$20:$U$20,OFFSET(WatchbillMONTHLY!$A$20:$U$20,1,2))))=$A8,_xlfn.XLOOKUP(BJ$2,WatchbillMONTHLY!$A$20:$U$20,OFFSET(WatchbillMONTHLY!$A$20:$U$20,1,2)),FALSE),TRUE,FALSE)),
IF(_xlfn.XLOOKUP(BJ$2,WatchbillMONTHLY!$A$37:$U$37,OFFSET(WatchbillMONTHLY!$A$37:$U$37,1,2))=IF(_xlfn.XLOOKUP($A8,INDIRECT("_"&amp;_xlfn.XLOOKUP(BJ$2,WatchbillMONTHLY!$A$37:$U$37,OFFSET(WatchbillMONTHLY!$A$37:$U$37,1,2))),INDIRECT("_"&amp;_xlfn.XLOOKUP(BJ$2,WatchbillMONTHLY!$A$37:$U$37,OFFSET(WatchbillMONTHLY!$A$37:$U$37,1,2))))=$A8,_xlfn.XLOOKUP(BJ$2,WatchbillMONTHLY!$A$37:$U$37,OFFSET(WatchbillMONTHLY!$A$37:$U$37,1,2)),FALSE),TRUE,FALSE)),
IF(_xlfn.XLOOKUP(BJ$2,WatchbillMONTHLY!$A$54:$U$54,OFFSET(WatchbillMONTHLY!$A$54:$U$54,1,2))=IF(_xlfn.XLOOKUP($A8,INDIRECT("_"&amp;_xlfn.XLOOKUP(BJ$2,WatchbillMONTHLY!$A$54:$U$54,OFFSET(WatchbillMONTHLY!$A$54:$U$54,1,2))),INDIRECT("_"&amp;_xlfn.XLOOKUP(BJ$2,WatchbillMONTHLY!$A$54:$U$54,OFFSET(WatchbillMONTHLY!$A$54:$U$54,1,2))))=$A8,_xlfn.XLOOKUP(BJ$2,WatchbillMONTHLY!$A$54:$U$54,OFFSET(WatchbillMONTHLY!$A$54:$U$54,1,2)),FALSE),TRUE,FALSE)),
IF(_xlfn.XLOOKUP(BJ$2,WatchbillMONTHLY!$A$71:$U$71,OFFSET(WatchbillMONTHLY!$A$71:$U$71,1,2))=IF(_xlfn.XLOOKUP($A8,INDIRECT("_"&amp;_xlfn.XLOOKUP(BJ$2,WatchbillMONTHLY!$A$71:$U$71,OFFSET(WatchbillMONTHLY!$A$71:$U$71,1,2))),INDIRECT("_"&amp;_xlfn.XLOOKUP(BJ$2,WatchbillMONTHLY!$A$71:$U$71,OFFSET(WatchbillMONTHLY!$A$71:$U$71,1,2))))=$A8,_xlfn.XLOOKUP(BJ$2,WatchbillMONTHLY!$A$71:$U$71,OFFSET(WatchbillMONTHLY!$A$71:$U$71,1,2)),FALSE),TRUE,FALSE)),
IF(_xlfn.XLOOKUP(BJ$2,WatchbillMONTHLY!$A$88:$U$88,OFFSET(WatchbillMONTHLY!$A$88:$U$88,1,2))=IF(_xlfn.XLOOKUP($A8,INDIRECT("_"&amp;_xlfn.XLOOKUP(BJ$2,WatchbillMONTHLY!$A$88:$U$88,OFFSET(WatchbillMONTHLY!$A$88:$U$88,1,2))),INDIRECT("_"&amp;_xlfn.XLOOKUP(BJ$2,WatchbillMONTHLY!$A$88:$U$88,OFFSET(WatchbillMONTHLY!$A$88:$U$88,1,2))))=$A8,_xlfn.XLOOKUP(BJ$2,WatchbillMONTHLY!$A$88:$U$88,OFFSET(WatchbillMONTHLY!$A$88:$U$88,1,2)),FALSE),TRUE,FALSE)),
FALSE),FALSE)</f>
        <v>0</v>
      </c>
      <c r="BK8" s="209" t="b" cm="1">
        <f t="array" aca="1" ref="BK8" ca="1">IF(AND($A8 &gt; 0, AD8 &gt; 0,BK$2&lt;MiscFormulas!$A$5+1),
_xlfn.IFNA(
_xlfn.IFNA(
_xlfn.IFNA(
_xlfn.IFNA(
_xlfn.IFNA(
_xlfn.IFNA(
IF(_xlfn.XLOOKUP(BK$2,WatchbillMONTHLY!$A$3:$U$3,OFFSET(WatchbillMONTHLY!$A$3:$U$3,1,2))=IF(_xlfn.XLOOKUP($A8,INDIRECT("_"&amp;_xlfn.XLOOKUP(BK$2,WatchbillMONTHLY!$A$3:$U$3,OFFSET(WatchbillMONTHLY!$A$3:$U$3,1,2))),INDIRECT("_"&amp;_xlfn.XLOOKUP(BK$2,WatchbillMONTHLY!$A$3:$U$3,OFFSET(WatchbillMONTHLY!$A$3:$U$3,1,2))))=$A8,_xlfn.XLOOKUP(BK$2,WatchbillMONTHLY!$A$3:$U$3,OFFSET(WatchbillMONTHLY!$A$3:$U$3,1,2)),FALSE),TRUE,FALSE),
IF(_xlfn.XLOOKUP(BK$2,WatchbillMONTHLY!$A$20:$U$20,OFFSET(WatchbillMONTHLY!$A$20:$U$20,1,2))=IF(_xlfn.XLOOKUP($A8,INDIRECT("_"&amp;_xlfn.XLOOKUP(BK$2,WatchbillMONTHLY!$A$20:$U$20,OFFSET(WatchbillMONTHLY!$A$20:$U$20,1,2))),INDIRECT("_"&amp;_xlfn.XLOOKUP(BK$2,WatchbillMONTHLY!$A$20:$U$20,OFFSET(WatchbillMONTHLY!$A$20:$U$20,1,2))))=$A8,_xlfn.XLOOKUP(BK$2,WatchbillMONTHLY!$A$20:$U$20,OFFSET(WatchbillMONTHLY!$A$20:$U$20,1,2)),FALSE),TRUE,FALSE)),
IF(_xlfn.XLOOKUP(BK$2,WatchbillMONTHLY!$A$37:$U$37,OFFSET(WatchbillMONTHLY!$A$37:$U$37,1,2))=IF(_xlfn.XLOOKUP($A8,INDIRECT("_"&amp;_xlfn.XLOOKUP(BK$2,WatchbillMONTHLY!$A$37:$U$37,OFFSET(WatchbillMONTHLY!$A$37:$U$37,1,2))),INDIRECT("_"&amp;_xlfn.XLOOKUP(BK$2,WatchbillMONTHLY!$A$37:$U$37,OFFSET(WatchbillMONTHLY!$A$37:$U$37,1,2))))=$A8,_xlfn.XLOOKUP(BK$2,WatchbillMONTHLY!$A$37:$U$37,OFFSET(WatchbillMONTHLY!$A$37:$U$37,1,2)),FALSE),TRUE,FALSE)),
IF(_xlfn.XLOOKUP(BK$2,WatchbillMONTHLY!$A$54:$U$54,OFFSET(WatchbillMONTHLY!$A$54:$U$54,1,2))=IF(_xlfn.XLOOKUP($A8,INDIRECT("_"&amp;_xlfn.XLOOKUP(BK$2,WatchbillMONTHLY!$A$54:$U$54,OFFSET(WatchbillMONTHLY!$A$54:$U$54,1,2))),INDIRECT("_"&amp;_xlfn.XLOOKUP(BK$2,WatchbillMONTHLY!$A$54:$U$54,OFFSET(WatchbillMONTHLY!$A$54:$U$54,1,2))))=$A8,_xlfn.XLOOKUP(BK$2,WatchbillMONTHLY!$A$54:$U$54,OFFSET(WatchbillMONTHLY!$A$54:$U$54,1,2)),FALSE),TRUE,FALSE)),
IF(_xlfn.XLOOKUP(BK$2,WatchbillMONTHLY!$A$71:$U$71,OFFSET(WatchbillMONTHLY!$A$71:$U$71,1,2))=IF(_xlfn.XLOOKUP($A8,INDIRECT("_"&amp;_xlfn.XLOOKUP(BK$2,WatchbillMONTHLY!$A$71:$U$71,OFFSET(WatchbillMONTHLY!$A$71:$U$71,1,2))),INDIRECT("_"&amp;_xlfn.XLOOKUP(BK$2,WatchbillMONTHLY!$A$71:$U$71,OFFSET(WatchbillMONTHLY!$A$71:$U$71,1,2))))=$A8,_xlfn.XLOOKUP(BK$2,WatchbillMONTHLY!$A$71:$U$71,OFFSET(WatchbillMONTHLY!$A$71:$U$71,1,2)),FALSE),TRUE,FALSE)),
IF(_xlfn.XLOOKUP(BK$2,WatchbillMONTHLY!$A$88:$U$88,OFFSET(WatchbillMONTHLY!$A$88:$U$88,1,2))=IF(_xlfn.XLOOKUP($A8,INDIRECT("_"&amp;_xlfn.XLOOKUP(BK$2,WatchbillMONTHLY!$A$88:$U$88,OFFSET(WatchbillMONTHLY!$A$88:$U$88,1,2))),INDIRECT("_"&amp;_xlfn.XLOOKUP(BK$2,WatchbillMONTHLY!$A$88:$U$88,OFFSET(WatchbillMONTHLY!$A$88:$U$88,1,2))))=$A8,_xlfn.XLOOKUP(BK$2,WatchbillMONTHLY!$A$88:$U$88,OFFSET(WatchbillMONTHLY!$A$88:$U$88,1,2)),FALSE),TRUE,FALSE)),
FALSE),FALSE)</f>
        <v>0</v>
      </c>
      <c r="BL8" s="209" t="b" cm="1">
        <f t="array" aca="1" ref="BL8" ca="1">IF(AND($A8 &gt; 0, AE8 &gt; 0,BL$2&lt;MiscFormulas!$A$5+1),
_xlfn.IFNA(
_xlfn.IFNA(
_xlfn.IFNA(
_xlfn.IFNA(
_xlfn.IFNA(
_xlfn.IFNA(
IF(_xlfn.XLOOKUP(BL$2,WatchbillMONTHLY!$A$3:$U$3,OFFSET(WatchbillMONTHLY!$A$3:$U$3,1,2))=IF(_xlfn.XLOOKUP($A8,INDIRECT("_"&amp;_xlfn.XLOOKUP(BL$2,WatchbillMONTHLY!$A$3:$U$3,OFFSET(WatchbillMONTHLY!$A$3:$U$3,1,2))),INDIRECT("_"&amp;_xlfn.XLOOKUP(BL$2,WatchbillMONTHLY!$A$3:$U$3,OFFSET(WatchbillMONTHLY!$A$3:$U$3,1,2))))=$A8,_xlfn.XLOOKUP(BL$2,WatchbillMONTHLY!$A$3:$U$3,OFFSET(WatchbillMONTHLY!$A$3:$U$3,1,2)),FALSE),TRUE,FALSE),
IF(_xlfn.XLOOKUP(BL$2,WatchbillMONTHLY!$A$20:$U$20,OFFSET(WatchbillMONTHLY!$A$20:$U$20,1,2))=IF(_xlfn.XLOOKUP($A8,INDIRECT("_"&amp;_xlfn.XLOOKUP(BL$2,WatchbillMONTHLY!$A$20:$U$20,OFFSET(WatchbillMONTHLY!$A$20:$U$20,1,2))),INDIRECT("_"&amp;_xlfn.XLOOKUP(BL$2,WatchbillMONTHLY!$A$20:$U$20,OFFSET(WatchbillMONTHLY!$A$20:$U$20,1,2))))=$A8,_xlfn.XLOOKUP(BL$2,WatchbillMONTHLY!$A$20:$U$20,OFFSET(WatchbillMONTHLY!$A$20:$U$20,1,2)),FALSE),TRUE,FALSE)),
IF(_xlfn.XLOOKUP(BL$2,WatchbillMONTHLY!$A$37:$U$37,OFFSET(WatchbillMONTHLY!$A$37:$U$37,1,2))=IF(_xlfn.XLOOKUP($A8,INDIRECT("_"&amp;_xlfn.XLOOKUP(BL$2,WatchbillMONTHLY!$A$37:$U$37,OFFSET(WatchbillMONTHLY!$A$37:$U$37,1,2))),INDIRECT("_"&amp;_xlfn.XLOOKUP(BL$2,WatchbillMONTHLY!$A$37:$U$37,OFFSET(WatchbillMONTHLY!$A$37:$U$37,1,2))))=$A8,_xlfn.XLOOKUP(BL$2,WatchbillMONTHLY!$A$37:$U$37,OFFSET(WatchbillMONTHLY!$A$37:$U$37,1,2)),FALSE),TRUE,FALSE)),
IF(_xlfn.XLOOKUP(BL$2,WatchbillMONTHLY!$A$54:$U$54,OFFSET(WatchbillMONTHLY!$A$54:$U$54,1,2))=IF(_xlfn.XLOOKUP($A8,INDIRECT("_"&amp;_xlfn.XLOOKUP(BL$2,WatchbillMONTHLY!$A$54:$U$54,OFFSET(WatchbillMONTHLY!$A$54:$U$54,1,2))),INDIRECT("_"&amp;_xlfn.XLOOKUP(BL$2,WatchbillMONTHLY!$A$54:$U$54,OFFSET(WatchbillMONTHLY!$A$54:$U$54,1,2))))=$A8,_xlfn.XLOOKUP(BL$2,WatchbillMONTHLY!$A$54:$U$54,OFFSET(WatchbillMONTHLY!$A$54:$U$54,1,2)),FALSE),TRUE,FALSE)),
IF(_xlfn.XLOOKUP(BL$2,WatchbillMONTHLY!$A$71:$U$71,OFFSET(WatchbillMONTHLY!$A$71:$U$71,1,2))=IF(_xlfn.XLOOKUP($A8,INDIRECT("_"&amp;_xlfn.XLOOKUP(BL$2,WatchbillMONTHLY!$A$71:$U$71,OFFSET(WatchbillMONTHLY!$A$71:$U$71,1,2))),INDIRECT("_"&amp;_xlfn.XLOOKUP(BL$2,WatchbillMONTHLY!$A$71:$U$71,OFFSET(WatchbillMONTHLY!$A$71:$U$71,1,2))))=$A8,_xlfn.XLOOKUP(BL$2,WatchbillMONTHLY!$A$71:$U$71,OFFSET(WatchbillMONTHLY!$A$71:$U$71,1,2)),FALSE),TRUE,FALSE)),
IF(_xlfn.XLOOKUP(BL$2,WatchbillMONTHLY!$A$88:$U$88,OFFSET(WatchbillMONTHLY!$A$88:$U$88,1,2))=IF(_xlfn.XLOOKUP($A8,INDIRECT("_"&amp;_xlfn.XLOOKUP(BL$2,WatchbillMONTHLY!$A$88:$U$88,OFFSET(WatchbillMONTHLY!$A$88:$U$88,1,2))),INDIRECT("_"&amp;_xlfn.XLOOKUP(BL$2,WatchbillMONTHLY!$A$88:$U$88,OFFSET(WatchbillMONTHLY!$A$88:$U$88,1,2))))=$A8,_xlfn.XLOOKUP(BL$2,WatchbillMONTHLY!$A$88:$U$88,OFFSET(WatchbillMONTHLY!$A$88:$U$88,1,2)),FALSE),TRUE,FALSE)),
FALSE),FALSE)</f>
        <v>0</v>
      </c>
      <c r="BM8" s="209" t="b" cm="1">
        <f t="array" aca="1" ref="BM8" ca="1">IF(AND($A8 &gt; 0, AF8 &gt; 0,BM$2&lt;MiscFormulas!$A$5+1),
_xlfn.IFNA(
_xlfn.IFNA(
_xlfn.IFNA(
_xlfn.IFNA(
_xlfn.IFNA(
_xlfn.IFNA(
IF(_xlfn.XLOOKUP(BM$2,WatchbillMONTHLY!$A$3:$U$3,OFFSET(WatchbillMONTHLY!$A$3:$U$3,1,2))=IF(_xlfn.XLOOKUP($A8,INDIRECT("_"&amp;_xlfn.XLOOKUP(BM$2,WatchbillMONTHLY!$A$3:$U$3,OFFSET(WatchbillMONTHLY!$A$3:$U$3,1,2))),INDIRECT("_"&amp;_xlfn.XLOOKUP(BM$2,WatchbillMONTHLY!$A$3:$U$3,OFFSET(WatchbillMONTHLY!$A$3:$U$3,1,2))))=$A8,_xlfn.XLOOKUP(BM$2,WatchbillMONTHLY!$A$3:$U$3,OFFSET(WatchbillMONTHLY!$A$3:$U$3,1,2)),FALSE),TRUE,FALSE),
IF(_xlfn.XLOOKUP(BM$2,WatchbillMONTHLY!$A$20:$U$20,OFFSET(WatchbillMONTHLY!$A$20:$U$20,1,2))=IF(_xlfn.XLOOKUP($A8,INDIRECT("_"&amp;_xlfn.XLOOKUP(BM$2,WatchbillMONTHLY!$A$20:$U$20,OFFSET(WatchbillMONTHLY!$A$20:$U$20,1,2))),INDIRECT("_"&amp;_xlfn.XLOOKUP(BM$2,WatchbillMONTHLY!$A$20:$U$20,OFFSET(WatchbillMONTHLY!$A$20:$U$20,1,2))))=$A8,_xlfn.XLOOKUP(BM$2,WatchbillMONTHLY!$A$20:$U$20,OFFSET(WatchbillMONTHLY!$A$20:$U$20,1,2)),FALSE),TRUE,FALSE)),
IF(_xlfn.XLOOKUP(BM$2,WatchbillMONTHLY!$A$37:$U$37,OFFSET(WatchbillMONTHLY!$A$37:$U$37,1,2))=IF(_xlfn.XLOOKUP($A8,INDIRECT("_"&amp;_xlfn.XLOOKUP(BM$2,WatchbillMONTHLY!$A$37:$U$37,OFFSET(WatchbillMONTHLY!$A$37:$U$37,1,2))),INDIRECT("_"&amp;_xlfn.XLOOKUP(BM$2,WatchbillMONTHLY!$A$37:$U$37,OFFSET(WatchbillMONTHLY!$A$37:$U$37,1,2))))=$A8,_xlfn.XLOOKUP(BM$2,WatchbillMONTHLY!$A$37:$U$37,OFFSET(WatchbillMONTHLY!$A$37:$U$37,1,2)),FALSE),TRUE,FALSE)),
IF(_xlfn.XLOOKUP(BM$2,WatchbillMONTHLY!$A$54:$U$54,OFFSET(WatchbillMONTHLY!$A$54:$U$54,1,2))=IF(_xlfn.XLOOKUP($A8,INDIRECT("_"&amp;_xlfn.XLOOKUP(BM$2,WatchbillMONTHLY!$A$54:$U$54,OFFSET(WatchbillMONTHLY!$A$54:$U$54,1,2))),INDIRECT("_"&amp;_xlfn.XLOOKUP(BM$2,WatchbillMONTHLY!$A$54:$U$54,OFFSET(WatchbillMONTHLY!$A$54:$U$54,1,2))))=$A8,_xlfn.XLOOKUP(BM$2,WatchbillMONTHLY!$A$54:$U$54,OFFSET(WatchbillMONTHLY!$A$54:$U$54,1,2)),FALSE),TRUE,FALSE)),
IF(_xlfn.XLOOKUP(BM$2,WatchbillMONTHLY!$A$71:$U$71,OFFSET(WatchbillMONTHLY!$A$71:$U$71,1,2))=IF(_xlfn.XLOOKUP($A8,INDIRECT("_"&amp;_xlfn.XLOOKUP(BM$2,WatchbillMONTHLY!$A$71:$U$71,OFFSET(WatchbillMONTHLY!$A$71:$U$71,1,2))),INDIRECT("_"&amp;_xlfn.XLOOKUP(BM$2,WatchbillMONTHLY!$A$71:$U$71,OFFSET(WatchbillMONTHLY!$A$71:$U$71,1,2))))=$A8,_xlfn.XLOOKUP(BM$2,WatchbillMONTHLY!$A$71:$U$71,OFFSET(WatchbillMONTHLY!$A$71:$U$71,1,2)),FALSE),TRUE,FALSE)),
IF(_xlfn.XLOOKUP(BM$2,WatchbillMONTHLY!$A$88:$U$88,OFFSET(WatchbillMONTHLY!$A$88:$U$88,1,2))=IF(_xlfn.XLOOKUP($A8,INDIRECT("_"&amp;_xlfn.XLOOKUP(BM$2,WatchbillMONTHLY!$A$88:$U$88,OFFSET(WatchbillMONTHLY!$A$88:$U$88,1,2))),INDIRECT("_"&amp;_xlfn.XLOOKUP(BM$2,WatchbillMONTHLY!$A$88:$U$88,OFFSET(WatchbillMONTHLY!$A$88:$U$88,1,2))))=$A8,_xlfn.XLOOKUP(BM$2,WatchbillMONTHLY!$A$88:$U$88,OFFSET(WatchbillMONTHLY!$A$88:$U$88,1,2)),FALSE),TRUE,FALSE)),
FALSE),FALSE)</f>
        <v>0</v>
      </c>
      <c r="BN8" s="209" t="b" cm="1">
        <f t="array" aca="1" ref="BN8" ca="1">IF(AND($A8 &gt; 0, AG8 &gt; 0,BN$2&lt;MiscFormulas!$A$5+1),
_xlfn.IFNA(
_xlfn.IFNA(
_xlfn.IFNA(
_xlfn.IFNA(
_xlfn.IFNA(
_xlfn.IFNA(
IF(_xlfn.XLOOKUP(BN$2,WatchbillMONTHLY!$A$3:$U$3,OFFSET(WatchbillMONTHLY!$A$3:$U$3,1,2))=IF(_xlfn.XLOOKUP($A8,INDIRECT("_"&amp;_xlfn.XLOOKUP(BN$2,WatchbillMONTHLY!$A$3:$U$3,OFFSET(WatchbillMONTHLY!$A$3:$U$3,1,2))),INDIRECT("_"&amp;_xlfn.XLOOKUP(BN$2,WatchbillMONTHLY!$A$3:$U$3,OFFSET(WatchbillMONTHLY!$A$3:$U$3,1,2))))=$A8,_xlfn.XLOOKUP(BN$2,WatchbillMONTHLY!$A$3:$U$3,OFFSET(WatchbillMONTHLY!$A$3:$U$3,1,2)),FALSE),TRUE,FALSE),
IF(_xlfn.XLOOKUP(BN$2,WatchbillMONTHLY!$A$20:$U$20,OFFSET(WatchbillMONTHLY!$A$20:$U$20,1,2))=IF(_xlfn.XLOOKUP($A8,INDIRECT("_"&amp;_xlfn.XLOOKUP(BN$2,WatchbillMONTHLY!$A$20:$U$20,OFFSET(WatchbillMONTHLY!$A$20:$U$20,1,2))),INDIRECT("_"&amp;_xlfn.XLOOKUP(BN$2,WatchbillMONTHLY!$A$20:$U$20,OFFSET(WatchbillMONTHLY!$A$20:$U$20,1,2))))=$A8,_xlfn.XLOOKUP(BN$2,WatchbillMONTHLY!$A$20:$U$20,OFFSET(WatchbillMONTHLY!$A$20:$U$20,1,2)),FALSE),TRUE,FALSE)),
IF(_xlfn.XLOOKUP(BN$2,WatchbillMONTHLY!$A$37:$U$37,OFFSET(WatchbillMONTHLY!$A$37:$U$37,1,2))=IF(_xlfn.XLOOKUP($A8,INDIRECT("_"&amp;_xlfn.XLOOKUP(BN$2,WatchbillMONTHLY!$A$37:$U$37,OFFSET(WatchbillMONTHLY!$A$37:$U$37,1,2))),INDIRECT("_"&amp;_xlfn.XLOOKUP(BN$2,WatchbillMONTHLY!$A$37:$U$37,OFFSET(WatchbillMONTHLY!$A$37:$U$37,1,2))))=$A8,_xlfn.XLOOKUP(BN$2,WatchbillMONTHLY!$A$37:$U$37,OFFSET(WatchbillMONTHLY!$A$37:$U$37,1,2)),FALSE),TRUE,FALSE)),
IF(_xlfn.XLOOKUP(BN$2,WatchbillMONTHLY!$A$54:$U$54,OFFSET(WatchbillMONTHLY!$A$54:$U$54,1,2))=IF(_xlfn.XLOOKUP($A8,INDIRECT("_"&amp;_xlfn.XLOOKUP(BN$2,WatchbillMONTHLY!$A$54:$U$54,OFFSET(WatchbillMONTHLY!$A$54:$U$54,1,2))),INDIRECT("_"&amp;_xlfn.XLOOKUP(BN$2,WatchbillMONTHLY!$A$54:$U$54,OFFSET(WatchbillMONTHLY!$A$54:$U$54,1,2))))=$A8,_xlfn.XLOOKUP(BN$2,WatchbillMONTHLY!$A$54:$U$54,OFFSET(WatchbillMONTHLY!$A$54:$U$54,1,2)),FALSE),TRUE,FALSE)),
IF(_xlfn.XLOOKUP(BN$2,WatchbillMONTHLY!$A$71:$U$71,OFFSET(WatchbillMONTHLY!$A$71:$U$71,1,2))=IF(_xlfn.XLOOKUP($A8,INDIRECT("_"&amp;_xlfn.XLOOKUP(BN$2,WatchbillMONTHLY!$A$71:$U$71,OFFSET(WatchbillMONTHLY!$A$71:$U$71,1,2))),INDIRECT("_"&amp;_xlfn.XLOOKUP(BN$2,WatchbillMONTHLY!$A$71:$U$71,OFFSET(WatchbillMONTHLY!$A$71:$U$71,1,2))))=$A8,_xlfn.XLOOKUP(BN$2,WatchbillMONTHLY!$A$71:$U$71,OFFSET(WatchbillMONTHLY!$A$71:$U$71,1,2)),FALSE),TRUE,FALSE)),
IF(_xlfn.XLOOKUP(BN$2,WatchbillMONTHLY!$A$88:$U$88,OFFSET(WatchbillMONTHLY!$A$88:$U$88,1,2))=IF(_xlfn.XLOOKUP($A8,INDIRECT("_"&amp;_xlfn.XLOOKUP(BN$2,WatchbillMONTHLY!$A$88:$U$88,OFFSET(WatchbillMONTHLY!$A$88:$U$88,1,2))),INDIRECT("_"&amp;_xlfn.XLOOKUP(BN$2,WatchbillMONTHLY!$A$88:$U$88,OFFSET(WatchbillMONTHLY!$A$88:$U$88,1,2))))=$A8,_xlfn.XLOOKUP(BN$2,WatchbillMONTHLY!$A$88:$U$88,OFFSET(WatchbillMONTHLY!$A$88:$U$88,1,2)),FALSE),TRUE,FALSE)),
FALSE),FALSE)</f>
        <v>0</v>
      </c>
      <c r="BO8" s="209" t="b" cm="1">
        <f t="array" aca="1" ref="BO8" ca="1">IF(
    AND($A8 &gt; 0, AH8 &gt; 0,BO$2&lt;MiscFormulas!$A$5+1),
    ISNUMBER(
        MATCH($A8,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8" s="210"/>
      <c r="BQ8" s="98"/>
      <c r="BR8" s="98"/>
      <c r="BS8" s="98"/>
      <c r="BT8" s="98"/>
      <c r="BU8" s="98"/>
    </row>
    <row r="9" spans="1:73" x14ac:dyDescent="0.35">
      <c r="A9" t="str">
        <v>EX3 Andrew, B.</v>
      </c>
      <c r="B9" s="214" t="str">
        <v>EX3 Andrew, Berymoore</v>
      </c>
      <c r="C9" s="218"/>
      <c r="D9" s="230"/>
      <c r="E9" s="231"/>
      <c r="F9" s="231"/>
      <c r="G9" s="231"/>
      <c r="H9" s="231"/>
      <c r="I9" s="231"/>
      <c r="J9" s="231" t="s">
        <v>266</v>
      </c>
      <c r="K9" s="231"/>
      <c r="L9" s="231"/>
      <c r="M9" s="231"/>
      <c r="N9" s="231"/>
      <c r="O9" s="231"/>
      <c r="P9" s="231"/>
      <c r="Q9" s="231"/>
      <c r="R9" s="231"/>
      <c r="S9" s="231" t="s">
        <v>266</v>
      </c>
      <c r="T9" s="231"/>
      <c r="U9" s="231"/>
      <c r="V9" s="231"/>
      <c r="W9" s="231"/>
      <c r="X9" s="231"/>
      <c r="Y9" s="231"/>
      <c r="Z9" s="231" t="s">
        <v>266</v>
      </c>
      <c r="AA9" s="231"/>
      <c r="AB9" s="231"/>
      <c r="AC9" s="231"/>
      <c r="AD9" s="231"/>
      <c r="AE9" s="231"/>
      <c r="AF9" s="231"/>
      <c r="AG9" s="231"/>
      <c r="AH9" s="179"/>
      <c r="AI9" s="209"/>
      <c r="AJ9" s="209" t="str" cm="1">
        <f t="array" aca="1" ref="AJ9" ca="1">IF(OR(AK9:BN9=TRUE),$A9&amp;" :  ","")&amp;_xlfn.TEXTJOIN(" | ",TRUE,IF(AK9:BN9=TRUE,$AK$2:$BN$2,""))</f>
        <v/>
      </c>
      <c r="AK9" s="209" t="b" cm="1">
        <f t="array" aca="1" ref="AK9" ca="1">IF(AND($A9 &gt; 0, D9 &gt; 0,AK$2&lt;MiscFormulas!$A$5+1),
_xlfn.IFNA(
_xlfn.IFNA(
_xlfn.IFNA(
_xlfn.IFNA(
_xlfn.IFNA(
_xlfn.IFNA(
IF(_xlfn.XLOOKUP(AK$2,WatchbillMONTHLY!$A$3:$U$3,OFFSET(WatchbillMONTHLY!$A$3:$U$3,1,2))=IF(_xlfn.XLOOKUP($A9,INDIRECT("_"&amp;_xlfn.XLOOKUP(AK$2,WatchbillMONTHLY!$A$3:$U$3,OFFSET(WatchbillMONTHLY!$A$3:$U$3,1,2))),INDIRECT("_"&amp;_xlfn.XLOOKUP(AK$2,WatchbillMONTHLY!$A$3:$U$3,OFFSET(WatchbillMONTHLY!$A$3:$U$3,1,2))))=$A9,_xlfn.XLOOKUP(AK$2,WatchbillMONTHLY!$A$3:$U$3,OFFSET(WatchbillMONTHLY!$A$3:$U$3,1,2)),FALSE),TRUE,FALSE),
IF(_xlfn.XLOOKUP(AK$2,WatchbillMONTHLY!$A$20:$U$20,OFFSET(WatchbillMONTHLY!$A$20:$U$20,1,2))=IF(_xlfn.XLOOKUP($A9,INDIRECT("_"&amp;_xlfn.XLOOKUP(AK$2,WatchbillMONTHLY!$A$20:$U$20,OFFSET(WatchbillMONTHLY!$A$20:$U$20,1,2))),INDIRECT("_"&amp;_xlfn.XLOOKUP(AK$2,WatchbillMONTHLY!$A$20:$U$20,OFFSET(WatchbillMONTHLY!$A$20:$U$20,1,2))))=$A9,_xlfn.XLOOKUP(AK$2,WatchbillMONTHLY!$A$20:$U$20,OFFSET(WatchbillMONTHLY!$A$20:$U$20,1,2)),FALSE),TRUE,FALSE)),
IF(_xlfn.XLOOKUP(AK$2,WatchbillMONTHLY!$A$37:$U$37,OFFSET(WatchbillMONTHLY!$A$37:$U$37,1,2))=IF(_xlfn.XLOOKUP($A9,INDIRECT("_"&amp;_xlfn.XLOOKUP(AK$2,WatchbillMONTHLY!$A$37:$U$37,OFFSET(WatchbillMONTHLY!$A$37:$U$37,1,2))),INDIRECT("_"&amp;_xlfn.XLOOKUP(AK$2,WatchbillMONTHLY!$A$37:$U$37,OFFSET(WatchbillMONTHLY!$A$37:$U$37,1,2))))=$A9,_xlfn.XLOOKUP(AK$2,WatchbillMONTHLY!$A$37:$U$37,OFFSET(WatchbillMONTHLY!$A$37:$U$37,1,2)),FALSE),TRUE,FALSE)),
IF(_xlfn.XLOOKUP(AK$2,WatchbillMONTHLY!$A$54:$U$54,OFFSET(WatchbillMONTHLY!$A$54:$U$54,1,2))=IF(_xlfn.XLOOKUP($A9,INDIRECT("_"&amp;_xlfn.XLOOKUP(AK$2,WatchbillMONTHLY!$A$54:$U$54,OFFSET(WatchbillMONTHLY!$A$54:$U$54,1,2))),INDIRECT("_"&amp;_xlfn.XLOOKUP(AK$2,WatchbillMONTHLY!$A$54:$U$54,OFFSET(WatchbillMONTHLY!$A$54:$U$54,1,2))))=$A9,_xlfn.XLOOKUP(AK$2,WatchbillMONTHLY!$A$54:$U$54,OFFSET(WatchbillMONTHLY!$A$54:$U$54,1,2)),FALSE),TRUE,FALSE)),
IF(_xlfn.XLOOKUP(AK$2,WatchbillMONTHLY!$A$71:$U$71,OFFSET(WatchbillMONTHLY!$A$71:$U$71,1,2))=IF(_xlfn.XLOOKUP($A9,INDIRECT("_"&amp;_xlfn.XLOOKUP(AK$2,WatchbillMONTHLY!$A$71:$U$71,OFFSET(WatchbillMONTHLY!$A$71:$U$71,1,2))),INDIRECT("_"&amp;_xlfn.XLOOKUP(AK$2,WatchbillMONTHLY!$A$71:$U$71,OFFSET(WatchbillMONTHLY!$A$71:$U$71,1,2))))=$A9,_xlfn.XLOOKUP(AK$2,WatchbillMONTHLY!$A$71:$U$71,OFFSET(WatchbillMONTHLY!$A$71:$U$71,1,2)),FALSE),TRUE,FALSE)),
IF(_xlfn.XLOOKUP(AK$2,WatchbillMONTHLY!$A$88:$U$88,OFFSET(WatchbillMONTHLY!$A$88:$U$88,1,2))=IF(_xlfn.XLOOKUP($A9,INDIRECT("_"&amp;_xlfn.XLOOKUP(AK$2,WatchbillMONTHLY!$A$88:$U$88,OFFSET(WatchbillMONTHLY!$A$88:$U$88,1,2))),INDIRECT("_"&amp;_xlfn.XLOOKUP(AK$2,WatchbillMONTHLY!$A$88:$U$88,OFFSET(WatchbillMONTHLY!$A$88:$U$88,1,2))))=$A9,_xlfn.XLOOKUP(AK$2,WatchbillMONTHLY!$A$88:$U$88,OFFSET(WatchbillMONTHLY!$A$88:$U$88,1,2)),FALSE),TRUE,FALSE)),
FALSE),FALSE)</f>
        <v>0</v>
      </c>
      <c r="AL9" s="209" t="b" cm="1">
        <f t="array" aca="1" ref="AL9" ca="1">IF(AND($A9 &gt; 0, E9 &gt; 0,AL$2&lt;MiscFormulas!$A$5+1),
_xlfn.IFNA(
_xlfn.IFNA(
_xlfn.IFNA(
_xlfn.IFNA(
_xlfn.IFNA(
_xlfn.IFNA(
IF(_xlfn.XLOOKUP(AL$2,WatchbillMONTHLY!$A$3:$U$3,OFFSET(WatchbillMONTHLY!$A$3:$U$3,1,2))=IF(_xlfn.XLOOKUP($A9,INDIRECT("_"&amp;_xlfn.XLOOKUP(AL$2,WatchbillMONTHLY!$A$3:$U$3,OFFSET(WatchbillMONTHLY!$A$3:$U$3,1,2))),INDIRECT("_"&amp;_xlfn.XLOOKUP(AL$2,WatchbillMONTHLY!$A$3:$U$3,OFFSET(WatchbillMONTHLY!$A$3:$U$3,1,2))))=$A9,_xlfn.XLOOKUP(AL$2,WatchbillMONTHLY!$A$3:$U$3,OFFSET(WatchbillMONTHLY!$A$3:$U$3,1,2)),FALSE),TRUE,FALSE),
IF(_xlfn.XLOOKUP(AL$2,WatchbillMONTHLY!$A$20:$U$20,OFFSET(WatchbillMONTHLY!$A$20:$U$20,1,2))=IF(_xlfn.XLOOKUP($A9,INDIRECT("_"&amp;_xlfn.XLOOKUP(AL$2,WatchbillMONTHLY!$A$20:$U$20,OFFSET(WatchbillMONTHLY!$A$20:$U$20,1,2))),INDIRECT("_"&amp;_xlfn.XLOOKUP(AL$2,WatchbillMONTHLY!$A$20:$U$20,OFFSET(WatchbillMONTHLY!$A$20:$U$20,1,2))))=$A9,_xlfn.XLOOKUP(AL$2,WatchbillMONTHLY!$A$20:$U$20,OFFSET(WatchbillMONTHLY!$A$20:$U$20,1,2)),FALSE),TRUE,FALSE)),
IF(_xlfn.XLOOKUP(AL$2,WatchbillMONTHLY!$A$37:$U$37,OFFSET(WatchbillMONTHLY!$A$37:$U$37,1,2))=IF(_xlfn.XLOOKUP($A9,INDIRECT("_"&amp;_xlfn.XLOOKUP(AL$2,WatchbillMONTHLY!$A$37:$U$37,OFFSET(WatchbillMONTHLY!$A$37:$U$37,1,2))),INDIRECT("_"&amp;_xlfn.XLOOKUP(AL$2,WatchbillMONTHLY!$A$37:$U$37,OFFSET(WatchbillMONTHLY!$A$37:$U$37,1,2))))=$A9,_xlfn.XLOOKUP(AL$2,WatchbillMONTHLY!$A$37:$U$37,OFFSET(WatchbillMONTHLY!$A$37:$U$37,1,2)),FALSE),TRUE,FALSE)),
IF(_xlfn.XLOOKUP(AL$2,WatchbillMONTHLY!$A$54:$U$54,OFFSET(WatchbillMONTHLY!$A$54:$U$54,1,2))=IF(_xlfn.XLOOKUP($A9,INDIRECT("_"&amp;_xlfn.XLOOKUP(AL$2,WatchbillMONTHLY!$A$54:$U$54,OFFSET(WatchbillMONTHLY!$A$54:$U$54,1,2))),INDIRECT("_"&amp;_xlfn.XLOOKUP(AL$2,WatchbillMONTHLY!$A$54:$U$54,OFFSET(WatchbillMONTHLY!$A$54:$U$54,1,2))))=$A9,_xlfn.XLOOKUP(AL$2,WatchbillMONTHLY!$A$54:$U$54,OFFSET(WatchbillMONTHLY!$A$54:$U$54,1,2)),FALSE),TRUE,FALSE)),
IF(_xlfn.XLOOKUP(AL$2,WatchbillMONTHLY!$A$71:$U$71,OFFSET(WatchbillMONTHLY!$A$71:$U$71,1,2))=IF(_xlfn.XLOOKUP($A9,INDIRECT("_"&amp;_xlfn.XLOOKUP(AL$2,WatchbillMONTHLY!$A$71:$U$71,OFFSET(WatchbillMONTHLY!$A$71:$U$71,1,2))),INDIRECT("_"&amp;_xlfn.XLOOKUP(AL$2,WatchbillMONTHLY!$A$71:$U$71,OFFSET(WatchbillMONTHLY!$A$71:$U$71,1,2))))=$A9,_xlfn.XLOOKUP(AL$2,WatchbillMONTHLY!$A$71:$U$71,OFFSET(WatchbillMONTHLY!$A$71:$U$71,1,2)),FALSE),TRUE,FALSE)),
IF(_xlfn.XLOOKUP(AL$2,WatchbillMONTHLY!$A$88:$U$88,OFFSET(WatchbillMONTHLY!$A$88:$U$88,1,2))=IF(_xlfn.XLOOKUP($A9,INDIRECT("_"&amp;_xlfn.XLOOKUP(AL$2,WatchbillMONTHLY!$A$88:$U$88,OFFSET(WatchbillMONTHLY!$A$88:$U$88,1,2))),INDIRECT("_"&amp;_xlfn.XLOOKUP(AL$2,WatchbillMONTHLY!$A$88:$U$88,OFFSET(WatchbillMONTHLY!$A$88:$U$88,1,2))))=$A9,_xlfn.XLOOKUP(AL$2,WatchbillMONTHLY!$A$88:$U$88,OFFSET(WatchbillMONTHLY!$A$88:$U$88,1,2)),FALSE),TRUE,FALSE)),
FALSE),FALSE)</f>
        <v>0</v>
      </c>
      <c r="AM9" s="209" t="b" cm="1">
        <f t="array" aca="1" ref="AM9" ca="1">IF(AND($A9 &gt; 0, F9 &gt; 0,AM$2&lt;MiscFormulas!$A$5+1),
_xlfn.IFNA(
_xlfn.IFNA(
_xlfn.IFNA(
_xlfn.IFNA(
_xlfn.IFNA(
_xlfn.IFNA(
IF(_xlfn.XLOOKUP(AM$2,WatchbillMONTHLY!$A$3:$U$3,OFFSET(WatchbillMONTHLY!$A$3:$U$3,1,2))=IF(_xlfn.XLOOKUP($A9,INDIRECT("_"&amp;_xlfn.XLOOKUP(AM$2,WatchbillMONTHLY!$A$3:$U$3,OFFSET(WatchbillMONTHLY!$A$3:$U$3,1,2))),INDIRECT("_"&amp;_xlfn.XLOOKUP(AM$2,WatchbillMONTHLY!$A$3:$U$3,OFFSET(WatchbillMONTHLY!$A$3:$U$3,1,2))))=$A9,_xlfn.XLOOKUP(AM$2,WatchbillMONTHLY!$A$3:$U$3,OFFSET(WatchbillMONTHLY!$A$3:$U$3,1,2)),FALSE),TRUE,FALSE),
IF(_xlfn.XLOOKUP(AM$2,WatchbillMONTHLY!$A$20:$U$20,OFFSET(WatchbillMONTHLY!$A$20:$U$20,1,2))=IF(_xlfn.XLOOKUP($A9,INDIRECT("_"&amp;_xlfn.XLOOKUP(AM$2,WatchbillMONTHLY!$A$20:$U$20,OFFSET(WatchbillMONTHLY!$A$20:$U$20,1,2))),INDIRECT("_"&amp;_xlfn.XLOOKUP(AM$2,WatchbillMONTHLY!$A$20:$U$20,OFFSET(WatchbillMONTHLY!$A$20:$U$20,1,2))))=$A9,_xlfn.XLOOKUP(AM$2,WatchbillMONTHLY!$A$20:$U$20,OFFSET(WatchbillMONTHLY!$A$20:$U$20,1,2)),FALSE),TRUE,FALSE)),
IF(_xlfn.XLOOKUP(AM$2,WatchbillMONTHLY!$A$37:$U$37,OFFSET(WatchbillMONTHLY!$A$37:$U$37,1,2))=IF(_xlfn.XLOOKUP($A9,INDIRECT("_"&amp;_xlfn.XLOOKUP(AM$2,WatchbillMONTHLY!$A$37:$U$37,OFFSET(WatchbillMONTHLY!$A$37:$U$37,1,2))),INDIRECT("_"&amp;_xlfn.XLOOKUP(AM$2,WatchbillMONTHLY!$A$37:$U$37,OFFSET(WatchbillMONTHLY!$A$37:$U$37,1,2))))=$A9,_xlfn.XLOOKUP(AM$2,WatchbillMONTHLY!$A$37:$U$37,OFFSET(WatchbillMONTHLY!$A$37:$U$37,1,2)),FALSE),TRUE,FALSE)),
IF(_xlfn.XLOOKUP(AM$2,WatchbillMONTHLY!$A$54:$U$54,OFFSET(WatchbillMONTHLY!$A$54:$U$54,1,2))=IF(_xlfn.XLOOKUP($A9,INDIRECT("_"&amp;_xlfn.XLOOKUP(AM$2,WatchbillMONTHLY!$A$54:$U$54,OFFSET(WatchbillMONTHLY!$A$54:$U$54,1,2))),INDIRECT("_"&amp;_xlfn.XLOOKUP(AM$2,WatchbillMONTHLY!$A$54:$U$54,OFFSET(WatchbillMONTHLY!$A$54:$U$54,1,2))))=$A9,_xlfn.XLOOKUP(AM$2,WatchbillMONTHLY!$A$54:$U$54,OFFSET(WatchbillMONTHLY!$A$54:$U$54,1,2)),FALSE),TRUE,FALSE)),
IF(_xlfn.XLOOKUP(AM$2,WatchbillMONTHLY!$A$71:$U$71,OFFSET(WatchbillMONTHLY!$A$71:$U$71,1,2))=IF(_xlfn.XLOOKUP($A9,INDIRECT("_"&amp;_xlfn.XLOOKUP(AM$2,WatchbillMONTHLY!$A$71:$U$71,OFFSET(WatchbillMONTHLY!$A$71:$U$71,1,2))),INDIRECT("_"&amp;_xlfn.XLOOKUP(AM$2,WatchbillMONTHLY!$A$71:$U$71,OFFSET(WatchbillMONTHLY!$A$71:$U$71,1,2))))=$A9,_xlfn.XLOOKUP(AM$2,WatchbillMONTHLY!$A$71:$U$71,OFFSET(WatchbillMONTHLY!$A$71:$U$71,1,2)),FALSE),TRUE,FALSE)),
IF(_xlfn.XLOOKUP(AM$2,WatchbillMONTHLY!$A$88:$U$88,OFFSET(WatchbillMONTHLY!$A$88:$U$88,1,2))=IF(_xlfn.XLOOKUP($A9,INDIRECT("_"&amp;_xlfn.XLOOKUP(AM$2,WatchbillMONTHLY!$A$88:$U$88,OFFSET(WatchbillMONTHLY!$A$88:$U$88,1,2))),INDIRECT("_"&amp;_xlfn.XLOOKUP(AM$2,WatchbillMONTHLY!$A$88:$U$88,OFFSET(WatchbillMONTHLY!$A$88:$U$88,1,2))))=$A9,_xlfn.XLOOKUP(AM$2,WatchbillMONTHLY!$A$88:$U$88,OFFSET(WatchbillMONTHLY!$A$88:$U$88,1,2)),FALSE),TRUE,FALSE)),
FALSE),FALSE)</f>
        <v>0</v>
      </c>
      <c r="AN9" s="209" t="b" cm="1">
        <f t="array" aca="1" ref="AN9" ca="1">IF(AND($A9 &gt; 0, G9 &gt; 0,AN$2&lt;MiscFormulas!$A$5+1),
_xlfn.IFNA(
_xlfn.IFNA(
_xlfn.IFNA(
_xlfn.IFNA(
_xlfn.IFNA(
_xlfn.IFNA(
IF(_xlfn.XLOOKUP(AN$2,WatchbillMONTHLY!$A$3:$U$3,OFFSET(WatchbillMONTHLY!$A$3:$U$3,1,2))=IF(_xlfn.XLOOKUP($A9,INDIRECT("_"&amp;_xlfn.XLOOKUP(AN$2,WatchbillMONTHLY!$A$3:$U$3,OFFSET(WatchbillMONTHLY!$A$3:$U$3,1,2))),INDIRECT("_"&amp;_xlfn.XLOOKUP(AN$2,WatchbillMONTHLY!$A$3:$U$3,OFFSET(WatchbillMONTHLY!$A$3:$U$3,1,2))))=$A9,_xlfn.XLOOKUP(AN$2,WatchbillMONTHLY!$A$3:$U$3,OFFSET(WatchbillMONTHLY!$A$3:$U$3,1,2)),FALSE),TRUE,FALSE),
IF(_xlfn.XLOOKUP(AN$2,WatchbillMONTHLY!$A$20:$U$20,OFFSET(WatchbillMONTHLY!$A$20:$U$20,1,2))=IF(_xlfn.XLOOKUP($A9,INDIRECT("_"&amp;_xlfn.XLOOKUP(AN$2,WatchbillMONTHLY!$A$20:$U$20,OFFSET(WatchbillMONTHLY!$A$20:$U$20,1,2))),INDIRECT("_"&amp;_xlfn.XLOOKUP(AN$2,WatchbillMONTHLY!$A$20:$U$20,OFFSET(WatchbillMONTHLY!$A$20:$U$20,1,2))))=$A9,_xlfn.XLOOKUP(AN$2,WatchbillMONTHLY!$A$20:$U$20,OFFSET(WatchbillMONTHLY!$A$20:$U$20,1,2)),FALSE),TRUE,FALSE)),
IF(_xlfn.XLOOKUP(AN$2,WatchbillMONTHLY!$A$37:$U$37,OFFSET(WatchbillMONTHLY!$A$37:$U$37,1,2))=IF(_xlfn.XLOOKUP($A9,INDIRECT("_"&amp;_xlfn.XLOOKUP(AN$2,WatchbillMONTHLY!$A$37:$U$37,OFFSET(WatchbillMONTHLY!$A$37:$U$37,1,2))),INDIRECT("_"&amp;_xlfn.XLOOKUP(AN$2,WatchbillMONTHLY!$A$37:$U$37,OFFSET(WatchbillMONTHLY!$A$37:$U$37,1,2))))=$A9,_xlfn.XLOOKUP(AN$2,WatchbillMONTHLY!$A$37:$U$37,OFFSET(WatchbillMONTHLY!$A$37:$U$37,1,2)),FALSE),TRUE,FALSE)),
IF(_xlfn.XLOOKUP(AN$2,WatchbillMONTHLY!$A$54:$U$54,OFFSET(WatchbillMONTHLY!$A$54:$U$54,1,2))=IF(_xlfn.XLOOKUP($A9,INDIRECT("_"&amp;_xlfn.XLOOKUP(AN$2,WatchbillMONTHLY!$A$54:$U$54,OFFSET(WatchbillMONTHLY!$A$54:$U$54,1,2))),INDIRECT("_"&amp;_xlfn.XLOOKUP(AN$2,WatchbillMONTHLY!$A$54:$U$54,OFFSET(WatchbillMONTHLY!$A$54:$U$54,1,2))))=$A9,_xlfn.XLOOKUP(AN$2,WatchbillMONTHLY!$A$54:$U$54,OFFSET(WatchbillMONTHLY!$A$54:$U$54,1,2)),FALSE),TRUE,FALSE)),
IF(_xlfn.XLOOKUP(AN$2,WatchbillMONTHLY!$A$71:$U$71,OFFSET(WatchbillMONTHLY!$A$71:$U$71,1,2))=IF(_xlfn.XLOOKUP($A9,INDIRECT("_"&amp;_xlfn.XLOOKUP(AN$2,WatchbillMONTHLY!$A$71:$U$71,OFFSET(WatchbillMONTHLY!$A$71:$U$71,1,2))),INDIRECT("_"&amp;_xlfn.XLOOKUP(AN$2,WatchbillMONTHLY!$A$71:$U$71,OFFSET(WatchbillMONTHLY!$A$71:$U$71,1,2))))=$A9,_xlfn.XLOOKUP(AN$2,WatchbillMONTHLY!$A$71:$U$71,OFFSET(WatchbillMONTHLY!$A$71:$U$71,1,2)),FALSE),TRUE,FALSE)),
IF(_xlfn.XLOOKUP(AN$2,WatchbillMONTHLY!$A$88:$U$88,OFFSET(WatchbillMONTHLY!$A$88:$U$88,1,2))=IF(_xlfn.XLOOKUP($A9,INDIRECT("_"&amp;_xlfn.XLOOKUP(AN$2,WatchbillMONTHLY!$A$88:$U$88,OFFSET(WatchbillMONTHLY!$A$88:$U$88,1,2))),INDIRECT("_"&amp;_xlfn.XLOOKUP(AN$2,WatchbillMONTHLY!$A$88:$U$88,OFFSET(WatchbillMONTHLY!$A$88:$U$88,1,2))))=$A9,_xlfn.XLOOKUP(AN$2,WatchbillMONTHLY!$A$88:$U$88,OFFSET(WatchbillMONTHLY!$A$88:$U$88,1,2)),FALSE),TRUE,FALSE)),
FALSE),FALSE)</f>
        <v>0</v>
      </c>
      <c r="AO9" s="209" t="b" cm="1">
        <f t="array" aca="1" ref="AO9" ca="1">IF(AND($A9 &gt; 0, H9 &gt; 0,AO$2&lt;MiscFormulas!$A$5+1),
_xlfn.IFNA(
_xlfn.IFNA(
_xlfn.IFNA(
_xlfn.IFNA(
_xlfn.IFNA(
_xlfn.IFNA(
IF(_xlfn.XLOOKUP(AO$2,WatchbillMONTHLY!$A$3:$U$3,OFFSET(WatchbillMONTHLY!$A$3:$U$3,1,2))=IF(_xlfn.XLOOKUP($A9,INDIRECT("_"&amp;_xlfn.XLOOKUP(AO$2,WatchbillMONTHLY!$A$3:$U$3,OFFSET(WatchbillMONTHLY!$A$3:$U$3,1,2))),INDIRECT("_"&amp;_xlfn.XLOOKUP(AO$2,WatchbillMONTHLY!$A$3:$U$3,OFFSET(WatchbillMONTHLY!$A$3:$U$3,1,2))))=$A9,_xlfn.XLOOKUP(AO$2,WatchbillMONTHLY!$A$3:$U$3,OFFSET(WatchbillMONTHLY!$A$3:$U$3,1,2)),FALSE),TRUE,FALSE),
IF(_xlfn.XLOOKUP(AO$2,WatchbillMONTHLY!$A$20:$U$20,OFFSET(WatchbillMONTHLY!$A$20:$U$20,1,2))=IF(_xlfn.XLOOKUP($A9,INDIRECT("_"&amp;_xlfn.XLOOKUP(AO$2,WatchbillMONTHLY!$A$20:$U$20,OFFSET(WatchbillMONTHLY!$A$20:$U$20,1,2))),INDIRECT("_"&amp;_xlfn.XLOOKUP(AO$2,WatchbillMONTHLY!$A$20:$U$20,OFFSET(WatchbillMONTHLY!$A$20:$U$20,1,2))))=$A9,_xlfn.XLOOKUP(AO$2,WatchbillMONTHLY!$A$20:$U$20,OFFSET(WatchbillMONTHLY!$A$20:$U$20,1,2)),FALSE),TRUE,FALSE)),
IF(_xlfn.XLOOKUP(AO$2,WatchbillMONTHLY!$A$37:$U$37,OFFSET(WatchbillMONTHLY!$A$37:$U$37,1,2))=IF(_xlfn.XLOOKUP($A9,INDIRECT("_"&amp;_xlfn.XLOOKUP(AO$2,WatchbillMONTHLY!$A$37:$U$37,OFFSET(WatchbillMONTHLY!$A$37:$U$37,1,2))),INDIRECT("_"&amp;_xlfn.XLOOKUP(AO$2,WatchbillMONTHLY!$A$37:$U$37,OFFSET(WatchbillMONTHLY!$A$37:$U$37,1,2))))=$A9,_xlfn.XLOOKUP(AO$2,WatchbillMONTHLY!$A$37:$U$37,OFFSET(WatchbillMONTHLY!$A$37:$U$37,1,2)),FALSE),TRUE,FALSE)),
IF(_xlfn.XLOOKUP(AO$2,WatchbillMONTHLY!$A$54:$U$54,OFFSET(WatchbillMONTHLY!$A$54:$U$54,1,2))=IF(_xlfn.XLOOKUP($A9,INDIRECT("_"&amp;_xlfn.XLOOKUP(AO$2,WatchbillMONTHLY!$A$54:$U$54,OFFSET(WatchbillMONTHLY!$A$54:$U$54,1,2))),INDIRECT("_"&amp;_xlfn.XLOOKUP(AO$2,WatchbillMONTHLY!$A$54:$U$54,OFFSET(WatchbillMONTHLY!$A$54:$U$54,1,2))))=$A9,_xlfn.XLOOKUP(AO$2,WatchbillMONTHLY!$A$54:$U$54,OFFSET(WatchbillMONTHLY!$A$54:$U$54,1,2)),FALSE),TRUE,FALSE)),
IF(_xlfn.XLOOKUP(AO$2,WatchbillMONTHLY!$A$71:$U$71,OFFSET(WatchbillMONTHLY!$A$71:$U$71,1,2))=IF(_xlfn.XLOOKUP($A9,INDIRECT("_"&amp;_xlfn.XLOOKUP(AO$2,WatchbillMONTHLY!$A$71:$U$71,OFFSET(WatchbillMONTHLY!$A$71:$U$71,1,2))),INDIRECT("_"&amp;_xlfn.XLOOKUP(AO$2,WatchbillMONTHLY!$A$71:$U$71,OFFSET(WatchbillMONTHLY!$A$71:$U$71,1,2))))=$A9,_xlfn.XLOOKUP(AO$2,WatchbillMONTHLY!$A$71:$U$71,OFFSET(WatchbillMONTHLY!$A$71:$U$71,1,2)),FALSE),TRUE,FALSE)),
IF(_xlfn.XLOOKUP(AO$2,WatchbillMONTHLY!$A$88:$U$88,OFFSET(WatchbillMONTHLY!$A$88:$U$88,1,2))=IF(_xlfn.XLOOKUP($A9,INDIRECT("_"&amp;_xlfn.XLOOKUP(AO$2,WatchbillMONTHLY!$A$88:$U$88,OFFSET(WatchbillMONTHLY!$A$88:$U$88,1,2))),INDIRECT("_"&amp;_xlfn.XLOOKUP(AO$2,WatchbillMONTHLY!$A$88:$U$88,OFFSET(WatchbillMONTHLY!$A$88:$U$88,1,2))))=$A9,_xlfn.XLOOKUP(AO$2,WatchbillMONTHLY!$A$88:$U$88,OFFSET(WatchbillMONTHLY!$A$88:$U$88,1,2)),FALSE),TRUE,FALSE)),
FALSE),FALSE)</f>
        <v>0</v>
      </c>
      <c r="AP9" s="209" t="b" cm="1">
        <f t="array" aca="1" ref="AP9" ca="1">IF(AND($A9 &gt; 0, I9 &gt; 0,AP$2&lt;MiscFormulas!$A$5+1),
_xlfn.IFNA(
_xlfn.IFNA(
_xlfn.IFNA(
_xlfn.IFNA(
_xlfn.IFNA(
_xlfn.IFNA(
IF(_xlfn.XLOOKUP(AP$2,WatchbillMONTHLY!$A$3:$U$3,OFFSET(WatchbillMONTHLY!$A$3:$U$3,1,2))=IF(_xlfn.XLOOKUP($A9,INDIRECT("_"&amp;_xlfn.XLOOKUP(AP$2,WatchbillMONTHLY!$A$3:$U$3,OFFSET(WatchbillMONTHLY!$A$3:$U$3,1,2))),INDIRECT("_"&amp;_xlfn.XLOOKUP(AP$2,WatchbillMONTHLY!$A$3:$U$3,OFFSET(WatchbillMONTHLY!$A$3:$U$3,1,2))))=$A9,_xlfn.XLOOKUP(AP$2,WatchbillMONTHLY!$A$3:$U$3,OFFSET(WatchbillMONTHLY!$A$3:$U$3,1,2)),FALSE),TRUE,FALSE),
IF(_xlfn.XLOOKUP(AP$2,WatchbillMONTHLY!$A$20:$U$20,OFFSET(WatchbillMONTHLY!$A$20:$U$20,1,2))=IF(_xlfn.XLOOKUP($A9,INDIRECT("_"&amp;_xlfn.XLOOKUP(AP$2,WatchbillMONTHLY!$A$20:$U$20,OFFSET(WatchbillMONTHLY!$A$20:$U$20,1,2))),INDIRECT("_"&amp;_xlfn.XLOOKUP(AP$2,WatchbillMONTHLY!$A$20:$U$20,OFFSET(WatchbillMONTHLY!$A$20:$U$20,1,2))))=$A9,_xlfn.XLOOKUP(AP$2,WatchbillMONTHLY!$A$20:$U$20,OFFSET(WatchbillMONTHLY!$A$20:$U$20,1,2)),FALSE),TRUE,FALSE)),
IF(_xlfn.XLOOKUP(AP$2,WatchbillMONTHLY!$A$37:$U$37,OFFSET(WatchbillMONTHLY!$A$37:$U$37,1,2))=IF(_xlfn.XLOOKUP($A9,INDIRECT("_"&amp;_xlfn.XLOOKUP(AP$2,WatchbillMONTHLY!$A$37:$U$37,OFFSET(WatchbillMONTHLY!$A$37:$U$37,1,2))),INDIRECT("_"&amp;_xlfn.XLOOKUP(AP$2,WatchbillMONTHLY!$A$37:$U$37,OFFSET(WatchbillMONTHLY!$A$37:$U$37,1,2))))=$A9,_xlfn.XLOOKUP(AP$2,WatchbillMONTHLY!$A$37:$U$37,OFFSET(WatchbillMONTHLY!$A$37:$U$37,1,2)),FALSE),TRUE,FALSE)),
IF(_xlfn.XLOOKUP(AP$2,WatchbillMONTHLY!$A$54:$U$54,OFFSET(WatchbillMONTHLY!$A$54:$U$54,1,2))=IF(_xlfn.XLOOKUP($A9,INDIRECT("_"&amp;_xlfn.XLOOKUP(AP$2,WatchbillMONTHLY!$A$54:$U$54,OFFSET(WatchbillMONTHLY!$A$54:$U$54,1,2))),INDIRECT("_"&amp;_xlfn.XLOOKUP(AP$2,WatchbillMONTHLY!$A$54:$U$54,OFFSET(WatchbillMONTHLY!$A$54:$U$54,1,2))))=$A9,_xlfn.XLOOKUP(AP$2,WatchbillMONTHLY!$A$54:$U$54,OFFSET(WatchbillMONTHLY!$A$54:$U$54,1,2)),FALSE),TRUE,FALSE)),
IF(_xlfn.XLOOKUP(AP$2,WatchbillMONTHLY!$A$71:$U$71,OFFSET(WatchbillMONTHLY!$A$71:$U$71,1,2))=IF(_xlfn.XLOOKUP($A9,INDIRECT("_"&amp;_xlfn.XLOOKUP(AP$2,WatchbillMONTHLY!$A$71:$U$71,OFFSET(WatchbillMONTHLY!$A$71:$U$71,1,2))),INDIRECT("_"&amp;_xlfn.XLOOKUP(AP$2,WatchbillMONTHLY!$A$71:$U$71,OFFSET(WatchbillMONTHLY!$A$71:$U$71,1,2))))=$A9,_xlfn.XLOOKUP(AP$2,WatchbillMONTHLY!$A$71:$U$71,OFFSET(WatchbillMONTHLY!$A$71:$U$71,1,2)),FALSE),TRUE,FALSE)),
IF(_xlfn.XLOOKUP(AP$2,WatchbillMONTHLY!$A$88:$U$88,OFFSET(WatchbillMONTHLY!$A$88:$U$88,1,2))=IF(_xlfn.XLOOKUP($A9,INDIRECT("_"&amp;_xlfn.XLOOKUP(AP$2,WatchbillMONTHLY!$A$88:$U$88,OFFSET(WatchbillMONTHLY!$A$88:$U$88,1,2))),INDIRECT("_"&amp;_xlfn.XLOOKUP(AP$2,WatchbillMONTHLY!$A$88:$U$88,OFFSET(WatchbillMONTHLY!$A$88:$U$88,1,2))))=$A9,_xlfn.XLOOKUP(AP$2,WatchbillMONTHLY!$A$88:$U$88,OFFSET(WatchbillMONTHLY!$A$88:$U$88,1,2)),FALSE),TRUE,FALSE)),
FALSE),FALSE)</f>
        <v>0</v>
      </c>
      <c r="AQ9" s="209" t="b" cm="1">
        <f t="array" aca="1" ref="AQ9" ca="1">IF(AND($A9 &gt; 0, J9 &gt; 0,AQ$2&lt;MiscFormulas!$A$5+1),
_xlfn.IFNA(
_xlfn.IFNA(
_xlfn.IFNA(
_xlfn.IFNA(
_xlfn.IFNA(
_xlfn.IFNA(
IF(_xlfn.XLOOKUP(AQ$2,WatchbillMONTHLY!$A$3:$U$3,OFFSET(WatchbillMONTHLY!$A$3:$U$3,1,2))=IF(_xlfn.XLOOKUP($A9,INDIRECT("_"&amp;_xlfn.XLOOKUP(AQ$2,WatchbillMONTHLY!$A$3:$U$3,OFFSET(WatchbillMONTHLY!$A$3:$U$3,1,2))),INDIRECT("_"&amp;_xlfn.XLOOKUP(AQ$2,WatchbillMONTHLY!$A$3:$U$3,OFFSET(WatchbillMONTHLY!$A$3:$U$3,1,2))))=$A9,_xlfn.XLOOKUP(AQ$2,WatchbillMONTHLY!$A$3:$U$3,OFFSET(WatchbillMONTHLY!$A$3:$U$3,1,2)),FALSE),TRUE,FALSE),
IF(_xlfn.XLOOKUP(AQ$2,WatchbillMONTHLY!$A$20:$U$20,OFFSET(WatchbillMONTHLY!$A$20:$U$20,1,2))=IF(_xlfn.XLOOKUP($A9,INDIRECT("_"&amp;_xlfn.XLOOKUP(AQ$2,WatchbillMONTHLY!$A$20:$U$20,OFFSET(WatchbillMONTHLY!$A$20:$U$20,1,2))),INDIRECT("_"&amp;_xlfn.XLOOKUP(AQ$2,WatchbillMONTHLY!$A$20:$U$20,OFFSET(WatchbillMONTHLY!$A$20:$U$20,1,2))))=$A9,_xlfn.XLOOKUP(AQ$2,WatchbillMONTHLY!$A$20:$U$20,OFFSET(WatchbillMONTHLY!$A$20:$U$20,1,2)),FALSE),TRUE,FALSE)),
IF(_xlfn.XLOOKUP(AQ$2,WatchbillMONTHLY!$A$37:$U$37,OFFSET(WatchbillMONTHLY!$A$37:$U$37,1,2))=IF(_xlfn.XLOOKUP($A9,INDIRECT("_"&amp;_xlfn.XLOOKUP(AQ$2,WatchbillMONTHLY!$A$37:$U$37,OFFSET(WatchbillMONTHLY!$A$37:$U$37,1,2))),INDIRECT("_"&amp;_xlfn.XLOOKUP(AQ$2,WatchbillMONTHLY!$A$37:$U$37,OFFSET(WatchbillMONTHLY!$A$37:$U$37,1,2))))=$A9,_xlfn.XLOOKUP(AQ$2,WatchbillMONTHLY!$A$37:$U$37,OFFSET(WatchbillMONTHLY!$A$37:$U$37,1,2)),FALSE),TRUE,FALSE)),
IF(_xlfn.XLOOKUP(AQ$2,WatchbillMONTHLY!$A$54:$U$54,OFFSET(WatchbillMONTHLY!$A$54:$U$54,1,2))=IF(_xlfn.XLOOKUP($A9,INDIRECT("_"&amp;_xlfn.XLOOKUP(AQ$2,WatchbillMONTHLY!$A$54:$U$54,OFFSET(WatchbillMONTHLY!$A$54:$U$54,1,2))),INDIRECT("_"&amp;_xlfn.XLOOKUP(AQ$2,WatchbillMONTHLY!$A$54:$U$54,OFFSET(WatchbillMONTHLY!$A$54:$U$54,1,2))))=$A9,_xlfn.XLOOKUP(AQ$2,WatchbillMONTHLY!$A$54:$U$54,OFFSET(WatchbillMONTHLY!$A$54:$U$54,1,2)),FALSE),TRUE,FALSE)),
IF(_xlfn.XLOOKUP(AQ$2,WatchbillMONTHLY!$A$71:$U$71,OFFSET(WatchbillMONTHLY!$A$71:$U$71,1,2))=IF(_xlfn.XLOOKUP($A9,INDIRECT("_"&amp;_xlfn.XLOOKUP(AQ$2,WatchbillMONTHLY!$A$71:$U$71,OFFSET(WatchbillMONTHLY!$A$71:$U$71,1,2))),INDIRECT("_"&amp;_xlfn.XLOOKUP(AQ$2,WatchbillMONTHLY!$A$71:$U$71,OFFSET(WatchbillMONTHLY!$A$71:$U$71,1,2))))=$A9,_xlfn.XLOOKUP(AQ$2,WatchbillMONTHLY!$A$71:$U$71,OFFSET(WatchbillMONTHLY!$A$71:$U$71,1,2)),FALSE),TRUE,FALSE)),
IF(_xlfn.XLOOKUP(AQ$2,WatchbillMONTHLY!$A$88:$U$88,OFFSET(WatchbillMONTHLY!$A$88:$U$88,1,2))=IF(_xlfn.XLOOKUP($A9,INDIRECT("_"&amp;_xlfn.XLOOKUP(AQ$2,WatchbillMONTHLY!$A$88:$U$88,OFFSET(WatchbillMONTHLY!$A$88:$U$88,1,2))),INDIRECT("_"&amp;_xlfn.XLOOKUP(AQ$2,WatchbillMONTHLY!$A$88:$U$88,OFFSET(WatchbillMONTHLY!$A$88:$U$88,1,2))))=$A9,_xlfn.XLOOKUP(AQ$2,WatchbillMONTHLY!$A$88:$U$88,OFFSET(WatchbillMONTHLY!$A$88:$U$88,1,2)),FALSE),TRUE,FALSE)),
FALSE),FALSE)</f>
        <v>0</v>
      </c>
      <c r="AR9" s="209" t="b" cm="1">
        <f t="array" aca="1" ref="AR9" ca="1">IF(AND($A9 &gt; 0, K9 &gt; 0,AR$2&lt;MiscFormulas!$A$5+1),
_xlfn.IFNA(
_xlfn.IFNA(
_xlfn.IFNA(
_xlfn.IFNA(
_xlfn.IFNA(
_xlfn.IFNA(
IF(_xlfn.XLOOKUP(AR$2,WatchbillMONTHLY!$A$3:$U$3,OFFSET(WatchbillMONTHLY!$A$3:$U$3,1,2))=IF(_xlfn.XLOOKUP($A9,INDIRECT("_"&amp;_xlfn.XLOOKUP(AR$2,WatchbillMONTHLY!$A$3:$U$3,OFFSET(WatchbillMONTHLY!$A$3:$U$3,1,2))),INDIRECT("_"&amp;_xlfn.XLOOKUP(AR$2,WatchbillMONTHLY!$A$3:$U$3,OFFSET(WatchbillMONTHLY!$A$3:$U$3,1,2))))=$A9,_xlfn.XLOOKUP(AR$2,WatchbillMONTHLY!$A$3:$U$3,OFFSET(WatchbillMONTHLY!$A$3:$U$3,1,2)),FALSE),TRUE,FALSE),
IF(_xlfn.XLOOKUP(AR$2,WatchbillMONTHLY!$A$20:$U$20,OFFSET(WatchbillMONTHLY!$A$20:$U$20,1,2))=IF(_xlfn.XLOOKUP($A9,INDIRECT("_"&amp;_xlfn.XLOOKUP(AR$2,WatchbillMONTHLY!$A$20:$U$20,OFFSET(WatchbillMONTHLY!$A$20:$U$20,1,2))),INDIRECT("_"&amp;_xlfn.XLOOKUP(AR$2,WatchbillMONTHLY!$A$20:$U$20,OFFSET(WatchbillMONTHLY!$A$20:$U$20,1,2))))=$A9,_xlfn.XLOOKUP(AR$2,WatchbillMONTHLY!$A$20:$U$20,OFFSET(WatchbillMONTHLY!$A$20:$U$20,1,2)),FALSE),TRUE,FALSE)),
IF(_xlfn.XLOOKUP(AR$2,WatchbillMONTHLY!$A$37:$U$37,OFFSET(WatchbillMONTHLY!$A$37:$U$37,1,2))=IF(_xlfn.XLOOKUP($A9,INDIRECT("_"&amp;_xlfn.XLOOKUP(AR$2,WatchbillMONTHLY!$A$37:$U$37,OFFSET(WatchbillMONTHLY!$A$37:$U$37,1,2))),INDIRECT("_"&amp;_xlfn.XLOOKUP(AR$2,WatchbillMONTHLY!$A$37:$U$37,OFFSET(WatchbillMONTHLY!$A$37:$U$37,1,2))))=$A9,_xlfn.XLOOKUP(AR$2,WatchbillMONTHLY!$A$37:$U$37,OFFSET(WatchbillMONTHLY!$A$37:$U$37,1,2)),FALSE),TRUE,FALSE)),
IF(_xlfn.XLOOKUP(AR$2,WatchbillMONTHLY!$A$54:$U$54,OFFSET(WatchbillMONTHLY!$A$54:$U$54,1,2))=IF(_xlfn.XLOOKUP($A9,INDIRECT("_"&amp;_xlfn.XLOOKUP(AR$2,WatchbillMONTHLY!$A$54:$U$54,OFFSET(WatchbillMONTHLY!$A$54:$U$54,1,2))),INDIRECT("_"&amp;_xlfn.XLOOKUP(AR$2,WatchbillMONTHLY!$A$54:$U$54,OFFSET(WatchbillMONTHLY!$A$54:$U$54,1,2))))=$A9,_xlfn.XLOOKUP(AR$2,WatchbillMONTHLY!$A$54:$U$54,OFFSET(WatchbillMONTHLY!$A$54:$U$54,1,2)),FALSE),TRUE,FALSE)),
IF(_xlfn.XLOOKUP(AR$2,WatchbillMONTHLY!$A$71:$U$71,OFFSET(WatchbillMONTHLY!$A$71:$U$71,1,2))=IF(_xlfn.XLOOKUP($A9,INDIRECT("_"&amp;_xlfn.XLOOKUP(AR$2,WatchbillMONTHLY!$A$71:$U$71,OFFSET(WatchbillMONTHLY!$A$71:$U$71,1,2))),INDIRECT("_"&amp;_xlfn.XLOOKUP(AR$2,WatchbillMONTHLY!$A$71:$U$71,OFFSET(WatchbillMONTHLY!$A$71:$U$71,1,2))))=$A9,_xlfn.XLOOKUP(AR$2,WatchbillMONTHLY!$A$71:$U$71,OFFSET(WatchbillMONTHLY!$A$71:$U$71,1,2)),FALSE),TRUE,FALSE)),
IF(_xlfn.XLOOKUP(AR$2,WatchbillMONTHLY!$A$88:$U$88,OFFSET(WatchbillMONTHLY!$A$88:$U$88,1,2))=IF(_xlfn.XLOOKUP($A9,INDIRECT("_"&amp;_xlfn.XLOOKUP(AR$2,WatchbillMONTHLY!$A$88:$U$88,OFFSET(WatchbillMONTHLY!$A$88:$U$88,1,2))),INDIRECT("_"&amp;_xlfn.XLOOKUP(AR$2,WatchbillMONTHLY!$A$88:$U$88,OFFSET(WatchbillMONTHLY!$A$88:$U$88,1,2))))=$A9,_xlfn.XLOOKUP(AR$2,WatchbillMONTHLY!$A$88:$U$88,OFFSET(WatchbillMONTHLY!$A$88:$U$88,1,2)),FALSE),TRUE,FALSE)),
FALSE),FALSE)</f>
        <v>0</v>
      </c>
      <c r="AS9" s="209" t="b" cm="1">
        <f t="array" aca="1" ref="AS9" ca="1">IF(AND($A9 &gt; 0, L9 &gt; 0,AS$2&lt;MiscFormulas!$A$5+1),
_xlfn.IFNA(
_xlfn.IFNA(
_xlfn.IFNA(
_xlfn.IFNA(
_xlfn.IFNA(
_xlfn.IFNA(
IF(_xlfn.XLOOKUP(AS$2,WatchbillMONTHLY!$A$3:$U$3,OFFSET(WatchbillMONTHLY!$A$3:$U$3,1,2))=IF(_xlfn.XLOOKUP($A9,INDIRECT("_"&amp;_xlfn.XLOOKUP(AS$2,WatchbillMONTHLY!$A$3:$U$3,OFFSET(WatchbillMONTHLY!$A$3:$U$3,1,2))),INDIRECT("_"&amp;_xlfn.XLOOKUP(AS$2,WatchbillMONTHLY!$A$3:$U$3,OFFSET(WatchbillMONTHLY!$A$3:$U$3,1,2))))=$A9,_xlfn.XLOOKUP(AS$2,WatchbillMONTHLY!$A$3:$U$3,OFFSET(WatchbillMONTHLY!$A$3:$U$3,1,2)),FALSE),TRUE,FALSE),
IF(_xlfn.XLOOKUP(AS$2,WatchbillMONTHLY!$A$20:$U$20,OFFSET(WatchbillMONTHLY!$A$20:$U$20,1,2))=IF(_xlfn.XLOOKUP($A9,INDIRECT("_"&amp;_xlfn.XLOOKUP(AS$2,WatchbillMONTHLY!$A$20:$U$20,OFFSET(WatchbillMONTHLY!$A$20:$U$20,1,2))),INDIRECT("_"&amp;_xlfn.XLOOKUP(AS$2,WatchbillMONTHLY!$A$20:$U$20,OFFSET(WatchbillMONTHLY!$A$20:$U$20,1,2))))=$A9,_xlfn.XLOOKUP(AS$2,WatchbillMONTHLY!$A$20:$U$20,OFFSET(WatchbillMONTHLY!$A$20:$U$20,1,2)),FALSE),TRUE,FALSE)),
IF(_xlfn.XLOOKUP(AS$2,WatchbillMONTHLY!$A$37:$U$37,OFFSET(WatchbillMONTHLY!$A$37:$U$37,1,2))=IF(_xlfn.XLOOKUP($A9,INDIRECT("_"&amp;_xlfn.XLOOKUP(AS$2,WatchbillMONTHLY!$A$37:$U$37,OFFSET(WatchbillMONTHLY!$A$37:$U$37,1,2))),INDIRECT("_"&amp;_xlfn.XLOOKUP(AS$2,WatchbillMONTHLY!$A$37:$U$37,OFFSET(WatchbillMONTHLY!$A$37:$U$37,1,2))))=$A9,_xlfn.XLOOKUP(AS$2,WatchbillMONTHLY!$A$37:$U$37,OFFSET(WatchbillMONTHLY!$A$37:$U$37,1,2)),FALSE),TRUE,FALSE)),
IF(_xlfn.XLOOKUP(AS$2,WatchbillMONTHLY!$A$54:$U$54,OFFSET(WatchbillMONTHLY!$A$54:$U$54,1,2))=IF(_xlfn.XLOOKUP($A9,INDIRECT("_"&amp;_xlfn.XLOOKUP(AS$2,WatchbillMONTHLY!$A$54:$U$54,OFFSET(WatchbillMONTHLY!$A$54:$U$54,1,2))),INDIRECT("_"&amp;_xlfn.XLOOKUP(AS$2,WatchbillMONTHLY!$A$54:$U$54,OFFSET(WatchbillMONTHLY!$A$54:$U$54,1,2))))=$A9,_xlfn.XLOOKUP(AS$2,WatchbillMONTHLY!$A$54:$U$54,OFFSET(WatchbillMONTHLY!$A$54:$U$54,1,2)),FALSE),TRUE,FALSE)),
IF(_xlfn.XLOOKUP(AS$2,WatchbillMONTHLY!$A$71:$U$71,OFFSET(WatchbillMONTHLY!$A$71:$U$71,1,2))=IF(_xlfn.XLOOKUP($A9,INDIRECT("_"&amp;_xlfn.XLOOKUP(AS$2,WatchbillMONTHLY!$A$71:$U$71,OFFSET(WatchbillMONTHLY!$A$71:$U$71,1,2))),INDIRECT("_"&amp;_xlfn.XLOOKUP(AS$2,WatchbillMONTHLY!$A$71:$U$71,OFFSET(WatchbillMONTHLY!$A$71:$U$71,1,2))))=$A9,_xlfn.XLOOKUP(AS$2,WatchbillMONTHLY!$A$71:$U$71,OFFSET(WatchbillMONTHLY!$A$71:$U$71,1,2)),FALSE),TRUE,FALSE)),
IF(_xlfn.XLOOKUP(AS$2,WatchbillMONTHLY!$A$88:$U$88,OFFSET(WatchbillMONTHLY!$A$88:$U$88,1,2))=IF(_xlfn.XLOOKUP($A9,INDIRECT("_"&amp;_xlfn.XLOOKUP(AS$2,WatchbillMONTHLY!$A$88:$U$88,OFFSET(WatchbillMONTHLY!$A$88:$U$88,1,2))),INDIRECT("_"&amp;_xlfn.XLOOKUP(AS$2,WatchbillMONTHLY!$A$88:$U$88,OFFSET(WatchbillMONTHLY!$A$88:$U$88,1,2))))=$A9,_xlfn.XLOOKUP(AS$2,WatchbillMONTHLY!$A$88:$U$88,OFFSET(WatchbillMONTHLY!$A$88:$U$88,1,2)),FALSE),TRUE,FALSE)),
FALSE),FALSE)</f>
        <v>0</v>
      </c>
      <c r="AT9" s="209" t="b" cm="1">
        <f t="array" aca="1" ref="AT9" ca="1">IF(AND($A9 &gt; 0, M9 &gt; 0,AT$2&lt;MiscFormulas!$A$5+1),
_xlfn.IFNA(
_xlfn.IFNA(
_xlfn.IFNA(
_xlfn.IFNA(
_xlfn.IFNA(
_xlfn.IFNA(
IF(_xlfn.XLOOKUP(AT$2,WatchbillMONTHLY!$A$3:$U$3,OFFSET(WatchbillMONTHLY!$A$3:$U$3,1,2))=IF(_xlfn.XLOOKUP($A9,INDIRECT("_"&amp;_xlfn.XLOOKUP(AT$2,WatchbillMONTHLY!$A$3:$U$3,OFFSET(WatchbillMONTHLY!$A$3:$U$3,1,2))),INDIRECT("_"&amp;_xlfn.XLOOKUP(AT$2,WatchbillMONTHLY!$A$3:$U$3,OFFSET(WatchbillMONTHLY!$A$3:$U$3,1,2))))=$A9,_xlfn.XLOOKUP(AT$2,WatchbillMONTHLY!$A$3:$U$3,OFFSET(WatchbillMONTHLY!$A$3:$U$3,1,2)),FALSE),TRUE,FALSE),
IF(_xlfn.XLOOKUP(AT$2,WatchbillMONTHLY!$A$20:$U$20,OFFSET(WatchbillMONTHLY!$A$20:$U$20,1,2))=IF(_xlfn.XLOOKUP($A9,INDIRECT("_"&amp;_xlfn.XLOOKUP(AT$2,WatchbillMONTHLY!$A$20:$U$20,OFFSET(WatchbillMONTHLY!$A$20:$U$20,1,2))),INDIRECT("_"&amp;_xlfn.XLOOKUP(AT$2,WatchbillMONTHLY!$A$20:$U$20,OFFSET(WatchbillMONTHLY!$A$20:$U$20,1,2))))=$A9,_xlfn.XLOOKUP(AT$2,WatchbillMONTHLY!$A$20:$U$20,OFFSET(WatchbillMONTHLY!$A$20:$U$20,1,2)),FALSE),TRUE,FALSE)),
IF(_xlfn.XLOOKUP(AT$2,WatchbillMONTHLY!$A$37:$U$37,OFFSET(WatchbillMONTHLY!$A$37:$U$37,1,2))=IF(_xlfn.XLOOKUP($A9,INDIRECT("_"&amp;_xlfn.XLOOKUP(AT$2,WatchbillMONTHLY!$A$37:$U$37,OFFSET(WatchbillMONTHLY!$A$37:$U$37,1,2))),INDIRECT("_"&amp;_xlfn.XLOOKUP(AT$2,WatchbillMONTHLY!$A$37:$U$37,OFFSET(WatchbillMONTHLY!$A$37:$U$37,1,2))))=$A9,_xlfn.XLOOKUP(AT$2,WatchbillMONTHLY!$A$37:$U$37,OFFSET(WatchbillMONTHLY!$A$37:$U$37,1,2)),FALSE),TRUE,FALSE)),
IF(_xlfn.XLOOKUP(AT$2,WatchbillMONTHLY!$A$54:$U$54,OFFSET(WatchbillMONTHLY!$A$54:$U$54,1,2))=IF(_xlfn.XLOOKUP($A9,INDIRECT("_"&amp;_xlfn.XLOOKUP(AT$2,WatchbillMONTHLY!$A$54:$U$54,OFFSET(WatchbillMONTHLY!$A$54:$U$54,1,2))),INDIRECT("_"&amp;_xlfn.XLOOKUP(AT$2,WatchbillMONTHLY!$A$54:$U$54,OFFSET(WatchbillMONTHLY!$A$54:$U$54,1,2))))=$A9,_xlfn.XLOOKUP(AT$2,WatchbillMONTHLY!$A$54:$U$54,OFFSET(WatchbillMONTHLY!$A$54:$U$54,1,2)),FALSE),TRUE,FALSE)),
IF(_xlfn.XLOOKUP(AT$2,WatchbillMONTHLY!$A$71:$U$71,OFFSET(WatchbillMONTHLY!$A$71:$U$71,1,2))=IF(_xlfn.XLOOKUP($A9,INDIRECT("_"&amp;_xlfn.XLOOKUP(AT$2,WatchbillMONTHLY!$A$71:$U$71,OFFSET(WatchbillMONTHLY!$A$71:$U$71,1,2))),INDIRECT("_"&amp;_xlfn.XLOOKUP(AT$2,WatchbillMONTHLY!$A$71:$U$71,OFFSET(WatchbillMONTHLY!$A$71:$U$71,1,2))))=$A9,_xlfn.XLOOKUP(AT$2,WatchbillMONTHLY!$A$71:$U$71,OFFSET(WatchbillMONTHLY!$A$71:$U$71,1,2)),FALSE),TRUE,FALSE)),
IF(_xlfn.XLOOKUP(AT$2,WatchbillMONTHLY!$A$88:$U$88,OFFSET(WatchbillMONTHLY!$A$88:$U$88,1,2))=IF(_xlfn.XLOOKUP($A9,INDIRECT("_"&amp;_xlfn.XLOOKUP(AT$2,WatchbillMONTHLY!$A$88:$U$88,OFFSET(WatchbillMONTHLY!$A$88:$U$88,1,2))),INDIRECT("_"&amp;_xlfn.XLOOKUP(AT$2,WatchbillMONTHLY!$A$88:$U$88,OFFSET(WatchbillMONTHLY!$A$88:$U$88,1,2))))=$A9,_xlfn.XLOOKUP(AT$2,WatchbillMONTHLY!$A$88:$U$88,OFFSET(WatchbillMONTHLY!$A$88:$U$88,1,2)),FALSE),TRUE,FALSE)),
FALSE),FALSE)</f>
        <v>0</v>
      </c>
      <c r="AU9" s="209" t="b" cm="1">
        <f t="array" aca="1" ref="AU9" ca="1">IF(AND($A9 &gt; 0, N9 &gt; 0,AU$2&lt;MiscFormulas!$A$5+1),
_xlfn.IFNA(
_xlfn.IFNA(
_xlfn.IFNA(
_xlfn.IFNA(
_xlfn.IFNA(
_xlfn.IFNA(
IF(_xlfn.XLOOKUP(AU$2,WatchbillMONTHLY!$A$3:$U$3,OFFSET(WatchbillMONTHLY!$A$3:$U$3,1,2))=IF(_xlfn.XLOOKUP($A9,INDIRECT("_"&amp;_xlfn.XLOOKUP(AU$2,WatchbillMONTHLY!$A$3:$U$3,OFFSET(WatchbillMONTHLY!$A$3:$U$3,1,2))),INDIRECT("_"&amp;_xlfn.XLOOKUP(AU$2,WatchbillMONTHLY!$A$3:$U$3,OFFSET(WatchbillMONTHLY!$A$3:$U$3,1,2))))=$A9,_xlfn.XLOOKUP(AU$2,WatchbillMONTHLY!$A$3:$U$3,OFFSET(WatchbillMONTHLY!$A$3:$U$3,1,2)),FALSE),TRUE,FALSE),
IF(_xlfn.XLOOKUP(AU$2,WatchbillMONTHLY!$A$20:$U$20,OFFSET(WatchbillMONTHLY!$A$20:$U$20,1,2))=IF(_xlfn.XLOOKUP($A9,INDIRECT("_"&amp;_xlfn.XLOOKUP(AU$2,WatchbillMONTHLY!$A$20:$U$20,OFFSET(WatchbillMONTHLY!$A$20:$U$20,1,2))),INDIRECT("_"&amp;_xlfn.XLOOKUP(AU$2,WatchbillMONTHLY!$A$20:$U$20,OFFSET(WatchbillMONTHLY!$A$20:$U$20,1,2))))=$A9,_xlfn.XLOOKUP(AU$2,WatchbillMONTHLY!$A$20:$U$20,OFFSET(WatchbillMONTHLY!$A$20:$U$20,1,2)),FALSE),TRUE,FALSE)),
IF(_xlfn.XLOOKUP(AU$2,WatchbillMONTHLY!$A$37:$U$37,OFFSET(WatchbillMONTHLY!$A$37:$U$37,1,2))=IF(_xlfn.XLOOKUP($A9,INDIRECT("_"&amp;_xlfn.XLOOKUP(AU$2,WatchbillMONTHLY!$A$37:$U$37,OFFSET(WatchbillMONTHLY!$A$37:$U$37,1,2))),INDIRECT("_"&amp;_xlfn.XLOOKUP(AU$2,WatchbillMONTHLY!$A$37:$U$37,OFFSET(WatchbillMONTHLY!$A$37:$U$37,1,2))))=$A9,_xlfn.XLOOKUP(AU$2,WatchbillMONTHLY!$A$37:$U$37,OFFSET(WatchbillMONTHLY!$A$37:$U$37,1,2)),FALSE),TRUE,FALSE)),
IF(_xlfn.XLOOKUP(AU$2,WatchbillMONTHLY!$A$54:$U$54,OFFSET(WatchbillMONTHLY!$A$54:$U$54,1,2))=IF(_xlfn.XLOOKUP($A9,INDIRECT("_"&amp;_xlfn.XLOOKUP(AU$2,WatchbillMONTHLY!$A$54:$U$54,OFFSET(WatchbillMONTHLY!$A$54:$U$54,1,2))),INDIRECT("_"&amp;_xlfn.XLOOKUP(AU$2,WatchbillMONTHLY!$A$54:$U$54,OFFSET(WatchbillMONTHLY!$A$54:$U$54,1,2))))=$A9,_xlfn.XLOOKUP(AU$2,WatchbillMONTHLY!$A$54:$U$54,OFFSET(WatchbillMONTHLY!$A$54:$U$54,1,2)),FALSE),TRUE,FALSE)),
IF(_xlfn.XLOOKUP(AU$2,WatchbillMONTHLY!$A$71:$U$71,OFFSET(WatchbillMONTHLY!$A$71:$U$71,1,2))=IF(_xlfn.XLOOKUP($A9,INDIRECT("_"&amp;_xlfn.XLOOKUP(AU$2,WatchbillMONTHLY!$A$71:$U$71,OFFSET(WatchbillMONTHLY!$A$71:$U$71,1,2))),INDIRECT("_"&amp;_xlfn.XLOOKUP(AU$2,WatchbillMONTHLY!$A$71:$U$71,OFFSET(WatchbillMONTHLY!$A$71:$U$71,1,2))))=$A9,_xlfn.XLOOKUP(AU$2,WatchbillMONTHLY!$A$71:$U$71,OFFSET(WatchbillMONTHLY!$A$71:$U$71,1,2)),FALSE),TRUE,FALSE)),
IF(_xlfn.XLOOKUP(AU$2,WatchbillMONTHLY!$A$88:$U$88,OFFSET(WatchbillMONTHLY!$A$88:$U$88,1,2))=IF(_xlfn.XLOOKUP($A9,INDIRECT("_"&amp;_xlfn.XLOOKUP(AU$2,WatchbillMONTHLY!$A$88:$U$88,OFFSET(WatchbillMONTHLY!$A$88:$U$88,1,2))),INDIRECT("_"&amp;_xlfn.XLOOKUP(AU$2,WatchbillMONTHLY!$A$88:$U$88,OFFSET(WatchbillMONTHLY!$A$88:$U$88,1,2))))=$A9,_xlfn.XLOOKUP(AU$2,WatchbillMONTHLY!$A$88:$U$88,OFFSET(WatchbillMONTHLY!$A$88:$U$88,1,2)),FALSE),TRUE,FALSE)),
FALSE),FALSE)</f>
        <v>0</v>
      </c>
      <c r="AV9" s="209" t="b" cm="1">
        <f t="array" aca="1" ref="AV9" ca="1">IF(AND($A9 &gt; 0, O9 &gt; 0,AV$2&lt;MiscFormulas!$A$5+1),
_xlfn.IFNA(
_xlfn.IFNA(
_xlfn.IFNA(
_xlfn.IFNA(
_xlfn.IFNA(
_xlfn.IFNA(
IF(_xlfn.XLOOKUP(AV$2,WatchbillMONTHLY!$A$3:$U$3,OFFSET(WatchbillMONTHLY!$A$3:$U$3,1,2))=IF(_xlfn.XLOOKUP($A9,INDIRECT("_"&amp;_xlfn.XLOOKUP(AV$2,WatchbillMONTHLY!$A$3:$U$3,OFFSET(WatchbillMONTHLY!$A$3:$U$3,1,2))),INDIRECT("_"&amp;_xlfn.XLOOKUP(AV$2,WatchbillMONTHLY!$A$3:$U$3,OFFSET(WatchbillMONTHLY!$A$3:$U$3,1,2))))=$A9,_xlfn.XLOOKUP(AV$2,WatchbillMONTHLY!$A$3:$U$3,OFFSET(WatchbillMONTHLY!$A$3:$U$3,1,2)),FALSE),TRUE,FALSE),
IF(_xlfn.XLOOKUP(AV$2,WatchbillMONTHLY!$A$20:$U$20,OFFSET(WatchbillMONTHLY!$A$20:$U$20,1,2))=IF(_xlfn.XLOOKUP($A9,INDIRECT("_"&amp;_xlfn.XLOOKUP(AV$2,WatchbillMONTHLY!$A$20:$U$20,OFFSET(WatchbillMONTHLY!$A$20:$U$20,1,2))),INDIRECT("_"&amp;_xlfn.XLOOKUP(AV$2,WatchbillMONTHLY!$A$20:$U$20,OFFSET(WatchbillMONTHLY!$A$20:$U$20,1,2))))=$A9,_xlfn.XLOOKUP(AV$2,WatchbillMONTHLY!$A$20:$U$20,OFFSET(WatchbillMONTHLY!$A$20:$U$20,1,2)),FALSE),TRUE,FALSE)),
IF(_xlfn.XLOOKUP(AV$2,WatchbillMONTHLY!$A$37:$U$37,OFFSET(WatchbillMONTHLY!$A$37:$U$37,1,2))=IF(_xlfn.XLOOKUP($A9,INDIRECT("_"&amp;_xlfn.XLOOKUP(AV$2,WatchbillMONTHLY!$A$37:$U$37,OFFSET(WatchbillMONTHLY!$A$37:$U$37,1,2))),INDIRECT("_"&amp;_xlfn.XLOOKUP(AV$2,WatchbillMONTHLY!$A$37:$U$37,OFFSET(WatchbillMONTHLY!$A$37:$U$37,1,2))))=$A9,_xlfn.XLOOKUP(AV$2,WatchbillMONTHLY!$A$37:$U$37,OFFSET(WatchbillMONTHLY!$A$37:$U$37,1,2)),FALSE),TRUE,FALSE)),
IF(_xlfn.XLOOKUP(AV$2,WatchbillMONTHLY!$A$54:$U$54,OFFSET(WatchbillMONTHLY!$A$54:$U$54,1,2))=IF(_xlfn.XLOOKUP($A9,INDIRECT("_"&amp;_xlfn.XLOOKUP(AV$2,WatchbillMONTHLY!$A$54:$U$54,OFFSET(WatchbillMONTHLY!$A$54:$U$54,1,2))),INDIRECT("_"&amp;_xlfn.XLOOKUP(AV$2,WatchbillMONTHLY!$A$54:$U$54,OFFSET(WatchbillMONTHLY!$A$54:$U$54,1,2))))=$A9,_xlfn.XLOOKUP(AV$2,WatchbillMONTHLY!$A$54:$U$54,OFFSET(WatchbillMONTHLY!$A$54:$U$54,1,2)),FALSE),TRUE,FALSE)),
IF(_xlfn.XLOOKUP(AV$2,WatchbillMONTHLY!$A$71:$U$71,OFFSET(WatchbillMONTHLY!$A$71:$U$71,1,2))=IF(_xlfn.XLOOKUP($A9,INDIRECT("_"&amp;_xlfn.XLOOKUP(AV$2,WatchbillMONTHLY!$A$71:$U$71,OFFSET(WatchbillMONTHLY!$A$71:$U$71,1,2))),INDIRECT("_"&amp;_xlfn.XLOOKUP(AV$2,WatchbillMONTHLY!$A$71:$U$71,OFFSET(WatchbillMONTHLY!$A$71:$U$71,1,2))))=$A9,_xlfn.XLOOKUP(AV$2,WatchbillMONTHLY!$A$71:$U$71,OFFSET(WatchbillMONTHLY!$A$71:$U$71,1,2)),FALSE),TRUE,FALSE)),
IF(_xlfn.XLOOKUP(AV$2,WatchbillMONTHLY!$A$88:$U$88,OFFSET(WatchbillMONTHLY!$A$88:$U$88,1,2))=IF(_xlfn.XLOOKUP($A9,INDIRECT("_"&amp;_xlfn.XLOOKUP(AV$2,WatchbillMONTHLY!$A$88:$U$88,OFFSET(WatchbillMONTHLY!$A$88:$U$88,1,2))),INDIRECT("_"&amp;_xlfn.XLOOKUP(AV$2,WatchbillMONTHLY!$A$88:$U$88,OFFSET(WatchbillMONTHLY!$A$88:$U$88,1,2))))=$A9,_xlfn.XLOOKUP(AV$2,WatchbillMONTHLY!$A$88:$U$88,OFFSET(WatchbillMONTHLY!$A$88:$U$88,1,2)),FALSE),TRUE,FALSE)),
FALSE),FALSE)</f>
        <v>0</v>
      </c>
      <c r="AW9" s="209" t="b" cm="1">
        <f t="array" aca="1" ref="AW9" ca="1">IF(AND($A9 &gt; 0, P9 &gt; 0,AW$2&lt;MiscFormulas!$A$5+1),
_xlfn.IFNA(
_xlfn.IFNA(
_xlfn.IFNA(
_xlfn.IFNA(
_xlfn.IFNA(
_xlfn.IFNA(
IF(_xlfn.XLOOKUP(AW$2,WatchbillMONTHLY!$A$3:$U$3,OFFSET(WatchbillMONTHLY!$A$3:$U$3,1,2))=IF(_xlfn.XLOOKUP($A9,INDIRECT("_"&amp;_xlfn.XLOOKUP(AW$2,WatchbillMONTHLY!$A$3:$U$3,OFFSET(WatchbillMONTHLY!$A$3:$U$3,1,2))),INDIRECT("_"&amp;_xlfn.XLOOKUP(AW$2,WatchbillMONTHLY!$A$3:$U$3,OFFSET(WatchbillMONTHLY!$A$3:$U$3,1,2))))=$A9,_xlfn.XLOOKUP(AW$2,WatchbillMONTHLY!$A$3:$U$3,OFFSET(WatchbillMONTHLY!$A$3:$U$3,1,2)),FALSE),TRUE,FALSE),
IF(_xlfn.XLOOKUP(AW$2,WatchbillMONTHLY!$A$20:$U$20,OFFSET(WatchbillMONTHLY!$A$20:$U$20,1,2))=IF(_xlfn.XLOOKUP($A9,INDIRECT("_"&amp;_xlfn.XLOOKUP(AW$2,WatchbillMONTHLY!$A$20:$U$20,OFFSET(WatchbillMONTHLY!$A$20:$U$20,1,2))),INDIRECT("_"&amp;_xlfn.XLOOKUP(AW$2,WatchbillMONTHLY!$A$20:$U$20,OFFSET(WatchbillMONTHLY!$A$20:$U$20,1,2))))=$A9,_xlfn.XLOOKUP(AW$2,WatchbillMONTHLY!$A$20:$U$20,OFFSET(WatchbillMONTHLY!$A$20:$U$20,1,2)),FALSE),TRUE,FALSE)),
IF(_xlfn.XLOOKUP(AW$2,WatchbillMONTHLY!$A$37:$U$37,OFFSET(WatchbillMONTHLY!$A$37:$U$37,1,2))=IF(_xlfn.XLOOKUP($A9,INDIRECT("_"&amp;_xlfn.XLOOKUP(AW$2,WatchbillMONTHLY!$A$37:$U$37,OFFSET(WatchbillMONTHLY!$A$37:$U$37,1,2))),INDIRECT("_"&amp;_xlfn.XLOOKUP(AW$2,WatchbillMONTHLY!$A$37:$U$37,OFFSET(WatchbillMONTHLY!$A$37:$U$37,1,2))))=$A9,_xlfn.XLOOKUP(AW$2,WatchbillMONTHLY!$A$37:$U$37,OFFSET(WatchbillMONTHLY!$A$37:$U$37,1,2)),FALSE),TRUE,FALSE)),
IF(_xlfn.XLOOKUP(AW$2,WatchbillMONTHLY!$A$54:$U$54,OFFSET(WatchbillMONTHLY!$A$54:$U$54,1,2))=IF(_xlfn.XLOOKUP($A9,INDIRECT("_"&amp;_xlfn.XLOOKUP(AW$2,WatchbillMONTHLY!$A$54:$U$54,OFFSET(WatchbillMONTHLY!$A$54:$U$54,1,2))),INDIRECT("_"&amp;_xlfn.XLOOKUP(AW$2,WatchbillMONTHLY!$A$54:$U$54,OFFSET(WatchbillMONTHLY!$A$54:$U$54,1,2))))=$A9,_xlfn.XLOOKUP(AW$2,WatchbillMONTHLY!$A$54:$U$54,OFFSET(WatchbillMONTHLY!$A$54:$U$54,1,2)),FALSE),TRUE,FALSE)),
IF(_xlfn.XLOOKUP(AW$2,WatchbillMONTHLY!$A$71:$U$71,OFFSET(WatchbillMONTHLY!$A$71:$U$71,1,2))=IF(_xlfn.XLOOKUP($A9,INDIRECT("_"&amp;_xlfn.XLOOKUP(AW$2,WatchbillMONTHLY!$A$71:$U$71,OFFSET(WatchbillMONTHLY!$A$71:$U$71,1,2))),INDIRECT("_"&amp;_xlfn.XLOOKUP(AW$2,WatchbillMONTHLY!$A$71:$U$71,OFFSET(WatchbillMONTHLY!$A$71:$U$71,1,2))))=$A9,_xlfn.XLOOKUP(AW$2,WatchbillMONTHLY!$A$71:$U$71,OFFSET(WatchbillMONTHLY!$A$71:$U$71,1,2)),FALSE),TRUE,FALSE)),
IF(_xlfn.XLOOKUP(AW$2,WatchbillMONTHLY!$A$88:$U$88,OFFSET(WatchbillMONTHLY!$A$88:$U$88,1,2))=IF(_xlfn.XLOOKUP($A9,INDIRECT("_"&amp;_xlfn.XLOOKUP(AW$2,WatchbillMONTHLY!$A$88:$U$88,OFFSET(WatchbillMONTHLY!$A$88:$U$88,1,2))),INDIRECT("_"&amp;_xlfn.XLOOKUP(AW$2,WatchbillMONTHLY!$A$88:$U$88,OFFSET(WatchbillMONTHLY!$A$88:$U$88,1,2))))=$A9,_xlfn.XLOOKUP(AW$2,WatchbillMONTHLY!$A$88:$U$88,OFFSET(WatchbillMONTHLY!$A$88:$U$88,1,2)),FALSE),TRUE,FALSE)),
FALSE),FALSE)</f>
        <v>0</v>
      </c>
      <c r="AX9" s="209" t="b" cm="1">
        <f t="array" aca="1" ref="AX9" ca="1">IF(AND($A9 &gt; 0, Q9 &gt; 0,AX$2&lt;MiscFormulas!$A$5+1),
_xlfn.IFNA(
_xlfn.IFNA(
_xlfn.IFNA(
_xlfn.IFNA(
_xlfn.IFNA(
_xlfn.IFNA(
IF(_xlfn.XLOOKUP(AX$2,WatchbillMONTHLY!$A$3:$U$3,OFFSET(WatchbillMONTHLY!$A$3:$U$3,1,2))=IF(_xlfn.XLOOKUP($A9,INDIRECT("_"&amp;_xlfn.XLOOKUP(AX$2,WatchbillMONTHLY!$A$3:$U$3,OFFSET(WatchbillMONTHLY!$A$3:$U$3,1,2))),INDIRECT("_"&amp;_xlfn.XLOOKUP(AX$2,WatchbillMONTHLY!$A$3:$U$3,OFFSET(WatchbillMONTHLY!$A$3:$U$3,1,2))))=$A9,_xlfn.XLOOKUP(AX$2,WatchbillMONTHLY!$A$3:$U$3,OFFSET(WatchbillMONTHLY!$A$3:$U$3,1,2)),FALSE),TRUE,FALSE),
IF(_xlfn.XLOOKUP(AX$2,WatchbillMONTHLY!$A$20:$U$20,OFFSET(WatchbillMONTHLY!$A$20:$U$20,1,2))=IF(_xlfn.XLOOKUP($A9,INDIRECT("_"&amp;_xlfn.XLOOKUP(AX$2,WatchbillMONTHLY!$A$20:$U$20,OFFSET(WatchbillMONTHLY!$A$20:$U$20,1,2))),INDIRECT("_"&amp;_xlfn.XLOOKUP(AX$2,WatchbillMONTHLY!$A$20:$U$20,OFFSET(WatchbillMONTHLY!$A$20:$U$20,1,2))))=$A9,_xlfn.XLOOKUP(AX$2,WatchbillMONTHLY!$A$20:$U$20,OFFSET(WatchbillMONTHLY!$A$20:$U$20,1,2)),FALSE),TRUE,FALSE)),
IF(_xlfn.XLOOKUP(AX$2,WatchbillMONTHLY!$A$37:$U$37,OFFSET(WatchbillMONTHLY!$A$37:$U$37,1,2))=IF(_xlfn.XLOOKUP($A9,INDIRECT("_"&amp;_xlfn.XLOOKUP(AX$2,WatchbillMONTHLY!$A$37:$U$37,OFFSET(WatchbillMONTHLY!$A$37:$U$37,1,2))),INDIRECT("_"&amp;_xlfn.XLOOKUP(AX$2,WatchbillMONTHLY!$A$37:$U$37,OFFSET(WatchbillMONTHLY!$A$37:$U$37,1,2))))=$A9,_xlfn.XLOOKUP(AX$2,WatchbillMONTHLY!$A$37:$U$37,OFFSET(WatchbillMONTHLY!$A$37:$U$37,1,2)),FALSE),TRUE,FALSE)),
IF(_xlfn.XLOOKUP(AX$2,WatchbillMONTHLY!$A$54:$U$54,OFFSET(WatchbillMONTHLY!$A$54:$U$54,1,2))=IF(_xlfn.XLOOKUP($A9,INDIRECT("_"&amp;_xlfn.XLOOKUP(AX$2,WatchbillMONTHLY!$A$54:$U$54,OFFSET(WatchbillMONTHLY!$A$54:$U$54,1,2))),INDIRECT("_"&amp;_xlfn.XLOOKUP(AX$2,WatchbillMONTHLY!$A$54:$U$54,OFFSET(WatchbillMONTHLY!$A$54:$U$54,1,2))))=$A9,_xlfn.XLOOKUP(AX$2,WatchbillMONTHLY!$A$54:$U$54,OFFSET(WatchbillMONTHLY!$A$54:$U$54,1,2)),FALSE),TRUE,FALSE)),
IF(_xlfn.XLOOKUP(AX$2,WatchbillMONTHLY!$A$71:$U$71,OFFSET(WatchbillMONTHLY!$A$71:$U$71,1,2))=IF(_xlfn.XLOOKUP($A9,INDIRECT("_"&amp;_xlfn.XLOOKUP(AX$2,WatchbillMONTHLY!$A$71:$U$71,OFFSET(WatchbillMONTHLY!$A$71:$U$71,1,2))),INDIRECT("_"&amp;_xlfn.XLOOKUP(AX$2,WatchbillMONTHLY!$A$71:$U$71,OFFSET(WatchbillMONTHLY!$A$71:$U$71,1,2))))=$A9,_xlfn.XLOOKUP(AX$2,WatchbillMONTHLY!$A$71:$U$71,OFFSET(WatchbillMONTHLY!$A$71:$U$71,1,2)),FALSE),TRUE,FALSE)),
IF(_xlfn.XLOOKUP(AX$2,WatchbillMONTHLY!$A$88:$U$88,OFFSET(WatchbillMONTHLY!$A$88:$U$88,1,2))=IF(_xlfn.XLOOKUP($A9,INDIRECT("_"&amp;_xlfn.XLOOKUP(AX$2,WatchbillMONTHLY!$A$88:$U$88,OFFSET(WatchbillMONTHLY!$A$88:$U$88,1,2))),INDIRECT("_"&amp;_xlfn.XLOOKUP(AX$2,WatchbillMONTHLY!$A$88:$U$88,OFFSET(WatchbillMONTHLY!$A$88:$U$88,1,2))))=$A9,_xlfn.XLOOKUP(AX$2,WatchbillMONTHLY!$A$88:$U$88,OFFSET(WatchbillMONTHLY!$A$88:$U$88,1,2)),FALSE),TRUE,FALSE)),
FALSE),FALSE)</f>
        <v>0</v>
      </c>
      <c r="AY9" s="209" t="b" cm="1">
        <f t="array" aca="1" ref="AY9" ca="1">IF(AND($A9 &gt; 0, R9 &gt; 0,AY$2&lt;MiscFormulas!$A$5+1),
_xlfn.IFNA(
_xlfn.IFNA(
_xlfn.IFNA(
_xlfn.IFNA(
_xlfn.IFNA(
_xlfn.IFNA(
IF(_xlfn.XLOOKUP(AY$2,WatchbillMONTHLY!$A$3:$U$3,OFFSET(WatchbillMONTHLY!$A$3:$U$3,1,2))=IF(_xlfn.XLOOKUP($A9,INDIRECT("_"&amp;_xlfn.XLOOKUP(AY$2,WatchbillMONTHLY!$A$3:$U$3,OFFSET(WatchbillMONTHLY!$A$3:$U$3,1,2))),INDIRECT("_"&amp;_xlfn.XLOOKUP(AY$2,WatchbillMONTHLY!$A$3:$U$3,OFFSET(WatchbillMONTHLY!$A$3:$U$3,1,2))))=$A9,_xlfn.XLOOKUP(AY$2,WatchbillMONTHLY!$A$3:$U$3,OFFSET(WatchbillMONTHLY!$A$3:$U$3,1,2)),FALSE),TRUE,FALSE),
IF(_xlfn.XLOOKUP(AY$2,WatchbillMONTHLY!$A$20:$U$20,OFFSET(WatchbillMONTHLY!$A$20:$U$20,1,2))=IF(_xlfn.XLOOKUP($A9,INDIRECT("_"&amp;_xlfn.XLOOKUP(AY$2,WatchbillMONTHLY!$A$20:$U$20,OFFSET(WatchbillMONTHLY!$A$20:$U$20,1,2))),INDIRECT("_"&amp;_xlfn.XLOOKUP(AY$2,WatchbillMONTHLY!$A$20:$U$20,OFFSET(WatchbillMONTHLY!$A$20:$U$20,1,2))))=$A9,_xlfn.XLOOKUP(AY$2,WatchbillMONTHLY!$A$20:$U$20,OFFSET(WatchbillMONTHLY!$A$20:$U$20,1,2)),FALSE),TRUE,FALSE)),
IF(_xlfn.XLOOKUP(AY$2,WatchbillMONTHLY!$A$37:$U$37,OFFSET(WatchbillMONTHLY!$A$37:$U$37,1,2))=IF(_xlfn.XLOOKUP($A9,INDIRECT("_"&amp;_xlfn.XLOOKUP(AY$2,WatchbillMONTHLY!$A$37:$U$37,OFFSET(WatchbillMONTHLY!$A$37:$U$37,1,2))),INDIRECT("_"&amp;_xlfn.XLOOKUP(AY$2,WatchbillMONTHLY!$A$37:$U$37,OFFSET(WatchbillMONTHLY!$A$37:$U$37,1,2))))=$A9,_xlfn.XLOOKUP(AY$2,WatchbillMONTHLY!$A$37:$U$37,OFFSET(WatchbillMONTHLY!$A$37:$U$37,1,2)),FALSE),TRUE,FALSE)),
IF(_xlfn.XLOOKUP(AY$2,WatchbillMONTHLY!$A$54:$U$54,OFFSET(WatchbillMONTHLY!$A$54:$U$54,1,2))=IF(_xlfn.XLOOKUP($A9,INDIRECT("_"&amp;_xlfn.XLOOKUP(AY$2,WatchbillMONTHLY!$A$54:$U$54,OFFSET(WatchbillMONTHLY!$A$54:$U$54,1,2))),INDIRECT("_"&amp;_xlfn.XLOOKUP(AY$2,WatchbillMONTHLY!$A$54:$U$54,OFFSET(WatchbillMONTHLY!$A$54:$U$54,1,2))))=$A9,_xlfn.XLOOKUP(AY$2,WatchbillMONTHLY!$A$54:$U$54,OFFSET(WatchbillMONTHLY!$A$54:$U$54,1,2)),FALSE),TRUE,FALSE)),
IF(_xlfn.XLOOKUP(AY$2,WatchbillMONTHLY!$A$71:$U$71,OFFSET(WatchbillMONTHLY!$A$71:$U$71,1,2))=IF(_xlfn.XLOOKUP($A9,INDIRECT("_"&amp;_xlfn.XLOOKUP(AY$2,WatchbillMONTHLY!$A$71:$U$71,OFFSET(WatchbillMONTHLY!$A$71:$U$71,1,2))),INDIRECT("_"&amp;_xlfn.XLOOKUP(AY$2,WatchbillMONTHLY!$A$71:$U$71,OFFSET(WatchbillMONTHLY!$A$71:$U$71,1,2))))=$A9,_xlfn.XLOOKUP(AY$2,WatchbillMONTHLY!$A$71:$U$71,OFFSET(WatchbillMONTHLY!$A$71:$U$71,1,2)),FALSE),TRUE,FALSE)),
IF(_xlfn.XLOOKUP(AY$2,WatchbillMONTHLY!$A$88:$U$88,OFFSET(WatchbillMONTHLY!$A$88:$U$88,1,2))=IF(_xlfn.XLOOKUP($A9,INDIRECT("_"&amp;_xlfn.XLOOKUP(AY$2,WatchbillMONTHLY!$A$88:$U$88,OFFSET(WatchbillMONTHLY!$A$88:$U$88,1,2))),INDIRECT("_"&amp;_xlfn.XLOOKUP(AY$2,WatchbillMONTHLY!$A$88:$U$88,OFFSET(WatchbillMONTHLY!$A$88:$U$88,1,2))))=$A9,_xlfn.XLOOKUP(AY$2,WatchbillMONTHLY!$A$88:$U$88,OFFSET(WatchbillMONTHLY!$A$88:$U$88,1,2)),FALSE),TRUE,FALSE)),
FALSE),FALSE)</f>
        <v>0</v>
      </c>
      <c r="AZ9" s="209" t="b" cm="1">
        <f t="array" aca="1" ref="AZ9" ca="1">IF(AND($A9 &gt; 0, S9 &gt; 0,AZ$2&lt;MiscFormulas!$A$5+1),
_xlfn.IFNA(
_xlfn.IFNA(
_xlfn.IFNA(
_xlfn.IFNA(
_xlfn.IFNA(
_xlfn.IFNA(
IF(_xlfn.XLOOKUP(AZ$2,WatchbillMONTHLY!$A$3:$U$3,OFFSET(WatchbillMONTHLY!$A$3:$U$3,1,2))=IF(_xlfn.XLOOKUP($A9,INDIRECT("_"&amp;_xlfn.XLOOKUP(AZ$2,WatchbillMONTHLY!$A$3:$U$3,OFFSET(WatchbillMONTHLY!$A$3:$U$3,1,2))),INDIRECT("_"&amp;_xlfn.XLOOKUP(AZ$2,WatchbillMONTHLY!$A$3:$U$3,OFFSET(WatchbillMONTHLY!$A$3:$U$3,1,2))))=$A9,_xlfn.XLOOKUP(AZ$2,WatchbillMONTHLY!$A$3:$U$3,OFFSET(WatchbillMONTHLY!$A$3:$U$3,1,2)),FALSE),TRUE,FALSE),
IF(_xlfn.XLOOKUP(AZ$2,WatchbillMONTHLY!$A$20:$U$20,OFFSET(WatchbillMONTHLY!$A$20:$U$20,1,2))=IF(_xlfn.XLOOKUP($A9,INDIRECT("_"&amp;_xlfn.XLOOKUP(AZ$2,WatchbillMONTHLY!$A$20:$U$20,OFFSET(WatchbillMONTHLY!$A$20:$U$20,1,2))),INDIRECT("_"&amp;_xlfn.XLOOKUP(AZ$2,WatchbillMONTHLY!$A$20:$U$20,OFFSET(WatchbillMONTHLY!$A$20:$U$20,1,2))))=$A9,_xlfn.XLOOKUP(AZ$2,WatchbillMONTHLY!$A$20:$U$20,OFFSET(WatchbillMONTHLY!$A$20:$U$20,1,2)),FALSE),TRUE,FALSE)),
IF(_xlfn.XLOOKUP(AZ$2,WatchbillMONTHLY!$A$37:$U$37,OFFSET(WatchbillMONTHLY!$A$37:$U$37,1,2))=IF(_xlfn.XLOOKUP($A9,INDIRECT("_"&amp;_xlfn.XLOOKUP(AZ$2,WatchbillMONTHLY!$A$37:$U$37,OFFSET(WatchbillMONTHLY!$A$37:$U$37,1,2))),INDIRECT("_"&amp;_xlfn.XLOOKUP(AZ$2,WatchbillMONTHLY!$A$37:$U$37,OFFSET(WatchbillMONTHLY!$A$37:$U$37,1,2))))=$A9,_xlfn.XLOOKUP(AZ$2,WatchbillMONTHLY!$A$37:$U$37,OFFSET(WatchbillMONTHLY!$A$37:$U$37,1,2)),FALSE),TRUE,FALSE)),
IF(_xlfn.XLOOKUP(AZ$2,WatchbillMONTHLY!$A$54:$U$54,OFFSET(WatchbillMONTHLY!$A$54:$U$54,1,2))=IF(_xlfn.XLOOKUP($A9,INDIRECT("_"&amp;_xlfn.XLOOKUP(AZ$2,WatchbillMONTHLY!$A$54:$U$54,OFFSET(WatchbillMONTHLY!$A$54:$U$54,1,2))),INDIRECT("_"&amp;_xlfn.XLOOKUP(AZ$2,WatchbillMONTHLY!$A$54:$U$54,OFFSET(WatchbillMONTHLY!$A$54:$U$54,1,2))))=$A9,_xlfn.XLOOKUP(AZ$2,WatchbillMONTHLY!$A$54:$U$54,OFFSET(WatchbillMONTHLY!$A$54:$U$54,1,2)),FALSE),TRUE,FALSE)),
IF(_xlfn.XLOOKUP(AZ$2,WatchbillMONTHLY!$A$71:$U$71,OFFSET(WatchbillMONTHLY!$A$71:$U$71,1,2))=IF(_xlfn.XLOOKUP($A9,INDIRECT("_"&amp;_xlfn.XLOOKUP(AZ$2,WatchbillMONTHLY!$A$71:$U$71,OFFSET(WatchbillMONTHLY!$A$71:$U$71,1,2))),INDIRECT("_"&amp;_xlfn.XLOOKUP(AZ$2,WatchbillMONTHLY!$A$71:$U$71,OFFSET(WatchbillMONTHLY!$A$71:$U$71,1,2))))=$A9,_xlfn.XLOOKUP(AZ$2,WatchbillMONTHLY!$A$71:$U$71,OFFSET(WatchbillMONTHLY!$A$71:$U$71,1,2)),FALSE),TRUE,FALSE)),
IF(_xlfn.XLOOKUP(AZ$2,WatchbillMONTHLY!$A$88:$U$88,OFFSET(WatchbillMONTHLY!$A$88:$U$88,1,2))=IF(_xlfn.XLOOKUP($A9,INDIRECT("_"&amp;_xlfn.XLOOKUP(AZ$2,WatchbillMONTHLY!$A$88:$U$88,OFFSET(WatchbillMONTHLY!$A$88:$U$88,1,2))),INDIRECT("_"&amp;_xlfn.XLOOKUP(AZ$2,WatchbillMONTHLY!$A$88:$U$88,OFFSET(WatchbillMONTHLY!$A$88:$U$88,1,2))))=$A9,_xlfn.XLOOKUP(AZ$2,WatchbillMONTHLY!$A$88:$U$88,OFFSET(WatchbillMONTHLY!$A$88:$U$88,1,2)),FALSE),TRUE,FALSE)),
FALSE),FALSE)</f>
        <v>0</v>
      </c>
      <c r="BA9" s="209" t="b" cm="1">
        <f t="array" aca="1" ref="BA9" ca="1">IF(AND($A9 &gt; 0, T9 &gt; 0,BA$2&lt;MiscFormulas!$A$5+1),
_xlfn.IFNA(
_xlfn.IFNA(
_xlfn.IFNA(
_xlfn.IFNA(
_xlfn.IFNA(
_xlfn.IFNA(
IF(_xlfn.XLOOKUP(BA$2,WatchbillMONTHLY!$A$3:$U$3,OFFSET(WatchbillMONTHLY!$A$3:$U$3,1,2))=IF(_xlfn.XLOOKUP($A9,INDIRECT("_"&amp;_xlfn.XLOOKUP(BA$2,WatchbillMONTHLY!$A$3:$U$3,OFFSET(WatchbillMONTHLY!$A$3:$U$3,1,2))),INDIRECT("_"&amp;_xlfn.XLOOKUP(BA$2,WatchbillMONTHLY!$A$3:$U$3,OFFSET(WatchbillMONTHLY!$A$3:$U$3,1,2))))=$A9,_xlfn.XLOOKUP(BA$2,WatchbillMONTHLY!$A$3:$U$3,OFFSET(WatchbillMONTHLY!$A$3:$U$3,1,2)),FALSE),TRUE,FALSE),
IF(_xlfn.XLOOKUP(BA$2,WatchbillMONTHLY!$A$20:$U$20,OFFSET(WatchbillMONTHLY!$A$20:$U$20,1,2))=IF(_xlfn.XLOOKUP($A9,INDIRECT("_"&amp;_xlfn.XLOOKUP(BA$2,WatchbillMONTHLY!$A$20:$U$20,OFFSET(WatchbillMONTHLY!$A$20:$U$20,1,2))),INDIRECT("_"&amp;_xlfn.XLOOKUP(BA$2,WatchbillMONTHLY!$A$20:$U$20,OFFSET(WatchbillMONTHLY!$A$20:$U$20,1,2))))=$A9,_xlfn.XLOOKUP(BA$2,WatchbillMONTHLY!$A$20:$U$20,OFFSET(WatchbillMONTHLY!$A$20:$U$20,1,2)),FALSE),TRUE,FALSE)),
IF(_xlfn.XLOOKUP(BA$2,WatchbillMONTHLY!$A$37:$U$37,OFFSET(WatchbillMONTHLY!$A$37:$U$37,1,2))=IF(_xlfn.XLOOKUP($A9,INDIRECT("_"&amp;_xlfn.XLOOKUP(BA$2,WatchbillMONTHLY!$A$37:$U$37,OFFSET(WatchbillMONTHLY!$A$37:$U$37,1,2))),INDIRECT("_"&amp;_xlfn.XLOOKUP(BA$2,WatchbillMONTHLY!$A$37:$U$37,OFFSET(WatchbillMONTHLY!$A$37:$U$37,1,2))))=$A9,_xlfn.XLOOKUP(BA$2,WatchbillMONTHLY!$A$37:$U$37,OFFSET(WatchbillMONTHLY!$A$37:$U$37,1,2)),FALSE),TRUE,FALSE)),
IF(_xlfn.XLOOKUP(BA$2,WatchbillMONTHLY!$A$54:$U$54,OFFSET(WatchbillMONTHLY!$A$54:$U$54,1,2))=IF(_xlfn.XLOOKUP($A9,INDIRECT("_"&amp;_xlfn.XLOOKUP(BA$2,WatchbillMONTHLY!$A$54:$U$54,OFFSET(WatchbillMONTHLY!$A$54:$U$54,1,2))),INDIRECT("_"&amp;_xlfn.XLOOKUP(BA$2,WatchbillMONTHLY!$A$54:$U$54,OFFSET(WatchbillMONTHLY!$A$54:$U$54,1,2))))=$A9,_xlfn.XLOOKUP(BA$2,WatchbillMONTHLY!$A$54:$U$54,OFFSET(WatchbillMONTHLY!$A$54:$U$54,1,2)),FALSE),TRUE,FALSE)),
IF(_xlfn.XLOOKUP(BA$2,WatchbillMONTHLY!$A$71:$U$71,OFFSET(WatchbillMONTHLY!$A$71:$U$71,1,2))=IF(_xlfn.XLOOKUP($A9,INDIRECT("_"&amp;_xlfn.XLOOKUP(BA$2,WatchbillMONTHLY!$A$71:$U$71,OFFSET(WatchbillMONTHLY!$A$71:$U$71,1,2))),INDIRECT("_"&amp;_xlfn.XLOOKUP(BA$2,WatchbillMONTHLY!$A$71:$U$71,OFFSET(WatchbillMONTHLY!$A$71:$U$71,1,2))))=$A9,_xlfn.XLOOKUP(BA$2,WatchbillMONTHLY!$A$71:$U$71,OFFSET(WatchbillMONTHLY!$A$71:$U$71,1,2)),FALSE),TRUE,FALSE)),
IF(_xlfn.XLOOKUP(BA$2,WatchbillMONTHLY!$A$88:$U$88,OFFSET(WatchbillMONTHLY!$A$88:$U$88,1,2))=IF(_xlfn.XLOOKUP($A9,INDIRECT("_"&amp;_xlfn.XLOOKUP(BA$2,WatchbillMONTHLY!$A$88:$U$88,OFFSET(WatchbillMONTHLY!$A$88:$U$88,1,2))),INDIRECT("_"&amp;_xlfn.XLOOKUP(BA$2,WatchbillMONTHLY!$A$88:$U$88,OFFSET(WatchbillMONTHLY!$A$88:$U$88,1,2))))=$A9,_xlfn.XLOOKUP(BA$2,WatchbillMONTHLY!$A$88:$U$88,OFFSET(WatchbillMONTHLY!$A$88:$U$88,1,2)),FALSE),TRUE,FALSE)),
FALSE),FALSE)</f>
        <v>0</v>
      </c>
      <c r="BB9" s="209" t="b" cm="1">
        <f t="array" aca="1" ref="BB9" ca="1">IF(AND($A9 &gt; 0, U9 &gt; 0,BB$2&lt;MiscFormulas!$A$5+1),
_xlfn.IFNA(
_xlfn.IFNA(
_xlfn.IFNA(
_xlfn.IFNA(
_xlfn.IFNA(
_xlfn.IFNA(
IF(_xlfn.XLOOKUP(BB$2,WatchbillMONTHLY!$A$3:$U$3,OFFSET(WatchbillMONTHLY!$A$3:$U$3,1,2))=IF(_xlfn.XLOOKUP($A9,INDIRECT("_"&amp;_xlfn.XLOOKUP(BB$2,WatchbillMONTHLY!$A$3:$U$3,OFFSET(WatchbillMONTHLY!$A$3:$U$3,1,2))),INDIRECT("_"&amp;_xlfn.XLOOKUP(BB$2,WatchbillMONTHLY!$A$3:$U$3,OFFSET(WatchbillMONTHLY!$A$3:$U$3,1,2))))=$A9,_xlfn.XLOOKUP(BB$2,WatchbillMONTHLY!$A$3:$U$3,OFFSET(WatchbillMONTHLY!$A$3:$U$3,1,2)),FALSE),TRUE,FALSE),
IF(_xlfn.XLOOKUP(BB$2,WatchbillMONTHLY!$A$20:$U$20,OFFSET(WatchbillMONTHLY!$A$20:$U$20,1,2))=IF(_xlfn.XLOOKUP($A9,INDIRECT("_"&amp;_xlfn.XLOOKUP(BB$2,WatchbillMONTHLY!$A$20:$U$20,OFFSET(WatchbillMONTHLY!$A$20:$U$20,1,2))),INDIRECT("_"&amp;_xlfn.XLOOKUP(BB$2,WatchbillMONTHLY!$A$20:$U$20,OFFSET(WatchbillMONTHLY!$A$20:$U$20,1,2))))=$A9,_xlfn.XLOOKUP(BB$2,WatchbillMONTHLY!$A$20:$U$20,OFFSET(WatchbillMONTHLY!$A$20:$U$20,1,2)),FALSE),TRUE,FALSE)),
IF(_xlfn.XLOOKUP(BB$2,WatchbillMONTHLY!$A$37:$U$37,OFFSET(WatchbillMONTHLY!$A$37:$U$37,1,2))=IF(_xlfn.XLOOKUP($A9,INDIRECT("_"&amp;_xlfn.XLOOKUP(BB$2,WatchbillMONTHLY!$A$37:$U$37,OFFSET(WatchbillMONTHLY!$A$37:$U$37,1,2))),INDIRECT("_"&amp;_xlfn.XLOOKUP(BB$2,WatchbillMONTHLY!$A$37:$U$37,OFFSET(WatchbillMONTHLY!$A$37:$U$37,1,2))))=$A9,_xlfn.XLOOKUP(BB$2,WatchbillMONTHLY!$A$37:$U$37,OFFSET(WatchbillMONTHLY!$A$37:$U$37,1,2)),FALSE),TRUE,FALSE)),
IF(_xlfn.XLOOKUP(BB$2,WatchbillMONTHLY!$A$54:$U$54,OFFSET(WatchbillMONTHLY!$A$54:$U$54,1,2))=IF(_xlfn.XLOOKUP($A9,INDIRECT("_"&amp;_xlfn.XLOOKUP(BB$2,WatchbillMONTHLY!$A$54:$U$54,OFFSET(WatchbillMONTHLY!$A$54:$U$54,1,2))),INDIRECT("_"&amp;_xlfn.XLOOKUP(BB$2,WatchbillMONTHLY!$A$54:$U$54,OFFSET(WatchbillMONTHLY!$A$54:$U$54,1,2))))=$A9,_xlfn.XLOOKUP(BB$2,WatchbillMONTHLY!$A$54:$U$54,OFFSET(WatchbillMONTHLY!$A$54:$U$54,1,2)),FALSE),TRUE,FALSE)),
IF(_xlfn.XLOOKUP(BB$2,WatchbillMONTHLY!$A$71:$U$71,OFFSET(WatchbillMONTHLY!$A$71:$U$71,1,2))=IF(_xlfn.XLOOKUP($A9,INDIRECT("_"&amp;_xlfn.XLOOKUP(BB$2,WatchbillMONTHLY!$A$71:$U$71,OFFSET(WatchbillMONTHLY!$A$71:$U$71,1,2))),INDIRECT("_"&amp;_xlfn.XLOOKUP(BB$2,WatchbillMONTHLY!$A$71:$U$71,OFFSET(WatchbillMONTHLY!$A$71:$U$71,1,2))))=$A9,_xlfn.XLOOKUP(BB$2,WatchbillMONTHLY!$A$71:$U$71,OFFSET(WatchbillMONTHLY!$A$71:$U$71,1,2)),FALSE),TRUE,FALSE)),
IF(_xlfn.XLOOKUP(BB$2,WatchbillMONTHLY!$A$88:$U$88,OFFSET(WatchbillMONTHLY!$A$88:$U$88,1,2))=IF(_xlfn.XLOOKUP($A9,INDIRECT("_"&amp;_xlfn.XLOOKUP(BB$2,WatchbillMONTHLY!$A$88:$U$88,OFFSET(WatchbillMONTHLY!$A$88:$U$88,1,2))),INDIRECT("_"&amp;_xlfn.XLOOKUP(BB$2,WatchbillMONTHLY!$A$88:$U$88,OFFSET(WatchbillMONTHLY!$A$88:$U$88,1,2))))=$A9,_xlfn.XLOOKUP(BB$2,WatchbillMONTHLY!$A$88:$U$88,OFFSET(WatchbillMONTHLY!$A$88:$U$88,1,2)),FALSE),TRUE,FALSE)),
FALSE),FALSE)</f>
        <v>0</v>
      </c>
      <c r="BC9" s="209" t="b" cm="1">
        <f t="array" aca="1" ref="BC9" ca="1">IF(AND($A9 &gt; 0, V9 &gt; 0,BC$2&lt;MiscFormulas!$A$5+1),
_xlfn.IFNA(
_xlfn.IFNA(
_xlfn.IFNA(
_xlfn.IFNA(
_xlfn.IFNA(
_xlfn.IFNA(
IF(_xlfn.XLOOKUP(BC$2,WatchbillMONTHLY!$A$3:$U$3,OFFSET(WatchbillMONTHLY!$A$3:$U$3,1,2))=IF(_xlfn.XLOOKUP($A9,INDIRECT("_"&amp;_xlfn.XLOOKUP(BC$2,WatchbillMONTHLY!$A$3:$U$3,OFFSET(WatchbillMONTHLY!$A$3:$U$3,1,2))),INDIRECT("_"&amp;_xlfn.XLOOKUP(BC$2,WatchbillMONTHLY!$A$3:$U$3,OFFSET(WatchbillMONTHLY!$A$3:$U$3,1,2))))=$A9,_xlfn.XLOOKUP(BC$2,WatchbillMONTHLY!$A$3:$U$3,OFFSET(WatchbillMONTHLY!$A$3:$U$3,1,2)),FALSE),TRUE,FALSE),
IF(_xlfn.XLOOKUP(BC$2,WatchbillMONTHLY!$A$20:$U$20,OFFSET(WatchbillMONTHLY!$A$20:$U$20,1,2))=IF(_xlfn.XLOOKUP($A9,INDIRECT("_"&amp;_xlfn.XLOOKUP(BC$2,WatchbillMONTHLY!$A$20:$U$20,OFFSET(WatchbillMONTHLY!$A$20:$U$20,1,2))),INDIRECT("_"&amp;_xlfn.XLOOKUP(BC$2,WatchbillMONTHLY!$A$20:$U$20,OFFSET(WatchbillMONTHLY!$A$20:$U$20,1,2))))=$A9,_xlfn.XLOOKUP(BC$2,WatchbillMONTHLY!$A$20:$U$20,OFFSET(WatchbillMONTHLY!$A$20:$U$20,1,2)),FALSE),TRUE,FALSE)),
IF(_xlfn.XLOOKUP(BC$2,WatchbillMONTHLY!$A$37:$U$37,OFFSET(WatchbillMONTHLY!$A$37:$U$37,1,2))=IF(_xlfn.XLOOKUP($A9,INDIRECT("_"&amp;_xlfn.XLOOKUP(BC$2,WatchbillMONTHLY!$A$37:$U$37,OFFSET(WatchbillMONTHLY!$A$37:$U$37,1,2))),INDIRECT("_"&amp;_xlfn.XLOOKUP(BC$2,WatchbillMONTHLY!$A$37:$U$37,OFFSET(WatchbillMONTHLY!$A$37:$U$37,1,2))))=$A9,_xlfn.XLOOKUP(BC$2,WatchbillMONTHLY!$A$37:$U$37,OFFSET(WatchbillMONTHLY!$A$37:$U$37,1,2)),FALSE),TRUE,FALSE)),
IF(_xlfn.XLOOKUP(BC$2,WatchbillMONTHLY!$A$54:$U$54,OFFSET(WatchbillMONTHLY!$A$54:$U$54,1,2))=IF(_xlfn.XLOOKUP($A9,INDIRECT("_"&amp;_xlfn.XLOOKUP(BC$2,WatchbillMONTHLY!$A$54:$U$54,OFFSET(WatchbillMONTHLY!$A$54:$U$54,1,2))),INDIRECT("_"&amp;_xlfn.XLOOKUP(BC$2,WatchbillMONTHLY!$A$54:$U$54,OFFSET(WatchbillMONTHLY!$A$54:$U$54,1,2))))=$A9,_xlfn.XLOOKUP(BC$2,WatchbillMONTHLY!$A$54:$U$54,OFFSET(WatchbillMONTHLY!$A$54:$U$54,1,2)),FALSE),TRUE,FALSE)),
IF(_xlfn.XLOOKUP(BC$2,WatchbillMONTHLY!$A$71:$U$71,OFFSET(WatchbillMONTHLY!$A$71:$U$71,1,2))=IF(_xlfn.XLOOKUP($A9,INDIRECT("_"&amp;_xlfn.XLOOKUP(BC$2,WatchbillMONTHLY!$A$71:$U$71,OFFSET(WatchbillMONTHLY!$A$71:$U$71,1,2))),INDIRECT("_"&amp;_xlfn.XLOOKUP(BC$2,WatchbillMONTHLY!$A$71:$U$71,OFFSET(WatchbillMONTHLY!$A$71:$U$71,1,2))))=$A9,_xlfn.XLOOKUP(BC$2,WatchbillMONTHLY!$A$71:$U$71,OFFSET(WatchbillMONTHLY!$A$71:$U$71,1,2)),FALSE),TRUE,FALSE)),
IF(_xlfn.XLOOKUP(BC$2,WatchbillMONTHLY!$A$88:$U$88,OFFSET(WatchbillMONTHLY!$A$88:$U$88,1,2))=IF(_xlfn.XLOOKUP($A9,INDIRECT("_"&amp;_xlfn.XLOOKUP(BC$2,WatchbillMONTHLY!$A$88:$U$88,OFFSET(WatchbillMONTHLY!$A$88:$U$88,1,2))),INDIRECT("_"&amp;_xlfn.XLOOKUP(BC$2,WatchbillMONTHLY!$A$88:$U$88,OFFSET(WatchbillMONTHLY!$A$88:$U$88,1,2))))=$A9,_xlfn.XLOOKUP(BC$2,WatchbillMONTHLY!$A$88:$U$88,OFFSET(WatchbillMONTHLY!$A$88:$U$88,1,2)),FALSE),TRUE,FALSE)),
FALSE),FALSE)</f>
        <v>0</v>
      </c>
      <c r="BD9" s="209" t="b" cm="1">
        <f t="array" aca="1" ref="BD9" ca="1">IF(AND($A9 &gt; 0, W9 &gt; 0,BD$2&lt;MiscFormulas!$A$5+1),
_xlfn.IFNA(
_xlfn.IFNA(
_xlfn.IFNA(
_xlfn.IFNA(
_xlfn.IFNA(
_xlfn.IFNA(
IF(_xlfn.XLOOKUP(BD$2,WatchbillMONTHLY!$A$3:$U$3,OFFSET(WatchbillMONTHLY!$A$3:$U$3,1,2))=IF(_xlfn.XLOOKUP($A9,INDIRECT("_"&amp;_xlfn.XLOOKUP(BD$2,WatchbillMONTHLY!$A$3:$U$3,OFFSET(WatchbillMONTHLY!$A$3:$U$3,1,2))),INDIRECT("_"&amp;_xlfn.XLOOKUP(BD$2,WatchbillMONTHLY!$A$3:$U$3,OFFSET(WatchbillMONTHLY!$A$3:$U$3,1,2))))=$A9,_xlfn.XLOOKUP(BD$2,WatchbillMONTHLY!$A$3:$U$3,OFFSET(WatchbillMONTHLY!$A$3:$U$3,1,2)),FALSE),TRUE,FALSE),
IF(_xlfn.XLOOKUP(BD$2,WatchbillMONTHLY!$A$20:$U$20,OFFSET(WatchbillMONTHLY!$A$20:$U$20,1,2))=IF(_xlfn.XLOOKUP($A9,INDIRECT("_"&amp;_xlfn.XLOOKUP(BD$2,WatchbillMONTHLY!$A$20:$U$20,OFFSET(WatchbillMONTHLY!$A$20:$U$20,1,2))),INDIRECT("_"&amp;_xlfn.XLOOKUP(BD$2,WatchbillMONTHLY!$A$20:$U$20,OFFSET(WatchbillMONTHLY!$A$20:$U$20,1,2))))=$A9,_xlfn.XLOOKUP(BD$2,WatchbillMONTHLY!$A$20:$U$20,OFFSET(WatchbillMONTHLY!$A$20:$U$20,1,2)),FALSE),TRUE,FALSE)),
IF(_xlfn.XLOOKUP(BD$2,WatchbillMONTHLY!$A$37:$U$37,OFFSET(WatchbillMONTHLY!$A$37:$U$37,1,2))=IF(_xlfn.XLOOKUP($A9,INDIRECT("_"&amp;_xlfn.XLOOKUP(BD$2,WatchbillMONTHLY!$A$37:$U$37,OFFSET(WatchbillMONTHLY!$A$37:$U$37,1,2))),INDIRECT("_"&amp;_xlfn.XLOOKUP(BD$2,WatchbillMONTHLY!$A$37:$U$37,OFFSET(WatchbillMONTHLY!$A$37:$U$37,1,2))))=$A9,_xlfn.XLOOKUP(BD$2,WatchbillMONTHLY!$A$37:$U$37,OFFSET(WatchbillMONTHLY!$A$37:$U$37,1,2)),FALSE),TRUE,FALSE)),
IF(_xlfn.XLOOKUP(BD$2,WatchbillMONTHLY!$A$54:$U$54,OFFSET(WatchbillMONTHLY!$A$54:$U$54,1,2))=IF(_xlfn.XLOOKUP($A9,INDIRECT("_"&amp;_xlfn.XLOOKUP(BD$2,WatchbillMONTHLY!$A$54:$U$54,OFFSET(WatchbillMONTHLY!$A$54:$U$54,1,2))),INDIRECT("_"&amp;_xlfn.XLOOKUP(BD$2,WatchbillMONTHLY!$A$54:$U$54,OFFSET(WatchbillMONTHLY!$A$54:$U$54,1,2))))=$A9,_xlfn.XLOOKUP(BD$2,WatchbillMONTHLY!$A$54:$U$54,OFFSET(WatchbillMONTHLY!$A$54:$U$54,1,2)),FALSE),TRUE,FALSE)),
IF(_xlfn.XLOOKUP(BD$2,WatchbillMONTHLY!$A$71:$U$71,OFFSET(WatchbillMONTHLY!$A$71:$U$71,1,2))=IF(_xlfn.XLOOKUP($A9,INDIRECT("_"&amp;_xlfn.XLOOKUP(BD$2,WatchbillMONTHLY!$A$71:$U$71,OFFSET(WatchbillMONTHLY!$A$71:$U$71,1,2))),INDIRECT("_"&amp;_xlfn.XLOOKUP(BD$2,WatchbillMONTHLY!$A$71:$U$71,OFFSET(WatchbillMONTHLY!$A$71:$U$71,1,2))))=$A9,_xlfn.XLOOKUP(BD$2,WatchbillMONTHLY!$A$71:$U$71,OFFSET(WatchbillMONTHLY!$A$71:$U$71,1,2)),FALSE),TRUE,FALSE)),
IF(_xlfn.XLOOKUP(BD$2,WatchbillMONTHLY!$A$88:$U$88,OFFSET(WatchbillMONTHLY!$A$88:$U$88,1,2))=IF(_xlfn.XLOOKUP($A9,INDIRECT("_"&amp;_xlfn.XLOOKUP(BD$2,WatchbillMONTHLY!$A$88:$U$88,OFFSET(WatchbillMONTHLY!$A$88:$U$88,1,2))),INDIRECT("_"&amp;_xlfn.XLOOKUP(BD$2,WatchbillMONTHLY!$A$88:$U$88,OFFSET(WatchbillMONTHLY!$A$88:$U$88,1,2))))=$A9,_xlfn.XLOOKUP(BD$2,WatchbillMONTHLY!$A$88:$U$88,OFFSET(WatchbillMONTHLY!$A$88:$U$88,1,2)),FALSE),TRUE,FALSE)),
FALSE),FALSE)</f>
        <v>0</v>
      </c>
      <c r="BE9" s="209" t="b" cm="1">
        <f t="array" aca="1" ref="BE9" ca="1">IF(AND($A9 &gt; 0, X9 &gt; 0,BE$2&lt;MiscFormulas!$A$5+1),
_xlfn.IFNA(
_xlfn.IFNA(
_xlfn.IFNA(
_xlfn.IFNA(
_xlfn.IFNA(
_xlfn.IFNA(
IF(_xlfn.XLOOKUP(BE$2,WatchbillMONTHLY!$A$3:$U$3,OFFSET(WatchbillMONTHLY!$A$3:$U$3,1,2))=IF(_xlfn.XLOOKUP($A9,INDIRECT("_"&amp;_xlfn.XLOOKUP(BE$2,WatchbillMONTHLY!$A$3:$U$3,OFFSET(WatchbillMONTHLY!$A$3:$U$3,1,2))),INDIRECT("_"&amp;_xlfn.XLOOKUP(BE$2,WatchbillMONTHLY!$A$3:$U$3,OFFSET(WatchbillMONTHLY!$A$3:$U$3,1,2))))=$A9,_xlfn.XLOOKUP(BE$2,WatchbillMONTHLY!$A$3:$U$3,OFFSET(WatchbillMONTHLY!$A$3:$U$3,1,2)),FALSE),TRUE,FALSE),
IF(_xlfn.XLOOKUP(BE$2,WatchbillMONTHLY!$A$20:$U$20,OFFSET(WatchbillMONTHLY!$A$20:$U$20,1,2))=IF(_xlfn.XLOOKUP($A9,INDIRECT("_"&amp;_xlfn.XLOOKUP(BE$2,WatchbillMONTHLY!$A$20:$U$20,OFFSET(WatchbillMONTHLY!$A$20:$U$20,1,2))),INDIRECT("_"&amp;_xlfn.XLOOKUP(BE$2,WatchbillMONTHLY!$A$20:$U$20,OFFSET(WatchbillMONTHLY!$A$20:$U$20,1,2))))=$A9,_xlfn.XLOOKUP(BE$2,WatchbillMONTHLY!$A$20:$U$20,OFFSET(WatchbillMONTHLY!$A$20:$U$20,1,2)),FALSE),TRUE,FALSE)),
IF(_xlfn.XLOOKUP(BE$2,WatchbillMONTHLY!$A$37:$U$37,OFFSET(WatchbillMONTHLY!$A$37:$U$37,1,2))=IF(_xlfn.XLOOKUP($A9,INDIRECT("_"&amp;_xlfn.XLOOKUP(BE$2,WatchbillMONTHLY!$A$37:$U$37,OFFSET(WatchbillMONTHLY!$A$37:$U$37,1,2))),INDIRECT("_"&amp;_xlfn.XLOOKUP(BE$2,WatchbillMONTHLY!$A$37:$U$37,OFFSET(WatchbillMONTHLY!$A$37:$U$37,1,2))))=$A9,_xlfn.XLOOKUP(BE$2,WatchbillMONTHLY!$A$37:$U$37,OFFSET(WatchbillMONTHLY!$A$37:$U$37,1,2)),FALSE),TRUE,FALSE)),
IF(_xlfn.XLOOKUP(BE$2,WatchbillMONTHLY!$A$54:$U$54,OFFSET(WatchbillMONTHLY!$A$54:$U$54,1,2))=IF(_xlfn.XLOOKUP($A9,INDIRECT("_"&amp;_xlfn.XLOOKUP(BE$2,WatchbillMONTHLY!$A$54:$U$54,OFFSET(WatchbillMONTHLY!$A$54:$U$54,1,2))),INDIRECT("_"&amp;_xlfn.XLOOKUP(BE$2,WatchbillMONTHLY!$A$54:$U$54,OFFSET(WatchbillMONTHLY!$A$54:$U$54,1,2))))=$A9,_xlfn.XLOOKUP(BE$2,WatchbillMONTHLY!$A$54:$U$54,OFFSET(WatchbillMONTHLY!$A$54:$U$54,1,2)),FALSE),TRUE,FALSE)),
IF(_xlfn.XLOOKUP(BE$2,WatchbillMONTHLY!$A$71:$U$71,OFFSET(WatchbillMONTHLY!$A$71:$U$71,1,2))=IF(_xlfn.XLOOKUP($A9,INDIRECT("_"&amp;_xlfn.XLOOKUP(BE$2,WatchbillMONTHLY!$A$71:$U$71,OFFSET(WatchbillMONTHLY!$A$71:$U$71,1,2))),INDIRECT("_"&amp;_xlfn.XLOOKUP(BE$2,WatchbillMONTHLY!$A$71:$U$71,OFFSET(WatchbillMONTHLY!$A$71:$U$71,1,2))))=$A9,_xlfn.XLOOKUP(BE$2,WatchbillMONTHLY!$A$71:$U$71,OFFSET(WatchbillMONTHLY!$A$71:$U$71,1,2)),FALSE),TRUE,FALSE)),
IF(_xlfn.XLOOKUP(BE$2,WatchbillMONTHLY!$A$88:$U$88,OFFSET(WatchbillMONTHLY!$A$88:$U$88,1,2))=IF(_xlfn.XLOOKUP($A9,INDIRECT("_"&amp;_xlfn.XLOOKUP(BE$2,WatchbillMONTHLY!$A$88:$U$88,OFFSET(WatchbillMONTHLY!$A$88:$U$88,1,2))),INDIRECT("_"&amp;_xlfn.XLOOKUP(BE$2,WatchbillMONTHLY!$A$88:$U$88,OFFSET(WatchbillMONTHLY!$A$88:$U$88,1,2))))=$A9,_xlfn.XLOOKUP(BE$2,WatchbillMONTHLY!$A$88:$U$88,OFFSET(WatchbillMONTHLY!$A$88:$U$88,1,2)),FALSE),TRUE,FALSE)),
FALSE),FALSE)</f>
        <v>0</v>
      </c>
      <c r="BF9" s="209" t="b" cm="1">
        <f t="array" aca="1" ref="BF9" ca="1">IF(AND($A9 &gt; 0, Y9 &gt; 0,BF$2&lt;MiscFormulas!$A$5+1),
_xlfn.IFNA(
_xlfn.IFNA(
_xlfn.IFNA(
_xlfn.IFNA(
_xlfn.IFNA(
_xlfn.IFNA(
IF(_xlfn.XLOOKUP(BF$2,WatchbillMONTHLY!$A$3:$U$3,OFFSET(WatchbillMONTHLY!$A$3:$U$3,1,2))=IF(_xlfn.XLOOKUP($A9,INDIRECT("_"&amp;_xlfn.XLOOKUP(BF$2,WatchbillMONTHLY!$A$3:$U$3,OFFSET(WatchbillMONTHLY!$A$3:$U$3,1,2))),INDIRECT("_"&amp;_xlfn.XLOOKUP(BF$2,WatchbillMONTHLY!$A$3:$U$3,OFFSET(WatchbillMONTHLY!$A$3:$U$3,1,2))))=$A9,_xlfn.XLOOKUP(BF$2,WatchbillMONTHLY!$A$3:$U$3,OFFSET(WatchbillMONTHLY!$A$3:$U$3,1,2)),FALSE),TRUE,FALSE),
IF(_xlfn.XLOOKUP(BF$2,WatchbillMONTHLY!$A$20:$U$20,OFFSET(WatchbillMONTHLY!$A$20:$U$20,1,2))=IF(_xlfn.XLOOKUP($A9,INDIRECT("_"&amp;_xlfn.XLOOKUP(BF$2,WatchbillMONTHLY!$A$20:$U$20,OFFSET(WatchbillMONTHLY!$A$20:$U$20,1,2))),INDIRECT("_"&amp;_xlfn.XLOOKUP(BF$2,WatchbillMONTHLY!$A$20:$U$20,OFFSET(WatchbillMONTHLY!$A$20:$U$20,1,2))))=$A9,_xlfn.XLOOKUP(BF$2,WatchbillMONTHLY!$A$20:$U$20,OFFSET(WatchbillMONTHLY!$A$20:$U$20,1,2)),FALSE),TRUE,FALSE)),
IF(_xlfn.XLOOKUP(BF$2,WatchbillMONTHLY!$A$37:$U$37,OFFSET(WatchbillMONTHLY!$A$37:$U$37,1,2))=IF(_xlfn.XLOOKUP($A9,INDIRECT("_"&amp;_xlfn.XLOOKUP(BF$2,WatchbillMONTHLY!$A$37:$U$37,OFFSET(WatchbillMONTHLY!$A$37:$U$37,1,2))),INDIRECT("_"&amp;_xlfn.XLOOKUP(BF$2,WatchbillMONTHLY!$A$37:$U$37,OFFSET(WatchbillMONTHLY!$A$37:$U$37,1,2))))=$A9,_xlfn.XLOOKUP(BF$2,WatchbillMONTHLY!$A$37:$U$37,OFFSET(WatchbillMONTHLY!$A$37:$U$37,1,2)),FALSE),TRUE,FALSE)),
IF(_xlfn.XLOOKUP(BF$2,WatchbillMONTHLY!$A$54:$U$54,OFFSET(WatchbillMONTHLY!$A$54:$U$54,1,2))=IF(_xlfn.XLOOKUP($A9,INDIRECT("_"&amp;_xlfn.XLOOKUP(BF$2,WatchbillMONTHLY!$A$54:$U$54,OFFSET(WatchbillMONTHLY!$A$54:$U$54,1,2))),INDIRECT("_"&amp;_xlfn.XLOOKUP(BF$2,WatchbillMONTHLY!$A$54:$U$54,OFFSET(WatchbillMONTHLY!$A$54:$U$54,1,2))))=$A9,_xlfn.XLOOKUP(BF$2,WatchbillMONTHLY!$A$54:$U$54,OFFSET(WatchbillMONTHLY!$A$54:$U$54,1,2)),FALSE),TRUE,FALSE)),
IF(_xlfn.XLOOKUP(BF$2,WatchbillMONTHLY!$A$71:$U$71,OFFSET(WatchbillMONTHLY!$A$71:$U$71,1,2))=IF(_xlfn.XLOOKUP($A9,INDIRECT("_"&amp;_xlfn.XLOOKUP(BF$2,WatchbillMONTHLY!$A$71:$U$71,OFFSET(WatchbillMONTHLY!$A$71:$U$71,1,2))),INDIRECT("_"&amp;_xlfn.XLOOKUP(BF$2,WatchbillMONTHLY!$A$71:$U$71,OFFSET(WatchbillMONTHLY!$A$71:$U$71,1,2))))=$A9,_xlfn.XLOOKUP(BF$2,WatchbillMONTHLY!$A$71:$U$71,OFFSET(WatchbillMONTHLY!$A$71:$U$71,1,2)),FALSE),TRUE,FALSE)),
IF(_xlfn.XLOOKUP(BF$2,WatchbillMONTHLY!$A$88:$U$88,OFFSET(WatchbillMONTHLY!$A$88:$U$88,1,2))=IF(_xlfn.XLOOKUP($A9,INDIRECT("_"&amp;_xlfn.XLOOKUP(BF$2,WatchbillMONTHLY!$A$88:$U$88,OFFSET(WatchbillMONTHLY!$A$88:$U$88,1,2))),INDIRECT("_"&amp;_xlfn.XLOOKUP(BF$2,WatchbillMONTHLY!$A$88:$U$88,OFFSET(WatchbillMONTHLY!$A$88:$U$88,1,2))))=$A9,_xlfn.XLOOKUP(BF$2,WatchbillMONTHLY!$A$88:$U$88,OFFSET(WatchbillMONTHLY!$A$88:$U$88,1,2)),FALSE),TRUE,FALSE)),
FALSE),FALSE)</f>
        <v>0</v>
      </c>
      <c r="BG9" s="209" t="b" cm="1">
        <f t="array" aca="1" ref="BG9" ca="1">IF(AND($A9 &gt; 0, Z9 &gt; 0,BG$2&lt;MiscFormulas!$A$5+1),
_xlfn.IFNA(
_xlfn.IFNA(
_xlfn.IFNA(
_xlfn.IFNA(
_xlfn.IFNA(
_xlfn.IFNA(
IF(_xlfn.XLOOKUP(BG$2,WatchbillMONTHLY!$A$3:$U$3,OFFSET(WatchbillMONTHLY!$A$3:$U$3,1,2))=IF(_xlfn.XLOOKUP($A9,INDIRECT("_"&amp;_xlfn.XLOOKUP(BG$2,WatchbillMONTHLY!$A$3:$U$3,OFFSET(WatchbillMONTHLY!$A$3:$U$3,1,2))),INDIRECT("_"&amp;_xlfn.XLOOKUP(BG$2,WatchbillMONTHLY!$A$3:$U$3,OFFSET(WatchbillMONTHLY!$A$3:$U$3,1,2))))=$A9,_xlfn.XLOOKUP(BG$2,WatchbillMONTHLY!$A$3:$U$3,OFFSET(WatchbillMONTHLY!$A$3:$U$3,1,2)),FALSE),TRUE,FALSE),
IF(_xlfn.XLOOKUP(BG$2,WatchbillMONTHLY!$A$20:$U$20,OFFSET(WatchbillMONTHLY!$A$20:$U$20,1,2))=IF(_xlfn.XLOOKUP($A9,INDIRECT("_"&amp;_xlfn.XLOOKUP(BG$2,WatchbillMONTHLY!$A$20:$U$20,OFFSET(WatchbillMONTHLY!$A$20:$U$20,1,2))),INDIRECT("_"&amp;_xlfn.XLOOKUP(BG$2,WatchbillMONTHLY!$A$20:$U$20,OFFSET(WatchbillMONTHLY!$A$20:$U$20,1,2))))=$A9,_xlfn.XLOOKUP(BG$2,WatchbillMONTHLY!$A$20:$U$20,OFFSET(WatchbillMONTHLY!$A$20:$U$20,1,2)),FALSE),TRUE,FALSE)),
IF(_xlfn.XLOOKUP(BG$2,WatchbillMONTHLY!$A$37:$U$37,OFFSET(WatchbillMONTHLY!$A$37:$U$37,1,2))=IF(_xlfn.XLOOKUP($A9,INDIRECT("_"&amp;_xlfn.XLOOKUP(BG$2,WatchbillMONTHLY!$A$37:$U$37,OFFSET(WatchbillMONTHLY!$A$37:$U$37,1,2))),INDIRECT("_"&amp;_xlfn.XLOOKUP(BG$2,WatchbillMONTHLY!$A$37:$U$37,OFFSET(WatchbillMONTHLY!$A$37:$U$37,1,2))))=$A9,_xlfn.XLOOKUP(BG$2,WatchbillMONTHLY!$A$37:$U$37,OFFSET(WatchbillMONTHLY!$A$37:$U$37,1,2)),FALSE),TRUE,FALSE)),
IF(_xlfn.XLOOKUP(BG$2,WatchbillMONTHLY!$A$54:$U$54,OFFSET(WatchbillMONTHLY!$A$54:$U$54,1,2))=IF(_xlfn.XLOOKUP($A9,INDIRECT("_"&amp;_xlfn.XLOOKUP(BG$2,WatchbillMONTHLY!$A$54:$U$54,OFFSET(WatchbillMONTHLY!$A$54:$U$54,1,2))),INDIRECT("_"&amp;_xlfn.XLOOKUP(BG$2,WatchbillMONTHLY!$A$54:$U$54,OFFSET(WatchbillMONTHLY!$A$54:$U$54,1,2))))=$A9,_xlfn.XLOOKUP(BG$2,WatchbillMONTHLY!$A$54:$U$54,OFFSET(WatchbillMONTHLY!$A$54:$U$54,1,2)),FALSE),TRUE,FALSE)),
IF(_xlfn.XLOOKUP(BG$2,WatchbillMONTHLY!$A$71:$U$71,OFFSET(WatchbillMONTHLY!$A$71:$U$71,1,2))=IF(_xlfn.XLOOKUP($A9,INDIRECT("_"&amp;_xlfn.XLOOKUP(BG$2,WatchbillMONTHLY!$A$71:$U$71,OFFSET(WatchbillMONTHLY!$A$71:$U$71,1,2))),INDIRECT("_"&amp;_xlfn.XLOOKUP(BG$2,WatchbillMONTHLY!$A$71:$U$71,OFFSET(WatchbillMONTHLY!$A$71:$U$71,1,2))))=$A9,_xlfn.XLOOKUP(BG$2,WatchbillMONTHLY!$A$71:$U$71,OFFSET(WatchbillMONTHLY!$A$71:$U$71,1,2)),FALSE),TRUE,FALSE)),
IF(_xlfn.XLOOKUP(BG$2,WatchbillMONTHLY!$A$88:$U$88,OFFSET(WatchbillMONTHLY!$A$88:$U$88,1,2))=IF(_xlfn.XLOOKUP($A9,INDIRECT("_"&amp;_xlfn.XLOOKUP(BG$2,WatchbillMONTHLY!$A$88:$U$88,OFFSET(WatchbillMONTHLY!$A$88:$U$88,1,2))),INDIRECT("_"&amp;_xlfn.XLOOKUP(BG$2,WatchbillMONTHLY!$A$88:$U$88,OFFSET(WatchbillMONTHLY!$A$88:$U$88,1,2))))=$A9,_xlfn.XLOOKUP(BG$2,WatchbillMONTHLY!$A$88:$U$88,OFFSET(WatchbillMONTHLY!$A$88:$U$88,1,2)),FALSE),TRUE,FALSE)),
FALSE),FALSE)</f>
        <v>0</v>
      </c>
      <c r="BH9" s="209" t="b" cm="1">
        <f t="array" aca="1" ref="BH9" ca="1">IF(AND($A9 &gt; 0, AA9 &gt; 0,BH$2&lt;MiscFormulas!$A$5+1),
_xlfn.IFNA(
_xlfn.IFNA(
_xlfn.IFNA(
_xlfn.IFNA(
_xlfn.IFNA(
_xlfn.IFNA(
IF(_xlfn.XLOOKUP(BH$2,WatchbillMONTHLY!$A$3:$U$3,OFFSET(WatchbillMONTHLY!$A$3:$U$3,1,2))=IF(_xlfn.XLOOKUP($A9,INDIRECT("_"&amp;_xlfn.XLOOKUP(BH$2,WatchbillMONTHLY!$A$3:$U$3,OFFSET(WatchbillMONTHLY!$A$3:$U$3,1,2))),INDIRECT("_"&amp;_xlfn.XLOOKUP(BH$2,WatchbillMONTHLY!$A$3:$U$3,OFFSET(WatchbillMONTHLY!$A$3:$U$3,1,2))))=$A9,_xlfn.XLOOKUP(BH$2,WatchbillMONTHLY!$A$3:$U$3,OFFSET(WatchbillMONTHLY!$A$3:$U$3,1,2)),FALSE),TRUE,FALSE),
IF(_xlfn.XLOOKUP(BH$2,WatchbillMONTHLY!$A$20:$U$20,OFFSET(WatchbillMONTHLY!$A$20:$U$20,1,2))=IF(_xlfn.XLOOKUP($A9,INDIRECT("_"&amp;_xlfn.XLOOKUP(BH$2,WatchbillMONTHLY!$A$20:$U$20,OFFSET(WatchbillMONTHLY!$A$20:$U$20,1,2))),INDIRECT("_"&amp;_xlfn.XLOOKUP(BH$2,WatchbillMONTHLY!$A$20:$U$20,OFFSET(WatchbillMONTHLY!$A$20:$U$20,1,2))))=$A9,_xlfn.XLOOKUP(BH$2,WatchbillMONTHLY!$A$20:$U$20,OFFSET(WatchbillMONTHLY!$A$20:$U$20,1,2)),FALSE),TRUE,FALSE)),
IF(_xlfn.XLOOKUP(BH$2,WatchbillMONTHLY!$A$37:$U$37,OFFSET(WatchbillMONTHLY!$A$37:$U$37,1,2))=IF(_xlfn.XLOOKUP($A9,INDIRECT("_"&amp;_xlfn.XLOOKUP(BH$2,WatchbillMONTHLY!$A$37:$U$37,OFFSET(WatchbillMONTHLY!$A$37:$U$37,1,2))),INDIRECT("_"&amp;_xlfn.XLOOKUP(BH$2,WatchbillMONTHLY!$A$37:$U$37,OFFSET(WatchbillMONTHLY!$A$37:$U$37,1,2))))=$A9,_xlfn.XLOOKUP(BH$2,WatchbillMONTHLY!$A$37:$U$37,OFFSET(WatchbillMONTHLY!$A$37:$U$37,1,2)),FALSE),TRUE,FALSE)),
IF(_xlfn.XLOOKUP(BH$2,WatchbillMONTHLY!$A$54:$U$54,OFFSET(WatchbillMONTHLY!$A$54:$U$54,1,2))=IF(_xlfn.XLOOKUP($A9,INDIRECT("_"&amp;_xlfn.XLOOKUP(BH$2,WatchbillMONTHLY!$A$54:$U$54,OFFSET(WatchbillMONTHLY!$A$54:$U$54,1,2))),INDIRECT("_"&amp;_xlfn.XLOOKUP(BH$2,WatchbillMONTHLY!$A$54:$U$54,OFFSET(WatchbillMONTHLY!$A$54:$U$54,1,2))))=$A9,_xlfn.XLOOKUP(BH$2,WatchbillMONTHLY!$A$54:$U$54,OFFSET(WatchbillMONTHLY!$A$54:$U$54,1,2)),FALSE),TRUE,FALSE)),
IF(_xlfn.XLOOKUP(BH$2,WatchbillMONTHLY!$A$71:$U$71,OFFSET(WatchbillMONTHLY!$A$71:$U$71,1,2))=IF(_xlfn.XLOOKUP($A9,INDIRECT("_"&amp;_xlfn.XLOOKUP(BH$2,WatchbillMONTHLY!$A$71:$U$71,OFFSET(WatchbillMONTHLY!$A$71:$U$71,1,2))),INDIRECT("_"&amp;_xlfn.XLOOKUP(BH$2,WatchbillMONTHLY!$A$71:$U$71,OFFSET(WatchbillMONTHLY!$A$71:$U$71,1,2))))=$A9,_xlfn.XLOOKUP(BH$2,WatchbillMONTHLY!$A$71:$U$71,OFFSET(WatchbillMONTHLY!$A$71:$U$71,1,2)),FALSE),TRUE,FALSE)),
IF(_xlfn.XLOOKUP(BH$2,WatchbillMONTHLY!$A$88:$U$88,OFFSET(WatchbillMONTHLY!$A$88:$U$88,1,2))=IF(_xlfn.XLOOKUP($A9,INDIRECT("_"&amp;_xlfn.XLOOKUP(BH$2,WatchbillMONTHLY!$A$88:$U$88,OFFSET(WatchbillMONTHLY!$A$88:$U$88,1,2))),INDIRECT("_"&amp;_xlfn.XLOOKUP(BH$2,WatchbillMONTHLY!$A$88:$U$88,OFFSET(WatchbillMONTHLY!$A$88:$U$88,1,2))))=$A9,_xlfn.XLOOKUP(BH$2,WatchbillMONTHLY!$A$88:$U$88,OFFSET(WatchbillMONTHLY!$A$88:$U$88,1,2)),FALSE),TRUE,FALSE)),
FALSE),FALSE)</f>
        <v>0</v>
      </c>
      <c r="BI9" s="209" t="b" cm="1">
        <f t="array" aca="1" ref="BI9" ca="1">IF(AND($A9 &gt; 0, AB9 &gt; 0,BI$2&lt;MiscFormulas!$A$5+1),
_xlfn.IFNA(
_xlfn.IFNA(
_xlfn.IFNA(
_xlfn.IFNA(
_xlfn.IFNA(
_xlfn.IFNA(
IF(_xlfn.XLOOKUP(BI$2,WatchbillMONTHLY!$A$3:$U$3,OFFSET(WatchbillMONTHLY!$A$3:$U$3,1,2))=IF(_xlfn.XLOOKUP($A9,INDIRECT("_"&amp;_xlfn.XLOOKUP(BI$2,WatchbillMONTHLY!$A$3:$U$3,OFFSET(WatchbillMONTHLY!$A$3:$U$3,1,2))),INDIRECT("_"&amp;_xlfn.XLOOKUP(BI$2,WatchbillMONTHLY!$A$3:$U$3,OFFSET(WatchbillMONTHLY!$A$3:$U$3,1,2))))=$A9,_xlfn.XLOOKUP(BI$2,WatchbillMONTHLY!$A$3:$U$3,OFFSET(WatchbillMONTHLY!$A$3:$U$3,1,2)),FALSE),TRUE,FALSE),
IF(_xlfn.XLOOKUP(BI$2,WatchbillMONTHLY!$A$20:$U$20,OFFSET(WatchbillMONTHLY!$A$20:$U$20,1,2))=IF(_xlfn.XLOOKUP($A9,INDIRECT("_"&amp;_xlfn.XLOOKUP(BI$2,WatchbillMONTHLY!$A$20:$U$20,OFFSET(WatchbillMONTHLY!$A$20:$U$20,1,2))),INDIRECT("_"&amp;_xlfn.XLOOKUP(BI$2,WatchbillMONTHLY!$A$20:$U$20,OFFSET(WatchbillMONTHLY!$A$20:$U$20,1,2))))=$A9,_xlfn.XLOOKUP(BI$2,WatchbillMONTHLY!$A$20:$U$20,OFFSET(WatchbillMONTHLY!$A$20:$U$20,1,2)),FALSE),TRUE,FALSE)),
IF(_xlfn.XLOOKUP(BI$2,WatchbillMONTHLY!$A$37:$U$37,OFFSET(WatchbillMONTHLY!$A$37:$U$37,1,2))=IF(_xlfn.XLOOKUP($A9,INDIRECT("_"&amp;_xlfn.XLOOKUP(BI$2,WatchbillMONTHLY!$A$37:$U$37,OFFSET(WatchbillMONTHLY!$A$37:$U$37,1,2))),INDIRECT("_"&amp;_xlfn.XLOOKUP(BI$2,WatchbillMONTHLY!$A$37:$U$37,OFFSET(WatchbillMONTHLY!$A$37:$U$37,1,2))))=$A9,_xlfn.XLOOKUP(BI$2,WatchbillMONTHLY!$A$37:$U$37,OFFSET(WatchbillMONTHLY!$A$37:$U$37,1,2)),FALSE),TRUE,FALSE)),
IF(_xlfn.XLOOKUP(BI$2,WatchbillMONTHLY!$A$54:$U$54,OFFSET(WatchbillMONTHLY!$A$54:$U$54,1,2))=IF(_xlfn.XLOOKUP($A9,INDIRECT("_"&amp;_xlfn.XLOOKUP(BI$2,WatchbillMONTHLY!$A$54:$U$54,OFFSET(WatchbillMONTHLY!$A$54:$U$54,1,2))),INDIRECT("_"&amp;_xlfn.XLOOKUP(BI$2,WatchbillMONTHLY!$A$54:$U$54,OFFSET(WatchbillMONTHLY!$A$54:$U$54,1,2))))=$A9,_xlfn.XLOOKUP(BI$2,WatchbillMONTHLY!$A$54:$U$54,OFFSET(WatchbillMONTHLY!$A$54:$U$54,1,2)),FALSE),TRUE,FALSE)),
IF(_xlfn.XLOOKUP(BI$2,WatchbillMONTHLY!$A$71:$U$71,OFFSET(WatchbillMONTHLY!$A$71:$U$71,1,2))=IF(_xlfn.XLOOKUP($A9,INDIRECT("_"&amp;_xlfn.XLOOKUP(BI$2,WatchbillMONTHLY!$A$71:$U$71,OFFSET(WatchbillMONTHLY!$A$71:$U$71,1,2))),INDIRECT("_"&amp;_xlfn.XLOOKUP(BI$2,WatchbillMONTHLY!$A$71:$U$71,OFFSET(WatchbillMONTHLY!$A$71:$U$71,1,2))))=$A9,_xlfn.XLOOKUP(BI$2,WatchbillMONTHLY!$A$71:$U$71,OFFSET(WatchbillMONTHLY!$A$71:$U$71,1,2)),FALSE),TRUE,FALSE)),
IF(_xlfn.XLOOKUP(BI$2,WatchbillMONTHLY!$A$88:$U$88,OFFSET(WatchbillMONTHLY!$A$88:$U$88,1,2))=IF(_xlfn.XLOOKUP($A9,INDIRECT("_"&amp;_xlfn.XLOOKUP(BI$2,WatchbillMONTHLY!$A$88:$U$88,OFFSET(WatchbillMONTHLY!$A$88:$U$88,1,2))),INDIRECT("_"&amp;_xlfn.XLOOKUP(BI$2,WatchbillMONTHLY!$A$88:$U$88,OFFSET(WatchbillMONTHLY!$A$88:$U$88,1,2))))=$A9,_xlfn.XLOOKUP(BI$2,WatchbillMONTHLY!$A$88:$U$88,OFFSET(WatchbillMONTHLY!$A$88:$U$88,1,2)),FALSE),TRUE,FALSE)),
FALSE),FALSE)</f>
        <v>0</v>
      </c>
      <c r="BJ9" s="209" t="b" cm="1">
        <f t="array" aca="1" ref="BJ9" ca="1">IF(AND($A9 &gt; 0, AC9 &gt; 0,BJ$2&lt;MiscFormulas!$A$5+1),
_xlfn.IFNA(
_xlfn.IFNA(
_xlfn.IFNA(
_xlfn.IFNA(
_xlfn.IFNA(
_xlfn.IFNA(
IF(_xlfn.XLOOKUP(BJ$2,WatchbillMONTHLY!$A$3:$U$3,OFFSET(WatchbillMONTHLY!$A$3:$U$3,1,2))=IF(_xlfn.XLOOKUP($A9,INDIRECT("_"&amp;_xlfn.XLOOKUP(BJ$2,WatchbillMONTHLY!$A$3:$U$3,OFFSET(WatchbillMONTHLY!$A$3:$U$3,1,2))),INDIRECT("_"&amp;_xlfn.XLOOKUP(BJ$2,WatchbillMONTHLY!$A$3:$U$3,OFFSET(WatchbillMONTHLY!$A$3:$U$3,1,2))))=$A9,_xlfn.XLOOKUP(BJ$2,WatchbillMONTHLY!$A$3:$U$3,OFFSET(WatchbillMONTHLY!$A$3:$U$3,1,2)),FALSE),TRUE,FALSE),
IF(_xlfn.XLOOKUP(BJ$2,WatchbillMONTHLY!$A$20:$U$20,OFFSET(WatchbillMONTHLY!$A$20:$U$20,1,2))=IF(_xlfn.XLOOKUP($A9,INDIRECT("_"&amp;_xlfn.XLOOKUP(BJ$2,WatchbillMONTHLY!$A$20:$U$20,OFFSET(WatchbillMONTHLY!$A$20:$U$20,1,2))),INDIRECT("_"&amp;_xlfn.XLOOKUP(BJ$2,WatchbillMONTHLY!$A$20:$U$20,OFFSET(WatchbillMONTHLY!$A$20:$U$20,1,2))))=$A9,_xlfn.XLOOKUP(BJ$2,WatchbillMONTHLY!$A$20:$U$20,OFFSET(WatchbillMONTHLY!$A$20:$U$20,1,2)),FALSE),TRUE,FALSE)),
IF(_xlfn.XLOOKUP(BJ$2,WatchbillMONTHLY!$A$37:$U$37,OFFSET(WatchbillMONTHLY!$A$37:$U$37,1,2))=IF(_xlfn.XLOOKUP($A9,INDIRECT("_"&amp;_xlfn.XLOOKUP(BJ$2,WatchbillMONTHLY!$A$37:$U$37,OFFSET(WatchbillMONTHLY!$A$37:$U$37,1,2))),INDIRECT("_"&amp;_xlfn.XLOOKUP(BJ$2,WatchbillMONTHLY!$A$37:$U$37,OFFSET(WatchbillMONTHLY!$A$37:$U$37,1,2))))=$A9,_xlfn.XLOOKUP(BJ$2,WatchbillMONTHLY!$A$37:$U$37,OFFSET(WatchbillMONTHLY!$A$37:$U$37,1,2)),FALSE),TRUE,FALSE)),
IF(_xlfn.XLOOKUP(BJ$2,WatchbillMONTHLY!$A$54:$U$54,OFFSET(WatchbillMONTHLY!$A$54:$U$54,1,2))=IF(_xlfn.XLOOKUP($A9,INDIRECT("_"&amp;_xlfn.XLOOKUP(BJ$2,WatchbillMONTHLY!$A$54:$U$54,OFFSET(WatchbillMONTHLY!$A$54:$U$54,1,2))),INDIRECT("_"&amp;_xlfn.XLOOKUP(BJ$2,WatchbillMONTHLY!$A$54:$U$54,OFFSET(WatchbillMONTHLY!$A$54:$U$54,1,2))))=$A9,_xlfn.XLOOKUP(BJ$2,WatchbillMONTHLY!$A$54:$U$54,OFFSET(WatchbillMONTHLY!$A$54:$U$54,1,2)),FALSE),TRUE,FALSE)),
IF(_xlfn.XLOOKUP(BJ$2,WatchbillMONTHLY!$A$71:$U$71,OFFSET(WatchbillMONTHLY!$A$71:$U$71,1,2))=IF(_xlfn.XLOOKUP($A9,INDIRECT("_"&amp;_xlfn.XLOOKUP(BJ$2,WatchbillMONTHLY!$A$71:$U$71,OFFSET(WatchbillMONTHLY!$A$71:$U$71,1,2))),INDIRECT("_"&amp;_xlfn.XLOOKUP(BJ$2,WatchbillMONTHLY!$A$71:$U$71,OFFSET(WatchbillMONTHLY!$A$71:$U$71,1,2))))=$A9,_xlfn.XLOOKUP(BJ$2,WatchbillMONTHLY!$A$71:$U$71,OFFSET(WatchbillMONTHLY!$A$71:$U$71,1,2)),FALSE),TRUE,FALSE)),
IF(_xlfn.XLOOKUP(BJ$2,WatchbillMONTHLY!$A$88:$U$88,OFFSET(WatchbillMONTHLY!$A$88:$U$88,1,2))=IF(_xlfn.XLOOKUP($A9,INDIRECT("_"&amp;_xlfn.XLOOKUP(BJ$2,WatchbillMONTHLY!$A$88:$U$88,OFFSET(WatchbillMONTHLY!$A$88:$U$88,1,2))),INDIRECT("_"&amp;_xlfn.XLOOKUP(BJ$2,WatchbillMONTHLY!$A$88:$U$88,OFFSET(WatchbillMONTHLY!$A$88:$U$88,1,2))))=$A9,_xlfn.XLOOKUP(BJ$2,WatchbillMONTHLY!$A$88:$U$88,OFFSET(WatchbillMONTHLY!$A$88:$U$88,1,2)),FALSE),TRUE,FALSE)),
FALSE),FALSE)</f>
        <v>0</v>
      </c>
      <c r="BK9" s="209" t="b" cm="1">
        <f t="array" aca="1" ref="BK9" ca="1">IF(AND($A9 &gt; 0, AD9 &gt; 0,BK$2&lt;MiscFormulas!$A$5+1),
_xlfn.IFNA(
_xlfn.IFNA(
_xlfn.IFNA(
_xlfn.IFNA(
_xlfn.IFNA(
_xlfn.IFNA(
IF(_xlfn.XLOOKUP(BK$2,WatchbillMONTHLY!$A$3:$U$3,OFFSET(WatchbillMONTHLY!$A$3:$U$3,1,2))=IF(_xlfn.XLOOKUP($A9,INDIRECT("_"&amp;_xlfn.XLOOKUP(BK$2,WatchbillMONTHLY!$A$3:$U$3,OFFSET(WatchbillMONTHLY!$A$3:$U$3,1,2))),INDIRECT("_"&amp;_xlfn.XLOOKUP(BK$2,WatchbillMONTHLY!$A$3:$U$3,OFFSET(WatchbillMONTHLY!$A$3:$U$3,1,2))))=$A9,_xlfn.XLOOKUP(BK$2,WatchbillMONTHLY!$A$3:$U$3,OFFSET(WatchbillMONTHLY!$A$3:$U$3,1,2)),FALSE),TRUE,FALSE),
IF(_xlfn.XLOOKUP(BK$2,WatchbillMONTHLY!$A$20:$U$20,OFFSET(WatchbillMONTHLY!$A$20:$U$20,1,2))=IF(_xlfn.XLOOKUP($A9,INDIRECT("_"&amp;_xlfn.XLOOKUP(BK$2,WatchbillMONTHLY!$A$20:$U$20,OFFSET(WatchbillMONTHLY!$A$20:$U$20,1,2))),INDIRECT("_"&amp;_xlfn.XLOOKUP(BK$2,WatchbillMONTHLY!$A$20:$U$20,OFFSET(WatchbillMONTHLY!$A$20:$U$20,1,2))))=$A9,_xlfn.XLOOKUP(BK$2,WatchbillMONTHLY!$A$20:$U$20,OFFSET(WatchbillMONTHLY!$A$20:$U$20,1,2)),FALSE),TRUE,FALSE)),
IF(_xlfn.XLOOKUP(BK$2,WatchbillMONTHLY!$A$37:$U$37,OFFSET(WatchbillMONTHLY!$A$37:$U$37,1,2))=IF(_xlfn.XLOOKUP($A9,INDIRECT("_"&amp;_xlfn.XLOOKUP(BK$2,WatchbillMONTHLY!$A$37:$U$37,OFFSET(WatchbillMONTHLY!$A$37:$U$37,1,2))),INDIRECT("_"&amp;_xlfn.XLOOKUP(BK$2,WatchbillMONTHLY!$A$37:$U$37,OFFSET(WatchbillMONTHLY!$A$37:$U$37,1,2))))=$A9,_xlfn.XLOOKUP(BK$2,WatchbillMONTHLY!$A$37:$U$37,OFFSET(WatchbillMONTHLY!$A$37:$U$37,1,2)),FALSE),TRUE,FALSE)),
IF(_xlfn.XLOOKUP(BK$2,WatchbillMONTHLY!$A$54:$U$54,OFFSET(WatchbillMONTHLY!$A$54:$U$54,1,2))=IF(_xlfn.XLOOKUP($A9,INDIRECT("_"&amp;_xlfn.XLOOKUP(BK$2,WatchbillMONTHLY!$A$54:$U$54,OFFSET(WatchbillMONTHLY!$A$54:$U$54,1,2))),INDIRECT("_"&amp;_xlfn.XLOOKUP(BK$2,WatchbillMONTHLY!$A$54:$U$54,OFFSET(WatchbillMONTHLY!$A$54:$U$54,1,2))))=$A9,_xlfn.XLOOKUP(BK$2,WatchbillMONTHLY!$A$54:$U$54,OFFSET(WatchbillMONTHLY!$A$54:$U$54,1,2)),FALSE),TRUE,FALSE)),
IF(_xlfn.XLOOKUP(BK$2,WatchbillMONTHLY!$A$71:$U$71,OFFSET(WatchbillMONTHLY!$A$71:$U$71,1,2))=IF(_xlfn.XLOOKUP($A9,INDIRECT("_"&amp;_xlfn.XLOOKUP(BK$2,WatchbillMONTHLY!$A$71:$U$71,OFFSET(WatchbillMONTHLY!$A$71:$U$71,1,2))),INDIRECT("_"&amp;_xlfn.XLOOKUP(BK$2,WatchbillMONTHLY!$A$71:$U$71,OFFSET(WatchbillMONTHLY!$A$71:$U$71,1,2))))=$A9,_xlfn.XLOOKUP(BK$2,WatchbillMONTHLY!$A$71:$U$71,OFFSET(WatchbillMONTHLY!$A$71:$U$71,1,2)),FALSE),TRUE,FALSE)),
IF(_xlfn.XLOOKUP(BK$2,WatchbillMONTHLY!$A$88:$U$88,OFFSET(WatchbillMONTHLY!$A$88:$U$88,1,2))=IF(_xlfn.XLOOKUP($A9,INDIRECT("_"&amp;_xlfn.XLOOKUP(BK$2,WatchbillMONTHLY!$A$88:$U$88,OFFSET(WatchbillMONTHLY!$A$88:$U$88,1,2))),INDIRECT("_"&amp;_xlfn.XLOOKUP(BK$2,WatchbillMONTHLY!$A$88:$U$88,OFFSET(WatchbillMONTHLY!$A$88:$U$88,1,2))))=$A9,_xlfn.XLOOKUP(BK$2,WatchbillMONTHLY!$A$88:$U$88,OFFSET(WatchbillMONTHLY!$A$88:$U$88,1,2)),FALSE),TRUE,FALSE)),
FALSE),FALSE)</f>
        <v>0</v>
      </c>
      <c r="BL9" s="209" t="b" cm="1">
        <f t="array" aca="1" ref="BL9" ca="1">IF(AND($A9 &gt; 0, AE9 &gt; 0,BL$2&lt;MiscFormulas!$A$5+1),
_xlfn.IFNA(
_xlfn.IFNA(
_xlfn.IFNA(
_xlfn.IFNA(
_xlfn.IFNA(
_xlfn.IFNA(
IF(_xlfn.XLOOKUP(BL$2,WatchbillMONTHLY!$A$3:$U$3,OFFSET(WatchbillMONTHLY!$A$3:$U$3,1,2))=IF(_xlfn.XLOOKUP($A9,INDIRECT("_"&amp;_xlfn.XLOOKUP(BL$2,WatchbillMONTHLY!$A$3:$U$3,OFFSET(WatchbillMONTHLY!$A$3:$U$3,1,2))),INDIRECT("_"&amp;_xlfn.XLOOKUP(BL$2,WatchbillMONTHLY!$A$3:$U$3,OFFSET(WatchbillMONTHLY!$A$3:$U$3,1,2))))=$A9,_xlfn.XLOOKUP(BL$2,WatchbillMONTHLY!$A$3:$U$3,OFFSET(WatchbillMONTHLY!$A$3:$U$3,1,2)),FALSE),TRUE,FALSE),
IF(_xlfn.XLOOKUP(BL$2,WatchbillMONTHLY!$A$20:$U$20,OFFSET(WatchbillMONTHLY!$A$20:$U$20,1,2))=IF(_xlfn.XLOOKUP($A9,INDIRECT("_"&amp;_xlfn.XLOOKUP(BL$2,WatchbillMONTHLY!$A$20:$U$20,OFFSET(WatchbillMONTHLY!$A$20:$U$20,1,2))),INDIRECT("_"&amp;_xlfn.XLOOKUP(BL$2,WatchbillMONTHLY!$A$20:$U$20,OFFSET(WatchbillMONTHLY!$A$20:$U$20,1,2))))=$A9,_xlfn.XLOOKUP(BL$2,WatchbillMONTHLY!$A$20:$U$20,OFFSET(WatchbillMONTHLY!$A$20:$U$20,1,2)),FALSE),TRUE,FALSE)),
IF(_xlfn.XLOOKUP(BL$2,WatchbillMONTHLY!$A$37:$U$37,OFFSET(WatchbillMONTHLY!$A$37:$U$37,1,2))=IF(_xlfn.XLOOKUP($A9,INDIRECT("_"&amp;_xlfn.XLOOKUP(BL$2,WatchbillMONTHLY!$A$37:$U$37,OFFSET(WatchbillMONTHLY!$A$37:$U$37,1,2))),INDIRECT("_"&amp;_xlfn.XLOOKUP(BL$2,WatchbillMONTHLY!$A$37:$U$37,OFFSET(WatchbillMONTHLY!$A$37:$U$37,1,2))))=$A9,_xlfn.XLOOKUP(BL$2,WatchbillMONTHLY!$A$37:$U$37,OFFSET(WatchbillMONTHLY!$A$37:$U$37,1,2)),FALSE),TRUE,FALSE)),
IF(_xlfn.XLOOKUP(BL$2,WatchbillMONTHLY!$A$54:$U$54,OFFSET(WatchbillMONTHLY!$A$54:$U$54,1,2))=IF(_xlfn.XLOOKUP($A9,INDIRECT("_"&amp;_xlfn.XLOOKUP(BL$2,WatchbillMONTHLY!$A$54:$U$54,OFFSET(WatchbillMONTHLY!$A$54:$U$54,1,2))),INDIRECT("_"&amp;_xlfn.XLOOKUP(BL$2,WatchbillMONTHLY!$A$54:$U$54,OFFSET(WatchbillMONTHLY!$A$54:$U$54,1,2))))=$A9,_xlfn.XLOOKUP(BL$2,WatchbillMONTHLY!$A$54:$U$54,OFFSET(WatchbillMONTHLY!$A$54:$U$54,1,2)),FALSE),TRUE,FALSE)),
IF(_xlfn.XLOOKUP(BL$2,WatchbillMONTHLY!$A$71:$U$71,OFFSET(WatchbillMONTHLY!$A$71:$U$71,1,2))=IF(_xlfn.XLOOKUP($A9,INDIRECT("_"&amp;_xlfn.XLOOKUP(BL$2,WatchbillMONTHLY!$A$71:$U$71,OFFSET(WatchbillMONTHLY!$A$71:$U$71,1,2))),INDIRECT("_"&amp;_xlfn.XLOOKUP(BL$2,WatchbillMONTHLY!$A$71:$U$71,OFFSET(WatchbillMONTHLY!$A$71:$U$71,1,2))))=$A9,_xlfn.XLOOKUP(BL$2,WatchbillMONTHLY!$A$71:$U$71,OFFSET(WatchbillMONTHLY!$A$71:$U$71,1,2)),FALSE),TRUE,FALSE)),
IF(_xlfn.XLOOKUP(BL$2,WatchbillMONTHLY!$A$88:$U$88,OFFSET(WatchbillMONTHLY!$A$88:$U$88,1,2))=IF(_xlfn.XLOOKUP($A9,INDIRECT("_"&amp;_xlfn.XLOOKUP(BL$2,WatchbillMONTHLY!$A$88:$U$88,OFFSET(WatchbillMONTHLY!$A$88:$U$88,1,2))),INDIRECT("_"&amp;_xlfn.XLOOKUP(BL$2,WatchbillMONTHLY!$A$88:$U$88,OFFSET(WatchbillMONTHLY!$A$88:$U$88,1,2))))=$A9,_xlfn.XLOOKUP(BL$2,WatchbillMONTHLY!$A$88:$U$88,OFFSET(WatchbillMONTHLY!$A$88:$U$88,1,2)),FALSE),TRUE,FALSE)),
FALSE),FALSE)</f>
        <v>0</v>
      </c>
      <c r="BM9" s="209" t="b" cm="1">
        <f t="array" aca="1" ref="BM9" ca="1">IF(AND($A9 &gt; 0, AF9 &gt; 0,BM$2&lt;MiscFormulas!$A$5+1),
_xlfn.IFNA(
_xlfn.IFNA(
_xlfn.IFNA(
_xlfn.IFNA(
_xlfn.IFNA(
_xlfn.IFNA(
IF(_xlfn.XLOOKUP(BM$2,WatchbillMONTHLY!$A$3:$U$3,OFFSET(WatchbillMONTHLY!$A$3:$U$3,1,2))=IF(_xlfn.XLOOKUP($A9,INDIRECT("_"&amp;_xlfn.XLOOKUP(BM$2,WatchbillMONTHLY!$A$3:$U$3,OFFSET(WatchbillMONTHLY!$A$3:$U$3,1,2))),INDIRECT("_"&amp;_xlfn.XLOOKUP(BM$2,WatchbillMONTHLY!$A$3:$U$3,OFFSET(WatchbillMONTHLY!$A$3:$U$3,1,2))))=$A9,_xlfn.XLOOKUP(BM$2,WatchbillMONTHLY!$A$3:$U$3,OFFSET(WatchbillMONTHLY!$A$3:$U$3,1,2)),FALSE),TRUE,FALSE),
IF(_xlfn.XLOOKUP(BM$2,WatchbillMONTHLY!$A$20:$U$20,OFFSET(WatchbillMONTHLY!$A$20:$U$20,1,2))=IF(_xlfn.XLOOKUP($A9,INDIRECT("_"&amp;_xlfn.XLOOKUP(BM$2,WatchbillMONTHLY!$A$20:$U$20,OFFSET(WatchbillMONTHLY!$A$20:$U$20,1,2))),INDIRECT("_"&amp;_xlfn.XLOOKUP(BM$2,WatchbillMONTHLY!$A$20:$U$20,OFFSET(WatchbillMONTHLY!$A$20:$U$20,1,2))))=$A9,_xlfn.XLOOKUP(BM$2,WatchbillMONTHLY!$A$20:$U$20,OFFSET(WatchbillMONTHLY!$A$20:$U$20,1,2)),FALSE),TRUE,FALSE)),
IF(_xlfn.XLOOKUP(BM$2,WatchbillMONTHLY!$A$37:$U$37,OFFSET(WatchbillMONTHLY!$A$37:$U$37,1,2))=IF(_xlfn.XLOOKUP($A9,INDIRECT("_"&amp;_xlfn.XLOOKUP(BM$2,WatchbillMONTHLY!$A$37:$U$37,OFFSET(WatchbillMONTHLY!$A$37:$U$37,1,2))),INDIRECT("_"&amp;_xlfn.XLOOKUP(BM$2,WatchbillMONTHLY!$A$37:$U$37,OFFSET(WatchbillMONTHLY!$A$37:$U$37,1,2))))=$A9,_xlfn.XLOOKUP(BM$2,WatchbillMONTHLY!$A$37:$U$37,OFFSET(WatchbillMONTHLY!$A$37:$U$37,1,2)),FALSE),TRUE,FALSE)),
IF(_xlfn.XLOOKUP(BM$2,WatchbillMONTHLY!$A$54:$U$54,OFFSET(WatchbillMONTHLY!$A$54:$U$54,1,2))=IF(_xlfn.XLOOKUP($A9,INDIRECT("_"&amp;_xlfn.XLOOKUP(BM$2,WatchbillMONTHLY!$A$54:$U$54,OFFSET(WatchbillMONTHLY!$A$54:$U$54,1,2))),INDIRECT("_"&amp;_xlfn.XLOOKUP(BM$2,WatchbillMONTHLY!$A$54:$U$54,OFFSET(WatchbillMONTHLY!$A$54:$U$54,1,2))))=$A9,_xlfn.XLOOKUP(BM$2,WatchbillMONTHLY!$A$54:$U$54,OFFSET(WatchbillMONTHLY!$A$54:$U$54,1,2)),FALSE),TRUE,FALSE)),
IF(_xlfn.XLOOKUP(BM$2,WatchbillMONTHLY!$A$71:$U$71,OFFSET(WatchbillMONTHLY!$A$71:$U$71,1,2))=IF(_xlfn.XLOOKUP($A9,INDIRECT("_"&amp;_xlfn.XLOOKUP(BM$2,WatchbillMONTHLY!$A$71:$U$71,OFFSET(WatchbillMONTHLY!$A$71:$U$71,1,2))),INDIRECT("_"&amp;_xlfn.XLOOKUP(BM$2,WatchbillMONTHLY!$A$71:$U$71,OFFSET(WatchbillMONTHLY!$A$71:$U$71,1,2))))=$A9,_xlfn.XLOOKUP(BM$2,WatchbillMONTHLY!$A$71:$U$71,OFFSET(WatchbillMONTHLY!$A$71:$U$71,1,2)),FALSE),TRUE,FALSE)),
IF(_xlfn.XLOOKUP(BM$2,WatchbillMONTHLY!$A$88:$U$88,OFFSET(WatchbillMONTHLY!$A$88:$U$88,1,2))=IF(_xlfn.XLOOKUP($A9,INDIRECT("_"&amp;_xlfn.XLOOKUP(BM$2,WatchbillMONTHLY!$A$88:$U$88,OFFSET(WatchbillMONTHLY!$A$88:$U$88,1,2))),INDIRECT("_"&amp;_xlfn.XLOOKUP(BM$2,WatchbillMONTHLY!$A$88:$U$88,OFFSET(WatchbillMONTHLY!$A$88:$U$88,1,2))))=$A9,_xlfn.XLOOKUP(BM$2,WatchbillMONTHLY!$A$88:$U$88,OFFSET(WatchbillMONTHLY!$A$88:$U$88,1,2)),FALSE),TRUE,FALSE)),
FALSE),FALSE)</f>
        <v>0</v>
      </c>
      <c r="BN9" s="209" t="b" cm="1">
        <f t="array" aca="1" ref="BN9" ca="1">IF(AND($A9 &gt; 0, AG9 &gt; 0,BN$2&lt;MiscFormulas!$A$5+1),
_xlfn.IFNA(
_xlfn.IFNA(
_xlfn.IFNA(
_xlfn.IFNA(
_xlfn.IFNA(
_xlfn.IFNA(
IF(_xlfn.XLOOKUP(BN$2,WatchbillMONTHLY!$A$3:$U$3,OFFSET(WatchbillMONTHLY!$A$3:$U$3,1,2))=IF(_xlfn.XLOOKUP($A9,INDIRECT("_"&amp;_xlfn.XLOOKUP(BN$2,WatchbillMONTHLY!$A$3:$U$3,OFFSET(WatchbillMONTHLY!$A$3:$U$3,1,2))),INDIRECT("_"&amp;_xlfn.XLOOKUP(BN$2,WatchbillMONTHLY!$A$3:$U$3,OFFSET(WatchbillMONTHLY!$A$3:$U$3,1,2))))=$A9,_xlfn.XLOOKUP(BN$2,WatchbillMONTHLY!$A$3:$U$3,OFFSET(WatchbillMONTHLY!$A$3:$U$3,1,2)),FALSE),TRUE,FALSE),
IF(_xlfn.XLOOKUP(BN$2,WatchbillMONTHLY!$A$20:$U$20,OFFSET(WatchbillMONTHLY!$A$20:$U$20,1,2))=IF(_xlfn.XLOOKUP($A9,INDIRECT("_"&amp;_xlfn.XLOOKUP(BN$2,WatchbillMONTHLY!$A$20:$U$20,OFFSET(WatchbillMONTHLY!$A$20:$U$20,1,2))),INDIRECT("_"&amp;_xlfn.XLOOKUP(BN$2,WatchbillMONTHLY!$A$20:$U$20,OFFSET(WatchbillMONTHLY!$A$20:$U$20,1,2))))=$A9,_xlfn.XLOOKUP(BN$2,WatchbillMONTHLY!$A$20:$U$20,OFFSET(WatchbillMONTHLY!$A$20:$U$20,1,2)),FALSE),TRUE,FALSE)),
IF(_xlfn.XLOOKUP(BN$2,WatchbillMONTHLY!$A$37:$U$37,OFFSET(WatchbillMONTHLY!$A$37:$U$37,1,2))=IF(_xlfn.XLOOKUP($A9,INDIRECT("_"&amp;_xlfn.XLOOKUP(BN$2,WatchbillMONTHLY!$A$37:$U$37,OFFSET(WatchbillMONTHLY!$A$37:$U$37,1,2))),INDIRECT("_"&amp;_xlfn.XLOOKUP(BN$2,WatchbillMONTHLY!$A$37:$U$37,OFFSET(WatchbillMONTHLY!$A$37:$U$37,1,2))))=$A9,_xlfn.XLOOKUP(BN$2,WatchbillMONTHLY!$A$37:$U$37,OFFSET(WatchbillMONTHLY!$A$37:$U$37,1,2)),FALSE),TRUE,FALSE)),
IF(_xlfn.XLOOKUP(BN$2,WatchbillMONTHLY!$A$54:$U$54,OFFSET(WatchbillMONTHLY!$A$54:$U$54,1,2))=IF(_xlfn.XLOOKUP($A9,INDIRECT("_"&amp;_xlfn.XLOOKUP(BN$2,WatchbillMONTHLY!$A$54:$U$54,OFFSET(WatchbillMONTHLY!$A$54:$U$54,1,2))),INDIRECT("_"&amp;_xlfn.XLOOKUP(BN$2,WatchbillMONTHLY!$A$54:$U$54,OFFSET(WatchbillMONTHLY!$A$54:$U$54,1,2))))=$A9,_xlfn.XLOOKUP(BN$2,WatchbillMONTHLY!$A$54:$U$54,OFFSET(WatchbillMONTHLY!$A$54:$U$54,1,2)),FALSE),TRUE,FALSE)),
IF(_xlfn.XLOOKUP(BN$2,WatchbillMONTHLY!$A$71:$U$71,OFFSET(WatchbillMONTHLY!$A$71:$U$71,1,2))=IF(_xlfn.XLOOKUP($A9,INDIRECT("_"&amp;_xlfn.XLOOKUP(BN$2,WatchbillMONTHLY!$A$71:$U$71,OFFSET(WatchbillMONTHLY!$A$71:$U$71,1,2))),INDIRECT("_"&amp;_xlfn.XLOOKUP(BN$2,WatchbillMONTHLY!$A$71:$U$71,OFFSET(WatchbillMONTHLY!$A$71:$U$71,1,2))))=$A9,_xlfn.XLOOKUP(BN$2,WatchbillMONTHLY!$A$71:$U$71,OFFSET(WatchbillMONTHLY!$A$71:$U$71,1,2)),FALSE),TRUE,FALSE)),
IF(_xlfn.XLOOKUP(BN$2,WatchbillMONTHLY!$A$88:$U$88,OFFSET(WatchbillMONTHLY!$A$88:$U$88,1,2))=IF(_xlfn.XLOOKUP($A9,INDIRECT("_"&amp;_xlfn.XLOOKUP(BN$2,WatchbillMONTHLY!$A$88:$U$88,OFFSET(WatchbillMONTHLY!$A$88:$U$88,1,2))),INDIRECT("_"&amp;_xlfn.XLOOKUP(BN$2,WatchbillMONTHLY!$A$88:$U$88,OFFSET(WatchbillMONTHLY!$A$88:$U$88,1,2))))=$A9,_xlfn.XLOOKUP(BN$2,WatchbillMONTHLY!$A$88:$U$88,OFFSET(WatchbillMONTHLY!$A$88:$U$88,1,2)),FALSE),TRUE,FALSE)),
FALSE),FALSE)</f>
        <v>0</v>
      </c>
      <c r="BO9" s="209" t="b" cm="1">
        <f t="array" aca="1" ref="BO9" ca="1">IF(
    AND($A9 &gt; 0, AH9 &gt; 0,BO$2&lt;MiscFormulas!$A$5+1),
    ISNUMBER(
        MATCH($A9,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9" s="210"/>
      <c r="BQ9" s="98"/>
      <c r="BR9" s="98"/>
      <c r="BS9" s="98"/>
      <c r="BT9" s="98"/>
      <c r="BU9" s="98"/>
    </row>
    <row r="10" spans="1:73" x14ac:dyDescent="0.35">
      <c r="A10" t="str">
        <v>EX3 Anthony, L.</v>
      </c>
      <c r="B10" s="214" t="str">
        <v>EX3 Anthony, Lovitz</v>
      </c>
      <c r="C10" s="218"/>
      <c r="D10" s="230"/>
      <c r="E10" s="231"/>
      <c r="F10" s="231"/>
      <c r="G10" s="231"/>
      <c r="H10" s="231"/>
      <c r="I10" s="231"/>
      <c r="J10" s="231" t="s">
        <v>266</v>
      </c>
      <c r="K10" s="231"/>
      <c r="L10" s="231"/>
      <c r="M10" s="231"/>
      <c r="N10" s="231"/>
      <c r="O10" s="231"/>
      <c r="P10" s="231"/>
      <c r="Q10" s="231"/>
      <c r="R10" s="231"/>
      <c r="S10" s="231" t="s">
        <v>266</v>
      </c>
      <c r="T10" s="231"/>
      <c r="U10" s="231" t="s">
        <v>266</v>
      </c>
      <c r="V10" s="231"/>
      <c r="W10" s="231"/>
      <c r="X10" s="231"/>
      <c r="Y10" s="231"/>
      <c r="Z10" s="231" t="s">
        <v>266</v>
      </c>
      <c r="AA10" s="231"/>
      <c r="AB10" s="231"/>
      <c r="AC10" s="231"/>
      <c r="AD10" s="231"/>
      <c r="AE10" s="231"/>
      <c r="AF10" s="231"/>
      <c r="AG10" s="231"/>
      <c r="AH10" s="179"/>
      <c r="AI10" s="209"/>
      <c r="AJ10" s="209" t="str" cm="1">
        <f t="array" aca="1" ref="AJ10" ca="1">IF(OR(AK10:BN10=TRUE),$A10&amp;" :  ","")&amp;_xlfn.TEXTJOIN(" | ",TRUE,IF(AK10:BN10=TRUE,$AK$2:$BN$2,""))</f>
        <v/>
      </c>
      <c r="AK10" s="209" t="b" cm="1">
        <f t="array" aca="1" ref="AK10" ca="1">IF(AND($A10 &gt; 0, D10 &gt; 0,AK$2&lt;MiscFormulas!$A$5+1),
_xlfn.IFNA(
_xlfn.IFNA(
_xlfn.IFNA(
_xlfn.IFNA(
_xlfn.IFNA(
_xlfn.IFNA(
IF(_xlfn.XLOOKUP(AK$2,WatchbillMONTHLY!$A$3:$U$3,OFFSET(WatchbillMONTHLY!$A$3:$U$3,1,2))=IF(_xlfn.XLOOKUP($A10,INDIRECT("_"&amp;_xlfn.XLOOKUP(AK$2,WatchbillMONTHLY!$A$3:$U$3,OFFSET(WatchbillMONTHLY!$A$3:$U$3,1,2))),INDIRECT("_"&amp;_xlfn.XLOOKUP(AK$2,WatchbillMONTHLY!$A$3:$U$3,OFFSET(WatchbillMONTHLY!$A$3:$U$3,1,2))))=$A10,_xlfn.XLOOKUP(AK$2,WatchbillMONTHLY!$A$3:$U$3,OFFSET(WatchbillMONTHLY!$A$3:$U$3,1,2)),FALSE),TRUE,FALSE),
IF(_xlfn.XLOOKUP(AK$2,WatchbillMONTHLY!$A$20:$U$20,OFFSET(WatchbillMONTHLY!$A$20:$U$20,1,2))=IF(_xlfn.XLOOKUP($A10,INDIRECT("_"&amp;_xlfn.XLOOKUP(AK$2,WatchbillMONTHLY!$A$20:$U$20,OFFSET(WatchbillMONTHLY!$A$20:$U$20,1,2))),INDIRECT("_"&amp;_xlfn.XLOOKUP(AK$2,WatchbillMONTHLY!$A$20:$U$20,OFFSET(WatchbillMONTHLY!$A$20:$U$20,1,2))))=$A10,_xlfn.XLOOKUP(AK$2,WatchbillMONTHLY!$A$20:$U$20,OFFSET(WatchbillMONTHLY!$A$20:$U$20,1,2)),FALSE),TRUE,FALSE)),
IF(_xlfn.XLOOKUP(AK$2,WatchbillMONTHLY!$A$37:$U$37,OFFSET(WatchbillMONTHLY!$A$37:$U$37,1,2))=IF(_xlfn.XLOOKUP($A10,INDIRECT("_"&amp;_xlfn.XLOOKUP(AK$2,WatchbillMONTHLY!$A$37:$U$37,OFFSET(WatchbillMONTHLY!$A$37:$U$37,1,2))),INDIRECT("_"&amp;_xlfn.XLOOKUP(AK$2,WatchbillMONTHLY!$A$37:$U$37,OFFSET(WatchbillMONTHLY!$A$37:$U$37,1,2))))=$A10,_xlfn.XLOOKUP(AK$2,WatchbillMONTHLY!$A$37:$U$37,OFFSET(WatchbillMONTHLY!$A$37:$U$37,1,2)),FALSE),TRUE,FALSE)),
IF(_xlfn.XLOOKUP(AK$2,WatchbillMONTHLY!$A$54:$U$54,OFFSET(WatchbillMONTHLY!$A$54:$U$54,1,2))=IF(_xlfn.XLOOKUP($A10,INDIRECT("_"&amp;_xlfn.XLOOKUP(AK$2,WatchbillMONTHLY!$A$54:$U$54,OFFSET(WatchbillMONTHLY!$A$54:$U$54,1,2))),INDIRECT("_"&amp;_xlfn.XLOOKUP(AK$2,WatchbillMONTHLY!$A$54:$U$54,OFFSET(WatchbillMONTHLY!$A$54:$U$54,1,2))))=$A10,_xlfn.XLOOKUP(AK$2,WatchbillMONTHLY!$A$54:$U$54,OFFSET(WatchbillMONTHLY!$A$54:$U$54,1,2)),FALSE),TRUE,FALSE)),
IF(_xlfn.XLOOKUP(AK$2,WatchbillMONTHLY!$A$71:$U$71,OFFSET(WatchbillMONTHLY!$A$71:$U$71,1,2))=IF(_xlfn.XLOOKUP($A10,INDIRECT("_"&amp;_xlfn.XLOOKUP(AK$2,WatchbillMONTHLY!$A$71:$U$71,OFFSET(WatchbillMONTHLY!$A$71:$U$71,1,2))),INDIRECT("_"&amp;_xlfn.XLOOKUP(AK$2,WatchbillMONTHLY!$A$71:$U$71,OFFSET(WatchbillMONTHLY!$A$71:$U$71,1,2))))=$A10,_xlfn.XLOOKUP(AK$2,WatchbillMONTHLY!$A$71:$U$71,OFFSET(WatchbillMONTHLY!$A$71:$U$71,1,2)),FALSE),TRUE,FALSE)),
IF(_xlfn.XLOOKUP(AK$2,WatchbillMONTHLY!$A$88:$U$88,OFFSET(WatchbillMONTHLY!$A$88:$U$88,1,2))=IF(_xlfn.XLOOKUP($A10,INDIRECT("_"&amp;_xlfn.XLOOKUP(AK$2,WatchbillMONTHLY!$A$88:$U$88,OFFSET(WatchbillMONTHLY!$A$88:$U$88,1,2))),INDIRECT("_"&amp;_xlfn.XLOOKUP(AK$2,WatchbillMONTHLY!$A$88:$U$88,OFFSET(WatchbillMONTHLY!$A$88:$U$88,1,2))))=$A10,_xlfn.XLOOKUP(AK$2,WatchbillMONTHLY!$A$88:$U$88,OFFSET(WatchbillMONTHLY!$A$88:$U$88,1,2)),FALSE),TRUE,FALSE)),
FALSE),FALSE)</f>
        <v>0</v>
      </c>
      <c r="AL10" s="209" t="b" cm="1">
        <f t="array" aca="1" ref="AL10" ca="1">IF(AND($A10 &gt; 0, E10 &gt; 0,AL$2&lt;MiscFormulas!$A$5+1),
_xlfn.IFNA(
_xlfn.IFNA(
_xlfn.IFNA(
_xlfn.IFNA(
_xlfn.IFNA(
_xlfn.IFNA(
IF(_xlfn.XLOOKUP(AL$2,WatchbillMONTHLY!$A$3:$U$3,OFFSET(WatchbillMONTHLY!$A$3:$U$3,1,2))=IF(_xlfn.XLOOKUP($A10,INDIRECT("_"&amp;_xlfn.XLOOKUP(AL$2,WatchbillMONTHLY!$A$3:$U$3,OFFSET(WatchbillMONTHLY!$A$3:$U$3,1,2))),INDIRECT("_"&amp;_xlfn.XLOOKUP(AL$2,WatchbillMONTHLY!$A$3:$U$3,OFFSET(WatchbillMONTHLY!$A$3:$U$3,1,2))))=$A10,_xlfn.XLOOKUP(AL$2,WatchbillMONTHLY!$A$3:$U$3,OFFSET(WatchbillMONTHLY!$A$3:$U$3,1,2)),FALSE),TRUE,FALSE),
IF(_xlfn.XLOOKUP(AL$2,WatchbillMONTHLY!$A$20:$U$20,OFFSET(WatchbillMONTHLY!$A$20:$U$20,1,2))=IF(_xlfn.XLOOKUP($A10,INDIRECT("_"&amp;_xlfn.XLOOKUP(AL$2,WatchbillMONTHLY!$A$20:$U$20,OFFSET(WatchbillMONTHLY!$A$20:$U$20,1,2))),INDIRECT("_"&amp;_xlfn.XLOOKUP(AL$2,WatchbillMONTHLY!$A$20:$U$20,OFFSET(WatchbillMONTHLY!$A$20:$U$20,1,2))))=$A10,_xlfn.XLOOKUP(AL$2,WatchbillMONTHLY!$A$20:$U$20,OFFSET(WatchbillMONTHLY!$A$20:$U$20,1,2)),FALSE),TRUE,FALSE)),
IF(_xlfn.XLOOKUP(AL$2,WatchbillMONTHLY!$A$37:$U$37,OFFSET(WatchbillMONTHLY!$A$37:$U$37,1,2))=IF(_xlfn.XLOOKUP($A10,INDIRECT("_"&amp;_xlfn.XLOOKUP(AL$2,WatchbillMONTHLY!$A$37:$U$37,OFFSET(WatchbillMONTHLY!$A$37:$U$37,1,2))),INDIRECT("_"&amp;_xlfn.XLOOKUP(AL$2,WatchbillMONTHLY!$A$37:$U$37,OFFSET(WatchbillMONTHLY!$A$37:$U$37,1,2))))=$A10,_xlfn.XLOOKUP(AL$2,WatchbillMONTHLY!$A$37:$U$37,OFFSET(WatchbillMONTHLY!$A$37:$U$37,1,2)),FALSE),TRUE,FALSE)),
IF(_xlfn.XLOOKUP(AL$2,WatchbillMONTHLY!$A$54:$U$54,OFFSET(WatchbillMONTHLY!$A$54:$U$54,1,2))=IF(_xlfn.XLOOKUP($A10,INDIRECT("_"&amp;_xlfn.XLOOKUP(AL$2,WatchbillMONTHLY!$A$54:$U$54,OFFSET(WatchbillMONTHLY!$A$54:$U$54,1,2))),INDIRECT("_"&amp;_xlfn.XLOOKUP(AL$2,WatchbillMONTHLY!$A$54:$U$54,OFFSET(WatchbillMONTHLY!$A$54:$U$54,1,2))))=$A10,_xlfn.XLOOKUP(AL$2,WatchbillMONTHLY!$A$54:$U$54,OFFSET(WatchbillMONTHLY!$A$54:$U$54,1,2)),FALSE),TRUE,FALSE)),
IF(_xlfn.XLOOKUP(AL$2,WatchbillMONTHLY!$A$71:$U$71,OFFSET(WatchbillMONTHLY!$A$71:$U$71,1,2))=IF(_xlfn.XLOOKUP($A10,INDIRECT("_"&amp;_xlfn.XLOOKUP(AL$2,WatchbillMONTHLY!$A$71:$U$71,OFFSET(WatchbillMONTHLY!$A$71:$U$71,1,2))),INDIRECT("_"&amp;_xlfn.XLOOKUP(AL$2,WatchbillMONTHLY!$A$71:$U$71,OFFSET(WatchbillMONTHLY!$A$71:$U$71,1,2))))=$A10,_xlfn.XLOOKUP(AL$2,WatchbillMONTHLY!$A$71:$U$71,OFFSET(WatchbillMONTHLY!$A$71:$U$71,1,2)),FALSE),TRUE,FALSE)),
IF(_xlfn.XLOOKUP(AL$2,WatchbillMONTHLY!$A$88:$U$88,OFFSET(WatchbillMONTHLY!$A$88:$U$88,1,2))=IF(_xlfn.XLOOKUP($A10,INDIRECT("_"&amp;_xlfn.XLOOKUP(AL$2,WatchbillMONTHLY!$A$88:$U$88,OFFSET(WatchbillMONTHLY!$A$88:$U$88,1,2))),INDIRECT("_"&amp;_xlfn.XLOOKUP(AL$2,WatchbillMONTHLY!$A$88:$U$88,OFFSET(WatchbillMONTHLY!$A$88:$U$88,1,2))))=$A10,_xlfn.XLOOKUP(AL$2,WatchbillMONTHLY!$A$88:$U$88,OFFSET(WatchbillMONTHLY!$A$88:$U$88,1,2)),FALSE),TRUE,FALSE)),
FALSE),FALSE)</f>
        <v>0</v>
      </c>
      <c r="AM10" s="209" t="b" cm="1">
        <f t="array" aca="1" ref="AM10" ca="1">IF(AND($A10 &gt; 0, F10 &gt; 0,AM$2&lt;MiscFormulas!$A$5+1),
_xlfn.IFNA(
_xlfn.IFNA(
_xlfn.IFNA(
_xlfn.IFNA(
_xlfn.IFNA(
_xlfn.IFNA(
IF(_xlfn.XLOOKUP(AM$2,WatchbillMONTHLY!$A$3:$U$3,OFFSET(WatchbillMONTHLY!$A$3:$U$3,1,2))=IF(_xlfn.XLOOKUP($A10,INDIRECT("_"&amp;_xlfn.XLOOKUP(AM$2,WatchbillMONTHLY!$A$3:$U$3,OFFSET(WatchbillMONTHLY!$A$3:$U$3,1,2))),INDIRECT("_"&amp;_xlfn.XLOOKUP(AM$2,WatchbillMONTHLY!$A$3:$U$3,OFFSET(WatchbillMONTHLY!$A$3:$U$3,1,2))))=$A10,_xlfn.XLOOKUP(AM$2,WatchbillMONTHLY!$A$3:$U$3,OFFSET(WatchbillMONTHLY!$A$3:$U$3,1,2)),FALSE),TRUE,FALSE),
IF(_xlfn.XLOOKUP(AM$2,WatchbillMONTHLY!$A$20:$U$20,OFFSET(WatchbillMONTHLY!$A$20:$U$20,1,2))=IF(_xlfn.XLOOKUP($A10,INDIRECT("_"&amp;_xlfn.XLOOKUP(AM$2,WatchbillMONTHLY!$A$20:$U$20,OFFSET(WatchbillMONTHLY!$A$20:$U$20,1,2))),INDIRECT("_"&amp;_xlfn.XLOOKUP(AM$2,WatchbillMONTHLY!$A$20:$U$20,OFFSET(WatchbillMONTHLY!$A$20:$U$20,1,2))))=$A10,_xlfn.XLOOKUP(AM$2,WatchbillMONTHLY!$A$20:$U$20,OFFSET(WatchbillMONTHLY!$A$20:$U$20,1,2)),FALSE),TRUE,FALSE)),
IF(_xlfn.XLOOKUP(AM$2,WatchbillMONTHLY!$A$37:$U$37,OFFSET(WatchbillMONTHLY!$A$37:$U$37,1,2))=IF(_xlfn.XLOOKUP($A10,INDIRECT("_"&amp;_xlfn.XLOOKUP(AM$2,WatchbillMONTHLY!$A$37:$U$37,OFFSET(WatchbillMONTHLY!$A$37:$U$37,1,2))),INDIRECT("_"&amp;_xlfn.XLOOKUP(AM$2,WatchbillMONTHLY!$A$37:$U$37,OFFSET(WatchbillMONTHLY!$A$37:$U$37,1,2))))=$A10,_xlfn.XLOOKUP(AM$2,WatchbillMONTHLY!$A$37:$U$37,OFFSET(WatchbillMONTHLY!$A$37:$U$37,1,2)),FALSE),TRUE,FALSE)),
IF(_xlfn.XLOOKUP(AM$2,WatchbillMONTHLY!$A$54:$U$54,OFFSET(WatchbillMONTHLY!$A$54:$U$54,1,2))=IF(_xlfn.XLOOKUP($A10,INDIRECT("_"&amp;_xlfn.XLOOKUP(AM$2,WatchbillMONTHLY!$A$54:$U$54,OFFSET(WatchbillMONTHLY!$A$54:$U$54,1,2))),INDIRECT("_"&amp;_xlfn.XLOOKUP(AM$2,WatchbillMONTHLY!$A$54:$U$54,OFFSET(WatchbillMONTHLY!$A$54:$U$54,1,2))))=$A10,_xlfn.XLOOKUP(AM$2,WatchbillMONTHLY!$A$54:$U$54,OFFSET(WatchbillMONTHLY!$A$54:$U$54,1,2)),FALSE),TRUE,FALSE)),
IF(_xlfn.XLOOKUP(AM$2,WatchbillMONTHLY!$A$71:$U$71,OFFSET(WatchbillMONTHLY!$A$71:$U$71,1,2))=IF(_xlfn.XLOOKUP($A10,INDIRECT("_"&amp;_xlfn.XLOOKUP(AM$2,WatchbillMONTHLY!$A$71:$U$71,OFFSET(WatchbillMONTHLY!$A$71:$U$71,1,2))),INDIRECT("_"&amp;_xlfn.XLOOKUP(AM$2,WatchbillMONTHLY!$A$71:$U$71,OFFSET(WatchbillMONTHLY!$A$71:$U$71,1,2))))=$A10,_xlfn.XLOOKUP(AM$2,WatchbillMONTHLY!$A$71:$U$71,OFFSET(WatchbillMONTHLY!$A$71:$U$71,1,2)),FALSE),TRUE,FALSE)),
IF(_xlfn.XLOOKUP(AM$2,WatchbillMONTHLY!$A$88:$U$88,OFFSET(WatchbillMONTHLY!$A$88:$U$88,1,2))=IF(_xlfn.XLOOKUP($A10,INDIRECT("_"&amp;_xlfn.XLOOKUP(AM$2,WatchbillMONTHLY!$A$88:$U$88,OFFSET(WatchbillMONTHLY!$A$88:$U$88,1,2))),INDIRECT("_"&amp;_xlfn.XLOOKUP(AM$2,WatchbillMONTHLY!$A$88:$U$88,OFFSET(WatchbillMONTHLY!$A$88:$U$88,1,2))))=$A10,_xlfn.XLOOKUP(AM$2,WatchbillMONTHLY!$A$88:$U$88,OFFSET(WatchbillMONTHLY!$A$88:$U$88,1,2)),FALSE),TRUE,FALSE)),
FALSE),FALSE)</f>
        <v>0</v>
      </c>
      <c r="AN10" s="209" t="b" cm="1">
        <f t="array" aca="1" ref="AN10" ca="1">IF(AND($A10 &gt; 0, G10 &gt; 0,AN$2&lt;MiscFormulas!$A$5+1),
_xlfn.IFNA(
_xlfn.IFNA(
_xlfn.IFNA(
_xlfn.IFNA(
_xlfn.IFNA(
_xlfn.IFNA(
IF(_xlfn.XLOOKUP(AN$2,WatchbillMONTHLY!$A$3:$U$3,OFFSET(WatchbillMONTHLY!$A$3:$U$3,1,2))=IF(_xlfn.XLOOKUP($A10,INDIRECT("_"&amp;_xlfn.XLOOKUP(AN$2,WatchbillMONTHLY!$A$3:$U$3,OFFSET(WatchbillMONTHLY!$A$3:$U$3,1,2))),INDIRECT("_"&amp;_xlfn.XLOOKUP(AN$2,WatchbillMONTHLY!$A$3:$U$3,OFFSET(WatchbillMONTHLY!$A$3:$U$3,1,2))))=$A10,_xlfn.XLOOKUP(AN$2,WatchbillMONTHLY!$A$3:$U$3,OFFSET(WatchbillMONTHLY!$A$3:$U$3,1,2)),FALSE),TRUE,FALSE),
IF(_xlfn.XLOOKUP(AN$2,WatchbillMONTHLY!$A$20:$U$20,OFFSET(WatchbillMONTHLY!$A$20:$U$20,1,2))=IF(_xlfn.XLOOKUP($A10,INDIRECT("_"&amp;_xlfn.XLOOKUP(AN$2,WatchbillMONTHLY!$A$20:$U$20,OFFSET(WatchbillMONTHLY!$A$20:$U$20,1,2))),INDIRECT("_"&amp;_xlfn.XLOOKUP(AN$2,WatchbillMONTHLY!$A$20:$U$20,OFFSET(WatchbillMONTHLY!$A$20:$U$20,1,2))))=$A10,_xlfn.XLOOKUP(AN$2,WatchbillMONTHLY!$A$20:$U$20,OFFSET(WatchbillMONTHLY!$A$20:$U$20,1,2)),FALSE),TRUE,FALSE)),
IF(_xlfn.XLOOKUP(AN$2,WatchbillMONTHLY!$A$37:$U$37,OFFSET(WatchbillMONTHLY!$A$37:$U$37,1,2))=IF(_xlfn.XLOOKUP($A10,INDIRECT("_"&amp;_xlfn.XLOOKUP(AN$2,WatchbillMONTHLY!$A$37:$U$37,OFFSET(WatchbillMONTHLY!$A$37:$U$37,1,2))),INDIRECT("_"&amp;_xlfn.XLOOKUP(AN$2,WatchbillMONTHLY!$A$37:$U$37,OFFSET(WatchbillMONTHLY!$A$37:$U$37,1,2))))=$A10,_xlfn.XLOOKUP(AN$2,WatchbillMONTHLY!$A$37:$U$37,OFFSET(WatchbillMONTHLY!$A$37:$U$37,1,2)),FALSE),TRUE,FALSE)),
IF(_xlfn.XLOOKUP(AN$2,WatchbillMONTHLY!$A$54:$U$54,OFFSET(WatchbillMONTHLY!$A$54:$U$54,1,2))=IF(_xlfn.XLOOKUP($A10,INDIRECT("_"&amp;_xlfn.XLOOKUP(AN$2,WatchbillMONTHLY!$A$54:$U$54,OFFSET(WatchbillMONTHLY!$A$54:$U$54,1,2))),INDIRECT("_"&amp;_xlfn.XLOOKUP(AN$2,WatchbillMONTHLY!$A$54:$U$54,OFFSET(WatchbillMONTHLY!$A$54:$U$54,1,2))))=$A10,_xlfn.XLOOKUP(AN$2,WatchbillMONTHLY!$A$54:$U$54,OFFSET(WatchbillMONTHLY!$A$54:$U$54,1,2)),FALSE),TRUE,FALSE)),
IF(_xlfn.XLOOKUP(AN$2,WatchbillMONTHLY!$A$71:$U$71,OFFSET(WatchbillMONTHLY!$A$71:$U$71,1,2))=IF(_xlfn.XLOOKUP($A10,INDIRECT("_"&amp;_xlfn.XLOOKUP(AN$2,WatchbillMONTHLY!$A$71:$U$71,OFFSET(WatchbillMONTHLY!$A$71:$U$71,1,2))),INDIRECT("_"&amp;_xlfn.XLOOKUP(AN$2,WatchbillMONTHLY!$A$71:$U$71,OFFSET(WatchbillMONTHLY!$A$71:$U$71,1,2))))=$A10,_xlfn.XLOOKUP(AN$2,WatchbillMONTHLY!$A$71:$U$71,OFFSET(WatchbillMONTHLY!$A$71:$U$71,1,2)),FALSE),TRUE,FALSE)),
IF(_xlfn.XLOOKUP(AN$2,WatchbillMONTHLY!$A$88:$U$88,OFFSET(WatchbillMONTHLY!$A$88:$U$88,1,2))=IF(_xlfn.XLOOKUP($A10,INDIRECT("_"&amp;_xlfn.XLOOKUP(AN$2,WatchbillMONTHLY!$A$88:$U$88,OFFSET(WatchbillMONTHLY!$A$88:$U$88,1,2))),INDIRECT("_"&amp;_xlfn.XLOOKUP(AN$2,WatchbillMONTHLY!$A$88:$U$88,OFFSET(WatchbillMONTHLY!$A$88:$U$88,1,2))))=$A10,_xlfn.XLOOKUP(AN$2,WatchbillMONTHLY!$A$88:$U$88,OFFSET(WatchbillMONTHLY!$A$88:$U$88,1,2)),FALSE),TRUE,FALSE)),
FALSE),FALSE)</f>
        <v>0</v>
      </c>
      <c r="AO10" s="209" t="b" cm="1">
        <f t="array" aca="1" ref="AO10" ca="1">IF(AND($A10 &gt; 0, H10 &gt; 0,AO$2&lt;MiscFormulas!$A$5+1),
_xlfn.IFNA(
_xlfn.IFNA(
_xlfn.IFNA(
_xlfn.IFNA(
_xlfn.IFNA(
_xlfn.IFNA(
IF(_xlfn.XLOOKUP(AO$2,WatchbillMONTHLY!$A$3:$U$3,OFFSET(WatchbillMONTHLY!$A$3:$U$3,1,2))=IF(_xlfn.XLOOKUP($A10,INDIRECT("_"&amp;_xlfn.XLOOKUP(AO$2,WatchbillMONTHLY!$A$3:$U$3,OFFSET(WatchbillMONTHLY!$A$3:$U$3,1,2))),INDIRECT("_"&amp;_xlfn.XLOOKUP(AO$2,WatchbillMONTHLY!$A$3:$U$3,OFFSET(WatchbillMONTHLY!$A$3:$U$3,1,2))))=$A10,_xlfn.XLOOKUP(AO$2,WatchbillMONTHLY!$A$3:$U$3,OFFSET(WatchbillMONTHLY!$A$3:$U$3,1,2)),FALSE),TRUE,FALSE),
IF(_xlfn.XLOOKUP(AO$2,WatchbillMONTHLY!$A$20:$U$20,OFFSET(WatchbillMONTHLY!$A$20:$U$20,1,2))=IF(_xlfn.XLOOKUP($A10,INDIRECT("_"&amp;_xlfn.XLOOKUP(AO$2,WatchbillMONTHLY!$A$20:$U$20,OFFSET(WatchbillMONTHLY!$A$20:$U$20,1,2))),INDIRECT("_"&amp;_xlfn.XLOOKUP(AO$2,WatchbillMONTHLY!$A$20:$U$20,OFFSET(WatchbillMONTHLY!$A$20:$U$20,1,2))))=$A10,_xlfn.XLOOKUP(AO$2,WatchbillMONTHLY!$A$20:$U$20,OFFSET(WatchbillMONTHLY!$A$20:$U$20,1,2)),FALSE),TRUE,FALSE)),
IF(_xlfn.XLOOKUP(AO$2,WatchbillMONTHLY!$A$37:$U$37,OFFSET(WatchbillMONTHLY!$A$37:$U$37,1,2))=IF(_xlfn.XLOOKUP($A10,INDIRECT("_"&amp;_xlfn.XLOOKUP(AO$2,WatchbillMONTHLY!$A$37:$U$37,OFFSET(WatchbillMONTHLY!$A$37:$U$37,1,2))),INDIRECT("_"&amp;_xlfn.XLOOKUP(AO$2,WatchbillMONTHLY!$A$37:$U$37,OFFSET(WatchbillMONTHLY!$A$37:$U$37,1,2))))=$A10,_xlfn.XLOOKUP(AO$2,WatchbillMONTHLY!$A$37:$U$37,OFFSET(WatchbillMONTHLY!$A$37:$U$37,1,2)),FALSE),TRUE,FALSE)),
IF(_xlfn.XLOOKUP(AO$2,WatchbillMONTHLY!$A$54:$U$54,OFFSET(WatchbillMONTHLY!$A$54:$U$54,1,2))=IF(_xlfn.XLOOKUP($A10,INDIRECT("_"&amp;_xlfn.XLOOKUP(AO$2,WatchbillMONTHLY!$A$54:$U$54,OFFSET(WatchbillMONTHLY!$A$54:$U$54,1,2))),INDIRECT("_"&amp;_xlfn.XLOOKUP(AO$2,WatchbillMONTHLY!$A$54:$U$54,OFFSET(WatchbillMONTHLY!$A$54:$U$54,1,2))))=$A10,_xlfn.XLOOKUP(AO$2,WatchbillMONTHLY!$A$54:$U$54,OFFSET(WatchbillMONTHLY!$A$54:$U$54,1,2)),FALSE),TRUE,FALSE)),
IF(_xlfn.XLOOKUP(AO$2,WatchbillMONTHLY!$A$71:$U$71,OFFSET(WatchbillMONTHLY!$A$71:$U$71,1,2))=IF(_xlfn.XLOOKUP($A10,INDIRECT("_"&amp;_xlfn.XLOOKUP(AO$2,WatchbillMONTHLY!$A$71:$U$71,OFFSET(WatchbillMONTHLY!$A$71:$U$71,1,2))),INDIRECT("_"&amp;_xlfn.XLOOKUP(AO$2,WatchbillMONTHLY!$A$71:$U$71,OFFSET(WatchbillMONTHLY!$A$71:$U$71,1,2))))=$A10,_xlfn.XLOOKUP(AO$2,WatchbillMONTHLY!$A$71:$U$71,OFFSET(WatchbillMONTHLY!$A$71:$U$71,1,2)),FALSE),TRUE,FALSE)),
IF(_xlfn.XLOOKUP(AO$2,WatchbillMONTHLY!$A$88:$U$88,OFFSET(WatchbillMONTHLY!$A$88:$U$88,1,2))=IF(_xlfn.XLOOKUP($A10,INDIRECT("_"&amp;_xlfn.XLOOKUP(AO$2,WatchbillMONTHLY!$A$88:$U$88,OFFSET(WatchbillMONTHLY!$A$88:$U$88,1,2))),INDIRECT("_"&amp;_xlfn.XLOOKUP(AO$2,WatchbillMONTHLY!$A$88:$U$88,OFFSET(WatchbillMONTHLY!$A$88:$U$88,1,2))))=$A10,_xlfn.XLOOKUP(AO$2,WatchbillMONTHLY!$A$88:$U$88,OFFSET(WatchbillMONTHLY!$A$88:$U$88,1,2)),FALSE),TRUE,FALSE)),
FALSE),FALSE)</f>
        <v>0</v>
      </c>
      <c r="AP10" s="209" t="b" cm="1">
        <f t="array" aca="1" ref="AP10" ca="1">IF(AND($A10 &gt; 0, I10 &gt; 0,AP$2&lt;MiscFormulas!$A$5+1),
_xlfn.IFNA(
_xlfn.IFNA(
_xlfn.IFNA(
_xlfn.IFNA(
_xlfn.IFNA(
_xlfn.IFNA(
IF(_xlfn.XLOOKUP(AP$2,WatchbillMONTHLY!$A$3:$U$3,OFFSET(WatchbillMONTHLY!$A$3:$U$3,1,2))=IF(_xlfn.XLOOKUP($A10,INDIRECT("_"&amp;_xlfn.XLOOKUP(AP$2,WatchbillMONTHLY!$A$3:$U$3,OFFSET(WatchbillMONTHLY!$A$3:$U$3,1,2))),INDIRECT("_"&amp;_xlfn.XLOOKUP(AP$2,WatchbillMONTHLY!$A$3:$U$3,OFFSET(WatchbillMONTHLY!$A$3:$U$3,1,2))))=$A10,_xlfn.XLOOKUP(AP$2,WatchbillMONTHLY!$A$3:$U$3,OFFSET(WatchbillMONTHLY!$A$3:$U$3,1,2)),FALSE),TRUE,FALSE),
IF(_xlfn.XLOOKUP(AP$2,WatchbillMONTHLY!$A$20:$U$20,OFFSET(WatchbillMONTHLY!$A$20:$U$20,1,2))=IF(_xlfn.XLOOKUP($A10,INDIRECT("_"&amp;_xlfn.XLOOKUP(AP$2,WatchbillMONTHLY!$A$20:$U$20,OFFSET(WatchbillMONTHLY!$A$20:$U$20,1,2))),INDIRECT("_"&amp;_xlfn.XLOOKUP(AP$2,WatchbillMONTHLY!$A$20:$U$20,OFFSET(WatchbillMONTHLY!$A$20:$U$20,1,2))))=$A10,_xlfn.XLOOKUP(AP$2,WatchbillMONTHLY!$A$20:$U$20,OFFSET(WatchbillMONTHLY!$A$20:$U$20,1,2)),FALSE),TRUE,FALSE)),
IF(_xlfn.XLOOKUP(AP$2,WatchbillMONTHLY!$A$37:$U$37,OFFSET(WatchbillMONTHLY!$A$37:$U$37,1,2))=IF(_xlfn.XLOOKUP($A10,INDIRECT("_"&amp;_xlfn.XLOOKUP(AP$2,WatchbillMONTHLY!$A$37:$U$37,OFFSET(WatchbillMONTHLY!$A$37:$U$37,1,2))),INDIRECT("_"&amp;_xlfn.XLOOKUP(AP$2,WatchbillMONTHLY!$A$37:$U$37,OFFSET(WatchbillMONTHLY!$A$37:$U$37,1,2))))=$A10,_xlfn.XLOOKUP(AP$2,WatchbillMONTHLY!$A$37:$U$37,OFFSET(WatchbillMONTHLY!$A$37:$U$37,1,2)),FALSE),TRUE,FALSE)),
IF(_xlfn.XLOOKUP(AP$2,WatchbillMONTHLY!$A$54:$U$54,OFFSET(WatchbillMONTHLY!$A$54:$U$54,1,2))=IF(_xlfn.XLOOKUP($A10,INDIRECT("_"&amp;_xlfn.XLOOKUP(AP$2,WatchbillMONTHLY!$A$54:$U$54,OFFSET(WatchbillMONTHLY!$A$54:$U$54,1,2))),INDIRECT("_"&amp;_xlfn.XLOOKUP(AP$2,WatchbillMONTHLY!$A$54:$U$54,OFFSET(WatchbillMONTHLY!$A$54:$U$54,1,2))))=$A10,_xlfn.XLOOKUP(AP$2,WatchbillMONTHLY!$A$54:$U$54,OFFSET(WatchbillMONTHLY!$A$54:$U$54,1,2)),FALSE),TRUE,FALSE)),
IF(_xlfn.XLOOKUP(AP$2,WatchbillMONTHLY!$A$71:$U$71,OFFSET(WatchbillMONTHLY!$A$71:$U$71,1,2))=IF(_xlfn.XLOOKUP($A10,INDIRECT("_"&amp;_xlfn.XLOOKUP(AP$2,WatchbillMONTHLY!$A$71:$U$71,OFFSET(WatchbillMONTHLY!$A$71:$U$71,1,2))),INDIRECT("_"&amp;_xlfn.XLOOKUP(AP$2,WatchbillMONTHLY!$A$71:$U$71,OFFSET(WatchbillMONTHLY!$A$71:$U$71,1,2))))=$A10,_xlfn.XLOOKUP(AP$2,WatchbillMONTHLY!$A$71:$U$71,OFFSET(WatchbillMONTHLY!$A$71:$U$71,1,2)),FALSE),TRUE,FALSE)),
IF(_xlfn.XLOOKUP(AP$2,WatchbillMONTHLY!$A$88:$U$88,OFFSET(WatchbillMONTHLY!$A$88:$U$88,1,2))=IF(_xlfn.XLOOKUP($A10,INDIRECT("_"&amp;_xlfn.XLOOKUP(AP$2,WatchbillMONTHLY!$A$88:$U$88,OFFSET(WatchbillMONTHLY!$A$88:$U$88,1,2))),INDIRECT("_"&amp;_xlfn.XLOOKUP(AP$2,WatchbillMONTHLY!$A$88:$U$88,OFFSET(WatchbillMONTHLY!$A$88:$U$88,1,2))))=$A10,_xlfn.XLOOKUP(AP$2,WatchbillMONTHLY!$A$88:$U$88,OFFSET(WatchbillMONTHLY!$A$88:$U$88,1,2)),FALSE),TRUE,FALSE)),
FALSE),FALSE)</f>
        <v>0</v>
      </c>
      <c r="AQ10" s="209" t="b" cm="1">
        <f t="array" aca="1" ref="AQ10" ca="1">IF(AND($A10 &gt; 0, J10 &gt; 0,AQ$2&lt;MiscFormulas!$A$5+1),
_xlfn.IFNA(
_xlfn.IFNA(
_xlfn.IFNA(
_xlfn.IFNA(
_xlfn.IFNA(
_xlfn.IFNA(
IF(_xlfn.XLOOKUP(AQ$2,WatchbillMONTHLY!$A$3:$U$3,OFFSET(WatchbillMONTHLY!$A$3:$U$3,1,2))=IF(_xlfn.XLOOKUP($A10,INDIRECT("_"&amp;_xlfn.XLOOKUP(AQ$2,WatchbillMONTHLY!$A$3:$U$3,OFFSET(WatchbillMONTHLY!$A$3:$U$3,1,2))),INDIRECT("_"&amp;_xlfn.XLOOKUP(AQ$2,WatchbillMONTHLY!$A$3:$U$3,OFFSET(WatchbillMONTHLY!$A$3:$U$3,1,2))))=$A10,_xlfn.XLOOKUP(AQ$2,WatchbillMONTHLY!$A$3:$U$3,OFFSET(WatchbillMONTHLY!$A$3:$U$3,1,2)),FALSE),TRUE,FALSE),
IF(_xlfn.XLOOKUP(AQ$2,WatchbillMONTHLY!$A$20:$U$20,OFFSET(WatchbillMONTHLY!$A$20:$U$20,1,2))=IF(_xlfn.XLOOKUP($A10,INDIRECT("_"&amp;_xlfn.XLOOKUP(AQ$2,WatchbillMONTHLY!$A$20:$U$20,OFFSET(WatchbillMONTHLY!$A$20:$U$20,1,2))),INDIRECT("_"&amp;_xlfn.XLOOKUP(AQ$2,WatchbillMONTHLY!$A$20:$U$20,OFFSET(WatchbillMONTHLY!$A$20:$U$20,1,2))))=$A10,_xlfn.XLOOKUP(AQ$2,WatchbillMONTHLY!$A$20:$U$20,OFFSET(WatchbillMONTHLY!$A$20:$U$20,1,2)),FALSE),TRUE,FALSE)),
IF(_xlfn.XLOOKUP(AQ$2,WatchbillMONTHLY!$A$37:$U$37,OFFSET(WatchbillMONTHLY!$A$37:$U$37,1,2))=IF(_xlfn.XLOOKUP($A10,INDIRECT("_"&amp;_xlfn.XLOOKUP(AQ$2,WatchbillMONTHLY!$A$37:$U$37,OFFSET(WatchbillMONTHLY!$A$37:$U$37,1,2))),INDIRECT("_"&amp;_xlfn.XLOOKUP(AQ$2,WatchbillMONTHLY!$A$37:$U$37,OFFSET(WatchbillMONTHLY!$A$37:$U$37,1,2))))=$A10,_xlfn.XLOOKUP(AQ$2,WatchbillMONTHLY!$A$37:$U$37,OFFSET(WatchbillMONTHLY!$A$37:$U$37,1,2)),FALSE),TRUE,FALSE)),
IF(_xlfn.XLOOKUP(AQ$2,WatchbillMONTHLY!$A$54:$U$54,OFFSET(WatchbillMONTHLY!$A$54:$U$54,1,2))=IF(_xlfn.XLOOKUP($A10,INDIRECT("_"&amp;_xlfn.XLOOKUP(AQ$2,WatchbillMONTHLY!$A$54:$U$54,OFFSET(WatchbillMONTHLY!$A$54:$U$54,1,2))),INDIRECT("_"&amp;_xlfn.XLOOKUP(AQ$2,WatchbillMONTHLY!$A$54:$U$54,OFFSET(WatchbillMONTHLY!$A$54:$U$54,1,2))))=$A10,_xlfn.XLOOKUP(AQ$2,WatchbillMONTHLY!$A$54:$U$54,OFFSET(WatchbillMONTHLY!$A$54:$U$54,1,2)),FALSE),TRUE,FALSE)),
IF(_xlfn.XLOOKUP(AQ$2,WatchbillMONTHLY!$A$71:$U$71,OFFSET(WatchbillMONTHLY!$A$71:$U$71,1,2))=IF(_xlfn.XLOOKUP($A10,INDIRECT("_"&amp;_xlfn.XLOOKUP(AQ$2,WatchbillMONTHLY!$A$71:$U$71,OFFSET(WatchbillMONTHLY!$A$71:$U$71,1,2))),INDIRECT("_"&amp;_xlfn.XLOOKUP(AQ$2,WatchbillMONTHLY!$A$71:$U$71,OFFSET(WatchbillMONTHLY!$A$71:$U$71,1,2))))=$A10,_xlfn.XLOOKUP(AQ$2,WatchbillMONTHLY!$A$71:$U$71,OFFSET(WatchbillMONTHLY!$A$71:$U$71,1,2)),FALSE),TRUE,FALSE)),
IF(_xlfn.XLOOKUP(AQ$2,WatchbillMONTHLY!$A$88:$U$88,OFFSET(WatchbillMONTHLY!$A$88:$U$88,1,2))=IF(_xlfn.XLOOKUP($A10,INDIRECT("_"&amp;_xlfn.XLOOKUP(AQ$2,WatchbillMONTHLY!$A$88:$U$88,OFFSET(WatchbillMONTHLY!$A$88:$U$88,1,2))),INDIRECT("_"&amp;_xlfn.XLOOKUP(AQ$2,WatchbillMONTHLY!$A$88:$U$88,OFFSET(WatchbillMONTHLY!$A$88:$U$88,1,2))))=$A10,_xlfn.XLOOKUP(AQ$2,WatchbillMONTHLY!$A$88:$U$88,OFFSET(WatchbillMONTHLY!$A$88:$U$88,1,2)),FALSE),TRUE,FALSE)),
FALSE),FALSE)</f>
        <v>0</v>
      </c>
      <c r="AR10" s="209" t="b" cm="1">
        <f t="array" aca="1" ref="AR10" ca="1">IF(AND($A10 &gt; 0, K10 &gt; 0,AR$2&lt;MiscFormulas!$A$5+1),
_xlfn.IFNA(
_xlfn.IFNA(
_xlfn.IFNA(
_xlfn.IFNA(
_xlfn.IFNA(
_xlfn.IFNA(
IF(_xlfn.XLOOKUP(AR$2,WatchbillMONTHLY!$A$3:$U$3,OFFSET(WatchbillMONTHLY!$A$3:$U$3,1,2))=IF(_xlfn.XLOOKUP($A10,INDIRECT("_"&amp;_xlfn.XLOOKUP(AR$2,WatchbillMONTHLY!$A$3:$U$3,OFFSET(WatchbillMONTHLY!$A$3:$U$3,1,2))),INDIRECT("_"&amp;_xlfn.XLOOKUP(AR$2,WatchbillMONTHLY!$A$3:$U$3,OFFSET(WatchbillMONTHLY!$A$3:$U$3,1,2))))=$A10,_xlfn.XLOOKUP(AR$2,WatchbillMONTHLY!$A$3:$U$3,OFFSET(WatchbillMONTHLY!$A$3:$U$3,1,2)),FALSE),TRUE,FALSE),
IF(_xlfn.XLOOKUP(AR$2,WatchbillMONTHLY!$A$20:$U$20,OFFSET(WatchbillMONTHLY!$A$20:$U$20,1,2))=IF(_xlfn.XLOOKUP($A10,INDIRECT("_"&amp;_xlfn.XLOOKUP(AR$2,WatchbillMONTHLY!$A$20:$U$20,OFFSET(WatchbillMONTHLY!$A$20:$U$20,1,2))),INDIRECT("_"&amp;_xlfn.XLOOKUP(AR$2,WatchbillMONTHLY!$A$20:$U$20,OFFSET(WatchbillMONTHLY!$A$20:$U$20,1,2))))=$A10,_xlfn.XLOOKUP(AR$2,WatchbillMONTHLY!$A$20:$U$20,OFFSET(WatchbillMONTHLY!$A$20:$U$20,1,2)),FALSE),TRUE,FALSE)),
IF(_xlfn.XLOOKUP(AR$2,WatchbillMONTHLY!$A$37:$U$37,OFFSET(WatchbillMONTHLY!$A$37:$U$37,1,2))=IF(_xlfn.XLOOKUP($A10,INDIRECT("_"&amp;_xlfn.XLOOKUP(AR$2,WatchbillMONTHLY!$A$37:$U$37,OFFSET(WatchbillMONTHLY!$A$37:$U$37,1,2))),INDIRECT("_"&amp;_xlfn.XLOOKUP(AR$2,WatchbillMONTHLY!$A$37:$U$37,OFFSET(WatchbillMONTHLY!$A$37:$U$37,1,2))))=$A10,_xlfn.XLOOKUP(AR$2,WatchbillMONTHLY!$A$37:$U$37,OFFSET(WatchbillMONTHLY!$A$37:$U$37,1,2)),FALSE),TRUE,FALSE)),
IF(_xlfn.XLOOKUP(AR$2,WatchbillMONTHLY!$A$54:$U$54,OFFSET(WatchbillMONTHLY!$A$54:$U$54,1,2))=IF(_xlfn.XLOOKUP($A10,INDIRECT("_"&amp;_xlfn.XLOOKUP(AR$2,WatchbillMONTHLY!$A$54:$U$54,OFFSET(WatchbillMONTHLY!$A$54:$U$54,1,2))),INDIRECT("_"&amp;_xlfn.XLOOKUP(AR$2,WatchbillMONTHLY!$A$54:$U$54,OFFSET(WatchbillMONTHLY!$A$54:$U$54,1,2))))=$A10,_xlfn.XLOOKUP(AR$2,WatchbillMONTHLY!$A$54:$U$54,OFFSET(WatchbillMONTHLY!$A$54:$U$54,1,2)),FALSE),TRUE,FALSE)),
IF(_xlfn.XLOOKUP(AR$2,WatchbillMONTHLY!$A$71:$U$71,OFFSET(WatchbillMONTHLY!$A$71:$U$71,1,2))=IF(_xlfn.XLOOKUP($A10,INDIRECT("_"&amp;_xlfn.XLOOKUP(AR$2,WatchbillMONTHLY!$A$71:$U$71,OFFSET(WatchbillMONTHLY!$A$71:$U$71,1,2))),INDIRECT("_"&amp;_xlfn.XLOOKUP(AR$2,WatchbillMONTHLY!$A$71:$U$71,OFFSET(WatchbillMONTHLY!$A$71:$U$71,1,2))))=$A10,_xlfn.XLOOKUP(AR$2,WatchbillMONTHLY!$A$71:$U$71,OFFSET(WatchbillMONTHLY!$A$71:$U$71,1,2)),FALSE),TRUE,FALSE)),
IF(_xlfn.XLOOKUP(AR$2,WatchbillMONTHLY!$A$88:$U$88,OFFSET(WatchbillMONTHLY!$A$88:$U$88,1,2))=IF(_xlfn.XLOOKUP($A10,INDIRECT("_"&amp;_xlfn.XLOOKUP(AR$2,WatchbillMONTHLY!$A$88:$U$88,OFFSET(WatchbillMONTHLY!$A$88:$U$88,1,2))),INDIRECT("_"&amp;_xlfn.XLOOKUP(AR$2,WatchbillMONTHLY!$A$88:$U$88,OFFSET(WatchbillMONTHLY!$A$88:$U$88,1,2))))=$A10,_xlfn.XLOOKUP(AR$2,WatchbillMONTHLY!$A$88:$U$88,OFFSET(WatchbillMONTHLY!$A$88:$U$88,1,2)),FALSE),TRUE,FALSE)),
FALSE),FALSE)</f>
        <v>0</v>
      </c>
      <c r="AS10" s="209" t="b" cm="1">
        <f t="array" aca="1" ref="AS10" ca="1">IF(AND($A10 &gt; 0, L10 &gt; 0,AS$2&lt;MiscFormulas!$A$5+1),
_xlfn.IFNA(
_xlfn.IFNA(
_xlfn.IFNA(
_xlfn.IFNA(
_xlfn.IFNA(
_xlfn.IFNA(
IF(_xlfn.XLOOKUP(AS$2,WatchbillMONTHLY!$A$3:$U$3,OFFSET(WatchbillMONTHLY!$A$3:$U$3,1,2))=IF(_xlfn.XLOOKUP($A10,INDIRECT("_"&amp;_xlfn.XLOOKUP(AS$2,WatchbillMONTHLY!$A$3:$U$3,OFFSET(WatchbillMONTHLY!$A$3:$U$3,1,2))),INDIRECT("_"&amp;_xlfn.XLOOKUP(AS$2,WatchbillMONTHLY!$A$3:$U$3,OFFSET(WatchbillMONTHLY!$A$3:$U$3,1,2))))=$A10,_xlfn.XLOOKUP(AS$2,WatchbillMONTHLY!$A$3:$U$3,OFFSET(WatchbillMONTHLY!$A$3:$U$3,1,2)),FALSE),TRUE,FALSE),
IF(_xlfn.XLOOKUP(AS$2,WatchbillMONTHLY!$A$20:$U$20,OFFSET(WatchbillMONTHLY!$A$20:$U$20,1,2))=IF(_xlfn.XLOOKUP($A10,INDIRECT("_"&amp;_xlfn.XLOOKUP(AS$2,WatchbillMONTHLY!$A$20:$U$20,OFFSET(WatchbillMONTHLY!$A$20:$U$20,1,2))),INDIRECT("_"&amp;_xlfn.XLOOKUP(AS$2,WatchbillMONTHLY!$A$20:$U$20,OFFSET(WatchbillMONTHLY!$A$20:$U$20,1,2))))=$A10,_xlfn.XLOOKUP(AS$2,WatchbillMONTHLY!$A$20:$U$20,OFFSET(WatchbillMONTHLY!$A$20:$U$20,1,2)),FALSE),TRUE,FALSE)),
IF(_xlfn.XLOOKUP(AS$2,WatchbillMONTHLY!$A$37:$U$37,OFFSET(WatchbillMONTHLY!$A$37:$U$37,1,2))=IF(_xlfn.XLOOKUP($A10,INDIRECT("_"&amp;_xlfn.XLOOKUP(AS$2,WatchbillMONTHLY!$A$37:$U$37,OFFSET(WatchbillMONTHLY!$A$37:$U$37,1,2))),INDIRECT("_"&amp;_xlfn.XLOOKUP(AS$2,WatchbillMONTHLY!$A$37:$U$37,OFFSET(WatchbillMONTHLY!$A$37:$U$37,1,2))))=$A10,_xlfn.XLOOKUP(AS$2,WatchbillMONTHLY!$A$37:$U$37,OFFSET(WatchbillMONTHLY!$A$37:$U$37,1,2)),FALSE),TRUE,FALSE)),
IF(_xlfn.XLOOKUP(AS$2,WatchbillMONTHLY!$A$54:$U$54,OFFSET(WatchbillMONTHLY!$A$54:$U$54,1,2))=IF(_xlfn.XLOOKUP($A10,INDIRECT("_"&amp;_xlfn.XLOOKUP(AS$2,WatchbillMONTHLY!$A$54:$U$54,OFFSET(WatchbillMONTHLY!$A$54:$U$54,1,2))),INDIRECT("_"&amp;_xlfn.XLOOKUP(AS$2,WatchbillMONTHLY!$A$54:$U$54,OFFSET(WatchbillMONTHLY!$A$54:$U$54,1,2))))=$A10,_xlfn.XLOOKUP(AS$2,WatchbillMONTHLY!$A$54:$U$54,OFFSET(WatchbillMONTHLY!$A$54:$U$54,1,2)),FALSE),TRUE,FALSE)),
IF(_xlfn.XLOOKUP(AS$2,WatchbillMONTHLY!$A$71:$U$71,OFFSET(WatchbillMONTHLY!$A$71:$U$71,1,2))=IF(_xlfn.XLOOKUP($A10,INDIRECT("_"&amp;_xlfn.XLOOKUP(AS$2,WatchbillMONTHLY!$A$71:$U$71,OFFSET(WatchbillMONTHLY!$A$71:$U$71,1,2))),INDIRECT("_"&amp;_xlfn.XLOOKUP(AS$2,WatchbillMONTHLY!$A$71:$U$71,OFFSET(WatchbillMONTHLY!$A$71:$U$71,1,2))))=$A10,_xlfn.XLOOKUP(AS$2,WatchbillMONTHLY!$A$71:$U$71,OFFSET(WatchbillMONTHLY!$A$71:$U$71,1,2)),FALSE),TRUE,FALSE)),
IF(_xlfn.XLOOKUP(AS$2,WatchbillMONTHLY!$A$88:$U$88,OFFSET(WatchbillMONTHLY!$A$88:$U$88,1,2))=IF(_xlfn.XLOOKUP($A10,INDIRECT("_"&amp;_xlfn.XLOOKUP(AS$2,WatchbillMONTHLY!$A$88:$U$88,OFFSET(WatchbillMONTHLY!$A$88:$U$88,1,2))),INDIRECT("_"&amp;_xlfn.XLOOKUP(AS$2,WatchbillMONTHLY!$A$88:$U$88,OFFSET(WatchbillMONTHLY!$A$88:$U$88,1,2))))=$A10,_xlfn.XLOOKUP(AS$2,WatchbillMONTHLY!$A$88:$U$88,OFFSET(WatchbillMONTHLY!$A$88:$U$88,1,2)),FALSE),TRUE,FALSE)),
FALSE),FALSE)</f>
        <v>0</v>
      </c>
      <c r="AT10" s="209" t="b" cm="1">
        <f t="array" aca="1" ref="AT10" ca="1">IF(AND($A10 &gt; 0, M10 &gt; 0,AT$2&lt;MiscFormulas!$A$5+1),
_xlfn.IFNA(
_xlfn.IFNA(
_xlfn.IFNA(
_xlfn.IFNA(
_xlfn.IFNA(
_xlfn.IFNA(
IF(_xlfn.XLOOKUP(AT$2,WatchbillMONTHLY!$A$3:$U$3,OFFSET(WatchbillMONTHLY!$A$3:$U$3,1,2))=IF(_xlfn.XLOOKUP($A10,INDIRECT("_"&amp;_xlfn.XLOOKUP(AT$2,WatchbillMONTHLY!$A$3:$U$3,OFFSET(WatchbillMONTHLY!$A$3:$U$3,1,2))),INDIRECT("_"&amp;_xlfn.XLOOKUP(AT$2,WatchbillMONTHLY!$A$3:$U$3,OFFSET(WatchbillMONTHLY!$A$3:$U$3,1,2))))=$A10,_xlfn.XLOOKUP(AT$2,WatchbillMONTHLY!$A$3:$U$3,OFFSET(WatchbillMONTHLY!$A$3:$U$3,1,2)),FALSE),TRUE,FALSE),
IF(_xlfn.XLOOKUP(AT$2,WatchbillMONTHLY!$A$20:$U$20,OFFSET(WatchbillMONTHLY!$A$20:$U$20,1,2))=IF(_xlfn.XLOOKUP($A10,INDIRECT("_"&amp;_xlfn.XLOOKUP(AT$2,WatchbillMONTHLY!$A$20:$U$20,OFFSET(WatchbillMONTHLY!$A$20:$U$20,1,2))),INDIRECT("_"&amp;_xlfn.XLOOKUP(AT$2,WatchbillMONTHLY!$A$20:$U$20,OFFSET(WatchbillMONTHLY!$A$20:$U$20,1,2))))=$A10,_xlfn.XLOOKUP(AT$2,WatchbillMONTHLY!$A$20:$U$20,OFFSET(WatchbillMONTHLY!$A$20:$U$20,1,2)),FALSE),TRUE,FALSE)),
IF(_xlfn.XLOOKUP(AT$2,WatchbillMONTHLY!$A$37:$U$37,OFFSET(WatchbillMONTHLY!$A$37:$U$37,1,2))=IF(_xlfn.XLOOKUP($A10,INDIRECT("_"&amp;_xlfn.XLOOKUP(AT$2,WatchbillMONTHLY!$A$37:$U$37,OFFSET(WatchbillMONTHLY!$A$37:$U$37,1,2))),INDIRECT("_"&amp;_xlfn.XLOOKUP(AT$2,WatchbillMONTHLY!$A$37:$U$37,OFFSET(WatchbillMONTHLY!$A$37:$U$37,1,2))))=$A10,_xlfn.XLOOKUP(AT$2,WatchbillMONTHLY!$A$37:$U$37,OFFSET(WatchbillMONTHLY!$A$37:$U$37,1,2)),FALSE),TRUE,FALSE)),
IF(_xlfn.XLOOKUP(AT$2,WatchbillMONTHLY!$A$54:$U$54,OFFSET(WatchbillMONTHLY!$A$54:$U$54,1,2))=IF(_xlfn.XLOOKUP($A10,INDIRECT("_"&amp;_xlfn.XLOOKUP(AT$2,WatchbillMONTHLY!$A$54:$U$54,OFFSET(WatchbillMONTHLY!$A$54:$U$54,1,2))),INDIRECT("_"&amp;_xlfn.XLOOKUP(AT$2,WatchbillMONTHLY!$A$54:$U$54,OFFSET(WatchbillMONTHLY!$A$54:$U$54,1,2))))=$A10,_xlfn.XLOOKUP(AT$2,WatchbillMONTHLY!$A$54:$U$54,OFFSET(WatchbillMONTHLY!$A$54:$U$54,1,2)),FALSE),TRUE,FALSE)),
IF(_xlfn.XLOOKUP(AT$2,WatchbillMONTHLY!$A$71:$U$71,OFFSET(WatchbillMONTHLY!$A$71:$U$71,1,2))=IF(_xlfn.XLOOKUP($A10,INDIRECT("_"&amp;_xlfn.XLOOKUP(AT$2,WatchbillMONTHLY!$A$71:$U$71,OFFSET(WatchbillMONTHLY!$A$71:$U$71,1,2))),INDIRECT("_"&amp;_xlfn.XLOOKUP(AT$2,WatchbillMONTHLY!$A$71:$U$71,OFFSET(WatchbillMONTHLY!$A$71:$U$71,1,2))))=$A10,_xlfn.XLOOKUP(AT$2,WatchbillMONTHLY!$A$71:$U$71,OFFSET(WatchbillMONTHLY!$A$71:$U$71,1,2)),FALSE),TRUE,FALSE)),
IF(_xlfn.XLOOKUP(AT$2,WatchbillMONTHLY!$A$88:$U$88,OFFSET(WatchbillMONTHLY!$A$88:$U$88,1,2))=IF(_xlfn.XLOOKUP($A10,INDIRECT("_"&amp;_xlfn.XLOOKUP(AT$2,WatchbillMONTHLY!$A$88:$U$88,OFFSET(WatchbillMONTHLY!$A$88:$U$88,1,2))),INDIRECT("_"&amp;_xlfn.XLOOKUP(AT$2,WatchbillMONTHLY!$A$88:$U$88,OFFSET(WatchbillMONTHLY!$A$88:$U$88,1,2))))=$A10,_xlfn.XLOOKUP(AT$2,WatchbillMONTHLY!$A$88:$U$88,OFFSET(WatchbillMONTHLY!$A$88:$U$88,1,2)),FALSE),TRUE,FALSE)),
FALSE),FALSE)</f>
        <v>0</v>
      </c>
      <c r="AU10" s="209" t="b" cm="1">
        <f t="array" aca="1" ref="AU10" ca="1">IF(AND($A10 &gt; 0, N10 &gt; 0,AU$2&lt;MiscFormulas!$A$5+1),
_xlfn.IFNA(
_xlfn.IFNA(
_xlfn.IFNA(
_xlfn.IFNA(
_xlfn.IFNA(
_xlfn.IFNA(
IF(_xlfn.XLOOKUP(AU$2,WatchbillMONTHLY!$A$3:$U$3,OFFSET(WatchbillMONTHLY!$A$3:$U$3,1,2))=IF(_xlfn.XLOOKUP($A10,INDIRECT("_"&amp;_xlfn.XLOOKUP(AU$2,WatchbillMONTHLY!$A$3:$U$3,OFFSET(WatchbillMONTHLY!$A$3:$U$3,1,2))),INDIRECT("_"&amp;_xlfn.XLOOKUP(AU$2,WatchbillMONTHLY!$A$3:$U$3,OFFSET(WatchbillMONTHLY!$A$3:$U$3,1,2))))=$A10,_xlfn.XLOOKUP(AU$2,WatchbillMONTHLY!$A$3:$U$3,OFFSET(WatchbillMONTHLY!$A$3:$U$3,1,2)),FALSE),TRUE,FALSE),
IF(_xlfn.XLOOKUP(AU$2,WatchbillMONTHLY!$A$20:$U$20,OFFSET(WatchbillMONTHLY!$A$20:$U$20,1,2))=IF(_xlfn.XLOOKUP($A10,INDIRECT("_"&amp;_xlfn.XLOOKUP(AU$2,WatchbillMONTHLY!$A$20:$U$20,OFFSET(WatchbillMONTHLY!$A$20:$U$20,1,2))),INDIRECT("_"&amp;_xlfn.XLOOKUP(AU$2,WatchbillMONTHLY!$A$20:$U$20,OFFSET(WatchbillMONTHLY!$A$20:$U$20,1,2))))=$A10,_xlfn.XLOOKUP(AU$2,WatchbillMONTHLY!$A$20:$U$20,OFFSET(WatchbillMONTHLY!$A$20:$U$20,1,2)),FALSE),TRUE,FALSE)),
IF(_xlfn.XLOOKUP(AU$2,WatchbillMONTHLY!$A$37:$U$37,OFFSET(WatchbillMONTHLY!$A$37:$U$37,1,2))=IF(_xlfn.XLOOKUP($A10,INDIRECT("_"&amp;_xlfn.XLOOKUP(AU$2,WatchbillMONTHLY!$A$37:$U$37,OFFSET(WatchbillMONTHLY!$A$37:$U$37,1,2))),INDIRECT("_"&amp;_xlfn.XLOOKUP(AU$2,WatchbillMONTHLY!$A$37:$U$37,OFFSET(WatchbillMONTHLY!$A$37:$U$37,1,2))))=$A10,_xlfn.XLOOKUP(AU$2,WatchbillMONTHLY!$A$37:$U$37,OFFSET(WatchbillMONTHLY!$A$37:$U$37,1,2)),FALSE),TRUE,FALSE)),
IF(_xlfn.XLOOKUP(AU$2,WatchbillMONTHLY!$A$54:$U$54,OFFSET(WatchbillMONTHLY!$A$54:$U$54,1,2))=IF(_xlfn.XLOOKUP($A10,INDIRECT("_"&amp;_xlfn.XLOOKUP(AU$2,WatchbillMONTHLY!$A$54:$U$54,OFFSET(WatchbillMONTHLY!$A$54:$U$54,1,2))),INDIRECT("_"&amp;_xlfn.XLOOKUP(AU$2,WatchbillMONTHLY!$A$54:$U$54,OFFSET(WatchbillMONTHLY!$A$54:$U$54,1,2))))=$A10,_xlfn.XLOOKUP(AU$2,WatchbillMONTHLY!$A$54:$U$54,OFFSET(WatchbillMONTHLY!$A$54:$U$54,1,2)),FALSE),TRUE,FALSE)),
IF(_xlfn.XLOOKUP(AU$2,WatchbillMONTHLY!$A$71:$U$71,OFFSET(WatchbillMONTHLY!$A$71:$U$71,1,2))=IF(_xlfn.XLOOKUP($A10,INDIRECT("_"&amp;_xlfn.XLOOKUP(AU$2,WatchbillMONTHLY!$A$71:$U$71,OFFSET(WatchbillMONTHLY!$A$71:$U$71,1,2))),INDIRECT("_"&amp;_xlfn.XLOOKUP(AU$2,WatchbillMONTHLY!$A$71:$U$71,OFFSET(WatchbillMONTHLY!$A$71:$U$71,1,2))))=$A10,_xlfn.XLOOKUP(AU$2,WatchbillMONTHLY!$A$71:$U$71,OFFSET(WatchbillMONTHLY!$A$71:$U$71,1,2)),FALSE),TRUE,FALSE)),
IF(_xlfn.XLOOKUP(AU$2,WatchbillMONTHLY!$A$88:$U$88,OFFSET(WatchbillMONTHLY!$A$88:$U$88,1,2))=IF(_xlfn.XLOOKUP($A10,INDIRECT("_"&amp;_xlfn.XLOOKUP(AU$2,WatchbillMONTHLY!$A$88:$U$88,OFFSET(WatchbillMONTHLY!$A$88:$U$88,1,2))),INDIRECT("_"&amp;_xlfn.XLOOKUP(AU$2,WatchbillMONTHLY!$A$88:$U$88,OFFSET(WatchbillMONTHLY!$A$88:$U$88,1,2))))=$A10,_xlfn.XLOOKUP(AU$2,WatchbillMONTHLY!$A$88:$U$88,OFFSET(WatchbillMONTHLY!$A$88:$U$88,1,2)),FALSE),TRUE,FALSE)),
FALSE),FALSE)</f>
        <v>0</v>
      </c>
      <c r="AV10" s="209" t="b" cm="1">
        <f t="array" aca="1" ref="AV10" ca="1">IF(AND($A10 &gt; 0, O10 &gt; 0,AV$2&lt;MiscFormulas!$A$5+1),
_xlfn.IFNA(
_xlfn.IFNA(
_xlfn.IFNA(
_xlfn.IFNA(
_xlfn.IFNA(
_xlfn.IFNA(
IF(_xlfn.XLOOKUP(AV$2,WatchbillMONTHLY!$A$3:$U$3,OFFSET(WatchbillMONTHLY!$A$3:$U$3,1,2))=IF(_xlfn.XLOOKUP($A10,INDIRECT("_"&amp;_xlfn.XLOOKUP(AV$2,WatchbillMONTHLY!$A$3:$U$3,OFFSET(WatchbillMONTHLY!$A$3:$U$3,1,2))),INDIRECT("_"&amp;_xlfn.XLOOKUP(AV$2,WatchbillMONTHLY!$A$3:$U$3,OFFSET(WatchbillMONTHLY!$A$3:$U$3,1,2))))=$A10,_xlfn.XLOOKUP(AV$2,WatchbillMONTHLY!$A$3:$U$3,OFFSET(WatchbillMONTHLY!$A$3:$U$3,1,2)),FALSE),TRUE,FALSE),
IF(_xlfn.XLOOKUP(AV$2,WatchbillMONTHLY!$A$20:$U$20,OFFSET(WatchbillMONTHLY!$A$20:$U$20,1,2))=IF(_xlfn.XLOOKUP($A10,INDIRECT("_"&amp;_xlfn.XLOOKUP(AV$2,WatchbillMONTHLY!$A$20:$U$20,OFFSET(WatchbillMONTHLY!$A$20:$U$20,1,2))),INDIRECT("_"&amp;_xlfn.XLOOKUP(AV$2,WatchbillMONTHLY!$A$20:$U$20,OFFSET(WatchbillMONTHLY!$A$20:$U$20,1,2))))=$A10,_xlfn.XLOOKUP(AV$2,WatchbillMONTHLY!$A$20:$U$20,OFFSET(WatchbillMONTHLY!$A$20:$U$20,1,2)),FALSE),TRUE,FALSE)),
IF(_xlfn.XLOOKUP(AV$2,WatchbillMONTHLY!$A$37:$U$37,OFFSET(WatchbillMONTHLY!$A$37:$U$37,1,2))=IF(_xlfn.XLOOKUP($A10,INDIRECT("_"&amp;_xlfn.XLOOKUP(AV$2,WatchbillMONTHLY!$A$37:$U$37,OFFSET(WatchbillMONTHLY!$A$37:$U$37,1,2))),INDIRECT("_"&amp;_xlfn.XLOOKUP(AV$2,WatchbillMONTHLY!$A$37:$U$37,OFFSET(WatchbillMONTHLY!$A$37:$U$37,1,2))))=$A10,_xlfn.XLOOKUP(AV$2,WatchbillMONTHLY!$A$37:$U$37,OFFSET(WatchbillMONTHLY!$A$37:$U$37,1,2)),FALSE),TRUE,FALSE)),
IF(_xlfn.XLOOKUP(AV$2,WatchbillMONTHLY!$A$54:$U$54,OFFSET(WatchbillMONTHLY!$A$54:$U$54,1,2))=IF(_xlfn.XLOOKUP($A10,INDIRECT("_"&amp;_xlfn.XLOOKUP(AV$2,WatchbillMONTHLY!$A$54:$U$54,OFFSET(WatchbillMONTHLY!$A$54:$U$54,1,2))),INDIRECT("_"&amp;_xlfn.XLOOKUP(AV$2,WatchbillMONTHLY!$A$54:$U$54,OFFSET(WatchbillMONTHLY!$A$54:$U$54,1,2))))=$A10,_xlfn.XLOOKUP(AV$2,WatchbillMONTHLY!$A$54:$U$54,OFFSET(WatchbillMONTHLY!$A$54:$U$54,1,2)),FALSE),TRUE,FALSE)),
IF(_xlfn.XLOOKUP(AV$2,WatchbillMONTHLY!$A$71:$U$71,OFFSET(WatchbillMONTHLY!$A$71:$U$71,1,2))=IF(_xlfn.XLOOKUP($A10,INDIRECT("_"&amp;_xlfn.XLOOKUP(AV$2,WatchbillMONTHLY!$A$71:$U$71,OFFSET(WatchbillMONTHLY!$A$71:$U$71,1,2))),INDIRECT("_"&amp;_xlfn.XLOOKUP(AV$2,WatchbillMONTHLY!$A$71:$U$71,OFFSET(WatchbillMONTHLY!$A$71:$U$71,1,2))))=$A10,_xlfn.XLOOKUP(AV$2,WatchbillMONTHLY!$A$71:$U$71,OFFSET(WatchbillMONTHLY!$A$71:$U$71,1,2)),FALSE),TRUE,FALSE)),
IF(_xlfn.XLOOKUP(AV$2,WatchbillMONTHLY!$A$88:$U$88,OFFSET(WatchbillMONTHLY!$A$88:$U$88,1,2))=IF(_xlfn.XLOOKUP($A10,INDIRECT("_"&amp;_xlfn.XLOOKUP(AV$2,WatchbillMONTHLY!$A$88:$U$88,OFFSET(WatchbillMONTHLY!$A$88:$U$88,1,2))),INDIRECT("_"&amp;_xlfn.XLOOKUP(AV$2,WatchbillMONTHLY!$A$88:$U$88,OFFSET(WatchbillMONTHLY!$A$88:$U$88,1,2))))=$A10,_xlfn.XLOOKUP(AV$2,WatchbillMONTHLY!$A$88:$U$88,OFFSET(WatchbillMONTHLY!$A$88:$U$88,1,2)),FALSE),TRUE,FALSE)),
FALSE),FALSE)</f>
        <v>0</v>
      </c>
      <c r="AW10" s="209" t="b" cm="1">
        <f t="array" aca="1" ref="AW10" ca="1">IF(AND($A10 &gt; 0, P10 &gt; 0,AW$2&lt;MiscFormulas!$A$5+1),
_xlfn.IFNA(
_xlfn.IFNA(
_xlfn.IFNA(
_xlfn.IFNA(
_xlfn.IFNA(
_xlfn.IFNA(
IF(_xlfn.XLOOKUP(AW$2,WatchbillMONTHLY!$A$3:$U$3,OFFSET(WatchbillMONTHLY!$A$3:$U$3,1,2))=IF(_xlfn.XLOOKUP($A10,INDIRECT("_"&amp;_xlfn.XLOOKUP(AW$2,WatchbillMONTHLY!$A$3:$U$3,OFFSET(WatchbillMONTHLY!$A$3:$U$3,1,2))),INDIRECT("_"&amp;_xlfn.XLOOKUP(AW$2,WatchbillMONTHLY!$A$3:$U$3,OFFSET(WatchbillMONTHLY!$A$3:$U$3,1,2))))=$A10,_xlfn.XLOOKUP(AW$2,WatchbillMONTHLY!$A$3:$U$3,OFFSET(WatchbillMONTHLY!$A$3:$U$3,1,2)),FALSE),TRUE,FALSE),
IF(_xlfn.XLOOKUP(AW$2,WatchbillMONTHLY!$A$20:$U$20,OFFSET(WatchbillMONTHLY!$A$20:$U$20,1,2))=IF(_xlfn.XLOOKUP($A10,INDIRECT("_"&amp;_xlfn.XLOOKUP(AW$2,WatchbillMONTHLY!$A$20:$U$20,OFFSET(WatchbillMONTHLY!$A$20:$U$20,1,2))),INDIRECT("_"&amp;_xlfn.XLOOKUP(AW$2,WatchbillMONTHLY!$A$20:$U$20,OFFSET(WatchbillMONTHLY!$A$20:$U$20,1,2))))=$A10,_xlfn.XLOOKUP(AW$2,WatchbillMONTHLY!$A$20:$U$20,OFFSET(WatchbillMONTHLY!$A$20:$U$20,1,2)),FALSE),TRUE,FALSE)),
IF(_xlfn.XLOOKUP(AW$2,WatchbillMONTHLY!$A$37:$U$37,OFFSET(WatchbillMONTHLY!$A$37:$U$37,1,2))=IF(_xlfn.XLOOKUP($A10,INDIRECT("_"&amp;_xlfn.XLOOKUP(AW$2,WatchbillMONTHLY!$A$37:$U$37,OFFSET(WatchbillMONTHLY!$A$37:$U$37,1,2))),INDIRECT("_"&amp;_xlfn.XLOOKUP(AW$2,WatchbillMONTHLY!$A$37:$U$37,OFFSET(WatchbillMONTHLY!$A$37:$U$37,1,2))))=$A10,_xlfn.XLOOKUP(AW$2,WatchbillMONTHLY!$A$37:$U$37,OFFSET(WatchbillMONTHLY!$A$37:$U$37,1,2)),FALSE),TRUE,FALSE)),
IF(_xlfn.XLOOKUP(AW$2,WatchbillMONTHLY!$A$54:$U$54,OFFSET(WatchbillMONTHLY!$A$54:$U$54,1,2))=IF(_xlfn.XLOOKUP($A10,INDIRECT("_"&amp;_xlfn.XLOOKUP(AW$2,WatchbillMONTHLY!$A$54:$U$54,OFFSET(WatchbillMONTHLY!$A$54:$U$54,1,2))),INDIRECT("_"&amp;_xlfn.XLOOKUP(AW$2,WatchbillMONTHLY!$A$54:$U$54,OFFSET(WatchbillMONTHLY!$A$54:$U$54,1,2))))=$A10,_xlfn.XLOOKUP(AW$2,WatchbillMONTHLY!$A$54:$U$54,OFFSET(WatchbillMONTHLY!$A$54:$U$54,1,2)),FALSE),TRUE,FALSE)),
IF(_xlfn.XLOOKUP(AW$2,WatchbillMONTHLY!$A$71:$U$71,OFFSET(WatchbillMONTHLY!$A$71:$U$71,1,2))=IF(_xlfn.XLOOKUP($A10,INDIRECT("_"&amp;_xlfn.XLOOKUP(AW$2,WatchbillMONTHLY!$A$71:$U$71,OFFSET(WatchbillMONTHLY!$A$71:$U$71,1,2))),INDIRECT("_"&amp;_xlfn.XLOOKUP(AW$2,WatchbillMONTHLY!$A$71:$U$71,OFFSET(WatchbillMONTHLY!$A$71:$U$71,1,2))))=$A10,_xlfn.XLOOKUP(AW$2,WatchbillMONTHLY!$A$71:$U$71,OFFSET(WatchbillMONTHLY!$A$71:$U$71,1,2)),FALSE),TRUE,FALSE)),
IF(_xlfn.XLOOKUP(AW$2,WatchbillMONTHLY!$A$88:$U$88,OFFSET(WatchbillMONTHLY!$A$88:$U$88,1,2))=IF(_xlfn.XLOOKUP($A10,INDIRECT("_"&amp;_xlfn.XLOOKUP(AW$2,WatchbillMONTHLY!$A$88:$U$88,OFFSET(WatchbillMONTHLY!$A$88:$U$88,1,2))),INDIRECT("_"&amp;_xlfn.XLOOKUP(AW$2,WatchbillMONTHLY!$A$88:$U$88,OFFSET(WatchbillMONTHLY!$A$88:$U$88,1,2))))=$A10,_xlfn.XLOOKUP(AW$2,WatchbillMONTHLY!$A$88:$U$88,OFFSET(WatchbillMONTHLY!$A$88:$U$88,1,2)),FALSE),TRUE,FALSE)),
FALSE),FALSE)</f>
        <v>0</v>
      </c>
      <c r="AX10" s="209" t="b" cm="1">
        <f t="array" aca="1" ref="AX10" ca="1">IF(AND($A10 &gt; 0, Q10 &gt; 0,AX$2&lt;MiscFormulas!$A$5+1),
_xlfn.IFNA(
_xlfn.IFNA(
_xlfn.IFNA(
_xlfn.IFNA(
_xlfn.IFNA(
_xlfn.IFNA(
IF(_xlfn.XLOOKUP(AX$2,WatchbillMONTHLY!$A$3:$U$3,OFFSET(WatchbillMONTHLY!$A$3:$U$3,1,2))=IF(_xlfn.XLOOKUP($A10,INDIRECT("_"&amp;_xlfn.XLOOKUP(AX$2,WatchbillMONTHLY!$A$3:$U$3,OFFSET(WatchbillMONTHLY!$A$3:$U$3,1,2))),INDIRECT("_"&amp;_xlfn.XLOOKUP(AX$2,WatchbillMONTHLY!$A$3:$U$3,OFFSET(WatchbillMONTHLY!$A$3:$U$3,1,2))))=$A10,_xlfn.XLOOKUP(AX$2,WatchbillMONTHLY!$A$3:$U$3,OFFSET(WatchbillMONTHLY!$A$3:$U$3,1,2)),FALSE),TRUE,FALSE),
IF(_xlfn.XLOOKUP(AX$2,WatchbillMONTHLY!$A$20:$U$20,OFFSET(WatchbillMONTHLY!$A$20:$U$20,1,2))=IF(_xlfn.XLOOKUP($A10,INDIRECT("_"&amp;_xlfn.XLOOKUP(AX$2,WatchbillMONTHLY!$A$20:$U$20,OFFSET(WatchbillMONTHLY!$A$20:$U$20,1,2))),INDIRECT("_"&amp;_xlfn.XLOOKUP(AX$2,WatchbillMONTHLY!$A$20:$U$20,OFFSET(WatchbillMONTHLY!$A$20:$U$20,1,2))))=$A10,_xlfn.XLOOKUP(AX$2,WatchbillMONTHLY!$A$20:$U$20,OFFSET(WatchbillMONTHLY!$A$20:$U$20,1,2)),FALSE),TRUE,FALSE)),
IF(_xlfn.XLOOKUP(AX$2,WatchbillMONTHLY!$A$37:$U$37,OFFSET(WatchbillMONTHLY!$A$37:$U$37,1,2))=IF(_xlfn.XLOOKUP($A10,INDIRECT("_"&amp;_xlfn.XLOOKUP(AX$2,WatchbillMONTHLY!$A$37:$U$37,OFFSET(WatchbillMONTHLY!$A$37:$U$37,1,2))),INDIRECT("_"&amp;_xlfn.XLOOKUP(AX$2,WatchbillMONTHLY!$A$37:$U$37,OFFSET(WatchbillMONTHLY!$A$37:$U$37,1,2))))=$A10,_xlfn.XLOOKUP(AX$2,WatchbillMONTHLY!$A$37:$U$37,OFFSET(WatchbillMONTHLY!$A$37:$U$37,1,2)),FALSE),TRUE,FALSE)),
IF(_xlfn.XLOOKUP(AX$2,WatchbillMONTHLY!$A$54:$U$54,OFFSET(WatchbillMONTHLY!$A$54:$U$54,1,2))=IF(_xlfn.XLOOKUP($A10,INDIRECT("_"&amp;_xlfn.XLOOKUP(AX$2,WatchbillMONTHLY!$A$54:$U$54,OFFSET(WatchbillMONTHLY!$A$54:$U$54,1,2))),INDIRECT("_"&amp;_xlfn.XLOOKUP(AX$2,WatchbillMONTHLY!$A$54:$U$54,OFFSET(WatchbillMONTHLY!$A$54:$U$54,1,2))))=$A10,_xlfn.XLOOKUP(AX$2,WatchbillMONTHLY!$A$54:$U$54,OFFSET(WatchbillMONTHLY!$A$54:$U$54,1,2)),FALSE),TRUE,FALSE)),
IF(_xlfn.XLOOKUP(AX$2,WatchbillMONTHLY!$A$71:$U$71,OFFSET(WatchbillMONTHLY!$A$71:$U$71,1,2))=IF(_xlfn.XLOOKUP($A10,INDIRECT("_"&amp;_xlfn.XLOOKUP(AX$2,WatchbillMONTHLY!$A$71:$U$71,OFFSET(WatchbillMONTHLY!$A$71:$U$71,1,2))),INDIRECT("_"&amp;_xlfn.XLOOKUP(AX$2,WatchbillMONTHLY!$A$71:$U$71,OFFSET(WatchbillMONTHLY!$A$71:$U$71,1,2))))=$A10,_xlfn.XLOOKUP(AX$2,WatchbillMONTHLY!$A$71:$U$71,OFFSET(WatchbillMONTHLY!$A$71:$U$71,1,2)),FALSE),TRUE,FALSE)),
IF(_xlfn.XLOOKUP(AX$2,WatchbillMONTHLY!$A$88:$U$88,OFFSET(WatchbillMONTHLY!$A$88:$U$88,1,2))=IF(_xlfn.XLOOKUP($A10,INDIRECT("_"&amp;_xlfn.XLOOKUP(AX$2,WatchbillMONTHLY!$A$88:$U$88,OFFSET(WatchbillMONTHLY!$A$88:$U$88,1,2))),INDIRECT("_"&amp;_xlfn.XLOOKUP(AX$2,WatchbillMONTHLY!$A$88:$U$88,OFFSET(WatchbillMONTHLY!$A$88:$U$88,1,2))))=$A10,_xlfn.XLOOKUP(AX$2,WatchbillMONTHLY!$A$88:$U$88,OFFSET(WatchbillMONTHLY!$A$88:$U$88,1,2)),FALSE),TRUE,FALSE)),
FALSE),FALSE)</f>
        <v>0</v>
      </c>
      <c r="AY10" s="209" t="b" cm="1">
        <f t="array" aca="1" ref="AY10" ca="1">IF(AND($A10 &gt; 0, R10 &gt; 0,AY$2&lt;MiscFormulas!$A$5+1),
_xlfn.IFNA(
_xlfn.IFNA(
_xlfn.IFNA(
_xlfn.IFNA(
_xlfn.IFNA(
_xlfn.IFNA(
IF(_xlfn.XLOOKUP(AY$2,WatchbillMONTHLY!$A$3:$U$3,OFFSET(WatchbillMONTHLY!$A$3:$U$3,1,2))=IF(_xlfn.XLOOKUP($A10,INDIRECT("_"&amp;_xlfn.XLOOKUP(AY$2,WatchbillMONTHLY!$A$3:$U$3,OFFSET(WatchbillMONTHLY!$A$3:$U$3,1,2))),INDIRECT("_"&amp;_xlfn.XLOOKUP(AY$2,WatchbillMONTHLY!$A$3:$U$3,OFFSET(WatchbillMONTHLY!$A$3:$U$3,1,2))))=$A10,_xlfn.XLOOKUP(AY$2,WatchbillMONTHLY!$A$3:$U$3,OFFSET(WatchbillMONTHLY!$A$3:$U$3,1,2)),FALSE),TRUE,FALSE),
IF(_xlfn.XLOOKUP(AY$2,WatchbillMONTHLY!$A$20:$U$20,OFFSET(WatchbillMONTHLY!$A$20:$U$20,1,2))=IF(_xlfn.XLOOKUP($A10,INDIRECT("_"&amp;_xlfn.XLOOKUP(AY$2,WatchbillMONTHLY!$A$20:$U$20,OFFSET(WatchbillMONTHLY!$A$20:$U$20,1,2))),INDIRECT("_"&amp;_xlfn.XLOOKUP(AY$2,WatchbillMONTHLY!$A$20:$U$20,OFFSET(WatchbillMONTHLY!$A$20:$U$20,1,2))))=$A10,_xlfn.XLOOKUP(AY$2,WatchbillMONTHLY!$A$20:$U$20,OFFSET(WatchbillMONTHLY!$A$20:$U$20,1,2)),FALSE),TRUE,FALSE)),
IF(_xlfn.XLOOKUP(AY$2,WatchbillMONTHLY!$A$37:$U$37,OFFSET(WatchbillMONTHLY!$A$37:$U$37,1,2))=IF(_xlfn.XLOOKUP($A10,INDIRECT("_"&amp;_xlfn.XLOOKUP(AY$2,WatchbillMONTHLY!$A$37:$U$37,OFFSET(WatchbillMONTHLY!$A$37:$U$37,1,2))),INDIRECT("_"&amp;_xlfn.XLOOKUP(AY$2,WatchbillMONTHLY!$A$37:$U$37,OFFSET(WatchbillMONTHLY!$A$37:$U$37,1,2))))=$A10,_xlfn.XLOOKUP(AY$2,WatchbillMONTHLY!$A$37:$U$37,OFFSET(WatchbillMONTHLY!$A$37:$U$37,1,2)),FALSE),TRUE,FALSE)),
IF(_xlfn.XLOOKUP(AY$2,WatchbillMONTHLY!$A$54:$U$54,OFFSET(WatchbillMONTHLY!$A$54:$U$54,1,2))=IF(_xlfn.XLOOKUP($A10,INDIRECT("_"&amp;_xlfn.XLOOKUP(AY$2,WatchbillMONTHLY!$A$54:$U$54,OFFSET(WatchbillMONTHLY!$A$54:$U$54,1,2))),INDIRECT("_"&amp;_xlfn.XLOOKUP(AY$2,WatchbillMONTHLY!$A$54:$U$54,OFFSET(WatchbillMONTHLY!$A$54:$U$54,1,2))))=$A10,_xlfn.XLOOKUP(AY$2,WatchbillMONTHLY!$A$54:$U$54,OFFSET(WatchbillMONTHLY!$A$54:$U$54,1,2)),FALSE),TRUE,FALSE)),
IF(_xlfn.XLOOKUP(AY$2,WatchbillMONTHLY!$A$71:$U$71,OFFSET(WatchbillMONTHLY!$A$71:$U$71,1,2))=IF(_xlfn.XLOOKUP($A10,INDIRECT("_"&amp;_xlfn.XLOOKUP(AY$2,WatchbillMONTHLY!$A$71:$U$71,OFFSET(WatchbillMONTHLY!$A$71:$U$71,1,2))),INDIRECT("_"&amp;_xlfn.XLOOKUP(AY$2,WatchbillMONTHLY!$A$71:$U$71,OFFSET(WatchbillMONTHLY!$A$71:$U$71,1,2))))=$A10,_xlfn.XLOOKUP(AY$2,WatchbillMONTHLY!$A$71:$U$71,OFFSET(WatchbillMONTHLY!$A$71:$U$71,1,2)),FALSE),TRUE,FALSE)),
IF(_xlfn.XLOOKUP(AY$2,WatchbillMONTHLY!$A$88:$U$88,OFFSET(WatchbillMONTHLY!$A$88:$U$88,1,2))=IF(_xlfn.XLOOKUP($A10,INDIRECT("_"&amp;_xlfn.XLOOKUP(AY$2,WatchbillMONTHLY!$A$88:$U$88,OFFSET(WatchbillMONTHLY!$A$88:$U$88,1,2))),INDIRECT("_"&amp;_xlfn.XLOOKUP(AY$2,WatchbillMONTHLY!$A$88:$U$88,OFFSET(WatchbillMONTHLY!$A$88:$U$88,1,2))))=$A10,_xlfn.XLOOKUP(AY$2,WatchbillMONTHLY!$A$88:$U$88,OFFSET(WatchbillMONTHLY!$A$88:$U$88,1,2)),FALSE),TRUE,FALSE)),
FALSE),FALSE)</f>
        <v>0</v>
      </c>
      <c r="AZ10" s="209" t="b" cm="1">
        <f t="array" aca="1" ref="AZ10" ca="1">IF(AND($A10 &gt; 0, S10 &gt; 0,AZ$2&lt;MiscFormulas!$A$5+1),
_xlfn.IFNA(
_xlfn.IFNA(
_xlfn.IFNA(
_xlfn.IFNA(
_xlfn.IFNA(
_xlfn.IFNA(
IF(_xlfn.XLOOKUP(AZ$2,WatchbillMONTHLY!$A$3:$U$3,OFFSET(WatchbillMONTHLY!$A$3:$U$3,1,2))=IF(_xlfn.XLOOKUP($A10,INDIRECT("_"&amp;_xlfn.XLOOKUP(AZ$2,WatchbillMONTHLY!$A$3:$U$3,OFFSET(WatchbillMONTHLY!$A$3:$U$3,1,2))),INDIRECT("_"&amp;_xlfn.XLOOKUP(AZ$2,WatchbillMONTHLY!$A$3:$U$3,OFFSET(WatchbillMONTHLY!$A$3:$U$3,1,2))))=$A10,_xlfn.XLOOKUP(AZ$2,WatchbillMONTHLY!$A$3:$U$3,OFFSET(WatchbillMONTHLY!$A$3:$U$3,1,2)),FALSE),TRUE,FALSE),
IF(_xlfn.XLOOKUP(AZ$2,WatchbillMONTHLY!$A$20:$U$20,OFFSET(WatchbillMONTHLY!$A$20:$U$20,1,2))=IF(_xlfn.XLOOKUP($A10,INDIRECT("_"&amp;_xlfn.XLOOKUP(AZ$2,WatchbillMONTHLY!$A$20:$U$20,OFFSET(WatchbillMONTHLY!$A$20:$U$20,1,2))),INDIRECT("_"&amp;_xlfn.XLOOKUP(AZ$2,WatchbillMONTHLY!$A$20:$U$20,OFFSET(WatchbillMONTHLY!$A$20:$U$20,1,2))))=$A10,_xlfn.XLOOKUP(AZ$2,WatchbillMONTHLY!$A$20:$U$20,OFFSET(WatchbillMONTHLY!$A$20:$U$20,1,2)),FALSE),TRUE,FALSE)),
IF(_xlfn.XLOOKUP(AZ$2,WatchbillMONTHLY!$A$37:$U$37,OFFSET(WatchbillMONTHLY!$A$37:$U$37,1,2))=IF(_xlfn.XLOOKUP($A10,INDIRECT("_"&amp;_xlfn.XLOOKUP(AZ$2,WatchbillMONTHLY!$A$37:$U$37,OFFSET(WatchbillMONTHLY!$A$37:$U$37,1,2))),INDIRECT("_"&amp;_xlfn.XLOOKUP(AZ$2,WatchbillMONTHLY!$A$37:$U$37,OFFSET(WatchbillMONTHLY!$A$37:$U$37,1,2))))=$A10,_xlfn.XLOOKUP(AZ$2,WatchbillMONTHLY!$A$37:$U$37,OFFSET(WatchbillMONTHLY!$A$37:$U$37,1,2)),FALSE),TRUE,FALSE)),
IF(_xlfn.XLOOKUP(AZ$2,WatchbillMONTHLY!$A$54:$U$54,OFFSET(WatchbillMONTHLY!$A$54:$U$54,1,2))=IF(_xlfn.XLOOKUP($A10,INDIRECT("_"&amp;_xlfn.XLOOKUP(AZ$2,WatchbillMONTHLY!$A$54:$U$54,OFFSET(WatchbillMONTHLY!$A$54:$U$54,1,2))),INDIRECT("_"&amp;_xlfn.XLOOKUP(AZ$2,WatchbillMONTHLY!$A$54:$U$54,OFFSET(WatchbillMONTHLY!$A$54:$U$54,1,2))))=$A10,_xlfn.XLOOKUP(AZ$2,WatchbillMONTHLY!$A$54:$U$54,OFFSET(WatchbillMONTHLY!$A$54:$U$54,1,2)),FALSE),TRUE,FALSE)),
IF(_xlfn.XLOOKUP(AZ$2,WatchbillMONTHLY!$A$71:$U$71,OFFSET(WatchbillMONTHLY!$A$71:$U$71,1,2))=IF(_xlfn.XLOOKUP($A10,INDIRECT("_"&amp;_xlfn.XLOOKUP(AZ$2,WatchbillMONTHLY!$A$71:$U$71,OFFSET(WatchbillMONTHLY!$A$71:$U$71,1,2))),INDIRECT("_"&amp;_xlfn.XLOOKUP(AZ$2,WatchbillMONTHLY!$A$71:$U$71,OFFSET(WatchbillMONTHLY!$A$71:$U$71,1,2))))=$A10,_xlfn.XLOOKUP(AZ$2,WatchbillMONTHLY!$A$71:$U$71,OFFSET(WatchbillMONTHLY!$A$71:$U$71,1,2)),FALSE),TRUE,FALSE)),
IF(_xlfn.XLOOKUP(AZ$2,WatchbillMONTHLY!$A$88:$U$88,OFFSET(WatchbillMONTHLY!$A$88:$U$88,1,2))=IF(_xlfn.XLOOKUP($A10,INDIRECT("_"&amp;_xlfn.XLOOKUP(AZ$2,WatchbillMONTHLY!$A$88:$U$88,OFFSET(WatchbillMONTHLY!$A$88:$U$88,1,2))),INDIRECT("_"&amp;_xlfn.XLOOKUP(AZ$2,WatchbillMONTHLY!$A$88:$U$88,OFFSET(WatchbillMONTHLY!$A$88:$U$88,1,2))))=$A10,_xlfn.XLOOKUP(AZ$2,WatchbillMONTHLY!$A$88:$U$88,OFFSET(WatchbillMONTHLY!$A$88:$U$88,1,2)),FALSE),TRUE,FALSE)),
FALSE),FALSE)</f>
        <v>0</v>
      </c>
      <c r="BA10" s="209" t="b" cm="1">
        <f t="array" aca="1" ref="BA10" ca="1">IF(AND($A10 &gt; 0, T10 &gt; 0,BA$2&lt;MiscFormulas!$A$5+1),
_xlfn.IFNA(
_xlfn.IFNA(
_xlfn.IFNA(
_xlfn.IFNA(
_xlfn.IFNA(
_xlfn.IFNA(
IF(_xlfn.XLOOKUP(BA$2,WatchbillMONTHLY!$A$3:$U$3,OFFSET(WatchbillMONTHLY!$A$3:$U$3,1,2))=IF(_xlfn.XLOOKUP($A10,INDIRECT("_"&amp;_xlfn.XLOOKUP(BA$2,WatchbillMONTHLY!$A$3:$U$3,OFFSET(WatchbillMONTHLY!$A$3:$U$3,1,2))),INDIRECT("_"&amp;_xlfn.XLOOKUP(BA$2,WatchbillMONTHLY!$A$3:$U$3,OFFSET(WatchbillMONTHLY!$A$3:$U$3,1,2))))=$A10,_xlfn.XLOOKUP(BA$2,WatchbillMONTHLY!$A$3:$U$3,OFFSET(WatchbillMONTHLY!$A$3:$U$3,1,2)),FALSE),TRUE,FALSE),
IF(_xlfn.XLOOKUP(BA$2,WatchbillMONTHLY!$A$20:$U$20,OFFSET(WatchbillMONTHLY!$A$20:$U$20,1,2))=IF(_xlfn.XLOOKUP($A10,INDIRECT("_"&amp;_xlfn.XLOOKUP(BA$2,WatchbillMONTHLY!$A$20:$U$20,OFFSET(WatchbillMONTHLY!$A$20:$U$20,1,2))),INDIRECT("_"&amp;_xlfn.XLOOKUP(BA$2,WatchbillMONTHLY!$A$20:$U$20,OFFSET(WatchbillMONTHLY!$A$20:$U$20,1,2))))=$A10,_xlfn.XLOOKUP(BA$2,WatchbillMONTHLY!$A$20:$U$20,OFFSET(WatchbillMONTHLY!$A$20:$U$20,1,2)),FALSE),TRUE,FALSE)),
IF(_xlfn.XLOOKUP(BA$2,WatchbillMONTHLY!$A$37:$U$37,OFFSET(WatchbillMONTHLY!$A$37:$U$37,1,2))=IF(_xlfn.XLOOKUP($A10,INDIRECT("_"&amp;_xlfn.XLOOKUP(BA$2,WatchbillMONTHLY!$A$37:$U$37,OFFSET(WatchbillMONTHLY!$A$37:$U$37,1,2))),INDIRECT("_"&amp;_xlfn.XLOOKUP(BA$2,WatchbillMONTHLY!$A$37:$U$37,OFFSET(WatchbillMONTHLY!$A$37:$U$37,1,2))))=$A10,_xlfn.XLOOKUP(BA$2,WatchbillMONTHLY!$A$37:$U$37,OFFSET(WatchbillMONTHLY!$A$37:$U$37,1,2)),FALSE),TRUE,FALSE)),
IF(_xlfn.XLOOKUP(BA$2,WatchbillMONTHLY!$A$54:$U$54,OFFSET(WatchbillMONTHLY!$A$54:$U$54,1,2))=IF(_xlfn.XLOOKUP($A10,INDIRECT("_"&amp;_xlfn.XLOOKUP(BA$2,WatchbillMONTHLY!$A$54:$U$54,OFFSET(WatchbillMONTHLY!$A$54:$U$54,1,2))),INDIRECT("_"&amp;_xlfn.XLOOKUP(BA$2,WatchbillMONTHLY!$A$54:$U$54,OFFSET(WatchbillMONTHLY!$A$54:$U$54,1,2))))=$A10,_xlfn.XLOOKUP(BA$2,WatchbillMONTHLY!$A$54:$U$54,OFFSET(WatchbillMONTHLY!$A$54:$U$54,1,2)),FALSE),TRUE,FALSE)),
IF(_xlfn.XLOOKUP(BA$2,WatchbillMONTHLY!$A$71:$U$71,OFFSET(WatchbillMONTHLY!$A$71:$U$71,1,2))=IF(_xlfn.XLOOKUP($A10,INDIRECT("_"&amp;_xlfn.XLOOKUP(BA$2,WatchbillMONTHLY!$A$71:$U$71,OFFSET(WatchbillMONTHLY!$A$71:$U$71,1,2))),INDIRECT("_"&amp;_xlfn.XLOOKUP(BA$2,WatchbillMONTHLY!$A$71:$U$71,OFFSET(WatchbillMONTHLY!$A$71:$U$71,1,2))))=$A10,_xlfn.XLOOKUP(BA$2,WatchbillMONTHLY!$A$71:$U$71,OFFSET(WatchbillMONTHLY!$A$71:$U$71,1,2)),FALSE),TRUE,FALSE)),
IF(_xlfn.XLOOKUP(BA$2,WatchbillMONTHLY!$A$88:$U$88,OFFSET(WatchbillMONTHLY!$A$88:$U$88,1,2))=IF(_xlfn.XLOOKUP($A10,INDIRECT("_"&amp;_xlfn.XLOOKUP(BA$2,WatchbillMONTHLY!$A$88:$U$88,OFFSET(WatchbillMONTHLY!$A$88:$U$88,1,2))),INDIRECT("_"&amp;_xlfn.XLOOKUP(BA$2,WatchbillMONTHLY!$A$88:$U$88,OFFSET(WatchbillMONTHLY!$A$88:$U$88,1,2))))=$A10,_xlfn.XLOOKUP(BA$2,WatchbillMONTHLY!$A$88:$U$88,OFFSET(WatchbillMONTHLY!$A$88:$U$88,1,2)),FALSE),TRUE,FALSE)),
FALSE),FALSE)</f>
        <v>0</v>
      </c>
      <c r="BB10" s="209" t="b" cm="1">
        <f t="array" aca="1" ref="BB10" ca="1">IF(AND($A10 &gt; 0, U10 &gt; 0,BB$2&lt;MiscFormulas!$A$5+1),
_xlfn.IFNA(
_xlfn.IFNA(
_xlfn.IFNA(
_xlfn.IFNA(
_xlfn.IFNA(
_xlfn.IFNA(
IF(_xlfn.XLOOKUP(BB$2,WatchbillMONTHLY!$A$3:$U$3,OFFSET(WatchbillMONTHLY!$A$3:$U$3,1,2))=IF(_xlfn.XLOOKUP($A10,INDIRECT("_"&amp;_xlfn.XLOOKUP(BB$2,WatchbillMONTHLY!$A$3:$U$3,OFFSET(WatchbillMONTHLY!$A$3:$U$3,1,2))),INDIRECT("_"&amp;_xlfn.XLOOKUP(BB$2,WatchbillMONTHLY!$A$3:$U$3,OFFSET(WatchbillMONTHLY!$A$3:$U$3,1,2))))=$A10,_xlfn.XLOOKUP(BB$2,WatchbillMONTHLY!$A$3:$U$3,OFFSET(WatchbillMONTHLY!$A$3:$U$3,1,2)),FALSE),TRUE,FALSE),
IF(_xlfn.XLOOKUP(BB$2,WatchbillMONTHLY!$A$20:$U$20,OFFSET(WatchbillMONTHLY!$A$20:$U$20,1,2))=IF(_xlfn.XLOOKUP($A10,INDIRECT("_"&amp;_xlfn.XLOOKUP(BB$2,WatchbillMONTHLY!$A$20:$U$20,OFFSET(WatchbillMONTHLY!$A$20:$U$20,1,2))),INDIRECT("_"&amp;_xlfn.XLOOKUP(BB$2,WatchbillMONTHLY!$A$20:$U$20,OFFSET(WatchbillMONTHLY!$A$20:$U$20,1,2))))=$A10,_xlfn.XLOOKUP(BB$2,WatchbillMONTHLY!$A$20:$U$20,OFFSET(WatchbillMONTHLY!$A$20:$U$20,1,2)),FALSE),TRUE,FALSE)),
IF(_xlfn.XLOOKUP(BB$2,WatchbillMONTHLY!$A$37:$U$37,OFFSET(WatchbillMONTHLY!$A$37:$U$37,1,2))=IF(_xlfn.XLOOKUP($A10,INDIRECT("_"&amp;_xlfn.XLOOKUP(BB$2,WatchbillMONTHLY!$A$37:$U$37,OFFSET(WatchbillMONTHLY!$A$37:$U$37,1,2))),INDIRECT("_"&amp;_xlfn.XLOOKUP(BB$2,WatchbillMONTHLY!$A$37:$U$37,OFFSET(WatchbillMONTHLY!$A$37:$U$37,1,2))))=$A10,_xlfn.XLOOKUP(BB$2,WatchbillMONTHLY!$A$37:$U$37,OFFSET(WatchbillMONTHLY!$A$37:$U$37,1,2)),FALSE),TRUE,FALSE)),
IF(_xlfn.XLOOKUP(BB$2,WatchbillMONTHLY!$A$54:$U$54,OFFSET(WatchbillMONTHLY!$A$54:$U$54,1,2))=IF(_xlfn.XLOOKUP($A10,INDIRECT("_"&amp;_xlfn.XLOOKUP(BB$2,WatchbillMONTHLY!$A$54:$U$54,OFFSET(WatchbillMONTHLY!$A$54:$U$54,1,2))),INDIRECT("_"&amp;_xlfn.XLOOKUP(BB$2,WatchbillMONTHLY!$A$54:$U$54,OFFSET(WatchbillMONTHLY!$A$54:$U$54,1,2))))=$A10,_xlfn.XLOOKUP(BB$2,WatchbillMONTHLY!$A$54:$U$54,OFFSET(WatchbillMONTHLY!$A$54:$U$54,1,2)),FALSE),TRUE,FALSE)),
IF(_xlfn.XLOOKUP(BB$2,WatchbillMONTHLY!$A$71:$U$71,OFFSET(WatchbillMONTHLY!$A$71:$U$71,1,2))=IF(_xlfn.XLOOKUP($A10,INDIRECT("_"&amp;_xlfn.XLOOKUP(BB$2,WatchbillMONTHLY!$A$71:$U$71,OFFSET(WatchbillMONTHLY!$A$71:$U$71,1,2))),INDIRECT("_"&amp;_xlfn.XLOOKUP(BB$2,WatchbillMONTHLY!$A$71:$U$71,OFFSET(WatchbillMONTHLY!$A$71:$U$71,1,2))))=$A10,_xlfn.XLOOKUP(BB$2,WatchbillMONTHLY!$A$71:$U$71,OFFSET(WatchbillMONTHLY!$A$71:$U$71,1,2)),FALSE),TRUE,FALSE)),
IF(_xlfn.XLOOKUP(BB$2,WatchbillMONTHLY!$A$88:$U$88,OFFSET(WatchbillMONTHLY!$A$88:$U$88,1,2))=IF(_xlfn.XLOOKUP($A10,INDIRECT("_"&amp;_xlfn.XLOOKUP(BB$2,WatchbillMONTHLY!$A$88:$U$88,OFFSET(WatchbillMONTHLY!$A$88:$U$88,1,2))),INDIRECT("_"&amp;_xlfn.XLOOKUP(BB$2,WatchbillMONTHLY!$A$88:$U$88,OFFSET(WatchbillMONTHLY!$A$88:$U$88,1,2))))=$A10,_xlfn.XLOOKUP(BB$2,WatchbillMONTHLY!$A$88:$U$88,OFFSET(WatchbillMONTHLY!$A$88:$U$88,1,2)),FALSE),TRUE,FALSE)),
FALSE),FALSE)</f>
        <v>0</v>
      </c>
      <c r="BC10" s="209" t="b" cm="1">
        <f t="array" aca="1" ref="BC10" ca="1">IF(AND($A10 &gt; 0, V10 &gt; 0,BC$2&lt;MiscFormulas!$A$5+1),
_xlfn.IFNA(
_xlfn.IFNA(
_xlfn.IFNA(
_xlfn.IFNA(
_xlfn.IFNA(
_xlfn.IFNA(
IF(_xlfn.XLOOKUP(BC$2,WatchbillMONTHLY!$A$3:$U$3,OFFSET(WatchbillMONTHLY!$A$3:$U$3,1,2))=IF(_xlfn.XLOOKUP($A10,INDIRECT("_"&amp;_xlfn.XLOOKUP(BC$2,WatchbillMONTHLY!$A$3:$U$3,OFFSET(WatchbillMONTHLY!$A$3:$U$3,1,2))),INDIRECT("_"&amp;_xlfn.XLOOKUP(BC$2,WatchbillMONTHLY!$A$3:$U$3,OFFSET(WatchbillMONTHLY!$A$3:$U$3,1,2))))=$A10,_xlfn.XLOOKUP(BC$2,WatchbillMONTHLY!$A$3:$U$3,OFFSET(WatchbillMONTHLY!$A$3:$U$3,1,2)),FALSE),TRUE,FALSE),
IF(_xlfn.XLOOKUP(BC$2,WatchbillMONTHLY!$A$20:$U$20,OFFSET(WatchbillMONTHLY!$A$20:$U$20,1,2))=IF(_xlfn.XLOOKUP($A10,INDIRECT("_"&amp;_xlfn.XLOOKUP(BC$2,WatchbillMONTHLY!$A$20:$U$20,OFFSET(WatchbillMONTHLY!$A$20:$U$20,1,2))),INDIRECT("_"&amp;_xlfn.XLOOKUP(BC$2,WatchbillMONTHLY!$A$20:$U$20,OFFSET(WatchbillMONTHLY!$A$20:$U$20,1,2))))=$A10,_xlfn.XLOOKUP(BC$2,WatchbillMONTHLY!$A$20:$U$20,OFFSET(WatchbillMONTHLY!$A$20:$U$20,1,2)),FALSE),TRUE,FALSE)),
IF(_xlfn.XLOOKUP(BC$2,WatchbillMONTHLY!$A$37:$U$37,OFFSET(WatchbillMONTHLY!$A$37:$U$37,1,2))=IF(_xlfn.XLOOKUP($A10,INDIRECT("_"&amp;_xlfn.XLOOKUP(BC$2,WatchbillMONTHLY!$A$37:$U$37,OFFSET(WatchbillMONTHLY!$A$37:$U$37,1,2))),INDIRECT("_"&amp;_xlfn.XLOOKUP(BC$2,WatchbillMONTHLY!$A$37:$U$37,OFFSET(WatchbillMONTHLY!$A$37:$U$37,1,2))))=$A10,_xlfn.XLOOKUP(BC$2,WatchbillMONTHLY!$A$37:$U$37,OFFSET(WatchbillMONTHLY!$A$37:$U$37,1,2)),FALSE),TRUE,FALSE)),
IF(_xlfn.XLOOKUP(BC$2,WatchbillMONTHLY!$A$54:$U$54,OFFSET(WatchbillMONTHLY!$A$54:$U$54,1,2))=IF(_xlfn.XLOOKUP($A10,INDIRECT("_"&amp;_xlfn.XLOOKUP(BC$2,WatchbillMONTHLY!$A$54:$U$54,OFFSET(WatchbillMONTHLY!$A$54:$U$54,1,2))),INDIRECT("_"&amp;_xlfn.XLOOKUP(BC$2,WatchbillMONTHLY!$A$54:$U$54,OFFSET(WatchbillMONTHLY!$A$54:$U$54,1,2))))=$A10,_xlfn.XLOOKUP(BC$2,WatchbillMONTHLY!$A$54:$U$54,OFFSET(WatchbillMONTHLY!$A$54:$U$54,1,2)),FALSE),TRUE,FALSE)),
IF(_xlfn.XLOOKUP(BC$2,WatchbillMONTHLY!$A$71:$U$71,OFFSET(WatchbillMONTHLY!$A$71:$U$71,1,2))=IF(_xlfn.XLOOKUP($A10,INDIRECT("_"&amp;_xlfn.XLOOKUP(BC$2,WatchbillMONTHLY!$A$71:$U$71,OFFSET(WatchbillMONTHLY!$A$71:$U$71,1,2))),INDIRECT("_"&amp;_xlfn.XLOOKUP(BC$2,WatchbillMONTHLY!$A$71:$U$71,OFFSET(WatchbillMONTHLY!$A$71:$U$71,1,2))))=$A10,_xlfn.XLOOKUP(BC$2,WatchbillMONTHLY!$A$71:$U$71,OFFSET(WatchbillMONTHLY!$A$71:$U$71,1,2)),FALSE),TRUE,FALSE)),
IF(_xlfn.XLOOKUP(BC$2,WatchbillMONTHLY!$A$88:$U$88,OFFSET(WatchbillMONTHLY!$A$88:$U$88,1,2))=IF(_xlfn.XLOOKUP($A10,INDIRECT("_"&amp;_xlfn.XLOOKUP(BC$2,WatchbillMONTHLY!$A$88:$U$88,OFFSET(WatchbillMONTHLY!$A$88:$U$88,1,2))),INDIRECT("_"&amp;_xlfn.XLOOKUP(BC$2,WatchbillMONTHLY!$A$88:$U$88,OFFSET(WatchbillMONTHLY!$A$88:$U$88,1,2))))=$A10,_xlfn.XLOOKUP(BC$2,WatchbillMONTHLY!$A$88:$U$88,OFFSET(WatchbillMONTHLY!$A$88:$U$88,1,2)),FALSE),TRUE,FALSE)),
FALSE),FALSE)</f>
        <v>0</v>
      </c>
      <c r="BD10" s="209" t="b" cm="1">
        <f t="array" aca="1" ref="BD10" ca="1">IF(AND($A10 &gt; 0, W10 &gt; 0,BD$2&lt;MiscFormulas!$A$5+1),
_xlfn.IFNA(
_xlfn.IFNA(
_xlfn.IFNA(
_xlfn.IFNA(
_xlfn.IFNA(
_xlfn.IFNA(
IF(_xlfn.XLOOKUP(BD$2,WatchbillMONTHLY!$A$3:$U$3,OFFSET(WatchbillMONTHLY!$A$3:$U$3,1,2))=IF(_xlfn.XLOOKUP($A10,INDIRECT("_"&amp;_xlfn.XLOOKUP(BD$2,WatchbillMONTHLY!$A$3:$U$3,OFFSET(WatchbillMONTHLY!$A$3:$U$3,1,2))),INDIRECT("_"&amp;_xlfn.XLOOKUP(BD$2,WatchbillMONTHLY!$A$3:$U$3,OFFSET(WatchbillMONTHLY!$A$3:$U$3,1,2))))=$A10,_xlfn.XLOOKUP(BD$2,WatchbillMONTHLY!$A$3:$U$3,OFFSET(WatchbillMONTHLY!$A$3:$U$3,1,2)),FALSE),TRUE,FALSE),
IF(_xlfn.XLOOKUP(BD$2,WatchbillMONTHLY!$A$20:$U$20,OFFSET(WatchbillMONTHLY!$A$20:$U$20,1,2))=IF(_xlfn.XLOOKUP($A10,INDIRECT("_"&amp;_xlfn.XLOOKUP(BD$2,WatchbillMONTHLY!$A$20:$U$20,OFFSET(WatchbillMONTHLY!$A$20:$U$20,1,2))),INDIRECT("_"&amp;_xlfn.XLOOKUP(BD$2,WatchbillMONTHLY!$A$20:$U$20,OFFSET(WatchbillMONTHLY!$A$20:$U$20,1,2))))=$A10,_xlfn.XLOOKUP(BD$2,WatchbillMONTHLY!$A$20:$U$20,OFFSET(WatchbillMONTHLY!$A$20:$U$20,1,2)),FALSE),TRUE,FALSE)),
IF(_xlfn.XLOOKUP(BD$2,WatchbillMONTHLY!$A$37:$U$37,OFFSET(WatchbillMONTHLY!$A$37:$U$37,1,2))=IF(_xlfn.XLOOKUP($A10,INDIRECT("_"&amp;_xlfn.XLOOKUP(BD$2,WatchbillMONTHLY!$A$37:$U$37,OFFSET(WatchbillMONTHLY!$A$37:$U$37,1,2))),INDIRECT("_"&amp;_xlfn.XLOOKUP(BD$2,WatchbillMONTHLY!$A$37:$U$37,OFFSET(WatchbillMONTHLY!$A$37:$U$37,1,2))))=$A10,_xlfn.XLOOKUP(BD$2,WatchbillMONTHLY!$A$37:$U$37,OFFSET(WatchbillMONTHLY!$A$37:$U$37,1,2)),FALSE),TRUE,FALSE)),
IF(_xlfn.XLOOKUP(BD$2,WatchbillMONTHLY!$A$54:$U$54,OFFSET(WatchbillMONTHLY!$A$54:$U$54,1,2))=IF(_xlfn.XLOOKUP($A10,INDIRECT("_"&amp;_xlfn.XLOOKUP(BD$2,WatchbillMONTHLY!$A$54:$U$54,OFFSET(WatchbillMONTHLY!$A$54:$U$54,1,2))),INDIRECT("_"&amp;_xlfn.XLOOKUP(BD$2,WatchbillMONTHLY!$A$54:$U$54,OFFSET(WatchbillMONTHLY!$A$54:$U$54,1,2))))=$A10,_xlfn.XLOOKUP(BD$2,WatchbillMONTHLY!$A$54:$U$54,OFFSET(WatchbillMONTHLY!$A$54:$U$54,1,2)),FALSE),TRUE,FALSE)),
IF(_xlfn.XLOOKUP(BD$2,WatchbillMONTHLY!$A$71:$U$71,OFFSET(WatchbillMONTHLY!$A$71:$U$71,1,2))=IF(_xlfn.XLOOKUP($A10,INDIRECT("_"&amp;_xlfn.XLOOKUP(BD$2,WatchbillMONTHLY!$A$71:$U$71,OFFSET(WatchbillMONTHLY!$A$71:$U$71,1,2))),INDIRECT("_"&amp;_xlfn.XLOOKUP(BD$2,WatchbillMONTHLY!$A$71:$U$71,OFFSET(WatchbillMONTHLY!$A$71:$U$71,1,2))))=$A10,_xlfn.XLOOKUP(BD$2,WatchbillMONTHLY!$A$71:$U$71,OFFSET(WatchbillMONTHLY!$A$71:$U$71,1,2)),FALSE),TRUE,FALSE)),
IF(_xlfn.XLOOKUP(BD$2,WatchbillMONTHLY!$A$88:$U$88,OFFSET(WatchbillMONTHLY!$A$88:$U$88,1,2))=IF(_xlfn.XLOOKUP($A10,INDIRECT("_"&amp;_xlfn.XLOOKUP(BD$2,WatchbillMONTHLY!$A$88:$U$88,OFFSET(WatchbillMONTHLY!$A$88:$U$88,1,2))),INDIRECT("_"&amp;_xlfn.XLOOKUP(BD$2,WatchbillMONTHLY!$A$88:$U$88,OFFSET(WatchbillMONTHLY!$A$88:$U$88,1,2))))=$A10,_xlfn.XLOOKUP(BD$2,WatchbillMONTHLY!$A$88:$U$88,OFFSET(WatchbillMONTHLY!$A$88:$U$88,1,2)),FALSE),TRUE,FALSE)),
FALSE),FALSE)</f>
        <v>0</v>
      </c>
      <c r="BE10" s="209" t="b" cm="1">
        <f t="array" aca="1" ref="BE10" ca="1">IF(AND($A10 &gt; 0, X10 &gt; 0,BE$2&lt;MiscFormulas!$A$5+1),
_xlfn.IFNA(
_xlfn.IFNA(
_xlfn.IFNA(
_xlfn.IFNA(
_xlfn.IFNA(
_xlfn.IFNA(
IF(_xlfn.XLOOKUP(BE$2,WatchbillMONTHLY!$A$3:$U$3,OFFSET(WatchbillMONTHLY!$A$3:$U$3,1,2))=IF(_xlfn.XLOOKUP($A10,INDIRECT("_"&amp;_xlfn.XLOOKUP(BE$2,WatchbillMONTHLY!$A$3:$U$3,OFFSET(WatchbillMONTHLY!$A$3:$U$3,1,2))),INDIRECT("_"&amp;_xlfn.XLOOKUP(BE$2,WatchbillMONTHLY!$A$3:$U$3,OFFSET(WatchbillMONTHLY!$A$3:$U$3,1,2))))=$A10,_xlfn.XLOOKUP(BE$2,WatchbillMONTHLY!$A$3:$U$3,OFFSET(WatchbillMONTHLY!$A$3:$U$3,1,2)),FALSE),TRUE,FALSE),
IF(_xlfn.XLOOKUP(BE$2,WatchbillMONTHLY!$A$20:$U$20,OFFSET(WatchbillMONTHLY!$A$20:$U$20,1,2))=IF(_xlfn.XLOOKUP($A10,INDIRECT("_"&amp;_xlfn.XLOOKUP(BE$2,WatchbillMONTHLY!$A$20:$U$20,OFFSET(WatchbillMONTHLY!$A$20:$U$20,1,2))),INDIRECT("_"&amp;_xlfn.XLOOKUP(BE$2,WatchbillMONTHLY!$A$20:$U$20,OFFSET(WatchbillMONTHLY!$A$20:$U$20,1,2))))=$A10,_xlfn.XLOOKUP(BE$2,WatchbillMONTHLY!$A$20:$U$20,OFFSET(WatchbillMONTHLY!$A$20:$U$20,1,2)),FALSE),TRUE,FALSE)),
IF(_xlfn.XLOOKUP(BE$2,WatchbillMONTHLY!$A$37:$U$37,OFFSET(WatchbillMONTHLY!$A$37:$U$37,1,2))=IF(_xlfn.XLOOKUP($A10,INDIRECT("_"&amp;_xlfn.XLOOKUP(BE$2,WatchbillMONTHLY!$A$37:$U$37,OFFSET(WatchbillMONTHLY!$A$37:$U$37,1,2))),INDIRECT("_"&amp;_xlfn.XLOOKUP(BE$2,WatchbillMONTHLY!$A$37:$U$37,OFFSET(WatchbillMONTHLY!$A$37:$U$37,1,2))))=$A10,_xlfn.XLOOKUP(BE$2,WatchbillMONTHLY!$A$37:$U$37,OFFSET(WatchbillMONTHLY!$A$37:$U$37,1,2)),FALSE),TRUE,FALSE)),
IF(_xlfn.XLOOKUP(BE$2,WatchbillMONTHLY!$A$54:$U$54,OFFSET(WatchbillMONTHLY!$A$54:$U$54,1,2))=IF(_xlfn.XLOOKUP($A10,INDIRECT("_"&amp;_xlfn.XLOOKUP(BE$2,WatchbillMONTHLY!$A$54:$U$54,OFFSET(WatchbillMONTHLY!$A$54:$U$54,1,2))),INDIRECT("_"&amp;_xlfn.XLOOKUP(BE$2,WatchbillMONTHLY!$A$54:$U$54,OFFSET(WatchbillMONTHLY!$A$54:$U$54,1,2))))=$A10,_xlfn.XLOOKUP(BE$2,WatchbillMONTHLY!$A$54:$U$54,OFFSET(WatchbillMONTHLY!$A$54:$U$54,1,2)),FALSE),TRUE,FALSE)),
IF(_xlfn.XLOOKUP(BE$2,WatchbillMONTHLY!$A$71:$U$71,OFFSET(WatchbillMONTHLY!$A$71:$U$71,1,2))=IF(_xlfn.XLOOKUP($A10,INDIRECT("_"&amp;_xlfn.XLOOKUP(BE$2,WatchbillMONTHLY!$A$71:$U$71,OFFSET(WatchbillMONTHLY!$A$71:$U$71,1,2))),INDIRECT("_"&amp;_xlfn.XLOOKUP(BE$2,WatchbillMONTHLY!$A$71:$U$71,OFFSET(WatchbillMONTHLY!$A$71:$U$71,1,2))))=$A10,_xlfn.XLOOKUP(BE$2,WatchbillMONTHLY!$A$71:$U$71,OFFSET(WatchbillMONTHLY!$A$71:$U$71,1,2)),FALSE),TRUE,FALSE)),
IF(_xlfn.XLOOKUP(BE$2,WatchbillMONTHLY!$A$88:$U$88,OFFSET(WatchbillMONTHLY!$A$88:$U$88,1,2))=IF(_xlfn.XLOOKUP($A10,INDIRECT("_"&amp;_xlfn.XLOOKUP(BE$2,WatchbillMONTHLY!$A$88:$U$88,OFFSET(WatchbillMONTHLY!$A$88:$U$88,1,2))),INDIRECT("_"&amp;_xlfn.XLOOKUP(BE$2,WatchbillMONTHLY!$A$88:$U$88,OFFSET(WatchbillMONTHLY!$A$88:$U$88,1,2))))=$A10,_xlfn.XLOOKUP(BE$2,WatchbillMONTHLY!$A$88:$U$88,OFFSET(WatchbillMONTHLY!$A$88:$U$88,1,2)),FALSE),TRUE,FALSE)),
FALSE),FALSE)</f>
        <v>0</v>
      </c>
      <c r="BF10" s="209" t="b" cm="1">
        <f t="array" aca="1" ref="BF10" ca="1">IF(AND($A10 &gt; 0, Y10 &gt; 0,BF$2&lt;MiscFormulas!$A$5+1),
_xlfn.IFNA(
_xlfn.IFNA(
_xlfn.IFNA(
_xlfn.IFNA(
_xlfn.IFNA(
_xlfn.IFNA(
IF(_xlfn.XLOOKUP(BF$2,WatchbillMONTHLY!$A$3:$U$3,OFFSET(WatchbillMONTHLY!$A$3:$U$3,1,2))=IF(_xlfn.XLOOKUP($A10,INDIRECT("_"&amp;_xlfn.XLOOKUP(BF$2,WatchbillMONTHLY!$A$3:$U$3,OFFSET(WatchbillMONTHLY!$A$3:$U$3,1,2))),INDIRECT("_"&amp;_xlfn.XLOOKUP(BF$2,WatchbillMONTHLY!$A$3:$U$3,OFFSET(WatchbillMONTHLY!$A$3:$U$3,1,2))))=$A10,_xlfn.XLOOKUP(BF$2,WatchbillMONTHLY!$A$3:$U$3,OFFSET(WatchbillMONTHLY!$A$3:$U$3,1,2)),FALSE),TRUE,FALSE),
IF(_xlfn.XLOOKUP(BF$2,WatchbillMONTHLY!$A$20:$U$20,OFFSET(WatchbillMONTHLY!$A$20:$U$20,1,2))=IF(_xlfn.XLOOKUP($A10,INDIRECT("_"&amp;_xlfn.XLOOKUP(BF$2,WatchbillMONTHLY!$A$20:$U$20,OFFSET(WatchbillMONTHLY!$A$20:$U$20,1,2))),INDIRECT("_"&amp;_xlfn.XLOOKUP(BF$2,WatchbillMONTHLY!$A$20:$U$20,OFFSET(WatchbillMONTHLY!$A$20:$U$20,1,2))))=$A10,_xlfn.XLOOKUP(BF$2,WatchbillMONTHLY!$A$20:$U$20,OFFSET(WatchbillMONTHLY!$A$20:$U$20,1,2)),FALSE),TRUE,FALSE)),
IF(_xlfn.XLOOKUP(BF$2,WatchbillMONTHLY!$A$37:$U$37,OFFSET(WatchbillMONTHLY!$A$37:$U$37,1,2))=IF(_xlfn.XLOOKUP($A10,INDIRECT("_"&amp;_xlfn.XLOOKUP(BF$2,WatchbillMONTHLY!$A$37:$U$37,OFFSET(WatchbillMONTHLY!$A$37:$U$37,1,2))),INDIRECT("_"&amp;_xlfn.XLOOKUP(BF$2,WatchbillMONTHLY!$A$37:$U$37,OFFSET(WatchbillMONTHLY!$A$37:$U$37,1,2))))=$A10,_xlfn.XLOOKUP(BF$2,WatchbillMONTHLY!$A$37:$U$37,OFFSET(WatchbillMONTHLY!$A$37:$U$37,1,2)),FALSE),TRUE,FALSE)),
IF(_xlfn.XLOOKUP(BF$2,WatchbillMONTHLY!$A$54:$U$54,OFFSET(WatchbillMONTHLY!$A$54:$U$54,1,2))=IF(_xlfn.XLOOKUP($A10,INDIRECT("_"&amp;_xlfn.XLOOKUP(BF$2,WatchbillMONTHLY!$A$54:$U$54,OFFSET(WatchbillMONTHLY!$A$54:$U$54,1,2))),INDIRECT("_"&amp;_xlfn.XLOOKUP(BF$2,WatchbillMONTHLY!$A$54:$U$54,OFFSET(WatchbillMONTHLY!$A$54:$U$54,1,2))))=$A10,_xlfn.XLOOKUP(BF$2,WatchbillMONTHLY!$A$54:$U$54,OFFSET(WatchbillMONTHLY!$A$54:$U$54,1,2)),FALSE),TRUE,FALSE)),
IF(_xlfn.XLOOKUP(BF$2,WatchbillMONTHLY!$A$71:$U$71,OFFSET(WatchbillMONTHLY!$A$71:$U$71,1,2))=IF(_xlfn.XLOOKUP($A10,INDIRECT("_"&amp;_xlfn.XLOOKUP(BF$2,WatchbillMONTHLY!$A$71:$U$71,OFFSET(WatchbillMONTHLY!$A$71:$U$71,1,2))),INDIRECT("_"&amp;_xlfn.XLOOKUP(BF$2,WatchbillMONTHLY!$A$71:$U$71,OFFSET(WatchbillMONTHLY!$A$71:$U$71,1,2))))=$A10,_xlfn.XLOOKUP(BF$2,WatchbillMONTHLY!$A$71:$U$71,OFFSET(WatchbillMONTHLY!$A$71:$U$71,1,2)),FALSE),TRUE,FALSE)),
IF(_xlfn.XLOOKUP(BF$2,WatchbillMONTHLY!$A$88:$U$88,OFFSET(WatchbillMONTHLY!$A$88:$U$88,1,2))=IF(_xlfn.XLOOKUP($A10,INDIRECT("_"&amp;_xlfn.XLOOKUP(BF$2,WatchbillMONTHLY!$A$88:$U$88,OFFSET(WatchbillMONTHLY!$A$88:$U$88,1,2))),INDIRECT("_"&amp;_xlfn.XLOOKUP(BF$2,WatchbillMONTHLY!$A$88:$U$88,OFFSET(WatchbillMONTHLY!$A$88:$U$88,1,2))))=$A10,_xlfn.XLOOKUP(BF$2,WatchbillMONTHLY!$A$88:$U$88,OFFSET(WatchbillMONTHLY!$A$88:$U$88,1,2)),FALSE),TRUE,FALSE)),
FALSE),FALSE)</f>
        <v>0</v>
      </c>
      <c r="BG10" s="209" t="b" cm="1">
        <f t="array" aca="1" ref="BG10" ca="1">IF(AND($A10 &gt; 0, Z10 &gt; 0,BG$2&lt;MiscFormulas!$A$5+1),
_xlfn.IFNA(
_xlfn.IFNA(
_xlfn.IFNA(
_xlfn.IFNA(
_xlfn.IFNA(
_xlfn.IFNA(
IF(_xlfn.XLOOKUP(BG$2,WatchbillMONTHLY!$A$3:$U$3,OFFSET(WatchbillMONTHLY!$A$3:$U$3,1,2))=IF(_xlfn.XLOOKUP($A10,INDIRECT("_"&amp;_xlfn.XLOOKUP(BG$2,WatchbillMONTHLY!$A$3:$U$3,OFFSET(WatchbillMONTHLY!$A$3:$U$3,1,2))),INDIRECT("_"&amp;_xlfn.XLOOKUP(BG$2,WatchbillMONTHLY!$A$3:$U$3,OFFSET(WatchbillMONTHLY!$A$3:$U$3,1,2))))=$A10,_xlfn.XLOOKUP(BG$2,WatchbillMONTHLY!$A$3:$U$3,OFFSET(WatchbillMONTHLY!$A$3:$U$3,1,2)),FALSE),TRUE,FALSE),
IF(_xlfn.XLOOKUP(BG$2,WatchbillMONTHLY!$A$20:$U$20,OFFSET(WatchbillMONTHLY!$A$20:$U$20,1,2))=IF(_xlfn.XLOOKUP($A10,INDIRECT("_"&amp;_xlfn.XLOOKUP(BG$2,WatchbillMONTHLY!$A$20:$U$20,OFFSET(WatchbillMONTHLY!$A$20:$U$20,1,2))),INDIRECT("_"&amp;_xlfn.XLOOKUP(BG$2,WatchbillMONTHLY!$A$20:$U$20,OFFSET(WatchbillMONTHLY!$A$20:$U$20,1,2))))=$A10,_xlfn.XLOOKUP(BG$2,WatchbillMONTHLY!$A$20:$U$20,OFFSET(WatchbillMONTHLY!$A$20:$U$20,1,2)),FALSE),TRUE,FALSE)),
IF(_xlfn.XLOOKUP(BG$2,WatchbillMONTHLY!$A$37:$U$37,OFFSET(WatchbillMONTHLY!$A$37:$U$37,1,2))=IF(_xlfn.XLOOKUP($A10,INDIRECT("_"&amp;_xlfn.XLOOKUP(BG$2,WatchbillMONTHLY!$A$37:$U$37,OFFSET(WatchbillMONTHLY!$A$37:$U$37,1,2))),INDIRECT("_"&amp;_xlfn.XLOOKUP(BG$2,WatchbillMONTHLY!$A$37:$U$37,OFFSET(WatchbillMONTHLY!$A$37:$U$37,1,2))))=$A10,_xlfn.XLOOKUP(BG$2,WatchbillMONTHLY!$A$37:$U$37,OFFSET(WatchbillMONTHLY!$A$37:$U$37,1,2)),FALSE),TRUE,FALSE)),
IF(_xlfn.XLOOKUP(BG$2,WatchbillMONTHLY!$A$54:$U$54,OFFSET(WatchbillMONTHLY!$A$54:$U$54,1,2))=IF(_xlfn.XLOOKUP($A10,INDIRECT("_"&amp;_xlfn.XLOOKUP(BG$2,WatchbillMONTHLY!$A$54:$U$54,OFFSET(WatchbillMONTHLY!$A$54:$U$54,1,2))),INDIRECT("_"&amp;_xlfn.XLOOKUP(BG$2,WatchbillMONTHLY!$A$54:$U$54,OFFSET(WatchbillMONTHLY!$A$54:$U$54,1,2))))=$A10,_xlfn.XLOOKUP(BG$2,WatchbillMONTHLY!$A$54:$U$54,OFFSET(WatchbillMONTHLY!$A$54:$U$54,1,2)),FALSE),TRUE,FALSE)),
IF(_xlfn.XLOOKUP(BG$2,WatchbillMONTHLY!$A$71:$U$71,OFFSET(WatchbillMONTHLY!$A$71:$U$71,1,2))=IF(_xlfn.XLOOKUP($A10,INDIRECT("_"&amp;_xlfn.XLOOKUP(BG$2,WatchbillMONTHLY!$A$71:$U$71,OFFSET(WatchbillMONTHLY!$A$71:$U$71,1,2))),INDIRECT("_"&amp;_xlfn.XLOOKUP(BG$2,WatchbillMONTHLY!$A$71:$U$71,OFFSET(WatchbillMONTHLY!$A$71:$U$71,1,2))))=$A10,_xlfn.XLOOKUP(BG$2,WatchbillMONTHLY!$A$71:$U$71,OFFSET(WatchbillMONTHLY!$A$71:$U$71,1,2)),FALSE),TRUE,FALSE)),
IF(_xlfn.XLOOKUP(BG$2,WatchbillMONTHLY!$A$88:$U$88,OFFSET(WatchbillMONTHLY!$A$88:$U$88,1,2))=IF(_xlfn.XLOOKUP($A10,INDIRECT("_"&amp;_xlfn.XLOOKUP(BG$2,WatchbillMONTHLY!$A$88:$U$88,OFFSET(WatchbillMONTHLY!$A$88:$U$88,1,2))),INDIRECT("_"&amp;_xlfn.XLOOKUP(BG$2,WatchbillMONTHLY!$A$88:$U$88,OFFSET(WatchbillMONTHLY!$A$88:$U$88,1,2))))=$A10,_xlfn.XLOOKUP(BG$2,WatchbillMONTHLY!$A$88:$U$88,OFFSET(WatchbillMONTHLY!$A$88:$U$88,1,2)),FALSE),TRUE,FALSE)),
FALSE),FALSE)</f>
        <v>0</v>
      </c>
      <c r="BH10" s="209" t="b" cm="1">
        <f t="array" aca="1" ref="BH10" ca="1">IF(AND($A10 &gt; 0, AA10 &gt; 0,BH$2&lt;MiscFormulas!$A$5+1),
_xlfn.IFNA(
_xlfn.IFNA(
_xlfn.IFNA(
_xlfn.IFNA(
_xlfn.IFNA(
_xlfn.IFNA(
IF(_xlfn.XLOOKUP(BH$2,WatchbillMONTHLY!$A$3:$U$3,OFFSET(WatchbillMONTHLY!$A$3:$U$3,1,2))=IF(_xlfn.XLOOKUP($A10,INDIRECT("_"&amp;_xlfn.XLOOKUP(BH$2,WatchbillMONTHLY!$A$3:$U$3,OFFSET(WatchbillMONTHLY!$A$3:$U$3,1,2))),INDIRECT("_"&amp;_xlfn.XLOOKUP(BH$2,WatchbillMONTHLY!$A$3:$U$3,OFFSET(WatchbillMONTHLY!$A$3:$U$3,1,2))))=$A10,_xlfn.XLOOKUP(BH$2,WatchbillMONTHLY!$A$3:$U$3,OFFSET(WatchbillMONTHLY!$A$3:$U$3,1,2)),FALSE),TRUE,FALSE),
IF(_xlfn.XLOOKUP(BH$2,WatchbillMONTHLY!$A$20:$U$20,OFFSET(WatchbillMONTHLY!$A$20:$U$20,1,2))=IF(_xlfn.XLOOKUP($A10,INDIRECT("_"&amp;_xlfn.XLOOKUP(BH$2,WatchbillMONTHLY!$A$20:$U$20,OFFSET(WatchbillMONTHLY!$A$20:$U$20,1,2))),INDIRECT("_"&amp;_xlfn.XLOOKUP(BH$2,WatchbillMONTHLY!$A$20:$U$20,OFFSET(WatchbillMONTHLY!$A$20:$U$20,1,2))))=$A10,_xlfn.XLOOKUP(BH$2,WatchbillMONTHLY!$A$20:$U$20,OFFSET(WatchbillMONTHLY!$A$20:$U$20,1,2)),FALSE),TRUE,FALSE)),
IF(_xlfn.XLOOKUP(BH$2,WatchbillMONTHLY!$A$37:$U$37,OFFSET(WatchbillMONTHLY!$A$37:$U$37,1,2))=IF(_xlfn.XLOOKUP($A10,INDIRECT("_"&amp;_xlfn.XLOOKUP(BH$2,WatchbillMONTHLY!$A$37:$U$37,OFFSET(WatchbillMONTHLY!$A$37:$U$37,1,2))),INDIRECT("_"&amp;_xlfn.XLOOKUP(BH$2,WatchbillMONTHLY!$A$37:$U$37,OFFSET(WatchbillMONTHLY!$A$37:$U$37,1,2))))=$A10,_xlfn.XLOOKUP(BH$2,WatchbillMONTHLY!$A$37:$U$37,OFFSET(WatchbillMONTHLY!$A$37:$U$37,1,2)),FALSE),TRUE,FALSE)),
IF(_xlfn.XLOOKUP(BH$2,WatchbillMONTHLY!$A$54:$U$54,OFFSET(WatchbillMONTHLY!$A$54:$U$54,1,2))=IF(_xlfn.XLOOKUP($A10,INDIRECT("_"&amp;_xlfn.XLOOKUP(BH$2,WatchbillMONTHLY!$A$54:$U$54,OFFSET(WatchbillMONTHLY!$A$54:$U$54,1,2))),INDIRECT("_"&amp;_xlfn.XLOOKUP(BH$2,WatchbillMONTHLY!$A$54:$U$54,OFFSET(WatchbillMONTHLY!$A$54:$U$54,1,2))))=$A10,_xlfn.XLOOKUP(BH$2,WatchbillMONTHLY!$A$54:$U$54,OFFSET(WatchbillMONTHLY!$A$54:$U$54,1,2)),FALSE),TRUE,FALSE)),
IF(_xlfn.XLOOKUP(BH$2,WatchbillMONTHLY!$A$71:$U$71,OFFSET(WatchbillMONTHLY!$A$71:$U$71,1,2))=IF(_xlfn.XLOOKUP($A10,INDIRECT("_"&amp;_xlfn.XLOOKUP(BH$2,WatchbillMONTHLY!$A$71:$U$71,OFFSET(WatchbillMONTHLY!$A$71:$U$71,1,2))),INDIRECT("_"&amp;_xlfn.XLOOKUP(BH$2,WatchbillMONTHLY!$A$71:$U$71,OFFSET(WatchbillMONTHLY!$A$71:$U$71,1,2))))=$A10,_xlfn.XLOOKUP(BH$2,WatchbillMONTHLY!$A$71:$U$71,OFFSET(WatchbillMONTHLY!$A$71:$U$71,1,2)),FALSE),TRUE,FALSE)),
IF(_xlfn.XLOOKUP(BH$2,WatchbillMONTHLY!$A$88:$U$88,OFFSET(WatchbillMONTHLY!$A$88:$U$88,1,2))=IF(_xlfn.XLOOKUP($A10,INDIRECT("_"&amp;_xlfn.XLOOKUP(BH$2,WatchbillMONTHLY!$A$88:$U$88,OFFSET(WatchbillMONTHLY!$A$88:$U$88,1,2))),INDIRECT("_"&amp;_xlfn.XLOOKUP(BH$2,WatchbillMONTHLY!$A$88:$U$88,OFFSET(WatchbillMONTHLY!$A$88:$U$88,1,2))))=$A10,_xlfn.XLOOKUP(BH$2,WatchbillMONTHLY!$A$88:$U$88,OFFSET(WatchbillMONTHLY!$A$88:$U$88,1,2)),FALSE),TRUE,FALSE)),
FALSE),FALSE)</f>
        <v>0</v>
      </c>
      <c r="BI10" s="209" t="b" cm="1">
        <f t="array" aca="1" ref="BI10" ca="1">IF(AND($A10 &gt; 0, AB10 &gt; 0,BI$2&lt;MiscFormulas!$A$5+1),
_xlfn.IFNA(
_xlfn.IFNA(
_xlfn.IFNA(
_xlfn.IFNA(
_xlfn.IFNA(
_xlfn.IFNA(
IF(_xlfn.XLOOKUP(BI$2,WatchbillMONTHLY!$A$3:$U$3,OFFSET(WatchbillMONTHLY!$A$3:$U$3,1,2))=IF(_xlfn.XLOOKUP($A10,INDIRECT("_"&amp;_xlfn.XLOOKUP(BI$2,WatchbillMONTHLY!$A$3:$U$3,OFFSET(WatchbillMONTHLY!$A$3:$U$3,1,2))),INDIRECT("_"&amp;_xlfn.XLOOKUP(BI$2,WatchbillMONTHLY!$A$3:$U$3,OFFSET(WatchbillMONTHLY!$A$3:$U$3,1,2))))=$A10,_xlfn.XLOOKUP(BI$2,WatchbillMONTHLY!$A$3:$U$3,OFFSET(WatchbillMONTHLY!$A$3:$U$3,1,2)),FALSE),TRUE,FALSE),
IF(_xlfn.XLOOKUP(BI$2,WatchbillMONTHLY!$A$20:$U$20,OFFSET(WatchbillMONTHLY!$A$20:$U$20,1,2))=IF(_xlfn.XLOOKUP($A10,INDIRECT("_"&amp;_xlfn.XLOOKUP(BI$2,WatchbillMONTHLY!$A$20:$U$20,OFFSET(WatchbillMONTHLY!$A$20:$U$20,1,2))),INDIRECT("_"&amp;_xlfn.XLOOKUP(BI$2,WatchbillMONTHLY!$A$20:$U$20,OFFSET(WatchbillMONTHLY!$A$20:$U$20,1,2))))=$A10,_xlfn.XLOOKUP(BI$2,WatchbillMONTHLY!$A$20:$U$20,OFFSET(WatchbillMONTHLY!$A$20:$U$20,1,2)),FALSE),TRUE,FALSE)),
IF(_xlfn.XLOOKUP(BI$2,WatchbillMONTHLY!$A$37:$U$37,OFFSET(WatchbillMONTHLY!$A$37:$U$37,1,2))=IF(_xlfn.XLOOKUP($A10,INDIRECT("_"&amp;_xlfn.XLOOKUP(BI$2,WatchbillMONTHLY!$A$37:$U$37,OFFSET(WatchbillMONTHLY!$A$37:$U$37,1,2))),INDIRECT("_"&amp;_xlfn.XLOOKUP(BI$2,WatchbillMONTHLY!$A$37:$U$37,OFFSET(WatchbillMONTHLY!$A$37:$U$37,1,2))))=$A10,_xlfn.XLOOKUP(BI$2,WatchbillMONTHLY!$A$37:$U$37,OFFSET(WatchbillMONTHLY!$A$37:$U$37,1,2)),FALSE),TRUE,FALSE)),
IF(_xlfn.XLOOKUP(BI$2,WatchbillMONTHLY!$A$54:$U$54,OFFSET(WatchbillMONTHLY!$A$54:$U$54,1,2))=IF(_xlfn.XLOOKUP($A10,INDIRECT("_"&amp;_xlfn.XLOOKUP(BI$2,WatchbillMONTHLY!$A$54:$U$54,OFFSET(WatchbillMONTHLY!$A$54:$U$54,1,2))),INDIRECT("_"&amp;_xlfn.XLOOKUP(BI$2,WatchbillMONTHLY!$A$54:$U$54,OFFSET(WatchbillMONTHLY!$A$54:$U$54,1,2))))=$A10,_xlfn.XLOOKUP(BI$2,WatchbillMONTHLY!$A$54:$U$54,OFFSET(WatchbillMONTHLY!$A$54:$U$54,1,2)),FALSE),TRUE,FALSE)),
IF(_xlfn.XLOOKUP(BI$2,WatchbillMONTHLY!$A$71:$U$71,OFFSET(WatchbillMONTHLY!$A$71:$U$71,1,2))=IF(_xlfn.XLOOKUP($A10,INDIRECT("_"&amp;_xlfn.XLOOKUP(BI$2,WatchbillMONTHLY!$A$71:$U$71,OFFSET(WatchbillMONTHLY!$A$71:$U$71,1,2))),INDIRECT("_"&amp;_xlfn.XLOOKUP(BI$2,WatchbillMONTHLY!$A$71:$U$71,OFFSET(WatchbillMONTHLY!$A$71:$U$71,1,2))))=$A10,_xlfn.XLOOKUP(BI$2,WatchbillMONTHLY!$A$71:$U$71,OFFSET(WatchbillMONTHLY!$A$71:$U$71,1,2)),FALSE),TRUE,FALSE)),
IF(_xlfn.XLOOKUP(BI$2,WatchbillMONTHLY!$A$88:$U$88,OFFSET(WatchbillMONTHLY!$A$88:$U$88,1,2))=IF(_xlfn.XLOOKUP($A10,INDIRECT("_"&amp;_xlfn.XLOOKUP(BI$2,WatchbillMONTHLY!$A$88:$U$88,OFFSET(WatchbillMONTHLY!$A$88:$U$88,1,2))),INDIRECT("_"&amp;_xlfn.XLOOKUP(BI$2,WatchbillMONTHLY!$A$88:$U$88,OFFSET(WatchbillMONTHLY!$A$88:$U$88,1,2))))=$A10,_xlfn.XLOOKUP(BI$2,WatchbillMONTHLY!$A$88:$U$88,OFFSET(WatchbillMONTHLY!$A$88:$U$88,1,2)),FALSE),TRUE,FALSE)),
FALSE),FALSE)</f>
        <v>0</v>
      </c>
      <c r="BJ10" s="209" t="b" cm="1">
        <f t="array" aca="1" ref="BJ10" ca="1">IF(AND($A10 &gt; 0, AC10 &gt; 0,BJ$2&lt;MiscFormulas!$A$5+1),
_xlfn.IFNA(
_xlfn.IFNA(
_xlfn.IFNA(
_xlfn.IFNA(
_xlfn.IFNA(
_xlfn.IFNA(
IF(_xlfn.XLOOKUP(BJ$2,WatchbillMONTHLY!$A$3:$U$3,OFFSET(WatchbillMONTHLY!$A$3:$U$3,1,2))=IF(_xlfn.XLOOKUP($A10,INDIRECT("_"&amp;_xlfn.XLOOKUP(BJ$2,WatchbillMONTHLY!$A$3:$U$3,OFFSET(WatchbillMONTHLY!$A$3:$U$3,1,2))),INDIRECT("_"&amp;_xlfn.XLOOKUP(BJ$2,WatchbillMONTHLY!$A$3:$U$3,OFFSET(WatchbillMONTHLY!$A$3:$U$3,1,2))))=$A10,_xlfn.XLOOKUP(BJ$2,WatchbillMONTHLY!$A$3:$U$3,OFFSET(WatchbillMONTHLY!$A$3:$U$3,1,2)),FALSE),TRUE,FALSE),
IF(_xlfn.XLOOKUP(BJ$2,WatchbillMONTHLY!$A$20:$U$20,OFFSET(WatchbillMONTHLY!$A$20:$U$20,1,2))=IF(_xlfn.XLOOKUP($A10,INDIRECT("_"&amp;_xlfn.XLOOKUP(BJ$2,WatchbillMONTHLY!$A$20:$U$20,OFFSET(WatchbillMONTHLY!$A$20:$U$20,1,2))),INDIRECT("_"&amp;_xlfn.XLOOKUP(BJ$2,WatchbillMONTHLY!$A$20:$U$20,OFFSET(WatchbillMONTHLY!$A$20:$U$20,1,2))))=$A10,_xlfn.XLOOKUP(BJ$2,WatchbillMONTHLY!$A$20:$U$20,OFFSET(WatchbillMONTHLY!$A$20:$U$20,1,2)),FALSE),TRUE,FALSE)),
IF(_xlfn.XLOOKUP(BJ$2,WatchbillMONTHLY!$A$37:$U$37,OFFSET(WatchbillMONTHLY!$A$37:$U$37,1,2))=IF(_xlfn.XLOOKUP($A10,INDIRECT("_"&amp;_xlfn.XLOOKUP(BJ$2,WatchbillMONTHLY!$A$37:$U$37,OFFSET(WatchbillMONTHLY!$A$37:$U$37,1,2))),INDIRECT("_"&amp;_xlfn.XLOOKUP(BJ$2,WatchbillMONTHLY!$A$37:$U$37,OFFSET(WatchbillMONTHLY!$A$37:$U$37,1,2))))=$A10,_xlfn.XLOOKUP(BJ$2,WatchbillMONTHLY!$A$37:$U$37,OFFSET(WatchbillMONTHLY!$A$37:$U$37,1,2)),FALSE),TRUE,FALSE)),
IF(_xlfn.XLOOKUP(BJ$2,WatchbillMONTHLY!$A$54:$U$54,OFFSET(WatchbillMONTHLY!$A$54:$U$54,1,2))=IF(_xlfn.XLOOKUP($A10,INDIRECT("_"&amp;_xlfn.XLOOKUP(BJ$2,WatchbillMONTHLY!$A$54:$U$54,OFFSET(WatchbillMONTHLY!$A$54:$U$54,1,2))),INDIRECT("_"&amp;_xlfn.XLOOKUP(BJ$2,WatchbillMONTHLY!$A$54:$U$54,OFFSET(WatchbillMONTHLY!$A$54:$U$54,1,2))))=$A10,_xlfn.XLOOKUP(BJ$2,WatchbillMONTHLY!$A$54:$U$54,OFFSET(WatchbillMONTHLY!$A$54:$U$54,1,2)),FALSE),TRUE,FALSE)),
IF(_xlfn.XLOOKUP(BJ$2,WatchbillMONTHLY!$A$71:$U$71,OFFSET(WatchbillMONTHLY!$A$71:$U$71,1,2))=IF(_xlfn.XLOOKUP($A10,INDIRECT("_"&amp;_xlfn.XLOOKUP(BJ$2,WatchbillMONTHLY!$A$71:$U$71,OFFSET(WatchbillMONTHLY!$A$71:$U$71,1,2))),INDIRECT("_"&amp;_xlfn.XLOOKUP(BJ$2,WatchbillMONTHLY!$A$71:$U$71,OFFSET(WatchbillMONTHLY!$A$71:$U$71,1,2))))=$A10,_xlfn.XLOOKUP(BJ$2,WatchbillMONTHLY!$A$71:$U$71,OFFSET(WatchbillMONTHLY!$A$71:$U$71,1,2)),FALSE),TRUE,FALSE)),
IF(_xlfn.XLOOKUP(BJ$2,WatchbillMONTHLY!$A$88:$U$88,OFFSET(WatchbillMONTHLY!$A$88:$U$88,1,2))=IF(_xlfn.XLOOKUP($A10,INDIRECT("_"&amp;_xlfn.XLOOKUP(BJ$2,WatchbillMONTHLY!$A$88:$U$88,OFFSET(WatchbillMONTHLY!$A$88:$U$88,1,2))),INDIRECT("_"&amp;_xlfn.XLOOKUP(BJ$2,WatchbillMONTHLY!$A$88:$U$88,OFFSET(WatchbillMONTHLY!$A$88:$U$88,1,2))))=$A10,_xlfn.XLOOKUP(BJ$2,WatchbillMONTHLY!$A$88:$U$88,OFFSET(WatchbillMONTHLY!$A$88:$U$88,1,2)),FALSE),TRUE,FALSE)),
FALSE),FALSE)</f>
        <v>0</v>
      </c>
      <c r="BK10" s="209" t="b" cm="1">
        <f t="array" aca="1" ref="BK10" ca="1">IF(AND($A10 &gt; 0, AD10 &gt; 0,BK$2&lt;MiscFormulas!$A$5+1),
_xlfn.IFNA(
_xlfn.IFNA(
_xlfn.IFNA(
_xlfn.IFNA(
_xlfn.IFNA(
_xlfn.IFNA(
IF(_xlfn.XLOOKUP(BK$2,WatchbillMONTHLY!$A$3:$U$3,OFFSET(WatchbillMONTHLY!$A$3:$U$3,1,2))=IF(_xlfn.XLOOKUP($A10,INDIRECT("_"&amp;_xlfn.XLOOKUP(BK$2,WatchbillMONTHLY!$A$3:$U$3,OFFSET(WatchbillMONTHLY!$A$3:$U$3,1,2))),INDIRECT("_"&amp;_xlfn.XLOOKUP(BK$2,WatchbillMONTHLY!$A$3:$U$3,OFFSET(WatchbillMONTHLY!$A$3:$U$3,1,2))))=$A10,_xlfn.XLOOKUP(BK$2,WatchbillMONTHLY!$A$3:$U$3,OFFSET(WatchbillMONTHLY!$A$3:$U$3,1,2)),FALSE),TRUE,FALSE),
IF(_xlfn.XLOOKUP(BK$2,WatchbillMONTHLY!$A$20:$U$20,OFFSET(WatchbillMONTHLY!$A$20:$U$20,1,2))=IF(_xlfn.XLOOKUP($A10,INDIRECT("_"&amp;_xlfn.XLOOKUP(BK$2,WatchbillMONTHLY!$A$20:$U$20,OFFSET(WatchbillMONTHLY!$A$20:$U$20,1,2))),INDIRECT("_"&amp;_xlfn.XLOOKUP(BK$2,WatchbillMONTHLY!$A$20:$U$20,OFFSET(WatchbillMONTHLY!$A$20:$U$20,1,2))))=$A10,_xlfn.XLOOKUP(BK$2,WatchbillMONTHLY!$A$20:$U$20,OFFSET(WatchbillMONTHLY!$A$20:$U$20,1,2)),FALSE),TRUE,FALSE)),
IF(_xlfn.XLOOKUP(BK$2,WatchbillMONTHLY!$A$37:$U$37,OFFSET(WatchbillMONTHLY!$A$37:$U$37,1,2))=IF(_xlfn.XLOOKUP($A10,INDIRECT("_"&amp;_xlfn.XLOOKUP(BK$2,WatchbillMONTHLY!$A$37:$U$37,OFFSET(WatchbillMONTHLY!$A$37:$U$37,1,2))),INDIRECT("_"&amp;_xlfn.XLOOKUP(BK$2,WatchbillMONTHLY!$A$37:$U$37,OFFSET(WatchbillMONTHLY!$A$37:$U$37,1,2))))=$A10,_xlfn.XLOOKUP(BK$2,WatchbillMONTHLY!$A$37:$U$37,OFFSET(WatchbillMONTHLY!$A$37:$U$37,1,2)),FALSE),TRUE,FALSE)),
IF(_xlfn.XLOOKUP(BK$2,WatchbillMONTHLY!$A$54:$U$54,OFFSET(WatchbillMONTHLY!$A$54:$U$54,1,2))=IF(_xlfn.XLOOKUP($A10,INDIRECT("_"&amp;_xlfn.XLOOKUP(BK$2,WatchbillMONTHLY!$A$54:$U$54,OFFSET(WatchbillMONTHLY!$A$54:$U$54,1,2))),INDIRECT("_"&amp;_xlfn.XLOOKUP(BK$2,WatchbillMONTHLY!$A$54:$U$54,OFFSET(WatchbillMONTHLY!$A$54:$U$54,1,2))))=$A10,_xlfn.XLOOKUP(BK$2,WatchbillMONTHLY!$A$54:$U$54,OFFSET(WatchbillMONTHLY!$A$54:$U$54,1,2)),FALSE),TRUE,FALSE)),
IF(_xlfn.XLOOKUP(BK$2,WatchbillMONTHLY!$A$71:$U$71,OFFSET(WatchbillMONTHLY!$A$71:$U$71,1,2))=IF(_xlfn.XLOOKUP($A10,INDIRECT("_"&amp;_xlfn.XLOOKUP(BK$2,WatchbillMONTHLY!$A$71:$U$71,OFFSET(WatchbillMONTHLY!$A$71:$U$71,1,2))),INDIRECT("_"&amp;_xlfn.XLOOKUP(BK$2,WatchbillMONTHLY!$A$71:$U$71,OFFSET(WatchbillMONTHLY!$A$71:$U$71,1,2))))=$A10,_xlfn.XLOOKUP(BK$2,WatchbillMONTHLY!$A$71:$U$71,OFFSET(WatchbillMONTHLY!$A$71:$U$71,1,2)),FALSE),TRUE,FALSE)),
IF(_xlfn.XLOOKUP(BK$2,WatchbillMONTHLY!$A$88:$U$88,OFFSET(WatchbillMONTHLY!$A$88:$U$88,1,2))=IF(_xlfn.XLOOKUP($A10,INDIRECT("_"&amp;_xlfn.XLOOKUP(BK$2,WatchbillMONTHLY!$A$88:$U$88,OFFSET(WatchbillMONTHLY!$A$88:$U$88,1,2))),INDIRECT("_"&amp;_xlfn.XLOOKUP(BK$2,WatchbillMONTHLY!$A$88:$U$88,OFFSET(WatchbillMONTHLY!$A$88:$U$88,1,2))))=$A10,_xlfn.XLOOKUP(BK$2,WatchbillMONTHLY!$A$88:$U$88,OFFSET(WatchbillMONTHLY!$A$88:$U$88,1,2)),FALSE),TRUE,FALSE)),
FALSE),FALSE)</f>
        <v>0</v>
      </c>
      <c r="BL10" s="209" t="b" cm="1">
        <f t="array" aca="1" ref="BL10" ca="1">IF(AND($A10 &gt; 0, AE10 &gt; 0,BL$2&lt;MiscFormulas!$A$5+1),
_xlfn.IFNA(
_xlfn.IFNA(
_xlfn.IFNA(
_xlfn.IFNA(
_xlfn.IFNA(
_xlfn.IFNA(
IF(_xlfn.XLOOKUP(BL$2,WatchbillMONTHLY!$A$3:$U$3,OFFSET(WatchbillMONTHLY!$A$3:$U$3,1,2))=IF(_xlfn.XLOOKUP($A10,INDIRECT("_"&amp;_xlfn.XLOOKUP(BL$2,WatchbillMONTHLY!$A$3:$U$3,OFFSET(WatchbillMONTHLY!$A$3:$U$3,1,2))),INDIRECT("_"&amp;_xlfn.XLOOKUP(BL$2,WatchbillMONTHLY!$A$3:$U$3,OFFSET(WatchbillMONTHLY!$A$3:$U$3,1,2))))=$A10,_xlfn.XLOOKUP(BL$2,WatchbillMONTHLY!$A$3:$U$3,OFFSET(WatchbillMONTHLY!$A$3:$U$3,1,2)),FALSE),TRUE,FALSE),
IF(_xlfn.XLOOKUP(BL$2,WatchbillMONTHLY!$A$20:$U$20,OFFSET(WatchbillMONTHLY!$A$20:$U$20,1,2))=IF(_xlfn.XLOOKUP($A10,INDIRECT("_"&amp;_xlfn.XLOOKUP(BL$2,WatchbillMONTHLY!$A$20:$U$20,OFFSET(WatchbillMONTHLY!$A$20:$U$20,1,2))),INDIRECT("_"&amp;_xlfn.XLOOKUP(BL$2,WatchbillMONTHLY!$A$20:$U$20,OFFSET(WatchbillMONTHLY!$A$20:$U$20,1,2))))=$A10,_xlfn.XLOOKUP(BL$2,WatchbillMONTHLY!$A$20:$U$20,OFFSET(WatchbillMONTHLY!$A$20:$U$20,1,2)),FALSE),TRUE,FALSE)),
IF(_xlfn.XLOOKUP(BL$2,WatchbillMONTHLY!$A$37:$U$37,OFFSET(WatchbillMONTHLY!$A$37:$U$37,1,2))=IF(_xlfn.XLOOKUP($A10,INDIRECT("_"&amp;_xlfn.XLOOKUP(BL$2,WatchbillMONTHLY!$A$37:$U$37,OFFSET(WatchbillMONTHLY!$A$37:$U$37,1,2))),INDIRECT("_"&amp;_xlfn.XLOOKUP(BL$2,WatchbillMONTHLY!$A$37:$U$37,OFFSET(WatchbillMONTHLY!$A$37:$U$37,1,2))))=$A10,_xlfn.XLOOKUP(BL$2,WatchbillMONTHLY!$A$37:$U$37,OFFSET(WatchbillMONTHLY!$A$37:$U$37,1,2)),FALSE),TRUE,FALSE)),
IF(_xlfn.XLOOKUP(BL$2,WatchbillMONTHLY!$A$54:$U$54,OFFSET(WatchbillMONTHLY!$A$54:$U$54,1,2))=IF(_xlfn.XLOOKUP($A10,INDIRECT("_"&amp;_xlfn.XLOOKUP(BL$2,WatchbillMONTHLY!$A$54:$U$54,OFFSET(WatchbillMONTHLY!$A$54:$U$54,1,2))),INDIRECT("_"&amp;_xlfn.XLOOKUP(BL$2,WatchbillMONTHLY!$A$54:$U$54,OFFSET(WatchbillMONTHLY!$A$54:$U$54,1,2))))=$A10,_xlfn.XLOOKUP(BL$2,WatchbillMONTHLY!$A$54:$U$54,OFFSET(WatchbillMONTHLY!$A$54:$U$54,1,2)),FALSE),TRUE,FALSE)),
IF(_xlfn.XLOOKUP(BL$2,WatchbillMONTHLY!$A$71:$U$71,OFFSET(WatchbillMONTHLY!$A$71:$U$71,1,2))=IF(_xlfn.XLOOKUP($A10,INDIRECT("_"&amp;_xlfn.XLOOKUP(BL$2,WatchbillMONTHLY!$A$71:$U$71,OFFSET(WatchbillMONTHLY!$A$71:$U$71,1,2))),INDIRECT("_"&amp;_xlfn.XLOOKUP(BL$2,WatchbillMONTHLY!$A$71:$U$71,OFFSET(WatchbillMONTHLY!$A$71:$U$71,1,2))))=$A10,_xlfn.XLOOKUP(BL$2,WatchbillMONTHLY!$A$71:$U$71,OFFSET(WatchbillMONTHLY!$A$71:$U$71,1,2)),FALSE),TRUE,FALSE)),
IF(_xlfn.XLOOKUP(BL$2,WatchbillMONTHLY!$A$88:$U$88,OFFSET(WatchbillMONTHLY!$A$88:$U$88,1,2))=IF(_xlfn.XLOOKUP($A10,INDIRECT("_"&amp;_xlfn.XLOOKUP(BL$2,WatchbillMONTHLY!$A$88:$U$88,OFFSET(WatchbillMONTHLY!$A$88:$U$88,1,2))),INDIRECT("_"&amp;_xlfn.XLOOKUP(BL$2,WatchbillMONTHLY!$A$88:$U$88,OFFSET(WatchbillMONTHLY!$A$88:$U$88,1,2))))=$A10,_xlfn.XLOOKUP(BL$2,WatchbillMONTHLY!$A$88:$U$88,OFFSET(WatchbillMONTHLY!$A$88:$U$88,1,2)),FALSE),TRUE,FALSE)),
FALSE),FALSE)</f>
        <v>0</v>
      </c>
      <c r="BM10" s="209" t="b" cm="1">
        <f t="array" aca="1" ref="BM10" ca="1">IF(AND($A10 &gt; 0, AF10 &gt; 0,BM$2&lt;MiscFormulas!$A$5+1),
_xlfn.IFNA(
_xlfn.IFNA(
_xlfn.IFNA(
_xlfn.IFNA(
_xlfn.IFNA(
_xlfn.IFNA(
IF(_xlfn.XLOOKUP(BM$2,WatchbillMONTHLY!$A$3:$U$3,OFFSET(WatchbillMONTHLY!$A$3:$U$3,1,2))=IF(_xlfn.XLOOKUP($A10,INDIRECT("_"&amp;_xlfn.XLOOKUP(BM$2,WatchbillMONTHLY!$A$3:$U$3,OFFSET(WatchbillMONTHLY!$A$3:$U$3,1,2))),INDIRECT("_"&amp;_xlfn.XLOOKUP(BM$2,WatchbillMONTHLY!$A$3:$U$3,OFFSET(WatchbillMONTHLY!$A$3:$U$3,1,2))))=$A10,_xlfn.XLOOKUP(BM$2,WatchbillMONTHLY!$A$3:$U$3,OFFSET(WatchbillMONTHLY!$A$3:$U$3,1,2)),FALSE),TRUE,FALSE),
IF(_xlfn.XLOOKUP(BM$2,WatchbillMONTHLY!$A$20:$U$20,OFFSET(WatchbillMONTHLY!$A$20:$U$20,1,2))=IF(_xlfn.XLOOKUP($A10,INDIRECT("_"&amp;_xlfn.XLOOKUP(BM$2,WatchbillMONTHLY!$A$20:$U$20,OFFSET(WatchbillMONTHLY!$A$20:$U$20,1,2))),INDIRECT("_"&amp;_xlfn.XLOOKUP(BM$2,WatchbillMONTHLY!$A$20:$U$20,OFFSET(WatchbillMONTHLY!$A$20:$U$20,1,2))))=$A10,_xlfn.XLOOKUP(BM$2,WatchbillMONTHLY!$A$20:$U$20,OFFSET(WatchbillMONTHLY!$A$20:$U$20,1,2)),FALSE),TRUE,FALSE)),
IF(_xlfn.XLOOKUP(BM$2,WatchbillMONTHLY!$A$37:$U$37,OFFSET(WatchbillMONTHLY!$A$37:$U$37,1,2))=IF(_xlfn.XLOOKUP($A10,INDIRECT("_"&amp;_xlfn.XLOOKUP(BM$2,WatchbillMONTHLY!$A$37:$U$37,OFFSET(WatchbillMONTHLY!$A$37:$U$37,1,2))),INDIRECT("_"&amp;_xlfn.XLOOKUP(BM$2,WatchbillMONTHLY!$A$37:$U$37,OFFSET(WatchbillMONTHLY!$A$37:$U$37,1,2))))=$A10,_xlfn.XLOOKUP(BM$2,WatchbillMONTHLY!$A$37:$U$37,OFFSET(WatchbillMONTHLY!$A$37:$U$37,1,2)),FALSE),TRUE,FALSE)),
IF(_xlfn.XLOOKUP(BM$2,WatchbillMONTHLY!$A$54:$U$54,OFFSET(WatchbillMONTHLY!$A$54:$U$54,1,2))=IF(_xlfn.XLOOKUP($A10,INDIRECT("_"&amp;_xlfn.XLOOKUP(BM$2,WatchbillMONTHLY!$A$54:$U$54,OFFSET(WatchbillMONTHLY!$A$54:$U$54,1,2))),INDIRECT("_"&amp;_xlfn.XLOOKUP(BM$2,WatchbillMONTHLY!$A$54:$U$54,OFFSET(WatchbillMONTHLY!$A$54:$U$54,1,2))))=$A10,_xlfn.XLOOKUP(BM$2,WatchbillMONTHLY!$A$54:$U$54,OFFSET(WatchbillMONTHLY!$A$54:$U$54,1,2)),FALSE),TRUE,FALSE)),
IF(_xlfn.XLOOKUP(BM$2,WatchbillMONTHLY!$A$71:$U$71,OFFSET(WatchbillMONTHLY!$A$71:$U$71,1,2))=IF(_xlfn.XLOOKUP($A10,INDIRECT("_"&amp;_xlfn.XLOOKUP(BM$2,WatchbillMONTHLY!$A$71:$U$71,OFFSET(WatchbillMONTHLY!$A$71:$U$71,1,2))),INDIRECT("_"&amp;_xlfn.XLOOKUP(BM$2,WatchbillMONTHLY!$A$71:$U$71,OFFSET(WatchbillMONTHLY!$A$71:$U$71,1,2))))=$A10,_xlfn.XLOOKUP(BM$2,WatchbillMONTHLY!$A$71:$U$71,OFFSET(WatchbillMONTHLY!$A$71:$U$71,1,2)),FALSE),TRUE,FALSE)),
IF(_xlfn.XLOOKUP(BM$2,WatchbillMONTHLY!$A$88:$U$88,OFFSET(WatchbillMONTHLY!$A$88:$U$88,1,2))=IF(_xlfn.XLOOKUP($A10,INDIRECT("_"&amp;_xlfn.XLOOKUP(BM$2,WatchbillMONTHLY!$A$88:$U$88,OFFSET(WatchbillMONTHLY!$A$88:$U$88,1,2))),INDIRECT("_"&amp;_xlfn.XLOOKUP(BM$2,WatchbillMONTHLY!$A$88:$U$88,OFFSET(WatchbillMONTHLY!$A$88:$U$88,1,2))))=$A10,_xlfn.XLOOKUP(BM$2,WatchbillMONTHLY!$A$88:$U$88,OFFSET(WatchbillMONTHLY!$A$88:$U$88,1,2)),FALSE),TRUE,FALSE)),
FALSE),FALSE)</f>
        <v>0</v>
      </c>
      <c r="BN10" s="209" t="b" cm="1">
        <f t="array" aca="1" ref="BN10" ca="1">IF(AND($A10 &gt; 0, AG10 &gt; 0,BN$2&lt;MiscFormulas!$A$5+1),
_xlfn.IFNA(
_xlfn.IFNA(
_xlfn.IFNA(
_xlfn.IFNA(
_xlfn.IFNA(
_xlfn.IFNA(
IF(_xlfn.XLOOKUP(BN$2,WatchbillMONTHLY!$A$3:$U$3,OFFSET(WatchbillMONTHLY!$A$3:$U$3,1,2))=IF(_xlfn.XLOOKUP($A10,INDIRECT("_"&amp;_xlfn.XLOOKUP(BN$2,WatchbillMONTHLY!$A$3:$U$3,OFFSET(WatchbillMONTHLY!$A$3:$U$3,1,2))),INDIRECT("_"&amp;_xlfn.XLOOKUP(BN$2,WatchbillMONTHLY!$A$3:$U$3,OFFSET(WatchbillMONTHLY!$A$3:$U$3,1,2))))=$A10,_xlfn.XLOOKUP(BN$2,WatchbillMONTHLY!$A$3:$U$3,OFFSET(WatchbillMONTHLY!$A$3:$U$3,1,2)),FALSE),TRUE,FALSE),
IF(_xlfn.XLOOKUP(BN$2,WatchbillMONTHLY!$A$20:$U$20,OFFSET(WatchbillMONTHLY!$A$20:$U$20,1,2))=IF(_xlfn.XLOOKUP($A10,INDIRECT("_"&amp;_xlfn.XLOOKUP(BN$2,WatchbillMONTHLY!$A$20:$U$20,OFFSET(WatchbillMONTHLY!$A$20:$U$20,1,2))),INDIRECT("_"&amp;_xlfn.XLOOKUP(BN$2,WatchbillMONTHLY!$A$20:$U$20,OFFSET(WatchbillMONTHLY!$A$20:$U$20,1,2))))=$A10,_xlfn.XLOOKUP(BN$2,WatchbillMONTHLY!$A$20:$U$20,OFFSET(WatchbillMONTHLY!$A$20:$U$20,1,2)),FALSE),TRUE,FALSE)),
IF(_xlfn.XLOOKUP(BN$2,WatchbillMONTHLY!$A$37:$U$37,OFFSET(WatchbillMONTHLY!$A$37:$U$37,1,2))=IF(_xlfn.XLOOKUP($A10,INDIRECT("_"&amp;_xlfn.XLOOKUP(BN$2,WatchbillMONTHLY!$A$37:$U$37,OFFSET(WatchbillMONTHLY!$A$37:$U$37,1,2))),INDIRECT("_"&amp;_xlfn.XLOOKUP(BN$2,WatchbillMONTHLY!$A$37:$U$37,OFFSET(WatchbillMONTHLY!$A$37:$U$37,1,2))))=$A10,_xlfn.XLOOKUP(BN$2,WatchbillMONTHLY!$A$37:$U$37,OFFSET(WatchbillMONTHLY!$A$37:$U$37,1,2)),FALSE),TRUE,FALSE)),
IF(_xlfn.XLOOKUP(BN$2,WatchbillMONTHLY!$A$54:$U$54,OFFSET(WatchbillMONTHLY!$A$54:$U$54,1,2))=IF(_xlfn.XLOOKUP($A10,INDIRECT("_"&amp;_xlfn.XLOOKUP(BN$2,WatchbillMONTHLY!$A$54:$U$54,OFFSET(WatchbillMONTHLY!$A$54:$U$54,1,2))),INDIRECT("_"&amp;_xlfn.XLOOKUP(BN$2,WatchbillMONTHLY!$A$54:$U$54,OFFSET(WatchbillMONTHLY!$A$54:$U$54,1,2))))=$A10,_xlfn.XLOOKUP(BN$2,WatchbillMONTHLY!$A$54:$U$54,OFFSET(WatchbillMONTHLY!$A$54:$U$54,1,2)),FALSE),TRUE,FALSE)),
IF(_xlfn.XLOOKUP(BN$2,WatchbillMONTHLY!$A$71:$U$71,OFFSET(WatchbillMONTHLY!$A$71:$U$71,1,2))=IF(_xlfn.XLOOKUP($A10,INDIRECT("_"&amp;_xlfn.XLOOKUP(BN$2,WatchbillMONTHLY!$A$71:$U$71,OFFSET(WatchbillMONTHLY!$A$71:$U$71,1,2))),INDIRECT("_"&amp;_xlfn.XLOOKUP(BN$2,WatchbillMONTHLY!$A$71:$U$71,OFFSET(WatchbillMONTHLY!$A$71:$U$71,1,2))))=$A10,_xlfn.XLOOKUP(BN$2,WatchbillMONTHLY!$A$71:$U$71,OFFSET(WatchbillMONTHLY!$A$71:$U$71,1,2)),FALSE),TRUE,FALSE)),
IF(_xlfn.XLOOKUP(BN$2,WatchbillMONTHLY!$A$88:$U$88,OFFSET(WatchbillMONTHLY!$A$88:$U$88,1,2))=IF(_xlfn.XLOOKUP($A10,INDIRECT("_"&amp;_xlfn.XLOOKUP(BN$2,WatchbillMONTHLY!$A$88:$U$88,OFFSET(WatchbillMONTHLY!$A$88:$U$88,1,2))),INDIRECT("_"&amp;_xlfn.XLOOKUP(BN$2,WatchbillMONTHLY!$A$88:$U$88,OFFSET(WatchbillMONTHLY!$A$88:$U$88,1,2))))=$A10,_xlfn.XLOOKUP(BN$2,WatchbillMONTHLY!$A$88:$U$88,OFFSET(WatchbillMONTHLY!$A$88:$U$88,1,2)),FALSE),TRUE,FALSE)),
FALSE),FALSE)</f>
        <v>0</v>
      </c>
      <c r="BO10" s="209" t="b" cm="1">
        <f t="array" aca="1" ref="BO10" ca="1">IF(
    AND($A10 &gt; 0, AH10 &gt; 0,BO$2&lt;MiscFormulas!$A$5+1),
    ISNUMBER(
        MATCH($A10,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0" s="210"/>
    </row>
    <row r="11" spans="1:73" x14ac:dyDescent="0.35">
      <c r="A11" t="str">
        <v>EX2 AOL, S.</v>
      </c>
      <c r="B11" s="214" t="str">
        <v>EX2 AOL, Sucks</v>
      </c>
      <c r="C11" s="218"/>
      <c r="D11" s="230"/>
      <c r="E11" s="231"/>
      <c r="F11" s="231"/>
      <c r="G11" s="231"/>
      <c r="H11" s="231"/>
      <c r="I11" s="231"/>
      <c r="J11" s="231" t="s">
        <v>266</v>
      </c>
      <c r="K11" s="231"/>
      <c r="L11" s="231"/>
      <c r="M11" s="231"/>
      <c r="N11" s="231"/>
      <c r="O11" s="231"/>
      <c r="P11" s="231"/>
      <c r="Q11" s="231"/>
      <c r="R11" s="231"/>
      <c r="S11" s="231" t="s">
        <v>266</v>
      </c>
      <c r="T11" s="231"/>
      <c r="U11" s="231" t="s">
        <v>266</v>
      </c>
      <c r="V11" s="231"/>
      <c r="W11" s="231"/>
      <c r="X11" s="231"/>
      <c r="Y11" s="231"/>
      <c r="Z11" s="231" t="s">
        <v>266</v>
      </c>
      <c r="AA11" s="231"/>
      <c r="AB11" s="231"/>
      <c r="AC11" s="231"/>
      <c r="AD11" s="231"/>
      <c r="AE11" s="231"/>
      <c r="AF11" s="231"/>
      <c r="AG11" s="231"/>
      <c r="AH11" s="179"/>
      <c r="AI11" s="209"/>
      <c r="AJ11" s="209" t="str" cm="1">
        <f t="array" aca="1" ref="AJ11" ca="1">IF(OR(AK11:BN11=TRUE),$A11&amp;" :  ","")&amp;_xlfn.TEXTJOIN(" | ",TRUE,IF(AK11:BN11=TRUE,$AK$2:$BN$2,""))</f>
        <v/>
      </c>
      <c r="AK11" s="209" t="b" cm="1">
        <f t="array" aca="1" ref="AK11" ca="1">IF(AND($A11 &gt; 0, D11 &gt; 0,AK$2&lt;MiscFormulas!$A$5+1),
_xlfn.IFNA(
_xlfn.IFNA(
_xlfn.IFNA(
_xlfn.IFNA(
_xlfn.IFNA(
_xlfn.IFNA(
IF(_xlfn.XLOOKUP(AK$2,WatchbillMONTHLY!$A$3:$U$3,OFFSET(WatchbillMONTHLY!$A$3:$U$3,1,2))=IF(_xlfn.XLOOKUP($A11,INDIRECT("_"&amp;_xlfn.XLOOKUP(AK$2,WatchbillMONTHLY!$A$3:$U$3,OFFSET(WatchbillMONTHLY!$A$3:$U$3,1,2))),INDIRECT("_"&amp;_xlfn.XLOOKUP(AK$2,WatchbillMONTHLY!$A$3:$U$3,OFFSET(WatchbillMONTHLY!$A$3:$U$3,1,2))))=$A11,_xlfn.XLOOKUP(AK$2,WatchbillMONTHLY!$A$3:$U$3,OFFSET(WatchbillMONTHLY!$A$3:$U$3,1,2)),FALSE),TRUE,FALSE),
IF(_xlfn.XLOOKUP(AK$2,WatchbillMONTHLY!$A$20:$U$20,OFFSET(WatchbillMONTHLY!$A$20:$U$20,1,2))=IF(_xlfn.XLOOKUP($A11,INDIRECT("_"&amp;_xlfn.XLOOKUP(AK$2,WatchbillMONTHLY!$A$20:$U$20,OFFSET(WatchbillMONTHLY!$A$20:$U$20,1,2))),INDIRECT("_"&amp;_xlfn.XLOOKUP(AK$2,WatchbillMONTHLY!$A$20:$U$20,OFFSET(WatchbillMONTHLY!$A$20:$U$20,1,2))))=$A11,_xlfn.XLOOKUP(AK$2,WatchbillMONTHLY!$A$20:$U$20,OFFSET(WatchbillMONTHLY!$A$20:$U$20,1,2)),FALSE),TRUE,FALSE)),
IF(_xlfn.XLOOKUP(AK$2,WatchbillMONTHLY!$A$37:$U$37,OFFSET(WatchbillMONTHLY!$A$37:$U$37,1,2))=IF(_xlfn.XLOOKUP($A11,INDIRECT("_"&amp;_xlfn.XLOOKUP(AK$2,WatchbillMONTHLY!$A$37:$U$37,OFFSET(WatchbillMONTHLY!$A$37:$U$37,1,2))),INDIRECT("_"&amp;_xlfn.XLOOKUP(AK$2,WatchbillMONTHLY!$A$37:$U$37,OFFSET(WatchbillMONTHLY!$A$37:$U$37,1,2))))=$A11,_xlfn.XLOOKUP(AK$2,WatchbillMONTHLY!$A$37:$U$37,OFFSET(WatchbillMONTHLY!$A$37:$U$37,1,2)),FALSE),TRUE,FALSE)),
IF(_xlfn.XLOOKUP(AK$2,WatchbillMONTHLY!$A$54:$U$54,OFFSET(WatchbillMONTHLY!$A$54:$U$54,1,2))=IF(_xlfn.XLOOKUP($A11,INDIRECT("_"&amp;_xlfn.XLOOKUP(AK$2,WatchbillMONTHLY!$A$54:$U$54,OFFSET(WatchbillMONTHLY!$A$54:$U$54,1,2))),INDIRECT("_"&amp;_xlfn.XLOOKUP(AK$2,WatchbillMONTHLY!$A$54:$U$54,OFFSET(WatchbillMONTHLY!$A$54:$U$54,1,2))))=$A11,_xlfn.XLOOKUP(AK$2,WatchbillMONTHLY!$A$54:$U$54,OFFSET(WatchbillMONTHLY!$A$54:$U$54,1,2)),FALSE),TRUE,FALSE)),
IF(_xlfn.XLOOKUP(AK$2,WatchbillMONTHLY!$A$71:$U$71,OFFSET(WatchbillMONTHLY!$A$71:$U$71,1,2))=IF(_xlfn.XLOOKUP($A11,INDIRECT("_"&amp;_xlfn.XLOOKUP(AK$2,WatchbillMONTHLY!$A$71:$U$71,OFFSET(WatchbillMONTHLY!$A$71:$U$71,1,2))),INDIRECT("_"&amp;_xlfn.XLOOKUP(AK$2,WatchbillMONTHLY!$A$71:$U$71,OFFSET(WatchbillMONTHLY!$A$71:$U$71,1,2))))=$A11,_xlfn.XLOOKUP(AK$2,WatchbillMONTHLY!$A$71:$U$71,OFFSET(WatchbillMONTHLY!$A$71:$U$71,1,2)),FALSE),TRUE,FALSE)),
IF(_xlfn.XLOOKUP(AK$2,WatchbillMONTHLY!$A$88:$U$88,OFFSET(WatchbillMONTHLY!$A$88:$U$88,1,2))=IF(_xlfn.XLOOKUP($A11,INDIRECT("_"&amp;_xlfn.XLOOKUP(AK$2,WatchbillMONTHLY!$A$88:$U$88,OFFSET(WatchbillMONTHLY!$A$88:$U$88,1,2))),INDIRECT("_"&amp;_xlfn.XLOOKUP(AK$2,WatchbillMONTHLY!$A$88:$U$88,OFFSET(WatchbillMONTHLY!$A$88:$U$88,1,2))))=$A11,_xlfn.XLOOKUP(AK$2,WatchbillMONTHLY!$A$88:$U$88,OFFSET(WatchbillMONTHLY!$A$88:$U$88,1,2)),FALSE),TRUE,FALSE)),
FALSE),FALSE)</f>
        <v>0</v>
      </c>
      <c r="AL11" s="209" t="b" cm="1">
        <f t="array" aca="1" ref="AL11" ca="1">IF(AND($A11 &gt; 0, E11 &gt; 0,AL$2&lt;MiscFormulas!$A$5+1),
_xlfn.IFNA(
_xlfn.IFNA(
_xlfn.IFNA(
_xlfn.IFNA(
_xlfn.IFNA(
_xlfn.IFNA(
IF(_xlfn.XLOOKUP(AL$2,WatchbillMONTHLY!$A$3:$U$3,OFFSET(WatchbillMONTHLY!$A$3:$U$3,1,2))=IF(_xlfn.XLOOKUP($A11,INDIRECT("_"&amp;_xlfn.XLOOKUP(AL$2,WatchbillMONTHLY!$A$3:$U$3,OFFSET(WatchbillMONTHLY!$A$3:$U$3,1,2))),INDIRECT("_"&amp;_xlfn.XLOOKUP(AL$2,WatchbillMONTHLY!$A$3:$U$3,OFFSET(WatchbillMONTHLY!$A$3:$U$3,1,2))))=$A11,_xlfn.XLOOKUP(AL$2,WatchbillMONTHLY!$A$3:$U$3,OFFSET(WatchbillMONTHLY!$A$3:$U$3,1,2)),FALSE),TRUE,FALSE),
IF(_xlfn.XLOOKUP(AL$2,WatchbillMONTHLY!$A$20:$U$20,OFFSET(WatchbillMONTHLY!$A$20:$U$20,1,2))=IF(_xlfn.XLOOKUP($A11,INDIRECT("_"&amp;_xlfn.XLOOKUP(AL$2,WatchbillMONTHLY!$A$20:$U$20,OFFSET(WatchbillMONTHLY!$A$20:$U$20,1,2))),INDIRECT("_"&amp;_xlfn.XLOOKUP(AL$2,WatchbillMONTHLY!$A$20:$U$20,OFFSET(WatchbillMONTHLY!$A$20:$U$20,1,2))))=$A11,_xlfn.XLOOKUP(AL$2,WatchbillMONTHLY!$A$20:$U$20,OFFSET(WatchbillMONTHLY!$A$20:$U$20,1,2)),FALSE),TRUE,FALSE)),
IF(_xlfn.XLOOKUP(AL$2,WatchbillMONTHLY!$A$37:$U$37,OFFSET(WatchbillMONTHLY!$A$37:$U$37,1,2))=IF(_xlfn.XLOOKUP($A11,INDIRECT("_"&amp;_xlfn.XLOOKUP(AL$2,WatchbillMONTHLY!$A$37:$U$37,OFFSET(WatchbillMONTHLY!$A$37:$U$37,1,2))),INDIRECT("_"&amp;_xlfn.XLOOKUP(AL$2,WatchbillMONTHLY!$A$37:$U$37,OFFSET(WatchbillMONTHLY!$A$37:$U$37,1,2))))=$A11,_xlfn.XLOOKUP(AL$2,WatchbillMONTHLY!$A$37:$U$37,OFFSET(WatchbillMONTHLY!$A$37:$U$37,1,2)),FALSE),TRUE,FALSE)),
IF(_xlfn.XLOOKUP(AL$2,WatchbillMONTHLY!$A$54:$U$54,OFFSET(WatchbillMONTHLY!$A$54:$U$54,1,2))=IF(_xlfn.XLOOKUP($A11,INDIRECT("_"&amp;_xlfn.XLOOKUP(AL$2,WatchbillMONTHLY!$A$54:$U$54,OFFSET(WatchbillMONTHLY!$A$54:$U$54,1,2))),INDIRECT("_"&amp;_xlfn.XLOOKUP(AL$2,WatchbillMONTHLY!$A$54:$U$54,OFFSET(WatchbillMONTHLY!$A$54:$U$54,1,2))))=$A11,_xlfn.XLOOKUP(AL$2,WatchbillMONTHLY!$A$54:$U$54,OFFSET(WatchbillMONTHLY!$A$54:$U$54,1,2)),FALSE),TRUE,FALSE)),
IF(_xlfn.XLOOKUP(AL$2,WatchbillMONTHLY!$A$71:$U$71,OFFSET(WatchbillMONTHLY!$A$71:$U$71,1,2))=IF(_xlfn.XLOOKUP($A11,INDIRECT("_"&amp;_xlfn.XLOOKUP(AL$2,WatchbillMONTHLY!$A$71:$U$71,OFFSET(WatchbillMONTHLY!$A$71:$U$71,1,2))),INDIRECT("_"&amp;_xlfn.XLOOKUP(AL$2,WatchbillMONTHLY!$A$71:$U$71,OFFSET(WatchbillMONTHLY!$A$71:$U$71,1,2))))=$A11,_xlfn.XLOOKUP(AL$2,WatchbillMONTHLY!$A$71:$U$71,OFFSET(WatchbillMONTHLY!$A$71:$U$71,1,2)),FALSE),TRUE,FALSE)),
IF(_xlfn.XLOOKUP(AL$2,WatchbillMONTHLY!$A$88:$U$88,OFFSET(WatchbillMONTHLY!$A$88:$U$88,1,2))=IF(_xlfn.XLOOKUP($A11,INDIRECT("_"&amp;_xlfn.XLOOKUP(AL$2,WatchbillMONTHLY!$A$88:$U$88,OFFSET(WatchbillMONTHLY!$A$88:$U$88,1,2))),INDIRECT("_"&amp;_xlfn.XLOOKUP(AL$2,WatchbillMONTHLY!$A$88:$U$88,OFFSET(WatchbillMONTHLY!$A$88:$U$88,1,2))))=$A11,_xlfn.XLOOKUP(AL$2,WatchbillMONTHLY!$A$88:$U$88,OFFSET(WatchbillMONTHLY!$A$88:$U$88,1,2)),FALSE),TRUE,FALSE)),
FALSE),FALSE)</f>
        <v>0</v>
      </c>
      <c r="AM11" s="209" t="b" cm="1">
        <f t="array" aca="1" ref="AM11" ca="1">IF(AND($A11 &gt; 0, F11 &gt; 0,AM$2&lt;MiscFormulas!$A$5+1),
_xlfn.IFNA(
_xlfn.IFNA(
_xlfn.IFNA(
_xlfn.IFNA(
_xlfn.IFNA(
_xlfn.IFNA(
IF(_xlfn.XLOOKUP(AM$2,WatchbillMONTHLY!$A$3:$U$3,OFFSET(WatchbillMONTHLY!$A$3:$U$3,1,2))=IF(_xlfn.XLOOKUP($A11,INDIRECT("_"&amp;_xlfn.XLOOKUP(AM$2,WatchbillMONTHLY!$A$3:$U$3,OFFSET(WatchbillMONTHLY!$A$3:$U$3,1,2))),INDIRECT("_"&amp;_xlfn.XLOOKUP(AM$2,WatchbillMONTHLY!$A$3:$U$3,OFFSET(WatchbillMONTHLY!$A$3:$U$3,1,2))))=$A11,_xlfn.XLOOKUP(AM$2,WatchbillMONTHLY!$A$3:$U$3,OFFSET(WatchbillMONTHLY!$A$3:$U$3,1,2)),FALSE),TRUE,FALSE),
IF(_xlfn.XLOOKUP(AM$2,WatchbillMONTHLY!$A$20:$U$20,OFFSET(WatchbillMONTHLY!$A$20:$U$20,1,2))=IF(_xlfn.XLOOKUP($A11,INDIRECT("_"&amp;_xlfn.XLOOKUP(AM$2,WatchbillMONTHLY!$A$20:$U$20,OFFSET(WatchbillMONTHLY!$A$20:$U$20,1,2))),INDIRECT("_"&amp;_xlfn.XLOOKUP(AM$2,WatchbillMONTHLY!$A$20:$U$20,OFFSET(WatchbillMONTHLY!$A$20:$U$20,1,2))))=$A11,_xlfn.XLOOKUP(AM$2,WatchbillMONTHLY!$A$20:$U$20,OFFSET(WatchbillMONTHLY!$A$20:$U$20,1,2)),FALSE),TRUE,FALSE)),
IF(_xlfn.XLOOKUP(AM$2,WatchbillMONTHLY!$A$37:$U$37,OFFSET(WatchbillMONTHLY!$A$37:$U$37,1,2))=IF(_xlfn.XLOOKUP($A11,INDIRECT("_"&amp;_xlfn.XLOOKUP(AM$2,WatchbillMONTHLY!$A$37:$U$37,OFFSET(WatchbillMONTHLY!$A$37:$U$37,1,2))),INDIRECT("_"&amp;_xlfn.XLOOKUP(AM$2,WatchbillMONTHLY!$A$37:$U$37,OFFSET(WatchbillMONTHLY!$A$37:$U$37,1,2))))=$A11,_xlfn.XLOOKUP(AM$2,WatchbillMONTHLY!$A$37:$U$37,OFFSET(WatchbillMONTHLY!$A$37:$U$37,1,2)),FALSE),TRUE,FALSE)),
IF(_xlfn.XLOOKUP(AM$2,WatchbillMONTHLY!$A$54:$U$54,OFFSET(WatchbillMONTHLY!$A$54:$U$54,1,2))=IF(_xlfn.XLOOKUP($A11,INDIRECT("_"&amp;_xlfn.XLOOKUP(AM$2,WatchbillMONTHLY!$A$54:$U$54,OFFSET(WatchbillMONTHLY!$A$54:$U$54,1,2))),INDIRECT("_"&amp;_xlfn.XLOOKUP(AM$2,WatchbillMONTHLY!$A$54:$U$54,OFFSET(WatchbillMONTHLY!$A$54:$U$54,1,2))))=$A11,_xlfn.XLOOKUP(AM$2,WatchbillMONTHLY!$A$54:$U$54,OFFSET(WatchbillMONTHLY!$A$54:$U$54,1,2)),FALSE),TRUE,FALSE)),
IF(_xlfn.XLOOKUP(AM$2,WatchbillMONTHLY!$A$71:$U$71,OFFSET(WatchbillMONTHLY!$A$71:$U$71,1,2))=IF(_xlfn.XLOOKUP($A11,INDIRECT("_"&amp;_xlfn.XLOOKUP(AM$2,WatchbillMONTHLY!$A$71:$U$71,OFFSET(WatchbillMONTHLY!$A$71:$U$71,1,2))),INDIRECT("_"&amp;_xlfn.XLOOKUP(AM$2,WatchbillMONTHLY!$A$71:$U$71,OFFSET(WatchbillMONTHLY!$A$71:$U$71,1,2))))=$A11,_xlfn.XLOOKUP(AM$2,WatchbillMONTHLY!$A$71:$U$71,OFFSET(WatchbillMONTHLY!$A$71:$U$71,1,2)),FALSE),TRUE,FALSE)),
IF(_xlfn.XLOOKUP(AM$2,WatchbillMONTHLY!$A$88:$U$88,OFFSET(WatchbillMONTHLY!$A$88:$U$88,1,2))=IF(_xlfn.XLOOKUP($A11,INDIRECT("_"&amp;_xlfn.XLOOKUP(AM$2,WatchbillMONTHLY!$A$88:$U$88,OFFSET(WatchbillMONTHLY!$A$88:$U$88,1,2))),INDIRECT("_"&amp;_xlfn.XLOOKUP(AM$2,WatchbillMONTHLY!$A$88:$U$88,OFFSET(WatchbillMONTHLY!$A$88:$U$88,1,2))))=$A11,_xlfn.XLOOKUP(AM$2,WatchbillMONTHLY!$A$88:$U$88,OFFSET(WatchbillMONTHLY!$A$88:$U$88,1,2)),FALSE),TRUE,FALSE)),
FALSE),FALSE)</f>
        <v>0</v>
      </c>
      <c r="AN11" s="209" t="b" cm="1">
        <f t="array" aca="1" ref="AN11" ca="1">IF(AND($A11 &gt; 0, G11 &gt; 0,AN$2&lt;MiscFormulas!$A$5+1),
_xlfn.IFNA(
_xlfn.IFNA(
_xlfn.IFNA(
_xlfn.IFNA(
_xlfn.IFNA(
_xlfn.IFNA(
IF(_xlfn.XLOOKUP(AN$2,WatchbillMONTHLY!$A$3:$U$3,OFFSET(WatchbillMONTHLY!$A$3:$U$3,1,2))=IF(_xlfn.XLOOKUP($A11,INDIRECT("_"&amp;_xlfn.XLOOKUP(AN$2,WatchbillMONTHLY!$A$3:$U$3,OFFSET(WatchbillMONTHLY!$A$3:$U$3,1,2))),INDIRECT("_"&amp;_xlfn.XLOOKUP(AN$2,WatchbillMONTHLY!$A$3:$U$3,OFFSET(WatchbillMONTHLY!$A$3:$U$3,1,2))))=$A11,_xlfn.XLOOKUP(AN$2,WatchbillMONTHLY!$A$3:$U$3,OFFSET(WatchbillMONTHLY!$A$3:$U$3,1,2)),FALSE),TRUE,FALSE),
IF(_xlfn.XLOOKUP(AN$2,WatchbillMONTHLY!$A$20:$U$20,OFFSET(WatchbillMONTHLY!$A$20:$U$20,1,2))=IF(_xlfn.XLOOKUP($A11,INDIRECT("_"&amp;_xlfn.XLOOKUP(AN$2,WatchbillMONTHLY!$A$20:$U$20,OFFSET(WatchbillMONTHLY!$A$20:$U$20,1,2))),INDIRECT("_"&amp;_xlfn.XLOOKUP(AN$2,WatchbillMONTHLY!$A$20:$U$20,OFFSET(WatchbillMONTHLY!$A$20:$U$20,1,2))))=$A11,_xlfn.XLOOKUP(AN$2,WatchbillMONTHLY!$A$20:$U$20,OFFSET(WatchbillMONTHLY!$A$20:$U$20,1,2)),FALSE),TRUE,FALSE)),
IF(_xlfn.XLOOKUP(AN$2,WatchbillMONTHLY!$A$37:$U$37,OFFSET(WatchbillMONTHLY!$A$37:$U$37,1,2))=IF(_xlfn.XLOOKUP($A11,INDIRECT("_"&amp;_xlfn.XLOOKUP(AN$2,WatchbillMONTHLY!$A$37:$U$37,OFFSET(WatchbillMONTHLY!$A$37:$U$37,1,2))),INDIRECT("_"&amp;_xlfn.XLOOKUP(AN$2,WatchbillMONTHLY!$A$37:$U$37,OFFSET(WatchbillMONTHLY!$A$37:$U$37,1,2))))=$A11,_xlfn.XLOOKUP(AN$2,WatchbillMONTHLY!$A$37:$U$37,OFFSET(WatchbillMONTHLY!$A$37:$U$37,1,2)),FALSE),TRUE,FALSE)),
IF(_xlfn.XLOOKUP(AN$2,WatchbillMONTHLY!$A$54:$U$54,OFFSET(WatchbillMONTHLY!$A$54:$U$54,1,2))=IF(_xlfn.XLOOKUP($A11,INDIRECT("_"&amp;_xlfn.XLOOKUP(AN$2,WatchbillMONTHLY!$A$54:$U$54,OFFSET(WatchbillMONTHLY!$A$54:$U$54,1,2))),INDIRECT("_"&amp;_xlfn.XLOOKUP(AN$2,WatchbillMONTHLY!$A$54:$U$54,OFFSET(WatchbillMONTHLY!$A$54:$U$54,1,2))))=$A11,_xlfn.XLOOKUP(AN$2,WatchbillMONTHLY!$A$54:$U$54,OFFSET(WatchbillMONTHLY!$A$54:$U$54,1,2)),FALSE),TRUE,FALSE)),
IF(_xlfn.XLOOKUP(AN$2,WatchbillMONTHLY!$A$71:$U$71,OFFSET(WatchbillMONTHLY!$A$71:$U$71,1,2))=IF(_xlfn.XLOOKUP($A11,INDIRECT("_"&amp;_xlfn.XLOOKUP(AN$2,WatchbillMONTHLY!$A$71:$U$71,OFFSET(WatchbillMONTHLY!$A$71:$U$71,1,2))),INDIRECT("_"&amp;_xlfn.XLOOKUP(AN$2,WatchbillMONTHLY!$A$71:$U$71,OFFSET(WatchbillMONTHLY!$A$71:$U$71,1,2))))=$A11,_xlfn.XLOOKUP(AN$2,WatchbillMONTHLY!$A$71:$U$71,OFFSET(WatchbillMONTHLY!$A$71:$U$71,1,2)),FALSE),TRUE,FALSE)),
IF(_xlfn.XLOOKUP(AN$2,WatchbillMONTHLY!$A$88:$U$88,OFFSET(WatchbillMONTHLY!$A$88:$U$88,1,2))=IF(_xlfn.XLOOKUP($A11,INDIRECT("_"&amp;_xlfn.XLOOKUP(AN$2,WatchbillMONTHLY!$A$88:$U$88,OFFSET(WatchbillMONTHLY!$A$88:$U$88,1,2))),INDIRECT("_"&amp;_xlfn.XLOOKUP(AN$2,WatchbillMONTHLY!$A$88:$U$88,OFFSET(WatchbillMONTHLY!$A$88:$U$88,1,2))))=$A11,_xlfn.XLOOKUP(AN$2,WatchbillMONTHLY!$A$88:$U$88,OFFSET(WatchbillMONTHLY!$A$88:$U$88,1,2)),FALSE),TRUE,FALSE)),
FALSE),FALSE)</f>
        <v>0</v>
      </c>
      <c r="AO11" s="209" t="b" cm="1">
        <f t="array" aca="1" ref="AO11" ca="1">IF(AND($A11 &gt; 0, H11 &gt; 0,AO$2&lt;MiscFormulas!$A$5+1),
_xlfn.IFNA(
_xlfn.IFNA(
_xlfn.IFNA(
_xlfn.IFNA(
_xlfn.IFNA(
_xlfn.IFNA(
IF(_xlfn.XLOOKUP(AO$2,WatchbillMONTHLY!$A$3:$U$3,OFFSET(WatchbillMONTHLY!$A$3:$U$3,1,2))=IF(_xlfn.XLOOKUP($A11,INDIRECT("_"&amp;_xlfn.XLOOKUP(AO$2,WatchbillMONTHLY!$A$3:$U$3,OFFSET(WatchbillMONTHLY!$A$3:$U$3,1,2))),INDIRECT("_"&amp;_xlfn.XLOOKUP(AO$2,WatchbillMONTHLY!$A$3:$U$3,OFFSET(WatchbillMONTHLY!$A$3:$U$3,1,2))))=$A11,_xlfn.XLOOKUP(AO$2,WatchbillMONTHLY!$A$3:$U$3,OFFSET(WatchbillMONTHLY!$A$3:$U$3,1,2)),FALSE),TRUE,FALSE),
IF(_xlfn.XLOOKUP(AO$2,WatchbillMONTHLY!$A$20:$U$20,OFFSET(WatchbillMONTHLY!$A$20:$U$20,1,2))=IF(_xlfn.XLOOKUP($A11,INDIRECT("_"&amp;_xlfn.XLOOKUP(AO$2,WatchbillMONTHLY!$A$20:$U$20,OFFSET(WatchbillMONTHLY!$A$20:$U$20,1,2))),INDIRECT("_"&amp;_xlfn.XLOOKUP(AO$2,WatchbillMONTHLY!$A$20:$U$20,OFFSET(WatchbillMONTHLY!$A$20:$U$20,1,2))))=$A11,_xlfn.XLOOKUP(AO$2,WatchbillMONTHLY!$A$20:$U$20,OFFSET(WatchbillMONTHLY!$A$20:$U$20,1,2)),FALSE),TRUE,FALSE)),
IF(_xlfn.XLOOKUP(AO$2,WatchbillMONTHLY!$A$37:$U$37,OFFSET(WatchbillMONTHLY!$A$37:$U$37,1,2))=IF(_xlfn.XLOOKUP($A11,INDIRECT("_"&amp;_xlfn.XLOOKUP(AO$2,WatchbillMONTHLY!$A$37:$U$37,OFFSET(WatchbillMONTHLY!$A$37:$U$37,1,2))),INDIRECT("_"&amp;_xlfn.XLOOKUP(AO$2,WatchbillMONTHLY!$A$37:$U$37,OFFSET(WatchbillMONTHLY!$A$37:$U$37,1,2))))=$A11,_xlfn.XLOOKUP(AO$2,WatchbillMONTHLY!$A$37:$U$37,OFFSET(WatchbillMONTHLY!$A$37:$U$37,1,2)),FALSE),TRUE,FALSE)),
IF(_xlfn.XLOOKUP(AO$2,WatchbillMONTHLY!$A$54:$U$54,OFFSET(WatchbillMONTHLY!$A$54:$U$54,1,2))=IF(_xlfn.XLOOKUP($A11,INDIRECT("_"&amp;_xlfn.XLOOKUP(AO$2,WatchbillMONTHLY!$A$54:$U$54,OFFSET(WatchbillMONTHLY!$A$54:$U$54,1,2))),INDIRECT("_"&amp;_xlfn.XLOOKUP(AO$2,WatchbillMONTHLY!$A$54:$U$54,OFFSET(WatchbillMONTHLY!$A$54:$U$54,1,2))))=$A11,_xlfn.XLOOKUP(AO$2,WatchbillMONTHLY!$A$54:$U$54,OFFSET(WatchbillMONTHLY!$A$54:$U$54,1,2)),FALSE),TRUE,FALSE)),
IF(_xlfn.XLOOKUP(AO$2,WatchbillMONTHLY!$A$71:$U$71,OFFSET(WatchbillMONTHLY!$A$71:$U$71,1,2))=IF(_xlfn.XLOOKUP($A11,INDIRECT("_"&amp;_xlfn.XLOOKUP(AO$2,WatchbillMONTHLY!$A$71:$U$71,OFFSET(WatchbillMONTHLY!$A$71:$U$71,1,2))),INDIRECT("_"&amp;_xlfn.XLOOKUP(AO$2,WatchbillMONTHLY!$A$71:$U$71,OFFSET(WatchbillMONTHLY!$A$71:$U$71,1,2))))=$A11,_xlfn.XLOOKUP(AO$2,WatchbillMONTHLY!$A$71:$U$71,OFFSET(WatchbillMONTHLY!$A$71:$U$71,1,2)),FALSE),TRUE,FALSE)),
IF(_xlfn.XLOOKUP(AO$2,WatchbillMONTHLY!$A$88:$U$88,OFFSET(WatchbillMONTHLY!$A$88:$U$88,1,2))=IF(_xlfn.XLOOKUP($A11,INDIRECT("_"&amp;_xlfn.XLOOKUP(AO$2,WatchbillMONTHLY!$A$88:$U$88,OFFSET(WatchbillMONTHLY!$A$88:$U$88,1,2))),INDIRECT("_"&amp;_xlfn.XLOOKUP(AO$2,WatchbillMONTHLY!$A$88:$U$88,OFFSET(WatchbillMONTHLY!$A$88:$U$88,1,2))))=$A11,_xlfn.XLOOKUP(AO$2,WatchbillMONTHLY!$A$88:$U$88,OFFSET(WatchbillMONTHLY!$A$88:$U$88,1,2)),FALSE),TRUE,FALSE)),
FALSE),FALSE)</f>
        <v>0</v>
      </c>
      <c r="AP11" s="209" t="b" cm="1">
        <f t="array" aca="1" ref="AP11" ca="1">IF(AND($A11 &gt; 0, I11 &gt; 0,AP$2&lt;MiscFormulas!$A$5+1),
_xlfn.IFNA(
_xlfn.IFNA(
_xlfn.IFNA(
_xlfn.IFNA(
_xlfn.IFNA(
_xlfn.IFNA(
IF(_xlfn.XLOOKUP(AP$2,WatchbillMONTHLY!$A$3:$U$3,OFFSET(WatchbillMONTHLY!$A$3:$U$3,1,2))=IF(_xlfn.XLOOKUP($A11,INDIRECT("_"&amp;_xlfn.XLOOKUP(AP$2,WatchbillMONTHLY!$A$3:$U$3,OFFSET(WatchbillMONTHLY!$A$3:$U$3,1,2))),INDIRECT("_"&amp;_xlfn.XLOOKUP(AP$2,WatchbillMONTHLY!$A$3:$U$3,OFFSET(WatchbillMONTHLY!$A$3:$U$3,1,2))))=$A11,_xlfn.XLOOKUP(AP$2,WatchbillMONTHLY!$A$3:$U$3,OFFSET(WatchbillMONTHLY!$A$3:$U$3,1,2)),FALSE),TRUE,FALSE),
IF(_xlfn.XLOOKUP(AP$2,WatchbillMONTHLY!$A$20:$U$20,OFFSET(WatchbillMONTHLY!$A$20:$U$20,1,2))=IF(_xlfn.XLOOKUP($A11,INDIRECT("_"&amp;_xlfn.XLOOKUP(AP$2,WatchbillMONTHLY!$A$20:$U$20,OFFSET(WatchbillMONTHLY!$A$20:$U$20,1,2))),INDIRECT("_"&amp;_xlfn.XLOOKUP(AP$2,WatchbillMONTHLY!$A$20:$U$20,OFFSET(WatchbillMONTHLY!$A$20:$U$20,1,2))))=$A11,_xlfn.XLOOKUP(AP$2,WatchbillMONTHLY!$A$20:$U$20,OFFSET(WatchbillMONTHLY!$A$20:$U$20,1,2)),FALSE),TRUE,FALSE)),
IF(_xlfn.XLOOKUP(AP$2,WatchbillMONTHLY!$A$37:$U$37,OFFSET(WatchbillMONTHLY!$A$37:$U$37,1,2))=IF(_xlfn.XLOOKUP($A11,INDIRECT("_"&amp;_xlfn.XLOOKUP(AP$2,WatchbillMONTHLY!$A$37:$U$37,OFFSET(WatchbillMONTHLY!$A$37:$U$37,1,2))),INDIRECT("_"&amp;_xlfn.XLOOKUP(AP$2,WatchbillMONTHLY!$A$37:$U$37,OFFSET(WatchbillMONTHLY!$A$37:$U$37,1,2))))=$A11,_xlfn.XLOOKUP(AP$2,WatchbillMONTHLY!$A$37:$U$37,OFFSET(WatchbillMONTHLY!$A$37:$U$37,1,2)),FALSE),TRUE,FALSE)),
IF(_xlfn.XLOOKUP(AP$2,WatchbillMONTHLY!$A$54:$U$54,OFFSET(WatchbillMONTHLY!$A$54:$U$54,1,2))=IF(_xlfn.XLOOKUP($A11,INDIRECT("_"&amp;_xlfn.XLOOKUP(AP$2,WatchbillMONTHLY!$A$54:$U$54,OFFSET(WatchbillMONTHLY!$A$54:$U$54,1,2))),INDIRECT("_"&amp;_xlfn.XLOOKUP(AP$2,WatchbillMONTHLY!$A$54:$U$54,OFFSET(WatchbillMONTHLY!$A$54:$U$54,1,2))))=$A11,_xlfn.XLOOKUP(AP$2,WatchbillMONTHLY!$A$54:$U$54,OFFSET(WatchbillMONTHLY!$A$54:$U$54,1,2)),FALSE),TRUE,FALSE)),
IF(_xlfn.XLOOKUP(AP$2,WatchbillMONTHLY!$A$71:$U$71,OFFSET(WatchbillMONTHLY!$A$71:$U$71,1,2))=IF(_xlfn.XLOOKUP($A11,INDIRECT("_"&amp;_xlfn.XLOOKUP(AP$2,WatchbillMONTHLY!$A$71:$U$71,OFFSET(WatchbillMONTHLY!$A$71:$U$71,1,2))),INDIRECT("_"&amp;_xlfn.XLOOKUP(AP$2,WatchbillMONTHLY!$A$71:$U$71,OFFSET(WatchbillMONTHLY!$A$71:$U$71,1,2))))=$A11,_xlfn.XLOOKUP(AP$2,WatchbillMONTHLY!$A$71:$U$71,OFFSET(WatchbillMONTHLY!$A$71:$U$71,1,2)),FALSE),TRUE,FALSE)),
IF(_xlfn.XLOOKUP(AP$2,WatchbillMONTHLY!$A$88:$U$88,OFFSET(WatchbillMONTHLY!$A$88:$U$88,1,2))=IF(_xlfn.XLOOKUP($A11,INDIRECT("_"&amp;_xlfn.XLOOKUP(AP$2,WatchbillMONTHLY!$A$88:$U$88,OFFSET(WatchbillMONTHLY!$A$88:$U$88,1,2))),INDIRECT("_"&amp;_xlfn.XLOOKUP(AP$2,WatchbillMONTHLY!$A$88:$U$88,OFFSET(WatchbillMONTHLY!$A$88:$U$88,1,2))))=$A11,_xlfn.XLOOKUP(AP$2,WatchbillMONTHLY!$A$88:$U$88,OFFSET(WatchbillMONTHLY!$A$88:$U$88,1,2)),FALSE),TRUE,FALSE)),
FALSE),FALSE)</f>
        <v>0</v>
      </c>
      <c r="AQ11" s="209" t="b" cm="1">
        <f t="array" aca="1" ref="AQ11" ca="1">IF(AND($A11 &gt; 0, J11 &gt; 0,AQ$2&lt;MiscFormulas!$A$5+1),
_xlfn.IFNA(
_xlfn.IFNA(
_xlfn.IFNA(
_xlfn.IFNA(
_xlfn.IFNA(
_xlfn.IFNA(
IF(_xlfn.XLOOKUP(AQ$2,WatchbillMONTHLY!$A$3:$U$3,OFFSET(WatchbillMONTHLY!$A$3:$U$3,1,2))=IF(_xlfn.XLOOKUP($A11,INDIRECT("_"&amp;_xlfn.XLOOKUP(AQ$2,WatchbillMONTHLY!$A$3:$U$3,OFFSET(WatchbillMONTHLY!$A$3:$U$3,1,2))),INDIRECT("_"&amp;_xlfn.XLOOKUP(AQ$2,WatchbillMONTHLY!$A$3:$U$3,OFFSET(WatchbillMONTHLY!$A$3:$U$3,1,2))))=$A11,_xlfn.XLOOKUP(AQ$2,WatchbillMONTHLY!$A$3:$U$3,OFFSET(WatchbillMONTHLY!$A$3:$U$3,1,2)),FALSE),TRUE,FALSE),
IF(_xlfn.XLOOKUP(AQ$2,WatchbillMONTHLY!$A$20:$U$20,OFFSET(WatchbillMONTHLY!$A$20:$U$20,1,2))=IF(_xlfn.XLOOKUP($A11,INDIRECT("_"&amp;_xlfn.XLOOKUP(AQ$2,WatchbillMONTHLY!$A$20:$U$20,OFFSET(WatchbillMONTHLY!$A$20:$U$20,1,2))),INDIRECT("_"&amp;_xlfn.XLOOKUP(AQ$2,WatchbillMONTHLY!$A$20:$U$20,OFFSET(WatchbillMONTHLY!$A$20:$U$20,1,2))))=$A11,_xlfn.XLOOKUP(AQ$2,WatchbillMONTHLY!$A$20:$U$20,OFFSET(WatchbillMONTHLY!$A$20:$U$20,1,2)),FALSE),TRUE,FALSE)),
IF(_xlfn.XLOOKUP(AQ$2,WatchbillMONTHLY!$A$37:$U$37,OFFSET(WatchbillMONTHLY!$A$37:$U$37,1,2))=IF(_xlfn.XLOOKUP($A11,INDIRECT("_"&amp;_xlfn.XLOOKUP(AQ$2,WatchbillMONTHLY!$A$37:$U$37,OFFSET(WatchbillMONTHLY!$A$37:$U$37,1,2))),INDIRECT("_"&amp;_xlfn.XLOOKUP(AQ$2,WatchbillMONTHLY!$A$37:$U$37,OFFSET(WatchbillMONTHLY!$A$37:$U$37,1,2))))=$A11,_xlfn.XLOOKUP(AQ$2,WatchbillMONTHLY!$A$37:$U$37,OFFSET(WatchbillMONTHLY!$A$37:$U$37,1,2)),FALSE),TRUE,FALSE)),
IF(_xlfn.XLOOKUP(AQ$2,WatchbillMONTHLY!$A$54:$U$54,OFFSET(WatchbillMONTHLY!$A$54:$U$54,1,2))=IF(_xlfn.XLOOKUP($A11,INDIRECT("_"&amp;_xlfn.XLOOKUP(AQ$2,WatchbillMONTHLY!$A$54:$U$54,OFFSET(WatchbillMONTHLY!$A$54:$U$54,1,2))),INDIRECT("_"&amp;_xlfn.XLOOKUP(AQ$2,WatchbillMONTHLY!$A$54:$U$54,OFFSET(WatchbillMONTHLY!$A$54:$U$54,1,2))))=$A11,_xlfn.XLOOKUP(AQ$2,WatchbillMONTHLY!$A$54:$U$54,OFFSET(WatchbillMONTHLY!$A$54:$U$54,1,2)),FALSE),TRUE,FALSE)),
IF(_xlfn.XLOOKUP(AQ$2,WatchbillMONTHLY!$A$71:$U$71,OFFSET(WatchbillMONTHLY!$A$71:$U$71,1,2))=IF(_xlfn.XLOOKUP($A11,INDIRECT("_"&amp;_xlfn.XLOOKUP(AQ$2,WatchbillMONTHLY!$A$71:$U$71,OFFSET(WatchbillMONTHLY!$A$71:$U$71,1,2))),INDIRECT("_"&amp;_xlfn.XLOOKUP(AQ$2,WatchbillMONTHLY!$A$71:$U$71,OFFSET(WatchbillMONTHLY!$A$71:$U$71,1,2))))=$A11,_xlfn.XLOOKUP(AQ$2,WatchbillMONTHLY!$A$71:$U$71,OFFSET(WatchbillMONTHLY!$A$71:$U$71,1,2)),FALSE),TRUE,FALSE)),
IF(_xlfn.XLOOKUP(AQ$2,WatchbillMONTHLY!$A$88:$U$88,OFFSET(WatchbillMONTHLY!$A$88:$U$88,1,2))=IF(_xlfn.XLOOKUP($A11,INDIRECT("_"&amp;_xlfn.XLOOKUP(AQ$2,WatchbillMONTHLY!$A$88:$U$88,OFFSET(WatchbillMONTHLY!$A$88:$U$88,1,2))),INDIRECT("_"&amp;_xlfn.XLOOKUP(AQ$2,WatchbillMONTHLY!$A$88:$U$88,OFFSET(WatchbillMONTHLY!$A$88:$U$88,1,2))))=$A11,_xlfn.XLOOKUP(AQ$2,WatchbillMONTHLY!$A$88:$U$88,OFFSET(WatchbillMONTHLY!$A$88:$U$88,1,2)),FALSE),TRUE,FALSE)),
FALSE),FALSE)</f>
        <v>0</v>
      </c>
      <c r="AR11" s="209" t="b" cm="1">
        <f t="array" aca="1" ref="AR11" ca="1">IF(AND($A11 &gt; 0, K11 &gt; 0,AR$2&lt;MiscFormulas!$A$5+1),
_xlfn.IFNA(
_xlfn.IFNA(
_xlfn.IFNA(
_xlfn.IFNA(
_xlfn.IFNA(
_xlfn.IFNA(
IF(_xlfn.XLOOKUP(AR$2,WatchbillMONTHLY!$A$3:$U$3,OFFSET(WatchbillMONTHLY!$A$3:$U$3,1,2))=IF(_xlfn.XLOOKUP($A11,INDIRECT("_"&amp;_xlfn.XLOOKUP(AR$2,WatchbillMONTHLY!$A$3:$U$3,OFFSET(WatchbillMONTHLY!$A$3:$U$3,1,2))),INDIRECT("_"&amp;_xlfn.XLOOKUP(AR$2,WatchbillMONTHLY!$A$3:$U$3,OFFSET(WatchbillMONTHLY!$A$3:$U$3,1,2))))=$A11,_xlfn.XLOOKUP(AR$2,WatchbillMONTHLY!$A$3:$U$3,OFFSET(WatchbillMONTHLY!$A$3:$U$3,1,2)),FALSE),TRUE,FALSE),
IF(_xlfn.XLOOKUP(AR$2,WatchbillMONTHLY!$A$20:$U$20,OFFSET(WatchbillMONTHLY!$A$20:$U$20,1,2))=IF(_xlfn.XLOOKUP($A11,INDIRECT("_"&amp;_xlfn.XLOOKUP(AR$2,WatchbillMONTHLY!$A$20:$U$20,OFFSET(WatchbillMONTHLY!$A$20:$U$20,1,2))),INDIRECT("_"&amp;_xlfn.XLOOKUP(AR$2,WatchbillMONTHLY!$A$20:$U$20,OFFSET(WatchbillMONTHLY!$A$20:$U$20,1,2))))=$A11,_xlfn.XLOOKUP(AR$2,WatchbillMONTHLY!$A$20:$U$20,OFFSET(WatchbillMONTHLY!$A$20:$U$20,1,2)),FALSE),TRUE,FALSE)),
IF(_xlfn.XLOOKUP(AR$2,WatchbillMONTHLY!$A$37:$U$37,OFFSET(WatchbillMONTHLY!$A$37:$U$37,1,2))=IF(_xlfn.XLOOKUP($A11,INDIRECT("_"&amp;_xlfn.XLOOKUP(AR$2,WatchbillMONTHLY!$A$37:$U$37,OFFSET(WatchbillMONTHLY!$A$37:$U$37,1,2))),INDIRECT("_"&amp;_xlfn.XLOOKUP(AR$2,WatchbillMONTHLY!$A$37:$U$37,OFFSET(WatchbillMONTHLY!$A$37:$U$37,1,2))))=$A11,_xlfn.XLOOKUP(AR$2,WatchbillMONTHLY!$A$37:$U$37,OFFSET(WatchbillMONTHLY!$A$37:$U$37,1,2)),FALSE),TRUE,FALSE)),
IF(_xlfn.XLOOKUP(AR$2,WatchbillMONTHLY!$A$54:$U$54,OFFSET(WatchbillMONTHLY!$A$54:$U$54,1,2))=IF(_xlfn.XLOOKUP($A11,INDIRECT("_"&amp;_xlfn.XLOOKUP(AR$2,WatchbillMONTHLY!$A$54:$U$54,OFFSET(WatchbillMONTHLY!$A$54:$U$54,1,2))),INDIRECT("_"&amp;_xlfn.XLOOKUP(AR$2,WatchbillMONTHLY!$A$54:$U$54,OFFSET(WatchbillMONTHLY!$A$54:$U$54,1,2))))=$A11,_xlfn.XLOOKUP(AR$2,WatchbillMONTHLY!$A$54:$U$54,OFFSET(WatchbillMONTHLY!$A$54:$U$54,1,2)),FALSE),TRUE,FALSE)),
IF(_xlfn.XLOOKUP(AR$2,WatchbillMONTHLY!$A$71:$U$71,OFFSET(WatchbillMONTHLY!$A$71:$U$71,1,2))=IF(_xlfn.XLOOKUP($A11,INDIRECT("_"&amp;_xlfn.XLOOKUP(AR$2,WatchbillMONTHLY!$A$71:$U$71,OFFSET(WatchbillMONTHLY!$A$71:$U$71,1,2))),INDIRECT("_"&amp;_xlfn.XLOOKUP(AR$2,WatchbillMONTHLY!$A$71:$U$71,OFFSET(WatchbillMONTHLY!$A$71:$U$71,1,2))))=$A11,_xlfn.XLOOKUP(AR$2,WatchbillMONTHLY!$A$71:$U$71,OFFSET(WatchbillMONTHLY!$A$71:$U$71,1,2)),FALSE),TRUE,FALSE)),
IF(_xlfn.XLOOKUP(AR$2,WatchbillMONTHLY!$A$88:$U$88,OFFSET(WatchbillMONTHLY!$A$88:$U$88,1,2))=IF(_xlfn.XLOOKUP($A11,INDIRECT("_"&amp;_xlfn.XLOOKUP(AR$2,WatchbillMONTHLY!$A$88:$U$88,OFFSET(WatchbillMONTHLY!$A$88:$U$88,1,2))),INDIRECT("_"&amp;_xlfn.XLOOKUP(AR$2,WatchbillMONTHLY!$A$88:$U$88,OFFSET(WatchbillMONTHLY!$A$88:$U$88,1,2))))=$A11,_xlfn.XLOOKUP(AR$2,WatchbillMONTHLY!$A$88:$U$88,OFFSET(WatchbillMONTHLY!$A$88:$U$88,1,2)),FALSE),TRUE,FALSE)),
FALSE),FALSE)</f>
        <v>0</v>
      </c>
      <c r="AS11" s="209" t="b" cm="1">
        <f t="array" aca="1" ref="AS11" ca="1">IF(AND($A11 &gt; 0, L11 &gt; 0,AS$2&lt;MiscFormulas!$A$5+1),
_xlfn.IFNA(
_xlfn.IFNA(
_xlfn.IFNA(
_xlfn.IFNA(
_xlfn.IFNA(
_xlfn.IFNA(
IF(_xlfn.XLOOKUP(AS$2,WatchbillMONTHLY!$A$3:$U$3,OFFSET(WatchbillMONTHLY!$A$3:$U$3,1,2))=IF(_xlfn.XLOOKUP($A11,INDIRECT("_"&amp;_xlfn.XLOOKUP(AS$2,WatchbillMONTHLY!$A$3:$U$3,OFFSET(WatchbillMONTHLY!$A$3:$U$3,1,2))),INDIRECT("_"&amp;_xlfn.XLOOKUP(AS$2,WatchbillMONTHLY!$A$3:$U$3,OFFSET(WatchbillMONTHLY!$A$3:$U$3,1,2))))=$A11,_xlfn.XLOOKUP(AS$2,WatchbillMONTHLY!$A$3:$U$3,OFFSET(WatchbillMONTHLY!$A$3:$U$3,1,2)),FALSE),TRUE,FALSE),
IF(_xlfn.XLOOKUP(AS$2,WatchbillMONTHLY!$A$20:$U$20,OFFSET(WatchbillMONTHLY!$A$20:$U$20,1,2))=IF(_xlfn.XLOOKUP($A11,INDIRECT("_"&amp;_xlfn.XLOOKUP(AS$2,WatchbillMONTHLY!$A$20:$U$20,OFFSET(WatchbillMONTHLY!$A$20:$U$20,1,2))),INDIRECT("_"&amp;_xlfn.XLOOKUP(AS$2,WatchbillMONTHLY!$A$20:$U$20,OFFSET(WatchbillMONTHLY!$A$20:$U$20,1,2))))=$A11,_xlfn.XLOOKUP(AS$2,WatchbillMONTHLY!$A$20:$U$20,OFFSET(WatchbillMONTHLY!$A$20:$U$20,1,2)),FALSE),TRUE,FALSE)),
IF(_xlfn.XLOOKUP(AS$2,WatchbillMONTHLY!$A$37:$U$37,OFFSET(WatchbillMONTHLY!$A$37:$U$37,1,2))=IF(_xlfn.XLOOKUP($A11,INDIRECT("_"&amp;_xlfn.XLOOKUP(AS$2,WatchbillMONTHLY!$A$37:$U$37,OFFSET(WatchbillMONTHLY!$A$37:$U$37,1,2))),INDIRECT("_"&amp;_xlfn.XLOOKUP(AS$2,WatchbillMONTHLY!$A$37:$U$37,OFFSET(WatchbillMONTHLY!$A$37:$U$37,1,2))))=$A11,_xlfn.XLOOKUP(AS$2,WatchbillMONTHLY!$A$37:$U$37,OFFSET(WatchbillMONTHLY!$A$37:$U$37,1,2)),FALSE),TRUE,FALSE)),
IF(_xlfn.XLOOKUP(AS$2,WatchbillMONTHLY!$A$54:$U$54,OFFSET(WatchbillMONTHLY!$A$54:$U$54,1,2))=IF(_xlfn.XLOOKUP($A11,INDIRECT("_"&amp;_xlfn.XLOOKUP(AS$2,WatchbillMONTHLY!$A$54:$U$54,OFFSET(WatchbillMONTHLY!$A$54:$U$54,1,2))),INDIRECT("_"&amp;_xlfn.XLOOKUP(AS$2,WatchbillMONTHLY!$A$54:$U$54,OFFSET(WatchbillMONTHLY!$A$54:$U$54,1,2))))=$A11,_xlfn.XLOOKUP(AS$2,WatchbillMONTHLY!$A$54:$U$54,OFFSET(WatchbillMONTHLY!$A$54:$U$54,1,2)),FALSE),TRUE,FALSE)),
IF(_xlfn.XLOOKUP(AS$2,WatchbillMONTHLY!$A$71:$U$71,OFFSET(WatchbillMONTHLY!$A$71:$U$71,1,2))=IF(_xlfn.XLOOKUP($A11,INDIRECT("_"&amp;_xlfn.XLOOKUP(AS$2,WatchbillMONTHLY!$A$71:$U$71,OFFSET(WatchbillMONTHLY!$A$71:$U$71,1,2))),INDIRECT("_"&amp;_xlfn.XLOOKUP(AS$2,WatchbillMONTHLY!$A$71:$U$71,OFFSET(WatchbillMONTHLY!$A$71:$U$71,1,2))))=$A11,_xlfn.XLOOKUP(AS$2,WatchbillMONTHLY!$A$71:$U$71,OFFSET(WatchbillMONTHLY!$A$71:$U$71,1,2)),FALSE),TRUE,FALSE)),
IF(_xlfn.XLOOKUP(AS$2,WatchbillMONTHLY!$A$88:$U$88,OFFSET(WatchbillMONTHLY!$A$88:$U$88,1,2))=IF(_xlfn.XLOOKUP($A11,INDIRECT("_"&amp;_xlfn.XLOOKUP(AS$2,WatchbillMONTHLY!$A$88:$U$88,OFFSET(WatchbillMONTHLY!$A$88:$U$88,1,2))),INDIRECT("_"&amp;_xlfn.XLOOKUP(AS$2,WatchbillMONTHLY!$A$88:$U$88,OFFSET(WatchbillMONTHLY!$A$88:$U$88,1,2))))=$A11,_xlfn.XLOOKUP(AS$2,WatchbillMONTHLY!$A$88:$U$88,OFFSET(WatchbillMONTHLY!$A$88:$U$88,1,2)),FALSE),TRUE,FALSE)),
FALSE),FALSE)</f>
        <v>0</v>
      </c>
      <c r="AT11" s="209" t="b" cm="1">
        <f t="array" aca="1" ref="AT11" ca="1">IF(AND($A11 &gt; 0, M11 &gt; 0,AT$2&lt;MiscFormulas!$A$5+1),
_xlfn.IFNA(
_xlfn.IFNA(
_xlfn.IFNA(
_xlfn.IFNA(
_xlfn.IFNA(
_xlfn.IFNA(
IF(_xlfn.XLOOKUP(AT$2,WatchbillMONTHLY!$A$3:$U$3,OFFSET(WatchbillMONTHLY!$A$3:$U$3,1,2))=IF(_xlfn.XLOOKUP($A11,INDIRECT("_"&amp;_xlfn.XLOOKUP(AT$2,WatchbillMONTHLY!$A$3:$U$3,OFFSET(WatchbillMONTHLY!$A$3:$U$3,1,2))),INDIRECT("_"&amp;_xlfn.XLOOKUP(AT$2,WatchbillMONTHLY!$A$3:$U$3,OFFSET(WatchbillMONTHLY!$A$3:$U$3,1,2))))=$A11,_xlfn.XLOOKUP(AT$2,WatchbillMONTHLY!$A$3:$U$3,OFFSET(WatchbillMONTHLY!$A$3:$U$3,1,2)),FALSE),TRUE,FALSE),
IF(_xlfn.XLOOKUP(AT$2,WatchbillMONTHLY!$A$20:$U$20,OFFSET(WatchbillMONTHLY!$A$20:$U$20,1,2))=IF(_xlfn.XLOOKUP($A11,INDIRECT("_"&amp;_xlfn.XLOOKUP(AT$2,WatchbillMONTHLY!$A$20:$U$20,OFFSET(WatchbillMONTHLY!$A$20:$U$20,1,2))),INDIRECT("_"&amp;_xlfn.XLOOKUP(AT$2,WatchbillMONTHLY!$A$20:$U$20,OFFSET(WatchbillMONTHLY!$A$20:$U$20,1,2))))=$A11,_xlfn.XLOOKUP(AT$2,WatchbillMONTHLY!$A$20:$U$20,OFFSET(WatchbillMONTHLY!$A$20:$U$20,1,2)),FALSE),TRUE,FALSE)),
IF(_xlfn.XLOOKUP(AT$2,WatchbillMONTHLY!$A$37:$U$37,OFFSET(WatchbillMONTHLY!$A$37:$U$37,1,2))=IF(_xlfn.XLOOKUP($A11,INDIRECT("_"&amp;_xlfn.XLOOKUP(AT$2,WatchbillMONTHLY!$A$37:$U$37,OFFSET(WatchbillMONTHLY!$A$37:$U$37,1,2))),INDIRECT("_"&amp;_xlfn.XLOOKUP(AT$2,WatchbillMONTHLY!$A$37:$U$37,OFFSET(WatchbillMONTHLY!$A$37:$U$37,1,2))))=$A11,_xlfn.XLOOKUP(AT$2,WatchbillMONTHLY!$A$37:$U$37,OFFSET(WatchbillMONTHLY!$A$37:$U$37,1,2)),FALSE),TRUE,FALSE)),
IF(_xlfn.XLOOKUP(AT$2,WatchbillMONTHLY!$A$54:$U$54,OFFSET(WatchbillMONTHLY!$A$54:$U$54,1,2))=IF(_xlfn.XLOOKUP($A11,INDIRECT("_"&amp;_xlfn.XLOOKUP(AT$2,WatchbillMONTHLY!$A$54:$U$54,OFFSET(WatchbillMONTHLY!$A$54:$U$54,1,2))),INDIRECT("_"&amp;_xlfn.XLOOKUP(AT$2,WatchbillMONTHLY!$A$54:$U$54,OFFSET(WatchbillMONTHLY!$A$54:$U$54,1,2))))=$A11,_xlfn.XLOOKUP(AT$2,WatchbillMONTHLY!$A$54:$U$54,OFFSET(WatchbillMONTHLY!$A$54:$U$54,1,2)),FALSE),TRUE,FALSE)),
IF(_xlfn.XLOOKUP(AT$2,WatchbillMONTHLY!$A$71:$U$71,OFFSET(WatchbillMONTHLY!$A$71:$U$71,1,2))=IF(_xlfn.XLOOKUP($A11,INDIRECT("_"&amp;_xlfn.XLOOKUP(AT$2,WatchbillMONTHLY!$A$71:$U$71,OFFSET(WatchbillMONTHLY!$A$71:$U$71,1,2))),INDIRECT("_"&amp;_xlfn.XLOOKUP(AT$2,WatchbillMONTHLY!$A$71:$U$71,OFFSET(WatchbillMONTHLY!$A$71:$U$71,1,2))))=$A11,_xlfn.XLOOKUP(AT$2,WatchbillMONTHLY!$A$71:$U$71,OFFSET(WatchbillMONTHLY!$A$71:$U$71,1,2)),FALSE),TRUE,FALSE)),
IF(_xlfn.XLOOKUP(AT$2,WatchbillMONTHLY!$A$88:$U$88,OFFSET(WatchbillMONTHLY!$A$88:$U$88,1,2))=IF(_xlfn.XLOOKUP($A11,INDIRECT("_"&amp;_xlfn.XLOOKUP(AT$2,WatchbillMONTHLY!$A$88:$U$88,OFFSET(WatchbillMONTHLY!$A$88:$U$88,1,2))),INDIRECT("_"&amp;_xlfn.XLOOKUP(AT$2,WatchbillMONTHLY!$A$88:$U$88,OFFSET(WatchbillMONTHLY!$A$88:$U$88,1,2))))=$A11,_xlfn.XLOOKUP(AT$2,WatchbillMONTHLY!$A$88:$U$88,OFFSET(WatchbillMONTHLY!$A$88:$U$88,1,2)),FALSE),TRUE,FALSE)),
FALSE),FALSE)</f>
        <v>0</v>
      </c>
      <c r="AU11" s="209" t="b" cm="1">
        <f t="array" aca="1" ref="AU11" ca="1">IF(AND($A11 &gt; 0, N11 &gt; 0,AU$2&lt;MiscFormulas!$A$5+1),
_xlfn.IFNA(
_xlfn.IFNA(
_xlfn.IFNA(
_xlfn.IFNA(
_xlfn.IFNA(
_xlfn.IFNA(
IF(_xlfn.XLOOKUP(AU$2,WatchbillMONTHLY!$A$3:$U$3,OFFSET(WatchbillMONTHLY!$A$3:$U$3,1,2))=IF(_xlfn.XLOOKUP($A11,INDIRECT("_"&amp;_xlfn.XLOOKUP(AU$2,WatchbillMONTHLY!$A$3:$U$3,OFFSET(WatchbillMONTHLY!$A$3:$U$3,1,2))),INDIRECT("_"&amp;_xlfn.XLOOKUP(AU$2,WatchbillMONTHLY!$A$3:$U$3,OFFSET(WatchbillMONTHLY!$A$3:$U$3,1,2))))=$A11,_xlfn.XLOOKUP(AU$2,WatchbillMONTHLY!$A$3:$U$3,OFFSET(WatchbillMONTHLY!$A$3:$U$3,1,2)),FALSE),TRUE,FALSE),
IF(_xlfn.XLOOKUP(AU$2,WatchbillMONTHLY!$A$20:$U$20,OFFSET(WatchbillMONTHLY!$A$20:$U$20,1,2))=IF(_xlfn.XLOOKUP($A11,INDIRECT("_"&amp;_xlfn.XLOOKUP(AU$2,WatchbillMONTHLY!$A$20:$U$20,OFFSET(WatchbillMONTHLY!$A$20:$U$20,1,2))),INDIRECT("_"&amp;_xlfn.XLOOKUP(AU$2,WatchbillMONTHLY!$A$20:$U$20,OFFSET(WatchbillMONTHLY!$A$20:$U$20,1,2))))=$A11,_xlfn.XLOOKUP(AU$2,WatchbillMONTHLY!$A$20:$U$20,OFFSET(WatchbillMONTHLY!$A$20:$U$20,1,2)),FALSE),TRUE,FALSE)),
IF(_xlfn.XLOOKUP(AU$2,WatchbillMONTHLY!$A$37:$U$37,OFFSET(WatchbillMONTHLY!$A$37:$U$37,1,2))=IF(_xlfn.XLOOKUP($A11,INDIRECT("_"&amp;_xlfn.XLOOKUP(AU$2,WatchbillMONTHLY!$A$37:$U$37,OFFSET(WatchbillMONTHLY!$A$37:$U$37,1,2))),INDIRECT("_"&amp;_xlfn.XLOOKUP(AU$2,WatchbillMONTHLY!$A$37:$U$37,OFFSET(WatchbillMONTHLY!$A$37:$U$37,1,2))))=$A11,_xlfn.XLOOKUP(AU$2,WatchbillMONTHLY!$A$37:$U$37,OFFSET(WatchbillMONTHLY!$A$37:$U$37,1,2)),FALSE),TRUE,FALSE)),
IF(_xlfn.XLOOKUP(AU$2,WatchbillMONTHLY!$A$54:$U$54,OFFSET(WatchbillMONTHLY!$A$54:$U$54,1,2))=IF(_xlfn.XLOOKUP($A11,INDIRECT("_"&amp;_xlfn.XLOOKUP(AU$2,WatchbillMONTHLY!$A$54:$U$54,OFFSET(WatchbillMONTHLY!$A$54:$U$54,1,2))),INDIRECT("_"&amp;_xlfn.XLOOKUP(AU$2,WatchbillMONTHLY!$A$54:$U$54,OFFSET(WatchbillMONTHLY!$A$54:$U$54,1,2))))=$A11,_xlfn.XLOOKUP(AU$2,WatchbillMONTHLY!$A$54:$U$54,OFFSET(WatchbillMONTHLY!$A$54:$U$54,1,2)),FALSE),TRUE,FALSE)),
IF(_xlfn.XLOOKUP(AU$2,WatchbillMONTHLY!$A$71:$U$71,OFFSET(WatchbillMONTHLY!$A$71:$U$71,1,2))=IF(_xlfn.XLOOKUP($A11,INDIRECT("_"&amp;_xlfn.XLOOKUP(AU$2,WatchbillMONTHLY!$A$71:$U$71,OFFSET(WatchbillMONTHLY!$A$71:$U$71,1,2))),INDIRECT("_"&amp;_xlfn.XLOOKUP(AU$2,WatchbillMONTHLY!$A$71:$U$71,OFFSET(WatchbillMONTHLY!$A$71:$U$71,1,2))))=$A11,_xlfn.XLOOKUP(AU$2,WatchbillMONTHLY!$A$71:$U$71,OFFSET(WatchbillMONTHLY!$A$71:$U$71,1,2)),FALSE),TRUE,FALSE)),
IF(_xlfn.XLOOKUP(AU$2,WatchbillMONTHLY!$A$88:$U$88,OFFSET(WatchbillMONTHLY!$A$88:$U$88,1,2))=IF(_xlfn.XLOOKUP($A11,INDIRECT("_"&amp;_xlfn.XLOOKUP(AU$2,WatchbillMONTHLY!$A$88:$U$88,OFFSET(WatchbillMONTHLY!$A$88:$U$88,1,2))),INDIRECT("_"&amp;_xlfn.XLOOKUP(AU$2,WatchbillMONTHLY!$A$88:$U$88,OFFSET(WatchbillMONTHLY!$A$88:$U$88,1,2))))=$A11,_xlfn.XLOOKUP(AU$2,WatchbillMONTHLY!$A$88:$U$88,OFFSET(WatchbillMONTHLY!$A$88:$U$88,1,2)),FALSE),TRUE,FALSE)),
FALSE),FALSE)</f>
        <v>0</v>
      </c>
      <c r="AV11" s="209" t="b" cm="1">
        <f t="array" aca="1" ref="AV11" ca="1">IF(AND($A11 &gt; 0, O11 &gt; 0,AV$2&lt;MiscFormulas!$A$5+1),
_xlfn.IFNA(
_xlfn.IFNA(
_xlfn.IFNA(
_xlfn.IFNA(
_xlfn.IFNA(
_xlfn.IFNA(
IF(_xlfn.XLOOKUP(AV$2,WatchbillMONTHLY!$A$3:$U$3,OFFSET(WatchbillMONTHLY!$A$3:$U$3,1,2))=IF(_xlfn.XLOOKUP($A11,INDIRECT("_"&amp;_xlfn.XLOOKUP(AV$2,WatchbillMONTHLY!$A$3:$U$3,OFFSET(WatchbillMONTHLY!$A$3:$U$3,1,2))),INDIRECT("_"&amp;_xlfn.XLOOKUP(AV$2,WatchbillMONTHLY!$A$3:$U$3,OFFSET(WatchbillMONTHLY!$A$3:$U$3,1,2))))=$A11,_xlfn.XLOOKUP(AV$2,WatchbillMONTHLY!$A$3:$U$3,OFFSET(WatchbillMONTHLY!$A$3:$U$3,1,2)),FALSE),TRUE,FALSE),
IF(_xlfn.XLOOKUP(AV$2,WatchbillMONTHLY!$A$20:$U$20,OFFSET(WatchbillMONTHLY!$A$20:$U$20,1,2))=IF(_xlfn.XLOOKUP($A11,INDIRECT("_"&amp;_xlfn.XLOOKUP(AV$2,WatchbillMONTHLY!$A$20:$U$20,OFFSET(WatchbillMONTHLY!$A$20:$U$20,1,2))),INDIRECT("_"&amp;_xlfn.XLOOKUP(AV$2,WatchbillMONTHLY!$A$20:$U$20,OFFSET(WatchbillMONTHLY!$A$20:$U$20,1,2))))=$A11,_xlfn.XLOOKUP(AV$2,WatchbillMONTHLY!$A$20:$U$20,OFFSET(WatchbillMONTHLY!$A$20:$U$20,1,2)),FALSE),TRUE,FALSE)),
IF(_xlfn.XLOOKUP(AV$2,WatchbillMONTHLY!$A$37:$U$37,OFFSET(WatchbillMONTHLY!$A$37:$U$37,1,2))=IF(_xlfn.XLOOKUP($A11,INDIRECT("_"&amp;_xlfn.XLOOKUP(AV$2,WatchbillMONTHLY!$A$37:$U$37,OFFSET(WatchbillMONTHLY!$A$37:$U$37,1,2))),INDIRECT("_"&amp;_xlfn.XLOOKUP(AV$2,WatchbillMONTHLY!$A$37:$U$37,OFFSET(WatchbillMONTHLY!$A$37:$U$37,1,2))))=$A11,_xlfn.XLOOKUP(AV$2,WatchbillMONTHLY!$A$37:$U$37,OFFSET(WatchbillMONTHLY!$A$37:$U$37,1,2)),FALSE),TRUE,FALSE)),
IF(_xlfn.XLOOKUP(AV$2,WatchbillMONTHLY!$A$54:$U$54,OFFSET(WatchbillMONTHLY!$A$54:$U$54,1,2))=IF(_xlfn.XLOOKUP($A11,INDIRECT("_"&amp;_xlfn.XLOOKUP(AV$2,WatchbillMONTHLY!$A$54:$U$54,OFFSET(WatchbillMONTHLY!$A$54:$U$54,1,2))),INDIRECT("_"&amp;_xlfn.XLOOKUP(AV$2,WatchbillMONTHLY!$A$54:$U$54,OFFSET(WatchbillMONTHLY!$A$54:$U$54,1,2))))=$A11,_xlfn.XLOOKUP(AV$2,WatchbillMONTHLY!$A$54:$U$54,OFFSET(WatchbillMONTHLY!$A$54:$U$54,1,2)),FALSE),TRUE,FALSE)),
IF(_xlfn.XLOOKUP(AV$2,WatchbillMONTHLY!$A$71:$U$71,OFFSET(WatchbillMONTHLY!$A$71:$U$71,1,2))=IF(_xlfn.XLOOKUP($A11,INDIRECT("_"&amp;_xlfn.XLOOKUP(AV$2,WatchbillMONTHLY!$A$71:$U$71,OFFSET(WatchbillMONTHLY!$A$71:$U$71,1,2))),INDIRECT("_"&amp;_xlfn.XLOOKUP(AV$2,WatchbillMONTHLY!$A$71:$U$71,OFFSET(WatchbillMONTHLY!$A$71:$U$71,1,2))))=$A11,_xlfn.XLOOKUP(AV$2,WatchbillMONTHLY!$A$71:$U$71,OFFSET(WatchbillMONTHLY!$A$71:$U$71,1,2)),FALSE),TRUE,FALSE)),
IF(_xlfn.XLOOKUP(AV$2,WatchbillMONTHLY!$A$88:$U$88,OFFSET(WatchbillMONTHLY!$A$88:$U$88,1,2))=IF(_xlfn.XLOOKUP($A11,INDIRECT("_"&amp;_xlfn.XLOOKUP(AV$2,WatchbillMONTHLY!$A$88:$U$88,OFFSET(WatchbillMONTHLY!$A$88:$U$88,1,2))),INDIRECT("_"&amp;_xlfn.XLOOKUP(AV$2,WatchbillMONTHLY!$A$88:$U$88,OFFSET(WatchbillMONTHLY!$A$88:$U$88,1,2))))=$A11,_xlfn.XLOOKUP(AV$2,WatchbillMONTHLY!$A$88:$U$88,OFFSET(WatchbillMONTHLY!$A$88:$U$88,1,2)),FALSE),TRUE,FALSE)),
FALSE),FALSE)</f>
        <v>0</v>
      </c>
      <c r="AW11" s="209" t="b" cm="1">
        <f t="array" aca="1" ref="AW11" ca="1">IF(AND($A11 &gt; 0, P11 &gt; 0,AW$2&lt;MiscFormulas!$A$5+1),
_xlfn.IFNA(
_xlfn.IFNA(
_xlfn.IFNA(
_xlfn.IFNA(
_xlfn.IFNA(
_xlfn.IFNA(
IF(_xlfn.XLOOKUP(AW$2,WatchbillMONTHLY!$A$3:$U$3,OFFSET(WatchbillMONTHLY!$A$3:$U$3,1,2))=IF(_xlfn.XLOOKUP($A11,INDIRECT("_"&amp;_xlfn.XLOOKUP(AW$2,WatchbillMONTHLY!$A$3:$U$3,OFFSET(WatchbillMONTHLY!$A$3:$U$3,1,2))),INDIRECT("_"&amp;_xlfn.XLOOKUP(AW$2,WatchbillMONTHLY!$A$3:$U$3,OFFSET(WatchbillMONTHLY!$A$3:$U$3,1,2))))=$A11,_xlfn.XLOOKUP(AW$2,WatchbillMONTHLY!$A$3:$U$3,OFFSET(WatchbillMONTHLY!$A$3:$U$3,1,2)),FALSE),TRUE,FALSE),
IF(_xlfn.XLOOKUP(AW$2,WatchbillMONTHLY!$A$20:$U$20,OFFSET(WatchbillMONTHLY!$A$20:$U$20,1,2))=IF(_xlfn.XLOOKUP($A11,INDIRECT("_"&amp;_xlfn.XLOOKUP(AW$2,WatchbillMONTHLY!$A$20:$U$20,OFFSET(WatchbillMONTHLY!$A$20:$U$20,1,2))),INDIRECT("_"&amp;_xlfn.XLOOKUP(AW$2,WatchbillMONTHLY!$A$20:$U$20,OFFSET(WatchbillMONTHLY!$A$20:$U$20,1,2))))=$A11,_xlfn.XLOOKUP(AW$2,WatchbillMONTHLY!$A$20:$U$20,OFFSET(WatchbillMONTHLY!$A$20:$U$20,1,2)),FALSE),TRUE,FALSE)),
IF(_xlfn.XLOOKUP(AW$2,WatchbillMONTHLY!$A$37:$U$37,OFFSET(WatchbillMONTHLY!$A$37:$U$37,1,2))=IF(_xlfn.XLOOKUP($A11,INDIRECT("_"&amp;_xlfn.XLOOKUP(AW$2,WatchbillMONTHLY!$A$37:$U$37,OFFSET(WatchbillMONTHLY!$A$37:$U$37,1,2))),INDIRECT("_"&amp;_xlfn.XLOOKUP(AW$2,WatchbillMONTHLY!$A$37:$U$37,OFFSET(WatchbillMONTHLY!$A$37:$U$37,1,2))))=$A11,_xlfn.XLOOKUP(AW$2,WatchbillMONTHLY!$A$37:$U$37,OFFSET(WatchbillMONTHLY!$A$37:$U$37,1,2)),FALSE),TRUE,FALSE)),
IF(_xlfn.XLOOKUP(AW$2,WatchbillMONTHLY!$A$54:$U$54,OFFSET(WatchbillMONTHLY!$A$54:$U$54,1,2))=IF(_xlfn.XLOOKUP($A11,INDIRECT("_"&amp;_xlfn.XLOOKUP(AW$2,WatchbillMONTHLY!$A$54:$U$54,OFFSET(WatchbillMONTHLY!$A$54:$U$54,1,2))),INDIRECT("_"&amp;_xlfn.XLOOKUP(AW$2,WatchbillMONTHLY!$A$54:$U$54,OFFSET(WatchbillMONTHLY!$A$54:$U$54,1,2))))=$A11,_xlfn.XLOOKUP(AW$2,WatchbillMONTHLY!$A$54:$U$54,OFFSET(WatchbillMONTHLY!$A$54:$U$54,1,2)),FALSE),TRUE,FALSE)),
IF(_xlfn.XLOOKUP(AW$2,WatchbillMONTHLY!$A$71:$U$71,OFFSET(WatchbillMONTHLY!$A$71:$U$71,1,2))=IF(_xlfn.XLOOKUP($A11,INDIRECT("_"&amp;_xlfn.XLOOKUP(AW$2,WatchbillMONTHLY!$A$71:$U$71,OFFSET(WatchbillMONTHLY!$A$71:$U$71,1,2))),INDIRECT("_"&amp;_xlfn.XLOOKUP(AW$2,WatchbillMONTHLY!$A$71:$U$71,OFFSET(WatchbillMONTHLY!$A$71:$U$71,1,2))))=$A11,_xlfn.XLOOKUP(AW$2,WatchbillMONTHLY!$A$71:$U$71,OFFSET(WatchbillMONTHLY!$A$71:$U$71,1,2)),FALSE),TRUE,FALSE)),
IF(_xlfn.XLOOKUP(AW$2,WatchbillMONTHLY!$A$88:$U$88,OFFSET(WatchbillMONTHLY!$A$88:$U$88,1,2))=IF(_xlfn.XLOOKUP($A11,INDIRECT("_"&amp;_xlfn.XLOOKUP(AW$2,WatchbillMONTHLY!$A$88:$U$88,OFFSET(WatchbillMONTHLY!$A$88:$U$88,1,2))),INDIRECT("_"&amp;_xlfn.XLOOKUP(AW$2,WatchbillMONTHLY!$A$88:$U$88,OFFSET(WatchbillMONTHLY!$A$88:$U$88,1,2))))=$A11,_xlfn.XLOOKUP(AW$2,WatchbillMONTHLY!$A$88:$U$88,OFFSET(WatchbillMONTHLY!$A$88:$U$88,1,2)),FALSE),TRUE,FALSE)),
FALSE),FALSE)</f>
        <v>0</v>
      </c>
      <c r="AX11" s="209" t="b" cm="1">
        <f t="array" aca="1" ref="AX11" ca="1">IF(AND($A11 &gt; 0, Q11 &gt; 0,AX$2&lt;MiscFormulas!$A$5+1),
_xlfn.IFNA(
_xlfn.IFNA(
_xlfn.IFNA(
_xlfn.IFNA(
_xlfn.IFNA(
_xlfn.IFNA(
IF(_xlfn.XLOOKUP(AX$2,WatchbillMONTHLY!$A$3:$U$3,OFFSET(WatchbillMONTHLY!$A$3:$U$3,1,2))=IF(_xlfn.XLOOKUP($A11,INDIRECT("_"&amp;_xlfn.XLOOKUP(AX$2,WatchbillMONTHLY!$A$3:$U$3,OFFSET(WatchbillMONTHLY!$A$3:$U$3,1,2))),INDIRECT("_"&amp;_xlfn.XLOOKUP(AX$2,WatchbillMONTHLY!$A$3:$U$3,OFFSET(WatchbillMONTHLY!$A$3:$U$3,1,2))))=$A11,_xlfn.XLOOKUP(AX$2,WatchbillMONTHLY!$A$3:$U$3,OFFSET(WatchbillMONTHLY!$A$3:$U$3,1,2)),FALSE),TRUE,FALSE),
IF(_xlfn.XLOOKUP(AX$2,WatchbillMONTHLY!$A$20:$U$20,OFFSET(WatchbillMONTHLY!$A$20:$U$20,1,2))=IF(_xlfn.XLOOKUP($A11,INDIRECT("_"&amp;_xlfn.XLOOKUP(AX$2,WatchbillMONTHLY!$A$20:$U$20,OFFSET(WatchbillMONTHLY!$A$20:$U$20,1,2))),INDIRECT("_"&amp;_xlfn.XLOOKUP(AX$2,WatchbillMONTHLY!$A$20:$U$20,OFFSET(WatchbillMONTHLY!$A$20:$U$20,1,2))))=$A11,_xlfn.XLOOKUP(AX$2,WatchbillMONTHLY!$A$20:$U$20,OFFSET(WatchbillMONTHLY!$A$20:$U$20,1,2)),FALSE),TRUE,FALSE)),
IF(_xlfn.XLOOKUP(AX$2,WatchbillMONTHLY!$A$37:$U$37,OFFSET(WatchbillMONTHLY!$A$37:$U$37,1,2))=IF(_xlfn.XLOOKUP($A11,INDIRECT("_"&amp;_xlfn.XLOOKUP(AX$2,WatchbillMONTHLY!$A$37:$U$37,OFFSET(WatchbillMONTHLY!$A$37:$U$37,1,2))),INDIRECT("_"&amp;_xlfn.XLOOKUP(AX$2,WatchbillMONTHLY!$A$37:$U$37,OFFSET(WatchbillMONTHLY!$A$37:$U$37,1,2))))=$A11,_xlfn.XLOOKUP(AX$2,WatchbillMONTHLY!$A$37:$U$37,OFFSET(WatchbillMONTHLY!$A$37:$U$37,1,2)),FALSE),TRUE,FALSE)),
IF(_xlfn.XLOOKUP(AX$2,WatchbillMONTHLY!$A$54:$U$54,OFFSET(WatchbillMONTHLY!$A$54:$U$54,1,2))=IF(_xlfn.XLOOKUP($A11,INDIRECT("_"&amp;_xlfn.XLOOKUP(AX$2,WatchbillMONTHLY!$A$54:$U$54,OFFSET(WatchbillMONTHLY!$A$54:$U$54,1,2))),INDIRECT("_"&amp;_xlfn.XLOOKUP(AX$2,WatchbillMONTHLY!$A$54:$U$54,OFFSET(WatchbillMONTHLY!$A$54:$U$54,1,2))))=$A11,_xlfn.XLOOKUP(AX$2,WatchbillMONTHLY!$A$54:$U$54,OFFSET(WatchbillMONTHLY!$A$54:$U$54,1,2)),FALSE),TRUE,FALSE)),
IF(_xlfn.XLOOKUP(AX$2,WatchbillMONTHLY!$A$71:$U$71,OFFSET(WatchbillMONTHLY!$A$71:$U$71,1,2))=IF(_xlfn.XLOOKUP($A11,INDIRECT("_"&amp;_xlfn.XLOOKUP(AX$2,WatchbillMONTHLY!$A$71:$U$71,OFFSET(WatchbillMONTHLY!$A$71:$U$71,1,2))),INDIRECT("_"&amp;_xlfn.XLOOKUP(AX$2,WatchbillMONTHLY!$A$71:$U$71,OFFSET(WatchbillMONTHLY!$A$71:$U$71,1,2))))=$A11,_xlfn.XLOOKUP(AX$2,WatchbillMONTHLY!$A$71:$U$71,OFFSET(WatchbillMONTHLY!$A$71:$U$71,1,2)),FALSE),TRUE,FALSE)),
IF(_xlfn.XLOOKUP(AX$2,WatchbillMONTHLY!$A$88:$U$88,OFFSET(WatchbillMONTHLY!$A$88:$U$88,1,2))=IF(_xlfn.XLOOKUP($A11,INDIRECT("_"&amp;_xlfn.XLOOKUP(AX$2,WatchbillMONTHLY!$A$88:$U$88,OFFSET(WatchbillMONTHLY!$A$88:$U$88,1,2))),INDIRECT("_"&amp;_xlfn.XLOOKUP(AX$2,WatchbillMONTHLY!$A$88:$U$88,OFFSET(WatchbillMONTHLY!$A$88:$U$88,1,2))))=$A11,_xlfn.XLOOKUP(AX$2,WatchbillMONTHLY!$A$88:$U$88,OFFSET(WatchbillMONTHLY!$A$88:$U$88,1,2)),FALSE),TRUE,FALSE)),
FALSE),FALSE)</f>
        <v>0</v>
      </c>
      <c r="AY11" s="209" t="b" cm="1">
        <f t="array" aca="1" ref="AY11" ca="1">IF(AND($A11 &gt; 0, R11 &gt; 0,AY$2&lt;MiscFormulas!$A$5+1),
_xlfn.IFNA(
_xlfn.IFNA(
_xlfn.IFNA(
_xlfn.IFNA(
_xlfn.IFNA(
_xlfn.IFNA(
IF(_xlfn.XLOOKUP(AY$2,WatchbillMONTHLY!$A$3:$U$3,OFFSET(WatchbillMONTHLY!$A$3:$U$3,1,2))=IF(_xlfn.XLOOKUP($A11,INDIRECT("_"&amp;_xlfn.XLOOKUP(AY$2,WatchbillMONTHLY!$A$3:$U$3,OFFSET(WatchbillMONTHLY!$A$3:$U$3,1,2))),INDIRECT("_"&amp;_xlfn.XLOOKUP(AY$2,WatchbillMONTHLY!$A$3:$U$3,OFFSET(WatchbillMONTHLY!$A$3:$U$3,1,2))))=$A11,_xlfn.XLOOKUP(AY$2,WatchbillMONTHLY!$A$3:$U$3,OFFSET(WatchbillMONTHLY!$A$3:$U$3,1,2)),FALSE),TRUE,FALSE),
IF(_xlfn.XLOOKUP(AY$2,WatchbillMONTHLY!$A$20:$U$20,OFFSET(WatchbillMONTHLY!$A$20:$U$20,1,2))=IF(_xlfn.XLOOKUP($A11,INDIRECT("_"&amp;_xlfn.XLOOKUP(AY$2,WatchbillMONTHLY!$A$20:$U$20,OFFSET(WatchbillMONTHLY!$A$20:$U$20,1,2))),INDIRECT("_"&amp;_xlfn.XLOOKUP(AY$2,WatchbillMONTHLY!$A$20:$U$20,OFFSET(WatchbillMONTHLY!$A$20:$U$20,1,2))))=$A11,_xlfn.XLOOKUP(AY$2,WatchbillMONTHLY!$A$20:$U$20,OFFSET(WatchbillMONTHLY!$A$20:$U$20,1,2)),FALSE),TRUE,FALSE)),
IF(_xlfn.XLOOKUP(AY$2,WatchbillMONTHLY!$A$37:$U$37,OFFSET(WatchbillMONTHLY!$A$37:$U$37,1,2))=IF(_xlfn.XLOOKUP($A11,INDIRECT("_"&amp;_xlfn.XLOOKUP(AY$2,WatchbillMONTHLY!$A$37:$U$37,OFFSET(WatchbillMONTHLY!$A$37:$U$37,1,2))),INDIRECT("_"&amp;_xlfn.XLOOKUP(AY$2,WatchbillMONTHLY!$A$37:$U$37,OFFSET(WatchbillMONTHLY!$A$37:$U$37,1,2))))=$A11,_xlfn.XLOOKUP(AY$2,WatchbillMONTHLY!$A$37:$U$37,OFFSET(WatchbillMONTHLY!$A$37:$U$37,1,2)),FALSE),TRUE,FALSE)),
IF(_xlfn.XLOOKUP(AY$2,WatchbillMONTHLY!$A$54:$U$54,OFFSET(WatchbillMONTHLY!$A$54:$U$54,1,2))=IF(_xlfn.XLOOKUP($A11,INDIRECT("_"&amp;_xlfn.XLOOKUP(AY$2,WatchbillMONTHLY!$A$54:$U$54,OFFSET(WatchbillMONTHLY!$A$54:$U$54,1,2))),INDIRECT("_"&amp;_xlfn.XLOOKUP(AY$2,WatchbillMONTHLY!$A$54:$U$54,OFFSET(WatchbillMONTHLY!$A$54:$U$54,1,2))))=$A11,_xlfn.XLOOKUP(AY$2,WatchbillMONTHLY!$A$54:$U$54,OFFSET(WatchbillMONTHLY!$A$54:$U$54,1,2)),FALSE),TRUE,FALSE)),
IF(_xlfn.XLOOKUP(AY$2,WatchbillMONTHLY!$A$71:$U$71,OFFSET(WatchbillMONTHLY!$A$71:$U$71,1,2))=IF(_xlfn.XLOOKUP($A11,INDIRECT("_"&amp;_xlfn.XLOOKUP(AY$2,WatchbillMONTHLY!$A$71:$U$71,OFFSET(WatchbillMONTHLY!$A$71:$U$71,1,2))),INDIRECT("_"&amp;_xlfn.XLOOKUP(AY$2,WatchbillMONTHLY!$A$71:$U$71,OFFSET(WatchbillMONTHLY!$A$71:$U$71,1,2))))=$A11,_xlfn.XLOOKUP(AY$2,WatchbillMONTHLY!$A$71:$U$71,OFFSET(WatchbillMONTHLY!$A$71:$U$71,1,2)),FALSE),TRUE,FALSE)),
IF(_xlfn.XLOOKUP(AY$2,WatchbillMONTHLY!$A$88:$U$88,OFFSET(WatchbillMONTHLY!$A$88:$U$88,1,2))=IF(_xlfn.XLOOKUP($A11,INDIRECT("_"&amp;_xlfn.XLOOKUP(AY$2,WatchbillMONTHLY!$A$88:$U$88,OFFSET(WatchbillMONTHLY!$A$88:$U$88,1,2))),INDIRECT("_"&amp;_xlfn.XLOOKUP(AY$2,WatchbillMONTHLY!$A$88:$U$88,OFFSET(WatchbillMONTHLY!$A$88:$U$88,1,2))))=$A11,_xlfn.XLOOKUP(AY$2,WatchbillMONTHLY!$A$88:$U$88,OFFSET(WatchbillMONTHLY!$A$88:$U$88,1,2)),FALSE),TRUE,FALSE)),
FALSE),FALSE)</f>
        <v>0</v>
      </c>
      <c r="AZ11" s="209" t="b" cm="1">
        <f t="array" aca="1" ref="AZ11" ca="1">IF(AND($A11 &gt; 0, S11 &gt; 0,AZ$2&lt;MiscFormulas!$A$5+1),
_xlfn.IFNA(
_xlfn.IFNA(
_xlfn.IFNA(
_xlfn.IFNA(
_xlfn.IFNA(
_xlfn.IFNA(
IF(_xlfn.XLOOKUP(AZ$2,WatchbillMONTHLY!$A$3:$U$3,OFFSET(WatchbillMONTHLY!$A$3:$U$3,1,2))=IF(_xlfn.XLOOKUP($A11,INDIRECT("_"&amp;_xlfn.XLOOKUP(AZ$2,WatchbillMONTHLY!$A$3:$U$3,OFFSET(WatchbillMONTHLY!$A$3:$U$3,1,2))),INDIRECT("_"&amp;_xlfn.XLOOKUP(AZ$2,WatchbillMONTHLY!$A$3:$U$3,OFFSET(WatchbillMONTHLY!$A$3:$U$3,1,2))))=$A11,_xlfn.XLOOKUP(AZ$2,WatchbillMONTHLY!$A$3:$U$3,OFFSET(WatchbillMONTHLY!$A$3:$U$3,1,2)),FALSE),TRUE,FALSE),
IF(_xlfn.XLOOKUP(AZ$2,WatchbillMONTHLY!$A$20:$U$20,OFFSET(WatchbillMONTHLY!$A$20:$U$20,1,2))=IF(_xlfn.XLOOKUP($A11,INDIRECT("_"&amp;_xlfn.XLOOKUP(AZ$2,WatchbillMONTHLY!$A$20:$U$20,OFFSET(WatchbillMONTHLY!$A$20:$U$20,1,2))),INDIRECT("_"&amp;_xlfn.XLOOKUP(AZ$2,WatchbillMONTHLY!$A$20:$U$20,OFFSET(WatchbillMONTHLY!$A$20:$U$20,1,2))))=$A11,_xlfn.XLOOKUP(AZ$2,WatchbillMONTHLY!$A$20:$U$20,OFFSET(WatchbillMONTHLY!$A$20:$U$20,1,2)),FALSE),TRUE,FALSE)),
IF(_xlfn.XLOOKUP(AZ$2,WatchbillMONTHLY!$A$37:$U$37,OFFSET(WatchbillMONTHLY!$A$37:$U$37,1,2))=IF(_xlfn.XLOOKUP($A11,INDIRECT("_"&amp;_xlfn.XLOOKUP(AZ$2,WatchbillMONTHLY!$A$37:$U$37,OFFSET(WatchbillMONTHLY!$A$37:$U$37,1,2))),INDIRECT("_"&amp;_xlfn.XLOOKUP(AZ$2,WatchbillMONTHLY!$A$37:$U$37,OFFSET(WatchbillMONTHLY!$A$37:$U$37,1,2))))=$A11,_xlfn.XLOOKUP(AZ$2,WatchbillMONTHLY!$A$37:$U$37,OFFSET(WatchbillMONTHLY!$A$37:$U$37,1,2)),FALSE),TRUE,FALSE)),
IF(_xlfn.XLOOKUP(AZ$2,WatchbillMONTHLY!$A$54:$U$54,OFFSET(WatchbillMONTHLY!$A$54:$U$54,1,2))=IF(_xlfn.XLOOKUP($A11,INDIRECT("_"&amp;_xlfn.XLOOKUP(AZ$2,WatchbillMONTHLY!$A$54:$U$54,OFFSET(WatchbillMONTHLY!$A$54:$U$54,1,2))),INDIRECT("_"&amp;_xlfn.XLOOKUP(AZ$2,WatchbillMONTHLY!$A$54:$U$54,OFFSET(WatchbillMONTHLY!$A$54:$U$54,1,2))))=$A11,_xlfn.XLOOKUP(AZ$2,WatchbillMONTHLY!$A$54:$U$54,OFFSET(WatchbillMONTHLY!$A$54:$U$54,1,2)),FALSE),TRUE,FALSE)),
IF(_xlfn.XLOOKUP(AZ$2,WatchbillMONTHLY!$A$71:$U$71,OFFSET(WatchbillMONTHLY!$A$71:$U$71,1,2))=IF(_xlfn.XLOOKUP($A11,INDIRECT("_"&amp;_xlfn.XLOOKUP(AZ$2,WatchbillMONTHLY!$A$71:$U$71,OFFSET(WatchbillMONTHLY!$A$71:$U$71,1,2))),INDIRECT("_"&amp;_xlfn.XLOOKUP(AZ$2,WatchbillMONTHLY!$A$71:$U$71,OFFSET(WatchbillMONTHLY!$A$71:$U$71,1,2))))=$A11,_xlfn.XLOOKUP(AZ$2,WatchbillMONTHLY!$A$71:$U$71,OFFSET(WatchbillMONTHLY!$A$71:$U$71,1,2)),FALSE),TRUE,FALSE)),
IF(_xlfn.XLOOKUP(AZ$2,WatchbillMONTHLY!$A$88:$U$88,OFFSET(WatchbillMONTHLY!$A$88:$U$88,1,2))=IF(_xlfn.XLOOKUP($A11,INDIRECT("_"&amp;_xlfn.XLOOKUP(AZ$2,WatchbillMONTHLY!$A$88:$U$88,OFFSET(WatchbillMONTHLY!$A$88:$U$88,1,2))),INDIRECT("_"&amp;_xlfn.XLOOKUP(AZ$2,WatchbillMONTHLY!$A$88:$U$88,OFFSET(WatchbillMONTHLY!$A$88:$U$88,1,2))))=$A11,_xlfn.XLOOKUP(AZ$2,WatchbillMONTHLY!$A$88:$U$88,OFFSET(WatchbillMONTHLY!$A$88:$U$88,1,2)),FALSE),TRUE,FALSE)),
FALSE),FALSE)</f>
        <v>0</v>
      </c>
      <c r="BA11" s="209" t="b" cm="1">
        <f t="array" aca="1" ref="BA11" ca="1">IF(AND($A11 &gt; 0, T11 &gt; 0,BA$2&lt;MiscFormulas!$A$5+1),
_xlfn.IFNA(
_xlfn.IFNA(
_xlfn.IFNA(
_xlfn.IFNA(
_xlfn.IFNA(
_xlfn.IFNA(
IF(_xlfn.XLOOKUP(BA$2,WatchbillMONTHLY!$A$3:$U$3,OFFSET(WatchbillMONTHLY!$A$3:$U$3,1,2))=IF(_xlfn.XLOOKUP($A11,INDIRECT("_"&amp;_xlfn.XLOOKUP(BA$2,WatchbillMONTHLY!$A$3:$U$3,OFFSET(WatchbillMONTHLY!$A$3:$U$3,1,2))),INDIRECT("_"&amp;_xlfn.XLOOKUP(BA$2,WatchbillMONTHLY!$A$3:$U$3,OFFSET(WatchbillMONTHLY!$A$3:$U$3,1,2))))=$A11,_xlfn.XLOOKUP(BA$2,WatchbillMONTHLY!$A$3:$U$3,OFFSET(WatchbillMONTHLY!$A$3:$U$3,1,2)),FALSE),TRUE,FALSE),
IF(_xlfn.XLOOKUP(BA$2,WatchbillMONTHLY!$A$20:$U$20,OFFSET(WatchbillMONTHLY!$A$20:$U$20,1,2))=IF(_xlfn.XLOOKUP($A11,INDIRECT("_"&amp;_xlfn.XLOOKUP(BA$2,WatchbillMONTHLY!$A$20:$U$20,OFFSET(WatchbillMONTHLY!$A$20:$U$20,1,2))),INDIRECT("_"&amp;_xlfn.XLOOKUP(BA$2,WatchbillMONTHLY!$A$20:$U$20,OFFSET(WatchbillMONTHLY!$A$20:$U$20,1,2))))=$A11,_xlfn.XLOOKUP(BA$2,WatchbillMONTHLY!$A$20:$U$20,OFFSET(WatchbillMONTHLY!$A$20:$U$20,1,2)),FALSE),TRUE,FALSE)),
IF(_xlfn.XLOOKUP(BA$2,WatchbillMONTHLY!$A$37:$U$37,OFFSET(WatchbillMONTHLY!$A$37:$U$37,1,2))=IF(_xlfn.XLOOKUP($A11,INDIRECT("_"&amp;_xlfn.XLOOKUP(BA$2,WatchbillMONTHLY!$A$37:$U$37,OFFSET(WatchbillMONTHLY!$A$37:$U$37,1,2))),INDIRECT("_"&amp;_xlfn.XLOOKUP(BA$2,WatchbillMONTHLY!$A$37:$U$37,OFFSET(WatchbillMONTHLY!$A$37:$U$37,1,2))))=$A11,_xlfn.XLOOKUP(BA$2,WatchbillMONTHLY!$A$37:$U$37,OFFSET(WatchbillMONTHLY!$A$37:$U$37,1,2)),FALSE),TRUE,FALSE)),
IF(_xlfn.XLOOKUP(BA$2,WatchbillMONTHLY!$A$54:$U$54,OFFSET(WatchbillMONTHLY!$A$54:$U$54,1,2))=IF(_xlfn.XLOOKUP($A11,INDIRECT("_"&amp;_xlfn.XLOOKUP(BA$2,WatchbillMONTHLY!$A$54:$U$54,OFFSET(WatchbillMONTHLY!$A$54:$U$54,1,2))),INDIRECT("_"&amp;_xlfn.XLOOKUP(BA$2,WatchbillMONTHLY!$A$54:$U$54,OFFSET(WatchbillMONTHLY!$A$54:$U$54,1,2))))=$A11,_xlfn.XLOOKUP(BA$2,WatchbillMONTHLY!$A$54:$U$54,OFFSET(WatchbillMONTHLY!$A$54:$U$54,1,2)),FALSE),TRUE,FALSE)),
IF(_xlfn.XLOOKUP(BA$2,WatchbillMONTHLY!$A$71:$U$71,OFFSET(WatchbillMONTHLY!$A$71:$U$71,1,2))=IF(_xlfn.XLOOKUP($A11,INDIRECT("_"&amp;_xlfn.XLOOKUP(BA$2,WatchbillMONTHLY!$A$71:$U$71,OFFSET(WatchbillMONTHLY!$A$71:$U$71,1,2))),INDIRECT("_"&amp;_xlfn.XLOOKUP(BA$2,WatchbillMONTHLY!$A$71:$U$71,OFFSET(WatchbillMONTHLY!$A$71:$U$71,1,2))))=$A11,_xlfn.XLOOKUP(BA$2,WatchbillMONTHLY!$A$71:$U$71,OFFSET(WatchbillMONTHLY!$A$71:$U$71,1,2)),FALSE),TRUE,FALSE)),
IF(_xlfn.XLOOKUP(BA$2,WatchbillMONTHLY!$A$88:$U$88,OFFSET(WatchbillMONTHLY!$A$88:$U$88,1,2))=IF(_xlfn.XLOOKUP($A11,INDIRECT("_"&amp;_xlfn.XLOOKUP(BA$2,WatchbillMONTHLY!$A$88:$U$88,OFFSET(WatchbillMONTHLY!$A$88:$U$88,1,2))),INDIRECT("_"&amp;_xlfn.XLOOKUP(BA$2,WatchbillMONTHLY!$A$88:$U$88,OFFSET(WatchbillMONTHLY!$A$88:$U$88,1,2))))=$A11,_xlfn.XLOOKUP(BA$2,WatchbillMONTHLY!$A$88:$U$88,OFFSET(WatchbillMONTHLY!$A$88:$U$88,1,2)),FALSE),TRUE,FALSE)),
FALSE),FALSE)</f>
        <v>0</v>
      </c>
      <c r="BB11" s="209" t="b" cm="1">
        <f t="array" aca="1" ref="BB11" ca="1">IF(AND($A11 &gt; 0, U11 &gt; 0,BB$2&lt;MiscFormulas!$A$5+1),
_xlfn.IFNA(
_xlfn.IFNA(
_xlfn.IFNA(
_xlfn.IFNA(
_xlfn.IFNA(
_xlfn.IFNA(
IF(_xlfn.XLOOKUP(BB$2,WatchbillMONTHLY!$A$3:$U$3,OFFSET(WatchbillMONTHLY!$A$3:$U$3,1,2))=IF(_xlfn.XLOOKUP($A11,INDIRECT("_"&amp;_xlfn.XLOOKUP(BB$2,WatchbillMONTHLY!$A$3:$U$3,OFFSET(WatchbillMONTHLY!$A$3:$U$3,1,2))),INDIRECT("_"&amp;_xlfn.XLOOKUP(BB$2,WatchbillMONTHLY!$A$3:$U$3,OFFSET(WatchbillMONTHLY!$A$3:$U$3,1,2))))=$A11,_xlfn.XLOOKUP(BB$2,WatchbillMONTHLY!$A$3:$U$3,OFFSET(WatchbillMONTHLY!$A$3:$U$3,1,2)),FALSE),TRUE,FALSE),
IF(_xlfn.XLOOKUP(BB$2,WatchbillMONTHLY!$A$20:$U$20,OFFSET(WatchbillMONTHLY!$A$20:$U$20,1,2))=IF(_xlfn.XLOOKUP($A11,INDIRECT("_"&amp;_xlfn.XLOOKUP(BB$2,WatchbillMONTHLY!$A$20:$U$20,OFFSET(WatchbillMONTHLY!$A$20:$U$20,1,2))),INDIRECT("_"&amp;_xlfn.XLOOKUP(BB$2,WatchbillMONTHLY!$A$20:$U$20,OFFSET(WatchbillMONTHLY!$A$20:$U$20,1,2))))=$A11,_xlfn.XLOOKUP(BB$2,WatchbillMONTHLY!$A$20:$U$20,OFFSET(WatchbillMONTHLY!$A$20:$U$20,1,2)),FALSE),TRUE,FALSE)),
IF(_xlfn.XLOOKUP(BB$2,WatchbillMONTHLY!$A$37:$U$37,OFFSET(WatchbillMONTHLY!$A$37:$U$37,1,2))=IF(_xlfn.XLOOKUP($A11,INDIRECT("_"&amp;_xlfn.XLOOKUP(BB$2,WatchbillMONTHLY!$A$37:$U$37,OFFSET(WatchbillMONTHLY!$A$37:$U$37,1,2))),INDIRECT("_"&amp;_xlfn.XLOOKUP(BB$2,WatchbillMONTHLY!$A$37:$U$37,OFFSET(WatchbillMONTHLY!$A$37:$U$37,1,2))))=$A11,_xlfn.XLOOKUP(BB$2,WatchbillMONTHLY!$A$37:$U$37,OFFSET(WatchbillMONTHLY!$A$37:$U$37,1,2)),FALSE),TRUE,FALSE)),
IF(_xlfn.XLOOKUP(BB$2,WatchbillMONTHLY!$A$54:$U$54,OFFSET(WatchbillMONTHLY!$A$54:$U$54,1,2))=IF(_xlfn.XLOOKUP($A11,INDIRECT("_"&amp;_xlfn.XLOOKUP(BB$2,WatchbillMONTHLY!$A$54:$U$54,OFFSET(WatchbillMONTHLY!$A$54:$U$54,1,2))),INDIRECT("_"&amp;_xlfn.XLOOKUP(BB$2,WatchbillMONTHLY!$A$54:$U$54,OFFSET(WatchbillMONTHLY!$A$54:$U$54,1,2))))=$A11,_xlfn.XLOOKUP(BB$2,WatchbillMONTHLY!$A$54:$U$54,OFFSET(WatchbillMONTHLY!$A$54:$U$54,1,2)),FALSE),TRUE,FALSE)),
IF(_xlfn.XLOOKUP(BB$2,WatchbillMONTHLY!$A$71:$U$71,OFFSET(WatchbillMONTHLY!$A$71:$U$71,1,2))=IF(_xlfn.XLOOKUP($A11,INDIRECT("_"&amp;_xlfn.XLOOKUP(BB$2,WatchbillMONTHLY!$A$71:$U$71,OFFSET(WatchbillMONTHLY!$A$71:$U$71,1,2))),INDIRECT("_"&amp;_xlfn.XLOOKUP(BB$2,WatchbillMONTHLY!$A$71:$U$71,OFFSET(WatchbillMONTHLY!$A$71:$U$71,1,2))))=$A11,_xlfn.XLOOKUP(BB$2,WatchbillMONTHLY!$A$71:$U$71,OFFSET(WatchbillMONTHLY!$A$71:$U$71,1,2)),FALSE),TRUE,FALSE)),
IF(_xlfn.XLOOKUP(BB$2,WatchbillMONTHLY!$A$88:$U$88,OFFSET(WatchbillMONTHLY!$A$88:$U$88,1,2))=IF(_xlfn.XLOOKUP($A11,INDIRECT("_"&amp;_xlfn.XLOOKUP(BB$2,WatchbillMONTHLY!$A$88:$U$88,OFFSET(WatchbillMONTHLY!$A$88:$U$88,1,2))),INDIRECT("_"&amp;_xlfn.XLOOKUP(BB$2,WatchbillMONTHLY!$A$88:$U$88,OFFSET(WatchbillMONTHLY!$A$88:$U$88,1,2))))=$A11,_xlfn.XLOOKUP(BB$2,WatchbillMONTHLY!$A$88:$U$88,OFFSET(WatchbillMONTHLY!$A$88:$U$88,1,2)),FALSE),TRUE,FALSE)),
FALSE),FALSE)</f>
        <v>0</v>
      </c>
      <c r="BC11" s="209" t="b" cm="1">
        <f t="array" aca="1" ref="BC11" ca="1">IF(AND($A11 &gt; 0, V11 &gt; 0,BC$2&lt;MiscFormulas!$A$5+1),
_xlfn.IFNA(
_xlfn.IFNA(
_xlfn.IFNA(
_xlfn.IFNA(
_xlfn.IFNA(
_xlfn.IFNA(
IF(_xlfn.XLOOKUP(BC$2,WatchbillMONTHLY!$A$3:$U$3,OFFSET(WatchbillMONTHLY!$A$3:$U$3,1,2))=IF(_xlfn.XLOOKUP($A11,INDIRECT("_"&amp;_xlfn.XLOOKUP(BC$2,WatchbillMONTHLY!$A$3:$U$3,OFFSET(WatchbillMONTHLY!$A$3:$U$3,1,2))),INDIRECT("_"&amp;_xlfn.XLOOKUP(BC$2,WatchbillMONTHLY!$A$3:$U$3,OFFSET(WatchbillMONTHLY!$A$3:$U$3,1,2))))=$A11,_xlfn.XLOOKUP(BC$2,WatchbillMONTHLY!$A$3:$U$3,OFFSET(WatchbillMONTHLY!$A$3:$U$3,1,2)),FALSE),TRUE,FALSE),
IF(_xlfn.XLOOKUP(BC$2,WatchbillMONTHLY!$A$20:$U$20,OFFSET(WatchbillMONTHLY!$A$20:$U$20,1,2))=IF(_xlfn.XLOOKUP($A11,INDIRECT("_"&amp;_xlfn.XLOOKUP(BC$2,WatchbillMONTHLY!$A$20:$U$20,OFFSET(WatchbillMONTHLY!$A$20:$U$20,1,2))),INDIRECT("_"&amp;_xlfn.XLOOKUP(BC$2,WatchbillMONTHLY!$A$20:$U$20,OFFSET(WatchbillMONTHLY!$A$20:$U$20,1,2))))=$A11,_xlfn.XLOOKUP(BC$2,WatchbillMONTHLY!$A$20:$U$20,OFFSET(WatchbillMONTHLY!$A$20:$U$20,1,2)),FALSE),TRUE,FALSE)),
IF(_xlfn.XLOOKUP(BC$2,WatchbillMONTHLY!$A$37:$U$37,OFFSET(WatchbillMONTHLY!$A$37:$U$37,1,2))=IF(_xlfn.XLOOKUP($A11,INDIRECT("_"&amp;_xlfn.XLOOKUP(BC$2,WatchbillMONTHLY!$A$37:$U$37,OFFSET(WatchbillMONTHLY!$A$37:$U$37,1,2))),INDIRECT("_"&amp;_xlfn.XLOOKUP(BC$2,WatchbillMONTHLY!$A$37:$U$37,OFFSET(WatchbillMONTHLY!$A$37:$U$37,1,2))))=$A11,_xlfn.XLOOKUP(BC$2,WatchbillMONTHLY!$A$37:$U$37,OFFSET(WatchbillMONTHLY!$A$37:$U$37,1,2)),FALSE),TRUE,FALSE)),
IF(_xlfn.XLOOKUP(BC$2,WatchbillMONTHLY!$A$54:$U$54,OFFSET(WatchbillMONTHLY!$A$54:$U$54,1,2))=IF(_xlfn.XLOOKUP($A11,INDIRECT("_"&amp;_xlfn.XLOOKUP(BC$2,WatchbillMONTHLY!$A$54:$U$54,OFFSET(WatchbillMONTHLY!$A$54:$U$54,1,2))),INDIRECT("_"&amp;_xlfn.XLOOKUP(BC$2,WatchbillMONTHLY!$A$54:$U$54,OFFSET(WatchbillMONTHLY!$A$54:$U$54,1,2))))=$A11,_xlfn.XLOOKUP(BC$2,WatchbillMONTHLY!$A$54:$U$54,OFFSET(WatchbillMONTHLY!$A$54:$U$54,1,2)),FALSE),TRUE,FALSE)),
IF(_xlfn.XLOOKUP(BC$2,WatchbillMONTHLY!$A$71:$U$71,OFFSET(WatchbillMONTHLY!$A$71:$U$71,1,2))=IF(_xlfn.XLOOKUP($A11,INDIRECT("_"&amp;_xlfn.XLOOKUP(BC$2,WatchbillMONTHLY!$A$71:$U$71,OFFSET(WatchbillMONTHLY!$A$71:$U$71,1,2))),INDIRECT("_"&amp;_xlfn.XLOOKUP(BC$2,WatchbillMONTHLY!$A$71:$U$71,OFFSET(WatchbillMONTHLY!$A$71:$U$71,1,2))))=$A11,_xlfn.XLOOKUP(BC$2,WatchbillMONTHLY!$A$71:$U$71,OFFSET(WatchbillMONTHLY!$A$71:$U$71,1,2)),FALSE),TRUE,FALSE)),
IF(_xlfn.XLOOKUP(BC$2,WatchbillMONTHLY!$A$88:$U$88,OFFSET(WatchbillMONTHLY!$A$88:$U$88,1,2))=IF(_xlfn.XLOOKUP($A11,INDIRECT("_"&amp;_xlfn.XLOOKUP(BC$2,WatchbillMONTHLY!$A$88:$U$88,OFFSET(WatchbillMONTHLY!$A$88:$U$88,1,2))),INDIRECT("_"&amp;_xlfn.XLOOKUP(BC$2,WatchbillMONTHLY!$A$88:$U$88,OFFSET(WatchbillMONTHLY!$A$88:$U$88,1,2))))=$A11,_xlfn.XLOOKUP(BC$2,WatchbillMONTHLY!$A$88:$U$88,OFFSET(WatchbillMONTHLY!$A$88:$U$88,1,2)),FALSE),TRUE,FALSE)),
FALSE),FALSE)</f>
        <v>0</v>
      </c>
      <c r="BD11" s="209" t="b" cm="1">
        <f t="array" aca="1" ref="BD11" ca="1">IF(AND($A11 &gt; 0, W11 &gt; 0,BD$2&lt;MiscFormulas!$A$5+1),
_xlfn.IFNA(
_xlfn.IFNA(
_xlfn.IFNA(
_xlfn.IFNA(
_xlfn.IFNA(
_xlfn.IFNA(
IF(_xlfn.XLOOKUP(BD$2,WatchbillMONTHLY!$A$3:$U$3,OFFSET(WatchbillMONTHLY!$A$3:$U$3,1,2))=IF(_xlfn.XLOOKUP($A11,INDIRECT("_"&amp;_xlfn.XLOOKUP(BD$2,WatchbillMONTHLY!$A$3:$U$3,OFFSET(WatchbillMONTHLY!$A$3:$U$3,1,2))),INDIRECT("_"&amp;_xlfn.XLOOKUP(BD$2,WatchbillMONTHLY!$A$3:$U$3,OFFSET(WatchbillMONTHLY!$A$3:$U$3,1,2))))=$A11,_xlfn.XLOOKUP(BD$2,WatchbillMONTHLY!$A$3:$U$3,OFFSET(WatchbillMONTHLY!$A$3:$U$3,1,2)),FALSE),TRUE,FALSE),
IF(_xlfn.XLOOKUP(BD$2,WatchbillMONTHLY!$A$20:$U$20,OFFSET(WatchbillMONTHLY!$A$20:$U$20,1,2))=IF(_xlfn.XLOOKUP($A11,INDIRECT("_"&amp;_xlfn.XLOOKUP(BD$2,WatchbillMONTHLY!$A$20:$U$20,OFFSET(WatchbillMONTHLY!$A$20:$U$20,1,2))),INDIRECT("_"&amp;_xlfn.XLOOKUP(BD$2,WatchbillMONTHLY!$A$20:$U$20,OFFSET(WatchbillMONTHLY!$A$20:$U$20,1,2))))=$A11,_xlfn.XLOOKUP(BD$2,WatchbillMONTHLY!$A$20:$U$20,OFFSET(WatchbillMONTHLY!$A$20:$U$20,1,2)),FALSE),TRUE,FALSE)),
IF(_xlfn.XLOOKUP(BD$2,WatchbillMONTHLY!$A$37:$U$37,OFFSET(WatchbillMONTHLY!$A$37:$U$37,1,2))=IF(_xlfn.XLOOKUP($A11,INDIRECT("_"&amp;_xlfn.XLOOKUP(BD$2,WatchbillMONTHLY!$A$37:$U$37,OFFSET(WatchbillMONTHLY!$A$37:$U$37,1,2))),INDIRECT("_"&amp;_xlfn.XLOOKUP(BD$2,WatchbillMONTHLY!$A$37:$U$37,OFFSET(WatchbillMONTHLY!$A$37:$U$37,1,2))))=$A11,_xlfn.XLOOKUP(BD$2,WatchbillMONTHLY!$A$37:$U$37,OFFSET(WatchbillMONTHLY!$A$37:$U$37,1,2)),FALSE),TRUE,FALSE)),
IF(_xlfn.XLOOKUP(BD$2,WatchbillMONTHLY!$A$54:$U$54,OFFSET(WatchbillMONTHLY!$A$54:$U$54,1,2))=IF(_xlfn.XLOOKUP($A11,INDIRECT("_"&amp;_xlfn.XLOOKUP(BD$2,WatchbillMONTHLY!$A$54:$U$54,OFFSET(WatchbillMONTHLY!$A$54:$U$54,1,2))),INDIRECT("_"&amp;_xlfn.XLOOKUP(BD$2,WatchbillMONTHLY!$A$54:$U$54,OFFSET(WatchbillMONTHLY!$A$54:$U$54,1,2))))=$A11,_xlfn.XLOOKUP(BD$2,WatchbillMONTHLY!$A$54:$U$54,OFFSET(WatchbillMONTHLY!$A$54:$U$54,1,2)),FALSE),TRUE,FALSE)),
IF(_xlfn.XLOOKUP(BD$2,WatchbillMONTHLY!$A$71:$U$71,OFFSET(WatchbillMONTHLY!$A$71:$U$71,1,2))=IF(_xlfn.XLOOKUP($A11,INDIRECT("_"&amp;_xlfn.XLOOKUP(BD$2,WatchbillMONTHLY!$A$71:$U$71,OFFSET(WatchbillMONTHLY!$A$71:$U$71,1,2))),INDIRECT("_"&amp;_xlfn.XLOOKUP(BD$2,WatchbillMONTHLY!$A$71:$U$71,OFFSET(WatchbillMONTHLY!$A$71:$U$71,1,2))))=$A11,_xlfn.XLOOKUP(BD$2,WatchbillMONTHLY!$A$71:$U$71,OFFSET(WatchbillMONTHLY!$A$71:$U$71,1,2)),FALSE),TRUE,FALSE)),
IF(_xlfn.XLOOKUP(BD$2,WatchbillMONTHLY!$A$88:$U$88,OFFSET(WatchbillMONTHLY!$A$88:$U$88,1,2))=IF(_xlfn.XLOOKUP($A11,INDIRECT("_"&amp;_xlfn.XLOOKUP(BD$2,WatchbillMONTHLY!$A$88:$U$88,OFFSET(WatchbillMONTHLY!$A$88:$U$88,1,2))),INDIRECT("_"&amp;_xlfn.XLOOKUP(BD$2,WatchbillMONTHLY!$A$88:$U$88,OFFSET(WatchbillMONTHLY!$A$88:$U$88,1,2))))=$A11,_xlfn.XLOOKUP(BD$2,WatchbillMONTHLY!$A$88:$U$88,OFFSET(WatchbillMONTHLY!$A$88:$U$88,1,2)),FALSE),TRUE,FALSE)),
FALSE),FALSE)</f>
        <v>0</v>
      </c>
      <c r="BE11" s="209" t="b" cm="1">
        <f t="array" aca="1" ref="BE11" ca="1">IF(AND($A11 &gt; 0, X11 &gt; 0,BE$2&lt;MiscFormulas!$A$5+1),
_xlfn.IFNA(
_xlfn.IFNA(
_xlfn.IFNA(
_xlfn.IFNA(
_xlfn.IFNA(
_xlfn.IFNA(
IF(_xlfn.XLOOKUP(BE$2,WatchbillMONTHLY!$A$3:$U$3,OFFSET(WatchbillMONTHLY!$A$3:$U$3,1,2))=IF(_xlfn.XLOOKUP($A11,INDIRECT("_"&amp;_xlfn.XLOOKUP(BE$2,WatchbillMONTHLY!$A$3:$U$3,OFFSET(WatchbillMONTHLY!$A$3:$U$3,1,2))),INDIRECT("_"&amp;_xlfn.XLOOKUP(BE$2,WatchbillMONTHLY!$A$3:$U$3,OFFSET(WatchbillMONTHLY!$A$3:$U$3,1,2))))=$A11,_xlfn.XLOOKUP(BE$2,WatchbillMONTHLY!$A$3:$U$3,OFFSET(WatchbillMONTHLY!$A$3:$U$3,1,2)),FALSE),TRUE,FALSE),
IF(_xlfn.XLOOKUP(BE$2,WatchbillMONTHLY!$A$20:$U$20,OFFSET(WatchbillMONTHLY!$A$20:$U$20,1,2))=IF(_xlfn.XLOOKUP($A11,INDIRECT("_"&amp;_xlfn.XLOOKUP(BE$2,WatchbillMONTHLY!$A$20:$U$20,OFFSET(WatchbillMONTHLY!$A$20:$U$20,1,2))),INDIRECT("_"&amp;_xlfn.XLOOKUP(BE$2,WatchbillMONTHLY!$A$20:$U$20,OFFSET(WatchbillMONTHLY!$A$20:$U$20,1,2))))=$A11,_xlfn.XLOOKUP(BE$2,WatchbillMONTHLY!$A$20:$U$20,OFFSET(WatchbillMONTHLY!$A$20:$U$20,1,2)),FALSE),TRUE,FALSE)),
IF(_xlfn.XLOOKUP(BE$2,WatchbillMONTHLY!$A$37:$U$37,OFFSET(WatchbillMONTHLY!$A$37:$U$37,1,2))=IF(_xlfn.XLOOKUP($A11,INDIRECT("_"&amp;_xlfn.XLOOKUP(BE$2,WatchbillMONTHLY!$A$37:$U$37,OFFSET(WatchbillMONTHLY!$A$37:$U$37,1,2))),INDIRECT("_"&amp;_xlfn.XLOOKUP(BE$2,WatchbillMONTHLY!$A$37:$U$37,OFFSET(WatchbillMONTHLY!$A$37:$U$37,1,2))))=$A11,_xlfn.XLOOKUP(BE$2,WatchbillMONTHLY!$A$37:$U$37,OFFSET(WatchbillMONTHLY!$A$37:$U$37,1,2)),FALSE),TRUE,FALSE)),
IF(_xlfn.XLOOKUP(BE$2,WatchbillMONTHLY!$A$54:$U$54,OFFSET(WatchbillMONTHLY!$A$54:$U$54,1,2))=IF(_xlfn.XLOOKUP($A11,INDIRECT("_"&amp;_xlfn.XLOOKUP(BE$2,WatchbillMONTHLY!$A$54:$U$54,OFFSET(WatchbillMONTHLY!$A$54:$U$54,1,2))),INDIRECT("_"&amp;_xlfn.XLOOKUP(BE$2,WatchbillMONTHLY!$A$54:$U$54,OFFSET(WatchbillMONTHLY!$A$54:$U$54,1,2))))=$A11,_xlfn.XLOOKUP(BE$2,WatchbillMONTHLY!$A$54:$U$54,OFFSET(WatchbillMONTHLY!$A$54:$U$54,1,2)),FALSE),TRUE,FALSE)),
IF(_xlfn.XLOOKUP(BE$2,WatchbillMONTHLY!$A$71:$U$71,OFFSET(WatchbillMONTHLY!$A$71:$U$71,1,2))=IF(_xlfn.XLOOKUP($A11,INDIRECT("_"&amp;_xlfn.XLOOKUP(BE$2,WatchbillMONTHLY!$A$71:$U$71,OFFSET(WatchbillMONTHLY!$A$71:$U$71,1,2))),INDIRECT("_"&amp;_xlfn.XLOOKUP(BE$2,WatchbillMONTHLY!$A$71:$U$71,OFFSET(WatchbillMONTHLY!$A$71:$U$71,1,2))))=$A11,_xlfn.XLOOKUP(BE$2,WatchbillMONTHLY!$A$71:$U$71,OFFSET(WatchbillMONTHLY!$A$71:$U$71,1,2)),FALSE),TRUE,FALSE)),
IF(_xlfn.XLOOKUP(BE$2,WatchbillMONTHLY!$A$88:$U$88,OFFSET(WatchbillMONTHLY!$A$88:$U$88,1,2))=IF(_xlfn.XLOOKUP($A11,INDIRECT("_"&amp;_xlfn.XLOOKUP(BE$2,WatchbillMONTHLY!$A$88:$U$88,OFFSET(WatchbillMONTHLY!$A$88:$U$88,1,2))),INDIRECT("_"&amp;_xlfn.XLOOKUP(BE$2,WatchbillMONTHLY!$A$88:$U$88,OFFSET(WatchbillMONTHLY!$A$88:$U$88,1,2))))=$A11,_xlfn.XLOOKUP(BE$2,WatchbillMONTHLY!$A$88:$U$88,OFFSET(WatchbillMONTHLY!$A$88:$U$88,1,2)),FALSE),TRUE,FALSE)),
FALSE),FALSE)</f>
        <v>0</v>
      </c>
      <c r="BF11" s="209" t="b" cm="1">
        <f t="array" aca="1" ref="BF11" ca="1">IF(AND($A11 &gt; 0, Y11 &gt; 0,BF$2&lt;MiscFormulas!$A$5+1),
_xlfn.IFNA(
_xlfn.IFNA(
_xlfn.IFNA(
_xlfn.IFNA(
_xlfn.IFNA(
_xlfn.IFNA(
IF(_xlfn.XLOOKUP(BF$2,WatchbillMONTHLY!$A$3:$U$3,OFFSET(WatchbillMONTHLY!$A$3:$U$3,1,2))=IF(_xlfn.XLOOKUP($A11,INDIRECT("_"&amp;_xlfn.XLOOKUP(BF$2,WatchbillMONTHLY!$A$3:$U$3,OFFSET(WatchbillMONTHLY!$A$3:$U$3,1,2))),INDIRECT("_"&amp;_xlfn.XLOOKUP(BF$2,WatchbillMONTHLY!$A$3:$U$3,OFFSET(WatchbillMONTHLY!$A$3:$U$3,1,2))))=$A11,_xlfn.XLOOKUP(BF$2,WatchbillMONTHLY!$A$3:$U$3,OFFSET(WatchbillMONTHLY!$A$3:$U$3,1,2)),FALSE),TRUE,FALSE),
IF(_xlfn.XLOOKUP(BF$2,WatchbillMONTHLY!$A$20:$U$20,OFFSET(WatchbillMONTHLY!$A$20:$U$20,1,2))=IF(_xlfn.XLOOKUP($A11,INDIRECT("_"&amp;_xlfn.XLOOKUP(BF$2,WatchbillMONTHLY!$A$20:$U$20,OFFSET(WatchbillMONTHLY!$A$20:$U$20,1,2))),INDIRECT("_"&amp;_xlfn.XLOOKUP(BF$2,WatchbillMONTHLY!$A$20:$U$20,OFFSET(WatchbillMONTHLY!$A$20:$U$20,1,2))))=$A11,_xlfn.XLOOKUP(BF$2,WatchbillMONTHLY!$A$20:$U$20,OFFSET(WatchbillMONTHLY!$A$20:$U$20,1,2)),FALSE),TRUE,FALSE)),
IF(_xlfn.XLOOKUP(BF$2,WatchbillMONTHLY!$A$37:$U$37,OFFSET(WatchbillMONTHLY!$A$37:$U$37,1,2))=IF(_xlfn.XLOOKUP($A11,INDIRECT("_"&amp;_xlfn.XLOOKUP(BF$2,WatchbillMONTHLY!$A$37:$U$37,OFFSET(WatchbillMONTHLY!$A$37:$U$37,1,2))),INDIRECT("_"&amp;_xlfn.XLOOKUP(BF$2,WatchbillMONTHLY!$A$37:$U$37,OFFSET(WatchbillMONTHLY!$A$37:$U$37,1,2))))=$A11,_xlfn.XLOOKUP(BF$2,WatchbillMONTHLY!$A$37:$U$37,OFFSET(WatchbillMONTHLY!$A$37:$U$37,1,2)),FALSE),TRUE,FALSE)),
IF(_xlfn.XLOOKUP(BF$2,WatchbillMONTHLY!$A$54:$U$54,OFFSET(WatchbillMONTHLY!$A$54:$U$54,1,2))=IF(_xlfn.XLOOKUP($A11,INDIRECT("_"&amp;_xlfn.XLOOKUP(BF$2,WatchbillMONTHLY!$A$54:$U$54,OFFSET(WatchbillMONTHLY!$A$54:$U$54,1,2))),INDIRECT("_"&amp;_xlfn.XLOOKUP(BF$2,WatchbillMONTHLY!$A$54:$U$54,OFFSET(WatchbillMONTHLY!$A$54:$U$54,1,2))))=$A11,_xlfn.XLOOKUP(BF$2,WatchbillMONTHLY!$A$54:$U$54,OFFSET(WatchbillMONTHLY!$A$54:$U$54,1,2)),FALSE),TRUE,FALSE)),
IF(_xlfn.XLOOKUP(BF$2,WatchbillMONTHLY!$A$71:$U$71,OFFSET(WatchbillMONTHLY!$A$71:$U$71,1,2))=IF(_xlfn.XLOOKUP($A11,INDIRECT("_"&amp;_xlfn.XLOOKUP(BF$2,WatchbillMONTHLY!$A$71:$U$71,OFFSET(WatchbillMONTHLY!$A$71:$U$71,1,2))),INDIRECT("_"&amp;_xlfn.XLOOKUP(BF$2,WatchbillMONTHLY!$A$71:$U$71,OFFSET(WatchbillMONTHLY!$A$71:$U$71,1,2))))=$A11,_xlfn.XLOOKUP(BF$2,WatchbillMONTHLY!$A$71:$U$71,OFFSET(WatchbillMONTHLY!$A$71:$U$71,1,2)),FALSE),TRUE,FALSE)),
IF(_xlfn.XLOOKUP(BF$2,WatchbillMONTHLY!$A$88:$U$88,OFFSET(WatchbillMONTHLY!$A$88:$U$88,1,2))=IF(_xlfn.XLOOKUP($A11,INDIRECT("_"&amp;_xlfn.XLOOKUP(BF$2,WatchbillMONTHLY!$A$88:$U$88,OFFSET(WatchbillMONTHLY!$A$88:$U$88,1,2))),INDIRECT("_"&amp;_xlfn.XLOOKUP(BF$2,WatchbillMONTHLY!$A$88:$U$88,OFFSET(WatchbillMONTHLY!$A$88:$U$88,1,2))))=$A11,_xlfn.XLOOKUP(BF$2,WatchbillMONTHLY!$A$88:$U$88,OFFSET(WatchbillMONTHLY!$A$88:$U$88,1,2)),FALSE),TRUE,FALSE)),
FALSE),FALSE)</f>
        <v>0</v>
      </c>
      <c r="BG11" s="209" t="b" cm="1">
        <f t="array" aca="1" ref="BG11" ca="1">IF(AND($A11 &gt; 0, Z11 &gt; 0,BG$2&lt;MiscFormulas!$A$5+1),
_xlfn.IFNA(
_xlfn.IFNA(
_xlfn.IFNA(
_xlfn.IFNA(
_xlfn.IFNA(
_xlfn.IFNA(
IF(_xlfn.XLOOKUP(BG$2,WatchbillMONTHLY!$A$3:$U$3,OFFSET(WatchbillMONTHLY!$A$3:$U$3,1,2))=IF(_xlfn.XLOOKUP($A11,INDIRECT("_"&amp;_xlfn.XLOOKUP(BG$2,WatchbillMONTHLY!$A$3:$U$3,OFFSET(WatchbillMONTHLY!$A$3:$U$3,1,2))),INDIRECT("_"&amp;_xlfn.XLOOKUP(BG$2,WatchbillMONTHLY!$A$3:$U$3,OFFSET(WatchbillMONTHLY!$A$3:$U$3,1,2))))=$A11,_xlfn.XLOOKUP(BG$2,WatchbillMONTHLY!$A$3:$U$3,OFFSET(WatchbillMONTHLY!$A$3:$U$3,1,2)),FALSE),TRUE,FALSE),
IF(_xlfn.XLOOKUP(BG$2,WatchbillMONTHLY!$A$20:$U$20,OFFSET(WatchbillMONTHLY!$A$20:$U$20,1,2))=IF(_xlfn.XLOOKUP($A11,INDIRECT("_"&amp;_xlfn.XLOOKUP(BG$2,WatchbillMONTHLY!$A$20:$U$20,OFFSET(WatchbillMONTHLY!$A$20:$U$20,1,2))),INDIRECT("_"&amp;_xlfn.XLOOKUP(BG$2,WatchbillMONTHLY!$A$20:$U$20,OFFSET(WatchbillMONTHLY!$A$20:$U$20,1,2))))=$A11,_xlfn.XLOOKUP(BG$2,WatchbillMONTHLY!$A$20:$U$20,OFFSET(WatchbillMONTHLY!$A$20:$U$20,1,2)),FALSE),TRUE,FALSE)),
IF(_xlfn.XLOOKUP(BG$2,WatchbillMONTHLY!$A$37:$U$37,OFFSET(WatchbillMONTHLY!$A$37:$U$37,1,2))=IF(_xlfn.XLOOKUP($A11,INDIRECT("_"&amp;_xlfn.XLOOKUP(BG$2,WatchbillMONTHLY!$A$37:$U$37,OFFSET(WatchbillMONTHLY!$A$37:$U$37,1,2))),INDIRECT("_"&amp;_xlfn.XLOOKUP(BG$2,WatchbillMONTHLY!$A$37:$U$37,OFFSET(WatchbillMONTHLY!$A$37:$U$37,1,2))))=$A11,_xlfn.XLOOKUP(BG$2,WatchbillMONTHLY!$A$37:$U$37,OFFSET(WatchbillMONTHLY!$A$37:$U$37,1,2)),FALSE),TRUE,FALSE)),
IF(_xlfn.XLOOKUP(BG$2,WatchbillMONTHLY!$A$54:$U$54,OFFSET(WatchbillMONTHLY!$A$54:$U$54,1,2))=IF(_xlfn.XLOOKUP($A11,INDIRECT("_"&amp;_xlfn.XLOOKUP(BG$2,WatchbillMONTHLY!$A$54:$U$54,OFFSET(WatchbillMONTHLY!$A$54:$U$54,1,2))),INDIRECT("_"&amp;_xlfn.XLOOKUP(BG$2,WatchbillMONTHLY!$A$54:$U$54,OFFSET(WatchbillMONTHLY!$A$54:$U$54,1,2))))=$A11,_xlfn.XLOOKUP(BG$2,WatchbillMONTHLY!$A$54:$U$54,OFFSET(WatchbillMONTHLY!$A$54:$U$54,1,2)),FALSE),TRUE,FALSE)),
IF(_xlfn.XLOOKUP(BG$2,WatchbillMONTHLY!$A$71:$U$71,OFFSET(WatchbillMONTHLY!$A$71:$U$71,1,2))=IF(_xlfn.XLOOKUP($A11,INDIRECT("_"&amp;_xlfn.XLOOKUP(BG$2,WatchbillMONTHLY!$A$71:$U$71,OFFSET(WatchbillMONTHLY!$A$71:$U$71,1,2))),INDIRECT("_"&amp;_xlfn.XLOOKUP(BG$2,WatchbillMONTHLY!$A$71:$U$71,OFFSET(WatchbillMONTHLY!$A$71:$U$71,1,2))))=$A11,_xlfn.XLOOKUP(BG$2,WatchbillMONTHLY!$A$71:$U$71,OFFSET(WatchbillMONTHLY!$A$71:$U$71,1,2)),FALSE),TRUE,FALSE)),
IF(_xlfn.XLOOKUP(BG$2,WatchbillMONTHLY!$A$88:$U$88,OFFSET(WatchbillMONTHLY!$A$88:$U$88,1,2))=IF(_xlfn.XLOOKUP($A11,INDIRECT("_"&amp;_xlfn.XLOOKUP(BG$2,WatchbillMONTHLY!$A$88:$U$88,OFFSET(WatchbillMONTHLY!$A$88:$U$88,1,2))),INDIRECT("_"&amp;_xlfn.XLOOKUP(BG$2,WatchbillMONTHLY!$A$88:$U$88,OFFSET(WatchbillMONTHLY!$A$88:$U$88,1,2))))=$A11,_xlfn.XLOOKUP(BG$2,WatchbillMONTHLY!$A$88:$U$88,OFFSET(WatchbillMONTHLY!$A$88:$U$88,1,2)),FALSE),TRUE,FALSE)),
FALSE),FALSE)</f>
        <v>0</v>
      </c>
      <c r="BH11" s="209" t="b" cm="1">
        <f t="array" aca="1" ref="BH11" ca="1">IF(AND($A11 &gt; 0, AA11 &gt; 0,BH$2&lt;MiscFormulas!$A$5+1),
_xlfn.IFNA(
_xlfn.IFNA(
_xlfn.IFNA(
_xlfn.IFNA(
_xlfn.IFNA(
_xlfn.IFNA(
IF(_xlfn.XLOOKUP(BH$2,WatchbillMONTHLY!$A$3:$U$3,OFFSET(WatchbillMONTHLY!$A$3:$U$3,1,2))=IF(_xlfn.XLOOKUP($A11,INDIRECT("_"&amp;_xlfn.XLOOKUP(BH$2,WatchbillMONTHLY!$A$3:$U$3,OFFSET(WatchbillMONTHLY!$A$3:$U$3,1,2))),INDIRECT("_"&amp;_xlfn.XLOOKUP(BH$2,WatchbillMONTHLY!$A$3:$U$3,OFFSET(WatchbillMONTHLY!$A$3:$U$3,1,2))))=$A11,_xlfn.XLOOKUP(BH$2,WatchbillMONTHLY!$A$3:$U$3,OFFSET(WatchbillMONTHLY!$A$3:$U$3,1,2)),FALSE),TRUE,FALSE),
IF(_xlfn.XLOOKUP(BH$2,WatchbillMONTHLY!$A$20:$U$20,OFFSET(WatchbillMONTHLY!$A$20:$U$20,1,2))=IF(_xlfn.XLOOKUP($A11,INDIRECT("_"&amp;_xlfn.XLOOKUP(BH$2,WatchbillMONTHLY!$A$20:$U$20,OFFSET(WatchbillMONTHLY!$A$20:$U$20,1,2))),INDIRECT("_"&amp;_xlfn.XLOOKUP(BH$2,WatchbillMONTHLY!$A$20:$U$20,OFFSET(WatchbillMONTHLY!$A$20:$U$20,1,2))))=$A11,_xlfn.XLOOKUP(BH$2,WatchbillMONTHLY!$A$20:$U$20,OFFSET(WatchbillMONTHLY!$A$20:$U$20,1,2)),FALSE),TRUE,FALSE)),
IF(_xlfn.XLOOKUP(BH$2,WatchbillMONTHLY!$A$37:$U$37,OFFSET(WatchbillMONTHLY!$A$37:$U$37,1,2))=IF(_xlfn.XLOOKUP($A11,INDIRECT("_"&amp;_xlfn.XLOOKUP(BH$2,WatchbillMONTHLY!$A$37:$U$37,OFFSET(WatchbillMONTHLY!$A$37:$U$37,1,2))),INDIRECT("_"&amp;_xlfn.XLOOKUP(BH$2,WatchbillMONTHLY!$A$37:$U$37,OFFSET(WatchbillMONTHLY!$A$37:$U$37,1,2))))=$A11,_xlfn.XLOOKUP(BH$2,WatchbillMONTHLY!$A$37:$U$37,OFFSET(WatchbillMONTHLY!$A$37:$U$37,1,2)),FALSE),TRUE,FALSE)),
IF(_xlfn.XLOOKUP(BH$2,WatchbillMONTHLY!$A$54:$U$54,OFFSET(WatchbillMONTHLY!$A$54:$U$54,1,2))=IF(_xlfn.XLOOKUP($A11,INDIRECT("_"&amp;_xlfn.XLOOKUP(BH$2,WatchbillMONTHLY!$A$54:$U$54,OFFSET(WatchbillMONTHLY!$A$54:$U$54,1,2))),INDIRECT("_"&amp;_xlfn.XLOOKUP(BH$2,WatchbillMONTHLY!$A$54:$U$54,OFFSET(WatchbillMONTHLY!$A$54:$U$54,1,2))))=$A11,_xlfn.XLOOKUP(BH$2,WatchbillMONTHLY!$A$54:$U$54,OFFSET(WatchbillMONTHLY!$A$54:$U$54,1,2)),FALSE),TRUE,FALSE)),
IF(_xlfn.XLOOKUP(BH$2,WatchbillMONTHLY!$A$71:$U$71,OFFSET(WatchbillMONTHLY!$A$71:$U$71,1,2))=IF(_xlfn.XLOOKUP($A11,INDIRECT("_"&amp;_xlfn.XLOOKUP(BH$2,WatchbillMONTHLY!$A$71:$U$71,OFFSET(WatchbillMONTHLY!$A$71:$U$71,1,2))),INDIRECT("_"&amp;_xlfn.XLOOKUP(BH$2,WatchbillMONTHLY!$A$71:$U$71,OFFSET(WatchbillMONTHLY!$A$71:$U$71,1,2))))=$A11,_xlfn.XLOOKUP(BH$2,WatchbillMONTHLY!$A$71:$U$71,OFFSET(WatchbillMONTHLY!$A$71:$U$71,1,2)),FALSE),TRUE,FALSE)),
IF(_xlfn.XLOOKUP(BH$2,WatchbillMONTHLY!$A$88:$U$88,OFFSET(WatchbillMONTHLY!$A$88:$U$88,1,2))=IF(_xlfn.XLOOKUP($A11,INDIRECT("_"&amp;_xlfn.XLOOKUP(BH$2,WatchbillMONTHLY!$A$88:$U$88,OFFSET(WatchbillMONTHLY!$A$88:$U$88,1,2))),INDIRECT("_"&amp;_xlfn.XLOOKUP(BH$2,WatchbillMONTHLY!$A$88:$U$88,OFFSET(WatchbillMONTHLY!$A$88:$U$88,1,2))))=$A11,_xlfn.XLOOKUP(BH$2,WatchbillMONTHLY!$A$88:$U$88,OFFSET(WatchbillMONTHLY!$A$88:$U$88,1,2)),FALSE),TRUE,FALSE)),
FALSE),FALSE)</f>
        <v>0</v>
      </c>
      <c r="BI11" s="209" t="b" cm="1">
        <f t="array" aca="1" ref="BI11" ca="1">IF(AND($A11 &gt; 0, AB11 &gt; 0,BI$2&lt;MiscFormulas!$A$5+1),
_xlfn.IFNA(
_xlfn.IFNA(
_xlfn.IFNA(
_xlfn.IFNA(
_xlfn.IFNA(
_xlfn.IFNA(
IF(_xlfn.XLOOKUP(BI$2,WatchbillMONTHLY!$A$3:$U$3,OFFSET(WatchbillMONTHLY!$A$3:$U$3,1,2))=IF(_xlfn.XLOOKUP($A11,INDIRECT("_"&amp;_xlfn.XLOOKUP(BI$2,WatchbillMONTHLY!$A$3:$U$3,OFFSET(WatchbillMONTHLY!$A$3:$U$3,1,2))),INDIRECT("_"&amp;_xlfn.XLOOKUP(BI$2,WatchbillMONTHLY!$A$3:$U$3,OFFSET(WatchbillMONTHLY!$A$3:$U$3,1,2))))=$A11,_xlfn.XLOOKUP(BI$2,WatchbillMONTHLY!$A$3:$U$3,OFFSET(WatchbillMONTHLY!$A$3:$U$3,1,2)),FALSE),TRUE,FALSE),
IF(_xlfn.XLOOKUP(BI$2,WatchbillMONTHLY!$A$20:$U$20,OFFSET(WatchbillMONTHLY!$A$20:$U$20,1,2))=IF(_xlfn.XLOOKUP($A11,INDIRECT("_"&amp;_xlfn.XLOOKUP(BI$2,WatchbillMONTHLY!$A$20:$U$20,OFFSET(WatchbillMONTHLY!$A$20:$U$20,1,2))),INDIRECT("_"&amp;_xlfn.XLOOKUP(BI$2,WatchbillMONTHLY!$A$20:$U$20,OFFSET(WatchbillMONTHLY!$A$20:$U$20,1,2))))=$A11,_xlfn.XLOOKUP(BI$2,WatchbillMONTHLY!$A$20:$U$20,OFFSET(WatchbillMONTHLY!$A$20:$U$20,1,2)),FALSE),TRUE,FALSE)),
IF(_xlfn.XLOOKUP(BI$2,WatchbillMONTHLY!$A$37:$U$37,OFFSET(WatchbillMONTHLY!$A$37:$U$37,1,2))=IF(_xlfn.XLOOKUP($A11,INDIRECT("_"&amp;_xlfn.XLOOKUP(BI$2,WatchbillMONTHLY!$A$37:$U$37,OFFSET(WatchbillMONTHLY!$A$37:$U$37,1,2))),INDIRECT("_"&amp;_xlfn.XLOOKUP(BI$2,WatchbillMONTHLY!$A$37:$U$37,OFFSET(WatchbillMONTHLY!$A$37:$U$37,1,2))))=$A11,_xlfn.XLOOKUP(BI$2,WatchbillMONTHLY!$A$37:$U$37,OFFSET(WatchbillMONTHLY!$A$37:$U$37,1,2)),FALSE),TRUE,FALSE)),
IF(_xlfn.XLOOKUP(BI$2,WatchbillMONTHLY!$A$54:$U$54,OFFSET(WatchbillMONTHLY!$A$54:$U$54,1,2))=IF(_xlfn.XLOOKUP($A11,INDIRECT("_"&amp;_xlfn.XLOOKUP(BI$2,WatchbillMONTHLY!$A$54:$U$54,OFFSET(WatchbillMONTHLY!$A$54:$U$54,1,2))),INDIRECT("_"&amp;_xlfn.XLOOKUP(BI$2,WatchbillMONTHLY!$A$54:$U$54,OFFSET(WatchbillMONTHLY!$A$54:$U$54,1,2))))=$A11,_xlfn.XLOOKUP(BI$2,WatchbillMONTHLY!$A$54:$U$54,OFFSET(WatchbillMONTHLY!$A$54:$U$54,1,2)),FALSE),TRUE,FALSE)),
IF(_xlfn.XLOOKUP(BI$2,WatchbillMONTHLY!$A$71:$U$71,OFFSET(WatchbillMONTHLY!$A$71:$U$71,1,2))=IF(_xlfn.XLOOKUP($A11,INDIRECT("_"&amp;_xlfn.XLOOKUP(BI$2,WatchbillMONTHLY!$A$71:$U$71,OFFSET(WatchbillMONTHLY!$A$71:$U$71,1,2))),INDIRECT("_"&amp;_xlfn.XLOOKUP(BI$2,WatchbillMONTHLY!$A$71:$U$71,OFFSET(WatchbillMONTHLY!$A$71:$U$71,1,2))))=$A11,_xlfn.XLOOKUP(BI$2,WatchbillMONTHLY!$A$71:$U$71,OFFSET(WatchbillMONTHLY!$A$71:$U$71,1,2)),FALSE),TRUE,FALSE)),
IF(_xlfn.XLOOKUP(BI$2,WatchbillMONTHLY!$A$88:$U$88,OFFSET(WatchbillMONTHLY!$A$88:$U$88,1,2))=IF(_xlfn.XLOOKUP($A11,INDIRECT("_"&amp;_xlfn.XLOOKUP(BI$2,WatchbillMONTHLY!$A$88:$U$88,OFFSET(WatchbillMONTHLY!$A$88:$U$88,1,2))),INDIRECT("_"&amp;_xlfn.XLOOKUP(BI$2,WatchbillMONTHLY!$A$88:$U$88,OFFSET(WatchbillMONTHLY!$A$88:$U$88,1,2))))=$A11,_xlfn.XLOOKUP(BI$2,WatchbillMONTHLY!$A$88:$U$88,OFFSET(WatchbillMONTHLY!$A$88:$U$88,1,2)),FALSE),TRUE,FALSE)),
FALSE),FALSE)</f>
        <v>0</v>
      </c>
      <c r="BJ11" s="209" t="b" cm="1">
        <f t="array" aca="1" ref="BJ11" ca="1">IF(AND($A11 &gt; 0, AC11 &gt; 0,BJ$2&lt;MiscFormulas!$A$5+1),
_xlfn.IFNA(
_xlfn.IFNA(
_xlfn.IFNA(
_xlfn.IFNA(
_xlfn.IFNA(
_xlfn.IFNA(
IF(_xlfn.XLOOKUP(BJ$2,WatchbillMONTHLY!$A$3:$U$3,OFFSET(WatchbillMONTHLY!$A$3:$U$3,1,2))=IF(_xlfn.XLOOKUP($A11,INDIRECT("_"&amp;_xlfn.XLOOKUP(BJ$2,WatchbillMONTHLY!$A$3:$U$3,OFFSET(WatchbillMONTHLY!$A$3:$U$3,1,2))),INDIRECT("_"&amp;_xlfn.XLOOKUP(BJ$2,WatchbillMONTHLY!$A$3:$U$3,OFFSET(WatchbillMONTHLY!$A$3:$U$3,1,2))))=$A11,_xlfn.XLOOKUP(BJ$2,WatchbillMONTHLY!$A$3:$U$3,OFFSET(WatchbillMONTHLY!$A$3:$U$3,1,2)),FALSE),TRUE,FALSE),
IF(_xlfn.XLOOKUP(BJ$2,WatchbillMONTHLY!$A$20:$U$20,OFFSET(WatchbillMONTHLY!$A$20:$U$20,1,2))=IF(_xlfn.XLOOKUP($A11,INDIRECT("_"&amp;_xlfn.XLOOKUP(BJ$2,WatchbillMONTHLY!$A$20:$U$20,OFFSET(WatchbillMONTHLY!$A$20:$U$20,1,2))),INDIRECT("_"&amp;_xlfn.XLOOKUP(BJ$2,WatchbillMONTHLY!$A$20:$U$20,OFFSET(WatchbillMONTHLY!$A$20:$U$20,1,2))))=$A11,_xlfn.XLOOKUP(BJ$2,WatchbillMONTHLY!$A$20:$U$20,OFFSET(WatchbillMONTHLY!$A$20:$U$20,1,2)),FALSE),TRUE,FALSE)),
IF(_xlfn.XLOOKUP(BJ$2,WatchbillMONTHLY!$A$37:$U$37,OFFSET(WatchbillMONTHLY!$A$37:$U$37,1,2))=IF(_xlfn.XLOOKUP($A11,INDIRECT("_"&amp;_xlfn.XLOOKUP(BJ$2,WatchbillMONTHLY!$A$37:$U$37,OFFSET(WatchbillMONTHLY!$A$37:$U$37,1,2))),INDIRECT("_"&amp;_xlfn.XLOOKUP(BJ$2,WatchbillMONTHLY!$A$37:$U$37,OFFSET(WatchbillMONTHLY!$A$37:$U$37,1,2))))=$A11,_xlfn.XLOOKUP(BJ$2,WatchbillMONTHLY!$A$37:$U$37,OFFSET(WatchbillMONTHLY!$A$37:$U$37,1,2)),FALSE),TRUE,FALSE)),
IF(_xlfn.XLOOKUP(BJ$2,WatchbillMONTHLY!$A$54:$U$54,OFFSET(WatchbillMONTHLY!$A$54:$U$54,1,2))=IF(_xlfn.XLOOKUP($A11,INDIRECT("_"&amp;_xlfn.XLOOKUP(BJ$2,WatchbillMONTHLY!$A$54:$U$54,OFFSET(WatchbillMONTHLY!$A$54:$U$54,1,2))),INDIRECT("_"&amp;_xlfn.XLOOKUP(BJ$2,WatchbillMONTHLY!$A$54:$U$54,OFFSET(WatchbillMONTHLY!$A$54:$U$54,1,2))))=$A11,_xlfn.XLOOKUP(BJ$2,WatchbillMONTHLY!$A$54:$U$54,OFFSET(WatchbillMONTHLY!$A$54:$U$54,1,2)),FALSE),TRUE,FALSE)),
IF(_xlfn.XLOOKUP(BJ$2,WatchbillMONTHLY!$A$71:$U$71,OFFSET(WatchbillMONTHLY!$A$71:$U$71,1,2))=IF(_xlfn.XLOOKUP($A11,INDIRECT("_"&amp;_xlfn.XLOOKUP(BJ$2,WatchbillMONTHLY!$A$71:$U$71,OFFSET(WatchbillMONTHLY!$A$71:$U$71,1,2))),INDIRECT("_"&amp;_xlfn.XLOOKUP(BJ$2,WatchbillMONTHLY!$A$71:$U$71,OFFSET(WatchbillMONTHLY!$A$71:$U$71,1,2))))=$A11,_xlfn.XLOOKUP(BJ$2,WatchbillMONTHLY!$A$71:$U$71,OFFSET(WatchbillMONTHLY!$A$71:$U$71,1,2)),FALSE),TRUE,FALSE)),
IF(_xlfn.XLOOKUP(BJ$2,WatchbillMONTHLY!$A$88:$U$88,OFFSET(WatchbillMONTHLY!$A$88:$U$88,1,2))=IF(_xlfn.XLOOKUP($A11,INDIRECT("_"&amp;_xlfn.XLOOKUP(BJ$2,WatchbillMONTHLY!$A$88:$U$88,OFFSET(WatchbillMONTHLY!$A$88:$U$88,1,2))),INDIRECT("_"&amp;_xlfn.XLOOKUP(BJ$2,WatchbillMONTHLY!$A$88:$U$88,OFFSET(WatchbillMONTHLY!$A$88:$U$88,1,2))))=$A11,_xlfn.XLOOKUP(BJ$2,WatchbillMONTHLY!$A$88:$U$88,OFFSET(WatchbillMONTHLY!$A$88:$U$88,1,2)),FALSE),TRUE,FALSE)),
FALSE),FALSE)</f>
        <v>0</v>
      </c>
      <c r="BK11" s="209" t="b" cm="1">
        <f t="array" aca="1" ref="BK11" ca="1">IF(AND($A11 &gt; 0, AD11 &gt; 0,BK$2&lt;MiscFormulas!$A$5+1),
_xlfn.IFNA(
_xlfn.IFNA(
_xlfn.IFNA(
_xlfn.IFNA(
_xlfn.IFNA(
_xlfn.IFNA(
IF(_xlfn.XLOOKUP(BK$2,WatchbillMONTHLY!$A$3:$U$3,OFFSET(WatchbillMONTHLY!$A$3:$U$3,1,2))=IF(_xlfn.XLOOKUP($A11,INDIRECT("_"&amp;_xlfn.XLOOKUP(BK$2,WatchbillMONTHLY!$A$3:$U$3,OFFSET(WatchbillMONTHLY!$A$3:$U$3,1,2))),INDIRECT("_"&amp;_xlfn.XLOOKUP(BK$2,WatchbillMONTHLY!$A$3:$U$3,OFFSET(WatchbillMONTHLY!$A$3:$U$3,1,2))))=$A11,_xlfn.XLOOKUP(BK$2,WatchbillMONTHLY!$A$3:$U$3,OFFSET(WatchbillMONTHLY!$A$3:$U$3,1,2)),FALSE),TRUE,FALSE),
IF(_xlfn.XLOOKUP(BK$2,WatchbillMONTHLY!$A$20:$U$20,OFFSET(WatchbillMONTHLY!$A$20:$U$20,1,2))=IF(_xlfn.XLOOKUP($A11,INDIRECT("_"&amp;_xlfn.XLOOKUP(BK$2,WatchbillMONTHLY!$A$20:$U$20,OFFSET(WatchbillMONTHLY!$A$20:$U$20,1,2))),INDIRECT("_"&amp;_xlfn.XLOOKUP(BK$2,WatchbillMONTHLY!$A$20:$U$20,OFFSET(WatchbillMONTHLY!$A$20:$U$20,1,2))))=$A11,_xlfn.XLOOKUP(BK$2,WatchbillMONTHLY!$A$20:$U$20,OFFSET(WatchbillMONTHLY!$A$20:$U$20,1,2)),FALSE),TRUE,FALSE)),
IF(_xlfn.XLOOKUP(BK$2,WatchbillMONTHLY!$A$37:$U$37,OFFSET(WatchbillMONTHLY!$A$37:$U$37,1,2))=IF(_xlfn.XLOOKUP($A11,INDIRECT("_"&amp;_xlfn.XLOOKUP(BK$2,WatchbillMONTHLY!$A$37:$U$37,OFFSET(WatchbillMONTHLY!$A$37:$U$37,1,2))),INDIRECT("_"&amp;_xlfn.XLOOKUP(BK$2,WatchbillMONTHLY!$A$37:$U$37,OFFSET(WatchbillMONTHLY!$A$37:$U$37,1,2))))=$A11,_xlfn.XLOOKUP(BK$2,WatchbillMONTHLY!$A$37:$U$37,OFFSET(WatchbillMONTHLY!$A$37:$U$37,1,2)),FALSE),TRUE,FALSE)),
IF(_xlfn.XLOOKUP(BK$2,WatchbillMONTHLY!$A$54:$U$54,OFFSET(WatchbillMONTHLY!$A$54:$U$54,1,2))=IF(_xlfn.XLOOKUP($A11,INDIRECT("_"&amp;_xlfn.XLOOKUP(BK$2,WatchbillMONTHLY!$A$54:$U$54,OFFSET(WatchbillMONTHLY!$A$54:$U$54,1,2))),INDIRECT("_"&amp;_xlfn.XLOOKUP(BK$2,WatchbillMONTHLY!$A$54:$U$54,OFFSET(WatchbillMONTHLY!$A$54:$U$54,1,2))))=$A11,_xlfn.XLOOKUP(BK$2,WatchbillMONTHLY!$A$54:$U$54,OFFSET(WatchbillMONTHLY!$A$54:$U$54,1,2)),FALSE),TRUE,FALSE)),
IF(_xlfn.XLOOKUP(BK$2,WatchbillMONTHLY!$A$71:$U$71,OFFSET(WatchbillMONTHLY!$A$71:$U$71,1,2))=IF(_xlfn.XLOOKUP($A11,INDIRECT("_"&amp;_xlfn.XLOOKUP(BK$2,WatchbillMONTHLY!$A$71:$U$71,OFFSET(WatchbillMONTHLY!$A$71:$U$71,1,2))),INDIRECT("_"&amp;_xlfn.XLOOKUP(BK$2,WatchbillMONTHLY!$A$71:$U$71,OFFSET(WatchbillMONTHLY!$A$71:$U$71,1,2))))=$A11,_xlfn.XLOOKUP(BK$2,WatchbillMONTHLY!$A$71:$U$71,OFFSET(WatchbillMONTHLY!$A$71:$U$71,1,2)),FALSE),TRUE,FALSE)),
IF(_xlfn.XLOOKUP(BK$2,WatchbillMONTHLY!$A$88:$U$88,OFFSET(WatchbillMONTHLY!$A$88:$U$88,1,2))=IF(_xlfn.XLOOKUP($A11,INDIRECT("_"&amp;_xlfn.XLOOKUP(BK$2,WatchbillMONTHLY!$A$88:$U$88,OFFSET(WatchbillMONTHLY!$A$88:$U$88,1,2))),INDIRECT("_"&amp;_xlfn.XLOOKUP(BK$2,WatchbillMONTHLY!$A$88:$U$88,OFFSET(WatchbillMONTHLY!$A$88:$U$88,1,2))))=$A11,_xlfn.XLOOKUP(BK$2,WatchbillMONTHLY!$A$88:$U$88,OFFSET(WatchbillMONTHLY!$A$88:$U$88,1,2)),FALSE),TRUE,FALSE)),
FALSE),FALSE)</f>
        <v>0</v>
      </c>
      <c r="BL11" s="209" t="b" cm="1">
        <f t="array" aca="1" ref="BL11" ca="1">IF(AND($A11 &gt; 0, AE11 &gt; 0,BL$2&lt;MiscFormulas!$A$5+1),
_xlfn.IFNA(
_xlfn.IFNA(
_xlfn.IFNA(
_xlfn.IFNA(
_xlfn.IFNA(
_xlfn.IFNA(
IF(_xlfn.XLOOKUP(BL$2,WatchbillMONTHLY!$A$3:$U$3,OFFSET(WatchbillMONTHLY!$A$3:$U$3,1,2))=IF(_xlfn.XLOOKUP($A11,INDIRECT("_"&amp;_xlfn.XLOOKUP(BL$2,WatchbillMONTHLY!$A$3:$U$3,OFFSET(WatchbillMONTHLY!$A$3:$U$3,1,2))),INDIRECT("_"&amp;_xlfn.XLOOKUP(BL$2,WatchbillMONTHLY!$A$3:$U$3,OFFSET(WatchbillMONTHLY!$A$3:$U$3,1,2))))=$A11,_xlfn.XLOOKUP(BL$2,WatchbillMONTHLY!$A$3:$U$3,OFFSET(WatchbillMONTHLY!$A$3:$U$3,1,2)),FALSE),TRUE,FALSE),
IF(_xlfn.XLOOKUP(BL$2,WatchbillMONTHLY!$A$20:$U$20,OFFSET(WatchbillMONTHLY!$A$20:$U$20,1,2))=IF(_xlfn.XLOOKUP($A11,INDIRECT("_"&amp;_xlfn.XLOOKUP(BL$2,WatchbillMONTHLY!$A$20:$U$20,OFFSET(WatchbillMONTHLY!$A$20:$U$20,1,2))),INDIRECT("_"&amp;_xlfn.XLOOKUP(BL$2,WatchbillMONTHLY!$A$20:$U$20,OFFSET(WatchbillMONTHLY!$A$20:$U$20,1,2))))=$A11,_xlfn.XLOOKUP(BL$2,WatchbillMONTHLY!$A$20:$U$20,OFFSET(WatchbillMONTHLY!$A$20:$U$20,1,2)),FALSE),TRUE,FALSE)),
IF(_xlfn.XLOOKUP(BL$2,WatchbillMONTHLY!$A$37:$U$37,OFFSET(WatchbillMONTHLY!$A$37:$U$37,1,2))=IF(_xlfn.XLOOKUP($A11,INDIRECT("_"&amp;_xlfn.XLOOKUP(BL$2,WatchbillMONTHLY!$A$37:$U$37,OFFSET(WatchbillMONTHLY!$A$37:$U$37,1,2))),INDIRECT("_"&amp;_xlfn.XLOOKUP(BL$2,WatchbillMONTHLY!$A$37:$U$37,OFFSET(WatchbillMONTHLY!$A$37:$U$37,1,2))))=$A11,_xlfn.XLOOKUP(BL$2,WatchbillMONTHLY!$A$37:$U$37,OFFSET(WatchbillMONTHLY!$A$37:$U$37,1,2)),FALSE),TRUE,FALSE)),
IF(_xlfn.XLOOKUP(BL$2,WatchbillMONTHLY!$A$54:$U$54,OFFSET(WatchbillMONTHLY!$A$54:$U$54,1,2))=IF(_xlfn.XLOOKUP($A11,INDIRECT("_"&amp;_xlfn.XLOOKUP(BL$2,WatchbillMONTHLY!$A$54:$U$54,OFFSET(WatchbillMONTHLY!$A$54:$U$54,1,2))),INDIRECT("_"&amp;_xlfn.XLOOKUP(BL$2,WatchbillMONTHLY!$A$54:$U$54,OFFSET(WatchbillMONTHLY!$A$54:$U$54,1,2))))=$A11,_xlfn.XLOOKUP(BL$2,WatchbillMONTHLY!$A$54:$U$54,OFFSET(WatchbillMONTHLY!$A$54:$U$54,1,2)),FALSE),TRUE,FALSE)),
IF(_xlfn.XLOOKUP(BL$2,WatchbillMONTHLY!$A$71:$U$71,OFFSET(WatchbillMONTHLY!$A$71:$U$71,1,2))=IF(_xlfn.XLOOKUP($A11,INDIRECT("_"&amp;_xlfn.XLOOKUP(BL$2,WatchbillMONTHLY!$A$71:$U$71,OFFSET(WatchbillMONTHLY!$A$71:$U$71,1,2))),INDIRECT("_"&amp;_xlfn.XLOOKUP(BL$2,WatchbillMONTHLY!$A$71:$U$71,OFFSET(WatchbillMONTHLY!$A$71:$U$71,1,2))))=$A11,_xlfn.XLOOKUP(BL$2,WatchbillMONTHLY!$A$71:$U$71,OFFSET(WatchbillMONTHLY!$A$71:$U$71,1,2)),FALSE),TRUE,FALSE)),
IF(_xlfn.XLOOKUP(BL$2,WatchbillMONTHLY!$A$88:$U$88,OFFSET(WatchbillMONTHLY!$A$88:$U$88,1,2))=IF(_xlfn.XLOOKUP($A11,INDIRECT("_"&amp;_xlfn.XLOOKUP(BL$2,WatchbillMONTHLY!$A$88:$U$88,OFFSET(WatchbillMONTHLY!$A$88:$U$88,1,2))),INDIRECT("_"&amp;_xlfn.XLOOKUP(BL$2,WatchbillMONTHLY!$A$88:$U$88,OFFSET(WatchbillMONTHLY!$A$88:$U$88,1,2))))=$A11,_xlfn.XLOOKUP(BL$2,WatchbillMONTHLY!$A$88:$U$88,OFFSET(WatchbillMONTHLY!$A$88:$U$88,1,2)),FALSE),TRUE,FALSE)),
FALSE),FALSE)</f>
        <v>0</v>
      </c>
      <c r="BM11" s="209" t="b" cm="1">
        <f t="array" aca="1" ref="BM11" ca="1">IF(AND($A11 &gt; 0, AF11 &gt; 0,BM$2&lt;MiscFormulas!$A$5+1),
_xlfn.IFNA(
_xlfn.IFNA(
_xlfn.IFNA(
_xlfn.IFNA(
_xlfn.IFNA(
_xlfn.IFNA(
IF(_xlfn.XLOOKUP(BM$2,WatchbillMONTHLY!$A$3:$U$3,OFFSET(WatchbillMONTHLY!$A$3:$U$3,1,2))=IF(_xlfn.XLOOKUP($A11,INDIRECT("_"&amp;_xlfn.XLOOKUP(BM$2,WatchbillMONTHLY!$A$3:$U$3,OFFSET(WatchbillMONTHLY!$A$3:$U$3,1,2))),INDIRECT("_"&amp;_xlfn.XLOOKUP(BM$2,WatchbillMONTHLY!$A$3:$U$3,OFFSET(WatchbillMONTHLY!$A$3:$U$3,1,2))))=$A11,_xlfn.XLOOKUP(BM$2,WatchbillMONTHLY!$A$3:$U$3,OFFSET(WatchbillMONTHLY!$A$3:$U$3,1,2)),FALSE),TRUE,FALSE),
IF(_xlfn.XLOOKUP(BM$2,WatchbillMONTHLY!$A$20:$U$20,OFFSET(WatchbillMONTHLY!$A$20:$U$20,1,2))=IF(_xlfn.XLOOKUP($A11,INDIRECT("_"&amp;_xlfn.XLOOKUP(BM$2,WatchbillMONTHLY!$A$20:$U$20,OFFSET(WatchbillMONTHLY!$A$20:$U$20,1,2))),INDIRECT("_"&amp;_xlfn.XLOOKUP(BM$2,WatchbillMONTHLY!$A$20:$U$20,OFFSET(WatchbillMONTHLY!$A$20:$U$20,1,2))))=$A11,_xlfn.XLOOKUP(BM$2,WatchbillMONTHLY!$A$20:$U$20,OFFSET(WatchbillMONTHLY!$A$20:$U$20,1,2)),FALSE),TRUE,FALSE)),
IF(_xlfn.XLOOKUP(BM$2,WatchbillMONTHLY!$A$37:$U$37,OFFSET(WatchbillMONTHLY!$A$37:$U$37,1,2))=IF(_xlfn.XLOOKUP($A11,INDIRECT("_"&amp;_xlfn.XLOOKUP(BM$2,WatchbillMONTHLY!$A$37:$U$37,OFFSET(WatchbillMONTHLY!$A$37:$U$37,1,2))),INDIRECT("_"&amp;_xlfn.XLOOKUP(BM$2,WatchbillMONTHLY!$A$37:$U$37,OFFSET(WatchbillMONTHLY!$A$37:$U$37,1,2))))=$A11,_xlfn.XLOOKUP(BM$2,WatchbillMONTHLY!$A$37:$U$37,OFFSET(WatchbillMONTHLY!$A$37:$U$37,1,2)),FALSE),TRUE,FALSE)),
IF(_xlfn.XLOOKUP(BM$2,WatchbillMONTHLY!$A$54:$U$54,OFFSET(WatchbillMONTHLY!$A$54:$U$54,1,2))=IF(_xlfn.XLOOKUP($A11,INDIRECT("_"&amp;_xlfn.XLOOKUP(BM$2,WatchbillMONTHLY!$A$54:$U$54,OFFSET(WatchbillMONTHLY!$A$54:$U$54,1,2))),INDIRECT("_"&amp;_xlfn.XLOOKUP(BM$2,WatchbillMONTHLY!$A$54:$U$54,OFFSET(WatchbillMONTHLY!$A$54:$U$54,1,2))))=$A11,_xlfn.XLOOKUP(BM$2,WatchbillMONTHLY!$A$54:$U$54,OFFSET(WatchbillMONTHLY!$A$54:$U$54,1,2)),FALSE),TRUE,FALSE)),
IF(_xlfn.XLOOKUP(BM$2,WatchbillMONTHLY!$A$71:$U$71,OFFSET(WatchbillMONTHLY!$A$71:$U$71,1,2))=IF(_xlfn.XLOOKUP($A11,INDIRECT("_"&amp;_xlfn.XLOOKUP(BM$2,WatchbillMONTHLY!$A$71:$U$71,OFFSET(WatchbillMONTHLY!$A$71:$U$71,1,2))),INDIRECT("_"&amp;_xlfn.XLOOKUP(BM$2,WatchbillMONTHLY!$A$71:$U$71,OFFSET(WatchbillMONTHLY!$A$71:$U$71,1,2))))=$A11,_xlfn.XLOOKUP(BM$2,WatchbillMONTHLY!$A$71:$U$71,OFFSET(WatchbillMONTHLY!$A$71:$U$71,1,2)),FALSE),TRUE,FALSE)),
IF(_xlfn.XLOOKUP(BM$2,WatchbillMONTHLY!$A$88:$U$88,OFFSET(WatchbillMONTHLY!$A$88:$U$88,1,2))=IF(_xlfn.XLOOKUP($A11,INDIRECT("_"&amp;_xlfn.XLOOKUP(BM$2,WatchbillMONTHLY!$A$88:$U$88,OFFSET(WatchbillMONTHLY!$A$88:$U$88,1,2))),INDIRECT("_"&amp;_xlfn.XLOOKUP(BM$2,WatchbillMONTHLY!$A$88:$U$88,OFFSET(WatchbillMONTHLY!$A$88:$U$88,1,2))))=$A11,_xlfn.XLOOKUP(BM$2,WatchbillMONTHLY!$A$88:$U$88,OFFSET(WatchbillMONTHLY!$A$88:$U$88,1,2)),FALSE),TRUE,FALSE)),
FALSE),FALSE)</f>
        <v>0</v>
      </c>
      <c r="BN11" s="209" t="b" cm="1">
        <f t="array" aca="1" ref="BN11" ca="1">IF(AND($A11 &gt; 0, AG11 &gt; 0,BN$2&lt;MiscFormulas!$A$5+1),
_xlfn.IFNA(
_xlfn.IFNA(
_xlfn.IFNA(
_xlfn.IFNA(
_xlfn.IFNA(
_xlfn.IFNA(
IF(_xlfn.XLOOKUP(BN$2,WatchbillMONTHLY!$A$3:$U$3,OFFSET(WatchbillMONTHLY!$A$3:$U$3,1,2))=IF(_xlfn.XLOOKUP($A11,INDIRECT("_"&amp;_xlfn.XLOOKUP(BN$2,WatchbillMONTHLY!$A$3:$U$3,OFFSET(WatchbillMONTHLY!$A$3:$U$3,1,2))),INDIRECT("_"&amp;_xlfn.XLOOKUP(BN$2,WatchbillMONTHLY!$A$3:$U$3,OFFSET(WatchbillMONTHLY!$A$3:$U$3,1,2))))=$A11,_xlfn.XLOOKUP(BN$2,WatchbillMONTHLY!$A$3:$U$3,OFFSET(WatchbillMONTHLY!$A$3:$U$3,1,2)),FALSE),TRUE,FALSE),
IF(_xlfn.XLOOKUP(BN$2,WatchbillMONTHLY!$A$20:$U$20,OFFSET(WatchbillMONTHLY!$A$20:$U$20,1,2))=IF(_xlfn.XLOOKUP($A11,INDIRECT("_"&amp;_xlfn.XLOOKUP(BN$2,WatchbillMONTHLY!$A$20:$U$20,OFFSET(WatchbillMONTHLY!$A$20:$U$20,1,2))),INDIRECT("_"&amp;_xlfn.XLOOKUP(BN$2,WatchbillMONTHLY!$A$20:$U$20,OFFSET(WatchbillMONTHLY!$A$20:$U$20,1,2))))=$A11,_xlfn.XLOOKUP(BN$2,WatchbillMONTHLY!$A$20:$U$20,OFFSET(WatchbillMONTHLY!$A$20:$U$20,1,2)),FALSE),TRUE,FALSE)),
IF(_xlfn.XLOOKUP(BN$2,WatchbillMONTHLY!$A$37:$U$37,OFFSET(WatchbillMONTHLY!$A$37:$U$37,1,2))=IF(_xlfn.XLOOKUP($A11,INDIRECT("_"&amp;_xlfn.XLOOKUP(BN$2,WatchbillMONTHLY!$A$37:$U$37,OFFSET(WatchbillMONTHLY!$A$37:$U$37,1,2))),INDIRECT("_"&amp;_xlfn.XLOOKUP(BN$2,WatchbillMONTHLY!$A$37:$U$37,OFFSET(WatchbillMONTHLY!$A$37:$U$37,1,2))))=$A11,_xlfn.XLOOKUP(BN$2,WatchbillMONTHLY!$A$37:$U$37,OFFSET(WatchbillMONTHLY!$A$37:$U$37,1,2)),FALSE),TRUE,FALSE)),
IF(_xlfn.XLOOKUP(BN$2,WatchbillMONTHLY!$A$54:$U$54,OFFSET(WatchbillMONTHLY!$A$54:$U$54,1,2))=IF(_xlfn.XLOOKUP($A11,INDIRECT("_"&amp;_xlfn.XLOOKUP(BN$2,WatchbillMONTHLY!$A$54:$U$54,OFFSET(WatchbillMONTHLY!$A$54:$U$54,1,2))),INDIRECT("_"&amp;_xlfn.XLOOKUP(BN$2,WatchbillMONTHLY!$A$54:$U$54,OFFSET(WatchbillMONTHLY!$A$54:$U$54,1,2))))=$A11,_xlfn.XLOOKUP(BN$2,WatchbillMONTHLY!$A$54:$U$54,OFFSET(WatchbillMONTHLY!$A$54:$U$54,1,2)),FALSE),TRUE,FALSE)),
IF(_xlfn.XLOOKUP(BN$2,WatchbillMONTHLY!$A$71:$U$71,OFFSET(WatchbillMONTHLY!$A$71:$U$71,1,2))=IF(_xlfn.XLOOKUP($A11,INDIRECT("_"&amp;_xlfn.XLOOKUP(BN$2,WatchbillMONTHLY!$A$71:$U$71,OFFSET(WatchbillMONTHLY!$A$71:$U$71,1,2))),INDIRECT("_"&amp;_xlfn.XLOOKUP(BN$2,WatchbillMONTHLY!$A$71:$U$71,OFFSET(WatchbillMONTHLY!$A$71:$U$71,1,2))))=$A11,_xlfn.XLOOKUP(BN$2,WatchbillMONTHLY!$A$71:$U$71,OFFSET(WatchbillMONTHLY!$A$71:$U$71,1,2)),FALSE),TRUE,FALSE)),
IF(_xlfn.XLOOKUP(BN$2,WatchbillMONTHLY!$A$88:$U$88,OFFSET(WatchbillMONTHLY!$A$88:$U$88,1,2))=IF(_xlfn.XLOOKUP($A11,INDIRECT("_"&amp;_xlfn.XLOOKUP(BN$2,WatchbillMONTHLY!$A$88:$U$88,OFFSET(WatchbillMONTHLY!$A$88:$U$88,1,2))),INDIRECT("_"&amp;_xlfn.XLOOKUP(BN$2,WatchbillMONTHLY!$A$88:$U$88,OFFSET(WatchbillMONTHLY!$A$88:$U$88,1,2))))=$A11,_xlfn.XLOOKUP(BN$2,WatchbillMONTHLY!$A$88:$U$88,OFFSET(WatchbillMONTHLY!$A$88:$U$88,1,2)),FALSE),TRUE,FALSE)),
FALSE),FALSE)</f>
        <v>0</v>
      </c>
      <c r="BO11" s="209" t="b" cm="1">
        <f t="array" aca="1" ref="BO11" ca="1">IF(
    AND($A11 &gt; 0, AH11 &gt; 0,BO$2&lt;MiscFormulas!$A$5+1),
    ISNUMBER(
        MATCH($A11,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1" s="210"/>
    </row>
    <row r="12" spans="1:73" x14ac:dyDescent="0.35">
      <c r="A12" t="str">
        <v>EX3 Archer, M.</v>
      </c>
      <c r="B12" s="214" t="str">
        <v>EX3 Archer, Mallory</v>
      </c>
      <c r="C12" s="218"/>
      <c r="D12" s="230"/>
      <c r="E12" s="231"/>
      <c r="F12" s="231"/>
      <c r="G12" s="231"/>
      <c r="H12" s="231"/>
      <c r="I12" s="231"/>
      <c r="J12" s="231" t="s">
        <v>266</v>
      </c>
      <c r="K12" s="231"/>
      <c r="L12" s="231"/>
      <c r="M12" s="231"/>
      <c r="N12" s="231"/>
      <c r="O12" s="231"/>
      <c r="P12" s="231"/>
      <c r="Q12" s="231"/>
      <c r="R12" s="231"/>
      <c r="S12" s="231" t="s">
        <v>266</v>
      </c>
      <c r="T12" s="231"/>
      <c r="U12" s="231" t="s">
        <v>266</v>
      </c>
      <c r="V12" s="231"/>
      <c r="W12" s="231"/>
      <c r="X12" s="231"/>
      <c r="Y12" s="231"/>
      <c r="Z12" s="231" t="s">
        <v>266</v>
      </c>
      <c r="AA12" s="231"/>
      <c r="AB12" s="231"/>
      <c r="AC12" s="231"/>
      <c r="AD12" s="231"/>
      <c r="AE12" s="231"/>
      <c r="AF12" s="231"/>
      <c r="AG12" s="231"/>
      <c r="AH12" s="179"/>
      <c r="AI12" s="209"/>
      <c r="AJ12" s="209" t="str" cm="1">
        <f t="array" aca="1" ref="AJ12" ca="1">IF(OR(AK12:BN12=TRUE),$A12&amp;" :  ","")&amp;_xlfn.TEXTJOIN(" | ",TRUE,IF(AK12:BN12=TRUE,$AK$2:$BN$2,""))</f>
        <v/>
      </c>
      <c r="AK12" s="209" t="b" cm="1">
        <f t="array" aca="1" ref="AK12" ca="1">IF(AND($A12 &gt; 0, D12 &gt; 0,AK$2&lt;MiscFormulas!$A$5+1),
_xlfn.IFNA(
_xlfn.IFNA(
_xlfn.IFNA(
_xlfn.IFNA(
_xlfn.IFNA(
_xlfn.IFNA(
IF(_xlfn.XLOOKUP(AK$2,WatchbillMONTHLY!$A$3:$U$3,OFFSET(WatchbillMONTHLY!$A$3:$U$3,1,2))=IF(_xlfn.XLOOKUP($A12,INDIRECT("_"&amp;_xlfn.XLOOKUP(AK$2,WatchbillMONTHLY!$A$3:$U$3,OFFSET(WatchbillMONTHLY!$A$3:$U$3,1,2))),INDIRECT("_"&amp;_xlfn.XLOOKUP(AK$2,WatchbillMONTHLY!$A$3:$U$3,OFFSET(WatchbillMONTHLY!$A$3:$U$3,1,2))))=$A12,_xlfn.XLOOKUP(AK$2,WatchbillMONTHLY!$A$3:$U$3,OFFSET(WatchbillMONTHLY!$A$3:$U$3,1,2)),FALSE),TRUE,FALSE),
IF(_xlfn.XLOOKUP(AK$2,WatchbillMONTHLY!$A$20:$U$20,OFFSET(WatchbillMONTHLY!$A$20:$U$20,1,2))=IF(_xlfn.XLOOKUP($A12,INDIRECT("_"&amp;_xlfn.XLOOKUP(AK$2,WatchbillMONTHLY!$A$20:$U$20,OFFSET(WatchbillMONTHLY!$A$20:$U$20,1,2))),INDIRECT("_"&amp;_xlfn.XLOOKUP(AK$2,WatchbillMONTHLY!$A$20:$U$20,OFFSET(WatchbillMONTHLY!$A$20:$U$20,1,2))))=$A12,_xlfn.XLOOKUP(AK$2,WatchbillMONTHLY!$A$20:$U$20,OFFSET(WatchbillMONTHLY!$A$20:$U$20,1,2)),FALSE),TRUE,FALSE)),
IF(_xlfn.XLOOKUP(AK$2,WatchbillMONTHLY!$A$37:$U$37,OFFSET(WatchbillMONTHLY!$A$37:$U$37,1,2))=IF(_xlfn.XLOOKUP($A12,INDIRECT("_"&amp;_xlfn.XLOOKUP(AK$2,WatchbillMONTHLY!$A$37:$U$37,OFFSET(WatchbillMONTHLY!$A$37:$U$37,1,2))),INDIRECT("_"&amp;_xlfn.XLOOKUP(AK$2,WatchbillMONTHLY!$A$37:$U$37,OFFSET(WatchbillMONTHLY!$A$37:$U$37,1,2))))=$A12,_xlfn.XLOOKUP(AK$2,WatchbillMONTHLY!$A$37:$U$37,OFFSET(WatchbillMONTHLY!$A$37:$U$37,1,2)),FALSE),TRUE,FALSE)),
IF(_xlfn.XLOOKUP(AK$2,WatchbillMONTHLY!$A$54:$U$54,OFFSET(WatchbillMONTHLY!$A$54:$U$54,1,2))=IF(_xlfn.XLOOKUP($A12,INDIRECT("_"&amp;_xlfn.XLOOKUP(AK$2,WatchbillMONTHLY!$A$54:$U$54,OFFSET(WatchbillMONTHLY!$A$54:$U$54,1,2))),INDIRECT("_"&amp;_xlfn.XLOOKUP(AK$2,WatchbillMONTHLY!$A$54:$U$54,OFFSET(WatchbillMONTHLY!$A$54:$U$54,1,2))))=$A12,_xlfn.XLOOKUP(AK$2,WatchbillMONTHLY!$A$54:$U$54,OFFSET(WatchbillMONTHLY!$A$54:$U$54,1,2)),FALSE),TRUE,FALSE)),
IF(_xlfn.XLOOKUP(AK$2,WatchbillMONTHLY!$A$71:$U$71,OFFSET(WatchbillMONTHLY!$A$71:$U$71,1,2))=IF(_xlfn.XLOOKUP($A12,INDIRECT("_"&amp;_xlfn.XLOOKUP(AK$2,WatchbillMONTHLY!$A$71:$U$71,OFFSET(WatchbillMONTHLY!$A$71:$U$71,1,2))),INDIRECT("_"&amp;_xlfn.XLOOKUP(AK$2,WatchbillMONTHLY!$A$71:$U$71,OFFSET(WatchbillMONTHLY!$A$71:$U$71,1,2))))=$A12,_xlfn.XLOOKUP(AK$2,WatchbillMONTHLY!$A$71:$U$71,OFFSET(WatchbillMONTHLY!$A$71:$U$71,1,2)),FALSE),TRUE,FALSE)),
IF(_xlfn.XLOOKUP(AK$2,WatchbillMONTHLY!$A$88:$U$88,OFFSET(WatchbillMONTHLY!$A$88:$U$88,1,2))=IF(_xlfn.XLOOKUP($A12,INDIRECT("_"&amp;_xlfn.XLOOKUP(AK$2,WatchbillMONTHLY!$A$88:$U$88,OFFSET(WatchbillMONTHLY!$A$88:$U$88,1,2))),INDIRECT("_"&amp;_xlfn.XLOOKUP(AK$2,WatchbillMONTHLY!$A$88:$U$88,OFFSET(WatchbillMONTHLY!$A$88:$U$88,1,2))))=$A12,_xlfn.XLOOKUP(AK$2,WatchbillMONTHLY!$A$88:$U$88,OFFSET(WatchbillMONTHLY!$A$88:$U$88,1,2)),FALSE),TRUE,FALSE)),
FALSE),FALSE)</f>
        <v>0</v>
      </c>
      <c r="AL12" s="209" t="b" cm="1">
        <f t="array" aca="1" ref="AL12" ca="1">IF(AND($A12 &gt; 0, E12 &gt; 0,AL$2&lt;MiscFormulas!$A$5+1),
_xlfn.IFNA(
_xlfn.IFNA(
_xlfn.IFNA(
_xlfn.IFNA(
_xlfn.IFNA(
_xlfn.IFNA(
IF(_xlfn.XLOOKUP(AL$2,WatchbillMONTHLY!$A$3:$U$3,OFFSET(WatchbillMONTHLY!$A$3:$U$3,1,2))=IF(_xlfn.XLOOKUP($A12,INDIRECT("_"&amp;_xlfn.XLOOKUP(AL$2,WatchbillMONTHLY!$A$3:$U$3,OFFSET(WatchbillMONTHLY!$A$3:$U$3,1,2))),INDIRECT("_"&amp;_xlfn.XLOOKUP(AL$2,WatchbillMONTHLY!$A$3:$U$3,OFFSET(WatchbillMONTHLY!$A$3:$U$3,1,2))))=$A12,_xlfn.XLOOKUP(AL$2,WatchbillMONTHLY!$A$3:$U$3,OFFSET(WatchbillMONTHLY!$A$3:$U$3,1,2)),FALSE),TRUE,FALSE),
IF(_xlfn.XLOOKUP(AL$2,WatchbillMONTHLY!$A$20:$U$20,OFFSET(WatchbillMONTHLY!$A$20:$U$20,1,2))=IF(_xlfn.XLOOKUP($A12,INDIRECT("_"&amp;_xlfn.XLOOKUP(AL$2,WatchbillMONTHLY!$A$20:$U$20,OFFSET(WatchbillMONTHLY!$A$20:$U$20,1,2))),INDIRECT("_"&amp;_xlfn.XLOOKUP(AL$2,WatchbillMONTHLY!$A$20:$U$20,OFFSET(WatchbillMONTHLY!$A$20:$U$20,1,2))))=$A12,_xlfn.XLOOKUP(AL$2,WatchbillMONTHLY!$A$20:$U$20,OFFSET(WatchbillMONTHLY!$A$20:$U$20,1,2)),FALSE),TRUE,FALSE)),
IF(_xlfn.XLOOKUP(AL$2,WatchbillMONTHLY!$A$37:$U$37,OFFSET(WatchbillMONTHLY!$A$37:$U$37,1,2))=IF(_xlfn.XLOOKUP($A12,INDIRECT("_"&amp;_xlfn.XLOOKUP(AL$2,WatchbillMONTHLY!$A$37:$U$37,OFFSET(WatchbillMONTHLY!$A$37:$U$37,1,2))),INDIRECT("_"&amp;_xlfn.XLOOKUP(AL$2,WatchbillMONTHLY!$A$37:$U$37,OFFSET(WatchbillMONTHLY!$A$37:$U$37,1,2))))=$A12,_xlfn.XLOOKUP(AL$2,WatchbillMONTHLY!$A$37:$U$37,OFFSET(WatchbillMONTHLY!$A$37:$U$37,1,2)),FALSE),TRUE,FALSE)),
IF(_xlfn.XLOOKUP(AL$2,WatchbillMONTHLY!$A$54:$U$54,OFFSET(WatchbillMONTHLY!$A$54:$U$54,1,2))=IF(_xlfn.XLOOKUP($A12,INDIRECT("_"&amp;_xlfn.XLOOKUP(AL$2,WatchbillMONTHLY!$A$54:$U$54,OFFSET(WatchbillMONTHLY!$A$54:$U$54,1,2))),INDIRECT("_"&amp;_xlfn.XLOOKUP(AL$2,WatchbillMONTHLY!$A$54:$U$54,OFFSET(WatchbillMONTHLY!$A$54:$U$54,1,2))))=$A12,_xlfn.XLOOKUP(AL$2,WatchbillMONTHLY!$A$54:$U$54,OFFSET(WatchbillMONTHLY!$A$54:$U$54,1,2)),FALSE),TRUE,FALSE)),
IF(_xlfn.XLOOKUP(AL$2,WatchbillMONTHLY!$A$71:$U$71,OFFSET(WatchbillMONTHLY!$A$71:$U$71,1,2))=IF(_xlfn.XLOOKUP($A12,INDIRECT("_"&amp;_xlfn.XLOOKUP(AL$2,WatchbillMONTHLY!$A$71:$U$71,OFFSET(WatchbillMONTHLY!$A$71:$U$71,1,2))),INDIRECT("_"&amp;_xlfn.XLOOKUP(AL$2,WatchbillMONTHLY!$A$71:$U$71,OFFSET(WatchbillMONTHLY!$A$71:$U$71,1,2))))=$A12,_xlfn.XLOOKUP(AL$2,WatchbillMONTHLY!$A$71:$U$71,OFFSET(WatchbillMONTHLY!$A$71:$U$71,1,2)),FALSE),TRUE,FALSE)),
IF(_xlfn.XLOOKUP(AL$2,WatchbillMONTHLY!$A$88:$U$88,OFFSET(WatchbillMONTHLY!$A$88:$U$88,1,2))=IF(_xlfn.XLOOKUP($A12,INDIRECT("_"&amp;_xlfn.XLOOKUP(AL$2,WatchbillMONTHLY!$A$88:$U$88,OFFSET(WatchbillMONTHLY!$A$88:$U$88,1,2))),INDIRECT("_"&amp;_xlfn.XLOOKUP(AL$2,WatchbillMONTHLY!$A$88:$U$88,OFFSET(WatchbillMONTHLY!$A$88:$U$88,1,2))))=$A12,_xlfn.XLOOKUP(AL$2,WatchbillMONTHLY!$A$88:$U$88,OFFSET(WatchbillMONTHLY!$A$88:$U$88,1,2)),FALSE),TRUE,FALSE)),
FALSE),FALSE)</f>
        <v>0</v>
      </c>
      <c r="AM12" s="209" t="b" cm="1">
        <f t="array" aca="1" ref="AM12" ca="1">IF(AND($A12 &gt; 0, F12 &gt; 0,AM$2&lt;MiscFormulas!$A$5+1),
_xlfn.IFNA(
_xlfn.IFNA(
_xlfn.IFNA(
_xlfn.IFNA(
_xlfn.IFNA(
_xlfn.IFNA(
IF(_xlfn.XLOOKUP(AM$2,WatchbillMONTHLY!$A$3:$U$3,OFFSET(WatchbillMONTHLY!$A$3:$U$3,1,2))=IF(_xlfn.XLOOKUP($A12,INDIRECT("_"&amp;_xlfn.XLOOKUP(AM$2,WatchbillMONTHLY!$A$3:$U$3,OFFSET(WatchbillMONTHLY!$A$3:$U$3,1,2))),INDIRECT("_"&amp;_xlfn.XLOOKUP(AM$2,WatchbillMONTHLY!$A$3:$U$3,OFFSET(WatchbillMONTHLY!$A$3:$U$3,1,2))))=$A12,_xlfn.XLOOKUP(AM$2,WatchbillMONTHLY!$A$3:$U$3,OFFSET(WatchbillMONTHLY!$A$3:$U$3,1,2)),FALSE),TRUE,FALSE),
IF(_xlfn.XLOOKUP(AM$2,WatchbillMONTHLY!$A$20:$U$20,OFFSET(WatchbillMONTHLY!$A$20:$U$20,1,2))=IF(_xlfn.XLOOKUP($A12,INDIRECT("_"&amp;_xlfn.XLOOKUP(AM$2,WatchbillMONTHLY!$A$20:$U$20,OFFSET(WatchbillMONTHLY!$A$20:$U$20,1,2))),INDIRECT("_"&amp;_xlfn.XLOOKUP(AM$2,WatchbillMONTHLY!$A$20:$U$20,OFFSET(WatchbillMONTHLY!$A$20:$U$20,1,2))))=$A12,_xlfn.XLOOKUP(AM$2,WatchbillMONTHLY!$A$20:$U$20,OFFSET(WatchbillMONTHLY!$A$20:$U$20,1,2)),FALSE),TRUE,FALSE)),
IF(_xlfn.XLOOKUP(AM$2,WatchbillMONTHLY!$A$37:$U$37,OFFSET(WatchbillMONTHLY!$A$37:$U$37,1,2))=IF(_xlfn.XLOOKUP($A12,INDIRECT("_"&amp;_xlfn.XLOOKUP(AM$2,WatchbillMONTHLY!$A$37:$U$37,OFFSET(WatchbillMONTHLY!$A$37:$U$37,1,2))),INDIRECT("_"&amp;_xlfn.XLOOKUP(AM$2,WatchbillMONTHLY!$A$37:$U$37,OFFSET(WatchbillMONTHLY!$A$37:$U$37,1,2))))=$A12,_xlfn.XLOOKUP(AM$2,WatchbillMONTHLY!$A$37:$U$37,OFFSET(WatchbillMONTHLY!$A$37:$U$37,1,2)),FALSE),TRUE,FALSE)),
IF(_xlfn.XLOOKUP(AM$2,WatchbillMONTHLY!$A$54:$U$54,OFFSET(WatchbillMONTHLY!$A$54:$U$54,1,2))=IF(_xlfn.XLOOKUP($A12,INDIRECT("_"&amp;_xlfn.XLOOKUP(AM$2,WatchbillMONTHLY!$A$54:$U$54,OFFSET(WatchbillMONTHLY!$A$54:$U$54,1,2))),INDIRECT("_"&amp;_xlfn.XLOOKUP(AM$2,WatchbillMONTHLY!$A$54:$U$54,OFFSET(WatchbillMONTHLY!$A$54:$U$54,1,2))))=$A12,_xlfn.XLOOKUP(AM$2,WatchbillMONTHLY!$A$54:$U$54,OFFSET(WatchbillMONTHLY!$A$54:$U$54,1,2)),FALSE),TRUE,FALSE)),
IF(_xlfn.XLOOKUP(AM$2,WatchbillMONTHLY!$A$71:$U$71,OFFSET(WatchbillMONTHLY!$A$71:$U$71,1,2))=IF(_xlfn.XLOOKUP($A12,INDIRECT("_"&amp;_xlfn.XLOOKUP(AM$2,WatchbillMONTHLY!$A$71:$U$71,OFFSET(WatchbillMONTHLY!$A$71:$U$71,1,2))),INDIRECT("_"&amp;_xlfn.XLOOKUP(AM$2,WatchbillMONTHLY!$A$71:$U$71,OFFSET(WatchbillMONTHLY!$A$71:$U$71,1,2))))=$A12,_xlfn.XLOOKUP(AM$2,WatchbillMONTHLY!$A$71:$U$71,OFFSET(WatchbillMONTHLY!$A$71:$U$71,1,2)),FALSE),TRUE,FALSE)),
IF(_xlfn.XLOOKUP(AM$2,WatchbillMONTHLY!$A$88:$U$88,OFFSET(WatchbillMONTHLY!$A$88:$U$88,1,2))=IF(_xlfn.XLOOKUP($A12,INDIRECT("_"&amp;_xlfn.XLOOKUP(AM$2,WatchbillMONTHLY!$A$88:$U$88,OFFSET(WatchbillMONTHLY!$A$88:$U$88,1,2))),INDIRECT("_"&amp;_xlfn.XLOOKUP(AM$2,WatchbillMONTHLY!$A$88:$U$88,OFFSET(WatchbillMONTHLY!$A$88:$U$88,1,2))))=$A12,_xlfn.XLOOKUP(AM$2,WatchbillMONTHLY!$A$88:$U$88,OFFSET(WatchbillMONTHLY!$A$88:$U$88,1,2)),FALSE),TRUE,FALSE)),
FALSE),FALSE)</f>
        <v>0</v>
      </c>
      <c r="AN12" s="209" t="b" cm="1">
        <f t="array" aca="1" ref="AN12" ca="1">IF(AND($A12 &gt; 0, G12 &gt; 0,AN$2&lt;MiscFormulas!$A$5+1),
_xlfn.IFNA(
_xlfn.IFNA(
_xlfn.IFNA(
_xlfn.IFNA(
_xlfn.IFNA(
_xlfn.IFNA(
IF(_xlfn.XLOOKUP(AN$2,WatchbillMONTHLY!$A$3:$U$3,OFFSET(WatchbillMONTHLY!$A$3:$U$3,1,2))=IF(_xlfn.XLOOKUP($A12,INDIRECT("_"&amp;_xlfn.XLOOKUP(AN$2,WatchbillMONTHLY!$A$3:$U$3,OFFSET(WatchbillMONTHLY!$A$3:$U$3,1,2))),INDIRECT("_"&amp;_xlfn.XLOOKUP(AN$2,WatchbillMONTHLY!$A$3:$U$3,OFFSET(WatchbillMONTHLY!$A$3:$U$3,1,2))))=$A12,_xlfn.XLOOKUP(AN$2,WatchbillMONTHLY!$A$3:$U$3,OFFSET(WatchbillMONTHLY!$A$3:$U$3,1,2)),FALSE),TRUE,FALSE),
IF(_xlfn.XLOOKUP(AN$2,WatchbillMONTHLY!$A$20:$U$20,OFFSET(WatchbillMONTHLY!$A$20:$U$20,1,2))=IF(_xlfn.XLOOKUP($A12,INDIRECT("_"&amp;_xlfn.XLOOKUP(AN$2,WatchbillMONTHLY!$A$20:$U$20,OFFSET(WatchbillMONTHLY!$A$20:$U$20,1,2))),INDIRECT("_"&amp;_xlfn.XLOOKUP(AN$2,WatchbillMONTHLY!$A$20:$U$20,OFFSET(WatchbillMONTHLY!$A$20:$U$20,1,2))))=$A12,_xlfn.XLOOKUP(AN$2,WatchbillMONTHLY!$A$20:$U$20,OFFSET(WatchbillMONTHLY!$A$20:$U$20,1,2)),FALSE),TRUE,FALSE)),
IF(_xlfn.XLOOKUP(AN$2,WatchbillMONTHLY!$A$37:$U$37,OFFSET(WatchbillMONTHLY!$A$37:$U$37,1,2))=IF(_xlfn.XLOOKUP($A12,INDIRECT("_"&amp;_xlfn.XLOOKUP(AN$2,WatchbillMONTHLY!$A$37:$U$37,OFFSET(WatchbillMONTHLY!$A$37:$U$37,1,2))),INDIRECT("_"&amp;_xlfn.XLOOKUP(AN$2,WatchbillMONTHLY!$A$37:$U$37,OFFSET(WatchbillMONTHLY!$A$37:$U$37,1,2))))=$A12,_xlfn.XLOOKUP(AN$2,WatchbillMONTHLY!$A$37:$U$37,OFFSET(WatchbillMONTHLY!$A$37:$U$37,1,2)),FALSE),TRUE,FALSE)),
IF(_xlfn.XLOOKUP(AN$2,WatchbillMONTHLY!$A$54:$U$54,OFFSET(WatchbillMONTHLY!$A$54:$U$54,1,2))=IF(_xlfn.XLOOKUP($A12,INDIRECT("_"&amp;_xlfn.XLOOKUP(AN$2,WatchbillMONTHLY!$A$54:$U$54,OFFSET(WatchbillMONTHLY!$A$54:$U$54,1,2))),INDIRECT("_"&amp;_xlfn.XLOOKUP(AN$2,WatchbillMONTHLY!$A$54:$U$54,OFFSET(WatchbillMONTHLY!$A$54:$U$54,1,2))))=$A12,_xlfn.XLOOKUP(AN$2,WatchbillMONTHLY!$A$54:$U$54,OFFSET(WatchbillMONTHLY!$A$54:$U$54,1,2)),FALSE),TRUE,FALSE)),
IF(_xlfn.XLOOKUP(AN$2,WatchbillMONTHLY!$A$71:$U$71,OFFSET(WatchbillMONTHLY!$A$71:$U$71,1,2))=IF(_xlfn.XLOOKUP($A12,INDIRECT("_"&amp;_xlfn.XLOOKUP(AN$2,WatchbillMONTHLY!$A$71:$U$71,OFFSET(WatchbillMONTHLY!$A$71:$U$71,1,2))),INDIRECT("_"&amp;_xlfn.XLOOKUP(AN$2,WatchbillMONTHLY!$A$71:$U$71,OFFSET(WatchbillMONTHLY!$A$71:$U$71,1,2))))=$A12,_xlfn.XLOOKUP(AN$2,WatchbillMONTHLY!$A$71:$U$71,OFFSET(WatchbillMONTHLY!$A$71:$U$71,1,2)),FALSE),TRUE,FALSE)),
IF(_xlfn.XLOOKUP(AN$2,WatchbillMONTHLY!$A$88:$U$88,OFFSET(WatchbillMONTHLY!$A$88:$U$88,1,2))=IF(_xlfn.XLOOKUP($A12,INDIRECT("_"&amp;_xlfn.XLOOKUP(AN$2,WatchbillMONTHLY!$A$88:$U$88,OFFSET(WatchbillMONTHLY!$A$88:$U$88,1,2))),INDIRECT("_"&amp;_xlfn.XLOOKUP(AN$2,WatchbillMONTHLY!$A$88:$U$88,OFFSET(WatchbillMONTHLY!$A$88:$U$88,1,2))))=$A12,_xlfn.XLOOKUP(AN$2,WatchbillMONTHLY!$A$88:$U$88,OFFSET(WatchbillMONTHLY!$A$88:$U$88,1,2)),FALSE),TRUE,FALSE)),
FALSE),FALSE)</f>
        <v>0</v>
      </c>
      <c r="AO12" s="209" t="b" cm="1">
        <f t="array" aca="1" ref="AO12" ca="1">IF(AND($A12 &gt; 0, H12 &gt; 0,AO$2&lt;MiscFormulas!$A$5+1),
_xlfn.IFNA(
_xlfn.IFNA(
_xlfn.IFNA(
_xlfn.IFNA(
_xlfn.IFNA(
_xlfn.IFNA(
IF(_xlfn.XLOOKUP(AO$2,WatchbillMONTHLY!$A$3:$U$3,OFFSET(WatchbillMONTHLY!$A$3:$U$3,1,2))=IF(_xlfn.XLOOKUP($A12,INDIRECT("_"&amp;_xlfn.XLOOKUP(AO$2,WatchbillMONTHLY!$A$3:$U$3,OFFSET(WatchbillMONTHLY!$A$3:$U$3,1,2))),INDIRECT("_"&amp;_xlfn.XLOOKUP(AO$2,WatchbillMONTHLY!$A$3:$U$3,OFFSET(WatchbillMONTHLY!$A$3:$U$3,1,2))))=$A12,_xlfn.XLOOKUP(AO$2,WatchbillMONTHLY!$A$3:$U$3,OFFSET(WatchbillMONTHLY!$A$3:$U$3,1,2)),FALSE),TRUE,FALSE),
IF(_xlfn.XLOOKUP(AO$2,WatchbillMONTHLY!$A$20:$U$20,OFFSET(WatchbillMONTHLY!$A$20:$U$20,1,2))=IF(_xlfn.XLOOKUP($A12,INDIRECT("_"&amp;_xlfn.XLOOKUP(AO$2,WatchbillMONTHLY!$A$20:$U$20,OFFSET(WatchbillMONTHLY!$A$20:$U$20,1,2))),INDIRECT("_"&amp;_xlfn.XLOOKUP(AO$2,WatchbillMONTHLY!$A$20:$U$20,OFFSET(WatchbillMONTHLY!$A$20:$U$20,1,2))))=$A12,_xlfn.XLOOKUP(AO$2,WatchbillMONTHLY!$A$20:$U$20,OFFSET(WatchbillMONTHLY!$A$20:$U$20,1,2)),FALSE),TRUE,FALSE)),
IF(_xlfn.XLOOKUP(AO$2,WatchbillMONTHLY!$A$37:$U$37,OFFSET(WatchbillMONTHLY!$A$37:$U$37,1,2))=IF(_xlfn.XLOOKUP($A12,INDIRECT("_"&amp;_xlfn.XLOOKUP(AO$2,WatchbillMONTHLY!$A$37:$U$37,OFFSET(WatchbillMONTHLY!$A$37:$U$37,1,2))),INDIRECT("_"&amp;_xlfn.XLOOKUP(AO$2,WatchbillMONTHLY!$A$37:$U$37,OFFSET(WatchbillMONTHLY!$A$37:$U$37,1,2))))=$A12,_xlfn.XLOOKUP(AO$2,WatchbillMONTHLY!$A$37:$U$37,OFFSET(WatchbillMONTHLY!$A$37:$U$37,1,2)),FALSE),TRUE,FALSE)),
IF(_xlfn.XLOOKUP(AO$2,WatchbillMONTHLY!$A$54:$U$54,OFFSET(WatchbillMONTHLY!$A$54:$U$54,1,2))=IF(_xlfn.XLOOKUP($A12,INDIRECT("_"&amp;_xlfn.XLOOKUP(AO$2,WatchbillMONTHLY!$A$54:$U$54,OFFSET(WatchbillMONTHLY!$A$54:$U$54,1,2))),INDIRECT("_"&amp;_xlfn.XLOOKUP(AO$2,WatchbillMONTHLY!$A$54:$U$54,OFFSET(WatchbillMONTHLY!$A$54:$U$54,1,2))))=$A12,_xlfn.XLOOKUP(AO$2,WatchbillMONTHLY!$A$54:$U$54,OFFSET(WatchbillMONTHLY!$A$54:$U$54,1,2)),FALSE),TRUE,FALSE)),
IF(_xlfn.XLOOKUP(AO$2,WatchbillMONTHLY!$A$71:$U$71,OFFSET(WatchbillMONTHLY!$A$71:$U$71,1,2))=IF(_xlfn.XLOOKUP($A12,INDIRECT("_"&amp;_xlfn.XLOOKUP(AO$2,WatchbillMONTHLY!$A$71:$U$71,OFFSET(WatchbillMONTHLY!$A$71:$U$71,1,2))),INDIRECT("_"&amp;_xlfn.XLOOKUP(AO$2,WatchbillMONTHLY!$A$71:$U$71,OFFSET(WatchbillMONTHLY!$A$71:$U$71,1,2))))=$A12,_xlfn.XLOOKUP(AO$2,WatchbillMONTHLY!$A$71:$U$71,OFFSET(WatchbillMONTHLY!$A$71:$U$71,1,2)),FALSE),TRUE,FALSE)),
IF(_xlfn.XLOOKUP(AO$2,WatchbillMONTHLY!$A$88:$U$88,OFFSET(WatchbillMONTHLY!$A$88:$U$88,1,2))=IF(_xlfn.XLOOKUP($A12,INDIRECT("_"&amp;_xlfn.XLOOKUP(AO$2,WatchbillMONTHLY!$A$88:$U$88,OFFSET(WatchbillMONTHLY!$A$88:$U$88,1,2))),INDIRECT("_"&amp;_xlfn.XLOOKUP(AO$2,WatchbillMONTHLY!$A$88:$U$88,OFFSET(WatchbillMONTHLY!$A$88:$U$88,1,2))))=$A12,_xlfn.XLOOKUP(AO$2,WatchbillMONTHLY!$A$88:$U$88,OFFSET(WatchbillMONTHLY!$A$88:$U$88,1,2)),FALSE),TRUE,FALSE)),
FALSE),FALSE)</f>
        <v>0</v>
      </c>
      <c r="AP12" s="209" t="b" cm="1">
        <f t="array" aca="1" ref="AP12" ca="1">IF(AND($A12 &gt; 0, I12 &gt; 0,AP$2&lt;MiscFormulas!$A$5+1),
_xlfn.IFNA(
_xlfn.IFNA(
_xlfn.IFNA(
_xlfn.IFNA(
_xlfn.IFNA(
_xlfn.IFNA(
IF(_xlfn.XLOOKUP(AP$2,WatchbillMONTHLY!$A$3:$U$3,OFFSET(WatchbillMONTHLY!$A$3:$U$3,1,2))=IF(_xlfn.XLOOKUP($A12,INDIRECT("_"&amp;_xlfn.XLOOKUP(AP$2,WatchbillMONTHLY!$A$3:$U$3,OFFSET(WatchbillMONTHLY!$A$3:$U$3,1,2))),INDIRECT("_"&amp;_xlfn.XLOOKUP(AP$2,WatchbillMONTHLY!$A$3:$U$3,OFFSET(WatchbillMONTHLY!$A$3:$U$3,1,2))))=$A12,_xlfn.XLOOKUP(AP$2,WatchbillMONTHLY!$A$3:$U$3,OFFSET(WatchbillMONTHLY!$A$3:$U$3,1,2)),FALSE),TRUE,FALSE),
IF(_xlfn.XLOOKUP(AP$2,WatchbillMONTHLY!$A$20:$U$20,OFFSET(WatchbillMONTHLY!$A$20:$U$20,1,2))=IF(_xlfn.XLOOKUP($A12,INDIRECT("_"&amp;_xlfn.XLOOKUP(AP$2,WatchbillMONTHLY!$A$20:$U$20,OFFSET(WatchbillMONTHLY!$A$20:$U$20,1,2))),INDIRECT("_"&amp;_xlfn.XLOOKUP(AP$2,WatchbillMONTHLY!$A$20:$U$20,OFFSET(WatchbillMONTHLY!$A$20:$U$20,1,2))))=$A12,_xlfn.XLOOKUP(AP$2,WatchbillMONTHLY!$A$20:$U$20,OFFSET(WatchbillMONTHLY!$A$20:$U$20,1,2)),FALSE),TRUE,FALSE)),
IF(_xlfn.XLOOKUP(AP$2,WatchbillMONTHLY!$A$37:$U$37,OFFSET(WatchbillMONTHLY!$A$37:$U$37,1,2))=IF(_xlfn.XLOOKUP($A12,INDIRECT("_"&amp;_xlfn.XLOOKUP(AP$2,WatchbillMONTHLY!$A$37:$U$37,OFFSET(WatchbillMONTHLY!$A$37:$U$37,1,2))),INDIRECT("_"&amp;_xlfn.XLOOKUP(AP$2,WatchbillMONTHLY!$A$37:$U$37,OFFSET(WatchbillMONTHLY!$A$37:$U$37,1,2))))=$A12,_xlfn.XLOOKUP(AP$2,WatchbillMONTHLY!$A$37:$U$37,OFFSET(WatchbillMONTHLY!$A$37:$U$37,1,2)),FALSE),TRUE,FALSE)),
IF(_xlfn.XLOOKUP(AP$2,WatchbillMONTHLY!$A$54:$U$54,OFFSET(WatchbillMONTHLY!$A$54:$U$54,1,2))=IF(_xlfn.XLOOKUP($A12,INDIRECT("_"&amp;_xlfn.XLOOKUP(AP$2,WatchbillMONTHLY!$A$54:$U$54,OFFSET(WatchbillMONTHLY!$A$54:$U$54,1,2))),INDIRECT("_"&amp;_xlfn.XLOOKUP(AP$2,WatchbillMONTHLY!$A$54:$U$54,OFFSET(WatchbillMONTHLY!$A$54:$U$54,1,2))))=$A12,_xlfn.XLOOKUP(AP$2,WatchbillMONTHLY!$A$54:$U$54,OFFSET(WatchbillMONTHLY!$A$54:$U$54,1,2)),FALSE),TRUE,FALSE)),
IF(_xlfn.XLOOKUP(AP$2,WatchbillMONTHLY!$A$71:$U$71,OFFSET(WatchbillMONTHLY!$A$71:$U$71,1,2))=IF(_xlfn.XLOOKUP($A12,INDIRECT("_"&amp;_xlfn.XLOOKUP(AP$2,WatchbillMONTHLY!$A$71:$U$71,OFFSET(WatchbillMONTHLY!$A$71:$U$71,1,2))),INDIRECT("_"&amp;_xlfn.XLOOKUP(AP$2,WatchbillMONTHLY!$A$71:$U$71,OFFSET(WatchbillMONTHLY!$A$71:$U$71,1,2))))=$A12,_xlfn.XLOOKUP(AP$2,WatchbillMONTHLY!$A$71:$U$71,OFFSET(WatchbillMONTHLY!$A$71:$U$71,1,2)),FALSE),TRUE,FALSE)),
IF(_xlfn.XLOOKUP(AP$2,WatchbillMONTHLY!$A$88:$U$88,OFFSET(WatchbillMONTHLY!$A$88:$U$88,1,2))=IF(_xlfn.XLOOKUP($A12,INDIRECT("_"&amp;_xlfn.XLOOKUP(AP$2,WatchbillMONTHLY!$A$88:$U$88,OFFSET(WatchbillMONTHLY!$A$88:$U$88,1,2))),INDIRECT("_"&amp;_xlfn.XLOOKUP(AP$2,WatchbillMONTHLY!$A$88:$U$88,OFFSET(WatchbillMONTHLY!$A$88:$U$88,1,2))))=$A12,_xlfn.XLOOKUP(AP$2,WatchbillMONTHLY!$A$88:$U$88,OFFSET(WatchbillMONTHLY!$A$88:$U$88,1,2)),FALSE),TRUE,FALSE)),
FALSE),FALSE)</f>
        <v>0</v>
      </c>
      <c r="AQ12" s="209" t="b" cm="1">
        <f t="array" aca="1" ref="AQ12" ca="1">IF(AND($A12 &gt; 0, J12 &gt; 0,AQ$2&lt;MiscFormulas!$A$5+1),
_xlfn.IFNA(
_xlfn.IFNA(
_xlfn.IFNA(
_xlfn.IFNA(
_xlfn.IFNA(
_xlfn.IFNA(
IF(_xlfn.XLOOKUP(AQ$2,WatchbillMONTHLY!$A$3:$U$3,OFFSET(WatchbillMONTHLY!$A$3:$U$3,1,2))=IF(_xlfn.XLOOKUP($A12,INDIRECT("_"&amp;_xlfn.XLOOKUP(AQ$2,WatchbillMONTHLY!$A$3:$U$3,OFFSET(WatchbillMONTHLY!$A$3:$U$3,1,2))),INDIRECT("_"&amp;_xlfn.XLOOKUP(AQ$2,WatchbillMONTHLY!$A$3:$U$3,OFFSET(WatchbillMONTHLY!$A$3:$U$3,1,2))))=$A12,_xlfn.XLOOKUP(AQ$2,WatchbillMONTHLY!$A$3:$U$3,OFFSET(WatchbillMONTHLY!$A$3:$U$3,1,2)),FALSE),TRUE,FALSE),
IF(_xlfn.XLOOKUP(AQ$2,WatchbillMONTHLY!$A$20:$U$20,OFFSET(WatchbillMONTHLY!$A$20:$U$20,1,2))=IF(_xlfn.XLOOKUP($A12,INDIRECT("_"&amp;_xlfn.XLOOKUP(AQ$2,WatchbillMONTHLY!$A$20:$U$20,OFFSET(WatchbillMONTHLY!$A$20:$U$20,1,2))),INDIRECT("_"&amp;_xlfn.XLOOKUP(AQ$2,WatchbillMONTHLY!$A$20:$U$20,OFFSET(WatchbillMONTHLY!$A$20:$U$20,1,2))))=$A12,_xlfn.XLOOKUP(AQ$2,WatchbillMONTHLY!$A$20:$U$20,OFFSET(WatchbillMONTHLY!$A$20:$U$20,1,2)),FALSE),TRUE,FALSE)),
IF(_xlfn.XLOOKUP(AQ$2,WatchbillMONTHLY!$A$37:$U$37,OFFSET(WatchbillMONTHLY!$A$37:$U$37,1,2))=IF(_xlfn.XLOOKUP($A12,INDIRECT("_"&amp;_xlfn.XLOOKUP(AQ$2,WatchbillMONTHLY!$A$37:$U$37,OFFSET(WatchbillMONTHLY!$A$37:$U$37,1,2))),INDIRECT("_"&amp;_xlfn.XLOOKUP(AQ$2,WatchbillMONTHLY!$A$37:$U$37,OFFSET(WatchbillMONTHLY!$A$37:$U$37,1,2))))=$A12,_xlfn.XLOOKUP(AQ$2,WatchbillMONTHLY!$A$37:$U$37,OFFSET(WatchbillMONTHLY!$A$37:$U$37,1,2)),FALSE),TRUE,FALSE)),
IF(_xlfn.XLOOKUP(AQ$2,WatchbillMONTHLY!$A$54:$U$54,OFFSET(WatchbillMONTHLY!$A$54:$U$54,1,2))=IF(_xlfn.XLOOKUP($A12,INDIRECT("_"&amp;_xlfn.XLOOKUP(AQ$2,WatchbillMONTHLY!$A$54:$U$54,OFFSET(WatchbillMONTHLY!$A$54:$U$54,1,2))),INDIRECT("_"&amp;_xlfn.XLOOKUP(AQ$2,WatchbillMONTHLY!$A$54:$U$54,OFFSET(WatchbillMONTHLY!$A$54:$U$54,1,2))))=$A12,_xlfn.XLOOKUP(AQ$2,WatchbillMONTHLY!$A$54:$U$54,OFFSET(WatchbillMONTHLY!$A$54:$U$54,1,2)),FALSE),TRUE,FALSE)),
IF(_xlfn.XLOOKUP(AQ$2,WatchbillMONTHLY!$A$71:$U$71,OFFSET(WatchbillMONTHLY!$A$71:$U$71,1,2))=IF(_xlfn.XLOOKUP($A12,INDIRECT("_"&amp;_xlfn.XLOOKUP(AQ$2,WatchbillMONTHLY!$A$71:$U$71,OFFSET(WatchbillMONTHLY!$A$71:$U$71,1,2))),INDIRECT("_"&amp;_xlfn.XLOOKUP(AQ$2,WatchbillMONTHLY!$A$71:$U$71,OFFSET(WatchbillMONTHLY!$A$71:$U$71,1,2))))=$A12,_xlfn.XLOOKUP(AQ$2,WatchbillMONTHLY!$A$71:$U$71,OFFSET(WatchbillMONTHLY!$A$71:$U$71,1,2)),FALSE),TRUE,FALSE)),
IF(_xlfn.XLOOKUP(AQ$2,WatchbillMONTHLY!$A$88:$U$88,OFFSET(WatchbillMONTHLY!$A$88:$U$88,1,2))=IF(_xlfn.XLOOKUP($A12,INDIRECT("_"&amp;_xlfn.XLOOKUP(AQ$2,WatchbillMONTHLY!$A$88:$U$88,OFFSET(WatchbillMONTHLY!$A$88:$U$88,1,2))),INDIRECT("_"&amp;_xlfn.XLOOKUP(AQ$2,WatchbillMONTHLY!$A$88:$U$88,OFFSET(WatchbillMONTHLY!$A$88:$U$88,1,2))))=$A12,_xlfn.XLOOKUP(AQ$2,WatchbillMONTHLY!$A$88:$U$88,OFFSET(WatchbillMONTHLY!$A$88:$U$88,1,2)),FALSE),TRUE,FALSE)),
FALSE),FALSE)</f>
        <v>0</v>
      </c>
      <c r="AR12" s="209" t="b" cm="1">
        <f t="array" aca="1" ref="AR12" ca="1">IF(AND($A12 &gt; 0, K12 &gt; 0,AR$2&lt;MiscFormulas!$A$5+1),
_xlfn.IFNA(
_xlfn.IFNA(
_xlfn.IFNA(
_xlfn.IFNA(
_xlfn.IFNA(
_xlfn.IFNA(
IF(_xlfn.XLOOKUP(AR$2,WatchbillMONTHLY!$A$3:$U$3,OFFSET(WatchbillMONTHLY!$A$3:$U$3,1,2))=IF(_xlfn.XLOOKUP($A12,INDIRECT("_"&amp;_xlfn.XLOOKUP(AR$2,WatchbillMONTHLY!$A$3:$U$3,OFFSET(WatchbillMONTHLY!$A$3:$U$3,1,2))),INDIRECT("_"&amp;_xlfn.XLOOKUP(AR$2,WatchbillMONTHLY!$A$3:$U$3,OFFSET(WatchbillMONTHLY!$A$3:$U$3,1,2))))=$A12,_xlfn.XLOOKUP(AR$2,WatchbillMONTHLY!$A$3:$U$3,OFFSET(WatchbillMONTHLY!$A$3:$U$3,1,2)),FALSE),TRUE,FALSE),
IF(_xlfn.XLOOKUP(AR$2,WatchbillMONTHLY!$A$20:$U$20,OFFSET(WatchbillMONTHLY!$A$20:$U$20,1,2))=IF(_xlfn.XLOOKUP($A12,INDIRECT("_"&amp;_xlfn.XLOOKUP(AR$2,WatchbillMONTHLY!$A$20:$U$20,OFFSET(WatchbillMONTHLY!$A$20:$U$20,1,2))),INDIRECT("_"&amp;_xlfn.XLOOKUP(AR$2,WatchbillMONTHLY!$A$20:$U$20,OFFSET(WatchbillMONTHLY!$A$20:$U$20,1,2))))=$A12,_xlfn.XLOOKUP(AR$2,WatchbillMONTHLY!$A$20:$U$20,OFFSET(WatchbillMONTHLY!$A$20:$U$20,1,2)),FALSE),TRUE,FALSE)),
IF(_xlfn.XLOOKUP(AR$2,WatchbillMONTHLY!$A$37:$U$37,OFFSET(WatchbillMONTHLY!$A$37:$U$37,1,2))=IF(_xlfn.XLOOKUP($A12,INDIRECT("_"&amp;_xlfn.XLOOKUP(AR$2,WatchbillMONTHLY!$A$37:$U$37,OFFSET(WatchbillMONTHLY!$A$37:$U$37,1,2))),INDIRECT("_"&amp;_xlfn.XLOOKUP(AR$2,WatchbillMONTHLY!$A$37:$U$37,OFFSET(WatchbillMONTHLY!$A$37:$U$37,1,2))))=$A12,_xlfn.XLOOKUP(AR$2,WatchbillMONTHLY!$A$37:$U$37,OFFSET(WatchbillMONTHLY!$A$37:$U$37,1,2)),FALSE),TRUE,FALSE)),
IF(_xlfn.XLOOKUP(AR$2,WatchbillMONTHLY!$A$54:$U$54,OFFSET(WatchbillMONTHLY!$A$54:$U$54,1,2))=IF(_xlfn.XLOOKUP($A12,INDIRECT("_"&amp;_xlfn.XLOOKUP(AR$2,WatchbillMONTHLY!$A$54:$U$54,OFFSET(WatchbillMONTHLY!$A$54:$U$54,1,2))),INDIRECT("_"&amp;_xlfn.XLOOKUP(AR$2,WatchbillMONTHLY!$A$54:$U$54,OFFSET(WatchbillMONTHLY!$A$54:$U$54,1,2))))=$A12,_xlfn.XLOOKUP(AR$2,WatchbillMONTHLY!$A$54:$U$54,OFFSET(WatchbillMONTHLY!$A$54:$U$54,1,2)),FALSE),TRUE,FALSE)),
IF(_xlfn.XLOOKUP(AR$2,WatchbillMONTHLY!$A$71:$U$71,OFFSET(WatchbillMONTHLY!$A$71:$U$71,1,2))=IF(_xlfn.XLOOKUP($A12,INDIRECT("_"&amp;_xlfn.XLOOKUP(AR$2,WatchbillMONTHLY!$A$71:$U$71,OFFSET(WatchbillMONTHLY!$A$71:$U$71,1,2))),INDIRECT("_"&amp;_xlfn.XLOOKUP(AR$2,WatchbillMONTHLY!$A$71:$U$71,OFFSET(WatchbillMONTHLY!$A$71:$U$71,1,2))))=$A12,_xlfn.XLOOKUP(AR$2,WatchbillMONTHLY!$A$71:$U$71,OFFSET(WatchbillMONTHLY!$A$71:$U$71,1,2)),FALSE),TRUE,FALSE)),
IF(_xlfn.XLOOKUP(AR$2,WatchbillMONTHLY!$A$88:$U$88,OFFSET(WatchbillMONTHLY!$A$88:$U$88,1,2))=IF(_xlfn.XLOOKUP($A12,INDIRECT("_"&amp;_xlfn.XLOOKUP(AR$2,WatchbillMONTHLY!$A$88:$U$88,OFFSET(WatchbillMONTHLY!$A$88:$U$88,1,2))),INDIRECT("_"&amp;_xlfn.XLOOKUP(AR$2,WatchbillMONTHLY!$A$88:$U$88,OFFSET(WatchbillMONTHLY!$A$88:$U$88,1,2))))=$A12,_xlfn.XLOOKUP(AR$2,WatchbillMONTHLY!$A$88:$U$88,OFFSET(WatchbillMONTHLY!$A$88:$U$88,1,2)),FALSE),TRUE,FALSE)),
FALSE),FALSE)</f>
        <v>0</v>
      </c>
      <c r="AS12" s="209" t="b" cm="1">
        <f t="array" aca="1" ref="AS12" ca="1">IF(AND($A12 &gt; 0, L12 &gt; 0,AS$2&lt;MiscFormulas!$A$5+1),
_xlfn.IFNA(
_xlfn.IFNA(
_xlfn.IFNA(
_xlfn.IFNA(
_xlfn.IFNA(
_xlfn.IFNA(
IF(_xlfn.XLOOKUP(AS$2,WatchbillMONTHLY!$A$3:$U$3,OFFSET(WatchbillMONTHLY!$A$3:$U$3,1,2))=IF(_xlfn.XLOOKUP($A12,INDIRECT("_"&amp;_xlfn.XLOOKUP(AS$2,WatchbillMONTHLY!$A$3:$U$3,OFFSET(WatchbillMONTHLY!$A$3:$U$3,1,2))),INDIRECT("_"&amp;_xlfn.XLOOKUP(AS$2,WatchbillMONTHLY!$A$3:$U$3,OFFSET(WatchbillMONTHLY!$A$3:$U$3,1,2))))=$A12,_xlfn.XLOOKUP(AS$2,WatchbillMONTHLY!$A$3:$U$3,OFFSET(WatchbillMONTHLY!$A$3:$U$3,1,2)),FALSE),TRUE,FALSE),
IF(_xlfn.XLOOKUP(AS$2,WatchbillMONTHLY!$A$20:$U$20,OFFSET(WatchbillMONTHLY!$A$20:$U$20,1,2))=IF(_xlfn.XLOOKUP($A12,INDIRECT("_"&amp;_xlfn.XLOOKUP(AS$2,WatchbillMONTHLY!$A$20:$U$20,OFFSET(WatchbillMONTHLY!$A$20:$U$20,1,2))),INDIRECT("_"&amp;_xlfn.XLOOKUP(AS$2,WatchbillMONTHLY!$A$20:$U$20,OFFSET(WatchbillMONTHLY!$A$20:$U$20,1,2))))=$A12,_xlfn.XLOOKUP(AS$2,WatchbillMONTHLY!$A$20:$U$20,OFFSET(WatchbillMONTHLY!$A$20:$U$20,1,2)),FALSE),TRUE,FALSE)),
IF(_xlfn.XLOOKUP(AS$2,WatchbillMONTHLY!$A$37:$U$37,OFFSET(WatchbillMONTHLY!$A$37:$U$37,1,2))=IF(_xlfn.XLOOKUP($A12,INDIRECT("_"&amp;_xlfn.XLOOKUP(AS$2,WatchbillMONTHLY!$A$37:$U$37,OFFSET(WatchbillMONTHLY!$A$37:$U$37,1,2))),INDIRECT("_"&amp;_xlfn.XLOOKUP(AS$2,WatchbillMONTHLY!$A$37:$U$37,OFFSET(WatchbillMONTHLY!$A$37:$U$37,1,2))))=$A12,_xlfn.XLOOKUP(AS$2,WatchbillMONTHLY!$A$37:$U$37,OFFSET(WatchbillMONTHLY!$A$37:$U$37,1,2)),FALSE),TRUE,FALSE)),
IF(_xlfn.XLOOKUP(AS$2,WatchbillMONTHLY!$A$54:$U$54,OFFSET(WatchbillMONTHLY!$A$54:$U$54,1,2))=IF(_xlfn.XLOOKUP($A12,INDIRECT("_"&amp;_xlfn.XLOOKUP(AS$2,WatchbillMONTHLY!$A$54:$U$54,OFFSET(WatchbillMONTHLY!$A$54:$U$54,1,2))),INDIRECT("_"&amp;_xlfn.XLOOKUP(AS$2,WatchbillMONTHLY!$A$54:$U$54,OFFSET(WatchbillMONTHLY!$A$54:$U$54,1,2))))=$A12,_xlfn.XLOOKUP(AS$2,WatchbillMONTHLY!$A$54:$U$54,OFFSET(WatchbillMONTHLY!$A$54:$U$54,1,2)),FALSE),TRUE,FALSE)),
IF(_xlfn.XLOOKUP(AS$2,WatchbillMONTHLY!$A$71:$U$71,OFFSET(WatchbillMONTHLY!$A$71:$U$71,1,2))=IF(_xlfn.XLOOKUP($A12,INDIRECT("_"&amp;_xlfn.XLOOKUP(AS$2,WatchbillMONTHLY!$A$71:$U$71,OFFSET(WatchbillMONTHLY!$A$71:$U$71,1,2))),INDIRECT("_"&amp;_xlfn.XLOOKUP(AS$2,WatchbillMONTHLY!$A$71:$U$71,OFFSET(WatchbillMONTHLY!$A$71:$U$71,1,2))))=$A12,_xlfn.XLOOKUP(AS$2,WatchbillMONTHLY!$A$71:$U$71,OFFSET(WatchbillMONTHLY!$A$71:$U$71,1,2)),FALSE),TRUE,FALSE)),
IF(_xlfn.XLOOKUP(AS$2,WatchbillMONTHLY!$A$88:$U$88,OFFSET(WatchbillMONTHLY!$A$88:$U$88,1,2))=IF(_xlfn.XLOOKUP($A12,INDIRECT("_"&amp;_xlfn.XLOOKUP(AS$2,WatchbillMONTHLY!$A$88:$U$88,OFFSET(WatchbillMONTHLY!$A$88:$U$88,1,2))),INDIRECT("_"&amp;_xlfn.XLOOKUP(AS$2,WatchbillMONTHLY!$A$88:$U$88,OFFSET(WatchbillMONTHLY!$A$88:$U$88,1,2))))=$A12,_xlfn.XLOOKUP(AS$2,WatchbillMONTHLY!$A$88:$U$88,OFFSET(WatchbillMONTHLY!$A$88:$U$88,1,2)),FALSE),TRUE,FALSE)),
FALSE),FALSE)</f>
        <v>0</v>
      </c>
      <c r="AT12" s="209" t="b" cm="1">
        <f t="array" aca="1" ref="AT12" ca="1">IF(AND($A12 &gt; 0, M12 &gt; 0,AT$2&lt;MiscFormulas!$A$5+1),
_xlfn.IFNA(
_xlfn.IFNA(
_xlfn.IFNA(
_xlfn.IFNA(
_xlfn.IFNA(
_xlfn.IFNA(
IF(_xlfn.XLOOKUP(AT$2,WatchbillMONTHLY!$A$3:$U$3,OFFSET(WatchbillMONTHLY!$A$3:$U$3,1,2))=IF(_xlfn.XLOOKUP($A12,INDIRECT("_"&amp;_xlfn.XLOOKUP(AT$2,WatchbillMONTHLY!$A$3:$U$3,OFFSET(WatchbillMONTHLY!$A$3:$U$3,1,2))),INDIRECT("_"&amp;_xlfn.XLOOKUP(AT$2,WatchbillMONTHLY!$A$3:$U$3,OFFSET(WatchbillMONTHLY!$A$3:$U$3,1,2))))=$A12,_xlfn.XLOOKUP(AT$2,WatchbillMONTHLY!$A$3:$U$3,OFFSET(WatchbillMONTHLY!$A$3:$U$3,1,2)),FALSE),TRUE,FALSE),
IF(_xlfn.XLOOKUP(AT$2,WatchbillMONTHLY!$A$20:$U$20,OFFSET(WatchbillMONTHLY!$A$20:$U$20,1,2))=IF(_xlfn.XLOOKUP($A12,INDIRECT("_"&amp;_xlfn.XLOOKUP(AT$2,WatchbillMONTHLY!$A$20:$U$20,OFFSET(WatchbillMONTHLY!$A$20:$U$20,1,2))),INDIRECT("_"&amp;_xlfn.XLOOKUP(AT$2,WatchbillMONTHLY!$A$20:$U$20,OFFSET(WatchbillMONTHLY!$A$20:$U$20,1,2))))=$A12,_xlfn.XLOOKUP(AT$2,WatchbillMONTHLY!$A$20:$U$20,OFFSET(WatchbillMONTHLY!$A$20:$U$20,1,2)),FALSE),TRUE,FALSE)),
IF(_xlfn.XLOOKUP(AT$2,WatchbillMONTHLY!$A$37:$U$37,OFFSET(WatchbillMONTHLY!$A$37:$U$37,1,2))=IF(_xlfn.XLOOKUP($A12,INDIRECT("_"&amp;_xlfn.XLOOKUP(AT$2,WatchbillMONTHLY!$A$37:$U$37,OFFSET(WatchbillMONTHLY!$A$37:$U$37,1,2))),INDIRECT("_"&amp;_xlfn.XLOOKUP(AT$2,WatchbillMONTHLY!$A$37:$U$37,OFFSET(WatchbillMONTHLY!$A$37:$U$37,1,2))))=$A12,_xlfn.XLOOKUP(AT$2,WatchbillMONTHLY!$A$37:$U$37,OFFSET(WatchbillMONTHLY!$A$37:$U$37,1,2)),FALSE),TRUE,FALSE)),
IF(_xlfn.XLOOKUP(AT$2,WatchbillMONTHLY!$A$54:$U$54,OFFSET(WatchbillMONTHLY!$A$54:$U$54,1,2))=IF(_xlfn.XLOOKUP($A12,INDIRECT("_"&amp;_xlfn.XLOOKUP(AT$2,WatchbillMONTHLY!$A$54:$U$54,OFFSET(WatchbillMONTHLY!$A$54:$U$54,1,2))),INDIRECT("_"&amp;_xlfn.XLOOKUP(AT$2,WatchbillMONTHLY!$A$54:$U$54,OFFSET(WatchbillMONTHLY!$A$54:$U$54,1,2))))=$A12,_xlfn.XLOOKUP(AT$2,WatchbillMONTHLY!$A$54:$U$54,OFFSET(WatchbillMONTHLY!$A$54:$U$54,1,2)),FALSE),TRUE,FALSE)),
IF(_xlfn.XLOOKUP(AT$2,WatchbillMONTHLY!$A$71:$U$71,OFFSET(WatchbillMONTHLY!$A$71:$U$71,1,2))=IF(_xlfn.XLOOKUP($A12,INDIRECT("_"&amp;_xlfn.XLOOKUP(AT$2,WatchbillMONTHLY!$A$71:$U$71,OFFSET(WatchbillMONTHLY!$A$71:$U$71,1,2))),INDIRECT("_"&amp;_xlfn.XLOOKUP(AT$2,WatchbillMONTHLY!$A$71:$U$71,OFFSET(WatchbillMONTHLY!$A$71:$U$71,1,2))))=$A12,_xlfn.XLOOKUP(AT$2,WatchbillMONTHLY!$A$71:$U$71,OFFSET(WatchbillMONTHLY!$A$71:$U$71,1,2)),FALSE),TRUE,FALSE)),
IF(_xlfn.XLOOKUP(AT$2,WatchbillMONTHLY!$A$88:$U$88,OFFSET(WatchbillMONTHLY!$A$88:$U$88,1,2))=IF(_xlfn.XLOOKUP($A12,INDIRECT("_"&amp;_xlfn.XLOOKUP(AT$2,WatchbillMONTHLY!$A$88:$U$88,OFFSET(WatchbillMONTHLY!$A$88:$U$88,1,2))),INDIRECT("_"&amp;_xlfn.XLOOKUP(AT$2,WatchbillMONTHLY!$A$88:$U$88,OFFSET(WatchbillMONTHLY!$A$88:$U$88,1,2))))=$A12,_xlfn.XLOOKUP(AT$2,WatchbillMONTHLY!$A$88:$U$88,OFFSET(WatchbillMONTHLY!$A$88:$U$88,1,2)),FALSE),TRUE,FALSE)),
FALSE),FALSE)</f>
        <v>0</v>
      </c>
      <c r="AU12" s="209" t="b" cm="1">
        <f t="array" aca="1" ref="AU12" ca="1">IF(AND($A12 &gt; 0, N12 &gt; 0,AU$2&lt;MiscFormulas!$A$5+1),
_xlfn.IFNA(
_xlfn.IFNA(
_xlfn.IFNA(
_xlfn.IFNA(
_xlfn.IFNA(
_xlfn.IFNA(
IF(_xlfn.XLOOKUP(AU$2,WatchbillMONTHLY!$A$3:$U$3,OFFSET(WatchbillMONTHLY!$A$3:$U$3,1,2))=IF(_xlfn.XLOOKUP($A12,INDIRECT("_"&amp;_xlfn.XLOOKUP(AU$2,WatchbillMONTHLY!$A$3:$U$3,OFFSET(WatchbillMONTHLY!$A$3:$U$3,1,2))),INDIRECT("_"&amp;_xlfn.XLOOKUP(AU$2,WatchbillMONTHLY!$A$3:$U$3,OFFSET(WatchbillMONTHLY!$A$3:$U$3,1,2))))=$A12,_xlfn.XLOOKUP(AU$2,WatchbillMONTHLY!$A$3:$U$3,OFFSET(WatchbillMONTHLY!$A$3:$U$3,1,2)),FALSE),TRUE,FALSE),
IF(_xlfn.XLOOKUP(AU$2,WatchbillMONTHLY!$A$20:$U$20,OFFSET(WatchbillMONTHLY!$A$20:$U$20,1,2))=IF(_xlfn.XLOOKUP($A12,INDIRECT("_"&amp;_xlfn.XLOOKUP(AU$2,WatchbillMONTHLY!$A$20:$U$20,OFFSET(WatchbillMONTHLY!$A$20:$U$20,1,2))),INDIRECT("_"&amp;_xlfn.XLOOKUP(AU$2,WatchbillMONTHLY!$A$20:$U$20,OFFSET(WatchbillMONTHLY!$A$20:$U$20,1,2))))=$A12,_xlfn.XLOOKUP(AU$2,WatchbillMONTHLY!$A$20:$U$20,OFFSET(WatchbillMONTHLY!$A$20:$U$20,1,2)),FALSE),TRUE,FALSE)),
IF(_xlfn.XLOOKUP(AU$2,WatchbillMONTHLY!$A$37:$U$37,OFFSET(WatchbillMONTHLY!$A$37:$U$37,1,2))=IF(_xlfn.XLOOKUP($A12,INDIRECT("_"&amp;_xlfn.XLOOKUP(AU$2,WatchbillMONTHLY!$A$37:$U$37,OFFSET(WatchbillMONTHLY!$A$37:$U$37,1,2))),INDIRECT("_"&amp;_xlfn.XLOOKUP(AU$2,WatchbillMONTHLY!$A$37:$U$37,OFFSET(WatchbillMONTHLY!$A$37:$U$37,1,2))))=$A12,_xlfn.XLOOKUP(AU$2,WatchbillMONTHLY!$A$37:$U$37,OFFSET(WatchbillMONTHLY!$A$37:$U$37,1,2)),FALSE),TRUE,FALSE)),
IF(_xlfn.XLOOKUP(AU$2,WatchbillMONTHLY!$A$54:$U$54,OFFSET(WatchbillMONTHLY!$A$54:$U$54,1,2))=IF(_xlfn.XLOOKUP($A12,INDIRECT("_"&amp;_xlfn.XLOOKUP(AU$2,WatchbillMONTHLY!$A$54:$U$54,OFFSET(WatchbillMONTHLY!$A$54:$U$54,1,2))),INDIRECT("_"&amp;_xlfn.XLOOKUP(AU$2,WatchbillMONTHLY!$A$54:$U$54,OFFSET(WatchbillMONTHLY!$A$54:$U$54,1,2))))=$A12,_xlfn.XLOOKUP(AU$2,WatchbillMONTHLY!$A$54:$U$54,OFFSET(WatchbillMONTHLY!$A$54:$U$54,1,2)),FALSE),TRUE,FALSE)),
IF(_xlfn.XLOOKUP(AU$2,WatchbillMONTHLY!$A$71:$U$71,OFFSET(WatchbillMONTHLY!$A$71:$U$71,1,2))=IF(_xlfn.XLOOKUP($A12,INDIRECT("_"&amp;_xlfn.XLOOKUP(AU$2,WatchbillMONTHLY!$A$71:$U$71,OFFSET(WatchbillMONTHLY!$A$71:$U$71,1,2))),INDIRECT("_"&amp;_xlfn.XLOOKUP(AU$2,WatchbillMONTHLY!$A$71:$U$71,OFFSET(WatchbillMONTHLY!$A$71:$U$71,1,2))))=$A12,_xlfn.XLOOKUP(AU$2,WatchbillMONTHLY!$A$71:$U$71,OFFSET(WatchbillMONTHLY!$A$71:$U$71,1,2)),FALSE),TRUE,FALSE)),
IF(_xlfn.XLOOKUP(AU$2,WatchbillMONTHLY!$A$88:$U$88,OFFSET(WatchbillMONTHLY!$A$88:$U$88,1,2))=IF(_xlfn.XLOOKUP($A12,INDIRECT("_"&amp;_xlfn.XLOOKUP(AU$2,WatchbillMONTHLY!$A$88:$U$88,OFFSET(WatchbillMONTHLY!$A$88:$U$88,1,2))),INDIRECT("_"&amp;_xlfn.XLOOKUP(AU$2,WatchbillMONTHLY!$A$88:$U$88,OFFSET(WatchbillMONTHLY!$A$88:$U$88,1,2))))=$A12,_xlfn.XLOOKUP(AU$2,WatchbillMONTHLY!$A$88:$U$88,OFFSET(WatchbillMONTHLY!$A$88:$U$88,1,2)),FALSE),TRUE,FALSE)),
FALSE),FALSE)</f>
        <v>0</v>
      </c>
      <c r="AV12" s="209" t="b" cm="1">
        <f t="array" aca="1" ref="AV12" ca="1">IF(AND($A12 &gt; 0, O12 &gt; 0,AV$2&lt;MiscFormulas!$A$5+1),
_xlfn.IFNA(
_xlfn.IFNA(
_xlfn.IFNA(
_xlfn.IFNA(
_xlfn.IFNA(
_xlfn.IFNA(
IF(_xlfn.XLOOKUP(AV$2,WatchbillMONTHLY!$A$3:$U$3,OFFSET(WatchbillMONTHLY!$A$3:$U$3,1,2))=IF(_xlfn.XLOOKUP($A12,INDIRECT("_"&amp;_xlfn.XLOOKUP(AV$2,WatchbillMONTHLY!$A$3:$U$3,OFFSET(WatchbillMONTHLY!$A$3:$U$3,1,2))),INDIRECT("_"&amp;_xlfn.XLOOKUP(AV$2,WatchbillMONTHLY!$A$3:$U$3,OFFSET(WatchbillMONTHLY!$A$3:$U$3,1,2))))=$A12,_xlfn.XLOOKUP(AV$2,WatchbillMONTHLY!$A$3:$U$3,OFFSET(WatchbillMONTHLY!$A$3:$U$3,1,2)),FALSE),TRUE,FALSE),
IF(_xlfn.XLOOKUP(AV$2,WatchbillMONTHLY!$A$20:$U$20,OFFSET(WatchbillMONTHLY!$A$20:$U$20,1,2))=IF(_xlfn.XLOOKUP($A12,INDIRECT("_"&amp;_xlfn.XLOOKUP(AV$2,WatchbillMONTHLY!$A$20:$U$20,OFFSET(WatchbillMONTHLY!$A$20:$U$20,1,2))),INDIRECT("_"&amp;_xlfn.XLOOKUP(AV$2,WatchbillMONTHLY!$A$20:$U$20,OFFSET(WatchbillMONTHLY!$A$20:$U$20,1,2))))=$A12,_xlfn.XLOOKUP(AV$2,WatchbillMONTHLY!$A$20:$U$20,OFFSET(WatchbillMONTHLY!$A$20:$U$20,1,2)),FALSE),TRUE,FALSE)),
IF(_xlfn.XLOOKUP(AV$2,WatchbillMONTHLY!$A$37:$U$37,OFFSET(WatchbillMONTHLY!$A$37:$U$37,1,2))=IF(_xlfn.XLOOKUP($A12,INDIRECT("_"&amp;_xlfn.XLOOKUP(AV$2,WatchbillMONTHLY!$A$37:$U$37,OFFSET(WatchbillMONTHLY!$A$37:$U$37,1,2))),INDIRECT("_"&amp;_xlfn.XLOOKUP(AV$2,WatchbillMONTHLY!$A$37:$U$37,OFFSET(WatchbillMONTHLY!$A$37:$U$37,1,2))))=$A12,_xlfn.XLOOKUP(AV$2,WatchbillMONTHLY!$A$37:$U$37,OFFSET(WatchbillMONTHLY!$A$37:$U$37,1,2)),FALSE),TRUE,FALSE)),
IF(_xlfn.XLOOKUP(AV$2,WatchbillMONTHLY!$A$54:$U$54,OFFSET(WatchbillMONTHLY!$A$54:$U$54,1,2))=IF(_xlfn.XLOOKUP($A12,INDIRECT("_"&amp;_xlfn.XLOOKUP(AV$2,WatchbillMONTHLY!$A$54:$U$54,OFFSET(WatchbillMONTHLY!$A$54:$U$54,1,2))),INDIRECT("_"&amp;_xlfn.XLOOKUP(AV$2,WatchbillMONTHLY!$A$54:$U$54,OFFSET(WatchbillMONTHLY!$A$54:$U$54,1,2))))=$A12,_xlfn.XLOOKUP(AV$2,WatchbillMONTHLY!$A$54:$U$54,OFFSET(WatchbillMONTHLY!$A$54:$U$54,1,2)),FALSE),TRUE,FALSE)),
IF(_xlfn.XLOOKUP(AV$2,WatchbillMONTHLY!$A$71:$U$71,OFFSET(WatchbillMONTHLY!$A$71:$U$71,1,2))=IF(_xlfn.XLOOKUP($A12,INDIRECT("_"&amp;_xlfn.XLOOKUP(AV$2,WatchbillMONTHLY!$A$71:$U$71,OFFSET(WatchbillMONTHLY!$A$71:$U$71,1,2))),INDIRECT("_"&amp;_xlfn.XLOOKUP(AV$2,WatchbillMONTHLY!$A$71:$U$71,OFFSET(WatchbillMONTHLY!$A$71:$U$71,1,2))))=$A12,_xlfn.XLOOKUP(AV$2,WatchbillMONTHLY!$A$71:$U$71,OFFSET(WatchbillMONTHLY!$A$71:$U$71,1,2)),FALSE),TRUE,FALSE)),
IF(_xlfn.XLOOKUP(AV$2,WatchbillMONTHLY!$A$88:$U$88,OFFSET(WatchbillMONTHLY!$A$88:$U$88,1,2))=IF(_xlfn.XLOOKUP($A12,INDIRECT("_"&amp;_xlfn.XLOOKUP(AV$2,WatchbillMONTHLY!$A$88:$U$88,OFFSET(WatchbillMONTHLY!$A$88:$U$88,1,2))),INDIRECT("_"&amp;_xlfn.XLOOKUP(AV$2,WatchbillMONTHLY!$A$88:$U$88,OFFSET(WatchbillMONTHLY!$A$88:$U$88,1,2))))=$A12,_xlfn.XLOOKUP(AV$2,WatchbillMONTHLY!$A$88:$U$88,OFFSET(WatchbillMONTHLY!$A$88:$U$88,1,2)),FALSE),TRUE,FALSE)),
FALSE),FALSE)</f>
        <v>0</v>
      </c>
      <c r="AW12" s="209" t="b" cm="1">
        <f t="array" aca="1" ref="AW12" ca="1">IF(AND($A12 &gt; 0, P12 &gt; 0,AW$2&lt;MiscFormulas!$A$5+1),
_xlfn.IFNA(
_xlfn.IFNA(
_xlfn.IFNA(
_xlfn.IFNA(
_xlfn.IFNA(
_xlfn.IFNA(
IF(_xlfn.XLOOKUP(AW$2,WatchbillMONTHLY!$A$3:$U$3,OFFSET(WatchbillMONTHLY!$A$3:$U$3,1,2))=IF(_xlfn.XLOOKUP($A12,INDIRECT("_"&amp;_xlfn.XLOOKUP(AW$2,WatchbillMONTHLY!$A$3:$U$3,OFFSET(WatchbillMONTHLY!$A$3:$U$3,1,2))),INDIRECT("_"&amp;_xlfn.XLOOKUP(AW$2,WatchbillMONTHLY!$A$3:$U$3,OFFSET(WatchbillMONTHLY!$A$3:$U$3,1,2))))=$A12,_xlfn.XLOOKUP(AW$2,WatchbillMONTHLY!$A$3:$U$3,OFFSET(WatchbillMONTHLY!$A$3:$U$3,1,2)),FALSE),TRUE,FALSE),
IF(_xlfn.XLOOKUP(AW$2,WatchbillMONTHLY!$A$20:$U$20,OFFSET(WatchbillMONTHLY!$A$20:$U$20,1,2))=IF(_xlfn.XLOOKUP($A12,INDIRECT("_"&amp;_xlfn.XLOOKUP(AW$2,WatchbillMONTHLY!$A$20:$U$20,OFFSET(WatchbillMONTHLY!$A$20:$U$20,1,2))),INDIRECT("_"&amp;_xlfn.XLOOKUP(AW$2,WatchbillMONTHLY!$A$20:$U$20,OFFSET(WatchbillMONTHLY!$A$20:$U$20,1,2))))=$A12,_xlfn.XLOOKUP(AW$2,WatchbillMONTHLY!$A$20:$U$20,OFFSET(WatchbillMONTHLY!$A$20:$U$20,1,2)),FALSE),TRUE,FALSE)),
IF(_xlfn.XLOOKUP(AW$2,WatchbillMONTHLY!$A$37:$U$37,OFFSET(WatchbillMONTHLY!$A$37:$U$37,1,2))=IF(_xlfn.XLOOKUP($A12,INDIRECT("_"&amp;_xlfn.XLOOKUP(AW$2,WatchbillMONTHLY!$A$37:$U$37,OFFSET(WatchbillMONTHLY!$A$37:$U$37,1,2))),INDIRECT("_"&amp;_xlfn.XLOOKUP(AW$2,WatchbillMONTHLY!$A$37:$U$37,OFFSET(WatchbillMONTHLY!$A$37:$U$37,1,2))))=$A12,_xlfn.XLOOKUP(AW$2,WatchbillMONTHLY!$A$37:$U$37,OFFSET(WatchbillMONTHLY!$A$37:$U$37,1,2)),FALSE),TRUE,FALSE)),
IF(_xlfn.XLOOKUP(AW$2,WatchbillMONTHLY!$A$54:$U$54,OFFSET(WatchbillMONTHLY!$A$54:$U$54,1,2))=IF(_xlfn.XLOOKUP($A12,INDIRECT("_"&amp;_xlfn.XLOOKUP(AW$2,WatchbillMONTHLY!$A$54:$U$54,OFFSET(WatchbillMONTHLY!$A$54:$U$54,1,2))),INDIRECT("_"&amp;_xlfn.XLOOKUP(AW$2,WatchbillMONTHLY!$A$54:$U$54,OFFSET(WatchbillMONTHLY!$A$54:$U$54,1,2))))=$A12,_xlfn.XLOOKUP(AW$2,WatchbillMONTHLY!$A$54:$U$54,OFFSET(WatchbillMONTHLY!$A$54:$U$54,1,2)),FALSE),TRUE,FALSE)),
IF(_xlfn.XLOOKUP(AW$2,WatchbillMONTHLY!$A$71:$U$71,OFFSET(WatchbillMONTHLY!$A$71:$U$71,1,2))=IF(_xlfn.XLOOKUP($A12,INDIRECT("_"&amp;_xlfn.XLOOKUP(AW$2,WatchbillMONTHLY!$A$71:$U$71,OFFSET(WatchbillMONTHLY!$A$71:$U$71,1,2))),INDIRECT("_"&amp;_xlfn.XLOOKUP(AW$2,WatchbillMONTHLY!$A$71:$U$71,OFFSET(WatchbillMONTHLY!$A$71:$U$71,1,2))))=$A12,_xlfn.XLOOKUP(AW$2,WatchbillMONTHLY!$A$71:$U$71,OFFSET(WatchbillMONTHLY!$A$71:$U$71,1,2)),FALSE),TRUE,FALSE)),
IF(_xlfn.XLOOKUP(AW$2,WatchbillMONTHLY!$A$88:$U$88,OFFSET(WatchbillMONTHLY!$A$88:$U$88,1,2))=IF(_xlfn.XLOOKUP($A12,INDIRECT("_"&amp;_xlfn.XLOOKUP(AW$2,WatchbillMONTHLY!$A$88:$U$88,OFFSET(WatchbillMONTHLY!$A$88:$U$88,1,2))),INDIRECT("_"&amp;_xlfn.XLOOKUP(AW$2,WatchbillMONTHLY!$A$88:$U$88,OFFSET(WatchbillMONTHLY!$A$88:$U$88,1,2))))=$A12,_xlfn.XLOOKUP(AW$2,WatchbillMONTHLY!$A$88:$U$88,OFFSET(WatchbillMONTHLY!$A$88:$U$88,1,2)),FALSE),TRUE,FALSE)),
FALSE),FALSE)</f>
        <v>0</v>
      </c>
      <c r="AX12" s="209" t="b" cm="1">
        <f t="array" aca="1" ref="AX12" ca="1">IF(AND($A12 &gt; 0, Q12 &gt; 0,AX$2&lt;MiscFormulas!$A$5+1),
_xlfn.IFNA(
_xlfn.IFNA(
_xlfn.IFNA(
_xlfn.IFNA(
_xlfn.IFNA(
_xlfn.IFNA(
IF(_xlfn.XLOOKUP(AX$2,WatchbillMONTHLY!$A$3:$U$3,OFFSET(WatchbillMONTHLY!$A$3:$U$3,1,2))=IF(_xlfn.XLOOKUP($A12,INDIRECT("_"&amp;_xlfn.XLOOKUP(AX$2,WatchbillMONTHLY!$A$3:$U$3,OFFSET(WatchbillMONTHLY!$A$3:$U$3,1,2))),INDIRECT("_"&amp;_xlfn.XLOOKUP(AX$2,WatchbillMONTHLY!$A$3:$U$3,OFFSET(WatchbillMONTHLY!$A$3:$U$3,1,2))))=$A12,_xlfn.XLOOKUP(AX$2,WatchbillMONTHLY!$A$3:$U$3,OFFSET(WatchbillMONTHLY!$A$3:$U$3,1,2)),FALSE),TRUE,FALSE),
IF(_xlfn.XLOOKUP(AX$2,WatchbillMONTHLY!$A$20:$U$20,OFFSET(WatchbillMONTHLY!$A$20:$U$20,1,2))=IF(_xlfn.XLOOKUP($A12,INDIRECT("_"&amp;_xlfn.XLOOKUP(AX$2,WatchbillMONTHLY!$A$20:$U$20,OFFSET(WatchbillMONTHLY!$A$20:$U$20,1,2))),INDIRECT("_"&amp;_xlfn.XLOOKUP(AX$2,WatchbillMONTHLY!$A$20:$U$20,OFFSET(WatchbillMONTHLY!$A$20:$U$20,1,2))))=$A12,_xlfn.XLOOKUP(AX$2,WatchbillMONTHLY!$A$20:$U$20,OFFSET(WatchbillMONTHLY!$A$20:$U$20,1,2)),FALSE),TRUE,FALSE)),
IF(_xlfn.XLOOKUP(AX$2,WatchbillMONTHLY!$A$37:$U$37,OFFSET(WatchbillMONTHLY!$A$37:$U$37,1,2))=IF(_xlfn.XLOOKUP($A12,INDIRECT("_"&amp;_xlfn.XLOOKUP(AX$2,WatchbillMONTHLY!$A$37:$U$37,OFFSET(WatchbillMONTHLY!$A$37:$U$37,1,2))),INDIRECT("_"&amp;_xlfn.XLOOKUP(AX$2,WatchbillMONTHLY!$A$37:$U$37,OFFSET(WatchbillMONTHLY!$A$37:$U$37,1,2))))=$A12,_xlfn.XLOOKUP(AX$2,WatchbillMONTHLY!$A$37:$U$37,OFFSET(WatchbillMONTHLY!$A$37:$U$37,1,2)),FALSE),TRUE,FALSE)),
IF(_xlfn.XLOOKUP(AX$2,WatchbillMONTHLY!$A$54:$U$54,OFFSET(WatchbillMONTHLY!$A$54:$U$54,1,2))=IF(_xlfn.XLOOKUP($A12,INDIRECT("_"&amp;_xlfn.XLOOKUP(AX$2,WatchbillMONTHLY!$A$54:$U$54,OFFSET(WatchbillMONTHLY!$A$54:$U$54,1,2))),INDIRECT("_"&amp;_xlfn.XLOOKUP(AX$2,WatchbillMONTHLY!$A$54:$U$54,OFFSET(WatchbillMONTHLY!$A$54:$U$54,1,2))))=$A12,_xlfn.XLOOKUP(AX$2,WatchbillMONTHLY!$A$54:$U$54,OFFSET(WatchbillMONTHLY!$A$54:$U$54,1,2)),FALSE),TRUE,FALSE)),
IF(_xlfn.XLOOKUP(AX$2,WatchbillMONTHLY!$A$71:$U$71,OFFSET(WatchbillMONTHLY!$A$71:$U$71,1,2))=IF(_xlfn.XLOOKUP($A12,INDIRECT("_"&amp;_xlfn.XLOOKUP(AX$2,WatchbillMONTHLY!$A$71:$U$71,OFFSET(WatchbillMONTHLY!$A$71:$U$71,1,2))),INDIRECT("_"&amp;_xlfn.XLOOKUP(AX$2,WatchbillMONTHLY!$A$71:$U$71,OFFSET(WatchbillMONTHLY!$A$71:$U$71,1,2))))=$A12,_xlfn.XLOOKUP(AX$2,WatchbillMONTHLY!$A$71:$U$71,OFFSET(WatchbillMONTHLY!$A$71:$U$71,1,2)),FALSE),TRUE,FALSE)),
IF(_xlfn.XLOOKUP(AX$2,WatchbillMONTHLY!$A$88:$U$88,OFFSET(WatchbillMONTHLY!$A$88:$U$88,1,2))=IF(_xlfn.XLOOKUP($A12,INDIRECT("_"&amp;_xlfn.XLOOKUP(AX$2,WatchbillMONTHLY!$A$88:$U$88,OFFSET(WatchbillMONTHLY!$A$88:$U$88,1,2))),INDIRECT("_"&amp;_xlfn.XLOOKUP(AX$2,WatchbillMONTHLY!$A$88:$U$88,OFFSET(WatchbillMONTHLY!$A$88:$U$88,1,2))))=$A12,_xlfn.XLOOKUP(AX$2,WatchbillMONTHLY!$A$88:$U$88,OFFSET(WatchbillMONTHLY!$A$88:$U$88,1,2)),FALSE),TRUE,FALSE)),
FALSE),FALSE)</f>
        <v>0</v>
      </c>
      <c r="AY12" s="209" t="b" cm="1">
        <f t="array" aca="1" ref="AY12" ca="1">IF(AND($A12 &gt; 0, R12 &gt; 0,AY$2&lt;MiscFormulas!$A$5+1),
_xlfn.IFNA(
_xlfn.IFNA(
_xlfn.IFNA(
_xlfn.IFNA(
_xlfn.IFNA(
_xlfn.IFNA(
IF(_xlfn.XLOOKUP(AY$2,WatchbillMONTHLY!$A$3:$U$3,OFFSET(WatchbillMONTHLY!$A$3:$U$3,1,2))=IF(_xlfn.XLOOKUP($A12,INDIRECT("_"&amp;_xlfn.XLOOKUP(AY$2,WatchbillMONTHLY!$A$3:$U$3,OFFSET(WatchbillMONTHLY!$A$3:$U$3,1,2))),INDIRECT("_"&amp;_xlfn.XLOOKUP(AY$2,WatchbillMONTHLY!$A$3:$U$3,OFFSET(WatchbillMONTHLY!$A$3:$U$3,1,2))))=$A12,_xlfn.XLOOKUP(AY$2,WatchbillMONTHLY!$A$3:$U$3,OFFSET(WatchbillMONTHLY!$A$3:$U$3,1,2)),FALSE),TRUE,FALSE),
IF(_xlfn.XLOOKUP(AY$2,WatchbillMONTHLY!$A$20:$U$20,OFFSET(WatchbillMONTHLY!$A$20:$U$20,1,2))=IF(_xlfn.XLOOKUP($A12,INDIRECT("_"&amp;_xlfn.XLOOKUP(AY$2,WatchbillMONTHLY!$A$20:$U$20,OFFSET(WatchbillMONTHLY!$A$20:$U$20,1,2))),INDIRECT("_"&amp;_xlfn.XLOOKUP(AY$2,WatchbillMONTHLY!$A$20:$U$20,OFFSET(WatchbillMONTHLY!$A$20:$U$20,1,2))))=$A12,_xlfn.XLOOKUP(AY$2,WatchbillMONTHLY!$A$20:$U$20,OFFSET(WatchbillMONTHLY!$A$20:$U$20,1,2)),FALSE),TRUE,FALSE)),
IF(_xlfn.XLOOKUP(AY$2,WatchbillMONTHLY!$A$37:$U$37,OFFSET(WatchbillMONTHLY!$A$37:$U$37,1,2))=IF(_xlfn.XLOOKUP($A12,INDIRECT("_"&amp;_xlfn.XLOOKUP(AY$2,WatchbillMONTHLY!$A$37:$U$37,OFFSET(WatchbillMONTHLY!$A$37:$U$37,1,2))),INDIRECT("_"&amp;_xlfn.XLOOKUP(AY$2,WatchbillMONTHLY!$A$37:$U$37,OFFSET(WatchbillMONTHLY!$A$37:$U$37,1,2))))=$A12,_xlfn.XLOOKUP(AY$2,WatchbillMONTHLY!$A$37:$U$37,OFFSET(WatchbillMONTHLY!$A$37:$U$37,1,2)),FALSE),TRUE,FALSE)),
IF(_xlfn.XLOOKUP(AY$2,WatchbillMONTHLY!$A$54:$U$54,OFFSET(WatchbillMONTHLY!$A$54:$U$54,1,2))=IF(_xlfn.XLOOKUP($A12,INDIRECT("_"&amp;_xlfn.XLOOKUP(AY$2,WatchbillMONTHLY!$A$54:$U$54,OFFSET(WatchbillMONTHLY!$A$54:$U$54,1,2))),INDIRECT("_"&amp;_xlfn.XLOOKUP(AY$2,WatchbillMONTHLY!$A$54:$U$54,OFFSET(WatchbillMONTHLY!$A$54:$U$54,1,2))))=$A12,_xlfn.XLOOKUP(AY$2,WatchbillMONTHLY!$A$54:$U$54,OFFSET(WatchbillMONTHLY!$A$54:$U$54,1,2)),FALSE),TRUE,FALSE)),
IF(_xlfn.XLOOKUP(AY$2,WatchbillMONTHLY!$A$71:$U$71,OFFSET(WatchbillMONTHLY!$A$71:$U$71,1,2))=IF(_xlfn.XLOOKUP($A12,INDIRECT("_"&amp;_xlfn.XLOOKUP(AY$2,WatchbillMONTHLY!$A$71:$U$71,OFFSET(WatchbillMONTHLY!$A$71:$U$71,1,2))),INDIRECT("_"&amp;_xlfn.XLOOKUP(AY$2,WatchbillMONTHLY!$A$71:$U$71,OFFSET(WatchbillMONTHLY!$A$71:$U$71,1,2))))=$A12,_xlfn.XLOOKUP(AY$2,WatchbillMONTHLY!$A$71:$U$71,OFFSET(WatchbillMONTHLY!$A$71:$U$71,1,2)),FALSE),TRUE,FALSE)),
IF(_xlfn.XLOOKUP(AY$2,WatchbillMONTHLY!$A$88:$U$88,OFFSET(WatchbillMONTHLY!$A$88:$U$88,1,2))=IF(_xlfn.XLOOKUP($A12,INDIRECT("_"&amp;_xlfn.XLOOKUP(AY$2,WatchbillMONTHLY!$A$88:$U$88,OFFSET(WatchbillMONTHLY!$A$88:$U$88,1,2))),INDIRECT("_"&amp;_xlfn.XLOOKUP(AY$2,WatchbillMONTHLY!$A$88:$U$88,OFFSET(WatchbillMONTHLY!$A$88:$U$88,1,2))))=$A12,_xlfn.XLOOKUP(AY$2,WatchbillMONTHLY!$A$88:$U$88,OFFSET(WatchbillMONTHLY!$A$88:$U$88,1,2)),FALSE),TRUE,FALSE)),
FALSE),FALSE)</f>
        <v>0</v>
      </c>
      <c r="AZ12" s="209" t="b" cm="1">
        <f t="array" aca="1" ref="AZ12" ca="1">IF(AND($A12 &gt; 0, S12 &gt; 0,AZ$2&lt;MiscFormulas!$A$5+1),
_xlfn.IFNA(
_xlfn.IFNA(
_xlfn.IFNA(
_xlfn.IFNA(
_xlfn.IFNA(
_xlfn.IFNA(
IF(_xlfn.XLOOKUP(AZ$2,WatchbillMONTHLY!$A$3:$U$3,OFFSET(WatchbillMONTHLY!$A$3:$U$3,1,2))=IF(_xlfn.XLOOKUP($A12,INDIRECT("_"&amp;_xlfn.XLOOKUP(AZ$2,WatchbillMONTHLY!$A$3:$U$3,OFFSET(WatchbillMONTHLY!$A$3:$U$3,1,2))),INDIRECT("_"&amp;_xlfn.XLOOKUP(AZ$2,WatchbillMONTHLY!$A$3:$U$3,OFFSET(WatchbillMONTHLY!$A$3:$U$3,1,2))))=$A12,_xlfn.XLOOKUP(AZ$2,WatchbillMONTHLY!$A$3:$U$3,OFFSET(WatchbillMONTHLY!$A$3:$U$3,1,2)),FALSE),TRUE,FALSE),
IF(_xlfn.XLOOKUP(AZ$2,WatchbillMONTHLY!$A$20:$U$20,OFFSET(WatchbillMONTHLY!$A$20:$U$20,1,2))=IF(_xlfn.XLOOKUP($A12,INDIRECT("_"&amp;_xlfn.XLOOKUP(AZ$2,WatchbillMONTHLY!$A$20:$U$20,OFFSET(WatchbillMONTHLY!$A$20:$U$20,1,2))),INDIRECT("_"&amp;_xlfn.XLOOKUP(AZ$2,WatchbillMONTHLY!$A$20:$U$20,OFFSET(WatchbillMONTHLY!$A$20:$U$20,1,2))))=$A12,_xlfn.XLOOKUP(AZ$2,WatchbillMONTHLY!$A$20:$U$20,OFFSET(WatchbillMONTHLY!$A$20:$U$20,1,2)),FALSE),TRUE,FALSE)),
IF(_xlfn.XLOOKUP(AZ$2,WatchbillMONTHLY!$A$37:$U$37,OFFSET(WatchbillMONTHLY!$A$37:$U$37,1,2))=IF(_xlfn.XLOOKUP($A12,INDIRECT("_"&amp;_xlfn.XLOOKUP(AZ$2,WatchbillMONTHLY!$A$37:$U$37,OFFSET(WatchbillMONTHLY!$A$37:$U$37,1,2))),INDIRECT("_"&amp;_xlfn.XLOOKUP(AZ$2,WatchbillMONTHLY!$A$37:$U$37,OFFSET(WatchbillMONTHLY!$A$37:$U$37,1,2))))=$A12,_xlfn.XLOOKUP(AZ$2,WatchbillMONTHLY!$A$37:$U$37,OFFSET(WatchbillMONTHLY!$A$37:$U$37,1,2)),FALSE),TRUE,FALSE)),
IF(_xlfn.XLOOKUP(AZ$2,WatchbillMONTHLY!$A$54:$U$54,OFFSET(WatchbillMONTHLY!$A$54:$U$54,1,2))=IF(_xlfn.XLOOKUP($A12,INDIRECT("_"&amp;_xlfn.XLOOKUP(AZ$2,WatchbillMONTHLY!$A$54:$U$54,OFFSET(WatchbillMONTHLY!$A$54:$U$54,1,2))),INDIRECT("_"&amp;_xlfn.XLOOKUP(AZ$2,WatchbillMONTHLY!$A$54:$U$54,OFFSET(WatchbillMONTHLY!$A$54:$U$54,1,2))))=$A12,_xlfn.XLOOKUP(AZ$2,WatchbillMONTHLY!$A$54:$U$54,OFFSET(WatchbillMONTHLY!$A$54:$U$54,1,2)),FALSE),TRUE,FALSE)),
IF(_xlfn.XLOOKUP(AZ$2,WatchbillMONTHLY!$A$71:$U$71,OFFSET(WatchbillMONTHLY!$A$71:$U$71,1,2))=IF(_xlfn.XLOOKUP($A12,INDIRECT("_"&amp;_xlfn.XLOOKUP(AZ$2,WatchbillMONTHLY!$A$71:$U$71,OFFSET(WatchbillMONTHLY!$A$71:$U$71,1,2))),INDIRECT("_"&amp;_xlfn.XLOOKUP(AZ$2,WatchbillMONTHLY!$A$71:$U$71,OFFSET(WatchbillMONTHLY!$A$71:$U$71,1,2))))=$A12,_xlfn.XLOOKUP(AZ$2,WatchbillMONTHLY!$A$71:$U$71,OFFSET(WatchbillMONTHLY!$A$71:$U$71,1,2)),FALSE),TRUE,FALSE)),
IF(_xlfn.XLOOKUP(AZ$2,WatchbillMONTHLY!$A$88:$U$88,OFFSET(WatchbillMONTHLY!$A$88:$U$88,1,2))=IF(_xlfn.XLOOKUP($A12,INDIRECT("_"&amp;_xlfn.XLOOKUP(AZ$2,WatchbillMONTHLY!$A$88:$U$88,OFFSET(WatchbillMONTHLY!$A$88:$U$88,1,2))),INDIRECT("_"&amp;_xlfn.XLOOKUP(AZ$2,WatchbillMONTHLY!$A$88:$U$88,OFFSET(WatchbillMONTHLY!$A$88:$U$88,1,2))))=$A12,_xlfn.XLOOKUP(AZ$2,WatchbillMONTHLY!$A$88:$U$88,OFFSET(WatchbillMONTHLY!$A$88:$U$88,1,2)),FALSE),TRUE,FALSE)),
FALSE),FALSE)</f>
        <v>0</v>
      </c>
      <c r="BA12" s="209" t="b" cm="1">
        <f t="array" aca="1" ref="BA12" ca="1">IF(AND($A12 &gt; 0, T12 &gt; 0,BA$2&lt;MiscFormulas!$A$5+1),
_xlfn.IFNA(
_xlfn.IFNA(
_xlfn.IFNA(
_xlfn.IFNA(
_xlfn.IFNA(
_xlfn.IFNA(
IF(_xlfn.XLOOKUP(BA$2,WatchbillMONTHLY!$A$3:$U$3,OFFSET(WatchbillMONTHLY!$A$3:$U$3,1,2))=IF(_xlfn.XLOOKUP($A12,INDIRECT("_"&amp;_xlfn.XLOOKUP(BA$2,WatchbillMONTHLY!$A$3:$U$3,OFFSET(WatchbillMONTHLY!$A$3:$U$3,1,2))),INDIRECT("_"&amp;_xlfn.XLOOKUP(BA$2,WatchbillMONTHLY!$A$3:$U$3,OFFSET(WatchbillMONTHLY!$A$3:$U$3,1,2))))=$A12,_xlfn.XLOOKUP(BA$2,WatchbillMONTHLY!$A$3:$U$3,OFFSET(WatchbillMONTHLY!$A$3:$U$3,1,2)),FALSE),TRUE,FALSE),
IF(_xlfn.XLOOKUP(BA$2,WatchbillMONTHLY!$A$20:$U$20,OFFSET(WatchbillMONTHLY!$A$20:$U$20,1,2))=IF(_xlfn.XLOOKUP($A12,INDIRECT("_"&amp;_xlfn.XLOOKUP(BA$2,WatchbillMONTHLY!$A$20:$U$20,OFFSET(WatchbillMONTHLY!$A$20:$U$20,1,2))),INDIRECT("_"&amp;_xlfn.XLOOKUP(BA$2,WatchbillMONTHLY!$A$20:$U$20,OFFSET(WatchbillMONTHLY!$A$20:$U$20,1,2))))=$A12,_xlfn.XLOOKUP(BA$2,WatchbillMONTHLY!$A$20:$U$20,OFFSET(WatchbillMONTHLY!$A$20:$U$20,1,2)),FALSE),TRUE,FALSE)),
IF(_xlfn.XLOOKUP(BA$2,WatchbillMONTHLY!$A$37:$U$37,OFFSET(WatchbillMONTHLY!$A$37:$U$37,1,2))=IF(_xlfn.XLOOKUP($A12,INDIRECT("_"&amp;_xlfn.XLOOKUP(BA$2,WatchbillMONTHLY!$A$37:$U$37,OFFSET(WatchbillMONTHLY!$A$37:$U$37,1,2))),INDIRECT("_"&amp;_xlfn.XLOOKUP(BA$2,WatchbillMONTHLY!$A$37:$U$37,OFFSET(WatchbillMONTHLY!$A$37:$U$37,1,2))))=$A12,_xlfn.XLOOKUP(BA$2,WatchbillMONTHLY!$A$37:$U$37,OFFSET(WatchbillMONTHLY!$A$37:$U$37,1,2)),FALSE),TRUE,FALSE)),
IF(_xlfn.XLOOKUP(BA$2,WatchbillMONTHLY!$A$54:$U$54,OFFSET(WatchbillMONTHLY!$A$54:$U$54,1,2))=IF(_xlfn.XLOOKUP($A12,INDIRECT("_"&amp;_xlfn.XLOOKUP(BA$2,WatchbillMONTHLY!$A$54:$U$54,OFFSET(WatchbillMONTHLY!$A$54:$U$54,1,2))),INDIRECT("_"&amp;_xlfn.XLOOKUP(BA$2,WatchbillMONTHLY!$A$54:$U$54,OFFSET(WatchbillMONTHLY!$A$54:$U$54,1,2))))=$A12,_xlfn.XLOOKUP(BA$2,WatchbillMONTHLY!$A$54:$U$54,OFFSET(WatchbillMONTHLY!$A$54:$U$54,1,2)),FALSE),TRUE,FALSE)),
IF(_xlfn.XLOOKUP(BA$2,WatchbillMONTHLY!$A$71:$U$71,OFFSET(WatchbillMONTHLY!$A$71:$U$71,1,2))=IF(_xlfn.XLOOKUP($A12,INDIRECT("_"&amp;_xlfn.XLOOKUP(BA$2,WatchbillMONTHLY!$A$71:$U$71,OFFSET(WatchbillMONTHLY!$A$71:$U$71,1,2))),INDIRECT("_"&amp;_xlfn.XLOOKUP(BA$2,WatchbillMONTHLY!$A$71:$U$71,OFFSET(WatchbillMONTHLY!$A$71:$U$71,1,2))))=$A12,_xlfn.XLOOKUP(BA$2,WatchbillMONTHLY!$A$71:$U$71,OFFSET(WatchbillMONTHLY!$A$71:$U$71,1,2)),FALSE),TRUE,FALSE)),
IF(_xlfn.XLOOKUP(BA$2,WatchbillMONTHLY!$A$88:$U$88,OFFSET(WatchbillMONTHLY!$A$88:$U$88,1,2))=IF(_xlfn.XLOOKUP($A12,INDIRECT("_"&amp;_xlfn.XLOOKUP(BA$2,WatchbillMONTHLY!$A$88:$U$88,OFFSET(WatchbillMONTHLY!$A$88:$U$88,1,2))),INDIRECT("_"&amp;_xlfn.XLOOKUP(BA$2,WatchbillMONTHLY!$A$88:$U$88,OFFSET(WatchbillMONTHLY!$A$88:$U$88,1,2))))=$A12,_xlfn.XLOOKUP(BA$2,WatchbillMONTHLY!$A$88:$U$88,OFFSET(WatchbillMONTHLY!$A$88:$U$88,1,2)),FALSE),TRUE,FALSE)),
FALSE),FALSE)</f>
        <v>0</v>
      </c>
      <c r="BB12" s="209" t="b" cm="1">
        <f t="array" aca="1" ref="BB12" ca="1">IF(AND($A12 &gt; 0, U12 &gt; 0,BB$2&lt;MiscFormulas!$A$5+1),
_xlfn.IFNA(
_xlfn.IFNA(
_xlfn.IFNA(
_xlfn.IFNA(
_xlfn.IFNA(
_xlfn.IFNA(
IF(_xlfn.XLOOKUP(BB$2,WatchbillMONTHLY!$A$3:$U$3,OFFSET(WatchbillMONTHLY!$A$3:$U$3,1,2))=IF(_xlfn.XLOOKUP($A12,INDIRECT("_"&amp;_xlfn.XLOOKUP(BB$2,WatchbillMONTHLY!$A$3:$U$3,OFFSET(WatchbillMONTHLY!$A$3:$U$3,1,2))),INDIRECT("_"&amp;_xlfn.XLOOKUP(BB$2,WatchbillMONTHLY!$A$3:$U$3,OFFSET(WatchbillMONTHLY!$A$3:$U$3,1,2))))=$A12,_xlfn.XLOOKUP(BB$2,WatchbillMONTHLY!$A$3:$U$3,OFFSET(WatchbillMONTHLY!$A$3:$U$3,1,2)),FALSE),TRUE,FALSE),
IF(_xlfn.XLOOKUP(BB$2,WatchbillMONTHLY!$A$20:$U$20,OFFSET(WatchbillMONTHLY!$A$20:$U$20,1,2))=IF(_xlfn.XLOOKUP($A12,INDIRECT("_"&amp;_xlfn.XLOOKUP(BB$2,WatchbillMONTHLY!$A$20:$U$20,OFFSET(WatchbillMONTHLY!$A$20:$U$20,1,2))),INDIRECT("_"&amp;_xlfn.XLOOKUP(BB$2,WatchbillMONTHLY!$A$20:$U$20,OFFSET(WatchbillMONTHLY!$A$20:$U$20,1,2))))=$A12,_xlfn.XLOOKUP(BB$2,WatchbillMONTHLY!$A$20:$U$20,OFFSET(WatchbillMONTHLY!$A$20:$U$20,1,2)),FALSE),TRUE,FALSE)),
IF(_xlfn.XLOOKUP(BB$2,WatchbillMONTHLY!$A$37:$U$37,OFFSET(WatchbillMONTHLY!$A$37:$U$37,1,2))=IF(_xlfn.XLOOKUP($A12,INDIRECT("_"&amp;_xlfn.XLOOKUP(BB$2,WatchbillMONTHLY!$A$37:$U$37,OFFSET(WatchbillMONTHLY!$A$37:$U$37,1,2))),INDIRECT("_"&amp;_xlfn.XLOOKUP(BB$2,WatchbillMONTHLY!$A$37:$U$37,OFFSET(WatchbillMONTHLY!$A$37:$U$37,1,2))))=$A12,_xlfn.XLOOKUP(BB$2,WatchbillMONTHLY!$A$37:$U$37,OFFSET(WatchbillMONTHLY!$A$37:$U$37,1,2)),FALSE),TRUE,FALSE)),
IF(_xlfn.XLOOKUP(BB$2,WatchbillMONTHLY!$A$54:$U$54,OFFSET(WatchbillMONTHLY!$A$54:$U$54,1,2))=IF(_xlfn.XLOOKUP($A12,INDIRECT("_"&amp;_xlfn.XLOOKUP(BB$2,WatchbillMONTHLY!$A$54:$U$54,OFFSET(WatchbillMONTHLY!$A$54:$U$54,1,2))),INDIRECT("_"&amp;_xlfn.XLOOKUP(BB$2,WatchbillMONTHLY!$A$54:$U$54,OFFSET(WatchbillMONTHLY!$A$54:$U$54,1,2))))=$A12,_xlfn.XLOOKUP(BB$2,WatchbillMONTHLY!$A$54:$U$54,OFFSET(WatchbillMONTHLY!$A$54:$U$54,1,2)),FALSE),TRUE,FALSE)),
IF(_xlfn.XLOOKUP(BB$2,WatchbillMONTHLY!$A$71:$U$71,OFFSET(WatchbillMONTHLY!$A$71:$U$71,1,2))=IF(_xlfn.XLOOKUP($A12,INDIRECT("_"&amp;_xlfn.XLOOKUP(BB$2,WatchbillMONTHLY!$A$71:$U$71,OFFSET(WatchbillMONTHLY!$A$71:$U$71,1,2))),INDIRECT("_"&amp;_xlfn.XLOOKUP(BB$2,WatchbillMONTHLY!$A$71:$U$71,OFFSET(WatchbillMONTHLY!$A$71:$U$71,1,2))))=$A12,_xlfn.XLOOKUP(BB$2,WatchbillMONTHLY!$A$71:$U$71,OFFSET(WatchbillMONTHLY!$A$71:$U$71,1,2)),FALSE),TRUE,FALSE)),
IF(_xlfn.XLOOKUP(BB$2,WatchbillMONTHLY!$A$88:$U$88,OFFSET(WatchbillMONTHLY!$A$88:$U$88,1,2))=IF(_xlfn.XLOOKUP($A12,INDIRECT("_"&amp;_xlfn.XLOOKUP(BB$2,WatchbillMONTHLY!$A$88:$U$88,OFFSET(WatchbillMONTHLY!$A$88:$U$88,1,2))),INDIRECT("_"&amp;_xlfn.XLOOKUP(BB$2,WatchbillMONTHLY!$A$88:$U$88,OFFSET(WatchbillMONTHLY!$A$88:$U$88,1,2))))=$A12,_xlfn.XLOOKUP(BB$2,WatchbillMONTHLY!$A$88:$U$88,OFFSET(WatchbillMONTHLY!$A$88:$U$88,1,2)),FALSE),TRUE,FALSE)),
FALSE),FALSE)</f>
        <v>0</v>
      </c>
      <c r="BC12" s="209" t="b" cm="1">
        <f t="array" aca="1" ref="BC12" ca="1">IF(AND($A12 &gt; 0, V12 &gt; 0,BC$2&lt;MiscFormulas!$A$5+1),
_xlfn.IFNA(
_xlfn.IFNA(
_xlfn.IFNA(
_xlfn.IFNA(
_xlfn.IFNA(
_xlfn.IFNA(
IF(_xlfn.XLOOKUP(BC$2,WatchbillMONTHLY!$A$3:$U$3,OFFSET(WatchbillMONTHLY!$A$3:$U$3,1,2))=IF(_xlfn.XLOOKUP($A12,INDIRECT("_"&amp;_xlfn.XLOOKUP(BC$2,WatchbillMONTHLY!$A$3:$U$3,OFFSET(WatchbillMONTHLY!$A$3:$U$3,1,2))),INDIRECT("_"&amp;_xlfn.XLOOKUP(BC$2,WatchbillMONTHLY!$A$3:$U$3,OFFSET(WatchbillMONTHLY!$A$3:$U$3,1,2))))=$A12,_xlfn.XLOOKUP(BC$2,WatchbillMONTHLY!$A$3:$U$3,OFFSET(WatchbillMONTHLY!$A$3:$U$3,1,2)),FALSE),TRUE,FALSE),
IF(_xlfn.XLOOKUP(BC$2,WatchbillMONTHLY!$A$20:$U$20,OFFSET(WatchbillMONTHLY!$A$20:$U$20,1,2))=IF(_xlfn.XLOOKUP($A12,INDIRECT("_"&amp;_xlfn.XLOOKUP(BC$2,WatchbillMONTHLY!$A$20:$U$20,OFFSET(WatchbillMONTHLY!$A$20:$U$20,1,2))),INDIRECT("_"&amp;_xlfn.XLOOKUP(BC$2,WatchbillMONTHLY!$A$20:$U$20,OFFSET(WatchbillMONTHLY!$A$20:$U$20,1,2))))=$A12,_xlfn.XLOOKUP(BC$2,WatchbillMONTHLY!$A$20:$U$20,OFFSET(WatchbillMONTHLY!$A$20:$U$20,1,2)),FALSE),TRUE,FALSE)),
IF(_xlfn.XLOOKUP(BC$2,WatchbillMONTHLY!$A$37:$U$37,OFFSET(WatchbillMONTHLY!$A$37:$U$37,1,2))=IF(_xlfn.XLOOKUP($A12,INDIRECT("_"&amp;_xlfn.XLOOKUP(BC$2,WatchbillMONTHLY!$A$37:$U$37,OFFSET(WatchbillMONTHLY!$A$37:$U$37,1,2))),INDIRECT("_"&amp;_xlfn.XLOOKUP(BC$2,WatchbillMONTHLY!$A$37:$U$37,OFFSET(WatchbillMONTHLY!$A$37:$U$37,1,2))))=$A12,_xlfn.XLOOKUP(BC$2,WatchbillMONTHLY!$A$37:$U$37,OFFSET(WatchbillMONTHLY!$A$37:$U$37,1,2)),FALSE),TRUE,FALSE)),
IF(_xlfn.XLOOKUP(BC$2,WatchbillMONTHLY!$A$54:$U$54,OFFSET(WatchbillMONTHLY!$A$54:$U$54,1,2))=IF(_xlfn.XLOOKUP($A12,INDIRECT("_"&amp;_xlfn.XLOOKUP(BC$2,WatchbillMONTHLY!$A$54:$U$54,OFFSET(WatchbillMONTHLY!$A$54:$U$54,1,2))),INDIRECT("_"&amp;_xlfn.XLOOKUP(BC$2,WatchbillMONTHLY!$A$54:$U$54,OFFSET(WatchbillMONTHLY!$A$54:$U$54,1,2))))=$A12,_xlfn.XLOOKUP(BC$2,WatchbillMONTHLY!$A$54:$U$54,OFFSET(WatchbillMONTHLY!$A$54:$U$54,1,2)),FALSE),TRUE,FALSE)),
IF(_xlfn.XLOOKUP(BC$2,WatchbillMONTHLY!$A$71:$U$71,OFFSET(WatchbillMONTHLY!$A$71:$U$71,1,2))=IF(_xlfn.XLOOKUP($A12,INDIRECT("_"&amp;_xlfn.XLOOKUP(BC$2,WatchbillMONTHLY!$A$71:$U$71,OFFSET(WatchbillMONTHLY!$A$71:$U$71,1,2))),INDIRECT("_"&amp;_xlfn.XLOOKUP(BC$2,WatchbillMONTHLY!$A$71:$U$71,OFFSET(WatchbillMONTHLY!$A$71:$U$71,1,2))))=$A12,_xlfn.XLOOKUP(BC$2,WatchbillMONTHLY!$A$71:$U$71,OFFSET(WatchbillMONTHLY!$A$71:$U$71,1,2)),FALSE),TRUE,FALSE)),
IF(_xlfn.XLOOKUP(BC$2,WatchbillMONTHLY!$A$88:$U$88,OFFSET(WatchbillMONTHLY!$A$88:$U$88,1,2))=IF(_xlfn.XLOOKUP($A12,INDIRECT("_"&amp;_xlfn.XLOOKUP(BC$2,WatchbillMONTHLY!$A$88:$U$88,OFFSET(WatchbillMONTHLY!$A$88:$U$88,1,2))),INDIRECT("_"&amp;_xlfn.XLOOKUP(BC$2,WatchbillMONTHLY!$A$88:$U$88,OFFSET(WatchbillMONTHLY!$A$88:$U$88,1,2))))=$A12,_xlfn.XLOOKUP(BC$2,WatchbillMONTHLY!$A$88:$U$88,OFFSET(WatchbillMONTHLY!$A$88:$U$88,1,2)),FALSE),TRUE,FALSE)),
FALSE),FALSE)</f>
        <v>0</v>
      </c>
      <c r="BD12" s="209" t="b" cm="1">
        <f t="array" aca="1" ref="BD12" ca="1">IF(AND($A12 &gt; 0, W12 &gt; 0,BD$2&lt;MiscFormulas!$A$5+1),
_xlfn.IFNA(
_xlfn.IFNA(
_xlfn.IFNA(
_xlfn.IFNA(
_xlfn.IFNA(
_xlfn.IFNA(
IF(_xlfn.XLOOKUP(BD$2,WatchbillMONTHLY!$A$3:$U$3,OFFSET(WatchbillMONTHLY!$A$3:$U$3,1,2))=IF(_xlfn.XLOOKUP($A12,INDIRECT("_"&amp;_xlfn.XLOOKUP(BD$2,WatchbillMONTHLY!$A$3:$U$3,OFFSET(WatchbillMONTHLY!$A$3:$U$3,1,2))),INDIRECT("_"&amp;_xlfn.XLOOKUP(BD$2,WatchbillMONTHLY!$A$3:$U$3,OFFSET(WatchbillMONTHLY!$A$3:$U$3,1,2))))=$A12,_xlfn.XLOOKUP(BD$2,WatchbillMONTHLY!$A$3:$U$3,OFFSET(WatchbillMONTHLY!$A$3:$U$3,1,2)),FALSE),TRUE,FALSE),
IF(_xlfn.XLOOKUP(BD$2,WatchbillMONTHLY!$A$20:$U$20,OFFSET(WatchbillMONTHLY!$A$20:$U$20,1,2))=IF(_xlfn.XLOOKUP($A12,INDIRECT("_"&amp;_xlfn.XLOOKUP(BD$2,WatchbillMONTHLY!$A$20:$U$20,OFFSET(WatchbillMONTHLY!$A$20:$U$20,1,2))),INDIRECT("_"&amp;_xlfn.XLOOKUP(BD$2,WatchbillMONTHLY!$A$20:$U$20,OFFSET(WatchbillMONTHLY!$A$20:$U$20,1,2))))=$A12,_xlfn.XLOOKUP(BD$2,WatchbillMONTHLY!$A$20:$U$20,OFFSET(WatchbillMONTHLY!$A$20:$U$20,1,2)),FALSE),TRUE,FALSE)),
IF(_xlfn.XLOOKUP(BD$2,WatchbillMONTHLY!$A$37:$U$37,OFFSET(WatchbillMONTHLY!$A$37:$U$37,1,2))=IF(_xlfn.XLOOKUP($A12,INDIRECT("_"&amp;_xlfn.XLOOKUP(BD$2,WatchbillMONTHLY!$A$37:$U$37,OFFSET(WatchbillMONTHLY!$A$37:$U$37,1,2))),INDIRECT("_"&amp;_xlfn.XLOOKUP(BD$2,WatchbillMONTHLY!$A$37:$U$37,OFFSET(WatchbillMONTHLY!$A$37:$U$37,1,2))))=$A12,_xlfn.XLOOKUP(BD$2,WatchbillMONTHLY!$A$37:$U$37,OFFSET(WatchbillMONTHLY!$A$37:$U$37,1,2)),FALSE),TRUE,FALSE)),
IF(_xlfn.XLOOKUP(BD$2,WatchbillMONTHLY!$A$54:$U$54,OFFSET(WatchbillMONTHLY!$A$54:$U$54,1,2))=IF(_xlfn.XLOOKUP($A12,INDIRECT("_"&amp;_xlfn.XLOOKUP(BD$2,WatchbillMONTHLY!$A$54:$U$54,OFFSET(WatchbillMONTHLY!$A$54:$U$54,1,2))),INDIRECT("_"&amp;_xlfn.XLOOKUP(BD$2,WatchbillMONTHLY!$A$54:$U$54,OFFSET(WatchbillMONTHLY!$A$54:$U$54,1,2))))=$A12,_xlfn.XLOOKUP(BD$2,WatchbillMONTHLY!$A$54:$U$54,OFFSET(WatchbillMONTHLY!$A$54:$U$54,1,2)),FALSE),TRUE,FALSE)),
IF(_xlfn.XLOOKUP(BD$2,WatchbillMONTHLY!$A$71:$U$71,OFFSET(WatchbillMONTHLY!$A$71:$U$71,1,2))=IF(_xlfn.XLOOKUP($A12,INDIRECT("_"&amp;_xlfn.XLOOKUP(BD$2,WatchbillMONTHLY!$A$71:$U$71,OFFSET(WatchbillMONTHLY!$A$71:$U$71,1,2))),INDIRECT("_"&amp;_xlfn.XLOOKUP(BD$2,WatchbillMONTHLY!$A$71:$U$71,OFFSET(WatchbillMONTHLY!$A$71:$U$71,1,2))))=$A12,_xlfn.XLOOKUP(BD$2,WatchbillMONTHLY!$A$71:$U$71,OFFSET(WatchbillMONTHLY!$A$71:$U$71,1,2)),FALSE),TRUE,FALSE)),
IF(_xlfn.XLOOKUP(BD$2,WatchbillMONTHLY!$A$88:$U$88,OFFSET(WatchbillMONTHLY!$A$88:$U$88,1,2))=IF(_xlfn.XLOOKUP($A12,INDIRECT("_"&amp;_xlfn.XLOOKUP(BD$2,WatchbillMONTHLY!$A$88:$U$88,OFFSET(WatchbillMONTHLY!$A$88:$U$88,1,2))),INDIRECT("_"&amp;_xlfn.XLOOKUP(BD$2,WatchbillMONTHLY!$A$88:$U$88,OFFSET(WatchbillMONTHLY!$A$88:$U$88,1,2))))=$A12,_xlfn.XLOOKUP(BD$2,WatchbillMONTHLY!$A$88:$U$88,OFFSET(WatchbillMONTHLY!$A$88:$U$88,1,2)),FALSE),TRUE,FALSE)),
FALSE),FALSE)</f>
        <v>0</v>
      </c>
      <c r="BE12" s="209" t="b" cm="1">
        <f t="array" aca="1" ref="BE12" ca="1">IF(AND($A12 &gt; 0, X12 &gt; 0,BE$2&lt;MiscFormulas!$A$5+1),
_xlfn.IFNA(
_xlfn.IFNA(
_xlfn.IFNA(
_xlfn.IFNA(
_xlfn.IFNA(
_xlfn.IFNA(
IF(_xlfn.XLOOKUP(BE$2,WatchbillMONTHLY!$A$3:$U$3,OFFSET(WatchbillMONTHLY!$A$3:$U$3,1,2))=IF(_xlfn.XLOOKUP($A12,INDIRECT("_"&amp;_xlfn.XLOOKUP(BE$2,WatchbillMONTHLY!$A$3:$U$3,OFFSET(WatchbillMONTHLY!$A$3:$U$3,1,2))),INDIRECT("_"&amp;_xlfn.XLOOKUP(BE$2,WatchbillMONTHLY!$A$3:$U$3,OFFSET(WatchbillMONTHLY!$A$3:$U$3,1,2))))=$A12,_xlfn.XLOOKUP(BE$2,WatchbillMONTHLY!$A$3:$U$3,OFFSET(WatchbillMONTHLY!$A$3:$U$3,1,2)),FALSE),TRUE,FALSE),
IF(_xlfn.XLOOKUP(BE$2,WatchbillMONTHLY!$A$20:$U$20,OFFSET(WatchbillMONTHLY!$A$20:$U$20,1,2))=IF(_xlfn.XLOOKUP($A12,INDIRECT("_"&amp;_xlfn.XLOOKUP(BE$2,WatchbillMONTHLY!$A$20:$U$20,OFFSET(WatchbillMONTHLY!$A$20:$U$20,1,2))),INDIRECT("_"&amp;_xlfn.XLOOKUP(BE$2,WatchbillMONTHLY!$A$20:$U$20,OFFSET(WatchbillMONTHLY!$A$20:$U$20,1,2))))=$A12,_xlfn.XLOOKUP(BE$2,WatchbillMONTHLY!$A$20:$U$20,OFFSET(WatchbillMONTHLY!$A$20:$U$20,1,2)),FALSE),TRUE,FALSE)),
IF(_xlfn.XLOOKUP(BE$2,WatchbillMONTHLY!$A$37:$U$37,OFFSET(WatchbillMONTHLY!$A$37:$U$37,1,2))=IF(_xlfn.XLOOKUP($A12,INDIRECT("_"&amp;_xlfn.XLOOKUP(BE$2,WatchbillMONTHLY!$A$37:$U$37,OFFSET(WatchbillMONTHLY!$A$37:$U$37,1,2))),INDIRECT("_"&amp;_xlfn.XLOOKUP(BE$2,WatchbillMONTHLY!$A$37:$U$37,OFFSET(WatchbillMONTHLY!$A$37:$U$37,1,2))))=$A12,_xlfn.XLOOKUP(BE$2,WatchbillMONTHLY!$A$37:$U$37,OFFSET(WatchbillMONTHLY!$A$37:$U$37,1,2)),FALSE),TRUE,FALSE)),
IF(_xlfn.XLOOKUP(BE$2,WatchbillMONTHLY!$A$54:$U$54,OFFSET(WatchbillMONTHLY!$A$54:$U$54,1,2))=IF(_xlfn.XLOOKUP($A12,INDIRECT("_"&amp;_xlfn.XLOOKUP(BE$2,WatchbillMONTHLY!$A$54:$U$54,OFFSET(WatchbillMONTHLY!$A$54:$U$54,1,2))),INDIRECT("_"&amp;_xlfn.XLOOKUP(BE$2,WatchbillMONTHLY!$A$54:$U$54,OFFSET(WatchbillMONTHLY!$A$54:$U$54,1,2))))=$A12,_xlfn.XLOOKUP(BE$2,WatchbillMONTHLY!$A$54:$U$54,OFFSET(WatchbillMONTHLY!$A$54:$U$54,1,2)),FALSE),TRUE,FALSE)),
IF(_xlfn.XLOOKUP(BE$2,WatchbillMONTHLY!$A$71:$U$71,OFFSET(WatchbillMONTHLY!$A$71:$U$71,1,2))=IF(_xlfn.XLOOKUP($A12,INDIRECT("_"&amp;_xlfn.XLOOKUP(BE$2,WatchbillMONTHLY!$A$71:$U$71,OFFSET(WatchbillMONTHLY!$A$71:$U$71,1,2))),INDIRECT("_"&amp;_xlfn.XLOOKUP(BE$2,WatchbillMONTHLY!$A$71:$U$71,OFFSET(WatchbillMONTHLY!$A$71:$U$71,1,2))))=$A12,_xlfn.XLOOKUP(BE$2,WatchbillMONTHLY!$A$71:$U$71,OFFSET(WatchbillMONTHLY!$A$71:$U$71,1,2)),FALSE),TRUE,FALSE)),
IF(_xlfn.XLOOKUP(BE$2,WatchbillMONTHLY!$A$88:$U$88,OFFSET(WatchbillMONTHLY!$A$88:$U$88,1,2))=IF(_xlfn.XLOOKUP($A12,INDIRECT("_"&amp;_xlfn.XLOOKUP(BE$2,WatchbillMONTHLY!$A$88:$U$88,OFFSET(WatchbillMONTHLY!$A$88:$U$88,1,2))),INDIRECT("_"&amp;_xlfn.XLOOKUP(BE$2,WatchbillMONTHLY!$A$88:$U$88,OFFSET(WatchbillMONTHLY!$A$88:$U$88,1,2))))=$A12,_xlfn.XLOOKUP(BE$2,WatchbillMONTHLY!$A$88:$U$88,OFFSET(WatchbillMONTHLY!$A$88:$U$88,1,2)),FALSE),TRUE,FALSE)),
FALSE),FALSE)</f>
        <v>0</v>
      </c>
      <c r="BF12" s="209" t="b" cm="1">
        <f t="array" aca="1" ref="BF12" ca="1">IF(AND($A12 &gt; 0, Y12 &gt; 0,BF$2&lt;MiscFormulas!$A$5+1),
_xlfn.IFNA(
_xlfn.IFNA(
_xlfn.IFNA(
_xlfn.IFNA(
_xlfn.IFNA(
_xlfn.IFNA(
IF(_xlfn.XLOOKUP(BF$2,WatchbillMONTHLY!$A$3:$U$3,OFFSET(WatchbillMONTHLY!$A$3:$U$3,1,2))=IF(_xlfn.XLOOKUP($A12,INDIRECT("_"&amp;_xlfn.XLOOKUP(BF$2,WatchbillMONTHLY!$A$3:$U$3,OFFSET(WatchbillMONTHLY!$A$3:$U$3,1,2))),INDIRECT("_"&amp;_xlfn.XLOOKUP(BF$2,WatchbillMONTHLY!$A$3:$U$3,OFFSET(WatchbillMONTHLY!$A$3:$U$3,1,2))))=$A12,_xlfn.XLOOKUP(BF$2,WatchbillMONTHLY!$A$3:$U$3,OFFSET(WatchbillMONTHLY!$A$3:$U$3,1,2)),FALSE),TRUE,FALSE),
IF(_xlfn.XLOOKUP(BF$2,WatchbillMONTHLY!$A$20:$U$20,OFFSET(WatchbillMONTHLY!$A$20:$U$20,1,2))=IF(_xlfn.XLOOKUP($A12,INDIRECT("_"&amp;_xlfn.XLOOKUP(BF$2,WatchbillMONTHLY!$A$20:$U$20,OFFSET(WatchbillMONTHLY!$A$20:$U$20,1,2))),INDIRECT("_"&amp;_xlfn.XLOOKUP(BF$2,WatchbillMONTHLY!$A$20:$U$20,OFFSET(WatchbillMONTHLY!$A$20:$U$20,1,2))))=$A12,_xlfn.XLOOKUP(BF$2,WatchbillMONTHLY!$A$20:$U$20,OFFSET(WatchbillMONTHLY!$A$20:$U$20,1,2)),FALSE),TRUE,FALSE)),
IF(_xlfn.XLOOKUP(BF$2,WatchbillMONTHLY!$A$37:$U$37,OFFSET(WatchbillMONTHLY!$A$37:$U$37,1,2))=IF(_xlfn.XLOOKUP($A12,INDIRECT("_"&amp;_xlfn.XLOOKUP(BF$2,WatchbillMONTHLY!$A$37:$U$37,OFFSET(WatchbillMONTHLY!$A$37:$U$37,1,2))),INDIRECT("_"&amp;_xlfn.XLOOKUP(BF$2,WatchbillMONTHLY!$A$37:$U$37,OFFSET(WatchbillMONTHLY!$A$37:$U$37,1,2))))=$A12,_xlfn.XLOOKUP(BF$2,WatchbillMONTHLY!$A$37:$U$37,OFFSET(WatchbillMONTHLY!$A$37:$U$37,1,2)),FALSE),TRUE,FALSE)),
IF(_xlfn.XLOOKUP(BF$2,WatchbillMONTHLY!$A$54:$U$54,OFFSET(WatchbillMONTHLY!$A$54:$U$54,1,2))=IF(_xlfn.XLOOKUP($A12,INDIRECT("_"&amp;_xlfn.XLOOKUP(BF$2,WatchbillMONTHLY!$A$54:$U$54,OFFSET(WatchbillMONTHLY!$A$54:$U$54,1,2))),INDIRECT("_"&amp;_xlfn.XLOOKUP(BF$2,WatchbillMONTHLY!$A$54:$U$54,OFFSET(WatchbillMONTHLY!$A$54:$U$54,1,2))))=$A12,_xlfn.XLOOKUP(BF$2,WatchbillMONTHLY!$A$54:$U$54,OFFSET(WatchbillMONTHLY!$A$54:$U$54,1,2)),FALSE),TRUE,FALSE)),
IF(_xlfn.XLOOKUP(BF$2,WatchbillMONTHLY!$A$71:$U$71,OFFSET(WatchbillMONTHLY!$A$71:$U$71,1,2))=IF(_xlfn.XLOOKUP($A12,INDIRECT("_"&amp;_xlfn.XLOOKUP(BF$2,WatchbillMONTHLY!$A$71:$U$71,OFFSET(WatchbillMONTHLY!$A$71:$U$71,1,2))),INDIRECT("_"&amp;_xlfn.XLOOKUP(BF$2,WatchbillMONTHLY!$A$71:$U$71,OFFSET(WatchbillMONTHLY!$A$71:$U$71,1,2))))=$A12,_xlfn.XLOOKUP(BF$2,WatchbillMONTHLY!$A$71:$U$71,OFFSET(WatchbillMONTHLY!$A$71:$U$71,1,2)),FALSE),TRUE,FALSE)),
IF(_xlfn.XLOOKUP(BF$2,WatchbillMONTHLY!$A$88:$U$88,OFFSET(WatchbillMONTHLY!$A$88:$U$88,1,2))=IF(_xlfn.XLOOKUP($A12,INDIRECT("_"&amp;_xlfn.XLOOKUP(BF$2,WatchbillMONTHLY!$A$88:$U$88,OFFSET(WatchbillMONTHLY!$A$88:$U$88,1,2))),INDIRECT("_"&amp;_xlfn.XLOOKUP(BF$2,WatchbillMONTHLY!$A$88:$U$88,OFFSET(WatchbillMONTHLY!$A$88:$U$88,1,2))))=$A12,_xlfn.XLOOKUP(BF$2,WatchbillMONTHLY!$A$88:$U$88,OFFSET(WatchbillMONTHLY!$A$88:$U$88,1,2)),FALSE),TRUE,FALSE)),
FALSE),FALSE)</f>
        <v>0</v>
      </c>
      <c r="BG12" s="209" t="b" cm="1">
        <f t="array" aca="1" ref="BG12" ca="1">IF(AND($A12 &gt; 0, Z12 &gt; 0,BG$2&lt;MiscFormulas!$A$5+1),
_xlfn.IFNA(
_xlfn.IFNA(
_xlfn.IFNA(
_xlfn.IFNA(
_xlfn.IFNA(
_xlfn.IFNA(
IF(_xlfn.XLOOKUP(BG$2,WatchbillMONTHLY!$A$3:$U$3,OFFSET(WatchbillMONTHLY!$A$3:$U$3,1,2))=IF(_xlfn.XLOOKUP($A12,INDIRECT("_"&amp;_xlfn.XLOOKUP(BG$2,WatchbillMONTHLY!$A$3:$U$3,OFFSET(WatchbillMONTHLY!$A$3:$U$3,1,2))),INDIRECT("_"&amp;_xlfn.XLOOKUP(BG$2,WatchbillMONTHLY!$A$3:$U$3,OFFSET(WatchbillMONTHLY!$A$3:$U$3,1,2))))=$A12,_xlfn.XLOOKUP(BG$2,WatchbillMONTHLY!$A$3:$U$3,OFFSET(WatchbillMONTHLY!$A$3:$U$3,1,2)),FALSE),TRUE,FALSE),
IF(_xlfn.XLOOKUP(BG$2,WatchbillMONTHLY!$A$20:$U$20,OFFSET(WatchbillMONTHLY!$A$20:$U$20,1,2))=IF(_xlfn.XLOOKUP($A12,INDIRECT("_"&amp;_xlfn.XLOOKUP(BG$2,WatchbillMONTHLY!$A$20:$U$20,OFFSET(WatchbillMONTHLY!$A$20:$U$20,1,2))),INDIRECT("_"&amp;_xlfn.XLOOKUP(BG$2,WatchbillMONTHLY!$A$20:$U$20,OFFSET(WatchbillMONTHLY!$A$20:$U$20,1,2))))=$A12,_xlfn.XLOOKUP(BG$2,WatchbillMONTHLY!$A$20:$U$20,OFFSET(WatchbillMONTHLY!$A$20:$U$20,1,2)),FALSE),TRUE,FALSE)),
IF(_xlfn.XLOOKUP(BG$2,WatchbillMONTHLY!$A$37:$U$37,OFFSET(WatchbillMONTHLY!$A$37:$U$37,1,2))=IF(_xlfn.XLOOKUP($A12,INDIRECT("_"&amp;_xlfn.XLOOKUP(BG$2,WatchbillMONTHLY!$A$37:$U$37,OFFSET(WatchbillMONTHLY!$A$37:$U$37,1,2))),INDIRECT("_"&amp;_xlfn.XLOOKUP(BG$2,WatchbillMONTHLY!$A$37:$U$37,OFFSET(WatchbillMONTHLY!$A$37:$U$37,1,2))))=$A12,_xlfn.XLOOKUP(BG$2,WatchbillMONTHLY!$A$37:$U$37,OFFSET(WatchbillMONTHLY!$A$37:$U$37,1,2)),FALSE),TRUE,FALSE)),
IF(_xlfn.XLOOKUP(BG$2,WatchbillMONTHLY!$A$54:$U$54,OFFSET(WatchbillMONTHLY!$A$54:$U$54,1,2))=IF(_xlfn.XLOOKUP($A12,INDIRECT("_"&amp;_xlfn.XLOOKUP(BG$2,WatchbillMONTHLY!$A$54:$U$54,OFFSET(WatchbillMONTHLY!$A$54:$U$54,1,2))),INDIRECT("_"&amp;_xlfn.XLOOKUP(BG$2,WatchbillMONTHLY!$A$54:$U$54,OFFSET(WatchbillMONTHLY!$A$54:$U$54,1,2))))=$A12,_xlfn.XLOOKUP(BG$2,WatchbillMONTHLY!$A$54:$U$54,OFFSET(WatchbillMONTHLY!$A$54:$U$54,1,2)),FALSE),TRUE,FALSE)),
IF(_xlfn.XLOOKUP(BG$2,WatchbillMONTHLY!$A$71:$U$71,OFFSET(WatchbillMONTHLY!$A$71:$U$71,1,2))=IF(_xlfn.XLOOKUP($A12,INDIRECT("_"&amp;_xlfn.XLOOKUP(BG$2,WatchbillMONTHLY!$A$71:$U$71,OFFSET(WatchbillMONTHLY!$A$71:$U$71,1,2))),INDIRECT("_"&amp;_xlfn.XLOOKUP(BG$2,WatchbillMONTHLY!$A$71:$U$71,OFFSET(WatchbillMONTHLY!$A$71:$U$71,1,2))))=$A12,_xlfn.XLOOKUP(BG$2,WatchbillMONTHLY!$A$71:$U$71,OFFSET(WatchbillMONTHLY!$A$71:$U$71,1,2)),FALSE),TRUE,FALSE)),
IF(_xlfn.XLOOKUP(BG$2,WatchbillMONTHLY!$A$88:$U$88,OFFSET(WatchbillMONTHLY!$A$88:$U$88,1,2))=IF(_xlfn.XLOOKUP($A12,INDIRECT("_"&amp;_xlfn.XLOOKUP(BG$2,WatchbillMONTHLY!$A$88:$U$88,OFFSET(WatchbillMONTHLY!$A$88:$U$88,1,2))),INDIRECT("_"&amp;_xlfn.XLOOKUP(BG$2,WatchbillMONTHLY!$A$88:$U$88,OFFSET(WatchbillMONTHLY!$A$88:$U$88,1,2))))=$A12,_xlfn.XLOOKUP(BG$2,WatchbillMONTHLY!$A$88:$U$88,OFFSET(WatchbillMONTHLY!$A$88:$U$88,1,2)),FALSE),TRUE,FALSE)),
FALSE),FALSE)</f>
        <v>0</v>
      </c>
      <c r="BH12" s="209" t="b" cm="1">
        <f t="array" aca="1" ref="BH12" ca="1">IF(AND($A12 &gt; 0, AA12 &gt; 0,BH$2&lt;MiscFormulas!$A$5+1),
_xlfn.IFNA(
_xlfn.IFNA(
_xlfn.IFNA(
_xlfn.IFNA(
_xlfn.IFNA(
_xlfn.IFNA(
IF(_xlfn.XLOOKUP(BH$2,WatchbillMONTHLY!$A$3:$U$3,OFFSET(WatchbillMONTHLY!$A$3:$U$3,1,2))=IF(_xlfn.XLOOKUP($A12,INDIRECT("_"&amp;_xlfn.XLOOKUP(BH$2,WatchbillMONTHLY!$A$3:$U$3,OFFSET(WatchbillMONTHLY!$A$3:$U$3,1,2))),INDIRECT("_"&amp;_xlfn.XLOOKUP(BH$2,WatchbillMONTHLY!$A$3:$U$3,OFFSET(WatchbillMONTHLY!$A$3:$U$3,1,2))))=$A12,_xlfn.XLOOKUP(BH$2,WatchbillMONTHLY!$A$3:$U$3,OFFSET(WatchbillMONTHLY!$A$3:$U$3,1,2)),FALSE),TRUE,FALSE),
IF(_xlfn.XLOOKUP(BH$2,WatchbillMONTHLY!$A$20:$U$20,OFFSET(WatchbillMONTHLY!$A$20:$U$20,1,2))=IF(_xlfn.XLOOKUP($A12,INDIRECT("_"&amp;_xlfn.XLOOKUP(BH$2,WatchbillMONTHLY!$A$20:$U$20,OFFSET(WatchbillMONTHLY!$A$20:$U$20,1,2))),INDIRECT("_"&amp;_xlfn.XLOOKUP(BH$2,WatchbillMONTHLY!$A$20:$U$20,OFFSET(WatchbillMONTHLY!$A$20:$U$20,1,2))))=$A12,_xlfn.XLOOKUP(BH$2,WatchbillMONTHLY!$A$20:$U$20,OFFSET(WatchbillMONTHLY!$A$20:$U$20,1,2)),FALSE),TRUE,FALSE)),
IF(_xlfn.XLOOKUP(BH$2,WatchbillMONTHLY!$A$37:$U$37,OFFSET(WatchbillMONTHLY!$A$37:$U$37,1,2))=IF(_xlfn.XLOOKUP($A12,INDIRECT("_"&amp;_xlfn.XLOOKUP(BH$2,WatchbillMONTHLY!$A$37:$U$37,OFFSET(WatchbillMONTHLY!$A$37:$U$37,1,2))),INDIRECT("_"&amp;_xlfn.XLOOKUP(BH$2,WatchbillMONTHLY!$A$37:$U$37,OFFSET(WatchbillMONTHLY!$A$37:$U$37,1,2))))=$A12,_xlfn.XLOOKUP(BH$2,WatchbillMONTHLY!$A$37:$U$37,OFFSET(WatchbillMONTHLY!$A$37:$U$37,1,2)),FALSE),TRUE,FALSE)),
IF(_xlfn.XLOOKUP(BH$2,WatchbillMONTHLY!$A$54:$U$54,OFFSET(WatchbillMONTHLY!$A$54:$U$54,1,2))=IF(_xlfn.XLOOKUP($A12,INDIRECT("_"&amp;_xlfn.XLOOKUP(BH$2,WatchbillMONTHLY!$A$54:$U$54,OFFSET(WatchbillMONTHLY!$A$54:$U$54,1,2))),INDIRECT("_"&amp;_xlfn.XLOOKUP(BH$2,WatchbillMONTHLY!$A$54:$U$54,OFFSET(WatchbillMONTHLY!$A$54:$U$54,1,2))))=$A12,_xlfn.XLOOKUP(BH$2,WatchbillMONTHLY!$A$54:$U$54,OFFSET(WatchbillMONTHLY!$A$54:$U$54,1,2)),FALSE),TRUE,FALSE)),
IF(_xlfn.XLOOKUP(BH$2,WatchbillMONTHLY!$A$71:$U$71,OFFSET(WatchbillMONTHLY!$A$71:$U$71,1,2))=IF(_xlfn.XLOOKUP($A12,INDIRECT("_"&amp;_xlfn.XLOOKUP(BH$2,WatchbillMONTHLY!$A$71:$U$71,OFFSET(WatchbillMONTHLY!$A$71:$U$71,1,2))),INDIRECT("_"&amp;_xlfn.XLOOKUP(BH$2,WatchbillMONTHLY!$A$71:$U$71,OFFSET(WatchbillMONTHLY!$A$71:$U$71,1,2))))=$A12,_xlfn.XLOOKUP(BH$2,WatchbillMONTHLY!$A$71:$U$71,OFFSET(WatchbillMONTHLY!$A$71:$U$71,1,2)),FALSE),TRUE,FALSE)),
IF(_xlfn.XLOOKUP(BH$2,WatchbillMONTHLY!$A$88:$U$88,OFFSET(WatchbillMONTHLY!$A$88:$U$88,1,2))=IF(_xlfn.XLOOKUP($A12,INDIRECT("_"&amp;_xlfn.XLOOKUP(BH$2,WatchbillMONTHLY!$A$88:$U$88,OFFSET(WatchbillMONTHLY!$A$88:$U$88,1,2))),INDIRECT("_"&amp;_xlfn.XLOOKUP(BH$2,WatchbillMONTHLY!$A$88:$U$88,OFFSET(WatchbillMONTHLY!$A$88:$U$88,1,2))))=$A12,_xlfn.XLOOKUP(BH$2,WatchbillMONTHLY!$A$88:$U$88,OFFSET(WatchbillMONTHLY!$A$88:$U$88,1,2)),FALSE),TRUE,FALSE)),
FALSE),FALSE)</f>
        <v>0</v>
      </c>
      <c r="BI12" s="209" t="b" cm="1">
        <f t="array" aca="1" ref="BI12" ca="1">IF(AND($A12 &gt; 0, AB12 &gt; 0,BI$2&lt;MiscFormulas!$A$5+1),
_xlfn.IFNA(
_xlfn.IFNA(
_xlfn.IFNA(
_xlfn.IFNA(
_xlfn.IFNA(
_xlfn.IFNA(
IF(_xlfn.XLOOKUP(BI$2,WatchbillMONTHLY!$A$3:$U$3,OFFSET(WatchbillMONTHLY!$A$3:$U$3,1,2))=IF(_xlfn.XLOOKUP($A12,INDIRECT("_"&amp;_xlfn.XLOOKUP(BI$2,WatchbillMONTHLY!$A$3:$U$3,OFFSET(WatchbillMONTHLY!$A$3:$U$3,1,2))),INDIRECT("_"&amp;_xlfn.XLOOKUP(BI$2,WatchbillMONTHLY!$A$3:$U$3,OFFSET(WatchbillMONTHLY!$A$3:$U$3,1,2))))=$A12,_xlfn.XLOOKUP(BI$2,WatchbillMONTHLY!$A$3:$U$3,OFFSET(WatchbillMONTHLY!$A$3:$U$3,1,2)),FALSE),TRUE,FALSE),
IF(_xlfn.XLOOKUP(BI$2,WatchbillMONTHLY!$A$20:$U$20,OFFSET(WatchbillMONTHLY!$A$20:$U$20,1,2))=IF(_xlfn.XLOOKUP($A12,INDIRECT("_"&amp;_xlfn.XLOOKUP(BI$2,WatchbillMONTHLY!$A$20:$U$20,OFFSET(WatchbillMONTHLY!$A$20:$U$20,1,2))),INDIRECT("_"&amp;_xlfn.XLOOKUP(BI$2,WatchbillMONTHLY!$A$20:$U$20,OFFSET(WatchbillMONTHLY!$A$20:$U$20,1,2))))=$A12,_xlfn.XLOOKUP(BI$2,WatchbillMONTHLY!$A$20:$U$20,OFFSET(WatchbillMONTHLY!$A$20:$U$20,1,2)),FALSE),TRUE,FALSE)),
IF(_xlfn.XLOOKUP(BI$2,WatchbillMONTHLY!$A$37:$U$37,OFFSET(WatchbillMONTHLY!$A$37:$U$37,1,2))=IF(_xlfn.XLOOKUP($A12,INDIRECT("_"&amp;_xlfn.XLOOKUP(BI$2,WatchbillMONTHLY!$A$37:$U$37,OFFSET(WatchbillMONTHLY!$A$37:$U$37,1,2))),INDIRECT("_"&amp;_xlfn.XLOOKUP(BI$2,WatchbillMONTHLY!$A$37:$U$37,OFFSET(WatchbillMONTHLY!$A$37:$U$37,1,2))))=$A12,_xlfn.XLOOKUP(BI$2,WatchbillMONTHLY!$A$37:$U$37,OFFSET(WatchbillMONTHLY!$A$37:$U$37,1,2)),FALSE),TRUE,FALSE)),
IF(_xlfn.XLOOKUP(BI$2,WatchbillMONTHLY!$A$54:$U$54,OFFSET(WatchbillMONTHLY!$A$54:$U$54,1,2))=IF(_xlfn.XLOOKUP($A12,INDIRECT("_"&amp;_xlfn.XLOOKUP(BI$2,WatchbillMONTHLY!$A$54:$U$54,OFFSET(WatchbillMONTHLY!$A$54:$U$54,1,2))),INDIRECT("_"&amp;_xlfn.XLOOKUP(BI$2,WatchbillMONTHLY!$A$54:$U$54,OFFSET(WatchbillMONTHLY!$A$54:$U$54,1,2))))=$A12,_xlfn.XLOOKUP(BI$2,WatchbillMONTHLY!$A$54:$U$54,OFFSET(WatchbillMONTHLY!$A$54:$U$54,1,2)),FALSE),TRUE,FALSE)),
IF(_xlfn.XLOOKUP(BI$2,WatchbillMONTHLY!$A$71:$U$71,OFFSET(WatchbillMONTHLY!$A$71:$U$71,1,2))=IF(_xlfn.XLOOKUP($A12,INDIRECT("_"&amp;_xlfn.XLOOKUP(BI$2,WatchbillMONTHLY!$A$71:$U$71,OFFSET(WatchbillMONTHLY!$A$71:$U$71,1,2))),INDIRECT("_"&amp;_xlfn.XLOOKUP(BI$2,WatchbillMONTHLY!$A$71:$U$71,OFFSET(WatchbillMONTHLY!$A$71:$U$71,1,2))))=$A12,_xlfn.XLOOKUP(BI$2,WatchbillMONTHLY!$A$71:$U$71,OFFSET(WatchbillMONTHLY!$A$71:$U$71,1,2)),FALSE),TRUE,FALSE)),
IF(_xlfn.XLOOKUP(BI$2,WatchbillMONTHLY!$A$88:$U$88,OFFSET(WatchbillMONTHLY!$A$88:$U$88,1,2))=IF(_xlfn.XLOOKUP($A12,INDIRECT("_"&amp;_xlfn.XLOOKUP(BI$2,WatchbillMONTHLY!$A$88:$U$88,OFFSET(WatchbillMONTHLY!$A$88:$U$88,1,2))),INDIRECT("_"&amp;_xlfn.XLOOKUP(BI$2,WatchbillMONTHLY!$A$88:$U$88,OFFSET(WatchbillMONTHLY!$A$88:$U$88,1,2))))=$A12,_xlfn.XLOOKUP(BI$2,WatchbillMONTHLY!$A$88:$U$88,OFFSET(WatchbillMONTHLY!$A$88:$U$88,1,2)),FALSE),TRUE,FALSE)),
FALSE),FALSE)</f>
        <v>0</v>
      </c>
      <c r="BJ12" s="209" t="b" cm="1">
        <f t="array" aca="1" ref="BJ12" ca="1">IF(AND($A12 &gt; 0, AC12 &gt; 0,BJ$2&lt;MiscFormulas!$A$5+1),
_xlfn.IFNA(
_xlfn.IFNA(
_xlfn.IFNA(
_xlfn.IFNA(
_xlfn.IFNA(
_xlfn.IFNA(
IF(_xlfn.XLOOKUP(BJ$2,WatchbillMONTHLY!$A$3:$U$3,OFFSET(WatchbillMONTHLY!$A$3:$U$3,1,2))=IF(_xlfn.XLOOKUP($A12,INDIRECT("_"&amp;_xlfn.XLOOKUP(BJ$2,WatchbillMONTHLY!$A$3:$U$3,OFFSET(WatchbillMONTHLY!$A$3:$U$3,1,2))),INDIRECT("_"&amp;_xlfn.XLOOKUP(BJ$2,WatchbillMONTHLY!$A$3:$U$3,OFFSET(WatchbillMONTHLY!$A$3:$U$3,1,2))))=$A12,_xlfn.XLOOKUP(BJ$2,WatchbillMONTHLY!$A$3:$U$3,OFFSET(WatchbillMONTHLY!$A$3:$U$3,1,2)),FALSE),TRUE,FALSE),
IF(_xlfn.XLOOKUP(BJ$2,WatchbillMONTHLY!$A$20:$U$20,OFFSET(WatchbillMONTHLY!$A$20:$U$20,1,2))=IF(_xlfn.XLOOKUP($A12,INDIRECT("_"&amp;_xlfn.XLOOKUP(BJ$2,WatchbillMONTHLY!$A$20:$U$20,OFFSET(WatchbillMONTHLY!$A$20:$U$20,1,2))),INDIRECT("_"&amp;_xlfn.XLOOKUP(BJ$2,WatchbillMONTHLY!$A$20:$U$20,OFFSET(WatchbillMONTHLY!$A$20:$U$20,1,2))))=$A12,_xlfn.XLOOKUP(BJ$2,WatchbillMONTHLY!$A$20:$U$20,OFFSET(WatchbillMONTHLY!$A$20:$U$20,1,2)),FALSE),TRUE,FALSE)),
IF(_xlfn.XLOOKUP(BJ$2,WatchbillMONTHLY!$A$37:$U$37,OFFSET(WatchbillMONTHLY!$A$37:$U$37,1,2))=IF(_xlfn.XLOOKUP($A12,INDIRECT("_"&amp;_xlfn.XLOOKUP(BJ$2,WatchbillMONTHLY!$A$37:$U$37,OFFSET(WatchbillMONTHLY!$A$37:$U$37,1,2))),INDIRECT("_"&amp;_xlfn.XLOOKUP(BJ$2,WatchbillMONTHLY!$A$37:$U$37,OFFSET(WatchbillMONTHLY!$A$37:$U$37,1,2))))=$A12,_xlfn.XLOOKUP(BJ$2,WatchbillMONTHLY!$A$37:$U$37,OFFSET(WatchbillMONTHLY!$A$37:$U$37,1,2)),FALSE),TRUE,FALSE)),
IF(_xlfn.XLOOKUP(BJ$2,WatchbillMONTHLY!$A$54:$U$54,OFFSET(WatchbillMONTHLY!$A$54:$U$54,1,2))=IF(_xlfn.XLOOKUP($A12,INDIRECT("_"&amp;_xlfn.XLOOKUP(BJ$2,WatchbillMONTHLY!$A$54:$U$54,OFFSET(WatchbillMONTHLY!$A$54:$U$54,1,2))),INDIRECT("_"&amp;_xlfn.XLOOKUP(BJ$2,WatchbillMONTHLY!$A$54:$U$54,OFFSET(WatchbillMONTHLY!$A$54:$U$54,1,2))))=$A12,_xlfn.XLOOKUP(BJ$2,WatchbillMONTHLY!$A$54:$U$54,OFFSET(WatchbillMONTHLY!$A$54:$U$54,1,2)),FALSE),TRUE,FALSE)),
IF(_xlfn.XLOOKUP(BJ$2,WatchbillMONTHLY!$A$71:$U$71,OFFSET(WatchbillMONTHLY!$A$71:$U$71,1,2))=IF(_xlfn.XLOOKUP($A12,INDIRECT("_"&amp;_xlfn.XLOOKUP(BJ$2,WatchbillMONTHLY!$A$71:$U$71,OFFSET(WatchbillMONTHLY!$A$71:$U$71,1,2))),INDIRECT("_"&amp;_xlfn.XLOOKUP(BJ$2,WatchbillMONTHLY!$A$71:$U$71,OFFSET(WatchbillMONTHLY!$A$71:$U$71,1,2))))=$A12,_xlfn.XLOOKUP(BJ$2,WatchbillMONTHLY!$A$71:$U$71,OFFSET(WatchbillMONTHLY!$A$71:$U$71,1,2)),FALSE),TRUE,FALSE)),
IF(_xlfn.XLOOKUP(BJ$2,WatchbillMONTHLY!$A$88:$U$88,OFFSET(WatchbillMONTHLY!$A$88:$U$88,1,2))=IF(_xlfn.XLOOKUP($A12,INDIRECT("_"&amp;_xlfn.XLOOKUP(BJ$2,WatchbillMONTHLY!$A$88:$U$88,OFFSET(WatchbillMONTHLY!$A$88:$U$88,1,2))),INDIRECT("_"&amp;_xlfn.XLOOKUP(BJ$2,WatchbillMONTHLY!$A$88:$U$88,OFFSET(WatchbillMONTHLY!$A$88:$U$88,1,2))))=$A12,_xlfn.XLOOKUP(BJ$2,WatchbillMONTHLY!$A$88:$U$88,OFFSET(WatchbillMONTHLY!$A$88:$U$88,1,2)),FALSE),TRUE,FALSE)),
FALSE),FALSE)</f>
        <v>0</v>
      </c>
      <c r="BK12" s="209" t="b" cm="1">
        <f t="array" aca="1" ref="BK12" ca="1">IF(AND($A12 &gt; 0, AD12 &gt; 0,BK$2&lt;MiscFormulas!$A$5+1),
_xlfn.IFNA(
_xlfn.IFNA(
_xlfn.IFNA(
_xlfn.IFNA(
_xlfn.IFNA(
_xlfn.IFNA(
IF(_xlfn.XLOOKUP(BK$2,WatchbillMONTHLY!$A$3:$U$3,OFFSET(WatchbillMONTHLY!$A$3:$U$3,1,2))=IF(_xlfn.XLOOKUP($A12,INDIRECT("_"&amp;_xlfn.XLOOKUP(BK$2,WatchbillMONTHLY!$A$3:$U$3,OFFSET(WatchbillMONTHLY!$A$3:$U$3,1,2))),INDIRECT("_"&amp;_xlfn.XLOOKUP(BK$2,WatchbillMONTHLY!$A$3:$U$3,OFFSET(WatchbillMONTHLY!$A$3:$U$3,1,2))))=$A12,_xlfn.XLOOKUP(BK$2,WatchbillMONTHLY!$A$3:$U$3,OFFSET(WatchbillMONTHLY!$A$3:$U$3,1,2)),FALSE),TRUE,FALSE),
IF(_xlfn.XLOOKUP(BK$2,WatchbillMONTHLY!$A$20:$U$20,OFFSET(WatchbillMONTHLY!$A$20:$U$20,1,2))=IF(_xlfn.XLOOKUP($A12,INDIRECT("_"&amp;_xlfn.XLOOKUP(BK$2,WatchbillMONTHLY!$A$20:$U$20,OFFSET(WatchbillMONTHLY!$A$20:$U$20,1,2))),INDIRECT("_"&amp;_xlfn.XLOOKUP(BK$2,WatchbillMONTHLY!$A$20:$U$20,OFFSET(WatchbillMONTHLY!$A$20:$U$20,1,2))))=$A12,_xlfn.XLOOKUP(BK$2,WatchbillMONTHLY!$A$20:$U$20,OFFSET(WatchbillMONTHLY!$A$20:$U$20,1,2)),FALSE),TRUE,FALSE)),
IF(_xlfn.XLOOKUP(BK$2,WatchbillMONTHLY!$A$37:$U$37,OFFSET(WatchbillMONTHLY!$A$37:$U$37,1,2))=IF(_xlfn.XLOOKUP($A12,INDIRECT("_"&amp;_xlfn.XLOOKUP(BK$2,WatchbillMONTHLY!$A$37:$U$37,OFFSET(WatchbillMONTHLY!$A$37:$U$37,1,2))),INDIRECT("_"&amp;_xlfn.XLOOKUP(BK$2,WatchbillMONTHLY!$A$37:$U$37,OFFSET(WatchbillMONTHLY!$A$37:$U$37,1,2))))=$A12,_xlfn.XLOOKUP(BK$2,WatchbillMONTHLY!$A$37:$U$37,OFFSET(WatchbillMONTHLY!$A$37:$U$37,1,2)),FALSE),TRUE,FALSE)),
IF(_xlfn.XLOOKUP(BK$2,WatchbillMONTHLY!$A$54:$U$54,OFFSET(WatchbillMONTHLY!$A$54:$U$54,1,2))=IF(_xlfn.XLOOKUP($A12,INDIRECT("_"&amp;_xlfn.XLOOKUP(BK$2,WatchbillMONTHLY!$A$54:$U$54,OFFSET(WatchbillMONTHLY!$A$54:$U$54,1,2))),INDIRECT("_"&amp;_xlfn.XLOOKUP(BK$2,WatchbillMONTHLY!$A$54:$U$54,OFFSET(WatchbillMONTHLY!$A$54:$U$54,1,2))))=$A12,_xlfn.XLOOKUP(BK$2,WatchbillMONTHLY!$A$54:$U$54,OFFSET(WatchbillMONTHLY!$A$54:$U$54,1,2)),FALSE),TRUE,FALSE)),
IF(_xlfn.XLOOKUP(BK$2,WatchbillMONTHLY!$A$71:$U$71,OFFSET(WatchbillMONTHLY!$A$71:$U$71,1,2))=IF(_xlfn.XLOOKUP($A12,INDIRECT("_"&amp;_xlfn.XLOOKUP(BK$2,WatchbillMONTHLY!$A$71:$U$71,OFFSET(WatchbillMONTHLY!$A$71:$U$71,1,2))),INDIRECT("_"&amp;_xlfn.XLOOKUP(BK$2,WatchbillMONTHLY!$A$71:$U$71,OFFSET(WatchbillMONTHLY!$A$71:$U$71,1,2))))=$A12,_xlfn.XLOOKUP(BK$2,WatchbillMONTHLY!$A$71:$U$71,OFFSET(WatchbillMONTHLY!$A$71:$U$71,1,2)),FALSE),TRUE,FALSE)),
IF(_xlfn.XLOOKUP(BK$2,WatchbillMONTHLY!$A$88:$U$88,OFFSET(WatchbillMONTHLY!$A$88:$U$88,1,2))=IF(_xlfn.XLOOKUP($A12,INDIRECT("_"&amp;_xlfn.XLOOKUP(BK$2,WatchbillMONTHLY!$A$88:$U$88,OFFSET(WatchbillMONTHLY!$A$88:$U$88,1,2))),INDIRECT("_"&amp;_xlfn.XLOOKUP(BK$2,WatchbillMONTHLY!$A$88:$U$88,OFFSET(WatchbillMONTHLY!$A$88:$U$88,1,2))))=$A12,_xlfn.XLOOKUP(BK$2,WatchbillMONTHLY!$A$88:$U$88,OFFSET(WatchbillMONTHLY!$A$88:$U$88,1,2)),FALSE),TRUE,FALSE)),
FALSE),FALSE)</f>
        <v>0</v>
      </c>
      <c r="BL12" s="209" t="b" cm="1">
        <f t="array" aca="1" ref="BL12" ca="1">IF(AND($A12 &gt; 0, AE12 &gt; 0,BL$2&lt;MiscFormulas!$A$5+1),
_xlfn.IFNA(
_xlfn.IFNA(
_xlfn.IFNA(
_xlfn.IFNA(
_xlfn.IFNA(
_xlfn.IFNA(
IF(_xlfn.XLOOKUP(BL$2,WatchbillMONTHLY!$A$3:$U$3,OFFSET(WatchbillMONTHLY!$A$3:$U$3,1,2))=IF(_xlfn.XLOOKUP($A12,INDIRECT("_"&amp;_xlfn.XLOOKUP(BL$2,WatchbillMONTHLY!$A$3:$U$3,OFFSET(WatchbillMONTHLY!$A$3:$U$3,1,2))),INDIRECT("_"&amp;_xlfn.XLOOKUP(BL$2,WatchbillMONTHLY!$A$3:$U$3,OFFSET(WatchbillMONTHLY!$A$3:$U$3,1,2))))=$A12,_xlfn.XLOOKUP(BL$2,WatchbillMONTHLY!$A$3:$U$3,OFFSET(WatchbillMONTHLY!$A$3:$U$3,1,2)),FALSE),TRUE,FALSE),
IF(_xlfn.XLOOKUP(BL$2,WatchbillMONTHLY!$A$20:$U$20,OFFSET(WatchbillMONTHLY!$A$20:$U$20,1,2))=IF(_xlfn.XLOOKUP($A12,INDIRECT("_"&amp;_xlfn.XLOOKUP(BL$2,WatchbillMONTHLY!$A$20:$U$20,OFFSET(WatchbillMONTHLY!$A$20:$U$20,1,2))),INDIRECT("_"&amp;_xlfn.XLOOKUP(BL$2,WatchbillMONTHLY!$A$20:$U$20,OFFSET(WatchbillMONTHLY!$A$20:$U$20,1,2))))=$A12,_xlfn.XLOOKUP(BL$2,WatchbillMONTHLY!$A$20:$U$20,OFFSET(WatchbillMONTHLY!$A$20:$U$20,1,2)),FALSE),TRUE,FALSE)),
IF(_xlfn.XLOOKUP(BL$2,WatchbillMONTHLY!$A$37:$U$37,OFFSET(WatchbillMONTHLY!$A$37:$U$37,1,2))=IF(_xlfn.XLOOKUP($A12,INDIRECT("_"&amp;_xlfn.XLOOKUP(BL$2,WatchbillMONTHLY!$A$37:$U$37,OFFSET(WatchbillMONTHLY!$A$37:$U$37,1,2))),INDIRECT("_"&amp;_xlfn.XLOOKUP(BL$2,WatchbillMONTHLY!$A$37:$U$37,OFFSET(WatchbillMONTHLY!$A$37:$U$37,1,2))))=$A12,_xlfn.XLOOKUP(BL$2,WatchbillMONTHLY!$A$37:$U$37,OFFSET(WatchbillMONTHLY!$A$37:$U$37,1,2)),FALSE),TRUE,FALSE)),
IF(_xlfn.XLOOKUP(BL$2,WatchbillMONTHLY!$A$54:$U$54,OFFSET(WatchbillMONTHLY!$A$54:$U$54,1,2))=IF(_xlfn.XLOOKUP($A12,INDIRECT("_"&amp;_xlfn.XLOOKUP(BL$2,WatchbillMONTHLY!$A$54:$U$54,OFFSET(WatchbillMONTHLY!$A$54:$U$54,1,2))),INDIRECT("_"&amp;_xlfn.XLOOKUP(BL$2,WatchbillMONTHLY!$A$54:$U$54,OFFSET(WatchbillMONTHLY!$A$54:$U$54,1,2))))=$A12,_xlfn.XLOOKUP(BL$2,WatchbillMONTHLY!$A$54:$U$54,OFFSET(WatchbillMONTHLY!$A$54:$U$54,1,2)),FALSE),TRUE,FALSE)),
IF(_xlfn.XLOOKUP(BL$2,WatchbillMONTHLY!$A$71:$U$71,OFFSET(WatchbillMONTHLY!$A$71:$U$71,1,2))=IF(_xlfn.XLOOKUP($A12,INDIRECT("_"&amp;_xlfn.XLOOKUP(BL$2,WatchbillMONTHLY!$A$71:$U$71,OFFSET(WatchbillMONTHLY!$A$71:$U$71,1,2))),INDIRECT("_"&amp;_xlfn.XLOOKUP(BL$2,WatchbillMONTHLY!$A$71:$U$71,OFFSET(WatchbillMONTHLY!$A$71:$U$71,1,2))))=$A12,_xlfn.XLOOKUP(BL$2,WatchbillMONTHLY!$A$71:$U$71,OFFSET(WatchbillMONTHLY!$A$71:$U$71,1,2)),FALSE),TRUE,FALSE)),
IF(_xlfn.XLOOKUP(BL$2,WatchbillMONTHLY!$A$88:$U$88,OFFSET(WatchbillMONTHLY!$A$88:$U$88,1,2))=IF(_xlfn.XLOOKUP($A12,INDIRECT("_"&amp;_xlfn.XLOOKUP(BL$2,WatchbillMONTHLY!$A$88:$U$88,OFFSET(WatchbillMONTHLY!$A$88:$U$88,1,2))),INDIRECT("_"&amp;_xlfn.XLOOKUP(BL$2,WatchbillMONTHLY!$A$88:$U$88,OFFSET(WatchbillMONTHLY!$A$88:$U$88,1,2))))=$A12,_xlfn.XLOOKUP(BL$2,WatchbillMONTHLY!$A$88:$U$88,OFFSET(WatchbillMONTHLY!$A$88:$U$88,1,2)),FALSE),TRUE,FALSE)),
FALSE),FALSE)</f>
        <v>0</v>
      </c>
      <c r="BM12" s="209" t="b" cm="1">
        <f t="array" aca="1" ref="BM12" ca="1">IF(AND($A12 &gt; 0, AF12 &gt; 0,BM$2&lt;MiscFormulas!$A$5+1),
_xlfn.IFNA(
_xlfn.IFNA(
_xlfn.IFNA(
_xlfn.IFNA(
_xlfn.IFNA(
_xlfn.IFNA(
IF(_xlfn.XLOOKUP(BM$2,WatchbillMONTHLY!$A$3:$U$3,OFFSET(WatchbillMONTHLY!$A$3:$U$3,1,2))=IF(_xlfn.XLOOKUP($A12,INDIRECT("_"&amp;_xlfn.XLOOKUP(BM$2,WatchbillMONTHLY!$A$3:$U$3,OFFSET(WatchbillMONTHLY!$A$3:$U$3,1,2))),INDIRECT("_"&amp;_xlfn.XLOOKUP(BM$2,WatchbillMONTHLY!$A$3:$U$3,OFFSET(WatchbillMONTHLY!$A$3:$U$3,1,2))))=$A12,_xlfn.XLOOKUP(BM$2,WatchbillMONTHLY!$A$3:$U$3,OFFSET(WatchbillMONTHLY!$A$3:$U$3,1,2)),FALSE),TRUE,FALSE),
IF(_xlfn.XLOOKUP(BM$2,WatchbillMONTHLY!$A$20:$U$20,OFFSET(WatchbillMONTHLY!$A$20:$U$20,1,2))=IF(_xlfn.XLOOKUP($A12,INDIRECT("_"&amp;_xlfn.XLOOKUP(BM$2,WatchbillMONTHLY!$A$20:$U$20,OFFSET(WatchbillMONTHLY!$A$20:$U$20,1,2))),INDIRECT("_"&amp;_xlfn.XLOOKUP(BM$2,WatchbillMONTHLY!$A$20:$U$20,OFFSET(WatchbillMONTHLY!$A$20:$U$20,1,2))))=$A12,_xlfn.XLOOKUP(BM$2,WatchbillMONTHLY!$A$20:$U$20,OFFSET(WatchbillMONTHLY!$A$20:$U$20,1,2)),FALSE),TRUE,FALSE)),
IF(_xlfn.XLOOKUP(BM$2,WatchbillMONTHLY!$A$37:$U$37,OFFSET(WatchbillMONTHLY!$A$37:$U$37,1,2))=IF(_xlfn.XLOOKUP($A12,INDIRECT("_"&amp;_xlfn.XLOOKUP(BM$2,WatchbillMONTHLY!$A$37:$U$37,OFFSET(WatchbillMONTHLY!$A$37:$U$37,1,2))),INDIRECT("_"&amp;_xlfn.XLOOKUP(BM$2,WatchbillMONTHLY!$A$37:$U$37,OFFSET(WatchbillMONTHLY!$A$37:$U$37,1,2))))=$A12,_xlfn.XLOOKUP(BM$2,WatchbillMONTHLY!$A$37:$U$37,OFFSET(WatchbillMONTHLY!$A$37:$U$37,1,2)),FALSE),TRUE,FALSE)),
IF(_xlfn.XLOOKUP(BM$2,WatchbillMONTHLY!$A$54:$U$54,OFFSET(WatchbillMONTHLY!$A$54:$U$54,1,2))=IF(_xlfn.XLOOKUP($A12,INDIRECT("_"&amp;_xlfn.XLOOKUP(BM$2,WatchbillMONTHLY!$A$54:$U$54,OFFSET(WatchbillMONTHLY!$A$54:$U$54,1,2))),INDIRECT("_"&amp;_xlfn.XLOOKUP(BM$2,WatchbillMONTHLY!$A$54:$U$54,OFFSET(WatchbillMONTHLY!$A$54:$U$54,1,2))))=$A12,_xlfn.XLOOKUP(BM$2,WatchbillMONTHLY!$A$54:$U$54,OFFSET(WatchbillMONTHLY!$A$54:$U$54,1,2)),FALSE),TRUE,FALSE)),
IF(_xlfn.XLOOKUP(BM$2,WatchbillMONTHLY!$A$71:$U$71,OFFSET(WatchbillMONTHLY!$A$71:$U$71,1,2))=IF(_xlfn.XLOOKUP($A12,INDIRECT("_"&amp;_xlfn.XLOOKUP(BM$2,WatchbillMONTHLY!$A$71:$U$71,OFFSET(WatchbillMONTHLY!$A$71:$U$71,1,2))),INDIRECT("_"&amp;_xlfn.XLOOKUP(BM$2,WatchbillMONTHLY!$A$71:$U$71,OFFSET(WatchbillMONTHLY!$A$71:$U$71,1,2))))=$A12,_xlfn.XLOOKUP(BM$2,WatchbillMONTHLY!$A$71:$U$71,OFFSET(WatchbillMONTHLY!$A$71:$U$71,1,2)),FALSE),TRUE,FALSE)),
IF(_xlfn.XLOOKUP(BM$2,WatchbillMONTHLY!$A$88:$U$88,OFFSET(WatchbillMONTHLY!$A$88:$U$88,1,2))=IF(_xlfn.XLOOKUP($A12,INDIRECT("_"&amp;_xlfn.XLOOKUP(BM$2,WatchbillMONTHLY!$A$88:$U$88,OFFSET(WatchbillMONTHLY!$A$88:$U$88,1,2))),INDIRECT("_"&amp;_xlfn.XLOOKUP(BM$2,WatchbillMONTHLY!$A$88:$U$88,OFFSET(WatchbillMONTHLY!$A$88:$U$88,1,2))))=$A12,_xlfn.XLOOKUP(BM$2,WatchbillMONTHLY!$A$88:$U$88,OFFSET(WatchbillMONTHLY!$A$88:$U$88,1,2)),FALSE),TRUE,FALSE)),
FALSE),FALSE)</f>
        <v>0</v>
      </c>
      <c r="BN12" s="209" t="b" cm="1">
        <f t="array" aca="1" ref="BN12" ca="1">IF(AND($A12 &gt; 0, AG12 &gt; 0,BN$2&lt;MiscFormulas!$A$5+1),
_xlfn.IFNA(
_xlfn.IFNA(
_xlfn.IFNA(
_xlfn.IFNA(
_xlfn.IFNA(
_xlfn.IFNA(
IF(_xlfn.XLOOKUP(BN$2,WatchbillMONTHLY!$A$3:$U$3,OFFSET(WatchbillMONTHLY!$A$3:$U$3,1,2))=IF(_xlfn.XLOOKUP($A12,INDIRECT("_"&amp;_xlfn.XLOOKUP(BN$2,WatchbillMONTHLY!$A$3:$U$3,OFFSET(WatchbillMONTHLY!$A$3:$U$3,1,2))),INDIRECT("_"&amp;_xlfn.XLOOKUP(BN$2,WatchbillMONTHLY!$A$3:$U$3,OFFSET(WatchbillMONTHLY!$A$3:$U$3,1,2))))=$A12,_xlfn.XLOOKUP(BN$2,WatchbillMONTHLY!$A$3:$U$3,OFFSET(WatchbillMONTHLY!$A$3:$U$3,1,2)),FALSE),TRUE,FALSE),
IF(_xlfn.XLOOKUP(BN$2,WatchbillMONTHLY!$A$20:$U$20,OFFSET(WatchbillMONTHLY!$A$20:$U$20,1,2))=IF(_xlfn.XLOOKUP($A12,INDIRECT("_"&amp;_xlfn.XLOOKUP(BN$2,WatchbillMONTHLY!$A$20:$U$20,OFFSET(WatchbillMONTHLY!$A$20:$U$20,1,2))),INDIRECT("_"&amp;_xlfn.XLOOKUP(BN$2,WatchbillMONTHLY!$A$20:$U$20,OFFSET(WatchbillMONTHLY!$A$20:$U$20,1,2))))=$A12,_xlfn.XLOOKUP(BN$2,WatchbillMONTHLY!$A$20:$U$20,OFFSET(WatchbillMONTHLY!$A$20:$U$20,1,2)),FALSE),TRUE,FALSE)),
IF(_xlfn.XLOOKUP(BN$2,WatchbillMONTHLY!$A$37:$U$37,OFFSET(WatchbillMONTHLY!$A$37:$U$37,1,2))=IF(_xlfn.XLOOKUP($A12,INDIRECT("_"&amp;_xlfn.XLOOKUP(BN$2,WatchbillMONTHLY!$A$37:$U$37,OFFSET(WatchbillMONTHLY!$A$37:$U$37,1,2))),INDIRECT("_"&amp;_xlfn.XLOOKUP(BN$2,WatchbillMONTHLY!$A$37:$U$37,OFFSET(WatchbillMONTHLY!$A$37:$U$37,1,2))))=$A12,_xlfn.XLOOKUP(BN$2,WatchbillMONTHLY!$A$37:$U$37,OFFSET(WatchbillMONTHLY!$A$37:$U$37,1,2)),FALSE),TRUE,FALSE)),
IF(_xlfn.XLOOKUP(BN$2,WatchbillMONTHLY!$A$54:$U$54,OFFSET(WatchbillMONTHLY!$A$54:$U$54,1,2))=IF(_xlfn.XLOOKUP($A12,INDIRECT("_"&amp;_xlfn.XLOOKUP(BN$2,WatchbillMONTHLY!$A$54:$U$54,OFFSET(WatchbillMONTHLY!$A$54:$U$54,1,2))),INDIRECT("_"&amp;_xlfn.XLOOKUP(BN$2,WatchbillMONTHLY!$A$54:$U$54,OFFSET(WatchbillMONTHLY!$A$54:$U$54,1,2))))=$A12,_xlfn.XLOOKUP(BN$2,WatchbillMONTHLY!$A$54:$U$54,OFFSET(WatchbillMONTHLY!$A$54:$U$54,1,2)),FALSE),TRUE,FALSE)),
IF(_xlfn.XLOOKUP(BN$2,WatchbillMONTHLY!$A$71:$U$71,OFFSET(WatchbillMONTHLY!$A$71:$U$71,1,2))=IF(_xlfn.XLOOKUP($A12,INDIRECT("_"&amp;_xlfn.XLOOKUP(BN$2,WatchbillMONTHLY!$A$71:$U$71,OFFSET(WatchbillMONTHLY!$A$71:$U$71,1,2))),INDIRECT("_"&amp;_xlfn.XLOOKUP(BN$2,WatchbillMONTHLY!$A$71:$U$71,OFFSET(WatchbillMONTHLY!$A$71:$U$71,1,2))))=$A12,_xlfn.XLOOKUP(BN$2,WatchbillMONTHLY!$A$71:$U$71,OFFSET(WatchbillMONTHLY!$A$71:$U$71,1,2)),FALSE),TRUE,FALSE)),
IF(_xlfn.XLOOKUP(BN$2,WatchbillMONTHLY!$A$88:$U$88,OFFSET(WatchbillMONTHLY!$A$88:$U$88,1,2))=IF(_xlfn.XLOOKUP($A12,INDIRECT("_"&amp;_xlfn.XLOOKUP(BN$2,WatchbillMONTHLY!$A$88:$U$88,OFFSET(WatchbillMONTHLY!$A$88:$U$88,1,2))),INDIRECT("_"&amp;_xlfn.XLOOKUP(BN$2,WatchbillMONTHLY!$A$88:$U$88,OFFSET(WatchbillMONTHLY!$A$88:$U$88,1,2))))=$A12,_xlfn.XLOOKUP(BN$2,WatchbillMONTHLY!$A$88:$U$88,OFFSET(WatchbillMONTHLY!$A$88:$U$88,1,2)),FALSE),TRUE,FALSE)),
FALSE),FALSE)</f>
        <v>0</v>
      </c>
      <c r="BO12" s="209" t="b" cm="1">
        <f t="array" aca="1" ref="BO12" ca="1">IF(
    AND($A12 &gt; 0, AH12 &gt; 0,BO$2&lt;MiscFormulas!$A$5+1),
    ISNUMBER(
        MATCH($A12,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2" s="210"/>
    </row>
    <row r="13" spans="1:73" x14ac:dyDescent="0.35">
      <c r="A13" t="str">
        <v>EX3 Ashley, W.</v>
      </c>
      <c r="B13" s="214" t="str">
        <v>EX3 Ashley, Wallbridge</v>
      </c>
      <c r="C13" s="218"/>
      <c r="D13" s="230" t="s">
        <v>266</v>
      </c>
      <c r="E13" s="231"/>
      <c r="F13" s="231"/>
      <c r="G13" s="231"/>
      <c r="H13" s="231"/>
      <c r="I13" s="231"/>
      <c r="J13" s="231" t="s">
        <v>266</v>
      </c>
      <c r="K13" s="231"/>
      <c r="L13" s="231"/>
      <c r="M13" s="231"/>
      <c r="N13" s="231"/>
      <c r="O13" s="231"/>
      <c r="P13" s="231"/>
      <c r="Q13" s="231"/>
      <c r="R13" s="231"/>
      <c r="S13" s="231" t="s">
        <v>266</v>
      </c>
      <c r="T13" s="231"/>
      <c r="U13" s="231" t="s">
        <v>266</v>
      </c>
      <c r="V13" s="231"/>
      <c r="W13" s="231"/>
      <c r="X13" s="231"/>
      <c r="Y13" s="231"/>
      <c r="Z13" s="231" t="s">
        <v>266</v>
      </c>
      <c r="AA13" s="231"/>
      <c r="AB13" s="231"/>
      <c r="AC13" s="231"/>
      <c r="AD13" s="231"/>
      <c r="AE13" s="231"/>
      <c r="AF13" s="231"/>
      <c r="AG13" s="231"/>
      <c r="AH13" s="179"/>
      <c r="AI13" s="209"/>
      <c r="AJ13" s="209" t="str" cm="1">
        <f t="array" aca="1" ref="AJ13" ca="1">IF(OR(AK13:BN13=TRUE),$A13&amp;" :  ","")&amp;_xlfn.TEXTJOIN(" | ",TRUE,IF(AK13:BN13=TRUE,$AK$2:$BN$2,""))</f>
        <v/>
      </c>
      <c r="AK13" s="209" t="b" cm="1">
        <f t="array" aca="1" ref="AK13" ca="1">IF(AND($A13 &gt; 0, D13 &gt; 0,AK$2&lt;MiscFormulas!$A$5+1),
_xlfn.IFNA(
_xlfn.IFNA(
_xlfn.IFNA(
_xlfn.IFNA(
_xlfn.IFNA(
_xlfn.IFNA(
IF(_xlfn.XLOOKUP(AK$2,WatchbillMONTHLY!$A$3:$U$3,OFFSET(WatchbillMONTHLY!$A$3:$U$3,1,2))=IF(_xlfn.XLOOKUP($A13,INDIRECT("_"&amp;_xlfn.XLOOKUP(AK$2,WatchbillMONTHLY!$A$3:$U$3,OFFSET(WatchbillMONTHLY!$A$3:$U$3,1,2))),INDIRECT("_"&amp;_xlfn.XLOOKUP(AK$2,WatchbillMONTHLY!$A$3:$U$3,OFFSET(WatchbillMONTHLY!$A$3:$U$3,1,2))))=$A13,_xlfn.XLOOKUP(AK$2,WatchbillMONTHLY!$A$3:$U$3,OFFSET(WatchbillMONTHLY!$A$3:$U$3,1,2)),FALSE),TRUE,FALSE),
IF(_xlfn.XLOOKUP(AK$2,WatchbillMONTHLY!$A$20:$U$20,OFFSET(WatchbillMONTHLY!$A$20:$U$20,1,2))=IF(_xlfn.XLOOKUP($A13,INDIRECT("_"&amp;_xlfn.XLOOKUP(AK$2,WatchbillMONTHLY!$A$20:$U$20,OFFSET(WatchbillMONTHLY!$A$20:$U$20,1,2))),INDIRECT("_"&amp;_xlfn.XLOOKUP(AK$2,WatchbillMONTHLY!$A$20:$U$20,OFFSET(WatchbillMONTHLY!$A$20:$U$20,1,2))))=$A13,_xlfn.XLOOKUP(AK$2,WatchbillMONTHLY!$A$20:$U$20,OFFSET(WatchbillMONTHLY!$A$20:$U$20,1,2)),FALSE),TRUE,FALSE)),
IF(_xlfn.XLOOKUP(AK$2,WatchbillMONTHLY!$A$37:$U$37,OFFSET(WatchbillMONTHLY!$A$37:$U$37,1,2))=IF(_xlfn.XLOOKUP($A13,INDIRECT("_"&amp;_xlfn.XLOOKUP(AK$2,WatchbillMONTHLY!$A$37:$U$37,OFFSET(WatchbillMONTHLY!$A$37:$U$37,1,2))),INDIRECT("_"&amp;_xlfn.XLOOKUP(AK$2,WatchbillMONTHLY!$A$37:$U$37,OFFSET(WatchbillMONTHLY!$A$37:$U$37,1,2))))=$A13,_xlfn.XLOOKUP(AK$2,WatchbillMONTHLY!$A$37:$U$37,OFFSET(WatchbillMONTHLY!$A$37:$U$37,1,2)),FALSE),TRUE,FALSE)),
IF(_xlfn.XLOOKUP(AK$2,WatchbillMONTHLY!$A$54:$U$54,OFFSET(WatchbillMONTHLY!$A$54:$U$54,1,2))=IF(_xlfn.XLOOKUP($A13,INDIRECT("_"&amp;_xlfn.XLOOKUP(AK$2,WatchbillMONTHLY!$A$54:$U$54,OFFSET(WatchbillMONTHLY!$A$54:$U$54,1,2))),INDIRECT("_"&amp;_xlfn.XLOOKUP(AK$2,WatchbillMONTHLY!$A$54:$U$54,OFFSET(WatchbillMONTHLY!$A$54:$U$54,1,2))))=$A13,_xlfn.XLOOKUP(AK$2,WatchbillMONTHLY!$A$54:$U$54,OFFSET(WatchbillMONTHLY!$A$54:$U$54,1,2)),FALSE),TRUE,FALSE)),
IF(_xlfn.XLOOKUP(AK$2,WatchbillMONTHLY!$A$71:$U$71,OFFSET(WatchbillMONTHLY!$A$71:$U$71,1,2))=IF(_xlfn.XLOOKUP($A13,INDIRECT("_"&amp;_xlfn.XLOOKUP(AK$2,WatchbillMONTHLY!$A$71:$U$71,OFFSET(WatchbillMONTHLY!$A$71:$U$71,1,2))),INDIRECT("_"&amp;_xlfn.XLOOKUP(AK$2,WatchbillMONTHLY!$A$71:$U$71,OFFSET(WatchbillMONTHLY!$A$71:$U$71,1,2))))=$A13,_xlfn.XLOOKUP(AK$2,WatchbillMONTHLY!$A$71:$U$71,OFFSET(WatchbillMONTHLY!$A$71:$U$71,1,2)),FALSE),TRUE,FALSE)),
IF(_xlfn.XLOOKUP(AK$2,WatchbillMONTHLY!$A$88:$U$88,OFFSET(WatchbillMONTHLY!$A$88:$U$88,1,2))=IF(_xlfn.XLOOKUP($A13,INDIRECT("_"&amp;_xlfn.XLOOKUP(AK$2,WatchbillMONTHLY!$A$88:$U$88,OFFSET(WatchbillMONTHLY!$A$88:$U$88,1,2))),INDIRECT("_"&amp;_xlfn.XLOOKUP(AK$2,WatchbillMONTHLY!$A$88:$U$88,OFFSET(WatchbillMONTHLY!$A$88:$U$88,1,2))))=$A13,_xlfn.XLOOKUP(AK$2,WatchbillMONTHLY!$A$88:$U$88,OFFSET(WatchbillMONTHLY!$A$88:$U$88,1,2)),FALSE),TRUE,FALSE)),
FALSE),FALSE)</f>
        <v>0</v>
      </c>
      <c r="AL13" s="209" t="b" cm="1">
        <f t="array" aca="1" ref="AL13" ca="1">IF(AND($A13 &gt; 0, E13 &gt; 0,AL$2&lt;MiscFormulas!$A$5+1),
_xlfn.IFNA(
_xlfn.IFNA(
_xlfn.IFNA(
_xlfn.IFNA(
_xlfn.IFNA(
_xlfn.IFNA(
IF(_xlfn.XLOOKUP(AL$2,WatchbillMONTHLY!$A$3:$U$3,OFFSET(WatchbillMONTHLY!$A$3:$U$3,1,2))=IF(_xlfn.XLOOKUP($A13,INDIRECT("_"&amp;_xlfn.XLOOKUP(AL$2,WatchbillMONTHLY!$A$3:$U$3,OFFSET(WatchbillMONTHLY!$A$3:$U$3,1,2))),INDIRECT("_"&amp;_xlfn.XLOOKUP(AL$2,WatchbillMONTHLY!$A$3:$U$3,OFFSET(WatchbillMONTHLY!$A$3:$U$3,1,2))))=$A13,_xlfn.XLOOKUP(AL$2,WatchbillMONTHLY!$A$3:$U$3,OFFSET(WatchbillMONTHLY!$A$3:$U$3,1,2)),FALSE),TRUE,FALSE),
IF(_xlfn.XLOOKUP(AL$2,WatchbillMONTHLY!$A$20:$U$20,OFFSET(WatchbillMONTHLY!$A$20:$U$20,1,2))=IF(_xlfn.XLOOKUP($A13,INDIRECT("_"&amp;_xlfn.XLOOKUP(AL$2,WatchbillMONTHLY!$A$20:$U$20,OFFSET(WatchbillMONTHLY!$A$20:$U$20,1,2))),INDIRECT("_"&amp;_xlfn.XLOOKUP(AL$2,WatchbillMONTHLY!$A$20:$U$20,OFFSET(WatchbillMONTHLY!$A$20:$U$20,1,2))))=$A13,_xlfn.XLOOKUP(AL$2,WatchbillMONTHLY!$A$20:$U$20,OFFSET(WatchbillMONTHLY!$A$20:$U$20,1,2)),FALSE),TRUE,FALSE)),
IF(_xlfn.XLOOKUP(AL$2,WatchbillMONTHLY!$A$37:$U$37,OFFSET(WatchbillMONTHLY!$A$37:$U$37,1,2))=IF(_xlfn.XLOOKUP($A13,INDIRECT("_"&amp;_xlfn.XLOOKUP(AL$2,WatchbillMONTHLY!$A$37:$U$37,OFFSET(WatchbillMONTHLY!$A$37:$U$37,1,2))),INDIRECT("_"&amp;_xlfn.XLOOKUP(AL$2,WatchbillMONTHLY!$A$37:$U$37,OFFSET(WatchbillMONTHLY!$A$37:$U$37,1,2))))=$A13,_xlfn.XLOOKUP(AL$2,WatchbillMONTHLY!$A$37:$U$37,OFFSET(WatchbillMONTHLY!$A$37:$U$37,1,2)),FALSE),TRUE,FALSE)),
IF(_xlfn.XLOOKUP(AL$2,WatchbillMONTHLY!$A$54:$U$54,OFFSET(WatchbillMONTHLY!$A$54:$U$54,1,2))=IF(_xlfn.XLOOKUP($A13,INDIRECT("_"&amp;_xlfn.XLOOKUP(AL$2,WatchbillMONTHLY!$A$54:$U$54,OFFSET(WatchbillMONTHLY!$A$54:$U$54,1,2))),INDIRECT("_"&amp;_xlfn.XLOOKUP(AL$2,WatchbillMONTHLY!$A$54:$U$54,OFFSET(WatchbillMONTHLY!$A$54:$U$54,1,2))))=$A13,_xlfn.XLOOKUP(AL$2,WatchbillMONTHLY!$A$54:$U$54,OFFSET(WatchbillMONTHLY!$A$54:$U$54,1,2)),FALSE),TRUE,FALSE)),
IF(_xlfn.XLOOKUP(AL$2,WatchbillMONTHLY!$A$71:$U$71,OFFSET(WatchbillMONTHLY!$A$71:$U$71,1,2))=IF(_xlfn.XLOOKUP($A13,INDIRECT("_"&amp;_xlfn.XLOOKUP(AL$2,WatchbillMONTHLY!$A$71:$U$71,OFFSET(WatchbillMONTHLY!$A$71:$U$71,1,2))),INDIRECT("_"&amp;_xlfn.XLOOKUP(AL$2,WatchbillMONTHLY!$A$71:$U$71,OFFSET(WatchbillMONTHLY!$A$71:$U$71,1,2))))=$A13,_xlfn.XLOOKUP(AL$2,WatchbillMONTHLY!$A$71:$U$71,OFFSET(WatchbillMONTHLY!$A$71:$U$71,1,2)),FALSE),TRUE,FALSE)),
IF(_xlfn.XLOOKUP(AL$2,WatchbillMONTHLY!$A$88:$U$88,OFFSET(WatchbillMONTHLY!$A$88:$U$88,1,2))=IF(_xlfn.XLOOKUP($A13,INDIRECT("_"&amp;_xlfn.XLOOKUP(AL$2,WatchbillMONTHLY!$A$88:$U$88,OFFSET(WatchbillMONTHLY!$A$88:$U$88,1,2))),INDIRECT("_"&amp;_xlfn.XLOOKUP(AL$2,WatchbillMONTHLY!$A$88:$U$88,OFFSET(WatchbillMONTHLY!$A$88:$U$88,1,2))))=$A13,_xlfn.XLOOKUP(AL$2,WatchbillMONTHLY!$A$88:$U$88,OFFSET(WatchbillMONTHLY!$A$88:$U$88,1,2)),FALSE),TRUE,FALSE)),
FALSE),FALSE)</f>
        <v>0</v>
      </c>
      <c r="AM13" s="209" t="b" cm="1">
        <f t="array" aca="1" ref="AM13" ca="1">IF(AND($A13 &gt; 0, F13 &gt; 0,AM$2&lt;MiscFormulas!$A$5+1),
_xlfn.IFNA(
_xlfn.IFNA(
_xlfn.IFNA(
_xlfn.IFNA(
_xlfn.IFNA(
_xlfn.IFNA(
IF(_xlfn.XLOOKUP(AM$2,WatchbillMONTHLY!$A$3:$U$3,OFFSET(WatchbillMONTHLY!$A$3:$U$3,1,2))=IF(_xlfn.XLOOKUP($A13,INDIRECT("_"&amp;_xlfn.XLOOKUP(AM$2,WatchbillMONTHLY!$A$3:$U$3,OFFSET(WatchbillMONTHLY!$A$3:$U$3,1,2))),INDIRECT("_"&amp;_xlfn.XLOOKUP(AM$2,WatchbillMONTHLY!$A$3:$U$3,OFFSET(WatchbillMONTHLY!$A$3:$U$3,1,2))))=$A13,_xlfn.XLOOKUP(AM$2,WatchbillMONTHLY!$A$3:$U$3,OFFSET(WatchbillMONTHLY!$A$3:$U$3,1,2)),FALSE),TRUE,FALSE),
IF(_xlfn.XLOOKUP(AM$2,WatchbillMONTHLY!$A$20:$U$20,OFFSET(WatchbillMONTHLY!$A$20:$U$20,1,2))=IF(_xlfn.XLOOKUP($A13,INDIRECT("_"&amp;_xlfn.XLOOKUP(AM$2,WatchbillMONTHLY!$A$20:$U$20,OFFSET(WatchbillMONTHLY!$A$20:$U$20,1,2))),INDIRECT("_"&amp;_xlfn.XLOOKUP(AM$2,WatchbillMONTHLY!$A$20:$U$20,OFFSET(WatchbillMONTHLY!$A$20:$U$20,1,2))))=$A13,_xlfn.XLOOKUP(AM$2,WatchbillMONTHLY!$A$20:$U$20,OFFSET(WatchbillMONTHLY!$A$20:$U$20,1,2)),FALSE),TRUE,FALSE)),
IF(_xlfn.XLOOKUP(AM$2,WatchbillMONTHLY!$A$37:$U$37,OFFSET(WatchbillMONTHLY!$A$37:$U$37,1,2))=IF(_xlfn.XLOOKUP($A13,INDIRECT("_"&amp;_xlfn.XLOOKUP(AM$2,WatchbillMONTHLY!$A$37:$U$37,OFFSET(WatchbillMONTHLY!$A$37:$U$37,1,2))),INDIRECT("_"&amp;_xlfn.XLOOKUP(AM$2,WatchbillMONTHLY!$A$37:$U$37,OFFSET(WatchbillMONTHLY!$A$37:$U$37,1,2))))=$A13,_xlfn.XLOOKUP(AM$2,WatchbillMONTHLY!$A$37:$U$37,OFFSET(WatchbillMONTHLY!$A$37:$U$37,1,2)),FALSE),TRUE,FALSE)),
IF(_xlfn.XLOOKUP(AM$2,WatchbillMONTHLY!$A$54:$U$54,OFFSET(WatchbillMONTHLY!$A$54:$U$54,1,2))=IF(_xlfn.XLOOKUP($A13,INDIRECT("_"&amp;_xlfn.XLOOKUP(AM$2,WatchbillMONTHLY!$A$54:$U$54,OFFSET(WatchbillMONTHLY!$A$54:$U$54,1,2))),INDIRECT("_"&amp;_xlfn.XLOOKUP(AM$2,WatchbillMONTHLY!$A$54:$U$54,OFFSET(WatchbillMONTHLY!$A$54:$U$54,1,2))))=$A13,_xlfn.XLOOKUP(AM$2,WatchbillMONTHLY!$A$54:$U$54,OFFSET(WatchbillMONTHLY!$A$54:$U$54,1,2)),FALSE),TRUE,FALSE)),
IF(_xlfn.XLOOKUP(AM$2,WatchbillMONTHLY!$A$71:$U$71,OFFSET(WatchbillMONTHLY!$A$71:$U$71,1,2))=IF(_xlfn.XLOOKUP($A13,INDIRECT("_"&amp;_xlfn.XLOOKUP(AM$2,WatchbillMONTHLY!$A$71:$U$71,OFFSET(WatchbillMONTHLY!$A$71:$U$71,1,2))),INDIRECT("_"&amp;_xlfn.XLOOKUP(AM$2,WatchbillMONTHLY!$A$71:$U$71,OFFSET(WatchbillMONTHLY!$A$71:$U$71,1,2))))=$A13,_xlfn.XLOOKUP(AM$2,WatchbillMONTHLY!$A$71:$U$71,OFFSET(WatchbillMONTHLY!$A$71:$U$71,1,2)),FALSE),TRUE,FALSE)),
IF(_xlfn.XLOOKUP(AM$2,WatchbillMONTHLY!$A$88:$U$88,OFFSET(WatchbillMONTHLY!$A$88:$U$88,1,2))=IF(_xlfn.XLOOKUP($A13,INDIRECT("_"&amp;_xlfn.XLOOKUP(AM$2,WatchbillMONTHLY!$A$88:$U$88,OFFSET(WatchbillMONTHLY!$A$88:$U$88,1,2))),INDIRECT("_"&amp;_xlfn.XLOOKUP(AM$2,WatchbillMONTHLY!$A$88:$U$88,OFFSET(WatchbillMONTHLY!$A$88:$U$88,1,2))))=$A13,_xlfn.XLOOKUP(AM$2,WatchbillMONTHLY!$A$88:$U$88,OFFSET(WatchbillMONTHLY!$A$88:$U$88,1,2)),FALSE),TRUE,FALSE)),
FALSE),FALSE)</f>
        <v>0</v>
      </c>
      <c r="AN13" s="209" t="b" cm="1">
        <f t="array" aca="1" ref="AN13" ca="1">IF(AND($A13 &gt; 0, G13 &gt; 0,AN$2&lt;MiscFormulas!$A$5+1),
_xlfn.IFNA(
_xlfn.IFNA(
_xlfn.IFNA(
_xlfn.IFNA(
_xlfn.IFNA(
_xlfn.IFNA(
IF(_xlfn.XLOOKUP(AN$2,WatchbillMONTHLY!$A$3:$U$3,OFFSET(WatchbillMONTHLY!$A$3:$U$3,1,2))=IF(_xlfn.XLOOKUP($A13,INDIRECT("_"&amp;_xlfn.XLOOKUP(AN$2,WatchbillMONTHLY!$A$3:$U$3,OFFSET(WatchbillMONTHLY!$A$3:$U$3,1,2))),INDIRECT("_"&amp;_xlfn.XLOOKUP(AN$2,WatchbillMONTHLY!$A$3:$U$3,OFFSET(WatchbillMONTHLY!$A$3:$U$3,1,2))))=$A13,_xlfn.XLOOKUP(AN$2,WatchbillMONTHLY!$A$3:$U$3,OFFSET(WatchbillMONTHLY!$A$3:$U$3,1,2)),FALSE),TRUE,FALSE),
IF(_xlfn.XLOOKUP(AN$2,WatchbillMONTHLY!$A$20:$U$20,OFFSET(WatchbillMONTHLY!$A$20:$U$20,1,2))=IF(_xlfn.XLOOKUP($A13,INDIRECT("_"&amp;_xlfn.XLOOKUP(AN$2,WatchbillMONTHLY!$A$20:$U$20,OFFSET(WatchbillMONTHLY!$A$20:$U$20,1,2))),INDIRECT("_"&amp;_xlfn.XLOOKUP(AN$2,WatchbillMONTHLY!$A$20:$U$20,OFFSET(WatchbillMONTHLY!$A$20:$U$20,1,2))))=$A13,_xlfn.XLOOKUP(AN$2,WatchbillMONTHLY!$A$20:$U$20,OFFSET(WatchbillMONTHLY!$A$20:$U$20,1,2)),FALSE),TRUE,FALSE)),
IF(_xlfn.XLOOKUP(AN$2,WatchbillMONTHLY!$A$37:$U$37,OFFSET(WatchbillMONTHLY!$A$37:$U$37,1,2))=IF(_xlfn.XLOOKUP($A13,INDIRECT("_"&amp;_xlfn.XLOOKUP(AN$2,WatchbillMONTHLY!$A$37:$U$37,OFFSET(WatchbillMONTHLY!$A$37:$U$37,1,2))),INDIRECT("_"&amp;_xlfn.XLOOKUP(AN$2,WatchbillMONTHLY!$A$37:$U$37,OFFSET(WatchbillMONTHLY!$A$37:$U$37,1,2))))=$A13,_xlfn.XLOOKUP(AN$2,WatchbillMONTHLY!$A$37:$U$37,OFFSET(WatchbillMONTHLY!$A$37:$U$37,1,2)),FALSE),TRUE,FALSE)),
IF(_xlfn.XLOOKUP(AN$2,WatchbillMONTHLY!$A$54:$U$54,OFFSET(WatchbillMONTHLY!$A$54:$U$54,1,2))=IF(_xlfn.XLOOKUP($A13,INDIRECT("_"&amp;_xlfn.XLOOKUP(AN$2,WatchbillMONTHLY!$A$54:$U$54,OFFSET(WatchbillMONTHLY!$A$54:$U$54,1,2))),INDIRECT("_"&amp;_xlfn.XLOOKUP(AN$2,WatchbillMONTHLY!$A$54:$U$54,OFFSET(WatchbillMONTHLY!$A$54:$U$54,1,2))))=$A13,_xlfn.XLOOKUP(AN$2,WatchbillMONTHLY!$A$54:$U$54,OFFSET(WatchbillMONTHLY!$A$54:$U$54,1,2)),FALSE),TRUE,FALSE)),
IF(_xlfn.XLOOKUP(AN$2,WatchbillMONTHLY!$A$71:$U$71,OFFSET(WatchbillMONTHLY!$A$71:$U$71,1,2))=IF(_xlfn.XLOOKUP($A13,INDIRECT("_"&amp;_xlfn.XLOOKUP(AN$2,WatchbillMONTHLY!$A$71:$U$71,OFFSET(WatchbillMONTHLY!$A$71:$U$71,1,2))),INDIRECT("_"&amp;_xlfn.XLOOKUP(AN$2,WatchbillMONTHLY!$A$71:$U$71,OFFSET(WatchbillMONTHLY!$A$71:$U$71,1,2))))=$A13,_xlfn.XLOOKUP(AN$2,WatchbillMONTHLY!$A$71:$U$71,OFFSET(WatchbillMONTHLY!$A$71:$U$71,1,2)),FALSE),TRUE,FALSE)),
IF(_xlfn.XLOOKUP(AN$2,WatchbillMONTHLY!$A$88:$U$88,OFFSET(WatchbillMONTHLY!$A$88:$U$88,1,2))=IF(_xlfn.XLOOKUP($A13,INDIRECT("_"&amp;_xlfn.XLOOKUP(AN$2,WatchbillMONTHLY!$A$88:$U$88,OFFSET(WatchbillMONTHLY!$A$88:$U$88,1,2))),INDIRECT("_"&amp;_xlfn.XLOOKUP(AN$2,WatchbillMONTHLY!$A$88:$U$88,OFFSET(WatchbillMONTHLY!$A$88:$U$88,1,2))))=$A13,_xlfn.XLOOKUP(AN$2,WatchbillMONTHLY!$A$88:$U$88,OFFSET(WatchbillMONTHLY!$A$88:$U$88,1,2)),FALSE),TRUE,FALSE)),
FALSE),FALSE)</f>
        <v>0</v>
      </c>
      <c r="AO13" s="209" t="b" cm="1">
        <f t="array" aca="1" ref="AO13" ca="1">IF(AND($A13 &gt; 0, H13 &gt; 0,AO$2&lt;MiscFormulas!$A$5+1),
_xlfn.IFNA(
_xlfn.IFNA(
_xlfn.IFNA(
_xlfn.IFNA(
_xlfn.IFNA(
_xlfn.IFNA(
IF(_xlfn.XLOOKUP(AO$2,WatchbillMONTHLY!$A$3:$U$3,OFFSET(WatchbillMONTHLY!$A$3:$U$3,1,2))=IF(_xlfn.XLOOKUP($A13,INDIRECT("_"&amp;_xlfn.XLOOKUP(AO$2,WatchbillMONTHLY!$A$3:$U$3,OFFSET(WatchbillMONTHLY!$A$3:$U$3,1,2))),INDIRECT("_"&amp;_xlfn.XLOOKUP(AO$2,WatchbillMONTHLY!$A$3:$U$3,OFFSET(WatchbillMONTHLY!$A$3:$U$3,1,2))))=$A13,_xlfn.XLOOKUP(AO$2,WatchbillMONTHLY!$A$3:$U$3,OFFSET(WatchbillMONTHLY!$A$3:$U$3,1,2)),FALSE),TRUE,FALSE),
IF(_xlfn.XLOOKUP(AO$2,WatchbillMONTHLY!$A$20:$U$20,OFFSET(WatchbillMONTHLY!$A$20:$U$20,1,2))=IF(_xlfn.XLOOKUP($A13,INDIRECT("_"&amp;_xlfn.XLOOKUP(AO$2,WatchbillMONTHLY!$A$20:$U$20,OFFSET(WatchbillMONTHLY!$A$20:$U$20,1,2))),INDIRECT("_"&amp;_xlfn.XLOOKUP(AO$2,WatchbillMONTHLY!$A$20:$U$20,OFFSET(WatchbillMONTHLY!$A$20:$U$20,1,2))))=$A13,_xlfn.XLOOKUP(AO$2,WatchbillMONTHLY!$A$20:$U$20,OFFSET(WatchbillMONTHLY!$A$20:$U$20,1,2)),FALSE),TRUE,FALSE)),
IF(_xlfn.XLOOKUP(AO$2,WatchbillMONTHLY!$A$37:$U$37,OFFSET(WatchbillMONTHLY!$A$37:$U$37,1,2))=IF(_xlfn.XLOOKUP($A13,INDIRECT("_"&amp;_xlfn.XLOOKUP(AO$2,WatchbillMONTHLY!$A$37:$U$37,OFFSET(WatchbillMONTHLY!$A$37:$U$37,1,2))),INDIRECT("_"&amp;_xlfn.XLOOKUP(AO$2,WatchbillMONTHLY!$A$37:$U$37,OFFSET(WatchbillMONTHLY!$A$37:$U$37,1,2))))=$A13,_xlfn.XLOOKUP(AO$2,WatchbillMONTHLY!$A$37:$U$37,OFFSET(WatchbillMONTHLY!$A$37:$U$37,1,2)),FALSE),TRUE,FALSE)),
IF(_xlfn.XLOOKUP(AO$2,WatchbillMONTHLY!$A$54:$U$54,OFFSET(WatchbillMONTHLY!$A$54:$U$54,1,2))=IF(_xlfn.XLOOKUP($A13,INDIRECT("_"&amp;_xlfn.XLOOKUP(AO$2,WatchbillMONTHLY!$A$54:$U$54,OFFSET(WatchbillMONTHLY!$A$54:$U$54,1,2))),INDIRECT("_"&amp;_xlfn.XLOOKUP(AO$2,WatchbillMONTHLY!$A$54:$U$54,OFFSET(WatchbillMONTHLY!$A$54:$U$54,1,2))))=$A13,_xlfn.XLOOKUP(AO$2,WatchbillMONTHLY!$A$54:$U$54,OFFSET(WatchbillMONTHLY!$A$54:$U$54,1,2)),FALSE),TRUE,FALSE)),
IF(_xlfn.XLOOKUP(AO$2,WatchbillMONTHLY!$A$71:$U$71,OFFSET(WatchbillMONTHLY!$A$71:$U$71,1,2))=IF(_xlfn.XLOOKUP($A13,INDIRECT("_"&amp;_xlfn.XLOOKUP(AO$2,WatchbillMONTHLY!$A$71:$U$71,OFFSET(WatchbillMONTHLY!$A$71:$U$71,1,2))),INDIRECT("_"&amp;_xlfn.XLOOKUP(AO$2,WatchbillMONTHLY!$A$71:$U$71,OFFSET(WatchbillMONTHLY!$A$71:$U$71,1,2))))=$A13,_xlfn.XLOOKUP(AO$2,WatchbillMONTHLY!$A$71:$U$71,OFFSET(WatchbillMONTHLY!$A$71:$U$71,1,2)),FALSE),TRUE,FALSE)),
IF(_xlfn.XLOOKUP(AO$2,WatchbillMONTHLY!$A$88:$U$88,OFFSET(WatchbillMONTHLY!$A$88:$U$88,1,2))=IF(_xlfn.XLOOKUP($A13,INDIRECT("_"&amp;_xlfn.XLOOKUP(AO$2,WatchbillMONTHLY!$A$88:$U$88,OFFSET(WatchbillMONTHLY!$A$88:$U$88,1,2))),INDIRECT("_"&amp;_xlfn.XLOOKUP(AO$2,WatchbillMONTHLY!$A$88:$U$88,OFFSET(WatchbillMONTHLY!$A$88:$U$88,1,2))))=$A13,_xlfn.XLOOKUP(AO$2,WatchbillMONTHLY!$A$88:$U$88,OFFSET(WatchbillMONTHLY!$A$88:$U$88,1,2)),FALSE),TRUE,FALSE)),
FALSE),FALSE)</f>
        <v>0</v>
      </c>
      <c r="AP13" s="209" t="b" cm="1">
        <f t="array" aca="1" ref="AP13" ca="1">IF(AND($A13 &gt; 0, I13 &gt; 0,AP$2&lt;MiscFormulas!$A$5+1),
_xlfn.IFNA(
_xlfn.IFNA(
_xlfn.IFNA(
_xlfn.IFNA(
_xlfn.IFNA(
_xlfn.IFNA(
IF(_xlfn.XLOOKUP(AP$2,WatchbillMONTHLY!$A$3:$U$3,OFFSET(WatchbillMONTHLY!$A$3:$U$3,1,2))=IF(_xlfn.XLOOKUP($A13,INDIRECT("_"&amp;_xlfn.XLOOKUP(AP$2,WatchbillMONTHLY!$A$3:$U$3,OFFSET(WatchbillMONTHLY!$A$3:$U$3,1,2))),INDIRECT("_"&amp;_xlfn.XLOOKUP(AP$2,WatchbillMONTHLY!$A$3:$U$3,OFFSET(WatchbillMONTHLY!$A$3:$U$3,1,2))))=$A13,_xlfn.XLOOKUP(AP$2,WatchbillMONTHLY!$A$3:$U$3,OFFSET(WatchbillMONTHLY!$A$3:$U$3,1,2)),FALSE),TRUE,FALSE),
IF(_xlfn.XLOOKUP(AP$2,WatchbillMONTHLY!$A$20:$U$20,OFFSET(WatchbillMONTHLY!$A$20:$U$20,1,2))=IF(_xlfn.XLOOKUP($A13,INDIRECT("_"&amp;_xlfn.XLOOKUP(AP$2,WatchbillMONTHLY!$A$20:$U$20,OFFSET(WatchbillMONTHLY!$A$20:$U$20,1,2))),INDIRECT("_"&amp;_xlfn.XLOOKUP(AP$2,WatchbillMONTHLY!$A$20:$U$20,OFFSET(WatchbillMONTHLY!$A$20:$U$20,1,2))))=$A13,_xlfn.XLOOKUP(AP$2,WatchbillMONTHLY!$A$20:$U$20,OFFSET(WatchbillMONTHLY!$A$20:$U$20,1,2)),FALSE),TRUE,FALSE)),
IF(_xlfn.XLOOKUP(AP$2,WatchbillMONTHLY!$A$37:$U$37,OFFSET(WatchbillMONTHLY!$A$37:$U$37,1,2))=IF(_xlfn.XLOOKUP($A13,INDIRECT("_"&amp;_xlfn.XLOOKUP(AP$2,WatchbillMONTHLY!$A$37:$U$37,OFFSET(WatchbillMONTHLY!$A$37:$U$37,1,2))),INDIRECT("_"&amp;_xlfn.XLOOKUP(AP$2,WatchbillMONTHLY!$A$37:$U$37,OFFSET(WatchbillMONTHLY!$A$37:$U$37,1,2))))=$A13,_xlfn.XLOOKUP(AP$2,WatchbillMONTHLY!$A$37:$U$37,OFFSET(WatchbillMONTHLY!$A$37:$U$37,1,2)),FALSE),TRUE,FALSE)),
IF(_xlfn.XLOOKUP(AP$2,WatchbillMONTHLY!$A$54:$U$54,OFFSET(WatchbillMONTHLY!$A$54:$U$54,1,2))=IF(_xlfn.XLOOKUP($A13,INDIRECT("_"&amp;_xlfn.XLOOKUP(AP$2,WatchbillMONTHLY!$A$54:$U$54,OFFSET(WatchbillMONTHLY!$A$54:$U$54,1,2))),INDIRECT("_"&amp;_xlfn.XLOOKUP(AP$2,WatchbillMONTHLY!$A$54:$U$54,OFFSET(WatchbillMONTHLY!$A$54:$U$54,1,2))))=$A13,_xlfn.XLOOKUP(AP$2,WatchbillMONTHLY!$A$54:$U$54,OFFSET(WatchbillMONTHLY!$A$54:$U$54,1,2)),FALSE),TRUE,FALSE)),
IF(_xlfn.XLOOKUP(AP$2,WatchbillMONTHLY!$A$71:$U$71,OFFSET(WatchbillMONTHLY!$A$71:$U$71,1,2))=IF(_xlfn.XLOOKUP($A13,INDIRECT("_"&amp;_xlfn.XLOOKUP(AP$2,WatchbillMONTHLY!$A$71:$U$71,OFFSET(WatchbillMONTHLY!$A$71:$U$71,1,2))),INDIRECT("_"&amp;_xlfn.XLOOKUP(AP$2,WatchbillMONTHLY!$A$71:$U$71,OFFSET(WatchbillMONTHLY!$A$71:$U$71,1,2))))=$A13,_xlfn.XLOOKUP(AP$2,WatchbillMONTHLY!$A$71:$U$71,OFFSET(WatchbillMONTHLY!$A$71:$U$71,1,2)),FALSE),TRUE,FALSE)),
IF(_xlfn.XLOOKUP(AP$2,WatchbillMONTHLY!$A$88:$U$88,OFFSET(WatchbillMONTHLY!$A$88:$U$88,1,2))=IF(_xlfn.XLOOKUP($A13,INDIRECT("_"&amp;_xlfn.XLOOKUP(AP$2,WatchbillMONTHLY!$A$88:$U$88,OFFSET(WatchbillMONTHLY!$A$88:$U$88,1,2))),INDIRECT("_"&amp;_xlfn.XLOOKUP(AP$2,WatchbillMONTHLY!$A$88:$U$88,OFFSET(WatchbillMONTHLY!$A$88:$U$88,1,2))))=$A13,_xlfn.XLOOKUP(AP$2,WatchbillMONTHLY!$A$88:$U$88,OFFSET(WatchbillMONTHLY!$A$88:$U$88,1,2)),FALSE),TRUE,FALSE)),
FALSE),FALSE)</f>
        <v>0</v>
      </c>
      <c r="AQ13" s="209" t="b" cm="1">
        <f t="array" aca="1" ref="AQ13" ca="1">IF(AND($A13 &gt; 0, J13 &gt; 0,AQ$2&lt;MiscFormulas!$A$5+1),
_xlfn.IFNA(
_xlfn.IFNA(
_xlfn.IFNA(
_xlfn.IFNA(
_xlfn.IFNA(
_xlfn.IFNA(
IF(_xlfn.XLOOKUP(AQ$2,WatchbillMONTHLY!$A$3:$U$3,OFFSET(WatchbillMONTHLY!$A$3:$U$3,1,2))=IF(_xlfn.XLOOKUP($A13,INDIRECT("_"&amp;_xlfn.XLOOKUP(AQ$2,WatchbillMONTHLY!$A$3:$U$3,OFFSET(WatchbillMONTHLY!$A$3:$U$3,1,2))),INDIRECT("_"&amp;_xlfn.XLOOKUP(AQ$2,WatchbillMONTHLY!$A$3:$U$3,OFFSET(WatchbillMONTHLY!$A$3:$U$3,1,2))))=$A13,_xlfn.XLOOKUP(AQ$2,WatchbillMONTHLY!$A$3:$U$3,OFFSET(WatchbillMONTHLY!$A$3:$U$3,1,2)),FALSE),TRUE,FALSE),
IF(_xlfn.XLOOKUP(AQ$2,WatchbillMONTHLY!$A$20:$U$20,OFFSET(WatchbillMONTHLY!$A$20:$U$20,1,2))=IF(_xlfn.XLOOKUP($A13,INDIRECT("_"&amp;_xlfn.XLOOKUP(AQ$2,WatchbillMONTHLY!$A$20:$U$20,OFFSET(WatchbillMONTHLY!$A$20:$U$20,1,2))),INDIRECT("_"&amp;_xlfn.XLOOKUP(AQ$2,WatchbillMONTHLY!$A$20:$U$20,OFFSET(WatchbillMONTHLY!$A$20:$U$20,1,2))))=$A13,_xlfn.XLOOKUP(AQ$2,WatchbillMONTHLY!$A$20:$U$20,OFFSET(WatchbillMONTHLY!$A$20:$U$20,1,2)),FALSE),TRUE,FALSE)),
IF(_xlfn.XLOOKUP(AQ$2,WatchbillMONTHLY!$A$37:$U$37,OFFSET(WatchbillMONTHLY!$A$37:$U$37,1,2))=IF(_xlfn.XLOOKUP($A13,INDIRECT("_"&amp;_xlfn.XLOOKUP(AQ$2,WatchbillMONTHLY!$A$37:$U$37,OFFSET(WatchbillMONTHLY!$A$37:$U$37,1,2))),INDIRECT("_"&amp;_xlfn.XLOOKUP(AQ$2,WatchbillMONTHLY!$A$37:$U$37,OFFSET(WatchbillMONTHLY!$A$37:$U$37,1,2))))=$A13,_xlfn.XLOOKUP(AQ$2,WatchbillMONTHLY!$A$37:$U$37,OFFSET(WatchbillMONTHLY!$A$37:$U$37,1,2)),FALSE),TRUE,FALSE)),
IF(_xlfn.XLOOKUP(AQ$2,WatchbillMONTHLY!$A$54:$U$54,OFFSET(WatchbillMONTHLY!$A$54:$U$54,1,2))=IF(_xlfn.XLOOKUP($A13,INDIRECT("_"&amp;_xlfn.XLOOKUP(AQ$2,WatchbillMONTHLY!$A$54:$U$54,OFFSET(WatchbillMONTHLY!$A$54:$U$54,1,2))),INDIRECT("_"&amp;_xlfn.XLOOKUP(AQ$2,WatchbillMONTHLY!$A$54:$U$54,OFFSET(WatchbillMONTHLY!$A$54:$U$54,1,2))))=$A13,_xlfn.XLOOKUP(AQ$2,WatchbillMONTHLY!$A$54:$U$54,OFFSET(WatchbillMONTHLY!$A$54:$U$54,1,2)),FALSE),TRUE,FALSE)),
IF(_xlfn.XLOOKUP(AQ$2,WatchbillMONTHLY!$A$71:$U$71,OFFSET(WatchbillMONTHLY!$A$71:$U$71,1,2))=IF(_xlfn.XLOOKUP($A13,INDIRECT("_"&amp;_xlfn.XLOOKUP(AQ$2,WatchbillMONTHLY!$A$71:$U$71,OFFSET(WatchbillMONTHLY!$A$71:$U$71,1,2))),INDIRECT("_"&amp;_xlfn.XLOOKUP(AQ$2,WatchbillMONTHLY!$A$71:$U$71,OFFSET(WatchbillMONTHLY!$A$71:$U$71,1,2))))=$A13,_xlfn.XLOOKUP(AQ$2,WatchbillMONTHLY!$A$71:$U$71,OFFSET(WatchbillMONTHLY!$A$71:$U$71,1,2)),FALSE),TRUE,FALSE)),
IF(_xlfn.XLOOKUP(AQ$2,WatchbillMONTHLY!$A$88:$U$88,OFFSET(WatchbillMONTHLY!$A$88:$U$88,1,2))=IF(_xlfn.XLOOKUP($A13,INDIRECT("_"&amp;_xlfn.XLOOKUP(AQ$2,WatchbillMONTHLY!$A$88:$U$88,OFFSET(WatchbillMONTHLY!$A$88:$U$88,1,2))),INDIRECT("_"&amp;_xlfn.XLOOKUP(AQ$2,WatchbillMONTHLY!$A$88:$U$88,OFFSET(WatchbillMONTHLY!$A$88:$U$88,1,2))))=$A13,_xlfn.XLOOKUP(AQ$2,WatchbillMONTHLY!$A$88:$U$88,OFFSET(WatchbillMONTHLY!$A$88:$U$88,1,2)),FALSE),TRUE,FALSE)),
FALSE),FALSE)</f>
        <v>0</v>
      </c>
      <c r="AR13" s="209" t="b" cm="1">
        <f t="array" aca="1" ref="AR13" ca="1">IF(AND($A13 &gt; 0, K13 &gt; 0,AR$2&lt;MiscFormulas!$A$5+1),
_xlfn.IFNA(
_xlfn.IFNA(
_xlfn.IFNA(
_xlfn.IFNA(
_xlfn.IFNA(
_xlfn.IFNA(
IF(_xlfn.XLOOKUP(AR$2,WatchbillMONTHLY!$A$3:$U$3,OFFSET(WatchbillMONTHLY!$A$3:$U$3,1,2))=IF(_xlfn.XLOOKUP($A13,INDIRECT("_"&amp;_xlfn.XLOOKUP(AR$2,WatchbillMONTHLY!$A$3:$U$3,OFFSET(WatchbillMONTHLY!$A$3:$U$3,1,2))),INDIRECT("_"&amp;_xlfn.XLOOKUP(AR$2,WatchbillMONTHLY!$A$3:$U$3,OFFSET(WatchbillMONTHLY!$A$3:$U$3,1,2))))=$A13,_xlfn.XLOOKUP(AR$2,WatchbillMONTHLY!$A$3:$U$3,OFFSET(WatchbillMONTHLY!$A$3:$U$3,1,2)),FALSE),TRUE,FALSE),
IF(_xlfn.XLOOKUP(AR$2,WatchbillMONTHLY!$A$20:$U$20,OFFSET(WatchbillMONTHLY!$A$20:$U$20,1,2))=IF(_xlfn.XLOOKUP($A13,INDIRECT("_"&amp;_xlfn.XLOOKUP(AR$2,WatchbillMONTHLY!$A$20:$U$20,OFFSET(WatchbillMONTHLY!$A$20:$U$20,1,2))),INDIRECT("_"&amp;_xlfn.XLOOKUP(AR$2,WatchbillMONTHLY!$A$20:$U$20,OFFSET(WatchbillMONTHLY!$A$20:$U$20,1,2))))=$A13,_xlfn.XLOOKUP(AR$2,WatchbillMONTHLY!$A$20:$U$20,OFFSET(WatchbillMONTHLY!$A$20:$U$20,1,2)),FALSE),TRUE,FALSE)),
IF(_xlfn.XLOOKUP(AR$2,WatchbillMONTHLY!$A$37:$U$37,OFFSET(WatchbillMONTHLY!$A$37:$U$37,1,2))=IF(_xlfn.XLOOKUP($A13,INDIRECT("_"&amp;_xlfn.XLOOKUP(AR$2,WatchbillMONTHLY!$A$37:$U$37,OFFSET(WatchbillMONTHLY!$A$37:$U$37,1,2))),INDIRECT("_"&amp;_xlfn.XLOOKUP(AR$2,WatchbillMONTHLY!$A$37:$U$37,OFFSET(WatchbillMONTHLY!$A$37:$U$37,1,2))))=$A13,_xlfn.XLOOKUP(AR$2,WatchbillMONTHLY!$A$37:$U$37,OFFSET(WatchbillMONTHLY!$A$37:$U$37,1,2)),FALSE),TRUE,FALSE)),
IF(_xlfn.XLOOKUP(AR$2,WatchbillMONTHLY!$A$54:$U$54,OFFSET(WatchbillMONTHLY!$A$54:$U$54,1,2))=IF(_xlfn.XLOOKUP($A13,INDIRECT("_"&amp;_xlfn.XLOOKUP(AR$2,WatchbillMONTHLY!$A$54:$U$54,OFFSET(WatchbillMONTHLY!$A$54:$U$54,1,2))),INDIRECT("_"&amp;_xlfn.XLOOKUP(AR$2,WatchbillMONTHLY!$A$54:$U$54,OFFSET(WatchbillMONTHLY!$A$54:$U$54,1,2))))=$A13,_xlfn.XLOOKUP(AR$2,WatchbillMONTHLY!$A$54:$U$54,OFFSET(WatchbillMONTHLY!$A$54:$U$54,1,2)),FALSE),TRUE,FALSE)),
IF(_xlfn.XLOOKUP(AR$2,WatchbillMONTHLY!$A$71:$U$71,OFFSET(WatchbillMONTHLY!$A$71:$U$71,1,2))=IF(_xlfn.XLOOKUP($A13,INDIRECT("_"&amp;_xlfn.XLOOKUP(AR$2,WatchbillMONTHLY!$A$71:$U$71,OFFSET(WatchbillMONTHLY!$A$71:$U$71,1,2))),INDIRECT("_"&amp;_xlfn.XLOOKUP(AR$2,WatchbillMONTHLY!$A$71:$U$71,OFFSET(WatchbillMONTHLY!$A$71:$U$71,1,2))))=$A13,_xlfn.XLOOKUP(AR$2,WatchbillMONTHLY!$A$71:$U$71,OFFSET(WatchbillMONTHLY!$A$71:$U$71,1,2)),FALSE),TRUE,FALSE)),
IF(_xlfn.XLOOKUP(AR$2,WatchbillMONTHLY!$A$88:$U$88,OFFSET(WatchbillMONTHLY!$A$88:$U$88,1,2))=IF(_xlfn.XLOOKUP($A13,INDIRECT("_"&amp;_xlfn.XLOOKUP(AR$2,WatchbillMONTHLY!$A$88:$U$88,OFFSET(WatchbillMONTHLY!$A$88:$U$88,1,2))),INDIRECT("_"&amp;_xlfn.XLOOKUP(AR$2,WatchbillMONTHLY!$A$88:$U$88,OFFSET(WatchbillMONTHLY!$A$88:$U$88,1,2))))=$A13,_xlfn.XLOOKUP(AR$2,WatchbillMONTHLY!$A$88:$U$88,OFFSET(WatchbillMONTHLY!$A$88:$U$88,1,2)),FALSE),TRUE,FALSE)),
FALSE),FALSE)</f>
        <v>0</v>
      </c>
      <c r="AS13" s="209" t="b" cm="1">
        <f t="array" aca="1" ref="AS13" ca="1">IF(AND($A13 &gt; 0, L13 &gt; 0,AS$2&lt;MiscFormulas!$A$5+1),
_xlfn.IFNA(
_xlfn.IFNA(
_xlfn.IFNA(
_xlfn.IFNA(
_xlfn.IFNA(
_xlfn.IFNA(
IF(_xlfn.XLOOKUP(AS$2,WatchbillMONTHLY!$A$3:$U$3,OFFSET(WatchbillMONTHLY!$A$3:$U$3,1,2))=IF(_xlfn.XLOOKUP($A13,INDIRECT("_"&amp;_xlfn.XLOOKUP(AS$2,WatchbillMONTHLY!$A$3:$U$3,OFFSET(WatchbillMONTHLY!$A$3:$U$3,1,2))),INDIRECT("_"&amp;_xlfn.XLOOKUP(AS$2,WatchbillMONTHLY!$A$3:$U$3,OFFSET(WatchbillMONTHLY!$A$3:$U$3,1,2))))=$A13,_xlfn.XLOOKUP(AS$2,WatchbillMONTHLY!$A$3:$U$3,OFFSET(WatchbillMONTHLY!$A$3:$U$3,1,2)),FALSE),TRUE,FALSE),
IF(_xlfn.XLOOKUP(AS$2,WatchbillMONTHLY!$A$20:$U$20,OFFSET(WatchbillMONTHLY!$A$20:$U$20,1,2))=IF(_xlfn.XLOOKUP($A13,INDIRECT("_"&amp;_xlfn.XLOOKUP(AS$2,WatchbillMONTHLY!$A$20:$U$20,OFFSET(WatchbillMONTHLY!$A$20:$U$20,1,2))),INDIRECT("_"&amp;_xlfn.XLOOKUP(AS$2,WatchbillMONTHLY!$A$20:$U$20,OFFSET(WatchbillMONTHLY!$A$20:$U$20,1,2))))=$A13,_xlfn.XLOOKUP(AS$2,WatchbillMONTHLY!$A$20:$U$20,OFFSET(WatchbillMONTHLY!$A$20:$U$20,1,2)),FALSE),TRUE,FALSE)),
IF(_xlfn.XLOOKUP(AS$2,WatchbillMONTHLY!$A$37:$U$37,OFFSET(WatchbillMONTHLY!$A$37:$U$37,1,2))=IF(_xlfn.XLOOKUP($A13,INDIRECT("_"&amp;_xlfn.XLOOKUP(AS$2,WatchbillMONTHLY!$A$37:$U$37,OFFSET(WatchbillMONTHLY!$A$37:$U$37,1,2))),INDIRECT("_"&amp;_xlfn.XLOOKUP(AS$2,WatchbillMONTHLY!$A$37:$U$37,OFFSET(WatchbillMONTHLY!$A$37:$U$37,1,2))))=$A13,_xlfn.XLOOKUP(AS$2,WatchbillMONTHLY!$A$37:$U$37,OFFSET(WatchbillMONTHLY!$A$37:$U$37,1,2)),FALSE),TRUE,FALSE)),
IF(_xlfn.XLOOKUP(AS$2,WatchbillMONTHLY!$A$54:$U$54,OFFSET(WatchbillMONTHLY!$A$54:$U$54,1,2))=IF(_xlfn.XLOOKUP($A13,INDIRECT("_"&amp;_xlfn.XLOOKUP(AS$2,WatchbillMONTHLY!$A$54:$U$54,OFFSET(WatchbillMONTHLY!$A$54:$U$54,1,2))),INDIRECT("_"&amp;_xlfn.XLOOKUP(AS$2,WatchbillMONTHLY!$A$54:$U$54,OFFSET(WatchbillMONTHLY!$A$54:$U$54,1,2))))=$A13,_xlfn.XLOOKUP(AS$2,WatchbillMONTHLY!$A$54:$U$54,OFFSET(WatchbillMONTHLY!$A$54:$U$54,1,2)),FALSE),TRUE,FALSE)),
IF(_xlfn.XLOOKUP(AS$2,WatchbillMONTHLY!$A$71:$U$71,OFFSET(WatchbillMONTHLY!$A$71:$U$71,1,2))=IF(_xlfn.XLOOKUP($A13,INDIRECT("_"&amp;_xlfn.XLOOKUP(AS$2,WatchbillMONTHLY!$A$71:$U$71,OFFSET(WatchbillMONTHLY!$A$71:$U$71,1,2))),INDIRECT("_"&amp;_xlfn.XLOOKUP(AS$2,WatchbillMONTHLY!$A$71:$U$71,OFFSET(WatchbillMONTHLY!$A$71:$U$71,1,2))))=$A13,_xlfn.XLOOKUP(AS$2,WatchbillMONTHLY!$A$71:$U$71,OFFSET(WatchbillMONTHLY!$A$71:$U$71,1,2)),FALSE),TRUE,FALSE)),
IF(_xlfn.XLOOKUP(AS$2,WatchbillMONTHLY!$A$88:$U$88,OFFSET(WatchbillMONTHLY!$A$88:$U$88,1,2))=IF(_xlfn.XLOOKUP($A13,INDIRECT("_"&amp;_xlfn.XLOOKUP(AS$2,WatchbillMONTHLY!$A$88:$U$88,OFFSET(WatchbillMONTHLY!$A$88:$U$88,1,2))),INDIRECT("_"&amp;_xlfn.XLOOKUP(AS$2,WatchbillMONTHLY!$A$88:$U$88,OFFSET(WatchbillMONTHLY!$A$88:$U$88,1,2))))=$A13,_xlfn.XLOOKUP(AS$2,WatchbillMONTHLY!$A$88:$U$88,OFFSET(WatchbillMONTHLY!$A$88:$U$88,1,2)),FALSE),TRUE,FALSE)),
FALSE),FALSE)</f>
        <v>0</v>
      </c>
      <c r="AT13" s="209" t="b" cm="1">
        <f t="array" aca="1" ref="AT13" ca="1">IF(AND($A13 &gt; 0, M13 &gt; 0,AT$2&lt;MiscFormulas!$A$5+1),
_xlfn.IFNA(
_xlfn.IFNA(
_xlfn.IFNA(
_xlfn.IFNA(
_xlfn.IFNA(
_xlfn.IFNA(
IF(_xlfn.XLOOKUP(AT$2,WatchbillMONTHLY!$A$3:$U$3,OFFSET(WatchbillMONTHLY!$A$3:$U$3,1,2))=IF(_xlfn.XLOOKUP($A13,INDIRECT("_"&amp;_xlfn.XLOOKUP(AT$2,WatchbillMONTHLY!$A$3:$U$3,OFFSET(WatchbillMONTHLY!$A$3:$U$3,1,2))),INDIRECT("_"&amp;_xlfn.XLOOKUP(AT$2,WatchbillMONTHLY!$A$3:$U$3,OFFSET(WatchbillMONTHLY!$A$3:$U$3,1,2))))=$A13,_xlfn.XLOOKUP(AT$2,WatchbillMONTHLY!$A$3:$U$3,OFFSET(WatchbillMONTHLY!$A$3:$U$3,1,2)),FALSE),TRUE,FALSE),
IF(_xlfn.XLOOKUP(AT$2,WatchbillMONTHLY!$A$20:$U$20,OFFSET(WatchbillMONTHLY!$A$20:$U$20,1,2))=IF(_xlfn.XLOOKUP($A13,INDIRECT("_"&amp;_xlfn.XLOOKUP(AT$2,WatchbillMONTHLY!$A$20:$U$20,OFFSET(WatchbillMONTHLY!$A$20:$U$20,1,2))),INDIRECT("_"&amp;_xlfn.XLOOKUP(AT$2,WatchbillMONTHLY!$A$20:$U$20,OFFSET(WatchbillMONTHLY!$A$20:$U$20,1,2))))=$A13,_xlfn.XLOOKUP(AT$2,WatchbillMONTHLY!$A$20:$U$20,OFFSET(WatchbillMONTHLY!$A$20:$U$20,1,2)),FALSE),TRUE,FALSE)),
IF(_xlfn.XLOOKUP(AT$2,WatchbillMONTHLY!$A$37:$U$37,OFFSET(WatchbillMONTHLY!$A$37:$U$37,1,2))=IF(_xlfn.XLOOKUP($A13,INDIRECT("_"&amp;_xlfn.XLOOKUP(AT$2,WatchbillMONTHLY!$A$37:$U$37,OFFSET(WatchbillMONTHLY!$A$37:$U$37,1,2))),INDIRECT("_"&amp;_xlfn.XLOOKUP(AT$2,WatchbillMONTHLY!$A$37:$U$37,OFFSET(WatchbillMONTHLY!$A$37:$U$37,1,2))))=$A13,_xlfn.XLOOKUP(AT$2,WatchbillMONTHLY!$A$37:$U$37,OFFSET(WatchbillMONTHLY!$A$37:$U$37,1,2)),FALSE),TRUE,FALSE)),
IF(_xlfn.XLOOKUP(AT$2,WatchbillMONTHLY!$A$54:$U$54,OFFSET(WatchbillMONTHLY!$A$54:$U$54,1,2))=IF(_xlfn.XLOOKUP($A13,INDIRECT("_"&amp;_xlfn.XLOOKUP(AT$2,WatchbillMONTHLY!$A$54:$U$54,OFFSET(WatchbillMONTHLY!$A$54:$U$54,1,2))),INDIRECT("_"&amp;_xlfn.XLOOKUP(AT$2,WatchbillMONTHLY!$A$54:$U$54,OFFSET(WatchbillMONTHLY!$A$54:$U$54,1,2))))=$A13,_xlfn.XLOOKUP(AT$2,WatchbillMONTHLY!$A$54:$U$54,OFFSET(WatchbillMONTHLY!$A$54:$U$54,1,2)),FALSE),TRUE,FALSE)),
IF(_xlfn.XLOOKUP(AT$2,WatchbillMONTHLY!$A$71:$U$71,OFFSET(WatchbillMONTHLY!$A$71:$U$71,1,2))=IF(_xlfn.XLOOKUP($A13,INDIRECT("_"&amp;_xlfn.XLOOKUP(AT$2,WatchbillMONTHLY!$A$71:$U$71,OFFSET(WatchbillMONTHLY!$A$71:$U$71,1,2))),INDIRECT("_"&amp;_xlfn.XLOOKUP(AT$2,WatchbillMONTHLY!$A$71:$U$71,OFFSET(WatchbillMONTHLY!$A$71:$U$71,1,2))))=$A13,_xlfn.XLOOKUP(AT$2,WatchbillMONTHLY!$A$71:$U$71,OFFSET(WatchbillMONTHLY!$A$71:$U$71,1,2)),FALSE),TRUE,FALSE)),
IF(_xlfn.XLOOKUP(AT$2,WatchbillMONTHLY!$A$88:$U$88,OFFSET(WatchbillMONTHLY!$A$88:$U$88,1,2))=IF(_xlfn.XLOOKUP($A13,INDIRECT("_"&amp;_xlfn.XLOOKUP(AT$2,WatchbillMONTHLY!$A$88:$U$88,OFFSET(WatchbillMONTHLY!$A$88:$U$88,1,2))),INDIRECT("_"&amp;_xlfn.XLOOKUP(AT$2,WatchbillMONTHLY!$A$88:$U$88,OFFSET(WatchbillMONTHLY!$A$88:$U$88,1,2))))=$A13,_xlfn.XLOOKUP(AT$2,WatchbillMONTHLY!$A$88:$U$88,OFFSET(WatchbillMONTHLY!$A$88:$U$88,1,2)),FALSE),TRUE,FALSE)),
FALSE),FALSE)</f>
        <v>0</v>
      </c>
      <c r="AU13" s="209" t="b" cm="1">
        <f t="array" aca="1" ref="AU13" ca="1">IF(AND($A13 &gt; 0, N13 &gt; 0,AU$2&lt;MiscFormulas!$A$5+1),
_xlfn.IFNA(
_xlfn.IFNA(
_xlfn.IFNA(
_xlfn.IFNA(
_xlfn.IFNA(
_xlfn.IFNA(
IF(_xlfn.XLOOKUP(AU$2,WatchbillMONTHLY!$A$3:$U$3,OFFSET(WatchbillMONTHLY!$A$3:$U$3,1,2))=IF(_xlfn.XLOOKUP($A13,INDIRECT("_"&amp;_xlfn.XLOOKUP(AU$2,WatchbillMONTHLY!$A$3:$U$3,OFFSET(WatchbillMONTHLY!$A$3:$U$3,1,2))),INDIRECT("_"&amp;_xlfn.XLOOKUP(AU$2,WatchbillMONTHLY!$A$3:$U$3,OFFSET(WatchbillMONTHLY!$A$3:$U$3,1,2))))=$A13,_xlfn.XLOOKUP(AU$2,WatchbillMONTHLY!$A$3:$U$3,OFFSET(WatchbillMONTHLY!$A$3:$U$3,1,2)),FALSE),TRUE,FALSE),
IF(_xlfn.XLOOKUP(AU$2,WatchbillMONTHLY!$A$20:$U$20,OFFSET(WatchbillMONTHLY!$A$20:$U$20,1,2))=IF(_xlfn.XLOOKUP($A13,INDIRECT("_"&amp;_xlfn.XLOOKUP(AU$2,WatchbillMONTHLY!$A$20:$U$20,OFFSET(WatchbillMONTHLY!$A$20:$U$20,1,2))),INDIRECT("_"&amp;_xlfn.XLOOKUP(AU$2,WatchbillMONTHLY!$A$20:$U$20,OFFSET(WatchbillMONTHLY!$A$20:$U$20,1,2))))=$A13,_xlfn.XLOOKUP(AU$2,WatchbillMONTHLY!$A$20:$U$20,OFFSET(WatchbillMONTHLY!$A$20:$U$20,1,2)),FALSE),TRUE,FALSE)),
IF(_xlfn.XLOOKUP(AU$2,WatchbillMONTHLY!$A$37:$U$37,OFFSET(WatchbillMONTHLY!$A$37:$U$37,1,2))=IF(_xlfn.XLOOKUP($A13,INDIRECT("_"&amp;_xlfn.XLOOKUP(AU$2,WatchbillMONTHLY!$A$37:$U$37,OFFSET(WatchbillMONTHLY!$A$37:$U$37,1,2))),INDIRECT("_"&amp;_xlfn.XLOOKUP(AU$2,WatchbillMONTHLY!$A$37:$U$37,OFFSET(WatchbillMONTHLY!$A$37:$U$37,1,2))))=$A13,_xlfn.XLOOKUP(AU$2,WatchbillMONTHLY!$A$37:$U$37,OFFSET(WatchbillMONTHLY!$A$37:$U$37,1,2)),FALSE),TRUE,FALSE)),
IF(_xlfn.XLOOKUP(AU$2,WatchbillMONTHLY!$A$54:$U$54,OFFSET(WatchbillMONTHLY!$A$54:$U$54,1,2))=IF(_xlfn.XLOOKUP($A13,INDIRECT("_"&amp;_xlfn.XLOOKUP(AU$2,WatchbillMONTHLY!$A$54:$U$54,OFFSET(WatchbillMONTHLY!$A$54:$U$54,1,2))),INDIRECT("_"&amp;_xlfn.XLOOKUP(AU$2,WatchbillMONTHLY!$A$54:$U$54,OFFSET(WatchbillMONTHLY!$A$54:$U$54,1,2))))=$A13,_xlfn.XLOOKUP(AU$2,WatchbillMONTHLY!$A$54:$U$54,OFFSET(WatchbillMONTHLY!$A$54:$U$54,1,2)),FALSE),TRUE,FALSE)),
IF(_xlfn.XLOOKUP(AU$2,WatchbillMONTHLY!$A$71:$U$71,OFFSET(WatchbillMONTHLY!$A$71:$U$71,1,2))=IF(_xlfn.XLOOKUP($A13,INDIRECT("_"&amp;_xlfn.XLOOKUP(AU$2,WatchbillMONTHLY!$A$71:$U$71,OFFSET(WatchbillMONTHLY!$A$71:$U$71,1,2))),INDIRECT("_"&amp;_xlfn.XLOOKUP(AU$2,WatchbillMONTHLY!$A$71:$U$71,OFFSET(WatchbillMONTHLY!$A$71:$U$71,1,2))))=$A13,_xlfn.XLOOKUP(AU$2,WatchbillMONTHLY!$A$71:$U$71,OFFSET(WatchbillMONTHLY!$A$71:$U$71,1,2)),FALSE),TRUE,FALSE)),
IF(_xlfn.XLOOKUP(AU$2,WatchbillMONTHLY!$A$88:$U$88,OFFSET(WatchbillMONTHLY!$A$88:$U$88,1,2))=IF(_xlfn.XLOOKUP($A13,INDIRECT("_"&amp;_xlfn.XLOOKUP(AU$2,WatchbillMONTHLY!$A$88:$U$88,OFFSET(WatchbillMONTHLY!$A$88:$U$88,1,2))),INDIRECT("_"&amp;_xlfn.XLOOKUP(AU$2,WatchbillMONTHLY!$A$88:$U$88,OFFSET(WatchbillMONTHLY!$A$88:$U$88,1,2))))=$A13,_xlfn.XLOOKUP(AU$2,WatchbillMONTHLY!$A$88:$U$88,OFFSET(WatchbillMONTHLY!$A$88:$U$88,1,2)),FALSE),TRUE,FALSE)),
FALSE),FALSE)</f>
        <v>0</v>
      </c>
      <c r="AV13" s="209" t="b" cm="1">
        <f t="array" aca="1" ref="AV13" ca="1">IF(AND($A13 &gt; 0, O13 &gt; 0,AV$2&lt;MiscFormulas!$A$5+1),
_xlfn.IFNA(
_xlfn.IFNA(
_xlfn.IFNA(
_xlfn.IFNA(
_xlfn.IFNA(
_xlfn.IFNA(
IF(_xlfn.XLOOKUP(AV$2,WatchbillMONTHLY!$A$3:$U$3,OFFSET(WatchbillMONTHLY!$A$3:$U$3,1,2))=IF(_xlfn.XLOOKUP($A13,INDIRECT("_"&amp;_xlfn.XLOOKUP(AV$2,WatchbillMONTHLY!$A$3:$U$3,OFFSET(WatchbillMONTHLY!$A$3:$U$3,1,2))),INDIRECT("_"&amp;_xlfn.XLOOKUP(AV$2,WatchbillMONTHLY!$A$3:$U$3,OFFSET(WatchbillMONTHLY!$A$3:$U$3,1,2))))=$A13,_xlfn.XLOOKUP(AV$2,WatchbillMONTHLY!$A$3:$U$3,OFFSET(WatchbillMONTHLY!$A$3:$U$3,1,2)),FALSE),TRUE,FALSE),
IF(_xlfn.XLOOKUP(AV$2,WatchbillMONTHLY!$A$20:$U$20,OFFSET(WatchbillMONTHLY!$A$20:$U$20,1,2))=IF(_xlfn.XLOOKUP($A13,INDIRECT("_"&amp;_xlfn.XLOOKUP(AV$2,WatchbillMONTHLY!$A$20:$U$20,OFFSET(WatchbillMONTHLY!$A$20:$U$20,1,2))),INDIRECT("_"&amp;_xlfn.XLOOKUP(AV$2,WatchbillMONTHLY!$A$20:$U$20,OFFSET(WatchbillMONTHLY!$A$20:$U$20,1,2))))=$A13,_xlfn.XLOOKUP(AV$2,WatchbillMONTHLY!$A$20:$U$20,OFFSET(WatchbillMONTHLY!$A$20:$U$20,1,2)),FALSE),TRUE,FALSE)),
IF(_xlfn.XLOOKUP(AV$2,WatchbillMONTHLY!$A$37:$U$37,OFFSET(WatchbillMONTHLY!$A$37:$U$37,1,2))=IF(_xlfn.XLOOKUP($A13,INDIRECT("_"&amp;_xlfn.XLOOKUP(AV$2,WatchbillMONTHLY!$A$37:$U$37,OFFSET(WatchbillMONTHLY!$A$37:$U$37,1,2))),INDIRECT("_"&amp;_xlfn.XLOOKUP(AV$2,WatchbillMONTHLY!$A$37:$U$37,OFFSET(WatchbillMONTHLY!$A$37:$U$37,1,2))))=$A13,_xlfn.XLOOKUP(AV$2,WatchbillMONTHLY!$A$37:$U$37,OFFSET(WatchbillMONTHLY!$A$37:$U$37,1,2)),FALSE),TRUE,FALSE)),
IF(_xlfn.XLOOKUP(AV$2,WatchbillMONTHLY!$A$54:$U$54,OFFSET(WatchbillMONTHLY!$A$54:$U$54,1,2))=IF(_xlfn.XLOOKUP($A13,INDIRECT("_"&amp;_xlfn.XLOOKUP(AV$2,WatchbillMONTHLY!$A$54:$U$54,OFFSET(WatchbillMONTHLY!$A$54:$U$54,1,2))),INDIRECT("_"&amp;_xlfn.XLOOKUP(AV$2,WatchbillMONTHLY!$A$54:$U$54,OFFSET(WatchbillMONTHLY!$A$54:$U$54,1,2))))=$A13,_xlfn.XLOOKUP(AV$2,WatchbillMONTHLY!$A$54:$U$54,OFFSET(WatchbillMONTHLY!$A$54:$U$54,1,2)),FALSE),TRUE,FALSE)),
IF(_xlfn.XLOOKUP(AV$2,WatchbillMONTHLY!$A$71:$U$71,OFFSET(WatchbillMONTHLY!$A$71:$U$71,1,2))=IF(_xlfn.XLOOKUP($A13,INDIRECT("_"&amp;_xlfn.XLOOKUP(AV$2,WatchbillMONTHLY!$A$71:$U$71,OFFSET(WatchbillMONTHLY!$A$71:$U$71,1,2))),INDIRECT("_"&amp;_xlfn.XLOOKUP(AV$2,WatchbillMONTHLY!$A$71:$U$71,OFFSET(WatchbillMONTHLY!$A$71:$U$71,1,2))))=$A13,_xlfn.XLOOKUP(AV$2,WatchbillMONTHLY!$A$71:$U$71,OFFSET(WatchbillMONTHLY!$A$71:$U$71,1,2)),FALSE),TRUE,FALSE)),
IF(_xlfn.XLOOKUP(AV$2,WatchbillMONTHLY!$A$88:$U$88,OFFSET(WatchbillMONTHLY!$A$88:$U$88,1,2))=IF(_xlfn.XLOOKUP($A13,INDIRECT("_"&amp;_xlfn.XLOOKUP(AV$2,WatchbillMONTHLY!$A$88:$U$88,OFFSET(WatchbillMONTHLY!$A$88:$U$88,1,2))),INDIRECT("_"&amp;_xlfn.XLOOKUP(AV$2,WatchbillMONTHLY!$A$88:$U$88,OFFSET(WatchbillMONTHLY!$A$88:$U$88,1,2))))=$A13,_xlfn.XLOOKUP(AV$2,WatchbillMONTHLY!$A$88:$U$88,OFFSET(WatchbillMONTHLY!$A$88:$U$88,1,2)),FALSE),TRUE,FALSE)),
FALSE),FALSE)</f>
        <v>0</v>
      </c>
      <c r="AW13" s="209" t="b" cm="1">
        <f t="array" aca="1" ref="AW13" ca="1">IF(AND($A13 &gt; 0, P13 &gt; 0,AW$2&lt;MiscFormulas!$A$5+1),
_xlfn.IFNA(
_xlfn.IFNA(
_xlfn.IFNA(
_xlfn.IFNA(
_xlfn.IFNA(
_xlfn.IFNA(
IF(_xlfn.XLOOKUP(AW$2,WatchbillMONTHLY!$A$3:$U$3,OFFSET(WatchbillMONTHLY!$A$3:$U$3,1,2))=IF(_xlfn.XLOOKUP($A13,INDIRECT("_"&amp;_xlfn.XLOOKUP(AW$2,WatchbillMONTHLY!$A$3:$U$3,OFFSET(WatchbillMONTHLY!$A$3:$U$3,1,2))),INDIRECT("_"&amp;_xlfn.XLOOKUP(AW$2,WatchbillMONTHLY!$A$3:$U$3,OFFSET(WatchbillMONTHLY!$A$3:$U$3,1,2))))=$A13,_xlfn.XLOOKUP(AW$2,WatchbillMONTHLY!$A$3:$U$3,OFFSET(WatchbillMONTHLY!$A$3:$U$3,1,2)),FALSE),TRUE,FALSE),
IF(_xlfn.XLOOKUP(AW$2,WatchbillMONTHLY!$A$20:$U$20,OFFSET(WatchbillMONTHLY!$A$20:$U$20,1,2))=IF(_xlfn.XLOOKUP($A13,INDIRECT("_"&amp;_xlfn.XLOOKUP(AW$2,WatchbillMONTHLY!$A$20:$U$20,OFFSET(WatchbillMONTHLY!$A$20:$U$20,1,2))),INDIRECT("_"&amp;_xlfn.XLOOKUP(AW$2,WatchbillMONTHLY!$A$20:$U$20,OFFSET(WatchbillMONTHLY!$A$20:$U$20,1,2))))=$A13,_xlfn.XLOOKUP(AW$2,WatchbillMONTHLY!$A$20:$U$20,OFFSET(WatchbillMONTHLY!$A$20:$U$20,1,2)),FALSE),TRUE,FALSE)),
IF(_xlfn.XLOOKUP(AW$2,WatchbillMONTHLY!$A$37:$U$37,OFFSET(WatchbillMONTHLY!$A$37:$U$37,1,2))=IF(_xlfn.XLOOKUP($A13,INDIRECT("_"&amp;_xlfn.XLOOKUP(AW$2,WatchbillMONTHLY!$A$37:$U$37,OFFSET(WatchbillMONTHLY!$A$37:$U$37,1,2))),INDIRECT("_"&amp;_xlfn.XLOOKUP(AW$2,WatchbillMONTHLY!$A$37:$U$37,OFFSET(WatchbillMONTHLY!$A$37:$U$37,1,2))))=$A13,_xlfn.XLOOKUP(AW$2,WatchbillMONTHLY!$A$37:$U$37,OFFSET(WatchbillMONTHLY!$A$37:$U$37,1,2)),FALSE),TRUE,FALSE)),
IF(_xlfn.XLOOKUP(AW$2,WatchbillMONTHLY!$A$54:$U$54,OFFSET(WatchbillMONTHLY!$A$54:$U$54,1,2))=IF(_xlfn.XLOOKUP($A13,INDIRECT("_"&amp;_xlfn.XLOOKUP(AW$2,WatchbillMONTHLY!$A$54:$U$54,OFFSET(WatchbillMONTHLY!$A$54:$U$54,1,2))),INDIRECT("_"&amp;_xlfn.XLOOKUP(AW$2,WatchbillMONTHLY!$A$54:$U$54,OFFSET(WatchbillMONTHLY!$A$54:$U$54,1,2))))=$A13,_xlfn.XLOOKUP(AW$2,WatchbillMONTHLY!$A$54:$U$54,OFFSET(WatchbillMONTHLY!$A$54:$U$54,1,2)),FALSE),TRUE,FALSE)),
IF(_xlfn.XLOOKUP(AW$2,WatchbillMONTHLY!$A$71:$U$71,OFFSET(WatchbillMONTHLY!$A$71:$U$71,1,2))=IF(_xlfn.XLOOKUP($A13,INDIRECT("_"&amp;_xlfn.XLOOKUP(AW$2,WatchbillMONTHLY!$A$71:$U$71,OFFSET(WatchbillMONTHLY!$A$71:$U$71,1,2))),INDIRECT("_"&amp;_xlfn.XLOOKUP(AW$2,WatchbillMONTHLY!$A$71:$U$71,OFFSET(WatchbillMONTHLY!$A$71:$U$71,1,2))))=$A13,_xlfn.XLOOKUP(AW$2,WatchbillMONTHLY!$A$71:$U$71,OFFSET(WatchbillMONTHLY!$A$71:$U$71,1,2)),FALSE),TRUE,FALSE)),
IF(_xlfn.XLOOKUP(AW$2,WatchbillMONTHLY!$A$88:$U$88,OFFSET(WatchbillMONTHLY!$A$88:$U$88,1,2))=IF(_xlfn.XLOOKUP($A13,INDIRECT("_"&amp;_xlfn.XLOOKUP(AW$2,WatchbillMONTHLY!$A$88:$U$88,OFFSET(WatchbillMONTHLY!$A$88:$U$88,1,2))),INDIRECT("_"&amp;_xlfn.XLOOKUP(AW$2,WatchbillMONTHLY!$A$88:$U$88,OFFSET(WatchbillMONTHLY!$A$88:$U$88,1,2))))=$A13,_xlfn.XLOOKUP(AW$2,WatchbillMONTHLY!$A$88:$U$88,OFFSET(WatchbillMONTHLY!$A$88:$U$88,1,2)),FALSE),TRUE,FALSE)),
FALSE),FALSE)</f>
        <v>0</v>
      </c>
      <c r="AX13" s="209" t="b" cm="1">
        <f t="array" aca="1" ref="AX13" ca="1">IF(AND($A13 &gt; 0, Q13 &gt; 0,AX$2&lt;MiscFormulas!$A$5+1),
_xlfn.IFNA(
_xlfn.IFNA(
_xlfn.IFNA(
_xlfn.IFNA(
_xlfn.IFNA(
_xlfn.IFNA(
IF(_xlfn.XLOOKUP(AX$2,WatchbillMONTHLY!$A$3:$U$3,OFFSET(WatchbillMONTHLY!$A$3:$U$3,1,2))=IF(_xlfn.XLOOKUP($A13,INDIRECT("_"&amp;_xlfn.XLOOKUP(AX$2,WatchbillMONTHLY!$A$3:$U$3,OFFSET(WatchbillMONTHLY!$A$3:$U$3,1,2))),INDIRECT("_"&amp;_xlfn.XLOOKUP(AX$2,WatchbillMONTHLY!$A$3:$U$3,OFFSET(WatchbillMONTHLY!$A$3:$U$3,1,2))))=$A13,_xlfn.XLOOKUP(AX$2,WatchbillMONTHLY!$A$3:$U$3,OFFSET(WatchbillMONTHLY!$A$3:$U$3,1,2)),FALSE),TRUE,FALSE),
IF(_xlfn.XLOOKUP(AX$2,WatchbillMONTHLY!$A$20:$U$20,OFFSET(WatchbillMONTHLY!$A$20:$U$20,1,2))=IF(_xlfn.XLOOKUP($A13,INDIRECT("_"&amp;_xlfn.XLOOKUP(AX$2,WatchbillMONTHLY!$A$20:$U$20,OFFSET(WatchbillMONTHLY!$A$20:$U$20,1,2))),INDIRECT("_"&amp;_xlfn.XLOOKUP(AX$2,WatchbillMONTHLY!$A$20:$U$20,OFFSET(WatchbillMONTHLY!$A$20:$U$20,1,2))))=$A13,_xlfn.XLOOKUP(AX$2,WatchbillMONTHLY!$A$20:$U$20,OFFSET(WatchbillMONTHLY!$A$20:$U$20,1,2)),FALSE),TRUE,FALSE)),
IF(_xlfn.XLOOKUP(AX$2,WatchbillMONTHLY!$A$37:$U$37,OFFSET(WatchbillMONTHLY!$A$37:$U$37,1,2))=IF(_xlfn.XLOOKUP($A13,INDIRECT("_"&amp;_xlfn.XLOOKUP(AX$2,WatchbillMONTHLY!$A$37:$U$37,OFFSET(WatchbillMONTHLY!$A$37:$U$37,1,2))),INDIRECT("_"&amp;_xlfn.XLOOKUP(AX$2,WatchbillMONTHLY!$A$37:$U$37,OFFSET(WatchbillMONTHLY!$A$37:$U$37,1,2))))=$A13,_xlfn.XLOOKUP(AX$2,WatchbillMONTHLY!$A$37:$U$37,OFFSET(WatchbillMONTHLY!$A$37:$U$37,1,2)),FALSE),TRUE,FALSE)),
IF(_xlfn.XLOOKUP(AX$2,WatchbillMONTHLY!$A$54:$U$54,OFFSET(WatchbillMONTHLY!$A$54:$U$54,1,2))=IF(_xlfn.XLOOKUP($A13,INDIRECT("_"&amp;_xlfn.XLOOKUP(AX$2,WatchbillMONTHLY!$A$54:$U$54,OFFSET(WatchbillMONTHLY!$A$54:$U$54,1,2))),INDIRECT("_"&amp;_xlfn.XLOOKUP(AX$2,WatchbillMONTHLY!$A$54:$U$54,OFFSET(WatchbillMONTHLY!$A$54:$U$54,1,2))))=$A13,_xlfn.XLOOKUP(AX$2,WatchbillMONTHLY!$A$54:$U$54,OFFSET(WatchbillMONTHLY!$A$54:$U$54,1,2)),FALSE),TRUE,FALSE)),
IF(_xlfn.XLOOKUP(AX$2,WatchbillMONTHLY!$A$71:$U$71,OFFSET(WatchbillMONTHLY!$A$71:$U$71,1,2))=IF(_xlfn.XLOOKUP($A13,INDIRECT("_"&amp;_xlfn.XLOOKUP(AX$2,WatchbillMONTHLY!$A$71:$U$71,OFFSET(WatchbillMONTHLY!$A$71:$U$71,1,2))),INDIRECT("_"&amp;_xlfn.XLOOKUP(AX$2,WatchbillMONTHLY!$A$71:$U$71,OFFSET(WatchbillMONTHLY!$A$71:$U$71,1,2))))=$A13,_xlfn.XLOOKUP(AX$2,WatchbillMONTHLY!$A$71:$U$71,OFFSET(WatchbillMONTHLY!$A$71:$U$71,1,2)),FALSE),TRUE,FALSE)),
IF(_xlfn.XLOOKUP(AX$2,WatchbillMONTHLY!$A$88:$U$88,OFFSET(WatchbillMONTHLY!$A$88:$U$88,1,2))=IF(_xlfn.XLOOKUP($A13,INDIRECT("_"&amp;_xlfn.XLOOKUP(AX$2,WatchbillMONTHLY!$A$88:$U$88,OFFSET(WatchbillMONTHLY!$A$88:$U$88,1,2))),INDIRECT("_"&amp;_xlfn.XLOOKUP(AX$2,WatchbillMONTHLY!$A$88:$U$88,OFFSET(WatchbillMONTHLY!$A$88:$U$88,1,2))))=$A13,_xlfn.XLOOKUP(AX$2,WatchbillMONTHLY!$A$88:$U$88,OFFSET(WatchbillMONTHLY!$A$88:$U$88,1,2)),FALSE),TRUE,FALSE)),
FALSE),FALSE)</f>
        <v>0</v>
      </c>
      <c r="AY13" s="209" t="b" cm="1">
        <f t="array" aca="1" ref="AY13" ca="1">IF(AND($A13 &gt; 0, R13 &gt; 0,AY$2&lt;MiscFormulas!$A$5+1),
_xlfn.IFNA(
_xlfn.IFNA(
_xlfn.IFNA(
_xlfn.IFNA(
_xlfn.IFNA(
_xlfn.IFNA(
IF(_xlfn.XLOOKUP(AY$2,WatchbillMONTHLY!$A$3:$U$3,OFFSET(WatchbillMONTHLY!$A$3:$U$3,1,2))=IF(_xlfn.XLOOKUP($A13,INDIRECT("_"&amp;_xlfn.XLOOKUP(AY$2,WatchbillMONTHLY!$A$3:$U$3,OFFSET(WatchbillMONTHLY!$A$3:$U$3,1,2))),INDIRECT("_"&amp;_xlfn.XLOOKUP(AY$2,WatchbillMONTHLY!$A$3:$U$3,OFFSET(WatchbillMONTHLY!$A$3:$U$3,1,2))))=$A13,_xlfn.XLOOKUP(AY$2,WatchbillMONTHLY!$A$3:$U$3,OFFSET(WatchbillMONTHLY!$A$3:$U$3,1,2)),FALSE),TRUE,FALSE),
IF(_xlfn.XLOOKUP(AY$2,WatchbillMONTHLY!$A$20:$U$20,OFFSET(WatchbillMONTHLY!$A$20:$U$20,1,2))=IF(_xlfn.XLOOKUP($A13,INDIRECT("_"&amp;_xlfn.XLOOKUP(AY$2,WatchbillMONTHLY!$A$20:$U$20,OFFSET(WatchbillMONTHLY!$A$20:$U$20,1,2))),INDIRECT("_"&amp;_xlfn.XLOOKUP(AY$2,WatchbillMONTHLY!$A$20:$U$20,OFFSET(WatchbillMONTHLY!$A$20:$U$20,1,2))))=$A13,_xlfn.XLOOKUP(AY$2,WatchbillMONTHLY!$A$20:$U$20,OFFSET(WatchbillMONTHLY!$A$20:$U$20,1,2)),FALSE),TRUE,FALSE)),
IF(_xlfn.XLOOKUP(AY$2,WatchbillMONTHLY!$A$37:$U$37,OFFSET(WatchbillMONTHLY!$A$37:$U$37,1,2))=IF(_xlfn.XLOOKUP($A13,INDIRECT("_"&amp;_xlfn.XLOOKUP(AY$2,WatchbillMONTHLY!$A$37:$U$37,OFFSET(WatchbillMONTHLY!$A$37:$U$37,1,2))),INDIRECT("_"&amp;_xlfn.XLOOKUP(AY$2,WatchbillMONTHLY!$A$37:$U$37,OFFSET(WatchbillMONTHLY!$A$37:$U$37,1,2))))=$A13,_xlfn.XLOOKUP(AY$2,WatchbillMONTHLY!$A$37:$U$37,OFFSET(WatchbillMONTHLY!$A$37:$U$37,1,2)),FALSE),TRUE,FALSE)),
IF(_xlfn.XLOOKUP(AY$2,WatchbillMONTHLY!$A$54:$U$54,OFFSET(WatchbillMONTHLY!$A$54:$U$54,1,2))=IF(_xlfn.XLOOKUP($A13,INDIRECT("_"&amp;_xlfn.XLOOKUP(AY$2,WatchbillMONTHLY!$A$54:$U$54,OFFSET(WatchbillMONTHLY!$A$54:$U$54,1,2))),INDIRECT("_"&amp;_xlfn.XLOOKUP(AY$2,WatchbillMONTHLY!$A$54:$U$54,OFFSET(WatchbillMONTHLY!$A$54:$U$54,1,2))))=$A13,_xlfn.XLOOKUP(AY$2,WatchbillMONTHLY!$A$54:$U$54,OFFSET(WatchbillMONTHLY!$A$54:$U$54,1,2)),FALSE),TRUE,FALSE)),
IF(_xlfn.XLOOKUP(AY$2,WatchbillMONTHLY!$A$71:$U$71,OFFSET(WatchbillMONTHLY!$A$71:$U$71,1,2))=IF(_xlfn.XLOOKUP($A13,INDIRECT("_"&amp;_xlfn.XLOOKUP(AY$2,WatchbillMONTHLY!$A$71:$U$71,OFFSET(WatchbillMONTHLY!$A$71:$U$71,1,2))),INDIRECT("_"&amp;_xlfn.XLOOKUP(AY$2,WatchbillMONTHLY!$A$71:$U$71,OFFSET(WatchbillMONTHLY!$A$71:$U$71,1,2))))=$A13,_xlfn.XLOOKUP(AY$2,WatchbillMONTHLY!$A$71:$U$71,OFFSET(WatchbillMONTHLY!$A$71:$U$71,1,2)),FALSE),TRUE,FALSE)),
IF(_xlfn.XLOOKUP(AY$2,WatchbillMONTHLY!$A$88:$U$88,OFFSET(WatchbillMONTHLY!$A$88:$U$88,1,2))=IF(_xlfn.XLOOKUP($A13,INDIRECT("_"&amp;_xlfn.XLOOKUP(AY$2,WatchbillMONTHLY!$A$88:$U$88,OFFSET(WatchbillMONTHLY!$A$88:$U$88,1,2))),INDIRECT("_"&amp;_xlfn.XLOOKUP(AY$2,WatchbillMONTHLY!$A$88:$U$88,OFFSET(WatchbillMONTHLY!$A$88:$U$88,1,2))))=$A13,_xlfn.XLOOKUP(AY$2,WatchbillMONTHLY!$A$88:$U$88,OFFSET(WatchbillMONTHLY!$A$88:$U$88,1,2)),FALSE),TRUE,FALSE)),
FALSE),FALSE)</f>
        <v>0</v>
      </c>
      <c r="AZ13" s="209" t="b" cm="1">
        <f t="array" aca="1" ref="AZ13" ca="1">IF(AND($A13 &gt; 0, S13 &gt; 0,AZ$2&lt;MiscFormulas!$A$5+1),
_xlfn.IFNA(
_xlfn.IFNA(
_xlfn.IFNA(
_xlfn.IFNA(
_xlfn.IFNA(
_xlfn.IFNA(
IF(_xlfn.XLOOKUP(AZ$2,WatchbillMONTHLY!$A$3:$U$3,OFFSET(WatchbillMONTHLY!$A$3:$U$3,1,2))=IF(_xlfn.XLOOKUP($A13,INDIRECT("_"&amp;_xlfn.XLOOKUP(AZ$2,WatchbillMONTHLY!$A$3:$U$3,OFFSET(WatchbillMONTHLY!$A$3:$U$3,1,2))),INDIRECT("_"&amp;_xlfn.XLOOKUP(AZ$2,WatchbillMONTHLY!$A$3:$U$3,OFFSET(WatchbillMONTHLY!$A$3:$U$3,1,2))))=$A13,_xlfn.XLOOKUP(AZ$2,WatchbillMONTHLY!$A$3:$U$3,OFFSET(WatchbillMONTHLY!$A$3:$U$3,1,2)),FALSE),TRUE,FALSE),
IF(_xlfn.XLOOKUP(AZ$2,WatchbillMONTHLY!$A$20:$U$20,OFFSET(WatchbillMONTHLY!$A$20:$U$20,1,2))=IF(_xlfn.XLOOKUP($A13,INDIRECT("_"&amp;_xlfn.XLOOKUP(AZ$2,WatchbillMONTHLY!$A$20:$U$20,OFFSET(WatchbillMONTHLY!$A$20:$U$20,1,2))),INDIRECT("_"&amp;_xlfn.XLOOKUP(AZ$2,WatchbillMONTHLY!$A$20:$U$20,OFFSET(WatchbillMONTHLY!$A$20:$U$20,1,2))))=$A13,_xlfn.XLOOKUP(AZ$2,WatchbillMONTHLY!$A$20:$U$20,OFFSET(WatchbillMONTHLY!$A$20:$U$20,1,2)),FALSE),TRUE,FALSE)),
IF(_xlfn.XLOOKUP(AZ$2,WatchbillMONTHLY!$A$37:$U$37,OFFSET(WatchbillMONTHLY!$A$37:$U$37,1,2))=IF(_xlfn.XLOOKUP($A13,INDIRECT("_"&amp;_xlfn.XLOOKUP(AZ$2,WatchbillMONTHLY!$A$37:$U$37,OFFSET(WatchbillMONTHLY!$A$37:$U$37,1,2))),INDIRECT("_"&amp;_xlfn.XLOOKUP(AZ$2,WatchbillMONTHLY!$A$37:$U$37,OFFSET(WatchbillMONTHLY!$A$37:$U$37,1,2))))=$A13,_xlfn.XLOOKUP(AZ$2,WatchbillMONTHLY!$A$37:$U$37,OFFSET(WatchbillMONTHLY!$A$37:$U$37,1,2)),FALSE),TRUE,FALSE)),
IF(_xlfn.XLOOKUP(AZ$2,WatchbillMONTHLY!$A$54:$U$54,OFFSET(WatchbillMONTHLY!$A$54:$U$54,1,2))=IF(_xlfn.XLOOKUP($A13,INDIRECT("_"&amp;_xlfn.XLOOKUP(AZ$2,WatchbillMONTHLY!$A$54:$U$54,OFFSET(WatchbillMONTHLY!$A$54:$U$54,1,2))),INDIRECT("_"&amp;_xlfn.XLOOKUP(AZ$2,WatchbillMONTHLY!$A$54:$U$54,OFFSET(WatchbillMONTHLY!$A$54:$U$54,1,2))))=$A13,_xlfn.XLOOKUP(AZ$2,WatchbillMONTHLY!$A$54:$U$54,OFFSET(WatchbillMONTHLY!$A$54:$U$54,1,2)),FALSE),TRUE,FALSE)),
IF(_xlfn.XLOOKUP(AZ$2,WatchbillMONTHLY!$A$71:$U$71,OFFSET(WatchbillMONTHLY!$A$71:$U$71,1,2))=IF(_xlfn.XLOOKUP($A13,INDIRECT("_"&amp;_xlfn.XLOOKUP(AZ$2,WatchbillMONTHLY!$A$71:$U$71,OFFSET(WatchbillMONTHLY!$A$71:$U$71,1,2))),INDIRECT("_"&amp;_xlfn.XLOOKUP(AZ$2,WatchbillMONTHLY!$A$71:$U$71,OFFSET(WatchbillMONTHLY!$A$71:$U$71,1,2))))=$A13,_xlfn.XLOOKUP(AZ$2,WatchbillMONTHLY!$A$71:$U$71,OFFSET(WatchbillMONTHLY!$A$71:$U$71,1,2)),FALSE),TRUE,FALSE)),
IF(_xlfn.XLOOKUP(AZ$2,WatchbillMONTHLY!$A$88:$U$88,OFFSET(WatchbillMONTHLY!$A$88:$U$88,1,2))=IF(_xlfn.XLOOKUP($A13,INDIRECT("_"&amp;_xlfn.XLOOKUP(AZ$2,WatchbillMONTHLY!$A$88:$U$88,OFFSET(WatchbillMONTHLY!$A$88:$U$88,1,2))),INDIRECT("_"&amp;_xlfn.XLOOKUP(AZ$2,WatchbillMONTHLY!$A$88:$U$88,OFFSET(WatchbillMONTHLY!$A$88:$U$88,1,2))))=$A13,_xlfn.XLOOKUP(AZ$2,WatchbillMONTHLY!$A$88:$U$88,OFFSET(WatchbillMONTHLY!$A$88:$U$88,1,2)),FALSE),TRUE,FALSE)),
FALSE),FALSE)</f>
        <v>0</v>
      </c>
      <c r="BA13" s="209" t="b" cm="1">
        <f t="array" aca="1" ref="BA13" ca="1">IF(AND($A13 &gt; 0, T13 &gt; 0,BA$2&lt;MiscFormulas!$A$5+1),
_xlfn.IFNA(
_xlfn.IFNA(
_xlfn.IFNA(
_xlfn.IFNA(
_xlfn.IFNA(
_xlfn.IFNA(
IF(_xlfn.XLOOKUP(BA$2,WatchbillMONTHLY!$A$3:$U$3,OFFSET(WatchbillMONTHLY!$A$3:$U$3,1,2))=IF(_xlfn.XLOOKUP($A13,INDIRECT("_"&amp;_xlfn.XLOOKUP(BA$2,WatchbillMONTHLY!$A$3:$U$3,OFFSET(WatchbillMONTHLY!$A$3:$U$3,1,2))),INDIRECT("_"&amp;_xlfn.XLOOKUP(BA$2,WatchbillMONTHLY!$A$3:$U$3,OFFSET(WatchbillMONTHLY!$A$3:$U$3,1,2))))=$A13,_xlfn.XLOOKUP(BA$2,WatchbillMONTHLY!$A$3:$U$3,OFFSET(WatchbillMONTHLY!$A$3:$U$3,1,2)),FALSE),TRUE,FALSE),
IF(_xlfn.XLOOKUP(BA$2,WatchbillMONTHLY!$A$20:$U$20,OFFSET(WatchbillMONTHLY!$A$20:$U$20,1,2))=IF(_xlfn.XLOOKUP($A13,INDIRECT("_"&amp;_xlfn.XLOOKUP(BA$2,WatchbillMONTHLY!$A$20:$U$20,OFFSET(WatchbillMONTHLY!$A$20:$U$20,1,2))),INDIRECT("_"&amp;_xlfn.XLOOKUP(BA$2,WatchbillMONTHLY!$A$20:$U$20,OFFSET(WatchbillMONTHLY!$A$20:$U$20,1,2))))=$A13,_xlfn.XLOOKUP(BA$2,WatchbillMONTHLY!$A$20:$U$20,OFFSET(WatchbillMONTHLY!$A$20:$U$20,1,2)),FALSE),TRUE,FALSE)),
IF(_xlfn.XLOOKUP(BA$2,WatchbillMONTHLY!$A$37:$U$37,OFFSET(WatchbillMONTHLY!$A$37:$U$37,1,2))=IF(_xlfn.XLOOKUP($A13,INDIRECT("_"&amp;_xlfn.XLOOKUP(BA$2,WatchbillMONTHLY!$A$37:$U$37,OFFSET(WatchbillMONTHLY!$A$37:$U$37,1,2))),INDIRECT("_"&amp;_xlfn.XLOOKUP(BA$2,WatchbillMONTHLY!$A$37:$U$37,OFFSET(WatchbillMONTHLY!$A$37:$U$37,1,2))))=$A13,_xlfn.XLOOKUP(BA$2,WatchbillMONTHLY!$A$37:$U$37,OFFSET(WatchbillMONTHLY!$A$37:$U$37,1,2)),FALSE),TRUE,FALSE)),
IF(_xlfn.XLOOKUP(BA$2,WatchbillMONTHLY!$A$54:$U$54,OFFSET(WatchbillMONTHLY!$A$54:$U$54,1,2))=IF(_xlfn.XLOOKUP($A13,INDIRECT("_"&amp;_xlfn.XLOOKUP(BA$2,WatchbillMONTHLY!$A$54:$U$54,OFFSET(WatchbillMONTHLY!$A$54:$U$54,1,2))),INDIRECT("_"&amp;_xlfn.XLOOKUP(BA$2,WatchbillMONTHLY!$A$54:$U$54,OFFSET(WatchbillMONTHLY!$A$54:$U$54,1,2))))=$A13,_xlfn.XLOOKUP(BA$2,WatchbillMONTHLY!$A$54:$U$54,OFFSET(WatchbillMONTHLY!$A$54:$U$54,1,2)),FALSE),TRUE,FALSE)),
IF(_xlfn.XLOOKUP(BA$2,WatchbillMONTHLY!$A$71:$U$71,OFFSET(WatchbillMONTHLY!$A$71:$U$71,1,2))=IF(_xlfn.XLOOKUP($A13,INDIRECT("_"&amp;_xlfn.XLOOKUP(BA$2,WatchbillMONTHLY!$A$71:$U$71,OFFSET(WatchbillMONTHLY!$A$71:$U$71,1,2))),INDIRECT("_"&amp;_xlfn.XLOOKUP(BA$2,WatchbillMONTHLY!$A$71:$U$71,OFFSET(WatchbillMONTHLY!$A$71:$U$71,1,2))))=$A13,_xlfn.XLOOKUP(BA$2,WatchbillMONTHLY!$A$71:$U$71,OFFSET(WatchbillMONTHLY!$A$71:$U$71,1,2)),FALSE),TRUE,FALSE)),
IF(_xlfn.XLOOKUP(BA$2,WatchbillMONTHLY!$A$88:$U$88,OFFSET(WatchbillMONTHLY!$A$88:$U$88,1,2))=IF(_xlfn.XLOOKUP($A13,INDIRECT("_"&amp;_xlfn.XLOOKUP(BA$2,WatchbillMONTHLY!$A$88:$U$88,OFFSET(WatchbillMONTHLY!$A$88:$U$88,1,2))),INDIRECT("_"&amp;_xlfn.XLOOKUP(BA$2,WatchbillMONTHLY!$A$88:$U$88,OFFSET(WatchbillMONTHLY!$A$88:$U$88,1,2))))=$A13,_xlfn.XLOOKUP(BA$2,WatchbillMONTHLY!$A$88:$U$88,OFFSET(WatchbillMONTHLY!$A$88:$U$88,1,2)),FALSE),TRUE,FALSE)),
FALSE),FALSE)</f>
        <v>0</v>
      </c>
      <c r="BB13" s="209" t="b" cm="1">
        <f t="array" aca="1" ref="BB13" ca="1">IF(AND($A13 &gt; 0, U13 &gt; 0,BB$2&lt;MiscFormulas!$A$5+1),
_xlfn.IFNA(
_xlfn.IFNA(
_xlfn.IFNA(
_xlfn.IFNA(
_xlfn.IFNA(
_xlfn.IFNA(
IF(_xlfn.XLOOKUP(BB$2,WatchbillMONTHLY!$A$3:$U$3,OFFSET(WatchbillMONTHLY!$A$3:$U$3,1,2))=IF(_xlfn.XLOOKUP($A13,INDIRECT("_"&amp;_xlfn.XLOOKUP(BB$2,WatchbillMONTHLY!$A$3:$U$3,OFFSET(WatchbillMONTHLY!$A$3:$U$3,1,2))),INDIRECT("_"&amp;_xlfn.XLOOKUP(BB$2,WatchbillMONTHLY!$A$3:$U$3,OFFSET(WatchbillMONTHLY!$A$3:$U$3,1,2))))=$A13,_xlfn.XLOOKUP(BB$2,WatchbillMONTHLY!$A$3:$U$3,OFFSET(WatchbillMONTHLY!$A$3:$U$3,1,2)),FALSE),TRUE,FALSE),
IF(_xlfn.XLOOKUP(BB$2,WatchbillMONTHLY!$A$20:$U$20,OFFSET(WatchbillMONTHLY!$A$20:$U$20,1,2))=IF(_xlfn.XLOOKUP($A13,INDIRECT("_"&amp;_xlfn.XLOOKUP(BB$2,WatchbillMONTHLY!$A$20:$U$20,OFFSET(WatchbillMONTHLY!$A$20:$U$20,1,2))),INDIRECT("_"&amp;_xlfn.XLOOKUP(BB$2,WatchbillMONTHLY!$A$20:$U$20,OFFSET(WatchbillMONTHLY!$A$20:$U$20,1,2))))=$A13,_xlfn.XLOOKUP(BB$2,WatchbillMONTHLY!$A$20:$U$20,OFFSET(WatchbillMONTHLY!$A$20:$U$20,1,2)),FALSE),TRUE,FALSE)),
IF(_xlfn.XLOOKUP(BB$2,WatchbillMONTHLY!$A$37:$U$37,OFFSET(WatchbillMONTHLY!$A$37:$U$37,1,2))=IF(_xlfn.XLOOKUP($A13,INDIRECT("_"&amp;_xlfn.XLOOKUP(BB$2,WatchbillMONTHLY!$A$37:$U$37,OFFSET(WatchbillMONTHLY!$A$37:$U$37,1,2))),INDIRECT("_"&amp;_xlfn.XLOOKUP(BB$2,WatchbillMONTHLY!$A$37:$U$37,OFFSET(WatchbillMONTHLY!$A$37:$U$37,1,2))))=$A13,_xlfn.XLOOKUP(BB$2,WatchbillMONTHLY!$A$37:$U$37,OFFSET(WatchbillMONTHLY!$A$37:$U$37,1,2)),FALSE),TRUE,FALSE)),
IF(_xlfn.XLOOKUP(BB$2,WatchbillMONTHLY!$A$54:$U$54,OFFSET(WatchbillMONTHLY!$A$54:$U$54,1,2))=IF(_xlfn.XLOOKUP($A13,INDIRECT("_"&amp;_xlfn.XLOOKUP(BB$2,WatchbillMONTHLY!$A$54:$U$54,OFFSET(WatchbillMONTHLY!$A$54:$U$54,1,2))),INDIRECT("_"&amp;_xlfn.XLOOKUP(BB$2,WatchbillMONTHLY!$A$54:$U$54,OFFSET(WatchbillMONTHLY!$A$54:$U$54,1,2))))=$A13,_xlfn.XLOOKUP(BB$2,WatchbillMONTHLY!$A$54:$U$54,OFFSET(WatchbillMONTHLY!$A$54:$U$54,1,2)),FALSE),TRUE,FALSE)),
IF(_xlfn.XLOOKUP(BB$2,WatchbillMONTHLY!$A$71:$U$71,OFFSET(WatchbillMONTHLY!$A$71:$U$71,1,2))=IF(_xlfn.XLOOKUP($A13,INDIRECT("_"&amp;_xlfn.XLOOKUP(BB$2,WatchbillMONTHLY!$A$71:$U$71,OFFSET(WatchbillMONTHLY!$A$71:$U$71,1,2))),INDIRECT("_"&amp;_xlfn.XLOOKUP(BB$2,WatchbillMONTHLY!$A$71:$U$71,OFFSET(WatchbillMONTHLY!$A$71:$U$71,1,2))))=$A13,_xlfn.XLOOKUP(BB$2,WatchbillMONTHLY!$A$71:$U$71,OFFSET(WatchbillMONTHLY!$A$71:$U$71,1,2)),FALSE),TRUE,FALSE)),
IF(_xlfn.XLOOKUP(BB$2,WatchbillMONTHLY!$A$88:$U$88,OFFSET(WatchbillMONTHLY!$A$88:$U$88,1,2))=IF(_xlfn.XLOOKUP($A13,INDIRECT("_"&amp;_xlfn.XLOOKUP(BB$2,WatchbillMONTHLY!$A$88:$U$88,OFFSET(WatchbillMONTHLY!$A$88:$U$88,1,2))),INDIRECT("_"&amp;_xlfn.XLOOKUP(BB$2,WatchbillMONTHLY!$A$88:$U$88,OFFSET(WatchbillMONTHLY!$A$88:$U$88,1,2))))=$A13,_xlfn.XLOOKUP(BB$2,WatchbillMONTHLY!$A$88:$U$88,OFFSET(WatchbillMONTHLY!$A$88:$U$88,1,2)),FALSE),TRUE,FALSE)),
FALSE),FALSE)</f>
        <v>0</v>
      </c>
      <c r="BC13" s="209" t="b" cm="1">
        <f t="array" aca="1" ref="BC13" ca="1">IF(AND($A13 &gt; 0, V13 &gt; 0,BC$2&lt;MiscFormulas!$A$5+1),
_xlfn.IFNA(
_xlfn.IFNA(
_xlfn.IFNA(
_xlfn.IFNA(
_xlfn.IFNA(
_xlfn.IFNA(
IF(_xlfn.XLOOKUP(BC$2,WatchbillMONTHLY!$A$3:$U$3,OFFSET(WatchbillMONTHLY!$A$3:$U$3,1,2))=IF(_xlfn.XLOOKUP($A13,INDIRECT("_"&amp;_xlfn.XLOOKUP(BC$2,WatchbillMONTHLY!$A$3:$U$3,OFFSET(WatchbillMONTHLY!$A$3:$U$3,1,2))),INDIRECT("_"&amp;_xlfn.XLOOKUP(BC$2,WatchbillMONTHLY!$A$3:$U$3,OFFSET(WatchbillMONTHLY!$A$3:$U$3,1,2))))=$A13,_xlfn.XLOOKUP(BC$2,WatchbillMONTHLY!$A$3:$U$3,OFFSET(WatchbillMONTHLY!$A$3:$U$3,1,2)),FALSE),TRUE,FALSE),
IF(_xlfn.XLOOKUP(BC$2,WatchbillMONTHLY!$A$20:$U$20,OFFSET(WatchbillMONTHLY!$A$20:$U$20,1,2))=IF(_xlfn.XLOOKUP($A13,INDIRECT("_"&amp;_xlfn.XLOOKUP(BC$2,WatchbillMONTHLY!$A$20:$U$20,OFFSET(WatchbillMONTHLY!$A$20:$U$20,1,2))),INDIRECT("_"&amp;_xlfn.XLOOKUP(BC$2,WatchbillMONTHLY!$A$20:$U$20,OFFSET(WatchbillMONTHLY!$A$20:$U$20,1,2))))=$A13,_xlfn.XLOOKUP(BC$2,WatchbillMONTHLY!$A$20:$U$20,OFFSET(WatchbillMONTHLY!$A$20:$U$20,1,2)),FALSE),TRUE,FALSE)),
IF(_xlfn.XLOOKUP(BC$2,WatchbillMONTHLY!$A$37:$U$37,OFFSET(WatchbillMONTHLY!$A$37:$U$37,1,2))=IF(_xlfn.XLOOKUP($A13,INDIRECT("_"&amp;_xlfn.XLOOKUP(BC$2,WatchbillMONTHLY!$A$37:$U$37,OFFSET(WatchbillMONTHLY!$A$37:$U$37,1,2))),INDIRECT("_"&amp;_xlfn.XLOOKUP(BC$2,WatchbillMONTHLY!$A$37:$U$37,OFFSET(WatchbillMONTHLY!$A$37:$U$37,1,2))))=$A13,_xlfn.XLOOKUP(BC$2,WatchbillMONTHLY!$A$37:$U$37,OFFSET(WatchbillMONTHLY!$A$37:$U$37,1,2)),FALSE),TRUE,FALSE)),
IF(_xlfn.XLOOKUP(BC$2,WatchbillMONTHLY!$A$54:$U$54,OFFSET(WatchbillMONTHLY!$A$54:$U$54,1,2))=IF(_xlfn.XLOOKUP($A13,INDIRECT("_"&amp;_xlfn.XLOOKUP(BC$2,WatchbillMONTHLY!$A$54:$U$54,OFFSET(WatchbillMONTHLY!$A$54:$U$54,1,2))),INDIRECT("_"&amp;_xlfn.XLOOKUP(BC$2,WatchbillMONTHLY!$A$54:$U$54,OFFSET(WatchbillMONTHLY!$A$54:$U$54,1,2))))=$A13,_xlfn.XLOOKUP(BC$2,WatchbillMONTHLY!$A$54:$U$54,OFFSET(WatchbillMONTHLY!$A$54:$U$54,1,2)),FALSE),TRUE,FALSE)),
IF(_xlfn.XLOOKUP(BC$2,WatchbillMONTHLY!$A$71:$U$71,OFFSET(WatchbillMONTHLY!$A$71:$U$71,1,2))=IF(_xlfn.XLOOKUP($A13,INDIRECT("_"&amp;_xlfn.XLOOKUP(BC$2,WatchbillMONTHLY!$A$71:$U$71,OFFSET(WatchbillMONTHLY!$A$71:$U$71,1,2))),INDIRECT("_"&amp;_xlfn.XLOOKUP(BC$2,WatchbillMONTHLY!$A$71:$U$71,OFFSET(WatchbillMONTHLY!$A$71:$U$71,1,2))))=$A13,_xlfn.XLOOKUP(BC$2,WatchbillMONTHLY!$A$71:$U$71,OFFSET(WatchbillMONTHLY!$A$71:$U$71,1,2)),FALSE),TRUE,FALSE)),
IF(_xlfn.XLOOKUP(BC$2,WatchbillMONTHLY!$A$88:$U$88,OFFSET(WatchbillMONTHLY!$A$88:$U$88,1,2))=IF(_xlfn.XLOOKUP($A13,INDIRECT("_"&amp;_xlfn.XLOOKUP(BC$2,WatchbillMONTHLY!$A$88:$U$88,OFFSET(WatchbillMONTHLY!$A$88:$U$88,1,2))),INDIRECT("_"&amp;_xlfn.XLOOKUP(BC$2,WatchbillMONTHLY!$A$88:$U$88,OFFSET(WatchbillMONTHLY!$A$88:$U$88,1,2))))=$A13,_xlfn.XLOOKUP(BC$2,WatchbillMONTHLY!$A$88:$U$88,OFFSET(WatchbillMONTHLY!$A$88:$U$88,1,2)),FALSE),TRUE,FALSE)),
FALSE),FALSE)</f>
        <v>0</v>
      </c>
      <c r="BD13" s="209" t="b" cm="1">
        <f t="array" aca="1" ref="BD13" ca="1">IF(AND($A13 &gt; 0, W13 &gt; 0,BD$2&lt;MiscFormulas!$A$5+1),
_xlfn.IFNA(
_xlfn.IFNA(
_xlfn.IFNA(
_xlfn.IFNA(
_xlfn.IFNA(
_xlfn.IFNA(
IF(_xlfn.XLOOKUP(BD$2,WatchbillMONTHLY!$A$3:$U$3,OFFSET(WatchbillMONTHLY!$A$3:$U$3,1,2))=IF(_xlfn.XLOOKUP($A13,INDIRECT("_"&amp;_xlfn.XLOOKUP(BD$2,WatchbillMONTHLY!$A$3:$U$3,OFFSET(WatchbillMONTHLY!$A$3:$U$3,1,2))),INDIRECT("_"&amp;_xlfn.XLOOKUP(BD$2,WatchbillMONTHLY!$A$3:$U$3,OFFSET(WatchbillMONTHLY!$A$3:$U$3,1,2))))=$A13,_xlfn.XLOOKUP(BD$2,WatchbillMONTHLY!$A$3:$U$3,OFFSET(WatchbillMONTHLY!$A$3:$U$3,1,2)),FALSE),TRUE,FALSE),
IF(_xlfn.XLOOKUP(BD$2,WatchbillMONTHLY!$A$20:$U$20,OFFSET(WatchbillMONTHLY!$A$20:$U$20,1,2))=IF(_xlfn.XLOOKUP($A13,INDIRECT("_"&amp;_xlfn.XLOOKUP(BD$2,WatchbillMONTHLY!$A$20:$U$20,OFFSET(WatchbillMONTHLY!$A$20:$U$20,1,2))),INDIRECT("_"&amp;_xlfn.XLOOKUP(BD$2,WatchbillMONTHLY!$A$20:$U$20,OFFSET(WatchbillMONTHLY!$A$20:$U$20,1,2))))=$A13,_xlfn.XLOOKUP(BD$2,WatchbillMONTHLY!$A$20:$U$20,OFFSET(WatchbillMONTHLY!$A$20:$U$20,1,2)),FALSE),TRUE,FALSE)),
IF(_xlfn.XLOOKUP(BD$2,WatchbillMONTHLY!$A$37:$U$37,OFFSET(WatchbillMONTHLY!$A$37:$U$37,1,2))=IF(_xlfn.XLOOKUP($A13,INDIRECT("_"&amp;_xlfn.XLOOKUP(BD$2,WatchbillMONTHLY!$A$37:$U$37,OFFSET(WatchbillMONTHLY!$A$37:$U$37,1,2))),INDIRECT("_"&amp;_xlfn.XLOOKUP(BD$2,WatchbillMONTHLY!$A$37:$U$37,OFFSET(WatchbillMONTHLY!$A$37:$U$37,1,2))))=$A13,_xlfn.XLOOKUP(BD$2,WatchbillMONTHLY!$A$37:$U$37,OFFSET(WatchbillMONTHLY!$A$37:$U$37,1,2)),FALSE),TRUE,FALSE)),
IF(_xlfn.XLOOKUP(BD$2,WatchbillMONTHLY!$A$54:$U$54,OFFSET(WatchbillMONTHLY!$A$54:$U$54,1,2))=IF(_xlfn.XLOOKUP($A13,INDIRECT("_"&amp;_xlfn.XLOOKUP(BD$2,WatchbillMONTHLY!$A$54:$U$54,OFFSET(WatchbillMONTHLY!$A$54:$U$54,1,2))),INDIRECT("_"&amp;_xlfn.XLOOKUP(BD$2,WatchbillMONTHLY!$A$54:$U$54,OFFSET(WatchbillMONTHLY!$A$54:$U$54,1,2))))=$A13,_xlfn.XLOOKUP(BD$2,WatchbillMONTHLY!$A$54:$U$54,OFFSET(WatchbillMONTHLY!$A$54:$U$54,1,2)),FALSE),TRUE,FALSE)),
IF(_xlfn.XLOOKUP(BD$2,WatchbillMONTHLY!$A$71:$U$71,OFFSET(WatchbillMONTHLY!$A$71:$U$71,1,2))=IF(_xlfn.XLOOKUP($A13,INDIRECT("_"&amp;_xlfn.XLOOKUP(BD$2,WatchbillMONTHLY!$A$71:$U$71,OFFSET(WatchbillMONTHLY!$A$71:$U$71,1,2))),INDIRECT("_"&amp;_xlfn.XLOOKUP(BD$2,WatchbillMONTHLY!$A$71:$U$71,OFFSET(WatchbillMONTHLY!$A$71:$U$71,1,2))))=$A13,_xlfn.XLOOKUP(BD$2,WatchbillMONTHLY!$A$71:$U$71,OFFSET(WatchbillMONTHLY!$A$71:$U$71,1,2)),FALSE),TRUE,FALSE)),
IF(_xlfn.XLOOKUP(BD$2,WatchbillMONTHLY!$A$88:$U$88,OFFSET(WatchbillMONTHLY!$A$88:$U$88,1,2))=IF(_xlfn.XLOOKUP($A13,INDIRECT("_"&amp;_xlfn.XLOOKUP(BD$2,WatchbillMONTHLY!$A$88:$U$88,OFFSET(WatchbillMONTHLY!$A$88:$U$88,1,2))),INDIRECT("_"&amp;_xlfn.XLOOKUP(BD$2,WatchbillMONTHLY!$A$88:$U$88,OFFSET(WatchbillMONTHLY!$A$88:$U$88,1,2))))=$A13,_xlfn.XLOOKUP(BD$2,WatchbillMONTHLY!$A$88:$U$88,OFFSET(WatchbillMONTHLY!$A$88:$U$88,1,2)),FALSE),TRUE,FALSE)),
FALSE),FALSE)</f>
        <v>0</v>
      </c>
      <c r="BE13" s="209" t="b" cm="1">
        <f t="array" aca="1" ref="BE13" ca="1">IF(AND($A13 &gt; 0, X13 &gt; 0,BE$2&lt;MiscFormulas!$A$5+1),
_xlfn.IFNA(
_xlfn.IFNA(
_xlfn.IFNA(
_xlfn.IFNA(
_xlfn.IFNA(
_xlfn.IFNA(
IF(_xlfn.XLOOKUP(BE$2,WatchbillMONTHLY!$A$3:$U$3,OFFSET(WatchbillMONTHLY!$A$3:$U$3,1,2))=IF(_xlfn.XLOOKUP($A13,INDIRECT("_"&amp;_xlfn.XLOOKUP(BE$2,WatchbillMONTHLY!$A$3:$U$3,OFFSET(WatchbillMONTHLY!$A$3:$U$3,1,2))),INDIRECT("_"&amp;_xlfn.XLOOKUP(BE$2,WatchbillMONTHLY!$A$3:$U$3,OFFSET(WatchbillMONTHLY!$A$3:$U$3,1,2))))=$A13,_xlfn.XLOOKUP(BE$2,WatchbillMONTHLY!$A$3:$U$3,OFFSET(WatchbillMONTHLY!$A$3:$U$3,1,2)),FALSE),TRUE,FALSE),
IF(_xlfn.XLOOKUP(BE$2,WatchbillMONTHLY!$A$20:$U$20,OFFSET(WatchbillMONTHLY!$A$20:$U$20,1,2))=IF(_xlfn.XLOOKUP($A13,INDIRECT("_"&amp;_xlfn.XLOOKUP(BE$2,WatchbillMONTHLY!$A$20:$U$20,OFFSET(WatchbillMONTHLY!$A$20:$U$20,1,2))),INDIRECT("_"&amp;_xlfn.XLOOKUP(BE$2,WatchbillMONTHLY!$A$20:$U$20,OFFSET(WatchbillMONTHLY!$A$20:$U$20,1,2))))=$A13,_xlfn.XLOOKUP(BE$2,WatchbillMONTHLY!$A$20:$U$20,OFFSET(WatchbillMONTHLY!$A$20:$U$20,1,2)),FALSE),TRUE,FALSE)),
IF(_xlfn.XLOOKUP(BE$2,WatchbillMONTHLY!$A$37:$U$37,OFFSET(WatchbillMONTHLY!$A$37:$U$37,1,2))=IF(_xlfn.XLOOKUP($A13,INDIRECT("_"&amp;_xlfn.XLOOKUP(BE$2,WatchbillMONTHLY!$A$37:$U$37,OFFSET(WatchbillMONTHLY!$A$37:$U$37,1,2))),INDIRECT("_"&amp;_xlfn.XLOOKUP(BE$2,WatchbillMONTHLY!$A$37:$U$37,OFFSET(WatchbillMONTHLY!$A$37:$U$37,1,2))))=$A13,_xlfn.XLOOKUP(BE$2,WatchbillMONTHLY!$A$37:$U$37,OFFSET(WatchbillMONTHLY!$A$37:$U$37,1,2)),FALSE),TRUE,FALSE)),
IF(_xlfn.XLOOKUP(BE$2,WatchbillMONTHLY!$A$54:$U$54,OFFSET(WatchbillMONTHLY!$A$54:$U$54,1,2))=IF(_xlfn.XLOOKUP($A13,INDIRECT("_"&amp;_xlfn.XLOOKUP(BE$2,WatchbillMONTHLY!$A$54:$U$54,OFFSET(WatchbillMONTHLY!$A$54:$U$54,1,2))),INDIRECT("_"&amp;_xlfn.XLOOKUP(BE$2,WatchbillMONTHLY!$A$54:$U$54,OFFSET(WatchbillMONTHLY!$A$54:$U$54,1,2))))=$A13,_xlfn.XLOOKUP(BE$2,WatchbillMONTHLY!$A$54:$U$54,OFFSET(WatchbillMONTHLY!$A$54:$U$54,1,2)),FALSE),TRUE,FALSE)),
IF(_xlfn.XLOOKUP(BE$2,WatchbillMONTHLY!$A$71:$U$71,OFFSET(WatchbillMONTHLY!$A$71:$U$71,1,2))=IF(_xlfn.XLOOKUP($A13,INDIRECT("_"&amp;_xlfn.XLOOKUP(BE$2,WatchbillMONTHLY!$A$71:$U$71,OFFSET(WatchbillMONTHLY!$A$71:$U$71,1,2))),INDIRECT("_"&amp;_xlfn.XLOOKUP(BE$2,WatchbillMONTHLY!$A$71:$U$71,OFFSET(WatchbillMONTHLY!$A$71:$U$71,1,2))))=$A13,_xlfn.XLOOKUP(BE$2,WatchbillMONTHLY!$A$71:$U$71,OFFSET(WatchbillMONTHLY!$A$71:$U$71,1,2)),FALSE),TRUE,FALSE)),
IF(_xlfn.XLOOKUP(BE$2,WatchbillMONTHLY!$A$88:$U$88,OFFSET(WatchbillMONTHLY!$A$88:$U$88,1,2))=IF(_xlfn.XLOOKUP($A13,INDIRECT("_"&amp;_xlfn.XLOOKUP(BE$2,WatchbillMONTHLY!$A$88:$U$88,OFFSET(WatchbillMONTHLY!$A$88:$U$88,1,2))),INDIRECT("_"&amp;_xlfn.XLOOKUP(BE$2,WatchbillMONTHLY!$A$88:$U$88,OFFSET(WatchbillMONTHLY!$A$88:$U$88,1,2))))=$A13,_xlfn.XLOOKUP(BE$2,WatchbillMONTHLY!$A$88:$U$88,OFFSET(WatchbillMONTHLY!$A$88:$U$88,1,2)),FALSE),TRUE,FALSE)),
FALSE),FALSE)</f>
        <v>0</v>
      </c>
      <c r="BF13" s="209" t="b" cm="1">
        <f t="array" aca="1" ref="BF13" ca="1">IF(AND($A13 &gt; 0, Y13 &gt; 0,BF$2&lt;MiscFormulas!$A$5+1),
_xlfn.IFNA(
_xlfn.IFNA(
_xlfn.IFNA(
_xlfn.IFNA(
_xlfn.IFNA(
_xlfn.IFNA(
IF(_xlfn.XLOOKUP(BF$2,WatchbillMONTHLY!$A$3:$U$3,OFFSET(WatchbillMONTHLY!$A$3:$U$3,1,2))=IF(_xlfn.XLOOKUP($A13,INDIRECT("_"&amp;_xlfn.XLOOKUP(BF$2,WatchbillMONTHLY!$A$3:$U$3,OFFSET(WatchbillMONTHLY!$A$3:$U$3,1,2))),INDIRECT("_"&amp;_xlfn.XLOOKUP(BF$2,WatchbillMONTHLY!$A$3:$U$3,OFFSET(WatchbillMONTHLY!$A$3:$U$3,1,2))))=$A13,_xlfn.XLOOKUP(BF$2,WatchbillMONTHLY!$A$3:$U$3,OFFSET(WatchbillMONTHLY!$A$3:$U$3,1,2)),FALSE),TRUE,FALSE),
IF(_xlfn.XLOOKUP(BF$2,WatchbillMONTHLY!$A$20:$U$20,OFFSET(WatchbillMONTHLY!$A$20:$U$20,1,2))=IF(_xlfn.XLOOKUP($A13,INDIRECT("_"&amp;_xlfn.XLOOKUP(BF$2,WatchbillMONTHLY!$A$20:$U$20,OFFSET(WatchbillMONTHLY!$A$20:$U$20,1,2))),INDIRECT("_"&amp;_xlfn.XLOOKUP(BF$2,WatchbillMONTHLY!$A$20:$U$20,OFFSET(WatchbillMONTHLY!$A$20:$U$20,1,2))))=$A13,_xlfn.XLOOKUP(BF$2,WatchbillMONTHLY!$A$20:$U$20,OFFSET(WatchbillMONTHLY!$A$20:$U$20,1,2)),FALSE),TRUE,FALSE)),
IF(_xlfn.XLOOKUP(BF$2,WatchbillMONTHLY!$A$37:$U$37,OFFSET(WatchbillMONTHLY!$A$37:$U$37,1,2))=IF(_xlfn.XLOOKUP($A13,INDIRECT("_"&amp;_xlfn.XLOOKUP(BF$2,WatchbillMONTHLY!$A$37:$U$37,OFFSET(WatchbillMONTHLY!$A$37:$U$37,1,2))),INDIRECT("_"&amp;_xlfn.XLOOKUP(BF$2,WatchbillMONTHLY!$A$37:$U$37,OFFSET(WatchbillMONTHLY!$A$37:$U$37,1,2))))=$A13,_xlfn.XLOOKUP(BF$2,WatchbillMONTHLY!$A$37:$U$37,OFFSET(WatchbillMONTHLY!$A$37:$U$37,1,2)),FALSE),TRUE,FALSE)),
IF(_xlfn.XLOOKUP(BF$2,WatchbillMONTHLY!$A$54:$U$54,OFFSET(WatchbillMONTHLY!$A$54:$U$54,1,2))=IF(_xlfn.XLOOKUP($A13,INDIRECT("_"&amp;_xlfn.XLOOKUP(BF$2,WatchbillMONTHLY!$A$54:$U$54,OFFSET(WatchbillMONTHLY!$A$54:$U$54,1,2))),INDIRECT("_"&amp;_xlfn.XLOOKUP(BF$2,WatchbillMONTHLY!$A$54:$U$54,OFFSET(WatchbillMONTHLY!$A$54:$U$54,1,2))))=$A13,_xlfn.XLOOKUP(BF$2,WatchbillMONTHLY!$A$54:$U$54,OFFSET(WatchbillMONTHLY!$A$54:$U$54,1,2)),FALSE),TRUE,FALSE)),
IF(_xlfn.XLOOKUP(BF$2,WatchbillMONTHLY!$A$71:$U$71,OFFSET(WatchbillMONTHLY!$A$71:$U$71,1,2))=IF(_xlfn.XLOOKUP($A13,INDIRECT("_"&amp;_xlfn.XLOOKUP(BF$2,WatchbillMONTHLY!$A$71:$U$71,OFFSET(WatchbillMONTHLY!$A$71:$U$71,1,2))),INDIRECT("_"&amp;_xlfn.XLOOKUP(BF$2,WatchbillMONTHLY!$A$71:$U$71,OFFSET(WatchbillMONTHLY!$A$71:$U$71,1,2))))=$A13,_xlfn.XLOOKUP(BF$2,WatchbillMONTHLY!$A$71:$U$71,OFFSET(WatchbillMONTHLY!$A$71:$U$71,1,2)),FALSE),TRUE,FALSE)),
IF(_xlfn.XLOOKUP(BF$2,WatchbillMONTHLY!$A$88:$U$88,OFFSET(WatchbillMONTHLY!$A$88:$U$88,1,2))=IF(_xlfn.XLOOKUP($A13,INDIRECT("_"&amp;_xlfn.XLOOKUP(BF$2,WatchbillMONTHLY!$A$88:$U$88,OFFSET(WatchbillMONTHLY!$A$88:$U$88,1,2))),INDIRECT("_"&amp;_xlfn.XLOOKUP(BF$2,WatchbillMONTHLY!$A$88:$U$88,OFFSET(WatchbillMONTHLY!$A$88:$U$88,1,2))))=$A13,_xlfn.XLOOKUP(BF$2,WatchbillMONTHLY!$A$88:$U$88,OFFSET(WatchbillMONTHLY!$A$88:$U$88,1,2)),FALSE),TRUE,FALSE)),
FALSE),FALSE)</f>
        <v>0</v>
      </c>
      <c r="BG13" s="209" t="b" cm="1">
        <f t="array" aca="1" ref="BG13" ca="1">IF(AND($A13 &gt; 0, Z13 &gt; 0,BG$2&lt;MiscFormulas!$A$5+1),
_xlfn.IFNA(
_xlfn.IFNA(
_xlfn.IFNA(
_xlfn.IFNA(
_xlfn.IFNA(
_xlfn.IFNA(
IF(_xlfn.XLOOKUP(BG$2,WatchbillMONTHLY!$A$3:$U$3,OFFSET(WatchbillMONTHLY!$A$3:$U$3,1,2))=IF(_xlfn.XLOOKUP($A13,INDIRECT("_"&amp;_xlfn.XLOOKUP(BG$2,WatchbillMONTHLY!$A$3:$U$3,OFFSET(WatchbillMONTHLY!$A$3:$U$3,1,2))),INDIRECT("_"&amp;_xlfn.XLOOKUP(BG$2,WatchbillMONTHLY!$A$3:$U$3,OFFSET(WatchbillMONTHLY!$A$3:$U$3,1,2))))=$A13,_xlfn.XLOOKUP(BG$2,WatchbillMONTHLY!$A$3:$U$3,OFFSET(WatchbillMONTHLY!$A$3:$U$3,1,2)),FALSE),TRUE,FALSE),
IF(_xlfn.XLOOKUP(BG$2,WatchbillMONTHLY!$A$20:$U$20,OFFSET(WatchbillMONTHLY!$A$20:$U$20,1,2))=IF(_xlfn.XLOOKUP($A13,INDIRECT("_"&amp;_xlfn.XLOOKUP(BG$2,WatchbillMONTHLY!$A$20:$U$20,OFFSET(WatchbillMONTHLY!$A$20:$U$20,1,2))),INDIRECT("_"&amp;_xlfn.XLOOKUP(BG$2,WatchbillMONTHLY!$A$20:$U$20,OFFSET(WatchbillMONTHLY!$A$20:$U$20,1,2))))=$A13,_xlfn.XLOOKUP(BG$2,WatchbillMONTHLY!$A$20:$U$20,OFFSET(WatchbillMONTHLY!$A$20:$U$20,1,2)),FALSE),TRUE,FALSE)),
IF(_xlfn.XLOOKUP(BG$2,WatchbillMONTHLY!$A$37:$U$37,OFFSET(WatchbillMONTHLY!$A$37:$U$37,1,2))=IF(_xlfn.XLOOKUP($A13,INDIRECT("_"&amp;_xlfn.XLOOKUP(BG$2,WatchbillMONTHLY!$A$37:$U$37,OFFSET(WatchbillMONTHLY!$A$37:$U$37,1,2))),INDIRECT("_"&amp;_xlfn.XLOOKUP(BG$2,WatchbillMONTHLY!$A$37:$U$37,OFFSET(WatchbillMONTHLY!$A$37:$U$37,1,2))))=$A13,_xlfn.XLOOKUP(BG$2,WatchbillMONTHLY!$A$37:$U$37,OFFSET(WatchbillMONTHLY!$A$37:$U$37,1,2)),FALSE),TRUE,FALSE)),
IF(_xlfn.XLOOKUP(BG$2,WatchbillMONTHLY!$A$54:$U$54,OFFSET(WatchbillMONTHLY!$A$54:$U$54,1,2))=IF(_xlfn.XLOOKUP($A13,INDIRECT("_"&amp;_xlfn.XLOOKUP(BG$2,WatchbillMONTHLY!$A$54:$U$54,OFFSET(WatchbillMONTHLY!$A$54:$U$54,1,2))),INDIRECT("_"&amp;_xlfn.XLOOKUP(BG$2,WatchbillMONTHLY!$A$54:$U$54,OFFSET(WatchbillMONTHLY!$A$54:$U$54,1,2))))=$A13,_xlfn.XLOOKUP(BG$2,WatchbillMONTHLY!$A$54:$U$54,OFFSET(WatchbillMONTHLY!$A$54:$U$54,1,2)),FALSE),TRUE,FALSE)),
IF(_xlfn.XLOOKUP(BG$2,WatchbillMONTHLY!$A$71:$U$71,OFFSET(WatchbillMONTHLY!$A$71:$U$71,1,2))=IF(_xlfn.XLOOKUP($A13,INDIRECT("_"&amp;_xlfn.XLOOKUP(BG$2,WatchbillMONTHLY!$A$71:$U$71,OFFSET(WatchbillMONTHLY!$A$71:$U$71,1,2))),INDIRECT("_"&amp;_xlfn.XLOOKUP(BG$2,WatchbillMONTHLY!$A$71:$U$71,OFFSET(WatchbillMONTHLY!$A$71:$U$71,1,2))))=$A13,_xlfn.XLOOKUP(BG$2,WatchbillMONTHLY!$A$71:$U$71,OFFSET(WatchbillMONTHLY!$A$71:$U$71,1,2)),FALSE),TRUE,FALSE)),
IF(_xlfn.XLOOKUP(BG$2,WatchbillMONTHLY!$A$88:$U$88,OFFSET(WatchbillMONTHLY!$A$88:$U$88,1,2))=IF(_xlfn.XLOOKUP($A13,INDIRECT("_"&amp;_xlfn.XLOOKUP(BG$2,WatchbillMONTHLY!$A$88:$U$88,OFFSET(WatchbillMONTHLY!$A$88:$U$88,1,2))),INDIRECT("_"&amp;_xlfn.XLOOKUP(BG$2,WatchbillMONTHLY!$A$88:$U$88,OFFSET(WatchbillMONTHLY!$A$88:$U$88,1,2))))=$A13,_xlfn.XLOOKUP(BG$2,WatchbillMONTHLY!$A$88:$U$88,OFFSET(WatchbillMONTHLY!$A$88:$U$88,1,2)),FALSE),TRUE,FALSE)),
FALSE),FALSE)</f>
        <v>0</v>
      </c>
      <c r="BH13" s="209" t="b" cm="1">
        <f t="array" aca="1" ref="BH13" ca="1">IF(AND($A13 &gt; 0, AA13 &gt; 0,BH$2&lt;MiscFormulas!$A$5+1),
_xlfn.IFNA(
_xlfn.IFNA(
_xlfn.IFNA(
_xlfn.IFNA(
_xlfn.IFNA(
_xlfn.IFNA(
IF(_xlfn.XLOOKUP(BH$2,WatchbillMONTHLY!$A$3:$U$3,OFFSET(WatchbillMONTHLY!$A$3:$U$3,1,2))=IF(_xlfn.XLOOKUP($A13,INDIRECT("_"&amp;_xlfn.XLOOKUP(BH$2,WatchbillMONTHLY!$A$3:$U$3,OFFSET(WatchbillMONTHLY!$A$3:$U$3,1,2))),INDIRECT("_"&amp;_xlfn.XLOOKUP(BH$2,WatchbillMONTHLY!$A$3:$U$3,OFFSET(WatchbillMONTHLY!$A$3:$U$3,1,2))))=$A13,_xlfn.XLOOKUP(BH$2,WatchbillMONTHLY!$A$3:$U$3,OFFSET(WatchbillMONTHLY!$A$3:$U$3,1,2)),FALSE),TRUE,FALSE),
IF(_xlfn.XLOOKUP(BH$2,WatchbillMONTHLY!$A$20:$U$20,OFFSET(WatchbillMONTHLY!$A$20:$U$20,1,2))=IF(_xlfn.XLOOKUP($A13,INDIRECT("_"&amp;_xlfn.XLOOKUP(BH$2,WatchbillMONTHLY!$A$20:$U$20,OFFSET(WatchbillMONTHLY!$A$20:$U$20,1,2))),INDIRECT("_"&amp;_xlfn.XLOOKUP(BH$2,WatchbillMONTHLY!$A$20:$U$20,OFFSET(WatchbillMONTHLY!$A$20:$U$20,1,2))))=$A13,_xlfn.XLOOKUP(BH$2,WatchbillMONTHLY!$A$20:$U$20,OFFSET(WatchbillMONTHLY!$A$20:$U$20,1,2)),FALSE),TRUE,FALSE)),
IF(_xlfn.XLOOKUP(BH$2,WatchbillMONTHLY!$A$37:$U$37,OFFSET(WatchbillMONTHLY!$A$37:$U$37,1,2))=IF(_xlfn.XLOOKUP($A13,INDIRECT("_"&amp;_xlfn.XLOOKUP(BH$2,WatchbillMONTHLY!$A$37:$U$37,OFFSET(WatchbillMONTHLY!$A$37:$U$37,1,2))),INDIRECT("_"&amp;_xlfn.XLOOKUP(BH$2,WatchbillMONTHLY!$A$37:$U$37,OFFSET(WatchbillMONTHLY!$A$37:$U$37,1,2))))=$A13,_xlfn.XLOOKUP(BH$2,WatchbillMONTHLY!$A$37:$U$37,OFFSET(WatchbillMONTHLY!$A$37:$U$37,1,2)),FALSE),TRUE,FALSE)),
IF(_xlfn.XLOOKUP(BH$2,WatchbillMONTHLY!$A$54:$U$54,OFFSET(WatchbillMONTHLY!$A$54:$U$54,1,2))=IF(_xlfn.XLOOKUP($A13,INDIRECT("_"&amp;_xlfn.XLOOKUP(BH$2,WatchbillMONTHLY!$A$54:$U$54,OFFSET(WatchbillMONTHLY!$A$54:$U$54,1,2))),INDIRECT("_"&amp;_xlfn.XLOOKUP(BH$2,WatchbillMONTHLY!$A$54:$U$54,OFFSET(WatchbillMONTHLY!$A$54:$U$54,1,2))))=$A13,_xlfn.XLOOKUP(BH$2,WatchbillMONTHLY!$A$54:$U$54,OFFSET(WatchbillMONTHLY!$A$54:$U$54,1,2)),FALSE),TRUE,FALSE)),
IF(_xlfn.XLOOKUP(BH$2,WatchbillMONTHLY!$A$71:$U$71,OFFSET(WatchbillMONTHLY!$A$71:$U$71,1,2))=IF(_xlfn.XLOOKUP($A13,INDIRECT("_"&amp;_xlfn.XLOOKUP(BH$2,WatchbillMONTHLY!$A$71:$U$71,OFFSET(WatchbillMONTHLY!$A$71:$U$71,1,2))),INDIRECT("_"&amp;_xlfn.XLOOKUP(BH$2,WatchbillMONTHLY!$A$71:$U$71,OFFSET(WatchbillMONTHLY!$A$71:$U$71,1,2))))=$A13,_xlfn.XLOOKUP(BH$2,WatchbillMONTHLY!$A$71:$U$71,OFFSET(WatchbillMONTHLY!$A$71:$U$71,1,2)),FALSE),TRUE,FALSE)),
IF(_xlfn.XLOOKUP(BH$2,WatchbillMONTHLY!$A$88:$U$88,OFFSET(WatchbillMONTHLY!$A$88:$U$88,1,2))=IF(_xlfn.XLOOKUP($A13,INDIRECT("_"&amp;_xlfn.XLOOKUP(BH$2,WatchbillMONTHLY!$A$88:$U$88,OFFSET(WatchbillMONTHLY!$A$88:$U$88,1,2))),INDIRECT("_"&amp;_xlfn.XLOOKUP(BH$2,WatchbillMONTHLY!$A$88:$U$88,OFFSET(WatchbillMONTHLY!$A$88:$U$88,1,2))))=$A13,_xlfn.XLOOKUP(BH$2,WatchbillMONTHLY!$A$88:$U$88,OFFSET(WatchbillMONTHLY!$A$88:$U$88,1,2)),FALSE),TRUE,FALSE)),
FALSE),FALSE)</f>
        <v>0</v>
      </c>
      <c r="BI13" s="209" t="b" cm="1">
        <f t="array" aca="1" ref="BI13" ca="1">IF(AND($A13 &gt; 0, AB13 &gt; 0,BI$2&lt;MiscFormulas!$A$5+1),
_xlfn.IFNA(
_xlfn.IFNA(
_xlfn.IFNA(
_xlfn.IFNA(
_xlfn.IFNA(
_xlfn.IFNA(
IF(_xlfn.XLOOKUP(BI$2,WatchbillMONTHLY!$A$3:$U$3,OFFSET(WatchbillMONTHLY!$A$3:$U$3,1,2))=IF(_xlfn.XLOOKUP($A13,INDIRECT("_"&amp;_xlfn.XLOOKUP(BI$2,WatchbillMONTHLY!$A$3:$U$3,OFFSET(WatchbillMONTHLY!$A$3:$U$3,1,2))),INDIRECT("_"&amp;_xlfn.XLOOKUP(BI$2,WatchbillMONTHLY!$A$3:$U$3,OFFSET(WatchbillMONTHLY!$A$3:$U$3,1,2))))=$A13,_xlfn.XLOOKUP(BI$2,WatchbillMONTHLY!$A$3:$U$3,OFFSET(WatchbillMONTHLY!$A$3:$U$3,1,2)),FALSE),TRUE,FALSE),
IF(_xlfn.XLOOKUP(BI$2,WatchbillMONTHLY!$A$20:$U$20,OFFSET(WatchbillMONTHLY!$A$20:$U$20,1,2))=IF(_xlfn.XLOOKUP($A13,INDIRECT("_"&amp;_xlfn.XLOOKUP(BI$2,WatchbillMONTHLY!$A$20:$U$20,OFFSET(WatchbillMONTHLY!$A$20:$U$20,1,2))),INDIRECT("_"&amp;_xlfn.XLOOKUP(BI$2,WatchbillMONTHLY!$A$20:$U$20,OFFSET(WatchbillMONTHLY!$A$20:$U$20,1,2))))=$A13,_xlfn.XLOOKUP(BI$2,WatchbillMONTHLY!$A$20:$U$20,OFFSET(WatchbillMONTHLY!$A$20:$U$20,1,2)),FALSE),TRUE,FALSE)),
IF(_xlfn.XLOOKUP(BI$2,WatchbillMONTHLY!$A$37:$U$37,OFFSET(WatchbillMONTHLY!$A$37:$U$37,1,2))=IF(_xlfn.XLOOKUP($A13,INDIRECT("_"&amp;_xlfn.XLOOKUP(BI$2,WatchbillMONTHLY!$A$37:$U$37,OFFSET(WatchbillMONTHLY!$A$37:$U$37,1,2))),INDIRECT("_"&amp;_xlfn.XLOOKUP(BI$2,WatchbillMONTHLY!$A$37:$U$37,OFFSET(WatchbillMONTHLY!$A$37:$U$37,1,2))))=$A13,_xlfn.XLOOKUP(BI$2,WatchbillMONTHLY!$A$37:$U$37,OFFSET(WatchbillMONTHLY!$A$37:$U$37,1,2)),FALSE),TRUE,FALSE)),
IF(_xlfn.XLOOKUP(BI$2,WatchbillMONTHLY!$A$54:$U$54,OFFSET(WatchbillMONTHLY!$A$54:$U$54,1,2))=IF(_xlfn.XLOOKUP($A13,INDIRECT("_"&amp;_xlfn.XLOOKUP(BI$2,WatchbillMONTHLY!$A$54:$U$54,OFFSET(WatchbillMONTHLY!$A$54:$U$54,1,2))),INDIRECT("_"&amp;_xlfn.XLOOKUP(BI$2,WatchbillMONTHLY!$A$54:$U$54,OFFSET(WatchbillMONTHLY!$A$54:$U$54,1,2))))=$A13,_xlfn.XLOOKUP(BI$2,WatchbillMONTHLY!$A$54:$U$54,OFFSET(WatchbillMONTHLY!$A$54:$U$54,1,2)),FALSE),TRUE,FALSE)),
IF(_xlfn.XLOOKUP(BI$2,WatchbillMONTHLY!$A$71:$U$71,OFFSET(WatchbillMONTHLY!$A$71:$U$71,1,2))=IF(_xlfn.XLOOKUP($A13,INDIRECT("_"&amp;_xlfn.XLOOKUP(BI$2,WatchbillMONTHLY!$A$71:$U$71,OFFSET(WatchbillMONTHLY!$A$71:$U$71,1,2))),INDIRECT("_"&amp;_xlfn.XLOOKUP(BI$2,WatchbillMONTHLY!$A$71:$U$71,OFFSET(WatchbillMONTHLY!$A$71:$U$71,1,2))))=$A13,_xlfn.XLOOKUP(BI$2,WatchbillMONTHLY!$A$71:$U$71,OFFSET(WatchbillMONTHLY!$A$71:$U$71,1,2)),FALSE),TRUE,FALSE)),
IF(_xlfn.XLOOKUP(BI$2,WatchbillMONTHLY!$A$88:$U$88,OFFSET(WatchbillMONTHLY!$A$88:$U$88,1,2))=IF(_xlfn.XLOOKUP($A13,INDIRECT("_"&amp;_xlfn.XLOOKUP(BI$2,WatchbillMONTHLY!$A$88:$U$88,OFFSET(WatchbillMONTHLY!$A$88:$U$88,1,2))),INDIRECT("_"&amp;_xlfn.XLOOKUP(BI$2,WatchbillMONTHLY!$A$88:$U$88,OFFSET(WatchbillMONTHLY!$A$88:$U$88,1,2))))=$A13,_xlfn.XLOOKUP(BI$2,WatchbillMONTHLY!$A$88:$U$88,OFFSET(WatchbillMONTHLY!$A$88:$U$88,1,2)),FALSE),TRUE,FALSE)),
FALSE),FALSE)</f>
        <v>0</v>
      </c>
      <c r="BJ13" s="209" t="b" cm="1">
        <f t="array" aca="1" ref="BJ13" ca="1">IF(AND($A13 &gt; 0, AC13 &gt; 0,BJ$2&lt;MiscFormulas!$A$5+1),
_xlfn.IFNA(
_xlfn.IFNA(
_xlfn.IFNA(
_xlfn.IFNA(
_xlfn.IFNA(
_xlfn.IFNA(
IF(_xlfn.XLOOKUP(BJ$2,WatchbillMONTHLY!$A$3:$U$3,OFFSET(WatchbillMONTHLY!$A$3:$U$3,1,2))=IF(_xlfn.XLOOKUP($A13,INDIRECT("_"&amp;_xlfn.XLOOKUP(BJ$2,WatchbillMONTHLY!$A$3:$U$3,OFFSET(WatchbillMONTHLY!$A$3:$U$3,1,2))),INDIRECT("_"&amp;_xlfn.XLOOKUP(BJ$2,WatchbillMONTHLY!$A$3:$U$3,OFFSET(WatchbillMONTHLY!$A$3:$U$3,1,2))))=$A13,_xlfn.XLOOKUP(BJ$2,WatchbillMONTHLY!$A$3:$U$3,OFFSET(WatchbillMONTHLY!$A$3:$U$3,1,2)),FALSE),TRUE,FALSE),
IF(_xlfn.XLOOKUP(BJ$2,WatchbillMONTHLY!$A$20:$U$20,OFFSET(WatchbillMONTHLY!$A$20:$U$20,1,2))=IF(_xlfn.XLOOKUP($A13,INDIRECT("_"&amp;_xlfn.XLOOKUP(BJ$2,WatchbillMONTHLY!$A$20:$U$20,OFFSET(WatchbillMONTHLY!$A$20:$U$20,1,2))),INDIRECT("_"&amp;_xlfn.XLOOKUP(BJ$2,WatchbillMONTHLY!$A$20:$U$20,OFFSET(WatchbillMONTHLY!$A$20:$U$20,1,2))))=$A13,_xlfn.XLOOKUP(BJ$2,WatchbillMONTHLY!$A$20:$U$20,OFFSET(WatchbillMONTHLY!$A$20:$U$20,1,2)),FALSE),TRUE,FALSE)),
IF(_xlfn.XLOOKUP(BJ$2,WatchbillMONTHLY!$A$37:$U$37,OFFSET(WatchbillMONTHLY!$A$37:$U$37,1,2))=IF(_xlfn.XLOOKUP($A13,INDIRECT("_"&amp;_xlfn.XLOOKUP(BJ$2,WatchbillMONTHLY!$A$37:$U$37,OFFSET(WatchbillMONTHLY!$A$37:$U$37,1,2))),INDIRECT("_"&amp;_xlfn.XLOOKUP(BJ$2,WatchbillMONTHLY!$A$37:$U$37,OFFSET(WatchbillMONTHLY!$A$37:$U$37,1,2))))=$A13,_xlfn.XLOOKUP(BJ$2,WatchbillMONTHLY!$A$37:$U$37,OFFSET(WatchbillMONTHLY!$A$37:$U$37,1,2)),FALSE),TRUE,FALSE)),
IF(_xlfn.XLOOKUP(BJ$2,WatchbillMONTHLY!$A$54:$U$54,OFFSET(WatchbillMONTHLY!$A$54:$U$54,1,2))=IF(_xlfn.XLOOKUP($A13,INDIRECT("_"&amp;_xlfn.XLOOKUP(BJ$2,WatchbillMONTHLY!$A$54:$U$54,OFFSET(WatchbillMONTHLY!$A$54:$U$54,1,2))),INDIRECT("_"&amp;_xlfn.XLOOKUP(BJ$2,WatchbillMONTHLY!$A$54:$U$54,OFFSET(WatchbillMONTHLY!$A$54:$U$54,1,2))))=$A13,_xlfn.XLOOKUP(BJ$2,WatchbillMONTHLY!$A$54:$U$54,OFFSET(WatchbillMONTHLY!$A$54:$U$54,1,2)),FALSE),TRUE,FALSE)),
IF(_xlfn.XLOOKUP(BJ$2,WatchbillMONTHLY!$A$71:$U$71,OFFSET(WatchbillMONTHLY!$A$71:$U$71,1,2))=IF(_xlfn.XLOOKUP($A13,INDIRECT("_"&amp;_xlfn.XLOOKUP(BJ$2,WatchbillMONTHLY!$A$71:$U$71,OFFSET(WatchbillMONTHLY!$A$71:$U$71,1,2))),INDIRECT("_"&amp;_xlfn.XLOOKUP(BJ$2,WatchbillMONTHLY!$A$71:$U$71,OFFSET(WatchbillMONTHLY!$A$71:$U$71,1,2))))=$A13,_xlfn.XLOOKUP(BJ$2,WatchbillMONTHLY!$A$71:$U$71,OFFSET(WatchbillMONTHLY!$A$71:$U$71,1,2)),FALSE),TRUE,FALSE)),
IF(_xlfn.XLOOKUP(BJ$2,WatchbillMONTHLY!$A$88:$U$88,OFFSET(WatchbillMONTHLY!$A$88:$U$88,1,2))=IF(_xlfn.XLOOKUP($A13,INDIRECT("_"&amp;_xlfn.XLOOKUP(BJ$2,WatchbillMONTHLY!$A$88:$U$88,OFFSET(WatchbillMONTHLY!$A$88:$U$88,1,2))),INDIRECT("_"&amp;_xlfn.XLOOKUP(BJ$2,WatchbillMONTHLY!$A$88:$U$88,OFFSET(WatchbillMONTHLY!$A$88:$U$88,1,2))))=$A13,_xlfn.XLOOKUP(BJ$2,WatchbillMONTHLY!$A$88:$U$88,OFFSET(WatchbillMONTHLY!$A$88:$U$88,1,2)),FALSE),TRUE,FALSE)),
FALSE),FALSE)</f>
        <v>0</v>
      </c>
      <c r="BK13" s="209" t="b" cm="1">
        <f t="array" aca="1" ref="BK13" ca="1">IF(AND($A13 &gt; 0, AD13 &gt; 0,BK$2&lt;MiscFormulas!$A$5+1),
_xlfn.IFNA(
_xlfn.IFNA(
_xlfn.IFNA(
_xlfn.IFNA(
_xlfn.IFNA(
_xlfn.IFNA(
IF(_xlfn.XLOOKUP(BK$2,WatchbillMONTHLY!$A$3:$U$3,OFFSET(WatchbillMONTHLY!$A$3:$U$3,1,2))=IF(_xlfn.XLOOKUP($A13,INDIRECT("_"&amp;_xlfn.XLOOKUP(BK$2,WatchbillMONTHLY!$A$3:$U$3,OFFSET(WatchbillMONTHLY!$A$3:$U$3,1,2))),INDIRECT("_"&amp;_xlfn.XLOOKUP(BK$2,WatchbillMONTHLY!$A$3:$U$3,OFFSET(WatchbillMONTHLY!$A$3:$U$3,1,2))))=$A13,_xlfn.XLOOKUP(BK$2,WatchbillMONTHLY!$A$3:$U$3,OFFSET(WatchbillMONTHLY!$A$3:$U$3,1,2)),FALSE),TRUE,FALSE),
IF(_xlfn.XLOOKUP(BK$2,WatchbillMONTHLY!$A$20:$U$20,OFFSET(WatchbillMONTHLY!$A$20:$U$20,1,2))=IF(_xlfn.XLOOKUP($A13,INDIRECT("_"&amp;_xlfn.XLOOKUP(BK$2,WatchbillMONTHLY!$A$20:$U$20,OFFSET(WatchbillMONTHLY!$A$20:$U$20,1,2))),INDIRECT("_"&amp;_xlfn.XLOOKUP(BK$2,WatchbillMONTHLY!$A$20:$U$20,OFFSET(WatchbillMONTHLY!$A$20:$U$20,1,2))))=$A13,_xlfn.XLOOKUP(BK$2,WatchbillMONTHLY!$A$20:$U$20,OFFSET(WatchbillMONTHLY!$A$20:$U$20,1,2)),FALSE),TRUE,FALSE)),
IF(_xlfn.XLOOKUP(BK$2,WatchbillMONTHLY!$A$37:$U$37,OFFSET(WatchbillMONTHLY!$A$37:$U$37,1,2))=IF(_xlfn.XLOOKUP($A13,INDIRECT("_"&amp;_xlfn.XLOOKUP(BK$2,WatchbillMONTHLY!$A$37:$U$37,OFFSET(WatchbillMONTHLY!$A$37:$U$37,1,2))),INDIRECT("_"&amp;_xlfn.XLOOKUP(BK$2,WatchbillMONTHLY!$A$37:$U$37,OFFSET(WatchbillMONTHLY!$A$37:$U$37,1,2))))=$A13,_xlfn.XLOOKUP(BK$2,WatchbillMONTHLY!$A$37:$U$37,OFFSET(WatchbillMONTHLY!$A$37:$U$37,1,2)),FALSE),TRUE,FALSE)),
IF(_xlfn.XLOOKUP(BK$2,WatchbillMONTHLY!$A$54:$U$54,OFFSET(WatchbillMONTHLY!$A$54:$U$54,1,2))=IF(_xlfn.XLOOKUP($A13,INDIRECT("_"&amp;_xlfn.XLOOKUP(BK$2,WatchbillMONTHLY!$A$54:$U$54,OFFSET(WatchbillMONTHLY!$A$54:$U$54,1,2))),INDIRECT("_"&amp;_xlfn.XLOOKUP(BK$2,WatchbillMONTHLY!$A$54:$U$54,OFFSET(WatchbillMONTHLY!$A$54:$U$54,1,2))))=$A13,_xlfn.XLOOKUP(BK$2,WatchbillMONTHLY!$A$54:$U$54,OFFSET(WatchbillMONTHLY!$A$54:$U$54,1,2)),FALSE),TRUE,FALSE)),
IF(_xlfn.XLOOKUP(BK$2,WatchbillMONTHLY!$A$71:$U$71,OFFSET(WatchbillMONTHLY!$A$71:$U$71,1,2))=IF(_xlfn.XLOOKUP($A13,INDIRECT("_"&amp;_xlfn.XLOOKUP(BK$2,WatchbillMONTHLY!$A$71:$U$71,OFFSET(WatchbillMONTHLY!$A$71:$U$71,1,2))),INDIRECT("_"&amp;_xlfn.XLOOKUP(BK$2,WatchbillMONTHLY!$A$71:$U$71,OFFSET(WatchbillMONTHLY!$A$71:$U$71,1,2))))=$A13,_xlfn.XLOOKUP(BK$2,WatchbillMONTHLY!$A$71:$U$71,OFFSET(WatchbillMONTHLY!$A$71:$U$71,1,2)),FALSE),TRUE,FALSE)),
IF(_xlfn.XLOOKUP(BK$2,WatchbillMONTHLY!$A$88:$U$88,OFFSET(WatchbillMONTHLY!$A$88:$U$88,1,2))=IF(_xlfn.XLOOKUP($A13,INDIRECT("_"&amp;_xlfn.XLOOKUP(BK$2,WatchbillMONTHLY!$A$88:$U$88,OFFSET(WatchbillMONTHLY!$A$88:$U$88,1,2))),INDIRECT("_"&amp;_xlfn.XLOOKUP(BK$2,WatchbillMONTHLY!$A$88:$U$88,OFFSET(WatchbillMONTHLY!$A$88:$U$88,1,2))))=$A13,_xlfn.XLOOKUP(BK$2,WatchbillMONTHLY!$A$88:$U$88,OFFSET(WatchbillMONTHLY!$A$88:$U$88,1,2)),FALSE),TRUE,FALSE)),
FALSE),FALSE)</f>
        <v>0</v>
      </c>
      <c r="BL13" s="209" t="b" cm="1">
        <f t="array" aca="1" ref="BL13" ca="1">IF(AND($A13 &gt; 0, AE13 &gt; 0,BL$2&lt;MiscFormulas!$A$5+1),
_xlfn.IFNA(
_xlfn.IFNA(
_xlfn.IFNA(
_xlfn.IFNA(
_xlfn.IFNA(
_xlfn.IFNA(
IF(_xlfn.XLOOKUP(BL$2,WatchbillMONTHLY!$A$3:$U$3,OFFSET(WatchbillMONTHLY!$A$3:$U$3,1,2))=IF(_xlfn.XLOOKUP($A13,INDIRECT("_"&amp;_xlfn.XLOOKUP(BL$2,WatchbillMONTHLY!$A$3:$U$3,OFFSET(WatchbillMONTHLY!$A$3:$U$3,1,2))),INDIRECT("_"&amp;_xlfn.XLOOKUP(BL$2,WatchbillMONTHLY!$A$3:$U$3,OFFSET(WatchbillMONTHLY!$A$3:$U$3,1,2))))=$A13,_xlfn.XLOOKUP(BL$2,WatchbillMONTHLY!$A$3:$U$3,OFFSET(WatchbillMONTHLY!$A$3:$U$3,1,2)),FALSE),TRUE,FALSE),
IF(_xlfn.XLOOKUP(BL$2,WatchbillMONTHLY!$A$20:$U$20,OFFSET(WatchbillMONTHLY!$A$20:$U$20,1,2))=IF(_xlfn.XLOOKUP($A13,INDIRECT("_"&amp;_xlfn.XLOOKUP(BL$2,WatchbillMONTHLY!$A$20:$U$20,OFFSET(WatchbillMONTHLY!$A$20:$U$20,1,2))),INDIRECT("_"&amp;_xlfn.XLOOKUP(BL$2,WatchbillMONTHLY!$A$20:$U$20,OFFSET(WatchbillMONTHLY!$A$20:$U$20,1,2))))=$A13,_xlfn.XLOOKUP(BL$2,WatchbillMONTHLY!$A$20:$U$20,OFFSET(WatchbillMONTHLY!$A$20:$U$20,1,2)),FALSE),TRUE,FALSE)),
IF(_xlfn.XLOOKUP(BL$2,WatchbillMONTHLY!$A$37:$U$37,OFFSET(WatchbillMONTHLY!$A$37:$U$37,1,2))=IF(_xlfn.XLOOKUP($A13,INDIRECT("_"&amp;_xlfn.XLOOKUP(BL$2,WatchbillMONTHLY!$A$37:$U$37,OFFSET(WatchbillMONTHLY!$A$37:$U$37,1,2))),INDIRECT("_"&amp;_xlfn.XLOOKUP(BL$2,WatchbillMONTHLY!$A$37:$U$37,OFFSET(WatchbillMONTHLY!$A$37:$U$37,1,2))))=$A13,_xlfn.XLOOKUP(BL$2,WatchbillMONTHLY!$A$37:$U$37,OFFSET(WatchbillMONTHLY!$A$37:$U$37,1,2)),FALSE),TRUE,FALSE)),
IF(_xlfn.XLOOKUP(BL$2,WatchbillMONTHLY!$A$54:$U$54,OFFSET(WatchbillMONTHLY!$A$54:$U$54,1,2))=IF(_xlfn.XLOOKUP($A13,INDIRECT("_"&amp;_xlfn.XLOOKUP(BL$2,WatchbillMONTHLY!$A$54:$U$54,OFFSET(WatchbillMONTHLY!$A$54:$U$54,1,2))),INDIRECT("_"&amp;_xlfn.XLOOKUP(BL$2,WatchbillMONTHLY!$A$54:$U$54,OFFSET(WatchbillMONTHLY!$A$54:$U$54,1,2))))=$A13,_xlfn.XLOOKUP(BL$2,WatchbillMONTHLY!$A$54:$U$54,OFFSET(WatchbillMONTHLY!$A$54:$U$54,1,2)),FALSE),TRUE,FALSE)),
IF(_xlfn.XLOOKUP(BL$2,WatchbillMONTHLY!$A$71:$U$71,OFFSET(WatchbillMONTHLY!$A$71:$U$71,1,2))=IF(_xlfn.XLOOKUP($A13,INDIRECT("_"&amp;_xlfn.XLOOKUP(BL$2,WatchbillMONTHLY!$A$71:$U$71,OFFSET(WatchbillMONTHLY!$A$71:$U$71,1,2))),INDIRECT("_"&amp;_xlfn.XLOOKUP(BL$2,WatchbillMONTHLY!$A$71:$U$71,OFFSET(WatchbillMONTHLY!$A$71:$U$71,1,2))))=$A13,_xlfn.XLOOKUP(BL$2,WatchbillMONTHLY!$A$71:$U$71,OFFSET(WatchbillMONTHLY!$A$71:$U$71,1,2)),FALSE),TRUE,FALSE)),
IF(_xlfn.XLOOKUP(BL$2,WatchbillMONTHLY!$A$88:$U$88,OFFSET(WatchbillMONTHLY!$A$88:$U$88,1,2))=IF(_xlfn.XLOOKUP($A13,INDIRECT("_"&amp;_xlfn.XLOOKUP(BL$2,WatchbillMONTHLY!$A$88:$U$88,OFFSET(WatchbillMONTHLY!$A$88:$U$88,1,2))),INDIRECT("_"&amp;_xlfn.XLOOKUP(BL$2,WatchbillMONTHLY!$A$88:$U$88,OFFSET(WatchbillMONTHLY!$A$88:$U$88,1,2))))=$A13,_xlfn.XLOOKUP(BL$2,WatchbillMONTHLY!$A$88:$U$88,OFFSET(WatchbillMONTHLY!$A$88:$U$88,1,2)),FALSE),TRUE,FALSE)),
FALSE),FALSE)</f>
        <v>0</v>
      </c>
      <c r="BM13" s="209" t="b" cm="1">
        <f t="array" aca="1" ref="BM13" ca="1">IF(AND($A13 &gt; 0, AF13 &gt; 0,BM$2&lt;MiscFormulas!$A$5+1),
_xlfn.IFNA(
_xlfn.IFNA(
_xlfn.IFNA(
_xlfn.IFNA(
_xlfn.IFNA(
_xlfn.IFNA(
IF(_xlfn.XLOOKUP(BM$2,WatchbillMONTHLY!$A$3:$U$3,OFFSET(WatchbillMONTHLY!$A$3:$U$3,1,2))=IF(_xlfn.XLOOKUP($A13,INDIRECT("_"&amp;_xlfn.XLOOKUP(BM$2,WatchbillMONTHLY!$A$3:$U$3,OFFSET(WatchbillMONTHLY!$A$3:$U$3,1,2))),INDIRECT("_"&amp;_xlfn.XLOOKUP(BM$2,WatchbillMONTHLY!$A$3:$U$3,OFFSET(WatchbillMONTHLY!$A$3:$U$3,1,2))))=$A13,_xlfn.XLOOKUP(BM$2,WatchbillMONTHLY!$A$3:$U$3,OFFSET(WatchbillMONTHLY!$A$3:$U$3,1,2)),FALSE),TRUE,FALSE),
IF(_xlfn.XLOOKUP(BM$2,WatchbillMONTHLY!$A$20:$U$20,OFFSET(WatchbillMONTHLY!$A$20:$U$20,1,2))=IF(_xlfn.XLOOKUP($A13,INDIRECT("_"&amp;_xlfn.XLOOKUP(BM$2,WatchbillMONTHLY!$A$20:$U$20,OFFSET(WatchbillMONTHLY!$A$20:$U$20,1,2))),INDIRECT("_"&amp;_xlfn.XLOOKUP(BM$2,WatchbillMONTHLY!$A$20:$U$20,OFFSET(WatchbillMONTHLY!$A$20:$U$20,1,2))))=$A13,_xlfn.XLOOKUP(BM$2,WatchbillMONTHLY!$A$20:$U$20,OFFSET(WatchbillMONTHLY!$A$20:$U$20,1,2)),FALSE),TRUE,FALSE)),
IF(_xlfn.XLOOKUP(BM$2,WatchbillMONTHLY!$A$37:$U$37,OFFSET(WatchbillMONTHLY!$A$37:$U$37,1,2))=IF(_xlfn.XLOOKUP($A13,INDIRECT("_"&amp;_xlfn.XLOOKUP(BM$2,WatchbillMONTHLY!$A$37:$U$37,OFFSET(WatchbillMONTHLY!$A$37:$U$37,1,2))),INDIRECT("_"&amp;_xlfn.XLOOKUP(BM$2,WatchbillMONTHLY!$A$37:$U$37,OFFSET(WatchbillMONTHLY!$A$37:$U$37,1,2))))=$A13,_xlfn.XLOOKUP(BM$2,WatchbillMONTHLY!$A$37:$U$37,OFFSET(WatchbillMONTHLY!$A$37:$U$37,1,2)),FALSE),TRUE,FALSE)),
IF(_xlfn.XLOOKUP(BM$2,WatchbillMONTHLY!$A$54:$U$54,OFFSET(WatchbillMONTHLY!$A$54:$U$54,1,2))=IF(_xlfn.XLOOKUP($A13,INDIRECT("_"&amp;_xlfn.XLOOKUP(BM$2,WatchbillMONTHLY!$A$54:$U$54,OFFSET(WatchbillMONTHLY!$A$54:$U$54,1,2))),INDIRECT("_"&amp;_xlfn.XLOOKUP(BM$2,WatchbillMONTHLY!$A$54:$U$54,OFFSET(WatchbillMONTHLY!$A$54:$U$54,1,2))))=$A13,_xlfn.XLOOKUP(BM$2,WatchbillMONTHLY!$A$54:$U$54,OFFSET(WatchbillMONTHLY!$A$54:$U$54,1,2)),FALSE),TRUE,FALSE)),
IF(_xlfn.XLOOKUP(BM$2,WatchbillMONTHLY!$A$71:$U$71,OFFSET(WatchbillMONTHLY!$A$71:$U$71,1,2))=IF(_xlfn.XLOOKUP($A13,INDIRECT("_"&amp;_xlfn.XLOOKUP(BM$2,WatchbillMONTHLY!$A$71:$U$71,OFFSET(WatchbillMONTHLY!$A$71:$U$71,1,2))),INDIRECT("_"&amp;_xlfn.XLOOKUP(BM$2,WatchbillMONTHLY!$A$71:$U$71,OFFSET(WatchbillMONTHLY!$A$71:$U$71,1,2))))=$A13,_xlfn.XLOOKUP(BM$2,WatchbillMONTHLY!$A$71:$U$71,OFFSET(WatchbillMONTHLY!$A$71:$U$71,1,2)),FALSE),TRUE,FALSE)),
IF(_xlfn.XLOOKUP(BM$2,WatchbillMONTHLY!$A$88:$U$88,OFFSET(WatchbillMONTHLY!$A$88:$U$88,1,2))=IF(_xlfn.XLOOKUP($A13,INDIRECT("_"&amp;_xlfn.XLOOKUP(BM$2,WatchbillMONTHLY!$A$88:$U$88,OFFSET(WatchbillMONTHLY!$A$88:$U$88,1,2))),INDIRECT("_"&amp;_xlfn.XLOOKUP(BM$2,WatchbillMONTHLY!$A$88:$U$88,OFFSET(WatchbillMONTHLY!$A$88:$U$88,1,2))))=$A13,_xlfn.XLOOKUP(BM$2,WatchbillMONTHLY!$A$88:$U$88,OFFSET(WatchbillMONTHLY!$A$88:$U$88,1,2)),FALSE),TRUE,FALSE)),
FALSE),FALSE)</f>
        <v>0</v>
      </c>
      <c r="BN13" s="209" t="b" cm="1">
        <f t="array" aca="1" ref="BN13" ca="1">IF(AND($A13 &gt; 0, AG13 &gt; 0,BN$2&lt;MiscFormulas!$A$5+1),
_xlfn.IFNA(
_xlfn.IFNA(
_xlfn.IFNA(
_xlfn.IFNA(
_xlfn.IFNA(
_xlfn.IFNA(
IF(_xlfn.XLOOKUP(BN$2,WatchbillMONTHLY!$A$3:$U$3,OFFSET(WatchbillMONTHLY!$A$3:$U$3,1,2))=IF(_xlfn.XLOOKUP($A13,INDIRECT("_"&amp;_xlfn.XLOOKUP(BN$2,WatchbillMONTHLY!$A$3:$U$3,OFFSET(WatchbillMONTHLY!$A$3:$U$3,1,2))),INDIRECT("_"&amp;_xlfn.XLOOKUP(BN$2,WatchbillMONTHLY!$A$3:$U$3,OFFSET(WatchbillMONTHLY!$A$3:$U$3,1,2))))=$A13,_xlfn.XLOOKUP(BN$2,WatchbillMONTHLY!$A$3:$U$3,OFFSET(WatchbillMONTHLY!$A$3:$U$3,1,2)),FALSE),TRUE,FALSE),
IF(_xlfn.XLOOKUP(BN$2,WatchbillMONTHLY!$A$20:$U$20,OFFSET(WatchbillMONTHLY!$A$20:$U$20,1,2))=IF(_xlfn.XLOOKUP($A13,INDIRECT("_"&amp;_xlfn.XLOOKUP(BN$2,WatchbillMONTHLY!$A$20:$U$20,OFFSET(WatchbillMONTHLY!$A$20:$U$20,1,2))),INDIRECT("_"&amp;_xlfn.XLOOKUP(BN$2,WatchbillMONTHLY!$A$20:$U$20,OFFSET(WatchbillMONTHLY!$A$20:$U$20,1,2))))=$A13,_xlfn.XLOOKUP(BN$2,WatchbillMONTHLY!$A$20:$U$20,OFFSET(WatchbillMONTHLY!$A$20:$U$20,1,2)),FALSE),TRUE,FALSE)),
IF(_xlfn.XLOOKUP(BN$2,WatchbillMONTHLY!$A$37:$U$37,OFFSET(WatchbillMONTHLY!$A$37:$U$37,1,2))=IF(_xlfn.XLOOKUP($A13,INDIRECT("_"&amp;_xlfn.XLOOKUP(BN$2,WatchbillMONTHLY!$A$37:$U$37,OFFSET(WatchbillMONTHLY!$A$37:$U$37,1,2))),INDIRECT("_"&amp;_xlfn.XLOOKUP(BN$2,WatchbillMONTHLY!$A$37:$U$37,OFFSET(WatchbillMONTHLY!$A$37:$U$37,1,2))))=$A13,_xlfn.XLOOKUP(BN$2,WatchbillMONTHLY!$A$37:$U$37,OFFSET(WatchbillMONTHLY!$A$37:$U$37,1,2)),FALSE),TRUE,FALSE)),
IF(_xlfn.XLOOKUP(BN$2,WatchbillMONTHLY!$A$54:$U$54,OFFSET(WatchbillMONTHLY!$A$54:$U$54,1,2))=IF(_xlfn.XLOOKUP($A13,INDIRECT("_"&amp;_xlfn.XLOOKUP(BN$2,WatchbillMONTHLY!$A$54:$U$54,OFFSET(WatchbillMONTHLY!$A$54:$U$54,1,2))),INDIRECT("_"&amp;_xlfn.XLOOKUP(BN$2,WatchbillMONTHLY!$A$54:$U$54,OFFSET(WatchbillMONTHLY!$A$54:$U$54,1,2))))=$A13,_xlfn.XLOOKUP(BN$2,WatchbillMONTHLY!$A$54:$U$54,OFFSET(WatchbillMONTHLY!$A$54:$U$54,1,2)),FALSE),TRUE,FALSE)),
IF(_xlfn.XLOOKUP(BN$2,WatchbillMONTHLY!$A$71:$U$71,OFFSET(WatchbillMONTHLY!$A$71:$U$71,1,2))=IF(_xlfn.XLOOKUP($A13,INDIRECT("_"&amp;_xlfn.XLOOKUP(BN$2,WatchbillMONTHLY!$A$71:$U$71,OFFSET(WatchbillMONTHLY!$A$71:$U$71,1,2))),INDIRECT("_"&amp;_xlfn.XLOOKUP(BN$2,WatchbillMONTHLY!$A$71:$U$71,OFFSET(WatchbillMONTHLY!$A$71:$U$71,1,2))))=$A13,_xlfn.XLOOKUP(BN$2,WatchbillMONTHLY!$A$71:$U$71,OFFSET(WatchbillMONTHLY!$A$71:$U$71,1,2)),FALSE),TRUE,FALSE)),
IF(_xlfn.XLOOKUP(BN$2,WatchbillMONTHLY!$A$88:$U$88,OFFSET(WatchbillMONTHLY!$A$88:$U$88,1,2))=IF(_xlfn.XLOOKUP($A13,INDIRECT("_"&amp;_xlfn.XLOOKUP(BN$2,WatchbillMONTHLY!$A$88:$U$88,OFFSET(WatchbillMONTHLY!$A$88:$U$88,1,2))),INDIRECT("_"&amp;_xlfn.XLOOKUP(BN$2,WatchbillMONTHLY!$A$88:$U$88,OFFSET(WatchbillMONTHLY!$A$88:$U$88,1,2))))=$A13,_xlfn.XLOOKUP(BN$2,WatchbillMONTHLY!$A$88:$U$88,OFFSET(WatchbillMONTHLY!$A$88:$U$88,1,2)),FALSE),TRUE,FALSE)),
FALSE),FALSE)</f>
        <v>0</v>
      </c>
      <c r="BO13" s="209" t="b" cm="1">
        <f t="array" aca="1" ref="BO13" ca="1">IF(
    AND($A13 &gt; 0, AH13 &gt; 0,BO$2&lt;MiscFormulas!$A$5+1),
    ISNUMBER(
        MATCH($A13,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3" s="210"/>
    </row>
    <row r="14" spans="1:73" x14ac:dyDescent="0.35">
      <c r="A14" t="str">
        <v>EX4 Ass, S.</v>
      </c>
      <c r="B14" s="214" t="str">
        <v>EX4 Ass, Shake</v>
      </c>
      <c r="C14" s="218"/>
      <c r="D14" s="230"/>
      <c r="E14" s="231"/>
      <c r="F14" s="231"/>
      <c r="G14" s="231"/>
      <c r="H14" s="231"/>
      <c r="I14" s="231"/>
      <c r="J14" s="231" t="s">
        <v>266</v>
      </c>
      <c r="K14" s="231"/>
      <c r="L14" s="231"/>
      <c r="M14" s="231"/>
      <c r="N14" s="231"/>
      <c r="O14" s="231"/>
      <c r="P14" s="231"/>
      <c r="Q14" s="231"/>
      <c r="R14" s="231"/>
      <c r="S14" s="231"/>
      <c r="T14" s="231"/>
      <c r="U14" s="231" t="s">
        <v>266</v>
      </c>
      <c r="V14" s="231"/>
      <c r="W14" s="231"/>
      <c r="X14" s="231"/>
      <c r="Y14" s="231"/>
      <c r="Z14" s="231" t="s">
        <v>266</v>
      </c>
      <c r="AA14" s="231"/>
      <c r="AB14" s="231"/>
      <c r="AC14" s="231"/>
      <c r="AD14" s="231"/>
      <c r="AE14" s="231"/>
      <c r="AF14" s="231"/>
      <c r="AG14" s="231"/>
      <c r="AH14" s="179"/>
      <c r="AI14" s="209"/>
      <c r="AJ14" s="209" t="str" cm="1">
        <f t="array" aca="1" ref="AJ14" ca="1">IF(OR(AK14:BN14=TRUE),$A14&amp;" :  ","")&amp;_xlfn.TEXTJOIN(" | ",TRUE,IF(AK14:BN14=TRUE,$AK$2:$BN$2,""))</f>
        <v/>
      </c>
      <c r="AK14" s="209" t="b" cm="1">
        <f t="array" aca="1" ref="AK14" ca="1">IF(AND($A14 &gt; 0, D14 &gt; 0,AK$2&lt;MiscFormulas!$A$5+1),
_xlfn.IFNA(
_xlfn.IFNA(
_xlfn.IFNA(
_xlfn.IFNA(
_xlfn.IFNA(
_xlfn.IFNA(
IF(_xlfn.XLOOKUP(AK$2,WatchbillMONTHLY!$A$3:$U$3,OFFSET(WatchbillMONTHLY!$A$3:$U$3,1,2))=IF(_xlfn.XLOOKUP($A14,INDIRECT("_"&amp;_xlfn.XLOOKUP(AK$2,WatchbillMONTHLY!$A$3:$U$3,OFFSET(WatchbillMONTHLY!$A$3:$U$3,1,2))),INDIRECT("_"&amp;_xlfn.XLOOKUP(AK$2,WatchbillMONTHLY!$A$3:$U$3,OFFSET(WatchbillMONTHLY!$A$3:$U$3,1,2))))=$A14,_xlfn.XLOOKUP(AK$2,WatchbillMONTHLY!$A$3:$U$3,OFFSET(WatchbillMONTHLY!$A$3:$U$3,1,2)),FALSE),TRUE,FALSE),
IF(_xlfn.XLOOKUP(AK$2,WatchbillMONTHLY!$A$20:$U$20,OFFSET(WatchbillMONTHLY!$A$20:$U$20,1,2))=IF(_xlfn.XLOOKUP($A14,INDIRECT("_"&amp;_xlfn.XLOOKUP(AK$2,WatchbillMONTHLY!$A$20:$U$20,OFFSET(WatchbillMONTHLY!$A$20:$U$20,1,2))),INDIRECT("_"&amp;_xlfn.XLOOKUP(AK$2,WatchbillMONTHLY!$A$20:$U$20,OFFSET(WatchbillMONTHLY!$A$20:$U$20,1,2))))=$A14,_xlfn.XLOOKUP(AK$2,WatchbillMONTHLY!$A$20:$U$20,OFFSET(WatchbillMONTHLY!$A$20:$U$20,1,2)),FALSE),TRUE,FALSE)),
IF(_xlfn.XLOOKUP(AK$2,WatchbillMONTHLY!$A$37:$U$37,OFFSET(WatchbillMONTHLY!$A$37:$U$37,1,2))=IF(_xlfn.XLOOKUP($A14,INDIRECT("_"&amp;_xlfn.XLOOKUP(AK$2,WatchbillMONTHLY!$A$37:$U$37,OFFSET(WatchbillMONTHLY!$A$37:$U$37,1,2))),INDIRECT("_"&amp;_xlfn.XLOOKUP(AK$2,WatchbillMONTHLY!$A$37:$U$37,OFFSET(WatchbillMONTHLY!$A$37:$U$37,1,2))))=$A14,_xlfn.XLOOKUP(AK$2,WatchbillMONTHLY!$A$37:$U$37,OFFSET(WatchbillMONTHLY!$A$37:$U$37,1,2)),FALSE),TRUE,FALSE)),
IF(_xlfn.XLOOKUP(AK$2,WatchbillMONTHLY!$A$54:$U$54,OFFSET(WatchbillMONTHLY!$A$54:$U$54,1,2))=IF(_xlfn.XLOOKUP($A14,INDIRECT("_"&amp;_xlfn.XLOOKUP(AK$2,WatchbillMONTHLY!$A$54:$U$54,OFFSET(WatchbillMONTHLY!$A$54:$U$54,1,2))),INDIRECT("_"&amp;_xlfn.XLOOKUP(AK$2,WatchbillMONTHLY!$A$54:$U$54,OFFSET(WatchbillMONTHLY!$A$54:$U$54,1,2))))=$A14,_xlfn.XLOOKUP(AK$2,WatchbillMONTHLY!$A$54:$U$54,OFFSET(WatchbillMONTHLY!$A$54:$U$54,1,2)),FALSE),TRUE,FALSE)),
IF(_xlfn.XLOOKUP(AK$2,WatchbillMONTHLY!$A$71:$U$71,OFFSET(WatchbillMONTHLY!$A$71:$U$71,1,2))=IF(_xlfn.XLOOKUP($A14,INDIRECT("_"&amp;_xlfn.XLOOKUP(AK$2,WatchbillMONTHLY!$A$71:$U$71,OFFSET(WatchbillMONTHLY!$A$71:$U$71,1,2))),INDIRECT("_"&amp;_xlfn.XLOOKUP(AK$2,WatchbillMONTHLY!$A$71:$U$71,OFFSET(WatchbillMONTHLY!$A$71:$U$71,1,2))))=$A14,_xlfn.XLOOKUP(AK$2,WatchbillMONTHLY!$A$71:$U$71,OFFSET(WatchbillMONTHLY!$A$71:$U$71,1,2)),FALSE),TRUE,FALSE)),
IF(_xlfn.XLOOKUP(AK$2,WatchbillMONTHLY!$A$88:$U$88,OFFSET(WatchbillMONTHLY!$A$88:$U$88,1,2))=IF(_xlfn.XLOOKUP($A14,INDIRECT("_"&amp;_xlfn.XLOOKUP(AK$2,WatchbillMONTHLY!$A$88:$U$88,OFFSET(WatchbillMONTHLY!$A$88:$U$88,1,2))),INDIRECT("_"&amp;_xlfn.XLOOKUP(AK$2,WatchbillMONTHLY!$A$88:$U$88,OFFSET(WatchbillMONTHLY!$A$88:$U$88,1,2))))=$A14,_xlfn.XLOOKUP(AK$2,WatchbillMONTHLY!$A$88:$U$88,OFFSET(WatchbillMONTHLY!$A$88:$U$88,1,2)),FALSE),TRUE,FALSE)),
FALSE),FALSE)</f>
        <v>0</v>
      </c>
      <c r="AL14" s="209" t="b" cm="1">
        <f t="array" aca="1" ref="AL14" ca="1">IF(AND($A14 &gt; 0, E14 &gt; 0,AL$2&lt;MiscFormulas!$A$5+1),
_xlfn.IFNA(
_xlfn.IFNA(
_xlfn.IFNA(
_xlfn.IFNA(
_xlfn.IFNA(
_xlfn.IFNA(
IF(_xlfn.XLOOKUP(AL$2,WatchbillMONTHLY!$A$3:$U$3,OFFSET(WatchbillMONTHLY!$A$3:$U$3,1,2))=IF(_xlfn.XLOOKUP($A14,INDIRECT("_"&amp;_xlfn.XLOOKUP(AL$2,WatchbillMONTHLY!$A$3:$U$3,OFFSET(WatchbillMONTHLY!$A$3:$U$3,1,2))),INDIRECT("_"&amp;_xlfn.XLOOKUP(AL$2,WatchbillMONTHLY!$A$3:$U$3,OFFSET(WatchbillMONTHLY!$A$3:$U$3,1,2))))=$A14,_xlfn.XLOOKUP(AL$2,WatchbillMONTHLY!$A$3:$U$3,OFFSET(WatchbillMONTHLY!$A$3:$U$3,1,2)),FALSE),TRUE,FALSE),
IF(_xlfn.XLOOKUP(AL$2,WatchbillMONTHLY!$A$20:$U$20,OFFSET(WatchbillMONTHLY!$A$20:$U$20,1,2))=IF(_xlfn.XLOOKUP($A14,INDIRECT("_"&amp;_xlfn.XLOOKUP(AL$2,WatchbillMONTHLY!$A$20:$U$20,OFFSET(WatchbillMONTHLY!$A$20:$U$20,1,2))),INDIRECT("_"&amp;_xlfn.XLOOKUP(AL$2,WatchbillMONTHLY!$A$20:$U$20,OFFSET(WatchbillMONTHLY!$A$20:$U$20,1,2))))=$A14,_xlfn.XLOOKUP(AL$2,WatchbillMONTHLY!$A$20:$U$20,OFFSET(WatchbillMONTHLY!$A$20:$U$20,1,2)),FALSE),TRUE,FALSE)),
IF(_xlfn.XLOOKUP(AL$2,WatchbillMONTHLY!$A$37:$U$37,OFFSET(WatchbillMONTHLY!$A$37:$U$37,1,2))=IF(_xlfn.XLOOKUP($A14,INDIRECT("_"&amp;_xlfn.XLOOKUP(AL$2,WatchbillMONTHLY!$A$37:$U$37,OFFSET(WatchbillMONTHLY!$A$37:$U$37,1,2))),INDIRECT("_"&amp;_xlfn.XLOOKUP(AL$2,WatchbillMONTHLY!$A$37:$U$37,OFFSET(WatchbillMONTHLY!$A$37:$U$37,1,2))))=$A14,_xlfn.XLOOKUP(AL$2,WatchbillMONTHLY!$A$37:$U$37,OFFSET(WatchbillMONTHLY!$A$37:$U$37,1,2)),FALSE),TRUE,FALSE)),
IF(_xlfn.XLOOKUP(AL$2,WatchbillMONTHLY!$A$54:$U$54,OFFSET(WatchbillMONTHLY!$A$54:$U$54,1,2))=IF(_xlfn.XLOOKUP($A14,INDIRECT("_"&amp;_xlfn.XLOOKUP(AL$2,WatchbillMONTHLY!$A$54:$U$54,OFFSET(WatchbillMONTHLY!$A$54:$U$54,1,2))),INDIRECT("_"&amp;_xlfn.XLOOKUP(AL$2,WatchbillMONTHLY!$A$54:$U$54,OFFSET(WatchbillMONTHLY!$A$54:$U$54,1,2))))=$A14,_xlfn.XLOOKUP(AL$2,WatchbillMONTHLY!$A$54:$U$54,OFFSET(WatchbillMONTHLY!$A$54:$U$54,1,2)),FALSE),TRUE,FALSE)),
IF(_xlfn.XLOOKUP(AL$2,WatchbillMONTHLY!$A$71:$U$71,OFFSET(WatchbillMONTHLY!$A$71:$U$71,1,2))=IF(_xlfn.XLOOKUP($A14,INDIRECT("_"&amp;_xlfn.XLOOKUP(AL$2,WatchbillMONTHLY!$A$71:$U$71,OFFSET(WatchbillMONTHLY!$A$71:$U$71,1,2))),INDIRECT("_"&amp;_xlfn.XLOOKUP(AL$2,WatchbillMONTHLY!$A$71:$U$71,OFFSET(WatchbillMONTHLY!$A$71:$U$71,1,2))))=$A14,_xlfn.XLOOKUP(AL$2,WatchbillMONTHLY!$A$71:$U$71,OFFSET(WatchbillMONTHLY!$A$71:$U$71,1,2)),FALSE),TRUE,FALSE)),
IF(_xlfn.XLOOKUP(AL$2,WatchbillMONTHLY!$A$88:$U$88,OFFSET(WatchbillMONTHLY!$A$88:$U$88,1,2))=IF(_xlfn.XLOOKUP($A14,INDIRECT("_"&amp;_xlfn.XLOOKUP(AL$2,WatchbillMONTHLY!$A$88:$U$88,OFFSET(WatchbillMONTHLY!$A$88:$U$88,1,2))),INDIRECT("_"&amp;_xlfn.XLOOKUP(AL$2,WatchbillMONTHLY!$A$88:$U$88,OFFSET(WatchbillMONTHLY!$A$88:$U$88,1,2))))=$A14,_xlfn.XLOOKUP(AL$2,WatchbillMONTHLY!$A$88:$U$88,OFFSET(WatchbillMONTHLY!$A$88:$U$88,1,2)),FALSE),TRUE,FALSE)),
FALSE),FALSE)</f>
        <v>0</v>
      </c>
      <c r="AM14" s="209" t="b" cm="1">
        <f t="array" aca="1" ref="AM14" ca="1">IF(AND($A14 &gt; 0, F14 &gt; 0,AM$2&lt;MiscFormulas!$A$5+1),
_xlfn.IFNA(
_xlfn.IFNA(
_xlfn.IFNA(
_xlfn.IFNA(
_xlfn.IFNA(
_xlfn.IFNA(
IF(_xlfn.XLOOKUP(AM$2,WatchbillMONTHLY!$A$3:$U$3,OFFSET(WatchbillMONTHLY!$A$3:$U$3,1,2))=IF(_xlfn.XLOOKUP($A14,INDIRECT("_"&amp;_xlfn.XLOOKUP(AM$2,WatchbillMONTHLY!$A$3:$U$3,OFFSET(WatchbillMONTHLY!$A$3:$U$3,1,2))),INDIRECT("_"&amp;_xlfn.XLOOKUP(AM$2,WatchbillMONTHLY!$A$3:$U$3,OFFSET(WatchbillMONTHLY!$A$3:$U$3,1,2))))=$A14,_xlfn.XLOOKUP(AM$2,WatchbillMONTHLY!$A$3:$U$3,OFFSET(WatchbillMONTHLY!$A$3:$U$3,1,2)),FALSE),TRUE,FALSE),
IF(_xlfn.XLOOKUP(AM$2,WatchbillMONTHLY!$A$20:$U$20,OFFSET(WatchbillMONTHLY!$A$20:$U$20,1,2))=IF(_xlfn.XLOOKUP($A14,INDIRECT("_"&amp;_xlfn.XLOOKUP(AM$2,WatchbillMONTHLY!$A$20:$U$20,OFFSET(WatchbillMONTHLY!$A$20:$U$20,1,2))),INDIRECT("_"&amp;_xlfn.XLOOKUP(AM$2,WatchbillMONTHLY!$A$20:$U$20,OFFSET(WatchbillMONTHLY!$A$20:$U$20,1,2))))=$A14,_xlfn.XLOOKUP(AM$2,WatchbillMONTHLY!$A$20:$U$20,OFFSET(WatchbillMONTHLY!$A$20:$U$20,1,2)),FALSE),TRUE,FALSE)),
IF(_xlfn.XLOOKUP(AM$2,WatchbillMONTHLY!$A$37:$U$37,OFFSET(WatchbillMONTHLY!$A$37:$U$37,1,2))=IF(_xlfn.XLOOKUP($A14,INDIRECT("_"&amp;_xlfn.XLOOKUP(AM$2,WatchbillMONTHLY!$A$37:$U$37,OFFSET(WatchbillMONTHLY!$A$37:$U$37,1,2))),INDIRECT("_"&amp;_xlfn.XLOOKUP(AM$2,WatchbillMONTHLY!$A$37:$U$37,OFFSET(WatchbillMONTHLY!$A$37:$U$37,1,2))))=$A14,_xlfn.XLOOKUP(AM$2,WatchbillMONTHLY!$A$37:$U$37,OFFSET(WatchbillMONTHLY!$A$37:$U$37,1,2)),FALSE),TRUE,FALSE)),
IF(_xlfn.XLOOKUP(AM$2,WatchbillMONTHLY!$A$54:$U$54,OFFSET(WatchbillMONTHLY!$A$54:$U$54,1,2))=IF(_xlfn.XLOOKUP($A14,INDIRECT("_"&amp;_xlfn.XLOOKUP(AM$2,WatchbillMONTHLY!$A$54:$U$54,OFFSET(WatchbillMONTHLY!$A$54:$U$54,1,2))),INDIRECT("_"&amp;_xlfn.XLOOKUP(AM$2,WatchbillMONTHLY!$A$54:$U$54,OFFSET(WatchbillMONTHLY!$A$54:$U$54,1,2))))=$A14,_xlfn.XLOOKUP(AM$2,WatchbillMONTHLY!$A$54:$U$54,OFFSET(WatchbillMONTHLY!$A$54:$U$54,1,2)),FALSE),TRUE,FALSE)),
IF(_xlfn.XLOOKUP(AM$2,WatchbillMONTHLY!$A$71:$U$71,OFFSET(WatchbillMONTHLY!$A$71:$U$71,1,2))=IF(_xlfn.XLOOKUP($A14,INDIRECT("_"&amp;_xlfn.XLOOKUP(AM$2,WatchbillMONTHLY!$A$71:$U$71,OFFSET(WatchbillMONTHLY!$A$71:$U$71,1,2))),INDIRECT("_"&amp;_xlfn.XLOOKUP(AM$2,WatchbillMONTHLY!$A$71:$U$71,OFFSET(WatchbillMONTHLY!$A$71:$U$71,1,2))))=$A14,_xlfn.XLOOKUP(AM$2,WatchbillMONTHLY!$A$71:$U$71,OFFSET(WatchbillMONTHLY!$A$71:$U$71,1,2)),FALSE),TRUE,FALSE)),
IF(_xlfn.XLOOKUP(AM$2,WatchbillMONTHLY!$A$88:$U$88,OFFSET(WatchbillMONTHLY!$A$88:$U$88,1,2))=IF(_xlfn.XLOOKUP($A14,INDIRECT("_"&amp;_xlfn.XLOOKUP(AM$2,WatchbillMONTHLY!$A$88:$U$88,OFFSET(WatchbillMONTHLY!$A$88:$U$88,1,2))),INDIRECT("_"&amp;_xlfn.XLOOKUP(AM$2,WatchbillMONTHLY!$A$88:$U$88,OFFSET(WatchbillMONTHLY!$A$88:$U$88,1,2))))=$A14,_xlfn.XLOOKUP(AM$2,WatchbillMONTHLY!$A$88:$U$88,OFFSET(WatchbillMONTHLY!$A$88:$U$88,1,2)),FALSE),TRUE,FALSE)),
FALSE),FALSE)</f>
        <v>0</v>
      </c>
      <c r="AN14" s="209" t="b" cm="1">
        <f t="array" aca="1" ref="AN14" ca="1">IF(AND($A14 &gt; 0, G14 &gt; 0,AN$2&lt;MiscFormulas!$A$5+1),
_xlfn.IFNA(
_xlfn.IFNA(
_xlfn.IFNA(
_xlfn.IFNA(
_xlfn.IFNA(
_xlfn.IFNA(
IF(_xlfn.XLOOKUP(AN$2,WatchbillMONTHLY!$A$3:$U$3,OFFSET(WatchbillMONTHLY!$A$3:$U$3,1,2))=IF(_xlfn.XLOOKUP($A14,INDIRECT("_"&amp;_xlfn.XLOOKUP(AN$2,WatchbillMONTHLY!$A$3:$U$3,OFFSET(WatchbillMONTHLY!$A$3:$U$3,1,2))),INDIRECT("_"&amp;_xlfn.XLOOKUP(AN$2,WatchbillMONTHLY!$A$3:$U$3,OFFSET(WatchbillMONTHLY!$A$3:$U$3,1,2))))=$A14,_xlfn.XLOOKUP(AN$2,WatchbillMONTHLY!$A$3:$U$3,OFFSET(WatchbillMONTHLY!$A$3:$U$3,1,2)),FALSE),TRUE,FALSE),
IF(_xlfn.XLOOKUP(AN$2,WatchbillMONTHLY!$A$20:$U$20,OFFSET(WatchbillMONTHLY!$A$20:$U$20,1,2))=IF(_xlfn.XLOOKUP($A14,INDIRECT("_"&amp;_xlfn.XLOOKUP(AN$2,WatchbillMONTHLY!$A$20:$U$20,OFFSET(WatchbillMONTHLY!$A$20:$U$20,1,2))),INDIRECT("_"&amp;_xlfn.XLOOKUP(AN$2,WatchbillMONTHLY!$A$20:$U$20,OFFSET(WatchbillMONTHLY!$A$20:$U$20,1,2))))=$A14,_xlfn.XLOOKUP(AN$2,WatchbillMONTHLY!$A$20:$U$20,OFFSET(WatchbillMONTHLY!$A$20:$U$20,1,2)),FALSE),TRUE,FALSE)),
IF(_xlfn.XLOOKUP(AN$2,WatchbillMONTHLY!$A$37:$U$37,OFFSET(WatchbillMONTHLY!$A$37:$U$37,1,2))=IF(_xlfn.XLOOKUP($A14,INDIRECT("_"&amp;_xlfn.XLOOKUP(AN$2,WatchbillMONTHLY!$A$37:$U$37,OFFSET(WatchbillMONTHLY!$A$37:$U$37,1,2))),INDIRECT("_"&amp;_xlfn.XLOOKUP(AN$2,WatchbillMONTHLY!$A$37:$U$37,OFFSET(WatchbillMONTHLY!$A$37:$U$37,1,2))))=$A14,_xlfn.XLOOKUP(AN$2,WatchbillMONTHLY!$A$37:$U$37,OFFSET(WatchbillMONTHLY!$A$37:$U$37,1,2)),FALSE),TRUE,FALSE)),
IF(_xlfn.XLOOKUP(AN$2,WatchbillMONTHLY!$A$54:$U$54,OFFSET(WatchbillMONTHLY!$A$54:$U$54,1,2))=IF(_xlfn.XLOOKUP($A14,INDIRECT("_"&amp;_xlfn.XLOOKUP(AN$2,WatchbillMONTHLY!$A$54:$U$54,OFFSET(WatchbillMONTHLY!$A$54:$U$54,1,2))),INDIRECT("_"&amp;_xlfn.XLOOKUP(AN$2,WatchbillMONTHLY!$A$54:$U$54,OFFSET(WatchbillMONTHLY!$A$54:$U$54,1,2))))=$A14,_xlfn.XLOOKUP(AN$2,WatchbillMONTHLY!$A$54:$U$54,OFFSET(WatchbillMONTHLY!$A$54:$U$54,1,2)),FALSE),TRUE,FALSE)),
IF(_xlfn.XLOOKUP(AN$2,WatchbillMONTHLY!$A$71:$U$71,OFFSET(WatchbillMONTHLY!$A$71:$U$71,1,2))=IF(_xlfn.XLOOKUP($A14,INDIRECT("_"&amp;_xlfn.XLOOKUP(AN$2,WatchbillMONTHLY!$A$71:$U$71,OFFSET(WatchbillMONTHLY!$A$71:$U$71,1,2))),INDIRECT("_"&amp;_xlfn.XLOOKUP(AN$2,WatchbillMONTHLY!$A$71:$U$71,OFFSET(WatchbillMONTHLY!$A$71:$U$71,1,2))))=$A14,_xlfn.XLOOKUP(AN$2,WatchbillMONTHLY!$A$71:$U$71,OFFSET(WatchbillMONTHLY!$A$71:$U$71,1,2)),FALSE),TRUE,FALSE)),
IF(_xlfn.XLOOKUP(AN$2,WatchbillMONTHLY!$A$88:$U$88,OFFSET(WatchbillMONTHLY!$A$88:$U$88,1,2))=IF(_xlfn.XLOOKUP($A14,INDIRECT("_"&amp;_xlfn.XLOOKUP(AN$2,WatchbillMONTHLY!$A$88:$U$88,OFFSET(WatchbillMONTHLY!$A$88:$U$88,1,2))),INDIRECT("_"&amp;_xlfn.XLOOKUP(AN$2,WatchbillMONTHLY!$A$88:$U$88,OFFSET(WatchbillMONTHLY!$A$88:$U$88,1,2))))=$A14,_xlfn.XLOOKUP(AN$2,WatchbillMONTHLY!$A$88:$U$88,OFFSET(WatchbillMONTHLY!$A$88:$U$88,1,2)),FALSE),TRUE,FALSE)),
FALSE),FALSE)</f>
        <v>0</v>
      </c>
      <c r="AO14" s="209" t="b" cm="1">
        <f t="array" aca="1" ref="AO14" ca="1">IF(AND($A14 &gt; 0, H14 &gt; 0,AO$2&lt;MiscFormulas!$A$5+1),
_xlfn.IFNA(
_xlfn.IFNA(
_xlfn.IFNA(
_xlfn.IFNA(
_xlfn.IFNA(
_xlfn.IFNA(
IF(_xlfn.XLOOKUP(AO$2,WatchbillMONTHLY!$A$3:$U$3,OFFSET(WatchbillMONTHLY!$A$3:$U$3,1,2))=IF(_xlfn.XLOOKUP($A14,INDIRECT("_"&amp;_xlfn.XLOOKUP(AO$2,WatchbillMONTHLY!$A$3:$U$3,OFFSET(WatchbillMONTHLY!$A$3:$U$3,1,2))),INDIRECT("_"&amp;_xlfn.XLOOKUP(AO$2,WatchbillMONTHLY!$A$3:$U$3,OFFSET(WatchbillMONTHLY!$A$3:$U$3,1,2))))=$A14,_xlfn.XLOOKUP(AO$2,WatchbillMONTHLY!$A$3:$U$3,OFFSET(WatchbillMONTHLY!$A$3:$U$3,1,2)),FALSE),TRUE,FALSE),
IF(_xlfn.XLOOKUP(AO$2,WatchbillMONTHLY!$A$20:$U$20,OFFSET(WatchbillMONTHLY!$A$20:$U$20,1,2))=IF(_xlfn.XLOOKUP($A14,INDIRECT("_"&amp;_xlfn.XLOOKUP(AO$2,WatchbillMONTHLY!$A$20:$U$20,OFFSET(WatchbillMONTHLY!$A$20:$U$20,1,2))),INDIRECT("_"&amp;_xlfn.XLOOKUP(AO$2,WatchbillMONTHLY!$A$20:$U$20,OFFSET(WatchbillMONTHLY!$A$20:$U$20,1,2))))=$A14,_xlfn.XLOOKUP(AO$2,WatchbillMONTHLY!$A$20:$U$20,OFFSET(WatchbillMONTHLY!$A$20:$U$20,1,2)),FALSE),TRUE,FALSE)),
IF(_xlfn.XLOOKUP(AO$2,WatchbillMONTHLY!$A$37:$U$37,OFFSET(WatchbillMONTHLY!$A$37:$U$37,1,2))=IF(_xlfn.XLOOKUP($A14,INDIRECT("_"&amp;_xlfn.XLOOKUP(AO$2,WatchbillMONTHLY!$A$37:$U$37,OFFSET(WatchbillMONTHLY!$A$37:$U$37,1,2))),INDIRECT("_"&amp;_xlfn.XLOOKUP(AO$2,WatchbillMONTHLY!$A$37:$U$37,OFFSET(WatchbillMONTHLY!$A$37:$U$37,1,2))))=$A14,_xlfn.XLOOKUP(AO$2,WatchbillMONTHLY!$A$37:$U$37,OFFSET(WatchbillMONTHLY!$A$37:$U$37,1,2)),FALSE),TRUE,FALSE)),
IF(_xlfn.XLOOKUP(AO$2,WatchbillMONTHLY!$A$54:$U$54,OFFSET(WatchbillMONTHLY!$A$54:$U$54,1,2))=IF(_xlfn.XLOOKUP($A14,INDIRECT("_"&amp;_xlfn.XLOOKUP(AO$2,WatchbillMONTHLY!$A$54:$U$54,OFFSET(WatchbillMONTHLY!$A$54:$U$54,1,2))),INDIRECT("_"&amp;_xlfn.XLOOKUP(AO$2,WatchbillMONTHLY!$A$54:$U$54,OFFSET(WatchbillMONTHLY!$A$54:$U$54,1,2))))=$A14,_xlfn.XLOOKUP(AO$2,WatchbillMONTHLY!$A$54:$U$54,OFFSET(WatchbillMONTHLY!$A$54:$U$54,1,2)),FALSE),TRUE,FALSE)),
IF(_xlfn.XLOOKUP(AO$2,WatchbillMONTHLY!$A$71:$U$71,OFFSET(WatchbillMONTHLY!$A$71:$U$71,1,2))=IF(_xlfn.XLOOKUP($A14,INDIRECT("_"&amp;_xlfn.XLOOKUP(AO$2,WatchbillMONTHLY!$A$71:$U$71,OFFSET(WatchbillMONTHLY!$A$71:$U$71,1,2))),INDIRECT("_"&amp;_xlfn.XLOOKUP(AO$2,WatchbillMONTHLY!$A$71:$U$71,OFFSET(WatchbillMONTHLY!$A$71:$U$71,1,2))))=$A14,_xlfn.XLOOKUP(AO$2,WatchbillMONTHLY!$A$71:$U$71,OFFSET(WatchbillMONTHLY!$A$71:$U$71,1,2)),FALSE),TRUE,FALSE)),
IF(_xlfn.XLOOKUP(AO$2,WatchbillMONTHLY!$A$88:$U$88,OFFSET(WatchbillMONTHLY!$A$88:$U$88,1,2))=IF(_xlfn.XLOOKUP($A14,INDIRECT("_"&amp;_xlfn.XLOOKUP(AO$2,WatchbillMONTHLY!$A$88:$U$88,OFFSET(WatchbillMONTHLY!$A$88:$U$88,1,2))),INDIRECT("_"&amp;_xlfn.XLOOKUP(AO$2,WatchbillMONTHLY!$A$88:$U$88,OFFSET(WatchbillMONTHLY!$A$88:$U$88,1,2))))=$A14,_xlfn.XLOOKUP(AO$2,WatchbillMONTHLY!$A$88:$U$88,OFFSET(WatchbillMONTHLY!$A$88:$U$88,1,2)),FALSE),TRUE,FALSE)),
FALSE),FALSE)</f>
        <v>0</v>
      </c>
      <c r="AP14" s="209" t="b" cm="1">
        <f t="array" aca="1" ref="AP14" ca="1">IF(AND($A14 &gt; 0, I14 &gt; 0,AP$2&lt;MiscFormulas!$A$5+1),
_xlfn.IFNA(
_xlfn.IFNA(
_xlfn.IFNA(
_xlfn.IFNA(
_xlfn.IFNA(
_xlfn.IFNA(
IF(_xlfn.XLOOKUP(AP$2,WatchbillMONTHLY!$A$3:$U$3,OFFSET(WatchbillMONTHLY!$A$3:$U$3,1,2))=IF(_xlfn.XLOOKUP($A14,INDIRECT("_"&amp;_xlfn.XLOOKUP(AP$2,WatchbillMONTHLY!$A$3:$U$3,OFFSET(WatchbillMONTHLY!$A$3:$U$3,1,2))),INDIRECT("_"&amp;_xlfn.XLOOKUP(AP$2,WatchbillMONTHLY!$A$3:$U$3,OFFSET(WatchbillMONTHLY!$A$3:$U$3,1,2))))=$A14,_xlfn.XLOOKUP(AP$2,WatchbillMONTHLY!$A$3:$U$3,OFFSET(WatchbillMONTHLY!$A$3:$U$3,1,2)),FALSE),TRUE,FALSE),
IF(_xlfn.XLOOKUP(AP$2,WatchbillMONTHLY!$A$20:$U$20,OFFSET(WatchbillMONTHLY!$A$20:$U$20,1,2))=IF(_xlfn.XLOOKUP($A14,INDIRECT("_"&amp;_xlfn.XLOOKUP(AP$2,WatchbillMONTHLY!$A$20:$U$20,OFFSET(WatchbillMONTHLY!$A$20:$U$20,1,2))),INDIRECT("_"&amp;_xlfn.XLOOKUP(AP$2,WatchbillMONTHLY!$A$20:$U$20,OFFSET(WatchbillMONTHLY!$A$20:$U$20,1,2))))=$A14,_xlfn.XLOOKUP(AP$2,WatchbillMONTHLY!$A$20:$U$20,OFFSET(WatchbillMONTHLY!$A$20:$U$20,1,2)),FALSE),TRUE,FALSE)),
IF(_xlfn.XLOOKUP(AP$2,WatchbillMONTHLY!$A$37:$U$37,OFFSET(WatchbillMONTHLY!$A$37:$U$37,1,2))=IF(_xlfn.XLOOKUP($A14,INDIRECT("_"&amp;_xlfn.XLOOKUP(AP$2,WatchbillMONTHLY!$A$37:$U$37,OFFSET(WatchbillMONTHLY!$A$37:$U$37,1,2))),INDIRECT("_"&amp;_xlfn.XLOOKUP(AP$2,WatchbillMONTHLY!$A$37:$U$37,OFFSET(WatchbillMONTHLY!$A$37:$U$37,1,2))))=$A14,_xlfn.XLOOKUP(AP$2,WatchbillMONTHLY!$A$37:$U$37,OFFSET(WatchbillMONTHLY!$A$37:$U$37,1,2)),FALSE),TRUE,FALSE)),
IF(_xlfn.XLOOKUP(AP$2,WatchbillMONTHLY!$A$54:$U$54,OFFSET(WatchbillMONTHLY!$A$54:$U$54,1,2))=IF(_xlfn.XLOOKUP($A14,INDIRECT("_"&amp;_xlfn.XLOOKUP(AP$2,WatchbillMONTHLY!$A$54:$U$54,OFFSET(WatchbillMONTHLY!$A$54:$U$54,1,2))),INDIRECT("_"&amp;_xlfn.XLOOKUP(AP$2,WatchbillMONTHLY!$A$54:$U$54,OFFSET(WatchbillMONTHLY!$A$54:$U$54,1,2))))=$A14,_xlfn.XLOOKUP(AP$2,WatchbillMONTHLY!$A$54:$U$54,OFFSET(WatchbillMONTHLY!$A$54:$U$54,1,2)),FALSE),TRUE,FALSE)),
IF(_xlfn.XLOOKUP(AP$2,WatchbillMONTHLY!$A$71:$U$71,OFFSET(WatchbillMONTHLY!$A$71:$U$71,1,2))=IF(_xlfn.XLOOKUP($A14,INDIRECT("_"&amp;_xlfn.XLOOKUP(AP$2,WatchbillMONTHLY!$A$71:$U$71,OFFSET(WatchbillMONTHLY!$A$71:$U$71,1,2))),INDIRECT("_"&amp;_xlfn.XLOOKUP(AP$2,WatchbillMONTHLY!$A$71:$U$71,OFFSET(WatchbillMONTHLY!$A$71:$U$71,1,2))))=$A14,_xlfn.XLOOKUP(AP$2,WatchbillMONTHLY!$A$71:$U$71,OFFSET(WatchbillMONTHLY!$A$71:$U$71,1,2)),FALSE),TRUE,FALSE)),
IF(_xlfn.XLOOKUP(AP$2,WatchbillMONTHLY!$A$88:$U$88,OFFSET(WatchbillMONTHLY!$A$88:$U$88,1,2))=IF(_xlfn.XLOOKUP($A14,INDIRECT("_"&amp;_xlfn.XLOOKUP(AP$2,WatchbillMONTHLY!$A$88:$U$88,OFFSET(WatchbillMONTHLY!$A$88:$U$88,1,2))),INDIRECT("_"&amp;_xlfn.XLOOKUP(AP$2,WatchbillMONTHLY!$A$88:$U$88,OFFSET(WatchbillMONTHLY!$A$88:$U$88,1,2))))=$A14,_xlfn.XLOOKUP(AP$2,WatchbillMONTHLY!$A$88:$U$88,OFFSET(WatchbillMONTHLY!$A$88:$U$88,1,2)),FALSE),TRUE,FALSE)),
FALSE),FALSE)</f>
        <v>0</v>
      </c>
      <c r="AQ14" s="209" t="b" cm="1">
        <f t="array" aca="1" ref="AQ14" ca="1">IF(AND($A14 &gt; 0, J14 &gt; 0,AQ$2&lt;MiscFormulas!$A$5+1),
_xlfn.IFNA(
_xlfn.IFNA(
_xlfn.IFNA(
_xlfn.IFNA(
_xlfn.IFNA(
_xlfn.IFNA(
IF(_xlfn.XLOOKUP(AQ$2,WatchbillMONTHLY!$A$3:$U$3,OFFSET(WatchbillMONTHLY!$A$3:$U$3,1,2))=IF(_xlfn.XLOOKUP($A14,INDIRECT("_"&amp;_xlfn.XLOOKUP(AQ$2,WatchbillMONTHLY!$A$3:$U$3,OFFSET(WatchbillMONTHLY!$A$3:$U$3,1,2))),INDIRECT("_"&amp;_xlfn.XLOOKUP(AQ$2,WatchbillMONTHLY!$A$3:$U$3,OFFSET(WatchbillMONTHLY!$A$3:$U$3,1,2))))=$A14,_xlfn.XLOOKUP(AQ$2,WatchbillMONTHLY!$A$3:$U$3,OFFSET(WatchbillMONTHLY!$A$3:$U$3,1,2)),FALSE),TRUE,FALSE),
IF(_xlfn.XLOOKUP(AQ$2,WatchbillMONTHLY!$A$20:$U$20,OFFSET(WatchbillMONTHLY!$A$20:$U$20,1,2))=IF(_xlfn.XLOOKUP($A14,INDIRECT("_"&amp;_xlfn.XLOOKUP(AQ$2,WatchbillMONTHLY!$A$20:$U$20,OFFSET(WatchbillMONTHLY!$A$20:$U$20,1,2))),INDIRECT("_"&amp;_xlfn.XLOOKUP(AQ$2,WatchbillMONTHLY!$A$20:$U$20,OFFSET(WatchbillMONTHLY!$A$20:$U$20,1,2))))=$A14,_xlfn.XLOOKUP(AQ$2,WatchbillMONTHLY!$A$20:$U$20,OFFSET(WatchbillMONTHLY!$A$20:$U$20,1,2)),FALSE),TRUE,FALSE)),
IF(_xlfn.XLOOKUP(AQ$2,WatchbillMONTHLY!$A$37:$U$37,OFFSET(WatchbillMONTHLY!$A$37:$U$37,1,2))=IF(_xlfn.XLOOKUP($A14,INDIRECT("_"&amp;_xlfn.XLOOKUP(AQ$2,WatchbillMONTHLY!$A$37:$U$37,OFFSET(WatchbillMONTHLY!$A$37:$U$37,1,2))),INDIRECT("_"&amp;_xlfn.XLOOKUP(AQ$2,WatchbillMONTHLY!$A$37:$U$37,OFFSET(WatchbillMONTHLY!$A$37:$U$37,1,2))))=$A14,_xlfn.XLOOKUP(AQ$2,WatchbillMONTHLY!$A$37:$U$37,OFFSET(WatchbillMONTHLY!$A$37:$U$37,1,2)),FALSE),TRUE,FALSE)),
IF(_xlfn.XLOOKUP(AQ$2,WatchbillMONTHLY!$A$54:$U$54,OFFSET(WatchbillMONTHLY!$A$54:$U$54,1,2))=IF(_xlfn.XLOOKUP($A14,INDIRECT("_"&amp;_xlfn.XLOOKUP(AQ$2,WatchbillMONTHLY!$A$54:$U$54,OFFSET(WatchbillMONTHLY!$A$54:$U$54,1,2))),INDIRECT("_"&amp;_xlfn.XLOOKUP(AQ$2,WatchbillMONTHLY!$A$54:$U$54,OFFSET(WatchbillMONTHLY!$A$54:$U$54,1,2))))=$A14,_xlfn.XLOOKUP(AQ$2,WatchbillMONTHLY!$A$54:$U$54,OFFSET(WatchbillMONTHLY!$A$54:$U$54,1,2)),FALSE),TRUE,FALSE)),
IF(_xlfn.XLOOKUP(AQ$2,WatchbillMONTHLY!$A$71:$U$71,OFFSET(WatchbillMONTHLY!$A$71:$U$71,1,2))=IF(_xlfn.XLOOKUP($A14,INDIRECT("_"&amp;_xlfn.XLOOKUP(AQ$2,WatchbillMONTHLY!$A$71:$U$71,OFFSET(WatchbillMONTHLY!$A$71:$U$71,1,2))),INDIRECT("_"&amp;_xlfn.XLOOKUP(AQ$2,WatchbillMONTHLY!$A$71:$U$71,OFFSET(WatchbillMONTHLY!$A$71:$U$71,1,2))))=$A14,_xlfn.XLOOKUP(AQ$2,WatchbillMONTHLY!$A$71:$U$71,OFFSET(WatchbillMONTHLY!$A$71:$U$71,1,2)),FALSE),TRUE,FALSE)),
IF(_xlfn.XLOOKUP(AQ$2,WatchbillMONTHLY!$A$88:$U$88,OFFSET(WatchbillMONTHLY!$A$88:$U$88,1,2))=IF(_xlfn.XLOOKUP($A14,INDIRECT("_"&amp;_xlfn.XLOOKUP(AQ$2,WatchbillMONTHLY!$A$88:$U$88,OFFSET(WatchbillMONTHLY!$A$88:$U$88,1,2))),INDIRECT("_"&amp;_xlfn.XLOOKUP(AQ$2,WatchbillMONTHLY!$A$88:$U$88,OFFSET(WatchbillMONTHLY!$A$88:$U$88,1,2))))=$A14,_xlfn.XLOOKUP(AQ$2,WatchbillMONTHLY!$A$88:$U$88,OFFSET(WatchbillMONTHLY!$A$88:$U$88,1,2)),FALSE),TRUE,FALSE)),
FALSE),FALSE)</f>
        <v>0</v>
      </c>
      <c r="AR14" s="209" t="b" cm="1">
        <f t="array" aca="1" ref="AR14" ca="1">IF(AND($A14 &gt; 0, K14 &gt; 0,AR$2&lt;MiscFormulas!$A$5+1),
_xlfn.IFNA(
_xlfn.IFNA(
_xlfn.IFNA(
_xlfn.IFNA(
_xlfn.IFNA(
_xlfn.IFNA(
IF(_xlfn.XLOOKUP(AR$2,WatchbillMONTHLY!$A$3:$U$3,OFFSET(WatchbillMONTHLY!$A$3:$U$3,1,2))=IF(_xlfn.XLOOKUP($A14,INDIRECT("_"&amp;_xlfn.XLOOKUP(AR$2,WatchbillMONTHLY!$A$3:$U$3,OFFSET(WatchbillMONTHLY!$A$3:$U$3,1,2))),INDIRECT("_"&amp;_xlfn.XLOOKUP(AR$2,WatchbillMONTHLY!$A$3:$U$3,OFFSET(WatchbillMONTHLY!$A$3:$U$3,1,2))))=$A14,_xlfn.XLOOKUP(AR$2,WatchbillMONTHLY!$A$3:$U$3,OFFSET(WatchbillMONTHLY!$A$3:$U$3,1,2)),FALSE),TRUE,FALSE),
IF(_xlfn.XLOOKUP(AR$2,WatchbillMONTHLY!$A$20:$U$20,OFFSET(WatchbillMONTHLY!$A$20:$U$20,1,2))=IF(_xlfn.XLOOKUP($A14,INDIRECT("_"&amp;_xlfn.XLOOKUP(AR$2,WatchbillMONTHLY!$A$20:$U$20,OFFSET(WatchbillMONTHLY!$A$20:$U$20,1,2))),INDIRECT("_"&amp;_xlfn.XLOOKUP(AR$2,WatchbillMONTHLY!$A$20:$U$20,OFFSET(WatchbillMONTHLY!$A$20:$U$20,1,2))))=$A14,_xlfn.XLOOKUP(AR$2,WatchbillMONTHLY!$A$20:$U$20,OFFSET(WatchbillMONTHLY!$A$20:$U$20,1,2)),FALSE),TRUE,FALSE)),
IF(_xlfn.XLOOKUP(AR$2,WatchbillMONTHLY!$A$37:$U$37,OFFSET(WatchbillMONTHLY!$A$37:$U$37,1,2))=IF(_xlfn.XLOOKUP($A14,INDIRECT("_"&amp;_xlfn.XLOOKUP(AR$2,WatchbillMONTHLY!$A$37:$U$37,OFFSET(WatchbillMONTHLY!$A$37:$U$37,1,2))),INDIRECT("_"&amp;_xlfn.XLOOKUP(AR$2,WatchbillMONTHLY!$A$37:$U$37,OFFSET(WatchbillMONTHLY!$A$37:$U$37,1,2))))=$A14,_xlfn.XLOOKUP(AR$2,WatchbillMONTHLY!$A$37:$U$37,OFFSET(WatchbillMONTHLY!$A$37:$U$37,1,2)),FALSE),TRUE,FALSE)),
IF(_xlfn.XLOOKUP(AR$2,WatchbillMONTHLY!$A$54:$U$54,OFFSET(WatchbillMONTHLY!$A$54:$U$54,1,2))=IF(_xlfn.XLOOKUP($A14,INDIRECT("_"&amp;_xlfn.XLOOKUP(AR$2,WatchbillMONTHLY!$A$54:$U$54,OFFSET(WatchbillMONTHLY!$A$54:$U$54,1,2))),INDIRECT("_"&amp;_xlfn.XLOOKUP(AR$2,WatchbillMONTHLY!$A$54:$U$54,OFFSET(WatchbillMONTHLY!$A$54:$U$54,1,2))))=$A14,_xlfn.XLOOKUP(AR$2,WatchbillMONTHLY!$A$54:$U$54,OFFSET(WatchbillMONTHLY!$A$54:$U$54,1,2)),FALSE),TRUE,FALSE)),
IF(_xlfn.XLOOKUP(AR$2,WatchbillMONTHLY!$A$71:$U$71,OFFSET(WatchbillMONTHLY!$A$71:$U$71,1,2))=IF(_xlfn.XLOOKUP($A14,INDIRECT("_"&amp;_xlfn.XLOOKUP(AR$2,WatchbillMONTHLY!$A$71:$U$71,OFFSET(WatchbillMONTHLY!$A$71:$U$71,1,2))),INDIRECT("_"&amp;_xlfn.XLOOKUP(AR$2,WatchbillMONTHLY!$A$71:$U$71,OFFSET(WatchbillMONTHLY!$A$71:$U$71,1,2))))=$A14,_xlfn.XLOOKUP(AR$2,WatchbillMONTHLY!$A$71:$U$71,OFFSET(WatchbillMONTHLY!$A$71:$U$71,1,2)),FALSE),TRUE,FALSE)),
IF(_xlfn.XLOOKUP(AR$2,WatchbillMONTHLY!$A$88:$U$88,OFFSET(WatchbillMONTHLY!$A$88:$U$88,1,2))=IF(_xlfn.XLOOKUP($A14,INDIRECT("_"&amp;_xlfn.XLOOKUP(AR$2,WatchbillMONTHLY!$A$88:$U$88,OFFSET(WatchbillMONTHLY!$A$88:$U$88,1,2))),INDIRECT("_"&amp;_xlfn.XLOOKUP(AR$2,WatchbillMONTHLY!$A$88:$U$88,OFFSET(WatchbillMONTHLY!$A$88:$U$88,1,2))))=$A14,_xlfn.XLOOKUP(AR$2,WatchbillMONTHLY!$A$88:$U$88,OFFSET(WatchbillMONTHLY!$A$88:$U$88,1,2)),FALSE),TRUE,FALSE)),
FALSE),FALSE)</f>
        <v>0</v>
      </c>
      <c r="AS14" s="209" t="b" cm="1">
        <f t="array" aca="1" ref="AS14" ca="1">IF(AND($A14 &gt; 0, L14 &gt; 0,AS$2&lt;MiscFormulas!$A$5+1),
_xlfn.IFNA(
_xlfn.IFNA(
_xlfn.IFNA(
_xlfn.IFNA(
_xlfn.IFNA(
_xlfn.IFNA(
IF(_xlfn.XLOOKUP(AS$2,WatchbillMONTHLY!$A$3:$U$3,OFFSET(WatchbillMONTHLY!$A$3:$U$3,1,2))=IF(_xlfn.XLOOKUP($A14,INDIRECT("_"&amp;_xlfn.XLOOKUP(AS$2,WatchbillMONTHLY!$A$3:$U$3,OFFSET(WatchbillMONTHLY!$A$3:$U$3,1,2))),INDIRECT("_"&amp;_xlfn.XLOOKUP(AS$2,WatchbillMONTHLY!$A$3:$U$3,OFFSET(WatchbillMONTHLY!$A$3:$U$3,1,2))))=$A14,_xlfn.XLOOKUP(AS$2,WatchbillMONTHLY!$A$3:$U$3,OFFSET(WatchbillMONTHLY!$A$3:$U$3,1,2)),FALSE),TRUE,FALSE),
IF(_xlfn.XLOOKUP(AS$2,WatchbillMONTHLY!$A$20:$U$20,OFFSET(WatchbillMONTHLY!$A$20:$U$20,1,2))=IF(_xlfn.XLOOKUP($A14,INDIRECT("_"&amp;_xlfn.XLOOKUP(AS$2,WatchbillMONTHLY!$A$20:$U$20,OFFSET(WatchbillMONTHLY!$A$20:$U$20,1,2))),INDIRECT("_"&amp;_xlfn.XLOOKUP(AS$2,WatchbillMONTHLY!$A$20:$U$20,OFFSET(WatchbillMONTHLY!$A$20:$U$20,1,2))))=$A14,_xlfn.XLOOKUP(AS$2,WatchbillMONTHLY!$A$20:$U$20,OFFSET(WatchbillMONTHLY!$A$20:$U$20,1,2)),FALSE),TRUE,FALSE)),
IF(_xlfn.XLOOKUP(AS$2,WatchbillMONTHLY!$A$37:$U$37,OFFSET(WatchbillMONTHLY!$A$37:$U$37,1,2))=IF(_xlfn.XLOOKUP($A14,INDIRECT("_"&amp;_xlfn.XLOOKUP(AS$2,WatchbillMONTHLY!$A$37:$U$37,OFFSET(WatchbillMONTHLY!$A$37:$U$37,1,2))),INDIRECT("_"&amp;_xlfn.XLOOKUP(AS$2,WatchbillMONTHLY!$A$37:$U$37,OFFSET(WatchbillMONTHLY!$A$37:$U$37,1,2))))=$A14,_xlfn.XLOOKUP(AS$2,WatchbillMONTHLY!$A$37:$U$37,OFFSET(WatchbillMONTHLY!$A$37:$U$37,1,2)),FALSE),TRUE,FALSE)),
IF(_xlfn.XLOOKUP(AS$2,WatchbillMONTHLY!$A$54:$U$54,OFFSET(WatchbillMONTHLY!$A$54:$U$54,1,2))=IF(_xlfn.XLOOKUP($A14,INDIRECT("_"&amp;_xlfn.XLOOKUP(AS$2,WatchbillMONTHLY!$A$54:$U$54,OFFSET(WatchbillMONTHLY!$A$54:$U$54,1,2))),INDIRECT("_"&amp;_xlfn.XLOOKUP(AS$2,WatchbillMONTHLY!$A$54:$U$54,OFFSET(WatchbillMONTHLY!$A$54:$U$54,1,2))))=$A14,_xlfn.XLOOKUP(AS$2,WatchbillMONTHLY!$A$54:$U$54,OFFSET(WatchbillMONTHLY!$A$54:$U$54,1,2)),FALSE),TRUE,FALSE)),
IF(_xlfn.XLOOKUP(AS$2,WatchbillMONTHLY!$A$71:$U$71,OFFSET(WatchbillMONTHLY!$A$71:$U$71,1,2))=IF(_xlfn.XLOOKUP($A14,INDIRECT("_"&amp;_xlfn.XLOOKUP(AS$2,WatchbillMONTHLY!$A$71:$U$71,OFFSET(WatchbillMONTHLY!$A$71:$U$71,1,2))),INDIRECT("_"&amp;_xlfn.XLOOKUP(AS$2,WatchbillMONTHLY!$A$71:$U$71,OFFSET(WatchbillMONTHLY!$A$71:$U$71,1,2))))=$A14,_xlfn.XLOOKUP(AS$2,WatchbillMONTHLY!$A$71:$U$71,OFFSET(WatchbillMONTHLY!$A$71:$U$71,1,2)),FALSE),TRUE,FALSE)),
IF(_xlfn.XLOOKUP(AS$2,WatchbillMONTHLY!$A$88:$U$88,OFFSET(WatchbillMONTHLY!$A$88:$U$88,1,2))=IF(_xlfn.XLOOKUP($A14,INDIRECT("_"&amp;_xlfn.XLOOKUP(AS$2,WatchbillMONTHLY!$A$88:$U$88,OFFSET(WatchbillMONTHLY!$A$88:$U$88,1,2))),INDIRECT("_"&amp;_xlfn.XLOOKUP(AS$2,WatchbillMONTHLY!$A$88:$U$88,OFFSET(WatchbillMONTHLY!$A$88:$U$88,1,2))))=$A14,_xlfn.XLOOKUP(AS$2,WatchbillMONTHLY!$A$88:$U$88,OFFSET(WatchbillMONTHLY!$A$88:$U$88,1,2)),FALSE),TRUE,FALSE)),
FALSE),FALSE)</f>
        <v>0</v>
      </c>
      <c r="AT14" s="209" t="b" cm="1">
        <f t="array" aca="1" ref="AT14" ca="1">IF(AND($A14 &gt; 0, M14 &gt; 0,AT$2&lt;MiscFormulas!$A$5+1),
_xlfn.IFNA(
_xlfn.IFNA(
_xlfn.IFNA(
_xlfn.IFNA(
_xlfn.IFNA(
_xlfn.IFNA(
IF(_xlfn.XLOOKUP(AT$2,WatchbillMONTHLY!$A$3:$U$3,OFFSET(WatchbillMONTHLY!$A$3:$U$3,1,2))=IF(_xlfn.XLOOKUP($A14,INDIRECT("_"&amp;_xlfn.XLOOKUP(AT$2,WatchbillMONTHLY!$A$3:$U$3,OFFSET(WatchbillMONTHLY!$A$3:$U$3,1,2))),INDIRECT("_"&amp;_xlfn.XLOOKUP(AT$2,WatchbillMONTHLY!$A$3:$U$3,OFFSET(WatchbillMONTHLY!$A$3:$U$3,1,2))))=$A14,_xlfn.XLOOKUP(AT$2,WatchbillMONTHLY!$A$3:$U$3,OFFSET(WatchbillMONTHLY!$A$3:$U$3,1,2)),FALSE),TRUE,FALSE),
IF(_xlfn.XLOOKUP(AT$2,WatchbillMONTHLY!$A$20:$U$20,OFFSET(WatchbillMONTHLY!$A$20:$U$20,1,2))=IF(_xlfn.XLOOKUP($A14,INDIRECT("_"&amp;_xlfn.XLOOKUP(AT$2,WatchbillMONTHLY!$A$20:$U$20,OFFSET(WatchbillMONTHLY!$A$20:$U$20,1,2))),INDIRECT("_"&amp;_xlfn.XLOOKUP(AT$2,WatchbillMONTHLY!$A$20:$U$20,OFFSET(WatchbillMONTHLY!$A$20:$U$20,1,2))))=$A14,_xlfn.XLOOKUP(AT$2,WatchbillMONTHLY!$A$20:$U$20,OFFSET(WatchbillMONTHLY!$A$20:$U$20,1,2)),FALSE),TRUE,FALSE)),
IF(_xlfn.XLOOKUP(AT$2,WatchbillMONTHLY!$A$37:$U$37,OFFSET(WatchbillMONTHLY!$A$37:$U$37,1,2))=IF(_xlfn.XLOOKUP($A14,INDIRECT("_"&amp;_xlfn.XLOOKUP(AT$2,WatchbillMONTHLY!$A$37:$U$37,OFFSET(WatchbillMONTHLY!$A$37:$U$37,1,2))),INDIRECT("_"&amp;_xlfn.XLOOKUP(AT$2,WatchbillMONTHLY!$A$37:$U$37,OFFSET(WatchbillMONTHLY!$A$37:$U$37,1,2))))=$A14,_xlfn.XLOOKUP(AT$2,WatchbillMONTHLY!$A$37:$U$37,OFFSET(WatchbillMONTHLY!$A$37:$U$37,1,2)),FALSE),TRUE,FALSE)),
IF(_xlfn.XLOOKUP(AT$2,WatchbillMONTHLY!$A$54:$U$54,OFFSET(WatchbillMONTHLY!$A$54:$U$54,1,2))=IF(_xlfn.XLOOKUP($A14,INDIRECT("_"&amp;_xlfn.XLOOKUP(AT$2,WatchbillMONTHLY!$A$54:$U$54,OFFSET(WatchbillMONTHLY!$A$54:$U$54,1,2))),INDIRECT("_"&amp;_xlfn.XLOOKUP(AT$2,WatchbillMONTHLY!$A$54:$U$54,OFFSET(WatchbillMONTHLY!$A$54:$U$54,1,2))))=$A14,_xlfn.XLOOKUP(AT$2,WatchbillMONTHLY!$A$54:$U$54,OFFSET(WatchbillMONTHLY!$A$54:$U$54,1,2)),FALSE),TRUE,FALSE)),
IF(_xlfn.XLOOKUP(AT$2,WatchbillMONTHLY!$A$71:$U$71,OFFSET(WatchbillMONTHLY!$A$71:$U$71,1,2))=IF(_xlfn.XLOOKUP($A14,INDIRECT("_"&amp;_xlfn.XLOOKUP(AT$2,WatchbillMONTHLY!$A$71:$U$71,OFFSET(WatchbillMONTHLY!$A$71:$U$71,1,2))),INDIRECT("_"&amp;_xlfn.XLOOKUP(AT$2,WatchbillMONTHLY!$A$71:$U$71,OFFSET(WatchbillMONTHLY!$A$71:$U$71,1,2))))=$A14,_xlfn.XLOOKUP(AT$2,WatchbillMONTHLY!$A$71:$U$71,OFFSET(WatchbillMONTHLY!$A$71:$U$71,1,2)),FALSE),TRUE,FALSE)),
IF(_xlfn.XLOOKUP(AT$2,WatchbillMONTHLY!$A$88:$U$88,OFFSET(WatchbillMONTHLY!$A$88:$U$88,1,2))=IF(_xlfn.XLOOKUP($A14,INDIRECT("_"&amp;_xlfn.XLOOKUP(AT$2,WatchbillMONTHLY!$A$88:$U$88,OFFSET(WatchbillMONTHLY!$A$88:$U$88,1,2))),INDIRECT("_"&amp;_xlfn.XLOOKUP(AT$2,WatchbillMONTHLY!$A$88:$U$88,OFFSET(WatchbillMONTHLY!$A$88:$U$88,1,2))))=$A14,_xlfn.XLOOKUP(AT$2,WatchbillMONTHLY!$A$88:$U$88,OFFSET(WatchbillMONTHLY!$A$88:$U$88,1,2)),FALSE),TRUE,FALSE)),
FALSE),FALSE)</f>
        <v>0</v>
      </c>
      <c r="AU14" s="209" t="b" cm="1">
        <f t="array" aca="1" ref="AU14" ca="1">IF(AND($A14 &gt; 0, N14 &gt; 0,AU$2&lt;MiscFormulas!$A$5+1),
_xlfn.IFNA(
_xlfn.IFNA(
_xlfn.IFNA(
_xlfn.IFNA(
_xlfn.IFNA(
_xlfn.IFNA(
IF(_xlfn.XLOOKUP(AU$2,WatchbillMONTHLY!$A$3:$U$3,OFFSET(WatchbillMONTHLY!$A$3:$U$3,1,2))=IF(_xlfn.XLOOKUP($A14,INDIRECT("_"&amp;_xlfn.XLOOKUP(AU$2,WatchbillMONTHLY!$A$3:$U$3,OFFSET(WatchbillMONTHLY!$A$3:$U$3,1,2))),INDIRECT("_"&amp;_xlfn.XLOOKUP(AU$2,WatchbillMONTHLY!$A$3:$U$3,OFFSET(WatchbillMONTHLY!$A$3:$U$3,1,2))))=$A14,_xlfn.XLOOKUP(AU$2,WatchbillMONTHLY!$A$3:$U$3,OFFSET(WatchbillMONTHLY!$A$3:$U$3,1,2)),FALSE),TRUE,FALSE),
IF(_xlfn.XLOOKUP(AU$2,WatchbillMONTHLY!$A$20:$U$20,OFFSET(WatchbillMONTHLY!$A$20:$U$20,1,2))=IF(_xlfn.XLOOKUP($A14,INDIRECT("_"&amp;_xlfn.XLOOKUP(AU$2,WatchbillMONTHLY!$A$20:$U$20,OFFSET(WatchbillMONTHLY!$A$20:$U$20,1,2))),INDIRECT("_"&amp;_xlfn.XLOOKUP(AU$2,WatchbillMONTHLY!$A$20:$U$20,OFFSET(WatchbillMONTHLY!$A$20:$U$20,1,2))))=$A14,_xlfn.XLOOKUP(AU$2,WatchbillMONTHLY!$A$20:$U$20,OFFSET(WatchbillMONTHLY!$A$20:$U$20,1,2)),FALSE),TRUE,FALSE)),
IF(_xlfn.XLOOKUP(AU$2,WatchbillMONTHLY!$A$37:$U$37,OFFSET(WatchbillMONTHLY!$A$37:$U$37,1,2))=IF(_xlfn.XLOOKUP($A14,INDIRECT("_"&amp;_xlfn.XLOOKUP(AU$2,WatchbillMONTHLY!$A$37:$U$37,OFFSET(WatchbillMONTHLY!$A$37:$U$37,1,2))),INDIRECT("_"&amp;_xlfn.XLOOKUP(AU$2,WatchbillMONTHLY!$A$37:$U$37,OFFSET(WatchbillMONTHLY!$A$37:$U$37,1,2))))=$A14,_xlfn.XLOOKUP(AU$2,WatchbillMONTHLY!$A$37:$U$37,OFFSET(WatchbillMONTHLY!$A$37:$U$37,1,2)),FALSE),TRUE,FALSE)),
IF(_xlfn.XLOOKUP(AU$2,WatchbillMONTHLY!$A$54:$U$54,OFFSET(WatchbillMONTHLY!$A$54:$U$54,1,2))=IF(_xlfn.XLOOKUP($A14,INDIRECT("_"&amp;_xlfn.XLOOKUP(AU$2,WatchbillMONTHLY!$A$54:$U$54,OFFSET(WatchbillMONTHLY!$A$54:$U$54,1,2))),INDIRECT("_"&amp;_xlfn.XLOOKUP(AU$2,WatchbillMONTHLY!$A$54:$U$54,OFFSET(WatchbillMONTHLY!$A$54:$U$54,1,2))))=$A14,_xlfn.XLOOKUP(AU$2,WatchbillMONTHLY!$A$54:$U$54,OFFSET(WatchbillMONTHLY!$A$54:$U$54,1,2)),FALSE),TRUE,FALSE)),
IF(_xlfn.XLOOKUP(AU$2,WatchbillMONTHLY!$A$71:$U$71,OFFSET(WatchbillMONTHLY!$A$71:$U$71,1,2))=IF(_xlfn.XLOOKUP($A14,INDIRECT("_"&amp;_xlfn.XLOOKUP(AU$2,WatchbillMONTHLY!$A$71:$U$71,OFFSET(WatchbillMONTHLY!$A$71:$U$71,1,2))),INDIRECT("_"&amp;_xlfn.XLOOKUP(AU$2,WatchbillMONTHLY!$A$71:$U$71,OFFSET(WatchbillMONTHLY!$A$71:$U$71,1,2))))=$A14,_xlfn.XLOOKUP(AU$2,WatchbillMONTHLY!$A$71:$U$71,OFFSET(WatchbillMONTHLY!$A$71:$U$71,1,2)),FALSE),TRUE,FALSE)),
IF(_xlfn.XLOOKUP(AU$2,WatchbillMONTHLY!$A$88:$U$88,OFFSET(WatchbillMONTHLY!$A$88:$U$88,1,2))=IF(_xlfn.XLOOKUP($A14,INDIRECT("_"&amp;_xlfn.XLOOKUP(AU$2,WatchbillMONTHLY!$A$88:$U$88,OFFSET(WatchbillMONTHLY!$A$88:$U$88,1,2))),INDIRECT("_"&amp;_xlfn.XLOOKUP(AU$2,WatchbillMONTHLY!$A$88:$U$88,OFFSET(WatchbillMONTHLY!$A$88:$U$88,1,2))))=$A14,_xlfn.XLOOKUP(AU$2,WatchbillMONTHLY!$A$88:$U$88,OFFSET(WatchbillMONTHLY!$A$88:$U$88,1,2)),FALSE),TRUE,FALSE)),
FALSE),FALSE)</f>
        <v>0</v>
      </c>
      <c r="AV14" s="209" t="b" cm="1">
        <f t="array" aca="1" ref="AV14" ca="1">IF(AND($A14 &gt; 0, O14 &gt; 0,AV$2&lt;MiscFormulas!$A$5+1),
_xlfn.IFNA(
_xlfn.IFNA(
_xlfn.IFNA(
_xlfn.IFNA(
_xlfn.IFNA(
_xlfn.IFNA(
IF(_xlfn.XLOOKUP(AV$2,WatchbillMONTHLY!$A$3:$U$3,OFFSET(WatchbillMONTHLY!$A$3:$U$3,1,2))=IF(_xlfn.XLOOKUP($A14,INDIRECT("_"&amp;_xlfn.XLOOKUP(AV$2,WatchbillMONTHLY!$A$3:$U$3,OFFSET(WatchbillMONTHLY!$A$3:$U$3,1,2))),INDIRECT("_"&amp;_xlfn.XLOOKUP(AV$2,WatchbillMONTHLY!$A$3:$U$3,OFFSET(WatchbillMONTHLY!$A$3:$U$3,1,2))))=$A14,_xlfn.XLOOKUP(AV$2,WatchbillMONTHLY!$A$3:$U$3,OFFSET(WatchbillMONTHLY!$A$3:$U$3,1,2)),FALSE),TRUE,FALSE),
IF(_xlfn.XLOOKUP(AV$2,WatchbillMONTHLY!$A$20:$U$20,OFFSET(WatchbillMONTHLY!$A$20:$U$20,1,2))=IF(_xlfn.XLOOKUP($A14,INDIRECT("_"&amp;_xlfn.XLOOKUP(AV$2,WatchbillMONTHLY!$A$20:$U$20,OFFSET(WatchbillMONTHLY!$A$20:$U$20,1,2))),INDIRECT("_"&amp;_xlfn.XLOOKUP(AV$2,WatchbillMONTHLY!$A$20:$U$20,OFFSET(WatchbillMONTHLY!$A$20:$U$20,1,2))))=$A14,_xlfn.XLOOKUP(AV$2,WatchbillMONTHLY!$A$20:$U$20,OFFSET(WatchbillMONTHLY!$A$20:$U$20,1,2)),FALSE),TRUE,FALSE)),
IF(_xlfn.XLOOKUP(AV$2,WatchbillMONTHLY!$A$37:$U$37,OFFSET(WatchbillMONTHLY!$A$37:$U$37,1,2))=IF(_xlfn.XLOOKUP($A14,INDIRECT("_"&amp;_xlfn.XLOOKUP(AV$2,WatchbillMONTHLY!$A$37:$U$37,OFFSET(WatchbillMONTHLY!$A$37:$U$37,1,2))),INDIRECT("_"&amp;_xlfn.XLOOKUP(AV$2,WatchbillMONTHLY!$A$37:$U$37,OFFSET(WatchbillMONTHLY!$A$37:$U$37,1,2))))=$A14,_xlfn.XLOOKUP(AV$2,WatchbillMONTHLY!$A$37:$U$37,OFFSET(WatchbillMONTHLY!$A$37:$U$37,1,2)),FALSE),TRUE,FALSE)),
IF(_xlfn.XLOOKUP(AV$2,WatchbillMONTHLY!$A$54:$U$54,OFFSET(WatchbillMONTHLY!$A$54:$U$54,1,2))=IF(_xlfn.XLOOKUP($A14,INDIRECT("_"&amp;_xlfn.XLOOKUP(AV$2,WatchbillMONTHLY!$A$54:$U$54,OFFSET(WatchbillMONTHLY!$A$54:$U$54,1,2))),INDIRECT("_"&amp;_xlfn.XLOOKUP(AV$2,WatchbillMONTHLY!$A$54:$U$54,OFFSET(WatchbillMONTHLY!$A$54:$U$54,1,2))))=$A14,_xlfn.XLOOKUP(AV$2,WatchbillMONTHLY!$A$54:$U$54,OFFSET(WatchbillMONTHLY!$A$54:$U$54,1,2)),FALSE),TRUE,FALSE)),
IF(_xlfn.XLOOKUP(AV$2,WatchbillMONTHLY!$A$71:$U$71,OFFSET(WatchbillMONTHLY!$A$71:$U$71,1,2))=IF(_xlfn.XLOOKUP($A14,INDIRECT("_"&amp;_xlfn.XLOOKUP(AV$2,WatchbillMONTHLY!$A$71:$U$71,OFFSET(WatchbillMONTHLY!$A$71:$U$71,1,2))),INDIRECT("_"&amp;_xlfn.XLOOKUP(AV$2,WatchbillMONTHLY!$A$71:$U$71,OFFSET(WatchbillMONTHLY!$A$71:$U$71,1,2))))=$A14,_xlfn.XLOOKUP(AV$2,WatchbillMONTHLY!$A$71:$U$71,OFFSET(WatchbillMONTHLY!$A$71:$U$71,1,2)),FALSE),TRUE,FALSE)),
IF(_xlfn.XLOOKUP(AV$2,WatchbillMONTHLY!$A$88:$U$88,OFFSET(WatchbillMONTHLY!$A$88:$U$88,1,2))=IF(_xlfn.XLOOKUP($A14,INDIRECT("_"&amp;_xlfn.XLOOKUP(AV$2,WatchbillMONTHLY!$A$88:$U$88,OFFSET(WatchbillMONTHLY!$A$88:$U$88,1,2))),INDIRECT("_"&amp;_xlfn.XLOOKUP(AV$2,WatchbillMONTHLY!$A$88:$U$88,OFFSET(WatchbillMONTHLY!$A$88:$U$88,1,2))))=$A14,_xlfn.XLOOKUP(AV$2,WatchbillMONTHLY!$A$88:$U$88,OFFSET(WatchbillMONTHLY!$A$88:$U$88,1,2)),FALSE),TRUE,FALSE)),
FALSE),FALSE)</f>
        <v>0</v>
      </c>
      <c r="AW14" s="209" t="b" cm="1">
        <f t="array" aca="1" ref="AW14" ca="1">IF(AND($A14 &gt; 0, P14 &gt; 0,AW$2&lt;MiscFormulas!$A$5+1),
_xlfn.IFNA(
_xlfn.IFNA(
_xlfn.IFNA(
_xlfn.IFNA(
_xlfn.IFNA(
_xlfn.IFNA(
IF(_xlfn.XLOOKUP(AW$2,WatchbillMONTHLY!$A$3:$U$3,OFFSET(WatchbillMONTHLY!$A$3:$U$3,1,2))=IF(_xlfn.XLOOKUP($A14,INDIRECT("_"&amp;_xlfn.XLOOKUP(AW$2,WatchbillMONTHLY!$A$3:$U$3,OFFSET(WatchbillMONTHLY!$A$3:$U$3,1,2))),INDIRECT("_"&amp;_xlfn.XLOOKUP(AW$2,WatchbillMONTHLY!$A$3:$U$3,OFFSET(WatchbillMONTHLY!$A$3:$U$3,1,2))))=$A14,_xlfn.XLOOKUP(AW$2,WatchbillMONTHLY!$A$3:$U$3,OFFSET(WatchbillMONTHLY!$A$3:$U$3,1,2)),FALSE),TRUE,FALSE),
IF(_xlfn.XLOOKUP(AW$2,WatchbillMONTHLY!$A$20:$U$20,OFFSET(WatchbillMONTHLY!$A$20:$U$20,1,2))=IF(_xlfn.XLOOKUP($A14,INDIRECT("_"&amp;_xlfn.XLOOKUP(AW$2,WatchbillMONTHLY!$A$20:$U$20,OFFSET(WatchbillMONTHLY!$A$20:$U$20,1,2))),INDIRECT("_"&amp;_xlfn.XLOOKUP(AW$2,WatchbillMONTHLY!$A$20:$U$20,OFFSET(WatchbillMONTHLY!$A$20:$U$20,1,2))))=$A14,_xlfn.XLOOKUP(AW$2,WatchbillMONTHLY!$A$20:$U$20,OFFSET(WatchbillMONTHLY!$A$20:$U$20,1,2)),FALSE),TRUE,FALSE)),
IF(_xlfn.XLOOKUP(AW$2,WatchbillMONTHLY!$A$37:$U$37,OFFSET(WatchbillMONTHLY!$A$37:$U$37,1,2))=IF(_xlfn.XLOOKUP($A14,INDIRECT("_"&amp;_xlfn.XLOOKUP(AW$2,WatchbillMONTHLY!$A$37:$U$37,OFFSET(WatchbillMONTHLY!$A$37:$U$37,1,2))),INDIRECT("_"&amp;_xlfn.XLOOKUP(AW$2,WatchbillMONTHLY!$A$37:$U$37,OFFSET(WatchbillMONTHLY!$A$37:$U$37,1,2))))=$A14,_xlfn.XLOOKUP(AW$2,WatchbillMONTHLY!$A$37:$U$37,OFFSET(WatchbillMONTHLY!$A$37:$U$37,1,2)),FALSE),TRUE,FALSE)),
IF(_xlfn.XLOOKUP(AW$2,WatchbillMONTHLY!$A$54:$U$54,OFFSET(WatchbillMONTHLY!$A$54:$U$54,1,2))=IF(_xlfn.XLOOKUP($A14,INDIRECT("_"&amp;_xlfn.XLOOKUP(AW$2,WatchbillMONTHLY!$A$54:$U$54,OFFSET(WatchbillMONTHLY!$A$54:$U$54,1,2))),INDIRECT("_"&amp;_xlfn.XLOOKUP(AW$2,WatchbillMONTHLY!$A$54:$U$54,OFFSET(WatchbillMONTHLY!$A$54:$U$54,1,2))))=$A14,_xlfn.XLOOKUP(AW$2,WatchbillMONTHLY!$A$54:$U$54,OFFSET(WatchbillMONTHLY!$A$54:$U$54,1,2)),FALSE),TRUE,FALSE)),
IF(_xlfn.XLOOKUP(AW$2,WatchbillMONTHLY!$A$71:$U$71,OFFSET(WatchbillMONTHLY!$A$71:$U$71,1,2))=IF(_xlfn.XLOOKUP($A14,INDIRECT("_"&amp;_xlfn.XLOOKUP(AW$2,WatchbillMONTHLY!$A$71:$U$71,OFFSET(WatchbillMONTHLY!$A$71:$U$71,1,2))),INDIRECT("_"&amp;_xlfn.XLOOKUP(AW$2,WatchbillMONTHLY!$A$71:$U$71,OFFSET(WatchbillMONTHLY!$A$71:$U$71,1,2))))=$A14,_xlfn.XLOOKUP(AW$2,WatchbillMONTHLY!$A$71:$U$71,OFFSET(WatchbillMONTHLY!$A$71:$U$71,1,2)),FALSE),TRUE,FALSE)),
IF(_xlfn.XLOOKUP(AW$2,WatchbillMONTHLY!$A$88:$U$88,OFFSET(WatchbillMONTHLY!$A$88:$U$88,1,2))=IF(_xlfn.XLOOKUP($A14,INDIRECT("_"&amp;_xlfn.XLOOKUP(AW$2,WatchbillMONTHLY!$A$88:$U$88,OFFSET(WatchbillMONTHLY!$A$88:$U$88,1,2))),INDIRECT("_"&amp;_xlfn.XLOOKUP(AW$2,WatchbillMONTHLY!$A$88:$U$88,OFFSET(WatchbillMONTHLY!$A$88:$U$88,1,2))))=$A14,_xlfn.XLOOKUP(AW$2,WatchbillMONTHLY!$A$88:$U$88,OFFSET(WatchbillMONTHLY!$A$88:$U$88,1,2)),FALSE),TRUE,FALSE)),
FALSE),FALSE)</f>
        <v>0</v>
      </c>
      <c r="AX14" s="209" t="b" cm="1">
        <f t="array" aca="1" ref="AX14" ca="1">IF(AND($A14 &gt; 0, Q14 &gt; 0,AX$2&lt;MiscFormulas!$A$5+1),
_xlfn.IFNA(
_xlfn.IFNA(
_xlfn.IFNA(
_xlfn.IFNA(
_xlfn.IFNA(
_xlfn.IFNA(
IF(_xlfn.XLOOKUP(AX$2,WatchbillMONTHLY!$A$3:$U$3,OFFSET(WatchbillMONTHLY!$A$3:$U$3,1,2))=IF(_xlfn.XLOOKUP($A14,INDIRECT("_"&amp;_xlfn.XLOOKUP(AX$2,WatchbillMONTHLY!$A$3:$U$3,OFFSET(WatchbillMONTHLY!$A$3:$U$3,1,2))),INDIRECT("_"&amp;_xlfn.XLOOKUP(AX$2,WatchbillMONTHLY!$A$3:$U$3,OFFSET(WatchbillMONTHLY!$A$3:$U$3,1,2))))=$A14,_xlfn.XLOOKUP(AX$2,WatchbillMONTHLY!$A$3:$U$3,OFFSET(WatchbillMONTHLY!$A$3:$U$3,1,2)),FALSE),TRUE,FALSE),
IF(_xlfn.XLOOKUP(AX$2,WatchbillMONTHLY!$A$20:$U$20,OFFSET(WatchbillMONTHLY!$A$20:$U$20,1,2))=IF(_xlfn.XLOOKUP($A14,INDIRECT("_"&amp;_xlfn.XLOOKUP(AX$2,WatchbillMONTHLY!$A$20:$U$20,OFFSET(WatchbillMONTHLY!$A$20:$U$20,1,2))),INDIRECT("_"&amp;_xlfn.XLOOKUP(AX$2,WatchbillMONTHLY!$A$20:$U$20,OFFSET(WatchbillMONTHLY!$A$20:$U$20,1,2))))=$A14,_xlfn.XLOOKUP(AX$2,WatchbillMONTHLY!$A$20:$U$20,OFFSET(WatchbillMONTHLY!$A$20:$U$20,1,2)),FALSE),TRUE,FALSE)),
IF(_xlfn.XLOOKUP(AX$2,WatchbillMONTHLY!$A$37:$U$37,OFFSET(WatchbillMONTHLY!$A$37:$U$37,1,2))=IF(_xlfn.XLOOKUP($A14,INDIRECT("_"&amp;_xlfn.XLOOKUP(AX$2,WatchbillMONTHLY!$A$37:$U$37,OFFSET(WatchbillMONTHLY!$A$37:$U$37,1,2))),INDIRECT("_"&amp;_xlfn.XLOOKUP(AX$2,WatchbillMONTHLY!$A$37:$U$37,OFFSET(WatchbillMONTHLY!$A$37:$U$37,1,2))))=$A14,_xlfn.XLOOKUP(AX$2,WatchbillMONTHLY!$A$37:$U$37,OFFSET(WatchbillMONTHLY!$A$37:$U$37,1,2)),FALSE),TRUE,FALSE)),
IF(_xlfn.XLOOKUP(AX$2,WatchbillMONTHLY!$A$54:$U$54,OFFSET(WatchbillMONTHLY!$A$54:$U$54,1,2))=IF(_xlfn.XLOOKUP($A14,INDIRECT("_"&amp;_xlfn.XLOOKUP(AX$2,WatchbillMONTHLY!$A$54:$U$54,OFFSET(WatchbillMONTHLY!$A$54:$U$54,1,2))),INDIRECT("_"&amp;_xlfn.XLOOKUP(AX$2,WatchbillMONTHLY!$A$54:$U$54,OFFSET(WatchbillMONTHLY!$A$54:$U$54,1,2))))=$A14,_xlfn.XLOOKUP(AX$2,WatchbillMONTHLY!$A$54:$U$54,OFFSET(WatchbillMONTHLY!$A$54:$U$54,1,2)),FALSE),TRUE,FALSE)),
IF(_xlfn.XLOOKUP(AX$2,WatchbillMONTHLY!$A$71:$U$71,OFFSET(WatchbillMONTHLY!$A$71:$U$71,1,2))=IF(_xlfn.XLOOKUP($A14,INDIRECT("_"&amp;_xlfn.XLOOKUP(AX$2,WatchbillMONTHLY!$A$71:$U$71,OFFSET(WatchbillMONTHLY!$A$71:$U$71,1,2))),INDIRECT("_"&amp;_xlfn.XLOOKUP(AX$2,WatchbillMONTHLY!$A$71:$U$71,OFFSET(WatchbillMONTHLY!$A$71:$U$71,1,2))))=$A14,_xlfn.XLOOKUP(AX$2,WatchbillMONTHLY!$A$71:$U$71,OFFSET(WatchbillMONTHLY!$A$71:$U$71,1,2)),FALSE),TRUE,FALSE)),
IF(_xlfn.XLOOKUP(AX$2,WatchbillMONTHLY!$A$88:$U$88,OFFSET(WatchbillMONTHLY!$A$88:$U$88,1,2))=IF(_xlfn.XLOOKUP($A14,INDIRECT("_"&amp;_xlfn.XLOOKUP(AX$2,WatchbillMONTHLY!$A$88:$U$88,OFFSET(WatchbillMONTHLY!$A$88:$U$88,1,2))),INDIRECT("_"&amp;_xlfn.XLOOKUP(AX$2,WatchbillMONTHLY!$A$88:$U$88,OFFSET(WatchbillMONTHLY!$A$88:$U$88,1,2))))=$A14,_xlfn.XLOOKUP(AX$2,WatchbillMONTHLY!$A$88:$U$88,OFFSET(WatchbillMONTHLY!$A$88:$U$88,1,2)),FALSE),TRUE,FALSE)),
FALSE),FALSE)</f>
        <v>0</v>
      </c>
      <c r="AY14" s="209" t="b" cm="1">
        <f t="array" aca="1" ref="AY14" ca="1">IF(AND($A14 &gt; 0, R14 &gt; 0,AY$2&lt;MiscFormulas!$A$5+1),
_xlfn.IFNA(
_xlfn.IFNA(
_xlfn.IFNA(
_xlfn.IFNA(
_xlfn.IFNA(
_xlfn.IFNA(
IF(_xlfn.XLOOKUP(AY$2,WatchbillMONTHLY!$A$3:$U$3,OFFSET(WatchbillMONTHLY!$A$3:$U$3,1,2))=IF(_xlfn.XLOOKUP($A14,INDIRECT("_"&amp;_xlfn.XLOOKUP(AY$2,WatchbillMONTHLY!$A$3:$U$3,OFFSET(WatchbillMONTHLY!$A$3:$U$3,1,2))),INDIRECT("_"&amp;_xlfn.XLOOKUP(AY$2,WatchbillMONTHLY!$A$3:$U$3,OFFSET(WatchbillMONTHLY!$A$3:$U$3,1,2))))=$A14,_xlfn.XLOOKUP(AY$2,WatchbillMONTHLY!$A$3:$U$3,OFFSET(WatchbillMONTHLY!$A$3:$U$3,1,2)),FALSE),TRUE,FALSE),
IF(_xlfn.XLOOKUP(AY$2,WatchbillMONTHLY!$A$20:$U$20,OFFSET(WatchbillMONTHLY!$A$20:$U$20,1,2))=IF(_xlfn.XLOOKUP($A14,INDIRECT("_"&amp;_xlfn.XLOOKUP(AY$2,WatchbillMONTHLY!$A$20:$U$20,OFFSET(WatchbillMONTHLY!$A$20:$U$20,1,2))),INDIRECT("_"&amp;_xlfn.XLOOKUP(AY$2,WatchbillMONTHLY!$A$20:$U$20,OFFSET(WatchbillMONTHLY!$A$20:$U$20,1,2))))=$A14,_xlfn.XLOOKUP(AY$2,WatchbillMONTHLY!$A$20:$U$20,OFFSET(WatchbillMONTHLY!$A$20:$U$20,1,2)),FALSE),TRUE,FALSE)),
IF(_xlfn.XLOOKUP(AY$2,WatchbillMONTHLY!$A$37:$U$37,OFFSET(WatchbillMONTHLY!$A$37:$U$37,1,2))=IF(_xlfn.XLOOKUP($A14,INDIRECT("_"&amp;_xlfn.XLOOKUP(AY$2,WatchbillMONTHLY!$A$37:$U$37,OFFSET(WatchbillMONTHLY!$A$37:$U$37,1,2))),INDIRECT("_"&amp;_xlfn.XLOOKUP(AY$2,WatchbillMONTHLY!$A$37:$U$37,OFFSET(WatchbillMONTHLY!$A$37:$U$37,1,2))))=$A14,_xlfn.XLOOKUP(AY$2,WatchbillMONTHLY!$A$37:$U$37,OFFSET(WatchbillMONTHLY!$A$37:$U$37,1,2)),FALSE),TRUE,FALSE)),
IF(_xlfn.XLOOKUP(AY$2,WatchbillMONTHLY!$A$54:$U$54,OFFSET(WatchbillMONTHLY!$A$54:$U$54,1,2))=IF(_xlfn.XLOOKUP($A14,INDIRECT("_"&amp;_xlfn.XLOOKUP(AY$2,WatchbillMONTHLY!$A$54:$U$54,OFFSET(WatchbillMONTHLY!$A$54:$U$54,1,2))),INDIRECT("_"&amp;_xlfn.XLOOKUP(AY$2,WatchbillMONTHLY!$A$54:$U$54,OFFSET(WatchbillMONTHLY!$A$54:$U$54,1,2))))=$A14,_xlfn.XLOOKUP(AY$2,WatchbillMONTHLY!$A$54:$U$54,OFFSET(WatchbillMONTHLY!$A$54:$U$54,1,2)),FALSE),TRUE,FALSE)),
IF(_xlfn.XLOOKUP(AY$2,WatchbillMONTHLY!$A$71:$U$71,OFFSET(WatchbillMONTHLY!$A$71:$U$71,1,2))=IF(_xlfn.XLOOKUP($A14,INDIRECT("_"&amp;_xlfn.XLOOKUP(AY$2,WatchbillMONTHLY!$A$71:$U$71,OFFSET(WatchbillMONTHLY!$A$71:$U$71,1,2))),INDIRECT("_"&amp;_xlfn.XLOOKUP(AY$2,WatchbillMONTHLY!$A$71:$U$71,OFFSET(WatchbillMONTHLY!$A$71:$U$71,1,2))))=$A14,_xlfn.XLOOKUP(AY$2,WatchbillMONTHLY!$A$71:$U$71,OFFSET(WatchbillMONTHLY!$A$71:$U$71,1,2)),FALSE),TRUE,FALSE)),
IF(_xlfn.XLOOKUP(AY$2,WatchbillMONTHLY!$A$88:$U$88,OFFSET(WatchbillMONTHLY!$A$88:$U$88,1,2))=IF(_xlfn.XLOOKUP($A14,INDIRECT("_"&amp;_xlfn.XLOOKUP(AY$2,WatchbillMONTHLY!$A$88:$U$88,OFFSET(WatchbillMONTHLY!$A$88:$U$88,1,2))),INDIRECT("_"&amp;_xlfn.XLOOKUP(AY$2,WatchbillMONTHLY!$A$88:$U$88,OFFSET(WatchbillMONTHLY!$A$88:$U$88,1,2))))=$A14,_xlfn.XLOOKUP(AY$2,WatchbillMONTHLY!$A$88:$U$88,OFFSET(WatchbillMONTHLY!$A$88:$U$88,1,2)),FALSE),TRUE,FALSE)),
FALSE),FALSE)</f>
        <v>0</v>
      </c>
      <c r="AZ14" s="209" t="b" cm="1">
        <f t="array" aca="1" ref="AZ14" ca="1">IF(AND($A14 &gt; 0, S14 &gt; 0,AZ$2&lt;MiscFormulas!$A$5+1),
_xlfn.IFNA(
_xlfn.IFNA(
_xlfn.IFNA(
_xlfn.IFNA(
_xlfn.IFNA(
_xlfn.IFNA(
IF(_xlfn.XLOOKUP(AZ$2,WatchbillMONTHLY!$A$3:$U$3,OFFSET(WatchbillMONTHLY!$A$3:$U$3,1,2))=IF(_xlfn.XLOOKUP($A14,INDIRECT("_"&amp;_xlfn.XLOOKUP(AZ$2,WatchbillMONTHLY!$A$3:$U$3,OFFSET(WatchbillMONTHLY!$A$3:$U$3,1,2))),INDIRECT("_"&amp;_xlfn.XLOOKUP(AZ$2,WatchbillMONTHLY!$A$3:$U$3,OFFSET(WatchbillMONTHLY!$A$3:$U$3,1,2))))=$A14,_xlfn.XLOOKUP(AZ$2,WatchbillMONTHLY!$A$3:$U$3,OFFSET(WatchbillMONTHLY!$A$3:$U$3,1,2)),FALSE),TRUE,FALSE),
IF(_xlfn.XLOOKUP(AZ$2,WatchbillMONTHLY!$A$20:$U$20,OFFSET(WatchbillMONTHLY!$A$20:$U$20,1,2))=IF(_xlfn.XLOOKUP($A14,INDIRECT("_"&amp;_xlfn.XLOOKUP(AZ$2,WatchbillMONTHLY!$A$20:$U$20,OFFSET(WatchbillMONTHLY!$A$20:$U$20,1,2))),INDIRECT("_"&amp;_xlfn.XLOOKUP(AZ$2,WatchbillMONTHLY!$A$20:$U$20,OFFSET(WatchbillMONTHLY!$A$20:$U$20,1,2))))=$A14,_xlfn.XLOOKUP(AZ$2,WatchbillMONTHLY!$A$20:$U$20,OFFSET(WatchbillMONTHLY!$A$20:$U$20,1,2)),FALSE),TRUE,FALSE)),
IF(_xlfn.XLOOKUP(AZ$2,WatchbillMONTHLY!$A$37:$U$37,OFFSET(WatchbillMONTHLY!$A$37:$U$37,1,2))=IF(_xlfn.XLOOKUP($A14,INDIRECT("_"&amp;_xlfn.XLOOKUP(AZ$2,WatchbillMONTHLY!$A$37:$U$37,OFFSET(WatchbillMONTHLY!$A$37:$U$37,1,2))),INDIRECT("_"&amp;_xlfn.XLOOKUP(AZ$2,WatchbillMONTHLY!$A$37:$U$37,OFFSET(WatchbillMONTHLY!$A$37:$U$37,1,2))))=$A14,_xlfn.XLOOKUP(AZ$2,WatchbillMONTHLY!$A$37:$U$37,OFFSET(WatchbillMONTHLY!$A$37:$U$37,1,2)),FALSE),TRUE,FALSE)),
IF(_xlfn.XLOOKUP(AZ$2,WatchbillMONTHLY!$A$54:$U$54,OFFSET(WatchbillMONTHLY!$A$54:$U$54,1,2))=IF(_xlfn.XLOOKUP($A14,INDIRECT("_"&amp;_xlfn.XLOOKUP(AZ$2,WatchbillMONTHLY!$A$54:$U$54,OFFSET(WatchbillMONTHLY!$A$54:$U$54,1,2))),INDIRECT("_"&amp;_xlfn.XLOOKUP(AZ$2,WatchbillMONTHLY!$A$54:$U$54,OFFSET(WatchbillMONTHLY!$A$54:$U$54,1,2))))=$A14,_xlfn.XLOOKUP(AZ$2,WatchbillMONTHLY!$A$54:$U$54,OFFSET(WatchbillMONTHLY!$A$54:$U$54,1,2)),FALSE),TRUE,FALSE)),
IF(_xlfn.XLOOKUP(AZ$2,WatchbillMONTHLY!$A$71:$U$71,OFFSET(WatchbillMONTHLY!$A$71:$U$71,1,2))=IF(_xlfn.XLOOKUP($A14,INDIRECT("_"&amp;_xlfn.XLOOKUP(AZ$2,WatchbillMONTHLY!$A$71:$U$71,OFFSET(WatchbillMONTHLY!$A$71:$U$71,1,2))),INDIRECT("_"&amp;_xlfn.XLOOKUP(AZ$2,WatchbillMONTHLY!$A$71:$U$71,OFFSET(WatchbillMONTHLY!$A$71:$U$71,1,2))))=$A14,_xlfn.XLOOKUP(AZ$2,WatchbillMONTHLY!$A$71:$U$71,OFFSET(WatchbillMONTHLY!$A$71:$U$71,1,2)),FALSE),TRUE,FALSE)),
IF(_xlfn.XLOOKUP(AZ$2,WatchbillMONTHLY!$A$88:$U$88,OFFSET(WatchbillMONTHLY!$A$88:$U$88,1,2))=IF(_xlfn.XLOOKUP($A14,INDIRECT("_"&amp;_xlfn.XLOOKUP(AZ$2,WatchbillMONTHLY!$A$88:$U$88,OFFSET(WatchbillMONTHLY!$A$88:$U$88,1,2))),INDIRECT("_"&amp;_xlfn.XLOOKUP(AZ$2,WatchbillMONTHLY!$A$88:$U$88,OFFSET(WatchbillMONTHLY!$A$88:$U$88,1,2))))=$A14,_xlfn.XLOOKUP(AZ$2,WatchbillMONTHLY!$A$88:$U$88,OFFSET(WatchbillMONTHLY!$A$88:$U$88,1,2)),FALSE),TRUE,FALSE)),
FALSE),FALSE)</f>
        <v>0</v>
      </c>
      <c r="BA14" s="209" t="b" cm="1">
        <f t="array" aca="1" ref="BA14" ca="1">IF(AND($A14 &gt; 0, T14 &gt; 0,BA$2&lt;MiscFormulas!$A$5+1),
_xlfn.IFNA(
_xlfn.IFNA(
_xlfn.IFNA(
_xlfn.IFNA(
_xlfn.IFNA(
_xlfn.IFNA(
IF(_xlfn.XLOOKUP(BA$2,WatchbillMONTHLY!$A$3:$U$3,OFFSET(WatchbillMONTHLY!$A$3:$U$3,1,2))=IF(_xlfn.XLOOKUP($A14,INDIRECT("_"&amp;_xlfn.XLOOKUP(BA$2,WatchbillMONTHLY!$A$3:$U$3,OFFSET(WatchbillMONTHLY!$A$3:$U$3,1,2))),INDIRECT("_"&amp;_xlfn.XLOOKUP(BA$2,WatchbillMONTHLY!$A$3:$U$3,OFFSET(WatchbillMONTHLY!$A$3:$U$3,1,2))))=$A14,_xlfn.XLOOKUP(BA$2,WatchbillMONTHLY!$A$3:$U$3,OFFSET(WatchbillMONTHLY!$A$3:$U$3,1,2)),FALSE),TRUE,FALSE),
IF(_xlfn.XLOOKUP(BA$2,WatchbillMONTHLY!$A$20:$U$20,OFFSET(WatchbillMONTHLY!$A$20:$U$20,1,2))=IF(_xlfn.XLOOKUP($A14,INDIRECT("_"&amp;_xlfn.XLOOKUP(BA$2,WatchbillMONTHLY!$A$20:$U$20,OFFSET(WatchbillMONTHLY!$A$20:$U$20,1,2))),INDIRECT("_"&amp;_xlfn.XLOOKUP(BA$2,WatchbillMONTHLY!$A$20:$U$20,OFFSET(WatchbillMONTHLY!$A$20:$U$20,1,2))))=$A14,_xlfn.XLOOKUP(BA$2,WatchbillMONTHLY!$A$20:$U$20,OFFSET(WatchbillMONTHLY!$A$20:$U$20,1,2)),FALSE),TRUE,FALSE)),
IF(_xlfn.XLOOKUP(BA$2,WatchbillMONTHLY!$A$37:$U$37,OFFSET(WatchbillMONTHLY!$A$37:$U$37,1,2))=IF(_xlfn.XLOOKUP($A14,INDIRECT("_"&amp;_xlfn.XLOOKUP(BA$2,WatchbillMONTHLY!$A$37:$U$37,OFFSET(WatchbillMONTHLY!$A$37:$U$37,1,2))),INDIRECT("_"&amp;_xlfn.XLOOKUP(BA$2,WatchbillMONTHLY!$A$37:$U$37,OFFSET(WatchbillMONTHLY!$A$37:$U$37,1,2))))=$A14,_xlfn.XLOOKUP(BA$2,WatchbillMONTHLY!$A$37:$U$37,OFFSET(WatchbillMONTHLY!$A$37:$U$37,1,2)),FALSE),TRUE,FALSE)),
IF(_xlfn.XLOOKUP(BA$2,WatchbillMONTHLY!$A$54:$U$54,OFFSET(WatchbillMONTHLY!$A$54:$U$54,1,2))=IF(_xlfn.XLOOKUP($A14,INDIRECT("_"&amp;_xlfn.XLOOKUP(BA$2,WatchbillMONTHLY!$A$54:$U$54,OFFSET(WatchbillMONTHLY!$A$54:$U$54,1,2))),INDIRECT("_"&amp;_xlfn.XLOOKUP(BA$2,WatchbillMONTHLY!$A$54:$U$54,OFFSET(WatchbillMONTHLY!$A$54:$U$54,1,2))))=$A14,_xlfn.XLOOKUP(BA$2,WatchbillMONTHLY!$A$54:$U$54,OFFSET(WatchbillMONTHLY!$A$54:$U$54,1,2)),FALSE),TRUE,FALSE)),
IF(_xlfn.XLOOKUP(BA$2,WatchbillMONTHLY!$A$71:$U$71,OFFSET(WatchbillMONTHLY!$A$71:$U$71,1,2))=IF(_xlfn.XLOOKUP($A14,INDIRECT("_"&amp;_xlfn.XLOOKUP(BA$2,WatchbillMONTHLY!$A$71:$U$71,OFFSET(WatchbillMONTHLY!$A$71:$U$71,1,2))),INDIRECT("_"&amp;_xlfn.XLOOKUP(BA$2,WatchbillMONTHLY!$A$71:$U$71,OFFSET(WatchbillMONTHLY!$A$71:$U$71,1,2))))=$A14,_xlfn.XLOOKUP(BA$2,WatchbillMONTHLY!$A$71:$U$71,OFFSET(WatchbillMONTHLY!$A$71:$U$71,1,2)),FALSE),TRUE,FALSE)),
IF(_xlfn.XLOOKUP(BA$2,WatchbillMONTHLY!$A$88:$U$88,OFFSET(WatchbillMONTHLY!$A$88:$U$88,1,2))=IF(_xlfn.XLOOKUP($A14,INDIRECT("_"&amp;_xlfn.XLOOKUP(BA$2,WatchbillMONTHLY!$A$88:$U$88,OFFSET(WatchbillMONTHLY!$A$88:$U$88,1,2))),INDIRECT("_"&amp;_xlfn.XLOOKUP(BA$2,WatchbillMONTHLY!$A$88:$U$88,OFFSET(WatchbillMONTHLY!$A$88:$U$88,1,2))))=$A14,_xlfn.XLOOKUP(BA$2,WatchbillMONTHLY!$A$88:$U$88,OFFSET(WatchbillMONTHLY!$A$88:$U$88,1,2)),FALSE),TRUE,FALSE)),
FALSE),FALSE)</f>
        <v>0</v>
      </c>
      <c r="BB14" s="209" t="b" cm="1">
        <f t="array" aca="1" ref="BB14" ca="1">IF(AND($A14 &gt; 0, U14 &gt; 0,BB$2&lt;MiscFormulas!$A$5+1),
_xlfn.IFNA(
_xlfn.IFNA(
_xlfn.IFNA(
_xlfn.IFNA(
_xlfn.IFNA(
_xlfn.IFNA(
IF(_xlfn.XLOOKUP(BB$2,WatchbillMONTHLY!$A$3:$U$3,OFFSET(WatchbillMONTHLY!$A$3:$U$3,1,2))=IF(_xlfn.XLOOKUP($A14,INDIRECT("_"&amp;_xlfn.XLOOKUP(BB$2,WatchbillMONTHLY!$A$3:$U$3,OFFSET(WatchbillMONTHLY!$A$3:$U$3,1,2))),INDIRECT("_"&amp;_xlfn.XLOOKUP(BB$2,WatchbillMONTHLY!$A$3:$U$3,OFFSET(WatchbillMONTHLY!$A$3:$U$3,1,2))))=$A14,_xlfn.XLOOKUP(BB$2,WatchbillMONTHLY!$A$3:$U$3,OFFSET(WatchbillMONTHLY!$A$3:$U$3,1,2)),FALSE),TRUE,FALSE),
IF(_xlfn.XLOOKUP(BB$2,WatchbillMONTHLY!$A$20:$U$20,OFFSET(WatchbillMONTHLY!$A$20:$U$20,1,2))=IF(_xlfn.XLOOKUP($A14,INDIRECT("_"&amp;_xlfn.XLOOKUP(BB$2,WatchbillMONTHLY!$A$20:$U$20,OFFSET(WatchbillMONTHLY!$A$20:$U$20,1,2))),INDIRECT("_"&amp;_xlfn.XLOOKUP(BB$2,WatchbillMONTHLY!$A$20:$U$20,OFFSET(WatchbillMONTHLY!$A$20:$U$20,1,2))))=$A14,_xlfn.XLOOKUP(BB$2,WatchbillMONTHLY!$A$20:$U$20,OFFSET(WatchbillMONTHLY!$A$20:$U$20,1,2)),FALSE),TRUE,FALSE)),
IF(_xlfn.XLOOKUP(BB$2,WatchbillMONTHLY!$A$37:$U$37,OFFSET(WatchbillMONTHLY!$A$37:$U$37,1,2))=IF(_xlfn.XLOOKUP($A14,INDIRECT("_"&amp;_xlfn.XLOOKUP(BB$2,WatchbillMONTHLY!$A$37:$U$37,OFFSET(WatchbillMONTHLY!$A$37:$U$37,1,2))),INDIRECT("_"&amp;_xlfn.XLOOKUP(BB$2,WatchbillMONTHLY!$A$37:$U$37,OFFSET(WatchbillMONTHLY!$A$37:$U$37,1,2))))=$A14,_xlfn.XLOOKUP(BB$2,WatchbillMONTHLY!$A$37:$U$37,OFFSET(WatchbillMONTHLY!$A$37:$U$37,1,2)),FALSE),TRUE,FALSE)),
IF(_xlfn.XLOOKUP(BB$2,WatchbillMONTHLY!$A$54:$U$54,OFFSET(WatchbillMONTHLY!$A$54:$U$54,1,2))=IF(_xlfn.XLOOKUP($A14,INDIRECT("_"&amp;_xlfn.XLOOKUP(BB$2,WatchbillMONTHLY!$A$54:$U$54,OFFSET(WatchbillMONTHLY!$A$54:$U$54,1,2))),INDIRECT("_"&amp;_xlfn.XLOOKUP(BB$2,WatchbillMONTHLY!$A$54:$U$54,OFFSET(WatchbillMONTHLY!$A$54:$U$54,1,2))))=$A14,_xlfn.XLOOKUP(BB$2,WatchbillMONTHLY!$A$54:$U$54,OFFSET(WatchbillMONTHLY!$A$54:$U$54,1,2)),FALSE),TRUE,FALSE)),
IF(_xlfn.XLOOKUP(BB$2,WatchbillMONTHLY!$A$71:$U$71,OFFSET(WatchbillMONTHLY!$A$71:$U$71,1,2))=IF(_xlfn.XLOOKUP($A14,INDIRECT("_"&amp;_xlfn.XLOOKUP(BB$2,WatchbillMONTHLY!$A$71:$U$71,OFFSET(WatchbillMONTHLY!$A$71:$U$71,1,2))),INDIRECT("_"&amp;_xlfn.XLOOKUP(BB$2,WatchbillMONTHLY!$A$71:$U$71,OFFSET(WatchbillMONTHLY!$A$71:$U$71,1,2))))=$A14,_xlfn.XLOOKUP(BB$2,WatchbillMONTHLY!$A$71:$U$71,OFFSET(WatchbillMONTHLY!$A$71:$U$71,1,2)),FALSE),TRUE,FALSE)),
IF(_xlfn.XLOOKUP(BB$2,WatchbillMONTHLY!$A$88:$U$88,OFFSET(WatchbillMONTHLY!$A$88:$U$88,1,2))=IF(_xlfn.XLOOKUP($A14,INDIRECT("_"&amp;_xlfn.XLOOKUP(BB$2,WatchbillMONTHLY!$A$88:$U$88,OFFSET(WatchbillMONTHLY!$A$88:$U$88,1,2))),INDIRECT("_"&amp;_xlfn.XLOOKUP(BB$2,WatchbillMONTHLY!$A$88:$U$88,OFFSET(WatchbillMONTHLY!$A$88:$U$88,1,2))))=$A14,_xlfn.XLOOKUP(BB$2,WatchbillMONTHLY!$A$88:$U$88,OFFSET(WatchbillMONTHLY!$A$88:$U$88,1,2)),FALSE),TRUE,FALSE)),
FALSE),FALSE)</f>
        <v>0</v>
      </c>
      <c r="BC14" s="209" t="b" cm="1">
        <f t="array" aca="1" ref="BC14" ca="1">IF(AND($A14 &gt; 0, V14 &gt; 0,BC$2&lt;MiscFormulas!$A$5+1),
_xlfn.IFNA(
_xlfn.IFNA(
_xlfn.IFNA(
_xlfn.IFNA(
_xlfn.IFNA(
_xlfn.IFNA(
IF(_xlfn.XLOOKUP(BC$2,WatchbillMONTHLY!$A$3:$U$3,OFFSET(WatchbillMONTHLY!$A$3:$U$3,1,2))=IF(_xlfn.XLOOKUP($A14,INDIRECT("_"&amp;_xlfn.XLOOKUP(BC$2,WatchbillMONTHLY!$A$3:$U$3,OFFSET(WatchbillMONTHLY!$A$3:$U$3,1,2))),INDIRECT("_"&amp;_xlfn.XLOOKUP(BC$2,WatchbillMONTHLY!$A$3:$U$3,OFFSET(WatchbillMONTHLY!$A$3:$U$3,1,2))))=$A14,_xlfn.XLOOKUP(BC$2,WatchbillMONTHLY!$A$3:$U$3,OFFSET(WatchbillMONTHLY!$A$3:$U$3,1,2)),FALSE),TRUE,FALSE),
IF(_xlfn.XLOOKUP(BC$2,WatchbillMONTHLY!$A$20:$U$20,OFFSET(WatchbillMONTHLY!$A$20:$U$20,1,2))=IF(_xlfn.XLOOKUP($A14,INDIRECT("_"&amp;_xlfn.XLOOKUP(BC$2,WatchbillMONTHLY!$A$20:$U$20,OFFSET(WatchbillMONTHLY!$A$20:$U$20,1,2))),INDIRECT("_"&amp;_xlfn.XLOOKUP(BC$2,WatchbillMONTHLY!$A$20:$U$20,OFFSET(WatchbillMONTHLY!$A$20:$U$20,1,2))))=$A14,_xlfn.XLOOKUP(BC$2,WatchbillMONTHLY!$A$20:$U$20,OFFSET(WatchbillMONTHLY!$A$20:$U$20,1,2)),FALSE),TRUE,FALSE)),
IF(_xlfn.XLOOKUP(BC$2,WatchbillMONTHLY!$A$37:$U$37,OFFSET(WatchbillMONTHLY!$A$37:$U$37,1,2))=IF(_xlfn.XLOOKUP($A14,INDIRECT("_"&amp;_xlfn.XLOOKUP(BC$2,WatchbillMONTHLY!$A$37:$U$37,OFFSET(WatchbillMONTHLY!$A$37:$U$37,1,2))),INDIRECT("_"&amp;_xlfn.XLOOKUP(BC$2,WatchbillMONTHLY!$A$37:$U$37,OFFSET(WatchbillMONTHLY!$A$37:$U$37,1,2))))=$A14,_xlfn.XLOOKUP(BC$2,WatchbillMONTHLY!$A$37:$U$37,OFFSET(WatchbillMONTHLY!$A$37:$U$37,1,2)),FALSE),TRUE,FALSE)),
IF(_xlfn.XLOOKUP(BC$2,WatchbillMONTHLY!$A$54:$U$54,OFFSET(WatchbillMONTHLY!$A$54:$U$54,1,2))=IF(_xlfn.XLOOKUP($A14,INDIRECT("_"&amp;_xlfn.XLOOKUP(BC$2,WatchbillMONTHLY!$A$54:$U$54,OFFSET(WatchbillMONTHLY!$A$54:$U$54,1,2))),INDIRECT("_"&amp;_xlfn.XLOOKUP(BC$2,WatchbillMONTHLY!$A$54:$U$54,OFFSET(WatchbillMONTHLY!$A$54:$U$54,1,2))))=$A14,_xlfn.XLOOKUP(BC$2,WatchbillMONTHLY!$A$54:$U$54,OFFSET(WatchbillMONTHLY!$A$54:$U$54,1,2)),FALSE),TRUE,FALSE)),
IF(_xlfn.XLOOKUP(BC$2,WatchbillMONTHLY!$A$71:$U$71,OFFSET(WatchbillMONTHLY!$A$71:$U$71,1,2))=IF(_xlfn.XLOOKUP($A14,INDIRECT("_"&amp;_xlfn.XLOOKUP(BC$2,WatchbillMONTHLY!$A$71:$U$71,OFFSET(WatchbillMONTHLY!$A$71:$U$71,1,2))),INDIRECT("_"&amp;_xlfn.XLOOKUP(BC$2,WatchbillMONTHLY!$A$71:$U$71,OFFSET(WatchbillMONTHLY!$A$71:$U$71,1,2))))=$A14,_xlfn.XLOOKUP(BC$2,WatchbillMONTHLY!$A$71:$U$71,OFFSET(WatchbillMONTHLY!$A$71:$U$71,1,2)),FALSE),TRUE,FALSE)),
IF(_xlfn.XLOOKUP(BC$2,WatchbillMONTHLY!$A$88:$U$88,OFFSET(WatchbillMONTHLY!$A$88:$U$88,1,2))=IF(_xlfn.XLOOKUP($A14,INDIRECT("_"&amp;_xlfn.XLOOKUP(BC$2,WatchbillMONTHLY!$A$88:$U$88,OFFSET(WatchbillMONTHLY!$A$88:$U$88,1,2))),INDIRECT("_"&amp;_xlfn.XLOOKUP(BC$2,WatchbillMONTHLY!$A$88:$U$88,OFFSET(WatchbillMONTHLY!$A$88:$U$88,1,2))))=$A14,_xlfn.XLOOKUP(BC$2,WatchbillMONTHLY!$A$88:$U$88,OFFSET(WatchbillMONTHLY!$A$88:$U$88,1,2)),FALSE),TRUE,FALSE)),
FALSE),FALSE)</f>
        <v>0</v>
      </c>
      <c r="BD14" s="209" t="b" cm="1">
        <f t="array" aca="1" ref="BD14" ca="1">IF(AND($A14 &gt; 0, W14 &gt; 0,BD$2&lt;MiscFormulas!$A$5+1),
_xlfn.IFNA(
_xlfn.IFNA(
_xlfn.IFNA(
_xlfn.IFNA(
_xlfn.IFNA(
_xlfn.IFNA(
IF(_xlfn.XLOOKUP(BD$2,WatchbillMONTHLY!$A$3:$U$3,OFFSET(WatchbillMONTHLY!$A$3:$U$3,1,2))=IF(_xlfn.XLOOKUP($A14,INDIRECT("_"&amp;_xlfn.XLOOKUP(BD$2,WatchbillMONTHLY!$A$3:$U$3,OFFSET(WatchbillMONTHLY!$A$3:$U$3,1,2))),INDIRECT("_"&amp;_xlfn.XLOOKUP(BD$2,WatchbillMONTHLY!$A$3:$U$3,OFFSET(WatchbillMONTHLY!$A$3:$U$3,1,2))))=$A14,_xlfn.XLOOKUP(BD$2,WatchbillMONTHLY!$A$3:$U$3,OFFSET(WatchbillMONTHLY!$A$3:$U$3,1,2)),FALSE),TRUE,FALSE),
IF(_xlfn.XLOOKUP(BD$2,WatchbillMONTHLY!$A$20:$U$20,OFFSET(WatchbillMONTHLY!$A$20:$U$20,1,2))=IF(_xlfn.XLOOKUP($A14,INDIRECT("_"&amp;_xlfn.XLOOKUP(BD$2,WatchbillMONTHLY!$A$20:$U$20,OFFSET(WatchbillMONTHLY!$A$20:$U$20,1,2))),INDIRECT("_"&amp;_xlfn.XLOOKUP(BD$2,WatchbillMONTHLY!$A$20:$U$20,OFFSET(WatchbillMONTHLY!$A$20:$U$20,1,2))))=$A14,_xlfn.XLOOKUP(BD$2,WatchbillMONTHLY!$A$20:$U$20,OFFSET(WatchbillMONTHLY!$A$20:$U$20,1,2)),FALSE),TRUE,FALSE)),
IF(_xlfn.XLOOKUP(BD$2,WatchbillMONTHLY!$A$37:$U$37,OFFSET(WatchbillMONTHLY!$A$37:$U$37,1,2))=IF(_xlfn.XLOOKUP($A14,INDIRECT("_"&amp;_xlfn.XLOOKUP(BD$2,WatchbillMONTHLY!$A$37:$U$37,OFFSET(WatchbillMONTHLY!$A$37:$U$37,1,2))),INDIRECT("_"&amp;_xlfn.XLOOKUP(BD$2,WatchbillMONTHLY!$A$37:$U$37,OFFSET(WatchbillMONTHLY!$A$37:$U$37,1,2))))=$A14,_xlfn.XLOOKUP(BD$2,WatchbillMONTHLY!$A$37:$U$37,OFFSET(WatchbillMONTHLY!$A$37:$U$37,1,2)),FALSE),TRUE,FALSE)),
IF(_xlfn.XLOOKUP(BD$2,WatchbillMONTHLY!$A$54:$U$54,OFFSET(WatchbillMONTHLY!$A$54:$U$54,1,2))=IF(_xlfn.XLOOKUP($A14,INDIRECT("_"&amp;_xlfn.XLOOKUP(BD$2,WatchbillMONTHLY!$A$54:$U$54,OFFSET(WatchbillMONTHLY!$A$54:$U$54,1,2))),INDIRECT("_"&amp;_xlfn.XLOOKUP(BD$2,WatchbillMONTHLY!$A$54:$U$54,OFFSET(WatchbillMONTHLY!$A$54:$U$54,1,2))))=$A14,_xlfn.XLOOKUP(BD$2,WatchbillMONTHLY!$A$54:$U$54,OFFSET(WatchbillMONTHLY!$A$54:$U$54,1,2)),FALSE),TRUE,FALSE)),
IF(_xlfn.XLOOKUP(BD$2,WatchbillMONTHLY!$A$71:$U$71,OFFSET(WatchbillMONTHLY!$A$71:$U$71,1,2))=IF(_xlfn.XLOOKUP($A14,INDIRECT("_"&amp;_xlfn.XLOOKUP(BD$2,WatchbillMONTHLY!$A$71:$U$71,OFFSET(WatchbillMONTHLY!$A$71:$U$71,1,2))),INDIRECT("_"&amp;_xlfn.XLOOKUP(BD$2,WatchbillMONTHLY!$A$71:$U$71,OFFSET(WatchbillMONTHLY!$A$71:$U$71,1,2))))=$A14,_xlfn.XLOOKUP(BD$2,WatchbillMONTHLY!$A$71:$U$71,OFFSET(WatchbillMONTHLY!$A$71:$U$71,1,2)),FALSE),TRUE,FALSE)),
IF(_xlfn.XLOOKUP(BD$2,WatchbillMONTHLY!$A$88:$U$88,OFFSET(WatchbillMONTHLY!$A$88:$U$88,1,2))=IF(_xlfn.XLOOKUP($A14,INDIRECT("_"&amp;_xlfn.XLOOKUP(BD$2,WatchbillMONTHLY!$A$88:$U$88,OFFSET(WatchbillMONTHLY!$A$88:$U$88,1,2))),INDIRECT("_"&amp;_xlfn.XLOOKUP(BD$2,WatchbillMONTHLY!$A$88:$U$88,OFFSET(WatchbillMONTHLY!$A$88:$U$88,1,2))))=$A14,_xlfn.XLOOKUP(BD$2,WatchbillMONTHLY!$A$88:$U$88,OFFSET(WatchbillMONTHLY!$A$88:$U$88,1,2)),FALSE),TRUE,FALSE)),
FALSE),FALSE)</f>
        <v>0</v>
      </c>
      <c r="BE14" s="209" t="b" cm="1">
        <f t="array" aca="1" ref="BE14" ca="1">IF(AND($A14 &gt; 0, X14 &gt; 0,BE$2&lt;MiscFormulas!$A$5+1),
_xlfn.IFNA(
_xlfn.IFNA(
_xlfn.IFNA(
_xlfn.IFNA(
_xlfn.IFNA(
_xlfn.IFNA(
IF(_xlfn.XLOOKUP(BE$2,WatchbillMONTHLY!$A$3:$U$3,OFFSET(WatchbillMONTHLY!$A$3:$U$3,1,2))=IF(_xlfn.XLOOKUP($A14,INDIRECT("_"&amp;_xlfn.XLOOKUP(BE$2,WatchbillMONTHLY!$A$3:$U$3,OFFSET(WatchbillMONTHLY!$A$3:$U$3,1,2))),INDIRECT("_"&amp;_xlfn.XLOOKUP(BE$2,WatchbillMONTHLY!$A$3:$U$3,OFFSET(WatchbillMONTHLY!$A$3:$U$3,1,2))))=$A14,_xlfn.XLOOKUP(BE$2,WatchbillMONTHLY!$A$3:$U$3,OFFSET(WatchbillMONTHLY!$A$3:$U$3,1,2)),FALSE),TRUE,FALSE),
IF(_xlfn.XLOOKUP(BE$2,WatchbillMONTHLY!$A$20:$U$20,OFFSET(WatchbillMONTHLY!$A$20:$U$20,1,2))=IF(_xlfn.XLOOKUP($A14,INDIRECT("_"&amp;_xlfn.XLOOKUP(BE$2,WatchbillMONTHLY!$A$20:$U$20,OFFSET(WatchbillMONTHLY!$A$20:$U$20,1,2))),INDIRECT("_"&amp;_xlfn.XLOOKUP(BE$2,WatchbillMONTHLY!$A$20:$U$20,OFFSET(WatchbillMONTHLY!$A$20:$U$20,1,2))))=$A14,_xlfn.XLOOKUP(BE$2,WatchbillMONTHLY!$A$20:$U$20,OFFSET(WatchbillMONTHLY!$A$20:$U$20,1,2)),FALSE),TRUE,FALSE)),
IF(_xlfn.XLOOKUP(BE$2,WatchbillMONTHLY!$A$37:$U$37,OFFSET(WatchbillMONTHLY!$A$37:$U$37,1,2))=IF(_xlfn.XLOOKUP($A14,INDIRECT("_"&amp;_xlfn.XLOOKUP(BE$2,WatchbillMONTHLY!$A$37:$U$37,OFFSET(WatchbillMONTHLY!$A$37:$U$37,1,2))),INDIRECT("_"&amp;_xlfn.XLOOKUP(BE$2,WatchbillMONTHLY!$A$37:$U$37,OFFSET(WatchbillMONTHLY!$A$37:$U$37,1,2))))=$A14,_xlfn.XLOOKUP(BE$2,WatchbillMONTHLY!$A$37:$U$37,OFFSET(WatchbillMONTHLY!$A$37:$U$37,1,2)),FALSE),TRUE,FALSE)),
IF(_xlfn.XLOOKUP(BE$2,WatchbillMONTHLY!$A$54:$U$54,OFFSET(WatchbillMONTHLY!$A$54:$U$54,1,2))=IF(_xlfn.XLOOKUP($A14,INDIRECT("_"&amp;_xlfn.XLOOKUP(BE$2,WatchbillMONTHLY!$A$54:$U$54,OFFSET(WatchbillMONTHLY!$A$54:$U$54,1,2))),INDIRECT("_"&amp;_xlfn.XLOOKUP(BE$2,WatchbillMONTHLY!$A$54:$U$54,OFFSET(WatchbillMONTHLY!$A$54:$U$54,1,2))))=$A14,_xlfn.XLOOKUP(BE$2,WatchbillMONTHLY!$A$54:$U$54,OFFSET(WatchbillMONTHLY!$A$54:$U$54,1,2)),FALSE),TRUE,FALSE)),
IF(_xlfn.XLOOKUP(BE$2,WatchbillMONTHLY!$A$71:$U$71,OFFSET(WatchbillMONTHLY!$A$71:$U$71,1,2))=IF(_xlfn.XLOOKUP($A14,INDIRECT("_"&amp;_xlfn.XLOOKUP(BE$2,WatchbillMONTHLY!$A$71:$U$71,OFFSET(WatchbillMONTHLY!$A$71:$U$71,1,2))),INDIRECT("_"&amp;_xlfn.XLOOKUP(BE$2,WatchbillMONTHLY!$A$71:$U$71,OFFSET(WatchbillMONTHLY!$A$71:$U$71,1,2))))=$A14,_xlfn.XLOOKUP(BE$2,WatchbillMONTHLY!$A$71:$U$71,OFFSET(WatchbillMONTHLY!$A$71:$U$71,1,2)),FALSE),TRUE,FALSE)),
IF(_xlfn.XLOOKUP(BE$2,WatchbillMONTHLY!$A$88:$U$88,OFFSET(WatchbillMONTHLY!$A$88:$U$88,1,2))=IF(_xlfn.XLOOKUP($A14,INDIRECT("_"&amp;_xlfn.XLOOKUP(BE$2,WatchbillMONTHLY!$A$88:$U$88,OFFSET(WatchbillMONTHLY!$A$88:$U$88,1,2))),INDIRECT("_"&amp;_xlfn.XLOOKUP(BE$2,WatchbillMONTHLY!$A$88:$U$88,OFFSET(WatchbillMONTHLY!$A$88:$U$88,1,2))))=$A14,_xlfn.XLOOKUP(BE$2,WatchbillMONTHLY!$A$88:$U$88,OFFSET(WatchbillMONTHLY!$A$88:$U$88,1,2)),FALSE),TRUE,FALSE)),
FALSE),FALSE)</f>
        <v>0</v>
      </c>
      <c r="BF14" s="209" t="b" cm="1">
        <f t="array" aca="1" ref="BF14" ca="1">IF(AND($A14 &gt; 0, Y14 &gt; 0,BF$2&lt;MiscFormulas!$A$5+1),
_xlfn.IFNA(
_xlfn.IFNA(
_xlfn.IFNA(
_xlfn.IFNA(
_xlfn.IFNA(
_xlfn.IFNA(
IF(_xlfn.XLOOKUP(BF$2,WatchbillMONTHLY!$A$3:$U$3,OFFSET(WatchbillMONTHLY!$A$3:$U$3,1,2))=IF(_xlfn.XLOOKUP($A14,INDIRECT("_"&amp;_xlfn.XLOOKUP(BF$2,WatchbillMONTHLY!$A$3:$U$3,OFFSET(WatchbillMONTHLY!$A$3:$U$3,1,2))),INDIRECT("_"&amp;_xlfn.XLOOKUP(BF$2,WatchbillMONTHLY!$A$3:$U$3,OFFSET(WatchbillMONTHLY!$A$3:$U$3,1,2))))=$A14,_xlfn.XLOOKUP(BF$2,WatchbillMONTHLY!$A$3:$U$3,OFFSET(WatchbillMONTHLY!$A$3:$U$3,1,2)),FALSE),TRUE,FALSE),
IF(_xlfn.XLOOKUP(BF$2,WatchbillMONTHLY!$A$20:$U$20,OFFSET(WatchbillMONTHLY!$A$20:$U$20,1,2))=IF(_xlfn.XLOOKUP($A14,INDIRECT("_"&amp;_xlfn.XLOOKUP(BF$2,WatchbillMONTHLY!$A$20:$U$20,OFFSET(WatchbillMONTHLY!$A$20:$U$20,1,2))),INDIRECT("_"&amp;_xlfn.XLOOKUP(BF$2,WatchbillMONTHLY!$A$20:$U$20,OFFSET(WatchbillMONTHLY!$A$20:$U$20,1,2))))=$A14,_xlfn.XLOOKUP(BF$2,WatchbillMONTHLY!$A$20:$U$20,OFFSET(WatchbillMONTHLY!$A$20:$U$20,1,2)),FALSE),TRUE,FALSE)),
IF(_xlfn.XLOOKUP(BF$2,WatchbillMONTHLY!$A$37:$U$37,OFFSET(WatchbillMONTHLY!$A$37:$U$37,1,2))=IF(_xlfn.XLOOKUP($A14,INDIRECT("_"&amp;_xlfn.XLOOKUP(BF$2,WatchbillMONTHLY!$A$37:$U$37,OFFSET(WatchbillMONTHLY!$A$37:$U$37,1,2))),INDIRECT("_"&amp;_xlfn.XLOOKUP(BF$2,WatchbillMONTHLY!$A$37:$U$37,OFFSET(WatchbillMONTHLY!$A$37:$U$37,1,2))))=$A14,_xlfn.XLOOKUP(BF$2,WatchbillMONTHLY!$A$37:$U$37,OFFSET(WatchbillMONTHLY!$A$37:$U$37,1,2)),FALSE),TRUE,FALSE)),
IF(_xlfn.XLOOKUP(BF$2,WatchbillMONTHLY!$A$54:$U$54,OFFSET(WatchbillMONTHLY!$A$54:$U$54,1,2))=IF(_xlfn.XLOOKUP($A14,INDIRECT("_"&amp;_xlfn.XLOOKUP(BF$2,WatchbillMONTHLY!$A$54:$U$54,OFFSET(WatchbillMONTHLY!$A$54:$U$54,1,2))),INDIRECT("_"&amp;_xlfn.XLOOKUP(BF$2,WatchbillMONTHLY!$A$54:$U$54,OFFSET(WatchbillMONTHLY!$A$54:$U$54,1,2))))=$A14,_xlfn.XLOOKUP(BF$2,WatchbillMONTHLY!$A$54:$U$54,OFFSET(WatchbillMONTHLY!$A$54:$U$54,1,2)),FALSE),TRUE,FALSE)),
IF(_xlfn.XLOOKUP(BF$2,WatchbillMONTHLY!$A$71:$U$71,OFFSET(WatchbillMONTHLY!$A$71:$U$71,1,2))=IF(_xlfn.XLOOKUP($A14,INDIRECT("_"&amp;_xlfn.XLOOKUP(BF$2,WatchbillMONTHLY!$A$71:$U$71,OFFSET(WatchbillMONTHLY!$A$71:$U$71,1,2))),INDIRECT("_"&amp;_xlfn.XLOOKUP(BF$2,WatchbillMONTHLY!$A$71:$U$71,OFFSET(WatchbillMONTHLY!$A$71:$U$71,1,2))))=$A14,_xlfn.XLOOKUP(BF$2,WatchbillMONTHLY!$A$71:$U$71,OFFSET(WatchbillMONTHLY!$A$71:$U$71,1,2)),FALSE),TRUE,FALSE)),
IF(_xlfn.XLOOKUP(BF$2,WatchbillMONTHLY!$A$88:$U$88,OFFSET(WatchbillMONTHLY!$A$88:$U$88,1,2))=IF(_xlfn.XLOOKUP($A14,INDIRECT("_"&amp;_xlfn.XLOOKUP(BF$2,WatchbillMONTHLY!$A$88:$U$88,OFFSET(WatchbillMONTHLY!$A$88:$U$88,1,2))),INDIRECT("_"&amp;_xlfn.XLOOKUP(BF$2,WatchbillMONTHLY!$A$88:$U$88,OFFSET(WatchbillMONTHLY!$A$88:$U$88,1,2))))=$A14,_xlfn.XLOOKUP(BF$2,WatchbillMONTHLY!$A$88:$U$88,OFFSET(WatchbillMONTHLY!$A$88:$U$88,1,2)),FALSE),TRUE,FALSE)),
FALSE),FALSE)</f>
        <v>0</v>
      </c>
      <c r="BG14" s="209" t="b" cm="1">
        <f t="array" aca="1" ref="BG14" ca="1">IF(AND($A14 &gt; 0, Z14 &gt; 0,BG$2&lt;MiscFormulas!$A$5+1),
_xlfn.IFNA(
_xlfn.IFNA(
_xlfn.IFNA(
_xlfn.IFNA(
_xlfn.IFNA(
_xlfn.IFNA(
IF(_xlfn.XLOOKUP(BG$2,WatchbillMONTHLY!$A$3:$U$3,OFFSET(WatchbillMONTHLY!$A$3:$U$3,1,2))=IF(_xlfn.XLOOKUP($A14,INDIRECT("_"&amp;_xlfn.XLOOKUP(BG$2,WatchbillMONTHLY!$A$3:$U$3,OFFSET(WatchbillMONTHLY!$A$3:$U$3,1,2))),INDIRECT("_"&amp;_xlfn.XLOOKUP(BG$2,WatchbillMONTHLY!$A$3:$U$3,OFFSET(WatchbillMONTHLY!$A$3:$U$3,1,2))))=$A14,_xlfn.XLOOKUP(BG$2,WatchbillMONTHLY!$A$3:$U$3,OFFSET(WatchbillMONTHLY!$A$3:$U$3,1,2)),FALSE),TRUE,FALSE),
IF(_xlfn.XLOOKUP(BG$2,WatchbillMONTHLY!$A$20:$U$20,OFFSET(WatchbillMONTHLY!$A$20:$U$20,1,2))=IF(_xlfn.XLOOKUP($A14,INDIRECT("_"&amp;_xlfn.XLOOKUP(BG$2,WatchbillMONTHLY!$A$20:$U$20,OFFSET(WatchbillMONTHLY!$A$20:$U$20,1,2))),INDIRECT("_"&amp;_xlfn.XLOOKUP(BG$2,WatchbillMONTHLY!$A$20:$U$20,OFFSET(WatchbillMONTHLY!$A$20:$U$20,1,2))))=$A14,_xlfn.XLOOKUP(BG$2,WatchbillMONTHLY!$A$20:$U$20,OFFSET(WatchbillMONTHLY!$A$20:$U$20,1,2)),FALSE),TRUE,FALSE)),
IF(_xlfn.XLOOKUP(BG$2,WatchbillMONTHLY!$A$37:$U$37,OFFSET(WatchbillMONTHLY!$A$37:$U$37,1,2))=IF(_xlfn.XLOOKUP($A14,INDIRECT("_"&amp;_xlfn.XLOOKUP(BG$2,WatchbillMONTHLY!$A$37:$U$37,OFFSET(WatchbillMONTHLY!$A$37:$U$37,1,2))),INDIRECT("_"&amp;_xlfn.XLOOKUP(BG$2,WatchbillMONTHLY!$A$37:$U$37,OFFSET(WatchbillMONTHLY!$A$37:$U$37,1,2))))=$A14,_xlfn.XLOOKUP(BG$2,WatchbillMONTHLY!$A$37:$U$37,OFFSET(WatchbillMONTHLY!$A$37:$U$37,1,2)),FALSE),TRUE,FALSE)),
IF(_xlfn.XLOOKUP(BG$2,WatchbillMONTHLY!$A$54:$U$54,OFFSET(WatchbillMONTHLY!$A$54:$U$54,1,2))=IF(_xlfn.XLOOKUP($A14,INDIRECT("_"&amp;_xlfn.XLOOKUP(BG$2,WatchbillMONTHLY!$A$54:$U$54,OFFSET(WatchbillMONTHLY!$A$54:$U$54,1,2))),INDIRECT("_"&amp;_xlfn.XLOOKUP(BG$2,WatchbillMONTHLY!$A$54:$U$54,OFFSET(WatchbillMONTHLY!$A$54:$U$54,1,2))))=$A14,_xlfn.XLOOKUP(BG$2,WatchbillMONTHLY!$A$54:$U$54,OFFSET(WatchbillMONTHLY!$A$54:$U$54,1,2)),FALSE),TRUE,FALSE)),
IF(_xlfn.XLOOKUP(BG$2,WatchbillMONTHLY!$A$71:$U$71,OFFSET(WatchbillMONTHLY!$A$71:$U$71,1,2))=IF(_xlfn.XLOOKUP($A14,INDIRECT("_"&amp;_xlfn.XLOOKUP(BG$2,WatchbillMONTHLY!$A$71:$U$71,OFFSET(WatchbillMONTHLY!$A$71:$U$71,1,2))),INDIRECT("_"&amp;_xlfn.XLOOKUP(BG$2,WatchbillMONTHLY!$A$71:$U$71,OFFSET(WatchbillMONTHLY!$A$71:$U$71,1,2))))=$A14,_xlfn.XLOOKUP(BG$2,WatchbillMONTHLY!$A$71:$U$71,OFFSET(WatchbillMONTHLY!$A$71:$U$71,1,2)),FALSE),TRUE,FALSE)),
IF(_xlfn.XLOOKUP(BG$2,WatchbillMONTHLY!$A$88:$U$88,OFFSET(WatchbillMONTHLY!$A$88:$U$88,1,2))=IF(_xlfn.XLOOKUP($A14,INDIRECT("_"&amp;_xlfn.XLOOKUP(BG$2,WatchbillMONTHLY!$A$88:$U$88,OFFSET(WatchbillMONTHLY!$A$88:$U$88,1,2))),INDIRECT("_"&amp;_xlfn.XLOOKUP(BG$2,WatchbillMONTHLY!$A$88:$U$88,OFFSET(WatchbillMONTHLY!$A$88:$U$88,1,2))))=$A14,_xlfn.XLOOKUP(BG$2,WatchbillMONTHLY!$A$88:$U$88,OFFSET(WatchbillMONTHLY!$A$88:$U$88,1,2)),FALSE),TRUE,FALSE)),
FALSE),FALSE)</f>
        <v>0</v>
      </c>
      <c r="BH14" s="209" t="b" cm="1">
        <f t="array" aca="1" ref="BH14" ca="1">IF(AND($A14 &gt; 0, AA14 &gt; 0,BH$2&lt;MiscFormulas!$A$5+1),
_xlfn.IFNA(
_xlfn.IFNA(
_xlfn.IFNA(
_xlfn.IFNA(
_xlfn.IFNA(
_xlfn.IFNA(
IF(_xlfn.XLOOKUP(BH$2,WatchbillMONTHLY!$A$3:$U$3,OFFSET(WatchbillMONTHLY!$A$3:$U$3,1,2))=IF(_xlfn.XLOOKUP($A14,INDIRECT("_"&amp;_xlfn.XLOOKUP(BH$2,WatchbillMONTHLY!$A$3:$U$3,OFFSET(WatchbillMONTHLY!$A$3:$U$3,1,2))),INDIRECT("_"&amp;_xlfn.XLOOKUP(BH$2,WatchbillMONTHLY!$A$3:$U$3,OFFSET(WatchbillMONTHLY!$A$3:$U$3,1,2))))=$A14,_xlfn.XLOOKUP(BH$2,WatchbillMONTHLY!$A$3:$U$3,OFFSET(WatchbillMONTHLY!$A$3:$U$3,1,2)),FALSE),TRUE,FALSE),
IF(_xlfn.XLOOKUP(BH$2,WatchbillMONTHLY!$A$20:$U$20,OFFSET(WatchbillMONTHLY!$A$20:$U$20,1,2))=IF(_xlfn.XLOOKUP($A14,INDIRECT("_"&amp;_xlfn.XLOOKUP(BH$2,WatchbillMONTHLY!$A$20:$U$20,OFFSET(WatchbillMONTHLY!$A$20:$U$20,1,2))),INDIRECT("_"&amp;_xlfn.XLOOKUP(BH$2,WatchbillMONTHLY!$A$20:$U$20,OFFSET(WatchbillMONTHLY!$A$20:$U$20,1,2))))=$A14,_xlfn.XLOOKUP(BH$2,WatchbillMONTHLY!$A$20:$U$20,OFFSET(WatchbillMONTHLY!$A$20:$U$20,1,2)),FALSE),TRUE,FALSE)),
IF(_xlfn.XLOOKUP(BH$2,WatchbillMONTHLY!$A$37:$U$37,OFFSET(WatchbillMONTHLY!$A$37:$U$37,1,2))=IF(_xlfn.XLOOKUP($A14,INDIRECT("_"&amp;_xlfn.XLOOKUP(BH$2,WatchbillMONTHLY!$A$37:$U$37,OFFSET(WatchbillMONTHLY!$A$37:$U$37,1,2))),INDIRECT("_"&amp;_xlfn.XLOOKUP(BH$2,WatchbillMONTHLY!$A$37:$U$37,OFFSET(WatchbillMONTHLY!$A$37:$U$37,1,2))))=$A14,_xlfn.XLOOKUP(BH$2,WatchbillMONTHLY!$A$37:$U$37,OFFSET(WatchbillMONTHLY!$A$37:$U$37,1,2)),FALSE),TRUE,FALSE)),
IF(_xlfn.XLOOKUP(BH$2,WatchbillMONTHLY!$A$54:$U$54,OFFSET(WatchbillMONTHLY!$A$54:$U$54,1,2))=IF(_xlfn.XLOOKUP($A14,INDIRECT("_"&amp;_xlfn.XLOOKUP(BH$2,WatchbillMONTHLY!$A$54:$U$54,OFFSET(WatchbillMONTHLY!$A$54:$U$54,1,2))),INDIRECT("_"&amp;_xlfn.XLOOKUP(BH$2,WatchbillMONTHLY!$A$54:$U$54,OFFSET(WatchbillMONTHLY!$A$54:$U$54,1,2))))=$A14,_xlfn.XLOOKUP(BH$2,WatchbillMONTHLY!$A$54:$U$54,OFFSET(WatchbillMONTHLY!$A$54:$U$54,1,2)),FALSE),TRUE,FALSE)),
IF(_xlfn.XLOOKUP(BH$2,WatchbillMONTHLY!$A$71:$U$71,OFFSET(WatchbillMONTHLY!$A$71:$U$71,1,2))=IF(_xlfn.XLOOKUP($A14,INDIRECT("_"&amp;_xlfn.XLOOKUP(BH$2,WatchbillMONTHLY!$A$71:$U$71,OFFSET(WatchbillMONTHLY!$A$71:$U$71,1,2))),INDIRECT("_"&amp;_xlfn.XLOOKUP(BH$2,WatchbillMONTHLY!$A$71:$U$71,OFFSET(WatchbillMONTHLY!$A$71:$U$71,1,2))))=$A14,_xlfn.XLOOKUP(BH$2,WatchbillMONTHLY!$A$71:$U$71,OFFSET(WatchbillMONTHLY!$A$71:$U$71,1,2)),FALSE),TRUE,FALSE)),
IF(_xlfn.XLOOKUP(BH$2,WatchbillMONTHLY!$A$88:$U$88,OFFSET(WatchbillMONTHLY!$A$88:$U$88,1,2))=IF(_xlfn.XLOOKUP($A14,INDIRECT("_"&amp;_xlfn.XLOOKUP(BH$2,WatchbillMONTHLY!$A$88:$U$88,OFFSET(WatchbillMONTHLY!$A$88:$U$88,1,2))),INDIRECT("_"&amp;_xlfn.XLOOKUP(BH$2,WatchbillMONTHLY!$A$88:$U$88,OFFSET(WatchbillMONTHLY!$A$88:$U$88,1,2))))=$A14,_xlfn.XLOOKUP(BH$2,WatchbillMONTHLY!$A$88:$U$88,OFFSET(WatchbillMONTHLY!$A$88:$U$88,1,2)),FALSE),TRUE,FALSE)),
FALSE),FALSE)</f>
        <v>0</v>
      </c>
      <c r="BI14" s="209" t="b" cm="1">
        <f t="array" aca="1" ref="BI14" ca="1">IF(AND($A14 &gt; 0, AB14 &gt; 0,BI$2&lt;MiscFormulas!$A$5+1),
_xlfn.IFNA(
_xlfn.IFNA(
_xlfn.IFNA(
_xlfn.IFNA(
_xlfn.IFNA(
_xlfn.IFNA(
IF(_xlfn.XLOOKUP(BI$2,WatchbillMONTHLY!$A$3:$U$3,OFFSET(WatchbillMONTHLY!$A$3:$U$3,1,2))=IF(_xlfn.XLOOKUP($A14,INDIRECT("_"&amp;_xlfn.XLOOKUP(BI$2,WatchbillMONTHLY!$A$3:$U$3,OFFSET(WatchbillMONTHLY!$A$3:$U$3,1,2))),INDIRECT("_"&amp;_xlfn.XLOOKUP(BI$2,WatchbillMONTHLY!$A$3:$U$3,OFFSET(WatchbillMONTHLY!$A$3:$U$3,1,2))))=$A14,_xlfn.XLOOKUP(BI$2,WatchbillMONTHLY!$A$3:$U$3,OFFSET(WatchbillMONTHLY!$A$3:$U$3,1,2)),FALSE),TRUE,FALSE),
IF(_xlfn.XLOOKUP(BI$2,WatchbillMONTHLY!$A$20:$U$20,OFFSET(WatchbillMONTHLY!$A$20:$U$20,1,2))=IF(_xlfn.XLOOKUP($A14,INDIRECT("_"&amp;_xlfn.XLOOKUP(BI$2,WatchbillMONTHLY!$A$20:$U$20,OFFSET(WatchbillMONTHLY!$A$20:$U$20,1,2))),INDIRECT("_"&amp;_xlfn.XLOOKUP(BI$2,WatchbillMONTHLY!$A$20:$U$20,OFFSET(WatchbillMONTHLY!$A$20:$U$20,1,2))))=$A14,_xlfn.XLOOKUP(BI$2,WatchbillMONTHLY!$A$20:$U$20,OFFSET(WatchbillMONTHLY!$A$20:$U$20,1,2)),FALSE),TRUE,FALSE)),
IF(_xlfn.XLOOKUP(BI$2,WatchbillMONTHLY!$A$37:$U$37,OFFSET(WatchbillMONTHLY!$A$37:$U$37,1,2))=IF(_xlfn.XLOOKUP($A14,INDIRECT("_"&amp;_xlfn.XLOOKUP(BI$2,WatchbillMONTHLY!$A$37:$U$37,OFFSET(WatchbillMONTHLY!$A$37:$U$37,1,2))),INDIRECT("_"&amp;_xlfn.XLOOKUP(BI$2,WatchbillMONTHLY!$A$37:$U$37,OFFSET(WatchbillMONTHLY!$A$37:$U$37,1,2))))=$A14,_xlfn.XLOOKUP(BI$2,WatchbillMONTHLY!$A$37:$U$37,OFFSET(WatchbillMONTHLY!$A$37:$U$37,1,2)),FALSE),TRUE,FALSE)),
IF(_xlfn.XLOOKUP(BI$2,WatchbillMONTHLY!$A$54:$U$54,OFFSET(WatchbillMONTHLY!$A$54:$U$54,1,2))=IF(_xlfn.XLOOKUP($A14,INDIRECT("_"&amp;_xlfn.XLOOKUP(BI$2,WatchbillMONTHLY!$A$54:$U$54,OFFSET(WatchbillMONTHLY!$A$54:$U$54,1,2))),INDIRECT("_"&amp;_xlfn.XLOOKUP(BI$2,WatchbillMONTHLY!$A$54:$U$54,OFFSET(WatchbillMONTHLY!$A$54:$U$54,1,2))))=$A14,_xlfn.XLOOKUP(BI$2,WatchbillMONTHLY!$A$54:$U$54,OFFSET(WatchbillMONTHLY!$A$54:$U$54,1,2)),FALSE),TRUE,FALSE)),
IF(_xlfn.XLOOKUP(BI$2,WatchbillMONTHLY!$A$71:$U$71,OFFSET(WatchbillMONTHLY!$A$71:$U$71,1,2))=IF(_xlfn.XLOOKUP($A14,INDIRECT("_"&amp;_xlfn.XLOOKUP(BI$2,WatchbillMONTHLY!$A$71:$U$71,OFFSET(WatchbillMONTHLY!$A$71:$U$71,1,2))),INDIRECT("_"&amp;_xlfn.XLOOKUP(BI$2,WatchbillMONTHLY!$A$71:$U$71,OFFSET(WatchbillMONTHLY!$A$71:$U$71,1,2))))=$A14,_xlfn.XLOOKUP(BI$2,WatchbillMONTHLY!$A$71:$U$71,OFFSET(WatchbillMONTHLY!$A$71:$U$71,1,2)),FALSE),TRUE,FALSE)),
IF(_xlfn.XLOOKUP(BI$2,WatchbillMONTHLY!$A$88:$U$88,OFFSET(WatchbillMONTHLY!$A$88:$U$88,1,2))=IF(_xlfn.XLOOKUP($A14,INDIRECT("_"&amp;_xlfn.XLOOKUP(BI$2,WatchbillMONTHLY!$A$88:$U$88,OFFSET(WatchbillMONTHLY!$A$88:$U$88,1,2))),INDIRECT("_"&amp;_xlfn.XLOOKUP(BI$2,WatchbillMONTHLY!$A$88:$U$88,OFFSET(WatchbillMONTHLY!$A$88:$U$88,1,2))))=$A14,_xlfn.XLOOKUP(BI$2,WatchbillMONTHLY!$A$88:$U$88,OFFSET(WatchbillMONTHLY!$A$88:$U$88,1,2)),FALSE),TRUE,FALSE)),
FALSE),FALSE)</f>
        <v>0</v>
      </c>
      <c r="BJ14" s="209" t="b" cm="1">
        <f t="array" aca="1" ref="BJ14" ca="1">IF(AND($A14 &gt; 0, AC14 &gt; 0,BJ$2&lt;MiscFormulas!$A$5+1),
_xlfn.IFNA(
_xlfn.IFNA(
_xlfn.IFNA(
_xlfn.IFNA(
_xlfn.IFNA(
_xlfn.IFNA(
IF(_xlfn.XLOOKUP(BJ$2,WatchbillMONTHLY!$A$3:$U$3,OFFSET(WatchbillMONTHLY!$A$3:$U$3,1,2))=IF(_xlfn.XLOOKUP($A14,INDIRECT("_"&amp;_xlfn.XLOOKUP(BJ$2,WatchbillMONTHLY!$A$3:$U$3,OFFSET(WatchbillMONTHLY!$A$3:$U$3,1,2))),INDIRECT("_"&amp;_xlfn.XLOOKUP(BJ$2,WatchbillMONTHLY!$A$3:$U$3,OFFSET(WatchbillMONTHLY!$A$3:$U$3,1,2))))=$A14,_xlfn.XLOOKUP(BJ$2,WatchbillMONTHLY!$A$3:$U$3,OFFSET(WatchbillMONTHLY!$A$3:$U$3,1,2)),FALSE),TRUE,FALSE),
IF(_xlfn.XLOOKUP(BJ$2,WatchbillMONTHLY!$A$20:$U$20,OFFSET(WatchbillMONTHLY!$A$20:$U$20,1,2))=IF(_xlfn.XLOOKUP($A14,INDIRECT("_"&amp;_xlfn.XLOOKUP(BJ$2,WatchbillMONTHLY!$A$20:$U$20,OFFSET(WatchbillMONTHLY!$A$20:$U$20,1,2))),INDIRECT("_"&amp;_xlfn.XLOOKUP(BJ$2,WatchbillMONTHLY!$A$20:$U$20,OFFSET(WatchbillMONTHLY!$A$20:$U$20,1,2))))=$A14,_xlfn.XLOOKUP(BJ$2,WatchbillMONTHLY!$A$20:$U$20,OFFSET(WatchbillMONTHLY!$A$20:$U$20,1,2)),FALSE),TRUE,FALSE)),
IF(_xlfn.XLOOKUP(BJ$2,WatchbillMONTHLY!$A$37:$U$37,OFFSET(WatchbillMONTHLY!$A$37:$U$37,1,2))=IF(_xlfn.XLOOKUP($A14,INDIRECT("_"&amp;_xlfn.XLOOKUP(BJ$2,WatchbillMONTHLY!$A$37:$U$37,OFFSET(WatchbillMONTHLY!$A$37:$U$37,1,2))),INDIRECT("_"&amp;_xlfn.XLOOKUP(BJ$2,WatchbillMONTHLY!$A$37:$U$37,OFFSET(WatchbillMONTHLY!$A$37:$U$37,1,2))))=$A14,_xlfn.XLOOKUP(BJ$2,WatchbillMONTHLY!$A$37:$U$37,OFFSET(WatchbillMONTHLY!$A$37:$U$37,1,2)),FALSE),TRUE,FALSE)),
IF(_xlfn.XLOOKUP(BJ$2,WatchbillMONTHLY!$A$54:$U$54,OFFSET(WatchbillMONTHLY!$A$54:$U$54,1,2))=IF(_xlfn.XLOOKUP($A14,INDIRECT("_"&amp;_xlfn.XLOOKUP(BJ$2,WatchbillMONTHLY!$A$54:$U$54,OFFSET(WatchbillMONTHLY!$A$54:$U$54,1,2))),INDIRECT("_"&amp;_xlfn.XLOOKUP(BJ$2,WatchbillMONTHLY!$A$54:$U$54,OFFSET(WatchbillMONTHLY!$A$54:$U$54,1,2))))=$A14,_xlfn.XLOOKUP(BJ$2,WatchbillMONTHLY!$A$54:$U$54,OFFSET(WatchbillMONTHLY!$A$54:$U$54,1,2)),FALSE),TRUE,FALSE)),
IF(_xlfn.XLOOKUP(BJ$2,WatchbillMONTHLY!$A$71:$U$71,OFFSET(WatchbillMONTHLY!$A$71:$U$71,1,2))=IF(_xlfn.XLOOKUP($A14,INDIRECT("_"&amp;_xlfn.XLOOKUP(BJ$2,WatchbillMONTHLY!$A$71:$U$71,OFFSET(WatchbillMONTHLY!$A$71:$U$71,1,2))),INDIRECT("_"&amp;_xlfn.XLOOKUP(BJ$2,WatchbillMONTHLY!$A$71:$U$71,OFFSET(WatchbillMONTHLY!$A$71:$U$71,1,2))))=$A14,_xlfn.XLOOKUP(BJ$2,WatchbillMONTHLY!$A$71:$U$71,OFFSET(WatchbillMONTHLY!$A$71:$U$71,1,2)),FALSE),TRUE,FALSE)),
IF(_xlfn.XLOOKUP(BJ$2,WatchbillMONTHLY!$A$88:$U$88,OFFSET(WatchbillMONTHLY!$A$88:$U$88,1,2))=IF(_xlfn.XLOOKUP($A14,INDIRECT("_"&amp;_xlfn.XLOOKUP(BJ$2,WatchbillMONTHLY!$A$88:$U$88,OFFSET(WatchbillMONTHLY!$A$88:$U$88,1,2))),INDIRECT("_"&amp;_xlfn.XLOOKUP(BJ$2,WatchbillMONTHLY!$A$88:$U$88,OFFSET(WatchbillMONTHLY!$A$88:$U$88,1,2))))=$A14,_xlfn.XLOOKUP(BJ$2,WatchbillMONTHLY!$A$88:$U$88,OFFSET(WatchbillMONTHLY!$A$88:$U$88,1,2)),FALSE),TRUE,FALSE)),
FALSE),FALSE)</f>
        <v>0</v>
      </c>
      <c r="BK14" s="209" t="b" cm="1">
        <f t="array" aca="1" ref="BK14" ca="1">IF(AND($A14 &gt; 0, AD14 &gt; 0,BK$2&lt;MiscFormulas!$A$5+1),
_xlfn.IFNA(
_xlfn.IFNA(
_xlfn.IFNA(
_xlfn.IFNA(
_xlfn.IFNA(
_xlfn.IFNA(
IF(_xlfn.XLOOKUP(BK$2,WatchbillMONTHLY!$A$3:$U$3,OFFSET(WatchbillMONTHLY!$A$3:$U$3,1,2))=IF(_xlfn.XLOOKUP($A14,INDIRECT("_"&amp;_xlfn.XLOOKUP(BK$2,WatchbillMONTHLY!$A$3:$U$3,OFFSET(WatchbillMONTHLY!$A$3:$U$3,1,2))),INDIRECT("_"&amp;_xlfn.XLOOKUP(BK$2,WatchbillMONTHLY!$A$3:$U$3,OFFSET(WatchbillMONTHLY!$A$3:$U$3,1,2))))=$A14,_xlfn.XLOOKUP(BK$2,WatchbillMONTHLY!$A$3:$U$3,OFFSET(WatchbillMONTHLY!$A$3:$U$3,1,2)),FALSE),TRUE,FALSE),
IF(_xlfn.XLOOKUP(BK$2,WatchbillMONTHLY!$A$20:$U$20,OFFSET(WatchbillMONTHLY!$A$20:$U$20,1,2))=IF(_xlfn.XLOOKUP($A14,INDIRECT("_"&amp;_xlfn.XLOOKUP(BK$2,WatchbillMONTHLY!$A$20:$U$20,OFFSET(WatchbillMONTHLY!$A$20:$U$20,1,2))),INDIRECT("_"&amp;_xlfn.XLOOKUP(BK$2,WatchbillMONTHLY!$A$20:$U$20,OFFSET(WatchbillMONTHLY!$A$20:$U$20,1,2))))=$A14,_xlfn.XLOOKUP(BK$2,WatchbillMONTHLY!$A$20:$U$20,OFFSET(WatchbillMONTHLY!$A$20:$U$20,1,2)),FALSE),TRUE,FALSE)),
IF(_xlfn.XLOOKUP(BK$2,WatchbillMONTHLY!$A$37:$U$37,OFFSET(WatchbillMONTHLY!$A$37:$U$37,1,2))=IF(_xlfn.XLOOKUP($A14,INDIRECT("_"&amp;_xlfn.XLOOKUP(BK$2,WatchbillMONTHLY!$A$37:$U$37,OFFSET(WatchbillMONTHLY!$A$37:$U$37,1,2))),INDIRECT("_"&amp;_xlfn.XLOOKUP(BK$2,WatchbillMONTHLY!$A$37:$U$37,OFFSET(WatchbillMONTHLY!$A$37:$U$37,1,2))))=$A14,_xlfn.XLOOKUP(BK$2,WatchbillMONTHLY!$A$37:$U$37,OFFSET(WatchbillMONTHLY!$A$37:$U$37,1,2)),FALSE),TRUE,FALSE)),
IF(_xlfn.XLOOKUP(BK$2,WatchbillMONTHLY!$A$54:$U$54,OFFSET(WatchbillMONTHLY!$A$54:$U$54,1,2))=IF(_xlfn.XLOOKUP($A14,INDIRECT("_"&amp;_xlfn.XLOOKUP(BK$2,WatchbillMONTHLY!$A$54:$U$54,OFFSET(WatchbillMONTHLY!$A$54:$U$54,1,2))),INDIRECT("_"&amp;_xlfn.XLOOKUP(BK$2,WatchbillMONTHLY!$A$54:$U$54,OFFSET(WatchbillMONTHLY!$A$54:$U$54,1,2))))=$A14,_xlfn.XLOOKUP(BK$2,WatchbillMONTHLY!$A$54:$U$54,OFFSET(WatchbillMONTHLY!$A$54:$U$54,1,2)),FALSE),TRUE,FALSE)),
IF(_xlfn.XLOOKUP(BK$2,WatchbillMONTHLY!$A$71:$U$71,OFFSET(WatchbillMONTHLY!$A$71:$U$71,1,2))=IF(_xlfn.XLOOKUP($A14,INDIRECT("_"&amp;_xlfn.XLOOKUP(BK$2,WatchbillMONTHLY!$A$71:$U$71,OFFSET(WatchbillMONTHLY!$A$71:$U$71,1,2))),INDIRECT("_"&amp;_xlfn.XLOOKUP(BK$2,WatchbillMONTHLY!$A$71:$U$71,OFFSET(WatchbillMONTHLY!$A$71:$U$71,1,2))))=$A14,_xlfn.XLOOKUP(BK$2,WatchbillMONTHLY!$A$71:$U$71,OFFSET(WatchbillMONTHLY!$A$71:$U$71,1,2)),FALSE),TRUE,FALSE)),
IF(_xlfn.XLOOKUP(BK$2,WatchbillMONTHLY!$A$88:$U$88,OFFSET(WatchbillMONTHLY!$A$88:$U$88,1,2))=IF(_xlfn.XLOOKUP($A14,INDIRECT("_"&amp;_xlfn.XLOOKUP(BK$2,WatchbillMONTHLY!$A$88:$U$88,OFFSET(WatchbillMONTHLY!$A$88:$U$88,1,2))),INDIRECT("_"&amp;_xlfn.XLOOKUP(BK$2,WatchbillMONTHLY!$A$88:$U$88,OFFSET(WatchbillMONTHLY!$A$88:$U$88,1,2))))=$A14,_xlfn.XLOOKUP(BK$2,WatchbillMONTHLY!$A$88:$U$88,OFFSET(WatchbillMONTHLY!$A$88:$U$88,1,2)),FALSE),TRUE,FALSE)),
FALSE),FALSE)</f>
        <v>0</v>
      </c>
      <c r="BL14" s="209" t="b" cm="1">
        <f t="array" aca="1" ref="BL14" ca="1">IF(AND($A14 &gt; 0, AE14 &gt; 0,BL$2&lt;MiscFormulas!$A$5+1),
_xlfn.IFNA(
_xlfn.IFNA(
_xlfn.IFNA(
_xlfn.IFNA(
_xlfn.IFNA(
_xlfn.IFNA(
IF(_xlfn.XLOOKUP(BL$2,WatchbillMONTHLY!$A$3:$U$3,OFFSET(WatchbillMONTHLY!$A$3:$U$3,1,2))=IF(_xlfn.XLOOKUP($A14,INDIRECT("_"&amp;_xlfn.XLOOKUP(BL$2,WatchbillMONTHLY!$A$3:$U$3,OFFSET(WatchbillMONTHLY!$A$3:$U$3,1,2))),INDIRECT("_"&amp;_xlfn.XLOOKUP(BL$2,WatchbillMONTHLY!$A$3:$U$3,OFFSET(WatchbillMONTHLY!$A$3:$U$3,1,2))))=$A14,_xlfn.XLOOKUP(BL$2,WatchbillMONTHLY!$A$3:$U$3,OFFSET(WatchbillMONTHLY!$A$3:$U$3,1,2)),FALSE),TRUE,FALSE),
IF(_xlfn.XLOOKUP(BL$2,WatchbillMONTHLY!$A$20:$U$20,OFFSET(WatchbillMONTHLY!$A$20:$U$20,1,2))=IF(_xlfn.XLOOKUP($A14,INDIRECT("_"&amp;_xlfn.XLOOKUP(BL$2,WatchbillMONTHLY!$A$20:$U$20,OFFSET(WatchbillMONTHLY!$A$20:$U$20,1,2))),INDIRECT("_"&amp;_xlfn.XLOOKUP(BL$2,WatchbillMONTHLY!$A$20:$U$20,OFFSET(WatchbillMONTHLY!$A$20:$U$20,1,2))))=$A14,_xlfn.XLOOKUP(BL$2,WatchbillMONTHLY!$A$20:$U$20,OFFSET(WatchbillMONTHLY!$A$20:$U$20,1,2)),FALSE),TRUE,FALSE)),
IF(_xlfn.XLOOKUP(BL$2,WatchbillMONTHLY!$A$37:$U$37,OFFSET(WatchbillMONTHLY!$A$37:$U$37,1,2))=IF(_xlfn.XLOOKUP($A14,INDIRECT("_"&amp;_xlfn.XLOOKUP(BL$2,WatchbillMONTHLY!$A$37:$U$37,OFFSET(WatchbillMONTHLY!$A$37:$U$37,1,2))),INDIRECT("_"&amp;_xlfn.XLOOKUP(BL$2,WatchbillMONTHLY!$A$37:$U$37,OFFSET(WatchbillMONTHLY!$A$37:$U$37,1,2))))=$A14,_xlfn.XLOOKUP(BL$2,WatchbillMONTHLY!$A$37:$U$37,OFFSET(WatchbillMONTHLY!$A$37:$U$37,1,2)),FALSE),TRUE,FALSE)),
IF(_xlfn.XLOOKUP(BL$2,WatchbillMONTHLY!$A$54:$U$54,OFFSET(WatchbillMONTHLY!$A$54:$U$54,1,2))=IF(_xlfn.XLOOKUP($A14,INDIRECT("_"&amp;_xlfn.XLOOKUP(BL$2,WatchbillMONTHLY!$A$54:$U$54,OFFSET(WatchbillMONTHLY!$A$54:$U$54,1,2))),INDIRECT("_"&amp;_xlfn.XLOOKUP(BL$2,WatchbillMONTHLY!$A$54:$U$54,OFFSET(WatchbillMONTHLY!$A$54:$U$54,1,2))))=$A14,_xlfn.XLOOKUP(BL$2,WatchbillMONTHLY!$A$54:$U$54,OFFSET(WatchbillMONTHLY!$A$54:$U$54,1,2)),FALSE),TRUE,FALSE)),
IF(_xlfn.XLOOKUP(BL$2,WatchbillMONTHLY!$A$71:$U$71,OFFSET(WatchbillMONTHLY!$A$71:$U$71,1,2))=IF(_xlfn.XLOOKUP($A14,INDIRECT("_"&amp;_xlfn.XLOOKUP(BL$2,WatchbillMONTHLY!$A$71:$U$71,OFFSET(WatchbillMONTHLY!$A$71:$U$71,1,2))),INDIRECT("_"&amp;_xlfn.XLOOKUP(BL$2,WatchbillMONTHLY!$A$71:$U$71,OFFSET(WatchbillMONTHLY!$A$71:$U$71,1,2))))=$A14,_xlfn.XLOOKUP(BL$2,WatchbillMONTHLY!$A$71:$U$71,OFFSET(WatchbillMONTHLY!$A$71:$U$71,1,2)),FALSE),TRUE,FALSE)),
IF(_xlfn.XLOOKUP(BL$2,WatchbillMONTHLY!$A$88:$U$88,OFFSET(WatchbillMONTHLY!$A$88:$U$88,1,2))=IF(_xlfn.XLOOKUP($A14,INDIRECT("_"&amp;_xlfn.XLOOKUP(BL$2,WatchbillMONTHLY!$A$88:$U$88,OFFSET(WatchbillMONTHLY!$A$88:$U$88,1,2))),INDIRECT("_"&amp;_xlfn.XLOOKUP(BL$2,WatchbillMONTHLY!$A$88:$U$88,OFFSET(WatchbillMONTHLY!$A$88:$U$88,1,2))))=$A14,_xlfn.XLOOKUP(BL$2,WatchbillMONTHLY!$A$88:$U$88,OFFSET(WatchbillMONTHLY!$A$88:$U$88,1,2)),FALSE),TRUE,FALSE)),
FALSE),FALSE)</f>
        <v>0</v>
      </c>
      <c r="BM14" s="209" t="b" cm="1">
        <f t="array" aca="1" ref="BM14" ca="1">IF(AND($A14 &gt; 0, AF14 &gt; 0,BM$2&lt;MiscFormulas!$A$5+1),
_xlfn.IFNA(
_xlfn.IFNA(
_xlfn.IFNA(
_xlfn.IFNA(
_xlfn.IFNA(
_xlfn.IFNA(
IF(_xlfn.XLOOKUP(BM$2,WatchbillMONTHLY!$A$3:$U$3,OFFSET(WatchbillMONTHLY!$A$3:$U$3,1,2))=IF(_xlfn.XLOOKUP($A14,INDIRECT("_"&amp;_xlfn.XLOOKUP(BM$2,WatchbillMONTHLY!$A$3:$U$3,OFFSET(WatchbillMONTHLY!$A$3:$U$3,1,2))),INDIRECT("_"&amp;_xlfn.XLOOKUP(BM$2,WatchbillMONTHLY!$A$3:$U$3,OFFSET(WatchbillMONTHLY!$A$3:$U$3,1,2))))=$A14,_xlfn.XLOOKUP(BM$2,WatchbillMONTHLY!$A$3:$U$3,OFFSET(WatchbillMONTHLY!$A$3:$U$3,1,2)),FALSE),TRUE,FALSE),
IF(_xlfn.XLOOKUP(BM$2,WatchbillMONTHLY!$A$20:$U$20,OFFSET(WatchbillMONTHLY!$A$20:$U$20,1,2))=IF(_xlfn.XLOOKUP($A14,INDIRECT("_"&amp;_xlfn.XLOOKUP(BM$2,WatchbillMONTHLY!$A$20:$U$20,OFFSET(WatchbillMONTHLY!$A$20:$U$20,1,2))),INDIRECT("_"&amp;_xlfn.XLOOKUP(BM$2,WatchbillMONTHLY!$A$20:$U$20,OFFSET(WatchbillMONTHLY!$A$20:$U$20,1,2))))=$A14,_xlfn.XLOOKUP(BM$2,WatchbillMONTHLY!$A$20:$U$20,OFFSET(WatchbillMONTHLY!$A$20:$U$20,1,2)),FALSE),TRUE,FALSE)),
IF(_xlfn.XLOOKUP(BM$2,WatchbillMONTHLY!$A$37:$U$37,OFFSET(WatchbillMONTHLY!$A$37:$U$37,1,2))=IF(_xlfn.XLOOKUP($A14,INDIRECT("_"&amp;_xlfn.XLOOKUP(BM$2,WatchbillMONTHLY!$A$37:$U$37,OFFSET(WatchbillMONTHLY!$A$37:$U$37,1,2))),INDIRECT("_"&amp;_xlfn.XLOOKUP(BM$2,WatchbillMONTHLY!$A$37:$U$37,OFFSET(WatchbillMONTHLY!$A$37:$U$37,1,2))))=$A14,_xlfn.XLOOKUP(BM$2,WatchbillMONTHLY!$A$37:$U$37,OFFSET(WatchbillMONTHLY!$A$37:$U$37,1,2)),FALSE),TRUE,FALSE)),
IF(_xlfn.XLOOKUP(BM$2,WatchbillMONTHLY!$A$54:$U$54,OFFSET(WatchbillMONTHLY!$A$54:$U$54,1,2))=IF(_xlfn.XLOOKUP($A14,INDIRECT("_"&amp;_xlfn.XLOOKUP(BM$2,WatchbillMONTHLY!$A$54:$U$54,OFFSET(WatchbillMONTHLY!$A$54:$U$54,1,2))),INDIRECT("_"&amp;_xlfn.XLOOKUP(BM$2,WatchbillMONTHLY!$A$54:$U$54,OFFSET(WatchbillMONTHLY!$A$54:$U$54,1,2))))=$A14,_xlfn.XLOOKUP(BM$2,WatchbillMONTHLY!$A$54:$U$54,OFFSET(WatchbillMONTHLY!$A$54:$U$54,1,2)),FALSE),TRUE,FALSE)),
IF(_xlfn.XLOOKUP(BM$2,WatchbillMONTHLY!$A$71:$U$71,OFFSET(WatchbillMONTHLY!$A$71:$U$71,1,2))=IF(_xlfn.XLOOKUP($A14,INDIRECT("_"&amp;_xlfn.XLOOKUP(BM$2,WatchbillMONTHLY!$A$71:$U$71,OFFSET(WatchbillMONTHLY!$A$71:$U$71,1,2))),INDIRECT("_"&amp;_xlfn.XLOOKUP(BM$2,WatchbillMONTHLY!$A$71:$U$71,OFFSET(WatchbillMONTHLY!$A$71:$U$71,1,2))))=$A14,_xlfn.XLOOKUP(BM$2,WatchbillMONTHLY!$A$71:$U$71,OFFSET(WatchbillMONTHLY!$A$71:$U$71,1,2)),FALSE),TRUE,FALSE)),
IF(_xlfn.XLOOKUP(BM$2,WatchbillMONTHLY!$A$88:$U$88,OFFSET(WatchbillMONTHLY!$A$88:$U$88,1,2))=IF(_xlfn.XLOOKUP($A14,INDIRECT("_"&amp;_xlfn.XLOOKUP(BM$2,WatchbillMONTHLY!$A$88:$U$88,OFFSET(WatchbillMONTHLY!$A$88:$U$88,1,2))),INDIRECT("_"&amp;_xlfn.XLOOKUP(BM$2,WatchbillMONTHLY!$A$88:$U$88,OFFSET(WatchbillMONTHLY!$A$88:$U$88,1,2))))=$A14,_xlfn.XLOOKUP(BM$2,WatchbillMONTHLY!$A$88:$U$88,OFFSET(WatchbillMONTHLY!$A$88:$U$88,1,2)),FALSE),TRUE,FALSE)),
FALSE),FALSE)</f>
        <v>0</v>
      </c>
      <c r="BN14" s="209" t="b" cm="1">
        <f t="array" aca="1" ref="BN14" ca="1">IF(AND($A14 &gt; 0, AG14 &gt; 0,BN$2&lt;MiscFormulas!$A$5+1),
_xlfn.IFNA(
_xlfn.IFNA(
_xlfn.IFNA(
_xlfn.IFNA(
_xlfn.IFNA(
_xlfn.IFNA(
IF(_xlfn.XLOOKUP(BN$2,WatchbillMONTHLY!$A$3:$U$3,OFFSET(WatchbillMONTHLY!$A$3:$U$3,1,2))=IF(_xlfn.XLOOKUP($A14,INDIRECT("_"&amp;_xlfn.XLOOKUP(BN$2,WatchbillMONTHLY!$A$3:$U$3,OFFSET(WatchbillMONTHLY!$A$3:$U$3,1,2))),INDIRECT("_"&amp;_xlfn.XLOOKUP(BN$2,WatchbillMONTHLY!$A$3:$U$3,OFFSET(WatchbillMONTHLY!$A$3:$U$3,1,2))))=$A14,_xlfn.XLOOKUP(BN$2,WatchbillMONTHLY!$A$3:$U$3,OFFSET(WatchbillMONTHLY!$A$3:$U$3,1,2)),FALSE),TRUE,FALSE),
IF(_xlfn.XLOOKUP(BN$2,WatchbillMONTHLY!$A$20:$U$20,OFFSET(WatchbillMONTHLY!$A$20:$U$20,1,2))=IF(_xlfn.XLOOKUP($A14,INDIRECT("_"&amp;_xlfn.XLOOKUP(BN$2,WatchbillMONTHLY!$A$20:$U$20,OFFSET(WatchbillMONTHLY!$A$20:$U$20,1,2))),INDIRECT("_"&amp;_xlfn.XLOOKUP(BN$2,WatchbillMONTHLY!$A$20:$U$20,OFFSET(WatchbillMONTHLY!$A$20:$U$20,1,2))))=$A14,_xlfn.XLOOKUP(BN$2,WatchbillMONTHLY!$A$20:$U$20,OFFSET(WatchbillMONTHLY!$A$20:$U$20,1,2)),FALSE),TRUE,FALSE)),
IF(_xlfn.XLOOKUP(BN$2,WatchbillMONTHLY!$A$37:$U$37,OFFSET(WatchbillMONTHLY!$A$37:$U$37,1,2))=IF(_xlfn.XLOOKUP($A14,INDIRECT("_"&amp;_xlfn.XLOOKUP(BN$2,WatchbillMONTHLY!$A$37:$U$37,OFFSET(WatchbillMONTHLY!$A$37:$U$37,1,2))),INDIRECT("_"&amp;_xlfn.XLOOKUP(BN$2,WatchbillMONTHLY!$A$37:$U$37,OFFSET(WatchbillMONTHLY!$A$37:$U$37,1,2))))=$A14,_xlfn.XLOOKUP(BN$2,WatchbillMONTHLY!$A$37:$U$37,OFFSET(WatchbillMONTHLY!$A$37:$U$37,1,2)),FALSE),TRUE,FALSE)),
IF(_xlfn.XLOOKUP(BN$2,WatchbillMONTHLY!$A$54:$U$54,OFFSET(WatchbillMONTHLY!$A$54:$U$54,1,2))=IF(_xlfn.XLOOKUP($A14,INDIRECT("_"&amp;_xlfn.XLOOKUP(BN$2,WatchbillMONTHLY!$A$54:$U$54,OFFSET(WatchbillMONTHLY!$A$54:$U$54,1,2))),INDIRECT("_"&amp;_xlfn.XLOOKUP(BN$2,WatchbillMONTHLY!$A$54:$U$54,OFFSET(WatchbillMONTHLY!$A$54:$U$54,1,2))))=$A14,_xlfn.XLOOKUP(BN$2,WatchbillMONTHLY!$A$54:$U$54,OFFSET(WatchbillMONTHLY!$A$54:$U$54,1,2)),FALSE),TRUE,FALSE)),
IF(_xlfn.XLOOKUP(BN$2,WatchbillMONTHLY!$A$71:$U$71,OFFSET(WatchbillMONTHLY!$A$71:$U$71,1,2))=IF(_xlfn.XLOOKUP($A14,INDIRECT("_"&amp;_xlfn.XLOOKUP(BN$2,WatchbillMONTHLY!$A$71:$U$71,OFFSET(WatchbillMONTHLY!$A$71:$U$71,1,2))),INDIRECT("_"&amp;_xlfn.XLOOKUP(BN$2,WatchbillMONTHLY!$A$71:$U$71,OFFSET(WatchbillMONTHLY!$A$71:$U$71,1,2))))=$A14,_xlfn.XLOOKUP(BN$2,WatchbillMONTHLY!$A$71:$U$71,OFFSET(WatchbillMONTHLY!$A$71:$U$71,1,2)),FALSE),TRUE,FALSE)),
IF(_xlfn.XLOOKUP(BN$2,WatchbillMONTHLY!$A$88:$U$88,OFFSET(WatchbillMONTHLY!$A$88:$U$88,1,2))=IF(_xlfn.XLOOKUP($A14,INDIRECT("_"&amp;_xlfn.XLOOKUP(BN$2,WatchbillMONTHLY!$A$88:$U$88,OFFSET(WatchbillMONTHLY!$A$88:$U$88,1,2))),INDIRECT("_"&amp;_xlfn.XLOOKUP(BN$2,WatchbillMONTHLY!$A$88:$U$88,OFFSET(WatchbillMONTHLY!$A$88:$U$88,1,2))))=$A14,_xlfn.XLOOKUP(BN$2,WatchbillMONTHLY!$A$88:$U$88,OFFSET(WatchbillMONTHLY!$A$88:$U$88,1,2)),FALSE),TRUE,FALSE)),
FALSE),FALSE)</f>
        <v>0</v>
      </c>
      <c r="BO14" s="209" t="b" cm="1">
        <f t="array" aca="1" ref="BO14" ca="1">IF(
    AND($A14 &gt; 0, AH14 &gt; 0,BO$2&lt;MiscFormulas!$A$5+1),
    ISNUMBER(
        MATCH($A14,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4" s="210"/>
    </row>
    <row r="15" spans="1:73" x14ac:dyDescent="0.35">
      <c r="A15" t="str">
        <v>EX5 BandCamp, O.</v>
      </c>
      <c r="B15" s="214" t="str">
        <v>EX5 BandCamp, OneGirl</v>
      </c>
      <c r="C15" s="218"/>
      <c r="D15" s="230"/>
      <c r="E15" s="231"/>
      <c r="F15" s="231"/>
      <c r="G15" s="231"/>
      <c r="H15" s="231"/>
      <c r="I15" s="231"/>
      <c r="J15" s="231" t="s">
        <v>266</v>
      </c>
      <c r="K15" s="231"/>
      <c r="L15" s="231"/>
      <c r="M15" s="231"/>
      <c r="N15" s="231"/>
      <c r="O15" s="231"/>
      <c r="P15" s="231"/>
      <c r="Q15" s="231"/>
      <c r="R15" s="231"/>
      <c r="S15" s="231" t="s">
        <v>266</v>
      </c>
      <c r="T15" s="231"/>
      <c r="U15" s="231"/>
      <c r="V15" s="231"/>
      <c r="W15" s="231"/>
      <c r="X15" s="231"/>
      <c r="Y15" s="231"/>
      <c r="Z15" s="231" t="s">
        <v>266</v>
      </c>
      <c r="AA15" s="231"/>
      <c r="AB15" s="231"/>
      <c r="AC15" s="231"/>
      <c r="AD15" s="231"/>
      <c r="AE15" s="231"/>
      <c r="AF15" s="231"/>
      <c r="AG15" s="231"/>
      <c r="AH15" s="179"/>
      <c r="AI15" s="209"/>
      <c r="AJ15" s="209" t="str" cm="1">
        <f t="array" aca="1" ref="AJ15" ca="1">IF(OR(AK15:BN15=TRUE),$A15&amp;" :  ","")&amp;_xlfn.TEXTJOIN(" | ",TRUE,IF(AK15:BN15=TRUE,$AK$2:$BN$2,""))</f>
        <v/>
      </c>
      <c r="AK15" s="209" t="b" cm="1">
        <f t="array" aca="1" ref="AK15" ca="1">IF(AND($A15 &gt; 0, D15 &gt; 0,AK$2&lt;MiscFormulas!$A$5+1),
_xlfn.IFNA(
_xlfn.IFNA(
_xlfn.IFNA(
_xlfn.IFNA(
_xlfn.IFNA(
_xlfn.IFNA(
IF(_xlfn.XLOOKUP(AK$2,WatchbillMONTHLY!$A$3:$U$3,OFFSET(WatchbillMONTHLY!$A$3:$U$3,1,2))=IF(_xlfn.XLOOKUP($A15,INDIRECT("_"&amp;_xlfn.XLOOKUP(AK$2,WatchbillMONTHLY!$A$3:$U$3,OFFSET(WatchbillMONTHLY!$A$3:$U$3,1,2))),INDIRECT("_"&amp;_xlfn.XLOOKUP(AK$2,WatchbillMONTHLY!$A$3:$U$3,OFFSET(WatchbillMONTHLY!$A$3:$U$3,1,2))))=$A15,_xlfn.XLOOKUP(AK$2,WatchbillMONTHLY!$A$3:$U$3,OFFSET(WatchbillMONTHLY!$A$3:$U$3,1,2)),FALSE),TRUE,FALSE),
IF(_xlfn.XLOOKUP(AK$2,WatchbillMONTHLY!$A$20:$U$20,OFFSET(WatchbillMONTHLY!$A$20:$U$20,1,2))=IF(_xlfn.XLOOKUP($A15,INDIRECT("_"&amp;_xlfn.XLOOKUP(AK$2,WatchbillMONTHLY!$A$20:$U$20,OFFSET(WatchbillMONTHLY!$A$20:$U$20,1,2))),INDIRECT("_"&amp;_xlfn.XLOOKUP(AK$2,WatchbillMONTHLY!$A$20:$U$20,OFFSET(WatchbillMONTHLY!$A$20:$U$20,1,2))))=$A15,_xlfn.XLOOKUP(AK$2,WatchbillMONTHLY!$A$20:$U$20,OFFSET(WatchbillMONTHLY!$A$20:$U$20,1,2)),FALSE),TRUE,FALSE)),
IF(_xlfn.XLOOKUP(AK$2,WatchbillMONTHLY!$A$37:$U$37,OFFSET(WatchbillMONTHLY!$A$37:$U$37,1,2))=IF(_xlfn.XLOOKUP($A15,INDIRECT("_"&amp;_xlfn.XLOOKUP(AK$2,WatchbillMONTHLY!$A$37:$U$37,OFFSET(WatchbillMONTHLY!$A$37:$U$37,1,2))),INDIRECT("_"&amp;_xlfn.XLOOKUP(AK$2,WatchbillMONTHLY!$A$37:$U$37,OFFSET(WatchbillMONTHLY!$A$37:$U$37,1,2))))=$A15,_xlfn.XLOOKUP(AK$2,WatchbillMONTHLY!$A$37:$U$37,OFFSET(WatchbillMONTHLY!$A$37:$U$37,1,2)),FALSE),TRUE,FALSE)),
IF(_xlfn.XLOOKUP(AK$2,WatchbillMONTHLY!$A$54:$U$54,OFFSET(WatchbillMONTHLY!$A$54:$U$54,1,2))=IF(_xlfn.XLOOKUP($A15,INDIRECT("_"&amp;_xlfn.XLOOKUP(AK$2,WatchbillMONTHLY!$A$54:$U$54,OFFSET(WatchbillMONTHLY!$A$54:$U$54,1,2))),INDIRECT("_"&amp;_xlfn.XLOOKUP(AK$2,WatchbillMONTHLY!$A$54:$U$54,OFFSET(WatchbillMONTHLY!$A$54:$U$54,1,2))))=$A15,_xlfn.XLOOKUP(AK$2,WatchbillMONTHLY!$A$54:$U$54,OFFSET(WatchbillMONTHLY!$A$54:$U$54,1,2)),FALSE),TRUE,FALSE)),
IF(_xlfn.XLOOKUP(AK$2,WatchbillMONTHLY!$A$71:$U$71,OFFSET(WatchbillMONTHLY!$A$71:$U$71,1,2))=IF(_xlfn.XLOOKUP($A15,INDIRECT("_"&amp;_xlfn.XLOOKUP(AK$2,WatchbillMONTHLY!$A$71:$U$71,OFFSET(WatchbillMONTHLY!$A$71:$U$71,1,2))),INDIRECT("_"&amp;_xlfn.XLOOKUP(AK$2,WatchbillMONTHLY!$A$71:$U$71,OFFSET(WatchbillMONTHLY!$A$71:$U$71,1,2))))=$A15,_xlfn.XLOOKUP(AK$2,WatchbillMONTHLY!$A$71:$U$71,OFFSET(WatchbillMONTHLY!$A$71:$U$71,1,2)),FALSE),TRUE,FALSE)),
IF(_xlfn.XLOOKUP(AK$2,WatchbillMONTHLY!$A$88:$U$88,OFFSET(WatchbillMONTHLY!$A$88:$U$88,1,2))=IF(_xlfn.XLOOKUP($A15,INDIRECT("_"&amp;_xlfn.XLOOKUP(AK$2,WatchbillMONTHLY!$A$88:$U$88,OFFSET(WatchbillMONTHLY!$A$88:$U$88,1,2))),INDIRECT("_"&amp;_xlfn.XLOOKUP(AK$2,WatchbillMONTHLY!$A$88:$U$88,OFFSET(WatchbillMONTHLY!$A$88:$U$88,1,2))))=$A15,_xlfn.XLOOKUP(AK$2,WatchbillMONTHLY!$A$88:$U$88,OFFSET(WatchbillMONTHLY!$A$88:$U$88,1,2)),FALSE),TRUE,FALSE)),
FALSE),FALSE)</f>
        <v>0</v>
      </c>
      <c r="AL15" s="209" t="b" cm="1">
        <f t="array" aca="1" ref="AL15" ca="1">IF(AND($A15 &gt; 0, E15 &gt; 0,AL$2&lt;MiscFormulas!$A$5+1),
_xlfn.IFNA(
_xlfn.IFNA(
_xlfn.IFNA(
_xlfn.IFNA(
_xlfn.IFNA(
_xlfn.IFNA(
IF(_xlfn.XLOOKUP(AL$2,WatchbillMONTHLY!$A$3:$U$3,OFFSET(WatchbillMONTHLY!$A$3:$U$3,1,2))=IF(_xlfn.XLOOKUP($A15,INDIRECT("_"&amp;_xlfn.XLOOKUP(AL$2,WatchbillMONTHLY!$A$3:$U$3,OFFSET(WatchbillMONTHLY!$A$3:$U$3,1,2))),INDIRECT("_"&amp;_xlfn.XLOOKUP(AL$2,WatchbillMONTHLY!$A$3:$U$3,OFFSET(WatchbillMONTHLY!$A$3:$U$3,1,2))))=$A15,_xlfn.XLOOKUP(AL$2,WatchbillMONTHLY!$A$3:$U$3,OFFSET(WatchbillMONTHLY!$A$3:$U$3,1,2)),FALSE),TRUE,FALSE),
IF(_xlfn.XLOOKUP(AL$2,WatchbillMONTHLY!$A$20:$U$20,OFFSET(WatchbillMONTHLY!$A$20:$U$20,1,2))=IF(_xlfn.XLOOKUP($A15,INDIRECT("_"&amp;_xlfn.XLOOKUP(AL$2,WatchbillMONTHLY!$A$20:$U$20,OFFSET(WatchbillMONTHLY!$A$20:$U$20,1,2))),INDIRECT("_"&amp;_xlfn.XLOOKUP(AL$2,WatchbillMONTHLY!$A$20:$U$20,OFFSET(WatchbillMONTHLY!$A$20:$U$20,1,2))))=$A15,_xlfn.XLOOKUP(AL$2,WatchbillMONTHLY!$A$20:$U$20,OFFSET(WatchbillMONTHLY!$A$20:$U$20,1,2)),FALSE),TRUE,FALSE)),
IF(_xlfn.XLOOKUP(AL$2,WatchbillMONTHLY!$A$37:$U$37,OFFSET(WatchbillMONTHLY!$A$37:$U$37,1,2))=IF(_xlfn.XLOOKUP($A15,INDIRECT("_"&amp;_xlfn.XLOOKUP(AL$2,WatchbillMONTHLY!$A$37:$U$37,OFFSET(WatchbillMONTHLY!$A$37:$U$37,1,2))),INDIRECT("_"&amp;_xlfn.XLOOKUP(AL$2,WatchbillMONTHLY!$A$37:$U$37,OFFSET(WatchbillMONTHLY!$A$37:$U$37,1,2))))=$A15,_xlfn.XLOOKUP(AL$2,WatchbillMONTHLY!$A$37:$U$37,OFFSET(WatchbillMONTHLY!$A$37:$U$37,1,2)),FALSE),TRUE,FALSE)),
IF(_xlfn.XLOOKUP(AL$2,WatchbillMONTHLY!$A$54:$U$54,OFFSET(WatchbillMONTHLY!$A$54:$U$54,1,2))=IF(_xlfn.XLOOKUP($A15,INDIRECT("_"&amp;_xlfn.XLOOKUP(AL$2,WatchbillMONTHLY!$A$54:$U$54,OFFSET(WatchbillMONTHLY!$A$54:$U$54,1,2))),INDIRECT("_"&amp;_xlfn.XLOOKUP(AL$2,WatchbillMONTHLY!$A$54:$U$54,OFFSET(WatchbillMONTHLY!$A$54:$U$54,1,2))))=$A15,_xlfn.XLOOKUP(AL$2,WatchbillMONTHLY!$A$54:$U$54,OFFSET(WatchbillMONTHLY!$A$54:$U$54,1,2)),FALSE),TRUE,FALSE)),
IF(_xlfn.XLOOKUP(AL$2,WatchbillMONTHLY!$A$71:$U$71,OFFSET(WatchbillMONTHLY!$A$71:$U$71,1,2))=IF(_xlfn.XLOOKUP($A15,INDIRECT("_"&amp;_xlfn.XLOOKUP(AL$2,WatchbillMONTHLY!$A$71:$U$71,OFFSET(WatchbillMONTHLY!$A$71:$U$71,1,2))),INDIRECT("_"&amp;_xlfn.XLOOKUP(AL$2,WatchbillMONTHLY!$A$71:$U$71,OFFSET(WatchbillMONTHLY!$A$71:$U$71,1,2))))=$A15,_xlfn.XLOOKUP(AL$2,WatchbillMONTHLY!$A$71:$U$71,OFFSET(WatchbillMONTHLY!$A$71:$U$71,1,2)),FALSE),TRUE,FALSE)),
IF(_xlfn.XLOOKUP(AL$2,WatchbillMONTHLY!$A$88:$U$88,OFFSET(WatchbillMONTHLY!$A$88:$U$88,1,2))=IF(_xlfn.XLOOKUP($A15,INDIRECT("_"&amp;_xlfn.XLOOKUP(AL$2,WatchbillMONTHLY!$A$88:$U$88,OFFSET(WatchbillMONTHLY!$A$88:$U$88,1,2))),INDIRECT("_"&amp;_xlfn.XLOOKUP(AL$2,WatchbillMONTHLY!$A$88:$U$88,OFFSET(WatchbillMONTHLY!$A$88:$U$88,1,2))))=$A15,_xlfn.XLOOKUP(AL$2,WatchbillMONTHLY!$A$88:$U$88,OFFSET(WatchbillMONTHLY!$A$88:$U$88,1,2)),FALSE),TRUE,FALSE)),
FALSE),FALSE)</f>
        <v>0</v>
      </c>
      <c r="AM15" s="209" t="b" cm="1">
        <f t="array" aca="1" ref="AM15" ca="1">IF(AND($A15 &gt; 0, F15 &gt; 0,AM$2&lt;MiscFormulas!$A$5+1),
_xlfn.IFNA(
_xlfn.IFNA(
_xlfn.IFNA(
_xlfn.IFNA(
_xlfn.IFNA(
_xlfn.IFNA(
IF(_xlfn.XLOOKUP(AM$2,WatchbillMONTHLY!$A$3:$U$3,OFFSET(WatchbillMONTHLY!$A$3:$U$3,1,2))=IF(_xlfn.XLOOKUP($A15,INDIRECT("_"&amp;_xlfn.XLOOKUP(AM$2,WatchbillMONTHLY!$A$3:$U$3,OFFSET(WatchbillMONTHLY!$A$3:$U$3,1,2))),INDIRECT("_"&amp;_xlfn.XLOOKUP(AM$2,WatchbillMONTHLY!$A$3:$U$3,OFFSET(WatchbillMONTHLY!$A$3:$U$3,1,2))))=$A15,_xlfn.XLOOKUP(AM$2,WatchbillMONTHLY!$A$3:$U$3,OFFSET(WatchbillMONTHLY!$A$3:$U$3,1,2)),FALSE),TRUE,FALSE),
IF(_xlfn.XLOOKUP(AM$2,WatchbillMONTHLY!$A$20:$U$20,OFFSET(WatchbillMONTHLY!$A$20:$U$20,1,2))=IF(_xlfn.XLOOKUP($A15,INDIRECT("_"&amp;_xlfn.XLOOKUP(AM$2,WatchbillMONTHLY!$A$20:$U$20,OFFSET(WatchbillMONTHLY!$A$20:$U$20,1,2))),INDIRECT("_"&amp;_xlfn.XLOOKUP(AM$2,WatchbillMONTHLY!$A$20:$U$20,OFFSET(WatchbillMONTHLY!$A$20:$U$20,1,2))))=$A15,_xlfn.XLOOKUP(AM$2,WatchbillMONTHLY!$A$20:$U$20,OFFSET(WatchbillMONTHLY!$A$20:$U$20,1,2)),FALSE),TRUE,FALSE)),
IF(_xlfn.XLOOKUP(AM$2,WatchbillMONTHLY!$A$37:$U$37,OFFSET(WatchbillMONTHLY!$A$37:$U$37,1,2))=IF(_xlfn.XLOOKUP($A15,INDIRECT("_"&amp;_xlfn.XLOOKUP(AM$2,WatchbillMONTHLY!$A$37:$U$37,OFFSET(WatchbillMONTHLY!$A$37:$U$37,1,2))),INDIRECT("_"&amp;_xlfn.XLOOKUP(AM$2,WatchbillMONTHLY!$A$37:$U$37,OFFSET(WatchbillMONTHLY!$A$37:$U$37,1,2))))=$A15,_xlfn.XLOOKUP(AM$2,WatchbillMONTHLY!$A$37:$U$37,OFFSET(WatchbillMONTHLY!$A$37:$U$37,1,2)),FALSE),TRUE,FALSE)),
IF(_xlfn.XLOOKUP(AM$2,WatchbillMONTHLY!$A$54:$U$54,OFFSET(WatchbillMONTHLY!$A$54:$U$54,1,2))=IF(_xlfn.XLOOKUP($A15,INDIRECT("_"&amp;_xlfn.XLOOKUP(AM$2,WatchbillMONTHLY!$A$54:$U$54,OFFSET(WatchbillMONTHLY!$A$54:$U$54,1,2))),INDIRECT("_"&amp;_xlfn.XLOOKUP(AM$2,WatchbillMONTHLY!$A$54:$U$54,OFFSET(WatchbillMONTHLY!$A$54:$U$54,1,2))))=$A15,_xlfn.XLOOKUP(AM$2,WatchbillMONTHLY!$A$54:$U$54,OFFSET(WatchbillMONTHLY!$A$54:$U$54,1,2)),FALSE),TRUE,FALSE)),
IF(_xlfn.XLOOKUP(AM$2,WatchbillMONTHLY!$A$71:$U$71,OFFSET(WatchbillMONTHLY!$A$71:$U$71,1,2))=IF(_xlfn.XLOOKUP($A15,INDIRECT("_"&amp;_xlfn.XLOOKUP(AM$2,WatchbillMONTHLY!$A$71:$U$71,OFFSET(WatchbillMONTHLY!$A$71:$U$71,1,2))),INDIRECT("_"&amp;_xlfn.XLOOKUP(AM$2,WatchbillMONTHLY!$A$71:$U$71,OFFSET(WatchbillMONTHLY!$A$71:$U$71,1,2))))=$A15,_xlfn.XLOOKUP(AM$2,WatchbillMONTHLY!$A$71:$U$71,OFFSET(WatchbillMONTHLY!$A$71:$U$71,1,2)),FALSE),TRUE,FALSE)),
IF(_xlfn.XLOOKUP(AM$2,WatchbillMONTHLY!$A$88:$U$88,OFFSET(WatchbillMONTHLY!$A$88:$U$88,1,2))=IF(_xlfn.XLOOKUP($A15,INDIRECT("_"&amp;_xlfn.XLOOKUP(AM$2,WatchbillMONTHLY!$A$88:$U$88,OFFSET(WatchbillMONTHLY!$A$88:$U$88,1,2))),INDIRECT("_"&amp;_xlfn.XLOOKUP(AM$2,WatchbillMONTHLY!$A$88:$U$88,OFFSET(WatchbillMONTHLY!$A$88:$U$88,1,2))))=$A15,_xlfn.XLOOKUP(AM$2,WatchbillMONTHLY!$A$88:$U$88,OFFSET(WatchbillMONTHLY!$A$88:$U$88,1,2)),FALSE),TRUE,FALSE)),
FALSE),FALSE)</f>
        <v>0</v>
      </c>
      <c r="AN15" s="209" t="b" cm="1">
        <f t="array" aca="1" ref="AN15" ca="1">IF(AND($A15 &gt; 0, G15 &gt; 0,AN$2&lt;MiscFormulas!$A$5+1),
_xlfn.IFNA(
_xlfn.IFNA(
_xlfn.IFNA(
_xlfn.IFNA(
_xlfn.IFNA(
_xlfn.IFNA(
IF(_xlfn.XLOOKUP(AN$2,WatchbillMONTHLY!$A$3:$U$3,OFFSET(WatchbillMONTHLY!$A$3:$U$3,1,2))=IF(_xlfn.XLOOKUP($A15,INDIRECT("_"&amp;_xlfn.XLOOKUP(AN$2,WatchbillMONTHLY!$A$3:$U$3,OFFSET(WatchbillMONTHLY!$A$3:$U$3,1,2))),INDIRECT("_"&amp;_xlfn.XLOOKUP(AN$2,WatchbillMONTHLY!$A$3:$U$3,OFFSET(WatchbillMONTHLY!$A$3:$U$3,1,2))))=$A15,_xlfn.XLOOKUP(AN$2,WatchbillMONTHLY!$A$3:$U$3,OFFSET(WatchbillMONTHLY!$A$3:$U$3,1,2)),FALSE),TRUE,FALSE),
IF(_xlfn.XLOOKUP(AN$2,WatchbillMONTHLY!$A$20:$U$20,OFFSET(WatchbillMONTHLY!$A$20:$U$20,1,2))=IF(_xlfn.XLOOKUP($A15,INDIRECT("_"&amp;_xlfn.XLOOKUP(AN$2,WatchbillMONTHLY!$A$20:$U$20,OFFSET(WatchbillMONTHLY!$A$20:$U$20,1,2))),INDIRECT("_"&amp;_xlfn.XLOOKUP(AN$2,WatchbillMONTHLY!$A$20:$U$20,OFFSET(WatchbillMONTHLY!$A$20:$U$20,1,2))))=$A15,_xlfn.XLOOKUP(AN$2,WatchbillMONTHLY!$A$20:$U$20,OFFSET(WatchbillMONTHLY!$A$20:$U$20,1,2)),FALSE),TRUE,FALSE)),
IF(_xlfn.XLOOKUP(AN$2,WatchbillMONTHLY!$A$37:$U$37,OFFSET(WatchbillMONTHLY!$A$37:$U$37,1,2))=IF(_xlfn.XLOOKUP($A15,INDIRECT("_"&amp;_xlfn.XLOOKUP(AN$2,WatchbillMONTHLY!$A$37:$U$37,OFFSET(WatchbillMONTHLY!$A$37:$U$37,1,2))),INDIRECT("_"&amp;_xlfn.XLOOKUP(AN$2,WatchbillMONTHLY!$A$37:$U$37,OFFSET(WatchbillMONTHLY!$A$37:$U$37,1,2))))=$A15,_xlfn.XLOOKUP(AN$2,WatchbillMONTHLY!$A$37:$U$37,OFFSET(WatchbillMONTHLY!$A$37:$U$37,1,2)),FALSE),TRUE,FALSE)),
IF(_xlfn.XLOOKUP(AN$2,WatchbillMONTHLY!$A$54:$U$54,OFFSET(WatchbillMONTHLY!$A$54:$U$54,1,2))=IF(_xlfn.XLOOKUP($A15,INDIRECT("_"&amp;_xlfn.XLOOKUP(AN$2,WatchbillMONTHLY!$A$54:$U$54,OFFSET(WatchbillMONTHLY!$A$54:$U$54,1,2))),INDIRECT("_"&amp;_xlfn.XLOOKUP(AN$2,WatchbillMONTHLY!$A$54:$U$54,OFFSET(WatchbillMONTHLY!$A$54:$U$54,1,2))))=$A15,_xlfn.XLOOKUP(AN$2,WatchbillMONTHLY!$A$54:$U$54,OFFSET(WatchbillMONTHLY!$A$54:$U$54,1,2)),FALSE),TRUE,FALSE)),
IF(_xlfn.XLOOKUP(AN$2,WatchbillMONTHLY!$A$71:$U$71,OFFSET(WatchbillMONTHLY!$A$71:$U$71,1,2))=IF(_xlfn.XLOOKUP($A15,INDIRECT("_"&amp;_xlfn.XLOOKUP(AN$2,WatchbillMONTHLY!$A$71:$U$71,OFFSET(WatchbillMONTHLY!$A$71:$U$71,1,2))),INDIRECT("_"&amp;_xlfn.XLOOKUP(AN$2,WatchbillMONTHLY!$A$71:$U$71,OFFSET(WatchbillMONTHLY!$A$71:$U$71,1,2))))=$A15,_xlfn.XLOOKUP(AN$2,WatchbillMONTHLY!$A$71:$U$71,OFFSET(WatchbillMONTHLY!$A$71:$U$71,1,2)),FALSE),TRUE,FALSE)),
IF(_xlfn.XLOOKUP(AN$2,WatchbillMONTHLY!$A$88:$U$88,OFFSET(WatchbillMONTHLY!$A$88:$U$88,1,2))=IF(_xlfn.XLOOKUP($A15,INDIRECT("_"&amp;_xlfn.XLOOKUP(AN$2,WatchbillMONTHLY!$A$88:$U$88,OFFSET(WatchbillMONTHLY!$A$88:$U$88,1,2))),INDIRECT("_"&amp;_xlfn.XLOOKUP(AN$2,WatchbillMONTHLY!$A$88:$U$88,OFFSET(WatchbillMONTHLY!$A$88:$U$88,1,2))))=$A15,_xlfn.XLOOKUP(AN$2,WatchbillMONTHLY!$A$88:$U$88,OFFSET(WatchbillMONTHLY!$A$88:$U$88,1,2)),FALSE),TRUE,FALSE)),
FALSE),FALSE)</f>
        <v>0</v>
      </c>
      <c r="AO15" s="209" t="b" cm="1">
        <f t="array" aca="1" ref="AO15" ca="1">IF(AND($A15 &gt; 0, H15 &gt; 0,AO$2&lt;MiscFormulas!$A$5+1),
_xlfn.IFNA(
_xlfn.IFNA(
_xlfn.IFNA(
_xlfn.IFNA(
_xlfn.IFNA(
_xlfn.IFNA(
IF(_xlfn.XLOOKUP(AO$2,WatchbillMONTHLY!$A$3:$U$3,OFFSET(WatchbillMONTHLY!$A$3:$U$3,1,2))=IF(_xlfn.XLOOKUP($A15,INDIRECT("_"&amp;_xlfn.XLOOKUP(AO$2,WatchbillMONTHLY!$A$3:$U$3,OFFSET(WatchbillMONTHLY!$A$3:$U$3,1,2))),INDIRECT("_"&amp;_xlfn.XLOOKUP(AO$2,WatchbillMONTHLY!$A$3:$U$3,OFFSET(WatchbillMONTHLY!$A$3:$U$3,1,2))))=$A15,_xlfn.XLOOKUP(AO$2,WatchbillMONTHLY!$A$3:$U$3,OFFSET(WatchbillMONTHLY!$A$3:$U$3,1,2)),FALSE),TRUE,FALSE),
IF(_xlfn.XLOOKUP(AO$2,WatchbillMONTHLY!$A$20:$U$20,OFFSET(WatchbillMONTHLY!$A$20:$U$20,1,2))=IF(_xlfn.XLOOKUP($A15,INDIRECT("_"&amp;_xlfn.XLOOKUP(AO$2,WatchbillMONTHLY!$A$20:$U$20,OFFSET(WatchbillMONTHLY!$A$20:$U$20,1,2))),INDIRECT("_"&amp;_xlfn.XLOOKUP(AO$2,WatchbillMONTHLY!$A$20:$U$20,OFFSET(WatchbillMONTHLY!$A$20:$U$20,1,2))))=$A15,_xlfn.XLOOKUP(AO$2,WatchbillMONTHLY!$A$20:$U$20,OFFSET(WatchbillMONTHLY!$A$20:$U$20,1,2)),FALSE),TRUE,FALSE)),
IF(_xlfn.XLOOKUP(AO$2,WatchbillMONTHLY!$A$37:$U$37,OFFSET(WatchbillMONTHLY!$A$37:$U$37,1,2))=IF(_xlfn.XLOOKUP($A15,INDIRECT("_"&amp;_xlfn.XLOOKUP(AO$2,WatchbillMONTHLY!$A$37:$U$37,OFFSET(WatchbillMONTHLY!$A$37:$U$37,1,2))),INDIRECT("_"&amp;_xlfn.XLOOKUP(AO$2,WatchbillMONTHLY!$A$37:$U$37,OFFSET(WatchbillMONTHLY!$A$37:$U$37,1,2))))=$A15,_xlfn.XLOOKUP(AO$2,WatchbillMONTHLY!$A$37:$U$37,OFFSET(WatchbillMONTHLY!$A$37:$U$37,1,2)),FALSE),TRUE,FALSE)),
IF(_xlfn.XLOOKUP(AO$2,WatchbillMONTHLY!$A$54:$U$54,OFFSET(WatchbillMONTHLY!$A$54:$U$54,1,2))=IF(_xlfn.XLOOKUP($A15,INDIRECT("_"&amp;_xlfn.XLOOKUP(AO$2,WatchbillMONTHLY!$A$54:$U$54,OFFSET(WatchbillMONTHLY!$A$54:$U$54,1,2))),INDIRECT("_"&amp;_xlfn.XLOOKUP(AO$2,WatchbillMONTHLY!$A$54:$U$54,OFFSET(WatchbillMONTHLY!$A$54:$U$54,1,2))))=$A15,_xlfn.XLOOKUP(AO$2,WatchbillMONTHLY!$A$54:$U$54,OFFSET(WatchbillMONTHLY!$A$54:$U$54,1,2)),FALSE),TRUE,FALSE)),
IF(_xlfn.XLOOKUP(AO$2,WatchbillMONTHLY!$A$71:$U$71,OFFSET(WatchbillMONTHLY!$A$71:$U$71,1,2))=IF(_xlfn.XLOOKUP($A15,INDIRECT("_"&amp;_xlfn.XLOOKUP(AO$2,WatchbillMONTHLY!$A$71:$U$71,OFFSET(WatchbillMONTHLY!$A$71:$U$71,1,2))),INDIRECT("_"&amp;_xlfn.XLOOKUP(AO$2,WatchbillMONTHLY!$A$71:$U$71,OFFSET(WatchbillMONTHLY!$A$71:$U$71,1,2))))=$A15,_xlfn.XLOOKUP(AO$2,WatchbillMONTHLY!$A$71:$U$71,OFFSET(WatchbillMONTHLY!$A$71:$U$71,1,2)),FALSE),TRUE,FALSE)),
IF(_xlfn.XLOOKUP(AO$2,WatchbillMONTHLY!$A$88:$U$88,OFFSET(WatchbillMONTHLY!$A$88:$U$88,1,2))=IF(_xlfn.XLOOKUP($A15,INDIRECT("_"&amp;_xlfn.XLOOKUP(AO$2,WatchbillMONTHLY!$A$88:$U$88,OFFSET(WatchbillMONTHLY!$A$88:$U$88,1,2))),INDIRECT("_"&amp;_xlfn.XLOOKUP(AO$2,WatchbillMONTHLY!$A$88:$U$88,OFFSET(WatchbillMONTHLY!$A$88:$U$88,1,2))))=$A15,_xlfn.XLOOKUP(AO$2,WatchbillMONTHLY!$A$88:$U$88,OFFSET(WatchbillMONTHLY!$A$88:$U$88,1,2)),FALSE),TRUE,FALSE)),
FALSE),FALSE)</f>
        <v>0</v>
      </c>
      <c r="AP15" s="209" t="b" cm="1">
        <f t="array" aca="1" ref="AP15" ca="1">IF(AND($A15 &gt; 0, I15 &gt; 0,AP$2&lt;MiscFormulas!$A$5+1),
_xlfn.IFNA(
_xlfn.IFNA(
_xlfn.IFNA(
_xlfn.IFNA(
_xlfn.IFNA(
_xlfn.IFNA(
IF(_xlfn.XLOOKUP(AP$2,WatchbillMONTHLY!$A$3:$U$3,OFFSET(WatchbillMONTHLY!$A$3:$U$3,1,2))=IF(_xlfn.XLOOKUP($A15,INDIRECT("_"&amp;_xlfn.XLOOKUP(AP$2,WatchbillMONTHLY!$A$3:$U$3,OFFSET(WatchbillMONTHLY!$A$3:$U$3,1,2))),INDIRECT("_"&amp;_xlfn.XLOOKUP(AP$2,WatchbillMONTHLY!$A$3:$U$3,OFFSET(WatchbillMONTHLY!$A$3:$U$3,1,2))))=$A15,_xlfn.XLOOKUP(AP$2,WatchbillMONTHLY!$A$3:$U$3,OFFSET(WatchbillMONTHLY!$A$3:$U$3,1,2)),FALSE),TRUE,FALSE),
IF(_xlfn.XLOOKUP(AP$2,WatchbillMONTHLY!$A$20:$U$20,OFFSET(WatchbillMONTHLY!$A$20:$U$20,1,2))=IF(_xlfn.XLOOKUP($A15,INDIRECT("_"&amp;_xlfn.XLOOKUP(AP$2,WatchbillMONTHLY!$A$20:$U$20,OFFSET(WatchbillMONTHLY!$A$20:$U$20,1,2))),INDIRECT("_"&amp;_xlfn.XLOOKUP(AP$2,WatchbillMONTHLY!$A$20:$U$20,OFFSET(WatchbillMONTHLY!$A$20:$U$20,1,2))))=$A15,_xlfn.XLOOKUP(AP$2,WatchbillMONTHLY!$A$20:$U$20,OFFSET(WatchbillMONTHLY!$A$20:$U$20,1,2)),FALSE),TRUE,FALSE)),
IF(_xlfn.XLOOKUP(AP$2,WatchbillMONTHLY!$A$37:$U$37,OFFSET(WatchbillMONTHLY!$A$37:$U$37,1,2))=IF(_xlfn.XLOOKUP($A15,INDIRECT("_"&amp;_xlfn.XLOOKUP(AP$2,WatchbillMONTHLY!$A$37:$U$37,OFFSET(WatchbillMONTHLY!$A$37:$U$37,1,2))),INDIRECT("_"&amp;_xlfn.XLOOKUP(AP$2,WatchbillMONTHLY!$A$37:$U$37,OFFSET(WatchbillMONTHLY!$A$37:$U$37,1,2))))=$A15,_xlfn.XLOOKUP(AP$2,WatchbillMONTHLY!$A$37:$U$37,OFFSET(WatchbillMONTHLY!$A$37:$U$37,1,2)),FALSE),TRUE,FALSE)),
IF(_xlfn.XLOOKUP(AP$2,WatchbillMONTHLY!$A$54:$U$54,OFFSET(WatchbillMONTHLY!$A$54:$U$54,1,2))=IF(_xlfn.XLOOKUP($A15,INDIRECT("_"&amp;_xlfn.XLOOKUP(AP$2,WatchbillMONTHLY!$A$54:$U$54,OFFSET(WatchbillMONTHLY!$A$54:$U$54,1,2))),INDIRECT("_"&amp;_xlfn.XLOOKUP(AP$2,WatchbillMONTHLY!$A$54:$U$54,OFFSET(WatchbillMONTHLY!$A$54:$U$54,1,2))))=$A15,_xlfn.XLOOKUP(AP$2,WatchbillMONTHLY!$A$54:$U$54,OFFSET(WatchbillMONTHLY!$A$54:$U$54,1,2)),FALSE),TRUE,FALSE)),
IF(_xlfn.XLOOKUP(AP$2,WatchbillMONTHLY!$A$71:$U$71,OFFSET(WatchbillMONTHLY!$A$71:$U$71,1,2))=IF(_xlfn.XLOOKUP($A15,INDIRECT("_"&amp;_xlfn.XLOOKUP(AP$2,WatchbillMONTHLY!$A$71:$U$71,OFFSET(WatchbillMONTHLY!$A$71:$U$71,1,2))),INDIRECT("_"&amp;_xlfn.XLOOKUP(AP$2,WatchbillMONTHLY!$A$71:$U$71,OFFSET(WatchbillMONTHLY!$A$71:$U$71,1,2))))=$A15,_xlfn.XLOOKUP(AP$2,WatchbillMONTHLY!$A$71:$U$71,OFFSET(WatchbillMONTHLY!$A$71:$U$71,1,2)),FALSE),TRUE,FALSE)),
IF(_xlfn.XLOOKUP(AP$2,WatchbillMONTHLY!$A$88:$U$88,OFFSET(WatchbillMONTHLY!$A$88:$U$88,1,2))=IF(_xlfn.XLOOKUP($A15,INDIRECT("_"&amp;_xlfn.XLOOKUP(AP$2,WatchbillMONTHLY!$A$88:$U$88,OFFSET(WatchbillMONTHLY!$A$88:$U$88,1,2))),INDIRECT("_"&amp;_xlfn.XLOOKUP(AP$2,WatchbillMONTHLY!$A$88:$U$88,OFFSET(WatchbillMONTHLY!$A$88:$U$88,1,2))))=$A15,_xlfn.XLOOKUP(AP$2,WatchbillMONTHLY!$A$88:$U$88,OFFSET(WatchbillMONTHLY!$A$88:$U$88,1,2)),FALSE),TRUE,FALSE)),
FALSE),FALSE)</f>
        <v>0</v>
      </c>
      <c r="AQ15" s="209" t="b" cm="1">
        <f t="array" aca="1" ref="AQ15" ca="1">IF(AND($A15 &gt; 0, J15 &gt; 0,AQ$2&lt;MiscFormulas!$A$5+1),
_xlfn.IFNA(
_xlfn.IFNA(
_xlfn.IFNA(
_xlfn.IFNA(
_xlfn.IFNA(
_xlfn.IFNA(
IF(_xlfn.XLOOKUP(AQ$2,WatchbillMONTHLY!$A$3:$U$3,OFFSET(WatchbillMONTHLY!$A$3:$U$3,1,2))=IF(_xlfn.XLOOKUP($A15,INDIRECT("_"&amp;_xlfn.XLOOKUP(AQ$2,WatchbillMONTHLY!$A$3:$U$3,OFFSET(WatchbillMONTHLY!$A$3:$U$3,1,2))),INDIRECT("_"&amp;_xlfn.XLOOKUP(AQ$2,WatchbillMONTHLY!$A$3:$U$3,OFFSET(WatchbillMONTHLY!$A$3:$U$3,1,2))))=$A15,_xlfn.XLOOKUP(AQ$2,WatchbillMONTHLY!$A$3:$U$3,OFFSET(WatchbillMONTHLY!$A$3:$U$3,1,2)),FALSE),TRUE,FALSE),
IF(_xlfn.XLOOKUP(AQ$2,WatchbillMONTHLY!$A$20:$U$20,OFFSET(WatchbillMONTHLY!$A$20:$U$20,1,2))=IF(_xlfn.XLOOKUP($A15,INDIRECT("_"&amp;_xlfn.XLOOKUP(AQ$2,WatchbillMONTHLY!$A$20:$U$20,OFFSET(WatchbillMONTHLY!$A$20:$U$20,1,2))),INDIRECT("_"&amp;_xlfn.XLOOKUP(AQ$2,WatchbillMONTHLY!$A$20:$U$20,OFFSET(WatchbillMONTHLY!$A$20:$U$20,1,2))))=$A15,_xlfn.XLOOKUP(AQ$2,WatchbillMONTHLY!$A$20:$U$20,OFFSET(WatchbillMONTHLY!$A$20:$U$20,1,2)),FALSE),TRUE,FALSE)),
IF(_xlfn.XLOOKUP(AQ$2,WatchbillMONTHLY!$A$37:$U$37,OFFSET(WatchbillMONTHLY!$A$37:$U$37,1,2))=IF(_xlfn.XLOOKUP($A15,INDIRECT("_"&amp;_xlfn.XLOOKUP(AQ$2,WatchbillMONTHLY!$A$37:$U$37,OFFSET(WatchbillMONTHLY!$A$37:$U$37,1,2))),INDIRECT("_"&amp;_xlfn.XLOOKUP(AQ$2,WatchbillMONTHLY!$A$37:$U$37,OFFSET(WatchbillMONTHLY!$A$37:$U$37,1,2))))=$A15,_xlfn.XLOOKUP(AQ$2,WatchbillMONTHLY!$A$37:$U$37,OFFSET(WatchbillMONTHLY!$A$37:$U$37,1,2)),FALSE),TRUE,FALSE)),
IF(_xlfn.XLOOKUP(AQ$2,WatchbillMONTHLY!$A$54:$U$54,OFFSET(WatchbillMONTHLY!$A$54:$U$54,1,2))=IF(_xlfn.XLOOKUP($A15,INDIRECT("_"&amp;_xlfn.XLOOKUP(AQ$2,WatchbillMONTHLY!$A$54:$U$54,OFFSET(WatchbillMONTHLY!$A$54:$U$54,1,2))),INDIRECT("_"&amp;_xlfn.XLOOKUP(AQ$2,WatchbillMONTHLY!$A$54:$U$54,OFFSET(WatchbillMONTHLY!$A$54:$U$54,1,2))))=$A15,_xlfn.XLOOKUP(AQ$2,WatchbillMONTHLY!$A$54:$U$54,OFFSET(WatchbillMONTHLY!$A$54:$U$54,1,2)),FALSE),TRUE,FALSE)),
IF(_xlfn.XLOOKUP(AQ$2,WatchbillMONTHLY!$A$71:$U$71,OFFSET(WatchbillMONTHLY!$A$71:$U$71,1,2))=IF(_xlfn.XLOOKUP($A15,INDIRECT("_"&amp;_xlfn.XLOOKUP(AQ$2,WatchbillMONTHLY!$A$71:$U$71,OFFSET(WatchbillMONTHLY!$A$71:$U$71,1,2))),INDIRECT("_"&amp;_xlfn.XLOOKUP(AQ$2,WatchbillMONTHLY!$A$71:$U$71,OFFSET(WatchbillMONTHLY!$A$71:$U$71,1,2))))=$A15,_xlfn.XLOOKUP(AQ$2,WatchbillMONTHLY!$A$71:$U$71,OFFSET(WatchbillMONTHLY!$A$71:$U$71,1,2)),FALSE),TRUE,FALSE)),
IF(_xlfn.XLOOKUP(AQ$2,WatchbillMONTHLY!$A$88:$U$88,OFFSET(WatchbillMONTHLY!$A$88:$U$88,1,2))=IF(_xlfn.XLOOKUP($A15,INDIRECT("_"&amp;_xlfn.XLOOKUP(AQ$2,WatchbillMONTHLY!$A$88:$U$88,OFFSET(WatchbillMONTHLY!$A$88:$U$88,1,2))),INDIRECT("_"&amp;_xlfn.XLOOKUP(AQ$2,WatchbillMONTHLY!$A$88:$U$88,OFFSET(WatchbillMONTHLY!$A$88:$U$88,1,2))))=$A15,_xlfn.XLOOKUP(AQ$2,WatchbillMONTHLY!$A$88:$U$88,OFFSET(WatchbillMONTHLY!$A$88:$U$88,1,2)),FALSE),TRUE,FALSE)),
FALSE),FALSE)</f>
        <v>0</v>
      </c>
      <c r="AR15" s="209" t="b" cm="1">
        <f t="array" aca="1" ref="AR15" ca="1">IF(AND($A15 &gt; 0, K15 &gt; 0,AR$2&lt;MiscFormulas!$A$5+1),
_xlfn.IFNA(
_xlfn.IFNA(
_xlfn.IFNA(
_xlfn.IFNA(
_xlfn.IFNA(
_xlfn.IFNA(
IF(_xlfn.XLOOKUP(AR$2,WatchbillMONTHLY!$A$3:$U$3,OFFSET(WatchbillMONTHLY!$A$3:$U$3,1,2))=IF(_xlfn.XLOOKUP($A15,INDIRECT("_"&amp;_xlfn.XLOOKUP(AR$2,WatchbillMONTHLY!$A$3:$U$3,OFFSET(WatchbillMONTHLY!$A$3:$U$3,1,2))),INDIRECT("_"&amp;_xlfn.XLOOKUP(AR$2,WatchbillMONTHLY!$A$3:$U$3,OFFSET(WatchbillMONTHLY!$A$3:$U$3,1,2))))=$A15,_xlfn.XLOOKUP(AR$2,WatchbillMONTHLY!$A$3:$U$3,OFFSET(WatchbillMONTHLY!$A$3:$U$3,1,2)),FALSE),TRUE,FALSE),
IF(_xlfn.XLOOKUP(AR$2,WatchbillMONTHLY!$A$20:$U$20,OFFSET(WatchbillMONTHLY!$A$20:$U$20,1,2))=IF(_xlfn.XLOOKUP($A15,INDIRECT("_"&amp;_xlfn.XLOOKUP(AR$2,WatchbillMONTHLY!$A$20:$U$20,OFFSET(WatchbillMONTHLY!$A$20:$U$20,1,2))),INDIRECT("_"&amp;_xlfn.XLOOKUP(AR$2,WatchbillMONTHLY!$A$20:$U$20,OFFSET(WatchbillMONTHLY!$A$20:$U$20,1,2))))=$A15,_xlfn.XLOOKUP(AR$2,WatchbillMONTHLY!$A$20:$U$20,OFFSET(WatchbillMONTHLY!$A$20:$U$20,1,2)),FALSE),TRUE,FALSE)),
IF(_xlfn.XLOOKUP(AR$2,WatchbillMONTHLY!$A$37:$U$37,OFFSET(WatchbillMONTHLY!$A$37:$U$37,1,2))=IF(_xlfn.XLOOKUP($A15,INDIRECT("_"&amp;_xlfn.XLOOKUP(AR$2,WatchbillMONTHLY!$A$37:$U$37,OFFSET(WatchbillMONTHLY!$A$37:$U$37,1,2))),INDIRECT("_"&amp;_xlfn.XLOOKUP(AR$2,WatchbillMONTHLY!$A$37:$U$37,OFFSET(WatchbillMONTHLY!$A$37:$U$37,1,2))))=$A15,_xlfn.XLOOKUP(AR$2,WatchbillMONTHLY!$A$37:$U$37,OFFSET(WatchbillMONTHLY!$A$37:$U$37,1,2)),FALSE),TRUE,FALSE)),
IF(_xlfn.XLOOKUP(AR$2,WatchbillMONTHLY!$A$54:$U$54,OFFSET(WatchbillMONTHLY!$A$54:$U$54,1,2))=IF(_xlfn.XLOOKUP($A15,INDIRECT("_"&amp;_xlfn.XLOOKUP(AR$2,WatchbillMONTHLY!$A$54:$U$54,OFFSET(WatchbillMONTHLY!$A$54:$U$54,1,2))),INDIRECT("_"&amp;_xlfn.XLOOKUP(AR$2,WatchbillMONTHLY!$A$54:$U$54,OFFSET(WatchbillMONTHLY!$A$54:$U$54,1,2))))=$A15,_xlfn.XLOOKUP(AR$2,WatchbillMONTHLY!$A$54:$U$54,OFFSET(WatchbillMONTHLY!$A$54:$U$54,1,2)),FALSE),TRUE,FALSE)),
IF(_xlfn.XLOOKUP(AR$2,WatchbillMONTHLY!$A$71:$U$71,OFFSET(WatchbillMONTHLY!$A$71:$U$71,1,2))=IF(_xlfn.XLOOKUP($A15,INDIRECT("_"&amp;_xlfn.XLOOKUP(AR$2,WatchbillMONTHLY!$A$71:$U$71,OFFSET(WatchbillMONTHLY!$A$71:$U$71,1,2))),INDIRECT("_"&amp;_xlfn.XLOOKUP(AR$2,WatchbillMONTHLY!$A$71:$U$71,OFFSET(WatchbillMONTHLY!$A$71:$U$71,1,2))))=$A15,_xlfn.XLOOKUP(AR$2,WatchbillMONTHLY!$A$71:$U$71,OFFSET(WatchbillMONTHLY!$A$71:$U$71,1,2)),FALSE),TRUE,FALSE)),
IF(_xlfn.XLOOKUP(AR$2,WatchbillMONTHLY!$A$88:$U$88,OFFSET(WatchbillMONTHLY!$A$88:$U$88,1,2))=IF(_xlfn.XLOOKUP($A15,INDIRECT("_"&amp;_xlfn.XLOOKUP(AR$2,WatchbillMONTHLY!$A$88:$U$88,OFFSET(WatchbillMONTHLY!$A$88:$U$88,1,2))),INDIRECT("_"&amp;_xlfn.XLOOKUP(AR$2,WatchbillMONTHLY!$A$88:$U$88,OFFSET(WatchbillMONTHLY!$A$88:$U$88,1,2))))=$A15,_xlfn.XLOOKUP(AR$2,WatchbillMONTHLY!$A$88:$U$88,OFFSET(WatchbillMONTHLY!$A$88:$U$88,1,2)),FALSE),TRUE,FALSE)),
FALSE),FALSE)</f>
        <v>0</v>
      </c>
      <c r="AS15" s="209" t="b" cm="1">
        <f t="array" aca="1" ref="AS15" ca="1">IF(AND($A15 &gt; 0, L15 &gt; 0,AS$2&lt;MiscFormulas!$A$5+1),
_xlfn.IFNA(
_xlfn.IFNA(
_xlfn.IFNA(
_xlfn.IFNA(
_xlfn.IFNA(
_xlfn.IFNA(
IF(_xlfn.XLOOKUP(AS$2,WatchbillMONTHLY!$A$3:$U$3,OFFSET(WatchbillMONTHLY!$A$3:$U$3,1,2))=IF(_xlfn.XLOOKUP($A15,INDIRECT("_"&amp;_xlfn.XLOOKUP(AS$2,WatchbillMONTHLY!$A$3:$U$3,OFFSET(WatchbillMONTHLY!$A$3:$U$3,1,2))),INDIRECT("_"&amp;_xlfn.XLOOKUP(AS$2,WatchbillMONTHLY!$A$3:$U$3,OFFSET(WatchbillMONTHLY!$A$3:$U$3,1,2))))=$A15,_xlfn.XLOOKUP(AS$2,WatchbillMONTHLY!$A$3:$U$3,OFFSET(WatchbillMONTHLY!$A$3:$U$3,1,2)),FALSE),TRUE,FALSE),
IF(_xlfn.XLOOKUP(AS$2,WatchbillMONTHLY!$A$20:$U$20,OFFSET(WatchbillMONTHLY!$A$20:$U$20,1,2))=IF(_xlfn.XLOOKUP($A15,INDIRECT("_"&amp;_xlfn.XLOOKUP(AS$2,WatchbillMONTHLY!$A$20:$U$20,OFFSET(WatchbillMONTHLY!$A$20:$U$20,1,2))),INDIRECT("_"&amp;_xlfn.XLOOKUP(AS$2,WatchbillMONTHLY!$A$20:$U$20,OFFSET(WatchbillMONTHLY!$A$20:$U$20,1,2))))=$A15,_xlfn.XLOOKUP(AS$2,WatchbillMONTHLY!$A$20:$U$20,OFFSET(WatchbillMONTHLY!$A$20:$U$20,1,2)),FALSE),TRUE,FALSE)),
IF(_xlfn.XLOOKUP(AS$2,WatchbillMONTHLY!$A$37:$U$37,OFFSET(WatchbillMONTHLY!$A$37:$U$37,1,2))=IF(_xlfn.XLOOKUP($A15,INDIRECT("_"&amp;_xlfn.XLOOKUP(AS$2,WatchbillMONTHLY!$A$37:$U$37,OFFSET(WatchbillMONTHLY!$A$37:$U$37,1,2))),INDIRECT("_"&amp;_xlfn.XLOOKUP(AS$2,WatchbillMONTHLY!$A$37:$U$37,OFFSET(WatchbillMONTHLY!$A$37:$U$37,1,2))))=$A15,_xlfn.XLOOKUP(AS$2,WatchbillMONTHLY!$A$37:$U$37,OFFSET(WatchbillMONTHLY!$A$37:$U$37,1,2)),FALSE),TRUE,FALSE)),
IF(_xlfn.XLOOKUP(AS$2,WatchbillMONTHLY!$A$54:$U$54,OFFSET(WatchbillMONTHLY!$A$54:$U$54,1,2))=IF(_xlfn.XLOOKUP($A15,INDIRECT("_"&amp;_xlfn.XLOOKUP(AS$2,WatchbillMONTHLY!$A$54:$U$54,OFFSET(WatchbillMONTHLY!$A$54:$U$54,1,2))),INDIRECT("_"&amp;_xlfn.XLOOKUP(AS$2,WatchbillMONTHLY!$A$54:$U$54,OFFSET(WatchbillMONTHLY!$A$54:$U$54,1,2))))=$A15,_xlfn.XLOOKUP(AS$2,WatchbillMONTHLY!$A$54:$U$54,OFFSET(WatchbillMONTHLY!$A$54:$U$54,1,2)),FALSE),TRUE,FALSE)),
IF(_xlfn.XLOOKUP(AS$2,WatchbillMONTHLY!$A$71:$U$71,OFFSET(WatchbillMONTHLY!$A$71:$U$71,1,2))=IF(_xlfn.XLOOKUP($A15,INDIRECT("_"&amp;_xlfn.XLOOKUP(AS$2,WatchbillMONTHLY!$A$71:$U$71,OFFSET(WatchbillMONTHLY!$A$71:$U$71,1,2))),INDIRECT("_"&amp;_xlfn.XLOOKUP(AS$2,WatchbillMONTHLY!$A$71:$U$71,OFFSET(WatchbillMONTHLY!$A$71:$U$71,1,2))))=$A15,_xlfn.XLOOKUP(AS$2,WatchbillMONTHLY!$A$71:$U$71,OFFSET(WatchbillMONTHLY!$A$71:$U$71,1,2)),FALSE),TRUE,FALSE)),
IF(_xlfn.XLOOKUP(AS$2,WatchbillMONTHLY!$A$88:$U$88,OFFSET(WatchbillMONTHLY!$A$88:$U$88,1,2))=IF(_xlfn.XLOOKUP($A15,INDIRECT("_"&amp;_xlfn.XLOOKUP(AS$2,WatchbillMONTHLY!$A$88:$U$88,OFFSET(WatchbillMONTHLY!$A$88:$U$88,1,2))),INDIRECT("_"&amp;_xlfn.XLOOKUP(AS$2,WatchbillMONTHLY!$A$88:$U$88,OFFSET(WatchbillMONTHLY!$A$88:$U$88,1,2))))=$A15,_xlfn.XLOOKUP(AS$2,WatchbillMONTHLY!$A$88:$U$88,OFFSET(WatchbillMONTHLY!$A$88:$U$88,1,2)),FALSE),TRUE,FALSE)),
FALSE),FALSE)</f>
        <v>0</v>
      </c>
      <c r="AT15" s="209" t="b" cm="1">
        <f t="array" aca="1" ref="AT15" ca="1">IF(AND($A15 &gt; 0, M15 &gt; 0,AT$2&lt;MiscFormulas!$A$5+1),
_xlfn.IFNA(
_xlfn.IFNA(
_xlfn.IFNA(
_xlfn.IFNA(
_xlfn.IFNA(
_xlfn.IFNA(
IF(_xlfn.XLOOKUP(AT$2,WatchbillMONTHLY!$A$3:$U$3,OFFSET(WatchbillMONTHLY!$A$3:$U$3,1,2))=IF(_xlfn.XLOOKUP($A15,INDIRECT("_"&amp;_xlfn.XLOOKUP(AT$2,WatchbillMONTHLY!$A$3:$U$3,OFFSET(WatchbillMONTHLY!$A$3:$U$3,1,2))),INDIRECT("_"&amp;_xlfn.XLOOKUP(AT$2,WatchbillMONTHLY!$A$3:$U$3,OFFSET(WatchbillMONTHLY!$A$3:$U$3,1,2))))=$A15,_xlfn.XLOOKUP(AT$2,WatchbillMONTHLY!$A$3:$U$3,OFFSET(WatchbillMONTHLY!$A$3:$U$3,1,2)),FALSE),TRUE,FALSE),
IF(_xlfn.XLOOKUP(AT$2,WatchbillMONTHLY!$A$20:$U$20,OFFSET(WatchbillMONTHLY!$A$20:$U$20,1,2))=IF(_xlfn.XLOOKUP($A15,INDIRECT("_"&amp;_xlfn.XLOOKUP(AT$2,WatchbillMONTHLY!$A$20:$U$20,OFFSET(WatchbillMONTHLY!$A$20:$U$20,1,2))),INDIRECT("_"&amp;_xlfn.XLOOKUP(AT$2,WatchbillMONTHLY!$A$20:$U$20,OFFSET(WatchbillMONTHLY!$A$20:$U$20,1,2))))=$A15,_xlfn.XLOOKUP(AT$2,WatchbillMONTHLY!$A$20:$U$20,OFFSET(WatchbillMONTHLY!$A$20:$U$20,1,2)),FALSE),TRUE,FALSE)),
IF(_xlfn.XLOOKUP(AT$2,WatchbillMONTHLY!$A$37:$U$37,OFFSET(WatchbillMONTHLY!$A$37:$U$37,1,2))=IF(_xlfn.XLOOKUP($A15,INDIRECT("_"&amp;_xlfn.XLOOKUP(AT$2,WatchbillMONTHLY!$A$37:$U$37,OFFSET(WatchbillMONTHLY!$A$37:$U$37,1,2))),INDIRECT("_"&amp;_xlfn.XLOOKUP(AT$2,WatchbillMONTHLY!$A$37:$U$37,OFFSET(WatchbillMONTHLY!$A$37:$U$37,1,2))))=$A15,_xlfn.XLOOKUP(AT$2,WatchbillMONTHLY!$A$37:$U$37,OFFSET(WatchbillMONTHLY!$A$37:$U$37,1,2)),FALSE),TRUE,FALSE)),
IF(_xlfn.XLOOKUP(AT$2,WatchbillMONTHLY!$A$54:$U$54,OFFSET(WatchbillMONTHLY!$A$54:$U$54,1,2))=IF(_xlfn.XLOOKUP($A15,INDIRECT("_"&amp;_xlfn.XLOOKUP(AT$2,WatchbillMONTHLY!$A$54:$U$54,OFFSET(WatchbillMONTHLY!$A$54:$U$54,1,2))),INDIRECT("_"&amp;_xlfn.XLOOKUP(AT$2,WatchbillMONTHLY!$A$54:$U$54,OFFSET(WatchbillMONTHLY!$A$54:$U$54,1,2))))=$A15,_xlfn.XLOOKUP(AT$2,WatchbillMONTHLY!$A$54:$U$54,OFFSET(WatchbillMONTHLY!$A$54:$U$54,1,2)),FALSE),TRUE,FALSE)),
IF(_xlfn.XLOOKUP(AT$2,WatchbillMONTHLY!$A$71:$U$71,OFFSET(WatchbillMONTHLY!$A$71:$U$71,1,2))=IF(_xlfn.XLOOKUP($A15,INDIRECT("_"&amp;_xlfn.XLOOKUP(AT$2,WatchbillMONTHLY!$A$71:$U$71,OFFSET(WatchbillMONTHLY!$A$71:$U$71,1,2))),INDIRECT("_"&amp;_xlfn.XLOOKUP(AT$2,WatchbillMONTHLY!$A$71:$U$71,OFFSET(WatchbillMONTHLY!$A$71:$U$71,1,2))))=$A15,_xlfn.XLOOKUP(AT$2,WatchbillMONTHLY!$A$71:$U$71,OFFSET(WatchbillMONTHLY!$A$71:$U$71,1,2)),FALSE),TRUE,FALSE)),
IF(_xlfn.XLOOKUP(AT$2,WatchbillMONTHLY!$A$88:$U$88,OFFSET(WatchbillMONTHLY!$A$88:$U$88,1,2))=IF(_xlfn.XLOOKUP($A15,INDIRECT("_"&amp;_xlfn.XLOOKUP(AT$2,WatchbillMONTHLY!$A$88:$U$88,OFFSET(WatchbillMONTHLY!$A$88:$U$88,1,2))),INDIRECT("_"&amp;_xlfn.XLOOKUP(AT$2,WatchbillMONTHLY!$A$88:$U$88,OFFSET(WatchbillMONTHLY!$A$88:$U$88,1,2))))=$A15,_xlfn.XLOOKUP(AT$2,WatchbillMONTHLY!$A$88:$U$88,OFFSET(WatchbillMONTHLY!$A$88:$U$88,1,2)),FALSE),TRUE,FALSE)),
FALSE),FALSE)</f>
        <v>0</v>
      </c>
      <c r="AU15" s="209" t="b" cm="1">
        <f t="array" aca="1" ref="AU15" ca="1">IF(AND($A15 &gt; 0, N15 &gt; 0,AU$2&lt;MiscFormulas!$A$5+1),
_xlfn.IFNA(
_xlfn.IFNA(
_xlfn.IFNA(
_xlfn.IFNA(
_xlfn.IFNA(
_xlfn.IFNA(
IF(_xlfn.XLOOKUP(AU$2,WatchbillMONTHLY!$A$3:$U$3,OFFSET(WatchbillMONTHLY!$A$3:$U$3,1,2))=IF(_xlfn.XLOOKUP($A15,INDIRECT("_"&amp;_xlfn.XLOOKUP(AU$2,WatchbillMONTHLY!$A$3:$U$3,OFFSET(WatchbillMONTHLY!$A$3:$U$3,1,2))),INDIRECT("_"&amp;_xlfn.XLOOKUP(AU$2,WatchbillMONTHLY!$A$3:$U$3,OFFSET(WatchbillMONTHLY!$A$3:$U$3,1,2))))=$A15,_xlfn.XLOOKUP(AU$2,WatchbillMONTHLY!$A$3:$U$3,OFFSET(WatchbillMONTHLY!$A$3:$U$3,1,2)),FALSE),TRUE,FALSE),
IF(_xlfn.XLOOKUP(AU$2,WatchbillMONTHLY!$A$20:$U$20,OFFSET(WatchbillMONTHLY!$A$20:$U$20,1,2))=IF(_xlfn.XLOOKUP($A15,INDIRECT("_"&amp;_xlfn.XLOOKUP(AU$2,WatchbillMONTHLY!$A$20:$U$20,OFFSET(WatchbillMONTHLY!$A$20:$U$20,1,2))),INDIRECT("_"&amp;_xlfn.XLOOKUP(AU$2,WatchbillMONTHLY!$A$20:$U$20,OFFSET(WatchbillMONTHLY!$A$20:$U$20,1,2))))=$A15,_xlfn.XLOOKUP(AU$2,WatchbillMONTHLY!$A$20:$U$20,OFFSET(WatchbillMONTHLY!$A$20:$U$20,1,2)),FALSE),TRUE,FALSE)),
IF(_xlfn.XLOOKUP(AU$2,WatchbillMONTHLY!$A$37:$U$37,OFFSET(WatchbillMONTHLY!$A$37:$U$37,1,2))=IF(_xlfn.XLOOKUP($A15,INDIRECT("_"&amp;_xlfn.XLOOKUP(AU$2,WatchbillMONTHLY!$A$37:$U$37,OFFSET(WatchbillMONTHLY!$A$37:$U$37,1,2))),INDIRECT("_"&amp;_xlfn.XLOOKUP(AU$2,WatchbillMONTHLY!$A$37:$U$37,OFFSET(WatchbillMONTHLY!$A$37:$U$37,1,2))))=$A15,_xlfn.XLOOKUP(AU$2,WatchbillMONTHLY!$A$37:$U$37,OFFSET(WatchbillMONTHLY!$A$37:$U$37,1,2)),FALSE),TRUE,FALSE)),
IF(_xlfn.XLOOKUP(AU$2,WatchbillMONTHLY!$A$54:$U$54,OFFSET(WatchbillMONTHLY!$A$54:$U$54,1,2))=IF(_xlfn.XLOOKUP($A15,INDIRECT("_"&amp;_xlfn.XLOOKUP(AU$2,WatchbillMONTHLY!$A$54:$U$54,OFFSET(WatchbillMONTHLY!$A$54:$U$54,1,2))),INDIRECT("_"&amp;_xlfn.XLOOKUP(AU$2,WatchbillMONTHLY!$A$54:$U$54,OFFSET(WatchbillMONTHLY!$A$54:$U$54,1,2))))=$A15,_xlfn.XLOOKUP(AU$2,WatchbillMONTHLY!$A$54:$U$54,OFFSET(WatchbillMONTHLY!$A$54:$U$54,1,2)),FALSE),TRUE,FALSE)),
IF(_xlfn.XLOOKUP(AU$2,WatchbillMONTHLY!$A$71:$U$71,OFFSET(WatchbillMONTHLY!$A$71:$U$71,1,2))=IF(_xlfn.XLOOKUP($A15,INDIRECT("_"&amp;_xlfn.XLOOKUP(AU$2,WatchbillMONTHLY!$A$71:$U$71,OFFSET(WatchbillMONTHLY!$A$71:$U$71,1,2))),INDIRECT("_"&amp;_xlfn.XLOOKUP(AU$2,WatchbillMONTHLY!$A$71:$U$71,OFFSET(WatchbillMONTHLY!$A$71:$U$71,1,2))))=$A15,_xlfn.XLOOKUP(AU$2,WatchbillMONTHLY!$A$71:$U$71,OFFSET(WatchbillMONTHLY!$A$71:$U$71,1,2)),FALSE),TRUE,FALSE)),
IF(_xlfn.XLOOKUP(AU$2,WatchbillMONTHLY!$A$88:$U$88,OFFSET(WatchbillMONTHLY!$A$88:$U$88,1,2))=IF(_xlfn.XLOOKUP($A15,INDIRECT("_"&amp;_xlfn.XLOOKUP(AU$2,WatchbillMONTHLY!$A$88:$U$88,OFFSET(WatchbillMONTHLY!$A$88:$U$88,1,2))),INDIRECT("_"&amp;_xlfn.XLOOKUP(AU$2,WatchbillMONTHLY!$A$88:$U$88,OFFSET(WatchbillMONTHLY!$A$88:$U$88,1,2))))=$A15,_xlfn.XLOOKUP(AU$2,WatchbillMONTHLY!$A$88:$U$88,OFFSET(WatchbillMONTHLY!$A$88:$U$88,1,2)),FALSE),TRUE,FALSE)),
FALSE),FALSE)</f>
        <v>0</v>
      </c>
      <c r="AV15" s="209" t="b" cm="1">
        <f t="array" aca="1" ref="AV15" ca="1">IF(AND($A15 &gt; 0, O15 &gt; 0,AV$2&lt;MiscFormulas!$A$5+1),
_xlfn.IFNA(
_xlfn.IFNA(
_xlfn.IFNA(
_xlfn.IFNA(
_xlfn.IFNA(
_xlfn.IFNA(
IF(_xlfn.XLOOKUP(AV$2,WatchbillMONTHLY!$A$3:$U$3,OFFSET(WatchbillMONTHLY!$A$3:$U$3,1,2))=IF(_xlfn.XLOOKUP($A15,INDIRECT("_"&amp;_xlfn.XLOOKUP(AV$2,WatchbillMONTHLY!$A$3:$U$3,OFFSET(WatchbillMONTHLY!$A$3:$U$3,1,2))),INDIRECT("_"&amp;_xlfn.XLOOKUP(AV$2,WatchbillMONTHLY!$A$3:$U$3,OFFSET(WatchbillMONTHLY!$A$3:$U$3,1,2))))=$A15,_xlfn.XLOOKUP(AV$2,WatchbillMONTHLY!$A$3:$U$3,OFFSET(WatchbillMONTHLY!$A$3:$U$3,1,2)),FALSE),TRUE,FALSE),
IF(_xlfn.XLOOKUP(AV$2,WatchbillMONTHLY!$A$20:$U$20,OFFSET(WatchbillMONTHLY!$A$20:$U$20,1,2))=IF(_xlfn.XLOOKUP($A15,INDIRECT("_"&amp;_xlfn.XLOOKUP(AV$2,WatchbillMONTHLY!$A$20:$U$20,OFFSET(WatchbillMONTHLY!$A$20:$U$20,1,2))),INDIRECT("_"&amp;_xlfn.XLOOKUP(AV$2,WatchbillMONTHLY!$A$20:$U$20,OFFSET(WatchbillMONTHLY!$A$20:$U$20,1,2))))=$A15,_xlfn.XLOOKUP(AV$2,WatchbillMONTHLY!$A$20:$U$20,OFFSET(WatchbillMONTHLY!$A$20:$U$20,1,2)),FALSE),TRUE,FALSE)),
IF(_xlfn.XLOOKUP(AV$2,WatchbillMONTHLY!$A$37:$U$37,OFFSET(WatchbillMONTHLY!$A$37:$U$37,1,2))=IF(_xlfn.XLOOKUP($A15,INDIRECT("_"&amp;_xlfn.XLOOKUP(AV$2,WatchbillMONTHLY!$A$37:$U$37,OFFSET(WatchbillMONTHLY!$A$37:$U$37,1,2))),INDIRECT("_"&amp;_xlfn.XLOOKUP(AV$2,WatchbillMONTHLY!$A$37:$U$37,OFFSET(WatchbillMONTHLY!$A$37:$U$37,1,2))))=$A15,_xlfn.XLOOKUP(AV$2,WatchbillMONTHLY!$A$37:$U$37,OFFSET(WatchbillMONTHLY!$A$37:$U$37,1,2)),FALSE),TRUE,FALSE)),
IF(_xlfn.XLOOKUP(AV$2,WatchbillMONTHLY!$A$54:$U$54,OFFSET(WatchbillMONTHLY!$A$54:$U$54,1,2))=IF(_xlfn.XLOOKUP($A15,INDIRECT("_"&amp;_xlfn.XLOOKUP(AV$2,WatchbillMONTHLY!$A$54:$U$54,OFFSET(WatchbillMONTHLY!$A$54:$U$54,1,2))),INDIRECT("_"&amp;_xlfn.XLOOKUP(AV$2,WatchbillMONTHLY!$A$54:$U$54,OFFSET(WatchbillMONTHLY!$A$54:$U$54,1,2))))=$A15,_xlfn.XLOOKUP(AV$2,WatchbillMONTHLY!$A$54:$U$54,OFFSET(WatchbillMONTHLY!$A$54:$U$54,1,2)),FALSE),TRUE,FALSE)),
IF(_xlfn.XLOOKUP(AV$2,WatchbillMONTHLY!$A$71:$U$71,OFFSET(WatchbillMONTHLY!$A$71:$U$71,1,2))=IF(_xlfn.XLOOKUP($A15,INDIRECT("_"&amp;_xlfn.XLOOKUP(AV$2,WatchbillMONTHLY!$A$71:$U$71,OFFSET(WatchbillMONTHLY!$A$71:$U$71,1,2))),INDIRECT("_"&amp;_xlfn.XLOOKUP(AV$2,WatchbillMONTHLY!$A$71:$U$71,OFFSET(WatchbillMONTHLY!$A$71:$U$71,1,2))))=$A15,_xlfn.XLOOKUP(AV$2,WatchbillMONTHLY!$A$71:$U$71,OFFSET(WatchbillMONTHLY!$A$71:$U$71,1,2)),FALSE),TRUE,FALSE)),
IF(_xlfn.XLOOKUP(AV$2,WatchbillMONTHLY!$A$88:$U$88,OFFSET(WatchbillMONTHLY!$A$88:$U$88,1,2))=IF(_xlfn.XLOOKUP($A15,INDIRECT("_"&amp;_xlfn.XLOOKUP(AV$2,WatchbillMONTHLY!$A$88:$U$88,OFFSET(WatchbillMONTHLY!$A$88:$U$88,1,2))),INDIRECT("_"&amp;_xlfn.XLOOKUP(AV$2,WatchbillMONTHLY!$A$88:$U$88,OFFSET(WatchbillMONTHLY!$A$88:$U$88,1,2))))=$A15,_xlfn.XLOOKUP(AV$2,WatchbillMONTHLY!$A$88:$U$88,OFFSET(WatchbillMONTHLY!$A$88:$U$88,1,2)),FALSE),TRUE,FALSE)),
FALSE),FALSE)</f>
        <v>0</v>
      </c>
      <c r="AW15" s="209" t="b" cm="1">
        <f t="array" aca="1" ref="AW15" ca="1">IF(AND($A15 &gt; 0, P15 &gt; 0,AW$2&lt;MiscFormulas!$A$5+1),
_xlfn.IFNA(
_xlfn.IFNA(
_xlfn.IFNA(
_xlfn.IFNA(
_xlfn.IFNA(
_xlfn.IFNA(
IF(_xlfn.XLOOKUP(AW$2,WatchbillMONTHLY!$A$3:$U$3,OFFSET(WatchbillMONTHLY!$A$3:$U$3,1,2))=IF(_xlfn.XLOOKUP($A15,INDIRECT("_"&amp;_xlfn.XLOOKUP(AW$2,WatchbillMONTHLY!$A$3:$U$3,OFFSET(WatchbillMONTHLY!$A$3:$U$3,1,2))),INDIRECT("_"&amp;_xlfn.XLOOKUP(AW$2,WatchbillMONTHLY!$A$3:$U$3,OFFSET(WatchbillMONTHLY!$A$3:$U$3,1,2))))=$A15,_xlfn.XLOOKUP(AW$2,WatchbillMONTHLY!$A$3:$U$3,OFFSET(WatchbillMONTHLY!$A$3:$U$3,1,2)),FALSE),TRUE,FALSE),
IF(_xlfn.XLOOKUP(AW$2,WatchbillMONTHLY!$A$20:$U$20,OFFSET(WatchbillMONTHLY!$A$20:$U$20,1,2))=IF(_xlfn.XLOOKUP($A15,INDIRECT("_"&amp;_xlfn.XLOOKUP(AW$2,WatchbillMONTHLY!$A$20:$U$20,OFFSET(WatchbillMONTHLY!$A$20:$U$20,1,2))),INDIRECT("_"&amp;_xlfn.XLOOKUP(AW$2,WatchbillMONTHLY!$A$20:$U$20,OFFSET(WatchbillMONTHLY!$A$20:$U$20,1,2))))=$A15,_xlfn.XLOOKUP(AW$2,WatchbillMONTHLY!$A$20:$U$20,OFFSET(WatchbillMONTHLY!$A$20:$U$20,1,2)),FALSE),TRUE,FALSE)),
IF(_xlfn.XLOOKUP(AW$2,WatchbillMONTHLY!$A$37:$U$37,OFFSET(WatchbillMONTHLY!$A$37:$U$37,1,2))=IF(_xlfn.XLOOKUP($A15,INDIRECT("_"&amp;_xlfn.XLOOKUP(AW$2,WatchbillMONTHLY!$A$37:$U$37,OFFSET(WatchbillMONTHLY!$A$37:$U$37,1,2))),INDIRECT("_"&amp;_xlfn.XLOOKUP(AW$2,WatchbillMONTHLY!$A$37:$U$37,OFFSET(WatchbillMONTHLY!$A$37:$U$37,1,2))))=$A15,_xlfn.XLOOKUP(AW$2,WatchbillMONTHLY!$A$37:$U$37,OFFSET(WatchbillMONTHLY!$A$37:$U$37,1,2)),FALSE),TRUE,FALSE)),
IF(_xlfn.XLOOKUP(AW$2,WatchbillMONTHLY!$A$54:$U$54,OFFSET(WatchbillMONTHLY!$A$54:$U$54,1,2))=IF(_xlfn.XLOOKUP($A15,INDIRECT("_"&amp;_xlfn.XLOOKUP(AW$2,WatchbillMONTHLY!$A$54:$U$54,OFFSET(WatchbillMONTHLY!$A$54:$U$54,1,2))),INDIRECT("_"&amp;_xlfn.XLOOKUP(AW$2,WatchbillMONTHLY!$A$54:$U$54,OFFSET(WatchbillMONTHLY!$A$54:$U$54,1,2))))=$A15,_xlfn.XLOOKUP(AW$2,WatchbillMONTHLY!$A$54:$U$54,OFFSET(WatchbillMONTHLY!$A$54:$U$54,1,2)),FALSE),TRUE,FALSE)),
IF(_xlfn.XLOOKUP(AW$2,WatchbillMONTHLY!$A$71:$U$71,OFFSET(WatchbillMONTHLY!$A$71:$U$71,1,2))=IF(_xlfn.XLOOKUP($A15,INDIRECT("_"&amp;_xlfn.XLOOKUP(AW$2,WatchbillMONTHLY!$A$71:$U$71,OFFSET(WatchbillMONTHLY!$A$71:$U$71,1,2))),INDIRECT("_"&amp;_xlfn.XLOOKUP(AW$2,WatchbillMONTHLY!$A$71:$U$71,OFFSET(WatchbillMONTHLY!$A$71:$U$71,1,2))))=$A15,_xlfn.XLOOKUP(AW$2,WatchbillMONTHLY!$A$71:$U$71,OFFSET(WatchbillMONTHLY!$A$71:$U$71,1,2)),FALSE),TRUE,FALSE)),
IF(_xlfn.XLOOKUP(AW$2,WatchbillMONTHLY!$A$88:$U$88,OFFSET(WatchbillMONTHLY!$A$88:$U$88,1,2))=IF(_xlfn.XLOOKUP($A15,INDIRECT("_"&amp;_xlfn.XLOOKUP(AW$2,WatchbillMONTHLY!$A$88:$U$88,OFFSET(WatchbillMONTHLY!$A$88:$U$88,1,2))),INDIRECT("_"&amp;_xlfn.XLOOKUP(AW$2,WatchbillMONTHLY!$A$88:$U$88,OFFSET(WatchbillMONTHLY!$A$88:$U$88,1,2))))=$A15,_xlfn.XLOOKUP(AW$2,WatchbillMONTHLY!$A$88:$U$88,OFFSET(WatchbillMONTHLY!$A$88:$U$88,1,2)),FALSE),TRUE,FALSE)),
FALSE),FALSE)</f>
        <v>0</v>
      </c>
      <c r="AX15" s="209" t="b" cm="1">
        <f t="array" aca="1" ref="AX15" ca="1">IF(AND($A15 &gt; 0, Q15 &gt; 0,AX$2&lt;MiscFormulas!$A$5+1),
_xlfn.IFNA(
_xlfn.IFNA(
_xlfn.IFNA(
_xlfn.IFNA(
_xlfn.IFNA(
_xlfn.IFNA(
IF(_xlfn.XLOOKUP(AX$2,WatchbillMONTHLY!$A$3:$U$3,OFFSET(WatchbillMONTHLY!$A$3:$U$3,1,2))=IF(_xlfn.XLOOKUP($A15,INDIRECT("_"&amp;_xlfn.XLOOKUP(AX$2,WatchbillMONTHLY!$A$3:$U$3,OFFSET(WatchbillMONTHLY!$A$3:$U$3,1,2))),INDIRECT("_"&amp;_xlfn.XLOOKUP(AX$2,WatchbillMONTHLY!$A$3:$U$3,OFFSET(WatchbillMONTHLY!$A$3:$U$3,1,2))))=$A15,_xlfn.XLOOKUP(AX$2,WatchbillMONTHLY!$A$3:$U$3,OFFSET(WatchbillMONTHLY!$A$3:$U$3,1,2)),FALSE),TRUE,FALSE),
IF(_xlfn.XLOOKUP(AX$2,WatchbillMONTHLY!$A$20:$U$20,OFFSET(WatchbillMONTHLY!$A$20:$U$20,1,2))=IF(_xlfn.XLOOKUP($A15,INDIRECT("_"&amp;_xlfn.XLOOKUP(AX$2,WatchbillMONTHLY!$A$20:$U$20,OFFSET(WatchbillMONTHLY!$A$20:$U$20,1,2))),INDIRECT("_"&amp;_xlfn.XLOOKUP(AX$2,WatchbillMONTHLY!$A$20:$U$20,OFFSET(WatchbillMONTHLY!$A$20:$U$20,1,2))))=$A15,_xlfn.XLOOKUP(AX$2,WatchbillMONTHLY!$A$20:$U$20,OFFSET(WatchbillMONTHLY!$A$20:$U$20,1,2)),FALSE),TRUE,FALSE)),
IF(_xlfn.XLOOKUP(AX$2,WatchbillMONTHLY!$A$37:$U$37,OFFSET(WatchbillMONTHLY!$A$37:$U$37,1,2))=IF(_xlfn.XLOOKUP($A15,INDIRECT("_"&amp;_xlfn.XLOOKUP(AX$2,WatchbillMONTHLY!$A$37:$U$37,OFFSET(WatchbillMONTHLY!$A$37:$U$37,1,2))),INDIRECT("_"&amp;_xlfn.XLOOKUP(AX$2,WatchbillMONTHLY!$A$37:$U$37,OFFSET(WatchbillMONTHLY!$A$37:$U$37,1,2))))=$A15,_xlfn.XLOOKUP(AX$2,WatchbillMONTHLY!$A$37:$U$37,OFFSET(WatchbillMONTHLY!$A$37:$U$37,1,2)),FALSE),TRUE,FALSE)),
IF(_xlfn.XLOOKUP(AX$2,WatchbillMONTHLY!$A$54:$U$54,OFFSET(WatchbillMONTHLY!$A$54:$U$54,1,2))=IF(_xlfn.XLOOKUP($A15,INDIRECT("_"&amp;_xlfn.XLOOKUP(AX$2,WatchbillMONTHLY!$A$54:$U$54,OFFSET(WatchbillMONTHLY!$A$54:$U$54,1,2))),INDIRECT("_"&amp;_xlfn.XLOOKUP(AX$2,WatchbillMONTHLY!$A$54:$U$54,OFFSET(WatchbillMONTHLY!$A$54:$U$54,1,2))))=$A15,_xlfn.XLOOKUP(AX$2,WatchbillMONTHLY!$A$54:$U$54,OFFSET(WatchbillMONTHLY!$A$54:$U$54,1,2)),FALSE),TRUE,FALSE)),
IF(_xlfn.XLOOKUP(AX$2,WatchbillMONTHLY!$A$71:$U$71,OFFSET(WatchbillMONTHLY!$A$71:$U$71,1,2))=IF(_xlfn.XLOOKUP($A15,INDIRECT("_"&amp;_xlfn.XLOOKUP(AX$2,WatchbillMONTHLY!$A$71:$U$71,OFFSET(WatchbillMONTHLY!$A$71:$U$71,1,2))),INDIRECT("_"&amp;_xlfn.XLOOKUP(AX$2,WatchbillMONTHLY!$A$71:$U$71,OFFSET(WatchbillMONTHLY!$A$71:$U$71,1,2))))=$A15,_xlfn.XLOOKUP(AX$2,WatchbillMONTHLY!$A$71:$U$71,OFFSET(WatchbillMONTHLY!$A$71:$U$71,1,2)),FALSE),TRUE,FALSE)),
IF(_xlfn.XLOOKUP(AX$2,WatchbillMONTHLY!$A$88:$U$88,OFFSET(WatchbillMONTHLY!$A$88:$U$88,1,2))=IF(_xlfn.XLOOKUP($A15,INDIRECT("_"&amp;_xlfn.XLOOKUP(AX$2,WatchbillMONTHLY!$A$88:$U$88,OFFSET(WatchbillMONTHLY!$A$88:$U$88,1,2))),INDIRECT("_"&amp;_xlfn.XLOOKUP(AX$2,WatchbillMONTHLY!$A$88:$U$88,OFFSET(WatchbillMONTHLY!$A$88:$U$88,1,2))))=$A15,_xlfn.XLOOKUP(AX$2,WatchbillMONTHLY!$A$88:$U$88,OFFSET(WatchbillMONTHLY!$A$88:$U$88,1,2)),FALSE),TRUE,FALSE)),
FALSE),FALSE)</f>
        <v>0</v>
      </c>
      <c r="AY15" s="209" t="b" cm="1">
        <f t="array" aca="1" ref="AY15" ca="1">IF(AND($A15 &gt; 0, R15 &gt; 0,AY$2&lt;MiscFormulas!$A$5+1),
_xlfn.IFNA(
_xlfn.IFNA(
_xlfn.IFNA(
_xlfn.IFNA(
_xlfn.IFNA(
_xlfn.IFNA(
IF(_xlfn.XLOOKUP(AY$2,WatchbillMONTHLY!$A$3:$U$3,OFFSET(WatchbillMONTHLY!$A$3:$U$3,1,2))=IF(_xlfn.XLOOKUP($A15,INDIRECT("_"&amp;_xlfn.XLOOKUP(AY$2,WatchbillMONTHLY!$A$3:$U$3,OFFSET(WatchbillMONTHLY!$A$3:$U$3,1,2))),INDIRECT("_"&amp;_xlfn.XLOOKUP(AY$2,WatchbillMONTHLY!$A$3:$U$3,OFFSET(WatchbillMONTHLY!$A$3:$U$3,1,2))))=$A15,_xlfn.XLOOKUP(AY$2,WatchbillMONTHLY!$A$3:$U$3,OFFSET(WatchbillMONTHLY!$A$3:$U$3,1,2)),FALSE),TRUE,FALSE),
IF(_xlfn.XLOOKUP(AY$2,WatchbillMONTHLY!$A$20:$U$20,OFFSET(WatchbillMONTHLY!$A$20:$U$20,1,2))=IF(_xlfn.XLOOKUP($A15,INDIRECT("_"&amp;_xlfn.XLOOKUP(AY$2,WatchbillMONTHLY!$A$20:$U$20,OFFSET(WatchbillMONTHLY!$A$20:$U$20,1,2))),INDIRECT("_"&amp;_xlfn.XLOOKUP(AY$2,WatchbillMONTHLY!$A$20:$U$20,OFFSET(WatchbillMONTHLY!$A$20:$U$20,1,2))))=$A15,_xlfn.XLOOKUP(AY$2,WatchbillMONTHLY!$A$20:$U$20,OFFSET(WatchbillMONTHLY!$A$20:$U$20,1,2)),FALSE),TRUE,FALSE)),
IF(_xlfn.XLOOKUP(AY$2,WatchbillMONTHLY!$A$37:$U$37,OFFSET(WatchbillMONTHLY!$A$37:$U$37,1,2))=IF(_xlfn.XLOOKUP($A15,INDIRECT("_"&amp;_xlfn.XLOOKUP(AY$2,WatchbillMONTHLY!$A$37:$U$37,OFFSET(WatchbillMONTHLY!$A$37:$U$37,1,2))),INDIRECT("_"&amp;_xlfn.XLOOKUP(AY$2,WatchbillMONTHLY!$A$37:$U$37,OFFSET(WatchbillMONTHLY!$A$37:$U$37,1,2))))=$A15,_xlfn.XLOOKUP(AY$2,WatchbillMONTHLY!$A$37:$U$37,OFFSET(WatchbillMONTHLY!$A$37:$U$37,1,2)),FALSE),TRUE,FALSE)),
IF(_xlfn.XLOOKUP(AY$2,WatchbillMONTHLY!$A$54:$U$54,OFFSET(WatchbillMONTHLY!$A$54:$U$54,1,2))=IF(_xlfn.XLOOKUP($A15,INDIRECT("_"&amp;_xlfn.XLOOKUP(AY$2,WatchbillMONTHLY!$A$54:$U$54,OFFSET(WatchbillMONTHLY!$A$54:$U$54,1,2))),INDIRECT("_"&amp;_xlfn.XLOOKUP(AY$2,WatchbillMONTHLY!$A$54:$U$54,OFFSET(WatchbillMONTHLY!$A$54:$U$54,1,2))))=$A15,_xlfn.XLOOKUP(AY$2,WatchbillMONTHLY!$A$54:$U$54,OFFSET(WatchbillMONTHLY!$A$54:$U$54,1,2)),FALSE),TRUE,FALSE)),
IF(_xlfn.XLOOKUP(AY$2,WatchbillMONTHLY!$A$71:$U$71,OFFSET(WatchbillMONTHLY!$A$71:$U$71,1,2))=IF(_xlfn.XLOOKUP($A15,INDIRECT("_"&amp;_xlfn.XLOOKUP(AY$2,WatchbillMONTHLY!$A$71:$U$71,OFFSET(WatchbillMONTHLY!$A$71:$U$71,1,2))),INDIRECT("_"&amp;_xlfn.XLOOKUP(AY$2,WatchbillMONTHLY!$A$71:$U$71,OFFSET(WatchbillMONTHLY!$A$71:$U$71,1,2))))=$A15,_xlfn.XLOOKUP(AY$2,WatchbillMONTHLY!$A$71:$U$71,OFFSET(WatchbillMONTHLY!$A$71:$U$71,1,2)),FALSE),TRUE,FALSE)),
IF(_xlfn.XLOOKUP(AY$2,WatchbillMONTHLY!$A$88:$U$88,OFFSET(WatchbillMONTHLY!$A$88:$U$88,1,2))=IF(_xlfn.XLOOKUP($A15,INDIRECT("_"&amp;_xlfn.XLOOKUP(AY$2,WatchbillMONTHLY!$A$88:$U$88,OFFSET(WatchbillMONTHLY!$A$88:$U$88,1,2))),INDIRECT("_"&amp;_xlfn.XLOOKUP(AY$2,WatchbillMONTHLY!$A$88:$U$88,OFFSET(WatchbillMONTHLY!$A$88:$U$88,1,2))))=$A15,_xlfn.XLOOKUP(AY$2,WatchbillMONTHLY!$A$88:$U$88,OFFSET(WatchbillMONTHLY!$A$88:$U$88,1,2)),FALSE),TRUE,FALSE)),
FALSE),FALSE)</f>
        <v>0</v>
      </c>
      <c r="AZ15" s="209" t="b" cm="1">
        <f t="array" aca="1" ref="AZ15" ca="1">IF(AND($A15 &gt; 0, S15 &gt; 0,AZ$2&lt;MiscFormulas!$A$5+1),
_xlfn.IFNA(
_xlfn.IFNA(
_xlfn.IFNA(
_xlfn.IFNA(
_xlfn.IFNA(
_xlfn.IFNA(
IF(_xlfn.XLOOKUP(AZ$2,WatchbillMONTHLY!$A$3:$U$3,OFFSET(WatchbillMONTHLY!$A$3:$U$3,1,2))=IF(_xlfn.XLOOKUP($A15,INDIRECT("_"&amp;_xlfn.XLOOKUP(AZ$2,WatchbillMONTHLY!$A$3:$U$3,OFFSET(WatchbillMONTHLY!$A$3:$U$3,1,2))),INDIRECT("_"&amp;_xlfn.XLOOKUP(AZ$2,WatchbillMONTHLY!$A$3:$U$3,OFFSET(WatchbillMONTHLY!$A$3:$U$3,1,2))))=$A15,_xlfn.XLOOKUP(AZ$2,WatchbillMONTHLY!$A$3:$U$3,OFFSET(WatchbillMONTHLY!$A$3:$U$3,1,2)),FALSE),TRUE,FALSE),
IF(_xlfn.XLOOKUP(AZ$2,WatchbillMONTHLY!$A$20:$U$20,OFFSET(WatchbillMONTHLY!$A$20:$U$20,1,2))=IF(_xlfn.XLOOKUP($A15,INDIRECT("_"&amp;_xlfn.XLOOKUP(AZ$2,WatchbillMONTHLY!$A$20:$U$20,OFFSET(WatchbillMONTHLY!$A$20:$U$20,1,2))),INDIRECT("_"&amp;_xlfn.XLOOKUP(AZ$2,WatchbillMONTHLY!$A$20:$U$20,OFFSET(WatchbillMONTHLY!$A$20:$U$20,1,2))))=$A15,_xlfn.XLOOKUP(AZ$2,WatchbillMONTHLY!$A$20:$U$20,OFFSET(WatchbillMONTHLY!$A$20:$U$20,1,2)),FALSE),TRUE,FALSE)),
IF(_xlfn.XLOOKUP(AZ$2,WatchbillMONTHLY!$A$37:$U$37,OFFSET(WatchbillMONTHLY!$A$37:$U$37,1,2))=IF(_xlfn.XLOOKUP($A15,INDIRECT("_"&amp;_xlfn.XLOOKUP(AZ$2,WatchbillMONTHLY!$A$37:$U$37,OFFSET(WatchbillMONTHLY!$A$37:$U$37,1,2))),INDIRECT("_"&amp;_xlfn.XLOOKUP(AZ$2,WatchbillMONTHLY!$A$37:$U$37,OFFSET(WatchbillMONTHLY!$A$37:$U$37,1,2))))=$A15,_xlfn.XLOOKUP(AZ$2,WatchbillMONTHLY!$A$37:$U$37,OFFSET(WatchbillMONTHLY!$A$37:$U$37,1,2)),FALSE),TRUE,FALSE)),
IF(_xlfn.XLOOKUP(AZ$2,WatchbillMONTHLY!$A$54:$U$54,OFFSET(WatchbillMONTHLY!$A$54:$U$54,1,2))=IF(_xlfn.XLOOKUP($A15,INDIRECT("_"&amp;_xlfn.XLOOKUP(AZ$2,WatchbillMONTHLY!$A$54:$U$54,OFFSET(WatchbillMONTHLY!$A$54:$U$54,1,2))),INDIRECT("_"&amp;_xlfn.XLOOKUP(AZ$2,WatchbillMONTHLY!$A$54:$U$54,OFFSET(WatchbillMONTHLY!$A$54:$U$54,1,2))))=$A15,_xlfn.XLOOKUP(AZ$2,WatchbillMONTHLY!$A$54:$U$54,OFFSET(WatchbillMONTHLY!$A$54:$U$54,1,2)),FALSE),TRUE,FALSE)),
IF(_xlfn.XLOOKUP(AZ$2,WatchbillMONTHLY!$A$71:$U$71,OFFSET(WatchbillMONTHLY!$A$71:$U$71,1,2))=IF(_xlfn.XLOOKUP($A15,INDIRECT("_"&amp;_xlfn.XLOOKUP(AZ$2,WatchbillMONTHLY!$A$71:$U$71,OFFSET(WatchbillMONTHLY!$A$71:$U$71,1,2))),INDIRECT("_"&amp;_xlfn.XLOOKUP(AZ$2,WatchbillMONTHLY!$A$71:$U$71,OFFSET(WatchbillMONTHLY!$A$71:$U$71,1,2))))=$A15,_xlfn.XLOOKUP(AZ$2,WatchbillMONTHLY!$A$71:$U$71,OFFSET(WatchbillMONTHLY!$A$71:$U$71,1,2)),FALSE),TRUE,FALSE)),
IF(_xlfn.XLOOKUP(AZ$2,WatchbillMONTHLY!$A$88:$U$88,OFFSET(WatchbillMONTHLY!$A$88:$U$88,1,2))=IF(_xlfn.XLOOKUP($A15,INDIRECT("_"&amp;_xlfn.XLOOKUP(AZ$2,WatchbillMONTHLY!$A$88:$U$88,OFFSET(WatchbillMONTHLY!$A$88:$U$88,1,2))),INDIRECT("_"&amp;_xlfn.XLOOKUP(AZ$2,WatchbillMONTHLY!$A$88:$U$88,OFFSET(WatchbillMONTHLY!$A$88:$U$88,1,2))))=$A15,_xlfn.XLOOKUP(AZ$2,WatchbillMONTHLY!$A$88:$U$88,OFFSET(WatchbillMONTHLY!$A$88:$U$88,1,2)),FALSE),TRUE,FALSE)),
FALSE),FALSE)</f>
        <v>0</v>
      </c>
      <c r="BA15" s="209" t="b" cm="1">
        <f t="array" aca="1" ref="BA15" ca="1">IF(AND($A15 &gt; 0, T15 &gt; 0,BA$2&lt;MiscFormulas!$A$5+1),
_xlfn.IFNA(
_xlfn.IFNA(
_xlfn.IFNA(
_xlfn.IFNA(
_xlfn.IFNA(
_xlfn.IFNA(
IF(_xlfn.XLOOKUP(BA$2,WatchbillMONTHLY!$A$3:$U$3,OFFSET(WatchbillMONTHLY!$A$3:$U$3,1,2))=IF(_xlfn.XLOOKUP($A15,INDIRECT("_"&amp;_xlfn.XLOOKUP(BA$2,WatchbillMONTHLY!$A$3:$U$3,OFFSET(WatchbillMONTHLY!$A$3:$U$3,1,2))),INDIRECT("_"&amp;_xlfn.XLOOKUP(BA$2,WatchbillMONTHLY!$A$3:$U$3,OFFSET(WatchbillMONTHLY!$A$3:$U$3,1,2))))=$A15,_xlfn.XLOOKUP(BA$2,WatchbillMONTHLY!$A$3:$U$3,OFFSET(WatchbillMONTHLY!$A$3:$U$3,1,2)),FALSE),TRUE,FALSE),
IF(_xlfn.XLOOKUP(BA$2,WatchbillMONTHLY!$A$20:$U$20,OFFSET(WatchbillMONTHLY!$A$20:$U$20,1,2))=IF(_xlfn.XLOOKUP($A15,INDIRECT("_"&amp;_xlfn.XLOOKUP(BA$2,WatchbillMONTHLY!$A$20:$U$20,OFFSET(WatchbillMONTHLY!$A$20:$U$20,1,2))),INDIRECT("_"&amp;_xlfn.XLOOKUP(BA$2,WatchbillMONTHLY!$A$20:$U$20,OFFSET(WatchbillMONTHLY!$A$20:$U$20,1,2))))=$A15,_xlfn.XLOOKUP(BA$2,WatchbillMONTHLY!$A$20:$U$20,OFFSET(WatchbillMONTHLY!$A$20:$U$20,1,2)),FALSE),TRUE,FALSE)),
IF(_xlfn.XLOOKUP(BA$2,WatchbillMONTHLY!$A$37:$U$37,OFFSET(WatchbillMONTHLY!$A$37:$U$37,1,2))=IF(_xlfn.XLOOKUP($A15,INDIRECT("_"&amp;_xlfn.XLOOKUP(BA$2,WatchbillMONTHLY!$A$37:$U$37,OFFSET(WatchbillMONTHLY!$A$37:$U$37,1,2))),INDIRECT("_"&amp;_xlfn.XLOOKUP(BA$2,WatchbillMONTHLY!$A$37:$U$37,OFFSET(WatchbillMONTHLY!$A$37:$U$37,1,2))))=$A15,_xlfn.XLOOKUP(BA$2,WatchbillMONTHLY!$A$37:$U$37,OFFSET(WatchbillMONTHLY!$A$37:$U$37,1,2)),FALSE),TRUE,FALSE)),
IF(_xlfn.XLOOKUP(BA$2,WatchbillMONTHLY!$A$54:$U$54,OFFSET(WatchbillMONTHLY!$A$54:$U$54,1,2))=IF(_xlfn.XLOOKUP($A15,INDIRECT("_"&amp;_xlfn.XLOOKUP(BA$2,WatchbillMONTHLY!$A$54:$U$54,OFFSET(WatchbillMONTHLY!$A$54:$U$54,1,2))),INDIRECT("_"&amp;_xlfn.XLOOKUP(BA$2,WatchbillMONTHLY!$A$54:$U$54,OFFSET(WatchbillMONTHLY!$A$54:$U$54,1,2))))=$A15,_xlfn.XLOOKUP(BA$2,WatchbillMONTHLY!$A$54:$U$54,OFFSET(WatchbillMONTHLY!$A$54:$U$54,1,2)),FALSE),TRUE,FALSE)),
IF(_xlfn.XLOOKUP(BA$2,WatchbillMONTHLY!$A$71:$U$71,OFFSET(WatchbillMONTHLY!$A$71:$U$71,1,2))=IF(_xlfn.XLOOKUP($A15,INDIRECT("_"&amp;_xlfn.XLOOKUP(BA$2,WatchbillMONTHLY!$A$71:$U$71,OFFSET(WatchbillMONTHLY!$A$71:$U$71,1,2))),INDIRECT("_"&amp;_xlfn.XLOOKUP(BA$2,WatchbillMONTHLY!$A$71:$U$71,OFFSET(WatchbillMONTHLY!$A$71:$U$71,1,2))))=$A15,_xlfn.XLOOKUP(BA$2,WatchbillMONTHLY!$A$71:$U$71,OFFSET(WatchbillMONTHLY!$A$71:$U$71,1,2)),FALSE),TRUE,FALSE)),
IF(_xlfn.XLOOKUP(BA$2,WatchbillMONTHLY!$A$88:$U$88,OFFSET(WatchbillMONTHLY!$A$88:$U$88,1,2))=IF(_xlfn.XLOOKUP($A15,INDIRECT("_"&amp;_xlfn.XLOOKUP(BA$2,WatchbillMONTHLY!$A$88:$U$88,OFFSET(WatchbillMONTHLY!$A$88:$U$88,1,2))),INDIRECT("_"&amp;_xlfn.XLOOKUP(BA$2,WatchbillMONTHLY!$A$88:$U$88,OFFSET(WatchbillMONTHLY!$A$88:$U$88,1,2))))=$A15,_xlfn.XLOOKUP(BA$2,WatchbillMONTHLY!$A$88:$U$88,OFFSET(WatchbillMONTHLY!$A$88:$U$88,1,2)),FALSE),TRUE,FALSE)),
FALSE),FALSE)</f>
        <v>0</v>
      </c>
      <c r="BB15" s="209" t="b" cm="1">
        <f t="array" aca="1" ref="BB15" ca="1">IF(AND($A15 &gt; 0, U15 &gt; 0,BB$2&lt;MiscFormulas!$A$5+1),
_xlfn.IFNA(
_xlfn.IFNA(
_xlfn.IFNA(
_xlfn.IFNA(
_xlfn.IFNA(
_xlfn.IFNA(
IF(_xlfn.XLOOKUP(BB$2,WatchbillMONTHLY!$A$3:$U$3,OFFSET(WatchbillMONTHLY!$A$3:$U$3,1,2))=IF(_xlfn.XLOOKUP($A15,INDIRECT("_"&amp;_xlfn.XLOOKUP(BB$2,WatchbillMONTHLY!$A$3:$U$3,OFFSET(WatchbillMONTHLY!$A$3:$U$3,1,2))),INDIRECT("_"&amp;_xlfn.XLOOKUP(BB$2,WatchbillMONTHLY!$A$3:$U$3,OFFSET(WatchbillMONTHLY!$A$3:$U$3,1,2))))=$A15,_xlfn.XLOOKUP(BB$2,WatchbillMONTHLY!$A$3:$U$3,OFFSET(WatchbillMONTHLY!$A$3:$U$3,1,2)),FALSE),TRUE,FALSE),
IF(_xlfn.XLOOKUP(BB$2,WatchbillMONTHLY!$A$20:$U$20,OFFSET(WatchbillMONTHLY!$A$20:$U$20,1,2))=IF(_xlfn.XLOOKUP($A15,INDIRECT("_"&amp;_xlfn.XLOOKUP(BB$2,WatchbillMONTHLY!$A$20:$U$20,OFFSET(WatchbillMONTHLY!$A$20:$U$20,1,2))),INDIRECT("_"&amp;_xlfn.XLOOKUP(BB$2,WatchbillMONTHLY!$A$20:$U$20,OFFSET(WatchbillMONTHLY!$A$20:$U$20,1,2))))=$A15,_xlfn.XLOOKUP(BB$2,WatchbillMONTHLY!$A$20:$U$20,OFFSET(WatchbillMONTHLY!$A$20:$U$20,1,2)),FALSE),TRUE,FALSE)),
IF(_xlfn.XLOOKUP(BB$2,WatchbillMONTHLY!$A$37:$U$37,OFFSET(WatchbillMONTHLY!$A$37:$U$37,1,2))=IF(_xlfn.XLOOKUP($A15,INDIRECT("_"&amp;_xlfn.XLOOKUP(BB$2,WatchbillMONTHLY!$A$37:$U$37,OFFSET(WatchbillMONTHLY!$A$37:$U$37,1,2))),INDIRECT("_"&amp;_xlfn.XLOOKUP(BB$2,WatchbillMONTHLY!$A$37:$U$37,OFFSET(WatchbillMONTHLY!$A$37:$U$37,1,2))))=$A15,_xlfn.XLOOKUP(BB$2,WatchbillMONTHLY!$A$37:$U$37,OFFSET(WatchbillMONTHLY!$A$37:$U$37,1,2)),FALSE),TRUE,FALSE)),
IF(_xlfn.XLOOKUP(BB$2,WatchbillMONTHLY!$A$54:$U$54,OFFSET(WatchbillMONTHLY!$A$54:$U$54,1,2))=IF(_xlfn.XLOOKUP($A15,INDIRECT("_"&amp;_xlfn.XLOOKUP(BB$2,WatchbillMONTHLY!$A$54:$U$54,OFFSET(WatchbillMONTHLY!$A$54:$U$54,1,2))),INDIRECT("_"&amp;_xlfn.XLOOKUP(BB$2,WatchbillMONTHLY!$A$54:$U$54,OFFSET(WatchbillMONTHLY!$A$54:$U$54,1,2))))=$A15,_xlfn.XLOOKUP(BB$2,WatchbillMONTHLY!$A$54:$U$54,OFFSET(WatchbillMONTHLY!$A$54:$U$54,1,2)),FALSE),TRUE,FALSE)),
IF(_xlfn.XLOOKUP(BB$2,WatchbillMONTHLY!$A$71:$U$71,OFFSET(WatchbillMONTHLY!$A$71:$U$71,1,2))=IF(_xlfn.XLOOKUP($A15,INDIRECT("_"&amp;_xlfn.XLOOKUP(BB$2,WatchbillMONTHLY!$A$71:$U$71,OFFSET(WatchbillMONTHLY!$A$71:$U$71,1,2))),INDIRECT("_"&amp;_xlfn.XLOOKUP(BB$2,WatchbillMONTHLY!$A$71:$U$71,OFFSET(WatchbillMONTHLY!$A$71:$U$71,1,2))))=$A15,_xlfn.XLOOKUP(BB$2,WatchbillMONTHLY!$A$71:$U$71,OFFSET(WatchbillMONTHLY!$A$71:$U$71,1,2)),FALSE),TRUE,FALSE)),
IF(_xlfn.XLOOKUP(BB$2,WatchbillMONTHLY!$A$88:$U$88,OFFSET(WatchbillMONTHLY!$A$88:$U$88,1,2))=IF(_xlfn.XLOOKUP($A15,INDIRECT("_"&amp;_xlfn.XLOOKUP(BB$2,WatchbillMONTHLY!$A$88:$U$88,OFFSET(WatchbillMONTHLY!$A$88:$U$88,1,2))),INDIRECT("_"&amp;_xlfn.XLOOKUP(BB$2,WatchbillMONTHLY!$A$88:$U$88,OFFSET(WatchbillMONTHLY!$A$88:$U$88,1,2))))=$A15,_xlfn.XLOOKUP(BB$2,WatchbillMONTHLY!$A$88:$U$88,OFFSET(WatchbillMONTHLY!$A$88:$U$88,1,2)),FALSE),TRUE,FALSE)),
FALSE),FALSE)</f>
        <v>0</v>
      </c>
      <c r="BC15" s="209" t="b" cm="1">
        <f t="array" aca="1" ref="BC15" ca="1">IF(AND($A15 &gt; 0, V15 &gt; 0,BC$2&lt;MiscFormulas!$A$5+1),
_xlfn.IFNA(
_xlfn.IFNA(
_xlfn.IFNA(
_xlfn.IFNA(
_xlfn.IFNA(
_xlfn.IFNA(
IF(_xlfn.XLOOKUP(BC$2,WatchbillMONTHLY!$A$3:$U$3,OFFSET(WatchbillMONTHLY!$A$3:$U$3,1,2))=IF(_xlfn.XLOOKUP($A15,INDIRECT("_"&amp;_xlfn.XLOOKUP(BC$2,WatchbillMONTHLY!$A$3:$U$3,OFFSET(WatchbillMONTHLY!$A$3:$U$3,1,2))),INDIRECT("_"&amp;_xlfn.XLOOKUP(BC$2,WatchbillMONTHLY!$A$3:$U$3,OFFSET(WatchbillMONTHLY!$A$3:$U$3,1,2))))=$A15,_xlfn.XLOOKUP(BC$2,WatchbillMONTHLY!$A$3:$U$3,OFFSET(WatchbillMONTHLY!$A$3:$U$3,1,2)),FALSE),TRUE,FALSE),
IF(_xlfn.XLOOKUP(BC$2,WatchbillMONTHLY!$A$20:$U$20,OFFSET(WatchbillMONTHLY!$A$20:$U$20,1,2))=IF(_xlfn.XLOOKUP($A15,INDIRECT("_"&amp;_xlfn.XLOOKUP(BC$2,WatchbillMONTHLY!$A$20:$U$20,OFFSET(WatchbillMONTHLY!$A$20:$U$20,1,2))),INDIRECT("_"&amp;_xlfn.XLOOKUP(BC$2,WatchbillMONTHLY!$A$20:$U$20,OFFSET(WatchbillMONTHLY!$A$20:$U$20,1,2))))=$A15,_xlfn.XLOOKUP(BC$2,WatchbillMONTHLY!$A$20:$U$20,OFFSET(WatchbillMONTHLY!$A$20:$U$20,1,2)),FALSE),TRUE,FALSE)),
IF(_xlfn.XLOOKUP(BC$2,WatchbillMONTHLY!$A$37:$U$37,OFFSET(WatchbillMONTHLY!$A$37:$U$37,1,2))=IF(_xlfn.XLOOKUP($A15,INDIRECT("_"&amp;_xlfn.XLOOKUP(BC$2,WatchbillMONTHLY!$A$37:$U$37,OFFSET(WatchbillMONTHLY!$A$37:$U$37,1,2))),INDIRECT("_"&amp;_xlfn.XLOOKUP(BC$2,WatchbillMONTHLY!$A$37:$U$37,OFFSET(WatchbillMONTHLY!$A$37:$U$37,1,2))))=$A15,_xlfn.XLOOKUP(BC$2,WatchbillMONTHLY!$A$37:$U$37,OFFSET(WatchbillMONTHLY!$A$37:$U$37,1,2)),FALSE),TRUE,FALSE)),
IF(_xlfn.XLOOKUP(BC$2,WatchbillMONTHLY!$A$54:$U$54,OFFSET(WatchbillMONTHLY!$A$54:$U$54,1,2))=IF(_xlfn.XLOOKUP($A15,INDIRECT("_"&amp;_xlfn.XLOOKUP(BC$2,WatchbillMONTHLY!$A$54:$U$54,OFFSET(WatchbillMONTHLY!$A$54:$U$54,1,2))),INDIRECT("_"&amp;_xlfn.XLOOKUP(BC$2,WatchbillMONTHLY!$A$54:$U$54,OFFSET(WatchbillMONTHLY!$A$54:$U$54,1,2))))=$A15,_xlfn.XLOOKUP(BC$2,WatchbillMONTHLY!$A$54:$U$54,OFFSET(WatchbillMONTHLY!$A$54:$U$54,1,2)),FALSE),TRUE,FALSE)),
IF(_xlfn.XLOOKUP(BC$2,WatchbillMONTHLY!$A$71:$U$71,OFFSET(WatchbillMONTHLY!$A$71:$U$71,1,2))=IF(_xlfn.XLOOKUP($A15,INDIRECT("_"&amp;_xlfn.XLOOKUP(BC$2,WatchbillMONTHLY!$A$71:$U$71,OFFSET(WatchbillMONTHLY!$A$71:$U$71,1,2))),INDIRECT("_"&amp;_xlfn.XLOOKUP(BC$2,WatchbillMONTHLY!$A$71:$U$71,OFFSET(WatchbillMONTHLY!$A$71:$U$71,1,2))))=$A15,_xlfn.XLOOKUP(BC$2,WatchbillMONTHLY!$A$71:$U$71,OFFSET(WatchbillMONTHLY!$A$71:$U$71,1,2)),FALSE),TRUE,FALSE)),
IF(_xlfn.XLOOKUP(BC$2,WatchbillMONTHLY!$A$88:$U$88,OFFSET(WatchbillMONTHLY!$A$88:$U$88,1,2))=IF(_xlfn.XLOOKUP($A15,INDIRECT("_"&amp;_xlfn.XLOOKUP(BC$2,WatchbillMONTHLY!$A$88:$U$88,OFFSET(WatchbillMONTHLY!$A$88:$U$88,1,2))),INDIRECT("_"&amp;_xlfn.XLOOKUP(BC$2,WatchbillMONTHLY!$A$88:$U$88,OFFSET(WatchbillMONTHLY!$A$88:$U$88,1,2))))=$A15,_xlfn.XLOOKUP(BC$2,WatchbillMONTHLY!$A$88:$U$88,OFFSET(WatchbillMONTHLY!$A$88:$U$88,1,2)),FALSE),TRUE,FALSE)),
FALSE),FALSE)</f>
        <v>0</v>
      </c>
      <c r="BD15" s="209" t="b" cm="1">
        <f t="array" aca="1" ref="BD15" ca="1">IF(AND($A15 &gt; 0, W15 &gt; 0,BD$2&lt;MiscFormulas!$A$5+1),
_xlfn.IFNA(
_xlfn.IFNA(
_xlfn.IFNA(
_xlfn.IFNA(
_xlfn.IFNA(
_xlfn.IFNA(
IF(_xlfn.XLOOKUP(BD$2,WatchbillMONTHLY!$A$3:$U$3,OFFSET(WatchbillMONTHLY!$A$3:$U$3,1,2))=IF(_xlfn.XLOOKUP($A15,INDIRECT("_"&amp;_xlfn.XLOOKUP(BD$2,WatchbillMONTHLY!$A$3:$U$3,OFFSET(WatchbillMONTHLY!$A$3:$U$3,1,2))),INDIRECT("_"&amp;_xlfn.XLOOKUP(BD$2,WatchbillMONTHLY!$A$3:$U$3,OFFSET(WatchbillMONTHLY!$A$3:$U$3,1,2))))=$A15,_xlfn.XLOOKUP(BD$2,WatchbillMONTHLY!$A$3:$U$3,OFFSET(WatchbillMONTHLY!$A$3:$U$3,1,2)),FALSE),TRUE,FALSE),
IF(_xlfn.XLOOKUP(BD$2,WatchbillMONTHLY!$A$20:$U$20,OFFSET(WatchbillMONTHLY!$A$20:$U$20,1,2))=IF(_xlfn.XLOOKUP($A15,INDIRECT("_"&amp;_xlfn.XLOOKUP(BD$2,WatchbillMONTHLY!$A$20:$U$20,OFFSET(WatchbillMONTHLY!$A$20:$U$20,1,2))),INDIRECT("_"&amp;_xlfn.XLOOKUP(BD$2,WatchbillMONTHLY!$A$20:$U$20,OFFSET(WatchbillMONTHLY!$A$20:$U$20,1,2))))=$A15,_xlfn.XLOOKUP(BD$2,WatchbillMONTHLY!$A$20:$U$20,OFFSET(WatchbillMONTHLY!$A$20:$U$20,1,2)),FALSE),TRUE,FALSE)),
IF(_xlfn.XLOOKUP(BD$2,WatchbillMONTHLY!$A$37:$U$37,OFFSET(WatchbillMONTHLY!$A$37:$U$37,1,2))=IF(_xlfn.XLOOKUP($A15,INDIRECT("_"&amp;_xlfn.XLOOKUP(BD$2,WatchbillMONTHLY!$A$37:$U$37,OFFSET(WatchbillMONTHLY!$A$37:$U$37,1,2))),INDIRECT("_"&amp;_xlfn.XLOOKUP(BD$2,WatchbillMONTHLY!$A$37:$U$37,OFFSET(WatchbillMONTHLY!$A$37:$U$37,1,2))))=$A15,_xlfn.XLOOKUP(BD$2,WatchbillMONTHLY!$A$37:$U$37,OFFSET(WatchbillMONTHLY!$A$37:$U$37,1,2)),FALSE),TRUE,FALSE)),
IF(_xlfn.XLOOKUP(BD$2,WatchbillMONTHLY!$A$54:$U$54,OFFSET(WatchbillMONTHLY!$A$54:$U$54,1,2))=IF(_xlfn.XLOOKUP($A15,INDIRECT("_"&amp;_xlfn.XLOOKUP(BD$2,WatchbillMONTHLY!$A$54:$U$54,OFFSET(WatchbillMONTHLY!$A$54:$U$54,1,2))),INDIRECT("_"&amp;_xlfn.XLOOKUP(BD$2,WatchbillMONTHLY!$A$54:$U$54,OFFSET(WatchbillMONTHLY!$A$54:$U$54,1,2))))=$A15,_xlfn.XLOOKUP(BD$2,WatchbillMONTHLY!$A$54:$U$54,OFFSET(WatchbillMONTHLY!$A$54:$U$54,1,2)),FALSE),TRUE,FALSE)),
IF(_xlfn.XLOOKUP(BD$2,WatchbillMONTHLY!$A$71:$U$71,OFFSET(WatchbillMONTHLY!$A$71:$U$71,1,2))=IF(_xlfn.XLOOKUP($A15,INDIRECT("_"&amp;_xlfn.XLOOKUP(BD$2,WatchbillMONTHLY!$A$71:$U$71,OFFSET(WatchbillMONTHLY!$A$71:$U$71,1,2))),INDIRECT("_"&amp;_xlfn.XLOOKUP(BD$2,WatchbillMONTHLY!$A$71:$U$71,OFFSET(WatchbillMONTHLY!$A$71:$U$71,1,2))))=$A15,_xlfn.XLOOKUP(BD$2,WatchbillMONTHLY!$A$71:$U$71,OFFSET(WatchbillMONTHLY!$A$71:$U$71,1,2)),FALSE),TRUE,FALSE)),
IF(_xlfn.XLOOKUP(BD$2,WatchbillMONTHLY!$A$88:$U$88,OFFSET(WatchbillMONTHLY!$A$88:$U$88,1,2))=IF(_xlfn.XLOOKUP($A15,INDIRECT("_"&amp;_xlfn.XLOOKUP(BD$2,WatchbillMONTHLY!$A$88:$U$88,OFFSET(WatchbillMONTHLY!$A$88:$U$88,1,2))),INDIRECT("_"&amp;_xlfn.XLOOKUP(BD$2,WatchbillMONTHLY!$A$88:$U$88,OFFSET(WatchbillMONTHLY!$A$88:$U$88,1,2))))=$A15,_xlfn.XLOOKUP(BD$2,WatchbillMONTHLY!$A$88:$U$88,OFFSET(WatchbillMONTHLY!$A$88:$U$88,1,2)),FALSE),TRUE,FALSE)),
FALSE),FALSE)</f>
        <v>0</v>
      </c>
      <c r="BE15" s="209" t="b" cm="1">
        <f t="array" aca="1" ref="BE15" ca="1">IF(AND($A15 &gt; 0, X15 &gt; 0,BE$2&lt;MiscFormulas!$A$5+1),
_xlfn.IFNA(
_xlfn.IFNA(
_xlfn.IFNA(
_xlfn.IFNA(
_xlfn.IFNA(
_xlfn.IFNA(
IF(_xlfn.XLOOKUP(BE$2,WatchbillMONTHLY!$A$3:$U$3,OFFSET(WatchbillMONTHLY!$A$3:$U$3,1,2))=IF(_xlfn.XLOOKUP($A15,INDIRECT("_"&amp;_xlfn.XLOOKUP(BE$2,WatchbillMONTHLY!$A$3:$U$3,OFFSET(WatchbillMONTHLY!$A$3:$U$3,1,2))),INDIRECT("_"&amp;_xlfn.XLOOKUP(BE$2,WatchbillMONTHLY!$A$3:$U$3,OFFSET(WatchbillMONTHLY!$A$3:$U$3,1,2))))=$A15,_xlfn.XLOOKUP(BE$2,WatchbillMONTHLY!$A$3:$U$3,OFFSET(WatchbillMONTHLY!$A$3:$U$3,1,2)),FALSE),TRUE,FALSE),
IF(_xlfn.XLOOKUP(BE$2,WatchbillMONTHLY!$A$20:$U$20,OFFSET(WatchbillMONTHLY!$A$20:$U$20,1,2))=IF(_xlfn.XLOOKUP($A15,INDIRECT("_"&amp;_xlfn.XLOOKUP(BE$2,WatchbillMONTHLY!$A$20:$U$20,OFFSET(WatchbillMONTHLY!$A$20:$U$20,1,2))),INDIRECT("_"&amp;_xlfn.XLOOKUP(BE$2,WatchbillMONTHLY!$A$20:$U$20,OFFSET(WatchbillMONTHLY!$A$20:$U$20,1,2))))=$A15,_xlfn.XLOOKUP(BE$2,WatchbillMONTHLY!$A$20:$U$20,OFFSET(WatchbillMONTHLY!$A$20:$U$20,1,2)),FALSE),TRUE,FALSE)),
IF(_xlfn.XLOOKUP(BE$2,WatchbillMONTHLY!$A$37:$U$37,OFFSET(WatchbillMONTHLY!$A$37:$U$37,1,2))=IF(_xlfn.XLOOKUP($A15,INDIRECT("_"&amp;_xlfn.XLOOKUP(BE$2,WatchbillMONTHLY!$A$37:$U$37,OFFSET(WatchbillMONTHLY!$A$37:$U$37,1,2))),INDIRECT("_"&amp;_xlfn.XLOOKUP(BE$2,WatchbillMONTHLY!$A$37:$U$37,OFFSET(WatchbillMONTHLY!$A$37:$U$37,1,2))))=$A15,_xlfn.XLOOKUP(BE$2,WatchbillMONTHLY!$A$37:$U$37,OFFSET(WatchbillMONTHLY!$A$37:$U$37,1,2)),FALSE),TRUE,FALSE)),
IF(_xlfn.XLOOKUP(BE$2,WatchbillMONTHLY!$A$54:$U$54,OFFSET(WatchbillMONTHLY!$A$54:$U$54,1,2))=IF(_xlfn.XLOOKUP($A15,INDIRECT("_"&amp;_xlfn.XLOOKUP(BE$2,WatchbillMONTHLY!$A$54:$U$54,OFFSET(WatchbillMONTHLY!$A$54:$U$54,1,2))),INDIRECT("_"&amp;_xlfn.XLOOKUP(BE$2,WatchbillMONTHLY!$A$54:$U$54,OFFSET(WatchbillMONTHLY!$A$54:$U$54,1,2))))=$A15,_xlfn.XLOOKUP(BE$2,WatchbillMONTHLY!$A$54:$U$54,OFFSET(WatchbillMONTHLY!$A$54:$U$54,1,2)),FALSE),TRUE,FALSE)),
IF(_xlfn.XLOOKUP(BE$2,WatchbillMONTHLY!$A$71:$U$71,OFFSET(WatchbillMONTHLY!$A$71:$U$71,1,2))=IF(_xlfn.XLOOKUP($A15,INDIRECT("_"&amp;_xlfn.XLOOKUP(BE$2,WatchbillMONTHLY!$A$71:$U$71,OFFSET(WatchbillMONTHLY!$A$71:$U$71,1,2))),INDIRECT("_"&amp;_xlfn.XLOOKUP(BE$2,WatchbillMONTHLY!$A$71:$U$71,OFFSET(WatchbillMONTHLY!$A$71:$U$71,1,2))))=$A15,_xlfn.XLOOKUP(BE$2,WatchbillMONTHLY!$A$71:$U$71,OFFSET(WatchbillMONTHLY!$A$71:$U$71,1,2)),FALSE),TRUE,FALSE)),
IF(_xlfn.XLOOKUP(BE$2,WatchbillMONTHLY!$A$88:$U$88,OFFSET(WatchbillMONTHLY!$A$88:$U$88,1,2))=IF(_xlfn.XLOOKUP($A15,INDIRECT("_"&amp;_xlfn.XLOOKUP(BE$2,WatchbillMONTHLY!$A$88:$U$88,OFFSET(WatchbillMONTHLY!$A$88:$U$88,1,2))),INDIRECT("_"&amp;_xlfn.XLOOKUP(BE$2,WatchbillMONTHLY!$A$88:$U$88,OFFSET(WatchbillMONTHLY!$A$88:$U$88,1,2))))=$A15,_xlfn.XLOOKUP(BE$2,WatchbillMONTHLY!$A$88:$U$88,OFFSET(WatchbillMONTHLY!$A$88:$U$88,1,2)),FALSE),TRUE,FALSE)),
FALSE),FALSE)</f>
        <v>0</v>
      </c>
      <c r="BF15" s="209" t="b" cm="1">
        <f t="array" aca="1" ref="BF15" ca="1">IF(AND($A15 &gt; 0, Y15 &gt; 0,BF$2&lt;MiscFormulas!$A$5+1),
_xlfn.IFNA(
_xlfn.IFNA(
_xlfn.IFNA(
_xlfn.IFNA(
_xlfn.IFNA(
_xlfn.IFNA(
IF(_xlfn.XLOOKUP(BF$2,WatchbillMONTHLY!$A$3:$U$3,OFFSET(WatchbillMONTHLY!$A$3:$U$3,1,2))=IF(_xlfn.XLOOKUP($A15,INDIRECT("_"&amp;_xlfn.XLOOKUP(BF$2,WatchbillMONTHLY!$A$3:$U$3,OFFSET(WatchbillMONTHLY!$A$3:$U$3,1,2))),INDIRECT("_"&amp;_xlfn.XLOOKUP(BF$2,WatchbillMONTHLY!$A$3:$U$3,OFFSET(WatchbillMONTHLY!$A$3:$U$3,1,2))))=$A15,_xlfn.XLOOKUP(BF$2,WatchbillMONTHLY!$A$3:$U$3,OFFSET(WatchbillMONTHLY!$A$3:$U$3,1,2)),FALSE),TRUE,FALSE),
IF(_xlfn.XLOOKUP(BF$2,WatchbillMONTHLY!$A$20:$U$20,OFFSET(WatchbillMONTHLY!$A$20:$U$20,1,2))=IF(_xlfn.XLOOKUP($A15,INDIRECT("_"&amp;_xlfn.XLOOKUP(BF$2,WatchbillMONTHLY!$A$20:$U$20,OFFSET(WatchbillMONTHLY!$A$20:$U$20,1,2))),INDIRECT("_"&amp;_xlfn.XLOOKUP(BF$2,WatchbillMONTHLY!$A$20:$U$20,OFFSET(WatchbillMONTHLY!$A$20:$U$20,1,2))))=$A15,_xlfn.XLOOKUP(BF$2,WatchbillMONTHLY!$A$20:$U$20,OFFSET(WatchbillMONTHLY!$A$20:$U$20,1,2)),FALSE),TRUE,FALSE)),
IF(_xlfn.XLOOKUP(BF$2,WatchbillMONTHLY!$A$37:$U$37,OFFSET(WatchbillMONTHLY!$A$37:$U$37,1,2))=IF(_xlfn.XLOOKUP($A15,INDIRECT("_"&amp;_xlfn.XLOOKUP(BF$2,WatchbillMONTHLY!$A$37:$U$37,OFFSET(WatchbillMONTHLY!$A$37:$U$37,1,2))),INDIRECT("_"&amp;_xlfn.XLOOKUP(BF$2,WatchbillMONTHLY!$A$37:$U$37,OFFSET(WatchbillMONTHLY!$A$37:$U$37,1,2))))=$A15,_xlfn.XLOOKUP(BF$2,WatchbillMONTHLY!$A$37:$U$37,OFFSET(WatchbillMONTHLY!$A$37:$U$37,1,2)),FALSE),TRUE,FALSE)),
IF(_xlfn.XLOOKUP(BF$2,WatchbillMONTHLY!$A$54:$U$54,OFFSET(WatchbillMONTHLY!$A$54:$U$54,1,2))=IF(_xlfn.XLOOKUP($A15,INDIRECT("_"&amp;_xlfn.XLOOKUP(BF$2,WatchbillMONTHLY!$A$54:$U$54,OFFSET(WatchbillMONTHLY!$A$54:$U$54,1,2))),INDIRECT("_"&amp;_xlfn.XLOOKUP(BF$2,WatchbillMONTHLY!$A$54:$U$54,OFFSET(WatchbillMONTHLY!$A$54:$U$54,1,2))))=$A15,_xlfn.XLOOKUP(BF$2,WatchbillMONTHLY!$A$54:$U$54,OFFSET(WatchbillMONTHLY!$A$54:$U$54,1,2)),FALSE),TRUE,FALSE)),
IF(_xlfn.XLOOKUP(BF$2,WatchbillMONTHLY!$A$71:$U$71,OFFSET(WatchbillMONTHLY!$A$71:$U$71,1,2))=IF(_xlfn.XLOOKUP($A15,INDIRECT("_"&amp;_xlfn.XLOOKUP(BF$2,WatchbillMONTHLY!$A$71:$U$71,OFFSET(WatchbillMONTHLY!$A$71:$U$71,1,2))),INDIRECT("_"&amp;_xlfn.XLOOKUP(BF$2,WatchbillMONTHLY!$A$71:$U$71,OFFSET(WatchbillMONTHLY!$A$71:$U$71,1,2))))=$A15,_xlfn.XLOOKUP(BF$2,WatchbillMONTHLY!$A$71:$U$71,OFFSET(WatchbillMONTHLY!$A$71:$U$71,1,2)),FALSE),TRUE,FALSE)),
IF(_xlfn.XLOOKUP(BF$2,WatchbillMONTHLY!$A$88:$U$88,OFFSET(WatchbillMONTHLY!$A$88:$U$88,1,2))=IF(_xlfn.XLOOKUP($A15,INDIRECT("_"&amp;_xlfn.XLOOKUP(BF$2,WatchbillMONTHLY!$A$88:$U$88,OFFSET(WatchbillMONTHLY!$A$88:$U$88,1,2))),INDIRECT("_"&amp;_xlfn.XLOOKUP(BF$2,WatchbillMONTHLY!$A$88:$U$88,OFFSET(WatchbillMONTHLY!$A$88:$U$88,1,2))))=$A15,_xlfn.XLOOKUP(BF$2,WatchbillMONTHLY!$A$88:$U$88,OFFSET(WatchbillMONTHLY!$A$88:$U$88,1,2)),FALSE),TRUE,FALSE)),
FALSE),FALSE)</f>
        <v>0</v>
      </c>
      <c r="BG15" s="209" t="b" cm="1">
        <f t="array" aca="1" ref="BG15" ca="1">IF(AND($A15 &gt; 0, Z15 &gt; 0,BG$2&lt;MiscFormulas!$A$5+1),
_xlfn.IFNA(
_xlfn.IFNA(
_xlfn.IFNA(
_xlfn.IFNA(
_xlfn.IFNA(
_xlfn.IFNA(
IF(_xlfn.XLOOKUP(BG$2,WatchbillMONTHLY!$A$3:$U$3,OFFSET(WatchbillMONTHLY!$A$3:$U$3,1,2))=IF(_xlfn.XLOOKUP($A15,INDIRECT("_"&amp;_xlfn.XLOOKUP(BG$2,WatchbillMONTHLY!$A$3:$U$3,OFFSET(WatchbillMONTHLY!$A$3:$U$3,1,2))),INDIRECT("_"&amp;_xlfn.XLOOKUP(BG$2,WatchbillMONTHLY!$A$3:$U$3,OFFSET(WatchbillMONTHLY!$A$3:$U$3,1,2))))=$A15,_xlfn.XLOOKUP(BG$2,WatchbillMONTHLY!$A$3:$U$3,OFFSET(WatchbillMONTHLY!$A$3:$U$3,1,2)),FALSE),TRUE,FALSE),
IF(_xlfn.XLOOKUP(BG$2,WatchbillMONTHLY!$A$20:$U$20,OFFSET(WatchbillMONTHLY!$A$20:$U$20,1,2))=IF(_xlfn.XLOOKUP($A15,INDIRECT("_"&amp;_xlfn.XLOOKUP(BG$2,WatchbillMONTHLY!$A$20:$U$20,OFFSET(WatchbillMONTHLY!$A$20:$U$20,1,2))),INDIRECT("_"&amp;_xlfn.XLOOKUP(BG$2,WatchbillMONTHLY!$A$20:$U$20,OFFSET(WatchbillMONTHLY!$A$20:$U$20,1,2))))=$A15,_xlfn.XLOOKUP(BG$2,WatchbillMONTHLY!$A$20:$U$20,OFFSET(WatchbillMONTHLY!$A$20:$U$20,1,2)),FALSE),TRUE,FALSE)),
IF(_xlfn.XLOOKUP(BG$2,WatchbillMONTHLY!$A$37:$U$37,OFFSET(WatchbillMONTHLY!$A$37:$U$37,1,2))=IF(_xlfn.XLOOKUP($A15,INDIRECT("_"&amp;_xlfn.XLOOKUP(BG$2,WatchbillMONTHLY!$A$37:$U$37,OFFSET(WatchbillMONTHLY!$A$37:$U$37,1,2))),INDIRECT("_"&amp;_xlfn.XLOOKUP(BG$2,WatchbillMONTHLY!$A$37:$U$37,OFFSET(WatchbillMONTHLY!$A$37:$U$37,1,2))))=$A15,_xlfn.XLOOKUP(BG$2,WatchbillMONTHLY!$A$37:$U$37,OFFSET(WatchbillMONTHLY!$A$37:$U$37,1,2)),FALSE),TRUE,FALSE)),
IF(_xlfn.XLOOKUP(BG$2,WatchbillMONTHLY!$A$54:$U$54,OFFSET(WatchbillMONTHLY!$A$54:$U$54,1,2))=IF(_xlfn.XLOOKUP($A15,INDIRECT("_"&amp;_xlfn.XLOOKUP(BG$2,WatchbillMONTHLY!$A$54:$U$54,OFFSET(WatchbillMONTHLY!$A$54:$U$54,1,2))),INDIRECT("_"&amp;_xlfn.XLOOKUP(BG$2,WatchbillMONTHLY!$A$54:$U$54,OFFSET(WatchbillMONTHLY!$A$54:$U$54,1,2))))=$A15,_xlfn.XLOOKUP(BG$2,WatchbillMONTHLY!$A$54:$U$54,OFFSET(WatchbillMONTHLY!$A$54:$U$54,1,2)),FALSE),TRUE,FALSE)),
IF(_xlfn.XLOOKUP(BG$2,WatchbillMONTHLY!$A$71:$U$71,OFFSET(WatchbillMONTHLY!$A$71:$U$71,1,2))=IF(_xlfn.XLOOKUP($A15,INDIRECT("_"&amp;_xlfn.XLOOKUP(BG$2,WatchbillMONTHLY!$A$71:$U$71,OFFSET(WatchbillMONTHLY!$A$71:$U$71,1,2))),INDIRECT("_"&amp;_xlfn.XLOOKUP(BG$2,WatchbillMONTHLY!$A$71:$U$71,OFFSET(WatchbillMONTHLY!$A$71:$U$71,1,2))))=$A15,_xlfn.XLOOKUP(BG$2,WatchbillMONTHLY!$A$71:$U$71,OFFSET(WatchbillMONTHLY!$A$71:$U$71,1,2)),FALSE),TRUE,FALSE)),
IF(_xlfn.XLOOKUP(BG$2,WatchbillMONTHLY!$A$88:$U$88,OFFSET(WatchbillMONTHLY!$A$88:$U$88,1,2))=IF(_xlfn.XLOOKUP($A15,INDIRECT("_"&amp;_xlfn.XLOOKUP(BG$2,WatchbillMONTHLY!$A$88:$U$88,OFFSET(WatchbillMONTHLY!$A$88:$U$88,1,2))),INDIRECT("_"&amp;_xlfn.XLOOKUP(BG$2,WatchbillMONTHLY!$A$88:$U$88,OFFSET(WatchbillMONTHLY!$A$88:$U$88,1,2))))=$A15,_xlfn.XLOOKUP(BG$2,WatchbillMONTHLY!$A$88:$U$88,OFFSET(WatchbillMONTHLY!$A$88:$U$88,1,2)),FALSE),TRUE,FALSE)),
FALSE),FALSE)</f>
        <v>0</v>
      </c>
      <c r="BH15" s="209" t="b" cm="1">
        <f t="array" aca="1" ref="BH15" ca="1">IF(AND($A15 &gt; 0, AA15 &gt; 0,BH$2&lt;MiscFormulas!$A$5+1),
_xlfn.IFNA(
_xlfn.IFNA(
_xlfn.IFNA(
_xlfn.IFNA(
_xlfn.IFNA(
_xlfn.IFNA(
IF(_xlfn.XLOOKUP(BH$2,WatchbillMONTHLY!$A$3:$U$3,OFFSET(WatchbillMONTHLY!$A$3:$U$3,1,2))=IF(_xlfn.XLOOKUP($A15,INDIRECT("_"&amp;_xlfn.XLOOKUP(BH$2,WatchbillMONTHLY!$A$3:$U$3,OFFSET(WatchbillMONTHLY!$A$3:$U$3,1,2))),INDIRECT("_"&amp;_xlfn.XLOOKUP(BH$2,WatchbillMONTHLY!$A$3:$U$3,OFFSET(WatchbillMONTHLY!$A$3:$U$3,1,2))))=$A15,_xlfn.XLOOKUP(BH$2,WatchbillMONTHLY!$A$3:$U$3,OFFSET(WatchbillMONTHLY!$A$3:$U$3,1,2)),FALSE),TRUE,FALSE),
IF(_xlfn.XLOOKUP(BH$2,WatchbillMONTHLY!$A$20:$U$20,OFFSET(WatchbillMONTHLY!$A$20:$U$20,1,2))=IF(_xlfn.XLOOKUP($A15,INDIRECT("_"&amp;_xlfn.XLOOKUP(BH$2,WatchbillMONTHLY!$A$20:$U$20,OFFSET(WatchbillMONTHLY!$A$20:$U$20,1,2))),INDIRECT("_"&amp;_xlfn.XLOOKUP(BH$2,WatchbillMONTHLY!$A$20:$U$20,OFFSET(WatchbillMONTHLY!$A$20:$U$20,1,2))))=$A15,_xlfn.XLOOKUP(BH$2,WatchbillMONTHLY!$A$20:$U$20,OFFSET(WatchbillMONTHLY!$A$20:$U$20,1,2)),FALSE),TRUE,FALSE)),
IF(_xlfn.XLOOKUP(BH$2,WatchbillMONTHLY!$A$37:$U$37,OFFSET(WatchbillMONTHLY!$A$37:$U$37,1,2))=IF(_xlfn.XLOOKUP($A15,INDIRECT("_"&amp;_xlfn.XLOOKUP(BH$2,WatchbillMONTHLY!$A$37:$U$37,OFFSET(WatchbillMONTHLY!$A$37:$U$37,1,2))),INDIRECT("_"&amp;_xlfn.XLOOKUP(BH$2,WatchbillMONTHLY!$A$37:$U$37,OFFSET(WatchbillMONTHLY!$A$37:$U$37,1,2))))=$A15,_xlfn.XLOOKUP(BH$2,WatchbillMONTHLY!$A$37:$U$37,OFFSET(WatchbillMONTHLY!$A$37:$U$37,1,2)),FALSE),TRUE,FALSE)),
IF(_xlfn.XLOOKUP(BH$2,WatchbillMONTHLY!$A$54:$U$54,OFFSET(WatchbillMONTHLY!$A$54:$U$54,1,2))=IF(_xlfn.XLOOKUP($A15,INDIRECT("_"&amp;_xlfn.XLOOKUP(BH$2,WatchbillMONTHLY!$A$54:$U$54,OFFSET(WatchbillMONTHLY!$A$54:$U$54,1,2))),INDIRECT("_"&amp;_xlfn.XLOOKUP(BH$2,WatchbillMONTHLY!$A$54:$U$54,OFFSET(WatchbillMONTHLY!$A$54:$U$54,1,2))))=$A15,_xlfn.XLOOKUP(BH$2,WatchbillMONTHLY!$A$54:$U$54,OFFSET(WatchbillMONTHLY!$A$54:$U$54,1,2)),FALSE),TRUE,FALSE)),
IF(_xlfn.XLOOKUP(BH$2,WatchbillMONTHLY!$A$71:$U$71,OFFSET(WatchbillMONTHLY!$A$71:$U$71,1,2))=IF(_xlfn.XLOOKUP($A15,INDIRECT("_"&amp;_xlfn.XLOOKUP(BH$2,WatchbillMONTHLY!$A$71:$U$71,OFFSET(WatchbillMONTHLY!$A$71:$U$71,1,2))),INDIRECT("_"&amp;_xlfn.XLOOKUP(BH$2,WatchbillMONTHLY!$A$71:$U$71,OFFSET(WatchbillMONTHLY!$A$71:$U$71,1,2))))=$A15,_xlfn.XLOOKUP(BH$2,WatchbillMONTHLY!$A$71:$U$71,OFFSET(WatchbillMONTHLY!$A$71:$U$71,1,2)),FALSE),TRUE,FALSE)),
IF(_xlfn.XLOOKUP(BH$2,WatchbillMONTHLY!$A$88:$U$88,OFFSET(WatchbillMONTHLY!$A$88:$U$88,1,2))=IF(_xlfn.XLOOKUP($A15,INDIRECT("_"&amp;_xlfn.XLOOKUP(BH$2,WatchbillMONTHLY!$A$88:$U$88,OFFSET(WatchbillMONTHLY!$A$88:$U$88,1,2))),INDIRECT("_"&amp;_xlfn.XLOOKUP(BH$2,WatchbillMONTHLY!$A$88:$U$88,OFFSET(WatchbillMONTHLY!$A$88:$U$88,1,2))))=$A15,_xlfn.XLOOKUP(BH$2,WatchbillMONTHLY!$A$88:$U$88,OFFSET(WatchbillMONTHLY!$A$88:$U$88,1,2)),FALSE),TRUE,FALSE)),
FALSE),FALSE)</f>
        <v>0</v>
      </c>
      <c r="BI15" s="209" t="b" cm="1">
        <f t="array" aca="1" ref="BI15" ca="1">IF(AND($A15 &gt; 0, AB15 &gt; 0,BI$2&lt;MiscFormulas!$A$5+1),
_xlfn.IFNA(
_xlfn.IFNA(
_xlfn.IFNA(
_xlfn.IFNA(
_xlfn.IFNA(
_xlfn.IFNA(
IF(_xlfn.XLOOKUP(BI$2,WatchbillMONTHLY!$A$3:$U$3,OFFSET(WatchbillMONTHLY!$A$3:$U$3,1,2))=IF(_xlfn.XLOOKUP($A15,INDIRECT("_"&amp;_xlfn.XLOOKUP(BI$2,WatchbillMONTHLY!$A$3:$U$3,OFFSET(WatchbillMONTHLY!$A$3:$U$3,1,2))),INDIRECT("_"&amp;_xlfn.XLOOKUP(BI$2,WatchbillMONTHLY!$A$3:$U$3,OFFSET(WatchbillMONTHLY!$A$3:$U$3,1,2))))=$A15,_xlfn.XLOOKUP(BI$2,WatchbillMONTHLY!$A$3:$U$3,OFFSET(WatchbillMONTHLY!$A$3:$U$3,1,2)),FALSE),TRUE,FALSE),
IF(_xlfn.XLOOKUP(BI$2,WatchbillMONTHLY!$A$20:$U$20,OFFSET(WatchbillMONTHLY!$A$20:$U$20,1,2))=IF(_xlfn.XLOOKUP($A15,INDIRECT("_"&amp;_xlfn.XLOOKUP(BI$2,WatchbillMONTHLY!$A$20:$U$20,OFFSET(WatchbillMONTHLY!$A$20:$U$20,1,2))),INDIRECT("_"&amp;_xlfn.XLOOKUP(BI$2,WatchbillMONTHLY!$A$20:$U$20,OFFSET(WatchbillMONTHLY!$A$20:$U$20,1,2))))=$A15,_xlfn.XLOOKUP(BI$2,WatchbillMONTHLY!$A$20:$U$20,OFFSET(WatchbillMONTHLY!$A$20:$U$20,1,2)),FALSE),TRUE,FALSE)),
IF(_xlfn.XLOOKUP(BI$2,WatchbillMONTHLY!$A$37:$U$37,OFFSET(WatchbillMONTHLY!$A$37:$U$37,1,2))=IF(_xlfn.XLOOKUP($A15,INDIRECT("_"&amp;_xlfn.XLOOKUP(BI$2,WatchbillMONTHLY!$A$37:$U$37,OFFSET(WatchbillMONTHLY!$A$37:$U$37,1,2))),INDIRECT("_"&amp;_xlfn.XLOOKUP(BI$2,WatchbillMONTHLY!$A$37:$U$37,OFFSET(WatchbillMONTHLY!$A$37:$U$37,1,2))))=$A15,_xlfn.XLOOKUP(BI$2,WatchbillMONTHLY!$A$37:$U$37,OFFSET(WatchbillMONTHLY!$A$37:$U$37,1,2)),FALSE),TRUE,FALSE)),
IF(_xlfn.XLOOKUP(BI$2,WatchbillMONTHLY!$A$54:$U$54,OFFSET(WatchbillMONTHLY!$A$54:$U$54,1,2))=IF(_xlfn.XLOOKUP($A15,INDIRECT("_"&amp;_xlfn.XLOOKUP(BI$2,WatchbillMONTHLY!$A$54:$U$54,OFFSET(WatchbillMONTHLY!$A$54:$U$54,1,2))),INDIRECT("_"&amp;_xlfn.XLOOKUP(BI$2,WatchbillMONTHLY!$A$54:$U$54,OFFSET(WatchbillMONTHLY!$A$54:$U$54,1,2))))=$A15,_xlfn.XLOOKUP(BI$2,WatchbillMONTHLY!$A$54:$U$54,OFFSET(WatchbillMONTHLY!$A$54:$U$54,1,2)),FALSE),TRUE,FALSE)),
IF(_xlfn.XLOOKUP(BI$2,WatchbillMONTHLY!$A$71:$U$71,OFFSET(WatchbillMONTHLY!$A$71:$U$71,1,2))=IF(_xlfn.XLOOKUP($A15,INDIRECT("_"&amp;_xlfn.XLOOKUP(BI$2,WatchbillMONTHLY!$A$71:$U$71,OFFSET(WatchbillMONTHLY!$A$71:$U$71,1,2))),INDIRECT("_"&amp;_xlfn.XLOOKUP(BI$2,WatchbillMONTHLY!$A$71:$U$71,OFFSET(WatchbillMONTHLY!$A$71:$U$71,1,2))))=$A15,_xlfn.XLOOKUP(BI$2,WatchbillMONTHLY!$A$71:$U$71,OFFSET(WatchbillMONTHLY!$A$71:$U$71,1,2)),FALSE),TRUE,FALSE)),
IF(_xlfn.XLOOKUP(BI$2,WatchbillMONTHLY!$A$88:$U$88,OFFSET(WatchbillMONTHLY!$A$88:$U$88,1,2))=IF(_xlfn.XLOOKUP($A15,INDIRECT("_"&amp;_xlfn.XLOOKUP(BI$2,WatchbillMONTHLY!$A$88:$U$88,OFFSET(WatchbillMONTHLY!$A$88:$U$88,1,2))),INDIRECT("_"&amp;_xlfn.XLOOKUP(BI$2,WatchbillMONTHLY!$A$88:$U$88,OFFSET(WatchbillMONTHLY!$A$88:$U$88,1,2))))=$A15,_xlfn.XLOOKUP(BI$2,WatchbillMONTHLY!$A$88:$U$88,OFFSET(WatchbillMONTHLY!$A$88:$U$88,1,2)),FALSE),TRUE,FALSE)),
FALSE),FALSE)</f>
        <v>0</v>
      </c>
      <c r="BJ15" s="209" t="b" cm="1">
        <f t="array" aca="1" ref="BJ15" ca="1">IF(AND($A15 &gt; 0, AC15 &gt; 0,BJ$2&lt;MiscFormulas!$A$5+1),
_xlfn.IFNA(
_xlfn.IFNA(
_xlfn.IFNA(
_xlfn.IFNA(
_xlfn.IFNA(
_xlfn.IFNA(
IF(_xlfn.XLOOKUP(BJ$2,WatchbillMONTHLY!$A$3:$U$3,OFFSET(WatchbillMONTHLY!$A$3:$U$3,1,2))=IF(_xlfn.XLOOKUP($A15,INDIRECT("_"&amp;_xlfn.XLOOKUP(BJ$2,WatchbillMONTHLY!$A$3:$U$3,OFFSET(WatchbillMONTHLY!$A$3:$U$3,1,2))),INDIRECT("_"&amp;_xlfn.XLOOKUP(BJ$2,WatchbillMONTHLY!$A$3:$U$3,OFFSET(WatchbillMONTHLY!$A$3:$U$3,1,2))))=$A15,_xlfn.XLOOKUP(BJ$2,WatchbillMONTHLY!$A$3:$U$3,OFFSET(WatchbillMONTHLY!$A$3:$U$3,1,2)),FALSE),TRUE,FALSE),
IF(_xlfn.XLOOKUP(BJ$2,WatchbillMONTHLY!$A$20:$U$20,OFFSET(WatchbillMONTHLY!$A$20:$U$20,1,2))=IF(_xlfn.XLOOKUP($A15,INDIRECT("_"&amp;_xlfn.XLOOKUP(BJ$2,WatchbillMONTHLY!$A$20:$U$20,OFFSET(WatchbillMONTHLY!$A$20:$U$20,1,2))),INDIRECT("_"&amp;_xlfn.XLOOKUP(BJ$2,WatchbillMONTHLY!$A$20:$U$20,OFFSET(WatchbillMONTHLY!$A$20:$U$20,1,2))))=$A15,_xlfn.XLOOKUP(BJ$2,WatchbillMONTHLY!$A$20:$U$20,OFFSET(WatchbillMONTHLY!$A$20:$U$20,1,2)),FALSE),TRUE,FALSE)),
IF(_xlfn.XLOOKUP(BJ$2,WatchbillMONTHLY!$A$37:$U$37,OFFSET(WatchbillMONTHLY!$A$37:$U$37,1,2))=IF(_xlfn.XLOOKUP($A15,INDIRECT("_"&amp;_xlfn.XLOOKUP(BJ$2,WatchbillMONTHLY!$A$37:$U$37,OFFSET(WatchbillMONTHLY!$A$37:$U$37,1,2))),INDIRECT("_"&amp;_xlfn.XLOOKUP(BJ$2,WatchbillMONTHLY!$A$37:$U$37,OFFSET(WatchbillMONTHLY!$A$37:$U$37,1,2))))=$A15,_xlfn.XLOOKUP(BJ$2,WatchbillMONTHLY!$A$37:$U$37,OFFSET(WatchbillMONTHLY!$A$37:$U$37,1,2)),FALSE),TRUE,FALSE)),
IF(_xlfn.XLOOKUP(BJ$2,WatchbillMONTHLY!$A$54:$U$54,OFFSET(WatchbillMONTHLY!$A$54:$U$54,1,2))=IF(_xlfn.XLOOKUP($A15,INDIRECT("_"&amp;_xlfn.XLOOKUP(BJ$2,WatchbillMONTHLY!$A$54:$U$54,OFFSET(WatchbillMONTHLY!$A$54:$U$54,1,2))),INDIRECT("_"&amp;_xlfn.XLOOKUP(BJ$2,WatchbillMONTHLY!$A$54:$U$54,OFFSET(WatchbillMONTHLY!$A$54:$U$54,1,2))))=$A15,_xlfn.XLOOKUP(BJ$2,WatchbillMONTHLY!$A$54:$U$54,OFFSET(WatchbillMONTHLY!$A$54:$U$54,1,2)),FALSE),TRUE,FALSE)),
IF(_xlfn.XLOOKUP(BJ$2,WatchbillMONTHLY!$A$71:$U$71,OFFSET(WatchbillMONTHLY!$A$71:$U$71,1,2))=IF(_xlfn.XLOOKUP($A15,INDIRECT("_"&amp;_xlfn.XLOOKUP(BJ$2,WatchbillMONTHLY!$A$71:$U$71,OFFSET(WatchbillMONTHLY!$A$71:$U$71,1,2))),INDIRECT("_"&amp;_xlfn.XLOOKUP(BJ$2,WatchbillMONTHLY!$A$71:$U$71,OFFSET(WatchbillMONTHLY!$A$71:$U$71,1,2))))=$A15,_xlfn.XLOOKUP(BJ$2,WatchbillMONTHLY!$A$71:$U$71,OFFSET(WatchbillMONTHLY!$A$71:$U$71,1,2)),FALSE),TRUE,FALSE)),
IF(_xlfn.XLOOKUP(BJ$2,WatchbillMONTHLY!$A$88:$U$88,OFFSET(WatchbillMONTHLY!$A$88:$U$88,1,2))=IF(_xlfn.XLOOKUP($A15,INDIRECT("_"&amp;_xlfn.XLOOKUP(BJ$2,WatchbillMONTHLY!$A$88:$U$88,OFFSET(WatchbillMONTHLY!$A$88:$U$88,1,2))),INDIRECT("_"&amp;_xlfn.XLOOKUP(BJ$2,WatchbillMONTHLY!$A$88:$U$88,OFFSET(WatchbillMONTHLY!$A$88:$U$88,1,2))))=$A15,_xlfn.XLOOKUP(BJ$2,WatchbillMONTHLY!$A$88:$U$88,OFFSET(WatchbillMONTHLY!$A$88:$U$88,1,2)),FALSE),TRUE,FALSE)),
FALSE),FALSE)</f>
        <v>0</v>
      </c>
      <c r="BK15" s="209" t="b" cm="1">
        <f t="array" aca="1" ref="BK15" ca="1">IF(AND($A15 &gt; 0, AD15 &gt; 0,BK$2&lt;MiscFormulas!$A$5+1),
_xlfn.IFNA(
_xlfn.IFNA(
_xlfn.IFNA(
_xlfn.IFNA(
_xlfn.IFNA(
_xlfn.IFNA(
IF(_xlfn.XLOOKUP(BK$2,WatchbillMONTHLY!$A$3:$U$3,OFFSET(WatchbillMONTHLY!$A$3:$U$3,1,2))=IF(_xlfn.XLOOKUP($A15,INDIRECT("_"&amp;_xlfn.XLOOKUP(BK$2,WatchbillMONTHLY!$A$3:$U$3,OFFSET(WatchbillMONTHLY!$A$3:$U$3,1,2))),INDIRECT("_"&amp;_xlfn.XLOOKUP(BK$2,WatchbillMONTHLY!$A$3:$U$3,OFFSET(WatchbillMONTHLY!$A$3:$U$3,1,2))))=$A15,_xlfn.XLOOKUP(BK$2,WatchbillMONTHLY!$A$3:$U$3,OFFSET(WatchbillMONTHLY!$A$3:$U$3,1,2)),FALSE),TRUE,FALSE),
IF(_xlfn.XLOOKUP(BK$2,WatchbillMONTHLY!$A$20:$U$20,OFFSET(WatchbillMONTHLY!$A$20:$U$20,1,2))=IF(_xlfn.XLOOKUP($A15,INDIRECT("_"&amp;_xlfn.XLOOKUP(BK$2,WatchbillMONTHLY!$A$20:$U$20,OFFSET(WatchbillMONTHLY!$A$20:$U$20,1,2))),INDIRECT("_"&amp;_xlfn.XLOOKUP(BK$2,WatchbillMONTHLY!$A$20:$U$20,OFFSET(WatchbillMONTHLY!$A$20:$U$20,1,2))))=$A15,_xlfn.XLOOKUP(BK$2,WatchbillMONTHLY!$A$20:$U$20,OFFSET(WatchbillMONTHLY!$A$20:$U$20,1,2)),FALSE),TRUE,FALSE)),
IF(_xlfn.XLOOKUP(BK$2,WatchbillMONTHLY!$A$37:$U$37,OFFSET(WatchbillMONTHLY!$A$37:$U$37,1,2))=IF(_xlfn.XLOOKUP($A15,INDIRECT("_"&amp;_xlfn.XLOOKUP(BK$2,WatchbillMONTHLY!$A$37:$U$37,OFFSET(WatchbillMONTHLY!$A$37:$U$37,1,2))),INDIRECT("_"&amp;_xlfn.XLOOKUP(BK$2,WatchbillMONTHLY!$A$37:$U$37,OFFSET(WatchbillMONTHLY!$A$37:$U$37,1,2))))=$A15,_xlfn.XLOOKUP(BK$2,WatchbillMONTHLY!$A$37:$U$37,OFFSET(WatchbillMONTHLY!$A$37:$U$37,1,2)),FALSE),TRUE,FALSE)),
IF(_xlfn.XLOOKUP(BK$2,WatchbillMONTHLY!$A$54:$U$54,OFFSET(WatchbillMONTHLY!$A$54:$U$54,1,2))=IF(_xlfn.XLOOKUP($A15,INDIRECT("_"&amp;_xlfn.XLOOKUP(BK$2,WatchbillMONTHLY!$A$54:$U$54,OFFSET(WatchbillMONTHLY!$A$54:$U$54,1,2))),INDIRECT("_"&amp;_xlfn.XLOOKUP(BK$2,WatchbillMONTHLY!$A$54:$U$54,OFFSET(WatchbillMONTHLY!$A$54:$U$54,1,2))))=$A15,_xlfn.XLOOKUP(BK$2,WatchbillMONTHLY!$A$54:$U$54,OFFSET(WatchbillMONTHLY!$A$54:$U$54,1,2)),FALSE),TRUE,FALSE)),
IF(_xlfn.XLOOKUP(BK$2,WatchbillMONTHLY!$A$71:$U$71,OFFSET(WatchbillMONTHLY!$A$71:$U$71,1,2))=IF(_xlfn.XLOOKUP($A15,INDIRECT("_"&amp;_xlfn.XLOOKUP(BK$2,WatchbillMONTHLY!$A$71:$U$71,OFFSET(WatchbillMONTHLY!$A$71:$U$71,1,2))),INDIRECT("_"&amp;_xlfn.XLOOKUP(BK$2,WatchbillMONTHLY!$A$71:$U$71,OFFSET(WatchbillMONTHLY!$A$71:$U$71,1,2))))=$A15,_xlfn.XLOOKUP(BK$2,WatchbillMONTHLY!$A$71:$U$71,OFFSET(WatchbillMONTHLY!$A$71:$U$71,1,2)),FALSE),TRUE,FALSE)),
IF(_xlfn.XLOOKUP(BK$2,WatchbillMONTHLY!$A$88:$U$88,OFFSET(WatchbillMONTHLY!$A$88:$U$88,1,2))=IF(_xlfn.XLOOKUP($A15,INDIRECT("_"&amp;_xlfn.XLOOKUP(BK$2,WatchbillMONTHLY!$A$88:$U$88,OFFSET(WatchbillMONTHLY!$A$88:$U$88,1,2))),INDIRECT("_"&amp;_xlfn.XLOOKUP(BK$2,WatchbillMONTHLY!$A$88:$U$88,OFFSET(WatchbillMONTHLY!$A$88:$U$88,1,2))))=$A15,_xlfn.XLOOKUP(BK$2,WatchbillMONTHLY!$A$88:$U$88,OFFSET(WatchbillMONTHLY!$A$88:$U$88,1,2)),FALSE),TRUE,FALSE)),
FALSE),FALSE)</f>
        <v>0</v>
      </c>
      <c r="BL15" s="209" t="b" cm="1">
        <f t="array" aca="1" ref="BL15" ca="1">IF(AND($A15 &gt; 0, AE15 &gt; 0,BL$2&lt;MiscFormulas!$A$5+1),
_xlfn.IFNA(
_xlfn.IFNA(
_xlfn.IFNA(
_xlfn.IFNA(
_xlfn.IFNA(
_xlfn.IFNA(
IF(_xlfn.XLOOKUP(BL$2,WatchbillMONTHLY!$A$3:$U$3,OFFSET(WatchbillMONTHLY!$A$3:$U$3,1,2))=IF(_xlfn.XLOOKUP($A15,INDIRECT("_"&amp;_xlfn.XLOOKUP(BL$2,WatchbillMONTHLY!$A$3:$U$3,OFFSET(WatchbillMONTHLY!$A$3:$U$3,1,2))),INDIRECT("_"&amp;_xlfn.XLOOKUP(BL$2,WatchbillMONTHLY!$A$3:$U$3,OFFSET(WatchbillMONTHLY!$A$3:$U$3,1,2))))=$A15,_xlfn.XLOOKUP(BL$2,WatchbillMONTHLY!$A$3:$U$3,OFFSET(WatchbillMONTHLY!$A$3:$U$3,1,2)),FALSE),TRUE,FALSE),
IF(_xlfn.XLOOKUP(BL$2,WatchbillMONTHLY!$A$20:$U$20,OFFSET(WatchbillMONTHLY!$A$20:$U$20,1,2))=IF(_xlfn.XLOOKUP($A15,INDIRECT("_"&amp;_xlfn.XLOOKUP(BL$2,WatchbillMONTHLY!$A$20:$U$20,OFFSET(WatchbillMONTHLY!$A$20:$U$20,1,2))),INDIRECT("_"&amp;_xlfn.XLOOKUP(BL$2,WatchbillMONTHLY!$A$20:$U$20,OFFSET(WatchbillMONTHLY!$A$20:$U$20,1,2))))=$A15,_xlfn.XLOOKUP(BL$2,WatchbillMONTHLY!$A$20:$U$20,OFFSET(WatchbillMONTHLY!$A$20:$U$20,1,2)),FALSE),TRUE,FALSE)),
IF(_xlfn.XLOOKUP(BL$2,WatchbillMONTHLY!$A$37:$U$37,OFFSET(WatchbillMONTHLY!$A$37:$U$37,1,2))=IF(_xlfn.XLOOKUP($A15,INDIRECT("_"&amp;_xlfn.XLOOKUP(BL$2,WatchbillMONTHLY!$A$37:$U$37,OFFSET(WatchbillMONTHLY!$A$37:$U$37,1,2))),INDIRECT("_"&amp;_xlfn.XLOOKUP(BL$2,WatchbillMONTHLY!$A$37:$U$37,OFFSET(WatchbillMONTHLY!$A$37:$U$37,1,2))))=$A15,_xlfn.XLOOKUP(BL$2,WatchbillMONTHLY!$A$37:$U$37,OFFSET(WatchbillMONTHLY!$A$37:$U$37,1,2)),FALSE),TRUE,FALSE)),
IF(_xlfn.XLOOKUP(BL$2,WatchbillMONTHLY!$A$54:$U$54,OFFSET(WatchbillMONTHLY!$A$54:$U$54,1,2))=IF(_xlfn.XLOOKUP($A15,INDIRECT("_"&amp;_xlfn.XLOOKUP(BL$2,WatchbillMONTHLY!$A$54:$U$54,OFFSET(WatchbillMONTHLY!$A$54:$U$54,1,2))),INDIRECT("_"&amp;_xlfn.XLOOKUP(BL$2,WatchbillMONTHLY!$A$54:$U$54,OFFSET(WatchbillMONTHLY!$A$54:$U$54,1,2))))=$A15,_xlfn.XLOOKUP(BL$2,WatchbillMONTHLY!$A$54:$U$54,OFFSET(WatchbillMONTHLY!$A$54:$U$54,1,2)),FALSE),TRUE,FALSE)),
IF(_xlfn.XLOOKUP(BL$2,WatchbillMONTHLY!$A$71:$U$71,OFFSET(WatchbillMONTHLY!$A$71:$U$71,1,2))=IF(_xlfn.XLOOKUP($A15,INDIRECT("_"&amp;_xlfn.XLOOKUP(BL$2,WatchbillMONTHLY!$A$71:$U$71,OFFSET(WatchbillMONTHLY!$A$71:$U$71,1,2))),INDIRECT("_"&amp;_xlfn.XLOOKUP(BL$2,WatchbillMONTHLY!$A$71:$U$71,OFFSET(WatchbillMONTHLY!$A$71:$U$71,1,2))))=$A15,_xlfn.XLOOKUP(BL$2,WatchbillMONTHLY!$A$71:$U$71,OFFSET(WatchbillMONTHLY!$A$71:$U$71,1,2)),FALSE),TRUE,FALSE)),
IF(_xlfn.XLOOKUP(BL$2,WatchbillMONTHLY!$A$88:$U$88,OFFSET(WatchbillMONTHLY!$A$88:$U$88,1,2))=IF(_xlfn.XLOOKUP($A15,INDIRECT("_"&amp;_xlfn.XLOOKUP(BL$2,WatchbillMONTHLY!$A$88:$U$88,OFFSET(WatchbillMONTHLY!$A$88:$U$88,1,2))),INDIRECT("_"&amp;_xlfn.XLOOKUP(BL$2,WatchbillMONTHLY!$A$88:$U$88,OFFSET(WatchbillMONTHLY!$A$88:$U$88,1,2))))=$A15,_xlfn.XLOOKUP(BL$2,WatchbillMONTHLY!$A$88:$U$88,OFFSET(WatchbillMONTHLY!$A$88:$U$88,1,2)),FALSE),TRUE,FALSE)),
FALSE),FALSE)</f>
        <v>0</v>
      </c>
      <c r="BM15" s="209" t="b" cm="1">
        <f t="array" aca="1" ref="BM15" ca="1">IF(AND($A15 &gt; 0, AF15 &gt; 0,BM$2&lt;MiscFormulas!$A$5+1),
_xlfn.IFNA(
_xlfn.IFNA(
_xlfn.IFNA(
_xlfn.IFNA(
_xlfn.IFNA(
_xlfn.IFNA(
IF(_xlfn.XLOOKUP(BM$2,WatchbillMONTHLY!$A$3:$U$3,OFFSET(WatchbillMONTHLY!$A$3:$U$3,1,2))=IF(_xlfn.XLOOKUP($A15,INDIRECT("_"&amp;_xlfn.XLOOKUP(BM$2,WatchbillMONTHLY!$A$3:$U$3,OFFSET(WatchbillMONTHLY!$A$3:$U$3,1,2))),INDIRECT("_"&amp;_xlfn.XLOOKUP(BM$2,WatchbillMONTHLY!$A$3:$U$3,OFFSET(WatchbillMONTHLY!$A$3:$U$3,1,2))))=$A15,_xlfn.XLOOKUP(BM$2,WatchbillMONTHLY!$A$3:$U$3,OFFSET(WatchbillMONTHLY!$A$3:$U$3,1,2)),FALSE),TRUE,FALSE),
IF(_xlfn.XLOOKUP(BM$2,WatchbillMONTHLY!$A$20:$U$20,OFFSET(WatchbillMONTHLY!$A$20:$U$20,1,2))=IF(_xlfn.XLOOKUP($A15,INDIRECT("_"&amp;_xlfn.XLOOKUP(BM$2,WatchbillMONTHLY!$A$20:$U$20,OFFSET(WatchbillMONTHLY!$A$20:$U$20,1,2))),INDIRECT("_"&amp;_xlfn.XLOOKUP(BM$2,WatchbillMONTHLY!$A$20:$U$20,OFFSET(WatchbillMONTHLY!$A$20:$U$20,1,2))))=$A15,_xlfn.XLOOKUP(BM$2,WatchbillMONTHLY!$A$20:$U$20,OFFSET(WatchbillMONTHLY!$A$20:$U$20,1,2)),FALSE),TRUE,FALSE)),
IF(_xlfn.XLOOKUP(BM$2,WatchbillMONTHLY!$A$37:$U$37,OFFSET(WatchbillMONTHLY!$A$37:$U$37,1,2))=IF(_xlfn.XLOOKUP($A15,INDIRECT("_"&amp;_xlfn.XLOOKUP(BM$2,WatchbillMONTHLY!$A$37:$U$37,OFFSET(WatchbillMONTHLY!$A$37:$U$37,1,2))),INDIRECT("_"&amp;_xlfn.XLOOKUP(BM$2,WatchbillMONTHLY!$A$37:$U$37,OFFSET(WatchbillMONTHLY!$A$37:$U$37,1,2))))=$A15,_xlfn.XLOOKUP(BM$2,WatchbillMONTHLY!$A$37:$U$37,OFFSET(WatchbillMONTHLY!$A$37:$U$37,1,2)),FALSE),TRUE,FALSE)),
IF(_xlfn.XLOOKUP(BM$2,WatchbillMONTHLY!$A$54:$U$54,OFFSET(WatchbillMONTHLY!$A$54:$U$54,1,2))=IF(_xlfn.XLOOKUP($A15,INDIRECT("_"&amp;_xlfn.XLOOKUP(BM$2,WatchbillMONTHLY!$A$54:$U$54,OFFSET(WatchbillMONTHLY!$A$54:$U$54,1,2))),INDIRECT("_"&amp;_xlfn.XLOOKUP(BM$2,WatchbillMONTHLY!$A$54:$U$54,OFFSET(WatchbillMONTHLY!$A$54:$U$54,1,2))))=$A15,_xlfn.XLOOKUP(BM$2,WatchbillMONTHLY!$A$54:$U$54,OFFSET(WatchbillMONTHLY!$A$54:$U$54,1,2)),FALSE),TRUE,FALSE)),
IF(_xlfn.XLOOKUP(BM$2,WatchbillMONTHLY!$A$71:$U$71,OFFSET(WatchbillMONTHLY!$A$71:$U$71,1,2))=IF(_xlfn.XLOOKUP($A15,INDIRECT("_"&amp;_xlfn.XLOOKUP(BM$2,WatchbillMONTHLY!$A$71:$U$71,OFFSET(WatchbillMONTHLY!$A$71:$U$71,1,2))),INDIRECT("_"&amp;_xlfn.XLOOKUP(BM$2,WatchbillMONTHLY!$A$71:$U$71,OFFSET(WatchbillMONTHLY!$A$71:$U$71,1,2))))=$A15,_xlfn.XLOOKUP(BM$2,WatchbillMONTHLY!$A$71:$U$71,OFFSET(WatchbillMONTHLY!$A$71:$U$71,1,2)),FALSE),TRUE,FALSE)),
IF(_xlfn.XLOOKUP(BM$2,WatchbillMONTHLY!$A$88:$U$88,OFFSET(WatchbillMONTHLY!$A$88:$U$88,1,2))=IF(_xlfn.XLOOKUP($A15,INDIRECT("_"&amp;_xlfn.XLOOKUP(BM$2,WatchbillMONTHLY!$A$88:$U$88,OFFSET(WatchbillMONTHLY!$A$88:$U$88,1,2))),INDIRECT("_"&amp;_xlfn.XLOOKUP(BM$2,WatchbillMONTHLY!$A$88:$U$88,OFFSET(WatchbillMONTHLY!$A$88:$U$88,1,2))))=$A15,_xlfn.XLOOKUP(BM$2,WatchbillMONTHLY!$A$88:$U$88,OFFSET(WatchbillMONTHLY!$A$88:$U$88,1,2)),FALSE),TRUE,FALSE)),
FALSE),FALSE)</f>
        <v>0</v>
      </c>
      <c r="BN15" s="209" t="b" cm="1">
        <f t="array" aca="1" ref="BN15" ca="1">IF(AND($A15 &gt; 0, AG15 &gt; 0,BN$2&lt;MiscFormulas!$A$5+1),
_xlfn.IFNA(
_xlfn.IFNA(
_xlfn.IFNA(
_xlfn.IFNA(
_xlfn.IFNA(
_xlfn.IFNA(
IF(_xlfn.XLOOKUP(BN$2,WatchbillMONTHLY!$A$3:$U$3,OFFSET(WatchbillMONTHLY!$A$3:$U$3,1,2))=IF(_xlfn.XLOOKUP($A15,INDIRECT("_"&amp;_xlfn.XLOOKUP(BN$2,WatchbillMONTHLY!$A$3:$U$3,OFFSET(WatchbillMONTHLY!$A$3:$U$3,1,2))),INDIRECT("_"&amp;_xlfn.XLOOKUP(BN$2,WatchbillMONTHLY!$A$3:$U$3,OFFSET(WatchbillMONTHLY!$A$3:$U$3,1,2))))=$A15,_xlfn.XLOOKUP(BN$2,WatchbillMONTHLY!$A$3:$U$3,OFFSET(WatchbillMONTHLY!$A$3:$U$3,1,2)),FALSE),TRUE,FALSE),
IF(_xlfn.XLOOKUP(BN$2,WatchbillMONTHLY!$A$20:$U$20,OFFSET(WatchbillMONTHLY!$A$20:$U$20,1,2))=IF(_xlfn.XLOOKUP($A15,INDIRECT("_"&amp;_xlfn.XLOOKUP(BN$2,WatchbillMONTHLY!$A$20:$U$20,OFFSET(WatchbillMONTHLY!$A$20:$U$20,1,2))),INDIRECT("_"&amp;_xlfn.XLOOKUP(BN$2,WatchbillMONTHLY!$A$20:$U$20,OFFSET(WatchbillMONTHLY!$A$20:$U$20,1,2))))=$A15,_xlfn.XLOOKUP(BN$2,WatchbillMONTHLY!$A$20:$U$20,OFFSET(WatchbillMONTHLY!$A$20:$U$20,1,2)),FALSE),TRUE,FALSE)),
IF(_xlfn.XLOOKUP(BN$2,WatchbillMONTHLY!$A$37:$U$37,OFFSET(WatchbillMONTHLY!$A$37:$U$37,1,2))=IF(_xlfn.XLOOKUP($A15,INDIRECT("_"&amp;_xlfn.XLOOKUP(BN$2,WatchbillMONTHLY!$A$37:$U$37,OFFSET(WatchbillMONTHLY!$A$37:$U$37,1,2))),INDIRECT("_"&amp;_xlfn.XLOOKUP(BN$2,WatchbillMONTHLY!$A$37:$U$37,OFFSET(WatchbillMONTHLY!$A$37:$U$37,1,2))))=$A15,_xlfn.XLOOKUP(BN$2,WatchbillMONTHLY!$A$37:$U$37,OFFSET(WatchbillMONTHLY!$A$37:$U$37,1,2)),FALSE),TRUE,FALSE)),
IF(_xlfn.XLOOKUP(BN$2,WatchbillMONTHLY!$A$54:$U$54,OFFSET(WatchbillMONTHLY!$A$54:$U$54,1,2))=IF(_xlfn.XLOOKUP($A15,INDIRECT("_"&amp;_xlfn.XLOOKUP(BN$2,WatchbillMONTHLY!$A$54:$U$54,OFFSET(WatchbillMONTHLY!$A$54:$U$54,1,2))),INDIRECT("_"&amp;_xlfn.XLOOKUP(BN$2,WatchbillMONTHLY!$A$54:$U$54,OFFSET(WatchbillMONTHLY!$A$54:$U$54,1,2))))=$A15,_xlfn.XLOOKUP(BN$2,WatchbillMONTHLY!$A$54:$U$54,OFFSET(WatchbillMONTHLY!$A$54:$U$54,1,2)),FALSE),TRUE,FALSE)),
IF(_xlfn.XLOOKUP(BN$2,WatchbillMONTHLY!$A$71:$U$71,OFFSET(WatchbillMONTHLY!$A$71:$U$71,1,2))=IF(_xlfn.XLOOKUP($A15,INDIRECT("_"&amp;_xlfn.XLOOKUP(BN$2,WatchbillMONTHLY!$A$71:$U$71,OFFSET(WatchbillMONTHLY!$A$71:$U$71,1,2))),INDIRECT("_"&amp;_xlfn.XLOOKUP(BN$2,WatchbillMONTHLY!$A$71:$U$71,OFFSET(WatchbillMONTHLY!$A$71:$U$71,1,2))))=$A15,_xlfn.XLOOKUP(BN$2,WatchbillMONTHLY!$A$71:$U$71,OFFSET(WatchbillMONTHLY!$A$71:$U$71,1,2)),FALSE),TRUE,FALSE)),
IF(_xlfn.XLOOKUP(BN$2,WatchbillMONTHLY!$A$88:$U$88,OFFSET(WatchbillMONTHLY!$A$88:$U$88,1,2))=IF(_xlfn.XLOOKUP($A15,INDIRECT("_"&amp;_xlfn.XLOOKUP(BN$2,WatchbillMONTHLY!$A$88:$U$88,OFFSET(WatchbillMONTHLY!$A$88:$U$88,1,2))),INDIRECT("_"&amp;_xlfn.XLOOKUP(BN$2,WatchbillMONTHLY!$A$88:$U$88,OFFSET(WatchbillMONTHLY!$A$88:$U$88,1,2))))=$A15,_xlfn.XLOOKUP(BN$2,WatchbillMONTHLY!$A$88:$U$88,OFFSET(WatchbillMONTHLY!$A$88:$U$88,1,2)),FALSE),TRUE,FALSE)),
FALSE),FALSE)</f>
        <v>0</v>
      </c>
      <c r="BO15" s="209" t="b" cm="1">
        <f t="array" aca="1" ref="BO15" ca="1">IF(
    AND($A15 &gt; 0, AH15 &gt; 0,BO$2&lt;MiscFormulas!$A$5+1),
    ISNUMBER(
        MATCH($A15,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5" s="210"/>
    </row>
    <row r="16" spans="1:73" x14ac:dyDescent="0.35">
      <c r="A16" t="str">
        <v>EX3 Benjamin, A.</v>
      </c>
      <c r="B16" s="214" t="str">
        <v>EX3 Benjamin, Austin</v>
      </c>
      <c r="C16" s="218"/>
      <c r="D16" s="230" t="s">
        <v>266</v>
      </c>
      <c r="E16" s="231"/>
      <c r="F16" s="231"/>
      <c r="G16" s="231"/>
      <c r="H16" s="231"/>
      <c r="I16" s="231"/>
      <c r="J16" s="231" t="s">
        <v>266</v>
      </c>
      <c r="K16" s="231"/>
      <c r="L16" s="231"/>
      <c r="M16" s="231"/>
      <c r="N16" s="231"/>
      <c r="O16" s="231"/>
      <c r="P16" s="231"/>
      <c r="Q16" s="231"/>
      <c r="R16" s="231"/>
      <c r="S16" s="231" t="s">
        <v>266</v>
      </c>
      <c r="T16" s="231"/>
      <c r="U16" s="231"/>
      <c r="V16" s="231"/>
      <c r="W16" s="231"/>
      <c r="X16" s="231"/>
      <c r="Y16" s="231"/>
      <c r="Z16" s="231" t="s">
        <v>266</v>
      </c>
      <c r="AA16" s="231"/>
      <c r="AB16" s="231"/>
      <c r="AC16" s="231"/>
      <c r="AD16" s="231"/>
      <c r="AE16" s="231"/>
      <c r="AF16" s="231"/>
      <c r="AG16" s="231"/>
      <c r="AH16" s="179"/>
      <c r="AI16" s="209"/>
      <c r="AJ16" s="209" t="str" cm="1">
        <f t="array" aca="1" ref="AJ16" ca="1">IF(OR(AK16:BN16=TRUE),$A16&amp;" :  ","")&amp;_xlfn.TEXTJOIN(" | ",TRUE,IF(AK16:BN16=TRUE,$AK$2:$BN$2,""))</f>
        <v/>
      </c>
      <c r="AK16" s="209" t="b" cm="1">
        <f t="array" aca="1" ref="AK16" ca="1">IF(AND($A16 &gt; 0, D16 &gt; 0,AK$2&lt;MiscFormulas!$A$5+1),
_xlfn.IFNA(
_xlfn.IFNA(
_xlfn.IFNA(
_xlfn.IFNA(
_xlfn.IFNA(
_xlfn.IFNA(
IF(_xlfn.XLOOKUP(AK$2,WatchbillMONTHLY!$A$3:$U$3,OFFSET(WatchbillMONTHLY!$A$3:$U$3,1,2))=IF(_xlfn.XLOOKUP($A16,INDIRECT("_"&amp;_xlfn.XLOOKUP(AK$2,WatchbillMONTHLY!$A$3:$U$3,OFFSET(WatchbillMONTHLY!$A$3:$U$3,1,2))),INDIRECT("_"&amp;_xlfn.XLOOKUP(AK$2,WatchbillMONTHLY!$A$3:$U$3,OFFSET(WatchbillMONTHLY!$A$3:$U$3,1,2))))=$A16,_xlfn.XLOOKUP(AK$2,WatchbillMONTHLY!$A$3:$U$3,OFFSET(WatchbillMONTHLY!$A$3:$U$3,1,2)),FALSE),TRUE,FALSE),
IF(_xlfn.XLOOKUP(AK$2,WatchbillMONTHLY!$A$20:$U$20,OFFSET(WatchbillMONTHLY!$A$20:$U$20,1,2))=IF(_xlfn.XLOOKUP($A16,INDIRECT("_"&amp;_xlfn.XLOOKUP(AK$2,WatchbillMONTHLY!$A$20:$U$20,OFFSET(WatchbillMONTHLY!$A$20:$U$20,1,2))),INDIRECT("_"&amp;_xlfn.XLOOKUP(AK$2,WatchbillMONTHLY!$A$20:$U$20,OFFSET(WatchbillMONTHLY!$A$20:$U$20,1,2))))=$A16,_xlfn.XLOOKUP(AK$2,WatchbillMONTHLY!$A$20:$U$20,OFFSET(WatchbillMONTHLY!$A$20:$U$20,1,2)),FALSE),TRUE,FALSE)),
IF(_xlfn.XLOOKUP(AK$2,WatchbillMONTHLY!$A$37:$U$37,OFFSET(WatchbillMONTHLY!$A$37:$U$37,1,2))=IF(_xlfn.XLOOKUP($A16,INDIRECT("_"&amp;_xlfn.XLOOKUP(AK$2,WatchbillMONTHLY!$A$37:$U$37,OFFSET(WatchbillMONTHLY!$A$37:$U$37,1,2))),INDIRECT("_"&amp;_xlfn.XLOOKUP(AK$2,WatchbillMONTHLY!$A$37:$U$37,OFFSET(WatchbillMONTHLY!$A$37:$U$37,1,2))))=$A16,_xlfn.XLOOKUP(AK$2,WatchbillMONTHLY!$A$37:$U$37,OFFSET(WatchbillMONTHLY!$A$37:$U$37,1,2)),FALSE),TRUE,FALSE)),
IF(_xlfn.XLOOKUP(AK$2,WatchbillMONTHLY!$A$54:$U$54,OFFSET(WatchbillMONTHLY!$A$54:$U$54,1,2))=IF(_xlfn.XLOOKUP($A16,INDIRECT("_"&amp;_xlfn.XLOOKUP(AK$2,WatchbillMONTHLY!$A$54:$U$54,OFFSET(WatchbillMONTHLY!$A$54:$U$54,1,2))),INDIRECT("_"&amp;_xlfn.XLOOKUP(AK$2,WatchbillMONTHLY!$A$54:$U$54,OFFSET(WatchbillMONTHLY!$A$54:$U$54,1,2))))=$A16,_xlfn.XLOOKUP(AK$2,WatchbillMONTHLY!$A$54:$U$54,OFFSET(WatchbillMONTHLY!$A$54:$U$54,1,2)),FALSE),TRUE,FALSE)),
IF(_xlfn.XLOOKUP(AK$2,WatchbillMONTHLY!$A$71:$U$71,OFFSET(WatchbillMONTHLY!$A$71:$U$71,1,2))=IF(_xlfn.XLOOKUP($A16,INDIRECT("_"&amp;_xlfn.XLOOKUP(AK$2,WatchbillMONTHLY!$A$71:$U$71,OFFSET(WatchbillMONTHLY!$A$71:$U$71,1,2))),INDIRECT("_"&amp;_xlfn.XLOOKUP(AK$2,WatchbillMONTHLY!$A$71:$U$71,OFFSET(WatchbillMONTHLY!$A$71:$U$71,1,2))))=$A16,_xlfn.XLOOKUP(AK$2,WatchbillMONTHLY!$A$71:$U$71,OFFSET(WatchbillMONTHLY!$A$71:$U$71,1,2)),FALSE),TRUE,FALSE)),
IF(_xlfn.XLOOKUP(AK$2,WatchbillMONTHLY!$A$88:$U$88,OFFSET(WatchbillMONTHLY!$A$88:$U$88,1,2))=IF(_xlfn.XLOOKUP($A16,INDIRECT("_"&amp;_xlfn.XLOOKUP(AK$2,WatchbillMONTHLY!$A$88:$U$88,OFFSET(WatchbillMONTHLY!$A$88:$U$88,1,2))),INDIRECT("_"&amp;_xlfn.XLOOKUP(AK$2,WatchbillMONTHLY!$A$88:$U$88,OFFSET(WatchbillMONTHLY!$A$88:$U$88,1,2))))=$A16,_xlfn.XLOOKUP(AK$2,WatchbillMONTHLY!$A$88:$U$88,OFFSET(WatchbillMONTHLY!$A$88:$U$88,1,2)),FALSE),TRUE,FALSE)),
FALSE),FALSE)</f>
        <v>0</v>
      </c>
      <c r="AL16" s="209" t="b" cm="1">
        <f t="array" aca="1" ref="AL16" ca="1">IF(AND($A16 &gt; 0, E16 &gt; 0,AL$2&lt;MiscFormulas!$A$5+1),
_xlfn.IFNA(
_xlfn.IFNA(
_xlfn.IFNA(
_xlfn.IFNA(
_xlfn.IFNA(
_xlfn.IFNA(
IF(_xlfn.XLOOKUP(AL$2,WatchbillMONTHLY!$A$3:$U$3,OFFSET(WatchbillMONTHLY!$A$3:$U$3,1,2))=IF(_xlfn.XLOOKUP($A16,INDIRECT("_"&amp;_xlfn.XLOOKUP(AL$2,WatchbillMONTHLY!$A$3:$U$3,OFFSET(WatchbillMONTHLY!$A$3:$U$3,1,2))),INDIRECT("_"&amp;_xlfn.XLOOKUP(AL$2,WatchbillMONTHLY!$A$3:$U$3,OFFSET(WatchbillMONTHLY!$A$3:$U$3,1,2))))=$A16,_xlfn.XLOOKUP(AL$2,WatchbillMONTHLY!$A$3:$U$3,OFFSET(WatchbillMONTHLY!$A$3:$U$3,1,2)),FALSE),TRUE,FALSE),
IF(_xlfn.XLOOKUP(AL$2,WatchbillMONTHLY!$A$20:$U$20,OFFSET(WatchbillMONTHLY!$A$20:$U$20,1,2))=IF(_xlfn.XLOOKUP($A16,INDIRECT("_"&amp;_xlfn.XLOOKUP(AL$2,WatchbillMONTHLY!$A$20:$U$20,OFFSET(WatchbillMONTHLY!$A$20:$U$20,1,2))),INDIRECT("_"&amp;_xlfn.XLOOKUP(AL$2,WatchbillMONTHLY!$A$20:$U$20,OFFSET(WatchbillMONTHLY!$A$20:$U$20,1,2))))=$A16,_xlfn.XLOOKUP(AL$2,WatchbillMONTHLY!$A$20:$U$20,OFFSET(WatchbillMONTHLY!$A$20:$U$20,1,2)),FALSE),TRUE,FALSE)),
IF(_xlfn.XLOOKUP(AL$2,WatchbillMONTHLY!$A$37:$U$37,OFFSET(WatchbillMONTHLY!$A$37:$U$37,1,2))=IF(_xlfn.XLOOKUP($A16,INDIRECT("_"&amp;_xlfn.XLOOKUP(AL$2,WatchbillMONTHLY!$A$37:$U$37,OFFSET(WatchbillMONTHLY!$A$37:$U$37,1,2))),INDIRECT("_"&amp;_xlfn.XLOOKUP(AL$2,WatchbillMONTHLY!$A$37:$U$37,OFFSET(WatchbillMONTHLY!$A$37:$U$37,1,2))))=$A16,_xlfn.XLOOKUP(AL$2,WatchbillMONTHLY!$A$37:$U$37,OFFSET(WatchbillMONTHLY!$A$37:$U$37,1,2)),FALSE),TRUE,FALSE)),
IF(_xlfn.XLOOKUP(AL$2,WatchbillMONTHLY!$A$54:$U$54,OFFSET(WatchbillMONTHLY!$A$54:$U$54,1,2))=IF(_xlfn.XLOOKUP($A16,INDIRECT("_"&amp;_xlfn.XLOOKUP(AL$2,WatchbillMONTHLY!$A$54:$U$54,OFFSET(WatchbillMONTHLY!$A$54:$U$54,1,2))),INDIRECT("_"&amp;_xlfn.XLOOKUP(AL$2,WatchbillMONTHLY!$A$54:$U$54,OFFSET(WatchbillMONTHLY!$A$54:$U$54,1,2))))=$A16,_xlfn.XLOOKUP(AL$2,WatchbillMONTHLY!$A$54:$U$54,OFFSET(WatchbillMONTHLY!$A$54:$U$54,1,2)),FALSE),TRUE,FALSE)),
IF(_xlfn.XLOOKUP(AL$2,WatchbillMONTHLY!$A$71:$U$71,OFFSET(WatchbillMONTHLY!$A$71:$U$71,1,2))=IF(_xlfn.XLOOKUP($A16,INDIRECT("_"&amp;_xlfn.XLOOKUP(AL$2,WatchbillMONTHLY!$A$71:$U$71,OFFSET(WatchbillMONTHLY!$A$71:$U$71,1,2))),INDIRECT("_"&amp;_xlfn.XLOOKUP(AL$2,WatchbillMONTHLY!$A$71:$U$71,OFFSET(WatchbillMONTHLY!$A$71:$U$71,1,2))))=$A16,_xlfn.XLOOKUP(AL$2,WatchbillMONTHLY!$A$71:$U$71,OFFSET(WatchbillMONTHLY!$A$71:$U$71,1,2)),FALSE),TRUE,FALSE)),
IF(_xlfn.XLOOKUP(AL$2,WatchbillMONTHLY!$A$88:$U$88,OFFSET(WatchbillMONTHLY!$A$88:$U$88,1,2))=IF(_xlfn.XLOOKUP($A16,INDIRECT("_"&amp;_xlfn.XLOOKUP(AL$2,WatchbillMONTHLY!$A$88:$U$88,OFFSET(WatchbillMONTHLY!$A$88:$U$88,1,2))),INDIRECT("_"&amp;_xlfn.XLOOKUP(AL$2,WatchbillMONTHLY!$A$88:$U$88,OFFSET(WatchbillMONTHLY!$A$88:$U$88,1,2))))=$A16,_xlfn.XLOOKUP(AL$2,WatchbillMONTHLY!$A$88:$U$88,OFFSET(WatchbillMONTHLY!$A$88:$U$88,1,2)),FALSE),TRUE,FALSE)),
FALSE),FALSE)</f>
        <v>0</v>
      </c>
      <c r="AM16" s="209" t="b" cm="1">
        <f t="array" aca="1" ref="AM16" ca="1">IF(AND($A16 &gt; 0, F16 &gt; 0,AM$2&lt;MiscFormulas!$A$5+1),
_xlfn.IFNA(
_xlfn.IFNA(
_xlfn.IFNA(
_xlfn.IFNA(
_xlfn.IFNA(
_xlfn.IFNA(
IF(_xlfn.XLOOKUP(AM$2,WatchbillMONTHLY!$A$3:$U$3,OFFSET(WatchbillMONTHLY!$A$3:$U$3,1,2))=IF(_xlfn.XLOOKUP($A16,INDIRECT("_"&amp;_xlfn.XLOOKUP(AM$2,WatchbillMONTHLY!$A$3:$U$3,OFFSET(WatchbillMONTHLY!$A$3:$U$3,1,2))),INDIRECT("_"&amp;_xlfn.XLOOKUP(AM$2,WatchbillMONTHLY!$A$3:$U$3,OFFSET(WatchbillMONTHLY!$A$3:$U$3,1,2))))=$A16,_xlfn.XLOOKUP(AM$2,WatchbillMONTHLY!$A$3:$U$3,OFFSET(WatchbillMONTHLY!$A$3:$U$3,1,2)),FALSE),TRUE,FALSE),
IF(_xlfn.XLOOKUP(AM$2,WatchbillMONTHLY!$A$20:$U$20,OFFSET(WatchbillMONTHLY!$A$20:$U$20,1,2))=IF(_xlfn.XLOOKUP($A16,INDIRECT("_"&amp;_xlfn.XLOOKUP(AM$2,WatchbillMONTHLY!$A$20:$U$20,OFFSET(WatchbillMONTHLY!$A$20:$U$20,1,2))),INDIRECT("_"&amp;_xlfn.XLOOKUP(AM$2,WatchbillMONTHLY!$A$20:$U$20,OFFSET(WatchbillMONTHLY!$A$20:$U$20,1,2))))=$A16,_xlfn.XLOOKUP(AM$2,WatchbillMONTHLY!$A$20:$U$20,OFFSET(WatchbillMONTHLY!$A$20:$U$20,1,2)),FALSE),TRUE,FALSE)),
IF(_xlfn.XLOOKUP(AM$2,WatchbillMONTHLY!$A$37:$U$37,OFFSET(WatchbillMONTHLY!$A$37:$U$37,1,2))=IF(_xlfn.XLOOKUP($A16,INDIRECT("_"&amp;_xlfn.XLOOKUP(AM$2,WatchbillMONTHLY!$A$37:$U$37,OFFSET(WatchbillMONTHLY!$A$37:$U$37,1,2))),INDIRECT("_"&amp;_xlfn.XLOOKUP(AM$2,WatchbillMONTHLY!$A$37:$U$37,OFFSET(WatchbillMONTHLY!$A$37:$U$37,1,2))))=$A16,_xlfn.XLOOKUP(AM$2,WatchbillMONTHLY!$A$37:$U$37,OFFSET(WatchbillMONTHLY!$A$37:$U$37,1,2)),FALSE),TRUE,FALSE)),
IF(_xlfn.XLOOKUP(AM$2,WatchbillMONTHLY!$A$54:$U$54,OFFSET(WatchbillMONTHLY!$A$54:$U$54,1,2))=IF(_xlfn.XLOOKUP($A16,INDIRECT("_"&amp;_xlfn.XLOOKUP(AM$2,WatchbillMONTHLY!$A$54:$U$54,OFFSET(WatchbillMONTHLY!$A$54:$U$54,1,2))),INDIRECT("_"&amp;_xlfn.XLOOKUP(AM$2,WatchbillMONTHLY!$A$54:$U$54,OFFSET(WatchbillMONTHLY!$A$54:$U$54,1,2))))=$A16,_xlfn.XLOOKUP(AM$2,WatchbillMONTHLY!$A$54:$U$54,OFFSET(WatchbillMONTHLY!$A$54:$U$54,1,2)),FALSE),TRUE,FALSE)),
IF(_xlfn.XLOOKUP(AM$2,WatchbillMONTHLY!$A$71:$U$71,OFFSET(WatchbillMONTHLY!$A$71:$U$71,1,2))=IF(_xlfn.XLOOKUP($A16,INDIRECT("_"&amp;_xlfn.XLOOKUP(AM$2,WatchbillMONTHLY!$A$71:$U$71,OFFSET(WatchbillMONTHLY!$A$71:$U$71,1,2))),INDIRECT("_"&amp;_xlfn.XLOOKUP(AM$2,WatchbillMONTHLY!$A$71:$U$71,OFFSET(WatchbillMONTHLY!$A$71:$U$71,1,2))))=$A16,_xlfn.XLOOKUP(AM$2,WatchbillMONTHLY!$A$71:$U$71,OFFSET(WatchbillMONTHLY!$A$71:$U$71,1,2)),FALSE),TRUE,FALSE)),
IF(_xlfn.XLOOKUP(AM$2,WatchbillMONTHLY!$A$88:$U$88,OFFSET(WatchbillMONTHLY!$A$88:$U$88,1,2))=IF(_xlfn.XLOOKUP($A16,INDIRECT("_"&amp;_xlfn.XLOOKUP(AM$2,WatchbillMONTHLY!$A$88:$U$88,OFFSET(WatchbillMONTHLY!$A$88:$U$88,1,2))),INDIRECT("_"&amp;_xlfn.XLOOKUP(AM$2,WatchbillMONTHLY!$A$88:$U$88,OFFSET(WatchbillMONTHLY!$A$88:$U$88,1,2))))=$A16,_xlfn.XLOOKUP(AM$2,WatchbillMONTHLY!$A$88:$U$88,OFFSET(WatchbillMONTHLY!$A$88:$U$88,1,2)),FALSE),TRUE,FALSE)),
FALSE),FALSE)</f>
        <v>0</v>
      </c>
      <c r="AN16" s="209" t="b" cm="1">
        <f t="array" aca="1" ref="AN16" ca="1">IF(AND($A16 &gt; 0, G16 &gt; 0,AN$2&lt;MiscFormulas!$A$5+1),
_xlfn.IFNA(
_xlfn.IFNA(
_xlfn.IFNA(
_xlfn.IFNA(
_xlfn.IFNA(
_xlfn.IFNA(
IF(_xlfn.XLOOKUP(AN$2,WatchbillMONTHLY!$A$3:$U$3,OFFSET(WatchbillMONTHLY!$A$3:$U$3,1,2))=IF(_xlfn.XLOOKUP($A16,INDIRECT("_"&amp;_xlfn.XLOOKUP(AN$2,WatchbillMONTHLY!$A$3:$U$3,OFFSET(WatchbillMONTHLY!$A$3:$U$3,1,2))),INDIRECT("_"&amp;_xlfn.XLOOKUP(AN$2,WatchbillMONTHLY!$A$3:$U$3,OFFSET(WatchbillMONTHLY!$A$3:$U$3,1,2))))=$A16,_xlfn.XLOOKUP(AN$2,WatchbillMONTHLY!$A$3:$U$3,OFFSET(WatchbillMONTHLY!$A$3:$U$3,1,2)),FALSE),TRUE,FALSE),
IF(_xlfn.XLOOKUP(AN$2,WatchbillMONTHLY!$A$20:$U$20,OFFSET(WatchbillMONTHLY!$A$20:$U$20,1,2))=IF(_xlfn.XLOOKUP($A16,INDIRECT("_"&amp;_xlfn.XLOOKUP(AN$2,WatchbillMONTHLY!$A$20:$U$20,OFFSET(WatchbillMONTHLY!$A$20:$U$20,1,2))),INDIRECT("_"&amp;_xlfn.XLOOKUP(AN$2,WatchbillMONTHLY!$A$20:$U$20,OFFSET(WatchbillMONTHLY!$A$20:$U$20,1,2))))=$A16,_xlfn.XLOOKUP(AN$2,WatchbillMONTHLY!$A$20:$U$20,OFFSET(WatchbillMONTHLY!$A$20:$U$20,1,2)),FALSE),TRUE,FALSE)),
IF(_xlfn.XLOOKUP(AN$2,WatchbillMONTHLY!$A$37:$U$37,OFFSET(WatchbillMONTHLY!$A$37:$U$37,1,2))=IF(_xlfn.XLOOKUP($A16,INDIRECT("_"&amp;_xlfn.XLOOKUP(AN$2,WatchbillMONTHLY!$A$37:$U$37,OFFSET(WatchbillMONTHLY!$A$37:$U$37,1,2))),INDIRECT("_"&amp;_xlfn.XLOOKUP(AN$2,WatchbillMONTHLY!$A$37:$U$37,OFFSET(WatchbillMONTHLY!$A$37:$U$37,1,2))))=$A16,_xlfn.XLOOKUP(AN$2,WatchbillMONTHLY!$A$37:$U$37,OFFSET(WatchbillMONTHLY!$A$37:$U$37,1,2)),FALSE),TRUE,FALSE)),
IF(_xlfn.XLOOKUP(AN$2,WatchbillMONTHLY!$A$54:$U$54,OFFSET(WatchbillMONTHLY!$A$54:$U$54,1,2))=IF(_xlfn.XLOOKUP($A16,INDIRECT("_"&amp;_xlfn.XLOOKUP(AN$2,WatchbillMONTHLY!$A$54:$U$54,OFFSET(WatchbillMONTHLY!$A$54:$U$54,1,2))),INDIRECT("_"&amp;_xlfn.XLOOKUP(AN$2,WatchbillMONTHLY!$A$54:$U$54,OFFSET(WatchbillMONTHLY!$A$54:$U$54,1,2))))=$A16,_xlfn.XLOOKUP(AN$2,WatchbillMONTHLY!$A$54:$U$54,OFFSET(WatchbillMONTHLY!$A$54:$U$54,1,2)),FALSE),TRUE,FALSE)),
IF(_xlfn.XLOOKUP(AN$2,WatchbillMONTHLY!$A$71:$U$71,OFFSET(WatchbillMONTHLY!$A$71:$U$71,1,2))=IF(_xlfn.XLOOKUP($A16,INDIRECT("_"&amp;_xlfn.XLOOKUP(AN$2,WatchbillMONTHLY!$A$71:$U$71,OFFSET(WatchbillMONTHLY!$A$71:$U$71,1,2))),INDIRECT("_"&amp;_xlfn.XLOOKUP(AN$2,WatchbillMONTHLY!$A$71:$U$71,OFFSET(WatchbillMONTHLY!$A$71:$U$71,1,2))))=$A16,_xlfn.XLOOKUP(AN$2,WatchbillMONTHLY!$A$71:$U$71,OFFSET(WatchbillMONTHLY!$A$71:$U$71,1,2)),FALSE),TRUE,FALSE)),
IF(_xlfn.XLOOKUP(AN$2,WatchbillMONTHLY!$A$88:$U$88,OFFSET(WatchbillMONTHLY!$A$88:$U$88,1,2))=IF(_xlfn.XLOOKUP($A16,INDIRECT("_"&amp;_xlfn.XLOOKUP(AN$2,WatchbillMONTHLY!$A$88:$U$88,OFFSET(WatchbillMONTHLY!$A$88:$U$88,1,2))),INDIRECT("_"&amp;_xlfn.XLOOKUP(AN$2,WatchbillMONTHLY!$A$88:$U$88,OFFSET(WatchbillMONTHLY!$A$88:$U$88,1,2))))=$A16,_xlfn.XLOOKUP(AN$2,WatchbillMONTHLY!$A$88:$U$88,OFFSET(WatchbillMONTHLY!$A$88:$U$88,1,2)),FALSE),TRUE,FALSE)),
FALSE),FALSE)</f>
        <v>0</v>
      </c>
      <c r="AO16" s="209" t="b" cm="1">
        <f t="array" aca="1" ref="AO16" ca="1">IF(AND($A16 &gt; 0, H16 &gt; 0,AO$2&lt;MiscFormulas!$A$5+1),
_xlfn.IFNA(
_xlfn.IFNA(
_xlfn.IFNA(
_xlfn.IFNA(
_xlfn.IFNA(
_xlfn.IFNA(
IF(_xlfn.XLOOKUP(AO$2,WatchbillMONTHLY!$A$3:$U$3,OFFSET(WatchbillMONTHLY!$A$3:$U$3,1,2))=IF(_xlfn.XLOOKUP($A16,INDIRECT("_"&amp;_xlfn.XLOOKUP(AO$2,WatchbillMONTHLY!$A$3:$U$3,OFFSET(WatchbillMONTHLY!$A$3:$U$3,1,2))),INDIRECT("_"&amp;_xlfn.XLOOKUP(AO$2,WatchbillMONTHLY!$A$3:$U$3,OFFSET(WatchbillMONTHLY!$A$3:$U$3,1,2))))=$A16,_xlfn.XLOOKUP(AO$2,WatchbillMONTHLY!$A$3:$U$3,OFFSET(WatchbillMONTHLY!$A$3:$U$3,1,2)),FALSE),TRUE,FALSE),
IF(_xlfn.XLOOKUP(AO$2,WatchbillMONTHLY!$A$20:$U$20,OFFSET(WatchbillMONTHLY!$A$20:$U$20,1,2))=IF(_xlfn.XLOOKUP($A16,INDIRECT("_"&amp;_xlfn.XLOOKUP(AO$2,WatchbillMONTHLY!$A$20:$U$20,OFFSET(WatchbillMONTHLY!$A$20:$U$20,1,2))),INDIRECT("_"&amp;_xlfn.XLOOKUP(AO$2,WatchbillMONTHLY!$A$20:$U$20,OFFSET(WatchbillMONTHLY!$A$20:$U$20,1,2))))=$A16,_xlfn.XLOOKUP(AO$2,WatchbillMONTHLY!$A$20:$U$20,OFFSET(WatchbillMONTHLY!$A$20:$U$20,1,2)),FALSE),TRUE,FALSE)),
IF(_xlfn.XLOOKUP(AO$2,WatchbillMONTHLY!$A$37:$U$37,OFFSET(WatchbillMONTHLY!$A$37:$U$37,1,2))=IF(_xlfn.XLOOKUP($A16,INDIRECT("_"&amp;_xlfn.XLOOKUP(AO$2,WatchbillMONTHLY!$A$37:$U$37,OFFSET(WatchbillMONTHLY!$A$37:$U$37,1,2))),INDIRECT("_"&amp;_xlfn.XLOOKUP(AO$2,WatchbillMONTHLY!$A$37:$U$37,OFFSET(WatchbillMONTHLY!$A$37:$U$37,1,2))))=$A16,_xlfn.XLOOKUP(AO$2,WatchbillMONTHLY!$A$37:$U$37,OFFSET(WatchbillMONTHLY!$A$37:$U$37,1,2)),FALSE),TRUE,FALSE)),
IF(_xlfn.XLOOKUP(AO$2,WatchbillMONTHLY!$A$54:$U$54,OFFSET(WatchbillMONTHLY!$A$54:$U$54,1,2))=IF(_xlfn.XLOOKUP($A16,INDIRECT("_"&amp;_xlfn.XLOOKUP(AO$2,WatchbillMONTHLY!$A$54:$U$54,OFFSET(WatchbillMONTHLY!$A$54:$U$54,1,2))),INDIRECT("_"&amp;_xlfn.XLOOKUP(AO$2,WatchbillMONTHLY!$A$54:$U$54,OFFSET(WatchbillMONTHLY!$A$54:$U$54,1,2))))=$A16,_xlfn.XLOOKUP(AO$2,WatchbillMONTHLY!$A$54:$U$54,OFFSET(WatchbillMONTHLY!$A$54:$U$54,1,2)),FALSE),TRUE,FALSE)),
IF(_xlfn.XLOOKUP(AO$2,WatchbillMONTHLY!$A$71:$U$71,OFFSET(WatchbillMONTHLY!$A$71:$U$71,1,2))=IF(_xlfn.XLOOKUP($A16,INDIRECT("_"&amp;_xlfn.XLOOKUP(AO$2,WatchbillMONTHLY!$A$71:$U$71,OFFSET(WatchbillMONTHLY!$A$71:$U$71,1,2))),INDIRECT("_"&amp;_xlfn.XLOOKUP(AO$2,WatchbillMONTHLY!$A$71:$U$71,OFFSET(WatchbillMONTHLY!$A$71:$U$71,1,2))))=$A16,_xlfn.XLOOKUP(AO$2,WatchbillMONTHLY!$A$71:$U$71,OFFSET(WatchbillMONTHLY!$A$71:$U$71,1,2)),FALSE),TRUE,FALSE)),
IF(_xlfn.XLOOKUP(AO$2,WatchbillMONTHLY!$A$88:$U$88,OFFSET(WatchbillMONTHLY!$A$88:$U$88,1,2))=IF(_xlfn.XLOOKUP($A16,INDIRECT("_"&amp;_xlfn.XLOOKUP(AO$2,WatchbillMONTHLY!$A$88:$U$88,OFFSET(WatchbillMONTHLY!$A$88:$U$88,1,2))),INDIRECT("_"&amp;_xlfn.XLOOKUP(AO$2,WatchbillMONTHLY!$A$88:$U$88,OFFSET(WatchbillMONTHLY!$A$88:$U$88,1,2))))=$A16,_xlfn.XLOOKUP(AO$2,WatchbillMONTHLY!$A$88:$U$88,OFFSET(WatchbillMONTHLY!$A$88:$U$88,1,2)),FALSE),TRUE,FALSE)),
FALSE),FALSE)</f>
        <v>0</v>
      </c>
      <c r="AP16" s="209" t="b" cm="1">
        <f t="array" aca="1" ref="AP16" ca="1">IF(AND($A16 &gt; 0, I16 &gt; 0,AP$2&lt;MiscFormulas!$A$5+1),
_xlfn.IFNA(
_xlfn.IFNA(
_xlfn.IFNA(
_xlfn.IFNA(
_xlfn.IFNA(
_xlfn.IFNA(
IF(_xlfn.XLOOKUP(AP$2,WatchbillMONTHLY!$A$3:$U$3,OFFSET(WatchbillMONTHLY!$A$3:$U$3,1,2))=IF(_xlfn.XLOOKUP($A16,INDIRECT("_"&amp;_xlfn.XLOOKUP(AP$2,WatchbillMONTHLY!$A$3:$U$3,OFFSET(WatchbillMONTHLY!$A$3:$U$3,1,2))),INDIRECT("_"&amp;_xlfn.XLOOKUP(AP$2,WatchbillMONTHLY!$A$3:$U$3,OFFSET(WatchbillMONTHLY!$A$3:$U$3,1,2))))=$A16,_xlfn.XLOOKUP(AP$2,WatchbillMONTHLY!$A$3:$U$3,OFFSET(WatchbillMONTHLY!$A$3:$U$3,1,2)),FALSE),TRUE,FALSE),
IF(_xlfn.XLOOKUP(AP$2,WatchbillMONTHLY!$A$20:$U$20,OFFSET(WatchbillMONTHLY!$A$20:$U$20,1,2))=IF(_xlfn.XLOOKUP($A16,INDIRECT("_"&amp;_xlfn.XLOOKUP(AP$2,WatchbillMONTHLY!$A$20:$U$20,OFFSET(WatchbillMONTHLY!$A$20:$U$20,1,2))),INDIRECT("_"&amp;_xlfn.XLOOKUP(AP$2,WatchbillMONTHLY!$A$20:$U$20,OFFSET(WatchbillMONTHLY!$A$20:$U$20,1,2))))=$A16,_xlfn.XLOOKUP(AP$2,WatchbillMONTHLY!$A$20:$U$20,OFFSET(WatchbillMONTHLY!$A$20:$U$20,1,2)),FALSE),TRUE,FALSE)),
IF(_xlfn.XLOOKUP(AP$2,WatchbillMONTHLY!$A$37:$U$37,OFFSET(WatchbillMONTHLY!$A$37:$U$37,1,2))=IF(_xlfn.XLOOKUP($A16,INDIRECT("_"&amp;_xlfn.XLOOKUP(AP$2,WatchbillMONTHLY!$A$37:$U$37,OFFSET(WatchbillMONTHLY!$A$37:$U$37,1,2))),INDIRECT("_"&amp;_xlfn.XLOOKUP(AP$2,WatchbillMONTHLY!$A$37:$U$37,OFFSET(WatchbillMONTHLY!$A$37:$U$37,1,2))))=$A16,_xlfn.XLOOKUP(AP$2,WatchbillMONTHLY!$A$37:$U$37,OFFSET(WatchbillMONTHLY!$A$37:$U$37,1,2)),FALSE),TRUE,FALSE)),
IF(_xlfn.XLOOKUP(AP$2,WatchbillMONTHLY!$A$54:$U$54,OFFSET(WatchbillMONTHLY!$A$54:$U$54,1,2))=IF(_xlfn.XLOOKUP($A16,INDIRECT("_"&amp;_xlfn.XLOOKUP(AP$2,WatchbillMONTHLY!$A$54:$U$54,OFFSET(WatchbillMONTHLY!$A$54:$U$54,1,2))),INDIRECT("_"&amp;_xlfn.XLOOKUP(AP$2,WatchbillMONTHLY!$A$54:$U$54,OFFSET(WatchbillMONTHLY!$A$54:$U$54,1,2))))=$A16,_xlfn.XLOOKUP(AP$2,WatchbillMONTHLY!$A$54:$U$54,OFFSET(WatchbillMONTHLY!$A$54:$U$54,1,2)),FALSE),TRUE,FALSE)),
IF(_xlfn.XLOOKUP(AP$2,WatchbillMONTHLY!$A$71:$U$71,OFFSET(WatchbillMONTHLY!$A$71:$U$71,1,2))=IF(_xlfn.XLOOKUP($A16,INDIRECT("_"&amp;_xlfn.XLOOKUP(AP$2,WatchbillMONTHLY!$A$71:$U$71,OFFSET(WatchbillMONTHLY!$A$71:$U$71,1,2))),INDIRECT("_"&amp;_xlfn.XLOOKUP(AP$2,WatchbillMONTHLY!$A$71:$U$71,OFFSET(WatchbillMONTHLY!$A$71:$U$71,1,2))))=$A16,_xlfn.XLOOKUP(AP$2,WatchbillMONTHLY!$A$71:$U$71,OFFSET(WatchbillMONTHLY!$A$71:$U$71,1,2)),FALSE),TRUE,FALSE)),
IF(_xlfn.XLOOKUP(AP$2,WatchbillMONTHLY!$A$88:$U$88,OFFSET(WatchbillMONTHLY!$A$88:$U$88,1,2))=IF(_xlfn.XLOOKUP($A16,INDIRECT("_"&amp;_xlfn.XLOOKUP(AP$2,WatchbillMONTHLY!$A$88:$U$88,OFFSET(WatchbillMONTHLY!$A$88:$U$88,1,2))),INDIRECT("_"&amp;_xlfn.XLOOKUP(AP$2,WatchbillMONTHLY!$A$88:$U$88,OFFSET(WatchbillMONTHLY!$A$88:$U$88,1,2))))=$A16,_xlfn.XLOOKUP(AP$2,WatchbillMONTHLY!$A$88:$U$88,OFFSET(WatchbillMONTHLY!$A$88:$U$88,1,2)),FALSE),TRUE,FALSE)),
FALSE),FALSE)</f>
        <v>0</v>
      </c>
      <c r="AQ16" s="209" t="b" cm="1">
        <f t="array" aca="1" ref="AQ16" ca="1">IF(AND($A16 &gt; 0, J16 &gt; 0,AQ$2&lt;MiscFormulas!$A$5+1),
_xlfn.IFNA(
_xlfn.IFNA(
_xlfn.IFNA(
_xlfn.IFNA(
_xlfn.IFNA(
_xlfn.IFNA(
IF(_xlfn.XLOOKUP(AQ$2,WatchbillMONTHLY!$A$3:$U$3,OFFSET(WatchbillMONTHLY!$A$3:$U$3,1,2))=IF(_xlfn.XLOOKUP($A16,INDIRECT("_"&amp;_xlfn.XLOOKUP(AQ$2,WatchbillMONTHLY!$A$3:$U$3,OFFSET(WatchbillMONTHLY!$A$3:$U$3,1,2))),INDIRECT("_"&amp;_xlfn.XLOOKUP(AQ$2,WatchbillMONTHLY!$A$3:$U$3,OFFSET(WatchbillMONTHLY!$A$3:$U$3,1,2))))=$A16,_xlfn.XLOOKUP(AQ$2,WatchbillMONTHLY!$A$3:$U$3,OFFSET(WatchbillMONTHLY!$A$3:$U$3,1,2)),FALSE),TRUE,FALSE),
IF(_xlfn.XLOOKUP(AQ$2,WatchbillMONTHLY!$A$20:$U$20,OFFSET(WatchbillMONTHLY!$A$20:$U$20,1,2))=IF(_xlfn.XLOOKUP($A16,INDIRECT("_"&amp;_xlfn.XLOOKUP(AQ$2,WatchbillMONTHLY!$A$20:$U$20,OFFSET(WatchbillMONTHLY!$A$20:$U$20,1,2))),INDIRECT("_"&amp;_xlfn.XLOOKUP(AQ$2,WatchbillMONTHLY!$A$20:$U$20,OFFSET(WatchbillMONTHLY!$A$20:$U$20,1,2))))=$A16,_xlfn.XLOOKUP(AQ$2,WatchbillMONTHLY!$A$20:$U$20,OFFSET(WatchbillMONTHLY!$A$20:$U$20,1,2)),FALSE),TRUE,FALSE)),
IF(_xlfn.XLOOKUP(AQ$2,WatchbillMONTHLY!$A$37:$U$37,OFFSET(WatchbillMONTHLY!$A$37:$U$37,1,2))=IF(_xlfn.XLOOKUP($A16,INDIRECT("_"&amp;_xlfn.XLOOKUP(AQ$2,WatchbillMONTHLY!$A$37:$U$37,OFFSET(WatchbillMONTHLY!$A$37:$U$37,1,2))),INDIRECT("_"&amp;_xlfn.XLOOKUP(AQ$2,WatchbillMONTHLY!$A$37:$U$37,OFFSET(WatchbillMONTHLY!$A$37:$U$37,1,2))))=$A16,_xlfn.XLOOKUP(AQ$2,WatchbillMONTHLY!$A$37:$U$37,OFFSET(WatchbillMONTHLY!$A$37:$U$37,1,2)),FALSE),TRUE,FALSE)),
IF(_xlfn.XLOOKUP(AQ$2,WatchbillMONTHLY!$A$54:$U$54,OFFSET(WatchbillMONTHLY!$A$54:$U$54,1,2))=IF(_xlfn.XLOOKUP($A16,INDIRECT("_"&amp;_xlfn.XLOOKUP(AQ$2,WatchbillMONTHLY!$A$54:$U$54,OFFSET(WatchbillMONTHLY!$A$54:$U$54,1,2))),INDIRECT("_"&amp;_xlfn.XLOOKUP(AQ$2,WatchbillMONTHLY!$A$54:$U$54,OFFSET(WatchbillMONTHLY!$A$54:$U$54,1,2))))=$A16,_xlfn.XLOOKUP(AQ$2,WatchbillMONTHLY!$A$54:$U$54,OFFSET(WatchbillMONTHLY!$A$54:$U$54,1,2)),FALSE),TRUE,FALSE)),
IF(_xlfn.XLOOKUP(AQ$2,WatchbillMONTHLY!$A$71:$U$71,OFFSET(WatchbillMONTHLY!$A$71:$U$71,1,2))=IF(_xlfn.XLOOKUP($A16,INDIRECT("_"&amp;_xlfn.XLOOKUP(AQ$2,WatchbillMONTHLY!$A$71:$U$71,OFFSET(WatchbillMONTHLY!$A$71:$U$71,1,2))),INDIRECT("_"&amp;_xlfn.XLOOKUP(AQ$2,WatchbillMONTHLY!$A$71:$U$71,OFFSET(WatchbillMONTHLY!$A$71:$U$71,1,2))))=$A16,_xlfn.XLOOKUP(AQ$2,WatchbillMONTHLY!$A$71:$U$71,OFFSET(WatchbillMONTHLY!$A$71:$U$71,1,2)),FALSE),TRUE,FALSE)),
IF(_xlfn.XLOOKUP(AQ$2,WatchbillMONTHLY!$A$88:$U$88,OFFSET(WatchbillMONTHLY!$A$88:$U$88,1,2))=IF(_xlfn.XLOOKUP($A16,INDIRECT("_"&amp;_xlfn.XLOOKUP(AQ$2,WatchbillMONTHLY!$A$88:$U$88,OFFSET(WatchbillMONTHLY!$A$88:$U$88,1,2))),INDIRECT("_"&amp;_xlfn.XLOOKUP(AQ$2,WatchbillMONTHLY!$A$88:$U$88,OFFSET(WatchbillMONTHLY!$A$88:$U$88,1,2))))=$A16,_xlfn.XLOOKUP(AQ$2,WatchbillMONTHLY!$A$88:$U$88,OFFSET(WatchbillMONTHLY!$A$88:$U$88,1,2)),FALSE),TRUE,FALSE)),
FALSE),FALSE)</f>
        <v>0</v>
      </c>
      <c r="AR16" s="209" t="b" cm="1">
        <f t="array" aca="1" ref="AR16" ca="1">IF(AND($A16 &gt; 0, K16 &gt; 0,AR$2&lt;MiscFormulas!$A$5+1),
_xlfn.IFNA(
_xlfn.IFNA(
_xlfn.IFNA(
_xlfn.IFNA(
_xlfn.IFNA(
_xlfn.IFNA(
IF(_xlfn.XLOOKUP(AR$2,WatchbillMONTHLY!$A$3:$U$3,OFFSET(WatchbillMONTHLY!$A$3:$U$3,1,2))=IF(_xlfn.XLOOKUP($A16,INDIRECT("_"&amp;_xlfn.XLOOKUP(AR$2,WatchbillMONTHLY!$A$3:$U$3,OFFSET(WatchbillMONTHLY!$A$3:$U$3,1,2))),INDIRECT("_"&amp;_xlfn.XLOOKUP(AR$2,WatchbillMONTHLY!$A$3:$U$3,OFFSET(WatchbillMONTHLY!$A$3:$U$3,1,2))))=$A16,_xlfn.XLOOKUP(AR$2,WatchbillMONTHLY!$A$3:$U$3,OFFSET(WatchbillMONTHLY!$A$3:$U$3,1,2)),FALSE),TRUE,FALSE),
IF(_xlfn.XLOOKUP(AR$2,WatchbillMONTHLY!$A$20:$U$20,OFFSET(WatchbillMONTHLY!$A$20:$U$20,1,2))=IF(_xlfn.XLOOKUP($A16,INDIRECT("_"&amp;_xlfn.XLOOKUP(AR$2,WatchbillMONTHLY!$A$20:$U$20,OFFSET(WatchbillMONTHLY!$A$20:$U$20,1,2))),INDIRECT("_"&amp;_xlfn.XLOOKUP(AR$2,WatchbillMONTHLY!$A$20:$U$20,OFFSET(WatchbillMONTHLY!$A$20:$U$20,1,2))))=$A16,_xlfn.XLOOKUP(AR$2,WatchbillMONTHLY!$A$20:$U$20,OFFSET(WatchbillMONTHLY!$A$20:$U$20,1,2)),FALSE),TRUE,FALSE)),
IF(_xlfn.XLOOKUP(AR$2,WatchbillMONTHLY!$A$37:$U$37,OFFSET(WatchbillMONTHLY!$A$37:$U$37,1,2))=IF(_xlfn.XLOOKUP($A16,INDIRECT("_"&amp;_xlfn.XLOOKUP(AR$2,WatchbillMONTHLY!$A$37:$U$37,OFFSET(WatchbillMONTHLY!$A$37:$U$37,1,2))),INDIRECT("_"&amp;_xlfn.XLOOKUP(AR$2,WatchbillMONTHLY!$A$37:$U$37,OFFSET(WatchbillMONTHLY!$A$37:$U$37,1,2))))=$A16,_xlfn.XLOOKUP(AR$2,WatchbillMONTHLY!$A$37:$U$37,OFFSET(WatchbillMONTHLY!$A$37:$U$37,1,2)),FALSE),TRUE,FALSE)),
IF(_xlfn.XLOOKUP(AR$2,WatchbillMONTHLY!$A$54:$U$54,OFFSET(WatchbillMONTHLY!$A$54:$U$54,1,2))=IF(_xlfn.XLOOKUP($A16,INDIRECT("_"&amp;_xlfn.XLOOKUP(AR$2,WatchbillMONTHLY!$A$54:$U$54,OFFSET(WatchbillMONTHLY!$A$54:$U$54,1,2))),INDIRECT("_"&amp;_xlfn.XLOOKUP(AR$2,WatchbillMONTHLY!$A$54:$U$54,OFFSET(WatchbillMONTHLY!$A$54:$U$54,1,2))))=$A16,_xlfn.XLOOKUP(AR$2,WatchbillMONTHLY!$A$54:$U$54,OFFSET(WatchbillMONTHLY!$A$54:$U$54,1,2)),FALSE),TRUE,FALSE)),
IF(_xlfn.XLOOKUP(AR$2,WatchbillMONTHLY!$A$71:$U$71,OFFSET(WatchbillMONTHLY!$A$71:$U$71,1,2))=IF(_xlfn.XLOOKUP($A16,INDIRECT("_"&amp;_xlfn.XLOOKUP(AR$2,WatchbillMONTHLY!$A$71:$U$71,OFFSET(WatchbillMONTHLY!$A$71:$U$71,1,2))),INDIRECT("_"&amp;_xlfn.XLOOKUP(AR$2,WatchbillMONTHLY!$A$71:$U$71,OFFSET(WatchbillMONTHLY!$A$71:$U$71,1,2))))=$A16,_xlfn.XLOOKUP(AR$2,WatchbillMONTHLY!$A$71:$U$71,OFFSET(WatchbillMONTHLY!$A$71:$U$71,1,2)),FALSE),TRUE,FALSE)),
IF(_xlfn.XLOOKUP(AR$2,WatchbillMONTHLY!$A$88:$U$88,OFFSET(WatchbillMONTHLY!$A$88:$U$88,1,2))=IF(_xlfn.XLOOKUP($A16,INDIRECT("_"&amp;_xlfn.XLOOKUP(AR$2,WatchbillMONTHLY!$A$88:$U$88,OFFSET(WatchbillMONTHLY!$A$88:$U$88,1,2))),INDIRECT("_"&amp;_xlfn.XLOOKUP(AR$2,WatchbillMONTHLY!$A$88:$U$88,OFFSET(WatchbillMONTHLY!$A$88:$U$88,1,2))))=$A16,_xlfn.XLOOKUP(AR$2,WatchbillMONTHLY!$A$88:$U$88,OFFSET(WatchbillMONTHLY!$A$88:$U$88,1,2)),FALSE),TRUE,FALSE)),
FALSE),FALSE)</f>
        <v>0</v>
      </c>
      <c r="AS16" s="209" t="b" cm="1">
        <f t="array" aca="1" ref="AS16" ca="1">IF(AND($A16 &gt; 0, L16 &gt; 0,AS$2&lt;MiscFormulas!$A$5+1),
_xlfn.IFNA(
_xlfn.IFNA(
_xlfn.IFNA(
_xlfn.IFNA(
_xlfn.IFNA(
_xlfn.IFNA(
IF(_xlfn.XLOOKUP(AS$2,WatchbillMONTHLY!$A$3:$U$3,OFFSET(WatchbillMONTHLY!$A$3:$U$3,1,2))=IF(_xlfn.XLOOKUP($A16,INDIRECT("_"&amp;_xlfn.XLOOKUP(AS$2,WatchbillMONTHLY!$A$3:$U$3,OFFSET(WatchbillMONTHLY!$A$3:$U$3,1,2))),INDIRECT("_"&amp;_xlfn.XLOOKUP(AS$2,WatchbillMONTHLY!$A$3:$U$3,OFFSET(WatchbillMONTHLY!$A$3:$U$3,1,2))))=$A16,_xlfn.XLOOKUP(AS$2,WatchbillMONTHLY!$A$3:$U$3,OFFSET(WatchbillMONTHLY!$A$3:$U$3,1,2)),FALSE),TRUE,FALSE),
IF(_xlfn.XLOOKUP(AS$2,WatchbillMONTHLY!$A$20:$U$20,OFFSET(WatchbillMONTHLY!$A$20:$U$20,1,2))=IF(_xlfn.XLOOKUP($A16,INDIRECT("_"&amp;_xlfn.XLOOKUP(AS$2,WatchbillMONTHLY!$A$20:$U$20,OFFSET(WatchbillMONTHLY!$A$20:$U$20,1,2))),INDIRECT("_"&amp;_xlfn.XLOOKUP(AS$2,WatchbillMONTHLY!$A$20:$U$20,OFFSET(WatchbillMONTHLY!$A$20:$U$20,1,2))))=$A16,_xlfn.XLOOKUP(AS$2,WatchbillMONTHLY!$A$20:$U$20,OFFSET(WatchbillMONTHLY!$A$20:$U$20,1,2)),FALSE),TRUE,FALSE)),
IF(_xlfn.XLOOKUP(AS$2,WatchbillMONTHLY!$A$37:$U$37,OFFSET(WatchbillMONTHLY!$A$37:$U$37,1,2))=IF(_xlfn.XLOOKUP($A16,INDIRECT("_"&amp;_xlfn.XLOOKUP(AS$2,WatchbillMONTHLY!$A$37:$U$37,OFFSET(WatchbillMONTHLY!$A$37:$U$37,1,2))),INDIRECT("_"&amp;_xlfn.XLOOKUP(AS$2,WatchbillMONTHLY!$A$37:$U$37,OFFSET(WatchbillMONTHLY!$A$37:$U$37,1,2))))=$A16,_xlfn.XLOOKUP(AS$2,WatchbillMONTHLY!$A$37:$U$37,OFFSET(WatchbillMONTHLY!$A$37:$U$37,1,2)),FALSE),TRUE,FALSE)),
IF(_xlfn.XLOOKUP(AS$2,WatchbillMONTHLY!$A$54:$U$54,OFFSET(WatchbillMONTHLY!$A$54:$U$54,1,2))=IF(_xlfn.XLOOKUP($A16,INDIRECT("_"&amp;_xlfn.XLOOKUP(AS$2,WatchbillMONTHLY!$A$54:$U$54,OFFSET(WatchbillMONTHLY!$A$54:$U$54,1,2))),INDIRECT("_"&amp;_xlfn.XLOOKUP(AS$2,WatchbillMONTHLY!$A$54:$U$54,OFFSET(WatchbillMONTHLY!$A$54:$U$54,1,2))))=$A16,_xlfn.XLOOKUP(AS$2,WatchbillMONTHLY!$A$54:$U$54,OFFSET(WatchbillMONTHLY!$A$54:$U$54,1,2)),FALSE),TRUE,FALSE)),
IF(_xlfn.XLOOKUP(AS$2,WatchbillMONTHLY!$A$71:$U$71,OFFSET(WatchbillMONTHLY!$A$71:$U$71,1,2))=IF(_xlfn.XLOOKUP($A16,INDIRECT("_"&amp;_xlfn.XLOOKUP(AS$2,WatchbillMONTHLY!$A$71:$U$71,OFFSET(WatchbillMONTHLY!$A$71:$U$71,1,2))),INDIRECT("_"&amp;_xlfn.XLOOKUP(AS$2,WatchbillMONTHLY!$A$71:$U$71,OFFSET(WatchbillMONTHLY!$A$71:$U$71,1,2))))=$A16,_xlfn.XLOOKUP(AS$2,WatchbillMONTHLY!$A$71:$U$71,OFFSET(WatchbillMONTHLY!$A$71:$U$71,1,2)),FALSE),TRUE,FALSE)),
IF(_xlfn.XLOOKUP(AS$2,WatchbillMONTHLY!$A$88:$U$88,OFFSET(WatchbillMONTHLY!$A$88:$U$88,1,2))=IF(_xlfn.XLOOKUP($A16,INDIRECT("_"&amp;_xlfn.XLOOKUP(AS$2,WatchbillMONTHLY!$A$88:$U$88,OFFSET(WatchbillMONTHLY!$A$88:$U$88,1,2))),INDIRECT("_"&amp;_xlfn.XLOOKUP(AS$2,WatchbillMONTHLY!$A$88:$U$88,OFFSET(WatchbillMONTHLY!$A$88:$U$88,1,2))))=$A16,_xlfn.XLOOKUP(AS$2,WatchbillMONTHLY!$A$88:$U$88,OFFSET(WatchbillMONTHLY!$A$88:$U$88,1,2)),FALSE),TRUE,FALSE)),
FALSE),FALSE)</f>
        <v>0</v>
      </c>
      <c r="AT16" s="209" t="b" cm="1">
        <f t="array" aca="1" ref="AT16" ca="1">IF(AND($A16 &gt; 0, M16 &gt; 0,AT$2&lt;MiscFormulas!$A$5+1),
_xlfn.IFNA(
_xlfn.IFNA(
_xlfn.IFNA(
_xlfn.IFNA(
_xlfn.IFNA(
_xlfn.IFNA(
IF(_xlfn.XLOOKUP(AT$2,WatchbillMONTHLY!$A$3:$U$3,OFFSET(WatchbillMONTHLY!$A$3:$U$3,1,2))=IF(_xlfn.XLOOKUP($A16,INDIRECT("_"&amp;_xlfn.XLOOKUP(AT$2,WatchbillMONTHLY!$A$3:$U$3,OFFSET(WatchbillMONTHLY!$A$3:$U$3,1,2))),INDIRECT("_"&amp;_xlfn.XLOOKUP(AT$2,WatchbillMONTHLY!$A$3:$U$3,OFFSET(WatchbillMONTHLY!$A$3:$U$3,1,2))))=$A16,_xlfn.XLOOKUP(AT$2,WatchbillMONTHLY!$A$3:$U$3,OFFSET(WatchbillMONTHLY!$A$3:$U$3,1,2)),FALSE),TRUE,FALSE),
IF(_xlfn.XLOOKUP(AT$2,WatchbillMONTHLY!$A$20:$U$20,OFFSET(WatchbillMONTHLY!$A$20:$U$20,1,2))=IF(_xlfn.XLOOKUP($A16,INDIRECT("_"&amp;_xlfn.XLOOKUP(AT$2,WatchbillMONTHLY!$A$20:$U$20,OFFSET(WatchbillMONTHLY!$A$20:$U$20,1,2))),INDIRECT("_"&amp;_xlfn.XLOOKUP(AT$2,WatchbillMONTHLY!$A$20:$U$20,OFFSET(WatchbillMONTHLY!$A$20:$U$20,1,2))))=$A16,_xlfn.XLOOKUP(AT$2,WatchbillMONTHLY!$A$20:$U$20,OFFSET(WatchbillMONTHLY!$A$20:$U$20,1,2)),FALSE),TRUE,FALSE)),
IF(_xlfn.XLOOKUP(AT$2,WatchbillMONTHLY!$A$37:$U$37,OFFSET(WatchbillMONTHLY!$A$37:$U$37,1,2))=IF(_xlfn.XLOOKUP($A16,INDIRECT("_"&amp;_xlfn.XLOOKUP(AT$2,WatchbillMONTHLY!$A$37:$U$37,OFFSET(WatchbillMONTHLY!$A$37:$U$37,1,2))),INDIRECT("_"&amp;_xlfn.XLOOKUP(AT$2,WatchbillMONTHLY!$A$37:$U$37,OFFSET(WatchbillMONTHLY!$A$37:$U$37,1,2))))=$A16,_xlfn.XLOOKUP(AT$2,WatchbillMONTHLY!$A$37:$U$37,OFFSET(WatchbillMONTHLY!$A$37:$U$37,1,2)),FALSE),TRUE,FALSE)),
IF(_xlfn.XLOOKUP(AT$2,WatchbillMONTHLY!$A$54:$U$54,OFFSET(WatchbillMONTHLY!$A$54:$U$54,1,2))=IF(_xlfn.XLOOKUP($A16,INDIRECT("_"&amp;_xlfn.XLOOKUP(AT$2,WatchbillMONTHLY!$A$54:$U$54,OFFSET(WatchbillMONTHLY!$A$54:$U$54,1,2))),INDIRECT("_"&amp;_xlfn.XLOOKUP(AT$2,WatchbillMONTHLY!$A$54:$U$54,OFFSET(WatchbillMONTHLY!$A$54:$U$54,1,2))))=$A16,_xlfn.XLOOKUP(AT$2,WatchbillMONTHLY!$A$54:$U$54,OFFSET(WatchbillMONTHLY!$A$54:$U$54,1,2)),FALSE),TRUE,FALSE)),
IF(_xlfn.XLOOKUP(AT$2,WatchbillMONTHLY!$A$71:$U$71,OFFSET(WatchbillMONTHLY!$A$71:$U$71,1,2))=IF(_xlfn.XLOOKUP($A16,INDIRECT("_"&amp;_xlfn.XLOOKUP(AT$2,WatchbillMONTHLY!$A$71:$U$71,OFFSET(WatchbillMONTHLY!$A$71:$U$71,1,2))),INDIRECT("_"&amp;_xlfn.XLOOKUP(AT$2,WatchbillMONTHLY!$A$71:$U$71,OFFSET(WatchbillMONTHLY!$A$71:$U$71,1,2))))=$A16,_xlfn.XLOOKUP(AT$2,WatchbillMONTHLY!$A$71:$U$71,OFFSET(WatchbillMONTHLY!$A$71:$U$71,1,2)),FALSE),TRUE,FALSE)),
IF(_xlfn.XLOOKUP(AT$2,WatchbillMONTHLY!$A$88:$U$88,OFFSET(WatchbillMONTHLY!$A$88:$U$88,1,2))=IF(_xlfn.XLOOKUP($A16,INDIRECT("_"&amp;_xlfn.XLOOKUP(AT$2,WatchbillMONTHLY!$A$88:$U$88,OFFSET(WatchbillMONTHLY!$A$88:$U$88,1,2))),INDIRECT("_"&amp;_xlfn.XLOOKUP(AT$2,WatchbillMONTHLY!$A$88:$U$88,OFFSET(WatchbillMONTHLY!$A$88:$U$88,1,2))))=$A16,_xlfn.XLOOKUP(AT$2,WatchbillMONTHLY!$A$88:$U$88,OFFSET(WatchbillMONTHLY!$A$88:$U$88,1,2)),FALSE),TRUE,FALSE)),
FALSE),FALSE)</f>
        <v>0</v>
      </c>
      <c r="AU16" s="209" t="b" cm="1">
        <f t="array" aca="1" ref="AU16" ca="1">IF(AND($A16 &gt; 0, N16 &gt; 0,AU$2&lt;MiscFormulas!$A$5+1),
_xlfn.IFNA(
_xlfn.IFNA(
_xlfn.IFNA(
_xlfn.IFNA(
_xlfn.IFNA(
_xlfn.IFNA(
IF(_xlfn.XLOOKUP(AU$2,WatchbillMONTHLY!$A$3:$U$3,OFFSET(WatchbillMONTHLY!$A$3:$U$3,1,2))=IF(_xlfn.XLOOKUP($A16,INDIRECT("_"&amp;_xlfn.XLOOKUP(AU$2,WatchbillMONTHLY!$A$3:$U$3,OFFSET(WatchbillMONTHLY!$A$3:$U$3,1,2))),INDIRECT("_"&amp;_xlfn.XLOOKUP(AU$2,WatchbillMONTHLY!$A$3:$U$3,OFFSET(WatchbillMONTHLY!$A$3:$U$3,1,2))))=$A16,_xlfn.XLOOKUP(AU$2,WatchbillMONTHLY!$A$3:$U$3,OFFSET(WatchbillMONTHLY!$A$3:$U$3,1,2)),FALSE),TRUE,FALSE),
IF(_xlfn.XLOOKUP(AU$2,WatchbillMONTHLY!$A$20:$U$20,OFFSET(WatchbillMONTHLY!$A$20:$U$20,1,2))=IF(_xlfn.XLOOKUP($A16,INDIRECT("_"&amp;_xlfn.XLOOKUP(AU$2,WatchbillMONTHLY!$A$20:$U$20,OFFSET(WatchbillMONTHLY!$A$20:$U$20,1,2))),INDIRECT("_"&amp;_xlfn.XLOOKUP(AU$2,WatchbillMONTHLY!$A$20:$U$20,OFFSET(WatchbillMONTHLY!$A$20:$U$20,1,2))))=$A16,_xlfn.XLOOKUP(AU$2,WatchbillMONTHLY!$A$20:$U$20,OFFSET(WatchbillMONTHLY!$A$20:$U$20,1,2)),FALSE),TRUE,FALSE)),
IF(_xlfn.XLOOKUP(AU$2,WatchbillMONTHLY!$A$37:$U$37,OFFSET(WatchbillMONTHLY!$A$37:$U$37,1,2))=IF(_xlfn.XLOOKUP($A16,INDIRECT("_"&amp;_xlfn.XLOOKUP(AU$2,WatchbillMONTHLY!$A$37:$U$37,OFFSET(WatchbillMONTHLY!$A$37:$U$37,1,2))),INDIRECT("_"&amp;_xlfn.XLOOKUP(AU$2,WatchbillMONTHLY!$A$37:$U$37,OFFSET(WatchbillMONTHLY!$A$37:$U$37,1,2))))=$A16,_xlfn.XLOOKUP(AU$2,WatchbillMONTHLY!$A$37:$U$37,OFFSET(WatchbillMONTHLY!$A$37:$U$37,1,2)),FALSE),TRUE,FALSE)),
IF(_xlfn.XLOOKUP(AU$2,WatchbillMONTHLY!$A$54:$U$54,OFFSET(WatchbillMONTHLY!$A$54:$U$54,1,2))=IF(_xlfn.XLOOKUP($A16,INDIRECT("_"&amp;_xlfn.XLOOKUP(AU$2,WatchbillMONTHLY!$A$54:$U$54,OFFSET(WatchbillMONTHLY!$A$54:$U$54,1,2))),INDIRECT("_"&amp;_xlfn.XLOOKUP(AU$2,WatchbillMONTHLY!$A$54:$U$54,OFFSET(WatchbillMONTHLY!$A$54:$U$54,1,2))))=$A16,_xlfn.XLOOKUP(AU$2,WatchbillMONTHLY!$A$54:$U$54,OFFSET(WatchbillMONTHLY!$A$54:$U$54,1,2)),FALSE),TRUE,FALSE)),
IF(_xlfn.XLOOKUP(AU$2,WatchbillMONTHLY!$A$71:$U$71,OFFSET(WatchbillMONTHLY!$A$71:$U$71,1,2))=IF(_xlfn.XLOOKUP($A16,INDIRECT("_"&amp;_xlfn.XLOOKUP(AU$2,WatchbillMONTHLY!$A$71:$U$71,OFFSET(WatchbillMONTHLY!$A$71:$U$71,1,2))),INDIRECT("_"&amp;_xlfn.XLOOKUP(AU$2,WatchbillMONTHLY!$A$71:$U$71,OFFSET(WatchbillMONTHLY!$A$71:$U$71,1,2))))=$A16,_xlfn.XLOOKUP(AU$2,WatchbillMONTHLY!$A$71:$U$71,OFFSET(WatchbillMONTHLY!$A$71:$U$71,1,2)),FALSE),TRUE,FALSE)),
IF(_xlfn.XLOOKUP(AU$2,WatchbillMONTHLY!$A$88:$U$88,OFFSET(WatchbillMONTHLY!$A$88:$U$88,1,2))=IF(_xlfn.XLOOKUP($A16,INDIRECT("_"&amp;_xlfn.XLOOKUP(AU$2,WatchbillMONTHLY!$A$88:$U$88,OFFSET(WatchbillMONTHLY!$A$88:$U$88,1,2))),INDIRECT("_"&amp;_xlfn.XLOOKUP(AU$2,WatchbillMONTHLY!$A$88:$U$88,OFFSET(WatchbillMONTHLY!$A$88:$U$88,1,2))))=$A16,_xlfn.XLOOKUP(AU$2,WatchbillMONTHLY!$A$88:$U$88,OFFSET(WatchbillMONTHLY!$A$88:$U$88,1,2)),FALSE),TRUE,FALSE)),
FALSE),FALSE)</f>
        <v>0</v>
      </c>
      <c r="AV16" s="209" t="b" cm="1">
        <f t="array" aca="1" ref="AV16" ca="1">IF(AND($A16 &gt; 0, O16 &gt; 0,AV$2&lt;MiscFormulas!$A$5+1),
_xlfn.IFNA(
_xlfn.IFNA(
_xlfn.IFNA(
_xlfn.IFNA(
_xlfn.IFNA(
_xlfn.IFNA(
IF(_xlfn.XLOOKUP(AV$2,WatchbillMONTHLY!$A$3:$U$3,OFFSET(WatchbillMONTHLY!$A$3:$U$3,1,2))=IF(_xlfn.XLOOKUP($A16,INDIRECT("_"&amp;_xlfn.XLOOKUP(AV$2,WatchbillMONTHLY!$A$3:$U$3,OFFSET(WatchbillMONTHLY!$A$3:$U$3,1,2))),INDIRECT("_"&amp;_xlfn.XLOOKUP(AV$2,WatchbillMONTHLY!$A$3:$U$3,OFFSET(WatchbillMONTHLY!$A$3:$U$3,1,2))))=$A16,_xlfn.XLOOKUP(AV$2,WatchbillMONTHLY!$A$3:$U$3,OFFSET(WatchbillMONTHLY!$A$3:$U$3,1,2)),FALSE),TRUE,FALSE),
IF(_xlfn.XLOOKUP(AV$2,WatchbillMONTHLY!$A$20:$U$20,OFFSET(WatchbillMONTHLY!$A$20:$U$20,1,2))=IF(_xlfn.XLOOKUP($A16,INDIRECT("_"&amp;_xlfn.XLOOKUP(AV$2,WatchbillMONTHLY!$A$20:$U$20,OFFSET(WatchbillMONTHLY!$A$20:$U$20,1,2))),INDIRECT("_"&amp;_xlfn.XLOOKUP(AV$2,WatchbillMONTHLY!$A$20:$U$20,OFFSET(WatchbillMONTHLY!$A$20:$U$20,1,2))))=$A16,_xlfn.XLOOKUP(AV$2,WatchbillMONTHLY!$A$20:$U$20,OFFSET(WatchbillMONTHLY!$A$20:$U$20,1,2)),FALSE),TRUE,FALSE)),
IF(_xlfn.XLOOKUP(AV$2,WatchbillMONTHLY!$A$37:$U$37,OFFSET(WatchbillMONTHLY!$A$37:$U$37,1,2))=IF(_xlfn.XLOOKUP($A16,INDIRECT("_"&amp;_xlfn.XLOOKUP(AV$2,WatchbillMONTHLY!$A$37:$U$37,OFFSET(WatchbillMONTHLY!$A$37:$U$37,1,2))),INDIRECT("_"&amp;_xlfn.XLOOKUP(AV$2,WatchbillMONTHLY!$A$37:$U$37,OFFSET(WatchbillMONTHLY!$A$37:$U$37,1,2))))=$A16,_xlfn.XLOOKUP(AV$2,WatchbillMONTHLY!$A$37:$U$37,OFFSET(WatchbillMONTHLY!$A$37:$U$37,1,2)),FALSE),TRUE,FALSE)),
IF(_xlfn.XLOOKUP(AV$2,WatchbillMONTHLY!$A$54:$U$54,OFFSET(WatchbillMONTHLY!$A$54:$U$54,1,2))=IF(_xlfn.XLOOKUP($A16,INDIRECT("_"&amp;_xlfn.XLOOKUP(AV$2,WatchbillMONTHLY!$A$54:$U$54,OFFSET(WatchbillMONTHLY!$A$54:$U$54,1,2))),INDIRECT("_"&amp;_xlfn.XLOOKUP(AV$2,WatchbillMONTHLY!$A$54:$U$54,OFFSET(WatchbillMONTHLY!$A$54:$U$54,1,2))))=$A16,_xlfn.XLOOKUP(AV$2,WatchbillMONTHLY!$A$54:$U$54,OFFSET(WatchbillMONTHLY!$A$54:$U$54,1,2)),FALSE),TRUE,FALSE)),
IF(_xlfn.XLOOKUP(AV$2,WatchbillMONTHLY!$A$71:$U$71,OFFSET(WatchbillMONTHLY!$A$71:$U$71,1,2))=IF(_xlfn.XLOOKUP($A16,INDIRECT("_"&amp;_xlfn.XLOOKUP(AV$2,WatchbillMONTHLY!$A$71:$U$71,OFFSET(WatchbillMONTHLY!$A$71:$U$71,1,2))),INDIRECT("_"&amp;_xlfn.XLOOKUP(AV$2,WatchbillMONTHLY!$A$71:$U$71,OFFSET(WatchbillMONTHLY!$A$71:$U$71,1,2))))=$A16,_xlfn.XLOOKUP(AV$2,WatchbillMONTHLY!$A$71:$U$71,OFFSET(WatchbillMONTHLY!$A$71:$U$71,1,2)),FALSE),TRUE,FALSE)),
IF(_xlfn.XLOOKUP(AV$2,WatchbillMONTHLY!$A$88:$U$88,OFFSET(WatchbillMONTHLY!$A$88:$U$88,1,2))=IF(_xlfn.XLOOKUP($A16,INDIRECT("_"&amp;_xlfn.XLOOKUP(AV$2,WatchbillMONTHLY!$A$88:$U$88,OFFSET(WatchbillMONTHLY!$A$88:$U$88,1,2))),INDIRECT("_"&amp;_xlfn.XLOOKUP(AV$2,WatchbillMONTHLY!$A$88:$U$88,OFFSET(WatchbillMONTHLY!$A$88:$U$88,1,2))))=$A16,_xlfn.XLOOKUP(AV$2,WatchbillMONTHLY!$A$88:$U$88,OFFSET(WatchbillMONTHLY!$A$88:$U$88,1,2)),FALSE),TRUE,FALSE)),
FALSE),FALSE)</f>
        <v>0</v>
      </c>
      <c r="AW16" s="209" t="b" cm="1">
        <f t="array" aca="1" ref="AW16" ca="1">IF(AND($A16 &gt; 0, P16 &gt; 0,AW$2&lt;MiscFormulas!$A$5+1),
_xlfn.IFNA(
_xlfn.IFNA(
_xlfn.IFNA(
_xlfn.IFNA(
_xlfn.IFNA(
_xlfn.IFNA(
IF(_xlfn.XLOOKUP(AW$2,WatchbillMONTHLY!$A$3:$U$3,OFFSET(WatchbillMONTHLY!$A$3:$U$3,1,2))=IF(_xlfn.XLOOKUP($A16,INDIRECT("_"&amp;_xlfn.XLOOKUP(AW$2,WatchbillMONTHLY!$A$3:$U$3,OFFSET(WatchbillMONTHLY!$A$3:$U$3,1,2))),INDIRECT("_"&amp;_xlfn.XLOOKUP(AW$2,WatchbillMONTHLY!$A$3:$U$3,OFFSET(WatchbillMONTHLY!$A$3:$U$3,1,2))))=$A16,_xlfn.XLOOKUP(AW$2,WatchbillMONTHLY!$A$3:$U$3,OFFSET(WatchbillMONTHLY!$A$3:$U$3,1,2)),FALSE),TRUE,FALSE),
IF(_xlfn.XLOOKUP(AW$2,WatchbillMONTHLY!$A$20:$U$20,OFFSET(WatchbillMONTHLY!$A$20:$U$20,1,2))=IF(_xlfn.XLOOKUP($A16,INDIRECT("_"&amp;_xlfn.XLOOKUP(AW$2,WatchbillMONTHLY!$A$20:$U$20,OFFSET(WatchbillMONTHLY!$A$20:$U$20,1,2))),INDIRECT("_"&amp;_xlfn.XLOOKUP(AW$2,WatchbillMONTHLY!$A$20:$U$20,OFFSET(WatchbillMONTHLY!$A$20:$U$20,1,2))))=$A16,_xlfn.XLOOKUP(AW$2,WatchbillMONTHLY!$A$20:$U$20,OFFSET(WatchbillMONTHLY!$A$20:$U$20,1,2)),FALSE),TRUE,FALSE)),
IF(_xlfn.XLOOKUP(AW$2,WatchbillMONTHLY!$A$37:$U$37,OFFSET(WatchbillMONTHLY!$A$37:$U$37,1,2))=IF(_xlfn.XLOOKUP($A16,INDIRECT("_"&amp;_xlfn.XLOOKUP(AW$2,WatchbillMONTHLY!$A$37:$U$37,OFFSET(WatchbillMONTHLY!$A$37:$U$37,1,2))),INDIRECT("_"&amp;_xlfn.XLOOKUP(AW$2,WatchbillMONTHLY!$A$37:$U$37,OFFSET(WatchbillMONTHLY!$A$37:$U$37,1,2))))=$A16,_xlfn.XLOOKUP(AW$2,WatchbillMONTHLY!$A$37:$U$37,OFFSET(WatchbillMONTHLY!$A$37:$U$37,1,2)),FALSE),TRUE,FALSE)),
IF(_xlfn.XLOOKUP(AW$2,WatchbillMONTHLY!$A$54:$U$54,OFFSET(WatchbillMONTHLY!$A$54:$U$54,1,2))=IF(_xlfn.XLOOKUP($A16,INDIRECT("_"&amp;_xlfn.XLOOKUP(AW$2,WatchbillMONTHLY!$A$54:$U$54,OFFSET(WatchbillMONTHLY!$A$54:$U$54,1,2))),INDIRECT("_"&amp;_xlfn.XLOOKUP(AW$2,WatchbillMONTHLY!$A$54:$U$54,OFFSET(WatchbillMONTHLY!$A$54:$U$54,1,2))))=$A16,_xlfn.XLOOKUP(AW$2,WatchbillMONTHLY!$A$54:$U$54,OFFSET(WatchbillMONTHLY!$A$54:$U$54,1,2)),FALSE),TRUE,FALSE)),
IF(_xlfn.XLOOKUP(AW$2,WatchbillMONTHLY!$A$71:$U$71,OFFSET(WatchbillMONTHLY!$A$71:$U$71,1,2))=IF(_xlfn.XLOOKUP($A16,INDIRECT("_"&amp;_xlfn.XLOOKUP(AW$2,WatchbillMONTHLY!$A$71:$U$71,OFFSET(WatchbillMONTHLY!$A$71:$U$71,1,2))),INDIRECT("_"&amp;_xlfn.XLOOKUP(AW$2,WatchbillMONTHLY!$A$71:$U$71,OFFSET(WatchbillMONTHLY!$A$71:$U$71,1,2))))=$A16,_xlfn.XLOOKUP(AW$2,WatchbillMONTHLY!$A$71:$U$71,OFFSET(WatchbillMONTHLY!$A$71:$U$71,1,2)),FALSE),TRUE,FALSE)),
IF(_xlfn.XLOOKUP(AW$2,WatchbillMONTHLY!$A$88:$U$88,OFFSET(WatchbillMONTHLY!$A$88:$U$88,1,2))=IF(_xlfn.XLOOKUP($A16,INDIRECT("_"&amp;_xlfn.XLOOKUP(AW$2,WatchbillMONTHLY!$A$88:$U$88,OFFSET(WatchbillMONTHLY!$A$88:$U$88,1,2))),INDIRECT("_"&amp;_xlfn.XLOOKUP(AW$2,WatchbillMONTHLY!$A$88:$U$88,OFFSET(WatchbillMONTHLY!$A$88:$U$88,1,2))))=$A16,_xlfn.XLOOKUP(AW$2,WatchbillMONTHLY!$A$88:$U$88,OFFSET(WatchbillMONTHLY!$A$88:$U$88,1,2)),FALSE),TRUE,FALSE)),
FALSE),FALSE)</f>
        <v>0</v>
      </c>
      <c r="AX16" s="209" t="b" cm="1">
        <f t="array" aca="1" ref="AX16" ca="1">IF(AND($A16 &gt; 0, Q16 &gt; 0,AX$2&lt;MiscFormulas!$A$5+1),
_xlfn.IFNA(
_xlfn.IFNA(
_xlfn.IFNA(
_xlfn.IFNA(
_xlfn.IFNA(
_xlfn.IFNA(
IF(_xlfn.XLOOKUP(AX$2,WatchbillMONTHLY!$A$3:$U$3,OFFSET(WatchbillMONTHLY!$A$3:$U$3,1,2))=IF(_xlfn.XLOOKUP($A16,INDIRECT("_"&amp;_xlfn.XLOOKUP(AX$2,WatchbillMONTHLY!$A$3:$U$3,OFFSET(WatchbillMONTHLY!$A$3:$U$3,1,2))),INDIRECT("_"&amp;_xlfn.XLOOKUP(AX$2,WatchbillMONTHLY!$A$3:$U$3,OFFSET(WatchbillMONTHLY!$A$3:$U$3,1,2))))=$A16,_xlfn.XLOOKUP(AX$2,WatchbillMONTHLY!$A$3:$U$3,OFFSET(WatchbillMONTHLY!$A$3:$U$3,1,2)),FALSE),TRUE,FALSE),
IF(_xlfn.XLOOKUP(AX$2,WatchbillMONTHLY!$A$20:$U$20,OFFSET(WatchbillMONTHLY!$A$20:$U$20,1,2))=IF(_xlfn.XLOOKUP($A16,INDIRECT("_"&amp;_xlfn.XLOOKUP(AX$2,WatchbillMONTHLY!$A$20:$U$20,OFFSET(WatchbillMONTHLY!$A$20:$U$20,1,2))),INDIRECT("_"&amp;_xlfn.XLOOKUP(AX$2,WatchbillMONTHLY!$A$20:$U$20,OFFSET(WatchbillMONTHLY!$A$20:$U$20,1,2))))=$A16,_xlfn.XLOOKUP(AX$2,WatchbillMONTHLY!$A$20:$U$20,OFFSET(WatchbillMONTHLY!$A$20:$U$20,1,2)),FALSE),TRUE,FALSE)),
IF(_xlfn.XLOOKUP(AX$2,WatchbillMONTHLY!$A$37:$U$37,OFFSET(WatchbillMONTHLY!$A$37:$U$37,1,2))=IF(_xlfn.XLOOKUP($A16,INDIRECT("_"&amp;_xlfn.XLOOKUP(AX$2,WatchbillMONTHLY!$A$37:$U$37,OFFSET(WatchbillMONTHLY!$A$37:$U$37,1,2))),INDIRECT("_"&amp;_xlfn.XLOOKUP(AX$2,WatchbillMONTHLY!$A$37:$U$37,OFFSET(WatchbillMONTHLY!$A$37:$U$37,1,2))))=$A16,_xlfn.XLOOKUP(AX$2,WatchbillMONTHLY!$A$37:$U$37,OFFSET(WatchbillMONTHLY!$A$37:$U$37,1,2)),FALSE),TRUE,FALSE)),
IF(_xlfn.XLOOKUP(AX$2,WatchbillMONTHLY!$A$54:$U$54,OFFSET(WatchbillMONTHLY!$A$54:$U$54,1,2))=IF(_xlfn.XLOOKUP($A16,INDIRECT("_"&amp;_xlfn.XLOOKUP(AX$2,WatchbillMONTHLY!$A$54:$U$54,OFFSET(WatchbillMONTHLY!$A$54:$U$54,1,2))),INDIRECT("_"&amp;_xlfn.XLOOKUP(AX$2,WatchbillMONTHLY!$A$54:$U$54,OFFSET(WatchbillMONTHLY!$A$54:$U$54,1,2))))=$A16,_xlfn.XLOOKUP(AX$2,WatchbillMONTHLY!$A$54:$U$54,OFFSET(WatchbillMONTHLY!$A$54:$U$54,1,2)),FALSE),TRUE,FALSE)),
IF(_xlfn.XLOOKUP(AX$2,WatchbillMONTHLY!$A$71:$U$71,OFFSET(WatchbillMONTHLY!$A$71:$U$71,1,2))=IF(_xlfn.XLOOKUP($A16,INDIRECT("_"&amp;_xlfn.XLOOKUP(AX$2,WatchbillMONTHLY!$A$71:$U$71,OFFSET(WatchbillMONTHLY!$A$71:$U$71,1,2))),INDIRECT("_"&amp;_xlfn.XLOOKUP(AX$2,WatchbillMONTHLY!$A$71:$U$71,OFFSET(WatchbillMONTHLY!$A$71:$U$71,1,2))))=$A16,_xlfn.XLOOKUP(AX$2,WatchbillMONTHLY!$A$71:$U$71,OFFSET(WatchbillMONTHLY!$A$71:$U$71,1,2)),FALSE),TRUE,FALSE)),
IF(_xlfn.XLOOKUP(AX$2,WatchbillMONTHLY!$A$88:$U$88,OFFSET(WatchbillMONTHLY!$A$88:$U$88,1,2))=IF(_xlfn.XLOOKUP($A16,INDIRECT("_"&amp;_xlfn.XLOOKUP(AX$2,WatchbillMONTHLY!$A$88:$U$88,OFFSET(WatchbillMONTHLY!$A$88:$U$88,1,2))),INDIRECT("_"&amp;_xlfn.XLOOKUP(AX$2,WatchbillMONTHLY!$A$88:$U$88,OFFSET(WatchbillMONTHLY!$A$88:$U$88,1,2))))=$A16,_xlfn.XLOOKUP(AX$2,WatchbillMONTHLY!$A$88:$U$88,OFFSET(WatchbillMONTHLY!$A$88:$U$88,1,2)),FALSE),TRUE,FALSE)),
FALSE),FALSE)</f>
        <v>0</v>
      </c>
      <c r="AY16" s="209" t="b" cm="1">
        <f t="array" aca="1" ref="AY16" ca="1">IF(AND($A16 &gt; 0, R16 &gt; 0,AY$2&lt;MiscFormulas!$A$5+1),
_xlfn.IFNA(
_xlfn.IFNA(
_xlfn.IFNA(
_xlfn.IFNA(
_xlfn.IFNA(
_xlfn.IFNA(
IF(_xlfn.XLOOKUP(AY$2,WatchbillMONTHLY!$A$3:$U$3,OFFSET(WatchbillMONTHLY!$A$3:$U$3,1,2))=IF(_xlfn.XLOOKUP($A16,INDIRECT("_"&amp;_xlfn.XLOOKUP(AY$2,WatchbillMONTHLY!$A$3:$U$3,OFFSET(WatchbillMONTHLY!$A$3:$U$3,1,2))),INDIRECT("_"&amp;_xlfn.XLOOKUP(AY$2,WatchbillMONTHLY!$A$3:$U$3,OFFSET(WatchbillMONTHLY!$A$3:$U$3,1,2))))=$A16,_xlfn.XLOOKUP(AY$2,WatchbillMONTHLY!$A$3:$U$3,OFFSET(WatchbillMONTHLY!$A$3:$U$3,1,2)),FALSE),TRUE,FALSE),
IF(_xlfn.XLOOKUP(AY$2,WatchbillMONTHLY!$A$20:$U$20,OFFSET(WatchbillMONTHLY!$A$20:$U$20,1,2))=IF(_xlfn.XLOOKUP($A16,INDIRECT("_"&amp;_xlfn.XLOOKUP(AY$2,WatchbillMONTHLY!$A$20:$U$20,OFFSET(WatchbillMONTHLY!$A$20:$U$20,1,2))),INDIRECT("_"&amp;_xlfn.XLOOKUP(AY$2,WatchbillMONTHLY!$A$20:$U$20,OFFSET(WatchbillMONTHLY!$A$20:$U$20,1,2))))=$A16,_xlfn.XLOOKUP(AY$2,WatchbillMONTHLY!$A$20:$U$20,OFFSET(WatchbillMONTHLY!$A$20:$U$20,1,2)),FALSE),TRUE,FALSE)),
IF(_xlfn.XLOOKUP(AY$2,WatchbillMONTHLY!$A$37:$U$37,OFFSET(WatchbillMONTHLY!$A$37:$U$37,1,2))=IF(_xlfn.XLOOKUP($A16,INDIRECT("_"&amp;_xlfn.XLOOKUP(AY$2,WatchbillMONTHLY!$A$37:$U$37,OFFSET(WatchbillMONTHLY!$A$37:$U$37,1,2))),INDIRECT("_"&amp;_xlfn.XLOOKUP(AY$2,WatchbillMONTHLY!$A$37:$U$37,OFFSET(WatchbillMONTHLY!$A$37:$U$37,1,2))))=$A16,_xlfn.XLOOKUP(AY$2,WatchbillMONTHLY!$A$37:$U$37,OFFSET(WatchbillMONTHLY!$A$37:$U$37,1,2)),FALSE),TRUE,FALSE)),
IF(_xlfn.XLOOKUP(AY$2,WatchbillMONTHLY!$A$54:$U$54,OFFSET(WatchbillMONTHLY!$A$54:$U$54,1,2))=IF(_xlfn.XLOOKUP($A16,INDIRECT("_"&amp;_xlfn.XLOOKUP(AY$2,WatchbillMONTHLY!$A$54:$U$54,OFFSET(WatchbillMONTHLY!$A$54:$U$54,1,2))),INDIRECT("_"&amp;_xlfn.XLOOKUP(AY$2,WatchbillMONTHLY!$A$54:$U$54,OFFSET(WatchbillMONTHLY!$A$54:$U$54,1,2))))=$A16,_xlfn.XLOOKUP(AY$2,WatchbillMONTHLY!$A$54:$U$54,OFFSET(WatchbillMONTHLY!$A$54:$U$54,1,2)),FALSE),TRUE,FALSE)),
IF(_xlfn.XLOOKUP(AY$2,WatchbillMONTHLY!$A$71:$U$71,OFFSET(WatchbillMONTHLY!$A$71:$U$71,1,2))=IF(_xlfn.XLOOKUP($A16,INDIRECT("_"&amp;_xlfn.XLOOKUP(AY$2,WatchbillMONTHLY!$A$71:$U$71,OFFSET(WatchbillMONTHLY!$A$71:$U$71,1,2))),INDIRECT("_"&amp;_xlfn.XLOOKUP(AY$2,WatchbillMONTHLY!$A$71:$U$71,OFFSET(WatchbillMONTHLY!$A$71:$U$71,1,2))))=$A16,_xlfn.XLOOKUP(AY$2,WatchbillMONTHLY!$A$71:$U$71,OFFSET(WatchbillMONTHLY!$A$71:$U$71,1,2)),FALSE),TRUE,FALSE)),
IF(_xlfn.XLOOKUP(AY$2,WatchbillMONTHLY!$A$88:$U$88,OFFSET(WatchbillMONTHLY!$A$88:$U$88,1,2))=IF(_xlfn.XLOOKUP($A16,INDIRECT("_"&amp;_xlfn.XLOOKUP(AY$2,WatchbillMONTHLY!$A$88:$U$88,OFFSET(WatchbillMONTHLY!$A$88:$U$88,1,2))),INDIRECT("_"&amp;_xlfn.XLOOKUP(AY$2,WatchbillMONTHLY!$A$88:$U$88,OFFSET(WatchbillMONTHLY!$A$88:$U$88,1,2))))=$A16,_xlfn.XLOOKUP(AY$2,WatchbillMONTHLY!$A$88:$U$88,OFFSET(WatchbillMONTHLY!$A$88:$U$88,1,2)),FALSE),TRUE,FALSE)),
FALSE),FALSE)</f>
        <v>0</v>
      </c>
      <c r="AZ16" s="209" t="b" cm="1">
        <f t="array" aca="1" ref="AZ16" ca="1">IF(AND($A16 &gt; 0, S16 &gt; 0,AZ$2&lt;MiscFormulas!$A$5+1),
_xlfn.IFNA(
_xlfn.IFNA(
_xlfn.IFNA(
_xlfn.IFNA(
_xlfn.IFNA(
_xlfn.IFNA(
IF(_xlfn.XLOOKUP(AZ$2,WatchbillMONTHLY!$A$3:$U$3,OFFSET(WatchbillMONTHLY!$A$3:$U$3,1,2))=IF(_xlfn.XLOOKUP($A16,INDIRECT("_"&amp;_xlfn.XLOOKUP(AZ$2,WatchbillMONTHLY!$A$3:$U$3,OFFSET(WatchbillMONTHLY!$A$3:$U$3,1,2))),INDIRECT("_"&amp;_xlfn.XLOOKUP(AZ$2,WatchbillMONTHLY!$A$3:$U$3,OFFSET(WatchbillMONTHLY!$A$3:$U$3,1,2))))=$A16,_xlfn.XLOOKUP(AZ$2,WatchbillMONTHLY!$A$3:$U$3,OFFSET(WatchbillMONTHLY!$A$3:$U$3,1,2)),FALSE),TRUE,FALSE),
IF(_xlfn.XLOOKUP(AZ$2,WatchbillMONTHLY!$A$20:$U$20,OFFSET(WatchbillMONTHLY!$A$20:$U$20,1,2))=IF(_xlfn.XLOOKUP($A16,INDIRECT("_"&amp;_xlfn.XLOOKUP(AZ$2,WatchbillMONTHLY!$A$20:$U$20,OFFSET(WatchbillMONTHLY!$A$20:$U$20,1,2))),INDIRECT("_"&amp;_xlfn.XLOOKUP(AZ$2,WatchbillMONTHLY!$A$20:$U$20,OFFSET(WatchbillMONTHLY!$A$20:$U$20,1,2))))=$A16,_xlfn.XLOOKUP(AZ$2,WatchbillMONTHLY!$A$20:$U$20,OFFSET(WatchbillMONTHLY!$A$20:$U$20,1,2)),FALSE),TRUE,FALSE)),
IF(_xlfn.XLOOKUP(AZ$2,WatchbillMONTHLY!$A$37:$U$37,OFFSET(WatchbillMONTHLY!$A$37:$U$37,1,2))=IF(_xlfn.XLOOKUP($A16,INDIRECT("_"&amp;_xlfn.XLOOKUP(AZ$2,WatchbillMONTHLY!$A$37:$U$37,OFFSET(WatchbillMONTHLY!$A$37:$U$37,1,2))),INDIRECT("_"&amp;_xlfn.XLOOKUP(AZ$2,WatchbillMONTHLY!$A$37:$U$37,OFFSET(WatchbillMONTHLY!$A$37:$U$37,1,2))))=$A16,_xlfn.XLOOKUP(AZ$2,WatchbillMONTHLY!$A$37:$U$37,OFFSET(WatchbillMONTHLY!$A$37:$U$37,1,2)),FALSE),TRUE,FALSE)),
IF(_xlfn.XLOOKUP(AZ$2,WatchbillMONTHLY!$A$54:$U$54,OFFSET(WatchbillMONTHLY!$A$54:$U$54,1,2))=IF(_xlfn.XLOOKUP($A16,INDIRECT("_"&amp;_xlfn.XLOOKUP(AZ$2,WatchbillMONTHLY!$A$54:$U$54,OFFSET(WatchbillMONTHLY!$A$54:$U$54,1,2))),INDIRECT("_"&amp;_xlfn.XLOOKUP(AZ$2,WatchbillMONTHLY!$A$54:$U$54,OFFSET(WatchbillMONTHLY!$A$54:$U$54,1,2))))=$A16,_xlfn.XLOOKUP(AZ$2,WatchbillMONTHLY!$A$54:$U$54,OFFSET(WatchbillMONTHLY!$A$54:$U$54,1,2)),FALSE),TRUE,FALSE)),
IF(_xlfn.XLOOKUP(AZ$2,WatchbillMONTHLY!$A$71:$U$71,OFFSET(WatchbillMONTHLY!$A$71:$U$71,1,2))=IF(_xlfn.XLOOKUP($A16,INDIRECT("_"&amp;_xlfn.XLOOKUP(AZ$2,WatchbillMONTHLY!$A$71:$U$71,OFFSET(WatchbillMONTHLY!$A$71:$U$71,1,2))),INDIRECT("_"&amp;_xlfn.XLOOKUP(AZ$2,WatchbillMONTHLY!$A$71:$U$71,OFFSET(WatchbillMONTHLY!$A$71:$U$71,1,2))))=$A16,_xlfn.XLOOKUP(AZ$2,WatchbillMONTHLY!$A$71:$U$71,OFFSET(WatchbillMONTHLY!$A$71:$U$71,1,2)),FALSE),TRUE,FALSE)),
IF(_xlfn.XLOOKUP(AZ$2,WatchbillMONTHLY!$A$88:$U$88,OFFSET(WatchbillMONTHLY!$A$88:$U$88,1,2))=IF(_xlfn.XLOOKUP($A16,INDIRECT("_"&amp;_xlfn.XLOOKUP(AZ$2,WatchbillMONTHLY!$A$88:$U$88,OFFSET(WatchbillMONTHLY!$A$88:$U$88,1,2))),INDIRECT("_"&amp;_xlfn.XLOOKUP(AZ$2,WatchbillMONTHLY!$A$88:$U$88,OFFSET(WatchbillMONTHLY!$A$88:$U$88,1,2))))=$A16,_xlfn.XLOOKUP(AZ$2,WatchbillMONTHLY!$A$88:$U$88,OFFSET(WatchbillMONTHLY!$A$88:$U$88,1,2)),FALSE),TRUE,FALSE)),
FALSE),FALSE)</f>
        <v>0</v>
      </c>
      <c r="BA16" s="209" t="b" cm="1">
        <f t="array" aca="1" ref="BA16" ca="1">IF(AND($A16 &gt; 0, T16 &gt; 0,BA$2&lt;MiscFormulas!$A$5+1),
_xlfn.IFNA(
_xlfn.IFNA(
_xlfn.IFNA(
_xlfn.IFNA(
_xlfn.IFNA(
_xlfn.IFNA(
IF(_xlfn.XLOOKUP(BA$2,WatchbillMONTHLY!$A$3:$U$3,OFFSET(WatchbillMONTHLY!$A$3:$U$3,1,2))=IF(_xlfn.XLOOKUP($A16,INDIRECT("_"&amp;_xlfn.XLOOKUP(BA$2,WatchbillMONTHLY!$A$3:$U$3,OFFSET(WatchbillMONTHLY!$A$3:$U$3,1,2))),INDIRECT("_"&amp;_xlfn.XLOOKUP(BA$2,WatchbillMONTHLY!$A$3:$U$3,OFFSET(WatchbillMONTHLY!$A$3:$U$3,1,2))))=$A16,_xlfn.XLOOKUP(BA$2,WatchbillMONTHLY!$A$3:$U$3,OFFSET(WatchbillMONTHLY!$A$3:$U$3,1,2)),FALSE),TRUE,FALSE),
IF(_xlfn.XLOOKUP(BA$2,WatchbillMONTHLY!$A$20:$U$20,OFFSET(WatchbillMONTHLY!$A$20:$U$20,1,2))=IF(_xlfn.XLOOKUP($A16,INDIRECT("_"&amp;_xlfn.XLOOKUP(BA$2,WatchbillMONTHLY!$A$20:$U$20,OFFSET(WatchbillMONTHLY!$A$20:$U$20,1,2))),INDIRECT("_"&amp;_xlfn.XLOOKUP(BA$2,WatchbillMONTHLY!$A$20:$U$20,OFFSET(WatchbillMONTHLY!$A$20:$U$20,1,2))))=$A16,_xlfn.XLOOKUP(BA$2,WatchbillMONTHLY!$A$20:$U$20,OFFSET(WatchbillMONTHLY!$A$20:$U$20,1,2)),FALSE),TRUE,FALSE)),
IF(_xlfn.XLOOKUP(BA$2,WatchbillMONTHLY!$A$37:$U$37,OFFSET(WatchbillMONTHLY!$A$37:$U$37,1,2))=IF(_xlfn.XLOOKUP($A16,INDIRECT("_"&amp;_xlfn.XLOOKUP(BA$2,WatchbillMONTHLY!$A$37:$U$37,OFFSET(WatchbillMONTHLY!$A$37:$U$37,1,2))),INDIRECT("_"&amp;_xlfn.XLOOKUP(BA$2,WatchbillMONTHLY!$A$37:$U$37,OFFSET(WatchbillMONTHLY!$A$37:$U$37,1,2))))=$A16,_xlfn.XLOOKUP(BA$2,WatchbillMONTHLY!$A$37:$U$37,OFFSET(WatchbillMONTHLY!$A$37:$U$37,1,2)),FALSE),TRUE,FALSE)),
IF(_xlfn.XLOOKUP(BA$2,WatchbillMONTHLY!$A$54:$U$54,OFFSET(WatchbillMONTHLY!$A$54:$U$54,1,2))=IF(_xlfn.XLOOKUP($A16,INDIRECT("_"&amp;_xlfn.XLOOKUP(BA$2,WatchbillMONTHLY!$A$54:$U$54,OFFSET(WatchbillMONTHLY!$A$54:$U$54,1,2))),INDIRECT("_"&amp;_xlfn.XLOOKUP(BA$2,WatchbillMONTHLY!$A$54:$U$54,OFFSET(WatchbillMONTHLY!$A$54:$U$54,1,2))))=$A16,_xlfn.XLOOKUP(BA$2,WatchbillMONTHLY!$A$54:$U$54,OFFSET(WatchbillMONTHLY!$A$54:$U$54,1,2)),FALSE),TRUE,FALSE)),
IF(_xlfn.XLOOKUP(BA$2,WatchbillMONTHLY!$A$71:$U$71,OFFSET(WatchbillMONTHLY!$A$71:$U$71,1,2))=IF(_xlfn.XLOOKUP($A16,INDIRECT("_"&amp;_xlfn.XLOOKUP(BA$2,WatchbillMONTHLY!$A$71:$U$71,OFFSET(WatchbillMONTHLY!$A$71:$U$71,1,2))),INDIRECT("_"&amp;_xlfn.XLOOKUP(BA$2,WatchbillMONTHLY!$A$71:$U$71,OFFSET(WatchbillMONTHLY!$A$71:$U$71,1,2))))=$A16,_xlfn.XLOOKUP(BA$2,WatchbillMONTHLY!$A$71:$U$71,OFFSET(WatchbillMONTHLY!$A$71:$U$71,1,2)),FALSE),TRUE,FALSE)),
IF(_xlfn.XLOOKUP(BA$2,WatchbillMONTHLY!$A$88:$U$88,OFFSET(WatchbillMONTHLY!$A$88:$U$88,1,2))=IF(_xlfn.XLOOKUP($A16,INDIRECT("_"&amp;_xlfn.XLOOKUP(BA$2,WatchbillMONTHLY!$A$88:$U$88,OFFSET(WatchbillMONTHLY!$A$88:$U$88,1,2))),INDIRECT("_"&amp;_xlfn.XLOOKUP(BA$2,WatchbillMONTHLY!$A$88:$U$88,OFFSET(WatchbillMONTHLY!$A$88:$U$88,1,2))))=$A16,_xlfn.XLOOKUP(BA$2,WatchbillMONTHLY!$A$88:$U$88,OFFSET(WatchbillMONTHLY!$A$88:$U$88,1,2)),FALSE),TRUE,FALSE)),
FALSE),FALSE)</f>
        <v>0</v>
      </c>
      <c r="BB16" s="209" t="b" cm="1">
        <f t="array" aca="1" ref="BB16" ca="1">IF(AND($A16 &gt; 0, U16 &gt; 0,BB$2&lt;MiscFormulas!$A$5+1),
_xlfn.IFNA(
_xlfn.IFNA(
_xlfn.IFNA(
_xlfn.IFNA(
_xlfn.IFNA(
_xlfn.IFNA(
IF(_xlfn.XLOOKUP(BB$2,WatchbillMONTHLY!$A$3:$U$3,OFFSET(WatchbillMONTHLY!$A$3:$U$3,1,2))=IF(_xlfn.XLOOKUP($A16,INDIRECT("_"&amp;_xlfn.XLOOKUP(BB$2,WatchbillMONTHLY!$A$3:$U$3,OFFSET(WatchbillMONTHLY!$A$3:$U$3,1,2))),INDIRECT("_"&amp;_xlfn.XLOOKUP(BB$2,WatchbillMONTHLY!$A$3:$U$3,OFFSET(WatchbillMONTHLY!$A$3:$U$3,1,2))))=$A16,_xlfn.XLOOKUP(BB$2,WatchbillMONTHLY!$A$3:$U$3,OFFSET(WatchbillMONTHLY!$A$3:$U$3,1,2)),FALSE),TRUE,FALSE),
IF(_xlfn.XLOOKUP(BB$2,WatchbillMONTHLY!$A$20:$U$20,OFFSET(WatchbillMONTHLY!$A$20:$U$20,1,2))=IF(_xlfn.XLOOKUP($A16,INDIRECT("_"&amp;_xlfn.XLOOKUP(BB$2,WatchbillMONTHLY!$A$20:$U$20,OFFSET(WatchbillMONTHLY!$A$20:$U$20,1,2))),INDIRECT("_"&amp;_xlfn.XLOOKUP(BB$2,WatchbillMONTHLY!$A$20:$U$20,OFFSET(WatchbillMONTHLY!$A$20:$U$20,1,2))))=$A16,_xlfn.XLOOKUP(BB$2,WatchbillMONTHLY!$A$20:$U$20,OFFSET(WatchbillMONTHLY!$A$20:$U$20,1,2)),FALSE),TRUE,FALSE)),
IF(_xlfn.XLOOKUP(BB$2,WatchbillMONTHLY!$A$37:$U$37,OFFSET(WatchbillMONTHLY!$A$37:$U$37,1,2))=IF(_xlfn.XLOOKUP($A16,INDIRECT("_"&amp;_xlfn.XLOOKUP(BB$2,WatchbillMONTHLY!$A$37:$U$37,OFFSET(WatchbillMONTHLY!$A$37:$U$37,1,2))),INDIRECT("_"&amp;_xlfn.XLOOKUP(BB$2,WatchbillMONTHLY!$A$37:$U$37,OFFSET(WatchbillMONTHLY!$A$37:$U$37,1,2))))=$A16,_xlfn.XLOOKUP(BB$2,WatchbillMONTHLY!$A$37:$U$37,OFFSET(WatchbillMONTHLY!$A$37:$U$37,1,2)),FALSE),TRUE,FALSE)),
IF(_xlfn.XLOOKUP(BB$2,WatchbillMONTHLY!$A$54:$U$54,OFFSET(WatchbillMONTHLY!$A$54:$U$54,1,2))=IF(_xlfn.XLOOKUP($A16,INDIRECT("_"&amp;_xlfn.XLOOKUP(BB$2,WatchbillMONTHLY!$A$54:$U$54,OFFSET(WatchbillMONTHLY!$A$54:$U$54,1,2))),INDIRECT("_"&amp;_xlfn.XLOOKUP(BB$2,WatchbillMONTHLY!$A$54:$U$54,OFFSET(WatchbillMONTHLY!$A$54:$U$54,1,2))))=$A16,_xlfn.XLOOKUP(BB$2,WatchbillMONTHLY!$A$54:$U$54,OFFSET(WatchbillMONTHLY!$A$54:$U$54,1,2)),FALSE),TRUE,FALSE)),
IF(_xlfn.XLOOKUP(BB$2,WatchbillMONTHLY!$A$71:$U$71,OFFSET(WatchbillMONTHLY!$A$71:$U$71,1,2))=IF(_xlfn.XLOOKUP($A16,INDIRECT("_"&amp;_xlfn.XLOOKUP(BB$2,WatchbillMONTHLY!$A$71:$U$71,OFFSET(WatchbillMONTHLY!$A$71:$U$71,1,2))),INDIRECT("_"&amp;_xlfn.XLOOKUP(BB$2,WatchbillMONTHLY!$A$71:$U$71,OFFSET(WatchbillMONTHLY!$A$71:$U$71,1,2))))=$A16,_xlfn.XLOOKUP(BB$2,WatchbillMONTHLY!$A$71:$U$71,OFFSET(WatchbillMONTHLY!$A$71:$U$71,1,2)),FALSE),TRUE,FALSE)),
IF(_xlfn.XLOOKUP(BB$2,WatchbillMONTHLY!$A$88:$U$88,OFFSET(WatchbillMONTHLY!$A$88:$U$88,1,2))=IF(_xlfn.XLOOKUP($A16,INDIRECT("_"&amp;_xlfn.XLOOKUP(BB$2,WatchbillMONTHLY!$A$88:$U$88,OFFSET(WatchbillMONTHLY!$A$88:$U$88,1,2))),INDIRECT("_"&amp;_xlfn.XLOOKUP(BB$2,WatchbillMONTHLY!$A$88:$U$88,OFFSET(WatchbillMONTHLY!$A$88:$U$88,1,2))))=$A16,_xlfn.XLOOKUP(BB$2,WatchbillMONTHLY!$A$88:$U$88,OFFSET(WatchbillMONTHLY!$A$88:$U$88,1,2)),FALSE),TRUE,FALSE)),
FALSE),FALSE)</f>
        <v>0</v>
      </c>
      <c r="BC16" s="209" t="b" cm="1">
        <f t="array" aca="1" ref="BC16" ca="1">IF(AND($A16 &gt; 0, V16 &gt; 0,BC$2&lt;MiscFormulas!$A$5+1),
_xlfn.IFNA(
_xlfn.IFNA(
_xlfn.IFNA(
_xlfn.IFNA(
_xlfn.IFNA(
_xlfn.IFNA(
IF(_xlfn.XLOOKUP(BC$2,WatchbillMONTHLY!$A$3:$U$3,OFFSET(WatchbillMONTHLY!$A$3:$U$3,1,2))=IF(_xlfn.XLOOKUP($A16,INDIRECT("_"&amp;_xlfn.XLOOKUP(BC$2,WatchbillMONTHLY!$A$3:$U$3,OFFSET(WatchbillMONTHLY!$A$3:$U$3,1,2))),INDIRECT("_"&amp;_xlfn.XLOOKUP(BC$2,WatchbillMONTHLY!$A$3:$U$3,OFFSET(WatchbillMONTHLY!$A$3:$U$3,1,2))))=$A16,_xlfn.XLOOKUP(BC$2,WatchbillMONTHLY!$A$3:$U$3,OFFSET(WatchbillMONTHLY!$A$3:$U$3,1,2)),FALSE),TRUE,FALSE),
IF(_xlfn.XLOOKUP(BC$2,WatchbillMONTHLY!$A$20:$U$20,OFFSET(WatchbillMONTHLY!$A$20:$U$20,1,2))=IF(_xlfn.XLOOKUP($A16,INDIRECT("_"&amp;_xlfn.XLOOKUP(BC$2,WatchbillMONTHLY!$A$20:$U$20,OFFSET(WatchbillMONTHLY!$A$20:$U$20,1,2))),INDIRECT("_"&amp;_xlfn.XLOOKUP(BC$2,WatchbillMONTHLY!$A$20:$U$20,OFFSET(WatchbillMONTHLY!$A$20:$U$20,1,2))))=$A16,_xlfn.XLOOKUP(BC$2,WatchbillMONTHLY!$A$20:$U$20,OFFSET(WatchbillMONTHLY!$A$20:$U$20,1,2)),FALSE),TRUE,FALSE)),
IF(_xlfn.XLOOKUP(BC$2,WatchbillMONTHLY!$A$37:$U$37,OFFSET(WatchbillMONTHLY!$A$37:$U$37,1,2))=IF(_xlfn.XLOOKUP($A16,INDIRECT("_"&amp;_xlfn.XLOOKUP(BC$2,WatchbillMONTHLY!$A$37:$U$37,OFFSET(WatchbillMONTHLY!$A$37:$U$37,1,2))),INDIRECT("_"&amp;_xlfn.XLOOKUP(BC$2,WatchbillMONTHLY!$A$37:$U$37,OFFSET(WatchbillMONTHLY!$A$37:$U$37,1,2))))=$A16,_xlfn.XLOOKUP(BC$2,WatchbillMONTHLY!$A$37:$U$37,OFFSET(WatchbillMONTHLY!$A$37:$U$37,1,2)),FALSE),TRUE,FALSE)),
IF(_xlfn.XLOOKUP(BC$2,WatchbillMONTHLY!$A$54:$U$54,OFFSET(WatchbillMONTHLY!$A$54:$U$54,1,2))=IF(_xlfn.XLOOKUP($A16,INDIRECT("_"&amp;_xlfn.XLOOKUP(BC$2,WatchbillMONTHLY!$A$54:$U$54,OFFSET(WatchbillMONTHLY!$A$54:$U$54,1,2))),INDIRECT("_"&amp;_xlfn.XLOOKUP(BC$2,WatchbillMONTHLY!$A$54:$U$54,OFFSET(WatchbillMONTHLY!$A$54:$U$54,1,2))))=$A16,_xlfn.XLOOKUP(BC$2,WatchbillMONTHLY!$A$54:$U$54,OFFSET(WatchbillMONTHLY!$A$54:$U$54,1,2)),FALSE),TRUE,FALSE)),
IF(_xlfn.XLOOKUP(BC$2,WatchbillMONTHLY!$A$71:$U$71,OFFSET(WatchbillMONTHLY!$A$71:$U$71,1,2))=IF(_xlfn.XLOOKUP($A16,INDIRECT("_"&amp;_xlfn.XLOOKUP(BC$2,WatchbillMONTHLY!$A$71:$U$71,OFFSET(WatchbillMONTHLY!$A$71:$U$71,1,2))),INDIRECT("_"&amp;_xlfn.XLOOKUP(BC$2,WatchbillMONTHLY!$A$71:$U$71,OFFSET(WatchbillMONTHLY!$A$71:$U$71,1,2))))=$A16,_xlfn.XLOOKUP(BC$2,WatchbillMONTHLY!$A$71:$U$71,OFFSET(WatchbillMONTHLY!$A$71:$U$71,1,2)),FALSE),TRUE,FALSE)),
IF(_xlfn.XLOOKUP(BC$2,WatchbillMONTHLY!$A$88:$U$88,OFFSET(WatchbillMONTHLY!$A$88:$U$88,1,2))=IF(_xlfn.XLOOKUP($A16,INDIRECT("_"&amp;_xlfn.XLOOKUP(BC$2,WatchbillMONTHLY!$A$88:$U$88,OFFSET(WatchbillMONTHLY!$A$88:$U$88,1,2))),INDIRECT("_"&amp;_xlfn.XLOOKUP(BC$2,WatchbillMONTHLY!$A$88:$U$88,OFFSET(WatchbillMONTHLY!$A$88:$U$88,1,2))))=$A16,_xlfn.XLOOKUP(BC$2,WatchbillMONTHLY!$A$88:$U$88,OFFSET(WatchbillMONTHLY!$A$88:$U$88,1,2)),FALSE),TRUE,FALSE)),
FALSE),FALSE)</f>
        <v>0</v>
      </c>
      <c r="BD16" s="209" t="b" cm="1">
        <f t="array" aca="1" ref="BD16" ca="1">IF(AND($A16 &gt; 0, W16 &gt; 0,BD$2&lt;MiscFormulas!$A$5+1),
_xlfn.IFNA(
_xlfn.IFNA(
_xlfn.IFNA(
_xlfn.IFNA(
_xlfn.IFNA(
_xlfn.IFNA(
IF(_xlfn.XLOOKUP(BD$2,WatchbillMONTHLY!$A$3:$U$3,OFFSET(WatchbillMONTHLY!$A$3:$U$3,1,2))=IF(_xlfn.XLOOKUP($A16,INDIRECT("_"&amp;_xlfn.XLOOKUP(BD$2,WatchbillMONTHLY!$A$3:$U$3,OFFSET(WatchbillMONTHLY!$A$3:$U$3,1,2))),INDIRECT("_"&amp;_xlfn.XLOOKUP(BD$2,WatchbillMONTHLY!$A$3:$U$3,OFFSET(WatchbillMONTHLY!$A$3:$U$3,1,2))))=$A16,_xlfn.XLOOKUP(BD$2,WatchbillMONTHLY!$A$3:$U$3,OFFSET(WatchbillMONTHLY!$A$3:$U$3,1,2)),FALSE),TRUE,FALSE),
IF(_xlfn.XLOOKUP(BD$2,WatchbillMONTHLY!$A$20:$U$20,OFFSET(WatchbillMONTHLY!$A$20:$U$20,1,2))=IF(_xlfn.XLOOKUP($A16,INDIRECT("_"&amp;_xlfn.XLOOKUP(BD$2,WatchbillMONTHLY!$A$20:$U$20,OFFSET(WatchbillMONTHLY!$A$20:$U$20,1,2))),INDIRECT("_"&amp;_xlfn.XLOOKUP(BD$2,WatchbillMONTHLY!$A$20:$U$20,OFFSET(WatchbillMONTHLY!$A$20:$U$20,1,2))))=$A16,_xlfn.XLOOKUP(BD$2,WatchbillMONTHLY!$A$20:$U$20,OFFSET(WatchbillMONTHLY!$A$20:$U$20,1,2)),FALSE),TRUE,FALSE)),
IF(_xlfn.XLOOKUP(BD$2,WatchbillMONTHLY!$A$37:$U$37,OFFSET(WatchbillMONTHLY!$A$37:$U$37,1,2))=IF(_xlfn.XLOOKUP($A16,INDIRECT("_"&amp;_xlfn.XLOOKUP(BD$2,WatchbillMONTHLY!$A$37:$U$37,OFFSET(WatchbillMONTHLY!$A$37:$U$37,1,2))),INDIRECT("_"&amp;_xlfn.XLOOKUP(BD$2,WatchbillMONTHLY!$A$37:$U$37,OFFSET(WatchbillMONTHLY!$A$37:$U$37,1,2))))=$A16,_xlfn.XLOOKUP(BD$2,WatchbillMONTHLY!$A$37:$U$37,OFFSET(WatchbillMONTHLY!$A$37:$U$37,1,2)),FALSE),TRUE,FALSE)),
IF(_xlfn.XLOOKUP(BD$2,WatchbillMONTHLY!$A$54:$U$54,OFFSET(WatchbillMONTHLY!$A$54:$U$54,1,2))=IF(_xlfn.XLOOKUP($A16,INDIRECT("_"&amp;_xlfn.XLOOKUP(BD$2,WatchbillMONTHLY!$A$54:$U$54,OFFSET(WatchbillMONTHLY!$A$54:$U$54,1,2))),INDIRECT("_"&amp;_xlfn.XLOOKUP(BD$2,WatchbillMONTHLY!$A$54:$U$54,OFFSET(WatchbillMONTHLY!$A$54:$U$54,1,2))))=$A16,_xlfn.XLOOKUP(BD$2,WatchbillMONTHLY!$A$54:$U$54,OFFSET(WatchbillMONTHLY!$A$54:$U$54,1,2)),FALSE),TRUE,FALSE)),
IF(_xlfn.XLOOKUP(BD$2,WatchbillMONTHLY!$A$71:$U$71,OFFSET(WatchbillMONTHLY!$A$71:$U$71,1,2))=IF(_xlfn.XLOOKUP($A16,INDIRECT("_"&amp;_xlfn.XLOOKUP(BD$2,WatchbillMONTHLY!$A$71:$U$71,OFFSET(WatchbillMONTHLY!$A$71:$U$71,1,2))),INDIRECT("_"&amp;_xlfn.XLOOKUP(BD$2,WatchbillMONTHLY!$A$71:$U$71,OFFSET(WatchbillMONTHLY!$A$71:$U$71,1,2))))=$A16,_xlfn.XLOOKUP(BD$2,WatchbillMONTHLY!$A$71:$U$71,OFFSET(WatchbillMONTHLY!$A$71:$U$71,1,2)),FALSE),TRUE,FALSE)),
IF(_xlfn.XLOOKUP(BD$2,WatchbillMONTHLY!$A$88:$U$88,OFFSET(WatchbillMONTHLY!$A$88:$U$88,1,2))=IF(_xlfn.XLOOKUP($A16,INDIRECT("_"&amp;_xlfn.XLOOKUP(BD$2,WatchbillMONTHLY!$A$88:$U$88,OFFSET(WatchbillMONTHLY!$A$88:$U$88,1,2))),INDIRECT("_"&amp;_xlfn.XLOOKUP(BD$2,WatchbillMONTHLY!$A$88:$U$88,OFFSET(WatchbillMONTHLY!$A$88:$U$88,1,2))))=$A16,_xlfn.XLOOKUP(BD$2,WatchbillMONTHLY!$A$88:$U$88,OFFSET(WatchbillMONTHLY!$A$88:$U$88,1,2)),FALSE),TRUE,FALSE)),
FALSE),FALSE)</f>
        <v>0</v>
      </c>
      <c r="BE16" s="209" t="b" cm="1">
        <f t="array" aca="1" ref="BE16" ca="1">IF(AND($A16 &gt; 0, X16 &gt; 0,BE$2&lt;MiscFormulas!$A$5+1),
_xlfn.IFNA(
_xlfn.IFNA(
_xlfn.IFNA(
_xlfn.IFNA(
_xlfn.IFNA(
_xlfn.IFNA(
IF(_xlfn.XLOOKUP(BE$2,WatchbillMONTHLY!$A$3:$U$3,OFFSET(WatchbillMONTHLY!$A$3:$U$3,1,2))=IF(_xlfn.XLOOKUP($A16,INDIRECT("_"&amp;_xlfn.XLOOKUP(BE$2,WatchbillMONTHLY!$A$3:$U$3,OFFSET(WatchbillMONTHLY!$A$3:$U$3,1,2))),INDIRECT("_"&amp;_xlfn.XLOOKUP(BE$2,WatchbillMONTHLY!$A$3:$U$3,OFFSET(WatchbillMONTHLY!$A$3:$U$3,1,2))))=$A16,_xlfn.XLOOKUP(BE$2,WatchbillMONTHLY!$A$3:$U$3,OFFSET(WatchbillMONTHLY!$A$3:$U$3,1,2)),FALSE),TRUE,FALSE),
IF(_xlfn.XLOOKUP(BE$2,WatchbillMONTHLY!$A$20:$U$20,OFFSET(WatchbillMONTHLY!$A$20:$U$20,1,2))=IF(_xlfn.XLOOKUP($A16,INDIRECT("_"&amp;_xlfn.XLOOKUP(BE$2,WatchbillMONTHLY!$A$20:$U$20,OFFSET(WatchbillMONTHLY!$A$20:$U$20,1,2))),INDIRECT("_"&amp;_xlfn.XLOOKUP(BE$2,WatchbillMONTHLY!$A$20:$U$20,OFFSET(WatchbillMONTHLY!$A$20:$U$20,1,2))))=$A16,_xlfn.XLOOKUP(BE$2,WatchbillMONTHLY!$A$20:$U$20,OFFSET(WatchbillMONTHLY!$A$20:$U$20,1,2)),FALSE),TRUE,FALSE)),
IF(_xlfn.XLOOKUP(BE$2,WatchbillMONTHLY!$A$37:$U$37,OFFSET(WatchbillMONTHLY!$A$37:$U$37,1,2))=IF(_xlfn.XLOOKUP($A16,INDIRECT("_"&amp;_xlfn.XLOOKUP(BE$2,WatchbillMONTHLY!$A$37:$U$37,OFFSET(WatchbillMONTHLY!$A$37:$U$37,1,2))),INDIRECT("_"&amp;_xlfn.XLOOKUP(BE$2,WatchbillMONTHLY!$A$37:$U$37,OFFSET(WatchbillMONTHLY!$A$37:$U$37,1,2))))=$A16,_xlfn.XLOOKUP(BE$2,WatchbillMONTHLY!$A$37:$U$37,OFFSET(WatchbillMONTHLY!$A$37:$U$37,1,2)),FALSE),TRUE,FALSE)),
IF(_xlfn.XLOOKUP(BE$2,WatchbillMONTHLY!$A$54:$U$54,OFFSET(WatchbillMONTHLY!$A$54:$U$54,1,2))=IF(_xlfn.XLOOKUP($A16,INDIRECT("_"&amp;_xlfn.XLOOKUP(BE$2,WatchbillMONTHLY!$A$54:$U$54,OFFSET(WatchbillMONTHLY!$A$54:$U$54,1,2))),INDIRECT("_"&amp;_xlfn.XLOOKUP(BE$2,WatchbillMONTHLY!$A$54:$U$54,OFFSET(WatchbillMONTHLY!$A$54:$U$54,1,2))))=$A16,_xlfn.XLOOKUP(BE$2,WatchbillMONTHLY!$A$54:$U$54,OFFSET(WatchbillMONTHLY!$A$54:$U$54,1,2)),FALSE),TRUE,FALSE)),
IF(_xlfn.XLOOKUP(BE$2,WatchbillMONTHLY!$A$71:$U$71,OFFSET(WatchbillMONTHLY!$A$71:$U$71,1,2))=IF(_xlfn.XLOOKUP($A16,INDIRECT("_"&amp;_xlfn.XLOOKUP(BE$2,WatchbillMONTHLY!$A$71:$U$71,OFFSET(WatchbillMONTHLY!$A$71:$U$71,1,2))),INDIRECT("_"&amp;_xlfn.XLOOKUP(BE$2,WatchbillMONTHLY!$A$71:$U$71,OFFSET(WatchbillMONTHLY!$A$71:$U$71,1,2))))=$A16,_xlfn.XLOOKUP(BE$2,WatchbillMONTHLY!$A$71:$U$71,OFFSET(WatchbillMONTHLY!$A$71:$U$71,1,2)),FALSE),TRUE,FALSE)),
IF(_xlfn.XLOOKUP(BE$2,WatchbillMONTHLY!$A$88:$U$88,OFFSET(WatchbillMONTHLY!$A$88:$U$88,1,2))=IF(_xlfn.XLOOKUP($A16,INDIRECT("_"&amp;_xlfn.XLOOKUP(BE$2,WatchbillMONTHLY!$A$88:$U$88,OFFSET(WatchbillMONTHLY!$A$88:$U$88,1,2))),INDIRECT("_"&amp;_xlfn.XLOOKUP(BE$2,WatchbillMONTHLY!$A$88:$U$88,OFFSET(WatchbillMONTHLY!$A$88:$U$88,1,2))))=$A16,_xlfn.XLOOKUP(BE$2,WatchbillMONTHLY!$A$88:$U$88,OFFSET(WatchbillMONTHLY!$A$88:$U$88,1,2)),FALSE),TRUE,FALSE)),
FALSE),FALSE)</f>
        <v>0</v>
      </c>
      <c r="BF16" s="209" t="b" cm="1">
        <f t="array" aca="1" ref="BF16" ca="1">IF(AND($A16 &gt; 0, Y16 &gt; 0,BF$2&lt;MiscFormulas!$A$5+1),
_xlfn.IFNA(
_xlfn.IFNA(
_xlfn.IFNA(
_xlfn.IFNA(
_xlfn.IFNA(
_xlfn.IFNA(
IF(_xlfn.XLOOKUP(BF$2,WatchbillMONTHLY!$A$3:$U$3,OFFSET(WatchbillMONTHLY!$A$3:$U$3,1,2))=IF(_xlfn.XLOOKUP($A16,INDIRECT("_"&amp;_xlfn.XLOOKUP(BF$2,WatchbillMONTHLY!$A$3:$U$3,OFFSET(WatchbillMONTHLY!$A$3:$U$3,1,2))),INDIRECT("_"&amp;_xlfn.XLOOKUP(BF$2,WatchbillMONTHLY!$A$3:$U$3,OFFSET(WatchbillMONTHLY!$A$3:$U$3,1,2))))=$A16,_xlfn.XLOOKUP(BF$2,WatchbillMONTHLY!$A$3:$U$3,OFFSET(WatchbillMONTHLY!$A$3:$U$3,1,2)),FALSE),TRUE,FALSE),
IF(_xlfn.XLOOKUP(BF$2,WatchbillMONTHLY!$A$20:$U$20,OFFSET(WatchbillMONTHLY!$A$20:$U$20,1,2))=IF(_xlfn.XLOOKUP($A16,INDIRECT("_"&amp;_xlfn.XLOOKUP(BF$2,WatchbillMONTHLY!$A$20:$U$20,OFFSET(WatchbillMONTHLY!$A$20:$U$20,1,2))),INDIRECT("_"&amp;_xlfn.XLOOKUP(BF$2,WatchbillMONTHLY!$A$20:$U$20,OFFSET(WatchbillMONTHLY!$A$20:$U$20,1,2))))=$A16,_xlfn.XLOOKUP(BF$2,WatchbillMONTHLY!$A$20:$U$20,OFFSET(WatchbillMONTHLY!$A$20:$U$20,1,2)),FALSE),TRUE,FALSE)),
IF(_xlfn.XLOOKUP(BF$2,WatchbillMONTHLY!$A$37:$U$37,OFFSET(WatchbillMONTHLY!$A$37:$U$37,1,2))=IF(_xlfn.XLOOKUP($A16,INDIRECT("_"&amp;_xlfn.XLOOKUP(BF$2,WatchbillMONTHLY!$A$37:$U$37,OFFSET(WatchbillMONTHLY!$A$37:$U$37,1,2))),INDIRECT("_"&amp;_xlfn.XLOOKUP(BF$2,WatchbillMONTHLY!$A$37:$U$37,OFFSET(WatchbillMONTHLY!$A$37:$U$37,1,2))))=$A16,_xlfn.XLOOKUP(BF$2,WatchbillMONTHLY!$A$37:$U$37,OFFSET(WatchbillMONTHLY!$A$37:$U$37,1,2)),FALSE),TRUE,FALSE)),
IF(_xlfn.XLOOKUP(BF$2,WatchbillMONTHLY!$A$54:$U$54,OFFSET(WatchbillMONTHLY!$A$54:$U$54,1,2))=IF(_xlfn.XLOOKUP($A16,INDIRECT("_"&amp;_xlfn.XLOOKUP(BF$2,WatchbillMONTHLY!$A$54:$U$54,OFFSET(WatchbillMONTHLY!$A$54:$U$54,1,2))),INDIRECT("_"&amp;_xlfn.XLOOKUP(BF$2,WatchbillMONTHLY!$A$54:$U$54,OFFSET(WatchbillMONTHLY!$A$54:$U$54,1,2))))=$A16,_xlfn.XLOOKUP(BF$2,WatchbillMONTHLY!$A$54:$U$54,OFFSET(WatchbillMONTHLY!$A$54:$U$54,1,2)),FALSE),TRUE,FALSE)),
IF(_xlfn.XLOOKUP(BF$2,WatchbillMONTHLY!$A$71:$U$71,OFFSET(WatchbillMONTHLY!$A$71:$U$71,1,2))=IF(_xlfn.XLOOKUP($A16,INDIRECT("_"&amp;_xlfn.XLOOKUP(BF$2,WatchbillMONTHLY!$A$71:$U$71,OFFSET(WatchbillMONTHLY!$A$71:$U$71,1,2))),INDIRECT("_"&amp;_xlfn.XLOOKUP(BF$2,WatchbillMONTHLY!$A$71:$U$71,OFFSET(WatchbillMONTHLY!$A$71:$U$71,1,2))))=$A16,_xlfn.XLOOKUP(BF$2,WatchbillMONTHLY!$A$71:$U$71,OFFSET(WatchbillMONTHLY!$A$71:$U$71,1,2)),FALSE),TRUE,FALSE)),
IF(_xlfn.XLOOKUP(BF$2,WatchbillMONTHLY!$A$88:$U$88,OFFSET(WatchbillMONTHLY!$A$88:$U$88,1,2))=IF(_xlfn.XLOOKUP($A16,INDIRECT("_"&amp;_xlfn.XLOOKUP(BF$2,WatchbillMONTHLY!$A$88:$U$88,OFFSET(WatchbillMONTHLY!$A$88:$U$88,1,2))),INDIRECT("_"&amp;_xlfn.XLOOKUP(BF$2,WatchbillMONTHLY!$A$88:$U$88,OFFSET(WatchbillMONTHLY!$A$88:$U$88,1,2))))=$A16,_xlfn.XLOOKUP(BF$2,WatchbillMONTHLY!$A$88:$U$88,OFFSET(WatchbillMONTHLY!$A$88:$U$88,1,2)),FALSE),TRUE,FALSE)),
FALSE),FALSE)</f>
        <v>0</v>
      </c>
      <c r="BG16" s="209" t="b" cm="1">
        <f t="array" aca="1" ref="BG16" ca="1">IF(AND($A16 &gt; 0, Z16 &gt; 0,BG$2&lt;MiscFormulas!$A$5+1),
_xlfn.IFNA(
_xlfn.IFNA(
_xlfn.IFNA(
_xlfn.IFNA(
_xlfn.IFNA(
_xlfn.IFNA(
IF(_xlfn.XLOOKUP(BG$2,WatchbillMONTHLY!$A$3:$U$3,OFFSET(WatchbillMONTHLY!$A$3:$U$3,1,2))=IF(_xlfn.XLOOKUP($A16,INDIRECT("_"&amp;_xlfn.XLOOKUP(BG$2,WatchbillMONTHLY!$A$3:$U$3,OFFSET(WatchbillMONTHLY!$A$3:$U$3,1,2))),INDIRECT("_"&amp;_xlfn.XLOOKUP(BG$2,WatchbillMONTHLY!$A$3:$U$3,OFFSET(WatchbillMONTHLY!$A$3:$U$3,1,2))))=$A16,_xlfn.XLOOKUP(BG$2,WatchbillMONTHLY!$A$3:$U$3,OFFSET(WatchbillMONTHLY!$A$3:$U$3,1,2)),FALSE),TRUE,FALSE),
IF(_xlfn.XLOOKUP(BG$2,WatchbillMONTHLY!$A$20:$U$20,OFFSET(WatchbillMONTHLY!$A$20:$U$20,1,2))=IF(_xlfn.XLOOKUP($A16,INDIRECT("_"&amp;_xlfn.XLOOKUP(BG$2,WatchbillMONTHLY!$A$20:$U$20,OFFSET(WatchbillMONTHLY!$A$20:$U$20,1,2))),INDIRECT("_"&amp;_xlfn.XLOOKUP(BG$2,WatchbillMONTHLY!$A$20:$U$20,OFFSET(WatchbillMONTHLY!$A$20:$U$20,1,2))))=$A16,_xlfn.XLOOKUP(BG$2,WatchbillMONTHLY!$A$20:$U$20,OFFSET(WatchbillMONTHLY!$A$20:$U$20,1,2)),FALSE),TRUE,FALSE)),
IF(_xlfn.XLOOKUP(BG$2,WatchbillMONTHLY!$A$37:$U$37,OFFSET(WatchbillMONTHLY!$A$37:$U$37,1,2))=IF(_xlfn.XLOOKUP($A16,INDIRECT("_"&amp;_xlfn.XLOOKUP(BG$2,WatchbillMONTHLY!$A$37:$U$37,OFFSET(WatchbillMONTHLY!$A$37:$U$37,1,2))),INDIRECT("_"&amp;_xlfn.XLOOKUP(BG$2,WatchbillMONTHLY!$A$37:$U$37,OFFSET(WatchbillMONTHLY!$A$37:$U$37,1,2))))=$A16,_xlfn.XLOOKUP(BG$2,WatchbillMONTHLY!$A$37:$U$37,OFFSET(WatchbillMONTHLY!$A$37:$U$37,1,2)),FALSE),TRUE,FALSE)),
IF(_xlfn.XLOOKUP(BG$2,WatchbillMONTHLY!$A$54:$U$54,OFFSET(WatchbillMONTHLY!$A$54:$U$54,1,2))=IF(_xlfn.XLOOKUP($A16,INDIRECT("_"&amp;_xlfn.XLOOKUP(BG$2,WatchbillMONTHLY!$A$54:$U$54,OFFSET(WatchbillMONTHLY!$A$54:$U$54,1,2))),INDIRECT("_"&amp;_xlfn.XLOOKUP(BG$2,WatchbillMONTHLY!$A$54:$U$54,OFFSET(WatchbillMONTHLY!$A$54:$U$54,1,2))))=$A16,_xlfn.XLOOKUP(BG$2,WatchbillMONTHLY!$A$54:$U$54,OFFSET(WatchbillMONTHLY!$A$54:$U$54,1,2)),FALSE),TRUE,FALSE)),
IF(_xlfn.XLOOKUP(BG$2,WatchbillMONTHLY!$A$71:$U$71,OFFSET(WatchbillMONTHLY!$A$71:$U$71,1,2))=IF(_xlfn.XLOOKUP($A16,INDIRECT("_"&amp;_xlfn.XLOOKUP(BG$2,WatchbillMONTHLY!$A$71:$U$71,OFFSET(WatchbillMONTHLY!$A$71:$U$71,1,2))),INDIRECT("_"&amp;_xlfn.XLOOKUP(BG$2,WatchbillMONTHLY!$A$71:$U$71,OFFSET(WatchbillMONTHLY!$A$71:$U$71,1,2))))=$A16,_xlfn.XLOOKUP(BG$2,WatchbillMONTHLY!$A$71:$U$71,OFFSET(WatchbillMONTHLY!$A$71:$U$71,1,2)),FALSE),TRUE,FALSE)),
IF(_xlfn.XLOOKUP(BG$2,WatchbillMONTHLY!$A$88:$U$88,OFFSET(WatchbillMONTHLY!$A$88:$U$88,1,2))=IF(_xlfn.XLOOKUP($A16,INDIRECT("_"&amp;_xlfn.XLOOKUP(BG$2,WatchbillMONTHLY!$A$88:$U$88,OFFSET(WatchbillMONTHLY!$A$88:$U$88,1,2))),INDIRECT("_"&amp;_xlfn.XLOOKUP(BG$2,WatchbillMONTHLY!$A$88:$U$88,OFFSET(WatchbillMONTHLY!$A$88:$U$88,1,2))))=$A16,_xlfn.XLOOKUP(BG$2,WatchbillMONTHLY!$A$88:$U$88,OFFSET(WatchbillMONTHLY!$A$88:$U$88,1,2)),FALSE),TRUE,FALSE)),
FALSE),FALSE)</f>
        <v>0</v>
      </c>
      <c r="BH16" s="209" t="b" cm="1">
        <f t="array" aca="1" ref="BH16" ca="1">IF(AND($A16 &gt; 0, AA16 &gt; 0,BH$2&lt;MiscFormulas!$A$5+1),
_xlfn.IFNA(
_xlfn.IFNA(
_xlfn.IFNA(
_xlfn.IFNA(
_xlfn.IFNA(
_xlfn.IFNA(
IF(_xlfn.XLOOKUP(BH$2,WatchbillMONTHLY!$A$3:$U$3,OFFSET(WatchbillMONTHLY!$A$3:$U$3,1,2))=IF(_xlfn.XLOOKUP($A16,INDIRECT("_"&amp;_xlfn.XLOOKUP(BH$2,WatchbillMONTHLY!$A$3:$U$3,OFFSET(WatchbillMONTHLY!$A$3:$U$3,1,2))),INDIRECT("_"&amp;_xlfn.XLOOKUP(BH$2,WatchbillMONTHLY!$A$3:$U$3,OFFSET(WatchbillMONTHLY!$A$3:$U$3,1,2))))=$A16,_xlfn.XLOOKUP(BH$2,WatchbillMONTHLY!$A$3:$U$3,OFFSET(WatchbillMONTHLY!$A$3:$U$3,1,2)),FALSE),TRUE,FALSE),
IF(_xlfn.XLOOKUP(BH$2,WatchbillMONTHLY!$A$20:$U$20,OFFSET(WatchbillMONTHLY!$A$20:$U$20,1,2))=IF(_xlfn.XLOOKUP($A16,INDIRECT("_"&amp;_xlfn.XLOOKUP(BH$2,WatchbillMONTHLY!$A$20:$U$20,OFFSET(WatchbillMONTHLY!$A$20:$U$20,1,2))),INDIRECT("_"&amp;_xlfn.XLOOKUP(BH$2,WatchbillMONTHLY!$A$20:$U$20,OFFSET(WatchbillMONTHLY!$A$20:$U$20,1,2))))=$A16,_xlfn.XLOOKUP(BH$2,WatchbillMONTHLY!$A$20:$U$20,OFFSET(WatchbillMONTHLY!$A$20:$U$20,1,2)),FALSE),TRUE,FALSE)),
IF(_xlfn.XLOOKUP(BH$2,WatchbillMONTHLY!$A$37:$U$37,OFFSET(WatchbillMONTHLY!$A$37:$U$37,1,2))=IF(_xlfn.XLOOKUP($A16,INDIRECT("_"&amp;_xlfn.XLOOKUP(BH$2,WatchbillMONTHLY!$A$37:$U$37,OFFSET(WatchbillMONTHLY!$A$37:$U$37,1,2))),INDIRECT("_"&amp;_xlfn.XLOOKUP(BH$2,WatchbillMONTHLY!$A$37:$U$37,OFFSET(WatchbillMONTHLY!$A$37:$U$37,1,2))))=$A16,_xlfn.XLOOKUP(BH$2,WatchbillMONTHLY!$A$37:$U$37,OFFSET(WatchbillMONTHLY!$A$37:$U$37,1,2)),FALSE),TRUE,FALSE)),
IF(_xlfn.XLOOKUP(BH$2,WatchbillMONTHLY!$A$54:$U$54,OFFSET(WatchbillMONTHLY!$A$54:$U$54,1,2))=IF(_xlfn.XLOOKUP($A16,INDIRECT("_"&amp;_xlfn.XLOOKUP(BH$2,WatchbillMONTHLY!$A$54:$U$54,OFFSET(WatchbillMONTHLY!$A$54:$U$54,1,2))),INDIRECT("_"&amp;_xlfn.XLOOKUP(BH$2,WatchbillMONTHLY!$A$54:$U$54,OFFSET(WatchbillMONTHLY!$A$54:$U$54,1,2))))=$A16,_xlfn.XLOOKUP(BH$2,WatchbillMONTHLY!$A$54:$U$54,OFFSET(WatchbillMONTHLY!$A$54:$U$54,1,2)),FALSE),TRUE,FALSE)),
IF(_xlfn.XLOOKUP(BH$2,WatchbillMONTHLY!$A$71:$U$71,OFFSET(WatchbillMONTHLY!$A$71:$U$71,1,2))=IF(_xlfn.XLOOKUP($A16,INDIRECT("_"&amp;_xlfn.XLOOKUP(BH$2,WatchbillMONTHLY!$A$71:$U$71,OFFSET(WatchbillMONTHLY!$A$71:$U$71,1,2))),INDIRECT("_"&amp;_xlfn.XLOOKUP(BH$2,WatchbillMONTHLY!$A$71:$U$71,OFFSET(WatchbillMONTHLY!$A$71:$U$71,1,2))))=$A16,_xlfn.XLOOKUP(BH$2,WatchbillMONTHLY!$A$71:$U$71,OFFSET(WatchbillMONTHLY!$A$71:$U$71,1,2)),FALSE),TRUE,FALSE)),
IF(_xlfn.XLOOKUP(BH$2,WatchbillMONTHLY!$A$88:$U$88,OFFSET(WatchbillMONTHLY!$A$88:$U$88,1,2))=IF(_xlfn.XLOOKUP($A16,INDIRECT("_"&amp;_xlfn.XLOOKUP(BH$2,WatchbillMONTHLY!$A$88:$U$88,OFFSET(WatchbillMONTHLY!$A$88:$U$88,1,2))),INDIRECT("_"&amp;_xlfn.XLOOKUP(BH$2,WatchbillMONTHLY!$A$88:$U$88,OFFSET(WatchbillMONTHLY!$A$88:$U$88,1,2))))=$A16,_xlfn.XLOOKUP(BH$2,WatchbillMONTHLY!$A$88:$U$88,OFFSET(WatchbillMONTHLY!$A$88:$U$88,1,2)),FALSE),TRUE,FALSE)),
FALSE),FALSE)</f>
        <v>0</v>
      </c>
      <c r="BI16" s="209" t="b" cm="1">
        <f t="array" aca="1" ref="BI16" ca="1">IF(AND($A16 &gt; 0, AB16 &gt; 0,BI$2&lt;MiscFormulas!$A$5+1),
_xlfn.IFNA(
_xlfn.IFNA(
_xlfn.IFNA(
_xlfn.IFNA(
_xlfn.IFNA(
_xlfn.IFNA(
IF(_xlfn.XLOOKUP(BI$2,WatchbillMONTHLY!$A$3:$U$3,OFFSET(WatchbillMONTHLY!$A$3:$U$3,1,2))=IF(_xlfn.XLOOKUP($A16,INDIRECT("_"&amp;_xlfn.XLOOKUP(BI$2,WatchbillMONTHLY!$A$3:$U$3,OFFSET(WatchbillMONTHLY!$A$3:$U$3,1,2))),INDIRECT("_"&amp;_xlfn.XLOOKUP(BI$2,WatchbillMONTHLY!$A$3:$U$3,OFFSET(WatchbillMONTHLY!$A$3:$U$3,1,2))))=$A16,_xlfn.XLOOKUP(BI$2,WatchbillMONTHLY!$A$3:$U$3,OFFSET(WatchbillMONTHLY!$A$3:$U$3,1,2)),FALSE),TRUE,FALSE),
IF(_xlfn.XLOOKUP(BI$2,WatchbillMONTHLY!$A$20:$U$20,OFFSET(WatchbillMONTHLY!$A$20:$U$20,1,2))=IF(_xlfn.XLOOKUP($A16,INDIRECT("_"&amp;_xlfn.XLOOKUP(BI$2,WatchbillMONTHLY!$A$20:$U$20,OFFSET(WatchbillMONTHLY!$A$20:$U$20,1,2))),INDIRECT("_"&amp;_xlfn.XLOOKUP(BI$2,WatchbillMONTHLY!$A$20:$U$20,OFFSET(WatchbillMONTHLY!$A$20:$U$20,1,2))))=$A16,_xlfn.XLOOKUP(BI$2,WatchbillMONTHLY!$A$20:$U$20,OFFSET(WatchbillMONTHLY!$A$20:$U$20,1,2)),FALSE),TRUE,FALSE)),
IF(_xlfn.XLOOKUP(BI$2,WatchbillMONTHLY!$A$37:$U$37,OFFSET(WatchbillMONTHLY!$A$37:$U$37,1,2))=IF(_xlfn.XLOOKUP($A16,INDIRECT("_"&amp;_xlfn.XLOOKUP(BI$2,WatchbillMONTHLY!$A$37:$U$37,OFFSET(WatchbillMONTHLY!$A$37:$U$37,1,2))),INDIRECT("_"&amp;_xlfn.XLOOKUP(BI$2,WatchbillMONTHLY!$A$37:$U$37,OFFSET(WatchbillMONTHLY!$A$37:$U$37,1,2))))=$A16,_xlfn.XLOOKUP(BI$2,WatchbillMONTHLY!$A$37:$U$37,OFFSET(WatchbillMONTHLY!$A$37:$U$37,1,2)),FALSE),TRUE,FALSE)),
IF(_xlfn.XLOOKUP(BI$2,WatchbillMONTHLY!$A$54:$U$54,OFFSET(WatchbillMONTHLY!$A$54:$U$54,1,2))=IF(_xlfn.XLOOKUP($A16,INDIRECT("_"&amp;_xlfn.XLOOKUP(BI$2,WatchbillMONTHLY!$A$54:$U$54,OFFSET(WatchbillMONTHLY!$A$54:$U$54,1,2))),INDIRECT("_"&amp;_xlfn.XLOOKUP(BI$2,WatchbillMONTHLY!$A$54:$U$54,OFFSET(WatchbillMONTHLY!$A$54:$U$54,1,2))))=$A16,_xlfn.XLOOKUP(BI$2,WatchbillMONTHLY!$A$54:$U$54,OFFSET(WatchbillMONTHLY!$A$54:$U$54,1,2)),FALSE),TRUE,FALSE)),
IF(_xlfn.XLOOKUP(BI$2,WatchbillMONTHLY!$A$71:$U$71,OFFSET(WatchbillMONTHLY!$A$71:$U$71,1,2))=IF(_xlfn.XLOOKUP($A16,INDIRECT("_"&amp;_xlfn.XLOOKUP(BI$2,WatchbillMONTHLY!$A$71:$U$71,OFFSET(WatchbillMONTHLY!$A$71:$U$71,1,2))),INDIRECT("_"&amp;_xlfn.XLOOKUP(BI$2,WatchbillMONTHLY!$A$71:$U$71,OFFSET(WatchbillMONTHLY!$A$71:$U$71,1,2))))=$A16,_xlfn.XLOOKUP(BI$2,WatchbillMONTHLY!$A$71:$U$71,OFFSET(WatchbillMONTHLY!$A$71:$U$71,1,2)),FALSE),TRUE,FALSE)),
IF(_xlfn.XLOOKUP(BI$2,WatchbillMONTHLY!$A$88:$U$88,OFFSET(WatchbillMONTHLY!$A$88:$U$88,1,2))=IF(_xlfn.XLOOKUP($A16,INDIRECT("_"&amp;_xlfn.XLOOKUP(BI$2,WatchbillMONTHLY!$A$88:$U$88,OFFSET(WatchbillMONTHLY!$A$88:$U$88,1,2))),INDIRECT("_"&amp;_xlfn.XLOOKUP(BI$2,WatchbillMONTHLY!$A$88:$U$88,OFFSET(WatchbillMONTHLY!$A$88:$U$88,1,2))))=$A16,_xlfn.XLOOKUP(BI$2,WatchbillMONTHLY!$A$88:$U$88,OFFSET(WatchbillMONTHLY!$A$88:$U$88,1,2)),FALSE),TRUE,FALSE)),
FALSE),FALSE)</f>
        <v>0</v>
      </c>
      <c r="BJ16" s="209" t="b" cm="1">
        <f t="array" aca="1" ref="BJ16" ca="1">IF(AND($A16 &gt; 0, AC16 &gt; 0,BJ$2&lt;MiscFormulas!$A$5+1),
_xlfn.IFNA(
_xlfn.IFNA(
_xlfn.IFNA(
_xlfn.IFNA(
_xlfn.IFNA(
_xlfn.IFNA(
IF(_xlfn.XLOOKUP(BJ$2,WatchbillMONTHLY!$A$3:$U$3,OFFSET(WatchbillMONTHLY!$A$3:$U$3,1,2))=IF(_xlfn.XLOOKUP($A16,INDIRECT("_"&amp;_xlfn.XLOOKUP(BJ$2,WatchbillMONTHLY!$A$3:$U$3,OFFSET(WatchbillMONTHLY!$A$3:$U$3,1,2))),INDIRECT("_"&amp;_xlfn.XLOOKUP(BJ$2,WatchbillMONTHLY!$A$3:$U$3,OFFSET(WatchbillMONTHLY!$A$3:$U$3,1,2))))=$A16,_xlfn.XLOOKUP(BJ$2,WatchbillMONTHLY!$A$3:$U$3,OFFSET(WatchbillMONTHLY!$A$3:$U$3,1,2)),FALSE),TRUE,FALSE),
IF(_xlfn.XLOOKUP(BJ$2,WatchbillMONTHLY!$A$20:$U$20,OFFSET(WatchbillMONTHLY!$A$20:$U$20,1,2))=IF(_xlfn.XLOOKUP($A16,INDIRECT("_"&amp;_xlfn.XLOOKUP(BJ$2,WatchbillMONTHLY!$A$20:$U$20,OFFSET(WatchbillMONTHLY!$A$20:$U$20,1,2))),INDIRECT("_"&amp;_xlfn.XLOOKUP(BJ$2,WatchbillMONTHLY!$A$20:$U$20,OFFSET(WatchbillMONTHLY!$A$20:$U$20,1,2))))=$A16,_xlfn.XLOOKUP(BJ$2,WatchbillMONTHLY!$A$20:$U$20,OFFSET(WatchbillMONTHLY!$A$20:$U$20,1,2)),FALSE),TRUE,FALSE)),
IF(_xlfn.XLOOKUP(BJ$2,WatchbillMONTHLY!$A$37:$U$37,OFFSET(WatchbillMONTHLY!$A$37:$U$37,1,2))=IF(_xlfn.XLOOKUP($A16,INDIRECT("_"&amp;_xlfn.XLOOKUP(BJ$2,WatchbillMONTHLY!$A$37:$U$37,OFFSET(WatchbillMONTHLY!$A$37:$U$37,1,2))),INDIRECT("_"&amp;_xlfn.XLOOKUP(BJ$2,WatchbillMONTHLY!$A$37:$U$37,OFFSET(WatchbillMONTHLY!$A$37:$U$37,1,2))))=$A16,_xlfn.XLOOKUP(BJ$2,WatchbillMONTHLY!$A$37:$U$37,OFFSET(WatchbillMONTHLY!$A$37:$U$37,1,2)),FALSE),TRUE,FALSE)),
IF(_xlfn.XLOOKUP(BJ$2,WatchbillMONTHLY!$A$54:$U$54,OFFSET(WatchbillMONTHLY!$A$54:$U$54,1,2))=IF(_xlfn.XLOOKUP($A16,INDIRECT("_"&amp;_xlfn.XLOOKUP(BJ$2,WatchbillMONTHLY!$A$54:$U$54,OFFSET(WatchbillMONTHLY!$A$54:$U$54,1,2))),INDIRECT("_"&amp;_xlfn.XLOOKUP(BJ$2,WatchbillMONTHLY!$A$54:$U$54,OFFSET(WatchbillMONTHLY!$A$54:$U$54,1,2))))=$A16,_xlfn.XLOOKUP(BJ$2,WatchbillMONTHLY!$A$54:$U$54,OFFSET(WatchbillMONTHLY!$A$54:$U$54,1,2)),FALSE),TRUE,FALSE)),
IF(_xlfn.XLOOKUP(BJ$2,WatchbillMONTHLY!$A$71:$U$71,OFFSET(WatchbillMONTHLY!$A$71:$U$71,1,2))=IF(_xlfn.XLOOKUP($A16,INDIRECT("_"&amp;_xlfn.XLOOKUP(BJ$2,WatchbillMONTHLY!$A$71:$U$71,OFFSET(WatchbillMONTHLY!$A$71:$U$71,1,2))),INDIRECT("_"&amp;_xlfn.XLOOKUP(BJ$2,WatchbillMONTHLY!$A$71:$U$71,OFFSET(WatchbillMONTHLY!$A$71:$U$71,1,2))))=$A16,_xlfn.XLOOKUP(BJ$2,WatchbillMONTHLY!$A$71:$U$71,OFFSET(WatchbillMONTHLY!$A$71:$U$71,1,2)),FALSE),TRUE,FALSE)),
IF(_xlfn.XLOOKUP(BJ$2,WatchbillMONTHLY!$A$88:$U$88,OFFSET(WatchbillMONTHLY!$A$88:$U$88,1,2))=IF(_xlfn.XLOOKUP($A16,INDIRECT("_"&amp;_xlfn.XLOOKUP(BJ$2,WatchbillMONTHLY!$A$88:$U$88,OFFSET(WatchbillMONTHLY!$A$88:$U$88,1,2))),INDIRECT("_"&amp;_xlfn.XLOOKUP(BJ$2,WatchbillMONTHLY!$A$88:$U$88,OFFSET(WatchbillMONTHLY!$A$88:$U$88,1,2))))=$A16,_xlfn.XLOOKUP(BJ$2,WatchbillMONTHLY!$A$88:$U$88,OFFSET(WatchbillMONTHLY!$A$88:$U$88,1,2)),FALSE),TRUE,FALSE)),
FALSE),FALSE)</f>
        <v>0</v>
      </c>
      <c r="BK16" s="209" t="b" cm="1">
        <f t="array" aca="1" ref="BK16" ca="1">IF(AND($A16 &gt; 0, AD16 &gt; 0,BK$2&lt;MiscFormulas!$A$5+1),
_xlfn.IFNA(
_xlfn.IFNA(
_xlfn.IFNA(
_xlfn.IFNA(
_xlfn.IFNA(
_xlfn.IFNA(
IF(_xlfn.XLOOKUP(BK$2,WatchbillMONTHLY!$A$3:$U$3,OFFSET(WatchbillMONTHLY!$A$3:$U$3,1,2))=IF(_xlfn.XLOOKUP($A16,INDIRECT("_"&amp;_xlfn.XLOOKUP(BK$2,WatchbillMONTHLY!$A$3:$U$3,OFFSET(WatchbillMONTHLY!$A$3:$U$3,1,2))),INDIRECT("_"&amp;_xlfn.XLOOKUP(BK$2,WatchbillMONTHLY!$A$3:$U$3,OFFSET(WatchbillMONTHLY!$A$3:$U$3,1,2))))=$A16,_xlfn.XLOOKUP(BK$2,WatchbillMONTHLY!$A$3:$U$3,OFFSET(WatchbillMONTHLY!$A$3:$U$3,1,2)),FALSE),TRUE,FALSE),
IF(_xlfn.XLOOKUP(BK$2,WatchbillMONTHLY!$A$20:$U$20,OFFSET(WatchbillMONTHLY!$A$20:$U$20,1,2))=IF(_xlfn.XLOOKUP($A16,INDIRECT("_"&amp;_xlfn.XLOOKUP(BK$2,WatchbillMONTHLY!$A$20:$U$20,OFFSET(WatchbillMONTHLY!$A$20:$U$20,1,2))),INDIRECT("_"&amp;_xlfn.XLOOKUP(BK$2,WatchbillMONTHLY!$A$20:$U$20,OFFSET(WatchbillMONTHLY!$A$20:$U$20,1,2))))=$A16,_xlfn.XLOOKUP(BK$2,WatchbillMONTHLY!$A$20:$U$20,OFFSET(WatchbillMONTHLY!$A$20:$U$20,1,2)),FALSE),TRUE,FALSE)),
IF(_xlfn.XLOOKUP(BK$2,WatchbillMONTHLY!$A$37:$U$37,OFFSET(WatchbillMONTHLY!$A$37:$U$37,1,2))=IF(_xlfn.XLOOKUP($A16,INDIRECT("_"&amp;_xlfn.XLOOKUP(BK$2,WatchbillMONTHLY!$A$37:$U$37,OFFSET(WatchbillMONTHLY!$A$37:$U$37,1,2))),INDIRECT("_"&amp;_xlfn.XLOOKUP(BK$2,WatchbillMONTHLY!$A$37:$U$37,OFFSET(WatchbillMONTHLY!$A$37:$U$37,1,2))))=$A16,_xlfn.XLOOKUP(BK$2,WatchbillMONTHLY!$A$37:$U$37,OFFSET(WatchbillMONTHLY!$A$37:$U$37,1,2)),FALSE),TRUE,FALSE)),
IF(_xlfn.XLOOKUP(BK$2,WatchbillMONTHLY!$A$54:$U$54,OFFSET(WatchbillMONTHLY!$A$54:$U$54,1,2))=IF(_xlfn.XLOOKUP($A16,INDIRECT("_"&amp;_xlfn.XLOOKUP(BK$2,WatchbillMONTHLY!$A$54:$U$54,OFFSET(WatchbillMONTHLY!$A$54:$U$54,1,2))),INDIRECT("_"&amp;_xlfn.XLOOKUP(BK$2,WatchbillMONTHLY!$A$54:$U$54,OFFSET(WatchbillMONTHLY!$A$54:$U$54,1,2))))=$A16,_xlfn.XLOOKUP(BK$2,WatchbillMONTHLY!$A$54:$U$54,OFFSET(WatchbillMONTHLY!$A$54:$U$54,1,2)),FALSE),TRUE,FALSE)),
IF(_xlfn.XLOOKUP(BK$2,WatchbillMONTHLY!$A$71:$U$71,OFFSET(WatchbillMONTHLY!$A$71:$U$71,1,2))=IF(_xlfn.XLOOKUP($A16,INDIRECT("_"&amp;_xlfn.XLOOKUP(BK$2,WatchbillMONTHLY!$A$71:$U$71,OFFSET(WatchbillMONTHLY!$A$71:$U$71,1,2))),INDIRECT("_"&amp;_xlfn.XLOOKUP(BK$2,WatchbillMONTHLY!$A$71:$U$71,OFFSET(WatchbillMONTHLY!$A$71:$U$71,1,2))))=$A16,_xlfn.XLOOKUP(BK$2,WatchbillMONTHLY!$A$71:$U$71,OFFSET(WatchbillMONTHLY!$A$71:$U$71,1,2)),FALSE),TRUE,FALSE)),
IF(_xlfn.XLOOKUP(BK$2,WatchbillMONTHLY!$A$88:$U$88,OFFSET(WatchbillMONTHLY!$A$88:$U$88,1,2))=IF(_xlfn.XLOOKUP($A16,INDIRECT("_"&amp;_xlfn.XLOOKUP(BK$2,WatchbillMONTHLY!$A$88:$U$88,OFFSET(WatchbillMONTHLY!$A$88:$U$88,1,2))),INDIRECT("_"&amp;_xlfn.XLOOKUP(BK$2,WatchbillMONTHLY!$A$88:$U$88,OFFSET(WatchbillMONTHLY!$A$88:$U$88,1,2))))=$A16,_xlfn.XLOOKUP(BK$2,WatchbillMONTHLY!$A$88:$U$88,OFFSET(WatchbillMONTHLY!$A$88:$U$88,1,2)),FALSE),TRUE,FALSE)),
FALSE),FALSE)</f>
        <v>0</v>
      </c>
      <c r="BL16" s="209" t="b" cm="1">
        <f t="array" aca="1" ref="BL16" ca="1">IF(AND($A16 &gt; 0, AE16 &gt; 0,BL$2&lt;MiscFormulas!$A$5+1),
_xlfn.IFNA(
_xlfn.IFNA(
_xlfn.IFNA(
_xlfn.IFNA(
_xlfn.IFNA(
_xlfn.IFNA(
IF(_xlfn.XLOOKUP(BL$2,WatchbillMONTHLY!$A$3:$U$3,OFFSET(WatchbillMONTHLY!$A$3:$U$3,1,2))=IF(_xlfn.XLOOKUP($A16,INDIRECT("_"&amp;_xlfn.XLOOKUP(BL$2,WatchbillMONTHLY!$A$3:$U$3,OFFSET(WatchbillMONTHLY!$A$3:$U$3,1,2))),INDIRECT("_"&amp;_xlfn.XLOOKUP(BL$2,WatchbillMONTHLY!$A$3:$U$3,OFFSET(WatchbillMONTHLY!$A$3:$U$3,1,2))))=$A16,_xlfn.XLOOKUP(BL$2,WatchbillMONTHLY!$A$3:$U$3,OFFSET(WatchbillMONTHLY!$A$3:$U$3,1,2)),FALSE),TRUE,FALSE),
IF(_xlfn.XLOOKUP(BL$2,WatchbillMONTHLY!$A$20:$U$20,OFFSET(WatchbillMONTHLY!$A$20:$U$20,1,2))=IF(_xlfn.XLOOKUP($A16,INDIRECT("_"&amp;_xlfn.XLOOKUP(BL$2,WatchbillMONTHLY!$A$20:$U$20,OFFSET(WatchbillMONTHLY!$A$20:$U$20,1,2))),INDIRECT("_"&amp;_xlfn.XLOOKUP(BL$2,WatchbillMONTHLY!$A$20:$U$20,OFFSET(WatchbillMONTHLY!$A$20:$U$20,1,2))))=$A16,_xlfn.XLOOKUP(BL$2,WatchbillMONTHLY!$A$20:$U$20,OFFSET(WatchbillMONTHLY!$A$20:$U$20,1,2)),FALSE),TRUE,FALSE)),
IF(_xlfn.XLOOKUP(BL$2,WatchbillMONTHLY!$A$37:$U$37,OFFSET(WatchbillMONTHLY!$A$37:$U$37,1,2))=IF(_xlfn.XLOOKUP($A16,INDIRECT("_"&amp;_xlfn.XLOOKUP(BL$2,WatchbillMONTHLY!$A$37:$U$37,OFFSET(WatchbillMONTHLY!$A$37:$U$37,1,2))),INDIRECT("_"&amp;_xlfn.XLOOKUP(BL$2,WatchbillMONTHLY!$A$37:$U$37,OFFSET(WatchbillMONTHLY!$A$37:$U$37,1,2))))=$A16,_xlfn.XLOOKUP(BL$2,WatchbillMONTHLY!$A$37:$U$37,OFFSET(WatchbillMONTHLY!$A$37:$U$37,1,2)),FALSE),TRUE,FALSE)),
IF(_xlfn.XLOOKUP(BL$2,WatchbillMONTHLY!$A$54:$U$54,OFFSET(WatchbillMONTHLY!$A$54:$U$54,1,2))=IF(_xlfn.XLOOKUP($A16,INDIRECT("_"&amp;_xlfn.XLOOKUP(BL$2,WatchbillMONTHLY!$A$54:$U$54,OFFSET(WatchbillMONTHLY!$A$54:$U$54,1,2))),INDIRECT("_"&amp;_xlfn.XLOOKUP(BL$2,WatchbillMONTHLY!$A$54:$U$54,OFFSET(WatchbillMONTHLY!$A$54:$U$54,1,2))))=$A16,_xlfn.XLOOKUP(BL$2,WatchbillMONTHLY!$A$54:$U$54,OFFSET(WatchbillMONTHLY!$A$54:$U$54,1,2)),FALSE),TRUE,FALSE)),
IF(_xlfn.XLOOKUP(BL$2,WatchbillMONTHLY!$A$71:$U$71,OFFSET(WatchbillMONTHLY!$A$71:$U$71,1,2))=IF(_xlfn.XLOOKUP($A16,INDIRECT("_"&amp;_xlfn.XLOOKUP(BL$2,WatchbillMONTHLY!$A$71:$U$71,OFFSET(WatchbillMONTHLY!$A$71:$U$71,1,2))),INDIRECT("_"&amp;_xlfn.XLOOKUP(BL$2,WatchbillMONTHLY!$A$71:$U$71,OFFSET(WatchbillMONTHLY!$A$71:$U$71,1,2))))=$A16,_xlfn.XLOOKUP(BL$2,WatchbillMONTHLY!$A$71:$U$71,OFFSET(WatchbillMONTHLY!$A$71:$U$71,1,2)),FALSE),TRUE,FALSE)),
IF(_xlfn.XLOOKUP(BL$2,WatchbillMONTHLY!$A$88:$U$88,OFFSET(WatchbillMONTHLY!$A$88:$U$88,1,2))=IF(_xlfn.XLOOKUP($A16,INDIRECT("_"&amp;_xlfn.XLOOKUP(BL$2,WatchbillMONTHLY!$A$88:$U$88,OFFSET(WatchbillMONTHLY!$A$88:$U$88,1,2))),INDIRECT("_"&amp;_xlfn.XLOOKUP(BL$2,WatchbillMONTHLY!$A$88:$U$88,OFFSET(WatchbillMONTHLY!$A$88:$U$88,1,2))))=$A16,_xlfn.XLOOKUP(BL$2,WatchbillMONTHLY!$A$88:$U$88,OFFSET(WatchbillMONTHLY!$A$88:$U$88,1,2)),FALSE),TRUE,FALSE)),
FALSE),FALSE)</f>
        <v>0</v>
      </c>
      <c r="BM16" s="209" t="b" cm="1">
        <f t="array" aca="1" ref="BM16" ca="1">IF(AND($A16 &gt; 0, AF16 &gt; 0,BM$2&lt;MiscFormulas!$A$5+1),
_xlfn.IFNA(
_xlfn.IFNA(
_xlfn.IFNA(
_xlfn.IFNA(
_xlfn.IFNA(
_xlfn.IFNA(
IF(_xlfn.XLOOKUP(BM$2,WatchbillMONTHLY!$A$3:$U$3,OFFSET(WatchbillMONTHLY!$A$3:$U$3,1,2))=IF(_xlfn.XLOOKUP($A16,INDIRECT("_"&amp;_xlfn.XLOOKUP(BM$2,WatchbillMONTHLY!$A$3:$U$3,OFFSET(WatchbillMONTHLY!$A$3:$U$3,1,2))),INDIRECT("_"&amp;_xlfn.XLOOKUP(BM$2,WatchbillMONTHLY!$A$3:$U$3,OFFSET(WatchbillMONTHLY!$A$3:$U$3,1,2))))=$A16,_xlfn.XLOOKUP(BM$2,WatchbillMONTHLY!$A$3:$U$3,OFFSET(WatchbillMONTHLY!$A$3:$U$3,1,2)),FALSE),TRUE,FALSE),
IF(_xlfn.XLOOKUP(BM$2,WatchbillMONTHLY!$A$20:$U$20,OFFSET(WatchbillMONTHLY!$A$20:$U$20,1,2))=IF(_xlfn.XLOOKUP($A16,INDIRECT("_"&amp;_xlfn.XLOOKUP(BM$2,WatchbillMONTHLY!$A$20:$U$20,OFFSET(WatchbillMONTHLY!$A$20:$U$20,1,2))),INDIRECT("_"&amp;_xlfn.XLOOKUP(BM$2,WatchbillMONTHLY!$A$20:$U$20,OFFSET(WatchbillMONTHLY!$A$20:$U$20,1,2))))=$A16,_xlfn.XLOOKUP(BM$2,WatchbillMONTHLY!$A$20:$U$20,OFFSET(WatchbillMONTHLY!$A$20:$U$20,1,2)),FALSE),TRUE,FALSE)),
IF(_xlfn.XLOOKUP(BM$2,WatchbillMONTHLY!$A$37:$U$37,OFFSET(WatchbillMONTHLY!$A$37:$U$37,1,2))=IF(_xlfn.XLOOKUP($A16,INDIRECT("_"&amp;_xlfn.XLOOKUP(BM$2,WatchbillMONTHLY!$A$37:$U$37,OFFSET(WatchbillMONTHLY!$A$37:$U$37,1,2))),INDIRECT("_"&amp;_xlfn.XLOOKUP(BM$2,WatchbillMONTHLY!$A$37:$U$37,OFFSET(WatchbillMONTHLY!$A$37:$U$37,1,2))))=$A16,_xlfn.XLOOKUP(BM$2,WatchbillMONTHLY!$A$37:$U$37,OFFSET(WatchbillMONTHLY!$A$37:$U$37,1,2)),FALSE),TRUE,FALSE)),
IF(_xlfn.XLOOKUP(BM$2,WatchbillMONTHLY!$A$54:$U$54,OFFSET(WatchbillMONTHLY!$A$54:$U$54,1,2))=IF(_xlfn.XLOOKUP($A16,INDIRECT("_"&amp;_xlfn.XLOOKUP(BM$2,WatchbillMONTHLY!$A$54:$U$54,OFFSET(WatchbillMONTHLY!$A$54:$U$54,1,2))),INDIRECT("_"&amp;_xlfn.XLOOKUP(BM$2,WatchbillMONTHLY!$A$54:$U$54,OFFSET(WatchbillMONTHLY!$A$54:$U$54,1,2))))=$A16,_xlfn.XLOOKUP(BM$2,WatchbillMONTHLY!$A$54:$U$54,OFFSET(WatchbillMONTHLY!$A$54:$U$54,1,2)),FALSE),TRUE,FALSE)),
IF(_xlfn.XLOOKUP(BM$2,WatchbillMONTHLY!$A$71:$U$71,OFFSET(WatchbillMONTHLY!$A$71:$U$71,1,2))=IF(_xlfn.XLOOKUP($A16,INDIRECT("_"&amp;_xlfn.XLOOKUP(BM$2,WatchbillMONTHLY!$A$71:$U$71,OFFSET(WatchbillMONTHLY!$A$71:$U$71,1,2))),INDIRECT("_"&amp;_xlfn.XLOOKUP(BM$2,WatchbillMONTHLY!$A$71:$U$71,OFFSET(WatchbillMONTHLY!$A$71:$U$71,1,2))))=$A16,_xlfn.XLOOKUP(BM$2,WatchbillMONTHLY!$A$71:$U$71,OFFSET(WatchbillMONTHLY!$A$71:$U$71,1,2)),FALSE),TRUE,FALSE)),
IF(_xlfn.XLOOKUP(BM$2,WatchbillMONTHLY!$A$88:$U$88,OFFSET(WatchbillMONTHLY!$A$88:$U$88,1,2))=IF(_xlfn.XLOOKUP($A16,INDIRECT("_"&amp;_xlfn.XLOOKUP(BM$2,WatchbillMONTHLY!$A$88:$U$88,OFFSET(WatchbillMONTHLY!$A$88:$U$88,1,2))),INDIRECT("_"&amp;_xlfn.XLOOKUP(BM$2,WatchbillMONTHLY!$A$88:$U$88,OFFSET(WatchbillMONTHLY!$A$88:$U$88,1,2))))=$A16,_xlfn.XLOOKUP(BM$2,WatchbillMONTHLY!$A$88:$U$88,OFFSET(WatchbillMONTHLY!$A$88:$U$88,1,2)),FALSE),TRUE,FALSE)),
FALSE),FALSE)</f>
        <v>0</v>
      </c>
      <c r="BN16" s="209" t="b" cm="1">
        <f t="array" aca="1" ref="BN16" ca="1">IF(AND($A16 &gt; 0, AG16 &gt; 0,BN$2&lt;MiscFormulas!$A$5+1),
_xlfn.IFNA(
_xlfn.IFNA(
_xlfn.IFNA(
_xlfn.IFNA(
_xlfn.IFNA(
_xlfn.IFNA(
IF(_xlfn.XLOOKUP(BN$2,WatchbillMONTHLY!$A$3:$U$3,OFFSET(WatchbillMONTHLY!$A$3:$U$3,1,2))=IF(_xlfn.XLOOKUP($A16,INDIRECT("_"&amp;_xlfn.XLOOKUP(BN$2,WatchbillMONTHLY!$A$3:$U$3,OFFSET(WatchbillMONTHLY!$A$3:$U$3,1,2))),INDIRECT("_"&amp;_xlfn.XLOOKUP(BN$2,WatchbillMONTHLY!$A$3:$U$3,OFFSET(WatchbillMONTHLY!$A$3:$U$3,1,2))))=$A16,_xlfn.XLOOKUP(BN$2,WatchbillMONTHLY!$A$3:$U$3,OFFSET(WatchbillMONTHLY!$A$3:$U$3,1,2)),FALSE),TRUE,FALSE),
IF(_xlfn.XLOOKUP(BN$2,WatchbillMONTHLY!$A$20:$U$20,OFFSET(WatchbillMONTHLY!$A$20:$U$20,1,2))=IF(_xlfn.XLOOKUP($A16,INDIRECT("_"&amp;_xlfn.XLOOKUP(BN$2,WatchbillMONTHLY!$A$20:$U$20,OFFSET(WatchbillMONTHLY!$A$20:$U$20,1,2))),INDIRECT("_"&amp;_xlfn.XLOOKUP(BN$2,WatchbillMONTHLY!$A$20:$U$20,OFFSET(WatchbillMONTHLY!$A$20:$U$20,1,2))))=$A16,_xlfn.XLOOKUP(BN$2,WatchbillMONTHLY!$A$20:$U$20,OFFSET(WatchbillMONTHLY!$A$20:$U$20,1,2)),FALSE),TRUE,FALSE)),
IF(_xlfn.XLOOKUP(BN$2,WatchbillMONTHLY!$A$37:$U$37,OFFSET(WatchbillMONTHLY!$A$37:$U$37,1,2))=IF(_xlfn.XLOOKUP($A16,INDIRECT("_"&amp;_xlfn.XLOOKUP(BN$2,WatchbillMONTHLY!$A$37:$U$37,OFFSET(WatchbillMONTHLY!$A$37:$U$37,1,2))),INDIRECT("_"&amp;_xlfn.XLOOKUP(BN$2,WatchbillMONTHLY!$A$37:$U$37,OFFSET(WatchbillMONTHLY!$A$37:$U$37,1,2))))=$A16,_xlfn.XLOOKUP(BN$2,WatchbillMONTHLY!$A$37:$U$37,OFFSET(WatchbillMONTHLY!$A$37:$U$37,1,2)),FALSE),TRUE,FALSE)),
IF(_xlfn.XLOOKUP(BN$2,WatchbillMONTHLY!$A$54:$U$54,OFFSET(WatchbillMONTHLY!$A$54:$U$54,1,2))=IF(_xlfn.XLOOKUP($A16,INDIRECT("_"&amp;_xlfn.XLOOKUP(BN$2,WatchbillMONTHLY!$A$54:$U$54,OFFSET(WatchbillMONTHLY!$A$54:$U$54,1,2))),INDIRECT("_"&amp;_xlfn.XLOOKUP(BN$2,WatchbillMONTHLY!$A$54:$U$54,OFFSET(WatchbillMONTHLY!$A$54:$U$54,1,2))))=$A16,_xlfn.XLOOKUP(BN$2,WatchbillMONTHLY!$A$54:$U$54,OFFSET(WatchbillMONTHLY!$A$54:$U$54,1,2)),FALSE),TRUE,FALSE)),
IF(_xlfn.XLOOKUP(BN$2,WatchbillMONTHLY!$A$71:$U$71,OFFSET(WatchbillMONTHLY!$A$71:$U$71,1,2))=IF(_xlfn.XLOOKUP($A16,INDIRECT("_"&amp;_xlfn.XLOOKUP(BN$2,WatchbillMONTHLY!$A$71:$U$71,OFFSET(WatchbillMONTHLY!$A$71:$U$71,1,2))),INDIRECT("_"&amp;_xlfn.XLOOKUP(BN$2,WatchbillMONTHLY!$A$71:$U$71,OFFSET(WatchbillMONTHLY!$A$71:$U$71,1,2))))=$A16,_xlfn.XLOOKUP(BN$2,WatchbillMONTHLY!$A$71:$U$71,OFFSET(WatchbillMONTHLY!$A$71:$U$71,1,2)),FALSE),TRUE,FALSE)),
IF(_xlfn.XLOOKUP(BN$2,WatchbillMONTHLY!$A$88:$U$88,OFFSET(WatchbillMONTHLY!$A$88:$U$88,1,2))=IF(_xlfn.XLOOKUP($A16,INDIRECT("_"&amp;_xlfn.XLOOKUP(BN$2,WatchbillMONTHLY!$A$88:$U$88,OFFSET(WatchbillMONTHLY!$A$88:$U$88,1,2))),INDIRECT("_"&amp;_xlfn.XLOOKUP(BN$2,WatchbillMONTHLY!$A$88:$U$88,OFFSET(WatchbillMONTHLY!$A$88:$U$88,1,2))))=$A16,_xlfn.XLOOKUP(BN$2,WatchbillMONTHLY!$A$88:$U$88,OFFSET(WatchbillMONTHLY!$A$88:$U$88,1,2)),FALSE),TRUE,FALSE)),
FALSE),FALSE)</f>
        <v>0</v>
      </c>
      <c r="BO16" s="209" t="b" cm="1">
        <f t="array" aca="1" ref="BO16" ca="1">IF(
    AND($A16 &gt; 0, AH16 &gt; 0,BO$2&lt;MiscFormulas!$A$5+1),
    ISNUMBER(
        MATCH($A16,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6" s="210"/>
    </row>
    <row r="17" spans="1:68" x14ac:dyDescent="0.35">
      <c r="A17" t="str">
        <v>EX6 Black, S.</v>
      </c>
      <c r="B17" s="214" t="str">
        <v>EX6 Black, Serious</v>
      </c>
      <c r="C17" s="218"/>
      <c r="D17" s="230" t="s">
        <v>266</v>
      </c>
      <c r="E17" s="231"/>
      <c r="F17" s="231"/>
      <c r="G17" s="231"/>
      <c r="H17" s="231"/>
      <c r="I17" s="231"/>
      <c r="J17" s="231" t="s">
        <v>266</v>
      </c>
      <c r="K17" s="231"/>
      <c r="L17" s="231"/>
      <c r="M17" s="231"/>
      <c r="N17" s="231"/>
      <c r="O17" s="231"/>
      <c r="P17" s="231"/>
      <c r="Q17" s="231"/>
      <c r="R17" s="231"/>
      <c r="S17" s="231"/>
      <c r="T17" s="231"/>
      <c r="U17" s="231"/>
      <c r="V17" s="231"/>
      <c r="W17" s="231"/>
      <c r="X17" s="231"/>
      <c r="Y17" s="231"/>
      <c r="Z17" s="231" t="s">
        <v>266</v>
      </c>
      <c r="AA17" s="231"/>
      <c r="AB17" s="231"/>
      <c r="AC17" s="231"/>
      <c r="AD17" s="231"/>
      <c r="AE17" s="231"/>
      <c r="AF17" s="231"/>
      <c r="AG17" s="231"/>
      <c r="AH17" s="179"/>
      <c r="AI17" s="209"/>
      <c r="AJ17" s="209" t="str" cm="1">
        <f t="array" aca="1" ref="AJ17" ca="1">IF(OR(AK17:BN17=TRUE),$A17&amp;" :  ","")&amp;_xlfn.TEXTJOIN(" | ",TRUE,IF(AK17:BN17=TRUE,$AK$2:$BN$2,""))</f>
        <v/>
      </c>
      <c r="AK17" s="209" t="b" cm="1">
        <f t="array" aca="1" ref="AK17" ca="1">IF(AND($A17 &gt; 0, D17 &gt; 0,AK$2&lt;MiscFormulas!$A$5+1),
_xlfn.IFNA(
_xlfn.IFNA(
_xlfn.IFNA(
_xlfn.IFNA(
_xlfn.IFNA(
_xlfn.IFNA(
IF(_xlfn.XLOOKUP(AK$2,WatchbillMONTHLY!$A$3:$U$3,OFFSET(WatchbillMONTHLY!$A$3:$U$3,1,2))=IF(_xlfn.XLOOKUP($A17,INDIRECT("_"&amp;_xlfn.XLOOKUP(AK$2,WatchbillMONTHLY!$A$3:$U$3,OFFSET(WatchbillMONTHLY!$A$3:$U$3,1,2))),INDIRECT("_"&amp;_xlfn.XLOOKUP(AK$2,WatchbillMONTHLY!$A$3:$U$3,OFFSET(WatchbillMONTHLY!$A$3:$U$3,1,2))))=$A17,_xlfn.XLOOKUP(AK$2,WatchbillMONTHLY!$A$3:$U$3,OFFSET(WatchbillMONTHLY!$A$3:$U$3,1,2)),FALSE),TRUE,FALSE),
IF(_xlfn.XLOOKUP(AK$2,WatchbillMONTHLY!$A$20:$U$20,OFFSET(WatchbillMONTHLY!$A$20:$U$20,1,2))=IF(_xlfn.XLOOKUP($A17,INDIRECT("_"&amp;_xlfn.XLOOKUP(AK$2,WatchbillMONTHLY!$A$20:$U$20,OFFSET(WatchbillMONTHLY!$A$20:$U$20,1,2))),INDIRECT("_"&amp;_xlfn.XLOOKUP(AK$2,WatchbillMONTHLY!$A$20:$U$20,OFFSET(WatchbillMONTHLY!$A$20:$U$20,1,2))))=$A17,_xlfn.XLOOKUP(AK$2,WatchbillMONTHLY!$A$20:$U$20,OFFSET(WatchbillMONTHLY!$A$20:$U$20,1,2)),FALSE),TRUE,FALSE)),
IF(_xlfn.XLOOKUP(AK$2,WatchbillMONTHLY!$A$37:$U$37,OFFSET(WatchbillMONTHLY!$A$37:$U$37,1,2))=IF(_xlfn.XLOOKUP($A17,INDIRECT("_"&amp;_xlfn.XLOOKUP(AK$2,WatchbillMONTHLY!$A$37:$U$37,OFFSET(WatchbillMONTHLY!$A$37:$U$37,1,2))),INDIRECT("_"&amp;_xlfn.XLOOKUP(AK$2,WatchbillMONTHLY!$A$37:$U$37,OFFSET(WatchbillMONTHLY!$A$37:$U$37,1,2))))=$A17,_xlfn.XLOOKUP(AK$2,WatchbillMONTHLY!$A$37:$U$37,OFFSET(WatchbillMONTHLY!$A$37:$U$37,1,2)),FALSE),TRUE,FALSE)),
IF(_xlfn.XLOOKUP(AK$2,WatchbillMONTHLY!$A$54:$U$54,OFFSET(WatchbillMONTHLY!$A$54:$U$54,1,2))=IF(_xlfn.XLOOKUP($A17,INDIRECT("_"&amp;_xlfn.XLOOKUP(AK$2,WatchbillMONTHLY!$A$54:$U$54,OFFSET(WatchbillMONTHLY!$A$54:$U$54,1,2))),INDIRECT("_"&amp;_xlfn.XLOOKUP(AK$2,WatchbillMONTHLY!$A$54:$U$54,OFFSET(WatchbillMONTHLY!$A$54:$U$54,1,2))))=$A17,_xlfn.XLOOKUP(AK$2,WatchbillMONTHLY!$A$54:$U$54,OFFSET(WatchbillMONTHLY!$A$54:$U$54,1,2)),FALSE),TRUE,FALSE)),
IF(_xlfn.XLOOKUP(AK$2,WatchbillMONTHLY!$A$71:$U$71,OFFSET(WatchbillMONTHLY!$A$71:$U$71,1,2))=IF(_xlfn.XLOOKUP($A17,INDIRECT("_"&amp;_xlfn.XLOOKUP(AK$2,WatchbillMONTHLY!$A$71:$U$71,OFFSET(WatchbillMONTHLY!$A$71:$U$71,1,2))),INDIRECT("_"&amp;_xlfn.XLOOKUP(AK$2,WatchbillMONTHLY!$A$71:$U$71,OFFSET(WatchbillMONTHLY!$A$71:$U$71,1,2))))=$A17,_xlfn.XLOOKUP(AK$2,WatchbillMONTHLY!$A$71:$U$71,OFFSET(WatchbillMONTHLY!$A$71:$U$71,1,2)),FALSE),TRUE,FALSE)),
IF(_xlfn.XLOOKUP(AK$2,WatchbillMONTHLY!$A$88:$U$88,OFFSET(WatchbillMONTHLY!$A$88:$U$88,1,2))=IF(_xlfn.XLOOKUP($A17,INDIRECT("_"&amp;_xlfn.XLOOKUP(AK$2,WatchbillMONTHLY!$A$88:$U$88,OFFSET(WatchbillMONTHLY!$A$88:$U$88,1,2))),INDIRECT("_"&amp;_xlfn.XLOOKUP(AK$2,WatchbillMONTHLY!$A$88:$U$88,OFFSET(WatchbillMONTHLY!$A$88:$U$88,1,2))))=$A17,_xlfn.XLOOKUP(AK$2,WatchbillMONTHLY!$A$88:$U$88,OFFSET(WatchbillMONTHLY!$A$88:$U$88,1,2)),FALSE),TRUE,FALSE)),
FALSE),FALSE)</f>
        <v>0</v>
      </c>
      <c r="AL17" s="209" t="b" cm="1">
        <f t="array" aca="1" ref="AL17" ca="1">IF(AND($A17 &gt; 0, E17 &gt; 0,AL$2&lt;MiscFormulas!$A$5+1),
_xlfn.IFNA(
_xlfn.IFNA(
_xlfn.IFNA(
_xlfn.IFNA(
_xlfn.IFNA(
_xlfn.IFNA(
IF(_xlfn.XLOOKUP(AL$2,WatchbillMONTHLY!$A$3:$U$3,OFFSET(WatchbillMONTHLY!$A$3:$U$3,1,2))=IF(_xlfn.XLOOKUP($A17,INDIRECT("_"&amp;_xlfn.XLOOKUP(AL$2,WatchbillMONTHLY!$A$3:$U$3,OFFSET(WatchbillMONTHLY!$A$3:$U$3,1,2))),INDIRECT("_"&amp;_xlfn.XLOOKUP(AL$2,WatchbillMONTHLY!$A$3:$U$3,OFFSET(WatchbillMONTHLY!$A$3:$U$3,1,2))))=$A17,_xlfn.XLOOKUP(AL$2,WatchbillMONTHLY!$A$3:$U$3,OFFSET(WatchbillMONTHLY!$A$3:$U$3,1,2)),FALSE),TRUE,FALSE),
IF(_xlfn.XLOOKUP(AL$2,WatchbillMONTHLY!$A$20:$U$20,OFFSET(WatchbillMONTHLY!$A$20:$U$20,1,2))=IF(_xlfn.XLOOKUP($A17,INDIRECT("_"&amp;_xlfn.XLOOKUP(AL$2,WatchbillMONTHLY!$A$20:$U$20,OFFSET(WatchbillMONTHLY!$A$20:$U$20,1,2))),INDIRECT("_"&amp;_xlfn.XLOOKUP(AL$2,WatchbillMONTHLY!$A$20:$U$20,OFFSET(WatchbillMONTHLY!$A$20:$U$20,1,2))))=$A17,_xlfn.XLOOKUP(AL$2,WatchbillMONTHLY!$A$20:$U$20,OFFSET(WatchbillMONTHLY!$A$20:$U$20,1,2)),FALSE),TRUE,FALSE)),
IF(_xlfn.XLOOKUP(AL$2,WatchbillMONTHLY!$A$37:$U$37,OFFSET(WatchbillMONTHLY!$A$37:$U$37,1,2))=IF(_xlfn.XLOOKUP($A17,INDIRECT("_"&amp;_xlfn.XLOOKUP(AL$2,WatchbillMONTHLY!$A$37:$U$37,OFFSET(WatchbillMONTHLY!$A$37:$U$37,1,2))),INDIRECT("_"&amp;_xlfn.XLOOKUP(AL$2,WatchbillMONTHLY!$A$37:$U$37,OFFSET(WatchbillMONTHLY!$A$37:$U$37,1,2))))=$A17,_xlfn.XLOOKUP(AL$2,WatchbillMONTHLY!$A$37:$U$37,OFFSET(WatchbillMONTHLY!$A$37:$U$37,1,2)),FALSE),TRUE,FALSE)),
IF(_xlfn.XLOOKUP(AL$2,WatchbillMONTHLY!$A$54:$U$54,OFFSET(WatchbillMONTHLY!$A$54:$U$54,1,2))=IF(_xlfn.XLOOKUP($A17,INDIRECT("_"&amp;_xlfn.XLOOKUP(AL$2,WatchbillMONTHLY!$A$54:$U$54,OFFSET(WatchbillMONTHLY!$A$54:$U$54,1,2))),INDIRECT("_"&amp;_xlfn.XLOOKUP(AL$2,WatchbillMONTHLY!$A$54:$U$54,OFFSET(WatchbillMONTHLY!$A$54:$U$54,1,2))))=$A17,_xlfn.XLOOKUP(AL$2,WatchbillMONTHLY!$A$54:$U$54,OFFSET(WatchbillMONTHLY!$A$54:$U$54,1,2)),FALSE),TRUE,FALSE)),
IF(_xlfn.XLOOKUP(AL$2,WatchbillMONTHLY!$A$71:$U$71,OFFSET(WatchbillMONTHLY!$A$71:$U$71,1,2))=IF(_xlfn.XLOOKUP($A17,INDIRECT("_"&amp;_xlfn.XLOOKUP(AL$2,WatchbillMONTHLY!$A$71:$U$71,OFFSET(WatchbillMONTHLY!$A$71:$U$71,1,2))),INDIRECT("_"&amp;_xlfn.XLOOKUP(AL$2,WatchbillMONTHLY!$A$71:$U$71,OFFSET(WatchbillMONTHLY!$A$71:$U$71,1,2))))=$A17,_xlfn.XLOOKUP(AL$2,WatchbillMONTHLY!$A$71:$U$71,OFFSET(WatchbillMONTHLY!$A$71:$U$71,1,2)),FALSE),TRUE,FALSE)),
IF(_xlfn.XLOOKUP(AL$2,WatchbillMONTHLY!$A$88:$U$88,OFFSET(WatchbillMONTHLY!$A$88:$U$88,1,2))=IF(_xlfn.XLOOKUP($A17,INDIRECT("_"&amp;_xlfn.XLOOKUP(AL$2,WatchbillMONTHLY!$A$88:$U$88,OFFSET(WatchbillMONTHLY!$A$88:$U$88,1,2))),INDIRECT("_"&amp;_xlfn.XLOOKUP(AL$2,WatchbillMONTHLY!$A$88:$U$88,OFFSET(WatchbillMONTHLY!$A$88:$U$88,1,2))))=$A17,_xlfn.XLOOKUP(AL$2,WatchbillMONTHLY!$A$88:$U$88,OFFSET(WatchbillMONTHLY!$A$88:$U$88,1,2)),FALSE),TRUE,FALSE)),
FALSE),FALSE)</f>
        <v>0</v>
      </c>
      <c r="AM17" s="209" t="b" cm="1">
        <f t="array" aca="1" ref="AM17" ca="1">IF(AND($A17 &gt; 0, F17 &gt; 0,AM$2&lt;MiscFormulas!$A$5+1),
_xlfn.IFNA(
_xlfn.IFNA(
_xlfn.IFNA(
_xlfn.IFNA(
_xlfn.IFNA(
_xlfn.IFNA(
IF(_xlfn.XLOOKUP(AM$2,WatchbillMONTHLY!$A$3:$U$3,OFFSET(WatchbillMONTHLY!$A$3:$U$3,1,2))=IF(_xlfn.XLOOKUP($A17,INDIRECT("_"&amp;_xlfn.XLOOKUP(AM$2,WatchbillMONTHLY!$A$3:$U$3,OFFSET(WatchbillMONTHLY!$A$3:$U$3,1,2))),INDIRECT("_"&amp;_xlfn.XLOOKUP(AM$2,WatchbillMONTHLY!$A$3:$U$3,OFFSET(WatchbillMONTHLY!$A$3:$U$3,1,2))))=$A17,_xlfn.XLOOKUP(AM$2,WatchbillMONTHLY!$A$3:$U$3,OFFSET(WatchbillMONTHLY!$A$3:$U$3,1,2)),FALSE),TRUE,FALSE),
IF(_xlfn.XLOOKUP(AM$2,WatchbillMONTHLY!$A$20:$U$20,OFFSET(WatchbillMONTHLY!$A$20:$U$20,1,2))=IF(_xlfn.XLOOKUP($A17,INDIRECT("_"&amp;_xlfn.XLOOKUP(AM$2,WatchbillMONTHLY!$A$20:$U$20,OFFSET(WatchbillMONTHLY!$A$20:$U$20,1,2))),INDIRECT("_"&amp;_xlfn.XLOOKUP(AM$2,WatchbillMONTHLY!$A$20:$U$20,OFFSET(WatchbillMONTHLY!$A$20:$U$20,1,2))))=$A17,_xlfn.XLOOKUP(AM$2,WatchbillMONTHLY!$A$20:$U$20,OFFSET(WatchbillMONTHLY!$A$20:$U$20,1,2)),FALSE),TRUE,FALSE)),
IF(_xlfn.XLOOKUP(AM$2,WatchbillMONTHLY!$A$37:$U$37,OFFSET(WatchbillMONTHLY!$A$37:$U$37,1,2))=IF(_xlfn.XLOOKUP($A17,INDIRECT("_"&amp;_xlfn.XLOOKUP(AM$2,WatchbillMONTHLY!$A$37:$U$37,OFFSET(WatchbillMONTHLY!$A$37:$U$37,1,2))),INDIRECT("_"&amp;_xlfn.XLOOKUP(AM$2,WatchbillMONTHLY!$A$37:$U$37,OFFSET(WatchbillMONTHLY!$A$37:$U$37,1,2))))=$A17,_xlfn.XLOOKUP(AM$2,WatchbillMONTHLY!$A$37:$U$37,OFFSET(WatchbillMONTHLY!$A$37:$U$37,1,2)),FALSE),TRUE,FALSE)),
IF(_xlfn.XLOOKUP(AM$2,WatchbillMONTHLY!$A$54:$U$54,OFFSET(WatchbillMONTHLY!$A$54:$U$54,1,2))=IF(_xlfn.XLOOKUP($A17,INDIRECT("_"&amp;_xlfn.XLOOKUP(AM$2,WatchbillMONTHLY!$A$54:$U$54,OFFSET(WatchbillMONTHLY!$A$54:$U$54,1,2))),INDIRECT("_"&amp;_xlfn.XLOOKUP(AM$2,WatchbillMONTHLY!$A$54:$U$54,OFFSET(WatchbillMONTHLY!$A$54:$U$54,1,2))))=$A17,_xlfn.XLOOKUP(AM$2,WatchbillMONTHLY!$A$54:$U$54,OFFSET(WatchbillMONTHLY!$A$54:$U$54,1,2)),FALSE),TRUE,FALSE)),
IF(_xlfn.XLOOKUP(AM$2,WatchbillMONTHLY!$A$71:$U$71,OFFSET(WatchbillMONTHLY!$A$71:$U$71,1,2))=IF(_xlfn.XLOOKUP($A17,INDIRECT("_"&amp;_xlfn.XLOOKUP(AM$2,WatchbillMONTHLY!$A$71:$U$71,OFFSET(WatchbillMONTHLY!$A$71:$U$71,1,2))),INDIRECT("_"&amp;_xlfn.XLOOKUP(AM$2,WatchbillMONTHLY!$A$71:$U$71,OFFSET(WatchbillMONTHLY!$A$71:$U$71,1,2))))=$A17,_xlfn.XLOOKUP(AM$2,WatchbillMONTHLY!$A$71:$U$71,OFFSET(WatchbillMONTHLY!$A$71:$U$71,1,2)),FALSE),TRUE,FALSE)),
IF(_xlfn.XLOOKUP(AM$2,WatchbillMONTHLY!$A$88:$U$88,OFFSET(WatchbillMONTHLY!$A$88:$U$88,1,2))=IF(_xlfn.XLOOKUP($A17,INDIRECT("_"&amp;_xlfn.XLOOKUP(AM$2,WatchbillMONTHLY!$A$88:$U$88,OFFSET(WatchbillMONTHLY!$A$88:$U$88,1,2))),INDIRECT("_"&amp;_xlfn.XLOOKUP(AM$2,WatchbillMONTHLY!$A$88:$U$88,OFFSET(WatchbillMONTHLY!$A$88:$U$88,1,2))))=$A17,_xlfn.XLOOKUP(AM$2,WatchbillMONTHLY!$A$88:$U$88,OFFSET(WatchbillMONTHLY!$A$88:$U$88,1,2)),FALSE),TRUE,FALSE)),
FALSE),FALSE)</f>
        <v>0</v>
      </c>
      <c r="AN17" s="209" t="b" cm="1">
        <f t="array" aca="1" ref="AN17" ca="1">IF(AND($A17 &gt; 0, G17 &gt; 0,AN$2&lt;MiscFormulas!$A$5+1),
_xlfn.IFNA(
_xlfn.IFNA(
_xlfn.IFNA(
_xlfn.IFNA(
_xlfn.IFNA(
_xlfn.IFNA(
IF(_xlfn.XLOOKUP(AN$2,WatchbillMONTHLY!$A$3:$U$3,OFFSET(WatchbillMONTHLY!$A$3:$U$3,1,2))=IF(_xlfn.XLOOKUP($A17,INDIRECT("_"&amp;_xlfn.XLOOKUP(AN$2,WatchbillMONTHLY!$A$3:$U$3,OFFSET(WatchbillMONTHLY!$A$3:$U$3,1,2))),INDIRECT("_"&amp;_xlfn.XLOOKUP(AN$2,WatchbillMONTHLY!$A$3:$U$3,OFFSET(WatchbillMONTHLY!$A$3:$U$3,1,2))))=$A17,_xlfn.XLOOKUP(AN$2,WatchbillMONTHLY!$A$3:$U$3,OFFSET(WatchbillMONTHLY!$A$3:$U$3,1,2)),FALSE),TRUE,FALSE),
IF(_xlfn.XLOOKUP(AN$2,WatchbillMONTHLY!$A$20:$U$20,OFFSET(WatchbillMONTHLY!$A$20:$U$20,1,2))=IF(_xlfn.XLOOKUP($A17,INDIRECT("_"&amp;_xlfn.XLOOKUP(AN$2,WatchbillMONTHLY!$A$20:$U$20,OFFSET(WatchbillMONTHLY!$A$20:$U$20,1,2))),INDIRECT("_"&amp;_xlfn.XLOOKUP(AN$2,WatchbillMONTHLY!$A$20:$U$20,OFFSET(WatchbillMONTHLY!$A$20:$U$20,1,2))))=$A17,_xlfn.XLOOKUP(AN$2,WatchbillMONTHLY!$A$20:$U$20,OFFSET(WatchbillMONTHLY!$A$20:$U$20,1,2)),FALSE),TRUE,FALSE)),
IF(_xlfn.XLOOKUP(AN$2,WatchbillMONTHLY!$A$37:$U$37,OFFSET(WatchbillMONTHLY!$A$37:$U$37,1,2))=IF(_xlfn.XLOOKUP($A17,INDIRECT("_"&amp;_xlfn.XLOOKUP(AN$2,WatchbillMONTHLY!$A$37:$U$37,OFFSET(WatchbillMONTHLY!$A$37:$U$37,1,2))),INDIRECT("_"&amp;_xlfn.XLOOKUP(AN$2,WatchbillMONTHLY!$A$37:$U$37,OFFSET(WatchbillMONTHLY!$A$37:$U$37,1,2))))=$A17,_xlfn.XLOOKUP(AN$2,WatchbillMONTHLY!$A$37:$U$37,OFFSET(WatchbillMONTHLY!$A$37:$U$37,1,2)),FALSE),TRUE,FALSE)),
IF(_xlfn.XLOOKUP(AN$2,WatchbillMONTHLY!$A$54:$U$54,OFFSET(WatchbillMONTHLY!$A$54:$U$54,1,2))=IF(_xlfn.XLOOKUP($A17,INDIRECT("_"&amp;_xlfn.XLOOKUP(AN$2,WatchbillMONTHLY!$A$54:$U$54,OFFSET(WatchbillMONTHLY!$A$54:$U$54,1,2))),INDIRECT("_"&amp;_xlfn.XLOOKUP(AN$2,WatchbillMONTHLY!$A$54:$U$54,OFFSET(WatchbillMONTHLY!$A$54:$U$54,1,2))))=$A17,_xlfn.XLOOKUP(AN$2,WatchbillMONTHLY!$A$54:$U$54,OFFSET(WatchbillMONTHLY!$A$54:$U$54,1,2)),FALSE),TRUE,FALSE)),
IF(_xlfn.XLOOKUP(AN$2,WatchbillMONTHLY!$A$71:$U$71,OFFSET(WatchbillMONTHLY!$A$71:$U$71,1,2))=IF(_xlfn.XLOOKUP($A17,INDIRECT("_"&amp;_xlfn.XLOOKUP(AN$2,WatchbillMONTHLY!$A$71:$U$71,OFFSET(WatchbillMONTHLY!$A$71:$U$71,1,2))),INDIRECT("_"&amp;_xlfn.XLOOKUP(AN$2,WatchbillMONTHLY!$A$71:$U$71,OFFSET(WatchbillMONTHLY!$A$71:$U$71,1,2))))=$A17,_xlfn.XLOOKUP(AN$2,WatchbillMONTHLY!$A$71:$U$71,OFFSET(WatchbillMONTHLY!$A$71:$U$71,1,2)),FALSE),TRUE,FALSE)),
IF(_xlfn.XLOOKUP(AN$2,WatchbillMONTHLY!$A$88:$U$88,OFFSET(WatchbillMONTHLY!$A$88:$U$88,1,2))=IF(_xlfn.XLOOKUP($A17,INDIRECT("_"&amp;_xlfn.XLOOKUP(AN$2,WatchbillMONTHLY!$A$88:$U$88,OFFSET(WatchbillMONTHLY!$A$88:$U$88,1,2))),INDIRECT("_"&amp;_xlfn.XLOOKUP(AN$2,WatchbillMONTHLY!$A$88:$U$88,OFFSET(WatchbillMONTHLY!$A$88:$U$88,1,2))))=$A17,_xlfn.XLOOKUP(AN$2,WatchbillMONTHLY!$A$88:$U$88,OFFSET(WatchbillMONTHLY!$A$88:$U$88,1,2)),FALSE),TRUE,FALSE)),
FALSE),FALSE)</f>
        <v>0</v>
      </c>
      <c r="AO17" s="209" t="b" cm="1">
        <f t="array" aca="1" ref="AO17" ca="1">IF(AND($A17 &gt; 0, H17 &gt; 0,AO$2&lt;MiscFormulas!$A$5+1),
_xlfn.IFNA(
_xlfn.IFNA(
_xlfn.IFNA(
_xlfn.IFNA(
_xlfn.IFNA(
_xlfn.IFNA(
IF(_xlfn.XLOOKUP(AO$2,WatchbillMONTHLY!$A$3:$U$3,OFFSET(WatchbillMONTHLY!$A$3:$U$3,1,2))=IF(_xlfn.XLOOKUP($A17,INDIRECT("_"&amp;_xlfn.XLOOKUP(AO$2,WatchbillMONTHLY!$A$3:$U$3,OFFSET(WatchbillMONTHLY!$A$3:$U$3,1,2))),INDIRECT("_"&amp;_xlfn.XLOOKUP(AO$2,WatchbillMONTHLY!$A$3:$U$3,OFFSET(WatchbillMONTHLY!$A$3:$U$3,1,2))))=$A17,_xlfn.XLOOKUP(AO$2,WatchbillMONTHLY!$A$3:$U$3,OFFSET(WatchbillMONTHLY!$A$3:$U$3,1,2)),FALSE),TRUE,FALSE),
IF(_xlfn.XLOOKUP(AO$2,WatchbillMONTHLY!$A$20:$U$20,OFFSET(WatchbillMONTHLY!$A$20:$U$20,1,2))=IF(_xlfn.XLOOKUP($A17,INDIRECT("_"&amp;_xlfn.XLOOKUP(AO$2,WatchbillMONTHLY!$A$20:$U$20,OFFSET(WatchbillMONTHLY!$A$20:$U$20,1,2))),INDIRECT("_"&amp;_xlfn.XLOOKUP(AO$2,WatchbillMONTHLY!$A$20:$U$20,OFFSET(WatchbillMONTHLY!$A$20:$U$20,1,2))))=$A17,_xlfn.XLOOKUP(AO$2,WatchbillMONTHLY!$A$20:$U$20,OFFSET(WatchbillMONTHLY!$A$20:$U$20,1,2)),FALSE),TRUE,FALSE)),
IF(_xlfn.XLOOKUP(AO$2,WatchbillMONTHLY!$A$37:$U$37,OFFSET(WatchbillMONTHLY!$A$37:$U$37,1,2))=IF(_xlfn.XLOOKUP($A17,INDIRECT("_"&amp;_xlfn.XLOOKUP(AO$2,WatchbillMONTHLY!$A$37:$U$37,OFFSET(WatchbillMONTHLY!$A$37:$U$37,1,2))),INDIRECT("_"&amp;_xlfn.XLOOKUP(AO$2,WatchbillMONTHLY!$A$37:$U$37,OFFSET(WatchbillMONTHLY!$A$37:$U$37,1,2))))=$A17,_xlfn.XLOOKUP(AO$2,WatchbillMONTHLY!$A$37:$U$37,OFFSET(WatchbillMONTHLY!$A$37:$U$37,1,2)),FALSE),TRUE,FALSE)),
IF(_xlfn.XLOOKUP(AO$2,WatchbillMONTHLY!$A$54:$U$54,OFFSET(WatchbillMONTHLY!$A$54:$U$54,1,2))=IF(_xlfn.XLOOKUP($A17,INDIRECT("_"&amp;_xlfn.XLOOKUP(AO$2,WatchbillMONTHLY!$A$54:$U$54,OFFSET(WatchbillMONTHLY!$A$54:$U$54,1,2))),INDIRECT("_"&amp;_xlfn.XLOOKUP(AO$2,WatchbillMONTHLY!$A$54:$U$54,OFFSET(WatchbillMONTHLY!$A$54:$U$54,1,2))))=$A17,_xlfn.XLOOKUP(AO$2,WatchbillMONTHLY!$A$54:$U$54,OFFSET(WatchbillMONTHLY!$A$54:$U$54,1,2)),FALSE),TRUE,FALSE)),
IF(_xlfn.XLOOKUP(AO$2,WatchbillMONTHLY!$A$71:$U$71,OFFSET(WatchbillMONTHLY!$A$71:$U$71,1,2))=IF(_xlfn.XLOOKUP($A17,INDIRECT("_"&amp;_xlfn.XLOOKUP(AO$2,WatchbillMONTHLY!$A$71:$U$71,OFFSET(WatchbillMONTHLY!$A$71:$U$71,1,2))),INDIRECT("_"&amp;_xlfn.XLOOKUP(AO$2,WatchbillMONTHLY!$A$71:$U$71,OFFSET(WatchbillMONTHLY!$A$71:$U$71,1,2))))=$A17,_xlfn.XLOOKUP(AO$2,WatchbillMONTHLY!$A$71:$U$71,OFFSET(WatchbillMONTHLY!$A$71:$U$71,1,2)),FALSE),TRUE,FALSE)),
IF(_xlfn.XLOOKUP(AO$2,WatchbillMONTHLY!$A$88:$U$88,OFFSET(WatchbillMONTHLY!$A$88:$U$88,1,2))=IF(_xlfn.XLOOKUP($A17,INDIRECT("_"&amp;_xlfn.XLOOKUP(AO$2,WatchbillMONTHLY!$A$88:$U$88,OFFSET(WatchbillMONTHLY!$A$88:$U$88,1,2))),INDIRECT("_"&amp;_xlfn.XLOOKUP(AO$2,WatchbillMONTHLY!$A$88:$U$88,OFFSET(WatchbillMONTHLY!$A$88:$U$88,1,2))))=$A17,_xlfn.XLOOKUP(AO$2,WatchbillMONTHLY!$A$88:$U$88,OFFSET(WatchbillMONTHLY!$A$88:$U$88,1,2)),FALSE),TRUE,FALSE)),
FALSE),FALSE)</f>
        <v>0</v>
      </c>
      <c r="AP17" s="209" t="b" cm="1">
        <f t="array" aca="1" ref="AP17" ca="1">IF(AND($A17 &gt; 0, I17 &gt; 0,AP$2&lt;MiscFormulas!$A$5+1),
_xlfn.IFNA(
_xlfn.IFNA(
_xlfn.IFNA(
_xlfn.IFNA(
_xlfn.IFNA(
_xlfn.IFNA(
IF(_xlfn.XLOOKUP(AP$2,WatchbillMONTHLY!$A$3:$U$3,OFFSET(WatchbillMONTHLY!$A$3:$U$3,1,2))=IF(_xlfn.XLOOKUP($A17,INDIRECT("_"&amp;_xlfn.XLOOKUP(AP$2,WatchbillMONTHLY!$A$3:$U$3,OFFSET(WatchbillMONTHLY!$A$3:$U$3,1,2))),INDIRECT("_"&amp;_xlfn.XLOOKUP(AP$2,WatchbillMONTHLY!$A$3:$U$3,OFFSET(WatchbillMONTHLY!$A$3:$U$3,1,2))))=$A17,_xlfn.XLOOKUP(AP$2,WatchbillMONTHLY!$A$3:$U$3,OFFSET(WatchbillMONTHLY!$A$3:$U$3,1,2)),FALSE),TRUE,FALSE),
IF(_xlfn.XLOOKUP(AP$2,WatchbillMONTHLY!$A$20:$U$20,OFFSET(WatchbillMONTHLY!$A$20:$U$20,1,2))=IF(_xlfn.XLOOKUP($A17,INDIRECT("_"&amp;_xlfn.XLOOKUP(AP$2,WatchbillMONTHLY!$A$20:$U$20,OFFSET(WatchbillMONTHLY!$A$20:$U$20,1,2))),INDIRECT("_"&amp;_xlfn.XLOOKUP(AP$2,WatchbillMONTHLY!$A$20:$U$20,OFFSET(WatchbillMONTHLY!$A$20:$U$20,1,2))))=$A17,_xlfn.XLOOKUP(AP$2,WatchbillMONTHLY!$A$20:$U$20,OFFSET(WatchbillMONTHLY!$A$20:$U$20,1,2)),FALSE),TRUE,FALSE)),
IF(_xlfn.XLOOKUP(AP$2,WatchbillMONTHLY!$A$37:$U$37,OFFSET(WatchbillMONTHLY!$A$37:$U$37,1,2))=IF(_xlfn.XLOOKUP($A17,INDIRECT("_"&amp;_xlfn.XLOOKUP(AP$2,WatchbillMONTHLY!$A$37:$U$37,OFFSET(WatchbillMONTHLY!$A$37:$U$37,1,2))),INDIRECT("_"&amp;_xlfn.XLOOKUP(AP$2,WatchbillMONTHLY!$A$37:$U$37,OFFSET(WatchbillMONTHLY!$A$37:$U$37,1,2))))=$A17,_xlfn.XLOOKUP(AP$2,WatchbillMONTHLY!$A$37:$U$37,OFFSET(WatchbillMONTHLY!$A$37:$U$37,1,2)),FALSE),TRUE,FALSE)),
IF(_xlfn.XLOOKUP(AP$2,WatchbillMONTHLY!$A$54:$U$54,OFFSET(WatchbillMONTHLY!$A$54:$U$54,1,2))=IF(_xlfn.XLOOKUP($A17,INDIRECT("_"&amp;_xlfn.XLOOKUP(AP$2,WatchbillMONTHLY!$A$54:$U$54,OFFSET(WatchbillMONTHLY!$A$54:$U$54,1,2))),INDIRECT("_"&amp;_xlfn.XLOOKUP(AP$2,WatchbillMONTHLY!$A$54:$U$54,OFFSET(WatchbillMONTHLY!$A$54:$U$54,1,2))))=$A17,_xlfn.XLOOKUP(AP$2,WatchbillMONTHLY!$A$54:$U$54,OFFSET(WatchbillMONTHLY!$A$54:$U$54,1,2)),FALSE),TRUE,FALSE)),
IF(_xlfn.XLOOKUP(AP$2,WatchbillMONTHLY!$A$71:$U$71,OFFSET(WatchbillMONTHLY!$A$71:$U$71,1,2))=IF(_xlfn.XLOOKUP($A17,INDIRECT("_"&amp;_xlfn.XLOOKUP(AP$2,WatchbillMONTHLY!$A$71:$U$71,OFFSET(WatchbillMONTHLY!$A$71:$U$71,1,2))),INDIRECT("_"&amp;_xlfn.XLOOKUP(AP$2,WatchbillMONTHLY!$A$71:$U$71,OFFSET(WatchbillMONTHLY!$A$71:$U$71,1,2))))=$A17,_xlfn.XLOOKUP(AP$2,WatchbillMONTHLY!$A$71:$U$71,OFFSET(WatchbillMONTHLY!$A$71:$U$71,1,2)),FALSE),TRUE,FALSE)),
IF(_xlfn.XLOOKUP(AP$2,WatchbillMONTHLY!$A$88:$U$88,OFFSET(WatchbillMONTHLY!$A$88:$U$88,1,2))=IF(_xlfn.XLOOKUP($A17,INDIRECT("_"&amp;_xlfn.XLOOKUP(AP$2,WatchbillMONTHLY!$A$88:$U$88,OFFSET(WatchbillMONTHLY!$A$88:$U$88,1,2))),INDIRECT("_"&amp;_xlfn.XLOOKUP(AP$2,WatchbillMONTHLY!$A$88:$U$88,OFFSET(WatchbillMONTHLY!$A$88:$U$88,1,2))))=$A17,_xlfn.XLOOKUP(AP$2,WatchbillMONTHLY!$A$88:$U$88,OFFSET(WatchbillMONTHLY!$A$88:$U$88,1,2)),FALSE),TRUE,FALSE)),
FALSE),FALSE)</f>
        <v>0</v>
      </c>
      <c r="AQ17" s="209" t="b" cm="1">
        <f t="array" aca="1" ref="AQ17" ca="1">IF(AND($A17 &gt; 0, J17 &gt; 0,AQ$2&lt;MiscFormulas!$A$5+1),
_xlfn.IFNA(
_xlfn.IFNA(
_xlfn.IFNA(
_xlfn.IFNA(
_xlfn.IFNA(
_xlfn.IFNA(
IF(_xlfn.XLOOKUP(AQ$2,WatchbillMONTHLY!$A$3:$U$3,OFFSET(WatchbillMONTHLY!$A$3:$U$3,1,2))=IF(_xlfn.XLOOKUP($A17,INDIRECT("_"&amp;_xlfn.XLOOKUP(AQ$2,WatchbillMONTHLY!$A$3:$U$3,OFFSET(WatchbillMONTHLY!$A$3:$U$3,1,2))),INDIRECT("_"&amp;_xlfn.XLOOKUP(AQ$2,WatchbillMONTHLY!$A$3:$U$3,OFFSET(WatchbillMONTHLY!$A$3:$U$3,1,2))))=$A17,_xlfn.XLOOKUP(AQ$2,WatchbillMONTHLY!$A$3:$U$3,OFFSET(WatchbillMONTHLY!$A$3:$U$3,1,2)),FALSE),TRUE,FALSE),
IF(_xlfn.XLOOKUP(AQ$2,WatchbillMONTHLY!$A$20:$U$20,OFFSET(WatchbillMONTHLY!$A$20:$U$20,1,2))=IF(_xlfn.XLOOKUP($A17,INDIRECT("_"&amp;_xlfn.XLOOKUP(AQ$2,WatchbillMONTHLY!$A$20:$U$20,OFFSET(WatchbillMONTHLY!$A$20:$U$20,1,2))),INDIRECT("_"&amp;_xlfn.XLOOKUP(AQ$2,WatchbillMONTHLY!$A$20:$U$20,OFFSET(WatchbillMONTHLY!$A$20:$U$20,1,2))))=$A17,_xlfn.XLOOKUP(AQ$2,WatchbillMONTHLY!$A$20:$U$20,OFFSET(WatchbillMONTHLY!$A$20:$U$20,1,2)),FALSE),TRUE,FALSE)),
IF(_xlfn.XLOOKUP(AQ$2,WatchbillMONTHLY!$A$37:$U$37,OFFSET(WatchbillMONTHLY!$A$37:$U$37,1,2))=IF(_xlfn.XLOOKUP($A17,INDIRECT("_"&amp;_xlfn.XLOOKUP(AQ$2,WatchbillMONTHLY!$A$37:$U$37,OFFSET(WatchbillMONTHLY!$A$37:$U$37,1,2))),INDIRECT("_"&amp;_xlfn.XLOOKUP(AQ$2,WatchbillMONTHLY!$A$37:$U$37,OFFSET(WatchbillMONTHLY!$A$37:$U$37,1,2))))=$A17,_xlfn.XLOOKUP(AQ$2,WatchbillMONTHLY!$A$37:$U$37,OFFSET(WatchbillMONTHLY!$A$37:$U$37,1,2)),FALSE),TRUE,FALSE)),
IF(_xlfn.XLOOKUP(AQ$2,WatchbillMONTHLY!$A$54:$U$54,OFFSET(WatchbillMONTHLY!$A$54:$U$54,1,2))=IF(_xlfn.XLOOKUP($A17,INDIRECT("_"&amp;_xlfn.XLOOKUP(AQ$2,WatchbillMONTHLY!$A$54:$U$54,OFFSET(WatchbillMONTHLY!$A$54:$U$54,1,2))),INDIRECT("_"&amp;_xlfn.XLOOKUP(AQ$2,WatchbillMONTHLY!$A$54:$U$54,OFFSET(WatchbillMONTHLY!$A$54:$U$54,1,2))))=$A17,_xlfn.XLOOKUP(AQ$2,WatchbillMONTHLY!$A$54:$U$54,OFFSET(WatchbillMONTHLY!$A$54:$U$54,1,2)),FALSE),TRUE,FALSE)),
IF(_xlfn.XLOOKUP(AQ$2,WatchbillMONTHLY!$A$71:$U$71,OFFSET(WatchbillMONTHLY!$A$71:$U$71,1,2))=IF(_xlfn.XLOOKUP($A17,INDIRECT("_"&amp;_xlfn.XLOOKUP(AQ$2,WatchbillMONTHLY!$A$71:$U$71,OFFSET(WatchbillMONTHLY!$A$71:$U$71,1,2))),INDIRECT("_"&amp;_xlfn.XLOOKUP(AQ$2,WatchbillMONTHLY!$A$71:$U$71,OFFSET(WatchbillMONTHLY!$A$71:$U$71,1,2))))=$A17,_xlfn.XLOOKUP(AQ$2,WatchbillMONTHLY!$A$71:$U$71,OFFSET(WatchbillMONTHLY!$A$71:$U$71,1,2)),FALSE),TRUE,FALSE)),
IF(_xlfn.XLOOKUP(AQ$2,WatchbillMONTHLY!$A$88:$U$88,OFFSET(WatchbillMONTHLY!$A$88:$U$88,1,2))=IF(_xlfn.XLOOKUP($A17,INDIRECT("_"&amp;_xlfn.XLOOKUP(AQ$2,WatchbillMONTHLY!$A$88:$U$88,OFFSET(WatchbillMONTHLY!$A$88:$U$88,1,2))),INDIRECT("_"&amp;_xlfn.XLOOKUP(AQ$2,WatchbillMONTHLY!$A$88:$U$88,OFFSET(WatchbillMONTHLY!$A$88:$U$88,1,2))))=$A17,_xlfn.XLOOKUP(AQ$2,WatchbillMONTHLY!$A$88:$U$88,OFFSET(WatchbillMONTHLY!$A$88:$U$88,1,2)),FALSE),TRUE,FALSE)),
FALSE),FALSE)</f>
        <v>0</v>
      </c>
      <c r="AR17" s="209" t="b" cm="1">
        <f t="array" aca="1" ref="AR17" ca="1">IF(AND($A17 &gt; 0, K17 &gt; 0,AR$2&lt;MiscFormulas!$A$5+1),
_xlfn.IFNA(
_xlfn.IFNA(
_xlfn.IFNA(
_xlfn.IFNA(
_xlfn.IFNA(
_xlfn.IFNA(
IF(_xlfn.XLOOKUP(AR$2,WatchbillMONTHLY!$A$3:$U$3,OFFSET(WatchbillMONTHLY!$A$3:$U$3,1,2))=IF(_xlfn.XLOOKUP($A17,INDIRECT("_"&amp;_xlfn.XLOOKUP(AR$2,WatchbillMONTHLY!$A$3:$U$3,OFFSET(WatchbillMONTHLY!$A$3:$U$3,1,2))),INDIRECT("_"&amp;_xlfn.XLOOKUP(AR$2,WatchbillMONTHLY!$A$3:$U$3,OFFSET(WatchbillMONTHLY!$A$3:$U$3,1,2))))=$A17,_xlfn.XLOOKUP(AR$2,WatchbillMONTHLY!$A$3:$U$3,OFFSET(WatchbillMONTHLY!$A$3:$U$3,1,2)),FALSE),TRUE,FALSE),
IF(_xlfn.XLOOKUP(AR$2,WatchbillMONTHLY!$A$20:$U$20,OFFSET(WatchbillMONTHLY!$A$20:$U$20,1,2))=IF(_xlfn.XLOOKUP($A17,INDIRECT("_"&amp;_xlfn.XLOOKUP(AR$2,WatchbillMONTHLY!$A$20:$U$20,OFFSET(WatchbillMONTHLY!$A$20:$U$20,1,2))),INDIRECT("_"&amp;_xlfn.XLOOKUP(AR$2,WatchbillMONTHLY!$A$20:$U$20,OFFSET(WatchbillMONTHLY!$A$20:$U$20,1,2))))=$A17,_xlfn.XLOOKUP(AR$2,WatchbillMONTHLY!$A$20:$U$20,OFFSET(WatchbillMONTHLY!$A$20:$U$20,1,2)),FALSE),TRUE,FALSE)),
IF(_xlfn.XLOOKUP(AR$2,WatchbillMONTHLY!$A$37:$U$37,OFFSET(WatchbillMONTHLY!$A$37:$U$37,1,2))=IF(_xlfn.XLOOKUP($A17,INDIRECT("_"&amp;_xlfn.XLOOKUP(AR$2,WatchbillMONTHLY!$A$37:$U$37,OFFSET(WatchbillMONTHLY!$A$37:$U$37,1,2))),INDIRECT("_"&amp;_xlfn.XLOOKUP(AR$2,WatchbillMONTHLY!$A$37:$U$37,OFFSET(WatchbillMONTHLY!$A$37:$U$37,1,2))))=$A17,_xlfn.XLOOKUP(AR$2,WatchbillMONTHLY!$A$37:$U$37,OFFSET(WatchbillMONTHLY!$A$37:$U$37,1,2)),FALSE),TRUE,FALSE)),
IF(_xlfn.XLOOKUP(AR$2,WatchbillMONTHLY!$A$54:$U$54,OFFSET(WatchbillMONTHLY!$A$54:$U$54,1,2))=IF(_xlfn.XLOOKUP($A17,INDIRECT("_"&amp;_xlfn.XLOOKUP(AR$2,WatchbillMONTHLY!$A$54:$U$54,OFFSET(WatchbillMONTHLY!$A$54:$U$54,1,2))),INDIRECT("_"&amp;_xlfn.XLOOKUP(AR$2,WatchbillMONTHLY!$A$54:$U$54,OFFSET(WatchbillMONTHLY!$A$54:$U$54,1,2))))=$A17,_xlfn.XLOOKUP(AR$2,WatchbillMONTHLY!$A$54:$U$54,OFFSET(WatchbillMONTHLY!$A$54:$U$54,1,2)),FALSE),TRUE,FALSE)),
IF(_xlfn.XLOOKUP(AR$2,WatchbillMONTHLY!$A$71:$U$71,OFFSET(WatchbillMONTHLY!$A$71:$U$71,1,2))=IF(_xlfn.XLOOKUP($A17,INDIRECT("_"&amp;_xlfn.XLOOKUP(AR$2,WatchbillMONTHLY!$A$71:$U$71,OFFSET(WatchbillMONTHLY!$A$71:$U$71,1,2))),INDIRECT("_"&amp;_xlfn.XLOOKUP(AR$2,WatchbillMONTHLY!$A$71:$U$71,OFFSET(WatchbillMONTHLY!$A$71:$U$71,1,2))))=$A17,_xlfn.XLOOKUP(AR$2,WatchbillMONTHLY!$A$71:$U$71,OFFSET(WatchbillMONTHLY!$A$71:$U$71,1,2)),FALSE),TRUE,FALSE)),
IF(_xlfn.XLOOKUP(AR$2,WatchbillMONTHLY!$A$88:$U$88,OFFSET(WatchbillMONTHLY!$A$88:$U$88,1,2))=IF(_xlfn.XLOOKUP($A17,INDIRECT("_"&amp;_xlfn.XLOOKUP(AR$2,WatchbillMONTHLY!$A$88:$U$88,OFFSET(WatchbillMONTHLY!$A$88:$U$88,1,2))),INDIRECT("_"&amp;_xlfn.XLOOKUP(AR$2,WatchbillMONTHLY!$A$88:$U$88,OFFSET(WatchbillMONTHLY!$A$88:$U$88,1,2))))=$A17,_xlfn.XLOOKUP(AR$2,WatchbillMONTHLY!$A$88:$U$88,OFFSET(WatchbillMONTHLY!$A$88:$U$88,1,2)),FALSE),TRUE,FALSE)),
FALSE),FALSE)</f>
        <v>0</v>
      </c>
      <c r="AS17" s="209" t="b" cm="1">
        <f t="array" aca="1" ref="AS17" ca="1">IF(AND($A17 &gt; 0, L17 &gt; 0,AS$2&lt;MiscFormulas!$A$5+1),
_xlfn.IFNA(
_xlfn.IFNA(
_xlfn.IFNA(
_xlfn.IFNA(
_xlfn.IFNA(
_xlfn.IFNA(
IF(_xlfn.XLOOKUP(AS$2,WatchbillMONTHLY!$A$3:$U$3,OFFSET(WatchbillMONTHLY!$A$3:$U$3,1,2))=IF(_xlfn.XLOOKUP($A17,INDIRECT("_"&amp;_xlfn.XLOOKUP(AS$2,WatchbillMONTHLY!$A$3:$U$3,OFFSET(WatchbillMONTHLY!$A$3:$U$3,1,2))),INDIRECT("_"&amp;_xlfn.XLOOKUP(AS$2,WatchbillMONTHLY!$A$3:$U$3,OFFSET(WatchbillMONTHLY!$A$3:$U$3,1,2))))=$A17,_xlfn.XLOOKUP(AS$2,WatchbillMONTHLY!$A$3:$U$3,OFFSET(WatchbillMONTHLY!$A$3:$U$3,1,2)),FALSE),TRUE,FALSE),
IF(_xlfn.XLOOKUP(AS$2,WatchbillMONTHLY!$A$20:$U$20,OFFSET(WatchbillMONTHLY!$A$20:$U$20,1,2))=IF(_xlfn.XLOOKUP($A17,INDIRECT("_"&amp;_xlfn.XLOOKUP(AS$2,WatchbillMONTHLY!$A$20:$U$20,OFFSET(WatchbillMONTHLY!$A$20:$U$20,1,2))),INDIRECT("_"&amp;_xlfn.XLOOKUP(AS$2,WatchbillMONTHLY!$A$20:$U$20,OFFSET(WatchbillMONTHLY!$A$20:$U$20,1,2))))=$A17,_xlfn.XLOOKUP(AS$2,WatchbillMONTHLY!$A$20:$U$20,OFFSET(WatchbillMONTHLY!$A$20:$U$20,1,2)),FALSE),TRUE,FALSE)),
IF(_xlfn.XLOOKUP(AS$2,WatchbillMONTHLY!$A$37:$U$37,OFFSET(WatchbillMONTHLY!$A$37:$U$37,1,2))=IF(_xlfn.XLOOKUP($A17,INDIRECT("_"&amp;_xlfn.XLOOKUP(AS$2,WatchbillMONTHLY!$A$37:$U$37,OFFSET(WatchbillMONTHLY!$A$37:$U$37,1,2))),INDIRECT("_"&amp;_xlfn.XLOOKUP(AS$2,WatchbillMONTHLY!$A$37:$U$37,OFFSET(WatchbillMONTHLY!$A$37:$U$37,1,2))))=$A17,_xlfn.XLOOKUP(AS$2,WatchbillMONTHLY!$A$37:$U$37,OFFSET(WatchbillMONTHLY!$A$37:$U$37,1,2)),FALSE),TRUE,FALSE)),
IF(_xlfn.XLOOKUP(AS$2,WatchbillMONTHLY!$A$54:$U$54,OFFSET(WatchbillMONTHLY!$A$54:$U$54,1,2))=IF(_xlfn.XLOOKUP($A17,INDIRECT("_"&amp;_xlfn.XLOOKUP(AS$2,WatchbillMONTHLY!$A$54:$U$54,OFFSET(WatchbillMONTHLY!$A$54:$U$54,1,2))),INDIRECT("_"&amp;_xlfn.XLOOKUP(AS$2,WatchbillMONTHLY!$A$54:$U$54,OFFSET(WatchbillMONTHLY!$A$54:$U$54,1,2))))=$A17,_xlfn.XLOOKUP(AS$2,WatchbillMONTHLY!$A$54:$U$54,OFFSET(WatchbillMONTHLY!$A$54:$U$54,1,2)),FALSE),TRUE,FALSE)),
IF(_xlfn.XLOOKUP(AS$2,WatchbillMONTHLY!$A$71:$U$71,OFFSET(WatchbillMONTHLY!$A$71:$U$71,1,2))=IF(_xlfn.XLOOKUP($A17,INDIRECT("_"&amp;_xlfn.XLOOKUP(AS$2,WatchbillMONTHLY!$A$71:$U$71,OFFSET(WatchbillMONTHLY!$A$71:$U$71,1,2))),INDIRECT("_"&amp;_xlfn.XLOOKUP(AS$2,WatchbillMONTHLY!$A$71:$U$71,OFFSET(WatchbillMONTHLY!$A$71:$U$71,1,2))))=$A17,_xlfn.XLOOKUP(AS$2,WatchbillMONTHLY!$A$71:$U$71,OFFSET(WatchbillMONTHLY!$A$71:$U$71,1,2)),FALSE),TRUE,FALSE)),
IF(_xlfn.XLOOKUP(AS$2,WatchbillMONTHLY!$A$88:$U$88,OFFSET(WatchbillMONTHLY!$A$88:$U$88,1,2))=IF(_xlfn.XLOOKUP($A17,INDIRECT("_"&amp;_xlfn.XLOOKUP(AS$2,WatchbillMONTHLY!$A$88:$U$88,OFFSET(WatchbillMONTHLY!$A$88:$U$88,1,2))),INDIRECT("_"&amp;_xlfn.XLOOKUP(AS$2,WatchbillMONTHLY!$A$88:$U$88,OFFSET(WatchbillMONTHLY!$A$88:$U$88,1,2))))=$A17,_xlfn.XLOOKUP(AS$2,WatchbillMONTHLY!$A$88:$U$88,OFFSET(WatchbillMONTHLY!$A$88:$U$88,1,2)),FALSE),TRUE,FALSE)),
FALSE),FALSE)</f>
        <v>0</v>
      </c>
      <c r="AT17" s="209" t="b" cm="1">
        <f t="array" aca="1" ref="AT17" ca="1">IF(AND($A17 &gt; 0, M17 &gt; 0,AT$2&lt;MiscFormulas!$A$5+1),
_xlfn.IFNA(
_xlfn.IFNA(
_xlfn.IFNA(
_xlfn.IFNA(
_xlfn.IFNA(
_xlfn.IFNA(
IF(_xlfn.XLOOKUP(AT$2,WatchbillMONTHLY!$A$3:$U$3,OFFSET(WatchbillMONTHLY!$A$3:$U$3,1,2))=IF(_xlfn.XLOOKUP($A17,INDIRECT("_"&amp;_xlfn.XLOOKUP(AT$2,WatchbillMONTHLY!$A$3:$U$3,OFFSET(WatchbillMONTHLY!$A$3:$U$3,1,2))),INDIRECT("_"&amp;_xlfn.XLOOKUP(AT$2,WatchbillMONTHLY!$A$3:$U$3,OFFSET(WatchbillMONTHLY!$A$3:$U$3,1,2))))=$A17,_xlfn.XLOOKUP(AT$2,WatchbillMONTHLY!$A$3:$U$3,OFFSET(WatchbillMONTHLY!$A$3:$U$3,1,2)),FALSE),TRUE,FALSE),
IF(_xlfn.XLOOKUP(AT$2,WatchbillMONTHLY!$A$20:$U$20,OFFSET(WatchbillMONTHLY!$A$20:$U$20,1,2))=IF(_xlfn.XLOOKUP($A17,INDIRECT("_"&amp;_xlfn.XLOOKUP(AT$2,WatchbillMONTHLY!$A$20:$U$20,OFFSET(WatchbillMONTHLY!$A$20:$U$20,1,2))),INDIRECT("_"&amp;_xlfn.XLOOKUP(AT$2,WatchbillMONTHLY!$A$20:$U$20,OFFSET(WatchbillMONTHLY!$A$20:$U$20,1,2))))=$A17,_xlfn.XLOOKUP(AT$2,WatchbillMONTHLY!$A$20:$U$20,OFFSET(WatchbillMONTHLY!$A$20:$U$20,1,2)),FALSE),TRUE,FALSE)),
IF(_xlfn.XLOOKUP(AT$2,WatchbillMONTHLY!$A$37:$U$37,OFFSET(WatchbillMONTHLY!$A$37:$U$37,1,2))=IF(_xlfn.XLOOKUP($A17,INDIRECT("_"&amp;_xlfn.XLOOKUP(AT$2,WatchbillMONTHLY!$A$37:$U$37,OFFSET(WatchbillMONTHLY!$A$37:$U$37,1,2))),INDIRECT("_"&amp;_xlfn.XLOOKUP(AT$2,WatchbillMONTHLY!$A$37:$U$37,OFFSET(WatchbillMONTHLY!$A$37:$U$37,1,2))))=$A17,_xlfn.XLOOKUP(AT$2,WatchbillMONTHLY!$A$37:$U$37,OFFSET(WatchbillMONTHLY!$A$37:$U$37,1,2)),FALSE),TRUE,FALSE)),
IF(_xlfn.XLOOKUP(AT$2,WatchbillMONTHLY!$A$54:$U$54,OFFSET(WatchbillMONTHLY!$A$54:$U$54,1,2))=IF(_xlfn.XLOOKUP($A17,INDIRECT("_"&amp;_xlfn.XLOOKUP(AT$2,WatchbillMONTHLY!$A$54:$U$54,OFFSET(WatchbillMONTHLY!$A$54:$U$54,1,2))),INDIRECT("_"&amp;_xlfn.XLOOKUP(AT$2,WatchbillMONTHLY!$A$54:$U$54,OFFSET(WatchbillMONTHLY!$A$54:$U$54,1,2))))=$A17,_xlfn.XLOOKUP(AT$2,WatchbillMONTHLY!$A$54:$U$54,OFFSET(WatchbillMONTHLY!$A$54:$U$54,1,2)),FALSE),TRUE,FALSE)),
IF(_xlfn.XLOOKUP(AT$2,WatchbillMONTHLY!$A$71:$U$71,OFFSET(WatchbillMONTHLY!$A$71:$U$71,1,2))=IF(_xlfn.XLOOKUP($A17,INDIRECT("_"&amp;_xlfn.XLOOKUP(AT$2,WatchbillMONTHLY!$A$71:$U$71,OFFSET(WatchbillMONTHLY!$A$71:$U$71,1,2))),INDIRECT("_"&amp;_xlfn.XLOOKUP(AT$2,WatchbillMONTHLY!$A$71:$U$71,OFFSET(WatchbillMONTHLY!$A$71:$U$71,1,2))))=$A17,_xlfn.XLOOKUP(AT$2,WatchbillMONTHLY!$A$71:$U$71,OFFSET(WatchbillMONTHLY!$A$71:$U$71,1,2)),FALSE),TRUE,FALSE)),
IF(_xlfn.XLOOKUP(AT$2,WatchbillMONTHLY!$A$88:$U$88,OFFSET(WatchbillMONTHLY!$A$88:$U$88,1,2))=IF(_xlfn.XLOOKUP($A17,INDIRECT("_"&amp;_xlfn.XLOOKUP(AT$2,WatchbillMONTHLY!$A$88:$U$88,OFFSET(WatchbillMONTHLY!$A$88:$U$88,1,2))),INDIRECT("_"&amp;_xlfn.XLOOKUP(AT$2,WatchbillMONTHLY!$A$88:$U$88,OFFSET(WatchbillMONTHLY!$A$88:$U$88,1,2))))=$A17,_xlfn.XLOOKUP(AT$2,WatchbillMONTHLY!$A$88:$U$88,OFFSET(WatchbillMONTHLY!$A$88:$U$88,1,2)),FALSE),TRUE,FALSE)),
FALSE),FALSE)</f>
        <v>0</v>
      </c>
      <c r="AU17" s="209" t="b" cm="1">
        <f t="array" aca="1" ref="AU17" ca="1">IF(AND($A17 &gt; 0, N17 &gt; 0,AU$2&lt;MiscFormulas!$A$5+1),
_xlfn.IFNA(
_xlfn.IFNA(
_xlfn.IFNA(
_xlfn.IFNA(
_xlfn.IFNA(
_xlfn.IFNA(
IF(_xlfn.XLOOKUP(AU$2,WatchbillMONTHLY!$A$3:$U$3,OFFSET(WatchbillMONTHLY!$A$3:$U$3,1,2))=IF(_xlfn.XLOOKUP($A17,INDIRECT("_"&amp;_xlfn.XLOOKUP(AU$2,WatchbillMONTHLY!$A$3:$U$3,OFFSET(WatchbillMONTHLY!$A$3:$U$3,1,2))),INDIRECT("_"&amp;_xlfn.XLOOKUP(AU$2,WatchbillMONTHLY!$A$3:$U$3,OFFSET(WatchbillMONTHLY!$A$3:$U$3,1,2))))=$A17,_xlfn.XLOOKUP(AU$2,WatchbillMONTHLY!$A$3:$U$3,OFFSET(WatchbillMONTHLY!$A$3:$U$3,1,2)),FALSE),TRUE,FALSE),
IF(_xlfn.XLOOKUP(AU$2,WatchbillMONTHLY!$A$20:$U$20,OFFSET(WatchbillMONTHLY!$A$20:$U$20,1,2))=IF(_xlfn.XLOOKUP($A17,INDIRECT("_"&amp;_xlfn.XLOOKUP(AU$2,WatchbillMONTHLY!$A$20:$U$20,OFFSET(WatchbillMONTHLY!$A$20:$U$20,1,2))),INDIRECT("_"&amp;_xlfn.XLOOKUP(AU$2,WatchbillMONTHLY!$A$20:$U$20,OFFSET(WatchbillMONTHLY!$A$20:$U$20,1,2))))=$A17,_xlfn.XLOOKUP(AU$2,WatchbillMONTHLY!$A$20:$U$20,OFFSET(WatchbillMONTHLY!$A$20:$U$20,1,2)),FALSE),TRUE,FALSE)),
IF(_xlfn.XLOOKUP(AU$2,WatchbillMONTHLY!$A$37:$U$37,OFFSET(WatchbillMONTHLY!$A$37:$U$37,1,2))=IF(_xlfn.XLOOKUP($A17,INDIRECT("_"&amp;_xlfn.XLOOKUP(AU$2,WatchbillMONTHLY!$A$37:$U$37,OFFSET(WatchbillMONTHLY!$A$37:$U$37,1,2))),INDIRECT("_"&amp;_xlfn.XLOOKUP(AU$2,WatchbillMONTHLY!$A$37:$U$37,OFFSET(WatchbillMONTHLY!$A$37:$U$37,1,2))))=$A17,_xlfn.XLOOKUP(AU$2,WatchbillMONTHLY!$A$37:$U$37,OFFSET(WatchbillMONTHLY!$A$37:$U$37,1,2)),FALSE),TRUE,FALSE)),
IF(_xlfn.XLOOKUP(AU$2,WatchbillMONTHLY!$A$54:$U$54,OFFSET(WatchbillMONTHLY!$A$54:$U$54,1,2))=IF(_xlfn.XLOOKUP($A17,INDIRECT("_"&amp;_xlfn.XLOOKUP(AU$2,WatchbillMONTHLY!$A$54:$U$54,OFFSET(WatchbillMONTHLY!$A$54:$U$54,1,2))),INDIRECT("_"&amp;_xlfn.XLOOKUP(AU$2,WatchbillMONTHLY!$A$54:$U$54,OFFSET(WatchbillMONTHLY!$A$54:$U$54,1,2))))=$A17,_xlfn.XLOOKUP(AU$2,WatchbillMONTHLY!$A$54:$U$54,OFFSET(WatchbillMONTHLY!$A$54:$U$54,1,2)),FALSE),TRUE,FALSE)),
IF(_xlfn.XLOOKUP(AU$2,WatchbillMONTHLY!$A$71:$U$71,OFFSET(WatchbillMONTHLY!$A$71:$U$71,1,2))=IF(_xlfn.XLOOKUP($A17,INDIRECT("_"&amp;_xlfn.XLOOKUP(AU$2,WatchbillMONTHLY!$A$71:$U$71,OFFSET(WatchbillMONTHLY!$A$71:$U$71,1,2))),INDIRECT("_"&amp;_xlfn.XLOOKUP(AU$2,WatchbillMONTHLY!$A$71:$U$71,OFFSET(WatchbillMONTHLY!$A$71:$U$71,1,2))))=$A17,_xlfn.XLOOKUP(AU$2,WatchbillMONTHLY!$A$71:$U$71,OFFSET(WatchbillMONTHLY!$A$71:$U$71,1,2)),FALSE),TRUE,FALSE)),
IF(_xlfn.XLOOKUP(AU$2,WatchbillMONTHLY!$A$88:$U$88,OFFSET(WatchbillMONTHLY!$A$88:$U$88,1,2))=IF(_xlfn.XLOOKUP($A17,INDIRECT("_"&amp;_xlfn.XLOOKUP(AU$2,WatchbillMONTHLY!$A$88:$U$88,OFFSET(WatchbillMONTHLY!$A$88:$U$88,1,2))),INDIRECT("_"&amp;_xlfn.XLOOKUP(AU$2,WatchbillMONTHLY!$A$88:$U$88,OFFSET(WatchbillMONTHLY!$A$88:$U$88,1,2))))=$A17,_xlfn.XLOOKUP(AU$2,WatchbillMONTHLY!$A$88:$U$88,OFFSET(WatchbillMONTHLY!$A$88:$U$88,1,2)),FALSE),TRUE,FALSE)),
FALSE),FALSE)</f>
        <v>0</v>
      </c>
      <c r="AV17" s="209" t="b" cm="1">
        <f t="array" aca="1" ref="AV17" ca="1">IF(AND($A17 &gt; 0, O17 &gt; 0,AV$2&lt;MiscFormulas!$A$5+1),
_xlfn.IFNA(
_xlfn.IFNA(
_xlfn.IFNA(
_xlfn.IFNA(
_xlfn.IFNA(
_xlfn.IFNA(
IF(_xlfn.XLOOKUP(AV$2,WatchbillMONTHLY!$A$3:$U$3,OFFSET(WatchbillMONTHLY!$A$3:$U$3,1,2))=IF(_xlfn.XLOOKUP($A17,INDIRECT("_"&amp;_xlfn.XLOOKUP(AV$2,WatchbillMONTHLY!$A$3:$U$3,OFFSET(WatchbillMONTHLY!$A$3:$U$3,1,2))),INDIRECT("_"&amp;_xlfn.XLOOKUP(AV$2,WatchbillMONTHLY!$A$3:$U$3,OFFSET(WatchbillMONTHLY!$A$3:$U$3,1,2))))=$A17,_xlfn.XLOOKUP(AV$2,WatchbillMONTHLY!$A$3:$U$3,OFFSET(WatchbillMONTHLY!$A$3:$U$3,1,2)),FALSE),TRUE,FALSE),
IF(_xlfn.XLOOKUP(AV$2,WatchbillMONTHLY!$A$20:$U$20,OFFSET(WatchbillMONTHLY!$A$20:$U$20,1,2))=IF(_xlfn.XLOOKUP($A17,INDIRECT("_"&amp;_xlfn.XLOOKUP(AV$2,WatchbillMONTHLY!$A$20:$U$20,OFFSET(WatchbillMONTHLY!$A$20:$U$20,1,2))),INDIRECT("_"&amp;_xlfn.XLOOKUP(AV$2,WatchbillMONTHLY!$A$20:$U$20,OFFSET(WatchbillMONTHLY!$A$20:$U$20,1,2))))=$A17,_xlfn.XLOOKUP(AV$2,WatchbillMONTHLY!$A$20:$U$20,OFFSET(WatchbillMONTHLY!$A$20:$U$20,1,2)),FALSE),TRUE,FALSE)),
IF(_xlfn.XLOOKUP(AV$2,WatchbillMONTHLY!$A$37:$U$37,OFFSET(WatchbillMONTHLY!$A$37:$U$37,1,2))=IF(_xlfn.XLOOKUP($A17,INDIRECT("_"&amp;_xlfn.XLOOKUP(AV$2,WatchbillMONTHLY!$A$37:$U$37,OFFSET(WatchbillMONTHLY!$A$37:$U$37,1,2))),INDIRECT("_"&amp;_xlfn.XLOOKUP(AV$2,WatchbillMONTHLY!$A$37:$U$37,OFFSET(WatchbillMONTHLY!$A$37:$U$37,1,2))))=$A17,_xlfn.XLOOKUP(AV$2,WatchbillMONTHLY!$A$37:$U$37,OFFSET(WatchbillMONTHLY!$A$37:$U$37,1,2)),FALSE),TRUE,FALSE)),
IF(_xlfn.XLOOKUP(AV$2,WatchbillMONTHLY!$A$54:$U$54,OFFSET(WatchbillMONTHLY!$A$54:$U$54,1,2))=IF(_xlfn.XLOOKUP($A17,INDIRECT("_"&amp;_xlfn.XLOOKUP(AV$2,WatchbillMONTHLY!$A$54:$U$54,OFFSET(WatchbillMONTHLY!$A$54:$U$54,1,2))),INDIRECT("_"&amp;_xlfn.XLOOKUP(AV$2,WatchbillMONTHLY!$A$54:$U$54,OFFSET(WatchbillMONTHLY!$A$54:$U$54,1,2))))=$A17,_xlfn.XLOOKUP(AV$2,WatchbillMONTHLY!$A$54:$U$54,OFFSET(WatchbillMONTHLY!$A$54:$U$54,1,2)),FALSE),TRUE,FALSE)),
IF(_xlfn.XLOOKUP(AV$2,WatchbillMONTHLY!$A$71:$U$71,OFFSET(WatchbillMONTHLY!$A$71:$U$71,1,2))=IF(_xlfn.XLOOKUP($A17,INDIRECT("_"&amp;_xlfn.XLOOKUP(AV$2,WatchbillMONTHLY!$A$71:$U$71,OFFSET(WatchbillMONTHLY!$A$71:$U$71,1,2))),INDIRECT("_"&amp;_xlfn.XLOOKUP(AV$2,WatchbillMONTHLY!$A$71:$U$71,OFFSET(WatchbillMONTHLY!$A$71:$U$71,1,2))))=$A17,_xlfn.XLOOKUP(AV$2,WatchbillMONTHLY!$A$71:$U$71,OFFSET(WatchbillMONTHLY!$A$71:$U$71,1,2)),FALSE),TRUE,FALSE)),
IF(_xlfn.XLOOKUP(AV$2,WatchbillMONTHLY!$A$88:$U$88,OFFSET(WatchbillMONTHLY!$A$88:$U$88,1,2))=IF(_xlfn.XLOOKUP($A17,INDIRECT("_"&amp;_xlfn.XLOOKUP(AV$2,WatchbillMONTHLY!$A$88:$U$88,OFFSET(WatchbillMONTHLY!$A$88:$U$88,1,2))),INDIRECT("_"&amp;_xlfn.XLOOKUP(AV$2,WatchbillMONTHLY!$A$88:$U$88,OFFSET(WatchbillMONTHLY!$A$88:$U$88,1,2))))=$A17,_xlfn.XLOOKUP(AV$2,WatchbillMONTHLY!$A$88:$U$88,OFFSET(WatchbillMONTHLY!$A$88:$U$88,1,2)),FALSE),TRUE,FALSE)),
FALSE),FALSE)</f>
        <v>0</v>
      </c>
      <c r="AW17" s="209" t="b" cm="1">
        <f t="array" aca="1" ref="AW17" ca="1">IF(AND($A17 &gt; 0, P17 &gt; 0,AW$2&lt;MiscFormulas!$A$5+1),
_xlfn.IFNA(
_xlfn.IFNA(
_xlfn.IFNA(
_xlfn.IFNA(
_xlfn.IFNA(
_xlfn.IFNA(
IF(_xlfn.XLOOKUP(AW$2,WatchbillMONTHLY!$A$3:$U$3,OFFSET(WatchbillMONTHLY!$A$3:$U$3,1,2))=IF(_xlfn.XLOOKUP($A17,INDIRECT("_"&amp;_xlfn.XLOOKUP(AW$2,WatchbillMONTHLY!$A$3:$U$3,OFFSET(WatchbillMONTHLY!$A$3:$U$3,1,2))),INDIRECT("_"&amp;_xlfn.XLOOKUP(AW$2,WatchbillMONTHLY!$A$3:$U$3,OFFSET(WatchbillMONTHLY!$A$3:$U$3,1,2))))=$A17,_xlfn.XLOOKUP(AW$2,WatchbillMONTHLY!$A$3:$U$3,OFFSET(WatchbillMONTHLY!$A$3:$U$3,1,2)),FALSE),TRUE,FALSE),
IF(_xlfn.XLOOKUP(AW$2,WatchbillMONTHLY!$A$20:$U$20,OFFSET(WatchbillMONTHLY!$A$20:$U$20,1,2))=IF(_xlfn.XLOOKUP($A17,INDIRECT("_"&amp;_xlfn.XLOOKUP(AW$2,WatchbillMONTHLY!$A$20:$U$20,OFFSET(WatchbillMONTHLY!$A$20:$U$20,1,2))),INDIRECT("_"&amp;_xlfn.XLOOKUP(AW$2,WatchbillMONTHLY!$A$20:$U$20,OFFSET(WatchbillMONTHLY!$A$20:$U$20,1,2))))=$A17,_xlfn.XLOOKUP(AW$2,WatchbillMONTHLY!$A$20:$U$20,OFFSET(WatchbillMONTHLY!$A$20:$U$20,1,2)),FALSE),TRUE,FALSE)),
IF(_xlfn.XLOOKUP(AW$2,WatchbillMONTHLY!$A$37:$U$37,OFFSET(WatchbillMONTHLY!$A$37:$U$37,1,2))=IF(_xlfn.XLOOKUP($A17,INDIRECT("_"&amp;_xlfn.XLOOKUP(AW$2,WatchbillMONTHLY!$A$37:$U$37,OFFSET(WatchbillMONTHLY!$A$37:$U$37,1,2))),INDIRECT("_"&amp;_xlfn.XLOOKUP(AW$2,WatchbillMONTHLY!$A$37:$U$37,OFFSET(WatchbillMONTHLY!$A$37:$U$37,1,2))))=$A17,_xlfn.XLOOKUP(AW$2,WatchbillMONTHLY!$A$37:$U$37,OFFSET(WatchbillMONTHLY!$A$37:$U$37,1,2)),FALSE),TRUE,FALSE)),
IF(_xlfn.XLOOKUP(AW$2,WatchbillMONTHLY!$A$54:$U$54,OFFSET(WatchbillMONTHLY!$A$54:$U$54,1,2))=IF(_xlfn.XLOOKUP($A17,INDIRECT("_"&amp;_xlfn.XLOOKUP(AW$2,WatchbillMONTHLY!$A$54:$U$54,OFFSET(WatchbillMONTHLY!$A$54:$U$54,1,2))),INDIRECT("_"&amp;_xlfn.XLOOKUP(AW$2,WatchbillMONTHLY!$A$54:$U$54,OFFSET(WatchbillMONTHLY!$A$54:$U$54,1,2))))=$A17,_xlfn.XLOOKUP(AW$2,WatchbillMONTHLY!$A$54:$U$54,OFFSET(WatchbillMONTHLY!$A$54:$U$54,1,2)),FALSE),TRUE,FALSE)),
IF(_xlfn.XLOOKUP(AW$2,WatchbillMONTHLY!$A$71:$U$71,OFFSET(WatchbillMONTHLY!$A$71:$U$71,1,2))=IF(_xlfn.XLOOKUP($A17,INDIRECT("_"&amp;_xlfn.XLOOKUP(AW$2,WatchbillMONTHLY!$A$71:$U$71,OFFSET(WatchbillMONTHLY!$A$71:$U$71,1,2))),INDIRECT("_"&amp;_xlfn.XLOOKUP(AW$2,WatchbillMONTHLY!$A$71:$U$71,OFFSET(WatchbillMONTHLY!$A$71:$U$71,1,2))))=$A17,_xlfn.XLOOKUP(AW$2,WatchbillMONTHLY!$A$71:$U$71,OFFSET(WatchbillMONTHLY!$A$71:$U$71,1,2)),FALSE),TRUE,FALSE)),
IF(_xlfn.XLOOKUP(AW$2,WatchbillMONTHLY!$A$88:$U$88,OFFSET(WatchbillMONTHLY!$A$88:$U$88,1,2))=IF(_xlfn.XLOOKUP($A17,INDIRECT("_"&amp;_xlfn.XLOOKUP(AW$2,WatchbillMONTHLY!$A$88:$U$88,OFFSET(WatchbillMONTHLY!$A$88:$U$88,1,2))),INDIRECT("_"&amp;_xlfn.XLOOKUP(AW$2,WatchbillMONTHLY!$A$88:$U$88,OFFSET(WatchbillMONTHLY!$A$88:$U$88,1,2))))=$A17,_xlfn.XLOOKUP(AW$2,WatchbillMONTHLY!$A$88:$U$88,OFFSET(WatchbillMONTHLY!$A$88:$U$88,1,2)),FALSE),TRUE,FALSE)),
FALSE),FALSE)</f>
        <v>0</v>
      </c>
      <c r="AX17" s="209" t="b" cm="1">
        <f t="array" aca="1" ref="AX17" ca="1">IF(AND($A17 &gt; 0, Q17 &gt; 0,AX$2&lt;MiscFormulas!$A$5+1),
_xlfn.IFNA(
_xlfn.IFNA(
_xlfn.IFNA(
_xlfn.IFNA(
_xlfn.IFNA(
_xlfn.IFNA(
IF(_xlfn.XLOOKUP(AX$2,WatchbillMONTHLY!$A$3:$U$3,OFFSET(WatchbillMONTHLY!$A$3:$U$3,1,2))=IF(_xlfn.XLOOKUP($A17,INDIRECT("_"&amp;_xlfn.XLOOKUP(AX$2,WatchbillMONTHLY!$A$3:$U$3,OFFSET(WatchbillMONTHLY!$A$3:$U$3,1,2))),INDIRECT("_"&amp;_xlfn.XLOOKUP(AX$2,WatchbillMONTHLY!$A$3:$U$3,OFFSET(WatchbillMONTHLY!$A$3:$U$3,1,2))))=$A17,_xlfn.XLOOKUP(AX$2,WatchbillMONTHLY!$A$3:$U$3,OFFSET(WatchbillMONTHLY!$A$3:$U$3,1,2)),FALSE),TRUE,FALSE),
IF(_xlfn.XLOOKUP(AX$2,WatchbillMONTHLY!$A$20:$U$20,OFFSET(WatchbillMONTHLY!$A$20:$U$20,1,2))=IF(_xlfn.XLOOKUP($A17,INDIRECT("_"&amp;_xlfn.XLOOKUP(AX$2,WatchbillMONTHLY!$A$20:$U$20,OFFSET(WatchbillMONTHLY!$A$20:$U$20,1,2))),INDIRECT("_"&amp;_xlfn.XLOOKUP(AX$2,WatchbillMONTHLY!$A$20:$U$20,OFFSET(WatchbillMONTHLY!$A$20:$U$20,1,2))))=$A17,_xlfn.XLOOKUP(AX$2,WatchbillMONTHLY!$A$20:$U$20,OFFSET(WatchbillMONTHLY!$A$20:$U$20,1,2)),FALSE),TRUE,FALSE)),
IF(_xlfn.XLOOKUP(AX$2,WatchbillMONTHLY!$A$37:$U$37,OFFSET(WatchbillMONTHLY!$A$37:$U$37,1,2))=IF(_xlfn.XLOOKUP($A17,INDIRECT("_"&amp;_xlfn.XLOOKUP(AX$2,WatchbillMONTHLY!$A$37:$U$37,OFFSET(WatchbillMONTHLY!$A$37:$U$37,1,2))),INDIRECT("_"&amp;_xlfn.XLOOKUP(AX$2,WatchbillMONTHLY!$A$37:$U$37,OFFSET(WatchbillMONTHLY!$A$37:$U$37,1,2))))=$A17,_xlfn.XLOOKUP(AX$2,WatchbillMONTHLY!$A$37:$U$37,OFFSET(WatchbillMONTHLY!$A$37:$U$37,1,2)),FALSE),TRUE,FALSE)),
IF(_xlfn.XLOOKUP(AX$2,WatchbillMONTHLY!$A$54:$U$54,OFFSET(WatchbillMONTHLY!$A$54:$U$54,1,2))=IF(_xlfn.XLOOKUP($A17,INDIRECT("_"&amp;_xlfn.XLOOKUP(AX$2,WatchbillMONTHLY!$A$54:$U$54,OFFSET(WatchbillMONTHLY!$A$54:$U$54,1,2))),INDIRECT("_"&amp;_xlfn.XLOOKUP(AX$2,WatchbillMONTHLY!$A$54:$U$54,OFFSET(WatchbillMONTHLY!$A$54:$U$54,1,2))))=$A17,_xlfn.XLOOKUP(AX$2,WatchbillMONTHLY!$A$54:$U$54,OFFSET(WatchbillMONTHLY!$A$54:$U$54,1,2)),FALSE),TRUE,FALSE)),
IF(_xlfn.XLOOKUP(AX$2,WatchbillMONTHLY!$A$71:$U$71,OFFSET(WatchbillMONTHLY!$A$71:$U$71,1,2))=IF(_xlfn.XLOOKUP($A17,INDIRECT("_"&amp;_xlfn.XLOOKUP(AX$2,WatchbillMONTHLY!$A$71:$U$71,OFFSET(WatchbillMONTHLY!$A$71:$U$71,1,2))),INDIRECT("_"&amp;_xlfn.XLOOKUP(AX$2,WatchbillMONTHLY!$A$71:$U$71,OFFSET(WatchbillMONTHLY!$A$71:$U$71,1,2))))=$A17,_xlfn.XLOOKUP(AX$2,WatchbillMONTHLY!$A$71:$U$71,OFFSET(WatchbillMONTHLY!$A$71:$U$71,1,2)),FALSE),TRUE,FALSE)),
IF(_xlfn.XLOOKUP(AX$2,WatchbillMONTHLY!$A$88:$U$88,OFFSET(WatchbillMONTHLY!$A$88:$U$88,1,2))=IF(_xlfn.XLOOKUP($A17,INDIRECT("_"&amp;_xlfn.XLOOKUP(AX$2,WatchbillMONTHLY!$A$88:$U$88,OFFSET(WatchbillMONTHLY!$A$88:$U$88,1,2))),INDIRECT("_"&amp;_xlfn.XLOOKUP(AX$2,WatchbillMONTHLY!$A$88:$U$88,OFFSET(WatchbillMONTHLY!$A$88:$U$88,1,2))))=$A17,_xlfn.XLOOKUP(AX$2,WatchbillMONTHLY!$A$88:$U$88,OFFSET(WatchbillMONTHLY!$A$88:$U$88,1,2)),FALSE),TRUE,FALSE)),
FALSE),FALSE)</f>
        <v>0</v>
      </c>
      <c r="AY17" s="209" t="b" cm="1">
        <f t="array" aca="1" ref="AY17" ca="1">IF(AND($A17 &gt; 0, R17 &gt; 0,AY$2&lt;MiscFormulas!$A$5+1),
_xlfn.IFNA(
_xlfn.IFNA(
_xlfn.IFNA(
_xlfn.IFNA(
_xlfn.IFNA(
_xlfn.IFNA(
IF(_xlfn.XLOOKUP(AY$2,WatchbillMONTHLY!$A$3:$U$3,OFFSET(WatchbillMONTHLY!$A$3:$U$3,1,2))=IF(_xlfn.XLOOKUP($A17,INDIRECT("_"&amp;_xlfn.XLOOKUP(AY$2,WatchbillMONTHLY!$A$3:$U$3,OFFSET(WatchbillMONTHLY!$A$3:$U$3,1,2))),INDIRECT("_"&amp;_xlfn.XLOOKUP(AY$2,WatchbillMONTHLY!$A$3:$U$3,OFFSET(WatchbillMONTHLY!$A$3:$U$3,1,2))))=$A17,_xlfn.XLOOKUP(AY$2,WatchbillMONTHLY!$A$3:$U$3,OFFSET(WatchbillMONTHLY!$A$3:$U$3,1,2)),FALSE),TRUE,FALSE),
IF(_xlfn.XLOOKUP(AY$2,WatchbillMONTHLY!$A$20:$U$20,OFFSET(WatchbillMONTHLY!$A$20:$U$20,1,2))=IF(_xlfn.XLOOKUP($A17,INDIRECT("_"&amp;_xlfn.XLOOKUP(AY$2,WatchbillMONTHLY!$A$20:$U$20,OFFSET(WatchbillMONTHLY!$A$20:$U$20,1,2))),INDIRECT("_"&amp;_xlfn.XLOOKUP(AY$2,WatchbillMONTHLY!$A$20:$U$20,OFFSET(WatchbillMONTHLY!$A$20:$U$20,1,2))))=$A17,_xlfn.XLOOKUP(AY$2,WatchbillMONTHLY!$A$20:$U$20,OFFSET(WatchbillMONTHLY!$A$20:$U$20,1,2)),FALSE),TRUE,FALSE)),
IF(_xlfn.XLOOKUP(AY$2,WatchbillMONTHLY!$A$37:$U$37,OFFSET(WatchbillMONTHLY!$A$37:$U$37,1,2))=IF(_xlfn.XLOOKUP($A17,INDIRECT("_"&amp;_xlfn.XLOOKUP(AY$2,WatchbillMONTHLY!$A$37:$U$37,OFFSET(WatchbillMONTHLY!$A$37:$U$37,1,2))),INDIRECT("_"&amp;_xlfn.XLOOKUP(AY$2,WatchbillMONTHLY!$A$37:$U$37,OFFSET(WatchbillMONTHLY!$A$37:$U$37,1,2))))=$A17,_xlfn.XLOOKUP(AY$2,WatchbillMONTHLY!$A$37:$U$37,OFFSET(WatchbillMONTHLY!$A$37:$U$37,1,2)),FALSE),TRUE,FALSE)),
IF(_xlfn.XLOOKUP(AY$2,WatchbillMONTHLY!$A$54:$U$54,OFFSET(WatchbillMONTHLY!$A$54:$U$54,1,2))=IF(_xlfn.XLOOKUP($A17,INDIRECT("_"&amp;_xlfn.XLOOKUP(AY$2,WatchbillMONTHLY!$A$54:$U$54,OFFSET(WatchbillMONTHLY!$A$54:$U$54,1,2))),INDIRECT("_"&amp;_xlfn.XLOOKUP(AY$2,WatchbillMONTHLY!$A$54:$U$54,OFFSET(WatchbillMONTHLY!$A$54:$U$54,1,2))))=$A17,_xlfn.XLOOKUP(AY$2,WatchbillMONTHLY!$A$54:$U$54,OFFSET(WatchbillMONTHLY!$A$54:$U$54,1,2)),FALSE),TRUE,FALSE)),
IF(_xlfn.XLOOKUP(AY$2,WatchbillMONTHLY!$A$71:$U$71,OFFSET(WatchbillMONTHLY!$A$71:$U$71,1,2))=IF(_xlfn.XLOOKUP($A17,INDIRECT("_"&amp;_xlfn.XLOOKUP(AY$2,WatchbillMONTHLY!$A$71:$U$71,OFFSET(WatchbillMONTHLY!$A$71:$U$71,1,2))),INDIRECT("_"&amp;_xlfn.XLOOKUP(AY$2,WatchbillMONTHLY!$A$71:$U$71,OFFSET(WatchbillMONTHLY!$A$71:$U$71,1,2))))=$A17,_xlfn.XLOOKUP(AY$2,WatchbillMONTHLY!$A$71:$U$71,OFFSET(WatchbillMONTHLY!$A$71:$U$71,1,2)),FALSE),TRUE,FALSE)),
IF(_xlfn.XLOOKUP(AY$2,WatchbillMONTHLY!$A$88:$U$88,OFFSET(WatchbillMONTHLY!$A$88:$U$88,1,2))=IF(_xlfn.XLOOKUP($A17,INDIRECT("_"&amp;_xlfn.XLOOKUP(AY$2,WatchbillMONTHLY!$A$88:$U$88,OFFSET(WatchbillMONTHLY!$A$88:$U$88,1,2))),INDIRECT("_"&amp;_xlfn.XLOOKUP(AY$2,WatchbillMONTHLY!$A$88:$U$88,OFFSET(WatchbillMONTHLY!$A$88:$U$88,1,2))))=$A17,_xlfn.XLOOKUP(AY$2,WatchbillMONTHLY!$A$88:$U$88,OFFSET(WatchbillMONTHLY!$A$88:$U$88,1,2)),FALSE),TRUE,FALSE)),
FALSE),FALSE)</f>
        <v>0</v>
      </c>
      <c r="AZ17" s="209" t="b" cm="1">
        <f t="array" aca="1" ref="AZ17" ca="1">IF(AND($A17 &gt; 0, S17 &gt; 0,AZ$2&lt;MiscFormulas!$A$5+1),
_xlfn.IFNA(
_xlfn.IFNA(
_xlfn.IFNA(
_xlfn.IFNA(
_xlfn.IFNA(
_xlfn.IFNA(
IF(_xlfn.XLOOKUP(AZ$2,WatchbillMONTHLY!$A$3:$U$3,OFFSET(WatchbillMONTHLY!$A$3:$U$3,1,2))=IF(_xlfn.XLOOKUP($A17,INDIRECT("_"&amp;_xlfn.XLOOKUP(AZ$2,WatchbillMONTHLY!$A$3:$U$3,OFFSET(WatchbillMONTHLY!$A$3:$U$3,1,2))),INDIRECT("_"&amp;_xlfn.XLOOKUP(AZ$2,WatchbillMONTHLY!$A$3:$U$3,OFFSET(WatchbillMONTHLY!$A$3:$U$3,1,2))))=$A17,_xlfn.XLOOKUP(AZ$2,WatchbillMONTHLY!$A$3:$U$3,OFFSET(WatchbillMONTHLY!$A$3:$U$3,1,2)),FALSE),TRUE,FALSE),
IF(_xlfn.XLOOKUP(AZ$2,WatchbillMONTHLY!$A$20:$U$20,OFFSET(WatchbillMONTHLY!$A$20:$U$20,1,2))=IF(_xlfn.XLOOKUP($A17,INDIRECT("_"&amp;_xlfn.XLOOKUP(AZ$2,WatchbillMONTHLY!$A$20:$U$20,OFFSET(WatchbillMONTHLY!$A$20:$U$20,1,2))),INDIRECT("_"&amp;_xlfn.XLOOKUP(AZ$2,WatchbillMONTHLY!$A$20:$U$20,OFFSET(WatchbillMONTHLY!$A$20:$U$20,1,2))))=$A17,_xlfn.XLOOKUP(AZ$2,WatchbillMONTHLY!$A$20:$U$20,OFFSET(WatchbillMONTHLY!$A$20:$U$20,1,2)),FALSE),TRUE,FALSE)),
IF(_xlfn.XLOOKUP(AZ$2,WatchbillMONTHLY!$A$37:$U$37,OFFSET(WatchbillMONTHLY!$A$37:$U$37,1,2))=IF(_xlfn.XLOOKUP($A17,INDIRECT("_"&amp;_xlfn.XLOOKUP(AZ$2,WatchbillMONTHLY!$A$37:$U$37,OFFSET(WatchbillMONTHLY!$A$37:$U$37,1,2))),INDIRECT("_"&amp;_xlfn.XLOOKUP(AZ$2,WatchbillMONTHLY!$A$37:$U$37,OFFSET(WatchbillMONTHLY!$A$37:$U$37,1,2))))=$A17,_xlfn.XLOOKUP(AZ$2,WatchbillMONTHLY!$A$37:$U$37,OFFSET(WatchbillMONTHLY!$A$37:$U$37,1,2)),FALSE),TRUE,FALSE)),
IF(_xlfn.XLOOKUP(AZ$2,WatchbillMONTHLY!$A$54:$U$54,OFFSET(WatchbillMONTHLY!$A$54:$U$54,1,2))=IF(_xlfn.XLOOKUP($A17,INDIRECT("_"&amp;_xlfn.XLOOKUP(AZ$2,WatchbillMONTHLY!$A$54:$U$54,OFFSET(WatchbillMONTHLY!$A$54:$U$54,1,2))),INDIRECT("_"&amp;_xlfn.XLOOKUP(AZ$2,WatchbillMONTHLY!$A$54:$U$54,OFFSET(WatchbillMONTHLY!$A$54:$U$54,1,2))))=$A17,_xlfn.XLOOKUP(AZ$2,WatchbillMONTHLY!$A$54:$U$54,OFFSET(WatchbillMONTHLY!$A$54:$U$54,1,2)),FALSE),TRUE,FALSE)),
IF(_xlfn.XLOOKUP(AZ$2,WatchbillMONTHLY!$A$71:$U$71,OFFSET(WatchbillMONTHLY!$A$71:$U$71,1,2))=IF(_xlfn.XLOOKUP($A17,INDIRECT("_"&amp;_xlfn.XLOOKUP(AZ$2,WatchbillMONTHLY!$A$71:$U$71,OFFSET(WatchbillMONTHLY!$A$71:$U$71,1,2))),INDIRECT("_"&amp;_xlfn.XLOOKUP(AZ$2,WatchbillMONTHLY!$A$71:$U$71,OFFSET(WatchbillMONTHLY!$A$71:$U$71,1,2))))=$A17,_xlfn.XLOOKUP(AZ$2,WatchbillMONTHLY!$A$71:$U$71,OFFSET(WatchbillMONTHLY!$A$71:$U$71,1,2)),FALSE),TRUE,FALSE)),
IF(_xlfn.XLOOKUP(AZ$2,WatchbillMONTHLY!$A$88:$U$88,OFFSET(WatchbillMONTHLY!$A$88:$U$88,1,2))=IF(_xlfn.XLOOKUP($A17,INDIRECT("_"&amp;_xlfn.XLOOKUP(AZ$2,WatchbillMONTHLY!$A$88:$U$88,OFFSET(WatchbillMONTHLY!$A$88:$U$88,1,2))),INDIRECT("_"&amp;_xlfn.XLOOKUP(AZ$2,WatchbillMONTHLY!$A$88:$U$88,OFFSET(WatchbillMONTHLY!$A$88:$U$88,1,2))))=$A17,_xlfn.XLOOKUP(AZ$2,WatchbillMONTHLY!$A$88:$U$88,OFFSET(WatchbillMONTHLY!$A$88:$U$88,1,2)),FALSE),TRUE,FALSE)),
FALSE),FALSE)</f>
        <v>0</v>
      </c>
      <c r="BA17" s="209" t="b" cm="1">
        <f t="array" aca="1" ref="BA17" ca="1">IF(AND($A17 &gt; 0, T17 &gt; 0,BA$2&lt;MiscFormulas!$A$5+1),
_xlfn.IFNA(
_xlfn.IFNA(
_xlfn.IFNA(
_xlfn.IFNA(
_xlfn.IFNA(
_xlfn.IFNA(
IF(_xlfn.XLOOKUP(BA$2,WatchbillMONTHLY!$A$3:$U$3,OFFSET(WatchbillMONTHLY!$A$3:$U$3,1,2))=IF(_xlfn.XLOOKUP($A17,INDIRECT("_"&amp;_xlfn.XLOOKUP(BA$2,WatchbillMONTHLY!$A$3:$U$3,OFFSET(WatchbillMONTHLY!$A$3:$U$3,1,2))),INDIRECT("_"&amp;_xlfn.XLOOKUP(BA$2,WatchbillMONTHLY!$A$3:$U$3,OFFSET(WatchbillMONTHLY!$A$3:$U$3,1,2))))=$A17,_xlfn.XLOOKUP(BA$2,WatchbillMONTHLY!$A$3:$U$3,OFFSET(WatchbillMONTHLY!$A$3:$U$3,1,2)),FALSE),TRUE,FALSE),
IF(_xlfn.XLOOKUP(BA$2,WatchbillMONTHLY!$A$20:$U$20,OFFSET(WatchbillMONTHLY!$A$20:$U$20,1,2))=IF(_xlfn.XLOOKUP($A17,INDIRECT("_"&amp;_xlfn.XLOOKUP(BA$2,WatchbillMONTHLY!$A$20:$U$20,OFFSET(WatchbillMONTHLY!$A$20:$U$20,1,2))),INDIRECT("_"&amp;_xlfn.XLOOKUP(BA$2,WatchbillMONTHLY!$A$20:$U$20,OFFSET(WatchbillMONTHLY!$A$20:$U$20,1,2))))=$A17,_xlfn.XLOOKUP(BA$2,WatchbillMONTHLY!$A$20:$U$20,OFFSET(WatchbillMONTHLY!$A$20:$U$20,1,2)),FALSE),TRUE,FALSE)),
IF(_xlfn.XLOOKUP(BA$2,WatchbillMONTHLY!$A$37:$U$37,OFFSET(WatchbillMONTHLY!$A$37:$U$37,1,2))=IF(_xlfn.XLOOKUP($A17,INDIRECT("_"&amp;_xlfn.XLOOKUP(BA$2,WatchbillMONTHLY!$A$37:$U$37,OFFSET(WatchbillMONTHLY!$A$37:$U$37,1,2))),INDIRECT("_"&amp;_xlfn.XLOOKUP(BA$2,WatchbillMONTHLY!$A$37:$U$37,OFFSET(WatchbillMONTHLY!$A$37:$U$37,1,2))))=$A17,_xlfn.XLOOKUP(BA$2,WatchbillMONTHLY!$A$37:$U$37,OFFSET(WatchbillMONTHLY!$A$37:$U$37,1,2)),FALSE),TRUE,FALSE)),
IF(_xlfn.XLOOKUP(BA$2,WatchbillMONTHLY!$A$54:$U$54,OFFSET(WatchbillMONTHLY!$A$54:$U$54,1,2))=IF(_xlfn.XLOOKUP($A17,INDIRECT("_"&amp;_xlfn.XLOOKUP(BA$2,WatchbillMONTHLY!$A$54:$U$54,OFFSET(WatchbillMONTHLY!$A$54:$U$54,1,2))),INDIRECT("_"&amp;_xlfn.XLOOKUP(BA$2,WatchbillMONTHLY!$A$54:$U$54,OFFSET(WatchbillMONTHLY!$A$54:$U$54,1,2))))=$A17,_xlfn.XLOOKUP(BA$2,WatchbillMONTHLY!$A$54:$U$54,OFFSET(WatchbillMONTHLY!$A$54:$U$54,1,2)),FALSE),TRUE,FALSE)),
IF(_xlfn.XLOOKUP(BA$2,WatchbillMONTHLY!$A$71:$U$71,OFFSET(WatchbillMONTHLY!$A$71:$U$71,1,2))=IF(_xlfn.XLOOKUP($A17,INDIRECT("_"&amp;_xlfn.XLOOKUP(BA$2,WatchbillMONTHLY!$A$71:$U$71,OFFSET(WatchbillMONTHLY!$A$71:$U$71,1,2))),INDIRECT("_"&amp;_xlfn.XLOOKUP(BA$2,WatchbillMONTHLY!$A$71:$U$71,OFFSET(WatchbillMONTHLY!$A$71:$U$71,1,2))))=$A17,_xlfn.XLOOKUP(BA$2,WatchbillMONTHLY!$A$71:$U$71,OFFSET(WatchbillMONTHLY!$A$71:$U$71,1,2)),FALSE),TRUE,FALSE)),
IF(_xlfn.XLOOKUP(BA$2,WatchbillMONTHLY!$A$88:$U$88,OFFSET(WatchbillMONTHLY!$A$88:$U$88,1,2))=IF(_xlfn.XLOOKUP($A17,INDIRECT("_"&amp;_xlfn.XLOOKUP(BA$2,WatchbillMONTHLY!$A$88:$U$88,OFFSET(WatchbillMONTHLY!$A$88:$U$88,1,2))),INDIRECT("_"&amp;_xlfn.XLOOKUP(BA$2,WatchbillMONTHLY!$A$88:$U$88,OFFSET(WatchbillMONTHLY!$A$88:$U$88,1,2))))=$A17,_xlfn.XLOOKUP(BA$2,WatchbillMONTHLY!$A$88:$U$88,OFFSET(WatchbillMONTHLY!$A$88:$U$88,1,2)),FALSE),TRUE,FALSE)),
FALSE),FALSE)</f>
        <v>0</v>
      </c>
      <c r="BB17" s="209" t="b" cm="1">
        <f t="array" aca="1" ref="BB17" ca="1">IF(AND($A17 &gt; 0, U17 &gt; 0,BB$2&lt;MiscFormulas!$A$5+1),
_xlfn.IFNA(
_xlfn.IFNA(
_xlfn.IFNA(
_xlfn.IFNA(
_xlfn.IFNA(
_xlfn.IFNA(
IF(_xlfn.XLOOKUP(BB$2,WatchbillMONTHLY!$A$3:$U$3,OFFSET(WatchbillMONTHLY!$A$3:$U$3,1,2))=IF(_xlfn.XLOOKUP($A17,INDIRECT("_"&amp;_xlfn.XLOOKUP(BB$2,WatchbillMONTHLY!$A$3:$U$3,OFFSET(WatchbillMONTHLY!$A$3:$U$3,1,2))),INDIRECT("_"&amp;_xlfn.XLOOKUP(BB$2,WatchbillMONTHLY!$A$3:$U$3,OFFSET(WatchbillMONTHLY!$A$3:$U$3,1,2))))=$A17,_xlfn.XLOOKUP(BB$2,WatchbillMONTHLY!$A$3:$U$3,OFFSET(WatchbillMONTHLY!$A$3:$U$3,1,2)),FALSE),TRUE,FALSE),
IF(_xlfn.XLOOKUP(BB$2,WatchbillMONTHLY!$A$20:$U$20,OFFSET(WatchbillMONTHLY!$A$20:$U$20,1,2))=IF(_xlfn.XLOOKUP($A17,INDIRECT("_"&amp;_xlfn.XLOOKUP(BB$2,WatchbillMONTHLY!$A$20:$U$20,OFFSET(WatchbillMONTHLY!$A$20:$U$20,1,2))),INDIRECT("_"&amp;_xlfn.XLOOKUP(BB$2,WatchbillMONTHLY!$A$20:$U$20,OFFSET(WatchbillMONTHLY!$A$20:$U$20,1,2))))=$A17,_xlfn.XLOOKUP(BB$2,WatchbillMONTHLY!$A$20:$U$20,OFFSET(WatchbillMONTHLY!$A$20:$U$20,1,2)),FALSE),TRUE,FALSE)),
IF(_xlfn.XLOOKUP(BB$2,WatchbillMONTHLY!$A$37:$U$37,OFFSET(WatchbillMONTHLY!$A$37:$U$37,1,2))=IF(_xlfn.XLOOKUP($A17,INDIRECT("_"&amp;_xlfn.XLOOKUP(BB$2,WatchbillMONTHLY!$A$37:$U$37,OFFSET(WatchbillMONTHLY!$A$37:$U$37,1,2))),INDIRECT("_"&amp;_xlfn.XLOOKUP(BB$2,WatchbillMONTHLY!$A$37:$U$37,OFFSET(WatchbillMONTHLY!$A$37:$U$37,1,2))))=$A17,_xlfn.XLOOKUP(BB$2,WatchbillMONTHLY!$A$37:$U$37,OFFSET(WatchbillMONTHLY!$A$37:$U$37,1,2)),FALSE),TRUE,FALSE)),
IF(_xlfn.XLOOKUP(BB$2,WatchbillMONTHLY!$A$54:$U$54,OFFSET(WatchbillMONTHLY!$A$54:$U$54,1,2))=IF(_xlfn.XLOOKUP($A17,INDIRECT("_"&amp;_xlfn.XLOOKUP(BB$2,WatchbillMONTHLY!$A$54:$U$54,OFFSET(WatchbillMONTHLY!$A$54:$U$54,1,2))),INDIRECT("_"&amp;_xlfn.XLOOKUP(BB$2,WatchbillMONTHLY!$A$54:$U$54,OFFSET(WatchbillMONTHLY!$A$54:$U$54,1,2))))=$A17,_xlfn.XLOOKUP(BB$2,WatchbillMONTHLY!$A$54:$U$54,OFFSET(WatchbillMONTHLY!$A$54:$U$54,1,2)),FALSE),TRUE,FALSE)),
IF(_xlfn.XLOOKUP(BB$2,WatchbillMONTHLY!$A$71:$U$71,OFFSET(WatchbillMONTHLY!$A$71:$U$71,1,2))=IF(_xlfn.XLOOKUP($A17,INDIRECT("_"&amp;_xlfn.XLOOKUP(BB$2,WatchbillMONTHLY!$A$71:$U$71,OFFSET(WatchbillMONTHLY!$A$71:$U$71,1,2))),INDIRECT("_"&amp;_xlfn.XLOOKUP(BB$2,WatchbillMONTHLY!$A$71:$U$71,OFFSET(WatchbillMONTHLY!$A$71:$U$71,1,2))))=$A17,_xlfn.XLOOKUP(BB$2,WatchbillMONTHLY!$A$71:$U$71,OFFSET(WatchbillMONTHLY!$A$71:$U$71,1,2)),FALSE),TRUE,FALSE)),
IF(_xlfn.XLOOKUP(BB$2,WatchbillMONTHLY!$A$88:$U$88,OFFSET(WatchbillMONTHLY!$A$88:$U$88,1,2))=IF(_xlfn.XLOOKUP($A17,INDIRECT("_"&amp;_xlfn.XLOOKUP(BB$2,WatchbillMONTHLY!$A$88:$U$88,OFFSET(WatchbillMONTHLY!$A$88:$U$88,1,2))),INDIRECT("_"&amp;_xlfn.XLOOKUP(BB$2,WatchbillMONTHLY!$A$88:$U$88,OFFSET(WatchbillMONTHLY!$A$88:$U$88,1,2))))=$A17,_xlfn.XLOOKUP(BB$2,WatchbillMONTHLY!$A$88:$U$88,OFFSET(WatchbillMONTHLY!$A$88:$U$88,1,2)),FALSE),TRUE,FALSE)),
FALSE),FALSE)</f>
        <v>0</v>
      </c>
      <c r="BC17" s="209" t="b" cm="1">
        <f t="array" aca="1" ref="BC17" ca="1">IF(AND($A17 &gt; 0, V17 &gt; 0,BC$2&lt;MiscFormulas!$A$5+1),
_xlfn.IFNA(
_xlfn.IFNA(
_xlfn.IFNA(
_xlfn.IFNA(
_xlfn.IFNA(
_xlfn.IFNA(
IF(_xlfn.XLOOKUP(BC$2,WatchbillMONTHLY!$A$3:$U$3,OFFSET(WatchbillMONTHLY!$A$3:$U$3,1,2))=IF(_xlfn.XLOOKUP($A17,INDIRECT("_"&amp;_xlfn.XLOOKUP(BC$2,WatchbillMONTHLY!$A$3:$U$3,OFFSET(WatchbillMONTHLY!$A$3:$U$3,1,2))),INDIRECT("_"&amp;_xlfn.XLOOKUP(BC$2,WatchbillMONTHLY!$A$3:$U$3,OFFSET(WatchbillMONTHLY!$A$3:$U$3,1,2))))=$A17,_xlfn.XLOOKUP(BC$2,WatchbillMONTHLY!$A$3:$U$3,OFFSET(WatchbillMONTHLY!$A$3:$U$3,1,2)),FALSE),TRUE,FALSE),
IF(_xlfn.XLOOKUP(BC$2,WatchbillMONTHLY!$A$20:$U$20,OFFSET(WatchbillMONTHLY!$A$20:$U$20,1,2))=IF(_xlfn.XLOOKUP($A17,INDIRECT("_"&amp;_xlfn.XLOOKUP(BC$2,WatchbillMONTHLY!$A$20:$U$20,OFFSET(WatchbillMONTHLY!$A$20:$U$20,1,2))),INDIRECT("_"&amp;_xlfn.XLOOKUP(BC$2,WatchbillMONTHLY!$A$20:$U$20,OFFSET(WatchbillMONTHLY!$A$20:$U$20,1,2))))=$A17,_xlfn.XLOOKUP(BC$2,WatchbillMONTHLY!$A$20:$U$20,OFFSET(WatchbillMONTHLY!$A$20:$U$20,1,2)),FALSE),TRUE,FALSE)),
IF(_xlfn.XLOOKUP(BC$2,WatchbillMONTHLY!$A$37:$U$37,OFFSET(WatchbillMONTHLY!$A$37:$U$37,1,2))=IF(_xlfn.XLOOKUP($A17,INDIRECT("_"&amp;_xlfn.XLOOKUP(BC$2,WatchbillMONTHLY!$A$37:$U$37,OFFSET(WatchbillMONTHLY!$A$37:$U$37,1,2))),INDIRECT("_"&amp;_xlfn.XLOOKUP(BC$2,WatchbillMONTHLY!$A$37:$U$37,OFFSET(WatchbillMONTHLY!$A$37:$U$37,1,2))))=$A17,_xlfn.XLOOKUP(BC$2,WatchbillMONTHLY!$A$37:$U$37,OFFSET(WatchbillMONTHLY!$A$37:$U$37,1,2)),FALSE),TRUE,FALSE)),
IF(_xlfn.XLOOKUP(BC$2,WatchbillMONTHLY!$A$54:$U$54,OFFSET(WatchbillMONTHLY!$A$54:$U$54,1,2))=IF(_xlfn.XLOOKUP($A17,INDIRECT("_"&amp;_xlfn.XLOOKUP(BC$2,WatchbillMONTHLY!$A$54:$U$54,OFFSET(WatchbillMONTHLY!$A$54:$U$54,1,2))),INDIRECT("_"&amp;_xlfn.XLOOKUP(BC$2,WatchbillMONTHLY!$A$54:$U$54,OFFSET(WatchbillMONTHLY!$A$54:$U$54,1,2))))=$A17,_xlfn.XLOOKUP(BC$2,WatchbillMONTHLY!$A$54:$U$54,OFFSET(WatchbillMONTHLY!$A$54:$U$54,1,2)),FALSE),TRUE,FALSE)),
IF(_xlfn.XLOOKUP(BC$2,WatchbillMONTHLY!$A$71:$U$71,OFFSET(WatchbillMONTHLY!$A$71:$U$71,1,2))=IF(_xlfn.XLOOKUP($A17,INDIRECT("_"&amp;_xlfn.XLOOKUP(BC$2,WatchbillMONTHLY!$A$71:$U$71,OFFSET(WatchbillMONTHLY!$A$71:$U$71,1,2))),INDIRECT("_"&amp;_xlfn.XLOOKUP(BC$2,WatchbillMONTHLY!$A$71:$U$71,OFFSET(WatchbillMONTHLY!$A$71:$U$71,1,2))))=$A17,_xlfn.XLOOKUP(BC$2,WatchbillMONTHLY!$A$71:$U$71,OFFSET(WatchbillMONTHLY!$A$71:$U$71,1,2)),FALSE),TRUE,FALSE)),
IF(_xlfn.XLOOKUP(BC$2,WatchbillMONTHLY!$A$88:$U$88,OFFSET(WatchbillMONTHLY!$A$88:$U$88,1,2))=IF(_xlfn.XLOOKUP($A17,INDIRECT("_"&amp;_xlfn.XLOOKUP(BC$2,WatchbillMONTHLY!$A$88:$U$88,OFFSET(WatchbillMONTHLY!$A$88:$U$88,1,2))),INDIRECT("_"&amp;_xlfn.XLOOKUP(BC$2,WatchbillMONTHLY!$A$88:$U$88,OFFSET(WatchbillMONTHLY!$A$88:$U$88,1,2))))=$A17,_xlfn.XLOOKUP(BC$2,WatchbillMONTHLY!$A$88:$U$88,OFFSET(WatchbillMONTHLY!$A$88:$U$88,1,2)),FALSE),TRUE,FALSE)),
FALSE),FALSE)</f>
        <v>0</v>
      </c>
      <c r="BD17" s="209" t="b" cm="1">
        <f t="array" aca="1" ref="BD17" ca="1">IF(AND($A17 &gt; 0, W17 &gt; 0,BD$2&lt;MiscFormulas!$A$5+1),
_xlfn.IFNA(
_xlfn.IFNA(
_xlfn.IFNA(
_xlfn.IFNA(
_xlfn.IFNA(
_xlfn.IFNA(
IF(_xlfn.XLOOKUP(BD$2,WatchbillMONTHLY!$A$3:$U$3,OFFSET(WatchbillMONTHLY!$A$3:$U$3,1,2))=IF(_xlfn.XLOOKUP($A17,INDIRECT("_"&amp;_xlfn.XLOOKUP(BD$2,WatchbillMONTHLY!$A$3:$U$3,OFFSET(WatchbillMONTHLY!$A$3:$U$3,1,2))),INDIRECT("_"&amp;_xlfn.XLOOKUP(BD$2,WatchbillMONTHLY!$A$3:$U$3,OFFSET(WatchbillMONTHLY!$A$3:$U$3,1,2))))=$A17,_xlfn.XLOOKUP(BD$2,WatchbillMONTHLY!$A$3:$U$3,OFFSET(WatchbillMONTHLY!$A$3:$U$3,1,2)),FALSE),TRUE,FALSE),
IF(_xlfn.XLOOKUP(BD$2,WatchbillMONTHLY!$A$20:$U$20,OFFSET(WatchbillMONTHLY!$A$20:$U$20,1,2))=IF(_xlfn.XLOOKUP($A17,INDIRECT("_"&amp;_xlfn.XLOOKUP(BD$2,WatchbillMONTHLY!$A$20:$U$20,OFFSET(WatchbillMONTHLY!$A$20:$U$20,1,2))),INDIRECT("_"&amp;_xlfn.XLOOKUP(BD$2,WatchbillMONTHLY!$A$20:$U$20,OFFSET(WatchbillMONTHLY!$A$20:$U$20,1,2))))=$A17,_xlfn.XLOOKUP(BD$2,WatchbillMONTHLY!$A$20:$U$20,OFFSET(WatchbillMONTHLY!$A$20:$U$20,1,2)),FALSE),TRUE,FALSE)),
IF(_xlfn.XLOOKUP(BD$2,WatchbillMONTHLY!$A$37:$U$37,OFFSET(WatchbillMONTHLY!$A$37:$U$37,1,2))=IF(_xlfn.XLOOKUP($A17,INDIRECT("_"&amp;_xlfn.XLOOKUP(BD$2,WatchbillMONTHLY!$A$37:$U$37,OFFSET(WatchbillMONTHLY!$A$37:$U$37,1,2))),INDIRECT("_"&amp;_xlfn.XLOOKUP(BD$2,WatchbillMONTHLY!$A$37:$U$37,OFFSET(WatchbillMONTHLY!$A$37:$U$37,1,2))))=$A17,_xlfn.XLOOKUP(BD$2,WatchbillMONTHLY!$A$37:$U$37,OFFSET(WatchbillMONTHLY!$A$37:$U$37,1,2)),FALSE),TRUE,FALSE)),
IF(_xlfn.XLOOKUP(BD$2,WatchbillMONTHLY!$A$54:$U$54,OFFSET(WatchbillMONTHLY!$A$54:$U$54,1,2))=IF(_xlfn.XLOOKUP($A17,INDIRECT("_"&amp;_xlfn.XLOOKUP(BD$2,WatchbillMONTHLY!$A$54:$U$54,OFFSET(WatchbillMONTHLY!$A$54:$U$54,1,2))),INDIRECT("_"&amp;_xlfn.XLOOKUP(BD$2,WatchbillMONTHLY!$A$54:$U$54,OFFSET(WatchbillMONTHLY!$A$54:$U$54,1,2))))=$A17,_xlfn.XLOOKUP(BD$2,WatchbillMONTHLY!$A$54:$U$54,OFFSET(WatchbillMONTHLY!$A$54:$U$54,1,2)),FALSE),TRUE,FALSE)),
IF(_xlfn.XLOOKUP(BD$2,WatchbillMONTHLY!$A$71:$U$71,OFFSET(WatchbillMONTHLY!$A$71:$U$71,1,2))=IF(_xlfn.XLOOKUP($A17,INDIRECT("_"&amp;_xlfn.XLOOKUP(BD$2,WatchbillMONTHLY!$A$71:$U$71,OFFSET(WatchbillMONTHLY!$A$71:$U$71,1,2))),INDIRECT("_"&amp;_xlfn.XLOOKUP(BD$2,WatchbillMONTHLY!$A$71:$U$71,OFFSET(WatchbillMONTHLY!$A$71:$U$71,1,2))))=$A17,_xlfn.XLOOKUP(BD$2,WatchbillMONTHLY!$A$71:$U$71,OFFSET(WatchbillMONTHLY!$A$71:$U$71,1,2)),FALSE),TRUE,FALSE)),
IF(_xlfn.XLOOKUP(BD$2,WatchbillMONTHLY!$A$88:$U$88,OFFSET(WatchbillMONTHLY!$A$88:$U$88,1,2))=IF(_xlfn.XLOOKUP($A17,INDIRECT("_"&amp;_xlfn.XLOOKUP(BD$2,WatchbillMONTHLY!$A$88:$U$88,OFFSET(WatchbillMONTHLY!$A$88:$U$88,1,2))),INDIRECT("_"&amp;_xlfn.XLOOKUP(BD$2,WatchbillMONTHLY!$A$88:$U$88,OFFSET(WatchbillMONTHLY!$A$88:$U$88,1,2))))=$A17,_xlfn.XLOOKUP(BD$2,WatchbillMONTHLY!$A$88:$U$88,OFFSET(WatchbillMONTHLY!$A$88:$U$88,1,2)),FALSE),TRUE,FALSE)),
FALSE),FALSE)</f>
        <v>0</v>
      </c>
      <c r="BE17" s="209" t="b" cm="1">
        <f t="array" aca="1" ref="BE17" ca="1">IF(AND($A17 &gt; 0, X17 &gt; 0,BE$2&lt;MiscFormulas!$A$5+1),
_xlfn.IFNA(
_xlfn.IFNA(
_xlfn.IFNA(
_xlfn.IFNA(
_xlfn.IFNA(
_xlfn.IFNA(
IF(_xlfn.XLOOKUP(BE$2,WatchbillMONTHLY!$A$3:$U$3,OFFSET(WatchbillMONTHLY!$A$3:$U$3,1,2))=IF(_xlfn.XLOOKUP($A17,INDIRECT("_"&amp;_xlfn.XLOOKUP(BE$2,WatchbillMONTHLY!$A$3:$U$3,OFFSET(WatchbillMONTHLY!$A$3:$U$3,1,2))),INDIRECT("_"&amp;_xlfn.XLOOKUP(BE$2,WatchbillMONTHLY!$A$3:$U$3,OFFSET(WatchbillMONTHLY!$A$3:$U$3,1,2))))=$A17,_xlfn.XLOOKUP(BE$2,WatchbillMONTHLY!$A$3:$U$3,OFFSET(WatchbillMONTHLY!$A$3:$U$3,1,2)),FALSE),TRUE,FALSE),
IF(_xlfn.XLOOKUP(BE$2,WatchbillMONTHLY!$A$20:$U$20,OFFSET(WatchbillMONTHLY!$A$20:$U$20,1,2))=IF(_xlfn.XLOOKUP($A17,INDIRECT("_"&amp;_xlfn.XLOOKUP(BE$2,WatchbillMONTHLY!$A$20:$U$20,OFFSET(WatchbillMONTHLY!$A$20:$U$20,1,2))),INDIRECT("_"&amp;_xlfn.XLOOKUP(BE$2,WatchbillMONTHLY!$A$20:$U$20,OFFSET(WatchbillMONTHLY!$A$20:$U$20,1,2))))=$A17,_xlfn.XLOOKUP(BE$2,WatchbillMONTHLY!$A$20:$U$20,OFFSET(WatchbillMONTHLY!$A$20:$U$20,1,2)),FALSE),TRUE,FALSE)),
IF(_xlfn.XLOOKUP(BE$2,WatchbillMONTHLY!$A$37:$U$37,OFFSET(WatchbillMONTHLY!$A$37:$U$37,1,2))=IF(_xlfn.XLOOKUP($A17,INDIRECT("_"&amp;_xlfn.XLOOKUP(BE$2,WatchbillMONTHLY!$A$37:$U$37,OFFSET(WatchbillMONTHLY!$A$37:$U$37,1,2))),INDIRECT("_"&amp;_xlfn.XLOOKUP(BE$2,WatchbillMONTHLY!$A$37:$U$37,OFFSET(WatchbillMONTHLY!$A$37:$U$37,1,2))))=$A17,_xlfn.XLOOKUP(BE$2,WatchbillMONTHLY!$A$37:$U$37,OFFSET(WatchbillMONTHLY!$A$37:$U$37,1,2)),FALSE),TRUE,FALSE)),
IF(_xlfn.XLOOKUP(BE$2,WatchbillMONTHLY!$A$54:$U$54,OFFSET(WatchbillMONTHLY!$A$54:$U$54,1,2))=IF(_xlfn.XLOOKUP($A17,INDIRECT("_"&amp;_xlfn.XLOOKUP(BE$2,WatchbillMONTHLY!$A$54:$U$54,OFFSET(WatchbillMONTHLY!$A$54:$U$54,1,2))),INDIRECT("_"&amp;_xlfn.XLOOKUP(BE$2,WatchbillMONTHLY!$A$54:$U$54,OFFSET(WatchbillMONTHLY!$A$54:$U$54,1,2))))=$A17,_xlfn.XLOOKUP(BE$2,WatchbillMONTHLY!$A$54:$U$54,OFFSET(WatchbillMONTHLY!$A$54:$U$54,1,2)),FALSE),TRUE,FALSE)),
IF(_xlfn.XLOOKUP(BE$2,WatchbillMONTHLY!$A$71:$U$71,OFFSET(WatchbillMONTHLY!$A$71:$U$71,1,2))=IF(_xlfn.XLOOKUP($A17,INDIRECT("_"&amp;_xlfn.XLOOKUP(BE$2,WatchbillMONTHLY!$A$71:$U$71,OFFSET(WatchbillMONTHLY!$A$71:$U$71,1,2))),INDIRECT("_"&amp;_xlfn.XLOOKUP(BE$2,WatchbillMONTHLY!$A$71:$U$71,OFFSET(WatchbillMONTHLY!$A$71:$U$71,1,2))))=$A17,_xlfn.XLOOKUP(BE$2,WatchbillMONTHLY!$A$71:$U$71,OFFSET(WatchbillMONTHLY!$A$71:$U$71,1,2)),FALSE),TRUE,FALSE)),
IF(_xlfn.XLOOKUP(BE$2,WatchbillMONTHLY!$A$88:$U$88,OFFSET(WatchbillMONTHLY!$A$88:$U$88,1,2))=IF(_xlfn.XLOOKUP($A17,INDIRECT("_"&amp;_xlfn.XLOOKUP(BE$2,WatchbillMONTHLY!$A$88:$U$88,OFFSET(WatchbillMONTHLY!$A$88:$U$88,1,2))),INDIRECT("_"&amp;_xlfn.XLOOKUP(BE$2,WatchbillMONTHLY!$A$88:$U$88,OFFSET(WatchbillMONTHLY!$A$88:$U$88,1,2))))=$A17,_xlfn.XLOOKUP(BE$2,WatchbillMONTHLY!$A$88:$U$88,OFFSET(WatchbillMONTHLY!$A$88:$U$88,1,2)),FALSE),TRUE,FALSE)),
FALSE),FALSE)</f>
        <v>0</v>
      </c>
      <c r="BF17" s="209" t="b" cm="1">
        <f t="array" aca="1" ref="BF17" ca="1">IF(AND($A17 &gt; 0, Y17 &gt; 0,BF$2&lt;MiscFormulas!$A$5+1),
_xlfn.IFNA(
_xlfn.IFNA(
_xlfn.IFNA(
_xlfn.IFNA(
_xlfn.IFNA(
_xlfn.IFNA(
IF(_xlfn.XLOOKUP(BF$2,WatchbillMONTHLY!$A$3:$U$3,OFFSET(WatchbillMONTHLY!$A$3:$U$3,1,2))=IF(_xlfn.XLOOKUP($A17,INDIRECT("_"&amp;_xlfn.XLOOKUP(BF$2,WatchbillMONTHLY!$A$3:$U$3,OFFSET(WatchbillMONTHLY!$A$3:$U$3,1,2))),INDIRECT("_"&amp;_xlfn.XLOOKUP(BF$2,WatchbillMONTHLY!$A$3:$U$3,OFFSET(WatchbillMONTHLY!$A$3:$U$3,1,2))))=$A17,_xlfn.XLOOKUP(BF$2,WatchbillMONTHLY!$A$3:$U$3,OFFSET(WatchbillMONTHLY!$A$3:$U$3,1,2)),FALSE),TRUE,FALSE),
IF(_xlfn.XLOOKUP(BF$2,WatchbillMONTHLY!$A$20:$U$20,OFFSET(WatchbillMONTHLY!$A$20:$U$20,1,2))=IF(_xlfn.XLOOKUP($A17,INDIRECT("_"&amp;_xlfn.XLOOKUP(BF$2,WatchbillMONTHLY!$A$20:$U$20,OFFSET(WatchbillMONTHLY!$A$20:$U$20,1,2))),INDIRECT("_"&amp;_xlfn.XLOOKUP(BF$2,WatchbillMONTHLY!$A$20:$U$20,OFFSET(WatchbillMONTHLY!$A$20:$U$20,1,2))))=$A17,_xlfn.XLOOKUP(BF$2,WatchbillMONTHLY!$A$20:$U$20,OFFSET(WatchbillMONTHLY!$A$20:$U$20,1,2)),FALSE),TRUE,FALSE)),
IF(_xlfn.XLOOKUP(BF$2,WatchbillMONTHLY!$A$37:$U$37,OFFSET(WatchbillMONTHLY!$A$37:$U$37,1,2))=IF(_xlfn.XLOOKUP($A17,INDIRECT("_"&amp;_xlfn.XLOOKUP(BF$2,WatchbillMONTHLY!$A$37:$U$37,OFFSET(WatchbillMONTHLY!$A$37:$U$37,1,2))),INDIRECT("_"&amp;_xlfn.XLOOKUP(BF$2,WatchbillMONTHLY!$A$37:$U$37,OFFSET(WatchbillMONTHLY!$A$37:$U$37,1,2))))=$A17,_xlfn.XLOOKUP(BF$2,WatchbillMONTHLY!$A$37:$U$37,OFFSET(WatchbillMONTHLY!$A$37:$U$37,1,2)),FALSE),TRUE,FALSE)),
IF(_xlfn.XLOOKUP(BF$2,WatchbillMONTHLY!$A$54:$U$54,OFFSET(WatchbillMONTHLY!$A$54:$U$54,1,2))=IF(_xlfn.XLOOKUP($A17,INDIRECT("_"&amp;_xlfn.XLOOKUP(BF$2,WatchbillMONTHLY!$A$54:$U$54,OFFSET(WatchbillMONTHLY!$A$54:$U$54,1,2))),INDIRECT("_"&amp;_xlfn.XLOOKUP(BF$2,WatchbillMONTHLY!$A$54:$U$54,OFFSET(WatchbillMONTHLY!$A$54:$U$54,1,2))))=$A17,_xlfn.XLOOKUP(BF$2,WatchbillMONTHLY!$A$54:$U$54,OFFSET(WatchbillMONTHLY!$A$54:$U$54,1,2)),FALSE),TRUE,FALSE)),
IF(_xlfn.XLOOKUP(BF$2,WatchbillMONTHLY!$A$71:$U$71,OFFSET(WatchbillMONTHLY!$A$71:$U$71,1,2))=IF(_xlfn.XLOOKUP($A17,INDIRECT("_"&amp;_xlfn.XLOOKUP(BF$2,WatchbillMONTHLY!$A$71:$U$71,OFFSET(WatchbillMONTHLY!$A$71:$U$71,1,2))),INDIRECT("_"&amp;_xlfn.XLOOKUP(BF$2,WatchbillMONTHLY!$A$71:$U$71,OFFSET(WatchbillMONTHLY!$A$71:$U$71,1,2))))=$A17,_xlfn.XLOOKUP(BF$2,WatchbillMONTHLY!$A$71:$U$71,OFFSET(WatchbillMONTHLY!$A$71:$U$71,1,2)),FALSE),TRUE,FALSE)),
IF(_xlfn.XLOOKUP(BF$2,WatchbillMONTHLY!$A$88:$U$88,OFFSET(WatchbillMONTHLY!$A$88:$U$88,1,2))=IF(_xlfn.XLOOKUP($A17,INDIRECT("_"&amp;_xlfn.XLOOKUP(BF$2,WatchbillMONTHLY!$A$88:$U$88,OFFSET(WatchbillMONTHLY!$A$88:$U$88,1,2))),INDIRECT("_"&amp;_xlfn.XLOOKUP(BF$2,WatchbillMONTHLY!$A$88:$U$88,OFFSET(WatchbillMONTHLY!$A$88:$U$88,1,2))))=$A17,_xlfn.XLOOKUP(BF$2,WatchbillMONTHLY!$A$88:$U$88,OFFSET(WatchbillMONTHLY!$A$88:$U$88,1,2)),FALSE),TRUE,FALSE)),
FALSE),FALSE)</f>
        <v>0</v>
      </c>
      <c r="BG17" s="209" t="b" cm="1">
        <f t="array" aca="1" ref="BG17" ca="1">IF(AND($A17 &gt; 0, Z17 &gt; 0,BG$2&lt;MiscFormulas!$A$5+1),
_xlfn.IFNA(
_xlfn.IFNA(
_xlfn.IFNA(
_xlfn.IFNA(
_xlfn.IFNA(
_xlfn.IFNA(
IF(_xlfn.XLOOKUP(BG$2,WatchbillMONTHLY!$A$3:$U$3,OFFSET(WatchbillMONTHLY!$A$3:$U$3,1,2))=IF(_xlfn.XLOOKUP($A17,INDIRECT("_"&amp;_xlfn.XLOOKUP(BG$2,WatchbillMONTHLY!$A$3:$U$3,OFFSET(WatchbillMONTHLY!$A$3:$U$3,1,2))),INDIRECT("_"&amp;_xlfn.XLOOKUP(BG$2,WatchbillMONTHLY!$A$3:$U$3,OFFSET(WatchbillMONTHLY!$A$3:$U$3,1,2))))=$A17,_xlfn.XLOOKUP(BG$2,WatchbillMONTHLY!$A$3:$U$3,OFFSET(WatchbillMONTHLY!$A$3:$U$3,1,2)),FALSE),TRUE,FALSE),
IF(_xlfn.XLOOKUP(BG$2,WatchbillMONTHLY!$A$20:$U$20,OFFSET(WatchbillMONTHLY!$A$20:$U$20,1,2))=IF(_xlfn.XLOOKUP($A17,INDIRECT("_"&amp;_xlfn.XLOOKUP(BG$2,WatchbillMONTHLY!$A$20:$U$20,OFFSET(WatchbillMONTHLY!$A$20:$U$20,1,2))),INDIRECT("_"&amp;_xlfn.XLOOKUP(BG$2,WatchbillMONTHLY!$A$20:$U$20,OFFSET(WatchbillMONTHLY!$A$20:$U$20,1,2))))=$A17,_xlfn.XLOOKUP(BG$2,WatchbillMONTHLY!$A$20:$U$20,OFFSET(WatchbillMONTHLY!$A$20:$U$20,1,2)),FALSE),TRUE,FALSE)),
IF(_xlfn.XLOOKUP(BG$2,WatchbillMONTHLY!$A$37:$U$37,OFFSET(WatchbillMONTHLY!$A$37:$U$37,1,2))=IF(_xlfn.XLOOKUP($A17,INDIRECT("_"&amp;_xlfn.XLOOKUP(BG$2,WatchbillMONTHLY!$A$37:$U$37,OFFSET(WatchbillMONTHLY!$A$37:$U$37,1,2))),INDIRECT("_"&amp;_xlfn.XLOOKUP(BG$2,WatchbillMONTHLY!$A$37:$U$37,OFFSET(WatchbillMONTHLY!$A$37:$U$37,1,2))))=$A17,_xlfn.XLOOKUP(BG$2,WatchbillMONTHLY!$A$37:$U$37,OFFSET(WatchbillMONTHLY!$A$37:$U$37,1,2)),FALSE),TRUE,FALSE)),
IF(_xlfn.XLOOKUP(BG$2,WatchbillMONTHLY!$A$54:$U$54,OFFSET(WatchbillMONTHLY!$A$54:$U$54,1,2))=IF(_xlfn.XLOOKUP($A17,INDIRECT("_"&amp;_xlfn.XLOOKUP(BG$2,WatchbillMONTHLY!$A$54:$U$54,OFFSET(WatchbillMONTHLY!$A$54:$U$54,1,2))),INDIRECT("_"&amp;_xlfn.XLOOKUP(BG$2,WatchbillMONTHLY!$A$54:$U$54,OFFSET(WatchbillMONTHLY!$A$54:$U$54,1,2))))=$A17,_xlfn.XLOOKUP(BG$2,WatchbillMONTHLY!$A$54:$U$54,OFFSET(WatchbillMONTHLY!$A$54:$U$54,1,2)),FALSE),TRUE,FALSE)),
IF(_xlfn.XLOOKUP(BG$2,WatchbillMONTHLY!$A$71:$U$71,OFFSET(WatchbillMONTHLY!$A$71:$U$71,1,2))=IF(_xlfn.XLOOKUP($A17,INDIRECT("_"&amp;_xlfn.XLOOKUP(BG$2,WatchbillMONTHLY!$A$71:$U$71,OFFSET(WatchbillMONTHLY!$A$71:$U$71,1,2))),INDIRECT("_"&amp;_xlfn.XLOOKUP(BG$2,WatchbillMONTHLY!$A$71:$U$71,OFFSET(WatchbillMONTHLY!$A$71:$U$71,1,2))))=$A17,_xlfn.XLOOKUP(BG$2,WatchbillMONTHLY!$A$71:$U$71,OFFSET(WatchbillMONTHLY!$A$71:$U$71,1,2)),FALSE),TRUE,FALSE)),
IF(_xlfn.XLOOKUP(BG$2,WatchbillMONTHLY!$A$88:$U$88,OFFSET(WatchbillMONTHLY!$A$88:$U$88,1,2))=IF(_xlfn.XLOOKUP($A17,INDIRECT("_"&amp;_xlfn.XLOOKUP(BG$2,WatchbillMONTHLY!$A$88:$U$88,OFFSET(WatchbillMONTHLY!$A$88:$U$88,1,2))),INDIRECT("_"&amp;_xlfn.XLOOKUP(BG$2,WatchbillMONTHLY!$A$88:$U$88,OFFSET(WatchbillMONTHLY!$A$88:$U$88,1,2))))=$A17,_xlfn.XLOOKUP(BG$2,WatchbillMONTHLY!$A$88:$U$88,OFFSET(WatchbillMONTHLY!$A$88:$U$88,1,2)),FALSE),TRUE,FALSE)),
FALSE),FALSE)</f>
        <v>0</v>
      </c>
      <c r="BH17" s="209" t="b" cm="1">
        <f t="array" aca="1" ref="BH17" ca="1">IF(AND($A17 &gt; 0, AA17 &gt; 0,BH$2&lt;MiscFormulas!$A$5+1),
_xlfn.IFNA(
_xlfn.IFNA(
_xlfn.IFNA(
_xlfn.IFNA(
_xlfn.IFNA(
_xlfn.IFNA(
IF(_xlfn.XLOOKUP(BH$2,WatchbillMONTHLY!$A$3:$U$3,OFFSET(WatchbillMONTHLY!$A$3:$U$3,1,2))=IF(_xlfn.XLOOKUP($A17,INDIRECT("_"&amp;_xlfn.XLOOKUP(BH$2,WatchbillMONTHLY!$A$3:$U$3,OFFSET(WatchbillMONTHLY!$A$3:$U$3,1,2))),INDIRECT("_"&amp;_xlfn.XLOOKUP(BH$2,WatchbillMONTHLY!$A$3:$U$3,OFFSET(WatchbillMONTHLY!$A$3:$U$3,1,2))))=$A17,_xlfn.XLOOKUP(BH$2,WatchbillMONTHLY!$A$3:$U$3,OFFSET(WatchbillMONTHLY!$A$3:$U$3,1,2)),FALSE),TRUE,FALSE),
IF(_xlfn.XLOOKUP(BH$2,WatchbillMONTHLY!$A$20:$U$20,OFFSET(WatchbillMONTHLY!$A$20:$U$20,1,2))=IF(_xlfn.XLOOKUP($A17,INDIRECT("_"&amp;_xlfn.XLOOKUP(BH$2,WatchbillMONTHLY!$A$20:$U$20,OFFSET(WatchbillMONTHLY!$A$20:$U$20,1,2))),INDIRECT("_"&amp;_xlfn.XLOOKUP(BH$2,WatchbillMONTHLY!$A$20:$U$20,OFFSET(WatchbillMONTHLY!$A$20:$U$20,1,2))))=$A17,_xlfn.XLOOKUP(BH$2,WatchbillMONTHLY!$A$20:$U$20,OFFSET(WatchbillMONTHLY!$A$20:$U$20,1,2)),FALSE),TRUE,FALSE)),
IF(_xlfn.XLOOKUP(BH$2,WatchbillMONTHLY!$A$37:$U$37,OFFSET(WatchbillMONTHLY!$A$37:$U$37,1,2))=IF(_xlfn.XLOOKUP($A17,INDIRECT("_"&amp;_xlfn.XLOOKUP(BH$2,WatchbillMONTHLY!$A$37:$U$37,OFFSET(WatchbillMONTHLY!$A$37:$U$37,1,2))),INDIRECT("_"&amp;_xlfn.XLOOKUP(BH$2,WatchbillMONTHLY!$A$37:$U$37,OFFSET(WatchbillMONTHLY!$A$37:$U$37,1,2))))=$A17,_xlfn.XLOOKUP(BH$2,WatchbillMONTHLY!$A$37:$U$37,OFFSET(WatchbillMONTHLY!$A$37:$U$37,1,2)),FALSE),TRUE,FALSE)),
IF(_xlfn.XLOOKUP(BH$2,WatchbillMONTHLY!$A$54:$U$54,OFFSET(WatchbillMONTHLY!$A$54:$U$54,1,2))=IF(_xlfn.XLOOKUP($A17,INDIRECT("_"&amp;_xlfn.XLOOKUP(BH$2,WatchbillMONTHLY!$A$54:$U$54,OFFSET(WatchbillMONTHLY!$A$54:$U$54,1,2))),INDIRECT("_"&amp;_xlfn.XLOOKUP(BH$2,WatchbillMONTHLY!$A$54:$U$54,OFFSET(WatchbillMONTHLY!$A$54:$U$54,1,2))))=$A17,_xlfn.XLOOKUP(BH$2,WatchbillMONTHLY!$A$54:$U$54,OFFSET(WatchbillMONTHLY!$A$54:$U$54,1,2)),FALSE),TRUE,FALSE)),
IF(_xlfn.XLOOKUP(BH$2,WatchbillMONTHLY!$A$71:$U$71,OFFSET(WatchbillMONTHLY!$A$71:$U$71,1,2))=IF(_xlfn.XLOOKUP($A17,INDIRECT("_"&amp;_xlfn.XLOOKUP(BH$2,WatchbillMONTHLY!$A$71:$U$71,OFFSET(WatchbillMONTHLY!$A$71:$U$71,1,2))),INDIRECT("_"&amp;_xlfn.XLOOKUP(BH$2,WatchbillMONTHLY!$A$71:$U$71,OFFSET(WatchbillMONTHLY!$A$71:$U$71,1,2))))=$A17,_xlfn.XLOOKUP(BH$2,WatchbillMONTHLY!$A$71:$U$71,OFFSET(WatchbillMONTHLY!$A$71:$U$71,1,2)),FALSE),TRUE,FALSE)),
IF(_xlfn.XLOOKUP(BH$2,WatchbillMONTHLY!$A$88:$U$88,OFFSET(WatchbillMONTHLY!$A$88:$U$88,1,2))=IF(_xlfn.XLOOKUP($A17,INDIRECT("_"&amp;_xlfn.XLOOKUP(BH$2,WatchbillMONTHLY!$A$88:$U$88,OFFSET(WatchbillMONTHLY!$A$88:$U$88,1,2))),INDIRECT("_"&amp;_xlfn.XLOOKUP(BH$2,WatchbillMONTHLY!$A$88:$U$88,OFFSET(WatchbillMONTHLY!$A$88:$U$88,1,2))))=$A17,_xlfn.XLOOKUP(BH$2,WatchbillMONTHLY!$A$88:$U$88,OFFSET(WatchbillMONTHLY!$A$88:$U$88,1,2)),FALSE),TRUE,FALSE)),
FALSE),FALSE)</f>
        <v>0</v>
      </c>
      <c r="BI17" s="209" t="b" cm="1">
        <f t="array" aca="1" ref="BI17" ca="1">IF(AND($A17 &gt; 0, AB17 &gt; 0,BI$2&lt;MiscFormulas!$A$5+1),
_xlfn.IFNA(
_xlfn.IFNA(
_xlfn.IFNA(
_xlfn.IFNA(
_xlfn.IFNA(
_xlfn.IFNA(
IF(_xlfn.XLOOKUP(BI$2,WatchbillMONTHLY!$A$3:$U$3,OFFSET(WatchbillMONTHLY!$A$3:$U$3,1,2))=IF(_xlfn.XLOOKUP($A17,INDIRECT("_"&amp;_xlfn.XLOOKUP(BI$2,WatchbillMONTHLY!$A$3:$U$3,OFFSET(WatchbillMONTHLY!$A$3:$U$3,1,2))),INDIRECT("_"&amp;_xlfn.XLOOKUP(BI$2,WatchbillMONTHLY!$A$3:$U$3,OFFSET(WatchbillMONTHLY!$A$3:$U$3,1,2))))=$A17,_xlfn.XLOOKUP(BI$2,WatchbillMONTHLY!$A$3:$U$3,OFFSET(WatchbillMONTHLY!$A$3:$U$3,1,2)),FALSE),TRUE,FALSE),
IF(_xlfn.XLOOKUP(BI$2,WatchbillMONTHLY!$A$20:$U$20,OFFSET(WatchbillMONTHLY!$A$20:$U$20,1,2))=IF(_xlfn.XLOOKUP($A17,INDIRECT("_"&amp;_xlfn.XLOOKUP(BI$2,WatchbillMONTHLY!$A$20:$U$20,OFFSET(WatchbillMONTHLY!$A$20:$U$20,1,2))),INDIRECT("_"&amp;_xlfn.XLOOKUP(BI$2,WatchbillMONTHLY!$A$20:$U$20,OFFSET(WatchbillMONTHLY!$A$20:$U$20,1,2))))=$A17,_xlfn.XLOOKUP(BI$2,WatchbillMONTHLY!$A$20:$U$20,OFFSET(WatchbillMONTHLY!$A$20:$U$20,1,2)),FALSE),TRUE,FALSE)),
IF(_xlfn.XLOOKUP(BI$2,WatchbillMONTHLY!$A$37:$U$37,OFFSET(WatchbillMONTHLY!$A$37:$U$37,1,2))=IF(_xlfn.XLOOKUP($A17,INDIRECT("_"&amp;_xlfn.XLOOKUP(BI$2,WatchbillMONTHLY!$A$37:$U$37,OFFSET(WatchbillMONTHLY!$A$37:$U$37,1,2))),INDIRECT("_"&amp;_xlfn.XLOOKUP(BI$2,WatchbillMONTHLY!$A$37:$U$37,OFFSET(WatchbillMONTHLY!$A$37:$U$37,1,2))))=$A17,_xlfn.XLOOKUP(BI$2,WatchbillMONTHLY!$A$37:$U$37,OFFSET(WatchbillMONTHLY!$A$37:$U$37,1,2)),FALSE),TRUE,FALSE)),
IF(_xlfn.XLOOKUP(BI$2,WatchbillMONTHLY!$A$54:$U$54,OFFSET(WatchbillMONTHLY!$A$54:$U$54,1,2))=IF(_xlfn.XLOOKUP($A17,INDIRECT("_"&amp;_xlfn.XLOOKUP(BI$2,WatchbillMONTHLY!$A$54:$U$54,OFFSET(WatchbillMONTHLY!$A$54:$U$54,1,2))),INDIRECT("_"&amp;_xlfn.XLOOKUP(BI$2,WatchbillMONTHLY!$A$54:$U$54,OFFSET(WatchbillMONTHLY!$A$54:$U$54,1,2))))=$A17,_xlfn.XLOOKUP(BI$2,WatchbillMONTHLY!$A$54:$U$54,OFFSET(WatchbillMONTHLY!$A$54:$U$54,1,2)),FALSE),TRUE,FALSE)),
IF(_xlfn.XLOOKUP(BI$2,WatchbillMONTHLY!$A$71:$U$71,OFFSET(WatchbillMONTHLY!$A$71:$U$71,1,2))=IF(_xlfn.XLOOKUP($A17,INDIRECT("_"&amp;_xlfn.XLOOKUP(BI$2,WatchbillMONTHLY!$A$71:$U$71,OFFSET(WatchbillMONTHLY!$A$71:$U$71,1,2))),INDIRECT("_"&amp;_xlfn.XLOOKUP(BI$2,WatchbillMONTHLY!$A$71:$U$71,OFFSET(WatchbillMONTHLY!$A$71:$U$71,1,2))))=$A17,_xlfn.XLOOKUP(BI$2,WatchbillMONTHLY!$A$71:$U$71,OFFSET(WatchbillMONTHLY!$A$71:$U$71,1,2)),FALSE),TRUE,FALSE)),
IF(_xlfn.XLOOKUP(BI$2,WatchbillMONTHLY!$A$88:$U$88,OFFSET(WatchbillMONTHLY!$A$88:$U$88,1,2))=IF(_xlfn.XLOOKUP($A17,INDIRECT("_"&amp;_xlfn.XLOOKUP(BI$2,WatchbillMONTHLY!$A$88:$U$88,OFFSET(WatchbillMONTHLY!$A$88:$U$88,1,2))),INDIRECT("_"&amp;_xlfn.XLOOKUP(BI$2,WatchbillMONTHLY!$A$88:$U$88,OFFSET(WatchbillMONTHLY!$A$88:$U$88,1,2))))=$A17,_xlfn.XLOOKUP(BI$2,WatchbillMONTHLY!$A$88:$U$88,OFFSET(WatchbillMONTHLY!$A$88:$U$88,1,2)),FALSE),TRUE,FALSE)),
FALSE),FALSE)</f>
        <v>0</v>
      </c>
      <c r="BJ17" s="209" t="b" cm="1">
        <f t="array" aca="1" ref="BJ17" ca="1">IF(AND($A17 &gt; 0, AC17 &gt; 0,BJ$2&lt;MiscFormulas!$A$5+1),
_xlfn.IFNA(
_xlfn.IFNA(
_xlfn.IFNA(
_xlfn.IFNA(
_xlfn.IFNA(
_xlfn.IFNA(
IF(_xlfn.XLOOKUP(BJ$2,WatchbillMONTHLY!$A$3:$U$3,OFFSET(WatchbillMONTHLY!$A$3:$U$3,1,2))=IF(_xlfn.XLOOKUP($A17,INDIRECT("_"&amp;_xlfn.XLOOKUP(BJ$2,WatchbillMONTHLY!$A$3:$U$3,OFFSET(WatchbillMONTHLY!$A$3:$U$3,1,2))),INDIRECT("_"&amp;_xlfn.XLOOKUP(BJ$2,WatchbillMONTHLY!$A$3:$U$3,OFFSET(WatchbillMONTHLY!$A$3:$U$3,1,2))))=$A17,_xlfn.XLOOKUP(BJ$2,WatchbillMONTHLY!$A$3:$U$3,OFFSET(WatchbillMONTHLY!$A$3:$U$3,1,2)),FALSE),TRUE,FALSE),
IF(_xlfn.XLOOKUP(BJ$2,WatchbillMONTHLY!$A$20:$U$20,OFFSET(WatchbillMONTHLY!$A$20:$U$20,1,2))=IF(_xlfn.XLOOKUP($A17,INDIRECT("_"&amp;_xlfn.XLOOKUP(BJ$2,WatchbillMONTHLY!$A$20:$U$20,OFFSET(WatchbillMONTHLY!$A$20:$U$20,1,2))),INDIRECT("_"&amp;_xlfn.XLOOKUP(BJ$2,WatchbillMONTHLY!$A$20:$U$20,OFFSET(WatchbillMONTHLY!$A$20:$U$20,1,2))))=$A17,_xlfn.XLOOKUP(BJ$2,WatchbillMONTHLY!$A$20:$U$20,OFFSET(WatchbillMONTHLY!$A$20:$U$20,1,2)),FALSE),TRUE,FALSE)),
IF(_xlfn.XLOOKUP(BJ$2,WatchbillMONTHLY!$A$37:$U$37,OFFSET(WatchbillMONTHLY!$A$37:$U$37,1,2))=IF(_xlfn.XLOOKUP($A17,INDIRECT("_"&amp;_xlfn.XLOOKUP(BJ$2,WatchbillMONTHLY!$A$37:$U$37,OFFSET(WatchbillMONTHLY!$A$37:$U$37,1,2))),INDIRECT("_"&amp;_xlfn.XLOOKUP(BJ$2,WatchbillMONTHLY!$A$37:$U$37,OFFSET(WatchbillMONTHLY!$A$37:$U$37,1,2))))=$A17,_xlfn.XLOOKUP(BJ$2,WatchbillMONTHLY!$A$37:$U$37,OFFSET(WatchbillMONTHLY!$A$37:$U$37,1,2)),FALSE),TRUE,FALSE)),
IF(_xlfn.XLOOKUP(BJ$2,WatchbillMONTHLY!$A$54:$U$54,OFFSET(WatchbillMONTHLY!$A$54:$U$54,1,2))=IF(_xlfn.XLOOKUP($A17,INDIRECT("_"&amp;_xlfn.XLOOKUP(BJ$2,WatchbillMONTHLY!$A$54:$U$54,OFFSET(WatchbillMONTHLY!$A$54:$U$54,1,2))),INDIRECT("_"&amp;_xlfn.XLOOKUP(BJ$2,WatchbillMONTHLY!$A$54:$U$54,OFFSET(WatchbillMONTHLY!$A$54:$U$54,1,2))))=$A17,_xlfn.XLOOKUP(BJ$2,WatchbillMONTHLY!$A$54:$U$54,OFFSET(WatchbillMONTHLY!$A$54:$U$54,1,2)),FALSE),TRUE,FALSE)),
IF(_xlfn.XLOOKUP(BJ$2,WatchbillMONTHLY!$A$71:$U$71,OFFSET(WatchbillMONTHLY!$A$71:$U$71,1,2))=IF(_xlfn.XLOOKUP($A17,INDIRECT("_"&amp;_xlfn.XLOOKUP(BJ$2,WatchbillMONTHLY!$A$71:$U$71,OFFSET(WatchbillMONTHLY!$A$71:$U$71,1,2))),INDIRECT("_"&amp;_xlfn.XLOOKUP(BJ$2,WatchbillMONTHLY!$A$71:$U$71,OFFSET(WatchbillMONTHLY!$A$71:$U$71,1,2))))=$A17,_xlfn.XLOOKUP(BJ$2,WatchbillMONTHLY!$A$71:$U$71,OFFSET(WatchbillMONTHLY!$A$71:$U$71,1,2)),FALSE),TRUE,FALSE)),
IF(_xlfn.XLOOKUP(BJ$2,WatchbillMONTHLY!$A$88:$U$88,OFFSET(WatchbillMONTHLY!$A$88:$U$88,1,2))=IF(_xlfn.XLOOKUP($A17,INDIRECT("_"&amp;_xlfn.XLOOKUP(BJ$2,WatchbillMONTHLY!$A$88:$U$88,OFFSET(WatchbillMONTHLY!$A$88:$U$88,1,2))),INDIRECT("_"&amp;_xlfn.XLOOKUP(BJ$2,WatchbillMONTHLY!$A$88:$U$88,OFFSET(WatchbillMONTHLY!$A$88:$U$88,1,2))))=$A17,_xlfn.XLOOKUP(BJ$2,WatchbillMONTHLY!$A$88:$U$88,OFFSET(WatchbillMONTHLY!$A$88:$U$88,1,2)),FALSE),TRUE,FALSE)),
FALSE),FALSE)</f>
        <v>0</v>
      </c>
      <c r="BK17" s="209" t="b" cm="1">
        <f t="array" aca="1" ref="BK17" ca="1">IF(AND($A17 &gt; 0, AD17 &gt; 0,BK$2&lt;MiscFormulas!$A$5+1),
_xlfn.IFNA(
_xlfn.IFNA(
_xlfn.IFNA(
_xlfn.IFNA(
_xlfn.IFNA(
_xlfn.IFNA(
IF(_xlfn.XLOOKUP(BK$2,WatchbillMONTHLY!$A$3:$U$3,OFFSET(WatchbillMONTHLY!$A$3:$U$3,1,2))=IF(_xlfn.XLOOKUP($A17,INDIRECT("_"&amp;_xlfn.XLOOKUP(BK$2,WatchbillMONTHLY!$A$3:$U$3,OFFSET(WatchbillMONTHLY!$A$3:$U$3,1,2))),INDIRECT("_"&amp;_xlfn.XLOOKUP(BK$2,WatchbillMONTHLY!$A$3:$U$3,OFFSET(WatchbillMONTHLY!$A$3:$U$3,1,2))))=$A17,_xlfn.XLOOKUP(BK$2,WatchbillMONTHLY!$A$3:$U$3,OFFSET(WatchbillMONTHLY!$A$3:$U$3,1,2)),FALSE),TRUE,FALSE),
IF(_xlfn.XLOOKUP(BK$2,WatchbillMONTHLY!$A$20:$U$20,OFFSET(WatchbillMONTHLY!$A$20:$U$20,1,2))=IF(_xlfn.XLOOKUP($A17,INDIRECT("_"&amp;_xlfn.XLOOKUP(BK$2,WatchbillMONTHLY!$A$20:$U$20,OFFSET(WatchbillMONTHLY!$A$20:$U$20,1,2))),INDIRECT("_"&amp;_xlfn.XLOOKUP(BK$2,WatchbillMONTHLY!$A$20:$U$20,OFFSET(WatchbillMONTHLY!$A$20:$U$20,1,2))))=$A17,_xlfn.XLOOKUP(BK$2,WatchbillMONTHLY!$A$20:$U$20,OFFSET(WatchbillMONTHLY!$A$20:$U$20,1,2)),FALSE),TRUE,FALSE)),
IF(_xlfn.XLOOKUP(BK$2,WatchbillMONTHLY!$A$37:$U$37,OFFSET(WatchbillMONTHLY!$A$37:$U$37,1,2))=IF(_xlfn.XLOOKUP($A17,INDIRECT("_"&amp;_xlfn.XLOOKUP(BK$2,WatchbillMONTHLY!$A$37:$U$37,OFFSET(WatchbillMONTHLY!$A$37:$U$37,1,2))),INDIRECT("_"&amp;_xlfn.XLOOKUP(BK$2,WatchbillMONTHLY!$A$37:$U$37,OFFSET(WatchbillMONTHLY!$A$37:$U$37,1,2))))=$A17,_xlfn.XLOOKUP(BK$2,WatchbillMONTHLY!$A$37:$U$37,OFFSET(WatchbillMONTHLY!$A$37:$U$37,1,2)),FALSE),TRUE,FALSE)),
IF(_xlfn.XLOOKUP(BK$2,WatchbillMONTHLY!$A$54:$U$54,OFFSET(WatchbillMONTHLY!$A$54:$U$54,1,2))=IF(_xlfn.XLOOKUP($A17,INDIRECT("_"&amp;_xlfn.XLOOKUP(BK$2,WatchbillMONTHLY!$A$54:$U$54,OFFSET(WatchbillMONTHLY!$A$54:$U$54,1,2))),INDIRECT("_"&amp;_xlfn.XLOOKUP(BK$2,WatchbillMONTHLY!$A$54:$U$54,OFFSET(WatchbillMONTHLY!$A$54:$U$54,1,2))))=$A17,_xlfn.XLOOKUP(BK$2,WatchbillMONTHLY!$A$54:$U$54,OFFSET(WatchbillMONTHLY!$A$54:$U$54,1,2)),FALSE),TRUE,FALSE)),
IF(_xlfn.XLOOKUP(BK$2,WatchbillMONTHLY!$A$71:$U$71,OFFSET(WatchbillMONTHLY!$A$71:$U$71,1,2))=IF(_xlfn.XLOOKUP($A17,INDIRECT("_"&amp;_xlfn.XLOOKUP(BK$2,WatchbillMONTHLY!$A$71:$U$71,OFFSET(WatchbillMONTHLY!$A$71:$U$71,1,2))),INDIRECT("_"&amp;_xlfn.XLOOKUP(BK$2,WatchbillMONTHLY!$A$71:$U$71,OFFSET(WatchbillMONTHLY!$A$71:$U$71,1,2))))=$A17,_xlfn.XLOOKUP(BK$2,WatchbillMONTHLY!$A$71:$U$71,OFFSET(WatchbillMONTHLY!$A$71:$U$71,1,2)),FALSE),TRUE,FALSE)),
IF(_xlfn.XLOOKUP(BK$2,WatchbillMONTHLY!$A$88:$U$88,OFFSET(WatchbillMONTHLY!$A$88:$U$88,1,2))=IF(_xlfn.XLOOKUP($A17,INDIRECT("_"&amp;_xlfn.XLOOKUP(BK$2,WatchbillMONTHLY!$A$88:$U$88,OFFSET(WatchbillMONTHLY!$A$88:$U$88,1,2))),INDIRECT("_"&amp;_xlfn.XLOOKUP(BK$2,WatchbillMONTHLY!$A$88:$U$88,OFFSET(WatchbillMONTHLY!$A$88:$U$88,1,2))))=$A17,_xlfn.XLOOKUP(BK$2,WatchbillMONTHLY!$A$88:$U$88,OFFSET(WatchbillMONTHLY!$A$88:$U$88,1,2)),FALSE),TRUE,FALSE)),
FALSE),FALSE)</f>
        <v>0</v>
      </c>
      <c r="BL17" s="209" t="b" cm="1">
        <f t="array" aca="1" ref="BL17" ca="1">IF(AND($A17 &gt; 0, AE17 &gt; 0,BL$2&lt;MiscFormulas!$A$5+1),
_xlfn.IFNA(
_xlfn.IFNA(
_xlfn.IFNA(
_xlfn.IFNA(
_xlfn.IFNA(
_xlfn.IFNA(
IF(_xlfn.XLOOKUP(BL$2,WatchbillMONTHLY!$A$3:$U$3,OFFSET(WatchbillMONTHLY!$A$3:$U$3,1,2))=IF(_xlfn.XLOOKUP($A17,INDIRECT("_"&amp;_xlfn.XLOOKUP(BL$2,WatchbillMONTHLY!$A$3:$U$3,OFFSET(WatchbillMONTHLY!$A$3:$U$3,1,2))),INDIRECT("_"&amp;_xlfn.XLOOKUP(BL$2,WatchbillMONTHLY!$A$3:$U$3,OFFSET(WatchbillMONTHLY!$A$3:$U$3,1,2))))=$A17,_xlfn.XLOOKUP(BL$2,WatchbillMONTHLY!$A$3:$U$3,OFFSET(WatchbillMONTHLY!$A$3:$U$3,1,2)),FALSE),TRUE,FALSE),
IF(_xlfn.XLOOKUP(BL$2,WatchbillMONTHLY!$A$20:$U$20,OFFSET(WatchbillMONTHLY!$A$20:$U$20,1,2))=IF(_xlfn.XLOOKUP($A17,INDIRECT("_"&amp;_xlfn.XLOOKUP(BL$2,WatchbillMONTHLY!$A$20:$U$20,OFFSET(WatchbillMONTHLY!$A$20:$U$20,1,2))),INDIRECT("_"&amp;_xlfn.XLOOKUP(BL$2,WatchbillMONTHLY!$A$20:$U$20,OFFSET(WatchbillMONTHLY!$A$20:$U$20,1,2))))=$A17,_xlfn.XLOOKUP(BL$2,WatchbillMONTHLY!$A$20:$U$20,OFFSET(WatchbillMONTHLY!$A$20:$U$20,1,2)),FALSE),TRUE,FALSE)),
IF(_xlfn.XLOOKUP(BL$2,WatchbillMONTHLY!$A$37:$U$37,OFFSET(WatchbillMONTHLY!$A$37:$U$37,1,2))=IF(_xlfn.XLOOKUP($A17,INDIRECT("_"&amp;_xlfn.XLOOKUP(BL$2,WatchbillMONTHLY!$A$37:$U$37,OFFSET(WatchbillMONTHLY!$A$37:$U$37,1,2))),INDIRECT("_"&amp;_xlfn.XLOOKUP(BL$2,WatchbillMONTHLY!$A$37:$U$37,OFFSET(WatchbillMONTHLY!$A$37:$U$37,1,2))))=$A17,_xlfn.XLOOKUP(BL$2,WatchbillMONTHLY!$A$37:$U$37,OFFSET(WatchbillMONTHLY!$A$37:$U$37,1,2)),FALSE),TRUE,FALSE)),
IF(_xlfn.XLOOKUP(BL$2,WatchbillMONTHLY!$A$54:$U$54,OFFSET(WatchbillMONTHLY!$A$54:$U$54,1,2))=IF(_xlfn.XLOOKUP($A17,INDIRECT("_"&amp;_xlfn.XLOOKUP(BL$2,WatchbillMONTHLY!$A$54:$U$54,OFFSET(WatchbillMONTHLY!$A$54:$U$54,1,2))),INDIRECT("_"&amp;_xlfn.XLOOKUP(BL$2,WatchbillMONTHLY!$A$54:$U$54,OFFSET(WatchbillMONTHLY!$A$54:$U$54,1,2))))=$A17,_xlfn.XLOOKUP(BL$2,WatchbillMONTHLY!$A$54:$U$54,OFFSET(WatchbillMONTHLY!$A$54:$U$54,1,2)),FALSE),TRUE,FALSE)),
IF(_xlfn.XLOOKUP(BL$2,WatchbillMONTHLY!$A$71:$U$71,OFFSET(WatchbillMONTHLY!$A$71:$U$71,1,2))=IF(_xlfn.XLOOKUP($A17,INDIRECT("_"&amp;_xlfn.XLOOKUP(BL$2,WatchbillMONTHLY!$A$71:$U$71,OFFSET(WatchbillMONTHLY!$A$71:$U$71,1,2))),INDIRECT("_"&amp;_xlfn.XLOOKUP(BL$2,WatchbillMONTHLY!$A$71:$U$71,OFFSET(WatchbillMONTHLY!$A$71:$U$71,1,2))))=$A17,_xlfn.XLOOKUP(BL$2,WatchbillMONTHLY!$A$71:$U$71,OFFSET(WatchbillMONTHLY!$A$71:$U$71,1,2)),FALSE),TRUE,FALSE)),
IF(_xlfn.XLOOKUP(BL$2,WatchbillMONTHLY!$A$88:$U$88,OFFSET(WatchbillMONTHLY!$A$88:$U$88,1,2))=IF(_xlfn.XLOOKUP($A17,INDIRECT("_"&amp;_xlfn.XLOOKUP(BL$2,WatchbillMONTHLY!$A$88:$U$88,OFFSET(WatchbillMONTHLY!$A$88:$U$88,1,2))),INDIRECT("_"&amp;_xlfn.XLOOKUP(BL$2,WatchbillMONTHLY!$A$88:$U$88,OFFSET(WatchbillMONTHLY!$A$88:$U$88,1,2))))=$A17,_xlfn.XLOOKUP(BL$2,WatchbillMONTHLY!$A$88:$U$88,OFFSET(WatchbillMONTHLY!$A$88:$U$88,1,2)),FALSE),TRUE,FALSE)),
FALSE),FALSE)</f>
        <v>0</v>
      </c>
      <c r="BM17" s="209" t="b" cm="1">
        <f t="array" aca="1" ref="BM17" ca="1">IF(AND($A17 &gt; 0, AF17 &gt; 0,BM$2&lt;MiscFormulas!$A$5+1),
_xlfn.IFNA(
_xlfn.IFNA(
_xlfn.IFNA(
_xlfn.IFNA(
_xlfn.IFNA(
_xlfn.IFNA(
IF(_xlfn.XLOOKUP(BM$2,WatchbillMONTHLY!$A$3:$U$3,OFFSET(WatchbillMONTHLY!$A$3:$U$3,1,2))=IF(_xlfn.XLOOKUP($A17,INDIRECT("_"&amp;_xlfn.XLOOKUP(BM$2,WatchbillMONTHLY!$A$3:$U$3,OFFSET(WatchbillMONTHLY!$A$3:$U$3,1,2))),INDIRECT("_"&amp;_xlfn.XLOOKUP(BM$2,WatchbillMONTHLY!$A$3:$U$3,OFFSET(WatchbillMONTHLY!$A$3:$U$3,1,2))))=$A17,_xlfn.XLOOKUP(BM$2,WatchbillMONTHLY!$A$3:$U$3,OFFSET(WatchbillMONTHLY!$A$3:$U$3,1,2)),FALSE),TRUE,FALSE),
IF(_xlfn.XLOOKUP(BM$2,WatchbillMONTHLY!$A$20:$U$20,OFFSET(WatchbillMONTHLY!$A$20:$U$20,1,2))=IF(_xlfn.XLOOKUP($A17,INDIRECT("_"&amp;_xlfn.XLOOKUP(BM$2,WatchbillMONTHLY!$A$20:$U$20,OFFSET(WatchbillMONTHLY!$A$20:$U$20,1,2))),INDIRECT("_"&amp;_xlfn.XLOOKUP(BM$2,WatchbillMONTHLY!$A$20:$U$20,OFFSET(WatchbillMONTHLY!$A$20:$U$20,1,2))))=$A17,_xlfn.XLOOKUP(BM$2,WatchbillMONTHLY!$A$20:$U$20,OFFSET(WatchbillMONTHLY!$A$20:$U$20,1,2)),FALSE),TRUE,FALSE)),
IF(_xlfn.XLOOKUP(BM$2,WatchbillMONTHLY!$A$37:$U$37,OFFSET(WatchbillMONTHLY!$A$37:$U$37,1,2))=IF(_xlfn.XLOOKUP($A17,INDIRECT("_"&amp;_xlfn.XLOOKUP(BM$2,WatchbillMONTHLY!$A$37:$U$37,OFFSET(WatchbillMONTHLY!$A$37:$U$37,1,2))),INDIRECT("_"&amp;_xlfn.XLOOKUP(BM$2,WatchbillMONTHLY!$A$37:$U$37,OFFSET(WatchbillMONTHLY!$A$37:$U$37,1,2))))=$A17,_xlfn.XLOOKUP(BM$2,WatchbillMONTHLY!$A$37:$U$37,OFFSET(WatchbillMONTHLY!$A$37:$U$37,1,2)),FALSE),TRUE,FALSE)),
IF(_xlfn.XLOOKUP(BM$2,WatchbillMONTHLY!$A$54:$U$54,OFFSET(WatchbillMONTHLY!$A$54:$U$54,1,2))=IF(_xlfn.XLOOKUP($A17,INDIRECT("_"&amp;_xlfn.XLOOKUP(BM$2,WatchbillMONTHLY!$A$54:$U$54,OFFSET(WatchbillMONTHLY!$A$54:$U$54,1,2))),INDIRECT("_"&amp;_xlfn.XLOOKUP(BM$2,WatchbillMONTHLY!$A$54:$U$54,OFFSET(WatchbillMONTHLY!$A$54:$U$54,1,2))))=$A17,_xlfn.XLOOKUP(BM$2,WatchbillMONTHLY!$A$54:$U$54,OFFSET(WatchbillMONTHLY!$A$54:$U$54,1,2)),FALSE),TRUE,FALSE)),
IF(_xlfn.XLOOKUP(BM$2,WatchbillMONTHLY!$A$71:$U$71,OFFSET(WatchbillMONTHLY!$A$71:$U$71,1,2))=IF(_xlfn.XLOOKUP($A17,INDIRECT("_"&amp;_xlfn.XLOOKUP(BM$2,WatchbillMONTHLY!$A$71:$U$71,OFFSET(WatchbillMONTHLY!$A$71:$U$71,1,2))),INDIRECT("_"&amp;_xlfn.XLOOKUP(BM$2,WatchbillMONTHLY!$A$71:$U$71,OFFSET(WatchbillMONTHLY!$A$71:$U$71,1,2))))=$A17,_xlfn.XLOOKUP(BM$2,WatchbillMONTHLY!$A$71:$U$71,OFFSET(WatchbillMONTHLY!$A$71:$U$71,1,2)),FALSE),TRUE,FALSE)),
IF(_xlfn.XLOOKUP(BM$2,WatchbillMONTHLY!$A$88:$U$88,OFFSET(WatchbillMONTHLY!$A$88:$U$88,1,2))=IF(_xlfn.XLOOKUP($A17,INDIRECT("_"&amp;_xlfn.XLOOKUP(BM$2,WatchbillMONTHLY!$A$88:$U$88,OFFSET(WatchbillMONTHLY!$A$88:$U$88,1,2))),INDIRECT("_"&amp;_xlfn.XLOOKUP(BM$2,WatchbillMONTHLY!$A$88:$U$88,OFFSET(WatchbillMONTHLY!$A$88:$U$88,1,2))))=$A17,_xlfn.XLOOKUP(BM$2,WatchbillMONTHLY!$A$88:$U$88,OFFSET(WatchbillMONTHLY!$A$88:$U$88,1,2)),FALSE),TRUE,FALSE)),
FALSE),FALSE)</f>
        <v>0</v>
      </c>
      <c r="BN17" s="209" t="b" cm="1">
        <f t="array" aca="1" ref="BN17" ca="1">IF(AND($A17 &gt; 0, AG17 &gt; 0,BN$2&lt;MiscFormulas!$A$5+1),
_xlfn.IFNA(
_xlfn.IFNA(
_xlfn.IFNA(
_xlfn.IFNA(
_xlfn.IFNA(
_xlfn.IFNA(
IF(_xlfn.XLOOKUP(BN$2,WatchbillMONTHLY!$A$3:$U$3,OFFSET(WatchbillMONTHLY!$A$3:$U$3,1,2))=IF(_xlfn.XLOOKUP($A17,INDIRECT("_"&amp;_xlfn.XLOOKUP(BN$2,WatchbillMONTHLY!$A$3:$U$3,OFFSET(WatchbillMONTHLY!$A$3:$U$3,1,2))),INDIRECT("_"&amp;_xlfn.XLOOKUP(BN$2,WatchbillMONTHLY!$A$3:$U$3,OFFSET(WatchbillMONTHLY!$A$3:$U$3,1,2))))=$A17,_xlfn.XLOOKUP(BN$2,WatchbillMONTHLY!$A$3:$U$3,OFFSET(WatchbillMONTHLY!$A$3:$U$3,1,2)),FALSE),TRUE,FALSE),
IF(_xlfn.XLOOKUP(BN$2,WatchbillMONTHLY!$A$20:$U$20,OFFSET(WatchbillMONTHLY!$A$20:$U$20,1,2))=IF(_xlfn.XLOOKUP($A17,INDIRECT("_"&amp;_xlfn.XLOOKUP(BN$2,WatchbillMONTHLY!$A$20:$U$20,OFFSET(WatchbillMONTHLY!$A$20:$U$20,1,2))),INDIRECT("_"&amp;_xlfn.XLOOKUP(BN$2,WatchbillMONTHLY!$A$20:$U$20,OFFSET(WatchbillMONTHLY!$A$20:$U$20,1,2))))=$A17,_xlfn.XLOOKUP(BN$2,WatchbillMONTHLY!$A$20:$U$20,OFFSET(WatchbillMONTHLY!$A$20:$U$20,1,2)),FALSE),TRUE,FALSE)),
IF(_xlfn.XLOOKUP(BN$2,WatchbillMONTHLY!$A$37:$U$37,OFFSET(WatchbillMONTHLY!$A$37:$U$37,1,2))=IF(_xlfn.XLOOKUP($A17,INDIRECT("_"&amp;_xlfn.XLOOKUP(BN$2,WatchbillMONTHLY!$A$37:$U$37,OFFSET(WatchbillMONTHLY!$A$37:$U$37,1,2))),INDIRECT("_"&amp;_xlfn.XLOOKUP(BN$2,WatchbillMONTHLY!$A$37:$U$37,OFFSET(WatchbillMONTHLY!$A$37:$U$37,1,2))))=$A17,_xlfn.XLOOKUP(BN$2,WatchbillMONTHLY!$A$37:$U$37,OFFSET(WatchbillMONTHLY!$A$37:$U$37,1,2)),FALSE),TRUE,FALSE)),
IF(_xlfn.XLOOKUP(BN$2,WatchbillMONTHLY!$A$54:$U$54,OFFSET(WatchbillMONTHLY!$A$54:$U$54,1,2))=IF(_xlfn.XLOOKUP($A17,INDIRECT("_"&amp;_xlfn.XLOOKUP(BN$2,WatchbillMONTHLY!$A$54:$U$54,OFFSET(WatchbillMONTHLY!$A$54:$U$54,1,2))),INDIRECT("_"&amp;_xlfn.XLOOKUP(BN$2,WatchbillMONTHLY!$A$54:$U$54,OFFSET(WatchbillMONTHLY!$A$54:$U$54,1,2))))=$A17,_xlfn.XLOOKUP(BN$2,WatchbillMONTHLY!$A$54:$U$54,OFFSET(WatchbillMONTHLY!$A$54:$U$54,1,2)),FALSE),TRUE,FALSE)),
IF(_xlfn.XLOOKUP(BN$2,WatchbillMONTHLY!$A$71:$U$71,OFFSET(WatchbillMONTHLY!$A$71:$U$71,1,2))=IF(_xlfn.XLOOKUP($A17,INDIRECT("_"&amp;_xlfn.XLOOKUP(BN$2,WatchbillMONTHLY!$A$71:$U$71,OFFSET(WatchbillMONTHLY!$A$71:$U$71,1,2))),INDIRECT("_"&amp;_xlfn.XLOOKUP(BN$2,WatchbillMONTHLY!$A$71:$U$71,OFFSET(WatchbillMONTHLY!$A$71:$U$71,1,2))))=$A17,_xlfn.XLOOKUP(BN$2,WatchbillMONTHLY!$A$71:$U$71,OFFSET(WatchbillMONTHLY!$A$71:$U$71,1,2)),FALSE),TRUE,FALSE)),
IF(_xlfn.XLOOKUP(BN$2,WatchbillMONTHLY!$A$88:$U$88,OFFSET(WatchbillMONTHLY!$A$88:$U$88,1,2))=IF(_xlfn.XLOOKUP($A17,INDIRECT("_"&amp;_xlfn.XLOOKUP(BN$2,WatchbillMONTHLY!$A$88:$U$88,OFFSET(WatchbillMONTHLY!$A$88:$U$88,1,2))),INDIRECT("_"&amp;_xlfn.XLOOKUP(BN$2,WatchbillMONTHLY!$A$88:$U$88,OFFSET(WatchbillMONTHLY!$A$88:$U$88,1,2))))=$A17,_xlfn.XLOOKUP(BN$2,WatchbillMONTHLY!$A$88:$U$88,OFFSET(WatchbillMONTHLY!$A$88:$U$88,1,2)),FALSE),TRUE,FALSE)),
FALSE),FALSE)</f>
        <v>0</v>
      </c>
      <c r="BO17" s="209" t="b" cm="1">
        <f t="array" aca="1" ref="BO17" ca="1">IF(
    AND($A17 &gt; 0, AH17 &gt; 0,BO$2&lt;MiscFormulas!$A$5+1),
    ISNUMBER(
        MATCH($A17,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7" s="210"/>
    </row>
    <row r="18" spans="1:68" x14ac:dyDescent="0.35">
      <c r="A18" t="str">
        <v>EX7 Boo, B.</v>
      </c>
      <c r="B18" s="214" t="str">
        <v>EX7 Boo, Boat</v>
      </c>
      <c r="C18" s="218"/>
      <c r="D18" s="230" t="s">
        <v>266</v>
      </c>
      <c r="E18" s="231"/>
      <c r="F18" s="231"/>
      <c r="G18" s="231"/>
      <c r="H18" s="231"/>
      <c r="I18" s="231"/>
      <c r="J18" s="231" t="s">
        <v>266</v>
      </c>
      <c r="K18" s="231"/>
      <c r="L18" s="231"/>
      <c r="M18" s="231"/>
      <c r="N18" s="231"/>
      <c r="O18" s="231"/>
      <c r="P18" s="231"/>
      <c r="Q18" s="231"/>
      <c r="R18" s="231"/>
      <c r="S18" s="231"/>
      <c r="T18" s="231"/>
      <c r="U18" s="231"/>
      <c r="V18" s="231"/>
      <c r="W18" s="231"/>
      <c r="X18" s="231"/>
      <c r="Y18" s="231"/>
      <c r="Z18" s="231" t="s">
        <v>266</v>
      </c>
      <c r="AA18" s="231"/>
      <c r="AB18" s="231"/>
      <c r="AC18" s="231"/>
      <c r="AD18" s="231"/>
      <c r="AE18" s="231"/>
      <c r="AF18" s="231"/>
      <c r="AG18" s="231"/>
      <c r="AH18" s="179"/>
      <c r="AI18" s="209"/>
      <c r="AJ18" s="209" t="str" cm="1">
        <f t="array" aca="1" ref="AJ18" ca="1">IF(OR(AK18:BN18=TRUE),$A18&amp;" :  ","")&amp;_xlfn.TEXTJOIN(" | ",TRUE,IF(AK18:BN18=TRUE,$AK$2:$BN$2,""))</f>
        <v/>
      </c>
      <c r="AK18" s="209" t="b" cm="1">
        <f t="array" aca="1" ref="AK18" ca="1">IF(AND($A18 &gt; 0, D18 &gt; 0,AK$2&lt;MiscFormulas!$A$5+1),
_xlfn.IFNA(
_xlfn.IFNA(
_xlfn.IFNA(
_xlfn.IFNA(
_xlfn.IFNA(
_xlfn.IFNA(
IF(_xlfn.XLOOKUP(AK$2,WatchbillMONTHLY!$A$3:$U$3,OFFSET(WatchbillMONTHLY!$A$3:$U$3,1,2))=IF(_xlfn.XLOOKUP($A18,INDIRECT("_"&amp;_xlfn.XLOOKUP(AK$2,WatchbillMONTHLY!$A$3:$U$3,OFFSET(WatchbillMONTHLY!$A$3:$U$3,1,2))),INDIRECT("_"&amp;_xlfn.XLOOKUP(AK$2,WatchbillMONTHLY!$A$3:$U$3,OFFSET(WatchbillMONTHLY!$A$3:$U$3,1,2))))=$A18,_xlfn.XLOOKUP(AK$2,WatchbillMONTHLY!$A$3:$U$3,OFFSET(WatchbillMONTHLY!$A$3:$U$3,1,2)),FALSE),TRUE,FALSE),
IF(_xlfn.XLOOKUP(AK$2,WatchbillMONTHLY!$A$20:$U$20,OFFSET(WatchbillMONTHLY!$A$20:$U$20,1,2))=IF(_xlfn.XLOOKUP($A18,INDIRECT("_"&amp;_xlfn.XLOOKUP(AK$2,WatchbillMONTHLY!$A$20:$U$20,OFFSET(WatchbillMONTHLY!$A$20:$U$20,1,2))),INDIRECT("_"&amp;_xlfn.XLOOKUP(AK$2,WatchbillMONTHLY!$A$20:$U$20,OFFSET(WatchbillMONTHLY!$A$20:$U$20,1,2))))=$A18,_xlfn.XLOOKUP(AK$2,WatchbillMONTHLY!$A$20:$U$20,OFFSET(WatchbillMONTHLY!$A$20:$U$20,1,2)),FALSE),TRUE,FALSE)),
IF(_xlfn.XLOOKUP(AK$2,WatchbillMONTHLY!$A$37:$U$37,OFFSET(WatchbillMONTHLY!$A$37:$U$37,1,2))=IF(_xlfn.XLOOKUP($A18,INDIRECT("_"&amp;_xlfn.XLOOKUP(AK$2,WatchbillMONTHLY!$A$37:$U$37,OFFSET(WatchbillMONTHLY!$A$37:$U$37,1,2))),INDIRECT("_"&amp;_xlfn.XLOOKUP(AK$2,WatchbillMONTHLY!$A$37:$U$37,OFFSET(WatchbillMONTHLY!$A$37:$U$37,1,2))))=$A18,_xlfn.XLOOKUP(AK$2,WatchbillMONTHLY!$A$37:$U$37,OFFSET(WatchbillMONTHLY!$A$37:$U$37,1,2)),FALSE),TRUE,FALSE)),
IF(_xlfn.XLOOKUP(AK$2,WatchbillMONTHLY!$A$54:$U$54,OFFSET(WatchbillMONTHLY!$A$54:$U$54,1,2))=IF(_xlfn.XLOOKUP($A18,INDIRECT("_"&amp;_xlfn.XLOOKUP(AK$2,WatchbillMONTHLY!$A$54:$U$54,OFFSET(WatchbillMONTHLY!$A$54:$U$54,1,2))),INDIRECT("_"&amp;_xlfn.XLOOKUP(AK$2,WatchbillMONTHLY!$A$54:$U$54,OFFSET(WatchbillMONTHLY!$A$54:$U$54,1,2))))=$A18,_xlfn.XLOOKUP(AK$2,WatchbillMONTHLY!$A$54:$U$54,OFFSET(WatchbillMONTHLY!$A$54:$U$54,1,2)),FALSE),TRUE,FALSE)),
IF(_xlfn.XLOOKUP(AK$2,WatchbillMONTHLY!$A$71:$U$71,OFFSET(WatchbillMONTHLY!$A$71:$U$71,1,2))=IF(_xlfn.XLOOKUP($A18,INDIRECT("_"&amp;_xlfn.XLOOKUP(AK$2,WatchbillMONTHLY!$A$71:$U$71,OFFSET(WatchbillMONTHLY!$A$71:$U$71,1,2))),INDIRECT("_"&amp;_xlfn.XLOOKUP(AK$2,WatchbillMONTHLY!$A$71:$U$71,OFFSET(WatchbillMONTHLY!$A$71:$U$71,1,2))))=$A18,_xlfn.XLOOKUP(AK$2,WatchbillMONTHLY!$A$71:$U$71,OFFSET(WatchbillMONTHLY!$A$71:$U$71,1,2)),FALSE),TRUE,FALSE)),
IF(_xlfn.XLOOKUP(AK$2,WatchbillMONTHLY!$A$88:$U$88,OFFSET(WatchbillMONTHLY!$A$88:$U$88,1,2))=IF(_xlfn.XLOOKUP($A18,INDIRECT("_"&amp;_xlfn.XLOOKUP(AK$2,WatchbillMONTHLY!$A$88:$U$88,OFFSET(WatchbillMONTHLY!$A$88:$U$88,1,2))),INDIRECT("_"&amp;_xlfn.XLOOKUP(AK$2,WatchbillMONTHLY!$A$88:$U$88,OFFSET(WatchbillMONTHLY!$A$88:$U$88,1,2))))=$A18,_xlfn.XLOOKUP(AK$2,WatchbillMONTHLY!$A$88:$U$88,OFFSET(WatchbillMONTHLY!$A$88:$U$88,1,2)),FALSE),TRUE,FALSE)),
FALSE),FALSE)</f>
        <v>0</v>
      </c>
      <c r="AL18" s="209" t="b" cm="1">
        <f t="array" aca="1" ref="AL18" ca="1">IF(AND($A18 &gt; 0, E18 &gt; 0,AL$2&lt;MiscFormulas!$A$5+1),
_xlfn.IFNA(
_xlfn.IFNA(
_xlfn.IFNA(
_xlfn.IFNA(
_xlfn.IFNA(
_xlfn.IFNA(
IF(_xlfn.XLOOKUP(AL$2,WatchbillMONTHLY!$A$3:$U$3,OFFSET(WatchbillMONTHLY!$A$3:$U$3,1,2))=IF(_xlfn.XLOOKUP($A18,INDIRECT("_"&amp;_xlfn.XLOOKUP(AL$2,WatchbillMONTHLY!$A$3:$U$3,OFFSET(WatchbillMONTHLY!$A$3:$U$3,1,2))),INDIRECT("_"&amp;_xlfn.XLOOKUP(AL$2,WatchbillMONTHLY!$A$3:$U$3,OFFSET(WatchbillMONTHLY!$A$3:$U$3,1,2))))=$A18,_xlfn.XLOOKUP(AL$2,WatchbillMONTHLY!$A$3:$U$3,OFFSET(WatchbillMONTHLY!$A$3:$U$3,1,2)),FALSE),TRUE,FALSE),
IF(_xlfn.XLOOKUP(AL$2,WatchbillMONTHLY!$A$20:$U$20,OFFSET(WatchbillMONTHLY!$A$20:$U$20,1,2))=IF(_xlfn.XLOOKUP($A18,INDIRECT("_"&amp;_xlfn.XLOOKUP(AL$2,WatchbillMONTHLY!$A$20:$U$20,OFFSET(WatchbillMONTHLY!$A$20:$U$20,1,2))),INDIRECT("_"&amp;_xlfn.XLOOKUP(AL$2,WatchbillMONTHLY!$A$20:$U$20,OFFSET(WatchbillMONTHLY!$A$20:$U$20,1,2))))=$A18,_xlfn.XLOOKUP(AL$2,WatchbillMONTHLY!$A$20:$U$20,OFFSET(WatchbillMONTHLY!$A$20:$U$20,1,2)),FALSE),TRUE,FALSE)),
IF(_xlfn.XLOOKUP(AL$2,WatchbillMONTHLY!$A$37:$U$37,OFFSET(WatchbillMONTHLY!$A$37:$U$37,1,2))=IF(_xlfn.XLOOKUP($A18,INDIRECT("_"&amp;_xlfn.XLOOKUP(AL$2,WatchbillMONTHLY!$A$37:$U$37,OFFSET(WatchbillMONTHLY!$A$37:$U$37,1,2))),INDIRECT("_"&amp;_xlfn.XLOOKUP(AL$2,WatchbillMONTHLY!$A$37:$U$37,OFFSET(WatchbillMONTHLY!$A$37:$U$37,1,2))))=$A18,_xlfn.XLOOKUP(AL$2,WatchbillMONTHLY!$A$37:$U$37,OFFSET(WatchbillMONTHLY!$A$37:$U$37,1,2)),FALSE),TRUE,FALSE)),
IF(_xlfn.XLOOKUP(AL$2,WatchbillMONTHLY!$A$54:$U$54,OFFSET(WatchbillMONTHLY!$A$54:$U$54,1,2))=IF(_xlfn.XLOOKUP($A18,INDIRECT("_"&amp;_xlfn.XLOOKUP(AL$2,WatchbillMONTHLY!$A$54:$U$54,OFFSET(WatchbillMONTHLY!$A$54:$U$54,1,2))),INDIRECT("_"&amp;_xlfn.XLOOKUP(AL$2,WatchbillMONTHLY!$A$54:$U$54,OFFSET(WatchbillMONTHLY!$A$54:$U$54,1,2))))=$A18,_xlfn.XLOOKUP(AL$2,WatchbillMONTHLY!$A$54:$U$54,OFFSET(WatchbillMONTHLY!$A$54:$U$54,1,2)),FALSE),TRUE,FALSE)),
IF(_xlfn.XLOOKUP(AL$2,WatchbillMONTHLY!$A$71:$U$71,OFFSET(WatchbillMONTHLY!$A$71:$U$71,1,2))=IF(_xlfn.XLOOKUP($A18,INDIRECT("_"&amp;_xlfn.XLOOKUP(AL$2,WatchbillMONTHLY!$A$71:$U$71,OFFSET(WatchbillMONTHLY!$A$71:$U$71,1,2))),INDIRECT("_"&amp;_xlfn.XLOOKUP(AL$2,WatchbillMONTHLY!$A$71:$U$71,OFFSET(WatchbillMONTHLY!$A$71:$U$71,1,2))))=$A18,_xlfn.XLOOKUP(AL$2,WatchbillMONTHLY!$A$71:$U$71,OFFSET(WatchbillMONTHLY!$A$71:$U$71,1,2)),FALSE),TRUE,FALSE)),
IF(_xlfn.XLOOKUP(AL$2,WatchbillMONTHLY!$A$88:$U$88,OFFSET(WatchbillMONTHLY!$A$88:$U$88,1,2))=IF(_xlfn.XLOOKUP($A18,INDIRECT("_"&amp;_xlfn.XLOOKUP(AL$2,WatchbillMONTHLY!$A$88:$U$88,OFFSET(WatchbillMONTHLY!$A$88:$U$88,1,2))),INDIRECT("_"&amp;_xlfn.XLOOKUP(AL$2,WatchbillMONTHLY!$A$88:$U$88,OFFSET(WatchbillMONTHLY!$A$88:$U$88,1,2))))=$A18,_xlfn.XLOOKUP(AL$2,WatchbillMONTHLY!$A$88:$U$88,OFFSET(WatchbillMONTHLY!$A$88:$U$88,1,2)),FALSE),TRUE,FALSE)),
FALSE),FALSE)</f>
        <v>0</v>
      </c>
      <c r="AM18" s="209" t="b" cm="1">
        <f t="array" aca="1" ref="AM18" ca="1">IF(AND($A18 &gt; 0, F18 &gt; 0,AM$2&lt;MiscFormulas!$A$5+1),
_xlfn.IFNA(
_xlfn.IFNA(
_xlfn.IFNA(
_xlfn.IFNA(
_xlfn.IFNA(
_xlfn.IFNA(
IF(_xlfn.XLOOKUP(AM$2,WatchbillMONTHLY!$A$3:$U$3,OFFSET(WatchbillMONTHLY!$A$3:$U$3,1,2))=IF(_xlfn.XLOOKUP($A18,INDIRECT("_"&amp;_xlfn.XLOOKUP(AM$2,WatchbillMONTHLY!$A$3:$U$3,OFFSET(WatchbillMONTHLY!$A$3:$U$3,1,2))),INDIRECT("_"&amp;_xlfn.XLOOKUP(AM$2,WatchbillMONTHLY!$A$3:$U$3,OFFSET(WatchbillMONTHLY!$A$3:$U$3,1,2))))=$A18,_xlfn.XLOOKUP(AM$2,WatchbillMONTHLY!$A$3:$U$3,OFFSET(WatchbillMONTHLY!$A$3:$U$3,1,2)),FALSE),TRUE,FALSE),
IF(_xlfn.XLOOKUP(AM$2,WatchbillMONTHLY!$A$20:$U$20,OFFSET(WatchbillMONTHLY!$A$20:$U$20,1,2))=IF(_xlfn.XLOOKUP($A18,INDIRECT("_"&amp;_xlfn.XLOOKUP(AM$2,WatchbillMONTHLY!$A$20:$U$20,OFFSET(WatchbillMONTHLY!$A$20:$U$20,1,2))),INDIRECT("_"&amp;_xlfn.XLOOKUP(AM$2,WatchbillMONTHLY!$A$20:$U$20,OFFSET(WatchbillMONTHLY!$A$20:$U$20,1,2))))=$A18,_xlfn.XLOOKUP(AM$2,WatchbillMONTHLY!$A$20:$U$20,OFFSET(WatchbillMONTHLY!$A$20:$U$20,1,2)),FALSE),TRUE,FALSE)),
IF(_xlfn.XLOOKUP(AM$2,WatchbillMONTHLY!$A$37:$U$37,OFFSET(WatchbillMONTHLY!$A$37:$U$37,1,2))=IF(_xlfn.XLOOKUP($A18,INDIRECT("_"&amp;_xlfn.XLOOKUP(AM$2,WatchbillMONTHLY!$A$37:$U$37,OFFSET(WatchbillMONTHLY!$A$37:$U$37,1,2))),INDIRECT("_"&amp;_xlfn.XLOOKUP(AM$2,WatchbillMONTHLY!$A$37:$U$37,OFFSET(WatchbillMONTHLY!$A$37:$U$37,1,2))))=$A18,_xlfn.XLOOKUP(AM$2,WatchbillMONTHLY!$A$37:$U$37,OFFSET(WatchbillMONTHLY!$A$37:$U$37,1,2)),FALSE),TRUE,FALSE)),
IF(_xlfn.XLOOKUP(AM$2,WatchbillMONTHLY!$A$54:$U$54,OFFSET(WatchbillMONTHLY!$A$54:$U$54,1,2))=IF(_xlfn.XLOOKUP($A18,INDIRECT("_"&amp;_xlfn.XLOOKUP(AM$2,WatchbillMONTHLY!$A$54:$U$54,OFFSET(WatchbillMONTHLY!$A$54:$U$54,1,2))),INDIRECT("_"&amp;_xlfn.XLOOKUP(AM$2,WatchbillMONTHLY!$A$54:$U$54,OFFSET(WatchbillMONTHLY!$A$54:$U$54,1,2))))=$A18,_xlfn.XLOOKUP(AM$2,WatchbillMONTHLY!$A$54:$U$54,OFFSET(WatchbillMONTHLY!$A$54:$U$54,1,2)),FALSE),TRUE,FALSE)),
IF(_xlfn.XLOOKUP(AM$2,WatchbillMONTHLY!$A$71:$U$71,OFFSET(WatchbillMONTHLY!$A$71:$U$71,1,2))=IF(_xlfn.XLOOKUP($A18,INDIRECT("_"&amp;_xlfn.XLOOKUP(AM$2,WatchbillMONTHLY!$A$71:$U$71,OFFSET(WatchbillMONTHLY!$A$71:$U$71,1,2))),INDIRECT("_"&amp;_xlfn.XLOOKUP(AM$2,WatchbillMONTHLY!$A$71:$U$71,OFFSET(WatchbillMONTHLY!$A$71:$U$71,1,2))))=$A18,_xlfn.XLOOKUP(AM$2,WatchbillMONTHLY!$A$71:$U$71,OFFSET(WatchbillMONTHLY!$A$71:$U$71,1,2)),FALSE),TRUE,FALSE)),
IF(_xlfn.XLOOKUP(AM$2,WatchbillMONTHLY!$A$88:$U$88,OFFSET(WatchbillMONTHLY!$A$88:$U$88,1,2))=IF(_xlfn.XLOOKUP($A18,INDIRECT("_"&amp;_xlfn.XLOOKUP(AM$2,WatchbillMONTHLY!$A$88:$U$88,OFFSET(WatchbillMONTHLY!$A$88:$U$88,1,2))),INDIRECT("_"&amp;_xlfn.XLOOKUP(AM$2,WatchbillMONTHLY!$A$88:$U$88,OFFSET(WatchbillMONTHLY!$A$88:$U$88,1,2))))=$A18,_xlfn.XLOOKUP(AM$2,WatchbillMONTHLY!$A$88:$U$88,OFFSET(WatchbillMONTHLY!$A$88:$U$88,1,2)),FALSE),TRUE,FALSE)),
FALSE),FALSE)</f>
        <v>0</v>
      </c>
      <c r="AN18" s="209" t="b" cm="1">
        <f t="array" aca="1" ref="AN18" ca="1">IF(AND($A18 &gt; 0, G18 &gt; 0,AN$2&lt;MiscFormulas!$A$5+1),
_xlfn.IFNA(
_xlfn.IFNA(
_xlfn.IFNA(
_xlfn.IFNA(
_xlfn.IFNA(
_xlfn.IFNA(
IF(_xlfn.XLOOKUP(AN$2,WatchbillMONTHLY!$A$3:$U$3,OFFSET(WatchbillMONTHLY!$A$3:$U$3,1,2))=IF(_xlfn.XLOOKUP($A18,INDIRECT("_"&amp;_xlfn.XLOOKUP(AN$2,WatchbillMONTHLY!$A$3:$U$3,OFFSET(WatchbillMONTHLY!$A$3:$U$3,1,2))),INDIRECT("_"&amp;_xlfn.XLOOKUP(AN$2,WatchbillMONTHLY!$A$3:$U$3,OFFSET(WatchbillMONTHLY!$A$3:$U$3,1,2))))=$A18,_xlfn.XLOOKUP(AN$2,WatchbillMONTHLY!$A$3:$U$3,OFFSET(WatchbillMONTHLY!$A$3:$U$3,1,2)),FALSE),TRUE,FALSE),
IF(_xlfn.XLOOKUP(AN$2,WatchbillMONTHLY!$A$20:$U$20,OFFSET(WatchbillMONTHLY!$A$20:$U$20,1,2))=IF(_xlfn.XLOOKUP($A18,INDIRECT("_"&amp;_xlfn.XLOOKUP(AN$2,WatchbillMONTHLY!$A$20:$U$20,OFFSET(WatchbillMONTHLY!$A$20:$U$20,1,2))),INDIRECT("_"&amp;_xlfn.XLOOKUP(AN$2,WatchbillMONTHLY!$A$20:$U$20,OFFSET(WatchbillMONTHLY!$A$20:$U$20,1,2))))=$A18,_xlfn.XLOOKUP(AN$2,WatchbillMONTHLY!$A$20:$U$20,OFFSET(WatchbillMONTHLY!$A$20:$U$20,1,2)),FALSE),TRUE,FALSE)),
IF(_xlfn.XLOOKUP(AN$2,WatchbillMONTHLY!$A$37:$U$37,OFFSET(WatchbillMONTHLY!$A$37:$U$37,1,2))=IF(_xlfn.XLOOKUP($A18,INDIRECT("_"&amp;_xlfn.XLOOKUP(AN$2,WatchbillMONTHLY!$A$37:$U$37,OFFSET(WatchbillMONTHLY!$A$37:$U$37,1,2))),INDIRECT("_"&amp;_xlfn.XLOOKUP(AN$2,WatchbillMONTHLY!$A$37:$U$37,OFFSET(WatchbillMONTHLY!$A$37:$U$37,1,2))))=$A18,_xlfn.XLOOKUP(AN$2,WatchbillMONTHLY!$A$37:$U$37,OFFSET(WatchbillMONTHLY!$A$37:$U$37,1,2)),FALSE),TRUE,FALSE)),
IF(_xlfn.XLOOKUP(AN$2,WatchbillMONTHLY!$A$54:$U$54,OFFSET(WatchbillMONTHLY!$A$54:$U$54,1,2))=IF(_xlfn.XLOOKUP($A18,INDIRECT("_"&amp;_xlfn.XLOOKUP(AN$2,WatchbillMONTHLY!$A$54:$U$54,OFFSET(WatchbillMONTHLY!$A$54:$U$54,1,2))),INDIRECT("_"&amp;_xlfn.XLOOKUP(AN$2,WatchbillMONTHLY!$A$54:$U$54,OFFSET(WatchbillMONTHLY!$A$54:$U$54,1,2))))=$A18,_xlfn.XLOOKUP(AN$2,WatchbillMONTHLY!$A$54:$U$54,OFFSET(WatchbillMONTHLY!$A$54:$U$54,1,2)),FALSE),TRUE,FALSE)),
IF(_xlfn.XLOOKUP(AN$2,WatchbillMONTHLY!$A$71:$U$71,OFFSET(WatchbillMONTHLY!$A$71:$U$71,1,2))=IF(_xlfn.XLOOKUP($A18,INDIRECT("_"&amp;_xlfn.XLOOKUP(AN$2,WatchbillMONTHLY!$A$71:$U$71,OFFSET(WatchbillMONTHLY!$A$71:$U$71,1,2))),INDIRECT("_"&amp;_xlfn.XLOOKUP(AN$2,WatchbillMONTHLY!$A$71:$U$71,OFFSET(WatchbillMONTHLY!$A$71:$U$71,1,2))))=$A18,_xlfn.XLOOKUP(AN$2,WatchbillMONTHLY!$A$71:$U$71,OFFSET(WatchbillMONTHLY!$A$71:$U$71,1,2)),FALSE),TRUE,FALSE)),
IF(_xlfn.XLOOKUP(AN$2,WatchbillMONTHLY!$A$88:$U$88,OFFSET(WatchbillMONTHLY!$A$88:$U$88,1,2))=IF(_xlfn.XLOOKUP($A18,INDIRECT("_"&amp;_xlfn.XLOOKUP(AN$2,WatchbillMONTHLY!$A$88:$U$88,OFFSET(WatchbillMONTHLY!$A$88:$U$88,1,2))),INDIRECT("_"&amp;_xlfn.XLOOKUP(AN$2,WatchbillMONTHLY!$A$88:$U$88,OFFSET(WatchbillMONTHLY!$A$88:$U$88,1,2))))=$A18,_xlfn.XLOOKUP(AN$2,WatchbillMONTHLY!$A$88:$U$88,OFFSET(WatchbillMONTHLY!$A$88:$U$88,1,2)),FALSE),TRUE,FALSE)),
FALSE),FALSE)</f>
        <v>0</v>
      </c>
      <c r="AO18" s="209" t="b" cm="1">
        <f t="array" aca="1" ref="AO18" ca="1">IF(AND($A18 &gt; 0, H18 &gt; 0,AO$2&lt;MiscFormulas!$A$5+1),
_xlfn.IFNA(
_xlfn.IFNA(
_xlfn.IFNA(
_xlfn.IFNA(
_xlfn.IFNA(
_xlfn.IFNA(
IF(_xlfn.XLOOKUP(AO$2,WatchbillMONTHLY!$A$3:$U$3,OFFSET(WatchbillMONTHLY!$A$3:$U$3,1,2))=IF(_xlfn.XLOOKUP($A18,INDIRECT("_"&amp;_xlfn.XLOOKUP(AO$2,WatchbillMONTHLY!$A$3:$U$3,OFFSET(WatchbillMONTHLY!$A$3:$U$3,1,2))),INDIRECT("_"&amp;_xlfn.XLOOKUP(AO$2,WatchbillMONTHLY!$A$3:$U$3,OFFSET(WatchbillMONTHLY!$A$3:$U$3,1,2))))=$A18,_xlfn.XLOOKUP(AO$2,WatchbillMONTHLY!$A$3:$U$3,OFFSET(WatchbillMONTHLY!$A$3:$U$3,1,2)),FALSE),TRUE,FALSE),
IF(_xlfn.XLOOKUP(AO$2,WatchbillMONTHLY!$A$20:$U$20,OFFSET(WatchbillMONTHLY!$A$20:$U$20,1,2))=IF(_xlfn.XLOOKUP($A18,INDIRECT("_"&amp;_xlfn.XLOOKUP(AO$2,WatchbillMONTHLY!$A$20:$U$20,OFFSET(WatchbillMONTHLY!$A$20:$U$20,1,2))),INDIRECT("_"&amp;_xlfn.XLOOKUP(AO$2,WatchbillMONTHLY!$A$20:$U$20,OFFSET(WatchbillMONTHLY!$A$20:$U$20,1,2))))=$A18,_xlfn.XLOOKUP(AO$2,WatchbillMONTHLY!$A$20:$U$20,OFFSET(WatchbillMONTHLY!$A$20:$U$20,1,2)),FALSE),TRUE,FALSE)),
IF(_xlfn.XLOOKUP(AO$2,WatchbillMONTHLY!$A$37:$U$37,OFFSET(WatchbillMONTHLY!$A$37:$U$37,1,2))=IF(_xlfn.XLOOKUP($A18,INDIRECT("_"&amp;_xlfn.XLOOKUP(AO$2,WatchbillMONTHLY!$A$37:$U$37,OFFSET(WatchbillMONTHLY!$A$37:$U$37,1,2))),INDIRECT("_"&amp;_xlfn.XLOOKUP(AO$2,WatchbillMONTHLY!$A$37:$U$37,OFFSET(WatchbillMONTHLY!$A$37:$U$37,1,2))))=$A18,_xlfn.XLOOKUP(AO$2,WatchbillMONTHLY!$A$37:$U$37,OFFSET(WatchbillMONTHLY!$A$37:$U$37,1,2)),FALSE),TRUE,FALSE)),
IF(_xlfn.XLOOKUP(AO$2,WatchbillMONTHLY!$A$54:$U$54,OFFSET(WatchbillMONTHLY!$A$54:$U$54,1,2))=IF(_xlfn.XLOOKUP($A18,INDIRECT("_"&amp;_xlfn.XLOOKUP(AO$2,WatchbillMONTHLY!$A$54:$U$54,OFFSET(WatchbillMONTHLY!$A$54:$U$54,1,2))),INDIRECT("_"&amp;_xlfn.XLOOKUP(AO$2,WatchbillMONTHLY!$A$54:$U$54,OFFSET(WatchbillMONTHLY!$A$54:$U$54,1,2))))=$A18,_xlfn.XLOOKUP(AO$2,WatchbillMONTHLY!$A$54:$U$54,OFFSET(WatchbillMONTHLY!$A$54:$U$54,1,2)),FALSE),TRUE,FALSE)),
IF(_xlfn.XLOOKUP(AO$2,WatchbillMONTHLY!$A$71:$U$71,OFFSET(WatchbillMONTHLY!$A$71:$U$71,1,2))=IF(_xlfn.XLOOKUP($A18,INDIRECT("_"&amp;_xlfn.XLOOKUP(AO$2,WatchbillMONTHLY!$A$71:$U$71,OFFSET(WatchbillMONTHLY!$A$71:$U$71,1,2))),INDIRECT("_"&amp;_xlfn.XLOOKUP(AO$2,WatchbillMONTHLY!$A$71:$U$71,OFFSET(WatchbillMONTHLY!$A$71:$U$71,1,2))))=$A18,_xlfn.XLOOKUP(AO$2,WatchbillMONTHLY!$A$71:$U$71,OFFSET(WatchbillMONTHLY!$A$71:$U$71,1,2)),FALSE),TRUE,FALSE)),
IF(_xlfn.XLOOKUP(AO$2,WatchbillMONTHLY!$A$88:$U$88,OFFSET(WatchbillMONTHLY!$A$88:$U$88,1,2))=IF(_xlfn.XLOOKUP($A18,INDIRECT("_"&amp;_xlfn.XLOOKUP(AO$2,WatchbillMONTHLY!$A$88:$U$88,OFFSET(WatchbillMONTHLY!$A$88:$U$88,1,2))),INDIRECT("_"&amp;_xlfn.XLOOKUP(AO$2,WatchbillMONTHLY!$A$88:$U$88,OFFSET(WatchbillMONTHLY!$A$88:$U$88,1,2))))=$A18,_xlfn.XLOOKUP(AO$2,WatchbillMONTHLY!$A$88:$U$88,OFFSET(WatchbillMONTHLY!$A$88:$U$88,1,2)),FALSE),TRUE,FALSE)),
FALSE),FALSE)</f>
        <v>0</v>
      </c>
      <c r="AP18" s="209" t="b" cm="1">
        <f t="array" aca="1" ref="AP18" ca="1">IF(AND($A18 &gt; 0, I18 &gt; 0,AP$2&lt;MiscFormulas!$A$5+1),
_xlfn.IFNA(
_xlfn.IFNA(
_xlfn.IFNA(
_xlfn.IFNA(
_xlfn.IFNA(
_xlfn.IFNA(
IF(_xlfn.XLOOKUP(AP$2,WatchbillMONTHLY!$A$3:$U$3,OFFSET(WatchbillMONTHLY!$A$3:$U$3,1,2))=IF(_xlfn.XLOOKUP($A18,INDIRECT("_"&amp;_xlfn.XLOOKUP(AP$2,WatchbillMONTHLY!$A$3:$U$3,OFFSET(WatchbillMONTHLY!$A$3:$U$3,1,2))),INDIRECT("_"&amp;_xlfn.XLOOKUP(AP$2,WatchbillMONTHLY!$A$3:$U$3,OFFSET(WatchbillMONTHLY!$A$3:$U$3,1,2))))=$A18,_xlfn.XLOOKUP(AP$2,WatchbillMONTHLY!$A$3:$U$3,OFFSET(WatchbillMONTHLY!$A$3:$U$3,1,2)),FALSE),TRUE,FALSE),
IF(_xlfn.XLOOKUP(AP$2,WatchbillMONTHLY!$A$20:$U$20,OFFSET(WatchbillMONTHLY!$A$20:$U$20,1,2))=IF(_xlfn.XLOOKUP($A18,INDIRECT("_"&amp;_xlfn.XLOOKUP(AP$2,WatchbillMONTHLY!$A$20:$U$20,OFFSET(WatchbillMONTHLY!$A$20:$U$20,1,2))),INDIRECT("_"&amp;_xlfn.XLOOKUP(AP$2,WatchbillMONTHLY!$A$20:$U$20,OFFSET(WatchbillMONTHLY!$A$20:$U$20,1,2))))=$A18,_xlfn.XLOOKUP(AP$2,WatchbillMONTHLY!$A$20:$U$20,OFFSET(WatchbillMONTHLY!$A$20:$U$20,1,2)),FALSE),TRUE,FALSE)),
IF(_xlfn.XLOOKUP(AP$2,WatchbillMONTHLY!$A$37:$U$37,OFFSET(WatchbillMONTHLY!$A$37:$U$37,1,2))=IF(_xlfn.XLOOKUP($A18,INDIRECT("_"&amp;_xlfn.XLOOKUP(AP$2,WatchbillMONTHLY!$A$37:$U$37,OFFSET(WatchbillMONTHLY!$A$37:$U$37,1,2))),INDIRECT("_"&amp;_xlfn.XLOOKUP(AP$2,WatchbillMONTHLY!$A$37:$U$37,OFFSET(WatchbillMONTHLY!$A$37:$U$37,1,2))))=$A18,_xlfn.XLOOKUP(AP$2,WatchbillMONTHLY!$A$37:$U$37,OFFSET(WatchbillMONTHLY!$A$37:$U$37,1,2)),FALSE),TRUE,FALSE)),
IF(_xlfn.XLOOKUP(AP$2,WatchbillMONTHLY!$A$54:$U$54,OFFSET(WatchbillMONTHLY!$A$54:$U$54,1,2))=IF(_xlfn.XLOOKUP($A18,INDIRECT("_"&amp;_xlfn.XLOOKUP(AP$2,WatchbillMONTHLY!$A$54:$U$54,OFFSET(WatchbillMONTHLY!$A$54:$U$54,1,2))),INDIRECT("_"&amp;_xlfn.XLOOKUP(AP$2,WatchbillMONTHLY!$A$54:$U$54,OFFSET(WatchbillMONTHLY!$A$54:$U$54,1,2))))=$A18,_xlfn.XLOOKUP(AP$2,WatchbillMONTHLY!$A$54:$U$54,OFFSET(WatchbillMONTHLY!$A$54:$U$54,1,2)),FALSE),TRUE,FALSE)),
IF(_xlfn.XLOOKUP(AP$2,WatchbillMONTHLY!$A$71:$U$71,OFFSET(WatchbillMONTHLY!$A$71:$U$71,1,2))=IF(_xlfn.XLOOKUP($A18,INDIRECT("_"&amp;_xlfn.XLOOKUP(AP$2,WatchbillMONTHLY!$A$71:$U$71,OFFSET(WatchbillMONTHLY!$A$71:$U$71,1,2))),INDIRECT("_"&amp;_xlfn.XLOOKUP(AP$2,WatchbillMONTHLY!$A$71:$U$71,OFFSET(WatchbillMONTHLY!$A$71:$U$71,1,2))))=$A18,_xlfn.XLOOKUP(AP$2,WatchbillMONTHLY!$A$71:$U$71,OFFSET(WatchbillMONTHLY!$A$71:$U$71,1,2)),FALSE),TRUE,FALSE)),
IF(_xlfn.XLOOKUP(AP$2,WatchbillMONTHLY!$A$88:$U$88,OFFSET(WatchbillMONTHLY!$A$88:$U$88,1,2))=IF(_xlfn.XLOOKUP($A18,INDIRECT("_"&amp;_xlfn.XLOOKUP(AP$2,WatchbillMONTHLY!$A$88:$U$88,OFFSET(WatchbillMONTHLY!$A$88:$U$88,1,2))),INDIRECT("_"&amp;_xlfn.XLOOKUP(AP$2,WatchbillMONTHLY!$A$88:$U$88,OFFSET(WatchbillMONTHLY!$A$88:$U$88,1,2))))=$A18,_xlfn.XLOOKUP(AP$2,WatchbillMONTHLY!$A$88:$U$88,OFFSET(WatchbillMONTHLY!$A$88:$U$88,1,2)),FALSE),TRUE,FALSE)),
FALSE),FALSE)</f>
        <v>0</v>
      </c>
      <c r="AQ18" s="209" t="b" cm="1">
        <f t="array" aca="1" ref="AQ18" ca="1">IF(AND($A18 &gt; 0, J18 &gt; 0,AQ$2&lt;MiscFormulas!$A$5+1),
_xlfn.IFNA(
_xlfn.IFNA(
_xlfn.IFNA(
_xlfn.IFNA(
_xlfn.IFNA(
_xlfn.IFNA(
IF(_xlfn.XLOOKUP(AQ$2,WatchbillMONTHLY!$A$3:$U$3,OFFSET(WatchbillMONTHLY!$A$3:$U$3,1,2))=IF(_xlfn.XLOOKUP($A18,INDIRECT("_"&amp;_xlfn.XLOOKUP(AQ$2,WatchbillMONTHLY!$A$3:$U$3,OFFSET(WatchbillMONTHLY!$A$3:$U$3,1,2))),INDIRECT("_"&amp;_xlfn.XLOOKUP(AQ$2,WatchbillMONTHLY!$A$3:$U$3,OFFSET(WatchbillMONTHLY!$A$3:$U$3,1,2))))=$A18,_xlfn.XLOOKUP(AQ$2,WatchbillMONTHLY!$A$3:$U$3,OFFSET(WatchbillMONTHLY!$A$3:$U$3,1,2)),FALSE),TRUE,FALSE),
IF(_xlfn.XLOOKUP(AQ$2,WatchbillMONTHLY!$A$20:$U$20,OFFSET(WatchbillMONTHLY!$A$20:$U$20,1,2))=IF(_xlfn.XLOOKUP($A18,INDIRECT("_"&amp;_xlfn.XLOOKUP(AQ$2,WatchbillMONTHLY!$A$20:$U$20,OFFSET(WatchbillMONTHLY!$A$20:$U$20,1,2))),INDIRECT("_"&amp;_xlfn.XLOOKUP(AQ$2,WatchbillMONTHLY!$A$20:$U$20,OFFSET(WatchbillMONTHLY!$A$20:$U$20,1,2))))=$A18,_xlfn.XLOOKUP(AQ$2,WatchbillMONTHLY!$A$20:$U$20,OFFSET(WatchbillMONTHLY!$A$20:$U$20,1,2)),FALSE),TRUE,FALSE)),
IF(_xlfn.XLOOKUP(AQ$2,WatchbillMONTHLY!$A$37:$U$37,OFFSET(WatchbillMONTHLY!$A$37:$U$37,1,2))=IF(_xlfn.XLOOKUP($A18,INDIRECT("_"&amp;_xlfn.XLOOKUP(AQ$2,WatchbillMONTHLY!$A$37:$U$37,OFFSET(WatchbillMONTHLY!$A$37:$U$37,1,2))),INDIRECT("_"&amp;_xlfn.XLOOKUP(AQ$2,WatchbillMONTHLY!$A$37:$U$37,OFFSET(WatchbillMONTHLY!$A$37:$U$37,1,2))))=$A18,_xlfn.XLOOKUP(AQ$2,WatchbillMONTHLY!$A$37:$U$37,OFFSET(WatchbillMONTHLY!$A$37:$U$37,1,2)),FALSE),TRUE,FALSE)),
IF(_xlfn.XLOOKUP(AQ$2,WatchbillMONTHLY!$A$54:$U$54,OFFSET(WatchbillMONTHLY!$A$54:$U$54,1,2))=IF(_xlfn.XLOOKUP($A18,INDIRECT("_"&amp;_xlfn.XLOOKUP(AQ$2,WatchbillMONTHLY!$A$54:$U$54,OFFSET(WatchbillMONTHLY!$A$54:$U$54,1,2))),INDIRECT("_"&amp;_xlfn.XLOOKUP(AQ$2,WatchbillMONTHLY!$A$54:$U$54,OFFSET(WatchbillMONTHLY!$A$54:$U$54,1,2))))=$A18,_xlfn.XLOOKUP(AQ$2,WatchbillMONTHLY!$A$54:$U$54,OFFSET(WatchbillMONTHLY!$A$54:$U$54,1,2)),FALSE),TRUE,FALSE)),
IF(_xlfn.XLOOKUP(AQ$2,WatchbillMONTHLY!$A$71:$U$71,OFFSET(WatchbillMONTHLY!$A$71:$U$71,1,2))=IF(_xlfn.XLOOKUP($A18,INDIRECT("_"&amp;_xlfn.XLOOKUP(AQ$2,WatchbillMONTHLY!$A$71:$U$71,OFFSET(WatchbillMONTHLY!$A$71:$U$71,1,2))),INDIRECT("_"&amp;_xlfn.XLOOKUP(AQ$2,WatchbillMONTHLY!$A$71:$U$71,OFFSET(WatchbillMONTHLY!$A$71:$U$71,1,2))))=$A18,_xlfn.XLOOKUP(AQ$2,WatchbillMONTHLY!$A$71:$U$71,OFFSET(WatchbillMONTHLY!$A$71:$U$71,1,2)),FALSE),TRUE,FALSE)),
IF(_xlfn.XLOOKUP(AQ$2,WatchbillMONTHLY!$A$88:$U$88,OFFSET(WatchbillMONTHLY!$A$88:$U$88,1,2))=IF(_xlfn.XLOOKUP($A18,INDIRECT("_"&amp;_xlfn.XLOOKUP(AQ$2,WatchbillMONTHLY!$A$88:$U$88,OFFSET(WatchbillMONTHLY!$A$88:$U$88,1,2))),INDIRECT("_"&amp;_xlfn.XLOOKUP(AQ$2,WatchbillMONTHLY!$A$88:$U$88,OFFSET(WatchbillMONTHLY!$A$88:$U$88,1,2))))=$A18,_xlfn.XLOOKUP(AQ$2,WatchbillMONTHLY!$A$88:$U$88,OFFSET(WatchbillMONTHLY!$A$88:$U$88,1,2)),FALSE),TRUE,FALSE)),
FALSE),FALSE)</f>
        <v>0</v>
      </c>
      <c r="AR18" s="209" t="b" cm="1">
        <f t="array" aca="1" ref="AR18" ca="1">IF(AND($A18 &gt; 0, K18 &gt; 0,AR$2&lt;MiscFormulas!$A$5+1),
_xlfn.IFNA(
_xlfn.IFNA(
_xlfn.IFNA(
_xlfn.IFNA(
_xlfn.IFNA(
_xlfn.IFNA(
IF(_xlfn.XLOOKUP(AR$2,WatchbillMONTHLY!$A$3:$U$3,OFFSET(WatchbillMONTHLY!$A$3:$U$3,1,2))=IF(_xlfn.XLOOKUP($A18,INDIRECT("_"&amp;_xlfn.XLOOKUP(AR$2,WatchbillMONTHLY!$A$3:$U$3,OFFSET(WatchbillMONTHLY!$A$3:$U$3,1,2))),INDIRECT("_"&amp;_xlfn.XLOOKUP(AR$2,WatchbillMONTHLY!$A$3:$U$3,OFFSET(WatchbillMONTHLY!$A$3:$U$3,1,2))))=$A18,_xlfn.XLOOKUP(AR$2,WatchbillMONTHLY!$A$3:$U$3,OFFSET(WatchbillMONTHLY!$A$3:$U$3,1,2)),FALSE),TRUE,FALSE),
IF(_xlfn.XLOOKUP(AR$2,WatchbillMONTHLY!$A$20:$U$20,OFFSET(WatchbillMONTHLY!$A$20:$U$20,1,2))=IF(_xlfn.XLOOKUP($A18,INDIRECT("_"&amp;_xlfn.XLOOKUP(AR$2,WatchbillMONTHLY!$A$20:$U$20,OFFSET(WatchbillMONTHLY!$A$20:$U$20,1,2))),INDIRECT("_"&amp;_xlfn.XLOOKUP(AR$2,WatchbillMONTHLY!$A$20:$U$20,OFFSET(WatchbillMONTHLY!$A$20:$U$20,1,2))))=$A18,_xlfn.XLOOKUP(AR$2,WatchbillMONTHLY!$A$20:$U$20,OFFSET(WatchbillMONTHLY!$A$20:$U$20,1,2)),FALSE),TRUE,FALSE)),
IF(_xlfn.XLOOKUP(AR$2,WatchbillMONTHLY!$A$37:$U$37,OFFSET(WatchbillMONTHLY!$A$37:$U$37,1,2))=IF(_xlfn.XLOOKUP($A18,INDIRECT("_"&amp;_xlfn.XLOOKUP(AR$2,WatchbillMONTHLY!$A$37:$U$37,OFFSET(WatchbillMONTHLY!$A$37:$U$37,1,2))),INDIRECT("_"&amp;_xlfn.XLOOKUP(AR$2,WatchbillMONTHLY!$A$37:$U$37,OFFSET(WatchbillMONTHLY!$A$37:$U$37,1,2))))=$A18,_xlfn.XLOOKUP(AR$2,WatchbillMONTHLY!$A$37:$U$37,OFFSET(WatchbillMONTHLY!$A$37:$U$37,1,2)),FALSE),TRUE,FALSE)),
IF(_xlfn.XLOOKUP(AR$2,WatchbillMONTHLY!$A$54:$U$54,OFFSET(WatchbillMONTHLY!$A$54:$U$54,1,2))=IF(_xlfn.XLOOKUP($A18,INDIRECT("_"&amp;_xlfn.XLOOKUP(AR$2,WatchbillMONTHLY!$A$54:$U$54,OFFSET(WatchbillMONTHLY!$A$54:$U$54,1,2))),INDIRECT("_"&amp;_xlfn.XLOOKUP(AR$2,WatchbillMONTHLY!$A$54:$U$54,OFFSET(WatchbillMONTHLY!$A$54:$U$54,1,2))))=$A18,_xlfn.XLOOKUP(AR$2,WatchbillMONTHLY!$A$54:$U$54,OFFSET(WatchbillMONTHLY!$A$54:$U$54,1,2)),FALSE),TRUE,FALSE)),
IF(_xlfn.XLOOKUP(AR$2,WatchbillMONTHLY!$A$71:$U$71,OFFSET(WatchbillMONTHLY!$A$71:$U$71,1,2))=IF(_xlfn.XLOOKUP($A18,INDIRECT("_"&amp;_xlfn.XLOOKUP(AR$2,WatchbillMONTHLY!$A$71:$U$71,OFFSET(WatchbillMONTHLY!$A$71:$U$71,1,2))),INDIRECT("_"&amp;_xlfn.XLOOKUP(AR$2,WatchbillMONTHLY!$A$71:$U$71,OFFSET(WatchbillMONTHLY!$A$71:$U$71,1,2))))=$A18,_xlfn.XLOOKUP(AR$2,WatchbillMONTHLY!$A$71:$U$71,OFFSET(WatchbillMONTHLY!$A$71:$U$71,1,2)),FALSE),TRUE,FALSE)),
IF(_xlfn.XLOOKUP(AR$2,WatchbillMONTHLY!$A$88:$U$88,OFFSET(WatchbillMONTHLY!$A$88:$U$88,1,2))=IF(_xlfn.XLOOKUP($A18,INDIRECT("_"&amp;_xlfn.XLOOKUP(AR$2,WatchbillMONTHLY!$A$88:$U$88,OFFSET(WatchbillMONTHLY!$A$88:$U$88,1,2))),INDIRECT("_"&amp;_xlfn.XLOOKUP(AR$2,WatchbillMONTHLY!$A$88:$U$88,OFFSET(WatchbillMONTHLY!$A$88:$U$88,1,2))))=$A18,_xlfn.XLOOKUP(AR$2,WatchbillMONTHLY!$A$88:$U$88,OFFSET(WatchbillMONTHLY!$A$88:$U$88,1,2)),FALSE),TRUE,FALSE)),
FALSE),FALSE)</f>
        <v>0</v>
      </c>
      <c r="AS18" s="209" t="b" cm="1">
        <f t="array" aca="1" ref="AS18" ca="1">IF(AND($A18 &gt; 0, L18 &gt; 0,AS$2&lt;MiscFormulas!$A$5+1),
_xlfn.IFNA(
_xlfn.IFNA(
_xlfn.IFNA(
_xlfn.IFNA(
_xlfn.IFNA(
_xlfn.IFNA(
IF(_xlfn.XLOOKUP(AS$2,WatchbillMONTHLY!$A$3:$U$3,OFFSET(WatchbillMONTHLY!$A$3:$U$3,1,2))=IF(_xlfn.XLOOKUP($A18,INDIRECT("_"&amp;_xlfn.XLOOKUP(AS$2,WatchbillMONTHLY!$A$3:$U$3,OFFSET(WatchbillMONTHLY!$A$3:$U$3,1,2))),INDIRECT("_"&amp;_xlfn.XLOOKUP(AS$2,WatchbillMONTHLY!$A$3:$U$3,OFFSET(WatchbillMONTHLY!$A$3:$U$3,1,2))))=$A18,_xlfn.XLOOKUP(AS$2,WatchbillMONTHLY!$A$3:$U$3,OFFSET(WatchbillMONTHLY!$A$3:$U$3,1,2)),FALSE),TRUE,FALSE),
IF(_xlfn.XLOOKUP(AS$2,WatchbillMONTHLY!$A$20:$U$20,OFFSET(WatchbillMONTHLY!$A$20:$U$20,1,2))=IF(_xlfn.XLOOKUP($A18,INDIRECT("_"&amp;_xlfn.XLOOKUP(AS$2,WatchbillMONTHLY!$A$20:$U$20,OFFSET(WatchbillMONTHLY!$A$20:$U$20,1,2))),INDIRECT("_"&amp;_xlfn.XLOOKUP(AS$2,WatchbillMONTHLY!$A$20:$U$20,OFFSET(WatchbillMONTHLY!$A$20:$U$20,1,2))))=$A18,_xlfn.XLOOKUP(AS$2,WatchbillMONTHLY!$A$20:$U$20,OFFSET(WatchbillMONTHLY!$A$20:$U$20,1,2)),FALSE),TRUE,FALSE)),
IF(_xlfn.XLOOKUP(AS$2,WatchbillMONTHLY!$A$37:$U$37,OFFSET(WatchbillMONTHLY!$A$37:$U$37,1,2))=IF(_xlfn.XLOOKUP($A18,INDIRECT("_"&amp;_xlfn.XLOOKUP(AS$2,WatchbillMONTHLY!$A$37:$U$37,OFFSET(WatchbillMONTHLY!$A$37:$U$37,1,2))),INDIRECT("_"&amp;_xlfn.XLOOKUP(AS$2,WatchbillMONTHLY!$A$37:$U$37,OFFSET(WatchbillMONTHLY!$A$37:$U$37,1,2))))=$A18,_xlfn.XLOOKUP(AS$2,WatchbillMONTHLY!$A$37:$U$37,OFFSET(WatchbillMONTHLY!$A$37:$U$37,1,2)),FALSE),TRUE,FALSE)),
IF(_xlfn.XLOOKUP(AS$2,WatchbillMONTHLY!$A$54:$U$54,OFFSET(WatchbillMONTHLY!$A$54:$U$54,1,2))=IF(_xlfn.XLOOKUP($A18,INDIRECT("_"&amp;_xlfn.XLOOKUP(AS$2,WatchbillMONTHLY!$A$54:$U$54,OFFSET(WatchbillMONTHLY!$A$54:$U$54,1,2))),INDIRECT("_"&amp;_xlfn.XLOOKUP(AS$2,WatchbillMONTHLY!$A$54:$U$54,OFFSET(WatchbillMONTHLY!$A$54:$U$54,1,2))))=$A18,_xlfn.XLOOKUP(AS$2,WatchbillMONTHLY!$A$54:$U$54,OFFSET(WatchbillMONTHLY!$A$54:$U$54,1,2)),FALSE),TRUE,FALSE)),
IF(_xlfn.XLOOKUP(AS$2,WatchbillMONTHLY!$A$71:$U$71,OFFSET(WatchbillMONTHLY!$A$71:$U$71,1,2))=IF(_xlfn.XLOOKUP($A18,INDIRECT("_"&amp;_xlfn.XLOOKUP(AS$2,WatchbillMONTHLY!$A$71:$U$71,OFFSET(WatchbillMONTHLY!$A$71:$U$71,1,2))),INDIRECT("_"&amp;_xlfn.XLOOKUP(AS$2,WatchbillMONTHLY!$A$71:$U$71,OFFSET(WatchbillMONTHLY!$A$71:$U$71,1,2))))=$A18,_xlfn.XLOOKUP(AS$2,WatchbillMONTHLY!$A$71:$U$71,OFFSET(WatchbillMONTHLY!$A$71:$U$71,1,2)),FALSE),TRUE,FALSE)),
IF(_xlfn.XLOOKUP(AS$2,WatchbillMONTHLY!$A$88:$U$88,OFFSET(WatchbillMONTHLY!$A$88:$U$88,1,2))=IF(_xlfn.XLOOKUP($A18,INDIRECT("_"&amp;_xlfn.XLOOKUP(AS$2,WatchbillMONTHLY!$A$88:$U$88,OFFSET(WatchbillMONTHLY!$A$88:$U$88,1,2))),INDIRECT("_"&amp;_xlfn.XLOOKUP(AS$2,WatchbillMONTHLY!$A$88:$U$88,OFFSET(WatchbillMONTHLY!$A$88:$U$88,1,2))))=$A18,_xlfn.XLOOKUP(AS$2,WatchbillMONTHLY!$A$88:$U$88,OFFSET(WatchbillMONTHLY!$A$88:$U$88,1,2)),FALSE),TRUE,FALSE)),
FALSE),FALSE)</f>
        <v>0</v>
      </c>
      <c r="AT18" s="209" t="b" cm="1">
        <f t="array" aca="1" ref="AT18" ca="1">IF(AND($A18 &gt; 0, M18 &gt; 0,AT$2&lt;MiscFormulas!$A$5+1),
_xlfn.IFNA(
_xlfn.IFNA(
_xlfn.IFNA(
_xlfn.IFNA(
_xlfn.IFNA(
_xlfn.IFNA(
IF(_xlfn.XLOOKUP(AT$2,WatchbillMONTHLY!$A$3:$U$3,OFFSET(WatchbillMONTHLY!$A$3:$U$3,1,2))=IF(_xlfn.XLOOKUP($A18,INDIRECT("_"&amp;_xlfn.XLOOKUP(AT$2,WatchbillMONTHLY!$A$3:$U$3,OFFSET(WatchbillMONTHLY!$A$3:$U$3,1,2))),INDIRECT("_"&amp;_xlfn.XLOOKUP(AT$2,WatchbillMONTHLY!$A$3:$U$3,OFFSET(WatchbillMONTHLY!$A$3:$U$3,1,2))))=$A18,_xlfn.XLOOKUP(AT$2,WatchbillMONTHLY!$A$3:$U$3,OFFSET(WatchbillMONTHLY!$A$3:$U$3,1,2)),FALSE),TRUE,FALSE),
IF(_xlfn.XLOOKUP(AT$2,WatchbillMONTHLY!$A$20:$U$20,OFFSET(WatchbillMONTHLY!$A$20:$U$20,1,2))=IF(_xlfn.XLOOKUP($A18,INDIRECT("_"&amp;_xlfn.XLOOKUP(AT$2,WatchbillMONTHLY!$A$20:$U$20,OFFSET(WatchbillMONTHLY!$A$20:$U$20,1,2))),INDIRECT("_"&amp;_xlfn.XLOOKUP(AT$2,WatchbillMONTHLY!$A$20:$U$20,OFFSET(WatchbillMONTHLY!$A$20:$U$20,1,2))))=$A18,_xlfn.XLOOKUP(AT$2,WatchbillMONTHLY!$A$20:$U$20,OFFSET(WatchbillMONTHLY!$A$20:$U$20,1,2)),FALSE),TRUE,FALSE)),
IF(_xlfn.XLOOKUP(AT$2,WatchbillMONTHLY!$A$37:$U$37,OFFSET(WatchbillMONTHLY!$A$37:$U$37,1,2))=IF(_xlfn.XLOOKUP($A18,INDIRECT("_"&amp;_xlfn.XLOOKUP(AT$2,WatchbillMONTHLY!$A$37:$U$37,OFFSET(WatchbillMONTHLY!$A$37:$U$37,1,2))),INDIRECT("_"&amp;_xlfn.XLOOKUP(AT$2,WatchbillMONTHLY!$A$37:$U$37,OFFSET(WatchbillMONTHLY!$A$37:$U$37,1,2))))=$A18,_xlfn.XLOOKUP(AT$2,WatchbillMONTHLY!$A$37:$U$37,OFFSET(WatchbillMONTHLY!$A$37:$U$37,1,2)),FALSE),TRUE,FALSE)),
IF(_xlfn.XLOOKUP(AT$2,WatchbillMONTHLY!$A$54:$U$54,OFFSET(WatchbillMONTHLY!$A$54:$U$54,1,2))=IF(_xlfn.XLOOKUP($A18,INDIRECT("_"&amp;_xlfn.XLOOKUP(AT$2,WatchbillMONTHLY!$A$54:$U$54,OFFSET(WatchbillMONTHLY!$A$54:$U$54,1,2))),INDIRECT("_"&amp;_xlfn.XLOOKUP(AT$2,WatchbillMONTHLY!$A$54:$U$54,OFFSET(WatchbillMONTHLY!$A$54:$U$54,1,2))))=$A18,_xlfn.XLOOKUP(AT$2,WatchbillMONTHLY!$A$54:$U$54,OFFSET(WatchbillMONTHLY!$A$54:$U$54,1,2)),FALSE),TRUE,FALSE)),
IF(_xlfn.XLOOKUP(AT$2,WatchbillMONTHLY!$A$71:$U$71,OFFSET(WatchbillMONTHLY!$A$71:$U$71,1,2))=IF(_xlfn.XLOOKUP($A18,INDIRECT("_"&amp;_xlfn.XLOOKUP(AT$2,WatchbillMONTHLY!$A$71:$U$71,OFFSET(WatchbillMONTHLY!$A$71:$U$71,1,2))),INDIRECT("_"&amp;_xlfn.XLOOKUP(AT$2,WatchbillMONTHLY!$A$71:$U$71,OFFSET(WatchbillMONTHLY!$A$71:$U$71,1,2))))=$A18,_xlfn.XLOOKUP(AT$2,WatchbillMONTHLY!$A$71:$U$71,OFFSET(WatchbillMONTHLY!$A$71:$U$71,1,2)),FALSE),TRUE,FALSE)),
IF(_xlfn.XLOOKUP(AT$2,WatchbillMONTHLY!$A$88:$U$88,OFFSET(WatchbillMONTHLY!$A$88:$U$88,1,2))=IF(_xlfn.XLOOKUP($A18,INDIRECT("_"&amp;_xlfn.XLOOKUP(AT$2,WatchbillMONTHLY!$A$88:$U$88,OFFSET(WatchbillMONTHLY!$A$88:$U$88,1,2))),INDIRECT("_"&amp;_xlfn.XLOOKUP(AT$2,WatchbillMONTHLY!$A$88:$U$88,OFFSET(WatchbillMONTHLY!$A$88:$U$88,1,2))))=$A18,_xlfn.XLOOKUP(AT$2,WatchbillMONTHLY!$A$88:$U$88,OFFSET(WatchbillMONTHLY!$A$88:$U$88,1,2)),FALSE),TRUE,FALSE)),
FALSE),FALSE)</f>
        <v>0</v>
      </c>
      <c r="AU18" s="209" t="b" cm="1">
        <f t="array" aca="1" ref="AU18" ca="1">IF(AND($A18 &gt; 0, N18 &gt; 0,AU$2&lt;MiscFormulas!$A$5+1),
_xlfn.IFNA(
_xlfn.IFNA(
_xlfn.IFNA(
_xlfn.IFNA(
_xlfn.IFNA(
_xlfn.IFNA(
IF(_xlfn.XLOOKUP(AU$2,WatchbillMONTHLY!$A$3:$U$3,OFFSET(WatchbillMONTHLY!$A$3:$U$3,1,2))=IF(_xlfn.XLOOKUP($A18,INDIRECT("_"&amp;_xlfn.XLOOKUP(AU$2,WatchbillMONTHLY!$A$3:$U$3,OFFSET(WatchbillMONTHLY!$A$3:$U$3,1,2))),INDIRECT("_"&amp;_xlfn.XLOOKUP(AU$2,WatchbillMONTHLY!$A$3:$U$3,OFFSET(WatchbillMONTHLY!$A$3:$U$3,1,2))))=$A18,_xlfn.XLOOKUP(AU$2,WatchbillMONTHLY!$A$3:$U$3,OFFSET(WatchbillMONTHLY!$A$3:$U$3,1,2)),FALSE),TRUE,FALSE),
IF(_xlfn.XLOOKUP(AU$2,WatchbillMONTHLY!$A$20:$U$20,OFFSET(WatchbillMONTHLY!$A$20:$U$20,1,2))=IF(_xlfn.XLOOKUP($A18,INDIRECT("_"&amp;_xlfn.XLOOKUP(AU$2,WatchbillMONTHLY!$A$20:$U$20,OFFSET(WatchbillMONTHLY!$A$20:$U$20,1,2))),INDIRECT("_"&amp;_xlfn.XLOOKUP(AU$2,WatchbillMONTHLY!$A$20:$U$20,OFFSET(WatchbillMONTHLY!$A$20:$U$20,1,2))))=$A18,_xlfn.XLOOKUP(AU$2,WatchbillMONTHLY!$A$20:$U$20,OFFSET(WatchbillMONTHLY!$A$20:$U$20,1,2)),FALSE),TRUE,FALSE)),
IF(_xlfn.XLOOKUP(AU$2,WatchbillMONTHLY!$A$37:$U$37,OFFSET(WatchbillMONTHLY!$A$37:$U$37,1,2))=IF(_xlfn.XLOOKUP($A18,INDIRECT("_"&amp;_xlfn.XLOOKUP(AU$2,WatchbillMONTHLY!$A$37:$U$37,OFFSET(WatchbillMONTHLY!$A$37:$U$37,1,2))),INDIRECT("_"&amp;_xlfn.XLOOKUP(AU$2,WatchbillMONTHLY!$A$37:$U$37,OFFSET(WatchbillMONTHLY!$A$37:$U$37,1,2))))=$A18,_xlfn.XLOOKUP(AU$2,WatchbillMONTHLY!$A$37:$U$37,OFFSET(WatchbillMONTHLY!$A$37:$U$37,1,2)),FALSE),TRUE,FALSE)),
IF(_xlfn.XLOOKUP(AU$2,WatchbillMONTHLY!$A$54:$U$54,OFFSET(WatchbillMONTHLY!$A$54:$U$54,1,2))=IF(_xlfn.XLOOKUP($A18,INDIRECT("_"&amp;_xlfn.XLOOKUP(AU$2,WatchbillMONTHLY!$A$54:$U$54,OFFSET(WatchbillMONTHLY!$A$54:$U$54,1,2))),INDIRECT("_"&amp;_xlfn.XLOOKUP(AU$2,WatchbillMONTHLY!$A$54:$U$54,OFFSET(WatchbillMONTHLY!$A$54:$U$54,1,2))))=$A18,_xlfn.XLOOKUP(AU$2,WatchbillMONTHLY!$A$54:$U$54,OFFSET(WatchbillMONTHLY!$A$54:$U$54,1,2)),FALSE),TRUE,FALSE)),
IF(_xlfn.XLOOKUP(AU$2,WatchbillMONTHLY!$A$71:$U$71,OFFSET(WatchbillMONTHLY!$A$71:$U$71,1,2))=IF(_xlfn.XLOOKUP($A18,INDIRECT("_"&amp;_xlfn.XLOOKUP(AU$2,WatchbillMONTHLY!$A$71:$U$71,OFFSET(WatchbillMONTHLY!$A$71:$U$71,1,2))),INDIRECT("_"&amp;_xlfn.XLOOKUP(AU$2,WatchbillMONTHLY!$A$71:$U$71,OFFSET(WatchbillMONTHLY!$A$71:$U$71,1,2))))=$A18,_xlfn.XLOOKUP(AU$2,WatchbillMONTHLY!$A$71:$U$71,OFFSET(WatchbillMONTHLY!$A$71:$U$71,1,2)),FALSE),TRUE,FALSE)),
IF(_xlfn.XLOOKUP(AU$2,WatchbillMONTHLY!$A$88:$U$88,OFFSET(WatchbillMONTHLY!$A$88:$U$88,1,2))=IF(_xlfn.XLOOKUP($A18,INDIRECT("_"&amp;_xlfn.XLOOKUP(AU$2,WatchbillMONTHLY!$A$88:$U$88,OFFSET(WatchbillMONTHLY!$A$88:$U$88,1,2))),INDIRECT("_"&amp;_xlfn.XLOOKUP(AU$2,WatchbillMONTHLY!$A$88:$U$88,OFFSET(WatchbillMONTHLY!$A$88:$U$88,1,2))))=$A18,_xlfn.XLOOKUP(AU$2,WatchbillMONTHLY!$A$88:$U$88,OFFSET(WatchbillMONTHLY!$A$88:$U$88,1,2)),FALSE),TRUE,FALSE)),
FALSE),FALSE)</f>
        <v>0</v>
      </c>
      <c r="AV18" s="209" t="b" cm="1">
        <f t="array" aca="1" ref="AV18" ca="1">IF(AND($A18 &gt; 0, O18 &gt; 0,AV$2&lt;MiscFormulas!$A$5+1),
_xlfn.IFNA(
_xlfn.IFNA(
_xlfn.IFNA(
_xlfn.IFNA(
_xlfn.IFNA(
_xlfn.IFNA(
IF(_xlfn.XLOOKUP(AV$2,WatchbillMONTHLY!$A$3:$U$3,OFFSET(WatchbillMONTHLY!$A$3:$U$3,1,2))=IF(_xlfn.XLOOKUP($A18,INDIRECT("_"&amp;_xlfn.XLOOKUP(AV$2,WatchbillMONTHLY!$A$3:$U$3,OFFSET(WatchbillMONTHLY!$A$3:$U$3,1,2))),INDIRECT("_"&amp;_xlfn.XLOOKUP(AV$2,WatchbillMONTHLY!$A$3:$U$3,OFFSET(WatchbillMONTHLY!$A$3:$U$3,1,2))))=$A18,_xlfn.XLOOKUP(AV$2,WatchbillMONTHLY!$A$3:$U$3,OFFSET(WatchbillMONTHLY!$A$3:$U$3,1,2)),FALSE),TRUE,FALSE),
IF(_xlfn.XLOOKUP(AV$2,WatchbillMONTHLY!$A$20:$U$20,OFFSET(WatchbillMONTHLY!$A$20:$U$20,1,2))=IF(_xlfn.XLOOKUP($A18,INDIRECT("_"&amp;_xlfn.XLOOKUP(AV$2,WatchbillMONTHLY!$A$20:$U$20,OFFSET(WatchbillMONTHLY!$A$20:$U$20,1,2))),INDIRECT("_"&amp;_xlfn.XLOOKUP(AV$2,WatchbillMONTHLY!$A$20:$U$20,OFFSET(WatchbillMONTHLY!$A$20:$U$20,1,2))))=$A18,_xlfn.XLOOKUP(AV$2,WatchbillMONTHLY!$A$20:$U$20,OFFSET(WatchbillMONTHLY!$A$20:$U$20,1,2)),FALSE),TRUE,FALSE)),
IF(_xlfn.XLOOKUP(AV$2,WatchbillMONTHLY!$A$37:$U$37,OFFSET(WatchbillMONTHLY!$A$37:$U$37,1,2))=IF(_xlfn.XLOOKUP($A18,INDIRECT("_"&amp;_xlfn.XLOOKUP(AV$2,WatchbillMONTHLY!$A$37:$U$37,OFFSET(WatchbillMONTHLY!$A$37:$U$37,1,2))),INDIRECT("_"&amp;_xlfn.XLOOKUP(AV$2,WatchbillMONTHLY!$A$37:$U$37,OFFSET(WatchbillMONTHLY!$A$37:$U$37,1,2))))=$A18,_xlfn.XLOOKUP(AV$2,WatchbillMONTHLY!$A$37:$U$37,OFFSET(WatchbillMONTHLY!$A$37:$U$37,1,2)),FALSE),TRUE,FALSE)),
IF(_xlfn.XLOOKUP(AV$2,WatchbillMONTHLY!$A$54:$U$54,OFFSET(WatchbillMONTHLY!$A$54:$U$54,1,2))=IF(_xlfn.XLOOKUP($A18,INDIRECT("_"&amp;_xlfn.XLOOKUP(AV$2,WatchbillMONTHLY!$A$54:$U$54,OFFSET(WatchbillMONTHLY!$A$54:$U$54,1,2))),INDIRECT("_"&amp;_xlfn.XLOOKUP(AV$2,WatchbillMONTHLY!$A$54:$U$54,OFFSET(WatchbillMONTHLY!$A$54:$U$54,1,2))))=$A18,_xlfn.XLOOKUP(AV$2,WatchbillMONTHLY!$A$54:$U$54,OFFSET(WatchbillMONTHLY!$A$54:$U$54,1,2)),FALSE),TRUE,FALSE)),
IF(_xlfn.XLOOKUP(AV$2,WatchbillMONTHLY!$A$71:$U$71,OFFSET(WatchbillMONTHLY!$A$71:$U$71,1,2))=IF(_xlfn.XLOOKUP($A18,INDIRECT("_"&amp;_xlfn.XLOOKUP(AV$2,WatchbillMONTHLY!$A$71:$U$71,OFFSET(WatchbillMONTHLY!$A$71:$U$71,1,2))),INDIRECT("_"&amp;_xlfn.XLOOKUP(AV$2,WatchbillMONTHLY!$A$71:$U$71,OFFSET(WatchbillMONTHLY!$A$71:$U$71,1,2))))=$A18,_xlfn.XLOOKUP(AV$2,WatchbillMONTHLY!$A$71:$U$71,OFFSET(WatchbillMONTHLY!$A$71:$U$71,1,2)),FALSE),TRUE,FALSE)),
IF(_xlfn.XLOOKUP(AV$2,WatchbillMONTHLY!$A$88:$U$88,OFFSET(WatchbillMONTHLY!$A$88:$U$88,1,2))=IF(_xlfn.XLOOKUP($A18,INDIRECT("_"&amp;_xlfn.XLOOKUP(AV$2,WatchbillMONTHLY!$A$88:$U$88,OFFSET(WatchbillMONTHLY!$A$88:$U$88,1,2))),INDIRECT("_"&amp;_xlfn.XLOOKUP(AV$2,WatchbillMONTHLY!$A$88:$U$88,OFFSET(WatchbillMONTHLY!$A$88:$U$88,1,2))))=$A18,_xlfn.XLOOKUP(AV$2,WatchbillMONTHLY!$A$88:$U$88,OFFSET(WatchbillMONTHLY!$A$88:$U$88,1,2)),FALSE),TRUE,FALSE)),
FALSE),FALSE)</f>
        <v>0</v>
      </c>
      <c r="AW18" s="209" t="b" cm="1">
        <f t="array" aca="1" ref="AW18" ca="1">IF(AND($A18 &gt; 0, P18 &gt; 0,AW$2&lt;MiscFormulas!$A$5+1),
_xlfn.IFNA(
_xlfn.IFNA(
_xlfn.IFNA(
_xlfn.IFNA(
_xlfn.IFNA(
_xlfn.IFNA(
IF(_xlfn.XLOOKUP(AW$2,WatchbillMONTHLY!$A$3:$U$3,OFFSET(WatchbillMONTHLY!$A$3:$U$3,1,2))=IF(_xlfn.XLOOKUP($A18,INDIRECT("_"&amp;_xlfn.XLOOKUP(AW$2,WatchbillMONTHLY!$A$3:$U$3,OFFSET(WatchbillMONTHLY!$A$3:$U$3,1,2))),INDIRECT("_"&amp;_xlfn.XLOOKUP(AW$2,WatchbillMONTHLY!$A$3:$U$3,OFFSET(WatchbillMONTHLY!$A$3:$U$3,1,2))))=$A18,_xlfn.XLOOKUP(AW$2,WatchbillMONTHLY!$A$3:$U$3,OFFSET(WatchbillMONTHLY!$A$3:$U$3,1,2)),FALSE),TRUE,FALSE),
IF(_xlfn.XLOOKUP(AW$2,WatchbillMONTHLY!$A$20:$U$20,OFFSET(WatchbillMONTHLY!$A$20:$U$20,1,2))=IF(_xlfn.XLOOKUP($A18,INDIRECT("_"&amp;_xlfn.XLOOKUP(AW$2,WatchbillMONTHLY!$A$20:$U$20,OFFSET(WatchbillMONTHLY!$A$20:$U$20,1,2))),INDIRECT("_"&amp;_xlfn.XLOOKUP(AW$2,WatchbillMONTHLY!$A$20:$U$20,OFFSET(WatchbillMONTHLY!$A$20:$U$20,1,2))))=$A18,_xlfn.XLOOKUP(AW$2,WatchbillMONTHLY!$A$20:$U$20,OFFSET(WatchbillMONTHLY!$A$20:$U$20,1,2)),FALSE),TRUE,FALSE)),
IF(_xlfn.XLOOKUP(AW$2,WatchbillMONTHLY!$A$37:$U$37,OFFSET(WatchbillMONTHLY!$A$37:$U$37,1,2))=IF(_xlfn.XLOOKUP($A18,INDIRECT("_"&amp;_xlfn.XLOOKUP(AW$2,WatchbillMONTHLY!$A$37:$U$37,OFFSET(WatchbillMONTHLY!$A$37:$U$37,1,2))),INDIRECT("_"&amp;_xlfn.XLOOKUP(AW$2,WatchbillMONTHLY!$A$37:$U$37,OFFSET(WatchbillMONTHLY!$A$37:$U$37,1,2))))=$A18,_xlfn.XLOOKUP(AW$2,WatchbillMONTHLY!$A$37:$U$37,OFFSET(WatchbillMONTHLY!$A$37:$U$37,1,2)),FALSE),TRUE,FALSE)),
IF(_xlfn.XLOOKUP(AW$2,WatchbillMONTHLY!$A$54:$U$54,OFFSET(WatchbillMONTHLY!$A$54:$U$54,1,2))=IF(_xlfn.XLOOKUP($A18,INDIRECT("_"&amp;_xlfn.XLOOKUP(AW$2,WatchbillMONTHLY!$A$54:$U$54,OFFSET(WatchbillMONTHLY!$A$54:$U$54,1,2))),INDIRECT("_"&amp;_xlfn.XLOOKUP(AW$2,WatchbillMONTHLY!$A$54:$U$54,OFFSET(WatchbillMONTHLY!$A$54:$U$54,1,2))))=$A18,_xlfn.XLOOKUP(AW$2,WatchbillMONTHLY!$A$54:$U$54,OFFSET(WatchbillMONTHLY!$A$54:$U$54,1,2)),FALSE),TRUE,FALSE)),
IF(_xlfn.XLOOKUP(AW$2,WatchbillMONTHLY!$A$71:$U$71,OFFSET(WatchbillMONTHLY!$A$71:$U$71,1,2))=IF(_xlfn.XLOOKUP($A18,INDIRECT("_"&amp;_xlfn.XLOOKUP(AW$2,WatchbillMONTHLY!$A$71:$U$71,OFFSET(WatchbillMONTHLY!$A$71:$U$71,1,2))),INDIRECT("_"&amp;_xlfn.XLOOKUP(AW$2,WatchbillMONTHLY!$A$71:$U$71,OFFSET(WatchbillMONTHLY!$A$71:$U$71,1,2))))=$A18,_xlfn.XLOOKUP(AW$2,WatchbillMONTHLY!$A$71:$U$71,OFFSET(WatchbillMONTHLY!$A$71:$U$71,1,2)),FALSE),TRUE,FALSE)),
IF(_xlfn.XLOOKUP(AW$2,WatchbillMONTHLY!$A$88:$U$88,OFFSET(WatchbillMONTHLY!$A$88:$U$88,1,2))=IF(_xlfn.XLOOKUP($A18,INDIRECT("_"&amp;_xlfn.XLOOKUP(AW$2,WatchbillMONTHLY!$A$88:$U$88,OFFSET(WatchbillMONTHLY!$A$88:$U$88,1,2))),INDIRECT("_"&amp;_xlfn.XLOOKUP(AW$2,WatchbillMONTHLY!$A$88:$U$88,OFFSET(WatchbillMONTHLY!$A$88:$U$88,1,2))))=$A18,_xlfn.XLOOKUP(AW$2,WatchbillMONTHLY!$A$88:$U$88,OFFSET(WatchbillMONTHLY!$A$88:$U$88,1,2)),FALSE),TRUE,FALSE)),
FALSE),FALSE)</f>
        <v>0</v>
      </c>
      <c r="AX18" s="209" t="b" cm="1">
        <f t="array" aca="1" ref="AX18" ca="1">IF(AND($A18 &gt; 0, Q18 &gt; 0,AX$2&lt;MiscFormulas!$A$5+1),
_xlfn.IFNA(
_xlfn.IFNA(
_xlfn.IFNA(
_xlfn.IFNA(
_xlfn.IFNA(
_xlfn.IFNA(
IF(_xlfn.XLOOKUP(AX$2,WatchbillMONTHLY!$A$3:$U$3,OFFSET(WatchbillMONTHLY!$A$3:$U$3,1,2))=IF(_xlfn.XLOOKUP($A18,INDIRECT("_"&amp;_xlfn.XLOOKUP(AX$2,WatchbillMONTHLY!$A$3:$U$3,OFFSET(WatchbillMONTHLY!$A$3:$U$3,1,2))),INDIRECT("_"&amp;_xlfn.XLOOKUP(AX$2,WatchbillMONTHLY!$A$3:$U$3,OFFSET(WatchbillMONTHLY!$A$3:$U$3,1,2))))=$A18,_xlfn.XLOOKUP(AX$2,WatchbillMONTHLY!$A$3:$U$3,OFFSET(WatchbillMONTHLY!$A$3:$U$3,1,2)),FALSE),TRUE,FALSE),
IF(_xlfn.XLOOKUP(AX$2,WatchbillMONTHLY!$A$20:$U$20,OFFSET(WatchbillMONTHLY!$A$20:$U$20,1,2))=IF(_xlfn.XLOOKUP($A18,INDIRECT("_"&amp;_xlfn.XLOOKUP(AX$2,WatchbillMONTHLY!$A$20:$U$20,OFFSET(WatchbillMONTHLY!$A$20:$U$20,1,2))),INDIRECT("_"&amp;_xlfn.XLOOKUP(AX$2,WatchbillMONTHLY!$A$20:$U$20,OFFSET(WatchbillMONTHLY!$A$20:$U$20,1,2))))=$A18,_xlfn.XLOOKUP(AX$2,WatchbillMONTHLY!$A$20:$U$20,OFFSET(WatchbillMONTHLY!$A$20:$U$20,1,2)),FALSE),TRUE,FALSE)),
IF(_xlfn.XLOOKUP(AX$2,WatchbillMONTHLY!$A$37:$U$37,OFFSET(WatchbillMONTHLY!$A$37:$U$37,1,2))=IF(_xlfn.XLOOKUP($A18,INDIRECT("_"&amp;_xlfn.XLOOKUP(AX$2,WatchbillMONTHLY!$A$37:$U$37,OFFSET(WatchbillMONTHLY!$A$37:$U$37,1,2))),INDIRECT("_"&amp;_xlfn.XLOOKUP(AX$2,WatchbillMONTHLY!$A$37:$U$37,OFFSET(WatchbillMONTHLY!$A$37:$U$37,1,2))))=$A18,_xlfn.XLOOKUP(AX$2,WatchbillMONTHLY!$A$37:$U$37,OFFSET(WatchbillMONTHLY!$A$37:$U$37,1,2)),FALSE),TRUE,FALSE)),
IF(_xlfn.XLOOKUP(AX$2,WatchbillMONTHLY!$A$54:$U$54,OFFSET(WatchbillMONTHLY!$A$54:$U$54,1,2))=IF(_xlfn.XLOOKUP($A18,INDIRECT("_"&amp;_xlfn.XLOOKUP(AX$2,WatchbillMONTHLY!$A$54:$U$54,OFFSET(WatchbillMONTHLY!$A$54:$U$54,1,2))),INDIRECT("_"&amp;_xlfn.XLOOKUP(AX$2,WatchbillMONTHLY!$A$54:$U$54,OFFSET(WatchbillMONTHLY!$A$54:$U$54,1,2))))=$A18,_xlfn.XLOOKUP(AX$2,WatchbillMONTHLY!$A$54:$U$54,OFFSET(WatchbillMONTHLY!$A$54:$U$54,1,2)),FALSE),TRUE,FALSE)),
IF(_xlfn.XLOOKUP(AX$2,WatchbillMONTHLY!$A$71:$U$71,OFFSET(WatchbillMONTHLY!$A$71:$U$71,1,2))=IF(_xlfn.XLOOKUP($A18,INDIRECT("_"&amp;_xlfn.XLOOKUP(AX$2,WatchbillMONTHLY!$A$71:$U$71,OFFSET(WatchbillMONTHLY!$A$71:$U$71,1,2))),INDIRECT("_"&amp;_xlfn.XLOOKUP(AX$2,WatchbillMONTHLY!$A$71:$U$71,OFFSET(WatchbillMONTHLY!$A$71:$U$71,1,2))))=$A18,_xlfn.XLOOKUP(AX$2,WatchbillMONTHLY!$A$71:$U$71,OFFSET(WatchbillMONTHLY!$A$71:$U$71,1,2)),FALSE),TRUE,FALSE)),
IF(_xlfn.XLOOKUP(AX$2,WatchbillMONTHLY!$A$88:$U$88,OFFSET(WatchbillMONTHLY!$A$88:$U$88,1,2))=IF(_xlfn.XLOOKUP($A18,INDIRECT("_"&amp;_xlfn.XLOOKUP(AX$2,WatchbillMONTHLY!$A$88:$U$88,OFFSET(WatchbillMONTHLY!$A$88:$U$88,1,2))),INDIRECT("_"&amp;_xlfn.XLOOKUP(AX$2,WatchbillMONTHLY!$A$88:$U$88,OFFSET(WatchbillMONTHLY!$A$88:$U$88,1,2))))=$A18,_xlfn.XLOOKUP(AX$2,WatchbillMONTHLY!$A$88:$U$88,OFFSET(WatchbillMONTHLY!$A$88:$U$88,1,2)),FALSE),TRUE,FALSE)),
FALSE),FALSE)</f>
        <v>0</v>
      </c>
      <c r="AY18" s="209" t="b" cm="1">
        <f t="array" aca="1" ref="AY18" ca="1">IF(AND($A18 &gt; 0, R18 &gt; 0,AY$2&lt;MiscFormulas!$A$5+1),
_xlfn.IFNA(
_xlfn.IFNA(
_xlfn.IFNA(
_xlfn.IFNA(
_xlfn.IFNA(
_xlfn.IFNA(
IF(_xlfn.XLOOKUP(AY$2,WatchbillMONTHLY!$A$3:$U$3,OFFSET(WatchbillMONTHLY!$A$3:$U$3,1,2))=IF(_xlfn.XLOOKUP($A18,INDIRECT("_"&amp;_xlfn.XLOOKUP(AY$2,WatchbillMONTHLY!$A$3:$U$3,OFFSET(WatchbillMONTHLY!$A$3:$U$3,1,2))),INDIRECT("_"&amp;_xlfn.XLOOKUP(AY$2,WatchbillMONTHLY!$A$3:$U$3,OFFSET(WatchbillMONTHLY!$A$3:$U$3,1,2))))=$A18,_xlfn.XLOOKUP(AY$2,WatchbillMONTHLY!$A$3:$U$3,OFFSET(WatchbillMONTHLY!$A$3:$U$3,1,2)),FALSE),TRUE,FALSE),
IF(_xlfn.XLOOKUP(AY$2,WatchbillMONTHLY!$A$20:$U$20,OFFSET(WatchbillMONTHLY!$A$20:$U$20,1,2))=IF(_xlfn.XLOOKUP($A18,INDIRECT("_"&amp;_xlfn.XLOOKUP(AY$2,WatchbillMONTHLY!$A$20:$U$20,OFFSET(WatchbillMONTHLY!$A$20:$U$20,1,2))),INDIRECT("_"&amp;_xlfn.XLOOKUP(AY$2,WatchbillMONTHLY!$A$20:$U$20,OFFSET(WatchbillMONTHLY!$A$20:$U$20,1,2))))=$A18,_xlfn.XLOOKUP(AY$2,WatchbillMONTHLY!$A$20:$U$20,OFFSET(WatchbillMONTHLY!$A$20:$U$20,1,2)),FALSE),TRUE,FALSE)),
IF(_xlfn.XLOOKUP(AY$2,WatchbillMONTHLY!$A$37:$U$37,OFFSET(WatchbillMONTHLY!$A$37:$U$37,1,2))=IF(_xlfn.XLOOKUP($A18,INDIRECT("_"&amp;_xlfn.XLOOKUP(AY$2,WatchbillMONTHLY!$A$37:$U$37,OFFSET(WatchbillMONTHLY!$A$37:$U$37,1,2))),INDIRECT("_"&amp;_xlfn.XLOOKUP(AY$2,WatchbillMONTHLY!$A$37:$U$37,OFFSET(WatchbillMONTHLY!$A$37:$U$37,1,2))))=$A18,_xlfn.XLOOKUP(AY$2,WatchbillMONTHLY!$A$37:$U$37,OFFSET(WatchbillMONTHLY!$A$37:$U$37,1,2)),FALSE),TRUE,FALSE)),
IF(_xlfn.XLOOKUP(AY$2,WatchbillMONTHLY!$A$54:$U$54,OFFSET(WatchbillMONTHLY!$A$54:$U$54,1,2))=IF(_xlfn.XLOOKUP($A18,INDIRECT("_"&amp;_xlfn.XLOOKUP(AY$2,WatchbillMONTHLY!$A$54:$U$54,OFFSET(WatchbillMONTHLY!$A$54:$U$54,1,2))),INDIRECT("_"&amp;_xlfn.XLOOKUP(AY$2,WatchbillMONTHLY!$A$54:$U$54,OFFSET(WatchbillMONTHLY!$A$54:$U$54,1,2))))=$A18,_xlfn.XLOOKUP(AY$2,WatchbillMONTHLY!$A$54:$U$54,OFFSET(WatchbillMONTHLY!$A$54:$U$54,1,2)),FALSE),TRUE,FALSE)),
IF(_xlfn.XLOOKUP(AY$2,WatchbillMONTHLY!$A$71:$U$71,OFFSET(WatchbillMONTHLY!$A$71:$U$71,1,2))=IF(_xlfn.XLOOKUP($A18,INDIRECT("_"&amp;_xlfn.XLOOKUP(AY$2,WatchbillMONTHLY!$A$71:$U$71,OFFSET(WatchbillMONTHLY!$A$71:$U$71,1,2))),INDIRECT("_"&amp;_xlfn.XLOOKUP(AY$2,WatchbillMONTHLY!$A$71:$U$71,OFFSET(WatchbillMONTHLY!$A$71:$U$71,1,2))))=$A18,_xlfn.XLOOKUP(AY$2,WatchbillMONTHLY!$A$71:$U$71,OFFSET(WatchbillMONTHLY!$A$71:$U$71,1,2)),FALSE),TRUE,FALSE)),
IF(_xlfn.XLOOKUP(AY$2,WatchbillMONTHLY!$A$88:$U$88,OFFSET(WatchbillMONTHLY!$A$88:$U$88,1,2))=IF(_xlfn.XLOOKUP($A18,INDIRECT("_"&amp;_xlfn.XLOOKUP(AY$2,WatchbillMONTHLY!$A$88:$U$88,OFFSET(WatchbillMONTHLY!$A$88:$U$88,1,2))),INDIRECT("_"&amp;_xlfn.XLOOKUP(AY$2,WatchbillMONTHLY!$A$88:$U$88,OFFSET(WatchbillMONTHLY!$A$88:$U$88,1,2))))=$A18,_xlfn.XLOOKUP(AY$2,WatchbillMONTHLY!$A$88:$U$88,OFFSET(WatchbillMONTHLY!$A$88:$U$88,1,2)),FALSE),TRUE,FALSE)),
FALSE),FALSE)</f>
        <v>0</v>
      </c>
      <c r="AZ18" s="209" t="b" cm="1">
        <f t="array" aca="1" ref="AZ18" ca="1">IF(AND($A18 &gt; 0, S18 &gt; 0,AZ$2&lt;MiscFormulas!$A$5+1),
_xlfn.IFNA(
_xlfn.IFNA(
_xlfn.IFNA(
_xlfn.IFNA(
_xlfn.IFNA(
_xlfn.IFNA(
IF(_xlfn.XLOOKUP(AZ$2,WatchbillMONTHLY!$A$3:$U$3,OFFSET(WatchbillMONTHLY!$A$3:$U$3,1,2))=IF(_xlfn.XLOOKUP($A18,INDIRECT("_"&amp;_xlfn.XLOOKUP(AZ$2,WatchbillMONTHLY!$A$3:$U$3,OFFSET(WatchbillMONTHLY!$A$3:$U$3,1,2))),INDIRECT("_"&amp;_xlfn.XLOOKUP(AZ$2,WatchbillMONTHLY!$A$3:$U$3,OFFSET(WatchbillMONTHLY!$A$3:$U$3,1,2))))=$A18,_xlfn.XLOOKUP(AZ$2,WatchbillMONTHLY!$A$3:$U$3,OFFSET(WatchbillMONTHLY!$A$3:$U$3,1,2)),FALSE),TRUE,FALSE),
IF(_xlfn.XLOOKUP(AZ$2,WatchbillMONTHLY!$A$20:$U$20,OFFSET(WatchbillMONTHLY!$A$20:$U$20,1,2))=IF(_xlfn.XLOOKUP($A18,INDIRECT("_"&amp;_xlfn.XLOOKUP(AZ$2,WatchbillMONTHLY!$A$20:$U$20,OFFSET(WatchbillMONTHLY!$A$20:$U$20,1,2))),INDIRECT("_"&amp;_xlfn.XLOOKUP(AZ$2,WatchbillMONTHLY!$A$20:$U$20,OFFSET(WatchbillMONTHLY!$A$20:$U$20,1,2))))=$A18,_xlfn.XLOOKUP(AZ$2,WatchbillMONTHLY!$A$20:$U$20,OFFSET(WatchbillMONTHLY!$A$20:$U$20,1,2)),FALSE),TRUE,FALSE)),
IF(_xlfn.XLOOKUP(AZ$2,WatchbillMONTHLY!$A$37:$U$37,OFFSET(WatchbillMONTHLY!$A$37:$U$37,1,2))=IF(_xlfn.XLOOKUP($A18,INDIRECT("_"&amp;_xlfn.XLOOKUP(AZ$2,WatchbillMONTHLY!$A$37:$U$37,OFFSET(WatchbillMONTHLY!$A$37:$U$37,1,2))),INDIRECT("_"&amp;_xlfn.XLOOKUP(AZ$2,WatchbillMONTHLY!$A$37:$U$37,OFFSET(WatchbillMONTHLY!$A$37:$U$37,1,2))))=$A18,_xlfn.XLOOKUP(AZ$2,WatchbillMONTHLY!$A$37:$U$37,OFFSET(WatchbillMONTHLY!$A$37:$U$37,1,2)),FALSE),TRUE,FALSE)),
IF(_xlfn.XLOOKUP(AZ$2,WatchbillMONTHLY!$A$54:$U$54,OFFSET(WatchbillMONTHLY!$A$54:$U$54,1,2))=IF(_xlfn.XLOOKUP($A18,INDIRECT("_"&amp;_xlfn.XLOOKUP(AZ$2,WatchbillMONTHLY!$A$54:$U$54,OFFSET(WatchbillMONTHLY!$A$54:$U$54,1,2))),INDIRECT("_"&amp;_xlfn.XLOOKUP(AZ$2,WatchbillMONTHLY!$A$54:$U$54,OFFSET(WatchbillMONTHLY!$A$54:$U$54,1,2))))=$A18,_xlfn.XLOOKUP(AZ$2,WatchbillMONTHLY!$A$54:$U$54,OFFSET(WatchbillMONTHLY!$A$54:$U$54,1,2)),FALSE),TRUE,FALSE)),
IF(_xlfn.XLOOKUP(AZ$2,WatchbillMONTHLY!$A$71:$U$71,OFFSET(WatchbillMONTHLY!$A$71:$U$71,1,2))=IF(_xlfn.XLOOKUP($A18,INDIRECT("_"&amp;_xlfn.XLOOKUP(AZ$2,WatchbillMONTHLY!$A$71:$U$71,OFFSET(WatchbillMONTHLY!$A$71:$U$71,1,2))),INDIRECT("_"&amp;_xlfn.XLOOKUP(AZ$2,WatchbillMONTHLY!$A$71:$U$71,OFFSET(WatchbillMONTHLY!$A$71:$U$71,1,2))))=$A18,_xlfn.XLOOKUP(AZ$2,WatchbillMONTHLY!$A$71:$U$71,OFFSET(WatchbillMONTHLY!$A$71:$U$71,1,2)),FALSE),TRUE,FALSE)),
IF(_xlfn.XLOOKUP(AZ$2,WatchbillMONTHLY!$A$88:$U$88,OFFSET(WatchbillMONTHLY!$A$88:$U$88,1,2))=IF(_xlfn.XLOOKUP($A18,INDIRECT("_"&amp;_xlfn.XLOOKUP(AZ$2,WatchbillMONTHLY!$A$88:$U$88,OFFSET(WatchbillMONTHLY!$A$88:$U$88,1,2))),INDIRECT("_"&amp;_xlfn.XLOOKUP(AZ$2,WatchbillMONTHLY!$A$88:$U$88,OFFSET(WatchbillMONTHLY!$A$88:$U$88,1,2))))=$A18,_xlfn.XLOOKUP(AZ$2,WatchbillMONTHLY!$A$88:$U$88,OFFSET(WatchbillMONTHLY!$A$88:$U$88,1,2)),FALSE),TRUE,FALSE)),
FALSE),FALSE)</f>
        <v>0</v>
      </c>
      <c r="BA18" s="209" t="b" cm="1">
        <f t="array" aca="1" ref="BA18" ca="1">IF(AND($A18 &gt; 0, T18 &gt; 0,BA$2&lt;MiscFormulas!$A$5+1),
_xlfn.IFNA(
_xlfn.IFNA(
_xlfn.IFNA(
_xlfn.IFNA(
_xlfn.IFNA(
_xlfn.IFNA(
IF(_xlfn.XLOOKUP(BA$2,WatchbillMONTHLY!$A$3:$U$3,OFFSET(WatchbillMONTHLY!$A$3:$U$3,1,2))=IF(_xlfn.XLOOKUP($A18,INDIRECT("_"&amp;_xlfn.XLOOKUP(BA$2,WatchbillMONTHLY!$A$3:$U$3,OFFSET(WatchbillMONTHLY!$A$3:$U$3,1,2))),INDIRECT("_"&amp;_xlfn.XLOOKUP(BA$2,WatchbillMONTHLY!$A$3:$U$3,OFFSET(WatchbillMONTHLY!$A$3:$U$3,1,2))))=$A18,_xlfn.XLOOKUP(BA$2,WatchbillMONTHLY!$A$3:$U$3,OFFSET(WatchbillMONTHLY!$A$3:$U$3,1,2)),FALSE),TRUE,FALSE),
IF(_xlfn.XLOOKUP(BA$2,WatchbillMONTHLY!$A$20:$U$20,OFFSET(WatchbillMONTHLY!$A$20:$U$20,1,2))=IF(_xlfn.XLOOKUP($A18,INDIRECT("_"&amp;_xlfn.XLOOKUP(BA$2,WatchbillMONTHLY!$A$20:$U$20,OFFSET(WatchbillMONTHLY!$A$20:$U$20,1,2))),INDIRECT("_"&amp;_xlfn.XLOOKUP(BA$2,WatchbillMONTHLY!$A$20:$U$20,OFFSET(WatchbillMONTHLY!$A$20:$U$20,1,2))))=$A18,_xlfn.XLOOKUP(BA$2,WatchbillMONTHLY!$A$20:$U$20,OFFSET(WatchbillMONTHLY!$A$20:$U$20,1,2)),FALSE),TRUE,FALSE)),
IF(_xlfn.XLOOKUP(BA$2,WatchbillMONTHLY!$A$37:$U$37,OFFSET(WatchbillMONTHLY!$A$37:$U$37,1,2))=IF(_xlfn.XLOOKUP($A18,INDIRECT("_"&amp;_xlfn.XLOOKUP(BA$2,WatchbillMONTHLY!$A$37:$U$37,OFFSET(WatchbillMONTHLY!$A$37:$U$37,1,2))),INDIRECT("_"&amp;_xlfn.XLOOKUP(BA$2,WatchbillMONTHLY!$A$37:$U$37,OFFSET(WatchbillMONTHLY!$A$37:$U$37,1,2))))=$A18,_xlfn.XLOOKUP(BA$2,WatchbillMONTHLY!$A$37:$U$37,OFFSET(WatchbillMONTHLY!$A$37:$U$37,1,2)),FALSE),TRUE,FALSE)),
IF(_xlfn.XLOOKUP(BA$2,WatchbillMONTHLY!$A$54:$U$54,OFFSET(WatchbillMONTHLY!$A$54:$U$54,1,2))=IF(_xlfn.XLOOKUP($A18,INDIRECT("_"&amp;_xlfn.XLOOKUP(BA$2,WatchbillMONTHLY!$A$54:$U$54,OFFSET(WatchbillMONTHLY!$A$54:$U$54,1,2))),INDIRECT("_"&amp;_xlfn.XLOOKUP(BA$2,WatchbillMONTHLY!$A$54:$U$54,OFFSET(WatchbillMONTHLY!$A$54:$U$54,1,2))))=$A18,_xlfn.XLOOKUP(BA$2,WatchbillMONTHLY!$A$54:$U$54,OFFSET(WatchbillMONTHLY!$A$54:$U$54,1,2)),FALSE),TRUE,FALSE)),
IF(_xlfn.XLOOKUP(BA$2,WatchbillMONTHLY!$A$71:$U$71,OFFSET(WatchbillMONTHLY!$A$71:$U$71,1,2))=IF(_xlfn.XLOOKUP($A18,INDIRECT("_"&amp;_xlfn.XLOOKUP(BA$2,WatchbillMONTHLY!$A$71:$U$71,OFFSET(WatchbillMONTHLY!$A$71:$U$71,1,2))),INDIRECT("_"&amp;_xlfn.XLOOKUP(BA$2,WatchbillMONTHLY!$A$71:$U$71,OFFSET(WatchbillMONTHLY!$A$71:$U$71,1,2))))=$A18,_xlfn.XLOOKUP(BA$2,WatchbillMONTHLY!$A$71:$U$71,OFFSET(WatchbillMONTHLY!$A$71:$U$71,1,2)),FALSE),TRUE,FALSE)),
IF(_xlfn.XLOOKUP(BA$2,WatchbillMONTHLY!$A$88:$U$88,OFFSET(WatchbillMONTHLY!$A$88:$U$88,1,2))=IF(_xlfn.XLOOKUP($A18,INDIRECT("_"&amp;_xlfn.XLOOKUP(BA$2,WatchbillMONTHLY!$A$88:$U$88,OFFSET(WatchbillMONTHLY!$A$88:$U$88,1,2))),INDIRECT("_"&amp;_xlfn.XLOOKUP(BA$2,WatchbillMONTHLY!$A$88:$U$88,OFFSET(WatchbillMONTHLY!$A$88:$U$88,1,2))))=$A18,_xlfn.XLOOKUP(BA$2,WatchbillMONTHLY!$A$88:$U$88,OFFSET(WatchbillMONTHLY!$A$88:$U$88,1,2)),FALSE),TRUE,FALSE)),
FALSE),FALSE)</f>
        <v>0</v>
      </c>
      <c r="BB18" s="209" t="b" cm="1">
        <f t="array" aca="1" ref="BB18" ca="1">IF(AND($A18 &gt; 0, U18 &gt; 0,BB$2&lt;MiscFormulas!$A$5+1),
_xlfn.IFNA(
_xlfn.IFNA(
_xlfn.IFNA(
_xlfn.IFNA(
_xlfn.IFNA(
_xlfn.IFNA(
IF(_xlfn.XLOOKUP(BB$2,WatchbillMONTHLY!$A$3:$U$3,OFFSET(WatchbillMONTHLY!$A$3:$U$3,1,2))=IF(_xlfn.XLOOKUP($A18,INDIRECT("_"&amp;_xlfn.XLOOKUP(BB$2,WatchbillMONTHLY!$A$3:$U$3,OFFSET(WatchbillMONTHLY!$A$3:$U$3,1,2))),INDIRECT("_"&amp;_xlfn.XLOOKUP(BB$2,WatchbillMONTHLY!$A$3:$U$3,OFFSET(WatchbillMONTHLY!$A$3:$U$3,1,2))))=$A18,_xlfn.XLOOKUP(BB$2,WatchbillMONTHLY!$A$3:$U$3,OFFSET(WatchbillMONTHLY!$A$3:$U$3,1,2)),FALSE),TRUE,FALSE),
IF(_xlfn.XLOOKUP(BB$2,WatchbillMONTHLY!$A$20:$U$20,OFFSET(WatchbillMONTHLY!$A$20:$U$20,1,2))=IF(_xlfn.XLOOKUP($A18,INDIRECT("_"&amp;_xlfn.XLOOKUP(BB$2,WatchbillMONTHLY!$A$20:$U$20,OFFSET(WatchbillMONTHLY!$A$20:$U$20,1,2))),INDIRECT("_"&amp;_xlfn.XLOOKUP(BB$2,WatchbillMONTHLY!$A$20:$U$20,OFFSET(WatchbillMONTHLY!$A$20:$U$20,1,2))))=$A18,_xlfn.XLOOKUP(BB$2,WatchbillMONTHLY!$A$20:$U$20,OFFSET(WatchbillMONTHLY!$A$20:$U$20,1,2)),FALSE),TRUE,FALSE)),
IF(_xlfn.XLOOKUP(BB$2,WatchbillMONTHLY!$A$37:$U$37,OFFSET(WatchbillMONTHLY!$A$37:$U$37,1,2))=IF(_xlfn.XLOOKUP($A18,INDIRECT("_"&amp;_xlfn.XLOOKUP(BB$2,WatchbillMONTHLY!$A$37:$U$37,OFFSET(WatchbillMONTHLY!$A$37:$U$37,1,2))),INDIRECT("_"&amp;_xlfn.XLOOKUP(BB$2,WatchbillMONTHLY!$A$37:$U$37,OFFSET(WatchbillMONTHLY!$A$37:$U$37,1,2))))=$A18,_xlfn.XLOOKUP(BB$2,WatchbillMONTHLY!$A$37:$U$37,OFFSET(WatchbillMONTHLY!$A$37:$U$37,1,2)),FALSE),TRUE,FALSE)),
IF(_xlfn.XLOOKUP(BB$2,WatchbillMONTHLY!$A$54:$U$54,OFFSET(WatchbillMONTHLY!$A$54:$U$54,1,2))=IF(_xlfn.XLOOKUP($A18,INDIRECT("_"&amp;_xlfn.XLOOKUP(BB$2,WatchbillMONTHLY!$A$54:$U$54,OFFSET(WatchbillMONTHLY!$A$54:$U$54,1,2))),INDIRECT("_"&amp;_xlfn.XLOOKUP(BB$2,WatchbillMONTHLY!$A$54:$U$54,OFFSET(WatchbillMONTHLY!$A$54:$U$54,1,2))))=$A18,_xlfn.XLOOKUP(BB$2,WatchbillMONTHLY!$A$54:$U$54,OFFSET(WatchbillMONTHLY!$A$54:$U$54,1,2)),FALSE),TRUE,FALSE)),
IF(_xlfn.XLOOKUP(BB$2,WatchbillMONTHLY!$A$71:$U$71,OFFSET(WatchbillMONTHLY!$A$71:$U$71,1,2))=IF(_xlfn.XLOOKUP($A18,INDIRECT("_"&amp;_xlfn.XLOOKUP(BB$2,WatchbillMONTHLY!$A$71:$U$71,OFFSET(WatchbillMONTHLY!$A$71:$U$71,1,2))),INDIRECT("_"&amp;_xlfn.XLOOKUP(BB$2,WatchbillMONTHLY!$A$71:$U$71,OFFSET(WatchbillMONTHLY!$A$71:$U$71,1,2))))=$A18,_xlfn.XLOOKUP(BB$2,WatchbillMONTHLY!$A$71:$U$71,OFFSET(WatchbillMONTHLY!$A$71:$U$71,1,2)),FALSE),TRUE,FALSE)),
IF(_xlfn.XLOOKUP(BB$2,WatchbillMONTHLY!$A$88:$U$88,OFFSET(WatchbillMONTHLY!$A$88:$U$88,1,2))=IF(_xlfn.XLOOKUP($A18,INDIRECT("_"&amp;_xlfn.XLOOKUP(BB$2,WatchbillMONTHLY!$A$88:$U$88,OFFSET(WatchbillMONTHLY!$A$88:$U$88,1,2))),INDIRECT("_"&amp;_xlfn.XLOOKUP(BB$2,WatchbillMONTHLY!$A$88:$U$88,OFFSET(WatchbillMONTHLY!$A$88:$U$88,1,2))))=$A18,_xlfn.XLOOKUP(BB$2,WatchbillMONTHLY!$A$88:$U$88,OFFSET(WatchbillMONTHLY!$A$88:$U$88,1,2)),FALSE),TRUE,FALSE)),
FALSE),FALSE)</f>
        <v>0</v>
      </c>
      <c r="BC18" s="209" t="b" cm="1">
        <f t="array" aca="1" ref="BC18" ca="1">IF(AND($A18 &gt; 0, V18 &gt; 0,BC$2&lt;MiscFormulas!$A$5+1),
_xlfn.IFNA(
_xlfn.IFNA(
_xlfn.IFNA(
_xlfn.IFNA(
_xlfn.IFNA(
_xlfn.IFNA(
IF(_xlfn.XLOOKUP(BC$2,WatchbillMONTHLY!$A$3:$U$3,OFFSET(WatchbillMONTHLY!$A$3:$U$3,1,2))=IF(_xlfn.XLOOKUP($A18,INDIRECT("_"&amp;_xlfn.XLOOKUP(BC$2,WatchbillMONTHLY!$A$3:$U$3,OFFSET(WatchbillMONTHLY!$A$3:$U$3,1,2))),INDIRECT("_"&amp;_xlfn.XLOOKUP(BC$2,WatchbillMONTHLY!$A$3:$U$3,OFFSET(WatchbillMONTHLY!$A$3:$U$3,1,2))))=$A18,_xlfn.XLOOKUP(BC$2,WatchbillMONTHLY!$A$3:$U$3,OFFSET(WatchbillMONTHLY!$A$3:$U$3,1,2)),FALSE),TRUE,FALSE),
IF(_xlfn.XLOOKUP(BC$2,WatchbillMONTHLY!$A$20:$U$20,OFFSET(WatchbillMONTHLY!$A$20:$U$20,1,2))=IF(_xlfn.XLOOKUP($A18,INDIRECT("_"&amp;_xlfn.XLOOKUP(BC$2,WatchbillMONTHLY!$A$20:$U$20,OFFSET(WatchbillMONTHLY!$A$20:$U$20,1,2))),INDIRECT("_"&amp;_xlfn.XLOOKUP(BC$2,WatchbillMONTHLY!$A$20:$U$20,OFFSET(WatchbillMONTHLY!$A$20:$U$20,1,2))))=$A18,_xlfn.XLOOKUP(BC$2,WatchbillMONTHLY!$A$20:$U$20,OFFSET(WatchbillMONTHLY!$A$20:$U$20,1,2)),FALSE),TRUE,FALSE)),
IF(_xlfn.XLOOKUP(BC$2,WatchbillMONTHLY!$A$37:$U$37,OFFSET(WatchbillMONTHLY!$A$37:$U$37,1,2))=IF(_xlfn.XLOOKUP($A18,INDIRECT("_"&amp;_xlfn.XLOOKUP(BC$2,WatchbillMONTHLY!$A$37:$U$37,OFFSET(WatchbillMONTHLY!$A$37:$U$37,1,2))),INDIRECT("_"&amp;_xlfn.XLOOKUP(BC$2,WatchbillMONTHLY!$A$37:$U$37,OFFSET(WatchbillMONTHLY!$A$37:$U$37,1,2))))=$A18,_xlfn.XLOOKUP(BC$2,WatchbillMONTHLY!$A$37:$U$37,OFFSET(WatchbillMONTHLY!$A$37:$U$37,1,2)),FALSE),TRUE,FALSE)),
IF(_xlfn.XLOOKUP(BC$2,WatchbillMONTHLY!$A$54:$U$54,OFFSET(WatchbillMONTHLY!$A$54:$U$54,1,2))=IF(_xlfn.XLOOKUP($A18,INDIRECT("_"&amp;_xlfn.XLOOKUP(BC$2,WatchbillMONTHLY!$A$54:$U$54,OFFSET(WatchbillMONTHLY!$A$54:$U$54,1,2))),INDIRECT("_"&amp;_xlfn.XLOOKUP(BC$2,WatchbillMONTHLY!$A$54:$U$54,OFFSET(WatchbillMONTHLY!$A$54:$U$54,1,2))))=$A18,_xlfn.XLOOKUP(BC$2,WatchbillMONTHLY!$A$54:$U$54,OFFSET(WatchbillMONTHLY!$A$54:$U$54,1,2)),FALSE),TRUE,FALSE)),
IF(_xlfn.XLOOKUP(BC$2,WatchbillMONTHLY!$A$71:$U$71,OFFSET(WatchbillMONTHLY!$A$71:$U$71,1,2))=IF(_xlfn.XLOOKUP($A18,INDIRECT("_"&amp;_xlfn.XLOOKUP(BC$2,WatchbillMONTHLY!$A$71:$U$71,OFFSET(WatchbillMONTHLY!$A$71:$U$71,1,2))),INDIRECT("_"&amp;_xlfn.XLOOKUP(BC$2,WatchbillMONTHLY!$A$71:$U$71,OFFSET(WatchbillMONTHLY!$A$71:$U$71,1,2))))=$A18,_xlfn.XLOOKUP(BC$2,WatchbillMONTHLY!$A$71:$U$71,OFFSET(WatchbillMONTHLY!$A$71:$U$71,1,2)),FALSE),TRUE,FALSE)),
IF(_xlfn.XLOOKUP(BC$2,WatchbillMONTHLY!$A$88:$U$88,OFFSET(WatchbillMONTHLY!$A$88:$U$88,1,2))=IF(_xlfn.XLOOKUP($A18,INDIRECT("_"&amp;_xlfn.XLOOKUP(BC$2,WatchbillMONTHLY!$A$88:$U$88,OFFSET(WatchbillMONTHLY!$A$88:$U$88,1,2))),INDIRECT("_"&amp;_xlfn.XLOOKUP(BC$2,WatchbillMONTHLY!$A$88:$U$88,OFFSET(WatchbillMONTHLY!$A$88:$U$88,1,2))))=$A18,_xlfn.XLOOKUP(BC$2,WatchbillMONTHLY!$A$88:$U$88,OFFSET(WatchbillMONTHLY!$A$88:$U$88,1,2)),FALSE),TRUE,FALSE)),
FALSE),FALSE)</f>
        <v>0</v>
      </c>
      <c r="BD18" s="209" t="b" cm="1">
        <f t="array" aca="1" ref="BD18" ca="1">IF(AND($A18 &gt; 0, W18 &gt; 0,BD$2&lt;MiscFormulas!$A$5+1),
_xlfn.IFNA(
_xlfn.IFNA(
_xlfn.IFNA(
_xlfn.IFNA(
_xlfn.IFNA(
_xlfn.IFNA(
IF(_xlfn.XLOOKUP(BD$2,WatchbillMONTHLY!$A$3:$U$3,OFFSET(WatchbillMONTHLY!$A$3:$U$3,1,2))=IF(_xlfn.XLOOKUP($A18,INDIRECT("_"&amp;_xlfn.XLOOKUP(BD$2,WatchbillMONTHLY!$A$3:$U$3,OFFSET(WatchbillMONTHLY!$A$3:$U$3,1,2))),INDIRECT("_"&amp;_xlfn.XLOOKUP(BD$2,WatchbillMONTHLY!$A$3:$U$3,OFFSET(WatchbillMONTHLY!$A$3:$U$3,1,2))))=$A18,_xlfn.XLOOKUP(BD$2,WatchbillMONTHLY!$A$3:$U$3,OFFSET(WatchbillMONTHLY!$A$3:$U$3,1,2)),FALSE),TRUE,FALSE),
IF(_xlfn.XLOOKUP(BD$2,WatchbillMONTHLY!$A$20:$U$20,OFFSET(WatchbillMONTHLY!$A$20:$U$20,1,2))=IF(_xlfn.XLOOKUP($A18,INDIRECT("_"&amp;_xlfn.XLOOKUP(BD$2,WatchbillMONTHLY!$A$20:$U$20,OFFSET(WatchbillMONTHLY!$A$20:$U$20,1,2))),INDIRECT("_"&amp;_xlfn.XLOOKUP(BD$2,WatchbillMONTHLY!$A$20:$U$20,OFFSET(WatchbillMONTHLY!$A$20:$U$20,1,2))))=$A18,_xlfn.XLOOKUP(BD$2,WatchbillMONTHLY!$A$20:$U$20,OFFSET(WatchbillMONTHLY!$A$20:$U$20,1,2)),FALSE),TRUE,FALSE)),
IF(_xlfn.XLOOKUP(BD$2,WatchbillMONTHLY!$A$37:$U$37,OFFSET(WatchbillMONTHLY!$A$37:$U$37,1,2))=IF(_xlfn.XLOOKUP($A18,INDIRECT("_"&amp;_xlfn.XLOOKUP(BD$2,WatchbillMONTHLY!$A$37:$U$37,OFFSET(WatchbillMONTHLY!$A$37:$U$37,1,2))),INDIRECT("_"&amp;_xlfn.XLOOKUP(BD$2,WatchbillMONTHLY!$A$37:$U$37,OFFSET(WatchbillMONTHLY!$A$37:$U$37,1,2))))=$A18,_xlfn.XLOOKUP(BD$2,WatchbillMONTHLY!$A$37:$U$37,OFFSET(WatchbillMONTHLY!$A$37:$U$37,1,2)),FALSE),TRUE,FALSE)),
IF(_xlfn.XLOOKUP(BD$2,WatchbillMONTHLY!$A$54:$U$54,OFFSET(WatchbillMONTHLY!$A$54:$U$54,1,2))=IF(_xlfn.XLOOKUP($A18,INDIRECT("_"&amp;_xlfn.XLOOKUP(BD$2,WatchbillMONTHLY!$A$54:$U$54,OFFSET(WatchbillMONTHLY!$A$54:$U$54,1,2))),INDIRECT("_"&amp;_xlfn.XLOOKUP(BD$2,WatchbillMONTHLY!$A$54:$U$54,OFFSET(WatchbillMONTHLY!$A$54:$U$54,1,2))))=$A18,_xlfn.XLOOKUP(BD$2,WatchbillMONTHLY!$A$54:$U$54,OFFSET(WatchbillMONTHLY!$A$54:$U$54,1,2)),FALSE),TRUE,FALSE)),
IF(_xlfn.XLOOKUP(BD$2,WatchbillMONTHLY!$A$71:$U$71,OFFSET(WatchbillMONTHLY!$A$71:$U$71,1,2))=IF(_xlfn.XLOOKUP($A18,INDIRECT("_"&amp;_xlfn.XLOOKUP(BD$2,WatchbillMONTHLY!$A$71:$U$71,OFFSET(WatchbillMONTHLY!$A$71:$U$71,1,2))),INDIRECT("_"&amp;_xlfn.XLOOKUP(BD$2,WatchbillMONTHLY!$A$71:$U$71,OFFSET(WatchbillMONTHLY!$A$71:$U$71,1,2))))=$A18,_xlfn.XLOOKUP(BD$2,WatchbillMONTHLY!$A$71:$U$71,OFFSET(WatchbillMONTHLY!$A$71:$U$71,1,2)),FALSE),TRUE,FALSE)),
IF(_xlfn.XLOOKUP(BD$2,WatchbillMONTHLY!$A$88:$U$88,OFFSET(WatchbillMONTHLY!$A$88:$U$88,1,2))=IF(_xlfn.XLOOKUP($A18,INDIRECT("_"&amp;_xlfn.XLOOKUP(BD$2,WatchbillMONTHLY!$A$88:$U$88,OFFSET(WatchbillMONTHLY!$A$88:$U$88,1,2))),INDIRECT("_"&amp;_xlfn.XLOOKUP(BD$2,WatchbillMONTHLY!$A$88:$U$88,OFFSET(WatchbillMONTHLY!$A$88:$U$88,1,2))))=$A18,_xlfn.XLOOKUP(BD$2,WatchbillMONTHLY!$A$88:$U$88,OFFSET(WatchbillMONTHLY!$A$88:$U$88,1,2)),FALSE),TRUE,FALSE)),
FALSE),FALSE)</f>
        <v>0</v>
      </c>
      <c r="BE18" s="209" t="b" cm="1">
        <f t="array" aca="1" ref="BE18" ca="1">IF(AND($A18 &gt; 0, X18 &gt; 0,BE$2&lt;MiscFormulas!$A$5+1),
_xlfn.IFNA(
_xlfn.IFNA(
_xlfn.IFNA(
_xlfn.IFNA(
_xlfn.IFNA(
_xlfn.IFNA(
IF(_xlfn.XLOOKUP(BE$2,WatchbillMONTHLY!$A$3:$U$3,OFFSET(WatchbillMONTHLY!$A$3:$U$3,1,2))=IF(_xlfn.XLOOKUP($A18,INDIRECT("_"&amp;_xlfn.XLOOKUP(BE$2,WatchbillMONTHLY!$A$3:$U$3,OFFSET(WatchbillMONTHLY!$A$3:$U$3,1,2))),INDIRECT("_"&amp;_xlfn.XLOOKUP(BE$2,WatchbillMONTHLY!$A$3:$U$3,OFFSET(WatchbillMONTHLY!$A$3:$U$3,1,2))))=$A18,_xlfn.XLOOKUP(BE$2,WatchbillMONTHLY!$A$3:$U$3,OFFSET(WatchbillMONTHLY!$A$3:$U$3,1,2)),FALSE),TRUE,FALSE),
IF(_xlfn.XLOOKUP(BE$2,WatchbillMONTHLY!$A$20:$U$20,OFFSET(WatchbillMONTHLY!$A$20:$U$20,1,2))=IF(_xlfn.XLOOKUP($A18,INDIRECT("_"&amp;_xlfn.XLOOKUP(BE$2,WatchbillMONTHLY!$A$20:$U$20,OFFSET(WatchbillMONTHLY!$A$20:$U$20,1,2))),INDIRECT("_"&amp;_xlfn.XLOOKUP(BE$2,WatchbillMONTHLY!$A$20:$U$20,OFFSET(WatchbillMONTHLY!$A$20:$U$20,1,2))))=$A18,_xlfn.XLOOKUP(BE$2,WatchbillMONTHLY!$A$20:$U$20,OFFSET(WatchbillMONTHLY!$A$20:$U$20,1,2)),FALSE),TRUE,FALSE)),
IF(_xlfn.XLOOKUP(BE$2,WatchbillMONTHLY!$A$37:$U$37,OFFSET(WatchbillMONTHLY!$A$37:$U$37,1,2))=IF(_xlfn.XLOOKUP($A18,INDIRECT("_"&amp;_xlfn.XLOOKUP(BE$2,WatchbillMONTHLY!$A$37:$U$37,OFFSET(WatchbillMONTHLY!$A$37:$U$37,1,2))),INDIRECT("_"&amp;_xlfn.XLOOKUP(BE$2,WatchbillMONTHLY!$A$37:$U$37,OFFSET(WatchbillMONTHLY!$A$37:$U$37,1,2))))=$A18,_xlfn.XLOOKUP(BE$2,WatchbillMONTHLY!$A$37:$U$37,OFFSET(WatchbillMONTHLY!$A$37:$U$37,1,2)),FALSE),TRUE,FALSE)),
IF(_xlfn.XLOOKUP(BE$2,WatchbillMONTHLY!$A$54:$U$54,OFFSET(WatchbillMONTHLY!$A$54:$U$54,1,2))=IF(_xlfn.XLOOKUP($A18,INDIRECT("_"&amp;_xlfn.XLOOKUP(BE$2,WatchbillMONTHLY!$A$54:$U$54,OFFSET(WatchbillMONTHLY!$A$54:$U$54,1,2))),INDIRECT("_"&amp;_xlfn.XLOOKUP(BE$2,WatchbillMONTHLY!$A$54:$U$54,OFFSET(WatchbillMONTHLY!$A$54:$U$54,1,2))))=$A18,_xlfn.XLOOKUP(BE$2,WatchbillMONTHLY!$A$54:$U$54,OFFSET(WatchbillMONTHLY!$A$54:$U$54,1,2)),FALSE),TRUE,FALSE)),
IF(_xlfn.XLOOKUP(BE$2,WatchbillMONTHLY!$A$71:$U$71,OFFSET(WatchbillMONTHLY!$A$71:$U$71,1,2))=IF(_xlfn.XLOOKUP($A18,INDIRECT("_"&amp;_xlfn.XLOOKUP(BE$2,WatchbillMONTHLY!$A$71:$U$71,OFFSET(WatchbillMONTHLY!$A$71:$U$71,1,2))),INDIRECT("_"&amp;_xlfn.XLOOKUP(BE$2,WatchbillMONTHLY!$A$71:$U$71,OFFSET(WatchbillMONTHLY!$A$71:$U$71,1,2))))=$A18,_xlfn.XLOOKUP(BE$2,WatchbillMONTHLY!$A$71:$U$71,OFFSET(WatchbillMONTHLY!$A$71:$U$71,1,2)),FALSE),TRUE,FALSE)),
IF(_xlfn.XLOOKUP(BE$2,WatchbillMONTHLY!$A$88:$U$88,OFFSET(WatchbillMONTHLY!$A$88:$U$88,1,2))=IF(_xlfn.XLOOKUP($A18,INDIRECT("_"&amp;_xlfn.XLOOKUP(BE$2,WatchbillMONTHLY!$A$88:$U$88,OFFSET(WatchbillMONTHLY!$A$88:$U$88,1,2))),INDIRECT("_"&amp;_xlfn.XLOOKUP(BE$2,WatchbillMONTHLY!$A$88:$U$88,OFFSET(WatchbillMONTHLY!$A$88:$U$88,1,2))))=$A18,_xlfn.XLOOKUP(BE$2,WatchbillMONTHLY!$A$88:$U$88,OFFSET(WatchbillMONTHLY!$A$88:$U$88,1,2)),FALSE),TRUE,FALSE)),
FALSE),FALSE)</f>
        <v>0</v>
      </c>
      <c r="BF18" s="209" t="b" cm="1">
        <f t="array" aca="1" ref="BF18" ca="1">IF(AND($A18 &gt; 0, Y18 &gt; 0,BF$2&lt;MiscFormulas!$A$5+1),
_xlfn.IFNA(
_xlfn.IFNA(
_xlfn.IFNA(
_xlfn.IFNA(
_xlfn.IFNA(
_xlfn.IFNA(
IF(_xlfn.XLOOKUP(BF$2,WatchbillMONTHLY!$A$3:$U$3,OFFSET(WatchbillMONTHLY!$A$3:$U$3,1,2))=IF(_xlfn.XLOOKUP($A18,INDIRECT("_"&amp;_xlfn.XLOOKUP(BF$2,WatchbillMONTHLY!$A$3:$U$3,OFFSET(WatchbillMONTHLY!$A$3:$U$3,1,2))),INDIRECT("_"&amp;_xlfn.XLOOKUP(BF$2,WatchbillMONTHLY!$A$3:$U$3,OFFSET(WatchbillMONTHLY!$A$3:$U$3,1,2))))=$A18,_xlfn.XLOOKUP(BF$2,WatchbillMONTHLY!$A$3:$U$3,OFFSET(WatchbillMONTHLY!$A$3:$U$3,1,2)),FALSE),TRUE,FALSE),
IF(_xlfn.XLOOKUP(BF$2,WatchbillMONTHLY!$A$20:$U$20,OFFSET(WatchbillMONTHLY!$A$20:$U$20,1,2))=IF(_xlfn.XLOOKUP($A18,INDIRECT("_"&amp;_xlfn.XLOOKUP(BF$2,WatchbillMONTHLY!$A$20:$U$20,OFFSET(WatchbillMONTHLY!$A$20:$U$20,1,2))),INDIRECT("_"&amp;_xlfn.XLOOKUP(BF$2,WatchbillMONTHLY!$A$20:$U$20,OFFSET(WatchbillMONTHLY!$A$20:$U$20,1,2))))=$A18,_xlfn.XLOOKUP(BF$2,WatchbillMONTHLY!$A$20:$U$20,OFFSET(WatchbillMONTHLY!$A$20:$U$20,1,2)),FALSE),TRUE,FALSE)),
IF(_xlfn.XLOOKUP(BF$2,WatchbillMONTHLY!$A$37:$U$37,OFFSET(WatchbillMONTHLY!$A$37:$U$37,1,2))=IF(_xlfn.XLOOKUP($A18,INDIRECT("_"&amp;_xlfn.XLOOKUP(BF$2,WatchbillMONTHLY!$A$37:$U$37,OFFSET(WatchbillMONTHLY!$A$37:$U$37,1,2))),INDIRECT("_"&amp;_xlfn.XLOOKUP(BF$2,WatchbillMONTHLY!$A$37:$U$37,OFFSET(WatchbillMONTHLY!$A$37:$U$37,1,2))))=$A18,_xlfn.XLOOKUP(BF$2,WatchbillMONTHLY!$A$37:$U$37,OFFSET(WatchbillMONTHLY!$A$37:$U$37,1,2)),FALSE),TRUE,FALSE)),
IF(_xlfn.XLOOKUP(BF$2,WatchbillMONTHLY!$A$54:$U$54,OFFSET(WatchbillMONTHLY!$A$54:$U$54,1,2))=IF(_xlfn.XLOOKUP($A18,INDIRECT("_"&amp;_xlfn.XLOOKUP(BF$2,WatchbillMONTHLY!$A$54:$U$54,OFFSET(WatchbillMONTHLY!$A$54:$U$54,1,2))),INDIRECT("_"&amp;_xlfn.XLOOKUP(BF$2,WatchbillMONTHLY!$A$54:$U$54,OFFSET(WatchbillMONTHLY!$A$54:$U$54,1,2))))=$A18,_xlfn.XLOOKUP(BF$2,WatchbillMONTHLY!$A$54:$U$54,OFFSET(WatchbillMONTHLY!$A$54:$U$54,1,2)),FALSE),TRUE,FALSE)),
IF(_xlfn.XLOOKUP(BF$2,WatchbillMONTHLY!$A$71:$U$71,OFFSET(WatchbillMONTHLY!$A$71:$U$71,1,2))=IF(_xlfn.XLOOKUP($A18,INDIRECT("_"&amp;_xlfn.XLOOKUP(BF$2,WatchbillMONTHLY!$A$71:$U$71,OFFSET(WatchbillMONTHLY!$A$71:$U$71,1,2))),INDIRECT("_"&amp;_xlfn.XLOOKUP(BF$2,WatchbillMONTHLY!$A$71:$U$71,OFFSET(WatchbillMONTHLY!$A$71:$U$71,1,2))))=$A18,_xlfn.XLOOKUP(BF$2,WatchbillMONTHLY!$A$71:$U$71,OFFSET(WatchbillMONTHLY!$A$71:$U$71,1,2)),FALSE),TRUE,FALSE)),
IF(_xlfn.XLOOKUP(BF$2,WatchbillMONTHLY!$A$88:$U$88,OFFSET(WatchbillMONTHLY!$A$88:$U$88,1,2))=IF(_xlfn.XLOOKUP($A18,INDIRECT("_"&amp;_xlfn.XLOOKUP(BF$2,WatchbillMONTHLY!$A$88:$U$88,OFFSET(WatchbillMONTHLY!$A$88:$U$88,1,2))),INDIRECT("_"&amp;_xlfn.XLOOKUP(BF$2,WatchbillMONTHLY!$A$88:$U$88,OFFSET(WatchbillMONTHLY!$A$88:$U$88,1,2))))=$A18,_xlfn.XLOOKUP(BF$2,WatchbillMONTHLY!$A$88:$U$88,OFFSET(WatchbillMONTHLY!$A$88:$U$88,1,2)),FALSE),TRUE,FALSE)),
FALSE),FALSE)</f>
        <v>0</v>
      </c>
      <c r="BG18" s="209" t="b" cm="1">
        <f t="array" aca="1" ref="BG18" ca="1">IF(AND($A18 &gt; 0, Z18 &gt; 0,BG$2&lt;MiscFormulas!$A$5+1),
_xlfn.IFNA(
_xlfn.IFNA(
_xlfn.IFNA(
_xlfn.IFNA(
_xlfn.IFNA(
_xlfn.IFNA(
IF(_xlfn.XLOOKUP(BG$2,WatchbillMONTHLY!$A$3:$U$3,OFFSET(WatchbillMONTHLY!$A$3:$U$3,1,2))=IF(_xlfn.XLOOKUP($A18,INDIRECT("_"&amp;_xlfn.XLOOKUP(BG$2,WatchbillMONTHLY!$A$3:$U$3,OFFSET(WatchbillMONTHLY!$A$3:$U$3,1,2))),INDIRECT("_"&amp;_xlfn.XLOOKUP(BG$2,WatchbillMONTHLY!$A$3:$U$3,OFFSET(WatchbillMONTHLY!$A$3:$U$3,1,2))))=$A18,_xlfn.XLOOKUP(BG$2,WatchbillMONTHLY!$A$3:$U$3,OFFSET(WatchbillMONTHLY!$A$3:$U$3,1,2)),FALSE),TRUE,FALSE),
IF(_xlfn.XLOOKUP(BG$2,WatchbillMONTHLY!$A$20:$U$20,OFFSET(WatchbillMONTHLY!$A$20:$U$20,1,2))=IF(_xlfn.XLOOKUP($A18,INDIRECT("_"&amp;_xlfn.XLOOKUP(BG$2,WatchbillMONTHLY!$A$20:$U$20,OFFSET(WatchbillMONTHLY!$A$20:$U$20,1,2))),INDIRECT("_"&amp;_xlfn.XLOOKUP(BG$2,WatchbillMONTHLY!$A$20:$U$20,OFFSET(WatchbillMONTHLY!$A$20:$U$20,1,2))))=$A18,_xlfn.XLOOKUP(BG$2,WatchbillMONTHLY!$A$20:$U$20,OFFSET(WatchbillMONTHLY!$A$20:$U$20,1,2)),FALSE),TRUE,FALSE)),
IF(_xlfn.XLOOKUP(BG$2,WatchbillMONTHLY!$A$37:$U$37,OFFSET(WatchbillMONTHLY!$A$37:$U$37,1,2))=IF(_xlfn.XLOOKUP($A18,INDIRECT("_"&amp;_xlfn.XLOOKUP(BG$2,WatchbillMONTHLY!$A$37:$U$37,OFFSET(WatchbillMONTHLY!$A$37:$U$37,1,2))),INDIRECT("_"&amp;_xlfn.XLOOKUP(BG$2,WatchbillMONTHLY!$A$37:$U$37,OFFSET(WatchbillMONTHLY!$A$37:$U$37,1,2))))=$A18,_xlfn.XLOOKUP(BG$2,WatchbillMONTHLY!$A$37:$U$37,OFFSET(WatchbillMONTHLY!$A$37:$U$37,1,2)),FALSE),TRUE,FALSE)),
IF(_xlfn.XLOOKUP(BG$2,WatchbillMONTHLY!$A$54:$U$54,OFFSET(WatchbillMONTHLY!$A$54:$U$54,1,2))=IF(_xlfn.XLOOKUP($A18,INDIRECT("_"&amp;_xlfn.XLOOKUP(BG$2,WatchbillMONTHLY!$A$54:$U$54,OFFSET(WatchbillMONTHLY!$A$54:$U$54,1,2))),INDIRECT("_"&amp;_xlfn.XLOOKUP(BG$2,WatchbillMONTHLY!$A$54:$U$54,OFFSET(WatchbillMONTHLY!$A$54:$U$54,1,2))))=$A18,_xlfn.XLOOKUP(BG$2,WatchbillMONTHLY!$A$54:$U$54,OFFSET(WatchbillMONTHLY!$A$54:$U$54,1,2)),FALSE),TRUE,FALSE)),
IF(_xlfn.XLOOKUP(BG$2,WatchbillMONTHLY!$A$71:$U$71,OFFSET(WatchbillMONTHLY!$A$71:$U$71,1,2))=IF(_xlfn.XLOOKUP($A18,INDIRECT("_"&amp;_xlfn.XLOOKUP(BG$2,WatchbillMONTHLY!$A$71:$U$71,OFFSET(WatchbillMONTHLY!$A$71:$U$71,1,2))),INDIRECT("_"&amp;_xlfn.XLOOKUP(BG$2,WatchbillMONTHLY!$A$71:$U$71,OFFSET(WatchbillMONTHLY!$A$71:$U$71,1,2))))=$A18,_xlfn.XLOOKUP(BG$2,WatchbillMONTHLY!$A$71:$U$71,OFFSET(WatchbillMONTHLY!$A$71:$U$71,1,2)),FALSE),TRUE,FALSE)),
IF(_xlfn.XLOOKUP(BG$2,WatchbillMONTHLY!$A$88:$U$88,OFFSET(WatchbillMONTHLY!$A$88:$U$88,1,2))=IF(_xlfn.XLOOKUP($A18,INDIRECT("_"&amp;_xlfn.XLOOKUP(BG$2,WatchbillMONTHLY!$A$88:$U$88,OFFSET(WatchbillMONTHLY!$A$88:$U$88,1,2))),INDIRECT("_"&amp;_xlfn.XLOOKUP(BG$2,WatchbillMONTHLY!$A$88:$U$88,OFFSET(WatchbillMONTHLY!$A$88:$U$88,1,2))))=$A18,_xlfn.XLOOKUP(BG$2,WatchbillMONTHLY!$A$88:$U$88,OFFSET(WatchbillMONTHLY!$A$88:$U$88,1,2)),FALSE),TRUE,FALSE)),
FALSE),FALSE)</f>
        <v>0</v>
      </c>
      <c r="BH18" s="209" t="b" cm="1">
        <f t="array" aca="1" ref="BH18" ca="1">IF(AND($A18 &gt; 0, AA18 &gt; 0,BH$2&lt;MiscFormulas!$A$5+1),
_xlfn.IFNA(
_xlfn.IFNA(
_xlfn.IFNA(
_xlfn.IFNA(
_xlfn.IFNA(
_xlfn.IFNA(
IF(_xlfn.XLOOKUP(BH$2,WatchbillMONTHLY!$A$3:$U$3,OFFSET(WatchbillMONTHLY!$A$3:$U$3,1,2))=IF(_xlfn.XLOOKUP($A18,INDIRECT("_"&amp;_xlfn.XLOOKUP(BH$2,WatchbillMONTHLY!$A$3:$U$3,OFFSET(WatchbillMONTHLY!$A$3:$U$3,1,2))),INDIRECT("_"&amp;_xlfn.XLOOKUP(BH$2,WatchbillMONTHLY!$A$3:$U$3,OFFSET(WatchbillMONTHLY!$A$3:$U$3,1,2))))=$A18,_xlfn.XLOOKUP(BH$2,WatchbillMONTHLY!$A$3:$U$3,OFFSET(WatchbillMONTHLY!$A$3:$U$3,1,2)),FALSE),TRUE,FALSE),
IF(_xlfn.XLOOKUP(BH$2,WatchbillMONTHLY!$A$20:$U$20,OFFSET(WatchbillMONTHLY!$A$20:$U$20,1,2))=IF(_xlfn.XLOOKUP($A18,INDIRECT("_"&amp;_xlfn.XLOOKUP(BH$2,WatchbillMONTHLY!$A$20:$U$20,OFFSET(WatchbillMONTHLY!$A$20:$U$20,1,2))),INDIRECT("_"&amp;_xlfn.XLOOKUP(BH$2,WatchbillMONTHLY!$A$20:$U$20,OFFSET(WatchbillMONTHLY!$A$20:$U$20,1,2))))=$A18,_xlfn.XLOOKUP(BH$2,WatchbillMONTHLY!$A$20:$U$20,OFFSET(WatchbillMONTHLY!$A$20:$U$20,1,2)),FALSE),TRUE,FALSE)),
IF(_xlfn.XLOOKUP(BH$2,WatchbillMONTHLY!$A$37:$U$37,OFFSET(WatchbillMONTHLY!$A$37:$U$37,1,2))=IF(_xlfn.XLOOKUP($A18,INDIRECT("_"&amp;_xlfn.XLOOKUP(BH$2,WatchbillMONTHLY!$A$37:$U$37,OFFSET(WatchbillMONTHLY!$A$37:$U$37,1,2))),INDIRECT("_"&amp;_xlfn.XLOOKUP(BH$2,WatchbillMONTHLY!$A$37:$U$37,OFFSET(WatchbillMONTHLY!$A$37:$U$37,1,2))))=$A18,_xlfn.XLOOKUP(BH$2,WatchbillMONTHLY!$A$37:$U$37,OFFSET(WatchbillMONTHLY!$A$37:$U$37,1,2)),FALSE),TRUE,FALSE)),
IF(_xlfn.XLOOKUP(BH$2,WatchbillMONTHLY!$A$54:$U$54,OFFSET(WatchbillMONTHLY!$A$54:$U$54,1,2))=IF(_xlfn.XLOOKUP($A18,INDIRECT("_"&amp;_xlfn.XLOOKUP(BH$2,WatchbillMONTHLY!$A$54:$U$54,OFFSET(WatchbillMONTHLY!$A$54:$U$54,1,2))),INDIRECT("_"&amp;_xlfn.XLOOKUP(BH$2,WatchbillMONTHLY!$A$54:$U$54,OFFSET(WatchbillMONTHLY!$A$54:$U$54,1,2))))=$A18,_xlfn.XLOOKUP(BH$2,WatchbillMONTHLY!$A$54:$U$54,OFFSET(WatchbillMONTHLY!$A$54:$U$54,1,2)),FALSE),TRUE,FALSE)),
IF(_xlfn.XLOOKUP(BH$2,WatchbillMONTHLY!$A$71:$U$71,OFFSET(WatchbillMONTHLY!$A$71:$U$71,1,2))=IF(_xlfn.XLOOKUP($A18,INDIRECT("_"&amp;_xlfn.XLOOKUP(BH$2,WatchbillMONTHLY!$A$71:$U$71,OFFSET(WatchbillMONTHLY!$A$71:$U$71,1,2))),INDIRECT("_"&amp;_xlfn.XLOOKUP(BH$2,WatchbillMONTHLY!$A$71:$U$71,OFFSET(WatchbillMONTHLY!$A$71:$U$71,1,2))))=$A18,_xlfn.XLOOKUP(BH$2,WatchbillMONTHLY!$A$71:$U$71,OFFSET(WatchbillMONTHLY!$A$71:$U$71,1,2)),FALSE),TRUE,FALSE)),
IF(_xlfn.XLOOKUP(BH$2,WatchbillMONTHLY!$A$88:$U$88,OFFSET(WatchbillMONTHLY!$A$88:$U$88,1,2))=IF(_xlfn.XLOOKUP($A18,INDIRECT("_"&amp;_xlfn.XLOOKUP(BH$2,WatchbillMONTHLY!$A$88:$U$88,OFFSET(WatchbillMONTHLY!$A$88:$U$88,1,2))),INDIRECT("_"&amp;_xlfn.XLOOKUP(BH$2,WatchbillMONTHLY!$A$88:$U$88,OFFSET(WatchbillMONTHLY!$A$88:$U$88,1,2))))=$A18,_xlfn.XLOOKUP(BH$2,WatchbillMONTHLY!$A$88:$U$88,OFFSET(WatchbillMONTHLY!$A$88:$U$88,1,2)),FALSE),TRUE,FALSE)),
FALSE),FALSE)</f>
        <v>0</v>
      </c>
      <c r="BI18" s="209" t="b" cm="1">
        <f t="array" aca="1" ref="BI18" ca="1">IF(AND($A18 &gt; 0, AB18 &gt; 0,BI$2&lt;MiscFormulas!$A$5+1),
_xlfn.IFNA(
_xlfn.IFNA(
_xlfn.IFNA(
_xlfn.IFNA(
_xlfn.IFNA(
_xlfn.IFNA(
IF(_xlfn.XLOOKUP(BI$2,WatchbillMONTHLY!$A$3:$U$3,OFFSET(WatchbillMONTHLY!$A$3:$U$3,1,2))=IF(_xlfn.XLOOKUP($A18,INDIRECT("_"&amp;_xlfn.XLOOKUP(BI$2,WatchbillMONTHLY!$A$3:$U$3,OFFSET(WatchbillMONTHLY!$A$3:$U$3,1,2))),INDIRECT("_"&amp;_xlfn.XLOOKUP(BI$2,WatchbillMONTHLY!$A$3:$U$3,OFFSET(WatchbillMONTHLY!$A$3:$U$3,1,2))))=$A18,_xlfn.XLOOKUP(BI$2,WatchbillMONTHLY!$A$3:$U$3,OFFSET(WatchbillMONTHLY!$A$3:$U$3,1,2)),FALSE),TRUE,FALSE),
IF(_xlfn.XLOOKUP(BI$2,WatchbillMONTHLY!$A$20:$U$20,OFFSET(WatchbillMONTHLY!$A$20:$U$20,1,2))=IF(_xlfn.XLOOKUP($A18,INDIRECT("_"&amp;_xlfn.XLOOKUP(BI$2,WatchbillMONTHLY!$A$20:$U$20,OFFSET(WatchbillMONTHLY!$A$20:$U$20,1,2))),INDIRECT("_"&amp;_xlfn.XLOOKUP(BI$2,WatchbillMONTHLY!$A$20:$U$20,OFFSET(WatchbillMONTHLY!$A$20:$U$20,1,2))))=$A18,_xlfn.XLOOKUP(BI$2,WatchbillMONTHLY!$A$20:$U$20,OFFSET(WatchbillMONTHLY!$A$20:$U$20,1,2)),FALSE),TRUE,FALSE)),
IF(_xlfn.XLOOKUP(BI$2,WatchbillMONTHLY!$A$37:$U$37,OFFSET(WatchbillMONTHLY!$A$37:$U$37,1,2))=IF(_xlfn.XLOOKUP($A18,INDIRECT("_"&amp;_xlfn.XLOOKUP(BI$2,WatchbillMONTHLY!$A$37:$U$37,OFFSET(WatchbillMONTHLY!$A$37:$U$37,1,2))),INDIRECT("_"&amp;_xlfn.XLOOKUP(BI$2,WatchbillMONTHLY!$A$37:$U$37,OFFSET(WatchbillMONTHLY!$A$37:$U$37,1,2))))=$A18,_xlfn.XLOOKUP(BI$2,WatchbillMONTHLY!$A$37:$U$37,OFFSET(WatchbillMONTHLY!$A$37:$U$37,1,2)),FALSE),TRUE,FALSE)),
IF(_xlfn.XLOOKUP(BI$2,WatchbillMONTHLY!$A$54:$U$54,OFFSET(WatchbillMONTHLY!$A$54:$U$54,1,2))=IF(_xlfn.XLOOKUP($A18,INDIRECT("_"&amp;_xlfn.XLOOKUP(BI$2,WatchbillMONTHLY!$A$54:$U$54,OFFSET(WatchbillMONTHLY!$A$54:$U$54,1,2))),INDIRECT("_"&amp;_xlfn.XLOOKUP(BI$2,WatchbillMONTHLY!$A$54:$U$54,OFFSET(WatchbillMONTHLY!$A$54:$U$54,1,2))))=$A18,_xlfn.XLOOKUP(BI$2,WatchbillMONTHLY!$A$54:$U$54,OFFSET(WatchbillMONTHLY!$A$54:$U$54,1,2)),FALSE),TRUE,FALSE)),
IF(_xlfn.XLOOKUP(BI$2,WatchbillMONTHLY!$A$71:$U$71,OFFSET(WatchbillMONTHLY!$A$71:$U$71,1,2))=IF(_xlfn.XLOOKUP($A18,INDIRECT("_"&amp;_xlfn.XLOOKUP(BI$2,WatchbillMONTHLY!$A$71:$U$71,OFFSET(WatchbillMONTHLY!$A$71:$U$71,1,2))),INDIRECT("_"&amp;_xlfn.XLOOKUP(BI$2,WatchbillMONTHLY!$A$71:$U$71,OFFSET(WatchbillMONTHLY!$A$71:$U$71,1,2))))=$A18,_xlfn.XLOOKUP(BI$2,WatchbillMONTHLY!$A$71:$U$71,OFFSET(WatchbillMONTHLY!$A$71:$U$71,1,2)),FALSE),TRUE,FALSE)),
IF(_xlfn.XLOOKUP(BI$2,WatchbillMONTHLY!$A$88:$U$88,OFFSET(WatchbillMONTHLY!$A$88:$U$88,1,2))=IF(_xlfn.XLOOKUP($A18,INDIRECT("_"&amp;_xlfn.XLOOKUP(BI$2,WatchbillMONTHLY!$A$88:$U$88,OFFSET(WatchbillMONTHLY!$A$88:$U$88,1,2))),INDIRECT("_"&amp;_xlfn.XLOOKUP(BI$2,WatchbillMONTHLY!$A$88:$U$88,OFFSET(WatchbillMONTHLY!$A$88:$U$88,1,2))))=$A18,_xlfn.XLOOKUP(BI$2,WatchbillMONTHLY!$A$88:$U$88,OFFSET(WatchbillMONTHLY!$A$88:$U$88,1,2)),FALSE),TRUE,FALSE)),
FALSE),FALSE)</f>
        <v>0</v>
      </c>
      <c r="BJ18" s="209" t="b" cm="1">
        <f t="array" aca="1" ref="BJ18" ca="1">IF(AND($A18 &gt; 0, AC18 &gt; 0,BJ$2&lt;MiscFormulas!$A$5+1),
_xlfn.IFNA(
_xlfn.IFNA(
_xlfn.IFNA(
_xlfn.IFNA(
_xlfn.IFNA(
_xlfn.IFNA(
IF(_xlfn.XLOOKUP(BJ$2,WatchbillMONTHLY!$A$3:$U$3,OFFSET(WatchbillMONTHLY!$A$3:$U$3,1,2))=IF(_xlfn.XLOOKUP($A18,INDIRECT("_"&amp;_xlfn.XLOOKUP(BJ$2,WatchbillMONTHLY!$A$3:$U$3,OFFSET(WatchbillMONTHLY!$A$3:$U$3,1,2))),INDIRECT("_"&amp;_xlfn.XLOOKUP(BJ$2,WatchbillMONTHLY!$A$3:$U$3,OFFSET(WatchbillMONTHLY!$A$3:$U$3,1,2))))=$A18,_xlfn.XLOOKUP(BJ$2,WatchbillMONTHLY!$A$3:$U$3,OFFSET(WatchbillMONTHLY!$A$3:$U$3,1,2)),FALSE),TRUE,FALSE),
IF(_xlfn.XLOOKUP(BJ$2,WatchbillMONTHLY!$A$20:$U$20,OFFSET(WatchbillMONTHLY!$A$20:$U$20,1,2))=IF(_xlfn.XLOOKUP($A18,INDIRECT("_"&amp;_xlfn.XLOOKUP(BJ$2,WatchbillMONTHLY!$A$20:$U$20,OFFSET(WatchbillMONTHLY!$A$20:$U$20,1,2))),INDIRECT("_"&amp;_xlfn.XLOOKUP(BJ$2,WatchbillMONTHLY!$A$20:$U$20,OFFSET(WatchbillMONTHLY!$A$20:$U$20,1,2))))=$A18,_xlfn.XLOOKUP(BJ$2,WatchbillMONTHLY!$A$20:$U$20,OFFSET(WatchbillMONTHLY!$A$20:$U$20,1,2)),FALSE),TRUE,FALSE)),
IF(_xlfn.XLOOKUP(BJ$2,WatchbillMONTHLY!$A$37:$U$37,OFFSET(WatchbillMONTHLY!$A$37:$U$37,1,2))=IF(_xlfn.XLOOKUP($A18,INDIRECT("_"&amp;_xlfn.XLOOKUP(BJ$2,WatchbillMONTHLY!$A$37:$U$37,OFFSET(WatchbillMONTHLY!$A$37:$U$37,1,2))),INDIRECT("_"&amp;_xlfn.XLOOKUP(BJ$2,WatchbillMONTHLY!$A$37:$U$37,OFFSET(WatchbillMONTHLY!$A$37:$U$37,1,2))))=$A18,_xlfn.XLOOKUP(BJ$2,WatchbillMONTHLY!$A$37:$U$37,OFFSET(WatchbillMONTHLY!$A$37:$U$37,1,2)),FALSE),TRUE,FALSE)),
IF(_xlfn.XLOOKUP(BJ$2,WatchbillMONTHLY!$A$54:$U$54,OFFSET(WatchbillMONTHLY!$A$54:$U$54,1,2))=IF(_xlfn.XLOOKUP($A18,INDIRECT("_"&amp;_xlfn.XLOOKUP(BJ$2,WatchbillMONTHLY!$A$54:$U$54,OFFSET(WatchbillMONTHLY!$A$54:$U$54,1,2))),INDIRECT("_"&amp;_xlfn.XLOOKUP(BJ$2,WatchbillMONTHLY!$A$54:$U$54,OFFSET(WatchbillMONTHLY!$A$54:$U$54,1,2))))=$A18,_xlfn.XLOOKUP(BJ$2,WatchbillMONTHLY!$A$54:$U$54,OFFSET(WatchbillMONTHLY!$A$54:$U$54,1,2)),FALSE),TRUE,FALSE)),
IF(_xlfn.XLOOKUP(BJ$2,WatchbillMONTHLY!$A$71:$U$71,OFFSET(WatchbillMONTHLY!$A$71:$U$71,1,2))=IF(_xlfn.XLOOKUP($A18,INDIRECT("_"&amp;_xlfn.XLOOKUP(BJ$2,WatchbillMONTHLY!$A$71:$U$71,OFFSET(WatchbillMONTHLY!$A$71:$U$71,1,2))),INDIRECT("_"&amp;_xlfn.XLOOKUP(BJ$2,WatchbillMONTHLY!$A$71:$U$71,OFFSET(WatchbillMONTHLY!$A$71:$U$71,1,2))))=$A18,_xlfn.XLOOKUP(BJ$2,WatchbillMONTHLY!$A$71:$U$71,OFFSET(WatchbillMONTHLY!$A$71:$U$71,1,2)),FALSE),TRUE,FALSE)),
IF(_xlfn.XLOOKUP(BJ$2,WatchbillMONTHLY!$A$88:$U$88,OFFSET(WatchbillMONTHLY!$A$88:$U$88,1,2))=IF(_xlfn.XLOOKUP($A18,INDIRECT("_"&amp;_xlfn.XLOOKUP(BJ$2,WatchbillMONTHLY!$A$88:$U$88,OFFSET(WatchbillMONTHLY!$A$88:$U$88,1,2))),INDIRECT("_"&amp;_xlfn.XLOOKUP(BJ$2,WatchbillMONTHLY!$A$88:$U$88,OFFSET(WatchbillMONTHLY!$A$88:$U$88,1,2))))=$A18,_xlfn.XLOOKUP(BJ$2,WatchbillMONTHLY!$A$88:$U$88,OFFSET(WatchbillMONTHLY!$A$88:$U$88,1,2)),FALSE),TRUE,FALSE)),
FALSE),FALSE)</f>
        <v>0</v>
      </c>
      <c r="BK18" s="209" t="b" cm="1">
        <f t="array" aca="1" ref="BK18" ca="1">IF(AND($A18 &gt; 0, AD18 &gt; 0,BK$2&lt;MiscFormulas!$A$5+1),
_xlfn.IFNA(
_xlfn.IFNA(
_xlfn.IFNA(
_xlfn.IFNA(
_xlfn.IFNA(
_xlfn.IFNA(
IF(_xlfn.XLOOKUP(BK$2,WatchbillMONTHLY!$A$3:$U$3,OFFSET(WatchbillMONTHLY!$A$3:$U$3,1,2))=IF(_xlfn.XLOOKUP($A18,INDIRECT("_"&amp;_xlfn.XLOOKUP(BK$2,WatchbillMONTHLY!$A$3:$U$3,OFFSET(WatchbillMONTHLY!$A$3:$U$3,1,2))),INDIRECT("_"&amp;_xlfn.XLOOKUP(BK$2,WatchbillMONTHLY!$A$3:$U$3,OFFSET(WatchbillMONTHLY!$A$3:$U$3,1,2))))=$A18,_xlfn.XLOOKUP(BK$2,WatchbillMONTHLY!$A$3:$U$3,OFFSET(WatchbillMONTHLY!$A$3:$U$3,1,2)),FALSE),TRUE,FALSE),
IF(_xlfn.XLOOKUP(BK$2,WatchbillMONTHLY!$A$20:$U$20,OFFSET(WatchbillMONTHLY!$A$20:$U$20,1,2))=IF(_xlfn.XLOOKUP($A18,INDIRECT("_"&amp;_xlfn.XLOOKUP(BK$2,WatchbillMONTHLY!$A$20:$U$20,OFFSET(WatchbillMONTHLY!$A$20:$U$20,1,2))),INDIRECT("_"&amp;_xlfn.XLOOKUP(BK$2,WatchbillMONTHLY!$A$20:$U$20,OFFSET(WatchbillMONTHLY!$A$20:$U$20,1,2))))=$A18,_xlfn.XLOOKUP(BK$2,WatchbillMONTHLY!$A$20:$U$20,OFFSET(WatchbillMONTHLY!$A$20:$U$20,1,2)),FALSE),TRUE,FALSE)),
IF(_xlfn.XLOOKUP(BK$2,WatchbillMONTHLY!$A$37:$U$37,OFFSET(WatchbillMONTHLY!$A$37:$U$37,1,2))=IF(_xlfn.XLOOKUP($A18,INDIRECT("_"&amp;_xlfn.XLOOKUP(BK$2,WatchbillMONTHLY!$A$37:$U$37,OFFSET(WatchbillMONTHLY!$A$37:$U$37,1,2))),INDIRECT("_"&amp;_xlfn.XLOOKUP(BK$2,WatchbillMONTHLY!$A$37:$U$37,OFFSET(WatchbillMONTHLY!$A$37:$U$37,1,2))))=$A18,_xlfn.XLOOKUP(BK$2,WatchbillMONTHLY!$A$37:$U$37,OFFSET(WatchbillMONTHLY!$A$37:$U$37,1,2)),FALSE),TRUE,FALSE)),
IF(_xlfn.XLOOKUP(BK$2,WatchbillMONTHLY!$A$54:$U$54,OFFSET(WatchbillMONTHLY!$A$54:$U$54,1,2))=IF(_xlfn.XLOOKUP($A18,INDIRECT("_"&amp;_xlfn.XLOOKUP(BK$2,WatchbillMONTHLY!$A$54:$U$54,OFFSET(WatchbillMONTHLY!$A$54:$U$54,1,2))),INDIRECT("_"&amp;_xlfn.XLOOKUP(BK$2,WatchbillMONTHLY!$A$54:$U$54,OFFSET(WatchbillMONTHLY!$A$54:$U$54,1,2))))=$A18,_xlfn.XLOOKUP(BK$2,WatchbillMONTHLY!$A$54:$U$54,OFFSET(WatchbillMONTHLY!$A$54:$U$54,1,2)),FALSE),TRUE,FALSE)),
IF(_xlfn.XLOOKUP(BK$2,WatchbillMONTHLY!$A$71:$U$71,OFFSET(WatchbillMONTHLY!$A$71:$U$71,1,2))=IF(_xlfn.XLOOKUP($A18,INDIRECT("_"&amp;_xlfn.XLOOKUP(BK$2,WatchbillMONTHLY!$A$71:$U$71,OFFSET(WatchbillMONTHLY!$A$71:$U$71,1,2))),INDIRECT("_"&amp;_xlfn.XLOOKUP(BK$2,WatchbillMONTHLY!$A$71:$U$71,OFFSET(WatchbillMONTHLY!$A$71:$U$71,1,2))))=$A18,_xlfn.XLOOKUP(BK$2,WatchbillMONTHLY!$A$71:$U$71,OFFSET(WatchbillMONTHLY!$A$71:$U$71,1,2)),FALSE),TRUE,FALSE)),
IF(_xlfn.XLOOKUP(BK$2,WatchbillMONTHLY!$A$88:$U$88,OFFSET(WatchbillMONTHLY!$A$88:$U$88,1,2))=IF(_xlfn.XLOOKUP($A18,INDIRECT("_"&amp;_xlfn.XLOOKUP(BK$2,WatchbillMONTHLY!$A$88:$U$88,OFFSET(WatchbillMONTHLY!$A$88:$U$88,1,2))),INDIRECT("_"&amp;_xlfn.XLOOKUP(BK$2,WatchbillMONTHLY!$A$88:$U$88,OFFSET(WatchbillMONTHLY!$A$88:$U$88,1,2))))=$A18,_xlfn.XLOOKUP(BK$2,WatchbillMONTHLY!$A$88:$U$88,OFFSET(WatchbillMONTHLY!$A$88:$U$88,1,2)),FALSE),TRUE,FALSE)),
FALSE),FALSE)</f>
        <v>0</v>
      </c>
      <c r="BL18" s="209" t="b" cm="1">
        <f t="array" aca="1" ref="BL18" ca="1">IF(AND($A18 &gt; 0, AE18 &gt; 0,BL$2&lt;MiscFormulas!$A$5+1),
_xlfn.IFNA(
_xlfn.IFNA(
_xlfn.IFNA(
_xlfn.IFNA(
_xlfn.IFNA(
_xlfn.IFNA(
IF(_xlfn.XLOOKUP(BL$2,WatchbillMONTHLY!$A$3:$U$3,OFFSET(WatchbillMONTHLY!$A$3:$U$3,1,2))=IF(_xlfn.XLOOKUP($A18,INDIRECT("_"&amp;_xlfn.XLOOKUP(BL$2,WatchbillMONTHLY!$A$3:$U$3,OFFSET(WatchbillMONTHLY!$A$3:$U$3,1,2))),INDIRECT("_"&amp;_xlfn.XLOOKUP(BL$2,WatchbillMONTHLY!$A$3:$U$3,OFFSET(WatchbillMONTHLY!$A$3:$U$3,1,2))))=$A18,_xlfn.XLOOKUP(BL$2,WatchbillMONTHLY!$A$3:$U$3,OFFSET(WatchbillMONTHLY!$A$3:$U$3,1,2)),FALSE),TRUE,FALSE),
IF(_xlfn.XLOOKUP(BL$2,WatchbillMONTHLY!$A$20:$U$20,OFFSET(WatchbillMONTHLY!$A$20:$U$20,1,2))=IF(_xlfn.XLOOKUP($A18,INDIRECT("_"&amp;_xlfn.XLOOKUP(BL$2,WatchbillMONTHLY!$A$20:$U$20,OFFSET(WatchbillMONTHLY!$A$20:$U$20,1,2))),INDIRECT("_"&amp;_xlfn.XLOOKUP(BL$2,WatchbillMONTHLY!$A$20:$U$20,OFFSET(WatchbillMONTHLY!$A$20:$U$20,1,2))))=$A18,_xlfn.XLOOKUP(BL$2,WatchbillMONTHLY!$A$20:$U$20,OFFSET(WatchbillMONTHLY!$A$20:$U$20,1,2)),FALSE),TRUE,FALSE)),
IF(_xlfn.XLOOKUP(BL$2,WatchbillMONTHLY!$A$37:$U$37,OFFSET(WatchbillMONTHLY!$A$37:$U$37,1,2))=IF(_xlfn.XLOOKUP($A18,INDIRECT("_"&amp;_xlfn.XLOOKUP(BL$2,WatchbillMONTHLY!$A$37:$U$37,OFFSET(WatchbillMONTHLY!$A$37:$U$37,1,2))),INDIRECT("_"&amp;_xlfn.XLOOKUP(BL$2,WatchbillMONTHLY!$A$37:$U$37,OFFSET(WatchbillMONTHLY!$A$37:$U$37,1,2))))=$A18,_xlfn.XLOOKUP(BL$2,WatchbillMONTHLY!$A$37:$U$37,OFFSET(WatchbillMONTHLY!$A$37:$U$37,1,2)),FALSE),TRUE,FALSE)),
IF(_xlfn.XLOOKUP(BL$2,WatchbillMONTHLY!$A$54:$U$54,OFFSET(WatchbillMONTHLY!$A$54:$U$54,1,2))=IF(_xlfn.XLOOKUP($A18,INDIRECT("_"&amp;_xlfn.XLOOKUP(BL$2,WatchbillMONTHLY!$A$54:$U$54,OFFSET(WatchbillMONTHLY!$A$54:$U$54,1,2))),INDIRECT("_"&amp;_xlfn.XLOOKUP(BL$2,WatchbillMONTHLY!$A$54:$U$54,OFFSET(WatchbillMONTHLY!$A$54:$U$54,1,2))))=$A18,_xlfn.XLOOKUP(BL$2,WatchbillMONTHLY!$A$54:$U$54,OFFSET(WatchbillMONTHLY!$A$54:$U$54,1,2)),FALSE),TRUE,FALSE)),
IF(_xlfn.XLOOKUP(BL$2,WatchbillMONTHLY!$A$71:$U$71,OFFSET(WatchbillMONTHLY!$A$71:$U$71,1,2))=IF(_xlfn.XLOOKUP($A18,INDIRECT("_"&amp;_xlfn.XLOOKUP(BL$2,WatchbillMONTHLY!$A$71:$U$71,OFFSET(WatchbillMONTHLY!$A$71:$U$71,1,2))),INDIRECT("_"&amp;_xlfn.XLOOKUP(BL$2,WatchbillMONTHLY!$A$71:$U$71,OFFSET(WatchbillMONTHLY!$A$71:$U$71,1,2))))=$A18,_xlfn.XLOOKUP(BL$2,WatchbillMONTHLY!$A$71:$U$71,OFFSET(WatchbillMONTHLY!$A$71:$U$71,1,2)),FALSE),TRUE,FALSE)),
IF(_xlfn.XLOOKUP(BL$2,WatchbillMONTHLY!$A$88:$U$88,OFFSET(WatchbillMONTHLY!$A$88:$U$88,1,2))=IF(_xlfn.XLOOKUP($A18,INDIRECT("_"&amp;_xlfn.XLOOKUP(BL$2,WatchbillMONTHLY!$A$88:$U$88,OFFSET(WatchbillMONTHLY!$A$88:$U$88,1,2))),INDIRECT("_"&amp;_xlfn.XLOOKUP(BL$2,WatchbillMONTHLY!$A$88:$U$88,OFFSET(WatchbillMONTHLY!$A$88:$U$88,1,2))))=$A18,_xlfn.XLOOKUP(BL$2,WatchbillMONTHLY!$A$88:$U$88,OFFSET(WatchbillMONTHLY!$A$88:$U$88,1,2)),FALSE),TRUE,FALSE)),
FALSE),FALSE)</f>
        <v>0</v>
      </c>
      <c r="BM18" s="209" t="b" cm="1">
        <f t="array" aca="1" ref="BM18" ca="1">IF(AND($A18 &gt; 0, AF18 &gt; 0,BM$2&lt;MiscFormulas!$A$5+1),
_xlfn.IFNA(
_xlfn.IFNA(
_xlfn.IFNA(
_xlfn.IFNA(
_xlfn.IFNA(
_xlfn.IFNA(
IF(_xlfn.XLOOKUP(BM$2,WatchbillMONTHLY!$A$3:$U$3,OFFSET(WatchbillMONTHLY!$A$3:$U$3,1,2))=IF(_xlfn.XLOOKUP($A18,INDIRECT("_"&amp;_xlfn.XLOOKUP(BM$2,WatchbillMONTHLY!$A$3:$U$3,OFFSET(WatchbillMONTHLY!$A$3:$U$3,1,2))),INDIRECT("_"&amp;_xlfn.XLOOKUP(BM$2,WatchbillMONTHLY!$A$3:$U$3,OFFSET(WatchbillMONTHLY!$A$3:$U$3,1,2))))=$A18,_xlfn.XLOOKUP(BM$2,WatchbillMONTHLY!$A$3:$U$3,OFFSET(WatchbillMONTHLY!$A$3:$U$3,1,2)),FALSE),TRUE,FALSE),
IF(_xlfn.XLOOKUP(BM$2,WatchbillMONTHLY!$A$20:$U$20,OFFSET(WatchbillMONTHLY!$A$20:$U$20,1,2))=IF(_xlfn.XLOOKUP($A18,INDIRECT("_"&amp;_xlfn.XLOOKUP(BM$2,WatchbillMONTHLY!$A$20:$U$20,OFFSET(WatchbillMONTHLY!$A$20:$U$20,1,2))),INDIRECT("_"&amp;_xlfn.XLOOKUP(BM$2,WatchbillMONTHLY!$A$20:$U$20,OFFSET(WatchbillMONTHLY!$A$20:$U$20,1,2))))=$A18,_xlfn.XLOOKUP(BM$2,WatchbillMONTHLY!$A$20:$U$20,OFFSET(WatchbillMONTHLY!$A$20:$U$20,1,2)),FALSE),TRUE,FALSE)),
IF(_xlfn.XLOOKUP(BM$2,WatchbillMONTHLY!$A$37:$U$37,OFFSET(WatchbillMONTHLY!$A$37:$U$37,1,2))=IF(_xlfn.XLOOKUP($A18,INDIRECT("_"&amp;_xlfn.XLOOKUP(BM$2,WatchbillMONTHLY!$A$37:$U$37,OFFSET(WatchbillMONTHLY!$A$37:$U$37,1,2))),INDIRECT("_"&amp;_xlfn.XLOOKUP(BM$2,WatchbillMONTHLY!$A$37:$U$37,OFFSET(WatchbillMONTHLY!$A$37:$U$37,1,2))))=$A18,_xlfn.XLOOKUP(BM$2,WatchbillMONTHLY!$A$37:$U$37,OFFSET(WatchbillMONTHLY!$A$37:$U$37,1,2)),FALSE),TRUE,FALSE)),
IF(_xlfn.XLOOKUP(BM$2,WatchbillMONTHLY!$A$54:$U$54,OFFSET(WatchbillMONTHLY!$A$54:$U$54,1,2))=IF(_xlfn.XLOOKUP($A18,INDIRECT("_"&amp;_xlfn.XLOOKUP(BM$2,WatchbillMONTHLY!$A$54:$U$54,OFFSET(WatchbillMONTHLY!$A$54:$U$54,1,2))),INDIRECT("_"&amp;_xlfn.XLOOKUP(BM$2,WatchbillMONTHLY!$A$54:$U$54,OFFSET(WatchbillMONTHLY!$A$54:$U$54,1,2))))=$A18,_xlfn.XLOOKUP(BM$2,WatchbillMONTHLY!$A$54:$U$54,OFFSET(WatchbillMONTHLY!$A$54:$U$54,1,2)),FALSE),TRUE,FALSE)),
IF(_xlfn.XLOOKUP(BM$2,WatchbillMONTHLY!$A$71:$U$71,OFFSET(WatchbillMONTHLY!$A$71:$U$71,1,2))=IF(_xlfn.XLOOKUP($A18,INDIRECT("_"&amp;_xlfn.XLOOKUP(BM$2,WatchbillMONTHLY!$A$71:$U$71,OFFSET(WatchbillMONTHLY!$A$71:$U$71,1,2))),INDIRECT("_"&amp;_xlfn.XLOOKUP(BM$2,WatchbillMONTHLY!$A$71:$U$71,OFFSET(WatchbillMONTHLY!$A$71:$U$71,1,2))))=$A18,_xlfn.XLOOKUP(BM$2,WatchbillMONTHLY!$A$71:$U$71,OFFSET(WatchbillMONTHLY!$A$71:$U$71,1,2)),FALSE),TRUE,FALSE)),
IF(_xlfn.XLOOKUP(BM$2,WatchbillMONTHLY!$A$88:$U$88,OFFSET(WatchbillMONTHLY!$A$88:$U$88,1,2))=IF(_xlfn.XLOOKUP($A18,INDIRECT("_"&amp;_xlfn.XLOOKUP(BM$2,WatchbillMONTHLY!$A$88:$U$88,OFFSET(WatchbillMONTHLY!$A$88:$U$88,1,2))),INDIRECT("_"&amp;_xlfn.XLOOKUP(BM$2,WatchbillMONTHLY!$A$88:$U$88,OFFSET(WatchbillMONTHLY!$A$88:$U$88,1,2))))=$A18,_xlfn.XLOOKUP(BM$2,WatchbillMONTHLY!$A$88:$U$88,OFFSET(WatchbillMONTHLY!$A$88:$U$88,1,2)),FALSE),TRUE,FALSE)),
FALSE),FALSE)</f>
        <v>0</v>
      </c>
      <c r="BN18" s="209" t="b" cm="1">
        <f t="array" aca="1" ref="BN18" ca="1">IF(AND($A18 &gt; 0, AG18 &gt; 0,BN$2&lt;MiscFormulas!$A$5+1),
_xlfn.IFNA(
_xlfn.IFNA(
_xlfn.IFNA(
_xlfn.IFNA(
_xlfn.IFNA(
_xlfn.IFNA(
IF(_xlfn.XLOOKUP(BN$2,WatchbillMONTHLY!$A$3:$U$3,OFFSET(WatchbillMONTHLY!$A$3:$U$3,1,2))=IF(_xlfn.XLOOKUP($A18,INDIRECT("_"&amp;_xlfn.XLOOKUP(BN$2,WatchbillMONTHLY!$A$3:$U$3,OFFSET(WatchbillMONTHLY!$A$3:$U$3,1,2))),INDIRECT("_"&amp;_xlfn.XLOOKUP(BN$2,WatchbillMONTHLY!$A$3:$U$3,OFFSET(WatchbillMONTHLY!$A$3:$U$3,1,2))))=$A18,_xlfn.XLOOKUP(BN$2,WatchbillMONTHLY!$A$3:$U$3,OFFSET(WatchbillMONTHLY!$A$3:$U$3,1,2)),FALSE),TRUE,FALSE),
IF(_xlfn.XLOOKUP(BN$2,WatchbillMONTHLY!$A$20:$U$20,OFFSET(WatchbillMONTHLY!$A$20:$U$20,1,2))=IF(_xlfn.XLOOKUP($A18,INDIRECT("_"&amp;_xlfn.XLOOKUP(BN$2,WatchbillMONTHLY!$A$20:$U$20,OFFSET(WatchbillMONTHLY!$A$20:$U$20,1,2))),INDIRECT("_"&amp;_xlfn.XLOOKUP(BN$2,WatchbillMONTHLY!$A$20:$U$20,OFFSET(WatchbillMONTHLY!$A$20:$U$20,1,2))))=$A18,_xlfn.XLOOKUP(BN$2,WatchbillMONTHLY!$A$20:$U$20,OFFSET(WatchbillMONTHLY!$A$20:$U$20,1,2)),FALSE),TRUE,FALSE)),
IF(_xlfn.XLOOKUP(BN$2,WatchbillMONTHLY!$A$37:$U$37,OFFSET(WatchbillMONTHLY!$A$37:$U$37,1,2))=IF(_xlfn.XLOOKUP($A18,INDIRECT("_"&amp;_xlfn.XLOOKUP(BN$2,WatchbillMONTHLY!$A$37:$U$37,OFFSET(WatchbillMONTHLY!$A$37:$U$37,1,2))),INDIRECT("_"&amp;_xlfn.XLOOKUP(BN$2,WatchbillMONTHLY!$A$37:$U$37,OFFSET(WatchbillMONTHLY!$A$37:$U$37,1,2))))=$A18,_xlfn.XLOOKUP(BN$2,WatchbillMONTHLY!$A$37:$U$37,OFFSET(WatchbillMONTHLY!$A$37:$U$37,1,2)),FALSE),TRUE,FALSE)),
IF(_xlfn.XLOOKUP(BN$2,WatchbillMONTHLY!$A$54:$U$54,OFFSET(WatchbillMONTHLY!$A$54:$U$54,1,2))=IF(_xlfn.XLOOKUP($A18,INDIRECT("_"&amp;_xlfn.XLOOKUP(BN$2,WatchbillMONTHLY!$A$54:$U$54,OFFSET(WatchbillMONTHLY!$A$54:$U$54,1,2))),INDIRECT("_"&amp;_xlfn.XLOOKUP(BN$2,WatchbillMONTHLY!$A$54:$U$54,OFFSET(WatchbillMONTHLY!$A$54:$U$54,1,2))))=$A18,_xlfn.XLOOKUP(BN$2,WatchbillMONTHLY!$A$54:$U$54,OFFSET(WatchbillMONTHLY!$A$54:$U$54,1,2)),FALSE),TRUE,FALSE)),
IF(_xlfn.XLOOKUP(BN$2,WatchbillMONTHLY!$A$71:$U$71,OFFSET(WatchbillMONTHLY!$A$71:$U$71,1,2))=IF(_xlfn.XLOOKUP($A18,INDIRECT("_"&amp;_xlfn.XLOOKUP(BN$2,WatchbillMONTHLY!$A$71:$U$71,OFFSET(WatchbillMONTHLY!$A$71:$U$71,1,2))),INDIRECT("_"&amp;_xlfn.XLOOKUP(BN$2,WatchbillMONTHLY!$A$71:$U$71,OFFSET(WatchbillMONTHLY!$A$71:$U$71,1,2))))=$A18,_xlfn.XLOOKUP(BN$2,WatchbillMONTHLY!$A$71:$U$71,OFFSET(WatchbillMONTHLY!$A$71:$U$71,1,2)),FALSE),TRUE,FALSE)),
IF(_xlfn.XLOOKUP(BN$2,WatchbillMONTHLY!$A$88:$U$88,OFFSET(WatchbillMONTHLY!$A$88:$U$88,1,2))=IF(_xlfn.XLOOKUP($A18,INDIRECT("_"&amp;_xlfn.XLOOKUP(BN$2,WatchbillMONTHLY!$A$88:$U$88,OFFSET(WatchbillMONTHLY!$A$88:$U$88,1,2))),INDIRECT("_"&amp;_xlfn.XLOOKUP(BN$2,WatchbillMONTHLY!$A$88:$U$88,OFFSET(WatchbillMONTHLY!$A$88:$U$88,1,2))))=$A18,_xlfn.XLOOKUP(BN$2,WatchbillMONTHLY!$A$88:$U$88,OFFSET(WatchbillMONTHLY!$A$88:$U$88,1,2)),FALSE),TRUE,FALSE)),
FALSE),FALSE)</f>
        <v>0</v>
      </c>
      <c r="BO18" s="209" t="b" cm="1">
        <f t="array" aca="1" ref="BO18" ca="1">IF(
    AND($A18 &gt; 0, AH18 &gt; 0,BO$2&lt;MiscFormulas!$A$5+1),
    ISNUMBER(
        MATCH($A18,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8" s="210"/>
    </row>
    <row r="19" spans="1:68" x14ac:dyDescent="0.35">
      <c r="A19" t="str">
        <v>EX8 Boo, K.</v>
      </c>
      <c r="B19" s="214" t="str">
        <v>EX8 Boo, King</v>
      </c>
      <c r="C19" s="218"/>
      <c r="D19" s="230" t="s">
        <v>266</v>
      </c>
      <c r="E19" s="231"/>
      <c r="F19" s="231"/>
      <c r="G19" s="231"/>
      <c r="H19" s="231"/>
      <c r="I19" s="231"/>
      <c r="J19" s="231" t="s">
        <v>266</v>
      </c>
      <c r="K19" s="231"/>
      <c r="L19" s="231"/>
      <c r="M19" s="231"/>
      <c r="N19" s="231"/>
      <c r="O19" s="231"/>
      <c r="P19" s="231"/>
      <c r="Q19" s="231"/>
      <c r="R19" s="231"/>
      <c r="S19" s="231"/>
      <c r="T19" s="231"/>
      <c r="U19" s="231"/>
      <c r="V19" s="231"/>
      <c r="W19" s="231"/>
      <c r="X19" s="231"/>
      <c r="Y19" s="231"/>
      <c r="Z19" s="231" t="s">
        <v>266</v>
      </c>
      <c r="AA19" s="231"/>
      <c r="AB19" s="231"/>
      <c r="AC19" s="231"/>
      <c r="AD19" s="231"/>
      <c r="AE19" s="231"/>
      <c r="AF19" s="231"/>
      <c r="AG19" s="231"/>
      <c r="AH19" s="179"/>
      <c r="AI19" s="209"/>
      <c r="AJ19" s="209" t="str" cm="1">
        <f t="array" aca="1" ref="AJ19" ca="1">IF(OR(AK19:BN19=TRUE),$A19&amp;" :  ","")&amp;_xlfn.TEXTJOIN(" | ",TRUE,IF(AK19:BN19=TRUE,$AK$2:$BN$2,""))</f>
        <v/>
      </c>
      <c r="AK19" s="209" t="b" cm="1">
        <f t="array" aca="1" ref="AK19" ca="1">IF(AND($A19 &gt; 0, D19 &gt; 0,AK$2&lt;MiscFormulas!$A$5+1),
_xlfn.IFNA(
_xlfn.IFNA(
_xlfn.IFNA(
_xlfn.IFNA(
_xlfn.IFNA(
_xlfn.IFNA(
IF(_xlfn.XLOOKUP(AK$2,WatchbillMONTHLY!$A$3:$U$3,OFFSET(WatchbillMONTHLY!$A$3:$U$3,1,2))=IF(_xlfn.XLOOKUP($A19,INDIRECT("_"&amp;_xlfn.XLOOKUP(AK$2,WatchbillMONTHLY!$A$3:$U$3,OFFSET(WatchbillMONTHLY!$A$3:$U$3,1,2))),INDIRECT("_"&amp;_xlfn.XLOOKUP(AK$2,WatchbillMONTHLY!$A$3:$U$3,OFFSET(WatchbillMONTHLY!$A$3:$U$3,1,2))))=$A19,_xlfn.XLOOKUP(AK$2,WatchbillMONTHLY!$A$3:$U$3,OFFSET(WatchbillMONTHLY!$A$3:$U$3,1,2)),FALSE),TRUE,FALSE),
IF(_xlfn.XLOOKUP(AK$2,WatchbillMONTHLY!$A$20:$U$20,OFFSET(WatchbillMONTHLY!$A$20:$U$20,1,2))=IF(_xlfn.XLOOKUP($A19,INDIRECT("_"&amp;_xlfn.XLOOKUP(AK$2,WatchbillMONTHLY!$A$20:$U$20,OFFSET(WatchbillMONTHLY!$A$20:$U$20,1,2))),INDIRECT("_"&amp;_xlfn.XLOOKUP(AK$2,WatchbillMONTHLY!$A$20:$U$20,OFFSET(WatchbillMONTHLY!$A$20:$U$20,1,2))))=$A19,_xlfn.XLOOKUP(AK$2,WatchbillMONTHLY!$A$20:$U$20,OFFSET(WatchbillMONTHLY!$A$20:$U$20,1,2)),FALSE),TRUE,FALSE)),
IF(_xlfn.XLOOKUP(AK$2,WatchbillMONTHLY!$A$37:$U$37,OFFSET(WatchbillMONTHLY!$A$37:$U$37,1,2))=IF(_xlfn.XLOOKUP($A19,INDIRECT("_"&amp;_xlfn.XLOOKUP(AK$2,WatchbillMONTHLY!$A$37:$U$37,OFFSET(WatchbillMONTHLY!$A$37:$U$37,1,2))),INDIRECT("_"&amp;_xlfn.XLOOKUP(AK$2,WatchbillMONTHLY!$A$37:$U$37,OFFSET(WatchbillMONTHLY!$A$37:$U$37,1,2))))=$A19,_xlfn.XLOOKUP(AK$2,WatchbillMONTHLY!$A$37:$U$37,OFFSET(WatchbillMONTHLY!$A$37:$U$37,1,2)),FALSE),TRUE,FALSE)),
IF(_xlfn.XLOOKUP(AK$2,WatchbillMONTHLY!$A$54:$U$54,OFFSET(WatchbillMONTHLY!$A$54:$U$54,1,2))=IF(_xlfn.XLOOKUP($A19,INDIRECT("_"&amp;_xlfn.XLOOKUP(AK$2,WatchbillMONTHLY!$A$54:$U$54,OFFSET(WatchbillMONTHLY!$A$54:$U$54,1,2))),INDIRECT("_"&amp;_xlfn.XLOOKUP(AK$2,WatchbillMONTHLY!$A$54:$U$54,OFFSET(WatchbillMONTHLY!$A$54:$U$54,1,2))))=$A19,_xlfn.XLOOKUP(AK$2,WatchbillMONTHLY!$A$54:$U$54,OFFSET(WatchbillMONTHLY!$A$54:$U$54,1,2)),FALSE),TRUE,FALSE)),
IF(_xlfn.XLOOKUP(AK$2,WatchbillMONTHLY!$A$71:$U$71,OFFSET(WatchbillMONTHLY!$A$71:$U$71,1,2))=IF(_xlfn.XLOOKUP($A19,INDIRECT("_"&amp;_xlfn.XLOOKUP(AK$2,WatchbillMONTHLY!$A$71:$U$71,OFFSET(WatchbillMONTHLY!$A$71:$U$71,1,2))),INDIRECT("_"&amp;_xlfn.XLOOKUP(AK$2,WatchbillMONTHLY!$A$71:$U$71,OFFSET(WatchbillMONTHLY!$A$71:$U$71,1,2))))=$A19,_xlfn.XLOOKUP(AK$2,WatchbillMONTHLY!$A$71:$U$71,OFFSET(WatchbillMONTHLY!$A$71:$U$71,1,2)),FALSE),TRUE,FALSE)),
IF(_xlfn.XLOOKUP(AK$2,WatchbillMONTHLY!$A$88:$U$88,OFFSET(WatchbillMONTHLY!$A$88:$U$88,1,2))=IF(_xlfn.XLOOKUP($A19,INDIRECT("_"&amp;_xlfn.XLOOKUP(AK$2,WatchbillMONTHLY!$A$88:$U$88,OFFSET(WatchbillMONTHLY!$A$88:$U$88,1,2))),INDIRECT("_"&amp;_xlfn.XLOOKUP(AK$2,WatchbillMONTHLY!$A$88:$U$88,OFFSET(WatchbillMONTHLY!$A$88:$U$88,1,2))))=$A19,_xlfn.XLOOKUP(AK$2,WatchbillMONTHLY!$A$88:$U$88,OFFSET(WatchbillMONTHLY!$A$88:$U$88,1,2)),FALSE),TRUE,FALSE)),
FALSE),FALSE)</f>
        <v>0</v>
      </c>
      <c r="AL19" s="209" t="b" cm="1">
        <f t="array" aca="1" ref="AL19" ca="1">IF(AND($A19 &gt; 0, E19 &gt; 0,AL$2&lt;MiscFormulas!$A$5+1),
_xlfn.IFNA(
_xlfn.IFNA(
_xlfn.IFNA(
_xlfn.IFNA(
_xlfn.IFNA(
_xlfn.IFNA(
IF(_xlfn.XLOOKUP(AL$2,WatchbillMONTHLY!$A$3:$U$3,OFFSET(WatchbillMONTHLY!$A$3:$U$3,1,2))=IF(_xlfn.XLOOKUP($A19,INDIRECT("_"&amp;_xlfn.XLOOKUP(AL$2,WatchbillMONTHLY!$A$3:$U$3,OFFSET(WatchbillMONTHLY!$A$3:$U$3,1,2))),INDIRECT("_"&amp;_xlfn.XLOOKUP(AL$2,WatchbillMONTHLY!$A$3:$U$3,OFFSET(WatchbillMONTHLY!$A$3:$U$3,1,2))))=$A19,_xlfn.XLOOKUP(AL$2,WatchbillMONTHLY!$A$3:$U$3,OFFSET(WatchbillMONTHLY!$A$3:$U$3,1,2)),FALSE),TRUE,FALSE),
IF(_xlfn.XLOOKUP(AL$2,WatchbillMONTHLY!$A$20:$U$20,OFFSET(WatchbillMONTHLY!$A$20:$U$20,1,2))=IF(_xlfn.XLOOKUP($A19,INDIRECT("_"&amp;_xlfn.XLOOKUP(AL$2,WatchbillMONTHLY!$A$20:$U$20,OFFSET(WatchbillMONTHLY!$A$20:$U$20,1,2))),INDIRECT("_"&amp;_xlfn.XLOOKUP(AL$2,WatchbillMONTHLY!$A$20:$U$20,OFFSET(WatchbillMONTHLY!$A$20:$U$20,1,2))))=$A19,_xlfn.XLOOKUP(AL$2,WatchbillMONTHLY!$A$20:$U$20,OFFSET(WatchbillMONTHLY!$A$20:$U$20,1,2)),FALSE),TRUE,FALSE)),
IF(_xlfn.XLOOKUP(AL$2,WatchbillMONTHLY!$A$37:$U$37,OFFSET(WatchbillMONTHLY!$A$37:$U$37,1,2))=IF(_xlfn.XLOOKUP($A19,INDIRECT("_"&amp;_xlfn.XLOOKUP(AL$2,WatchbillMONTHLY!$A$37:$U$37,OFFSET(WatchbillMONTHLY!$A$37:$U$37,1,2))),INDIRECT("_"&amp;_xlfn.XLOOKUP(AL$2,WatchbillMONTHLY!$A$37:$U$37,OFFSET(WatchbillMONTHLY!$A$37:$U$37,1,2))))=$A19,_xlfn.XLOOKUP(AL$2,WatchbillMONTHLY!$A$37:$U$37,OFFSET(WatchbillMONTHLY!$A$37:$U$37,1,2)),FALSE),TRUE,FALSE)),
IF(_xlfn.XLOOKUP(AL$2,WatchbillMONTHLY!$A$54:$U$54,OFFSET(WatchbillMONTHLY!$A$54:$U$54,1,2))=IF(_xlfn.XLOOKUP($A19,INDIRECT("_"&amp;_xlfn.XLOOKUP(AL$2,WatchbillMONTHLY!$A$54:$U$54,OFFSET(WatchbillMONTHLY!$A$54:$U$54,1,2))),INDIRECT("_"&amp;_xlfn.XLOOKUP(AL$2,WatchbillMONTHLY!$A$54:$U$54,OFFSET(WatchbillMONTHLY!$A$54:$U$54,1,2))))=$A19,_xlfn.XLOOKUP(AL$2,WatchbillMONTHLY!$A$54:$U$54,OFFSET(WatchbillMONTHLY!$A$54:$U$54,1,2)),FALSE),TRUE,FALSE)),
IF(_xlfn.XLOOKUP(AL$2,WatchbillMONTHLY!$A$71:$U$71,OFFSET(WatchbillMONTHLY!$A$71:$U$71,1,2))=IF(_xlfn.XLOOKUP($A19,INDIRECT("_"&amp;_xlfn.XLOOKUP(AL$2,WatchbillMONTHLY!$A$71:$U$71,OFFSET(WatchbillMONTHLY!$A$71:$U$71,1,2))),INDIRECT("_"&amp;_xlfn.XLOOKUP(AL$2,WatchbillMONTHLY!$A$71:$U$71,OFFSET(WatchbillMONTHLY!$A$71:$U$71,1,2))))=$A19,_xlfn.XLOOKUP(AL$2,WatchbillMONTHLY!$A$71:$U$71,OFFSET(WatchbillMONTHLY!$A$71:$U$71,1,2)),FALSE),TRUE,FALSE)),
IF(_xlfn.XLOOKUP(AL$2,WatchbillMONTHLY!$A$88:$U$88,OFFSET(WatchbillMONTHLY!$A$88:$U$88,1,2))=IF(_xlfn.XLOOKUP($A19,INDIRECT("_"&amp;_xlfn.XLOOKUP(AL$2,WatchbillMONTHLY!$A$88:$U$88,OFFSET(WatchbillMONTHLY!$A$88:$U$88,1,2))),INDIRECT("_"&amp;_xlfn.XLOOKUP(AL$2,WatchbillMONTHLY!$A$88:$U$88,OFFSET(WatchbillMONTHLY!$A$88:$U$88,1,2))))=$A19,_xlfn.XLOOKUP(AL$2,WatchbillMONTHLY!$A$88:$U$88,OFFSET(WatchbillMONTHLY!$A$88:$U$88,1,2)),FALSE),TRUE,FALSE)),
FALSE),FALSE)</f>
        <v>0</v>
      </c>
      <c r="AM19" s="209" t="b" cm="1">
        <f t="array" aca="1" ref="AM19" ca="1">IF(AND($A19 &gt; 0, F19 &gt; 0,AM$2&lt;MiscFormulas!$A$5+1),
_xlfn.IFNA(
_xlfn.IFNA(
_xlfn.IFNA(
_xlfn.IFNA(
_xlfn.IFNA(
_xlfn.IFNA(
IF(_xlfn.XLOOKUP(AM$2,WatchbillMONTHLY!$A$3:$U$3,OFFSET(WatchbillMONTHLY!$A$3:$U$3,1,2))=IF(_xlfn.XLOOKUP($A19,INDIRECT("_"&amp;_xlfn.XLOOKUP(AM$2,WatchbillMONTHLY!$A$3:$U$3,OFFSET(WatchbillMONTHLY!$A$3:$U$3,1,2))),INDIRECT("_"&amp;_xlfn.XLOOKUP(AM$2,WatchbillMONTHLY!$A$3:$U$3,OFFSET(WatchbillMONTHLY!$A$3:$U$3,1,2))))=$A19,_xlfn.XLOOKUP(AM$2,WatchbillMONTHLY!$A$3:$U$3,OFFSET(WatchbillMONTHLY!$A$3:$U$3,1,2)),FALSE),TRUE,FALSE),
IF(_xlfn.XLOOKUP(AM$2,WatchbillMONTHLY!$A$20:$U$20,OFFSET(WatchbillMONTHLY!$A$20:$U$20,1,2))=IF(_xlfn.XLOOKUP($A19,INDIRECT("_"&amp;_xlfn.XLOOKUP(AM$2,WatchbillMONTHLY!$A$20:$U$20,OFFSET(WatchbillMONTHLY!$A$20:$U$20,1,2))),INDIRECT("_"&amp;_xlfn.XLOOKUP(AM$2,WatchbillMONTHLY!$A$20:$U$20,OFFSET(WatchbillMONTHLY!$A$20:$U$20,1,2))))=$A19,_xlfn.XLOOKUP(AM$2,WatchbillMONTHLY!$A$20:$U$20,OFFSET(WatchbillMONTHLY!$A$20:$U$20,1,2)),FALSE),TRUE,FALSE)),
IF(_xlfn.XLOOKUP(AM$2,WatchbillMONTHLY!$A$37:$U$37,OFFSET(WatchbillMONTHLY!$A$37:$U$37,1,2))=IF(_xlfn.XLOOKUP($A19,INDIRECT("_"&amp;_xlfn.XLOOKUP(AM$2,WatchbillMONTHLY!$A$37:$U$37,OFFSET(WatchbillMONTHLY!$A$37:$U$37,1,2))),INDIRECT("_"&amp;_xlfn.XLOOKUP(AM$2,WatchbillMONTHLY!$A$37:$U$37,OFFSET(WatchbillMONTHLY!$A$37:$U$37,1,2))))=$A19,_xlfn.XLOOKUP(AM$2,WatchbillMONTHLY!$A$37:$U$37,OFFSET(WatchbillMONTHLY!$A$37:$U$37,1,2)),FALSE),TRUE,FALSE)),
IF(_xlfn.XLOOKUP(AM$2,WatchbillMONTHLY!$A$54:$U$54,OFFSET(WatchbillMONTHLY!$A$54:$U$54,1,2))=IF(_xlfn.XLOOKUP($A19,INDIRECT("_"&amp;_xlfn.XLOOKUP(AM$2,WatchbillMONTHLY!$A$54:$U$54,OFFSET(WatchbillMONTHLY!$A$54:$U$54,1,2))),INDIRECT("_"&amp;_xlfn.XLOOKUP(AM$2,WatchbillMONTHLY!$A$54:$U$54,OFFSET(WatchbillMONTHLY!$A$54:$U$54,1,2))))=$A19,_xlfn.XLOOKUP(AM$2,WatchbillMONTHLY!$A$54:$U$54,OFFSET(WatchbillMONTHLY!$A$54:$U$54,1,2)),FALSE),TRUE,FALSE)),
IF(_xlfn.XLOOKUP(AM$2,WatchbillMONTHLY!$A$71:$U$71,OFFSET(WatchbillMONTHLY!$A$71:$U$71,1,2))=IF(_xlfn.XLOOKUP($A19,INDIRECT("_"&amp;_xlfn.XLOOKUP(AM$2,WatchbillMONTHLY!$A$71:$U$71,OFFSET(WatchbillMONTHLY!$A$71:$U$71,1,2))),INDIRECT("_"&amp;_xlfn.XLOOKUP(AM$2,WatchbillMONTHLY!$A$71:$U$71,OFFSET(WatchbillMONTHLY!$A$71:$U$71,1,2))))=$A19,_xlfn.XLOOKUP(AM$2,WatchbillMONTHLY!$A$71:$U$71,OFFSET(WatchbillMONTHLY!$A$71:$U$71,1,2)),FALSE),TRUE,FALSE)),
IF(_xlfn.XLOOKUP(AM$2,WatchbillMONTHLY!$A$88:$U$88,OFFSET(WatchbillMONTHLY!$A$88:$U$88,1,2))=IF(_xlfn.XLOOKUP($A19,INDIRECT("_"&amp;_xlfn.XLOOKUP(AM$2,WatchbillMONTHLY!$A$88:$U$88,OFFSET(WatchbillMONTHLY!$A$88:$U$88,1,2))),INDIRECT("_"&amp;_xlfn.XLOOKUP(AM$2,WatchbillMONTHLY!$A$88:$U$88,OFFSET(WatchbillMONTHLY!$A$88:$U$88,1,2))))=$A19,_xlfn.XLOOKUP(AM$2,WatchbillMONTHLY!$A$88:$U$88,OFFSET(WatchbillMONTHLY!$A$88:$U$88,1,2)),FALSE),TRUE,FALSE)),
FALSE),FALSE)</f>
        <v>0</v>
      </c>
      <c r="AN19" s="209" t="b" cm="1">
        <f t="array" aca="1" ref="AN19" ca="1">IF(AND($A19 &gt; 0, G19 &gt; 0,AN$2&lt;MiscFormulas!$A$5+1),
_xlfn.IFNA(
_xlfn.IFNA(
_xlfn.IFNA(
_xlfn.IFNA(
_xlfn.IFNA(
_xlfn.IFNA(
IF(_xlfn.XLOOKUP(AN$2,WatchbillMONTHLY!$A$3:$U$3,OFFSET(WatchbillMONTHLY!$A$3:$U$3,1,2))=IF(_xlfn.XLOOKUP($A19,INDIRECT("_"&amp;_xlfn.XLOOKUP(AN$2,WatchbillMONTHLY!$A$3:$U$3,OFFSET(WatchbillMONTHLY!$A$3:$U$3,1,2))),INDIRECT("_"&amp;_xlfn.XLOOKUP(AN$2,WatchbillMONTHLY!$A$3:$U$3,OFFSET(WatchbillMONTHLY!$A$3:$U$3,1,2))))=$A19,_xlfn.XLOOKUP(AN$2,WatchbillMONTHLY!$A$3:$U$3,OFFSET(WatchbillMONTHLY!$A$3:$U$3,1,2)),FALSE),TRUE,FALSE),
IF(_xlfn.XLOOKUP(AN$2,WatchbillMONTHLY!$A$20:$U$20,OFFSET(WatchbillMONTHLY!$A$20:$U$20,1,2))=IF(_xlfn.XLOOKUP($A19,INDIRECT("_"&amp;_xlfn.XLOOKUP(AN$2,WatchbillMONTHLY!$A$20:$U$20,OFFSET(WatchbillMONTHLY!$A$20:$U$20,1,2))),INDIRECT("_"&amp;_xlfn.XLOOKUP(AN$2,WatchbillMONTHLY!$A$20:$U$20,OFFSET(WatchbillMONTHLY!$A$20:$U$20,1,2))))=$A19,_xlfn.XLOOKUP(AN$2,WatchbillMONTHLY!$A$20:$U$20,OFFSET(WatchbillMONTHLY!$A$20:$U$20,1,2)),FALSE),TRUE,FALSE)),
IF(_xlfn.XLOOKUP(AN$2,WatchbillMONTHLY!$A$37:$U$37,OFFSET(WatchbillMONTHLY!$A$37:$U$37,1,2))=IF(_xlfn.XLOOKUP($A19,INDIRECT("_"&amp;_xlfn.XLOOKUP(AN$2,WatchbillMONTHLY!$A$37:$U$37,OFFSET(WatchbillMONTHLY!$A$37:$U$37,1,2))),INDIRECT("_"&amp;_xlfn.XLOOKUP(AN$2,WatchbillMONTHLY!$A$37:$U$37,OFFSET(WatchbillMONTHLY!$A$37:$U$37,1,2))))=$A19,_xlfn.XLOOKUP(AN$2,WatchbillMONTHLY!$A$37:$U$37,OFFSET(WatchbillMONTHLY!$A$37:$U$37,1,2)),FALSE),TRUE,FALSE)),
IF(_xlfn.XLOOKUP(AN$2,WatchbillMONTHLY!$A$54:$U$54,OFFSET(WatchbillMONTHLY!$A$54:$U$54,1,2))=IF(_xlfn.XLOOKUP($A19,INDIRECT("_"&amp;_xlfn.XLOOKUP(AN$2,WatchbillMONTHLY!$A$54:$U$54,OFFSET(WatchbillMONTHLY!$A$54:$U$54,1,2))),INDIRECT("_"&amp;_xlfn.XLOOKUP(AN$2,WatchbillMONTHLY!$A$54:$U$54,OFFSET(WatchbillMONTHLY!$A$54:$U$54,1,2))))=$A19,_xlfn.XLOOKUP(AN$2,WatchbillMONTHLY!$A$54:$U$54,OFFSET(WatchbillMONTHLY!$A$54:$U$54,1,2)),FALSE),TRUE,FALSE)),
IF(_xlfn.XLOOKUP(AN$2,WatchbillMONTHLY!$A$71:$U$71,OFFSET(WatchbillMONTHLY!$A$71:$U$71,1,2))=IF(_xlfn.XLOOKUP($A19,INDIRECT("_"&amp;_xlfn.XLOOKUP(AN$2,WatchbillMONTHLY!$A$71:$U$71,OFFSET(WatchbillMONTHLY!$A$71:$U$71,1,2))),INDIRECT("_"&amp;_xlfn.XLOOKUP(AN$2,WatchbillMONTHLY!$A$71:$U$71,OFFSET(WatchbillMONTHLY!$A$71:$U$71,1,2))))=$A19,_xlfn.XLOOKUP(AN$2,WatchbillMONTHLY!$A$71:$U$71,OFFSET(WatchbillMONTHLY!$A$71:$U$71,1,2)),FALSE),TRUE,FALSE)),
IF(_xlfn.XLOOKUP(AN$2,WatchbillMONTHLY!$A$88:$U$88,OFFSET(WatchbillMONTHLY!$A$88:$U$88,1,2))=IF(_xlfn.XLOOKUP($A19,INDIRECT("_"&amp;_xlfn.XLOOKUP(AN$2,WatchbillMONTHLY!$A$88:$U$88,OFFSET(WatchbillMONTHLY!$A$88:$U$88,1,2))),INDIRECT("_"&amp;_xlfn.XLOOKUP(AN$2,WatchbillMONTHLY!$A$88:$U$88,OFFSET(WatchbillMONTHLY!$A$88:$U$88,1,2))))=$A19,_xlfn.XLOOKUP(AN$2,WatchbillMONTHLY!$A$88:$U$88,OFFSET(WatchbillMONTHLY!$A$88:$U$88,1,2)),FALSE),TRUE,FALSE)),
FALSE),FALSE)</f>
        <v>0</v>
      </c>
      <c r="AO19" s="209" t="b" cm="1">
        <f t="array" aca="1" ref="AO19" ca="1">IF(AND($A19 &gt; 0, H19 &gt; 0,AO$2&lt;MiscFormulas!$A$5+1),
_xlfn.IFNA(
_xlfn.IFNA(
_xlfn.IFNA(
_xlfn.IFNA(
_xlfn.IFNA(
_xlfn.IFNA(
IF(_xlfn.XLOOKUP(AO$2,WatchbillMONTHLY!$A$3:$U$3,OFFSET(WatchbillMONTHLY!$A$3:$U$3,1,2))=IF(_xlfn.XLOOKUP($A19,INDIRECT("_"&amp;_xlfn.XLOOKUP(AO$2,WatchbillMONTHLY!$A$3:$U$3,OFFSET(WatchbillMONTHLY!$A$3:$U$3,1,2))),INDIRECT("_"&amp;_xlfn.XLOOKUP(AO$2,WatchbillMONTHLY!$A$3:$U$3,OFFSET(WatchbillMONTHLY!$A$3:$U$3,1,2))))=$A19,_xlfn.XLOOKUP(AO$2,WatchbillMONTHLY!$A$3:$U$3,OFFSET(WatchbillMONTHLY!$A$3:$U$3,1,2)),FALSE),TRUE,FALSE),
IF(_xlfn.XLOOKUP(AO$2,WatchbillMONTHLY!$A$20:$U$20,OFFSET(WatchbillMONTHLY!$A$20:$U$20,1,2))=IF(_xlfn.XLOOKUP($A19,INDIRECT("_"&amp;_xlfn.XLOOKUP(AO$2,WatchbillMONTHLY!$A$20:$U$20,OFFSET(WatchbillMONTHLY!$A$20:$U$20,1,2))),INDIRECT("_"&amp;_xlfn.XLOOKUP(AO$2,WatchbillMONTHLY!$A$20:$U$20,OFFSET(WatchbillMONTHLY!$A$20:$U$20,1,2))))=$A19,_xlfn.XLOOKUP(AO$2,WatchbillMONTHLY!$A$20:$U$20,OFFSET(WatchbillMONTHLY!$A$20:$U$20,1,2)),FALSE),TRUE,FALSE)),
IF(_xlfn.XLOOKUP(AO$2,WatchbillMONTHLY!$A$37:$U$37,OFFSET(WatchbillMONTHLY!$A$37:$U$37,1,2))=IF(_xlfn.XLOOKUP($A19,INDIRECT("_"&amp;_xlfn.XLOOKUP(AO$2,WatchbillMONTHLY!$A$37:$U$37,OFFSET(WatchbillMONTHLY!$A$37:$U$37,1,2))),INDIRECT("_"&amp;_xlfn.XLOOKUP(AO$2,WatchbillMONTHLY!$A$37:$U$37,OFFSET(WatchbillMONTHLY!$A$37:$U$37,1,2))))=$A19,_xlfn.XLOOKUP(AO$2,WatchbillMONTHLY!$A$37:$U$37,OFFSET(WatchbillMONTHLY!$A$37:$U$37,1,2)),FALSE),TRUE,FALSE)),
IF(_xlfn.XLOOKUP(AO$2,WatchbillMONTHLY!$A$54:$U$54,OFFSET(WatchbillMONTHLY!$A$54:$U$54,1,2))=IF(_xlfn.XLOOKUP($A19,INDIRECT("_"&amp;_xlfn.XLOOKUP(AO$2,WatchbillMONTHLY!$A$54:$U$54,OFFSET(WatchbillMONTHLY!$A$54:$U$54,1,2))),INDIRECT("_"&amp;_xlfn.XLOOKUP(AO$2,WatchbillMONTHLY!$A$54:$U$54,OFFSET(WatchbillMONTHLY!$A$54:$U$54,1,2))))=$A19,_xlfn.XLOOKUP(AO$2,WatchbillMONTHLY!$A$54:$U$54,OFFSET(WatchbillMONTHLY!$A$54:$U$54,1,2)),FALSE),TRUE,FALSE)),
IF(_xlfn.XLOOKUP(AO$2,WatchbillMONTHLY!$A$71:$U$71,OFFSET(WatchbillMONTHLY!$A$71:$U$71,1,2))=IF(_xlfn.XLOOKUP($A19,INDIRECT("_"&amp;_xlfn.XLOOKUP(AO$2,WatchbillMONTHLY!$A$71:$U$71,OFFSET(WatchbillMONTHLY!$A$71:$U$71,1,2))),INDIRECT("_"&amp;_xlfn.XLOOKUP(AO$2,WatchbillMONTHLY!$A$71:$U$71,OFFSET(WatchbillMONTHLY!$A$71:$U$71,1,2))))=$A19,_xlfn.XLOOKUP(AO$2,WatchbillMONTHLY!$A$71:$U$71,OFFSET(WatchbillMONTHLY!$A$71:$U$71,1,2)),FALSE),TRUE,FALSE)),
IF(_xlfn.XLOOKUP(AO$2,WatchbillMONTHLY!$A$88:$U$88,OFFSET(WatchbillMONTHLY!$A$88:$U$88,1,2))=IF(_xlfn.XLOOKUP($A19,INDIRECT("_"&amp;_xlfn.XLOOKUP(AO$2,WatchbillMONTHLY!$A$88:$U$88,OFFSET(WatchbillMONTHLY!$A$88:$U$88,1,2))),INDIRECT("_"&amp;_xlfn.XLOOKUP(AO$2,WatchbillMONTHLY!$A$88:$U$88,OFFSET(WatchbillMONTHLY!$A$88:$U$88,1,2))))=$A19,_xlfn.XLOOKUP(AO$2,WatchbillMONTHLY!$A$88:$U$88,OFFSET(WatchbillMONTHLY!$A$88:$U$88,1,2)),FALSE),TRUE,FALSE)),
FALSE),FALSE)</f>
        <v>0</v>
      </c>
      <c r="AP19" s="209" t="b" cm="1">
        <f t="array" aca="1" ref="AP19" ca="1">IF(AND($A19 &gt; 0, I19 &gt; 0,AP$2&lt;MiscFormulas!$A$5+1),
_xlfn.IFNA(
_xlfn.IFNA(
_xlfn.IFNA(
_xlfn.IFNA(
_xlfn.IFNA(
_xlfn.IFNA(
IF(_xlfn.XLOOKUP(AP$2,WatchbillMONTHLY!$A$3:$U$3,OFFSET(WatchbillMONTHLY!$A$3:$U$3,1,2))=IF(_xlfn.XLOOKUP($A19,INDIRECT("_"&amp;_xlfn.XLOOKUP(AP$2,WatchbillMONTHLY!$A$3:$U$3,OFFSET(WatchbillMONTHLY!$A$3:$U$3,1,2))),INDIRECT("_"&amp;_xlfn.XLOOKUP(AP$2,WatchbillMONTHLY!$A$3:$U$3,OFFSET(WatchbillMONTHLY!$A$3:$U$3,1,2))))=$A19,_xlfn.XLOOKUP(AP$2,WatchbillMONTHLY!$A$3:$U$3,OFFSET(WatchbillMONTHLY!$A$3:$U$3,1,2)),FALSE),TRUE,FALSE),
IF(_xlfn.XLOOKUP(AP$2,WatchbillMONTHLY!$A$20:$U$20,OFFSET(WatchbillMONTHLY!$A$20:$U$20,1,2))=IF(_xlfn.XLOOKUP($A19,INDIRECT("_"&amp;_xlfn.XLOOKUP(AP$2,WatchbillMONTHLY!$A$20:$U$20,OFFSET(WatchbillMONTHLY!$A$20:$U$20,1,2))),INDIRECT("_"&amp;_xlfn.XLOOKUP(AP$2,WatchbillMONTHLY!$A$20:$U$20,OFFSET(WatchbillMONTHLY!$A$20:$U$20,1,2))))=$A19,_xlfn.XLOOKUP(AP$2,WatchbillMONTHLY!$A$20:$U$20,OFFSET(WatchbillMONTHLY!$A$20:$U$20,1,2)),FALSE),TRUE,FALSE)),
IF(_xlfn.XLOOKUP(AP$2,WatchbillMONTHLY!$A$37:$U$37,OFFSET(WatchbillMONTHLY!$A$37:$U$37,1,2))=IF(_xlfn.XLOOKUP($A19,INDIRECT("_"&amp;_xlfn.XLOOKUP(AP$2,WatchbillMONTHLY!$A$37:$U$37,OFFSET(WatchbillMONTHLY!$A$37:$U$37,1,2))),INDIRECT("_"&amp;_xlfn.XLOOKUP(AP$2,WatchbillMONTHLY!$A$37:$U$37,OFFSET(WatchbillMONTHLY!$A$37:$U$37,1,2))))=$A19,_xlfn.XLOOKUP(AP$2,WatchbillMONTHLY!$A$37:$U$37,OFFSET(WatchbillMONTHLY!$A$37:$U$37,1,2)),FALSE),TRUE,FALSE)),
IF(_xlfn.XLOOKUP(AP$2,WatchbillMONTHLY!$A$54:$U$54,OFFSET(WatchbillMONTHLY!$A$54:$U$54,1,2))=IF(_xlfn.XLOOKUP($A19,INDIRECT("_"&amp;_xlfn.XLOOKUP(AP$2,WatchbillMONTHLY!$A$54:$U$54,OFFSET(WatchbillMONTHLY!$A$54:$U$54,1,2))),INDIRECT("_"&amp;_xlfn.XLOOKUP(AP$2,WatchbillMONTHLY!$A$54:$U$54,OFFSET(WatchbillMONTHLY!$A$54:$U$54,1,2))))=$A19,_xlfn.XLOOKUP(AP$2,WatchbillMONTHLY!$A$54:$U$54,OFFSET(WatchbillMONTHLY!$A$54:$U$54,1,2)),FALSE),TRUE,FALSE)),
IF(_xlfn.XLOOKUP(AP$2,WatchbillMONTHLY!$A$71:$U$71,OFFSET(WatchbillMONTHLY!$A$71:$U$71,1,2))=IF(_xlfn.XLOOKUP($A19,INDIRECT("_"&amp;_xlfn.XLOOKUP(AP$2,WatchbillMONTHLY!$A$71:$U$71,OFFSET(WatchbillMONTHLY!$A$71:$U$71,1,2))),INDIRECT("_"&amp;_xlfn.XLOOKUP(AP$2,WatchbillMONTHLY!$A$71:$U$71,OFFSET(WatchbillMONTHLY!$A$71:$U$71,1,2))))=$A19,_xlfn.XLOOKUP(AP$2,WatchbillMONTHLY!$A$71:$U$71,OFFSET(WatchbillMONTHLY!$A$71:$U$71,1,2)),FALSE),TRUE,FALSE)),
IF(_xlfn.XLOOKUP(AP$2,WatchbillMONTHLY!$A$88:$U$88,OFFSET(WatchbillMONTHLY!$A$88:$U$88,1,2))=IF(_xlfn.XLOOKUP($A19,INDIRECT("_"&amp;_xlfn.XLOOKUP(AP$2,WatchbillMONTHLY!$A$88:$U$88,OFFSET(WatchbillMONTHLY!$A$88:$U$88,1,2))),INDIRECT("_"&amp;_xlfn.XLOOKUP(AP$2,WatchbillMONTHLY!$A$88:$U$88,OFFSET(WatchbillMONTHLY!$A$88:$U$88,1,2))))=$A19,_xlfn.XLOOKUP(AP$2,WatchbillMONTHLY!$A$88:$U$88,OFFSET(WatchbillMONTHLY!$A$88:$U$88,1,2)),FALSE),TRUE,FALSE)),
FALSE),FALSE)</f>
        <v>0</v>
      </c>
      <c r="AQ19" s="209" t="b" cm="1">
        <f t="array" aca="1" ref="AQ19" ca="1">IF(AND($A19 &gt; 0, J19 &gt; 0,AQ$2&lt;MiscFormulas!$A$5+1),
_xlfn.IFNA(
_xlfn.IFNA(
_xlfn.IFNA(
_xlfn.IFNA(
_xlfn.IFNA(
_xlfn.IFNA(
IF(_xlfn.XLOOKUP(AQ$2,WatchbillMONTHLY!$A$3:$U$3,OFFSET(WatchbillMONTHLY!$A$3:$U$3,1,2))=IF(_xlfn.XLOOKUP($A19,INDIRECT("_"&amp;_xlfn.XLOOKUP(AQ$2,WatchbillMONTHLY!$A$3:$U$3,OFFSET(WatchbillMONTHLY!$A$3:$U$3,1,2))),INDIRECT("_"&amp;_xlfn.XLOOKUP(AQ$2,WatchbillMONTHLY!$A$3:$U$3,OFFSET(WatchbillMONTHLY!$A$3:$U$3,1,2))))=$A19,_xlfn.XLOOKUP(AQ$2,WatchbillMONTHLY!$A$3:$U$3,OFFSET(WatchbillMONTHLY!$A$3:$U$3,1,2)),FALSE),TRUE,FALSE),
IF(_xlfn.XLOOKUP(AQ$2,WatchbillMONTHLY!$A$20:$U$20,OFFSET(WatchbillMONTHLY!$A$20:$U$20,1,2))=IF(_xlfn.XLOOKUP($A19,INDIRECT("_"&amp;_xlfn.XLOOKUP(AQ$2,WatchbillMONTHLY!$A$20:$U$20,OFFSET(WatchbillMONTHLY!$A$20:$U$20,1,2))),INDIRECT("_"&amp;_xlfn.XLOOKUP(AQ$2,WatchbillMONTHLY!$A$20:$U$20,OFFSET(WatchbillMONTHLY!$A$20:$U$20,1,2))))=$A19,_xlfn.XLOOKUP(AQ$2,WatchbillMONTHLY!$A$20:$U$20,OFFSET(WatchbillMONTHLY!$A$20:$U$20,1,2)),FALSE),TRUE,FALSE)),
IF(_xlfn.XLOOKUP(AQ$2,WatchbillMONTHLY!$A$37:$U$37,OFFSET(WatchbillMONTHLY!$A$37:$U$37,1,2))=IF(_xlfn.XLOOKUP($A19,INDIRECT("_"&amp;_xlfn.XLOOKUP(AQ$2,WatchbillMONTHLY!$A$37:$U$37,OFFSET(WatchbillMONTHLY!$A$37:$U$37,1,2))),INDIRECT("_"&amp;_xlfn.XLOOKUP(AQ$2,WatchbillMONTHLY!$A$37:$U$37,OFFSET(WatchbillMONTHLY!$A$37:$U$37,1,2))))=$A19,_xlfn.XLOOKUP(AQ$2,WatchbillMONTHLY!$A$37:$U$37,OFFSET(WatchbillMONTHLY!$A$37:$U$37,1,2)),FALSE),TRUE,FALSE)),
IF(_xlfn.XLOOKUP(AQ$2,WatchbillMONTHLY!$A$54:$U$54,OFFSET(WatchbillMONTHLY!$A$54:$U$54,1,2))=IF(_xlfn.XLOOKUP($A19,INDIRECT("_"&amp;_xlfn.XLOOKUP(AQ$2,WatchbillMONTHLY!$A$54:$U$54,OFFSET(WatchbillMONTHLY!$A$54:$U$54,1,2))),INDIRECT("_"&amp;_xlfn.XLOOKUP(AQ$2,WatchbillMONTHLY!$A$54:$U$54,OFFSET(WatchbillMONTHLY!$A$54:$U$54,1,2))))=$A19,_xlfn.XLOOKUP(AQ$2,WatchbillMONTHLY!$A$54:$U$54,OFFSET(WatchbillMONTHLY!$A$54:$U$54,1,2)),FALSE),TRUE,FALSE)),
IF(_xlfn.XLOOKUP(AQ$2,WatchbillMONTHLY!$A$71:$U$71,OFFSET(WatchbillMONTHLY!$A$71:$U$71,1,2))=IF(_xlfn.XLOOKUP($A19,INDIRECT("_"&amp;_xlfn.XLOOKUP(AQ$2,WatchbillMONTHLY!$A$71:$U$71,OFFSET(WatchbillMONTHLY!$A$71:$U$71,1,2))),INDIRECT("_"&amp;_xlfn.XLOOKUP(AQ$2,WatchbillMONTHLY!$A$71:$U$71,OFFSET(WatchbillMONTHLY!$A$71:$U$71,1,2))))=$A19,_xlfn.XLOOKUP(AQ$2,WatchbillMONTHLY!$A$71:$U$71,OFFSET(WatchbillMONTHLY!$A$71:$U$71,1,2)),FALSE),TRUE,FALSE)),
IF(_xlfn.XLOOKUP(AQ$2,WatchbillMONTHLY!$A$88:$U$88,OFFSET(WatchbillMONTHLY!$A$88:$U$88,1,2))=IF(_xlfn.XLOOKUP($A19,INDIRECT("_"&amp;_xlfn.XLOOKUP(AQ$2,WatchbillMONTHLY!$A$88:$U$88,OFFSET(WatchbillMONTHLY!$A$88:$U$88,1,2))),INDIRECT("_"&amp;_xlfn.XLOOKUP(AQ$2,WatchbillMONTHLY!$A$88:$U$88,OFFSET(WatchbillMONTHLY!$A$88:$U$88,1,2))))=$A19,_xlfn.XLOOKUP(AQ$2,WatchbillMONTHLY!$A$88:$U$88,OFFSET(WatchbillMONTHLY!$A$88:$U$88,1,2)),FALSE),TRUE,FALSE)),
FALSE),FALSE)</f>
        <v>0</v>
      </c>
      <c r="AR19" s="209" t="b" cm="1">
        <f t="array" aca="1" ref="AR19" ca="1">IF(AND($A19 &gt; 0, K19 &gt; 0,AR$2&lt;MiscFormulas!$A$5+1),
_xlfn.IFNA(
_xlfn.IFNA(
_xlfn.IFNA(
_xlfn.IFNA(
_xlfn.IFNA(
_xlfn.IFNA(
IF(_xlfn.XLOOKUP(AR$2,WatchbillMONTHLY!$A$3:$U$3,OFFSET(WatchbillMONTHLY!$A$3:$U$3,1,2))=IF(_xlfn.XLOOKUP($A19,INDIRECT("_"&amp;_xlfn.XLOOKUP(AR$2,WatchbillMONTHLY!$A$3:$U$3,OFFSET(WatchbillMONTHLY!$A$3:$U$3,1,2))),INDIRECT("_"&amp;_xlfn.XLOOKUP(AR$2,WatchbillMONTHLY!$A$3:$U$3,OFFSET(WatchbillMONTHLY!$A$3:$U$3,1,2))))=$A19,_xlfn.XLOOKUP(AR$2,WatchbillMONTHLY!$A$3:$U$3,OFFSET(WatchbillMONTHLY!$A$3:$U$3,1,2)),FALSE),TRUE,FALSE),
IF(_xlfn.XLOOKUP(AR$2,WatchbillMONTHLY!$A$20:$U$20,OFFSET(WatchbillMONTHLY!$A$20:$U$20,1,2))=IF(_xlfn.XLOOKUP($A19,INDIRECT("_"&amp;_xlfn.XLOOKUP(AR$2,WatchbillMONTHLY!$A$20:$U$20,OFFSET(WatchbillMONTHLY!$A$20:$U$20,1,2))),INDIRECT("_"&amp;_xlfn.XLOOKUP(AR$2,WatchbillMONTHLY!$A$20:$U$20,OFFSET(WatchbillMONTHLY!$A$20:$U$20,1,2))))=$A19,_xlfn.XLOOKUP(AR$2,WatchbillMONTHLY!$A$20:$U$20,OFFSET(WatchbillMONTHLY!$A$20:$U$20,1,2)),FALSE),TRUE,FALSE)),
IF(_xlfn.XLOOKUP(AR$2,WatchbillMONTHLY!$A$37:$U$37,OFFSET(WatchbillMONTHLY!$A$37:$U$37,1,2))=IF(_xlfn.XLOOKUP($A19,INDIRECT("_"&amp;_xlfn.XLOOKUP(AR$2,WatchbillMONTHLY!$A$37:$U$37,OFFSET(WatchbillMONTHLY!$A$37:$U$37,1,2))),INDIRECT("_"&amp;_xlfn.XLOOKUP(AR$2,WatchbillMONTHLY!$A$37:$U$37,OFFSET(WatchbillMONTHLY!$A$37:$U$37,1,2))))=$A19,_xlfn.XLOOKUP(AR$2,WatchbillMONTHLY!$A$37:$U$37,OFFSET(WatchbillMONTHLY!$A$37:$U$37,1,2)),FALSE),TRUE,FALSE)),
IF(_xlfn.XLOOKUP(AR$2,WatchbillMONTHLY!$A$54:$U$54,OFFSET(WatchbillMONTHLY!$A$54:$U$54,1,2))=IF(_xlfn.XLOOKUP($A19,INDIRECT("_"&amp;_xlfn.XLOOKUP(AR$2,WatchbillMONTHLY!$A$54:$U$54,OFFSET(WatchbillMONTHLY!$A$54:$U$54,1,2))),INDIRECT("_"&amp;_xlfn.XLOOKUP(AR$2,WatchbillMONTHLY!$A$54:$U$54,OFFSET(WatchbillMONTHLY!$A$54:$U$54,1,2))))=$A19,_xlfn.XLOOKUP(AR$2,WatchbillMONTHLY!$A$54:$U$54,OFFSET(WatchbillMONTHLY!$A$54:$U$54,1,2)),FALSE),TRUE,FALSE)),
IF(_xlfn.XLOOKUP(AR$2,WatchbillMONTHLY!$A$71:$U$71,OFFSET(WatchbillMONTHLY!$A$71:$U$71,1,2))=IF(_xlfn.XLOOKUP($A19,INDIRECT("_"&amp;_xlfn.XLOOKUP(AR$2,WatchbillMONTHLY!$A$71:$U$71,OFFSET(WatchbillMONTHLY!$A$71:$U$71,1,2))),INDIRECT("_"&amp;_xlfn.XLOOKUP(AR$2,WatchbillMONTHLY!$A$71:$U$71,OFFSET(WatchbillMONTHLY!$A$71:$U$71,1,2))))=$A19,_xlfn.XLOOKUP(AR$2,WatchbillMONTHLY!$A$71:$U$71,OFFSET(WatchbillMONTHLY!$A$71:$U$71,1,2)),FALSE),TRUE,FALSE)),
IF(_xlfn.XLOOKUP(AR$2,WatchbillMONTHLY!$A$88:$U$88,OFFSET(WatchbillMONTHLY!$A$88:$U$88,1,2))=IF(_xlfn.XLOOKUP($A19,INDIRECT("_"&amp;_xlfn.XLOOKUP(AR$2,WatchbillMONTHLY!$A$88:$U$88,OFFSET(WatchbillMONTHLY!$A$88:$U$88,1,2))),INDIRECT("_"&amp;_xlfn.XLOOKUP(AR$2,WatchbillMONTHLY!$A$88:$U$88,OFFSET(WatchbillMONTHLY!$A$88:$U$88,1,2))))=$A19,_xlfn.XLOOKUP(AR$2,WatchbillMONTHLY!$A$88:$U$88,OFFSET(WatchbillMONTHLY!$A$88:$U$88,1,2)),FALSE),TRUE,FALSE)),
FALSE),FALSE)</f>
        <v>0</v>
      </c>
      <c r="AS19" s="209" t="b" cm="1">
        <f t="array" aca="1" ref="AS19" ca="1">IF(AND($A19 &gt; 0, L19 &gt; 0,AS$2&lt;MiscFormulas!$A$5+1),
_xlfn.IFNA(
_xlfn.IFNA(
_xlfn.IFNA(
_xlfn.IFNA(
_xlfn.IFNA(
_xlfn.IFNA(
IF(_xlfn.XLOOKUP(AS$2,WatchbillMONTHLY!$A$3:$U$3,OFFSET(WatchbillMONTHLY!$A$3:$U$3,1,2))=IF(_xlfn.XLOOKUP($A19,INDIRECT("_"&amp;_xlfn.XLOOKUP(AS$2,WatchbillMONTHLY!$A$3:$U$3,OFFSET(WatchbillMONTHLY!$A$3:$U$3,1,2))),INDIRECT("_"&amp;_xlfn.XLOOKUP(AS$2,WatchbillMONTHLY!$A$3:$U$3,OFFSET(WatchbillMONTHLY!$A$3:$U$3,1,2))))=$A19,_xlfn.XLOOKUP(AS$2,WatchbillMONTHLY!$A$3:$U$3,OFFSET(WatchbillMONTHLY!$A$3:$U$3,1,2)),FALSE),TRUE,FALSE),
IF(_xlfn.XLOOKUP(AS$2,WatchbillMONTHLY!$A$20:$U$20,OFFSET(WatchbillMONTHLY!$A$20:$U$20,1,2))=IF(_xlfn.XLOOKUP($A19,INDIRECT("_"&amp;_xlfn.XLOOKUP(AS$2,WatchbillMONTHLY!$A$20:$U$20,OFFSET(WatchbillMONTHLY!$A$20:$U$20,1,2))),INDIRECT("_"&amp;_xlfn.XLOOKUP(AS$2,WatchbillMONTHLY!$A$20:$U$20,OFFSET(WatchbillMONTHLY!$A$20:$U$20,1,2))))=$A19,_xlfn.XLOOKUP(AS$2,WatchbillMONTHLY!$A$20:$U$20,OFFSET(WatchbillMONTHLY!$A$20:$U$20,1,2)),FALSE),TRUE,FALSE)),
IF(_xlfn.XLOOKUP(AS$2,WatchbillMONTHLY!$A$37:$U$37,OFFSET(WatchbillMONTHLY!$A$37:$U$37,1,2))=IF(_xlfn.XLOOKUP($A19,INDIRECT("_"&amp;_xlfn.XLOOKUP(AS$2,WatchbillMONTHLY!$A$37:$U$37,OFFSET(WatchbillMONTHLY!$A$37:$U$37,1,2))),INDIRECT("_"&amp;_xlfn.XLOOKUP(AS$2,WatchbillMONTHLY!$A$37:$U$37,OFFSET(WatchbillMONTHLY!$A$37:$U$37,1,2))))=$A19,_xlfn.XLOOKUP(AS$2,WatchbillMONTHLY!$A$37:$U$37,OFFSET(WatchbillMONTHLY!$A$37:$U$37,1,2)),FALSE),TRUE,FALSE)),
IF(_xlfn.XLOOKUP(AS$2,WatchbillMONTHLY!$A$54:$U$54,OFFSET(WatchbillMONTHLY!$A$54:$U$54,1,2))=IF(_xlfn.XLOOKUP($A19,INDIRECT("_"&amp;_xlfn.XLOOKUP(AS$2,WatchbillMONTHLY!$A$54:$U$54,OFFSET(WatchbillMONTHLY!$A$54:$U$54,1,2))),INDIRECT("_"&amp;_xlfn.XLOOKUP(AS$2,WatchbillMONTHLY!$A$54:$U$54,OFFSET(WatchbillMONTHLY!$A$54:$U$54,1,2))))=$A19,_xlfn.XLOOKUP(AS$2,WatchbillMONTHLY!$A$54:$U$54,OFFSET(WatchbillMONTHLY!$A$54:$U$54,1,2)),FALSE),TRUE,FALSE)),
IF(_xlfn.XLOOKUP(AS$2,WatchbillMONTHLY!$A$71:$U$71,OFFSET(WatchbillMONTHLY!$A$71:$U$71,1,2))=IF(_xlfn.XLOOKUP($A19,INDIRECT("_"&amp;_xlfn.XLOOKUP(AS$2,WatchbillMONTHLY!$A$71:$U$71,OFFSET(WatchbillMONTHLY!$A$71:$U$71,1,2))),INDIRECT("_"&amp;_xlfn.XLOOKUP(AS$2,WatchbillMONTHLY!$A$71:$U$71,OFFSET(WatchbillMONTHLY!$A$71:$U$71,1,2))))=$A19,_xlfn.XLOOKUP(AS$2,WatchbillMONTHLY!$A$71:$U$71,OFFSET(WatchbillMONTHLY!$A$71:$U$71,1,2)),FALSE),TRUE,FALSE)),
IF(_xlfn.XLOOKUP(AS$2,WatchbillMONTHLY!$A$88:$U$88,OFFSET(WatchbillMONTHLY!$A$88:$U$88,1,2))=IF(_xlfn.XLOOKUP($A19,INDIRECT("_"&amp;_xlfn.XLOOKUP(AS$2,WatchbillMONTHLY!$A$88:$U$88,OFFSET(WatchbillMONTHLY!$A$88:$U$88,1,2))),INDIRECT("_"&amp;_xlfn.XLOOKUP(AS$2,WatchbillMONTHLY!$A$88:$U$88,OFFSET(WatchbillMONTHLY!$A$88:$U$88,1,2))))=$A19,_xlfn.XLOOKUP(AS$2,WatchbillMONTHLY!$A$88:$U$88,OFFSET(WatchbillMONTHLY!$A$88:$U$88,1,2)),FALSE),TRUE,FALSE)),
FALSE),FALSE)</f>
        <v>0</v>
      </c>
      <c r="AT19" s="209" t="b" cm="1">
        <f t="array" aca="1" ref="AT19" ca="1">IF(AND($A19 &gt; 0, M19 &gt; 0,AT$2&lt;MiscFormulas!$A$5+1),
_xlfn.IFNA(
_xlfn.IFNA(
_xlfn.IFNA(
_xlfn.IFNA(
_xlfn.IFNA(
_xlfn.IFNA(
IF(_xlfn.XLOOKUP(AT$2,WatchbillMONTHLY!$A$3:$U$3,OFFSET(WatchbillMONTHLY!$A$3:$U$3,1,2))=IF(_xlfn.XLOOKUP($A19,INDIRECT("_"&amp;_xlfn.XLOOKUP(AT$2,WatchbillMONTHLY!$A$3:$U$3,OFFSET(WatchbillMONTHLY!$A$3:$U$3,1,2))),INDIRECT("_"&amp;_xlfn.XLOOKUP(AT$2,WatchbillMONTHLY!$A$3:$U$3,OFFSET(WatchbillMONTHLY!$A$3:$U$3,1,2))))=$A19,_xlfn.XLOOKUP(AT$2,WatchbillMONTHLY!$A$3:$U$3,OFFSET(WatchbillMONTHLY!$A$3:$U$3,1,2)),FALSE),TRUE,FALSE),
IF(_xlfn.XLOOKUP(AT$2,WatchbillMONTHLY!$A$20:$U$20,OFFSET(WatchbillMONTHLY!$A$20:$U$20,1,2))=IF(_xlfn.XLOOKUP($A19,INDIRECT("_"&amp;_xlfn.XLOOKUP(AT$2,WatchbillMONTHLY!$A$20:$U$20,OFFSET(WatchbillMONTHLY!$A$20:$U$20,1,2))),INDIRECT("_"&amp;_xlfn.XLOOKUP(AT$2,WatchbillMONTHLY!$A$20:$U$20,OFFSET(WatchbillMONTHLY!$A$20:$U$20,1,2))))=$A19,_xlfn.XLOOKUP(AT$2,WatchbillMONTHLY!$A$20:$U$20,OFFSET(WatchbillMONTHLY!$A$20:$U$20,1,2)),FALSE),TRUE,FALSE)),
IF(_xlfn.XLOOKUP(AT$2,WatchbillMONTHLY!$A$37:$U$37,OFFSET(WatchbillMONTHLY!$A$37:$U$37,1,2))=IF(_xlfn.XLOOKUP($A19,INDIRECT("_"&amp;_xlfn.XLOOKUP(AT$2,WatchbillMONTHLY!$A$37:$U$37,OFFSET(WatchbillMONTHLY!$A$37:$U$37,1,2))),INDIRECT("_"&amp;_xlfn.XLOOKUP(AT$2,WatchbillMONTHLY!$A$37:$U$37,OFFSET(WatchbillMONTHLY!$A$37:$U$37,1,2))))=$A19,_xlfn.XLOOKUP(AT$2,WatchbillMONTHLY!$A$37:$U$37,OFFSET(WatchbillMONTHLY!$A$37:$U$37,1,2)),FALSE),TRUE,FALSE)),
IF(_xlfn.XLOOKUP(AT$2,WatchbillMONTHLY!$A$54:$U$54,OFFSET(WatchbillMONTHLY!$A$54:$U$54,1,2))=IF(_xlfn.XLOOKUP($A19,INDIRECT("_"&amp;_xlfn.XLOOKUP(AT$2,WatchbillMONTHLY!$A$54:$U$54,OFFSET(WatchbillMONTHLY!$A$54:$U$54,1,2))),INDIRECT("_"&amp;_xlfn.XLOOKUP(AT$2,WatchbillMONTHLY!$A$54:$U$54,OFFSET(WatchbillMONTHLY!$A$54:$U$54,1,2))))=$A19,_xlfn.XLOOKUP(AT$2,WatchbillMONTHLY!$A$54:$U$54,OFFSET(WatchbillMONTHLY!$A$54:$U$54,1,2)),FALSE),TRUE,FALSE)),
IF(_xlfn.XLOOKUP(AT$2,WatchbillMONTHLY!$A$71:$U$71,OFFSET(WatchbillMONTHLY!$A$71:$U$71,1,2))=IF(_xlfn.XLOOKUP($A19,INDIRECT("_"&amp;_xlfn.XLOOKUP(AT$2,WatchbillMONTHLY!$A$71:$U$71,OFFSET(WatchbillMONTHLY!$A$71:$U$71,1,2))),INDIRECT("_"&amp;_xlfn.XLOOKUP(AT$2,WatchbillMONTHLY!$A$71:$U$71,OFFSET(WatchbillMONTHLY!$A$71:$U$71,1,2))))=$A19,_xlfn.XLOOKUP(AT$2,WatchbillMONTHLY!$A$71:$U$71,OFFSET(WatchbillMONTHLY!$A$71:$U$71,1,2)),FALSE),TRUE,FALSE)),
IF(_xlfn.XLOOKUP(AT$2,WatchbillMONTHLY!$A$88:$U$88,OFFSET(WatchbillMONTHLY!$A$88:$U$88,1,2))=IF(_xlfn.XLOOKUP($A19,INDIRECT("_"&amp;_xlfn.XLOOKUP(AT$2,WatchbillMONTHLY!$A$88:$U$88,OFFSET(WatchbillMONTHLY!$A$88:$U$88,1,2))),INDIRECT("_"&amp;_xlfn.XLOOKUP(AT$2,WatchbillMONTHLY!$A$88:$U$88,OFFSET(WatchbillMONTHLY!$A$88:$U$88,1,2))))=$A19,_xlfn.XLOOKUP(AT$2,WatchbillMONTHLY!$A$88:$U$88,OFFSET(WatchbillMONTHLY!$A$88:$U$88,1,2)),FALSE),TRUE,FALSE)),
FALSE),FALSE)</f>
        <v>0</v>
      </c>
      <c r="AU19" s="209" t="b" cm="1">
        <f t="array" aca="1" ref="AU19" ca="1">IF(AND($A19 &gt; 0, N19 &gt; 0,AU$2&lt;MiscFormulas!$A$5+1),
_xlfn.IFNA(
_xlfn.IFNA(
_xlfn.IFNA(
_xlfn.IFNA(
_xlfn.IFNA(
_xlfn.IFNA(
IF(_xlfn.XLOOKUP(AU$2,WatchbillMONTHLY!$A$3:$U$3,OFFSET(WatchbillMONTHLY!$A$3:$U$3,1,2))=IF(_xlfn.XLOOKUP($A19,INDIRECT("_"&amp;_xlfn.XLOOKUP(AU$2,WatchbillMONTHLY!$A$3:$U$3,OFFSET(WatchbillMONTHLY!$A$3:$U$3,1,2))),INDIRECT("_"&amp;_xlfn.XLOOKUP(AU$2,WatchbillMONTHLY!$A$3:$U$3,OFFSET(WatchbillMONTHLY!$A$3:$U$3,1,2))))=$A19,_xlfn.XLOOKUP(AU$2,WatchbillMONTHLY!$A$3:$U$3,OFFSET(WatchbillMONTHLY!$A$3:$U$3,1,2)),FALSE),TRUE,FALSE),
IF(_xlfn.XLOOKUP(AU$2,WatchbillMONTHLY!$A$20:$U$20,OFFSET(WatchbillMONTHLY!$A$20:$U$20,1,2))=IF(_xlfn.XLOOKUP($A19,INDIRECT("_"&amp;_xlfn.XLOOKUP(AU$2,WatchbillMONTHLY!$A$20:$U$20,OFFSET(WatchbillMONTHLY!$A$20:$U$20,1,2))),INDIRECT("_"&amp;_xlfn.XLOOKUP(AU$2,WatchbillMONTHLY!$A$20:$U$20,OFFSET(WatchbillMONTHLY!$A$20:$U$20,1,2))))=$A19,_xlfn.XLOOKUP(AU$2,WatchbillMONTHLY!$A$20:$U$20,OFFSET(WatchbillMONTHLY!$A$20:$U$20,1,2)),FALSE),TRUE,FALSE)),
IF(_xlfn.XLOOKUP(AU$2,WatchbillMONTHLY!$A$37:$U$37,OFFSET(WatchbillMONTHLY!$A$37:$U$37,1,2))=IF(_xlfn.XLOOKUP($A19,INDIRECT("_"&amp;_xlfn.XLOOKUP(AU$2,WatchbillMONTHLY!$A$37:$U$37,OFFSET(WatchbillMONTHLY!$A$37:$U$37,1,2))),INDIRECT("_"&amp;_xlfn.XLOOKUP(AU$2,WatchbillMONTHLY!$A$37:$U$37,OFFSET(WatchbillMONTHLY!$A$37:$U$37,1,2))))=$A19,_xlfn.XLOOKUP(AU$2,WatchbillMONTHLY!$A$37:$U$37,OFFSET(WatchbillMONTHLY!$A$37:$U$37,1,2)),FALSE),TRUE,FALSE)),
IF(_xlfn.XLOOKUP(AU$2,WatchbillMONTHLY!$A$54:$U$54,OFFSET(WatchbillMONTHLY!$A$54:$U$54,1,2))=IF(_xlfn.XLOOKUP($A19,INDIRECT("_"&amp;_xlfn.XLOOKUP(AU$2,WatchbillMONTHLY!$A$54:$U$54,OFFSET(WatchbillMONTHLY!$A$54:$U$54,1,2))),INDIRECT("_"&amp;_xlfn.XLOOKUP(AU$2,WatchbillMONTHLY!$A$54:$U$54,OFFSET(WatchbillMONTHLY!$A$54:$U$54,1,2))))=$A19,_xlfn.XLOOKUP(AU$2,WatchbillMONTHLY!$A$54:$U$54,OFFSET(WatchbillMONTHLY!$A$54:$U$54,1,2)),FALSE),TRUE,FALSE)),
IF(_xlfn.XLOOKUP(AU$2,WatchbillMONTHLY!$A$71:$U$71,OFFSET(WatchbillMONTHLY!$A$71:$U$71,1,2))=IF(_xlfn.XLOOKUP($A19,INDIRECT("_"&amp;_xlfn.XLOOKUP(AU$2,WatchbillMONTHLY!$A$71:$U$71,OFFSET(WatchbillMONTHLY!$A$71:$U$71,1,2))),INDIRECT("_"&amp;_xlfn.XLOOKUP(AU$2,WatchbillMONTHLY!$A$71:$U$71,OFFSET(WatchbillMONTHLY!$A$71:$U$71,1,2))))=$A19,_xlfn.XLOOKUP(AU$2,WatchbillMONTHLY!$A$71:$U$71,OFFSET(WatchbillMONTHLY!$A$71:$U$71,1,2)),FALSE),TRUE,FALSE)),
IF(_xlfn.XLOOKUP(AU$2,WatchbillMONTHLY!$A$88:$U$88,OFFSET(WatchbillMONTHLY!$A$88:$U$88,1,2))=IF(_xlfn.XLOOKUP($A19,INDIRECT("_"&amp;_xlfn.XLOOKUP(AU$2,WatchbillMONTHLY!$A$88:$U$88,OFFSET(WatchbillMONTHLY!$A$88:$U$88,1,2))),INDIRECT("_"&amp;_xlfn.XLOOKUP(AU$2,WatchbillMONTHLY!$A$88:$U$88,OFFSET(WatchbillMONTHLY!$A$88:$U$88,1,2))))=$A19,_xlfn.XLOOKUP(AU$2,WatchbillMONTHLY!$A$88:$U$88,OFFSET(WatchbillMONTHLY!$A$88:$U$88,1,2)),FALSE),TRUE,FALSE)),
FALSE),FALSE)</f>
        <v>0</v>
      </c>
      <c r="AV19" s="209" t="b" cm="1">
        <f t="array" aca="1" ref="AV19" ca="1">IF(AND($A19 &gt; 0, O19 &gt; 0,AV$2&lt;MiscFormulas!$A$5+1),
_xlfn.IFNA(
_xlfn.IFNA(
_xlfn.IFNA(
_xlfn.IFNA(
_xlfn.IFNA(
_xlfn.IFNA(
IF(_xlfn.XLOOKUP(AV$2,WatchbillMONTHLY!$A$3:$U$3,OFFSET(WatchbillMONTHLY!$A$3:$U$3,1,2))=IF(_xlfn.XLOOKUP($A19,INDIRECT("_"&amp;_xlfn.XLOOKUP(AV$2,WatchbillMONTHLY!$A$3:$U$3,OFFSET(WatchbillMONTHLY!$A$3:$U$3,1,2))),INDIRECT("_"&amp;_xlfn.XLOOKUP(AV$2,WatchbillMONTHLY!$A$3:$U$3,OFFSET(WatchbillMONTHLY!$A$3:$U$3,1,2))))=$A19,_xlfn.XLOOKUP(AV$2,WatchbillMONTHLY!$A$3:$U$3,OFFSET(WatchbillMONTHLY!$A$3:$U$3,1,2)),FALSE),TRUE,FALSE),
IF(_xlfn.XLOOKUP(AV$2,WatchbillMONTHLY!$A$20:$U$20,OFFSET(WatchbillMONTHLY!$A$20:$U$20,1,2))=IF(_xlfn.XLOOKUP($A19,INDIRECT("_"&amp;_xlfn.XLOOKUP(AV$2,WatchbillMONTHLY!$A$20:$U$20,OFFSET(WatchbillMONTHLY!$A$20:$U$20,1,2))),INDIRECT("_"&amp;_xlfn.XLOOKUP(AV$2,WatchbillMONTHLY!$A$20:$U$20,OFFSET(WatchbillMONTHLY!$A$20:$U$20,1,2))))=$A19,_xlfn.XLOOKUP(AV$2,WatchbillMONTHLY!$A$20:$U$20,OFFSET(WatchbillMONTHLY!$A$20:$U$20,1,2)),FALSE),TRUE,FALSE)),
IF(_xlfn.XLOOKUP(AV$2,WatchbillMONTHLY!$A$37:$U$37,OFFSET(WatchbillMONTHLY!$A$37:$U$37,1,2))=IF(_xlfn.XLOOKUP($A19,INDIRECT("_"&amp;_xlfn.XLOOKUP(AV$2,WatchbillMONTHLY!$A$37:$U$37,OFFSET(WatchbillMONTHLY!$A$37:$U$37,1,2))),INDIRECT("_"&amp;_xlfn.XLOOKUP(AV$2,WatchbillMONTHLY!$A$37:$U$37,OFFSET(WatchbillMONTHLY!$A$37:$U$37,1,2))))=$A19,_xlfn.XLOOKUP(AV$2,WatchbillMONTHLY!$A$37:$U$37,OFFSET(WatchbillMONTHLY!$A$37:$U$37,1,2)),FALSE),TRUE,FALSE)),
IF(_xlfn.XLOOKUP(AV$2,WatchbillMONTHLY!$A$54:$U$54,OFFSET(WatchbillMONTHLY!$A$54:$U$54,1,2))=IF(_xlfn.XLOOKUP($A19,INDIRECT("_"&amp;_xlfn.XLOOKUP(AV$2,WatchbillMONTHLY!$A$54:$U$54,OFFSET(WatchbillMONTHLY!$A$54:$U$54,1,2))),INDIRECT("_"&amp;_xlfn.XLOOKUP(AV$2,WatchbillMONTHLY!$A$54:$U$54,OFFSET(WatchbillMONTHLY!$A$54:$U$54,1,2))))=$A19,_xlfn.XLOOKUP(AV$2,WatchbillMONTHLY!$A$54:$U$54,OFFSET(WatchbillMONTHLY!$A$54:$U$54,1,2)),FALSE),TRUE,FALSE)),
IF(_xlfn.XLOOKUP(AV$2,WatchbillMONTHLY!$A$71:$U$71,OFFSET(WatchbillMONTHLY!$A$71:$U$71,1,2))=IF(_xlfn.XLOOKUP($A19,INDIRECT("_"&amp;_xlfn.XLOOKUP(AV$2,WatchbillMONTHLY!$A$71:$U$71,OFFSET(WatchbillMONTHLY!$A$71:$U$71,1,2))),INDIRECT("_"&amp;_xlfn.XLOOKUP(AV$2,WatchbillMONTHLY!$A$71:$U$71,OFFSET(WatchbillMONTHLY!$A$71:$U$71,1,2))))=$A19,_xlfn.XLOOKUP(AV$2,WatchbillMONTHLY!$A$71:$U$71,OFFSET(WatchbillMONTHLY!$A$71:$U$71,1,2)),FALSE),TRUE,FALSE)),
IF(_xlfn.XLOOKUP(AV$2,WatchbillMONTHLY!$A$88:$U$88,OFFSET(WatchbillMONTHLY!$A$88:$U$88,1,2))=IF(_xlfn.XLOOKUP($A19,INDIRECT("_"&amp;_xlfn.XLOOKUP(AV$2,WatchbillMONTHLY!$A$88:$U$88,OFFSET(WatchbillMONTHLY!$A$88:$U$88,1,2))),INDIRECT("_"&amp;_xlfn.XLOOKUP(AV$2,WatchbillMONTHLY!$A$88:$U$88,OFFSET(WatchbillMONTHLY!$A$88:$U$88,1,2))))=$A19,_xlfn.XLOOKUP(AV$2,WatchbillMONTHLY!$A$88:$U$88,OFFSET(WatchbillMONTHLY!$A$88:$U$88,1,2)),FALSE),TRUE,FALSE)),
FALSE),FALSE)</f>
        <v>0</v>
      </c>
      <c r="AW19" s="209" t="b" cm="1">
        <f t="array" aca="1" ref="AW19" ca="1">IF(AND($A19 &gt; 0, P19 &gt; 0,AW$2&lt;MiscFormulas!$A$5+1),
_xlfn.IFNA(
_xlfn.IFNA(
_xlfn.IFNA(
_xlfn.IFNA(
_xlfn.IFNA(
_xlfn.IFNA(
IF(_xlfn.XLOOKUP(AW$2,WatchbillMONTHLY!$A$3:$U$3,OFFSET(WatchbillMONTHLY!$A$3:$U$3,1,2))=IF(_xlfn.XLOOKUP($A19,INDIRECT("_"&amp;_xlfn.XLOOKUP(AW$2,WatchbillMONTHLY!$A$3:$U$3,OFFSET(WatchbillMONTHLY!$A$3:$U$3,1,2))),INDIRECT("_"&amp;_xlfn.XLOOKUP(AW$2,WatchbillMONTHLY!$A$3:$U$3,OFFSET(WatchbillMONTHLY!$A$3:$U$3,1,2))))=$A19,_xlfn.XLOOKUP(AW$2,WatchbillMONTHLY!$A$3:$U$3,OFFSET(WatchbillMONTHLY!$A$3:$U$3,1,2)),FALSE),TRUE,FALSE),
IF(_xlfn.XLOOKUP(AW$2,WatchbillMONTHLY!$A$20:$U$20,OFFSET(WatchbillMONTHLY!$A$20:$U$20,1,2))=IF(_xlfn.XLOOKUP($A19,INDIRECT("_"&amp;_xlfn.XLOOKUP(AW$2,WatchbillMONTHLY!$A$20:$U$20,OFFSET(WatchbillMONTHLY!$A$20:$U$20,1,2))),INDIRECT("_"&amp;_xlfn.XLOOKUP(AW$2,WatchbillMONTHLY!$A$20:$U$20,OFFSET(WatchbillMONTHLY!$A$20:$U$20,1,2))))=$A19,_xlfn.XLOOKUP(AW$2,WatchbillMONTHLY!$A$20:$U$20,OFFSET(WatchbillMONTHLY!$A$20:$U$20,1,2)),FALSE),TRUE,FALSE)),
IF(_xlfn.XLOOKUP(AW$2,WatchbillMONTHLY!$A$37:$U$37,OFFSET(WatchbillMONTHLY!$A$37:$U$37,1,2))=IF(_xlfn.XLOOKUP($A19,INDIRECT("_"&amp;_xlfn.XLOOKUP(AW$2,WatchbillMONTHLY!$A$37:$U$37,OFFSET(WatchbillMONTHLY!$A$37:$U$37,1,2))),INDIRECT("_"&amp;_xlfn.XLOOKUP(AW$2,WatchbillMONTHLY!$A$37:$U$37,OFFSET(WatchbillMONTHLY!$A$37:$U$37,1,2))))=$A19,_xlfn.XLOOKUP(AW$2,WatchbillMONTHLY!$A$37:$U$37,OFFSET(WatchbillMONTHLY!$A$37:$U$37,1,2)),FALSE),TRUE,FALSE)),
IF(_xlfn.XLOOKUP(AW$2,WatchbillMONTHLY!$A$54:$U$54,OFFSET(WatchbillMONTHLY!$A$54:$U$54,1,2))=IF(_xlfn.XLOOKUP($A19,INDIRECT("_"&amp;_xlfn.XLOOKUP(AW$2,WatchbillMONTHLY!$A$54:$U$54,OFFSET(WatchbillMONTHLY!$A$54:$U$54,1,2))),INDIRECT("_"&amp;_xlfn.XLOOKUP(AW$2,WatchbillMONTHLY!$A$54:$U$54,OFFSET(WatchbillMONTHLY!$A$54:$U$54,1,2))))=$A19,_xlfn.XLOOKUP(AW$2,WatchbillMONTHLY!$A$54:$U$54,OFFSET(WatchbillMONTHLY!$A$54:$U$54,1,2)),FALSE),TRUE,FALSE)),
IF(_xlfn.XLOOKUP(AW$2,WatchbillMONTHLY!$A$71:$U$71,OFFSET(WatchbillMONTHLY!$A$71:$U$71,1,2))=IF(_xlfn.XLOOKUP($A19,INDIRECT("_"&amp;_xlfn.XLOOKUP(AW$2,WatchbillMONTHLY!$A$71:$U$71,OFFSET(WatchbillMONTHLY!$A$71:$U$71,1,2))),INDIRECT("_"&amp;_xlfn.XLOOKUP(AW$2,WatchbillMONTHLY!$A$71:$U$71,OFFSET(WatchbillMONTHLY!$A$71:$U$71,1,2))))=$A19,_xlfn.XLOOKUP(AW$2,WatchbillMONTHLY!$A$71:$U$71,OFFSET(WatchbillMONTHLY!$A$71:$U$71,1,2)),FALSE),TRUE,FALSE)),
IF(_xlfn.XLOOKUP(AW$2,WatchbillMONTHLY!$A$88:$U$88,OFFSET(WatchbillMONTHLY!$A$88:$U$88,1,2))=IF(_xlfn.XLOOKUP($A19,INDIRECT("_"&amp;_xlfn.XLOOKUP(AW$2,WatchbillMONTHLY!$A$88:$U$88,OFFSET(WatchbillMONTHLY!$A$88:$U$88,1,2))),INDIRECT("_"&amp;_xlfn.XLOOKUP(AW$2,WatchbillMONTHLY!$A$88:$U$88,OFFSET(WatchbillMONTHLY!$A$88:$U$88,1,2))))=$A19,_xlfn.XLOOKUP(AW$2,WatchbillMONTHLY!$A$88:$U$88,OFFSET(WatchbillMONTHLY!$A$88:$U$88,1,2)),FALSE),TRUE,FALSE)),
FALSE),FALSE)</f>
        <v>0</v>
      </c>
      <c r="AX19" s="209" t="b" cm="1">
        <f t="array" aca="1" ref="AX19" ca="1">IF(AND($A19 &gt; 0, Q19 &gt; 0,AX$2&lt;MiscFormulas!$A$5+1),
_xlfn.IFNA(
_xlfn.IFNA(
_xlfn.IFNA(
_xlfn.IFNA(
_xlfn.IFNA(
_xlfn.IFNA(
IF(_xlfn.XLOOKUP(AX$2,WatchbillMONTHLY!$A$3:$U$3,OFFSET(WatchbillMONTHLY!$A$3:$U$3,1,2))=IF(_xlfn.XLOOKUP($A19,INDIRECT("_"&amp;_xlfn.XLOOKUP(AX$2,WatchbillMONTHLY!$A$3:$U$3,OFFSET(WatchbillMONTHLY!$A$3:$U$3,1,2))),INDIRECT("_"&amp;_xlfn.XLOOKUP(AX$2,WatchbillMONTHLY!$A$3:$U$3,OFFSET(WatchbillMONTHLY!$A$3:$U$3,1,2))))=$A19,_xlfn.XLOOKUP(AX$2,WatchbillMONTHLY!$A$3:$U$3,OFFSET(WatchbillMONTHLY!$A$3:$U$3,1,2)),FALSE),TRUE,FALSE),
IF(_xlfn.XLOOKUP(AX$2,WatchbillMONTHLY!$A$20:$U$20,OFFSET(WatchbillMONTHLY!$A$20:$U$20,1,2))=IF(_xlfn.XLOOKUP($A19,INDIRECT("_"&amp;_xlfn.XLOOKUP(AX$2,WatchbillMONTHLY!$A$20:$U$20,OFFSET(WatchbillMONTHLY!$A$20:$U$20,1,2))),INDIRECT("_"&amp;_xlfn.XLOOKUP(AX$2,WatchbillMONTHLY!$A$20:$U$20,OFFSET(WatchbillMONTHLY!$A$20:$U$20,1,2))))=$A19,_xlfn.XLOOKUP(AX$2,WatchbillMONTHLY!$A$20:$U$20,OFFSET(WatchbillMONTHLY!$A$20:$U$20,1,2)),FALSE),TRUE,FALSE)),
IF(_xlfn.XLOOKUP(AX$2,WatchbillMONTHLY!$A$37:$U$37,OFFSET(WatchbillMONTHLY!$A$37:$U$37,1,2))=IF(_xlfn.XLOOKUP($A19,INDIRECT("_"&amp;_xlfn.XLOOKUP(AX$2,WatchbillMONTHLY!$A$37:$U$37,OFFSET(WatchbillMONTHLY!$A$37:$U$37,1,2))),INDIRECT("_"&amp;_xlfn.XLOOKUP(AX$2,WatchbillMONTHLY!$A$37:$U$37,OFFSET(WatchbillMONTHLY!$A$37:$U$37,1,2))))=$A19,_xlfn.XLOOKUP(AX$2,WatchbillMONTHLY!$A$37:$U$37,OFFSET(WatchbillMONTHLY!$A$37:$U$37,1,2)),FALSE),TRUE,FALSE)),
IF(_xlfn.XLOOKUP(AX$2,WatchbillMONTHLY!$A$54:$U$54,OFFSET(WatchbillMONTHLY!$A$54:$U$54,1,2))=IF(_xlfn.XLOOKUP($A19,INDIRECT("_"&amp;_xlfn.XLOOKUP(AX$2,WatchbillMONTHLY!$A$54:$U$54,OFFSET(WatchbillMONTHLY!$A$54:$U$54,1,2))),INDIRECT("_"&amp;_xlfn.XLOOKUP(AX$2,WatchbillMONTHLY!$A$54:$U$54,OFFSET(WatchbillMONTHLY!$A$54:$U$54,1,2))))=$A19,_xlfn.XLOOKUP(AX$2,WatchbillMONTHLY!$A$54:$U$54,OFFSET(WatchbillMONTHLY!$A$54:$U$54,1,2)),FALSE),TRUE,FALSE)),
IF(_xlfn.XLOOKUP(AX$2,WatchbillMONTHLY!$A$71:$U$71,OFFSET(WatchbillMONTHLY!$A$71:$U$71,1,2))=IF(_xlfn.XLOOKUP($A19,INDIRECT("_"&amp;_xlfn.XLOOKUP(AX$2,WatchbillMONTHLY!$A$71:$U$71,OFFSET(WatchbillMONTHLY!$A$71:$U$71,1,2))),INDIRECT("_"&amp;_xlfn.XLOOKUP(AX$2,WatchbillMONTHLY!$A$71:$U$71,OFFSET(WatchbillMONTHLY!$A$71:$U$71,1,2))))=$A19,_xlfn.XLOOKUP(AX$2,WatchbillMONTHLY!$A$71:$U$71,OFFSET(WatchbillMONTHLY!$A$71:$U$71,1,2)),FALSE),TRUE,FALSE)),
IF(_xlfn.XLOOKUP(AX$2,WatchbillMONTHLY!$A$88:$U$88,OFFSET(WatchbillMONTHLY!$A$88:$U$88,1,2))=IF(_xlfn.XLOOKUP($A19,INDIRECT("_"&amp;_xlfn.XLOOKUP(AX$2,WatchbillMONTHLY!$A$88:$U$88,OFFSET(WatchbillMONTHLY!$A$88:$U$88,1,2))),INDIRECT("_"&amp;_xlfn.XLOOKUP(AX$2,WatchbillMONTHLY!$A$88:$U$88,OFFSET(WatchbillMONTHLY!$A$88:$U$88,1,2))))=$A19,_xlfn.XLOOKUP(AX$2,WatchbillMONTHLY!$A$88:$U$88,OFFSET(WatchbillMONTHLY!$A$88:$U$88,1,2)),FALSE),TRUE,FALSE)),
FALSE),FALSE)</f>
        <v>0</v>
      </c>
      <c r="AY19" s="209" t="b" cm="1">
        <f t="array" aca="1" ref="AY19" ca="1">IF(AND($A19 &gt; 0, R19 &gt; 0,AY$2&lt;MiscFormulas!$A$5+1),
_xlfn.IFNA(
_xlfn.IFNA(
_xlfn.IFNA(
_xlfn.IFNA(
_xlfn.IFNA(
_xlfn.IFNA(
IF(_xlfn.XLOOKUP(AY$2,WatchbillMONTHLY!$A$3:$U$3,OFFSET(WatchbillMONTHLY!$A$3:$U$3,1,2))=IF(_xlfn.XLOOKUP($A19,INDIRECT("_"&amp;_xlfn.XLOOKUP(AY$2,WatchbillMONTHLY!$A$3:$U$3,OFFSET(WatchbillMONTHLY!$A$3:$U$3,1,2))),INDIRECT("_"&amp;_xlfn.XLOOKUP(AY$2,WatchbillMONTHLY!$A$3:$U$3,OFFSET(WatchbillMONTHLY!$A$3:$U$3,1,2))))=$A19,_xlfn.XLOOKUP(AY$2,WatchbillMONTHLY!$A$3:$U$3,OFFSET(WatchbillMONTHLY!$A$3:$U$3,1,2)),FALSE),TRUE,FALSE),
IF(_xlfn.XLOOKUP(AY$2,WatchbillMONTHLY!$A$20:$U$20,OFFSET(WatchbillMONTHLY!$A$20:$U$20,1,2))=IF(_xlfn.XLOOKUP($A19,INDIRECT("_"&amp;_xlfn.XLOOKUP(AY$2,WatchbillMONTHLY!$A$20:$U$20,OFFSET(WatchbillMONTHLY!$A$20:$U$20,1,2))),INDIRECT("_"&amp;_xlfn.XLOOKUP(AY$2,WatchbillMONTHLY!$A$20:$U$20,OFFSET(WatchbillMONTHLY!$A$20:$U$20,1,2))))=$A19,_xlfn.XLOOKUP(AY$2,WatchbillMONTHLY!$A$20:$U$20,OFFSET(WatchbillMONTHLY!$A$20:$U$20,1,2)),FALSE),TRUE,FALSE)),
IF(_xlfn.XLOOKUP(AY$2,WatchbillMONTHLY!$A$37:$U$37,OFFSET(WatchbillMONTHLY!$A$37:$U$37,1,2))=IF(_xlfn.XLOOKUP($A19,INDIRECT("_"&amp;_xlfn.XLOOKUP(AY$2,WatchbillMONTHLY!$A$37:$U$37,OFFSET(WatchbillMONTHLY!$A$37:$U$37,1,2))),INDIRECT("_"&amp;_xlfn.XLOOKUP(AY$2,WatchbillMONTHLY!$A$37:$U$37,OFFSET(WatchbillMONTHLY!$A$37:$U$37,1,2))))=$A19,_xlfn.XLOOKUP(AY$2,WatchbillMONTHLY!$A$37:$U$37,OFFSET(WatchbillMONTHLY!$A$37:$U$37,1,2)),FALSE),TRUE,FALSE)),
IF(_xlfn.XLOOKUP(AY$2,WatchbillMONTHLY!$A$54:$U$54,OFFSET(WatchbillMONTHLY!$A$54:$U$54,1,2))=IF(_xlfn.XLOOKUP($A19,INDIRECT("_"&amp;_xlfn.XLOOKUP(AY$2,WatchbillMONTHLY!$A$54:$U$54,OFFSET(WatchbillMONTHLY!$A$54:$U$54,1,2))),INDIRECT("_"&amp;_xlfn.XLOOKUP(AY$2,WatchbillMONTHLY!$A$54:$U$54,OFFSET(WatchbillMONTHLY!$A$54:$U$54,1,2))))=$A19,_xlfn.XLOOKUP(AY$2,WatchbillMONTHLY!$A$54:$U$54,OFFSET(WatchbillMONTHLY!$A$54:$U$54,1,2)),FALSE),TRUE,FALSE)),
IF(_xlfn.XLOOKUP(AY$2,WatchbillMONTHLY!$A$71:$U$71,OFFSET(WatchbillMONTHLY!$A$71:$U$71,1,2))=IF(_xlfn.XLOOKUP($A19,INDIRECT("_"&amp;_xlfn.XLOOKUP(AY$2,WatchbillMONTHLY!$A$71:$U$71,OFFSET(WatchbillMONTHLY!$A$71:$U$71,1,2))),INDIRECT("_"&amp;_xlfn.XLOOKUP(AY$2,WatchbillMONTHLY!$A$71:$U$71,OFFSET(WatchbillMONTHLY!$A$71:$U$71,1,2))))=$A19,_xlfn.XLOOKUP(AY$2,WatchbillMONTHLY!$A$71:$U$71,OFFSET(WatchbillMONTHLY!$A$71:$U$71,1,2)),FALSE),TRUE,FALSE)),
IF(_xlfn.XLOOKUP(AY$2,WatchbillMONTHLY!$A$88:$U$88,OFFSET(WatchbillMONTHLY!$A$88:$U$88,1,2))=IF(_xlfn.XLOOKUP($A19,INDIRECT("_"&amp;_xlfn.XLOOKUP(AY$2,WatchbillMONTHLY!$A$88:$U$88,OFFSET(WatchbillMONTHLY!$A$88:$U$88,1,2))),INDIRECT("_"&amp;_xlfn.XLOOKUP(AY$2,WatchbillMONTHLY!$A$88:$U$88,OFFSET(WatchbillMONTHLY!$A$88:$U$88,1,2))))=$A19,_xlfn.XLOOKUP(AY$2,WatchbillMONTHLY!$A$88:$U$88,OFFSET(WatchbillMONTHLY!$A$88:$U$88,1,2)),FALSE),TRUE,FALSE)),
FALSE),FALSE)</f>
        <v>0</v>
      </c>
      <c r="AZ19" s="209" t="b" cm="1">
        <f t="array" aca="1" ref="AZ19" ca="1">IF(AND($A19 &gt; 0, S19 &gt; 0,AZ$2&lt;MiscFormulas!$A$5+1),
_xlfn.IFNA(
_xlfn.IFNA(
_xlfn.IFNA(
_xlfn.IFNA(
_xlfn.IFNA(
_xlfn.IFNA(
IF(_xlfn.XLOOKUP(AZ$2,WatchbillMONTHLY!$A$3:$U$3,OFFSET(WatchbillMONTHLY!$A$3:$U$3,1,2))=IF(_xlfn.XLOOKUP($A19,INDIRECT("_"&amp;_xlfn.XLOOKUP(AZ$2,WatchbillMONTHLY!$A$3:$U$3,OFFSET(WatchbillMONTHLY!$A$3:$U$3,1,2))),INDIRECT("_"&amp;_xlfn.XLOOKUP(AZ$2,WatchbillMONTHLY!$A$3:$U$3,OFFSET(WatchbillMONTHLY!$A$3:$U$3,1,2))))=$A19,_xlfn.XLOOKUP(AZ$2,WatchbillMONTHLY!$A$3:$U$3,OFFSET(WatchbillMONTHLY!$A$3:$U$3,1,2)),FALSE),TRUE,FALSE),
IF(_xlfn.XLOOKUP(AZ$2,WatchbillMONTHLY!$A$20:$U$20,OFFSET(WatchbillMONTHLY!$A$20:$U$20,1,2))=IF(_xlfn.XLOOKUP($A19,INDIRECT("_"&amp;_xlfn.XLOOKUP(AZ$2,WatchbillMONTHLY!$A$20:$U$20,OFFSET(WatchbillMONTHLY!$A$20:$U$20,1,2))),INDIRECT("_"&amp;_xlfn.XLOOKUP(AZ$2,WatchbillMONTHLY!$A$20:$U$20,OFFSET(WatchbillMONTHLY!$A$20:$U$20,1,2))))=$A19,_xlfn.XLOOKUP(AZ$2,WatchbillMONTHLY!$A$20:$U$20,OFFSET(WatchbillMONTHLY!$A$20:$U$20,1,2)),FALSE),TRUE,FALSE)),
IF(_xlfn.XLOOKUP(AZ$2,WatchbillMONTHLY!$A$37:$U$37,OFFSET(WatchbillMONTHLY!$A$37:$U$37,1,2))=IF(_xlfn.XLOOKUP($A19,INDIRECT("_"&amp;_xlfn.XLOOKUP(AZ$2,WatchbillMONTHLY!$A$37:$U$37,OFFSET(WatchbillMONTHLY!$A$37:$U$37,1,2))),INDIRECT("_"&amp;_xlfn.XLOOKUP(AZ$2,WatchbillMONTHLY!$A$37:$U$37,OFFSET(WatchbillMONTHLY!$A$37:$U$37,1,2))))=$A19,_xlfn.XLOOKUP(AZ$2,WatchbillMONTHLY!$A$37:$U$37,OFFSET(WatchbillMONTHLY!$A$37:$U$37,1,2)),FALSE),TRUE,FALSE)),
IF(_xlfn.XLOOKUP(AZ$2,WatchbillMONTHLY!$A$54:$U$54,OFFSET(WatchbillMONTHLY!$A$54:$U$54,1,2))=IF(_xlfn.XLOOKUP($A19,INDIRECT("_"&amp;_xlfn.XLOOKUP(AZ$2,WatchbillMONTHLY!$A$54:$U$54,OFFSET(WatchbillMONTHLY!$A$54:$U$54,1,2))),INDIRECT("_"&amp;_xlfn.XLOOKUP(AZ$2,WatchbillMONTHLY!$A$54:$U$54,OFFSET(WatchbillMONTHLY!$A$54:$U$54,1,2))))=$A19,_xlfn.XLOOKUP(AZ$2,WatchbillMONTHLY!$A$54:$U$54,OFFSET(WatchbillMONTHLY!$A$54:$U$54,1,2)),FALSE),TRUE,FALSE)),
IF(_xlfn.XLOOKUP(AZ$2,WatchbillMONTHLY!$A$71:$U$71,OFFSET(WatchbillMONTHLY!$A$71:$U$71,1,2))=IF(_xlfn.XLOOKUP($A19,INDIRECT("_"&amp;_xlfn.XLOOKUP(AZ$2,WatchbillMONTHLY!$A$71:$U$71,OFFSET(WatchbillMONTHLY!$A$71:$U$71,1,2))),INDIRECT("_"&amp;_xlfn.XLOOKUP(AZ$2,WatchbillMONTHLY!$A$71:$U$71,OFFSET(WatchbillMONTHLY!$A$71:$U$71,1,2))))=$A19,_xlfn.XLOOKUP(AZ$2,WatchbillMONTHLY!$A$71:$U$71,OFFSET(WatchbillMONTHLY!$A$71:$U$71,1,2)),FALSE),TRUE,FALSE)),
IF(_xlfn.XLOOKUP(AZ$2,WatchbillMONTHLY!$A$88:$U$88,OFFSET(WatchbillMONTHLY!$A$88:$U$88,1,2))=IF(_xlfn.XLOOKUP($A19,INDIRECT("_"&amp;_xlfn.XLOOKUP(AZ$2,WatchbillMONTHLY!$A$88:$U$88,OFFSET(WatchbillMONTHLY!$A$88:$U$88,1,2))),INDIRECT("_"&amp;_xlfn.XLOOKUP(AZ$2,WatchbillMONTHLY!$A$88:$U$88,OFFSET(WatchbillMONTHLY!$A$88:$U$88,1,2))))=$A19,_xlfn.XLOOKUP(AZ$2,WatchbillMONTHLY!$A$88:$U$88,OFFSET(WatchbillMONTHLY!$A$88:$U$88,1,2)),FALSE),TRUE,FALSE)),
FALSE),FALSE)</f>
        <v>0</v>
      </c>
      <c r="BA19" s="209" t="b" cm="1">
        <f t="array" aca="1" ref="BA19" ca="1">IF(AND($A19 &gt; 0, T19 &gt; 0,BA$2&lt;MiscFormulas!$A$5+1),
_xlfn.IFNA(
_xlfn.IFNA(
_xlfn.IFNA(
_xlfn.IFNA(
_xlfn.IFNA(
_xlfn.IFNA(
IF(_xlfn.XLOOKUP(BA$2,WatchbillMONTHLY!$A$3:$U$3,OFFSET(WatchbillMONTHLY!$A$3:$U$3,1,2))=IF(_xlfn.XLOOKUP($A19,INDIRECT("_"&amp;_xlfn.XLOOKUP(BA$2,WatchbillMONTHLY!$A$3:$U$3,OFFSET(WatchbillMONTHLY!$A$3:$U$3,1,2))),INDIRECT("_"&amp;_xlfn.XLOOKUP(BA$2,WatchbillMONTHLY!$A$3:$U$3,OFFSET(WatchbillMONTHLY!$A$3:$U$3,1,2))))=$A19,_xlfn.XLOOKUP(BA$2,WatchbillMONTHLY!$A$3:$U$3,OFFSET(WatchbillMONTHLY!$A$3:$U$3,1,2)),FALSE),TRUE,FALSE),
IF(_xlfn.XLOOKUP(BA$2,WatchbillMONTHLY!$A$20:$U$20,OFFSET(WatchbillMONTHLY!$A$20:$U$20,1,2))=IF(_xlfn.XLOOKUP($A19,INDIRECT("_"&amp;_xlfn.XLOOKUP(BA$2,WatchbillMONTHLY!$A$20:$U$20,OFFSET(WatchbillMONTHLY!$A$20:$U$20,1,2))),INDIRECT("_"&amp;_xlfn.XLOOKUP(BA$2,WatchbillMONTHLY!$A$20:$U$20,OFFSET(WatchbillMONTHLY!$A$20:$U$20,1,2))))=$A19,_xlfn.XLOOKUP(BA$2,WatchbillMONTHLY!$A$20:$U$20,OFFSET(WatchbillMONTHLY!$A$20:$U$20,1,2)),FALSE),TRUE,FALSE)),
IF(_xlfn.XLOOKUP(BA$2,WatchbillMONTHLY!$A$37:$U$37,OFFSET(WatchbillMONTHLY!$A$37:$U$37,1,2))=IF(_xlfn.XLOOKUP($A19,INDIRECT("_"&amp;_xlfn.XLOOKUP(BA$2,WatchbillMONTHLY!$A$37:$U$37,OFFSET(WatchbillMONTHLY!$A$37:$U$37,1,2))),INDIRECT("_"&amp;_xlfn.XLOOKUP(BA$2,WatchbillMONTHLY!$A$37:$U$37,OFFSET(WatchbillMONTHLY!$A$37:$U$37,1,2))))=$A19,_xlfn.XLOOKUP(BA$2,WatchbillMONTHLY!$A$37:$U$37,OFFSET(WatchbillMONTHLY!$A$37:$U$37,1,2)),FALSE),TRUE,FALSE)),
IF(_xlfn.XLOOKUP(BA$2,WatchbillMONTHLY!$A$54:$U$54,OFFSET(WatchbillMONTHLY!$A$54:$U$54,1,2))=IF(_xlfn.XLOOKUP($A19,INDIRECT("_"&amp;_xlfn.XLOOKUP(BA$2,WatchbillMONTHLY!$A$54:$U$54,OFFSET(WatchbillMONTHLY!$A$54:$U$54,1,2))),INDIRECT("_"&amp;_xlfn.XLOOKUP(BA$2,WatchbillMONTHLY!$A$54:$U$54,OFFSET(WatchbillMONTHLY!$A$54:$U$54,1,2))))=$A19,_xlfn.XLOOKUP(BA$2,WatchbillMONTHLY!$A$54:$U$54,OFFSET(WatchbillMONTHLY!$A$54:$U$54,1,2)),FALSE),TRUE,FALSE)),
IF(_xlfn.XLOOKUP(BA$2,WatchbillMONTHLY!$A$71:$U$71,OFFSET(WatchbillMONTHLY!$A$71:$U$71,1,2))=IF(_xlfn.XLOOKUP($A19,INDIRECT("_"&amp;_xlfn.XLOOKUP(BA$2,WatchbillMONTHLY!$A$71:$U$71,OFFSET(WatchbillMONTHLY!$A$71:$U$71,1,2))),INDIRECT("_"&amp;_xlfn.XLOOKUP(BA$2,WatchbillMONTHLY!$A$71:$U$71,OFFSET(WatchbillMONTHLY!$A$71:$U$71,1,2))))=$A19,_xlfn.XLOOKUP(BA$2,WatchbillMONTHLY!$A$71:$U$71,OFFSET(WatchbillMONTHLY!$A$71:$U$71,1,2)),FALSE),TRUE,FALSE)),
IF(_xlfn.XLOOKUP(BA$2,WatchbillMONTHLY!$A$88:$U$88,OFFSET(WatchbillMONTHLY!$A$88:$U$88,1,2))=IF(_xlfn.XLOOKUP($A19,INDIRECT("_"&amp;_xlfn.XLOOKUP(BA$2,WatchbillMONTHLY!$A$88:$U$88,OFFSET(WatchbillMONTHLY!$A$88:$U$88,1,2))),INDIRECT("_"&amp;_xlfn.XLOOKUP(BA$2,WatchbillMONTHLY!$A$88:$U$88,OFFSET(WatchbillMONTHLY!$A$88:$U$88,1,2))))=$A19,_xlfn.XLOOKUP(BA$2,WatchbillMONTHLY!$A$88:$U$88,OFFSET(WatchbillMONTHLY!$A$88:$U$88,1,2)),FALSE),TRUE,FALSE)),
FALSE),FALSE)</f>
        <v>0</v>
      </c>
      <c r="BB19" s="209" t="b" cm="1">
        <f t="array" aca="1" ref="BB19" ca="1">IF(AND($A19 &gt; 0, U19 &gt; 0,BB$2&lt;MiscFormulas!$A$5+1),
_xlfn.IFNA(
_xlfn.IFNA(
_xlfn.IFNA(
_xlfn.IFNA(
_xlfn.IFNA(
_xlfn.IFNA(
IF(_xlfn.XLOOKUP(BB$2,WatchbillMONTHLY!$A$3:$U$3,OFFSET(WatchbillMONTHLY!$A$3:$U$3,1,2))=IF(_xlfn.XLOOKUP($A19,INDIRECT("_"&amp;_xlfn.XLOOKUP(BB$2,WatchbillMONTHLY!$A$3:$U$3,OFFSET(WatchbillMONTHLY!$A$3:$U$3,1,2))),INDIRECT("_"&amp;_xlfn.XLOOKUP(BB$2,WatchbillMONTHLY!$A$3:$U$3,OFFSET(WatchbillMONTHLY!$A$3:$U$3,1,2))))=$A19,_xlfn.XLOOKUP(BB$2,WatchbillMONTHLY!$A$3:$U$3,OFFSET(WatchbillMONTHLY!$A$3:$U$3,1,2)),FALSE),TRUE,FALSE),
IF(_xlfn.XLOOKUP(BB$2,WatchbillMONTHLY!$A$20:$U$20,OFFSET(WatchbillMONTHLY!$A$20:$U$20,1,2))=IF(_xlfn.XLOOKUP($A19,INDIRECT("_"&amp;_xlfn.XLOOKUP(BB$2,WatchbillMONTHLY!$A$20:$U$20,OFFSET(WatchbillMONTHLY!$A$20:$U$20,1,2))),INDIRECT("_"&amp;_xlfn.XLOOKUP(BB$2,WatchbillMONTHLY!$A$20:$U$20,OFFSET(WatchbillMONTHLY!$A$20:$U$20,1,2))))=$A19,_xlfn.XLOOKUP(BB$2,WatchbillMONTHLY!$A$20:$U$20,OFFSET(WatchbillMONTHLY!$A$20:$U$20,1,2)),FALSE),TRUE,FALSE)),
IF(_xlfn.XLOOKUP(BB$2,WatchbillMONTHLY!$A$37:$U$37,OFFSET(WatchbillMONTHLY!$A$37:$U$37,1,2))=IF(_xlfn.XLOOKUP($A19,INDIRECT("_"&amp;_xlfn.XLOOKUP(BB$2,WatchbillMONTHLY!$A$37:$U$37,OFFSET(WatchbillMONTHLY!$A$37:$U$37,1,2))),INDIRECT("_"&amp;_xlfn.XLOOKUP(BB$2,WatchbillMONTHLY!$A$37:$U$37,OFFSET(WatchbillMONTHLY!$A$37:$U$37,1,2))))=$A19,_xlfn.XLOOKUP(BB$2,WatchbillMONTHLY!$A$37:$U$37,OFFSET(WatchbillMONTHLY!$A$37:$U$37,1,2)),FALSE),TRUE,FALSE)),
IF(_xlfn.XLOOKUP(BB$2,WatchbillMONTHLY!$A$54:$U$54,OFFSET(WatchbillMONTHLY!$A$54:$U$54,1,2))=IF(_xlfn.XLOOKUP($A19,INDIRECT("_"&amp;_xlfn.XLOOKUP(BB$2,WatchbillMONTHLY!$A$54:$U$54,OFFSET(WatchbillMONTHLY!$A$54:$U$54,1,2))),INDIRECT("_"&amp;_xlfn.XLOOKUP(BB$2,WatchbillMONTHLY!$A$54:$U$54,OFFSET(WatchbillMONTHLY!$A$54:$U$54,1,2))))=$A19,_xlfn.XLOOKUP(BB$2,WatchbillMONTHLY!$A$54:$U$54,OFFSET(WatchbillMONTHLY!$A$54:$U$54,1,2)),FALSE),TRUE,FALSE)),
IF(_xlfn.XLOOKUP(BB$2,WatchbillMONTHLY!$A$71:$U$71,OFFSET(WatchbillMONTHLY!$A$71:$U$71,1,2))=IF(_xlfn.XLOOKUP($A19,INDIRECT("_"&amp;_xlfn.XLOOKUP(BB$2,WatchbillMONTHLY!$A$71:$U$71,OFFSET(WatchbillMONTHLY!$A$71:$U$71,1,2))),INDIRECT("_"&amp;_xlfn.XLOOKUP(BB$2,WatchbillMONTHLY!$A$71:$U$71,OFFSET(WatchbillMONTHLY!$A$71:$U$71,1,2))))=$A19,_xlfn.XLOOKUP(BB$2,WatchbillMONTHLY!$A$71:$U$71,OFFSET(WatchbillMONTHLY!$A$71:$U$71,1,2)),FALSE),TRUE,FALSE)),
IF(_xlfn.XLOOKUP(BB$2,WatchbillMONTHLY!$A$88:$U$88,OFFSET(WatchbillMONTHLY!$A$88:$U$88,1,2))=IF(_xlfn.XLOOKUP($A19,INDIRECT("_"&amp;_xlfn.XLOOKUP(BB$2,WatchbillMONTHLY!$A$88:$U$88,OFFSET(WatchbillMONTHLY!$A$88:$U$88,1,2))),INDIRECT("_"&amp;_xlfn.XLOOKUP(BB$2,WatchbillMONTHLY!$A$88:$U$88,OFFSET(WatchbillMONTHLY!$A$88:$U$88,1,2))))=$A19,_xlfn.XLOOKUP(BB$2,WatchbillMONTHLY!$A$88:$U$88,OFFSET(WatchbillMONTHLY!$A$88:$U$88,1,2)),FALSE),TRUE,FALSE)),
FALSE),FALSE)</f>
        <v>0</v>
      </c>
      <c r="BC19" s="209" t="b" cm="1">
        <f t="array" aca="1" ref="BC19" ca="1">IF(AND($A19 &gt; 0, V19 &gt; 0,BC$2&lt;MiscFormulas!$A$5+1),
_xlfn.IFNA(
_xlfn.IFNA(
_xlfn.IFNA(
_xlfn.IFNA(
_xlfn.IFNA(
_xlfn.IFNA(
IF(_xlfn.XLOOKUP(BC$2,WatchbillMONTHLY!$A$3:$U$3,OFFSET(WatchbillMONTHLY!$A$3:$U$3,1,2))=IF(_xlfn.XLOOKUP($A19,INDIRECT("_"&amp;_xlfn.XLOOKUP(BC$2,WatchbillMONTHLY!$A$3:$U$3,OFFSET(WatchbillMONTHLY!$A$3:$U$3,1,2))),INDIRECT("_"&amp;_xlfn.XLOOKUP(BC$2,WatchbillMONTHLY!$A$3:$U$3,OFFSET(WatchbillMONTHLY!$A$3:$U$3,1,2))))=$A19,_xlfn.XLOOKUP(BC$2,WatchbillMONTHLY!$A$3:$U$3,OFFSET(WatchbillMONTHLY!$A$3:$U$3,1,2)),FALSE),TRUE,FALSE),
IF(_xlfn.XLOOKUP(BC$2,WatchbillMONTHLY!$A$20:$U$20,OFFSET(WatchbillMONTHLY!$A$20:$U$20,1,2))=IF(_xlfn.XLOOKUP($A19,INDIRECT("_"&amp;_xlfn.XLOOKUP(BC$2,WatchbillMONTHLY!$A$20:$U$20,OFFSET(WatchbillMONTHLY!$A$20:$U$20,1,2))),INDIRECT("_"&amp;_xlfn.XLOOKUP(BC$2,WatchbillMONTHLY!$A$20:$U$20,OFFSET(WatchbillMONTHLY!$A$20:$U$20,1,2))))=$A19,_xlfn.XLOOKUP(BC$2,WatchbillMONTHLY!$A$20:$U$20,OFFSET(WatchbillMONTHLY!$A$20:$U$20,1,2)),FALSE),TRUE,FALSE)),
IF(_xlfn.XLOOKUP(BC$2,WatchbillMONTHLY!$A$37:$U$37,OFFSET(WatchbillMONTHLY!$A$37:$U$37,1,2))=IF(_xlfn.XLOOKUP($A19,INDIRECT("_"&amp;_xlfn.XLOOKUP(BC$2,WatchbillMONTHLY!$A$37:$U$37,OFFSET(WatchbillMONTHLY!$A$37:$U$37,1,2))),INDIRECT("_"&amp;_xlfn.XLOOKUP(BC$2,WatchbillMONTHLY!$A$37:$U$37,OFFSET(WatchbillMONTHLY!$A$37:$U$37,1,2))))=$A19,_xlfn.XLOOKUP(BC$2,WatchbillMONTHLY!$A$37:$U$37,OFFSET(WatchbillMONTHLY!$A$37:$U$37,1,2)),FALSE),TRUE,FALSE)),
IF(_xlfn.XLOOKUP(BC$2,WatchbillMONTHLY!$A$54:$U$54,OFFSET(WatchbillMONTHLY!$A$54:$U$54,1,2))=IF(_xlfn.XLOOKUP($A19,INDIRECT("_"&amp;_xlfn.XLOOKUP(BC$2,WatchbillMONTHLY!$A$54:$U$54,OFFSET(WatchbillMONTHLY!$A$54:$U$54,1,2))),INDIRECT("_"&amp;_xlfn.XLOOKUP(BC$2,WatchbillMONTHLY!$A$54:$U$54,OFFSET(WatchbillMONTHLY!$A$54:$U$54,1,2))))=$A19,_xlfn.XLOOKUP(BC$2,WatchbillMONTHLY!$A$54:$U$54,OFFSET(WatchbillMONTHLY!$A$54:$U$54,1,2)),FALSE),TRUE,FALSE)),
IF(_xlfn.XLOOKUP(BC$2,WatchbillMONTHLY!$A$71:$U$71,OFFSET(WatchbillMONTHLY!$A$71:$U$71,1,2))=IF(_xlfn.XLOOKUP($A19,INDIRECT("_"&amp;_xlfn.XLOOKUP(BC$2,WatchbillMONTHLY!$A$71:$U$71,OFFSET(WatchbillMONTHLY!$A$71:$U$71,1,2))),INDIRECT("_"&amp;_xlfn.XLOOKUP(BC$2,WatchbillMONTHLY!$A$71:$U$71,OFFSET(WatchbillMONTHLY!$A$71:$U$71,1,2))))=$A19,_xlfn.XLOOKUP(BC$2,WatchbillMONTHLY!$A$71:$U$71,OFFSET(WatchbillMONTHLY!$A$71:$U$71,1,2)),FALSE),TRUE,FALSE)),
IF(_xlfn.XLOOKUP(BC$2,WatchbillMONTHLY!$A$88:$U$88,OFFSET(WatchbillMONTHLY!$A$88:$U$88,1,2))=IF(_xlfn.XLOOKUP($A19,INDIRECT("_"&amp;_xlfn.XLOOKUP(BC$2,WatchbillMONTHLY!$A$88:$U$88,OFFSET(WatchbillMONTHLY!$A$88:$U$88,1,2))),INDIRECT("_"&amp;_xlfn.XLOOKUP(BC$2,WatchbillMONTHLY!$A$88:$U$88,OFFSET(WatchbillMONTHLY!$A$88:$U$88,1,2))))=$A19,_xlfn.XLOOKUP(BC$2,WatchbillMONTHLY!$A$88:$U$88,OFFSET(WatchbillMONTHLY!$A$88:$U$88,1,2)),FALSE),TRUE,FALSE)),
FALSE),FALSE)</f>
        <v>0</v>
      </c>
      <c r="BD19" s="209" t="b" cm="1">
        <f t="array" aca="1" ref="BD19" ca="1">IF(AND($A19 &gt; 0, W19 &gt; 0,BD$2&lt;MiscFormulas!$A$5+1),
_xlfn.IFNA(
_xlfn.IFNA(
_xlfn.IFNA(
_xlfn.IFNA(
_xlfn.IFNA(
_xlfn.IFNA(
IF(_xlfn.XLOOKUP(BD$2,WatchbillMONTHLY!$A$3:$U$3,OFFSET(WatchbillMONTHLY!$A$3:$U$3,1,2))=IF(_xlfn.XLOOKUP($A19,INDIRECT("_"&amp;_xlfn.XLOOKUP(BD$2,WatchbillMONTHLY!$A$3:$U$3,OFFSET(WatchbillMONTHLY!$A$3:$U$3,1,2))),INDIRECT("_"&amp;_xlfn.XLOOKUP(BD$2,WatchbillMONTHLY!$A$3:$U$3,OFFSET(WatchbillMONTHLY!$A$3:$U$3,1,2))))=$A19,_xlfn.XLOOKUP(BD$2,WatchbillMONTHLY!$A$3:$U$3,OFFSET(WatchbillMONTHLY!$A$3:$U$3,1,2)),FALSE),TRUE,FALSE),
IF(_xlfn.XLOOKUP(BD$2,WatchbillMONTHLY!$A$20:$U$20,OFFSET(WatchbillMONTHLY!$A$20:$U$20,1,2))=IF(_xlfn.XLOOKUP($A19,INDIRECT("_"&amp;_xlfn.XLOOKUP(BD$2,WatchbillMONTHLY!$A$20:$U$20,OFFSET(WatchbillMONTHLY!$A$20:$U$20,1,2))),INDIRECT("_"&amp;_xlfn.XLOOKUP(BD$2,WatchbillMONTHLY!$A$20:$U$20,OFFSET(WatchbillMONTHLY!$A$20:$U$20,1,2))))=$A19,_xlfn.XLOOKUP(BD$2,WatchbillMONTHLY!$A$20:$U$20,OFFSET(WatchbillMONTHLY!$A$20:$U$20,1,2)),FALSE),TRUE,FALSE)),
IF(_xlfn.XLOOKUP(BD$2,WatchbillMONTHLY!$A$37:$U$37,OFFSET(WatchbillMONTHLY!$A$37:$U$37,1,2))=IF(_xlfn.XLOOKUP($A19,INDIRECT("_"&amp;_xlfn.XLOOKUP(BD$2,WatchbillMONTHLY!$A$37:$U$37,OFFSET(WatchbillMONTHLY!$A$37:$U$37,1,2))),INDIRECT("_"&amp;_xlfn.XLOOKUP(BD$2,WatchbillMONTHLY!$A$37:$U$37,OFFSET(WatchbillMONTHLY!$A$37:$U$37,1,2))))=$A19,_xlfn.XLOOKUP(BD$2,WatchbillMONTHLY!$A$37:$U$37,OFFSET(WatchbillMONTHLY!$A$37:$U$37,1,2)),FALSE),TRUE,FALSE)),
IF(_xlfn.XLOOKUP(BD$2,WatchbillMONTHLY!$A$54:$U$54,OFFSET(WatchbillMONTHLY!$A$54:$U$54,1,2))=IF(_xlfn.XLOOKUP($A19,INDIRECT("_"&amp;_xlfn.XLOOKUP(BD$2,WatchbillMONTHLY!$A$54:$U$54,OFFSET(WatchbillMONTHLY!$A$54:$U$54,1,2))),INDIRECT("_"&amp;_xlfn.XLOOKUP(BD$2,WatchbillMONTHLY!$A$54:$U$54,OFFSET(WatchbillMONTHLY!$A$54:$U$54,1,2))))=$A19,_xlfn.XLOOKUP(BD$2,WatchbillMONTHLY!$A$54:$U$54,OFFSET(WatchbillMONTHLY!$A$54:$U$54,1,2)),FALSE),TRUE,FALSE)),
IF(_xlfn.XLOOKUP(BD$2,WatchbillMONTHLY!$A$71:$U$71,OFFSET(WatchbillMONTHLY!$A$71:$U$71,1,2))=IF(_xlfn.XLOOKUP($A19,INDIRECT("_"&amp;_xlfn.XLOOKUP(BD$2,WatchbillMONTHLY!$A$71:$U$71,OFFSET(WatchbillMONTHLY!$A$71:$U$71,1,2))),INDIRECT("_"&amp;_xlfn.XLOOKUP(BD$2,WatchbillMONTHLY!$A$71:$U$71,OFFSET(WatchbillMONTHLY!$A$71:$U$71,1,2))))=$A19,_xlfn.XLOOKUP(BD$2,WatchbillMONTHLY!$A$71:$U$71,OFFSET(WatchbillMONTHLY!$A$71:$U$71,1,2)),FALSE),TRUE,FALSE)),
IF(_xlfn.XLOOKUP(BD$2,WatchbillMONTHLY!$A$88:$U$88,OFFSET(WatchbillMONTHLY!$A$88:$U$88,1,2))=IF(_xlfn.XLOOKUP($A19,INDIRECT("_"&amp;_xlfn.XLOOKUP(BD$2,WatchbillMONTHLY!$A$88:$U$88,OFFSET(WatchbillMONTHLY!$A$88:$U$88,1,2))),INDIRECT("_"&amp;_xlfn.XLOOKUP(BD$2,WatchbillMONTHLY!$A$88:$U$88,OFFSET(WatchbillMONTHLY!$A$88:$U$88,1,2))))=$A19,_xlfn.XLOOKUP(BD$2,WatchbillMONTHLY!$A$88:$U$88,OFFSET(WatchbillMONTHLY!$A$88:$U$88,1,2)),FALSE),TRUE,FALSE)),
FALSE),FALSE)</f>
        <v>0</v>
      </c>
      <c r="BE19" s="209" t="b" cm="1">
        <f t="array" aca="1" ref="BE19" ca="1">IF(AND($A19 &gt; 0, X19 &gt; 0,BE$2&lt;MiscFormulas!$A$5+1),
_xlfn.IFNA(
_xlfn.IFNA(
_xlfn.IFNA(
_xlfn.IFNA(
_xlfn.IFNA(
_xlfn.IFNA(
IF(_xlfn.XLOOKUP(BE$2,WatchbillMONTHLY!$A$3:$U$3,OFFSET(WatchbillMONTHLY!$A$3:$U$3,1,2))=IF(_xlfn.XLOOKUP($A19,INDIRECT("_"&amp;_xlfn.XLOOKUP(BE$2,WatchbillMONTHLY!$A$3:$U$3,OFFSET(WatchbillMONTHLY!$A$3:$U$3,1,2))),INDIRECT("_"&amp;_xlfn.XLOOKUP(BE$2,WatchbillMONTHLY!$A$3:$U$3,OFFSET(WatchbillMONTHLY!$A$3:$U$3,1,2))))=$A19,_xlfn.XLOOKUP(BE$2,WatchbillMONTHLY!$A$3:$U$3,OFFSET(WatchbillMONTHLY!$A$3:$U$3,1,2)),FALSE),TRUE,FALSE),
IF(_xlfn.XLOOKUP(BE$2,WatchbillMONTHLY!$A$20:$U$20,OFFSET(WatchbillMONTHLY!$A$20:$U$20,1,2))=IF(_xlfn.XLOOKUP($A19,INDIRECT("_"&amp;_xlfn.XLOOKUP(BE$2,WatchbillMONTHLY!$A$20:$U$20,OFFSET(WatchbillMONTHLY!$A$20:$U$20,1,2))),INDIRECT("_"&amp;_xlfn.XLOOKUP(BE$2,WatchbillMONTHLY!$A$20:$U$20,OFFSET(WatchbillMONTHLY!$A$20:$U$20,1,2))))=$A19,_xlfn.XLOOKUP(BE$2,WatchbillMONTHLY!$A$20:$U$20,OFFSET(WatchbillMONTHLY!$A$20:$U$20,1,2)),FALSE),TRUE,FALSE)),
IF(_xlfn.XLOOKUP(BE$2,WatchbillMONTHLY!$A$37:$U$37,OFFSET(WatchbillMONTHLY!$A$37:$U$37,1,2))=IF(_xlfn.XLOOKUP($A19,INDIRECT("_"&amp;_xlfn.XLOOKUP(BE$2,WatchbillMONTHLY!$A$37:$U$37,OFFSET(WatchbillMONTHLY!$A$37:$U$37,1,2))),INDIRECT("_"&amp;_xlfn.XLOOKUP(BE$2,WatchbillMONTHLY!$A$37:$U$37,OFFSET(WatchbillMONTHLY!$A$37:$U$37,1,2))))=$A19,_xlfn.XLOOKUP(BE$2,WatchbillMONTHLY!$A$37:$U$37,OFFSET(WatchbillMONTHLY!$A$37:$U$37,1,2)),FALSE),TRUE,FALSE)),
IF(_xlfn.XLOOKUP(BE$2,WatchbillMONTHLY!$A$54:$U$54,OFFSET(WatchbillMONTHLY!$A$54:$U$54,1,2))=IF(_xlfn.XLOOKUP($A19,INDIRECT("_"&amp;_xlfn.XLOOKUP(BE$2,WatchbillMONTHLY!$A$54:$U$54,OFFSET(WatchbillMONTHLY!$A$54:$U$54,1,2))),INDIRECT("_"&amp;_xlfn.XLOOKUP(BE$2,WatchbillMONTHLY!$A$54:$U$54,OFFSET(WatchbillMONTHLY!$A$54:$U$54,1,2))))=$A19,_xlfn.XLOOKUP(BE$2,WatchbillMONTHLY!$A$54:$U$54,OFFSET(WatchbillMONTHLY!$A$54:$U$54,1,2)),FALSE),TRUE,FALSE)),
IF(_xlfn.XLOOKUP(BE$2,WatchbillMONTHLY!$A$71:$U$71,OFFSET(WatchbillMONTHLY!$A$71:$U$71,1,2))=IF(_xlfn.XLOOKUP($A19,INDIRECT("_"&amp;_xlfn.XLOOKUP(BE$2,WatchbillMONTHLY!$A$71:$U$71,OFFSET(WatchbillMONTHLY!$A$71:$U$71,1,2))),INDIRECT("_"&amp;_xlfn.XLOOKUP(BE$2,WatchbillMONTHLY!$A$71:$U$71,OFFSET(WatchbillMONTHLY!$A$71:$U$71,1,2))))=$A19,_xlfn.XLOOKUP(BE$2,WatchbillMONTHLY!$A$71:$U$71,OFFSET(WatchbillMONTHLY!$A$71:$U$71,1,2)),FALSE),TRUE,FALSE)),
IF(_xlfn.XLOOKUP(BE$2,WatchbillMONTHLY!$A$88:$U$88,OFFSET(WatchbillMONTHLY!$A$88:$U$88,1,2))=IF(_xlfn.XLOOKUP($A19,INDIRECT("_"&amp;_xlfn.XLOOKUP(BE$2,WatchbillMONTHLY!$A$88:$U$88,OFFSET(WatchbillMONTHLY!$A$88:$U$88,1,2))),INDIRECT("_"&amp;_xlfn.XLOOKUP(BE$2,WatchbillMONTHLY!$A$88:$U$88,OFFSET(WatchbillMONTHLY!$A$88:$U$88,1,2))))=$A19,_xlfn.XLOOKUP(BE$2,WatchbillMONTHLY!$A$88:$U$88,OFFSET(WatchbillMONTHLY!$A$88:$U$88,1,2)),FALSE),TRUE,FALSE)),
FALSE),FALSE)</f>
        <v>0</v>
      </c>
      <c r="BF19" s="209" t="b" cm="1">
        <f t="array" aca="1" ref="BF19" ca="1">IF(AND($A19 &gt; 0, Y19 &gt; 0,BF$2&lt;MiscFormulas!$A$5+1),
_xlfn.IFNA(
_xlfn.IFNA(
_xlfn.IFNA(
_xlfn.IFNA(
_xlfn.IFNA(
_xlfn.IFNA(
IF(_xlfn.XLOOKUP(BF$2,WatchbillMONTHLY!$A$3:$U$3,OFFSET(WatchbillMONTHLY!$A$3:$U$3,1,2))=IF(_xlfn.XLOOKUP($A19,INDIRECT("_"&amp;_xlfn.XLOOKUP(BF$2,WatchbillMONTHLY!$A$3:$U$3,OFFSET(WatchbillMONTHLY!$A$3:$U$3,1,2))),INDIRECT("_"&amp;_xlfn.XLOOKUP(BF$2,WatchbillMONTHLY!$A$3:$U$3,OFFSET(WatchbillMONTHLY!$A$3:$U$3,1,2))))=$A19,_xlfn.XLOOKUP(BF$2,WatchbillMONTHLY!$A$3:$U$3,OFFSET(WatchbillMONTHLY!$A$3:$U$3,1,2)),FALSE),TRUE,FALSE),
IF(_xlfn.XLOOKUP(BF$2,WatchbillMONTHLY!$A$20:$U$20,OFFSET(WatchbillMONTHLY!$A$20:$U$20,1,2))=IF(_xlfn.XLOOKUP($A19,INDIRECT("_"&amp;_xlfn.XLOOKUP(BF$2,WatchbillMONTHLY!$A$20:$U$20,OFFSET(WatchbillMONTHLY!$A$20:$U$20,1,2))),INDIRECT("_"&amp;_xlfn.XLOOKUP(BF$2,WatchbillMONTHLY!$A$20:$U$20,OFFSET(WatchbillMONTHLY!$A$20:$U$20,1,2))))=$A19,_xlfn.XLOOKUP(BF$2,WatchbillMONTHLY!$A$20:$U$20,OFFSET(WatchbillMONTHLY!$A$20:$U$20,1,2)),FALSE),TRUE,FALSE)),
IF(_xlfn.XLOOKUP(BF$2,WatchbillMONTHLY!$A$37:$U$37,OFFSET(WatchbillMONTHLY!$A$37:$U$37,1,2))=IF(_xlfn.XLOOKUP($A19,INDIRECT("_"&amp;_xlfn.XLOOKUP(BF$2,WatchbillMONTHLY!$A$37:$U$37,OFFSET(WatchbillMONTHLY!$A$37:$U$37,1,2))),INDIRECT("_"&amp;_xlfn.XLOOKUP(BF$2,WatchbillMONTHLY!$A$37:$U$37,OFFSET(WatchbillMONTHLY!$A$37:$U$37,1,2))))=$A19,_xlfn.XLOOKUP(BF$2,WatchbillMONTHLY!$A$37:$U$37,OFFSET(WatchbillMONTHLY!$A$37:$U$37,1,2)),FALSE),TRUE,FALSE)),
IF(_xlfn.XLOOKUP(BF$2,WatchbillMONTHLY!$A$54:$U$54,OFFSET(WatchbillMONTHLY!$A$54:$U$54,1,2))=IF(_xlfn.XLOOKUP($A19,INDIRECT("_"&amp;_xlfn.XLOOKUP(BF$2,WatchbillMONTHLY!$A$54:$U$54,OFFSET(WatchbillMONTHLY!$A$54:$U$54,1,2))),INDIRECT("_"&amp;_xlfn.XLOOKUP(BF$2,WatchbillMONTHLY!$A$54:$U$54,OFFSET(WatchbillMONTHLY!$A$54:$U$54,1,2))))=$A19,_xlfn.XLOOKUP(BF$2,WatchbillMONTHLY!$A$54:$U$54,OFFSET(WatchbillMONTHLY!$A$54:$U$54,1,2)),FALSE),TRUE,FALSE)),
IF(_xlfn.XLOOKUP(BF$2,WatchbillMONTHLY!$A$71:$U$71,OFFSET(WatchbillMONTHLY!$A$71:$U$71,1,2))=IF(_xlfn.XLOOKUP($A19,INDIRECT("_"&amp;_xlfn.XLOOKUP(BF$2,WatchbillMONTHLY!$A$71:$U$71,OFFSET(WatchbillMONTHLY!$A$71:$U$71,1,2))),INDIRECT("_"&amp;_xlfn.XLOOKUP(BF$2,WatchbillMONTHLY!$A$71:$U$71,OFFSET(WatchbillMONTHLY!$A$71:$U$71,1,2))))=$A19,_xlfn.XLOOKUP(BF$2,WatchbillMONTHLY!$A$71:$U$71,OFFSET(WatchbillMONTHLY!$A$71:$U$71,1,2)),FALSE),TRUE,FALSE)),
IF(_xlfn.XLOOKUP(BF$2,WatchbillMONTHLY!$A$88:$U$88,OFFSET(WatchbillMONTHLY!$A$88:$U$88,1,2))=IF(_xlfn.XLOOKUP($A19,INDIRECT("_"&amp;_xlfn.XLOOKUP(BF$2,WatchbillMONTHLY!$A$88:$U$88,OFFSET(WatchbillMONTHLY!$A$88:$U$88,1,2))),INDIRECT("_"&amp;_xlfn.XLOOKUP(BF$2,WatchbillMONTHLY!$A$88:$U$88,OFFSET(WatchbillMONTHLY!$A$88:$U$88,1,2))))=$A19,_xlfn.XLOOKUP(BF$2,WatchbillMONTHLY!$A$88:$U$88,OFFSET(WatchbillMONTHLY!$A$88:$U$88,1,2)),FALSE),TRUE,FALSE)),
FALSE),FALSE)</f>
        <v>0</v>
      </c>
      <c r="BG19" s="209" t="b" cm="1">
        <f t="array" aca="1" ref="BG19" ca="1">IF(AND($A19 &gt; 0, Z19 &gt; 0,BG$2&lt;MiscFormulas!$A$5+1),
_xlfn.IFNA(
_xlfn.IFNA(
_xlfn.IFNA(
_xlfn.IFNA(
_xlfn.IFNA(
_xlfn.IFNA(
IF(_xlfn.XLOOKUP(BG$2,WatchbillMONTHLY!$A$3:$U$3,OFFSET(WatchbillMONTHLY!$A$3:$U$3,1,2))=IF(_xlfn.XLOOKUP($A19,INDIRECT("_"&amp;_xlfn.XLOOKUP(BG$2,WatchbillMONTHLY!$A$3:$U$3,OFFSET(WatchbillMONTHLY!$A$3:$U$3,1,2))),INDIRECT("_"&amp;_xlfn.XLOOKUP(BG$2,WatchbillMONTHLY!$A$3:$U$3,OFFSET(WatchbillMONTHLY!$A$3:$U$3,1,2))))=$A19,_xlfn.XLOOKUP(BG$2,WatchbillMONTHLY!$A$3:$U$3,OFFSET(WatchbillMONTHLY!$A$3:$U$3,1,2)),FALSE),TRUE,FALSE),
IF(_xlfn.XLOOKUP(BG$2,WatchbillMONTHLY!$A$20:$U$20,OFFSET(WatchbillMONTHLY!$A$20:$U$20,1,2))=IF(_xlfn.XLOOKUP($A19,INDIRECT("_"&amp;_xlfn.XLOOKUP(BG$2,WatchbillMONTHLY!$A$20:$U$20,OFFSET(WatchbillMONTHLY!$A$20:$U$20,1,2))),INDIRECT("_"&amp;_xlfn.XLOOKUP(BG$2,WatchbillMONTHLY!$A$20:$U$20,OFFSET(WatchbillMONTHLY!$A$20:$U$20,1,2))))=$A19,_xlfn.XLOOKUP(BG$2,WatchbillMONTHLY!$A$20:$U$20,OFFSET(WatchbillMONTHLY!$A$20:$U$20,1,2)),FALSE),TRUE,FALSE)),
IF(_xlfn.XLOOKUP(BG$2,WatchbillMONTHLY!$A$37:$U$37,OFFSET(WatchbillMONTHLY!$A$37:$U$37,1,2))=IF(_xlfn.XLOOKUP($A19,INDIRECT("_"&amp;_xlfn.XLOOKUP(BG$2,WatchbillMONTHLY!$A$37:$U$37,OFFSET(WatchbillMONTHLY!$A$37:$U$37,1,2))),INDIRECT("_"&amp;_xlfn.XLOOKUP(BG$2,WatchbillMONTHLY!$A$37:$U$37,OFFSET(WatchbillMONTHLY!$A$37:$U$37,1,2))))=$A19,_xlfn.XLOOKUP(BG$2,WatchbillMONTHLY!$A$37:$U$37,OFFSET(WatchbillMONTHLY!$A$37:$U$37,1,2)),FALSE),TRUE,FALSE)),
IF(_xlfn.XLOOKUP(BG$2,WatchbillMONTHLY!$A$54:$U$54,OFFSET(WatchbillMONTHLY!$A$54:$U$54,1,2))=IF(_xlfn.XLOOKUP($A19,INDIRECT("_"&amp;_xlfn.XLOOKUP(BG$2,WatchbillMONTHLY!$A$54:$U$54,OFFSET(WatchbillMONTHLY!$A$54:$U$54,1,2))),INDIRECT("_"&amp;_xlfn.XLOOKUP(BG$2,WatchbillMONTHLY!$A$54:$U$54,OFFSET(WatchbillMONTHLY!$A$54:$U$54,1,2))))=$A19,_xlfn.XLOOKUP(BG$2,WatchbillMONTHLY!$A$54:$U$54,OFFSET(WatchbillMONTHLY!$A$54:$U$54,1,2)),FALSE),TRUE,FALSE)),
IF(_xlfn.XLOOKUP(BG$2,WatchbillMONTHLY!$A$71:$U$71,OFFSET(WatchbillMONTHLY!$A$71:$U$71,1,2))=IF(_xlfn.XLOOKUP($A19,INDIRECT("_"&amp;_xlfn.XLOOKUP(BG$2,WatchbillMONTHLY!$A$71:$U$71,OFFSET(WatchbillMONTHLY!$A$71:$U$71,1,2))),INDIRECT("_"&amp;_xlfn.XLOOKUP(BG$2,WatchbillMONTHLY!$A$71:$U$71,OFFSET(WatchbillMONTHLY!$A$71:$U$71,1,2))))=$A19,_xlfn.XLOOKUP(BG$2,WatchbillMONTHLY!$A$71:$U$71,OFFSET(WatchbillMONTHLY!$A$71:$U$71,1,2)),FALSE),TRUE,FALSE)),
IF(_xlfn.XLOOKUP(BG$2,WatchbillMONTHLY!$A$88:$U$88,OFFSET(WatchbillMONTHLY!$A$88:$U$88,1,2))=IF(_xlfn.XLOOKUP($A19,INDIRECT("_"&amp;_xlfn.XLOOKUP(BG$2,WatchbillMONTHLY!$A$88:$U$88,OFFSET(WatchbillMONTHLY!$A$88:$U$88,1,2))),INDIRECT("_"&amp;_xlfn.XLOOKUP(BG$2,WatchbillMONTHLY!$A$88:$U$88,OFFSET(WatchbillMONTHLY!$A$88:$U$88,1,2))))=$A19,_xlfn.XLOOKUP(BG$2,WatchbillMONTHLY!$A$88:$U$88,OFFSET(WatchbillMONTHLY!$A$88:$U$88,1,2)),FALSE),TRUE,FALSE)),
FALSE),FALSE)</f>
        <v>0</v>
      </c>
      <c r="BH19" s="209" t="b" cm="1">
        <f t="array" aca="1" ref="BH19" ca="1">IF(AND($A19 &gt; 0, AA19 &gt; 0,BH$2&lt;MiscFormulas!$A$5+1),
_xlfn.IFNA(
_xlfn.IFNA(
_xlfn.IFNA(
_xlfn.IFNA(
_xlfn.IFNA(
_xlfn.IFNA(
IF(_xlfn.XLOOKUP(BH$2,WatchbillMONTHLY!$A$3:$U$3,OFFSET(WatchbillMONTHLY!$A$3:$U$3,1,2))=IF(_xlfn.XLOOKUP($A19,INDIRECT("_"&amp;_xlfn.XLOOKUP(BH$2,WatchbillMONTHLY!$A$3:$U$3,OFFSET(WatchbillMONTHLY!$A$3:$U$3,1,2))),INDIRECT("_"&amp;_xlfn.XLOOKUP(BH$2,WatchbillMONTHLY!$A$3:$U$3,OFFSET(WatchbillMONTHLY!$A$3:$U$3,1,2))))=$A19,_xlfn.XLOOKUP(BH$2,WatchbillMONTHLY!$A$3:$U$3,OFFSET(WatchbillMONTHLY!$A$3:$U$3,1,2)),FALSE),TRUE,FALSE),
IF(_xlfn.XLOOKUP(BH$2,WatchbillMONTHLY!$A$20:$U$20,OFFSET(WatchbillMONTHLY!$A$20:$U$20,1,2))=IF(_xlfn.XLOOKUP($A19,INDIRECT("_"&amp;_xlfn.XLOOKUP(BH$2,WatchbillMONTHLY!$A$20:$U$20,OFFSET(WatchbillMONTHLY!$A$20:$U$20,1,2))),INDIRECT("_"&amp;_xlfn.XLOOKUP(BH$2,WatchbillMONTHLY!$A$20:$U$20,OFFSET(WatchbillMONTHLY!$A$20:$U$20,1,2))))=$A19,_xlfn.XLOOKUP(BH$2,WatchbillMONTHLY!$A$20:$U$20,OFFSET(WatchbillMONTHLY!$A$20:$U$20,1,2)),FALSE),TRUE,FALSE)),
IF(_xlfn.XLOOKUP(BH$2,WatchbillMONTHLY!$A$37:$U$37,OFFSET(WatchbillMONTHLY!$A$37:$U$37,1,2))=IF(_xlfn.XLOOKUP($A19,INDIRECT("_"&amp;_xlfn.XLOOKUP(BH$2,WatchbillMONTHLY!$A$37:$U$37,OFFSET(WatchbillMONTHLY!$A$37:$U$37,1,2))),INDIRECT("_"&amp;_xlfn.XLOOKUP(BH$2,WatchbillMONTHLY!$A$37:$U$37,OFFSET(WatchbillMONTHLY!$A$37:$U$37,1,2))))=$A19,_xlfn.XLOOKUP(BH$2,WatchbillMONTHLY!$A$37:$U$37,OFFSET(WatchbillMONTHLY!$A$37:$U$37,1,2)),FALSE),TRUE,FALSE)),
IF(_xlfn.XLOOKUP(BH$2,WatchbillMONTHLY!$A$54:$U$54,OFFSET(WatchbillMONTHLY!$A$54:$U$54,1,2))=IF(_xlfn.XLOOKUP($A19,INDIRECT("_"&amp;_xlfn.XLOOKUP(BH$2,WatchbillMONTHLY!$A$54:$U$54,OFFSET(WatchbillMONTHLY!$A$54:$U$54,1,2))),INDIRECT("_"&amp;_xlfn.XLOOKUP(BH$2,WatchbillMONTHLY!$A$54:$U$54,OFFSET(WatchbillMONTHLY!$A$54:$U$54,1,2))))=$A19,_xlfn.XLOOKUP(BH$2,WatchbillMONTHLY!$A$54:$U$54,OFFSET(WatchbillMONTHLY!$A$54:$U$54,1,2)),FALSE),TRUE,FALSE)),
IF(_xlfn.XLOOKUP(BH$2,WatchbillMONTHLY!$A$71:$U$71,OFFSET(WatchbillMONTHLY!$A$71:$U$71,1,2))=IF(_xlfn.XLOOKUP($A19,INDIRECT("_"&amp;_xlfn.XLOOKUP(BH$2,WatchbillMONTHLY!$A$71:$U$71,OFFSET(WatchbillMONTHLY!$A$71:$U$71,1,2))),INDIRECT("_"&amp;_xlfn.XLOOKUP(BH$2,WatchbillMONTHLY!$A$71:$U$71,OFFSET(WatchbillMONTHLY!$A$71:$U$71,1,2))))=$A19,_xlfn.XLOOKUP(BH$2,WatchbillMONTHLY!$A$71:$U$71,OFFSET(WatchbillMONTHLY!$A$71:$U$71,1,2)),FALSE),TRUE,FALSE)),
IF(_xlfn.XLOOKUP(BH$2,WatchbillMONTHLY!$A$88:$U$88,OFFSET(WatchbillMONTHLY!$A$88:$U$88,1,2))=IF(_xlfn.XLOOKUP($A19,INDIRECT("_"&amp;_xlfn.XLOOKUP(BH$2,WatchbillMONTHLY!$A$88:$U$88,OFFSET(WatchbillMONTHLY!$A$88:$U$88,1,2))),INDIRECT("_"&amp;_xlfn.XLOOKUP(BH$2,WatchbillMONTHLY!$A$88:$U$88,OFFSET(WatchbillMONTHLY!$A$88:$U$88,1,2))))=$A19,_xlfn.XLOOKUP(BH$2,WatchbillMONTHLY!$A$88:$U$88,OFFSET(WatchbillMONTHLY!$A$88:$U$88,1,2)),FALSE),TRUE,FALSE)),
FALSE),FALSE)</f>
        <v>0</v>
      </c>
      <c r="BI19" s="209" t="b" cm="1">
        <f t="array" aca="1" ref="BI19" ca="1">IF(AND($A19 &gt; 0, AB19 &gt; 0,BI$2&lt;MiscFormulas!$A$5+1),
_xlfn.IFNA(
_xlfn.IFNA(
_xlfn.IFNA(
_xlfn.IFNA(
_xlfn.IFNA(
_xlfn.IFNA(
IF(_xlfn.XLOOKUP(BI$2,WatchbillMONTHLY!$A$3:$U$3,OFFSET(WatchbillMONTHLY!$A$3:$U$3,1,2))=IF(_xlfn.XLOOKUP($A19,INDIRECT("_"&amp;_xlfn.XLOOKUP(BI$2,WatchbillMONTHLY!$A$3:$U$3,OFFSET(WatchbillMONTHLY!$A$3:$U$3,1,2))),INDIRECT("_"&amp;_xlfn.XLOOKUP(BI$2,WatchbillMONTHLY!$A$3:$U$3,OFFSET(WatchbillMONTHLY!$A$3:$U$3,1,2))))=$A19,_xlfn.XLOOKUP(BI$2,WatchbillMONTHLY!$A$3:$U$3,OFFSET(WatchbillMONTHLY!$A$3:$U$3,1,2)),FALSE),TRUE,FALSE),
IF(_xlfn.XLOOKUP(BI$2,WatchbillMONTHLY!$A$20:$U$20,OFFSET(WatchbillMONTHLY!$A$20:$U$20,1,2))=IF(_xlfn.XLOOKUP($A19,INDIRECT("_"&amp;_xlfn.XLOOKUP(BI$2,WatchbillMONTHLY!$A$20:$U$20,OFFSET(WatchbillMONTHLY!$A$20:$U$20,1,2))),INDIRECT("_"&amp;_xlfn.XLOOKUP(BI$2,WatchbillMONTHLY!$A$20:$U$20,OFFSET(WatchbillMONTHLY!$A$20:$U$20,1,2))))=$A19,_xlfn.XLOOKUP(BI$2,WatchbillMONTHLY!$A$20:$U$20,OFFSET(WatchbillMONTHLY!$A$20:$U$20,1,2)),FALSE),TRUE,FALSE)),
IF(_xlfn.XLOOKUP(BI$2,WatchbillMONTHLY!$A$37:$U$37,OFFSET(WatchbillMONTHLY!$A$37:$U$37,1,2))=IF(_xlfn.XLOOKUP($A19,INDIRECT("_"&amp;_xlfn.XLOOKUP(BI$2,WatchbillMONTHLY!$A$37:$U$37,OFFSET(WatchbillMONTHLY!$A$37:$U$37,1,2))),INDIRECT("_"&amp;_xlfn.XLOOKUP(BI$2,WatchbillMONTHLY!$A$37:$U$37,OFFSET(WatchbillMONTHLY!$A$37:$U$37,1,2))))=$A19,_xlfn.XLOOKUP(BI$2,WatchbillMONTHLY!$A$37:$U$37,OFFSET(WatchbillMONTHLY!$A$37:$U$37,1,2)),FALSE),TRUE,FALSE)),
IF(_xlfn.XLOOKUP(BI$2,WatchbillMONTHLY!$A$54:$U$54,OFFSET(WatchbillMONTHLY!$A$54:$U$54,1,2))=IF(_xlfn.XLOOKUP($A19,INDIRECT("_"&amp;_xlfn.XLOOKUP(BI$2,WatchbillMONTHLY!$A$54:$U$54,OFFSET(WatchbillMONTHLY!$A$54:$U$54,1,2))),INDIRECT("_"&amp;_xlfn.XLOOKUP(BI$2,WatchbillMONTHLY!$A$54:$U$54,OFFSET(WatchbillMONTHLY!$A$54:$U$54,1,2))))=$A19,_xlfn.XLOOKUP(BI$2,WatchbillMONTHLY!$A$54:$U$54,OFFSET(WatchbillMONTHLY!$A$54:$U$54,1,2)),FALSE),TRUE,FALSE)),
IF(_xlfn.XLOOKUP(BI$2,WatchbillMONTHLY!$A$71:$U$71,OFFSET(WatchbillMONTHLY!$A$71:$U$71,1,2))=IF(_xlfn.XLOOKUP($A19,INDIRECT("_"&amp;_xlfn.XLOOKUP(BI$2,WatchbillMONTHLY!$A$71:$U$71,OFFSET(WatchbillMONTHLY!$A$71:$U$71,1,2))),INDIRECT("_"&amp;_xlfn.XLOOKUP(BI$2,WatchbillMONTHLY!$A$71:$U$71,OFFSET(WatchbillMONTHLY!$A$71:$U$71,1,2))))=$A19,_xlfn.XLOOKUP(BI$2,WatchbillMONTHLY!$A$71:$U$71,OFFSET(WatchbillMONTHLY!$A$71:$U$71,1,2)),FALSE),TRUE,FALSE)),
IF(_xlfn.XLOOKUP(BI$2,WatchbillMONTHLY!$A$88:$U$88,OFFSET(WatchbillMONTHLY!$A$88:$U$88,1,2))=IF(_xlfn.XLOOKUP($A19,INDIRECT("_"&amp;_xlfn.XLOOKUP(BI$2,WatchbillMONTHLY!$A$88:$U$88,OFFSET(WatchbillMONTHLY!$A$88:$U$88,1,2))),INDIRECT("_"&amp;_xlfn.XLOOKUP(BI$2,WatchbillMONTHLY!$A$88:$U$88,OFFSET(WatchbillMONTHLY!$A$88:$U$88,1,2))))=$A19,_xlfn.XLOOKUP(BI$2,WatchbillMONTHLY!$A$88:$U$88,OFFSET(WatchbillMONTHLY!$A$88:$U$88,1,2)),FALSE),TRUE,FALSE)),
FALSE),FALSE)</f>
        <v>0</v>
      </c>
      <c r="BJ19" s="209" t="b" cm="1">
        <f t="array" aca="1" ref="BJ19" ca="1">IF(AND($A19 &gt; 0, AC19 &gt; 0,BJ$2&lt;MiscFormulas!$A$5+1),
_xlfn.IFNA(
_xlfn.IFNA(
_xlfn.IFNA(
_xlfn.IFNA(
_xlfn.IFNA(
_xlfn.IFNA(
IF(_xlfn.XLOOKUP(BJ$2,WatchbillMONTHLY!$A$3:$U$3,OFFSET(WatchbillMONTHLY!$A$3:$U$3,1,2))=IF(_xlfn.XLOOKUP($A19,INDIRECT("_"&amp;_xlfn.XLOOKUP(BJ$2,WatchbillMONTHLY!$A$3:$U$3,OFFSET(WatchbillMONTHLY!$A$3:$U$3,1,2))),INDIRECT("_"&amp;_xlfn.XLOOKUP(BJ$2,WatchbillMONTHLY!$A$3:$U$3,OFFSET(WatchbillMONTHLY!$A$3:$U$3,1,2))))=$A19,_xlfn.XLOOKUP(BJ$2,WatchbillMONTHLY!$A$3:$U$3,OFFSET(WatchbillMONTHLY!$A$3:$U$3,1,2)),FALSE),TRUE,FALSE),
IF(_xlfn.XLOOKUP(BJ$2,WatchbillMONTHLY!$A$20:$U$20,OFFSET(WatchbillMONTHLY!$A$20:$U$20,1,2))=IF(_xlfn.XLOOKUP($A19,INDIRECT("_"&amp;_xlfn.XLOOKUP(BJ$2,WatchbillMONTHLY!$A$20:$U$20,OFFSET(WatchbillMONTHLY!$A$20:$U$20,1,2))),INDIRECT("_"&amp;_xlfn.XLOOKUP(BJ$2,WatchbillMONTHLY!$A$20:$U$20,OFFSET(WatchbillMONTHLY!$A$20:$U$20,1,2))))=$A19,_xlfn.XLOOKUP(BJ$2,WatchbillMONTHLY!$A$20:$U$20,OFFSET(WatchbillMONTHLY!$A$20:$U$20,1,2)),FALSE),TRUE,FALSE)),
IF(_xlfn.XLOOKUP(BJ$2,WatchbillMONTHLY!$A$37:$U$37,OFFSET(WatchbillMONTHLY!$A$37:$U$37,1,2))=IF(_xlfn.XLOOKUP($A19,INDIRECT("_"&amp;_xlfn.XLOOKUP(BJ$2,WatchbillMONTHLY!$A$37:$U$37,OFFSET(WatchbillMONTHLY!$A$37:$U$37,1,2))),INDIRECT("_"&amp;_xlfn.XLOOKUP(BJ$2,WatchbillMONTHLY!$A$37:$U$37,OFFSET(WatchbillMONTHLY!$A$37:$U$37,1,2))))=$A19,_xlfn.XLOOKUP(BJ$2,WatchbillMONTHLY!$A$37:$U$37,OFFSET(WatchbillMONTHLY!$A$37:$U$37,1,2)),FALSE),TRUE,FALSE)),
IF(_xlfn.XLOOKUP(BJ$2,WatchbillMONTHLY!$A$54:$U$54,OFFSET(WatchbillMONTHLY!$A$54:$U$54,1,2))=IF(_xlfn.XLOOKUP($A19,INDIRECT("_"&amp;_xlfn.XLOOKUP(BJ$2,WatchbillMONTHLY!$A$54:$U$54,OFFSET(WatchbillMONTHLY!$A$54:$U$54,1,2))),INDIRECT("_"&amp;_xlfn.XLOOKUP(BJ$2,WatchbillMONTHLY!$A$54:$U$54,OFFSET(WatchbillMONTHLY!$A$54:$U$54,1,2))))=$A19,_xlfn.XLOOKUP(BJ$2,WatchbillMONTHLY!$A$54:$U$54,OFFSET(WatchbillMONTHLY!$A$54:$U$54,1,2)),FALSE),TRUE,FALSE)),
IF(_xlfn.XLOOKUP(BJ$2,WatchbillMONTHLY!$A$71:$U$71,OFFSET(WatchbillMONTHLY!$A$71:$U$71,1,2))=IF(_xlfn.XLOOKUP($A19,INDIRECT("_"&amp;_xlfn.XLOOKUP(BJ$2,WatchbillMONTHLY!$A$71:$U$71,OFFSET(WatchbillMONTHLY!$A$71:$U$71,1,2))),INDIRECT("_"&amp;_xlfn.XLOOKUP(BJ$2,WatchbillMONTHLY!$A$71:$U$71,OFFSET(WatchbillMONTHLY!$A$71:$U$71,1,2))))=$A19,_xlfn.XLOOKUP(BJ$2,WatchbillMONTHLY!$A$71:$U$71,OFFSET(WatchbillMONTHLY!$A$71:$U$71,1,2)),FALSE),TRUE,FALSE)),
IF(_xlfn.XLOOKUP(BJ$2,WatchbillMONTHLY!$A$88:$U$88,OFFSET(WatchbillMONTHLY!$A$88:$U$88,1,2))=IF(_xlfn.XLOOKUP($A19,INDIRECT("_"&amp;_xlfn.XLOOKUP(BJ$2,WatchbillMONTHLY!$A$88:$U$88,OFFSET(WatchbillMONTHLY!$A$88:$U$88,1,2))),INDIRECT("_"&amp;_xlfn.XLOOKUP(BJ$2,WatchbillMONTHLY!$A$88:$U$88,OFFSET(WatchbillMONTHLY!$A$88:$U$88,1,2))))=$A19,_xlfn.XLOOKUP(BJ$2,WatchbillMONTHLY!$A$88:$U$88,OFFSET(WatchbillMONTHLY!$A$88:$U$88,1,2)),FALSE),TRUE,FALSE)),
FALSE),FALSE)</f>
        <v>0</v>
      </c>
      <c r="BK19" s="209" t="b" cm="1">
        <f t="array" aca="1" ref="BK19" ca="1">IF(AND($A19 &gt; 0, AD19 &gt; 0,BK$2&lt;MiscFormulas!$A$5+1),
_xlfn.IFNA(
_xlfn.IFNA(
_xlfn.IFNA(
_xlfn.IFNA(
_xlfn.IFNA(
_xlfn.IFNA(
IF(_xlfn.XLOOKUP(BK$2,WatchbillMONTHLY!$A$3:$U$3,OFFSET(WatchbillMONTHLY!$A$3:$U$3,1,2))=IF(_xlfn.XLOOKUP($A19,INDIRECT("_"&amp;_xlfn.XLOOKUP(BK$2,WatchbillMONTHLY!$A$3:$U$3,OFFSET(WatchbillMONTHLY!$A$3:$U$3,1,2))),INDIRECT("_"&amp;_xlfn.XLOOKUP(BK$2,WatchbillMONTHLY!$A$3:$U$3,OFFSET(WatchbillMONTHLY!$A$3:$U$3,1,2))))=$A19,_xlfn.XLOOKUP(BK$2,WatchbillMONTHLY!$A$3:$U$3,OFFSET(WatchbillMONTHLY!$A$3:$U$3,1,2)),FALSE),TRUE,FALSE),
IF(_xlfn.XLOOKUP(BK$2,WatchbillMONTHLY!$A$20:$U$20,OFFSET(WatchbillMONTHLY!$A$20:$U$20,1,2))=IF(_xlfn.XLOOKUP($A19,INDIRECT("_"&amp;_xlfn.XLOOKUP(BK$2,WatchbillMONTHLY!$A$20:$U$20,OFFSET(WatchbillMONTHLY!$A$20:$U$20,1,2))),INDIRECT("_"&amp;_xlfn.XLOOKUP(BK$2,WatchbillMONTHLY!$A$20:$U$20,OFFSET(WatchbillMONTHLY!$A$20:$U$20,1,2))))=$A19,_xlfn.XLOOKUP(BK$2,WatchbillMONTHLY!$A$20:$U$20,OFFSET(WatchbillMONTHLY!$A$20:$U$20,1,2)),FALSE),TRUE,FALSE)),
IF(_xlfn.XLOOKUP(BK$2,WatchbillMONTHLY!$A$37:$U$37,OFFSET(WatchbillMONTHLY!$A$37:$U$37,1,2))=IF(_xlfn.XLOOKUP($A19,INDIRECT("_"&amp;_xlfn.XLOOKUP(BK$2,WatchbillMONTHLY!$A$37:$U$37,OFFSET(WatchbillMONTHLY!$A$37:$U$37,1,2))),INDIRECT("_"&amp;_xlfn.XLOOKUP(BK$2,WatchbillMONTHLY!$A$37:$U$37,OFFSET(WatchbillMONTHLY!$A$37:$U$37,1,2))))=$A19,_xlfn.XLOOKUP(BK$2,WatchbillMONTHLY!$A$37:$U$37,OFFSET(WatchbillMONTHLY!$A$37:$U$37,1,2)),FALSE),TRUE,FALSE)),
IF(_xlfn.XLOOKUP(BK$2,WatchbillMONTHLY!$A$54:$U$54,OFFSET(WatchbillMONTHLY!$A$54:$U$54,1,2))=IF(_xlfn.XLOOKUP($A19,INDIRECT("_"&amp;_xlfn.XLOOKUP(BK$2,WatchbillMONTHLY!$A$54:$U$54,OFFSET(WatchbillMONTHLY!$A$54:$U$54,1,2))),INDIRECT("_"&amp;_xlfn.XLOOKUP(BK$2,WatchbillMONTHLY!$A$54:$U$54,OFFSET(WatchbillMONTHLY!$A$54:$U$54,1,2))))=$A19,_xlfn.XLOOKUP(BK$2,WatchbillMONTHLY!$A$54:$U$54,OFFSET(WatchbillMONTHLY!$A$54:$U$54,1,2)),FALSE),TRUE,FALSE)),
IF(_xlfn.XLOOKUP(BK$2,WatchbillMONTHLY!$A$71:$U$71,OFFSET(WatchbillMONTHLY!$A$71:$U$71,1,2))=IF(_xlfn.XLOOKUP($A19,INDIRECT("_"&amp;_xlfn.XLOOKUP(BK$2,WatchbillMONTHLY!$A$71:$U$71,OFFSET(WatchbillMONTHLY!$A$71:$U$71,1,2))),INDIRECT("_"&amp;_xlfn.XLOOKUP(BK$2,WatchbillMONTHLY!$A$71:$U$71,OFFSET(WatchbillMONTHLY!$A$71:$U$71,1,2))))=$A19,_xlfn.XLOOKUP(BK$2,WatchbillMONTHLY!$A$71:$U$71,OFFSET(WatchbillMONTHLY!$A$71:$U$71,1,2)),FALSE),TRUE,FALSE)),
IF(_xlfn.XLOOKUP(BK$2,WatchbillMONTHLY!$A$88:$U$88,OFFSET(WatchbillMONTHLY!$A$88:$U$88,1,2))=IF(_xlfn.XLOOKUP($A19,INDIRECT("_"&amp;_xlfn.XLOOKUP(BK$2,WatchbillMONTHLY!$A$88:$U$88,OFFSET(WatchbillMONTHLY!$A$88:$U$88,1,2))),INDIRECT("_"&amp;_xlfn.XLOOKUP(BK$2,WatchbillMONTHLY!$A$88:$U$88,OFFSET(WatchbillMONTHLY!$A$88:$U$88,1,2))))=$A19,_xlfn.XLOOKUP(BK$2,WatchbillMONTHLY!$A$88:$U$88,OFFSET(WatchbillMONTHLY!$A$88:$U$88,1,2)),FALSE),TRUE,FALSE)),
FALSE),FALSE)</f>
        <v>0</v>
      </c>
      <c r="BL19" s="209" t="b" cm="1">
        <f t="array" aca="1" ref="BL19" ca="1">IF(AND($A19 &gt; 0, AE19 &gt; 0,BL$2&lt;MiscFormulas!$A$5+1),
_xlfn.IFNA(
_xlfn.IFNA(
_xlfn.IFNA(
_xlfn.IFNA(
_xlfn.IFNA(
_xlfn.IFNA(
IF(_xlfn.XLOOKUP(BL$2,WatchbillMONTHLY!$A$3:$U$3,OFFSET(WatchbillMONTHLY!$A$3:$U$3,1,2))=IF(_xlfn.XLOOKUP($A19,INDIRECT("_"&amp;_xlfn.XLOOKUP(BL$2,WatchbillMONTHLY!$A$3:$U$3,OFFSET(WatchbillMONTHLY!$A$3:$U$3,1,2))),INDIRECT("_"&amp;_xlfn.XLOOKUP(BL$2,WatchbillMONTHLY!$A$3:$U$3,OFFSET(WatchbillMONTHLY!$A$3:$U$3,1,2))))=$A19,_xlfn.XLOOKUP(BL$2,WatchbillMONTHLY!$A$3:$U$3,OFFSET(WatchbillMONTHLY!$A$3:$U$3,1,2)),FALSE),TRUE,FALSE),
IF(_xlfn.XLOOKUP(BL$2,WatchbillMONTHLY!$A$20:$U$20,OFFSET(WatchbillMONTHLY!$A$20:$U$20,1,2))=IF(_xlfn.XLOOKUP($A19,INDIRECT("_"&amp;_xlfn.XLOOKUP(BL$2,WatchbillMONTHLY!$A$20:$U$20,OFFSET(WatchbillMONTHLY!$A$20:$U$20,1,2))),INDIRECT("_"&amp;_xlfn.XLOOKUP(BL$2,WatchbillMONTHLY!$A$20:$U$20,OFFSET(WatchbillMONTHLY!$A$20:$U$20,1,2))))=$A19,_xlfn.XLOOKUP(BL$2,WatchbillMONTHLY!$A$20:$U$20,OFFSET(WatchbillMONTHLY!$A$20:$U$20,1,2)),FALSE),TRUE,FALSE)),
IF(_xlfn.XLOOKUP(BL$2,WatchbillMONTHLY!$A$37:$U$37,OFFSET(WatchbillMONTHLY!$A$37:$U$37,1,2))=IF(_xlfn.XLOOKUP($A19,INDIRECT("_"&amp;_xlfn.XLOOKUP(BL$2,WatchbillMONTHLY!$A$37:$U$37,OFFSET(WatchbillMONTHLY!$A$37:$U$37,1,2))),INDIRECT("_"&amp;_xlfn.XLOOKUP(BL$2,WatchbillMONTHLY!$A$37:$U$37,OFFSET(WatchbillMONTHLY!$A$37:$U$37,1,2))))=$A19,_xlfn.XLOOKUP(BL$2,WatchbillMONTHLY!$A$37:$U$37,OFFSET(WatchbillMONTHLY!$A$37:$U$37,1,2)),FALSE),TRUE,FALSE)),
IF(_xlfn.XLOOKUP(BL$2,WatchbillMONTHLY!$A$54:$U$54,OFFSET(WatchbillMONTHLY!$A$54:$U$54,1,2))=IF(_xlfn.XLOOKUP($A19,INDIRECT("_"&amp;_xlfn.XLOOKUP(BL$2,WatchbillMONTHLY!$A$54:$U$54,OFFSET(WatchbillMONTHLY!$A$54:$U$54,1,2))),INDIRECT("_"&amp;_xlfn.XLOOKUP(BL$2,WatchbillMONTHLY!$A$54:$U$54,OFFSET(WatchbillMONTHLY!$A$54:$U$54,1,2))))=$A19,_xlfn.XLOOKUP(BL$2,WatchbillMONTHLY!$A$54:$U$54,OFFSET(WatchbillMONTHLY!$A$54:$U$54,1,2)),FALSE),TRUE,FALSE)),
IF(_xlfn.XLOOKUP(BL$2,WatchbillMONTHLY!$A$71:$U$71,OFFSET(WatchbillMONTHLY!$A$71:$U$71,1,2))=IF(_xlfn.XLOOKUP($A19,INDIRECT("_"&amp;_xlfn.XLOOKUP(BL$2,WatchbillMONTHLY!$A$71:$U$71,OFFSET(WatchbillMONTHLY!$A$71:$U$71,1,2))),INDIRECT("_"&amp;_xlfn.XLOOKUP(BL$2,WatchbillMONTHLY!$A$71:$U$71,OFFSET(WatchbillMONTHLY!$A$71:$U$71,1,2))))=$A19,_xlfn.XLOOKUP(BL$2,WatchbillMONTHLY!$A$71:$U$71,OFFSET(WatchbillMONTHLY!$A$71:$U$71,1,2)),FALSE),TRUE,FALSE)),
IF(_xlfn.XLOOKUP(BL$2,WatchbillMONTHLY!$A$88:$U$88,OFFSET(WatchbillMONTHLY!$A$88:$U$88,1,2))=IF(_xlfn.XLOOKUP($A19,INDIRECT("_"&amp;_xlfn.XLOOKUP(BL$2,WatchbillMONTHLY!$A$88:$U$88,OFFSET(WatchbillMONTHLY!$A$88:$U$88,1,2))),INDIRECT("_"&amp;_xlfn.XLOOKUP(BL$2,WatchbillMONTHLY!$A$88:$U$88,OFFSET(WatchbillMONTHLY!$A$88:$U$88,1,2))))=$A19,_xlfn.XLOOKUP(BL$2,WatchbillMONTHLY!$A$88:$U$88,OFFSET(WatchbillMONTHLY!$A$88:$U$88,1,2)),FALSE),TRUE,FALSE)),
FALSE),FALSE)</f>
        <v>0</v>
      </c>
      <c r="BM19" s="209" t="b" cm="1">
        <f t="array" aca="1" ref="BM19" ca="1">IF(AND($A19 &gt; 0, AF19 &gt; 0,BM$2&lt;MiscFormulas!$A$5+1),
_xlfn.IFNA(
_xlfn.IFNA(
_xlfn.IFNA(
_xlfn.IFNA(
_xlfn.IFNA(
_xlfn.IFNA(
IF(_xlfn.XLOOKUP(BM$2,WatchbillMONTHLY!$A$3:$U$3,OFFSET(WatchbillMONTHLY!$A$3:$U$3,1,2))=IF(_xlfn.XLOOKUP($A19,INDIRECT("_"&amp;_xlfn.XLOOKUP(BM$2,WatchbillMONTHLY!$A$3:$U$3,OFFSET(WatchbillMONTHLY!$A$3:$U$3,1,2))),INDIRECT("_"&amp;_xlfn.XLOOKUP(BM$2,WatchbillMONTHLY!$A$3:$U$3,OFFSET(WatchbillMONTHLY!$A$3:$U$3,1,2))))=$A19,_xlfn.XLOOKUP(BM$2,WatchbillMONTHLY!$A$3:$U$3,OFFSET(WatchbillMONTHLY!$A$3:$U$3,1,2)),FALSE),TRUE,FALSE),
IF(_xlfn.XLOOKUP(BM$2,WatchbillMONTHLY!$A$20:$U$20,OFFSET(WatchbillMONTHLY!$A$20:$U$20,1,2))=IF(_xlfn.XLOOKUP($A19,INDIRECT("_"&amp;_xlfn.XLOOKUP(BM$2,WatchbillMONTHLY!$A$20:$U$20,OFFSET(WatchbillMONTHLY!$A$20:$U$20,1,2))),INDIRECT("_"&amp;_xlfn.XLOOKUP(BM$2,WatchbillMONTHLY!$A$20:$U$20,OFFSET(WatchbillMONTHLY!$A$20:$U$20,1,2))))=$A19,_xlfn.XLOOKUP(BM$2,WatchbillMONTHLY!$A$20:$U$20,OFFSET(WatchbillMONTHLY!$A$20:$U$20,1,2)),FALSE),TRUE,FALSE)),
IF(_xlfn.XLOOKUP(BM$2,WatchbillMONTHLY!$A$37:$U$37,OFFSET(WatchbillMONTHLY!$A$37:$U$37,1,2))=IF(_xlfn.XLOOKUP($A19,INDIRECT("_"&amp;_xlfn.XLOOKUP(BM$2,WatchbillMONTHLY!$A$37:$U$37,OFFSET(WatchbillMONTHLY!$A$37:$U$37,1,2))),INDIRECT("_"&amp;_xlfn.XLOOKUP(BM$2,WatchbillMONTHLY!$A$37:$U$37,OFFSET(WatchbillMONTHLY!$A$37:$U$37,1,2))))=$A19,_xlfn.XLOOKUP(BM$2,WatchbillMONTHLY!$A$37:$U$37,OFFSET(WatchbillMONTHLY!$A$37:$U$37,1,2)),FALSE),TRUE,FALSE)),
IF(_xlfn.XLOOKUP(BM$2,WatchbillMONTHLY!$A$54:$U$54,OFFSET(WatchbillMONTHLY!$A$54:$U$54,1,2))=IF(_xlfn.XLOOKUP($A19,INDIRECT("_"&amp;_xlfn.XLOOKUP(BM$2,WatchbillMONTHLY!$A$54:$U$54,OFFSET(WatchbillMONTHLY!$A$54:$U$54,1,2))),INDIRECT("_"&amp;_xlfn.XLOOKUP(BM$2,WatchbillMONTHLY!$A$54:$U$54,OFFSET(WatchbillMONTHLY!$A$54:$U$54,1,2))))=$A19,_xlfn.XLOOKUP(BM$2,WatchbillMONTHLY!$A$54:$U$54,OFFSET(WatchbillMONTHLY!$A$54:$U$54,1,2)),FALSE),TRUE,FALSE)),
IF(_xlfn.XLOOKUP(BM$2,WatchbillMONTHLY!$A$71:$U$71,OFFSET(WatchbillMONTHLY!$A$71:$U$71,1,2))=IF(_xlfn.XLOOKUP($A19,INDIRECT("_"&amp;_xlfn.XLOOKUP(BM$2,WatchbillMONTHLY!$A$71:$U$71,OFFSET(WatchbillMONTHLY!$A$71:$U$71,1,2))),INDIRECT("_"&amp;_xlfn.XLOOKUP(BM$2,WatchbillMONTHLY!$A$71:$U$71,OFFSET(WatchbillMONTHLY!$A$71:$U$71,1,2))))=$A19,_xlfn.XLOOKUP(BM$2,WatchbillMONTHLY!$A$71:$U$71,OFFSET(WatchbillMONTHLY!$A$71:$U$71,1,2)),FALSE),TRUE,FALSE)),
IF(_xlfn.XLOOKUP(BM$2,WatchbillMONTHLY!$A$88:$U$88,OFFSET(WatchbillMONTHLY!$A$88:$U$88,1,2))=IF(_xlfn.XLOOKUP($A19,INDIRECT("_"&amp;_xlfn.XLOOKUP(BM$2,WatchbillMONTHLY!$A$88:$U$88,OFFSET(WatchbillMONTHLY!$A$88:$U$88,1,2))),INDIRECT("_"&amp;_xlfn.XLOOKUP(BM$2,WatchbillMONTHLY!$A$88:$U$88,OFFSET(WatchbillMONTHLY!$A$88:$U$88,1,2))))=$A19,_xlfn.XLOOKUP(BM$2,WatchbillMONTHLY!$A$88:$U$88,OFFSET(WatchbillMONTHLY!$A$88:$U$88,1,2)),FALSE),TRUE,FALSE)),
FALSE),FALSE)</f>
        <v>0</v>
      </c>
      <c r="BN19" s="209" t="b" cm="1">
        <f t="array" aca="1" ref="BN19" ca="1">IF(AND($A19 &gt; 0, AG19 &gt; 0,BN$2&lt;MiscFormulas!$A$5+1),
_xlfn.IFNA(
_xlfn.IFNA(
_xlfn.IFNA(
_xlfn.IFNA(
_xlfn.IFNA(
_xlfn.IFNA(
IF(_xlfn.XLOOKUP(BN$2,WatchbillMONTHLY!$A$3:$U$3,OFFSET(WatchbillMONTHLY!$A$3:$U$3,1,2))=IF(_xlfn.XLOOKUP($A19,INDIRECT("_"&amp;_xlfn.XLOOKUP(BN$2,WatchbillMONTHLY!$A$3:$U$3,OFFSET(WatchbillMONTHLY!$A$3:$U$3,1,2))),INDIRECT("_"&amp;_xlfn.XLOOKUP(BN$2,WatchbillMONTHLY!$A$3:$U$3,OFFSET(WatchbillMONTHLY!$A$3:$U$3,1,2))))=$A19,_xlfn.XLOOKUP(BN$2,WatchbillMONTHLY!$A$3:$U$3,OFFSET(WatchbillMONTHLY!$A$3:$U$3,1,2)),FALSE),TRUE,FALSE),
IF(_xlfn.XLOOKUP(BN$2,WatchbillMONTHLY!$A$20:$U$20,OFFSET(WatchbillMONTHLY!$A$20:$U$20,1,2))=IF(_xlfn.XLOOKUP($A19,INDIRECT("_"&amp;_xlfn.XLOOKUP(BN$2,WatchbillMONTHLY!$A$20:$U$20,OFFSET(WatchbillMONTHLY!$A$20:$U$20,1,2))),INDIRECT("_"&amp;_xlfn.XLOOKUP(BN$2,WatchbillMONTHLY!$A$20:$U$20,OFFSET(WatchbillMONTHLY!$A$20:$U$20,1,2))))=$A19,_xlfn.XLOOKUP(BN$2,WatchbillMONTHLY!$A$20:$U$20,OFFSET(WatchbillMONTHLY!$A$20:$U$20,1,2)),FALSE),TRUE,FALSE)),
IF(_xlfn.XLOOKUP(BN$2,WatchbillMONTHLY!$A$37:$U$37,OFFSET(WatchbillMONTHLY!$A$37:$U$37,1,2))=IF(_xlfn.XLOOKUP($A19,INDIRECT("_"&amp;_xlfn.XLOOKUP(BN$2,WatchbillMONTHLY!$A$37:$U$37,OFFSET(WatchbillMONTHLY!$A$37:$U$37,1,2))),INDIRECT("_"&amp;_xlfn.XLOOKUP(BN$2,WatchbillMONTHLY!$A$37:$U$37,OFFSET(WatchbillMONTHLY!$A$37:$U$37,1,2))))=$A19,_xlfn.XLOOKUP(BN$2,WatchbillMONTHLY!$A$37:$U$37,OFFSET(WatchbillMONTHLY!$A$37:$U$37,1,2)),FALSE),TRUE,FALSE)),
IF(_xlfn.XLOOKUP(BN$2,WatchbillMONTHLY!$A$54:$U$54,OFFSET(WatchbillMONTHLY!$A$54:$U$54,1,2))=IF(_xlfn.XLOOKUP($A19,INDIRECT("_"&amp;_xlfn.XLOOKUP(BN$2,WatchbillMONTHLY!$A$54:$U$54,OFFSET(WatchbillMONTHLY!$A$54:$U$54,1,2))),INDIRECT("_"&amp;_xlfn.XLOOKUP(BN$2,WatchbillMONTHLY!$A$54:$U$54,OFFSET(WatchbillMONTHLY!$A$54:$U$54,1,2))))=$A19,_xlfn.XLOOKUP(BN$2,WatchbillMONTHLY!$A$54:$U$54,OFFSET(WatchbillMONTHLY!$A$54:$U$54,1,2)),FALSE),TRUE,FALSE)),
IF(_xlfn.XLOOKUP(BN$2,WatchbillMONTHLY!$A$71:$U$71,OFFSET(WatchbillMONTHLY!$A$71:$U$71,1,2))=IF(_xlfn.XLOOKUP($A19,INDIRECT("_"&amp;_xlfn.XLOOKUP(BN$2,WatchbillMONTHLY!$A$71:$U$71,OFFSET(WatchbillMONTHLY!$A$71:$U$71,1,2))),INDIRECT("_"&amp;_xlfn.XLOOKUP(BN$2,WatchbillMONTHLY!$A$71:$U$71,OFFSET(WatchbillMONTHLY!$A$71:$U$71,1,2))))=$A19,_xlfn.XLOOKUP(BN$2,WatchbillMONTHLY!$A$71:$U$71,OFFSET(WatchbillMONTHLY!$A$71:$U$71,1,2)),FALSE),TRUE,FALSE)),
IF(_xlfn.XLOOKUP(BN$2,WatchbillMONTHLY!$A$88:$U$88,OFFSET(WatchbillMONTHLY!$A$88:$U$88,1,2))=IF(_xlfn.XLOOKUP($A19,INDIRECT("_"&amp;_xlfn.XLOOKUP(BN$2,WatchbillMONTHLY!$A$88:$U$88,OFFSET(WatchbillMONTHLY!$A$88:$U$88,1,2))),INDIRECT("_"&amp;_xlfn.XLOOKUP(BN$2,WatchbillMONTHLY!$A$88:$U$88,OFFSET(WatchbillMONTHLY!$A$88:$U$88,1,2))))=$A19,_xlfn.XLOOKUP(BN$2,WatchbillMONTHLY!$A$88:$U$88,OFFSET(WatchbillMONTHLY!$A$88:$U$88,1,2)),FALSE),TRUE,FALSE)),
FALSE),FALSE)</f>
        <v>0</v>
      </c>
      <c r="BO19" s="209" t="b" cm="1">
        <f t="array" aca="1" ref="BO19" ca="1">IF(
    AND($A19 &gt; 0, AH19 &gt; 0,BO$2&lt;MiscFormulas!$A$5+1),
    ISNUMBER(
        MATCH($A19,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19" s="210"/>
    </row>
    <row r="20" spans="1:68" x14ac:dyDescent="0.35">
      <c r="A20" t="str">
        <v>EX3 Brandon, N.</v>
      </c>
      <c r="B20" s="214" t="str">
        <v>EX3 Brandon, NoName</v>
      </c>
      <c r="C20" s="218"/>
      <c r="D20" s="230" t="s">
        <v>266</v>
      </c>
      <c r="E20" s="231"/>
      <c r="F20" s="231"/>
      <c r="G20" s="231"/>
      <c r="H20" s="231"/>
      <c r="I20" s="231"/>
      <c r="J20" s="231" t="s">
        <v>266</v>
      </c>
      <c r="K20" s="231"/>
      <c r="L20" s="231"/>
      <c r="M20" s="231"/>
      <c r="N20" s="231"/>
      <c r="O20" s="231"/>
      <c r="P20" s="231"/>
      <c r="Q20" s="231"/>
      <c r="R20" s="231"/>
      <c r="S20" s="231"/>
      <c r="T20" s="231"/>
      <c r="U20" s="231"/>
      <c r="V20" s="231"/>
      <c r="W20" s="231"/>
      <c r="X20" s="231"/>
      <c r="Y20" s="231"/>
      <c r="Z20" s="231" t="s">
        <v>266</v>
      </c>
      <c r="AA20" s="231"/>
      <c r="AB20" s="231"/>
      <c r="AC20" s="231"/>
      <c r="AD20" s="231"/>
      <c r="AE20" s="231"/>
      <c r="AF20" s="231"/>
      <c r="AG20" s="231"/>
      <c r="AH20" s="179"/>
      <c r="AI20" s="209"/>
      <c r="AJ20" s="209" t="str" cm="1">
        <f t="array" aca="1" ref="AJ20" ca="1">IF(OR(AK20:BN20=TRUE),$A20&amp;" :  ","")&amp;_xlfn.TEXTJOIN(" | ",TRUE,IF(AK20:BN20=TRUE,$AK$2:$BN$2,""))</f>
        <v/>
      </c>
      <c r="AK20" s="209" t="b" cm="1">
        <f t="array" aca="1" ref="AK20" ca="1">IF(AND($A20 &gt; 0, D20 &gt; 0,AK$2&lt;MiscFormulas!$A$5+1),
_xlfn.IFNA(
_xlfn.IFNA(
_xlfn.IFNA(
_xlfn.IFNA(
_xlfn.IFNA(
_xlfn.IFNA(
IF(_xlfn.XLOOKUP(AK$2,WatchbillMONTHLY!$A$3:$U$3,OFFSET(WatchbillMONTHLY!$A$3:$U$3,1,2))=IF(_xlfn.XLOOKUP($A20,INDIRECT("_"&amp;_xlfn.XLOOKUP(AK$2,WatchbillMONTHLY!$A$3:$U$3,OFFSET(WatchbillMONTHLY!$A$3:$U$3,1,2))),INDIRECT("_"&amp;_xlfn.XLOOKUP(AK$2,WatchbillMONTHLY!$A$3:$U$3,OFFSET(WatchbillMONTHLY!$A$3:$U$3,1,2))))=$A20,_xlfn.XLOOKUP(AK$2,WatchbillMONTHLY!$A$3:$U$3,OFFSET(WatchbillMONTHLY!$A$3:$U$3,1,2)),FALSE),TRUE,FALSE),
IF(_xlfn.XLOOKUP(AK$2,WatchbillMONTHLY!$A$20:$U$20,OFFSET(WatchbillMONTHLY!$A$20:$U$20,1,2))=IF(_xlfn.XLOOKUP($A20,INDIRECT("_"&amp;_xlfn.XLOOKUP(AK$2,WatchbillMONTHLY!$A$20:$U$20,OFFSET(WatchbillMONTHLY!$A$20:$U$20,1,2))),INDIRECT("_"&amp;_xlfn.XLOOKUP(AK$2,WatchbillMONTHLY!$A$20:$U$20,OFFSET(WatchbillMONTHLY!$A$20:$U$20,1,2))))=$A20,_xlfn.XLOOKUP(AK$2,WatchbillMONTHLY!$A$20:$U$20,OFFSET(WatchbillMONTHLY!$A$20:$U$20,1,2)),FALSE),TRUE,FALSE)),
IF(_xlfn.XLOOKUP(AK$2,WatchbillMONTHLY!$A$37:$U$37,OFFSET(WatchbillMONTHLY!$A$37:$U$37,1,2))=IF(_xlfn.XLOOKUP($A20,INDIRECT("_"&amp;_xlfn.XLOOKUP(AK$2,WatchbillMONTHLY!$A$37:$U$37,OFFSET(WatchbillMONTHLY!$A$37:$U$37,1,2))),INDIRECT("_"&amp;_xlfn.XLOOKUP(AK$2,WatchbillMONTHLY!$A$37:$U$37,OFFSET(WatchbillMONTHLY!$A$37:$U$37,1,2))))=$A20,_xlfn.XLOOKUP(AK$2,WatchbillMONTHLY!$A$37:$U$37,OFFSET(WatchbillMONTHLY!$A$37:$U$37,1,2)),FALSE),TRUE,FALSE)),
IF(_xlfn.XLOOKUP(AK$2,WatchbillMONTHLY!$A$54:$U$54,OFFSET(WatchbillMONTHLY!$A$54:$U$54,1,2))=IF(_xlfn.XLOOKUP($A20,INDIRECT("_"&amp;_xlfn.XLOOKUP(AK$2,WatchbillMONTHLY!$A$54:$U$54,OFFSET(WatchbillMONTHLY!$A$54:$U$54,1,2))),INDIRECT("_"&amp;_xlfn.XLOOKUP(AK$2,WatchbillMONTHLY!$A$54:$U$54,OFFSET(WatchbillMONTHLY!$A$54:$U$54,1,2))))=$A20,_xlfn.XLOOKUP(AK$2,WatchbillMONTHLY!$A$54:$U$54,OFFSET(WatchbillMONTHLY!$A$54:$U$54,1,2)),FALSE),TRUE,FALSE)),
IF(_xlfn.XLOOKUP(AK$2,WatchbillMONTHLY!$A$71:$U$71,OFFSET(WatchbillMONTHLY!$A$71:$U$71,1,2))=IF(_xlfn.XLOOKUP($A20,INDIRECT("_"&amp;_xlfn.XLOOKUP(AK$2,WatchbillMONTHLY!$A$71:$U$71,OFFSET(WatchbillMONTHLY!$A$71:$U$71,1,2))),INDIRECT("_"&amp;_xlfn.XLOOKUP(AK$2,WatchbillMONTHLY!$A$71:$U$71,OFFSET(WatchbillMONTHLY!$A$71:$U$71,1,2))))=$A20,_xlfn.XLOOKUP(AK$2,WatchbillMONTHLY!$A$71:$U$71,OFFSET(WatchbillMONTHLY!$A$71:$U$71,1,2)),FALSE),TRUE,FALSE)),
IF(_xlfn.XLOOKUP(AK$2,WatchbillMONTHLY!$A$88:$U$88,OFFSET(WatchbillMONTHLY!$A$88:$U$88,1,2))=IF(_xlfn.XLOOKUP($A20,INDIRECT("_"&amp;_xlfn.XLOOKUP(AK$2,WatchbillMONTHLY!$A$88:$U$88,OFFSET(WatchbillMONTHLY!$A$88:$U$88,1,2))),INDIRECT("_"&amp;_xlfn.XLOOKUP(AK$2,WatchbillMONTHLY!$A$88:$U$88,OFFSET(WatchbillMONTHLY!$A$88:$U$88,1,2))))=$A20,_xlfn.XLOOKUP(AK$2,WatchbillMONTHLY!$A$88:$U$88,OFFSET(WatchbillMONTHLY!$A$88:$U$88,1,2)),FALSE),TRUE,FALSE)),
FALSE),FALSE)</f>
        <v>0</v>
      </c>
      <c r="AL20" s="209" t="b" cm="1">
        <f t="array" aca="1" ref="AL20" ca="1">IF(AND($A20 &gt; 0, E20 &gt; 0,AL$2&lt;MiscFormulas!$A$5+1),
_xlfn.IFNA(
_xlfn.IFNA(
_xlfn.IFNA(
_xlfn.IFNA(
_xlfn.IFNA(
_xlfn.IFNA(
IF(_xlfn.XLOOKUP(AL$2,WatchbillMONTHLY!$A$3:$U$3,OFFSET(WatchbillMONTHLY!$A$3:$U$3,1,2))=IF(_xlfn.XLOOKUP($A20,INDIRECT("_"&amp;_xlfn.XLOOKUP(AL$2,WatchbillMONTHLY!$A$3:$U$3,OFFSET(WatchbillMONTHLY!$A$3:$U$3,1,2))),INDIRECT("_"&amp;_xlfn.XLOOKUP(AL$2,WatchbillMONTHLY!$A$3:$U$3,OFFSET(WatchbillMONTHLY!$A$3:$U$3,1,2))))=$A20,_xlfn.XLOOKUP(AL$2,WatchbillMONTHLY!$A$3:$U$3,OFFSET(WatchbillMONTHLY!$A$3:$U$3,1,2)),FALSE),TRUE,FALSE),
IF(_xlfn.XLOOKUP(AL$2,WatchbillMONTHLY!$A$20:$U$20,OFFSET(WatchbillMONTHLY!$A$20:$U$20,1,2))=IF(_xlfn.XLOOKUP($A20,INDIRECT("_"&amp;_xlfn.XLOOKUP(AL$2,WatchbillMONTHLY!$A$20:$U$20,OFFSET(WatchbillMONTHLY!$A$20:$U$20,1,2))),INDIRECT("_"&amp;_xlfn.XLOOKUP(AL$2,WatchbillMONTHLY!$A$20:$U$20,OFFSET(WatchbillMONTHLY!$A$20:$U$20,1,2))))=$A20,_xlfn.XLOOKUP(AL$2,WatchbillMONTHLY!$A$20:$U$20,OFFSET(WatchbillMONTHLY!$A$20:$U$20,1,2)),FALSE),TRUE,FALSE)),
IF(_xlfn.XLOOKUP(AL$2,WatchbillMONTHLY!$A$37:$U$37,OFFSET(WatchbillMONTHLY!$A$37:$U$37,1,2))=IF(_xlfn.XLOOKUP($A20,INDIRECT("_"&amp;_xlfn.XLOOKUP(AL$2,WatchbillMONTHLY!$A$37:$U$37,OFFSET(WatchbillMONTHLY!$A$37:$U$37,1,2))),INDIRECT("_"&amp;_xlfn.XLOOKUP(AL$2,WatchbillMONTHLY!$A$37:$U$37,OFFSET(WatchbillMONTHLY!$A$37:$U$37,1,2))))=$A20,_xlfn.XLOOKUP(AL$2,WatchbillMONTHLY!$A$37:$U$37,OFFSET(WatchbillMONTHLY!$A$37:$U$37,1,2)),FALSE),TRUE,FALSE)),
IF(_xlfn.XLOOKUP(AL$2,WatchbillMONTHLY!$A$54:$U$54,OFFSET(WatchbillMONTHLY!$A$54:$U$54,1,2))=IF(_xlfn.XLOOKUP($A20,INDIRECT("_"&amp;_xlfn.XLOOKUP(AL$2,WatchbillMONTHLY!$A$54:$U$54,OFFSET(WatchbillMONTHLY!$A$54:$U$54,1,2))),INDIRECT("_"&amp;_xlfn.XLOOKUP(AL$2,WatchbillMONTHLY!$A$54:$U$54,OFFSET(WatchbillMONTHLY!$A$54:$U$54,1,2))))=$A20,_xlfn.XLOOKUP(AL$2,WatchbillMONTHLY!$A$54:$U$54,OFFSET(WatchbillMONTHLY!$A$54:$U$54,1,2)),FALSE),TRUE,FALSE)),
IF(_xlfn.XLOOKUP(AL$2,WatchbillMONTHLY!$A$71:$U$71,OFFSET(WatchbillMONTHLY!$A$71:$U$71,1,2))=IF(_xlfn.XLOOKUP($A20,INDIRECT("_"&amp;_xlfn.XLOOKUP(AL$2,WatchbillMONTHLY!$A$71:$U$71,OFFSET(WatchbillMONTHLY!$A$71:$U$71,1,2))),INDIRECT("_"&amp;_xlfn.XLOOKUP(AL$2,WatchbillMONTHLY!$A$71:$U$71,OFFSET(WatchbillMONTHLY!$A$71:$U$71,1,2))))=$A20,_xlfn.XLOOKUP(AL$2,WatchbillMONTHLY!$A$71:$U$71,OFFSET(WatchbillMONTHLY!$A$71:$U$71,1,2)),FALSE),TRUE,FALSE)),
IF(_xlfn.XLOOKUP(AL$2,WatchbillMONTHLY!$A$88:$U$88,OFFSET(WatchbillMONTHLY!$A$88:$U$88,1,2))=IF(_xlfn.XLOOKUP($A20,INDIRECT("_"&amp;_xlfn.XLOOKUP(AL$2,WatchbillMONTHLY!$A$88:$U$88,OFFSET(WatchbillMONTHLY!$A$88:$U$88,1,2))),INDIRECT("_"&amp;_xlfn.XLOOKUP(AL$2,WatchbillMONTHLY!$A$88:$U$88,OFFSET(WatchbillMONTHLY!$A$88:$U$88,1,2))))=$A20,_xlfn.XLOOKUP(AL$2,WatchbillMONTHLY!$A$88:$U$88,OFFSET(WatchbillMONTHLY!$A$88:$U$88,1,2)),FALSE),TRUE,FALSE)),
FALSE),FALSE)</f>
        <v>0</v>
      </c>
      <c r="AM20" s="209" t="b" cm="1">
        <f t="array" aca="1" ref="AM20" ca="1">IF(AND($A20 &gt; 0, F20 &gt; 0,AM$2&lt;MiscFormulas!$A$5+1),
_xlfn.IFNA(
_xlfn.IFNA(
_xlfn.IFNA(
_xlfn.IFNA(
_xlfn.IFNA(
_xlfn.IFNA(
IF(_xlfn.XLOOKUP(AM$2,WatchbillMONTHLY!$A$3:$U$3,OFFSET(WatchbillMONTHLY!$A$3:$U$3,1,2))=IF(_xlfn.XLOOKUP($A20,INDIRECT("_"&amp;_xlfn.XLOOKUP(AM$2,WatchbillMONTHLY!$A$3:$U$3,OFFSET(WatchbillMONTHLY!$A$3:$U$3,1,2))),INDIRECT("_"&amp;_xlfn.XLOOKUP(AM$2,WatchbillMONTHLY!$A$3:$U$3,OFFSET(WatchbillMONTHLY!$A$3:$U$3,1,2))))=$A20,_xlfn.XLOOKUP(AM$2,WatchbillMONTHLY!$A$3:$U$3,OFFSET(WatchbillMONTHLY!$A$3:$U$3,1,2)),FALSE),TRUE,FALSE),
IF(_xlfn.XLOOKUP(AM$2,WatchbillMONTHLY!$A$20:$U$20,OFFSET(WatchbillMONTHLY!$A$20:$U$20,1,2))=IF(_xlfn.XLOOKUP($A20,INDIRECT("_"&amp;_xlfn.XLOOKUP(AM$2,WatchbillMONTHLY!$A$20:$U$20,OFFSET(WatchbillMONTHLY!$A$20:$U$20,1,2))),INDIRECT("_"&amp;_xlfn.XLOOKUP(AM$2,WatchbillMONTHLY!$A$20:$U$20,OFFSET(WatchbillMONTHLY!$A$20:$U$20,1,2))))=$A20,_xlfn.XLOOKUP(AM$2,WatchbillMONTHLY!$A$20:$U$20,OFFSET(WatchbillMONTHLY!$A$20:$U$20,1,2)),FALSE),TRUE,FALSE)),
IF(_xlfn.XLOOKUP(AM$2,WatchbillMONTHLY!$A$37:$U$37,OFFSET(WatchbillMONTHLY!$A$37:$U$37,1,2))=IF(_xlfn.XLOOKUP($A20,INDIRECT("_"&amp;_xlfn.XLOOKUP(AM$2,WatchbillMONTHLY!$A$37:$U$37,OFFSET(WatchbillMONTHLY!$A$37:$U$37,1,2))),INDIRECT("_"&amp;_xlfn.XLOOKUP(AM$2,WatchbillMONTHLY!$A$37:$U$37,OFFSET(WatchbillMONTHLY!$A$37:$U$37,1,2))))=$A20,_xlfn.XLOOKUP(AM$2,WatchbillMONTHLY!$A$37:$U$37,OFFSET(WatchbillMONTHLY!$A$37:$U$37,1,2)),FALSE),TRUE,FALSE)),
IF(_xlfn.XLOOKUP(AM$2,WatchbillMONTHLY!$A$54:$U$54,OFFSET(WatchbillMONTHLY!$A$54:$U$54,1,2))=IF(_xlfn.XLOOKUP($A20,INDIRECT("_"&amp;_xlfn.XLOOKUP(AM$2,WatchbillMONTHLY!$A$54:$U$54,OFFSET(WatchbillMONTHLY!$A$54:$U$54,1,2))),INDIRECT("_"&amp;_xlfn.XLOOKUP(AM$2,WatchbillMONTHLY!$A$54:$U$54,OFFSET(WatchbillMONTHLY!$A$54:$U$54,1,2))))=$A20,_xlfn.XLOOKUP(AM$2,WatchbillMONTHLY!$A$54:$U$54,OFFSET(WatchbillMONTHLY!$A$54:$U$54,1,2)),FALSE),TRUE,FALSE)),
IF(_xlfn.XLOOKUP(AM$2,WatchbillMONTHLY!$A$71:$U$71,OFFSET(WatchbillMONTHLY!$A$71:$U$71,1,2))=IF(_xlfn.XLOOKUP($A20,INDIRECT("_"&amp;_xlfn.XLOOKUP(AM$2,WatchbillMONTHLY!$A$71:$U$71,OFFSET(WatchbillMONTHLY!$A$71:$U$71,1,2))),INDIRECT("_"&amp;_xlfn.XLOOKUP(AM$2,WatchbillMONTHLY!$A$71:$U$71,OFFSET(WatchbillMONTHLY!$A$71:$U$71,1,2))))=$A20,_xlfn.XLOOKUP(AM$2,WatchbillMONTHLY!$A$71:$U$71,OFFSET(WatchbillMONTHLY!$A$71:$U$71,1,2)),FALSE),TRUE,FALSE)),
IF(_xlfn.XLOOKUP(AM$2,WatchbillMONTHLY!$A$88:$U$88,OFFSET(WatchbillMONTHLY!$A$88:$U$88,1,2))=IF(_xlfn.XLOOKUP($A20,INDIRECT("_"&amp;_xlfn.XLOOKUP(AM$2,WatchbillMONTHLY!$A$88:$U$88,OFFSET(WatchbillMONTHLY!$A$88:$U$88,1,2))),INDIRECT("_"&amp;_xlfn.XLOOKUP(AM$2,WatchbillMONTHLY!$A$88:$U$88,OFFSET(WatchbillMONTHLY!$A$88:$U$88,1,2))))=$A20,_xlfn.XLOOKUP(AM$2,WatchbillMONTHLY!$A$88:$U$88,OFFSET(WatchbillMONTHLY!$A$88:$U$88,1,2)),FALSE),TRUE,FALSE)),
FALSE),FALSE)</f>
        <v>0</v>
      </c>
      <c r="AN20" s="209" t="b" cm="1">
        <f t="array" aca="1" ref="AN20" ca="1">IF(AND($A20 &gt; 0, G20 &gt; 0,AN$2&lt;MiscFormulas!$A$5+1),
_xlfn.IFNA(
_xlfn.IFNA(
_xlfn.IFNA(
_xlfn.IFNA(
_xlfn.IFNA(
_xlfn.IFNA(
IF(_xlfn.XLOOKUP(AN$2,WatchbillMONTHLY!$A$3:$U$3,OFFSET(WatchbillMONTHLY!$A$3:$U$3,1,2))=IF(_xlfn.XLOOKUP($A20,INDIRECT("_"&amp;_xlfn.XLOOKUP(AN$2,WatchbillMONTHLY!$A$3:$U$3,OFFSET(WatchbillMONTHLY!$A$3:$U$3,1,2))),INDIRECT("_"&amp;_xlfn.XLOOKUP(AN$2,WatchbillMONTHLY!$A$3:$U$3,OFFSET(WatchbillMONTHLY!$A$3:$U$3,1,2))))=$A20,_xlfn.XLOOKUP(AN$2,WatchbillMONTHLY!$A$3:$U$3,OFFSET(WatchbillMONTHLY!$A$3:$U$3,1,2)),FALSE),TRUE,FALSE),
IF(_xlfn.XLOOKUP(AN$2,WatchbillMONTHLY!$A$20:$U$20,OFFSET(WatchbillMONTHLY!$A$20:$U$20,1,2))=IF(_xlfn.XLOOKUP($A20,INDIRECT("_"&amp;_xlfn.XLOOKUP(AN$2,WatchbillMONTHLY!$A$20:$U$20,OFFSET(WatchbillMONTHLY!$A$20:$U$20,1,2))),INDIRECT("_"&amp;_xlfn.XLOOKUP(AN$2,WatchbillMONTHLY!$A$20:$U$20,OFFSET(WatchbillMONTHLY!$A$20:$U$20,1,2))))=$A20,_xlfn.XLOOKUP(AN$2,WatchbillMONTHLY!$A$20:$U$20,OFFSET(WatchbillMONTHLY!$A$20:$U$20,1,2)),FALSE),TRUE,FALSE)),
IF(_xlfn.XLOOKUP(AN$2,WatchbillMONTHLY!$A$37:$U$37,OFFSET(WatchbillMONTHLY!$A$37:$U$37,1,2))=IF(_xlfn.XLOOKUP($A20,INDIRECT("_"&amp;_xlfn.XLOOKUP(AN$2,WatchbillMONTHLY!$A$37:$U$37,OFFSET(WatchbillMONTHLY!$A$37:$U$37,1,2))),INDIRECT("_"&amp;_xlfn.XLOOKUP(AN$2,WatchbillMONTHLY!$A$37:$U$37,OFFSET(WatchbillMONTHLY!$A$37:$U$37,1,2))))=$A20,_xlfn.XLOOKUP(AN$2,WatchbillMONTHLY!$A$37:$U$37,OFFSET(WatchbillMONTHLY!$A$37:$U$37,1,2)),FALSE),TRUE,FALSE)),
IF(_xlfn.XLOOKUP(AN$2,WatchbillMONTHLY!$A$54:$U$54,OFFSET(WatchbillMONTHLY!$A$54:$U$54,1,2))=IF(_xlfn.XLOOKUP($A20,INDIRECT("_"&amp;_xlfn.XLOOKUP(AN$2,WatchbillMONTHLY!$A$54:$U$54,OFFSET(WatchbillMONTHLY!$A$54:$U$54,1,2))),INDIRECT("_"&amp;_xlfn.XLOOKUP(AN$2,WatchbillMONTHLY!$A$54:$U$54,OFFSET(WatchbillMONTHLY!$A$54:$U$54,1,2))))=$A20,_xlfn.XLOOKUP(AN$2,WatchbillMONTHLY!$A$54:$U$54,OFFSET(WatchbillMONTHLY!$A$54:$U$54,1,2)),FALSE),TRUE,FALSE)),
IF(_xlfn.XLOOKUP(AN$2,WatchbillMONTHLY!$A$71:$U$71,OFFSET(WatchbillMONTHLY!$A$71:$U$71,1,2))=IF(_xlfn.XLOOKUP($A20,INDIRECT("_"&amp;_xlfn.XLOOKUP(AN$2,WatchbillMONTHLY!$A$71:$U$71,OFFSET(WatchbillMONTHLY!$A$71:$U$71,1,2))),INDIRECT("_"&amp;_xlfn.XLOOKUP(AN$2,WatchbillMONTHLY!$A$71:$U$71,OFFSET(WatchbillMONTHLY!$A$71:$U$71,1,2))))=$A20,_xlfn.XLOOKUP(AN$2,WatchbillMONTHLY!$A$71:$U$71,OFFSET(WatchbillMONTHLY!$A$71:$U$71,1,2)),FALSE),TRUE,FALSE)),
IF(_xlfn.XLOOKUP(AN$2,WatchbillMONTHLY!$A$88:$U$88,OFFSET(WatchbillMONTHLY!$A$88:$U$88,1,2))=IF(_xlfn.XLOOKUP($A20,INDIRECT("_"&amp;_xlfn.XLOOKUP(AN$2,WatchbillMONTHLY!$A$88:$U$88,OFFSET(WatchbillMONTHLY!$A$88:$U$88,1,2))),INDIRECT("_"&amp;_xlfn.XLOOKUP(AN$2,WatchbillMONTHLY!$A$88:$U$88,OFFSET(WatchbillMONTHLY!$A$88:$U$88,1,2))))=$A20,_xlfn.XLOOKUP(AN$2,WatchbillMONTHLY!$A$88:$U$88,OFFSET(WatchbillMONTHLY!$A$88:$U$88,1,2)),FALSE),TRUE,FALSE)),
FALSE),FALSE)</f>
        <v>0</v>
      </c>
      <c r="AO20" s="209" t="b" cm="1">
        <f t="array" aca="1" ref="AO20" ca="1">IF(AND($A20 &gt; 0, H20 &gt; 0,AO$2&lt;MiscFormulas!$A$5+1),
_xlfn.IFNA(
_xlfn.IFNA(
_xlfn.IFNA(
_xlfn.IFNA(
_xlfn.IFNA(
_xlfn.IFNA(
IF(_xlfn.XLOOKUP(AO$2,WatchbillMONTHLY!$A$3:$U$3,OFFSET(WatchbillMONTHLY!$A$3:$U$3,1,2))=IF(_xlfn.XLOOKUP($A20,INDIRECT("_"&amp;_xlfn.XLOOKUP(AO$2,WatchbillMONTHLY!$A$3:$U$3,OFFSET(WatchbillMONTHLY!$A$3:$U$3,1,2))),INDIRECT("_"&amp;_xlfn.XLOOKUP(AO$2,WatchbillMONTHLY!$A$3:$U$3,OFFSET(WatchbillMONTHLY!$A$3:$U$3,1,2))))=$A20,_xlfn.XLOOKUP(AO$2,WatchbillMONTHLY!$A$3:$U$3,OFFSET(WatchbillMONTHLY!$A$3:$U$3,1,2)),FALSE),TRUE,FALSE),
IF(_xlfn.XLOOKUP(AO$2,WatchbillMONTHLY!$A$20:$U$20,OFFSET(WatchbillMONTHLY!$A$20:$U$20,1,2))=IF(_xlfn.XLOOKUP($A20,INDIRECT("_"&amp;_xlfn.XLOOKUP(AO$2,WatchbillMONTHLY!$A$20:$U$20,OFFSET(WatchbillMONTHLY!$A$20:$U$20,1,2))),INDIRECT("_"&amp;_xlfn.XLOOKUP(AO$2,WatchbillMONTHLY!$A$20:$U$20,OFFSET(WatchbillMONTHLY!$A$20:$U$20,1,2))))=$A20,_xlfn.XLOOKUP(AO$2,WatchbillMONTHLY!$A$20:$U$20,OFFSET(WatchbillMONTHLY!$A$20:$U$20,1,2)),FALSE),TRUE,FALSE)),
IF(_xlfn.XLOOKUP(AO$2,WatchbillMONTHLY!$A$37:$U$37,OFFSET(WatchbillMONTHLY!$A$37:$U$37,1,2))=IF(_xlfn.XLOOKUP($A20,INDIRECT("_"&amp;_xlfn.XLOOKUP(AO$2,WatchbillMONTHLY!$A$37:$U$37,OFFSET(WatchbillMONTHLY!$A$37:$U$37,1,2))),INDIRECT("_"&amp;_xlfn.XLOOKUP(AO$2,WatchbillMONTHLY!$A$37:$U$37,OFFSET(WatchbillMONTHLY!$A$37:$U$37,1,2))))=$A20,_xlfn.XLOOKUP(AO$2,WatchbillMONTHLY!$A$37:$U$37,OFFSET(WatchbillMONTHLY!$A$37:$U$37,1,2)),FALSE),TRUE,FALSE)),
IF(_xlfn.XLOOKUP(AO$2,WatchbillMONTHLY!$A$54:$U$54,OFFSET(WatchbillMONTHLY!$A$54:$U$54,1,2))=IF(_xlfn.XLOOKUP($A20,INDIRECT("_"&amp;_xlfn.XLOOKUP(AO$2,WatchbillMONTHLY!$A$54:$U$54,OFFSET(WatchbillMONTHLY!$A$54:$U$54,1,2))),INDIRECT("_"&amp;_xlfn.XLOOKUP(AO$2,WatchbillMONTHLY!$A$54:$U$54,OFFSET(WatchbillMONTHLY!$A$54:$U$54,1,2))))=$A20,_xlfn.XLOOKUP(AO$2,WatchbillMONTHLY!$A$54:$U$54,OFFSET(WatchbillMONTHLY!$A$54:$U$54,1,2)),FALSE),TRUE,FALSE)),
IF(_xlfn.XLOOKUP(AO$2,WatchbillMONTHLY!$A$71:$U$71,OFFSET(WatchbillMONTHLY!$A$71:$U$71,1,2))=IF(_xlfn.XLOOKUP($A20,INDIRECT("_"&amp;_xlfn.XLOOKUP(AO$2,WatchbillMONTHLY!$A$71:$U$71,OFFSET(WatchbillMONTHLY!$A$71:$U$71,1,2))),INDIRECT("_"&amp;_xlfn.XLOOKUP(AO$2,WatchbillMONTHLY!$A$71:$U$71,OFFSET(WatchbillMONTHLY!$A$71:$U$71,1,2))))=$A20,_xlfn.XLOOKUP(AO$2,WatchbillMONTHLY!$A$71:$U$71,OFFSET(WatchbillMONTHLY!$A$71:$U$71,1,2)),FALSE),TRUE,FALSE)),
IF(_xlfn.XLOOKUP(AO$2,WatchbillMONTHLY!$A$88:$U$88,OFFSET(WatchbillMONTHLY!$A$88:$U$88,1,2))=IF(_xlfn.XLOOKUP($A20,INDIRECT("_"&amp;_xlfn.XLOOKUP(AO$2,WatchbillMONTHLY!$A$88:$U$88,OFFSET(WatchbillMONTHLY!$A$88:$U$88,1,2))),INDIRECT("_"&amp;_xlfn.XLOOKUP(AO$2,WatchbillMONTHLY!$A$88:$U$88,OFFSET(WatchbillMONTHLY!$A$88:$U$88,1,2))))=$A20,_xlfn.XLOOKUP(AO$2,WatchbillMONTHLY!$A$88:$U$88,OFFSET(WatchbillMONTHLY!$A$88:$U$88,1,2)),FALSE),TRUE,FALSE)),
FALSE),FALSE)</f>
        <v>0</v>
      </c>
      <c r="AP20" s="209" t="b" cm="1">
        <f t="array" aca="1" ref="AP20" ca="1">IF(AND($A20 &gt; 0, I20 &gt; 0,AP$2&lt;MiscFormulas!$A$5+1),
_xlfn.IFNA(
_xlfn.IFNA(
_xlfn.IFNA(
_xlfn.IFNA(
_xlfn.IFNA(
_xlfn.IFNA(
IF(_xlfn.XLOOKUP(AP$2,WatchbillMONTHLY!$A$3:$U$3,OFFSET(WatchbillMONTHLY!$A$3:$U$3,1,2))=IF(_xlfn.XLOOKUP($A20,INDIRECT("_"&amp;_xlfn.XLOOKUP(AP$2,WatchbillMONTHLY!$A$3:$U$3,OFFSET(WatchbillMONTHLY!$A$3:$U$3,1,2))),INDIRECT("_"&amp;_xlfn.XLOOKUP(AP$2,WatchbillMONTHLY!$A$3:$U$3,OFFSET(WatchbillMONTHLY!$A$3:$U$3,1,2))))=$A20,_xlfn.XLOOKUP(AP$2,WatchbillMONTHLY!$A$3:$U$3,OFFSET(WatchbillMONTHLY!$A$3:$U$3,1,2)),FALSE),TRUE,FALSE),
IF(_xlfn.XLOOKUP(AP$2,WatchbillMONTHLY!$A$20:$U$20,OFFSET(WatchbillMONTHLY!$A$20:$U$20,1,2))=IF(_xlfn.XLOOKUP($A20,INDIRECT("_"&amp;_xlfn.XLOOKUP(AP$2,WatchbillMONTHLY!$A$20:$U$20,OFFSET(WatchbillMONTHLY!$A$20:$U$20,1,2))),INDIRECT("_"&amp;_xlfn.XLOOKUP(AP$2,WatchbillMONTHLY!$A$20:$U$20,OFFSET(WatchbillMONTHLY!$A$20:$U$20,1,2))))=$A20,_xlfn.XLOOKUP(AP$2,WatchbillMONTHLY!$A$20:$U$20,OFFSET(WatchbillMONTHLY!$A$20:$U$20,1,2)),FALSE),TRUE,FALSE)),
IF(_xlfn.XLOOKUP(AP$2,WatchbillMONTHLY!$A$37:$U$37,OFFSET(WatchbillMONTHLY!$A$37:$U$37,1,2))=IF(_xlfn.XLOOKUP($A20,INDIRECT("_"&amp;_xlfn.XLOOKUP(AP$2,WatchbillMONTHLY!$A$37:$U$37,OFFSET(WatchbillMONTHLY!$A$37:$U$37,1,2))),INDIRECT("_"&amp;_xlfn.XLOOKUP(AP$2,WatchbillMONTHLY!$A$37:$U$37,OFFSET(WatchbillMONTHLY!$A$37:$U$37,1,2))))=$A20,_xlfn.XLOOKUP(AP$2,WatchbillMONTHLY!$A$37:$U$37,OFFSET(WatchbillMONTHLY!$A$37:$U$37,1,2)),FALSE),TRUE,FALSE)),
IF(_xlfn.XLOOKUP(AP$2,WatchbillMONTHLY!$A$54:$U$54,OFFSET(WatchbillMONTHLY!$A$54:$U$54,1,2))=IF(_xlfn.XLOOKUP($A20,INDIRECT("_"&amp;_xlfn.XLOOKUP(AP$2,WatchbillMONTHLY!$A$54:$U$54,OFFSET(WatchbillMONTHLY!$A$54:$U$54,1,2))),INDIRECT("_"&amp;_xlfn.XLOOKUP(AP$2,WatchbillMONTHLY!$A$54:$U$54,OFFSET(WatchbillMONTHLY!$A$54:$U$54,1,2))))=$A20,_xlfn.XLOOKUP(AP$2,WatchbillMONTHLY!$A$54:$U$54,OFFSET(WatchbillMONTHLY!$A$54:$U$54,1,2)),FALSE),TRUE,FALSE)),
IF(_xlfn.XLOOKUP(AP$2,WatchbillMONTHLY!$A$71:$U$71,OFFSET(WatchbillMONTHLY!$A$71:$U$71,1,2))=IF(_xlfn.XLOOKUP($A20,INDIRECT("_"&amp;_xlfn.XLOOKUP(AP$2,WatchbillMONTHLY!$A$71:$U$71,OFFSET(WatchbillMONTHLY!$A$71:$U$71,1,2))),INDIRECT("_"&amp;_xlfn.XLOOKUP(AP$2,WatchbillMONTHLY!$A$71:$U$71,OFFSET(WatchbillMONTHLY!$A$71:$U$71,1,2))))=$A20,_xlfn.XLOOKUP(AP$2,WatchbillMONTHLY!$A$71:$U$71,OFFSET(WatchbillMONTHLY!$A$71:$U$71,1,2)),FALSE),TRUE,FALSE)),
IF(_xlfn.XLOOKUP(AP$2,WatchbillMONTHLY!$A$88:$U$88,OFFSET(WatchbillMONTHLY!$A$88:$U$88,1,2))=IF(_xlfn.XLOOKUP($A20,INDIRECT("_"&amp;_xlfn.XLOOKUP(AP$2,WatchbillMONTHLY!$A$88:$U$88,OFFSET(WatchbillMONTHLY!$A$88:$U$88,1,2))),INDIRECT("_"&amp;_xlfn.XLOOKUP(AP$2,WatchbillMONTHLY!$A$88:$U$88,OFFSET(WatchbillMONTHLY!$A$88:$U$88,1,2))))=$A20,_xlfn.XLOOKUP(AP$2,WatchbillMONTHLY!$A$88:$U$88,OFFSET(WatchbillMONTHLY!$A$88:$U$88,1,2)),FALSE),TRUE,FALSE)),
FALSE),FALSE)</f>
        <v>0</v>
      </c>
      <c r="AQ20" s="209" t="b" cm="1">
        <f t="array" aca="1" ref="AQ20" ca="1">IF(AND($A20 &gt; 0, J20 &gt; 0,AQ$2&lt;MiscFormulas!$A$5+1),
_xlfn.IFNA(
_xlfn.IFNA(
_xlfn.IFNA(
_xlfn.IFNA(
_xlfn.IFNA(
_xlfn.IFNA(
IF(_xlfn.XLOOKUP(AQ$2,WatchbillMONTHLY!$A$3:$U$3,OFFSET(WatchbillMONTHLY!$A$3:$U$3,1,2))=IF(_xlfn.XLOOKUP($A20,INDIRECT("_"&amp;_xlfn.XLOOKUP(AQ$2,WatchbillMONTHLY!$A$3:$U$3,OFFSET(WatchbillMONTHLY!$A$3:$U$3,1,2))),INDIRECT("_"&amp;_xlfn.XLOOKUP(AQ$2,WatchbillMONTHLY!$A$3:$U$3,OFFSET(WatchbillMONTHLY!$A$3:$U$3,1,2))))=$A20,_xlfn.XLOOKUP(AQ$2,WatchbillMONTHLY!$A$3:$U$3,OFFSET(WatchbillMONTHLY!$A$3:$U$3,1,2)),FALSE),TRUE,FALSE),
IF(_xlfn.XLOOKUP(AQ$2,WatchbillMONTHLY!$A$20:$U$20,OFFSET(WatchbillMONTHLY!$A$20:$U$20,1,2))=IF(_xlfn.XLOOKUP($A20,INDIRECT("_"&amp;_xlfn.XLOOKUP(AQ$2,WatchbillMONTHLY!$A$20:$U$20,OFFSET(WatchbillMONTHLY!$A$20:$U$20,1,2))),INDIRECT("_"&amp;_xlfn.XLOOKUP(AQ$2,WatchbillMONTHLY!$A$20:$U$20,OFFSET(WatchbillMONTHLY!$A$20:$U$20,1,2))))=$A20,_xlfn.XLOOKUP(AQ$2,WatchbillMONTHLY!$A$20:$U$20,OFFSET(WatchbillMONTHLY!$A$20:$U$20,1,2)),FALSE),TRUE,FALSE)),
IF(_xlfn.XLOOKUP(AQ$2,WatchbillMONTHLY!$A$37:$U$37,OFFSET(WatchbillMONTHLY!$A$37:$U$37,1,2))=IF(_xlfn.XLOOKUP($A20,INDIRECT("_"&amp;_xlfn.XLOOKUP(AQ$2,WatchbillMONTHLY!$A$37:$U$37,OFFSET(WatchbillMONTHLY!$A$37:$U$37,1,2))),INDIRECT("_"&amp;_xlfn.XLOOKUP(AQ$2,WatchbillMONTHLY!$A$37:$U$37,OFFSET(WatchbillMONTHLY!$A$37:$U$37,1,2))))=$A20,_xlfn.XLOOKUP(AQ$2,WatchbillMONTHLY!$A$37:$U$37,OFFSET(WatchbillMONTHLY!$A$37:$U$37,1,2)),FALSE),TRUE,FALSE)),
IF(_xlfn.XLOOKUP(AQ$2,WatchbillMONTHLY!$A$54:$U$54,OFFSET(WatchbillMONTHLY!$A$54:$U$54,1,2))=IF(_xlfn.XLOOKUP($A20,INDIRECT("_"&amp;_xlfn.XLOOKUP(AQ$2,WatchbillMONTHLY!$A$54:$U$54,OFFSET(WatchbillMONTHLY!$A$54:$U$54,1,2))),INDIRECT("_"&amp;_xlfn.XLOOKUP(AQ$2,WatchbillMONTHLY!$A$54:$U$54,OFFSET(WatchbillMONTHLY!$A$54:$U$54,1,2))))=$A20,_xlfn.XLOOKUP(AQ$2,WatchbillMONTHLY!$A$54:$U$54,OFFSET(WatchbillMONTHLY!$A$54:$U$54,1,2)),FALSE),TRUE,FALSE)),
IF(_xlfn.XLOOKUP(AQ$2,WatchbillMONTHLY!$A$71:$U$71,OFFSET(WatchbillMONTHLY!$A$71:$U$71,1,2))=IF(_xlfn.XLOOKUP($A20,INDIRECT("_"&amp;_xlfn.XLOOKUP(AQ$2,WatchbillMONTHLY!$A$71:$U$71,OFFSET(WatchbillMONTHLY!$A$71:$U$71,1,2))),INDIRECT("_"&amp;_xlfn.XLOOKUP(AQ$2,WatchbillMONTHLY!$A$71:$U$71,OFFSET(WatchbillMONTHLY!$A$71:$U$71,1,2))))=$A20,_xlfn.XLOOKUP(AQ$2,WatchbillMONTHLY!$A$71:$U$71,OFFSET(WatchbillMONTHLY!$A$71:$U$71,1,2)),FALSE),TRUE,FALSE)),
IF(_xlfn.XLOOKUP(AQ$2,WatchbillMONTHLY!$A$88:$U$88,OFFSET(WatchbillMONTHLY!$A$88:$U$88,1,2))=IF(_xlfn.XLOOKUP($A20,INDIRECT("_"&amp;_xlfn.XLOOKUP(AQ$2,WatchbillMONTHLY!$A$88:$U$88,OFFSET(WatchbillMONTHLY!$A$88:$U$88,1,2))),INDIRECT("_"&amp;_xlfn.XLOOKUP(AQ$2,WatchbillMONTHLY!$A$88:$U$88,OFFSET(WatchbillMONTHLY!$A$88:$U$88,1,2))))=$A20,_xlfn.XLOOKUP(AQ$2,WatchbillMONTHLY!$A$88:$U$88,OFFSET(WatchbillMONTHLY!$A$88:$U$88,1,2)),FALSE),TRUE,FALSE)),
FALSE),FALSE)</f>
        <v>0</v>
      </c>
      <c r="AR20" s="209" t="b" cm="1">
        <f t="array" aca="1" ref="AR20" ca="1">IF(AND($A20 &gt; 0, K20 &gt; 0,AR$2&lt;MiscFormulas!$A$5+1),
_xlfn.IFNA(
_xlfn.IFNA(
_xlfn.IFNA(
_xlfn.IFNA(
_xlfn.IFNA(
_xlfn.IFNA(
IF(_xlfn.XLOOKUP(AR$2,WatchbillMONTHLY!$A$3:$U$3,OFFSET(WatchbillMONTHLY!$A$3:$U$3,1,2))=IF(_xlfn.XLOOKUP($A20,INDIRECT("_"&amp;_xlfn.XLOOKUP(AR$2,WatchbillMONTHLY!$A$3:$U$3,OFFSET(WatchbillMONTHLY!$A$3:$U$3,1,2))),INDIRECT("_"&amp;_xlfn.XLOOKUP(AR$2,WatchbillMONTHLY!$A$3:$U$3,OFFSET(WatchbillMONTHLY!$A$3:$U$3,1,2))))=$A20,_xlfn.XLOOKUP(AR$2,WatchbillMONTHLY!$A$3:$U$3,OFFSET(WatchbillMONTHLY!$A$3:$U$3,1,2)),FALSE),TRUE,FALSE),
IF(_xlfn.XLOOKUP(AR$2,WatchbillMONTHLY!$A$20:$U$20,OFFSET(WatchbillMONTHLY!$A$20:$U$20,1,2))=IF(_xlfn.XLOOKUP($A20,INDIRECT("_"&amp;_xlfn.XLOOKUP(AR$2,WatchbillMONTHLY!$A$20:$U$20,OFFSET(WatchbillMONTHLY!$A$20:$U$20,1,2))),INDIRECT("_"&amp;_xlfn.XLOOKUP(AR$2,WatchbillMONTHLY!$A$20:$U$20,OFFSET(WatchbillMONTHLY!$A$20:$U$20,1,2))))=$A20,_xlfn.XLOOKUP(AR$2,WatchbillMONTHLY!$A$20:$U$20,OFFSET(WatchbillMONTHLY!$A$20:$U$20,1,2)),FALSE),TRUE,FALSE)),
IF(_xlfn.XLOOKUP(AR$2,WatchbillMONTHLY!$A$37:$U$37,OFFSET(WatchbillMONTHLY!$A$37:$U$37,1,2))=IF(_xlfn.XLOOKUP($A20,INDIRECT("_"&amp;_xlfn.XLOOKUP(AR$2,WatchbillMONTHLY!$A$37:$U$37,OFFSET(WatchbillMONTHLY!$A$37:$U$37,1,2))),INDIRECT("_"&amp;_xlfn.XLOOKUP(AR$2,WatchbillMONTHLY!$A$37:$U$37,OFFSET(WatchbillMONTHLY!$A$37:$U$37,1,2))))=$A20,_xlfn.XLOOKUP(AR$2,WatchbillMONTHLY!$A$37:$U$37,OFFSET(WatchbillMONTHLY!$A$37:$U$37,1,2)),FALSE),TRUE,FALSE)),
IF(_xlfn.XLOOKUP(AR$2,WatchbillMONTHLY!$A$54:$U$54,OFFSET(WatchbillMONTHLY!$A$54:$U$54,1,2))=IF(_xlfn.XLOOKUP($A20,INDIRECT("_"&amp;_xlfn.XLOOKUP(AR$2,WatchbillMONTHLY!$A$54:$U$54,OFFSET(WatchbillMONTHLY!$A$54:$U$54,1,2))),INDIRECT("_"&amp;_xlfn.XLOOKUP(AR$2,WatchbillMONTHLY!$A$54:$U$54,OFFSET(WatchbillMONTHLY!$A$54:$U$54,1,2))))=$A20,_xlfn.XLOOKUP(AR$2,WatchbillMONTHLY!$A$54:$U$54,OFFSET(WatchbillMONTHLY!$A$54:$U$54,1,2)),FALSE),TRUE,FALSE)),
IF(_xlfn.XLOOKUP(AR$2,WatchbillMONTHLY!$A$71:$U$71,OFFSET(WatchbillMONTHLY!$A$71:$U$71,1,2))=IF(_xlfn.XLOOKUP($A20,INDIRECT("_"&amp;_xlfn.XLOOKUP(AR$2,WatchbillMONTHLY!$A$71:$U$71,OFFSET(WatchbillMONTHLY!$A$71:$U$71,1,2))),INDIRECT("_"&amp;_xlfn.XLOOKUP(AR$2,WatchbillMONTHLY!$A$71:$U$71,OFFSET(WatchbillMONTHLY!$A$71:$U$71,1,2))))=$A20,_xlfn.XLOOKUP(AR$2,WatchbillMONTHLY!$A$71:$U$71,OFFSET(WatchbillMONTHLY!$A$71:$U$71,1,2)),FALSE),TRUE,FALSE)),
IF(_xlfn.XLOOKUP(AR$2,WatchbillMONTHLY!$A$88:$U$88,OFFSET(WatchbillMONTHLY!$A$88:$U$88,1,2))=IF(_xlfn.XLOOKUP($A20,INDIRECT("_"&amp;_xlfn.XLOOKUP(AR$2,WatchbillMONTHLY!$A$88:$U$88,OFFSET(WatchbillMONTHLY!$A$88:$U$88,1,2))),INDIRECT("_"&amp;_xlfn.XLOOKUP(AR$2,WatchbillMONTHLY!$A$88:$U$88,OFFSET(WatchbillMONTHLY!$A$88:$U$88,1,2))))=$A20,_xlfn.XLOOKUP(AR$2,WatchbillMONTHLY!$A$88:$U$88,OFFSET(WatchbillMONTHLY!$A$88:$U$88,1,2)),FALSE),TRUE,FALSE)),
FALSE),FALSE)</f>
        <v>0</v>
      </c>
      <c r="AS20" s="209" t="b" cm="1">
        <f t="array" aca="1" ref="AS20" ca="1">IF(AND($A20 &gt; 0, L20 &gt; 0,AS$2&lt;MiscFormulas!$A$5+1),
_xlfn.IFNA(
_xlfn.IFNA(
_xlfn.IFNA(
_xlfn.IFNA(
_xlfn.IFNA(
_xlfn.IFNA(
IF(_xlfn.XLOOKUP(AS$2,WatchbillMONTHLY!$A$3:$U$3,OFFSET(WatchbillMONTHLY!$A$3:$U$3,1,2))=IF(_xlfn.XLOOKUP($A20,INDIRECT("_"&amp;_xlfn.XLOOKUP(AS$2,WatchbillMONTHLY!$A$3:$U$3,OFFSET(WatchbillMONTHLY!$A$3:$U$3,1,2))),INDIRECT("_"&amp;_xlfn.XLOOKUP(AS$2,WatchbillMONTHLY!$A$3:$U$3,OFFSET(WatchbillMONTHLY!$A$3:$U$3,1,2))))=$A20,_xlfn.XLOOKUP(AS$2,WatchbillMONTHLY!$A$3:$U$3,OFFSET(WatchbillMONTHLY!$A$3:$U$3,1,2)),FALSE),TRUE,FALSE),
IF(_xlfn.XLOOKUP(AS$2,WatchbillMONTHLY!$A$20:$U$20,OFFSET(WatchbillMONTHLY!$A$20:$U$20,1,2))=IF(_xlfn.XLOOKUP($A20,INDIRECT("_"&amp;_xlfn.XLOOKUP(AS$2,WatchbillMONTHLY!$A$20:$U$20,OFFSET(WatchbillMONTHLY!$A$20:$U$20,1,2))),INDIRECT("_"&amp;_xlfn.XLOOKUP(AS$2,WatchbillMONTHLY!$A$20:$U$20,OFFSET(WatchbillMONTHLY!$A$20:$U$20,1,2))))=$A20,_xlfn.XLOOKUP(AS$2,WatchbillMONTHLY!$A$20:$U$20,OFFSET(WatchbillMONTHLY!$A$20:$U$20,1,2)),FALSE),TRUE,FALSE)),
IF(_xlfn.XLOOKUP(AS$2,WatchbillMONTHLY!$A$37:$U$37,OFFSET(WatchbillMONTHLY!$A$37:$U$37,1,2))=IF(_xlfn.XLOOKUP($A20,INDIRECT("_"&amp;_xlfn.XLOOKUP(AS$2,WatchbillMONTHLY!$A$37:$U$37,OFFSET(WatchbillMONTHLY!$A$37:$U$37,1,2))),INDIRECT("_"&amp;_xlfn.XLOOKUP(AS$2,WatchbillMONTHLY!$A$37:$U$37,OFFSET(WatchbillMONTHLY!$A$37:$U$37,1,2))))=$A20,_xlfn.XLOOKUP(AS$2,WatchbillMONTHLY!$A$37:$U$37,OFFSET(WatchbillMONTHLY!$A$37:$U$37,1,2)),FALSE),TRUE,FALSE)),
IF(_xlfn.XLOOKUP(AS$2,WatchbillMONTHLY!$A$54:$U$54,OFFSET(WatchbillMONTHLY!$A$54:$U$54,1,2))=IF(_xlfn.XLOOKUP($A20,INDIRECT("_"&amp;_xlfn.XLOOKUP(AS$2,WatchbillMONTHLY!$A$54:$U$54,OFFSET(WatchbillMONTHLY!$A$54:$U$54,1,2))),INDIRECT("_"&amp;_xlfn.XLOOKUP(AS$2,WatchbillMONTHLY!$A$54:$U$54,OFFSET(WatchbillMONTHLY!$A$54:$U$54,1,2))))=$A20,_xlfn.XLOOKUP(AS$2,WatchbillMONTHLY!$A$54:$U$54,OFFSET(WatchbillMONTHLY!$A$54:$U$54,1,2)),FALSE),TRUE,FALSE)),
IF(_xlfn.XLOOKUP(AS$2,WatchbillMONTHLY!$A$71:$U$71,OFFSET(WatchbillMONTHLY!$A$71:$U$71,1,2))=IF(_xlfn.XLOOKUP($A20,INDIRECT("_"&amp;_xlfn.XLOOKUP(AS$2,WatchbillMONTHLY!$A$71:$U$71,OFFSET(WatchbillMONTHLY!$A$71:$U$71,1,2))),INDIRECT("_"&amp;_xlfn.XLOOKUP(AS$2,WatchbillMONTHLY!$A$71:$U$71,OFFSET(WatchbillMONTHLY!$A$71:$U$71,1,2))))=$A20,_xlfn.XLOOKUP(AS$2,WatchbillMONTHLY!$A$71:$U$71,OFFSET(WatchbillMONTHLY!$A$71:$U$71,1,2)),FALSE),TRUE,FALSE)),
IF(_xlfn.XLOOKUP(AS$2,WatchbillMONTHLY!$A$88:$U$88,OFFSET(WatchbillMONTHLY!$A$88:$U$88,1,2))=IF(_xlfn.XLOOKUP($A20,INDIRECT("_"&amp;_xlfn.XLOOKUP(AS$2,WatchbillMONTHLY!$A$88:$U$88,OFFSET(WatchbillMONTHLY!$A$88:$U$88,1,2))),INDIRECT("_"&amp;_xlfn.XLOOKUP(AS$2,WatchbillMONTHLY!$A$88:$U$88,OFFSET(WatchbillMONTHLY!$A$88:$U$88,1,2))))=$A20,_xlfn.XLOOKUP(AS$2,WatchbillMONTHLY!$A$88:$U$88,OFFSET(WatchbillMONTHLY!$A$88:$U$88,1,2)),FALSE),TRUE,FALSE)),
FALSE),FALSE)</f>
        <v>0</v>
      </c>
      <c r="AT20" s="209" t="b" cm="1">
        <f t="array" aca="1" ref="AT20" ca="1">IF(AND($A20 &gt; 0, M20 &gt; 0,AT$2&lt;MiscFormulas!$A$5+1),
_xlfn.IFNA(
_xlfn.IFNA(
_xlfn.IFNA(
_xlfn.IFNA(
_xlfn.IFNA(
_xlfn.IFNA(
IF(_xlfn.XLOOKUP(AT$2,WatchbillMONTHLY!$A$3:$U$3,OFFSET(WatchbillMONTHLY!$A$3:$U$3,1,2))=IF(_xlfn.XLOOKUP($A20,INDIRECT("_"&amp;_xlfn.XLOOKUP(AT$2,WatchbillMONTHLY!$A$3:$U$3,OFFSET(WatchbillMONTHLY!$A$3:$U$3,1,2))),INDIRECT("_"&amp;_xlfn.XLOOKUP(AT$2,WatchbillMONTHLY!$A$3:$U$3,OFFSET(WatchbillMONTHLY!$A$3:$U$3,1,2))))=$A20,_xlfn.XLOOKUP(AT$2,WatchbillMONTHLY!$A$3:$U$3,OFFSET(WatchbillMONTHLY!$A$3:$U$3,1,2)),FALSE),TRUE,FALSE),
IF(_xlfn.XLOOKUP(AT$2,WatchbillMONTHLY!$A$20:$U$20,OFFSET(WatchbillMONTHLY!$A$20:$U$20,1,2))=IF(_xlfn.XLOOKUP($A20,INDIRECT("_"&amp;_xlfn.XLOOKUP(AT$2,WatchbillMONTHLY!$A$20:$U$20,OFFSET(WatchbillMONTHLY!$A$20:$U$20,1,2))),INDIRECT("_"&amp;_xlfn.XLOOKUP(AT$2,WatchbillMONTHLY!$A$20:$U$20,OFFSET(WatchbillMONTHLY!$A$20:$U$20,1,2))))=$A20,_xlfn.XLOOKUP(AT$2,WatchbillMONTHLY!$A$20:$U$20,OFFSET(WatchbillMONTHLY!$A$20:$U$20,1,2)),FALSE),TRUE,FALSE)),
IF(_xlfn.XLOOKUP(AT$2,WatchbillMONTHLY!$A$37:$U$37,OFFSET(WatchbillMONTHLY!$A$37:$U$37,1,2))=IF(_xlfn.XLOOKUP($A20,INDIRECT("_"&amp;_xlfn.XLOOKUP(AT$2,WatchbillMONTHLY!$A$37:$U$37,OFFSET(WatchbillMONTHLY!$A$37:$U$37,1,2))),INDIRECT("_"&amp;_xlfn.XLOOKUP(AT$2,WatchbillMONTHLY!$A$37:$U$37,OFFSET(WatchbillMONTHLY!$A$37:$U$37,1,2))))=$A20,_xlfn.XLOOKUP(AT$2,WatchbillMONTHLY!$A$37:$U$37,OFFSET(WatchbillMONTHLY!$A$37:$U$37,1,2)),FALSE),TRUE,FALSE)),
IF(_xlfn.XLOOKUP(AT$2,WatchbillMONTHLY!$A$54:$U$54,OFFSET(WatchbillMONTHLY!$A$54:$U$54,1,2))=IF(_xlfn.XLOOKUP($A20,INDIRECT("_"&amp;_xlfn.XLOOKUP(AT$2,WatchbillMONTHLY!$A$54:$U$54,OFFSET(WatchbillMONTHLY!$A$54:$U$54,1,2))),INDIRECT("_"&amp;_xlfn.XLOOKUP(AT$2,WatchbillMONTHLY!$A$54:$U$54,OFFSET(WatchbillMONTHLY!$A$54:$U$54,1,2))))=$A20,_xlfn.XLOOKUP(AT$2,WatchbillMONTHLY!$A$54:$U$54,OFFSET(WatchbillMONTHLY!$A$54:$U$54,1,2)),FALSE),TRUE,FALSE)),
IF(_xlfn.XLOOKUP(AT$2,WatchbillMONTHLY!$A$71:$U$71,OFFSET(WatchbillMONTHLY!$A$71:$U$71,1,2))=IF(_xlfn.XLOOKUP($A20,INDIRECT("_"&amp;_xlfn.XLOOKUP(AT$2,WatchbillMONTHLY!$A$71:$U$71,OFFSET(WatchbillMONTHLY!$A$71:$U$71,1,2))),INDIRECT("_"&amp;_xlfn.XLOOKUP(AT$2,WatchbillMONTHLY!$A$71:$U$71,OFFSET(WatchbillMONTHLY!$A$71:$U$71,1,2))))=$A20,_xlfn.XLOOKUP(AT$2,WatchbillMONTHLY!$A$71:$U$71,OFFSET(WatchbillMONTHLY!$A$71:$U$71,1,2)),FALSE),TRUE,FALSE)),
IF(_xlfn.XLOOKUP(AT$2,WatchbillMONTHLY!$A$88:$U$88,OFFSET(WatchbillMONTHLY!$A$88:$U$88,1,2))=IF(_xlfn.XLOOKUP($A20,INDIRECT("_"&amp;_xlfn.XLOOKUP(AT$2,WatchbillMONTHLY!$A$88:$U$88,OFFSET(WatchbillMONTHLY!$A$88:$U$88,1,2))),INDIRECT("_"&amp;_xlfn.XLOOKUP(AT$2,WatchbillMONTHLY!$A$88:$U$88,OFFSET(WatchbillMONTHLY!$A$88:$U$88,1,2))))=$A20,_xlfn.XLOOKUP(AT$2,WatchbillMONTHLY!$A$88:$U$88,OFFSET(WatchbillMONTHLY!$A$88:$U$88,1,2)),FALSE),TRUE,FALSE)),
FALSE),FALSE)</f>
        <v>0</v>
      </c>
      <c r="AU20" s="209" t="b" cm="1">
        <f t="array" aca="1" ref="AU20" ca="1">IF(AND($A20 &gt; 0, N20 &gt; 0,AU$2&lt;MiscFormulas!$A$5+1),
_xlfn.IFNA(
_xlfn.IFNA(
_xlfn.IFNA(
_xlfn.IFNA(
_xlfn.IFNA(
_xlfn.IFNA(
IF(_xlfn.XLOOKUP(AU$2,WatchbillMONTHLY!$A$3:$U$3,OFFSET(WatchbillMONTHLY!$A$3:$U$3,1,2))=IF(_xlfn.XLOOKUP($A20,INDIRECT("_"&amp;_xlfn.XLOOKUP(AU$2,WatchbillMONTHLY!$A$3:$U$3,OFFSET(WatchbillMONTHLY!$A$3:$U$3,1,2))),INDIRECT("_"&amp;_xlfn.XLOOKUP(AU$2,WatchbillMONTHLY!$A$3:$U$3,OFFSET(WatchbillMONTHLY!$A$3:$U$3,1,2))))=$A20,_xlfn.XLOOKUP(AU$2,WatchbillMONTHLY!$A$3:$U$3,OFFSET(WatchbillMONTHLY!$A$3:$U$3,1,2)),FALSE),TRUE,FALSE),
IF(_xlfn.XLOOKUP(AU$2,WatchbillMONTHLY!$A$20:$U$20,OFFSET(WatchbillMONTHLY!$A$20:$U$20,1,2))=IF(_xlfn.XLOOKUP($A20,INDIRECT("_"&amp;_xlfn.XLOOKUP(AU$2,WatchbillMONTHLY!$A$20:$U$20,OFFSET(WatchbillMONTHLY!$A$20:$U$20,1,2))),INDIRECT("_"&amp;_xlfn.XLOOKUP(AU$2,WatchbillMONTHLY!$A$20:$U$20,OFFSET(WatchbillMONTHLY!$A$20:$U$20,1,2))))=$A20,_xlfn.XLOOKUP(AU$2,WatchbillMONTHLY!$A$20:$U$20,OFFSET(WatchbillMONTHLY!$A$20:$U$20,1,2)),FALSE),TRUE,FALSE)),
IF(_xlfn.XLOOKUP(AU$2,WatchbillMONTHLY!$A$37:$U$37,OFFSET(WatchbillMONTHLY!$A$37:$U$37,1,2))=IF(_xlfn.XLOOKUP($A20,INDIRECT("_"&amp;_xlfn.XLOOKUP(AU$2,WatchbillMONTHLY!$A$37:$U$37,OFFSET(WatchbillMONTHLY!$A$37:$U$37,1,2))),INDIRECT("_"&amp;_xlfn.XLOOKUP(AU$2,WatchbillMONTHLY!$A$37:$U$37,OFFSET(WatchbillMONTHLY!$A$37:$U$37,1,2))))=$A20,_xlfn.XLOOKUP(AU$2,WatchbillMONTHLY!$A$37:$U$37,OFFSET(WatchbillMONTHLY!$A$37:$U$37,1,2)),FALSE),TRUE,FALSE)),
IF(_xlfn.XLOOKUP(AU$2,WatchbillMONTHLY!$A$54:$U$54,OFFSET(WatchbillMONTHLY!$A$54:$U$54,1,2))=IF(_xlfn.XLOOKUP($A20,INDIRECT("_"&amp;_xlfn.XLOOKUP(AU$2,WatchbillMONTHLY!$A$54:$U$54,OFFSET(WatchbillMONTHLY!$A$54:$U$54,1,2))),INDIRECT("_"&amp;_xlfn.XLOOKUP(AU$2,WatchbillMONTHLY!$A$54:$U$54,OFFSET(WatchbillMONTHLY!$A$54:$U$54,1,2))))=$A20,_xlfn.XLOOKUP(AU$2,WatchbillMONTHLY!$A$54:$U$54,OFFSET(WatchbillMONTHLY!$A$54:$U$54,1,2)),FALSE),TRUE,FALSE)),
IF(_xlfn.XLOOKUP(AU$2,WatchbillMONTHLY!$A$71:$U$71,OFFSET(WatchbillMONTHLY!$A$71:$U$71,1,2))=IF(_xlfn.XLOOKUP($A20,INDIRECT("_"&amp;_xlfn.XLOOKUP(AU$2,WatchbillMONTHLY!$A$71:$U$71,OFFSET(WatchbillMONTHLY!$A$71:$U$71,1,2))),INDIRECT("_"&amp;_xlfn.XLOOKUP(AU$2,WatchbillMONTHLY!$A$71:$U$71,OFFSET(WatchbillMONTHLY!$A$71:$U$71,1,2))))=$A20,_xlfn.XLOOKUP(AU$2,WatchbillMONTHLY!$A$71:$U$71,OFFSET(WatchbillMONTHLY!$A$71:$U$71,1,2)),FALSE),TRUE,FALSE)),
IF(_xlfn.XLOOKUP(AU$2,WatchbillMONTHLY!$A$88:$U$88,OFFSET(WatchbillMONTHLY!$A$88:$U$88,1,2))=IF(_xlfn.XLOOKUP($A20,INDIRECT("_"&amp;_xlfn.XLOOKUP(AU$2,WatchbillMONTHLY!$A$88:$U$88,OFFSET(WatchbillMONTHLY!$A$88:$U$88,1,2))),INDIRECT("_"&amp;_xlfn.XLOOKUP(AU$2,WatchbillMONTHLY!$A$88:$U$88,OFFSET(WatchbillMONTHLY!$A$88:$U$88,1,2))))=$A20,_xlfn.XLOOKUP(AU$2,WatchbillMONTHLY!$A$88:$U$88,OFFSET(WatchbillMONTHLY!$A$88:$U$88,1,2)),FALSE),TRUE,FALSE)),
FALSE),FALSE)</f>
        <v>0</v>
      </c>
      <c r="AV20" s="209" t="b" cm="1">
        <f t="array" aca="1" ref="AV20" ca="1">IF(AND($A20 &gt; 0, O20 &gt; 0,AV$2&lt;MiscFormulas!$A$5+1),
_xlfn.IFNA(
_xlfn.IFNA(
_xlfn.IFNA(
_xlfn.IFNA(
_xlfn.IFNA(
_xlfn.IFNA(
IF(_xlfn.XLOOKUP(AV$2,WatchbillMONTHLY!$A$3:$U$3,OFFSET(WatchbillMONTHLY!$A$3:$U$3,1,2))=IF(_xlfn.XLOOKUP($A20,INDIRECT("_"&amp;_xlfn.XLOOKUP(AV$2,WatchbillMONTHLY!$A$3:$U$3,OFFSET(WatchbillMONTHLY!$A$3:$U$3,1,2))),INDIRECT("_"&amp;_xlfn.XLOOKUP(AV$2,WatchbillMONTHLY!$A$3:$U$3,OFFSET(WatchbillMONTHLY!$A$3:$U$3,1,2))))=$A20,_xlfn.XLOOKUP(AV$2,WatchbillMONTHLY!$A$3:$U$3,OFFSET(WatchbillMONTHLY!$A$3:$U$3,1,2)),FALSE),TRUE,FALSE),
IF(_xlfn.XLOOKUP(AV$2,WatchbillMONTHLY!$A$20:$U$20,OFFSET(WatchbillMONTHLY!$A$20:$U$20,1,2))=IF(_xlfn.XLOOKUP($A20,INDIRECT("_"&amp;_xlfn.XLOOKUP(AV$2,WatchbillMONTHLY!$A$20:$U$20,OFFSET(WatchbillMONTHLY!$A$20:$U$20,1,2))),INDIRECT("_"&amp;_xlfn.XLOOKUP(AV$2,WatchbillMONTHLY!$A$20:$U$20,OFFSET(WatchbillMONTHLY!$A$20:$U$20,1,2))))=$A20,_xlfn.XLOOKUP(AV$2,WatchbillMONTHLY!$A$20:$U$20,OFFSET(WatchbillMONTHLY!$A$20:$U$20,1,2)),FALSE),TRUE,FALSE)),
IF(_xlfn.XLOOKUP(AV$2,WatchbillMONTHLY!$A$37:$U$37,OFFSET(WatchbillMONTHLY!$A$37:$U$37,1,2))=IF(_xlfn.XLOOKUP($A20,INDIRECT("_"&amp;_xlfn.XLOOKUP(AV$2,WatchbillMONTHLY!$A$37:$U$37,OFFSET(WatchbillMONTHLY!$A$37:$U$37,1,2))),INDIRECT("_"&amp;_xlfn.XLOOKUP(AV$2,WatchbillMONTHLY!$A$37:$U$37,OFFSET(WatchbillMONTHLY!$A$37:$U$37,1,2))))=$A20,_xlfn.XLOOKUP(AV$2,WatchbillMONTHLY!$A$37:$U$37,OFFSET(WatchbillMONTHLY!$A$37:$U$37,1,2)),FALSE),TRUE,FALSE)),
IF(_xlfn.XLOOKUP(AV$2,WatchbillMONTHLY!$A$54:$U$54,OFFSET(WatchbillMONTHLY!$A$54:$U$54,1,2))=IF(_xlfn.XLOOKUP($A20,INDIRECT("_"&amp;_xlfn.XLOOKUP(AV$2,WatchbillMONTHLY!$A$54:$U$54,OFFSET(WatchbillMONTHLY!$A$54:$U$54,1,2))),INDIRECT("_"&amp;_xlfn.XLOOKUP(AV$2,WatchbillMONTHLY!$A$54:$U$54,OFFSET(WatchbillMONTHLY!$A$54:$U$54,1,2))))=$A20,_xlfn.XLOOKUP(AV$2,WatchbillMONTHLY!$A$54:$U$54,OFFSET(WatchbillMONTHLY!$A$54:$U$54,1,2)),FALSE),TRUE,FALSE)),
IF(_xlfn.XLOOKUP(AV$2,WatchbillMONTHLY!$A$71:$U$71,OFFSET(WatchbillMONTHLY!$A$71:$U$71,1,2))=IF(_xlfn.XLOOKUP($A20,INDIRECT("_"&amp;_xlfn.XLOOKUP(AV$2,WatchbillMONTHLY!$A$71:$U$71,OFFSET(WatchbillMONTHLY!$A$71:$U$71,1,2))),INDIRECT("_"&amp;_xlfn.XLOOKUP(AV$2,WatchbillMONTHLY!$A$71:$U$71,OFFSET(WatchbillMONTHLY!$A$71:$U$71,1,2))))=$A20,_xlfn.XLOOKUP(AV$2,WatchbillMONTHLY!$A$71:$U$71,OFFSET(WatchbillMONTHLY!$A$71:$U$71,1,2)),FALSE),TRUE,FALSE)),
IF(_xlfn.XLOOKUP(AV$2,WatchbillMONTHLY!$A$88:$U$88,OFFSET(WatchbillMONTHLY!$A$88:$U$88,1,2))=IF(_xlfn.XLOOKUP($A20,INDIRECT("_"&amp;_xlfn.XLOOKUP(AV$2,WatchbillMONTHLY!$A$88:$U$88,OFFSET(WatchbillMONTHLY!$A$88:$U$88,1,2))),INDIRECT("_"&amp;_xlfn.XLOOKUP(AV$2,WatchbillMONTHLY!$A$88:$U$88,OFFSET(WatchbillMONTHLY!$A$88:$U$88,1,2))))=$A20,_xlfn.XLOOKUP(AV$2,WatchbillMONTHLY!$A$88:$U$88,OFFSET(WatchbillMONTHLY!$A$88:$U$88,1,2)),FALSE),TRUE,FALSE)),
FALSE),FALSE)</f>
        <v>0</v>
      </c>
      <c r="AW20" s="209" t="b" cm="1">
        <f t="array" aca="1" ref="AW20" ca="1">IF(AND($A20 &gt; 0, P20 &gt; 0,AW$2&lt;MiscFormulas!$A$5+1),
_xlfn.IFNA(
_xlfn.IFNA(
_xlfn.IFNA(
_xlfn.IFNA(
_xlfn.IFNA(
_xlfn.IFNA(
IF(_xlfn.XLOOKUP(AW$2,WatchbillMONTHLY!$A$3:$U$3,OFFSET(WatchbillMONTHLY!$A$3:$U$3,1,2))=IF(_xlfn.XLOOKUP($A20,INDIRECT("_"&amp;_xlfn.XLOOKUP(AW$2,WatchbillMONTHLY!$A$3:$U$3,OFFSET(WatchbillMONTHLY!$A$3:$U$3,1,2))),INDIRECT("_"&amp;_xlfn.XLOOKUP(AW$2,WatchbillMONTHLY!$A$3:$U$3,OFFSET(WatchbillMONTHLY!$A$3:$U$3,1,2))))=$A20,_xlfn.XLOOKUP(AW$2,WatchbillMONTHLY!$A$3:$U$3,OFFSET(WatchbillMONTHLY!$A$3:$U$3,1,2)),FALSE),TRUE,FALSE),
IF(_xlfn.XLOOKUP(AW$2,WatchbillMONTHLY!$A$20:$U$20,OFFSET(WatchbillMONTHLY!$A$20:$U$20,1,2))=IF(_xlfn.XLOOKUP($A20,INDIRECT("_"&amp;_xlfn.XLOOKUP(AW$2,WatchbillMONTHLY!$A$20:$U$20,OFFSET(WatchbillMONTHLY!$A$20:$U$20,1,2))),INDIRECT("_"&amp;_xlfn.XLOOKUP(AW$2,WatchbillMONTHLY!$A$20:$U$20,OFFSET(WatchbillMONTHLY!$A$20:$U$20,1,2))))=$A20,_xlfn.XLOOKUP(AW$2,WatchbillMONTHLY!$A$20:$U$20,OFFSET(WatchbillMONTHLY!$A$20:$U$20,1,2)),FALSE),TRUE,FALSE)),
IF(_xlfn.XLOOKUP(AW$2,WatchbillMONTHLY!$A$37:$U$37,OFFSET(WatchbillMONTHLY!$A$37:$U$37,1,2))=IF(_xlfn.XLOOKUP($A20,INDIRECT("_"&amp;_xlfn.XLOOKUP(AW$2,WatchbillMONTHLY!$A$37:$U$37,OFFSET(WatchbillMONTHLY!$A$37:$U$37,1,2))),INDIRECT("_"&amp;_xlfn.XLOOKUP(AW$2,WatchbillMONTHLY!$A$37:$U$37,OFFSET(WatchbillMONTHLY!$A$37:$U$37,1,2))))=$A20,_xlfn.XLOOKUP(AW$2,WatchbillMONTHLY!$A$37:$U$37,OFFSET(WatchbillMONTHLY!$A$37:$U$37,1,2)),FALSE),TRUE,FALSE)),
IF(_xlfn.XLOOKUP(AW$2,WatchbillMONTHLY!$A$54:$U$54,OFFSET(WatchbillMONTHLY!$A$54:$U$54,1,2))=IF(_xlfn.XLOOKUP($A20,INDIRECT("_"&amp;_xlfn.XLOOKUP(AW$2,WatchbillMONTHLY!$A$54:$U$54,OFFSET(WatchbillMONTHLY!$A$54:$U$54,1,2))),INDIRECT("_"&amp;_xlfn.XLOOKUP(AW$2,WatchbillMONTHLY!$A$54:$U$54,OFFSET(WatchbillMONTHLY!$A$54:$U$54,1,2))))=$A20,_xlfn.XLOOKUP(AW$2,WatchbillMONTHLY!$A$54:$U$54,OFFSET(WatchbillMONTHLY!$A$54:$U$54,1,2)),FALSE),TRUE,FALSE)),
IF(_xlfn.XLOOKUP(AW$2,WatchbillMONTHLY!$A$71:$U$71,OFFSET(WatchbillMONTHLY!$A$71:$U$71,1,2))=IF(_xlfn.XLOOKUP($A20,INDIRECT("_"&amp;_xlfn.XLOOKUP(AW$2,WatchbillMONTHLY!$A$71:$U$71,OFFSET(WatchbillMONTHLY!$A$71:$U$71,1,2))),INDIRECT("_"&amp;_xlfn.XLOOKUP(AW$2,WatchbillMONTHLY!$A$71:$U$71,OFFSET(WatchbillMONTHLY!$A$71:$U$71,1,2))))=$A20,_xlfn.XLOOKUP(AW$2,WatchbillMONTHLY!$A$71:$U$71,OFFSET(WatchbillMONTHLY!$A$71:$U$71,1,2)),FALSE),TRUE,FALSE)),
IF(_xlfn.XLOOKUP(AW$2,WatchbillMONTHLY!$A$88:$U$88,OFFSET(WatchbillMONTHLY!$A$88:$U$88,1,2))=IF(_xlfn.XLOOKUP($A20,INDIRECT("_"&amp;_xlfn.XLOOKUP(AW$2,WatchbillMONTHLY!$A$88:$U$88,OFFSET(WatchbillMONTHLY!$A$88:$U$88,1,2))),INDIRECT("_"&amp;_xlfn.XLOOKUP(AW$2,WatchbillMONTHLY!$A$88:$U$88,OFFSET(WatchbillMONTHLY!$A$88:$U$88,1,2))))=$A20,_xlfn.XLOOKUP(AW$2,WatchbillMONTHLY!$A$88:$U$88,OFFSET(WatchbillMONTHLY!$A$88:$U$88,1,2)),FALSE),TRUE,FALSE)),
FALSE),FALSE)</f>
        <v>0</v>
      </c>
      <c r="AX20" s="209" t="b" cm="1">
        <f t="array" aca="1" ref="AX20" ca="1">IF(AND($A20 &gt; 0, Q20 &gt; 0,AX$2&lt;MiscFormulas!$A$5+1),
_xlfn.IFNA(
_xlfn.IFNA(
_xlfn.IFNA(
_xlfn.IFNA(
_xlfn.IFNA(
_xlfn.IFNA(
IF(_xlfn.XLOOKUP(AX$2,WatchbillMONTHLY!$A$3:$U$3,OFFSET(WatchbillMONTHLY!$A$3:$U$3,1,2))=IF(_xlfn.XLOOKUP($A20,INDIRECT("_"&amp;_xlfn.XLOOKUP(AX$2,WatchbillMONTHLY!$A$3:$U$3,OFFSET(WatchbillMONTHLY!$A$3:$U$3,1,2))),INDIRECT("_"&amp;_xlfn.XLOOKUP(AX$2,WatchbillMONTHLY!$A$3:$U$3,OFFSET(WatchbillMONTHLY!$A$3:$U$3,1,2))))=$A20,_xlfn.XLOOKUP(AX$2,WatchbillMONTHLY!$A$3:$U$3,OFFSET(WatchbillMONTHLY!$A$3:$U$3,1,2)),FALSE),TRUE,FALSE),
IF(_xlfn.XLOOKUP(AX$2,WatchbillMONTHLY!$A$20:$U$20,OFFSET(WatchbillMONTHLY!$A$20:$U$20,1,2))=IF(_xlfn.XLOOKUP($A20,INDIRECT("_"&amp;_xlfn.XLOOKUP(AX$2,WatchbillMONTHLY!$A$20:$U$20,OFFSET(WatchbillMONTHLY!$A$20:$U$20,1,2))),INDIRECT("_"&amp;_xlfn.XLOOKUP(AX$2,WatchbillMONTHLY!$A$20:$U$20,OFFSET(WatchbillMONTHLY!$A$20:$U$20,1,2))))=$A20,_xlfn.XLOOKUP(AX$2,WatchbillMONTHLY!$A$20:$U$20,OFFSET(WatchbillMONTHLY!$A$20:$U$20,1,2)),FALSE),TRUE,FALSE)),
IF(_xlfn.XLOOKUP(AX$2,WatchbillMONTHLY!$A$37:$U$37,OFFSET(WatchbillMONTHLY!$A$37:$U$37,1,2))=IF(_xlfn.XLOOKUP($A20,INDIRECT("_"&amp;_xlfn.XLOOKUP(AX$2,WatchbillMONTHLY!$A$37:$U$37,OFFSET(WatchbillMONTHLY!$A$37:$U$37,1,2))),INDIRECT("_"&amp;_xlfn.XLOOKUP(AX$2,WatchbillMONTHLY!$A$37:$U$37,OFFSET(WatchbillMONTHLY!$A$37:$U$37,1,2))))=$A20,_xlfn.XLOOKUP(AX$2,WatchbillMONTHLY!$A$37:$U$37,OFFSET(WatchbillMONTHLY!$A$37:$U$37,1,2)),FALSE),TRUE,FALSE)),
IF(_xlfn.XLOOKUP(AX$2,WatchbillMONTHLY!$A$54:$U$54,OFFSET(WatchbillMONTHLY!$A$54:$U$54,1,2))=IF(_xlfn.XLOOKUP($A20,INDIRECT("_"&amp;_xlfn.XLOOKUP(AX$2,WatchbillMONTHLY!$A$54:$U$54,OFFSET(WatchbillMONTHLY!$A$54:$U$54,1,2))),INDIRECT("_"&amp;_xlfn.XLOOKUP(AX$2,WatchbillMONTHLY!$A$54:$U$54,OFFSET(WatchbillMONTHLY!$A$54:$U$54,1,2))))=$A20,_xlfn.XLOOKUP(AX$2,WatchbillMONTHLY!$A$54:$U$54,OFFSET(WatchbillMONTHLY!$A$54:$U$54,1,2)),FALSE),TRUE,FALSE)),
IF(_xlfn.XLOOKUP(AX$2,WatchbillMONTHLY!$A$71:$U$71,OFFSET(WatchbillMONTHLY!$A$71:$U$71,1,2))=IF(_xlfn.XLOOKUP($A20,INDIRECT("_"&amp;_xlfn.XLOOKUP(AX$2,WatchbillMONTHLY!$A$71:$U$71,OFFSET(WatchbillMONTHLY!$A$71:$U$71,1,2))),INDIRECT("_"&amp;_xlfn.XLOOKUP(AX$2,WatchbillMONTHLY!$A$71:$U$71,OFFSET(WatchbillMONTHLY!$A$71:$U$71,1,2))))=$A20,_xlfn.XLOOKUP(AX$2,WatchbillMONTHLY!$A$71:$U$71,OFFSET(WatchbillMONTHLY!$A$71:$U$71,1,2)),FALSE),TRUE,FALSE)),
IF(_xlfn.XLOOKUP(AX$2,WatchbillMONTHLY!$A$88:$U$88,OFFSET(WatchbillMONTHLY!$A$88:$U$88,1,2))=IF(_xlfn.XLOOKUP($A20,INDIRECT("_"&amp;_xlfn.XLOOKUP(AX$2,WatchbillMONTHLY!$A$88:$U$88,OFFSET(WatchbillMONTHLY!$A$88:$U$88,1,2))),INDIRECT("_"&amp;_xlfn.XLOOKUP(AX$2,WatchbillMONTHLY!$A$88:$U$88,OFFSET(WatchbillMONTHLY!$A$88:$U$88,1,2))))=$A20,_xlfn.XLOOKUP(AX$2,WatchbillMONTHLY!$A$88:$U$88,OFFSET(WatchbillMONTHLY!$A$88:$U$88,1,2)),FALSE),TRUE,FALSE)),
FALSE),FALSE)</f>
        <v>0</v>
      </c>
      <c r="AY20" s="209" t="b" cm="1">
        <f t="array" aca="1" ref="AY20" ca="1">IF(AND($A20 &gt; 0, R20 &gt; 0,AY$2&lt;MiscFormulas!$A$5+1),
_xlfn.IFNA(
_xlfn.IFNA(
_xlfn.IFNA(
_xlfn.IFNA(
_xlfn.IFNA(
_xlfn.IFNA(
IF(_xlfn.XLOOKUP(AY$2,WatchbillMONTHLY!$A$3:$U$3,OFFSET(WatchbillMONTHLY!$A$3:$U$3,1,2))=IF(_xlfn.XLOOKUP($A20,INDIRECT("_"&amp;_xlfn.XLOOKUP(AY$2,WatchbillMONTHLY!$A$3:$U$3,OFFSET(WatchbillMONTHLY!$A$3:$U$3,1,2))),INDIRECT("_"&amp;_xlfn.XLOOKUP(AY$2,WatchbillMONTHLY!$A$3:$U$3,OFFSET(WatchbillMONTHLY!$A$3:$U$3,1,2))))=$A20,_xlfn.XLOOKUP(AY$2,WatchbillMONTHLY!$A$3:$U$3,OFFSET(WatchbillMONTHLY!$A$3:$U$3,1,2)),FALSE),TRUE,FALSE),
IF(_xlfn.XLOOKUP(AY$2,WatchbillMONTHLY!$A$20:$U$20,OFFSET(WatchbillMONTHLY!$A$20:$U$20,1,2))=IF(_xlfn.XLOOKUP($A20,INDIRECT("_"&amp;_xlfn.XLOOKUP(AY$2,WatchbillMONTHLY!$A$20:$U$20,OFFSET(WatchbillMONTHLY!$A$20:$U$20,1,2))),INDIRECT("_"&amp;_xlfn.XLOOKUP(AY$2,WatchbillMONTHLY!$A$20:$U$20,OFFSET(WatchbillMONTHLY!$A$20:$U$20,1,2))))=$A20,_xlfn.XLOOKUP(AY$2,WatchbillMONTHLY!$A$20:$U$20,OFFSET(WatchbillMONTHLY!$A$20:$U$20,1,2)),FALSE),TRUE,FALSE)),
IF(_xlfn.XLOOKUP(AY$2,WatchbillMONTHLY!$A$37:$U$37,OFFSET(WatchbillMONTHLY!$A$37:$U$37,1,2))=IF(_xlfn.XLOOKUP($A20,INDIRECT("_"&amp;_xlfn.XLOOKUP(AY$2,WatchbillMONTHLY!$A$37:$U$37,OFFSET(WatchbillMONTHLY!$A$37:$U$37,1,2))),INDIRECT("_"&amp;_xlfn.XLOOKUP(AY$2,WatchbillMONTHLY!$A$37:$U$37,OFFSET(WatchbillMONTHLY!$A$37:$U$37,1,2))))=$A20,_xlfn.XLOOKUP(AY$2,WatchbillMONTHLY!$A$37:$U$37,OFFSET(WatchbillMONTHLY!$A$37:$U$37,1,2)),FALSE),TRUE,FALSE)),
IF(_xlfn.XLOOKUP(AY$2,WatchbillMONTHLY!$A$54:$U$54,OFFSET(WatchbillMONTHLY!$A$54:$U$54,1,2))=IF(_xlfn.XLOOKUP($A20,INDIRECT("_"&amp;_xlfn.XLOOKUP(AY$2,WatchbillMONTHLY!$A$54:$U$54,OFFSET(WatchbillMONTHLY!$A$54:$U$54,1,2))),INDIRECT("_"&amp;_xlfn.XLOOKUP(AY$2,WatchbillMONTHLY!$A$54:$U$54,OFFSET(WatchbillMONTHLY!$A$54:$U$54,1,2))))=$A20,_xlfn.XLOOKUP(AY$2,WatchbillMONTHLY!$A$54:$U$54,OFFSET(WatchbillMONTHLY!$A$54:$U$54,1,2)),FALSE),TRUE,FALSE)),
IF(_xlfn.XLOOKUP(AY$2,WatchbillMONTHLY!$A$71:$U$71,OFFSET(WatchbillMONTHLY!$A$71:$U$71,1,2))=IF(_xlfn.XLOOKUP($A20,INDIRECT("_"&amp;_xlfn.XLOOKUP(AY$2,WatchbillMONTHLY!$A$71:$U$71,OFFSET(WatchbillMONTHLY!$A$71:$U$71,1,2))),INDIRECT("_"&amp;_xlfn.XLOOKUP(AY$2,WatchbillMONTHLY!$A$71:$U$71,OFFSET(WatchbillMONTHLY!$A$71:$U$71,1,2))))=$A20,_xlfn.XLOOKUP(AY$2,WatchbillMONTHLY!$A$71:$U$71,OFFSET(WatchbillMONTHLY!$A$71:$U$71,1,2)),FALSE),TRUE,FALSE)),
IF(_xlfn.XLOOKUP(AY$2,WatchbillMONTHLY!$A$88:$U$88,OFFSET(WatchbillMONTHLY!$A$88:$U$88,1,2))=IF(_xlfn.XLOOKUP($A20,INDIRECT("_"&amp;_xlfn.XLOOKUP(AY$2,WatchbillMONTHLY!$A$88:$U$88,OFFSET(WatchbillMONTHLY!$A$88:$U$88,1,2))),INDIRECT("_"&amp;_xlfn.XLOOKUP(AY$2,WatchbillMONTHLY!$A$88:$U$88,OFFSET(WatchbillMONTHLY!$A$88:$U$88,1,2))))=$A20,_xlfn.XLOOKUP(AY$2,WatchbillMONTHLY!$A$88:$U$88,OFFSET(WatchbillMONTHLY!$A$88:$U$88,1,2)),FALSE),TRUE,FALSE)),
FALSE),FALSE)</f>
        <v>0</v>
      </c>
      <c r="AZ20" s="209" t="b" cm="1">
        <f t="array" aca="1" ref="AZ20" ca="1">IF(AND($A20 &gt; 0, S20 &gt; 0,AZ$2&lt;MiscFormulas!$A$5+1),
_xlfn.IFNA(
_xlfn.IFNA(
_xlfn.IFNA(
_xlfn.IFNA(
_xlfn.IFNA(
_xlfn.IFNA(
IF(_xlfn.XLOOKUP(AZ$2,WatchbillMONTHLY!$A$3:$U$3,OFFSET(WatchbillMONTHLY!$A$3:$U$3,1,2))=IF(_xlfn.XLOOKUP($A20,INDIRECT("_"&amp;_xlfn.XLOOKUP(AZ$2,WatchbillMONTHLY!$A$3:$U$3,OFFSET(WatchbillMONTHLY!$A$3:$U$3,1,2))),INDIRECT("_"&amp;_xlfn.XLOOKUP(AZ$2,WatchbillMONTHLY!$A$3:$U$3,OFFSET(WatchbillMONTHLY!$A$3:$U$3,1,2))))=$A20,_xlfn.XLOOKUP(AZ$2,WatchbillMONTHLY!$A$3:$U$3,OFFSET(WatchbillMONTHLY!$A$3:$U$3,1,2)),FALSE),TRUE,FALSE),
IF(_xlfn.XLOOKUP(AZ$2,WatchbillMONTHLY!$A$20:$U$20,OFFSET(WatchbillMONTHLY!$A$20:$U$20,1,2))=IF(_xlfn.XLOOKUP($A20,INDIRECT("_"&amp;_xlfn.XLOOKUP(AZ$2,WatchbillMONTHLY!$A$20:$U$20,OFFSET(WatchbillMONTHLY!$A$20:$U$20,1,2))),INDIRECT("_"&amp;_xlfn.XLOOKUP(AZ$2,WatchbillMONTHLY!$A$20:$U$20,OFFSET(WatchbillMONTHLY!$A$20:$U$20,1,2))))=$A20,_xlfn.XLOOKUP(AZ$2,WatchbillMONTHLY!$A$20:$U$20,OFFSET(WatchbillMONTHLY!$A$20:$U$20,1,2)),FALSE),TRUE,FALSE)),
IF(_xlfn.XLOOKUP(AZ$2,WatchbillMONTHLY!$A$37:$U$37,OFFSET(WatchbillMONTHLY!$A$37:$U$37,1,2))=IF(_xlfn.XLOOKUP($A20,INDIRECT("_"&amp;_xlfn.XLOOKUP(AZ$2,WatchbillMONTHLY!$A$37:$U$37,OFFSET(WatchbillMONTHLY!$A$37:$U$37,1,2))),INDIRECT("_"&amp;_xlfn.XLOOKUP(AZ$2,WatchbillMONTHLY!$A$37:$U$37,OFFSET(WatchbillMONTHLY!$A$37:$U$37,1,2))))=$A20,_xlfn.XLOOKUP(AZ$2,WatchbillMONTHLY!$A$37:$U$37,OFFSET(WatchbillMONTHLY!$A$37:$U$37,1,2)),FALSE),TRUE,FALSE)),
IF(_xlfn.XLOOKUP(AZ$2,WatchbillMONTHLY!$A$54:$U$54,OFFSET(WatchbillMONTHLY!$A$54:$U$54,1,2))=IF(_xlfn.XLOOKUP($A20,INDIRECT("_"&amp;_xlfn.XLOOKUP(AZ$2,WatchbillMONTHLY!$A$54:$U$54,OFFSET(WatchbillMONTHLY!$A$54:$U$54,1,2))),INDIRECT("_"&amp;_xlfn.XLOOKUP(AZ$2,WatchbillMONTHLY!$A$54:$U$54,OFFSET(WatchbillMONTHLY!$A$54:$U$54,1,2))))=$A20,_xlfn.XLOOKUP(AZ$2,WatchbillMONTHLY!$A$54:$U$54,OFFSET(WatchbillMONTHLY!$A$54:$U$54,1,2)),FALSE),TRUE,FALSE)),
IF(_xlfn.XLOOKUP(AZ$2,WatchbillMONTHLY!$A$71:$U$71,OFFSET(WatchbillMONTHLY!$A$71:$U$71,1,2))=IF(_xlfn.XLOOKUP($A20,INDIRECT("_"&amp;_xlfn.XLOOKUP(AZ$2,WatchbillMONTHLY!$A$71:$U$71,OFFSET(WatchbillMONTHLY!$A$71:$U$71,1,2))),INDIRECT("_"&amp;_xlfn.XLOOKUP(AZ$2,WatchbillMONTHLY!$A$71:$U$71,OFFSET(WatchbillMONTHLY!$A$71:$U$71,1,2))))=$A20,_xlfn.XLOOKUP(AZ$2,WatchbillMONTHLY!$A$71:$U$71,OFFSET(WatchbillMONTHLY!$A$71:$U$71,1,2)),FALSE),TRUE,FALSE)),
IF(_xlfn.XLOOKUP(AZ$2,WatchbillMONTHLY!$A$88:$U$88,OFFSET(WatchbillMONTHLY!$A$88:$U$88,1,2))=IF(_xlfn.XLOOKUP($A20,INDIRECT("_"&amp;_xlfn.XLOOKUP(AZ$2,WatchbillMONTHLY!$A$88:$U$88,OFFSET(WatchbillMONTHLY!$A$88:$U$88,1,2))),INDIRECT("_"&amp;_xlfn.XLOOKUP(AZ$2,WatchbillMONTHLY!$A$88:$U$88,OFFSET(WatchbillMONTHLY!$A$88:$U$88,1,2))))=$A20,_xlfn.XLOOKUP(AZ$2,WatchbillMONTHLY!$A$88:$U$88,OFFSET(WatchbillMONTHLY!$A$88:$U$88,1,2)),FALSE),TRUE,FALSE)),
FALSE),FALSE)</f>
        <v>0</v>
      </c>
      <c r="BA20" s="209" t="b" cm="1">
        <f t="array" aca="1" ref="BA20" ca="1">IF(AND($A20 &gt; 0, T20 &gt; 0,BA$2&lt;MiscFormulas!$A$5+1),
_xlfn.IFNA(
_xlfn.IFNA(
_xlfn.IFNA(
_xlfn.IFNA(
_xlfn.IFNA(
_xlfn.IFNA(
IF(_xlfn.XLOOKUP(BA$2,WatchbillMONTHLY!$A$3:$U$3,OFFSET(WatchbillMONTHLY!$A$3:$U$3,1,2))=IF(_xlfn.XLOOKUP($A20,INDIRECT("_"&amp;_xlfn.XLOOKUP(BA$2,WatchbillMONTHLY!$A$3:$U$3,OFFSET(WatchbillMONTHLY!$A$3:$U$3,1,2))),INDIRECT("_"&amp;_xlfn.XLOOKUP(BA$2,WatchbillMONTHLY!$A$3:$U$3,OFFSET(WatchbillMONTHLY!$A$3:$U$3,1,2))))=$A20,_xlfn.XLOOKUP(BA$2,WatchbillMONTHLY!$A$3:$U$3,OFFSET(WatchbillMONTHLY!$A$3:$U$3,1,2)),FALSE),TRUE,FALSE),
IF(_xlfn.XLOOKUP(BA$2,WatchbillMONTHLY!$A$20:$U$20,OFFSET(WatchbillMONTHLY!$A$20:$U$20,1,2))=IF(_xlfn.XLOOKUP($A20,INDIRECT("_"&amp;_xlfn.XLOOKUP(BA$2,WatchbillMONTHLY!$A$20:$U$20,OFFSET(WatchbillMONTHLY!$A$20:$U$20,1,2))),INDIRECT("_"&amp;_xlfn.XLOOKUP(BA$2,WatchbillMONTHLY!$A$20:$U$20,OFFSET(WatchbillMONTHLY!$A$20:$U$20,1,2))))=$A20,_xlfn.XLOOKUP(BA$2,WatchbillMONTHLY!$A$20:$U$20,OFFSET(WatchbillMONTHLY!$A$20:$U$20,1,2)),FALSE),TRUE,FALSE)),
IF(_xlfn.XLOOKUP(BA$2,WatchbillMONTHLY!$A$37:$U$37,OFFSET(WatchbillMONTHLY!$A$37:$U$37,1,2))=IF(_xlfn.XLOOKUP($A20,INDIRECT("_"&amp;_xlfn.XLOOKUP(BA$2,WatchbillMONTHLY!$A$37:$U$37,OFFSET(WatchbillMONTHLY!$A$37:$U$37,1,2))),INDIRECT("_"&amp;_xlfn.XLOOKUP(BA$2,WatchbillMONTHLY!$A$37:$U$37,OFFSET(WatchbillMONTHLY!$A$37:$U$37,1,2))))=$A20,_xlfn.XLOOKUP(BA$2,WatchbillMONTHLY!$A$37:$U$37,OFFSET(WatchbillMONTHLY!$A$37:$U$37,1,2)),FALSE),TRUE,FALSE)),
IF(_xlfn.XLOOKUP(BA$2,WatchbillMONTHLY!$A$54:$U$54,OFFSET(WatchbillMONTHLY!$A$54:$U$54,1,2))=IF(_xlfn.XLOOKUP($A20,INDIRECT("_"&amp;_xlfn.XLOOKUP(BA$2,WatchbillMONTHLY!$A$54:$U$54,OFFSET(WatchbillMONTHLY!$A$54:$U$54,1,2))),INDIRECT("_"&amp;_xlfn.XLOOKUP(BA$2,WatchbillMONTHLY!$A$54:$U$54,OFFSET(WatchbillMONTHLY!$A$54:$U$54,1,2))))=$A20,_xlfn.XLOOKUP(BA$2,WatchbillMONTHLY!$A$54:$U$54,OFFSET(WatchbillMONTHLY!$A$54:$U$54,1,2)),FALSE),TRUE,FALSE)),
IF(_xlfn.XLOOKUP(BA$2,WatchbillMONTHLY!$A$71:$U$71,OFFSET(WatchbillMONTHLY!$A$71:$U$71,1,2))=IF(_xlfn.XLOOKUP($A20,INDIRECT("_"&amp;_xlfn.XLOOKUP(BA$2,WatchbillMONTHLY!$A$71:$U$71,OFFSET(WatchbillMONTHLY!$A$71:$U$71,1,2))),INDIRECT("_"&amp;_xlfn.XLOOKUP(BA$2,WatchbillMONTHLY!$A$71:$U$71,OFFSET(WatchbillMONTHLY!$A$71:$U$71,1,2))))=$A20,_xlfn.XLOOKUP(BA$2,WatchbillMONTHLY!$A$71:$U$71,OFFSET(WatchbillMONTHLY!$A$71:$U$71,1,2)),FALSE),TRUE,FALSE)),
IF(_xlfn.XLOOKUP(BA$2,WatchbillMONTHLY!$A$88:$U$88,OFFSET(WatchbillMONTHLY!$A$88:$U$88,1,2))=IF(_xlfn.XLOOKUP($A20,INDIRECT("_"&amp;_xlfn.XLOOKUP(BA$2,WatchbillMONTHLY!$A$88:$U$88,OFFSET(WatchbillMONTHLY!$A$88:$U$88,1,2))),INDIRECT("_"&amp;_xlfn.XLOOKUP(BA$2,WatchbillMONTHLY!$A$88:$U$88,OFFSET(WatchbillMONTHLY!$A$88:$U$88,1,2))))=$A20,_xlfn.XLOOKUP(BA$2,WatchbillMONTHLY!$A$88:$U$88,OFFSET(WatchbillMONTHLY!$A$88:$U$88,1,2)),FALSE),TRUE,FALSE)),
FALSE),FALSE)</f>
        <v>0</v>
      </c>
      <c r="BB20" s="209" t="b" cm="1">
        <f t="array" aca="1" ref="BB20" ca="1">IF(AND($A20 &gt; 0, U20 &gt; 0,BB$2&lt;MiscFormulas!$A$5+1),
_xlfn.IFNA(
_xlfn.IFNA(
_xlfn.IFNA(
_xlfn.IFNA(
_xlfn.IFNA(
_xlfn.IFNA(
IF(_xlfn.XLOOKUP(BB$2,WatchbillMONTHLY!$A$3:$U$3,OFFSET(WatchbillMONTHLY!$A$3:$U$3,1,2))=IF(_xlfn.XLOOKUP($A20,INDIRECT("_"&amp;_xlfn.XLOOKUP(BB$2,WatchbillMONTHLY!$A$3:$U$3,OFFSET(WatchbillMONTHLY!$A$3:$U$3,1,2))),INDIRECT("_"&amp;_xlfn.XLOOKUP(BB$2,WatchbillMONTHLY!$A$3:$U$3,OFFSET(WatchbillMONTHLY!$A$3:$U$3,1,2))))=$A20,_xlfn.XLOOKUP(BB$2,WatchbillMONTHLY!$A$3:$U$3,OFFSET(WatchbillMONTHLY!$A$3:$U$3,1,2)),FALSE),TRUE,FALSE),
IF(_xlfn.XLOOKUP(BB$2,WatchbillMONTHLY!$A$20:$U$20,OFFSET(WatchbillMONTHLY!$A$20:$U$20,1,2))=IF(_xlfn.XLOOKUP($A20,INDIRECT("_"&amp;_xlfn.XLOOKUP(BB$2,WatchbillMONTHLY!$A$20:$U$20,OFFSET(WatchbillMONTHLY!$A$20:$U$20,1,2))),INDIRECT("_"&amp;_xlfn.XLOOKUP(BB$2,WatchbillMONTHLY!$A$20:$U$20,OFFSET(WatchbillMONTHLY!$A$20:$U$20,1,2))))=$A20,_xlfn.XLOOKUP(BB$2,WatchbillMONTHLY!$A$20:$U$20,OFFSET(WatchbillMONTHLY!$A$20:$U$20,1,2)),FALSE),TRUE,FALSE)),
IF(_xlfn.XLOOKUP(BB$2,WatchbillMONTHLY!$A$37:$U$37,OFFSET(WatchbillMONTHLY!$A$37:$U$37,1,2))=IF(_xlfn.XLOOKUP($A20,INDIRECT("_"&amp;_xlfn.XLOOKUP(BB$2,WatchbillMONTHLY!$A$37:$U$37,OFFSET(WatchbillMONTHLY!$A$37:$U$37,1,2))),INDIRECT("_"&amp;_xlfn.XLOOKUP(BB$2,WatchbillMONTHLY!$A$37:$U$37,OFFSET(WatchbillMONTHLY!$A$37:$U$37,1,2))))=$A20,_xlfn.XLOOKUP(BB$2,WatchbillMONTHLY!$A$37:$U$37,OFFSET(WatchbillMONTHLY!$A$37:$U$37,1,2)),FALSE),TRUE,FALSE)),
IF(_xlfn.XLOOKUP(BB$2,WatchbillMONTHLY!$A$54:$U$54,OFFSET(WatchbillMONTHLY!$A$54:$U$54,1,2))=IF(_xlfn.XLOOKUP($A20,INDIRECT("_"&amp;_xlfn.XLOOKUP(BB$2,WatchbillMONTHLY!$A$54:$U$54,OFFSET(WatchbillMONTHLY!$A$54:$U$54,1,2))),INDIRECT("_"&amp;_xlfn.XLOOKUP(BB$2,WatchbillMONTHLY!$A$54:$U$54,OFFSET(WatchbillMONTHLY!$A$54:$U$54,1,2))))=$A20,_xlfn.XLOOKUP(BB$2,WatchbillMONTHLY!$A$54:$U$54,OFFSET(WatchbillMONTHLY!$A$54:$U$54,1,2)),FALSE),TRUE,FALSE)),
IF(_xlfn.XLOOKUP(BB$2,WatchbillMONTHLY!$A$71:$U$71,OFFSET(WatchbillMONTHLY!$A$71:$U$71,1,2))=IF(_xlfn.XLOOKUP($A20,INDIRECT("_"&amp;_xlfn.XLOOKUP(BB$2,WatchbillMONTHLY!$A$71:$U$71,OFFSET(WatchbillMONTHLY!$A$71:$U$71,1,2))),INDIRECT("_"&amp;_xlfn.XLOOKUP(BB$2,WatchbillMONTHLY!$A$71:$U$71,OFFSET(WatchbillMONTHLY!$A$71:$U$71,1,2))))=$A20,_xlfn.XLOOKUP(BB$2,WatchbillMONTHLY!$A$71:$U$71,OFFSET(WatchbillMONTHLY!$A$71:$U$71,1,2)),FALSE),TRUE,FALSE)),
IF(_xlfn.XLOOKUP(BB$2,WatchbillMONTHLY!$A$88:$U$88,OFFSET(WatchbillMONTHLY!$A$88:$U$88,1,2))=IF(_xlfn.XLOOKUP($A20,INDIRECT("_"&amp;_xlfn.XLOOKUP(BB$2,WatchbillMONTHLY!$A$88:$U$88,OFFSET(WatchbillMONTHLY!$A$88:$U$88,1,2))),INDIRECT("_"&amp;_xlfn.XLOOKUP(BB$2,WatchbillMONTHLY!$A$88:$U$88,OFFSET(WatchbillMONTHLY!$A$88:$U$88,1,2))))=$A20,_xlfn.XLOOKUP(BB$2,WatchbillMONTHLY!$A$88:$U$88,OFFSET(WatchbillMONTHLY!$A$88:$U$88,1,2)),FALSE),TRUE,FALSE)),
FALSE),FALSE)</f>
        <v>0</v>
      </c>
      <c r="BC20" s="209" t="b" cm="1">
        <f t="array" aca="1" ref="BC20" ca="1">IF(AND($A20 &gt; 0, V20 &gt; 0,BC$2&lt;MiscFormulas!$A$5+1),
_xlfn.IFNA(
_xlfn.IFNA(
_xlfn.IFNA(
_xlfn.IFNA(
_xlfn.IFNA(
_xlfn.IFNA(
IF(_xlfn.XLOOKUP(BC$2,WatchbillMONTHLY!$A$3:$U$3,OFFSET(WatchbillMONTHLY!$A$3:$U$3,1,2))=IF(_xlfn.XLOOKUP($A20,INDIRECT("_"&amp;_xlfn.XLOOKUP(BC$2,WatchbillMONTHLY!$A$3:$U$3,OFFSET(WatchbillMONTHLY!$A$3:$U$3,1,2))),INDIRECT("_"&amp;_xlfn.XLOOKUP(BC$2,WatchbillMONTHLY!$A$3:$U$3,OFFSET(WatchbillMONTHLY!$A$3:$U$3,1,2))))=$A20,_xlfn.XLOOKUP(BC$2,WatchbillMONTHLY!$A$3:$U$3,OFFSET(WatchbillMONTHLY!$A$3:$U$3,1,2)),FALSE),TRUE,FALSE),
IF(_xlfn.XLOOKUP(BC$2,WatchbillMONTHLY!$A$20:$U$20,OFFSET(WatchbillMONTHLY!$A$20:$U$20,1,2))=IF(_xlfn.XLOOKUP($A20,INDIRECT("_"&amp;_xlfn.XLOOKUP(BC$2,WatchbillMONTHLY!$A$20:$U$20,OFFSET(WatchbillMONTHLY!$A$20:$U$20,1,2))),INDIRECT("_"&amp;_xlfn.XLOOKUP(BC$2,WatchbillMONTHLY!$A$20:$U$20,OFFSET(WatchbillMONTHLY!$A$20:$U$20,1,2))))=$A20,_xlfn.XLOOKUP(BC$2,WatchbillMONTHLY!$A$20:$U$20,OFFSET(WatchbillMONTHLY!$A$20:$U$20,1,2)),FALSE),TRUE,FALSE)),
IF(_xlfn.XLOOKUP(BC$2,WatchbillMONTHLY!$A$37:$U$37,OFFSET(WatchbillMONTHLY!$A$37:$U$37,1,2))=IF(_xlfn.XLOOKUP($A20,INDIRECT("_"&amp;_xlfn.XLOOKUP(BC$2,WatchbillMONTHLY!$A$37:$U$37,OFFSET(WatchbillMONTHLY!$A$37:$U$37,1,2))),INDIRECT("_"&amp;_xlfn.XLOOKUP(BC$2,WatchbillMONTHLY!$A$37:$U$37,OFFSET(WatchbillMONTHLY!$A$37:$U$37,1,2))))=$A20,_xlfn.XLOOKUP(BC$2,WatchbillMONTHLY!$A$37:$U$37,OFFSET(WatchbillMONTHLY!$A$37:$U$37,1,2)),FALSE),TRUE,FALSE)),
IF(_xlfn.XLOOKUP(BC$2,WatchbillMONTHLY!$A$54:$U$54,OFFSET(WatchbillMONTHLY!$A$54:$U$54,1,2))=IF(_xlfn.XLOOKUP($A20,INDIRECT("_"&amp;_xlfn.XLOOKUP(BC$2,WatchbillMONTHLY!$A$54:$U$54,OFFSET(WatchbillMONTHLY!$A$54:$U$54,1,2))),INDIRECT("_"&amp;_xlfn.XLOOKUP(BC$2,WatchbillMONTHLY!$A$54:$U$54,OFFSET(WatchbillMONTHLY!$A$54:$U$54,1,2))))=$A20,_xlfn.XLOOKUP(BC$2,WatchbillMONTHLY!$A$54:$U$54,OFFSET(WatchbillMONTHLY!$A$54:$U$54,1,2)),FALSE),TRUE,FALSE)),
IF(_xlfn.XLOOKUP(BC$2,WatchbillMONTHLY!$A$71:$U$71,OFFSET(WatchbillMONTHLY!$A$71:$U$71,1,2))=IF(_xlfn.XLOOKUP($A20,INDIRECT("_"&amp;_xlfn.XLOOKUP(BC$2,WatchbillMONTHLY!$A$71:$U$71,OFFSET(WatchbillMONTHLY!$A$71:$U$71,1,2))),INDIRECT("_"&amp;_xlfn.XLOOKUP(BC$2,WatchbillMONTHLY!$A$71:$U$71,OFFSET(WatchbillMONTHLY!$A$71:$U$71,1,2))))=$A20,_xlfn.XLOOKUP(BC$2,WatchbillMONTHLY!$A$71:$U$71,OFFSET(WatchbillMONTHLY!$A$71:$U$71,1,2)),FALSE),TRUE,FALSE)),
IF(_xlfn.XLOOKUP(BC$2,WatchbillMONTHLY!$A$88:$U$88,OFFSET(WatchbillMONTHLY!$A$88:$U$88,1,2))=IF(_xlfn.XLOOKUP($A20,INDIRECT("_"&amp;_xlfn.XLOOKUP(BC$2,WatchbillMONTHLY!$A$88:$U$88,OFFSET(WatchbillMONTHLY!$A$88:$U$88,1,2))),INDIRECT("_"&amp;_xlfn.XLOOKUP(BC$2,WatchbillMONTHLY!$A$88:$U$88,OFFSET(WatchbillMONTHLY!$A$88:$U$88,1,2))))=$A20,_xlfn.XLOOKUP(BC$2,WatchbillMONTHLY!$A$88:$U$88,OFFSET(WatchbillMONTHLY!$A$88:$U$88,1,2)),FALSE),TRUE,FALSE)),
FALSE),FALSE)</f>
        <v>0</v>
      </c>
      <c r="BD20" s="209" t="b" cm="1">
        <f t="array" aca="1" ref="BD20" ca="1">IF(AND($A20 &gt; 0, W20 &gt; 0,BD$2&lt;MiscFormulas!$A$5+1),
_xlfn.IFNA(
_xlfn.IFNA(
_xlfn.IFNA(
_xlfn.IFNA(
_xlfn.IFNA(
_xlfn.IFNA(
IF(_xlfn.XLOOKUP(BD$2,WatchbillMONTHLY!$A$3:$U$3,OFFSET(WatchbillMONTHLY!$A$3:$U$3,1,2))=IF(_xlfn.XLOOKUP($A20,INDIRECT("_"&amp;_xlfn.XLOOKUP(BD$2,WatchbillMONTHLY!$A$3:$U$3,OFFSET(WatchbillMONTHLY!$A$3:$U$3,1,2))),INDIRECT("_"&amp;_xlfn.XLOOKUP(BD$2,WatchbillMONTHLY!$A$3:$U$3,OFFSET(WatchbillMONTHLY!$A$3:$U$3,1,2))))=$A20,_xlfn.XLOOKUP(BD$2,WatchbillMONTHLY!$A$3:$U$3,OFFSET(WatchbillMONTHLY!$A$3:$U$3,1,2)),FALSE),TRUE,FALSE),
IF(_xlfn.XLOOKUP(BD$2,WatchbillMONTHLY!$A$20:$U$20,OFFSET(WatchbillMONTHLY!$A$20:$U$20,1,2))=IF(_xlfn.XLOOKUP($A20,INDIRECT("_"&amp;_xlfn.XLOOKUP(BD$2,WatchbillMONTHLY!$A$20:$U$20,OFFSET(WatchbillMONTHLY!$A$20:$U$20,1,2))),INDIRECT("_"&amp;_xlfn.XLOOKUP(BD$2,WatchbillMONTHLY!$A$20:$U$20,OFFSET(WatchbillMONTHLY!$A$20:$U$20,1,2))))=$A20,_xlfn.XLOOKUP(BD$2,WatchbillMONTHLY!$A$20:$U$20,OFFSET(WatchbillMONTHLY!$A$20:$U$20,1,2)),FALSE),TRUE,FALSE)),
IF(_xlfn.XLOOKUP(BD$2,WatchbillMONTHLY!$A$37:$U$37,OFFSET(WatchbillMONTHLY!$A$37:$U$37,1,2))=IF(_xlfn.XLOOKUP($A20,INDIRECT("_"&amp;_xlfn.XLOOKUP(BD$2,WatchbillMONTHLY!$A$37:$U$37,OFFSET(WatchbillMONTHLY!$A$37:$U$37,1,2))),INDIRECT("_"&amp;_xlfn.XLOOKUP(BD$2,WatchbillMONTHLY!$A$37:$U$37,OFFSET(WatchbillMONTHLY!$A$37:$U$37,1,2))))=$A20,_xlfn.XLOOKUP(BD$2,WatchbillMONTHLY!$A$37:$U$37,OFFSET(WatchbillMONTHLY!$A$37:$U$37,1,2)),FALSE),TRUE,FALSE)),
IF(_xlfn.XLOOKUP(BD$2,WatchbillMONTHLY!$A$54:$U$54,OFFSET(WatchbillMONTHLY!$A$54:$U$54,1,2))=IF(_xlfn.XLOOKUP($A20,INDIRECT("_"&amp;_xlfn.XLOOKUP(BD$2,WatchbillMONTHLY!$A$54:$U$54,OFFSET(WatchbillMONTHLY!$A$54:$U$54,1,2))),INDIRECT("_"&amp;_xlfn.XLOOKUP(BD$2,WatchbillMONTHLY!$A$54:$U$54,OFFSET(WatchbillMONTHLY!$A$54:$U$54,1,2))))=$A20,_xlfn.XLOOKUP(BD$2,WatchbillMONTHLY!$A$54:$U$54,OFFSET(WatchbillMONTHLY!$A$54:$U$54,1,2)),FALSE),TRUE,FALSE)),
IF(_xlfn.XLOOKUP(BD$2,WatchbillMONTHLY!$A$71:$U$71,OFFSET(WatchbillMONTHLY!$A$71:$U$71,1,2))=IF(_xlfn.XLOOKUP($A20,INDIRECT("_"&amp;_xlfn.XLOOKUP(BD$2,WatchbillMONTHLY!$A$71:$U$71,OFFSET(WatchbillMONTHLY!$A$71:$U$71,1,2))),INDIRECT("_"&amp;_xlfn.XLOOKUP(BD$2,WatchbillMONTHLY!$A$71:$U$71,OFFSET(WatchbillMONTHLY!$A$71:$U$71,1,2))))=$A20,_xlfn.XLOOKUP(BD$2,WatchbillMONTHLY!$A$71:$U$71,OFFSET(WatchbillMONTHLY!$A$71:$U$71,1,2)),FALSE),TRUE,FALSE)),
IF(_xlfn.XLOOKUP(BD$2,WatchbillMONTHLY!$A$88:$U$88,OFFSET(WatchbillMONTHLY!$A$88:$U$88,1,2))=IF(_xlfn.XLOOKUP($A20,INDIRECT("_"&amp;_xlfn.XLOOKUP(BD$2,WatchbillMONTHLY!$A$88:$U$88,OFFSET(WatchbillMONTHLY!$A$88:$U$88,1,2))),INDIRECT("_"&amp;_xlfn.XLOOKUP(BD$2,WatchbillMONTHLY!$A$88:$U$88,OFFSET(WatchbillMONTHLY!$A$88:$U$88,1,2))))=$A20,_xlfn.XLOOKUP(BD$2,WatchbillMONTHLY!$A$88:$U$88,OFFSET(WatchbillMONTHLY!$A$88:$U$88,1,2)),FALSE),TRUE,FALSE)),
FALSE),FALSE)</f>
        <v>0</v>
      </c>
      <c r="BE20" s="209" t="b" cm="1">
        <f t="array" aca="1" ref="BE20" ca="1">IF(AND($A20 &gt; 0, X20 &gt; 0,BE$2&lt;MiscFormulas!$A$5+1),
_xlfn.IFNA(
_xlfn.IFNA(
_xlfn.IFNA(
_xlfn.IFNA(
_xlfn.IFNA(
_xlfn.IFNA(
IF(_xlfn.XLOOKUP(BE$2,WatchbillMONTHLY!$A$3:$U$3,OFFSET(WatchbillMONTHLY!$A$3:$U$3,1,2))=IF(_xlfn.XLOOKUP($A20,INDIRECT("_"&amp;_xlfn.XLOOKUP(BE$2,WatchbillMONTHLY!$A$3:$U$3,OFFSET(WatchbillMONTHLY!$A$3:$U$3,1,2))),INDIRECT("_"&amp;_xlfn.XLOOKUP(BE$2,WatchbillMONTHLY!$A$3:$U$3,OFFSET(WatchbillMONTHLY!$A$3:$U$3,1,2))))=$A20,_xlfn.XLOOKUP(BE$2,WatchbillMONTHLY!$A$3:$U$3,OFFSET(WatchbillMONTHLY!$A$3:$U$3,1,2)),FALSE),TRUE,FALSE),
IF(_xlfn.XLOOKUP(BE$2,WatchbillMONTHLY!$A$20:$U$20,OFFSET(WatchbillMONTHLY!$A$20:$U$20,1,2))=IF(_xlfn.XLOOKUP($A20,INDIRECT("_"&amp;_xlfn.XLOOKUP(BE$2,WatchbillMONTHLY!$A$20:$U$20,OFFSET(WatchbillMONTHLY!$A$20:$U$20,1,2))),INDIRECT("_"&amp;_xlfn.XLOOKUP(BE$2,WatchbillMONTHLY!$A$20:$U$20,OFFSET(WatchbillMONTHLY!$A$20:$U$20,1,2))))=$A20,_xlfn.XLOOKUP(BE$2,WatchbillMONTHLY!$A$20:$U$20,OFFSET(WatchbillMONTHLY!$A$20:$U$20,1,2)),FALSE),TRUE,FALSE)),
IF(_xlfn.XLOOKUP(BE$2,WatchbillMONTHLY!$A$37:$U$37,OFFSET(WatchbillMONTHLY!$A$37:$U$37,1,2))=IF(_xlfn.XLOOKUP($A20,INDIRECT("_"&amp;_xlfn.XLOOKUP(BE$2,WatchbillMONTHLY!$A$37:$U$37,OFFSET(WatchbillMONTHLY!$A$37:$U$37,1,2))),INDIRECT("_"&amp;_xlfn.XLOOKUP(BE$2,WatchbillMONTHLY!$A$37:$U$37,OFFSET(WatchbillMONTHLY!$A$37:$U$37,1,2))))=$A20,_xlfn.XLOOKUP(BE$2,WatchbillMONTHLY!$A$37:$U$37,OFFSET(WatchbillMONTHLY!$A$37:$U$37,1,2)),FALSE),TRUE,FALSE)),
IF(_xlfn.XLOOKUP(BE$2,WatchbillMONTHLY!$A$54:$U$54,OFFSET(WatchbillMONTHLY!$A$54:$U$54,1,2))=IF(_xlfn.XLOOKUP($A20,INDIRECT("_"&amp;_xlfn.XLOOKUP(BE$2,WatchbillMONTHLY!$A$54:$U$54,OFFSET(WatchbillMONTHLY!$A$54:$U$54,1,2))),INDIRECT("_"&amp;_xlfn.XLOOKUP(BE$2,WatchbillMONTHLY!$A$54:$U$54,OFFSET(WatchbillMONTHLY!$A$54:$U$54,1,2))))=$A20,_xlfn.XLOOKUP(BE$2,WatchbillMONTHLY!$A$54:$U$54,OFFSET(WatchbillMONTHLY!$A$54:$U$54,1,2)),FALSE),TRUE,FALSE)),
IF(_xlfn.XLOOKUP(BE$2,WatchbillMONTHLY!$A$71:$U$71,OFFSET(WatchbillMONTHLY!$A$71:$U$71,1,2))=IF(_xlfn.XLOOKUP($A20,INDIRECT("_"&amp;_xlfn.XLOOKUP(BE$2,WatchbillMONTHLY!$A$71:$U$71,OFFSET(WatchbillMONTHLY!$A$71:$U$71,1,2))),INDIRECT("_"&amp;_xlfn.XLOOKUP(BE$2,WatchbillMONTHLY!$A$71:$U$71,OFFSET(WatchbillMONTHLY!$A$71:$U$71,1,2))))=$A20,_xlfn.XLOOKUP(BE$2,WatchbillMONTHLY!$A$71:$U$71,OFFSET(WatchbillMONTHLY!$A$71:$U$71,1,2)),FALSE),TRUE,FALSE)),
IF(_xlfn.XLOOKUP(BE$2,WatchbillMONTHLY!$A$88:$U$88,OFFSET(WatchbillMONTHLY!$A$88:$U$88,1,2))=IF(_xlfn.XLOOKUP($A20,INDIRECT("_"&amp;_xlfn.XLOOKUP(BE$2,WatchbillMONTHLY!$A$88:$U$88,OFFSET(WatchbillMONTHLY!$A$88:$U$88,1,2))),INDIRECT("_"&amp;_xlfn.XLOOKUP(BE$2,WatchbillMONTHLY!$A$88:$U$88,OFFSET(WatchbillMONTHLY!$A$88:$U$88,1,2))))=$A20,_xlfn.XLOOKUP(BE$2,WatchbillMONTHLY!$A$88:$U$88,OFFSET(WatchbillMONTHLY!$A$88:$U$88,1,2)),FALSE),TRUE,FALSE)),
FALSE),FALSE)</f>
        <v>0</v>
      </c>
      <c r="BF20" s="209" t="b" cm="1">
        <f t="array" aca="1" ref="BF20" ca="1">IF(AND($A20 &gt; 0, Y20 &gt; 0,BF$2&lt;MiscFormulas!$A$5+1),
_xlfn.IFNA(
_xlfn.IFNA(
_xlfn.IFNA(
_xlfn.IFNA(
_xlfn.IFNA(
_xlfn.IFNA(
IF(_xlfn.XLOOKUP(BF$2,WatchbillMONTHLY!$A$3:$U$3,OFFSET(WatchbillMONTHLY!$A$3:$U$3,1,2))=IF(_xlfn.XLOOKUP($A20,INDIRECT("_"&amp;_xlfn.XLOOKUP(BF$2,WatchbillMONTHLY!$A$3:$U$3,OFFSET(WatchbillMONTHLY!$A$3:$U$3,1,2))),INDIRECT("_"&amp;_xlfn.XLOOKUP(BF$2,WatchbillMONTHLY!$A$3:$U$3,OFFSET(WatchbillMONTHLY!$A$3:$U$3,1,2))))=$A20,_xlfn.XLOOKUP(BF$2,WatchbillMONTHLY!$A$3:$U$3,OFFSET(WatchbillMONTHLY!$A$3:$U$3,1,2)),FALSE),TRUE,FALSE),
IF(_xlfn.XLOOKUP(BF$2,WatchbillMONTHLY!$A$20:$U$20,OFFSET(WatchbillMONTHLY!$A$20:$U$20,1,2))=IF(_xlfn.XLOOKUP($A20,INDIRECT("_"&amp;_xlfn.XLOOKUP(BF$2,WatchbillMONTHLY!$A$20:$U$20,OFFSET(WatchbillMONTHLY!$A$20:$U$20,1,2))),INDIRECT("_"&amp;_xlfn.XLOOKUP(BF$2,WatchbillMONTHLY!$A$20:$U$20,OFFSET(WatchbillMONTHLY!$A$20:$U$20,1,2))))=$A20,_xlfn.XLOOKUP(BF$2,WatchbillMONTHLY!$A$20:$U$20,OFFSET(WatchbillMONTHLY!$A$20:$U$20,1,2)),FALSE),TRUE,FALSE)),
IF(_xlfn.XLOOKUP(BF$2,WatchbillMONTHLY!$A$37:$U$37,OFFSET(WatchbillMONTHLY!$A$37:$U$37,1,2))=IF(_xlfn.XLOOKUP($A20,INDIRECT("_"&amp;_xlfn.XLOOKUP(BF$2,WatchbillMONTHLY!$A$37:$U$37,OFFSET(WatchbillMONTHLY!$A$37:$U$37,1,2))),INDIRECT("_"&amp;_xlfn.XLOOKUP(BF$2,WatchbillMONTHLY!$A$37:$U$37,OFFSET(WatchbillMONTHLY!$A$37:$U$37,1,2))))=$A20,_xlfn.XLOOKUP(BF$2,WatchbillMONTHLY!$A$37:$U$37,OFFSET(WatchbillMONTHLY!$A$37:$U$37,1,2)),FALSE),TRUE,FALSE)),
IF(_xlfn.XLOOKUP(BF$2,WatchbillMONTHLY!$A$54:$U$54,OFFSET(WatchbillMONTHLY!$A$54:$U$54,1,2))=IF(_xlfn.XLOOKUP($A20,INDIRECT("_"&amp;_xlfn.XLOOKUP(BF$2,WatchbillMONTHLY!$A$54:$U$54,OFFSET(WatchbillMONTHLY!$A$54:$U$54,1,2))),INDIRECT("_"&amp;_xlfn.XLOOKUP(BF$2,WatchbillMONTHLY!$A$54:$U$54,OFFSET(WatchbillMONTHLY!$A$54:$U$54,1,2))))=$A20,_xlfn.XLOOKUP(BF$2,WatchbillMONTHLY!$A$54:$U$54,OFFSET(WatchbillMONTHLY!$A$54:$U$54,1,2)),FALSE),TRUE,FALSE)),
IF(_xlfn.XLOOKUP(BF$2,WatchbillMONTHLY!$A$71:$U$71,OFFSET(WatchbillMONTHLY!$A$71:$U$71,1,2))=IF(_xlfn.XLOOKUP($A20,INDIRECT("_"&amp;_xlfn.XLOOKUP(BF$2,WatchbillMONTHLY!$A$71:$U$71,OFFSET(WatchbillMONTHLY!$A$71:$U$71,1,2))),INDIRECT("_"&amp;_xlfn.XLOOKUP(BF$2,WatchbillMONTHLY!$A$71:$U$71,OFFSET(WatchbillMONTHLY!$A$71:$U$71,1,2))))=$A20,_xlfn.XLOOKUP(BF$2,WatchbillMONTHLY!$A$71:$U$71,OFFSET(WatchbillMONTHLY!$A$71:$U$71,1,2)),FALSE),TRUE,FALSE)),
IF(_xlfn.XLOOKUP(BF$2,WatchbillMONTHLY!$A$88:$U$88,OFFSET(WatchbillMONTHLY!$A$88:$U$88,1,2))=IF(_xlfn.XLOOKUP($A20,INDIRECT("_"&amp;_xlfn.XLOOKUP(BF$2,WatchbillMONTHLY!$A$88:$U$88,OFFSET(WatchbillMONTHLY!$A$88:$U$88,1,2))),INDIRECT("_"&amp;_xlfn.XLOOKUP(BF$2,WatchbillMONTHLY!$A$88:$U$88,OFFSET(WatchbillMONTHLY!$A$88:$U$88,1,2))))=$A20,_xlfn.XLOOKUP(BF$2,WatchbillMONTHLY!$A$88:$U$88,OFFSET(WatchbillMONTHLY!$A$88:$U$88,1,2)),FALSE),TRUE,FALSE)),
FALSE),FALSE)</f>
        <v>0</v>
      </c>
      <c r="BG20" s="209" t="b" cm="1">
        <f t="array" aca="1" ref="BG20" ca="1">IF(AND($A20 &gt; 0, Z20 &gt; 0,BG$2&lt;MiscFormulas!$A$5+1),
_xlfn.IFNA(
_xlfn.IFNA(
_xlfn.IFNA(
_xlfn.IFNA(
_xlfn.IFNA(
_xlfn.IFNA(
IF(_xlfn.XLOOKUP(BG$2,WatchbillMONTHLY!$A$3:$U$3,OFFSET(WatchbillMONTHLY!$A$3:$U$3,1,2))=IF(_xlfn.XLOOKUP($A20,INDIRECT("_"&amp;_xlfn.XLOOKUP(BG$2,WatchbillMONTHLY!$A$3:$U$3,OFFSET(WatchbillMONTHLY!$A$3:$U$3,1,2))),INDIRECT("_"&amp;_xlfn.XLOOKUP(BG$2,WatchbillMONTHLY!$A$3:$U$3,OFFSET(WatchbillMONTHLY!$A$3:$U$3,1,2))))=$A20,_xlfn.XLOOKUP(BG$2,WatchbillMONTHLY!$A$3:$U$3,OFFSET(WatchbillMONTHLY!$A$3:$U$3,1,2)),FALSE),TRUE,FALSE),
IF(_xlfn.XLOOKUP(BG$2,WatchbillMONTHLY!$A$20:$U$20,OFFSET(WatchbillMONTHLY!$A$20:$U$20,1,2))=IF(_xlfn.XLOOKUP($A20,INDIRECT("_"&amp;_xlfn.XLOOKUP(BG$2,WatchbillMONTHLY!$A$20:$U$20,OFFSET(WatchbillMONTHLY!$A$20:$U$20,1,2))),INDIRECT("_"&amp;_xlfn.XLOOKUP(BG$2,WatchbillMONTHLY!$A$20:$U$20,OFFSET(WatchbillMONTHLY!$A$20:$U$20,1,2))))=$A20,_xlfn.XLOOKUP(BG$2,WatchbillMONTHLY!$A$20:$U$20,OFFSET(WatchbillMONTHLY!$A$20:$U$20,1,2)),FALSE),TRUE,FALSE)),
IF(_xlfn.XLOOKUP(BG$2,WatchbillMONTHLY!$A$37:$U$37,OFFSET(WatchbillMONTHLY!$A$37:$U$37,1,2))=IF(_xlfn.XLOOKUP($A20,INDIRECT("_"&amp;_xlfn.XLOOKUP(BG$2,WatchbillMONTHLY!$A$37:$U$37,OFFSET(WatchbillMONTHLY!$A$37:$U$37,1,2))),INDIRECT("_"&amp;_xlfn.XLOOKUP(BG$2,WatchbillMONTHLY!$A$37:$U$37,OFFSET(WatchbillMONTHLY!$A$37:$U$37,1,2))))=$A20,_xlfn.XLOOKUP(BG$2,WatchbillMONTHLY!$A$37:$U$37,OFFSET(WatchbillMONTHLY!$A$37:$U$37,1,2)),FALSE),TRUE,FALSE)),
IF(_xlfn.XLOOKUP(BG$2,WatchbillMONTHLY!$A$54:$U$54,OFFSET(WatchbillMONTHLY!$A$54:$U$54,1,2))=IF(_xlfn.XLOOKUP($A20,INDIRECT("_"&amp;_xlfn.XLOOKUP(BG$2,WatchbillMONTHLY!$A$54:$U$54,OFFSET(WatchbillMONTHLY!$A$54:$U$54,1,2))),INDIRECT("_"&amp;_xlfn.XLOOKUP(BG$2,WatchbillMONTHLY!$A$54:$U$54,OFFSET(WatchbillMONTHLY!$A$54:$U$54,1,2))))=$A20,_xlfn.XLOOKUP(BG$2,WatchbillMONTHLY!$A$54:$U$54,OFFSET(WatchbillMONTHLY!$A$54:$U$54,1,2)),FALSE),TRUE,FALSE)),
IF(_xlfn.XLOOKUP(BG$2,WatchbillMONTHLY!$A$71:$U$71,OFFSET(WatchbillMONTHLY!$A$71:$U$71,1,2))=IF(_xlfn.XLOOKUP($A20,INDIRECT("_"&amp;_xlfn.XLOOKUP(BG$2,WatchbillMONTHLY!$A$71:$U$71,OFFSET(WatchbillMONTHLY!$A$71:$U$71,1,2))),INDIRECT("_"&amp;_xlfn.XLOOKUP(BG$2,WatchbillMONTHLY!$A$71:$U$71,OFFSET(WatchbillMONTHLY!$A$71:$U$71,1,2))))=$A20,_xlfn.XLOOKUP(BG$2,WatchbillMONTHLY!$A$71:$U$71,OFFSET(WatchbillMONTHLY!$A$71:$U$71,1,2)),FALSE),TRUE,FALSE)),
IF(_xlfn.XLOOKUP(BG$2,WatchbillMONTHLY!$A$88:$U$88,OFFSET(WatchbillMONTHLY!$A$88:$U$88,1,2))=IF(_xlfn.XLOOKUP($A20,INDIRECT("_"&amp;_xlfn.XLOOKUP(BG$2,WatchbillMONTHLY!$A$88:$U$88,OFFSET(WatchbillMONTHLY!$A$88:$U$88,1,2))),INDIRECT("_"&amp;_xlfn.XLOOKUP(BG$2,WatchbillMONTHLY!$A$88:$U$88,OFFSET(WatchbillMONTHLY!$A$88:$U$88,1,2))))=$A20,_xlfn.XLOOKUP(BG$2,WatchbillMONTHLY!$A$88:$U$88,OFFSET(WatchbillMONTHLY!$A$88:$U$88,1,2)),FALSE),TRUE,FALSE)),
FALSE),FALSE)</f>
        <v>0</v>
      </c>
      <c r="BH20" s="209" t="b" cm="1">
        <f t="array" aca="1" ref="BH20" ca="1">IF(AND($A20 &gt; 0, AA20 &gt; 0,BH$2&lt;MiscFormulas!$A$5+1),
_xlfn.IFNA(
_xlfn.IFNA(
_xlfn.IFNA(
_xlfn.IFNA(
_xlfn.IFNA(
_xlfn.IFNA(
IF(_xlfn.XLOOKUP(BH$2,WatchbillMONTHLY!$A$3:$U$3,OFFSET(WatchbillMONTHLY!$A$3:$U$3,1,2))=IF(_xlfn.XLOOKUP($A20,INDIRECT("_"&amp;_xlfn.XLOOKUP(BH$2,WatchbillMONTHLY!$A$3:$U$3,OFFSET(WatchbillMONTHLY!$A$3:$U$3,1,2))),INDIRECT("_"&amp;_xlfn.XLOOKUP(BH$2,WatchbillMONTHLY!$A$3:$U$3,OFFSET(WatchbillMONTHLY!$A$3:$U$3,1,2))))=$A20,_xlfn.XLOOKUP(BH$2,WatchbillMONTHLY!$A$3:$U$3,OFFSET(WatchbillMONTHLY!$A$3:$U$3,1,2)),FALSE),TRUE,FALSE),
IF(_xlfn.XLOOKUP(BH$2,WatchbillMONTHLY!$A$20:$U$20,OFFSET(WatchbillMONTHLY!$A$20:$U$20,1,2))=IF(_xlfn.XLOOKUP($A20,INDIRECT("_"&amp;_xlfn.XLOOKUP(BH$2,WatchbillMONTHLY!$A$20:$U$20,OFFSET(WatchbillMONTHLY!$A$20:$U$20,1,2))),INDIRECT("_"&amp;_xlfn.XLOOKUP(BH$2,WatchbillMONTHLY!$A$20:$U$20,OFFSET(WatchbillMONTHLY!$A$20:$U$20,1,2))))=$A20,_xlfn.XLOOKUP(BH$2,WatchbillMONTHLY!$A$20:$U$20,OFFSET(WatchbillMONTHLY!$A$20:$U$20,1,2)),FALSE),TRUE,FALSE)),
IF(_xlfn.XLOOKUP(BH$2,WatchbillMONTHLY!$A$37:$U$37,OFFSET(WatchbillMONTHLY!$A$37:$U$37,1,2))=IF(_xlfn.XLOOKUP($A20,INDIRECT("_"&amp;_xlfn.XLOOKUP(BH$2,WatchbillMONTHLY!$A$37:$U$37,OFFSET(WatchbillMONTHLY!$A$37:$U$37,1,2))),INDIRECT("_"&amp;_xlfn.XLOOKUP(BH$2,WatchbillMONTHLY!$A$37:$U$37,OFFSET(WatchbillMONTHLY!$A$37:$U$37,1,2))))=$A20,_xlfn.XLOOKUP(BH$2,WatchbillMONTHLY!$A$37:$U$37,OFFSET(WatchbillMONTHLY!$A$37:$U$37,1,2)),FALSE),TRUE,FALSE)),
IF(_xlfn.XLOOKUP(BH$2,WatchbillMONTHLY!$A$54:$U$54,OFFSET(WatchbillMONTHLY!$A$54:$U$54,1,2))=IF(_xlfn.XLOOKUP($A20,INDIRECT("_"&amp;_xlfn.XLOOKUP(BH$2,WatchbillMONTHLY!$A$54:$U$54,OFFSET(WatchbillMONTHLY!$A$54:$U$54,1,2))),INDIRECT("_"&amp;_xlfn.XLOOKUP(BH$2,WatchbillMONTHLY!$A$54:$U$54,OFFSET(WatchbillMONTHLY!$A$54:$U$54,1,2))))=$A20,_xlfn.XLOOKUP(BH$2,WatchbillMONTHLY!$A$54:$U$54,OFFSET(WatchbillMONTHLY!$A$54:$U$54,1,2)),FALSE),TRUE,FALSE)),
IF(_xlfn.XLOOKUP(BH$2,WatchbillMONTHLY!$A$71:$U$71,OFFSET(WatchbillMONTHLY!$A$71:$U$71,1,2))=IF(_xlfn.XLOOKUP($A20,INDIRECT("_"&amp;_xlfn.XLOOKUP(BH$2,WatchbillMONTHLY!$A$71:$U$71,OFFSET(WatchbillMONTHLY!$A$71:$U$71,1,2))),INDIRECT("_"&amp;_xlfn.XLOOKUP(BH$2,WatchbillMONTHLY!$A$71:$U$71,OFFSET(WatchbillMONTHLY!$A$71:$U$71,1,2))))=$A20,_xlfn.XLOOKUP(BH$2,WatchbillMONTHLY!$A$71:$U$71,OFFSET(WatchbillMONTHLY!$A$71:$U$71,1,2)),FALSE),TRUE,FALSE)),
IF(_xlfn.XLOOKUP(BH$2,WatchbillMONTHLY!$A$88:$U$88,OFFSET(WatchbillMONTHLY!$A$88:$U$88,1,2))=IF(_xlfn.XLOOKUP($A20,INDIRECT("_"&amp;_xlfn.XLOOKUP(BH$2,WatchbillMONTHLY!$A$88:$U$88,OFFSET(WatchbillMONTHLY!$A$88:$U$88,1,2))),INDIRECT("_"&amp;_xlfn.XLOOKUP(BH$2,WatchbillMONTHLY!$A$88:$U$88,OFFSET(WatchbillMONTHLY!$A$88:$U$88,1,2))))=$A20,_xlfn.XLOOKUP(BH$2,WatchbillMONTHLY!$A$88:$U$88,OFFSET(WatchbillMONTHLY!$A$88:$U$88,1,2)),FALSE),TRUE,FALSE)),
FALSE),FALSE)</f>
        <v>0</v>
      </c>
      <c r="BI20" s="209" t="b" cm="1">
        <f t="array" aca="1" ref="BI20" ca="1">IF(AND($A20 &gt; 0, AB20 &gt; 0,BI$2&lt;MiscFormulas!$A$5+1),
_xlfn.IFNA(
_xlfn.IFNA(
_xlfn.IFNA(
_xlfn.IFNA(
_xlfn.IFNA(
_xlfn.IFNA(
IF(_xlfn.XLOOKUP(BI$2,WatchbillMONTHLY!$A$3:$U$3,OFFSET(WatchbillMONTHLY!$A$3:$U$3,1,2))=IF(_xlfn.XLOOKUP($A20,INDIRECT("_"&amp;_xlfn.XLOOKUP(BI$2,WatchbillMONTHLY!$A$3:$U$3,OFFSET(WatchbillMONTHLY!$A$3:$U$3,1,2))),INDIRECT("_"&amp;_xlfn.XLOOKUP(BI$2,WatchbillMONTHLY!$A$3:$U$3,OFFSET(WatchbillMONTHLY!$A$3:$U$3,1,2))))=$A20,_xlfn.XLOOKUP(BI$2,WatchbillMONTHLY!$A$3:$U$3,OFFSET(WatchbillMONTHLY!$A$3:$U$3,1,2)),FALSE),TRUE,FALSE),
IF(_xlfn.XLOOKUP(BI$2,WatchbillMONTHLY!$A$20:$U$20,OFFSET(WatchbillMONTHLY!$A$20:$U$20,1,2))=IF(_xlfn.XLOOKUP($A20,INDIRECT("_"&amp;_xlfn.XLOOKUP(BI$2,WatchbillMONTHLY!$A$20:$U$20,OFFSET(WatchbillMONTHLY!$A$20:$U$20,1,2))),INDIRECT("_"&amp;_xlfn.XLOOKUP(BI$2,WatchbillMONTHLY!$A$20:$U$20,OFFSET(WatchbillMONTHLY!$A$20:$U$20,1,2))))=$A20,_xlfn.XLOOKUP(BI$2,WatchbillMONTHLY!$A$20:$U$20,OFFSET(WatchbillMONTHLY!$A$20:$U$20,1,2)),FALSE),TRUE,FALSE)),
IF(_xlfn.XLOOKUP(BI$2,WatchbillMONTHLY!$A$37:$U$37,OFFSET(WatchbillMONTHLY!$A$37:$U$37,1,2))=IF(_xlfn.XLOOKUP($A20,INDIRECT("_"&amp;_xlfn.XLOOKUP(BI$2,WatchbillMONTHLY!$A$37:$U$37,OFFSET(WatchbillMONTHLY!$A$37:$U$37,1,2))),INDIRECT("_"&amp;_xlfn.XLOOKUP(BI$2,WatchbillMONTHLY!$A$37:$U$37,OFFSET(WatchbillMONTHLY!$A$37:$U$37,1,2))))=$A20,_xlfn.XLOOKUP(BI$2,WatchbillMONTHLY!$A$37:$U$37,OFFSET(WatchbillMONTHLY!$A$37:$U$37,1,2)),FALSE),TRUE,FALSE)),
IF(_xlfn.XLOOKUP(BI$2,WatchbillMONTHLY!$A$54:$U$54,OFFSET(WatchbillMONTHLY!$A$54:$U$54,1,2))=IF(_xlfn.XLOOKUP($A20,INDIRECT("_"&amp;_xlfn.XLOOKUP(BI$2,WatchbillMONTHLY!$A$54:$U$54,OFFSET(WatchbillMONTHLY!$A$54:$U$54,1,2))),INDIRECT("_"&amp;_xlfn.XLOOKUP(BI$2,WatchbillMONTHLY!$A$54:$U$54,OFFSET(WatchbillMONTHLY!$A$54:$U$54,1,2))))=$A20,_xlfn.XLOOKUP(BI$2,WatchbillMONTHLY!$A$54:$U$54,OFFSET(WatchbillMONTHLY!$A$54:$U$54,1,2)),FALSE),TRUE,FALSE)),
IF(_xlfn.XLOOKUP(BI$2,WatchbillMONTHLY!$A$71:$U$71,OFFSET(WatchbillMONTHLY!$A$71:$U$71,1,2))=IF(_xlfn.XLOOKUP($A20,INDIRECT("_"&amp;_xlfn.XLOOKUP(BI$2,WatchbillMONTHLY!$A$71:$U$71,OFFSET(WatchbillMONTHLY!$A$71:$U$71,1,2))),INDIRECT("_"&amp;_xlfn.XLOOKUP(BI$2,WatchbillMONTHLY!$A$71:$U$71,OFFSET(WatchbillMONTHLY!$A$71:$U$71,1,2))))=$A20,_xlfn.XLOOKUP(BI$2,WatchbillMONTHLY!$A$71:$U$71,OFFSET(WatchbillMONTHLY!$A$71:$U$71,1,2)),FALSE),TRUE,FALSE)),
IF(_xlfn.XLOOKUP(BI$2,WatchbillMONTHLY!$A$88:$U$88,OFFSET(WatchbillMONTHLY!$A$88:$U$88,1,2))=IF(_xlfn.XLOOKUP($A20,INDIRECT("_"&amp;_xlfn.XLOOKUP(BI$2,WatchbillMONTHLY!$A$88:$U$88,OFFSET(WatchbillMONTHLY!$A$88:$U$88,1,2))),INDIRECT("_"&amp;_xlfn.XLOOKUP(BI$2,WatchbillMONTHLY!$A$88:$U$88,OFFSET(WatchbillMONTHLY!$A$88:$U$88,1,2))))=$A20,_xlfn.XLOOKUP(BI$2,WatchbillMONTHLY!$A$88:$U$88,OFFSET(WatchbillMONTHLY!$A$88:$U$88,1,2)),FALSE),TRUE,FALSE)),
FALSE),FALSE)</f>
        <v>0</v>
      </c>
      <c r="BJ20" s="209" t="b" cm="1">
        <f t="array" aca="1" ref="BJ20" ca="1">IF(AND($A20 &gt; 0, AC20 &gt; 0,BJ$2&lt;MiscFormulas!$A$5+1),
_xlfn.IFNA(
_xlfn.IFNA(
_xlfn.IFNA(
_xlfn.IFNA(
_xlfn.IFNA(
_xlfn.IFNA(
IF(_xlfn.XLOOKUP(BJ$2,WatchbillMONTHLY!$A$3:$U$3,OFFSET(WatchbillMONTHLY!$A$3:$U$3,1,2))=IF(_xlfn.XLOOKUP($A20,INDIRECT("_"&amp;_xlfn.XLOOKUP(BJ$2,WatchbillMONTHLY!$A$3:$U$3,OFFSET(WatchbillMONTHLY!$A$3:$U$3,1,2))),INDIRECT("_"&amp;_xlfn.XLOOKUP(BJ$2,WatchbillMONTHLY!$A$3:$U$3,OFFSET(WatchbillMONTHLY!$A$3:$U$3,1,2))))=$A20,_xlfn.XLOOKUP(BJ$2,WatchbillMONTHLY!$A$3:$U$3,OFFSET(WatchbillMONTHLY!$A$3:$U$3,1,2)),FALSE),TRUE,FALSE),
IF(_xlfn.XLOOKUP(BJ$2,WatchbillMONTHLY!$A$20:$U$20,OFFSET(WatchbillMONTHLY!$A$20:$U$20,1,2))=IF(_xlfn.XLOOKUP($A20,INDIRECT("_"&amp;_xlfn.XLOOKUP(BJ$2,WatchbillMONTHLY!$A$20:$U$20,OFFSET(WatchbillMONTHLY!$A$20:$U$20,1,2))),INDIRECT("_"&amp;_xlfn.XLOOKUP(BJ$2,WatchbillMONTHLY!$A$20:$U$20,OFFSET(WatchbillMONTHLY!$A$20:$U$20,1,2))))=$A20,_xlfn.XLOOKUP(BJ$2,WatchbillMONTHLY!$A$20:$U$20,OFFSET(WatchbillMONTHLY!$A$20:$U$20,1,2)),FALSE),TRUE,FALSE)),
IF(_xlfn.XLOOKUP(BJ$2,WatchbillMONTHLY!$A$37:$U$37,OFFSET(WatchbillMONTHLY!$A$37:$U$37,1,2))=IF(_xlfn.XLOOKUP($A20,INDIRECT("_"&amp;_xlfn.XLOOKUP(BJ$2,WatchbillMONTHLY!$A$37:$U$37,OFFSET(WatchbillMONTHLY!$A$37:$U$37,1,2))),INDIRECT("_"&amp;_xlfn.XLOOKUP(BJ$2,WatchbillMONTHLY!$A$37:$U$37,OFFSET(WatchbillMONTHLY!$A$37:$U$37,1,2))))=$A20,_xlfn.XLOOKUP(BJ$2,WatchbillMONTHLY!$A$37:$U$37,OFFSET(WatchbillMONTHLY!$A$37:$U$37,1,2)),FALSE),TRUE,FALSE)),
IF(_xlfn.XLOOKUP(BJ$2,WatchbillMONTHLY!$A$54:$U$54,OFFSET(WatchbillMONTHLY!$A$54:$U$54,1,2))=IF(_xlfn.XLOOKUP($A20,INDIRECT("_"&amp;_xlfn.XLOOKUP(BJ$2,WatchbillMONTHLY!$A$54:$U$54,OFFSET(WatchbillMONTHLY!$A$54:$U$54,1,2))),INDIRECT("_"&amp;_xlfn.XLOOKUP(BJ$2,WatchbillMONTHLY!$A$54:$U$54,OFFSET(WatchbillMONTHLY!$A$54:$U$54,1,2))))=$A20,_xlfn.XLOOKUP(BJ$2,WatchbillMONTHLY!$A$54:$U$54,OFFSET(WatchbillMONTHLY!$A$54:$U$54,1,2)),FALSE),TRUE,FALSE)),
IF(_xlfn.XLOOKUP(BJ$2,WatchbillMONTHLY!$A$71:$U$71,OFFSET(WatchbillMONTHLY!$A$71:$U$71,1,2))=IF(_xlfn.XLOOKUP($A20,INDIRECT("_"&amp;_xlfn.XLOOKUP(BJ$2,WatchbillMONTHLY!$A$71:$U$71,OFFSET(WatchbillMONTHLY!$A$71:$U$71,1,2))),INDIRECT("_"&amp;_xlfn.XLOOKUP(BJ$2,WatchbillMONTHLY!$A$71:$U$71,OFFSET(WatchbillMONTHLY!$A$71:$U$71,1,2))))=$A20,_xlfn.XLOOKUP(BJ$2,WatchbillMONTHLY!$A$71:$U$71,OFFSET(WatchbillMONTHLY!$A$71:$U$71,1,2)),FALSE),TRUE,FALSE)),
IF(_xlfn.XLOOKUP(BJ$2,WatchbillMONTHLY!$A$88:$U$88,OFFSET(WatchbillMONTHLY!$A$88:$U$88,1,2))=IF(_xlfn.XLOOKUP($A20,INDIRECT("_"&amp;_xlfn.XLOOKUP(BJ$2,WatchbillMONTHLY!$A$88:$U$88,OFFSET(WatchbillMONTHLY!$A$88:$U$88,1,2))),INDIRECT("_"&amp;_xlfn.XLOOKUP(BJ$2,WatchbillMONTHLY!$A$88:$U$88,OFFSET(WatchbillMONTHLY!$A$88:$U$88,1,2))))=$A20,_xlfn.XLOOKUP(BJ$2,WatchbillMONTHLY!$A$88:$U$88,OFFSET(WatchbillMONTHLY!$A$88:$U$88,1,2)),FALSE),TRUE,FALSE)),
FALSE),FALSE)</f>
        <v>0</v>
      </c>
      <c r="BK20" s="209" t="b" cm="1">
        <f t="array" aca="1" ref="BK20" ca="1">IF(AND($A20 &gt; 0, AD20 &gt; 0,BK$2&lt;MiscFormulas!$A$5+1),
_xlfn.IFNA(
_xlfn.IFNA(
_xlfn.IFNA(
_xlfn.IFNA(
_xlfn.IFNA(
_xlfn.IFNA(
IF(_xlfn.XLOOKUP(BK$2,WatchbillMONTHLY!$A$3:$U$3,OFFSET(WatchbillMONTHLY!$A$3:$U$3,1,2))=IF(_xlfn.XLOOKUP($A20,INDIRECT("_"&amp;_xlfn.XLOOKUP(BK$2,WatchbillMONTHLY!$A$3:$U$3,OFFSET(WatchbillMONTHLY!$A$3:$U$3,1,2))),INDIRECT("_"&amp;_xlfn.XLOOKUP(BK$2,WatchbillMONTHLY!$A$3:$U$3,OFFSET(WatchbillMONTHLY!$A$3:$U$3,1,2))))=$A20,_xlfn.XLOOKUP(BK$2,WatchbillMONTHLY!$A$3:$U$3,OFFSET(WatchbillMONTHLY!$A$3:$U$3,1,2)),FALSE),TRUE,FALSE),
IF(_xlfn.XLOOKUP(BK$2,WatchbillMONTHLY!$A$20:$U$20,OFFSET(WatchbillMONTHLY!$A$20:$U$20,1,2))=IF(_xlfn.XLOOKUP($A20,INDIRECT("_"&amp;_xlfn.XLOOKUP(BK$2,WatchbillMONTHLY!$A$20:$U$20,OFFSET(WatchbillMONTHLY!$A$20:$U$20,1,2))),INDIRECT("_"&amp;_xlfn.XLOOKUP(BK$2,WatchbillMONTHLY!$A$20:$U$20,OFFSET(WatchbillMONTHLY!$A$20:$U$20,1,2))))=$A20,_xlfn.XLOOKUP(BK$2,WatchbillMONTHLY!$A$20:$U$20,OFFSET(WatchbillMONTHLY!$A$20:$U$20,1,2)),FALSE),TRUE,FALSE)),
IF(_xlfn.XLOOKUP(BK$2,WatchbillMONTHLY!$A$37:$U$37,OFFSET(WatchbillMONTHLY!$A$37:$U$37,1,2))=IF(_xlfn.XLOOKUP($A20,INDIRECT("_"&amp;_xlfn.XLOOKUP(BK$2,WatchbillMONTHLY!$A$37:$U$37,OFFSET(WatchbillMONTHLY!$A$37:$U$37,1,2))),INDIRECT("_"&amp;_xlfn.XLOOKUP(BK$2,WatchbillMONTHLY!$A$37:$U$37,OFFSET(WatchbillMONTHLY!$A$37:$U$37,1,2))))=$A20,_xlfn.XLOOKUP(BK$2,WatchbillMONTHLY!$A$37:$U$37,OFFSET(WatchbillMONTHLY!$A$37:$U$37,1,2)),FALSE),TRUE,FALSE)),
IF(_xlfn.XLOOKUP(BK$2,WatchbillMONTHLY!$A$54:$U$54,OFFSET(WatchbillMONTHLY!$A$54:$U$54,1,2))=IF(_xlfn.XLOOKUP($A20,INDIRECT("_"&amp;_xlfn.XLOOKUP(BK$2,WatchbillMONTHLY!$A$54:$U$54,OFFSET(WatchbillMONTHLY!$A$54:$U$54,1,2))),INDIRECT("_"&amp;_xlfn.XLOOKUP(BK$2,WatchbillMONTHLY!$A$54:$U$54,OFFSET(WatchbillMONTHLY!$A$54:$U$54,1,2))))=$A20,_xlfn.XLOOKUP(BK$2,WatchbillMONTHLY!$A$54:$U$54,OFFSET(WatchbillMONTHLY!$A$54:$U$54,1,2)),FALSE),TRUE,FALSE)),
IF(_xlfn.XLOOKUP(BK$2,WatchbillMONTHLY!$A$71:$U$71,OFFSET(WatchbillMONTHLY!$A$71:$U$71,1,2))=IF(_xlfn.XLOOKUP($A20,INDIRECT("_"&amp;_xlfn.XLOOKUP(BK$2,WatchbillMONTHLY!$A$71:$U$71,OFFSET(WatchbillMONTHLY!$A$71:$U$71,1,2))),INDIRECT("_"&amp;_xlfn.XLOOKUP(BK$2,WatchbillMONTHLY!$A$71:$U$71,OFFSET(WatchbillMONTHLY!$A$71:$U$71,1,2))))=$A20,_xlfn.XLOOKUP(BK$2,WatchbillMONTHLY!$A$71:$U$71,OFFSET(WatchbillMONTHLY!$A$71:$U$71,1,2)),FALSE),TRUE,FALSE)),
IF(_xlfn.XLOOKUP(BK$2,WatchbillMONTHLY!$A$88:$U$88,OFFSET(WatchbillMONTHLY!$A$88:$U$88,1,2))=IF(_xlfn.XLOOKUP($A20,INDIRECT("_"&amp;_xlfn.XLOOKUP(BK$2,WatchbillMONTHLY!$A$88:$U$88,OFFSET(WatchbillMONTHLY!$A$88:$U$88,1,2))),INDIRECT("_"&amp;_xlfn.XLOOKUP(BK$2,WatchbillMONTHLY!$A$88:$U$88,OFFSET(WatchbillMONTHLY!$A$88:$U$88,1,2))))=$A20,_xlfn.XLOOKUP(BK$2,WatchbillMONTHLY!$A$88:$U$88,OFFSET(WatchbillMONTHLY!$A$88:$U$88,1,2)),FALSE),TRUE,FALSE)),
FALSE),FALSE)</f>
        <v>0</v>
      </c>
      <c r="BL20" s="209" t="b" cm="1">
        <f t="array" aca="1" ref="BL20" ca="1">IF(AND($A20 &gt; 0, AE20 &gt; 0,BL$2&lt;MiscFormulas!$A$5+1),
_xlfn.IFNA(
_xlfn.IFNA(
_xlfn.IFNA(
_xlfn.IFNA(
_xlfn.IFNA(
_xlfn.IFNA(
IF(_xlfn.XLOOKUP(BL$2,WatchbillMONTHLY!$A$3:$U$3,OFFSET(WatchbillMONTHLY!$A$3:$U$3,1,2))=IF(_xlfn.XLOOKUP($A20,INDIRECT("_"&amp;_xlfn.XLOOKUP(BL$2,WatchbillMONTHLY!$A$3:$U$3,OFFSET(WatchbillMONTHLY!$A$3:$U$3,1,2))),INDIRECT("_"&amp;_xlfn.XLOOKUP(BL$2,WatchbillMONTHLY!$A$3:$U$3,OFFSET(WatchbillMONTHLY!$A$3:$U$3,1,2))))=$A20,_xlfn.XLOOKUP(BL$2,WatchbillMONTHLY!$A$3:$U$3,OFFSET(WatchbillMONTHLY!$A$3:$U$3,1,2)),FALSE),TRUE,FALSE),
IF(_xlfn.XLOOKUP(BL$2,WatchbillMONTHLY!$A$20:$U$20,OFFSET(WatchbillMONTHLY!$A$20:$U$20,1,2))=IF(_xlfn.XLOOKUP($A20,INDIRECT("_"&amp;_xlfn.XLOOKUP(BL$2,WatchbillMONTHLY!$A$20:$U$20,OFFSET(WatchbillMONTHLY!$A$20:$U$20,1,2))),INDIRECT("_"&amp;_xlfn.XLOOKUP(BL$2,WatchbillMONTHLY!$A$20:$U$20,OFFSET(WatchbillMONTHLY!$A$20:$U$20,1,2))))=$A20,_xlfn.XLOOKUP(BL$2,WatchbillMONTHLY!$A$20:$U$20,OFFSET(WatchbillMONTHLY!$A$20:$U$20,1,2)),FALSE),TRUE,FALSE)),
IF(_xlfn.XLOOKUP(BL$2,WatchbillMONTHLY!$A$37:$U$37,OFFSET(WatchbillMONTHLY!$A$37:$U$37,1,2))=IF(_xlfn.XLOOKUP($A20,INDIRECT("_"&amp;_xlfn.XLOOKUP(BL$2,WatchbillMONTHLY!$A$37:$U$37,OFFSET(WatchbillMONTHLY!$A$37:$U$37,1,2))),INDIRECT("_"&amp;_xlfn.XLOOKUP(BL$2,WatchbillMONTHLY!$A$37:$U$37,OFFSET(WatchbillMONTHLY!$A$37:$U$37,1,2))))=$A20,_xlfn.XLOOKUP(BL$2,WatchbillMONTHLY!$A$37:$U$37,OFFSET(WatchbillMONTHLY!$A$37:$U$37,1,2)),FALSE),TRUE,FALSE)),
IF(_xlfn.XLOOKUP(BL$2,WatchbillMONTHLY!$A$54:$U$54,OFFSET(WatchbillMONTHLY!$A$54:$U$54,1,2))=IF(_xlfn.XLOOKUP($A20,INDIRECT("_"&amp;_xlfn.XLOOKUP(BL$2,WatchbillMONTHLY!$A$54:$U$54,OFFSET(WatchbillMONTHLY!$A$54:$U$54,1,2))),INDIRECT("_"&amp;_xlfn.XLOOKUP(BL$2,WatchbillMONTHLY!$A$54:$U$54,OFFSET(WatchbillMONTHLY!$A$54:$U$54,1,2))))=$A20,_xlfn.XLOOKUP(BL$2,WatchbillMONTHLY!$A$54:$U$54,OFFSET(WatchbillMONTHLY!$A$54:$U$54,1,2)),FALSE),TRUE,FALSE)),
IF(_xlfn.XLOOKUP(BL$2,WatchbillMONTHLY!$A$71:$U$71,OFFSET(WatchbillMONTHLY!$A$71:$U$71,1,2))=IF(_xlfn.XLOOKUP($A20,INDIRECT("_"&amp;_xlfn.XLOOKUP(BL$2,WatchbillMONTHLY!$A$71:$U$71,OFFSET(WatchbillMONTHLY!$A$71:$U$71,1,2))),INDIRECT("_"&amp;_xlfn.XLOOKUP(BL$2,WatchbillMONTHLY!$A$71:$U$71,OFFSET(WatchbillMONTHLY!$A$71:$U$71,1,2))))=$A20,_xlfn.XLOOKUP(BL$2,WatchbillMONTHLY!$A$71:$U$71,OFFSET(WatchbillMONTHLY!$A$71:$U$71,1,2)),FALSE),TRUE,FALSE)),
IF(_xlfn.XLOOKUP(BL$2,WatchbillMONTHLY!$A$88:$U$88,OFFSET(WatchbillMONTHLY!$A$88:$U$88,1,2))=IF(_xlfn.XLOOKUP($A20,INDIRECT("_"&amp;_xlfn.XLOOKUP(BL$2,WatchbillMONTHLY!$A$88:$U$88,OFFSET(WatchbillMONTHLY!$A$88:$U$88,1,2))),INDIRECT("_"&amp;_xlfn.XLOOKUP(BL$2,WatchbillMONTHLY!$A$88:$U$88,OFFSET(WatchbillMONTHLY!$A$88:$U$88,1,2))))=$A20,_xlfn.XLOOKUP(BL$2,WatchbillMONTHLY!$A$88:$U$88,OFFSET(WatchbillMONTHLY!$A$88:$U$88,1,2)),FALSE),TRUE,FALSE)),
FALSE),FALSE)</f>
        <v>0</v>
      </c>
      <c r="BM20" s="209" t="b" cm="1">
        <f t="array" aca="1" ref="BM20" ca="1">IF(AND($A20 &gt; 0, AF20 &gt; 0,BM$2&lt;MiscFormulas!$A$5+1),
_xlfn.IFNA(
_xlfn.IFNA(
_xlfn.IFNA(
_xlfn.IFNA(
_xlfn.IFNA(
_xlfn.IFNA(
IF(_xlfn.XLOOKUP(BM$2,WatchbillMONTHLY!$A$3:$U$3,OFFSET(WatchbillMONTHLY!$A$3:$U$3,1,2))=IF(_xlfn.XLOOKUP($A20,INDIRECT("_"&amp;_xlfn.XLOOKUP(BM$2,WatchbillMONTHLY!$A$3:$U$3,OFFSET(WatchbillMONTHLY!$A$3:$U$3,1,2))),INDIRECT("_"&amp;_xlfn.XLOOKUP(BM$2,WatchbillMONTHLY!$A$3:$U$3,OFFSET(WatchbillMONTHLY!$A$3:$U$3,1,2))))=$A20,_xlfn.XLOOKUP(BM$2,WatchbillMONTHLY!$A$3:$U$3,OFFSET(WatchbillMONTHLY!$A$3:$U$3,1,2)),FALSE),TRUE,FALSE),
IF(_xlfn.XLOOKUP(BM$2,WatchbillMONTHLY!$A$20:$U$20,OFFSET(WatchbillMONTHLY!$A$20:$U$20,1,2))=IF(_xlfn.XLOOKUP($A20,INDIRECT("_"&amp;_xlfn.XLOOKUP(BM$2,WatchbillMONTHLY!$A$20:$U$20,OFFSET(WatchbillMONTHLY!$A$20:$U$20,1,2))),INDIRECT("_"&amp;_xlfn.XLOOKUP(BM$2,WatchbillMONTHLY!$A$20:$U$20,OFFSET(WatchbillMONTHLY!$A$20:$U$20,1,2))))=$A20,_xlfn.XLOOKUP(BM$2,WatchbillMONTHLY!$A$20:$U$20,OFFSET(WatchbillMONTHLY!$A$20:$U$20,1,2)),FALSE),TRUE,FALSE)),
IF(_xlfn.XLOOKUP(BM$2,WatchbillMONTHLY!$A$37:$U$37,OFFSET(WatchbillMONTHLY!$A$37:$U$37,1,2))=IF(_xlfn.XLOOKUP($A20,INDIRECT("_"&amp;_xlfn.XLOOKUP(BM$2,WatchbillMONTHLY!$A$37:$U$37,OFFSET(WatchbillMONTHLY!$A$37:$U$37,1,2))),INDIRECT("_"&amp;_xlfn.XLOOKUP(BM$2,WatchbillMONTHLY!$A$37:$U$37,OFFSET(WatchbillMONTHLY!$A$37:$U$37,1,2))))=$A20,_xlfn.XLOOKUP(BM$2,WatchbillMONTHLY!$A$37:$U$37,OFFSET(WatchbillMONTHLY!$A$37:$U$37,1,2)),FALSE),TRUE,FALSE)),
IF(_xlfn.XLOOKUP(BM$2,WatchbillMONTHLY!$A$54:$U$54,OFFSET(WatchbillMONTHLY!$A$54:$U$54,1,2))=IF(_xlfn.XLOOKUP($A20,INDIRECT("_"&amp;_xlfn.XLOOKUP(BM$2,WatchbillMONTHLY!$A$54:$U$54,OFFSET(WatchbillMONTHLY!$A$54:$U$54,1,2))),INDIRECT("_"&amp;_xlfn.XLOOKUP(BM$2,WatchbillMONTHLY!$A$54:$U$54,OFFSET(WatchbillMONTHLY!$A$54:$U$54,1,2))))=$A20,_xlfn.XLOOKUP(BM$2,WatchbillMONTHLY!$A$54:$U$54,OFFSET(WatchbillMONTHLY!$A$54:$U$54,1,2)),FALSE),TRUE,FALSE)),
IF(_xlfn.XLOOKUP(BM$2,WatchbillMONTHLY!$A$71:$U$71,OFFSET(WatchbillMONTHLY!$A$71:$U$71,1,2))=IF(_xlfn.XLOOKUP($A20,INDIRECT("_"&amp;_xlfn.XLOOKUP(BM$2,WatchbillMONTHLY!$A$71:$U$71,OFFSET(WatchbillMONTHLY!$A$71:$U$71,1,2))),INDIRECT("_"&amp;_xlfn.XLOOKUP(BM$2,WatchbillMONTHLY!$A$71:$U$71,OFFSET(WatchbillMONTHLY!$A$71:$U$71,1,2))))=$A20,_xlfn.XLOOKUP(BM$2,WatchbillMONTHLY!$A$71:$U$71,OFFSET(WatchbillMONTHLY!$A$71:$U$71,1,2)),FALSE),TRUE,FALSE)),
IF(_xlfn.XLOOKUP(BM$2,WatchbillMONTHLY!$A$88:$U$88,OFFSET(WatchbillMONTHLY!$A$88:$U$88,1,2))=IF(_xlfn.XLOOKUP($A20,INDIRECT("_"&amp;_xlfn.XLOOKUP(BM$2,WatchbillMONTHLY!$A$88:$U$88,OFFSET(WatchbillMONTHLY!$A$88:$U$88,1,2))),INDIRECT("_"&amp;_xlfn.XLOOKUP(BM$2,WatchbillMONTHLY!$A$88:$U$88,OFFSET(WatchbillMONTHLY!$A$88:$U$88,1,2))))=$A20,_xlfn.XLOOKUP(BM$2,WatchbillMONTHLY!$A$88:$U$88,OFFSET(WatchbillMONTHLY!$A$88:$U$88,1,2)),FALSE),TRUE,FALSE)),
FALSE),FALSE)</f>
        <v>0</v>
      </c>
      <c r="BN20" s="209" t="b" cm="1">
        <f t="array" aca="1" ref="BN20" ca="1">IF(AND($A20 &gt; 0, AG20 &gt; 0,BN$2&lt;MiscFormulas!$A$5+1),
_xlfn.IFNA(
_xlfn.IFNA(
_xlfn.IFNA(
_xlfn.IFNA(
_xlfn.IFNA(
_xlfn.IFNA(
IF(_xlfn.XLOOKUP(BN$2,WatchbillMONTHLY!$A$3:$U$3,OFFSET(WatchbillMONTHLY!$A$3:$U$3,1,2))=IF(_xlfn.XLOOKUP($A20,INDIRECT("_"&amp;_xlfn.XLOOKUP(BN$2,WatchbillMONTHLY!$A$3:$U$3,OFFSET(WatchbillMONTHLY!$A$3:$U$3,1,2))),INDIRECT("_"&amp;_xlfn.XLOOKUP(BN$2,WatchbillMONTHLY!$A$3:$U$3,OFFSET(WatchbillMONTHLY!$A$3:$U$3,1,2))))=$A20,_xlfn.XLOOKUP(BN$2,WatchbillMONTHLY!$A$3:$U$3,OFFSET(WatchbillMONTHLY!$A$3:$U$3,1,2)),FALSE),TRUE,FALSE),
IF(_xlfn.XLOOKUP(BN$2,WatchbillMONTHLY!$A$20:$U$20,OFFSET(WatchbillMONTHLY!$A$20:$U$20,1,2))=IF(_xlfn.XLOOKUP($A20,INDIRECT("_"&amp;_xlfn.XLOOKUP(BN$2,WatchbillMONTHLY!$A$20:$U$20,OFFSET(WatchbillMONTHLY!$A$20:$U$20,1,2))),INDIRECT("_"&amp;_xlfn.XLOOKUP(BN$2,WatchbillMONTHLY!$A$20:$U$20,OFFSET(WatchbillMONTHLY!$A$20:$U$20,1,2))))=$A20,_xlfn.XLOOKUP(BN$2,WatchbillMONTHLY!$A$20:$U$20,OFFSET(WatchbillMONTHLY!$A$20:$U$20,1,2)),FALSE),TRUE,FALSE)),
IF(_xlfn.XLOOKUP(BN$2,WatchbillMONTHLY!$A$37:$U$37,OFFSET(WatchbillMONTHLY!$A$37:$U$37,1,2))=IF(_xlfn.XLOOKUP($A20,INDIRECT("_"&amp;_xlfn.XLOOKUP(BN$2,WatchbillMONTHLY!$A$37:$U$37,OFFSET(WatchbillMONTHLY!$A$37:$U$37,1,2))),INDIRECT("_"&amp;_xlfn.XLOOKUP(BN$2,WatchbillMONTHLY!$A$37:$U$37,OFFSET(WatchbillMONTHLY!$A$37:$U$37,1,2))))=$A20,_xlfn.XLOOKUP(BN$2,WatchbillMONTHLY!$A$37:$U$37,OFFSET(WatchbillMONTHLY!$A$37:$U$37,1,2)),FALSE),TRUE,FALSE)),
IF(_xlfn.XLOOKUP(BN$2,WatchbillMONTHLY!$A$54:$U$54,OFFSET(WatchbillMONTHLY!$A$54:$U$54,1,2))=IF(_xlfn.XLOOKUP($A20,INDIRECT("_"&amp;_xlfn.XLOOKUP(BN$2,WatchbillMONTHLY!$A$54:$U$54,OFFSET(WatchbillMONTHLY!$A$54:$U$54,1,2))),INDIRECT("_"&amp;_xlfn.XLOOKUP(BN$2,WatchbillMONTHLY!$A$54:$U$54,OFFSET(WatchbillMONTHLY!$A$54:$U$54,1,2))))=$A20,_xlfn.XLOOKUP(BN$2,WatchbillMONTHLY!$A$54:$U$54,OFFSET(WatchbillMONTHLY!$A$54:$U$54,1,2)),FALSE),TRUE,FALSE)),
IF(_xlfn.XLOOKUP(BN$2,WatchbillMONTHLY!$A$71:$U$71,OFFSET(WatchbillMONTHLY!$A$71:$U$71,1,2))=IF(_xlfn.XLOOKUP($A20,INDIRECT("_"&amp;_xlfn.XLOOKUP(BN$2,WatchbillMONTHLY!$A$71:$U$71,OFFSET(WatchbillMONTHLY!$A$71:$U$71,1,2))),INDIRECT("_"&amp;_xlfn.XLOOKUP(BN$2,WatchbillMONTHLY!$A$71:$U$71,OFFSET(WatchbillMONTHLY!$A$71:$U$71,1,2))))=$A20,_xlfn.XLOOKUP(BN$2,WatchbillMONTHLY!$A$71:$U$71,OFFSET(WatchbillMONTHLY!$A$71:$U$71,1,2)),FALSE),TRUE,FALSE)),
IF(_xlfn.XLOOKUP(BN$2,WatchbillMONTHLY!$A$88:$U$88,OFFSET(WatchbillMONTHLY!$A$88:$U$88,1,2))=IF(_xlfn.XLOOKUP($A20,INDIRECT("_"&amp;_xlfn.XLOOKUP(BN$2,WatchbillMONTHLY!$A$88:$U$88,OFFSET(WatchbillMONTHLY!$A$88:$U$88,1,2))),INDIRECT("_"&amp;_xlfn.XLOOKUP(BN$2,WatchbillMONTHLY!$A$88:$U$88,OFFSET(WatchbillMONTHLY!$A$88:$U$88,1,2))))=$A20,_xlfn.XLOOKUP(BN$2,WatchbillMONTHLY!$A$88:$U$88,OFFSET(WatchbillMONTHLY!$A$88:$U$88,1,2)),FALSE),TRUE,FALSE)),
FALSE),FALSE)</f>
        <v>0</v>
      </c>
      <c r="BO20" s="209" t="b" cm="1">
        <f t="array" aca="1" ref="BO20" ca="1">IF(
    AND($A20 &gt; 0, AH20 &gt; 0,BO$2&lt;MiscFormulas!$A$5+1),
    ISNUMBER(
        MATCH($A20,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0" s="210"/>
    </row>
    <row r="21" spans="1:68" x14ac:dyDescent="0.35">
      <c r="A21" t="str">
        <v>EX3 Brian, R.</v>
      </c>
      <c r="B21" s="214" t="str">
        <v>EX3 Brian, Ravio</v>
      </c>
      <c r="C21" s="218"/>
      <c r="D21" s="230" t="s">
        <v>266</v>
      </c>
      <c r="E21" s="231"/>
      <c r="F21" s="231"/>
      <c r="G21" s="231"/>
      <c r="H21" s="231"/>
      <c r="I21" s="231"/>
      <c r="J21" s="231" t="s">
        <v>266</v>
      </c>
      <c r="K21" s="231"/>
      <c r="L21" s="231"/>
      <c r="M21" s="231"/>
      <c r="N21" s="231"/>
      <c r="O21" s="231"/>
      <c r="P21" s="231"/>
      <c r="Q21" s="231"/>
      <c r="R21" s="231"/>
      <c r="S21" s="231"/>
      <c r="T21" s="231"/>
      <c r="U21" s="231"/>
      <c r="V21" s="231"/>
      <c r="W21" s="231"/>
      <c r="X21" s="231"/>
      <c r="Y21" s="231"/>
      <c r="Z21" s="231" t="s">
        <v>266</v>
      </c>
      <c r="AA21" s="231"/>
      <c r="AB21" s="231"/>
      <c r="AC21" s="231"/>
      <c r="AD21" s="231"/>
      <c r="AE21" s="231"/>
      <c r="AF21" s="231"/>
      <c r="AG21" s="231"/>
      <c r="AH21" s="179"/>
      <c r="AI21" s="209"/>
      <c r="AJ21" s="209" t="str" cm="1">
        <f t="array" aca="1" ref="AJ21" ca="1">IF(OR(AK21:BN21=TRUE),$A21&amp;" :  ","")&amp;_xlfn.TEXTJOIN(" | ",TRUE,IF(AK21:BN21=TRUE,$AK$2:$BN$2,""))</f>
        <v/>
      </c>
      <c r="AK21" s="209" t="b" cm="1">
        <f t="array" aca="1" ref="AK21" ca="1">IF(AND($A21 &gt; 0, D21 &gt; 0,AK$2&lt;MiscFormulas!$A$5+1),
_xlfn.IFNA(
_xlfn.IFNA(
_xlfn.IFNA(
_xlfn.IFNA(
_xlfn.IFNA(
_xlfn.IFNA(
IF(_xlfn.XLOOKUP(AK$2,WatchbillMONTHLY!$A$3:$U$3,OFFSET(WatchbillMONTHLY!$A$3:$U$3,1,2))=IF(_xlfn.XLOOKUP($A21,INDIRECT("_"&amp;_xlfn.XLOOKUP(AK$2,WatchbillMONTHLY!$A$3:$U$3,OFFSET(WatchbillMONTHLY!$A$3:$U$3,1,2))),INDIRECT("_"&amp;_xlfn.XLOOKUP(AK$2,WatchbillMONTHLY!$A$3:$U$3,OFFSET(WatchbillMONTHLY!$A$3:$U$3,1,2))))=$A21,_xlfn.XLOOKUP(AK$2,WatchbillMONTHLY!$A$3:$U$3,OFFSET(WatchbillMONTHLY!$A$3:$U$3,1,2)),FALSE),TRUE,FALSE),
IF(_xlfn.XLOOKUP(AK$2,WatchbillMONTHLY!$A$20:$U$20,OFFSET(WatchbillMONTHLY!$A$20:$U$20,1,2))=IF(_xlfn.XLOOKUP($A21,INDIRECT("_"&amp;_xlfn.XLOOKUP(AK$2,WatchbillMONTHLY!$A$20:$U$20,OFFSET(WatchbillMONTHLY!$A$20:$U$20,1,2))),INDIRECT("_"&amp;_xlfn.XLOOKUP(AK$2,WatchbillMONTHLY!$A$20:$U$20,OFFSET(WatchbillMONTHLY!$A$20:$U$20,1,2))))=$A21,_xlfn.XLOOKUP(AK$2,WatchbillMONTHLY!$A$20:$U$20,OFFSET(WatchbillMONTHLY!$A$20:$U$20,1,2)),FALSE),TRUE,FALSE)),
IF(_xlfn.XLOOKUP(AK$2,WatchbillMONTHLY!$A$37:$U$37,OFFSET(WatchbillMONTHLY!$A$37:$U$37,1,2))=IF(_xlfn.XLOOKUP($A21,INDIRECT("_"&amp;_xlfn.XLOOKUP(AK$2,WatchbillMONTHLY!$A$37:$U$37,OFFSET(WatchbillMONTHLY!$A$37:$U$37,1,2))),INDIRECT("_"&amp;_xlfn.XLOOKUP(AK$2,WatchbillMONTHLY!$A$37:$U$37,OFFSET(WatchbillMONTHLY!$A$37:$U$37,1,2))))=$A21,_xlfn.XLOOKUP(AK$2,WatchbillMONTHLY!$A$37:$U$37,OFFSET(WatchbillMONTHLY!$A$37:$U$37,1,2)),FALSE),TRUE,FALSE)),
IF(_xlfn.XLOOKUP(AK$2,WatchbillMONTHLY!$A$54:$U$54,OFFSET(WatchbillMONTHLY!$A$54:$U$54,1,2))=IF(_xlfn.XLOOKUP($A21,INDIRECT("_"&amp;_xlfn.XLOOKUP(AK$2,WatchbillMONTHLY!$A$54:$U$54,OFFSET(WatchbillMONTHLY!$A$54:$U$54,1,2))),INDIRECT("_"&amp;_xlfn.XLOOKUP(AK$2,WatchbillMONTHLY!$A$54:$U$54,OFFSET(WatchbillMONTHLY!$A$54:$U$54,1,2))))=$A21,_xlfn.XLOOKUP(AK$2,WatchbillMONTHLY!$A$54:$U$54,OFFSET(WatchbillMONTHLY!$A$54:$U$54,1,2)),FALSE),TRUE,FALSE)),
IF(_xlfn.XLOOKUP(AK$2,WatchbillMONTHLY!$A$71:$U$71,OFFSET(WatchbillMONTHLY!$A$71:$U$71,1,2))=IF(_xlfn.XLOOKUP($A21,INDIRECT("_"&amp;_xlfn.XLOOKUP(AK$2,WatchbillMONTHLY!$A$71:$U$71,OFFSET(WatchbillMONTHLY!$A$71:$U$71,1,2))),INDIRECT("_"&amp;_xlfn.XLOOKUP(AK$2,WatchbillMONTHLY!$A$71:$U$71,OFFSET(WatchbillMONTHLY!$A$71:$U$71,1,2))))=$A21,_xlfn.XLOOKUP(AK$2,WatchbillMONTHLY!$A$71:$U$71,OFFSET(WatchbillMONTHLY!$A$71:$U$71,1,2)),FALSE),TRUE,FALSE)),
IF(_xlfn.XLOOKUP(AK$2,WatchbillMONTHLY!$A$88:$U$88,OFFSET(WatchbillMONTHLY!$A$88:$U$88,1,2))=IF(_xlfn.XLOOKUP($A21,INDIRECT("_"&amp;_xlfn.XLOOKUP(AK$2,WatchbillMONTHLY!$A$88:$U$88,OFFSET(WatchbillMONTHLY!$A$88:$U$88,1,2))),INDIRECT("_"&amp;_xlfn.XLOOKUP(AK$2,WatchbillMONTHLY!$A$88:$U$88,OFFSET(WatchbillMONTHLY!$A$88:$U$88,1,2))))=$A21,_xlfn.XLOOKUP(AK$2,WatchbillMONTHLY!$A$88:$U$88,OFFSET(WatchbillMONTHLY!$A$88:$U$88,1,2)),FALSE),TRUE,FALSE)),
FALSE),FALSE)</f>
        <v>0</v>
      </c>
      <c r="AL21" s="209" t="b" cm="1">
        <f t="array" aca="1" ref="AL21" ca="1">IF(AND($A21 &gt; 0, E21 &gt; 0,AL$2&lt;MiscFormulas!$A$5+1),
_xlfn.IFNA(
_xlfn.IFNA(
_xlfn.IFNA(
_xlfn.IFNA(
_xlfn.IFNA(
_xlfn.IFNA(
IF(_xlfn.XLOOKUP(AL$2,WatchbillMONTHLY!$A$3:$U$3,OFFSET(WatchbillMONTHLY!$A$3:$U$3,1,2))=IF(_xlfn.XLOOKUP($A21,INDIRECT("_"&amp;_xlfn.XLOOKUP(AL$2,WatchbillMONTHLY!$A$3:$U$3,OFFSET(WatchbillMONTHLY!$A$3:$U$3,1,2))),INDIRECT("_"&amp;_xlfn.XLOOKUP(AL$2,WatchbillMONTHLY!$A$3:$U$3,OFFSET(WatchbillMONTHLY!$A$3:$U$3,1,2))))=$A21,_xlfn.XLOOKUP(AL$2,WatchbillMONTHLY!$A$3:$U$3,OFFSET(WatchbillMONTHLY!$A$3:$U$3,1,2)),FALSE),TRUE,FALSE),
IF(_xlfn.XLOOKUP(AL$2,WatchbillMONTHLY!$A$20:$U$20,OFFSET(WatchbillMONTHLY!$A$20:$U$20,1,2))=IF(_xlfn.XLOOKUP($A21,INDIRECT("_"&amp;_xlfn.XLOOKUP(AL$2,WatchbillMONTHLY!$A$20:$U$20,OFFSET(WatchbillMONTHLY!$A$20:$U$20,1,2))),INDIRECT("_"&amp;_xlfn.XLOOKUP(AL$2,WatchbillMONTHLY!$A$20:$U$20,OFFSET(WatchbillMONTHLY!$A$20:$U$20,1,2))))=$A21,_xlfn.XLOOKUP(AL$2,WatchbillMONTHLY!$A$20:$U$20,OFFSET(WatchbillMONTHLY!$A$20:$U$20,1,2)),FALSE),TRUE,FALSE)),
IF(_xlfn.XLOOKUP(AL$2,WatchbillMONTHLY!$A$37:$U$37,OFFSET(WatchbillMONTHLY!$A$37:$U$37,1,2))=IF(_xlfn.XLOOKUP($A21,INDIRECT("_"&amp;_xlfn.XLOOKUP(AL$2,WatchbillMONTHLY!$A$37:$U$37,OFFSET(WatchbillMONTHLY!$A$37:$U$37,1,2))),INDIRECT("_"&amp;_xlfn.XLOOKUP(AL$2,WatchbillMONTHLY!$A$37:$U$37,OFFSET(WatchbillMONTHLY!$A$37:$U$37,1,2))))=$A21,_xlfn.XLOOKUP(AL$2,WatchbillMONTHLY!$A$37:$U$37,OFFSET(WatchbillMONTHLY!$A$37:$U$37,1,2)),FALSE),TRUE,FALSE)),
IF(_xlfn.XLOOKUP(AL$2,WatchbillMONTHLY!$A$54:$U$54,OFFSET(WatchbillMONTHLY!$A$54:$U$54,1,2))=IF(_xlfn.XLOOKUP($A21,INDIRECT("_"&amp;_xlfn.XLOOKUP(AL$2,WatchbillMONTHLY!$A$54:$U$54,OFFSET(WatchbillMONTHLY!$A$54:$U$54,1,2))),INDIRECT("_"&amp;_xlfn.XLOOKUP(AL$2,WatchbillMONTHLY!$A$54:$U$54,OFFSET(WatchbillMONTHLY!$A$54:$U$54,1,2))))=$A21,_xlfn.XLOOKUP(AL$2,WatchbillMONTHLY!$A$54:$U$54,OFFSET(WatchbillMONTHLY!$A$54:$U$54,1,2)),FALSE),TRUE,FALSE)),
IF(_xlfn.XLOOKUP(AL$2,WatchbillMONTHLY!$A$71:$U$71,OFFSET(WatchbillMONTHLY!$A$71:$U$71,1,2))=IF(_xlfn.XLOOKUP($A21,INDIRECT("_"&amp;_xlfn.XLOOKUP(AL$2,WatchbillMONTHLY!$A$71:$U$71,OFFSET(WatchbillMONTHLY!$A$71:$U$71,1,2))),INDIRECT("_"&amp;_xlfn.XLOOKUP(AL$2,WatchbillMONTHLY!$A$71:$U$71,OFFSET(WatchbillMONTHLY!$A$71:$U$71,1,2))))=$A21,_xlfn.XLOOKUP(AL$2,WatchbillMONTHLY!$A$71:$U$71,OFFSET(WatchbillMONTHLY!$A$71:$U$71,1,2)),FALSE),TRUE,FALSE)),
IF(_xlfn.XLOOKUP(AL$2,WatchbillMONTHLY!$A$88:$U$88,OFFSET(WatchbillMONTHLY!$A$88:$U$88,1,2))=IF(_xlfn.XLOOKUP($A21,INDIRECT("_"&amp;_xlfn.XLOOKUP(AL$2,WatchbillMONTHLY!$A$88:$U$88,OFFSET(WatchbillMONTHLY!$A$88:$U$88,1,2))),INDIRECT("_"&amp;_xlfn.XLOOKUP(AL$2,WatchbillMONTHLY!$A$88:$U$88,OFFSET(WatchbillMONTHLY!$A$88:$U$88,1,2))))=$A21,_xlfn.XLOOKUP(AL$2,WatchbillMONTHLY!$A$88:$U$88,OFFSET(WatchbillMONTHLY!$A$88:$U$88,1,2)),FALSE),TRUE,FALSE)),
FALSE),FALSE)</f>
        <v>0</v>
      </c>
      <c r="AM21" s="209" t="b" cm="1">
        <f t="array" aca="1" ref="AM21" ca="1">IF(AND($A21 &gt; 0, F21 &gt; 0,AM$2&lt;MiscFormulas!$A$5+1),
_xlfn.IFNA(
_xlfn.IFNA(
_xlfn.IFNA(
_xlfn.IFNA(
_xlfn.IFNA(
_xlfn.IFNA(
IF(_xlfn.XLOOKUP(AM$2,WatchbillMONTHLY!$A$3:$U$3,OFFSET(WatchbillMONTHLY!$A$3:$U$3,1,2))=IF(_xlfn.XLOOKUP($A21,INDIRECT("_"&amp;_xlfn.XLOOKUP(AM$2,WatchbillMONTHLY!$A$3:$U$3,OFFSET(WatchbillMONTHLY!$A$3:$U$3,1,2))),INDIRECT("_"&amp;_xlfn.XLOOKUP(AM$2,WatchbillMONTHLY!$A$3:$U$3,OFFSET(WatchbillMONTHLY!$A$3:$U$3,1,2))))=$A21,_xlfn.XLOOKUP(AM$2,WatchbillMONTHLY!$A$3:$U$3,OFFSET(WatchbillMONTHLY!$A$3:$U$3,1,2)),FALSE),TRUE,FALSE),
IF(_xlfn.XLOOKUP(AM$2,WatchbillMONTHLY!$A$20:$U$20,OFFSET(WatchbillMONTHLY!$A$20:$U$20,1,2))=IF(_xlfn.XLOOKUP($A21,INDIRECT("_"&amp;_xlfn.XLOOKUP(AM$2,WatchbillMONTHLY!$A$20:$U$20,OFFSET(WatchbillMONTHLY!$A$20:$U$20,1,2))),INDIRECT("_"&amp;_xlfn.XLOOKUP(AM$2,WatchbillMONTHLY!$A$20:$U$20,OFFSET(WatchbillMONTHLY!$A$20:$U$20,1,2))))=$A21,_xlfn.XLOOKUP(AM$2,WatchbillMONTHLY!$A$20:$U$20,OFFSET(WatchbillMONTHLY!$A$20:$U$20,1,2)),FALSE),TRUE,FALSE)),
IF(_xlfn.XLOOKUP(AM$2,WatchbillMONTHLY!$A$37:$U$37,OFFSET(WatchbillMONTHLY!$A$37:$U$37,1,2))=IF(_xlfn.XLOOKUP($A21,INDIRECT("_"&amp;_xlfn.XLOOKUP(AM$2,WatchbillMONTHLY!$A$37:$U$37,OFFSET(WatchbillMONTHLY!$A$37:$U$37,1,2))),INDIRECT("_"&amp;_xlfn.XLOOKUP(AM$2,WatchbillMONTHLY!$A$37:$U$37,OFFSET(WatchbillMONTHLY!$A$37:$U$37,1,2))))=$A21,_xlfn.XLOOKUP(AM$2,WatchbillMONTHLY!$A$37:$U$37,OFFSET(WatchbillMONTHLY!$A$37:$U$37,1,2)),FALSE),TRUE,FALSE)),
IF(_xlfn.XLOOKUP(AM$2,WatchbillMONTHLY!$A$54:$U$54,OFFSET(WatchbillMONTHLY!$A$54:$U$54,1,2))=IF(_xlfn.XLOOKUP($A21,INDIRECT("_"&amp;_xlfn.XLOOKUP(AM$2,WatchbillMONTHLY!$A$54:$U$54,OFFSET(WatchbillMONTHLY!$A$54:$U$54,1,2))),INDIRECT("_"&amp;_xlfn.XLOOKUP(AM$2,WatchbillMONTHLY!$A$54:$U$54,OFFSET(WatchbillMONTHLY!$A$54:$U$54,1,2))))=$A21,_xlfn.XLOOKUP(AM$2,WatchbillMONTHLY!$A$54:$U$54,OFFSET(WatchbillMONTHLY!$A$54:$U$54,1,2)),FALSE),TRUE,FALSE)),
IF(_xlfn.XLOOKUP(AM$2,WatchbillMONTHLY!$A$71:$U$71,OFFSET(WatchbillMONTHLY!$A$71:$U$71,1,2))=IF(_xlfn.XLOOKUP($A21,INDIRECT("_"&amp;_xlfn.XLOOKUP(AM$2,WatchbillMONTHLY!$A$71:$U$71,OFFSET(WatchbillMONTHLY!$A$71:$U$71,1,2))),INDIRECT("_"&amp;_xlfn.XLOOKUP(AM$2,WatchbillMONTHLY!$A$71:$U$71,OFFSET(WatchbillMONTHLY!$A$71:$U$71,1,2))))=$A21,_xlfn.XLOOKUP(AM$2,WatchbillMONTHLY!$A$71:$U$71,OFFSET(WatchbillMONTHLY!$A$71:$U$71,1,2)),FALSE),TRUE,FALSE)),
IF(_xlfn.XLOOKUP(AM$2,WatchbillMONTHLY!$A$88:$U$88,OFFSET(WatchbillMONTHLY!$A$88:$U$88,1,2))=IF(_xlfn.XLOOKUP($A21,INDIRECT("_"&amp;_xlfn.XLOOKUP(AM$2,WatchbillMONTHLY!$A$88:$U$88,OFFSET(WatchbillMONTHLY!$A$88:$U$88,1,2))),INDIRECT("_"&amp;_xlfn.XLOOKUP(AM$2,WatchbillMONTHLY!$A$88:$U$88,OFFSET(WatchbillMONTHLY!$A$88:$U$88,1,2))))=$A21,_xlfn.XLOOKUP(AM$2,WatchbillMONTHLY!$A$88:$U$88,OFFSET(WatchbillMONTHLY!$A$88:$U$88,1,2)),FALSE),TRUE,FALSE)),
FALSE),FALSE)</f>
        <v>0</v>
      </c>
      <c r="AN21" s="209" t="b" cm="1">
        <f t="array" aca="1" ref="AN21" ca="1">IF(AND($A21 &gt; 0, G21 &gt; 0,AN$2&lt;MiscFormulas!$A$5+1),
_xlfn.IFNA(
_xlfn.IFNA(
_xlfn.IFNA(
_xlfn.IFNA(
_xlfn.IFNA(
_xlfn.IFNA(
IF(_xlfn.XLOOKUP(AN$2,WatchbillMONTHLY!$A$3:$U$3,OFFSET(WatchbillMONTHLY!$A$3:$U$3,1,2))=IF(_xlfn.XLOOKUP($A21,INDIRECT("_"&amp;_xlfn.XLOOKUP(AN$2,WatchbillMONTHLY!$A$3:$U$3,OFFSET(WatchbillMONTHLY!$A$3:$U$3,1,2))),INDIRECT("_"&amp;_xlfn.XLOOKUP(AN$2,WatchbillMONTHLY!$A$3:$U$3,OFFSET(WatchbillMONTHLY!$A$3:$U$3,1,2))))=$A21,_xlfn.XLOOKUP(AN$2,WatchbillMONTHLY!$A$3:$U$3,OFFSET(WatchbillMONTHLY!$A$3:$U$3,1,2)),FALSE),TRUE,FALSE),
IF(_xlfn.XLOOKUP(AN$2,WatchbillMONTHLY!$A$20:$U$20,OFFSET(WatchbillMONTHLY!$A$20:$U$20,1,2))=IF(_xlfn.XLOOKUP($A21,INDIRECT("_"&amp;_xlfn.XLOOKUP(AN$2,WatchbillMONTHLY!$A$20:$U$20,OFFSET(WatchbillMONTHLY!$A$20:$U$20,1,2))),INDIRECT("_"&amp;_xlfn.XLOOKUP(AN$2,WatchbillMONTHLY!$A$20:$U$20,OFFSET(WatchbillMONTHLY!$A$20:$U$20,1,2))))=$A21,_xlfn.XLOOKUP(AN$2,WatchbillMONTHLY!$A$20:$U$20,OFFSET(WatchbillMONTHLY!$A$20:$U$20,1,2)),FALSE),TRUE,FALSE)),
IF(_xlfn.XLOOKUP(AN$2,WatchbillMONTHLY!$A$37:$U$37,OFFSET(WatchbillMONTHLY!$A$37:$U$37,1,2))=IF(_xlfn.XLOOKUP($A21,INDIRECT("_"&amp;_xlfn.XLOOKUP(AN$2,WatchbillMONTHLY!$A$37:$U$37,OFFSET(WatchbillMONTHLY!$A$37:$U$37,1,2))),INDIRECT("_"&amp;_xlfn.XLOOKUP(AN$2,WatchbillMONTHLY!$A$37:$U$37,OFFSET(WatchbillMONTHLY!$A$37:$U$37,1,2))))=$A21,_xlfn.XLOOKUP(AN$2,WatchbillMONTHLY!$A$37:$U$37,OFFSET(WatchbillMONTHLY!$A$37:$U$37,1,2)),FALSE),TRUE,FALSE)),
IF(_xlfn.XLOOKUP(AN$2,WatchbillMONTHLY!$A$54:$U$54,OFFSET(WatchbillMONTHLY!$A$54:$U$54,1,2))=IF(_xlfn.XLOOKUP($A21,INDIRECT("_"&amp;_xlfn.XLOOKUP(AN$2,WatchbillMONTHLY!$A$54:$U$54,OFFSET(WatchbillMONTHLY!$A$54:$U$54,1,2))),INDIRECT("_"&amp;_xlfn.XLOOKUP(AN$2,WatchbillMONTHLY!$A$54:$U$54,OFFSET(WatchbillMONTHLY!$A$54:$U$54,1,2))))=$A21,_xlfn.XLOOKUP(AN$2,WatchbillMONTHLY!$A$54:$U$54,OFFSET(WatchbillMONTHLY!$A$54:$U$54,1,2)),FALSE),TRUE,FALSE)),
IF(_xlfn.XLOOKUP(AN$2,WatchbillMONTHLY!$A$71:$U$71,OFFSET(WatchbillMONTHLY!$A$71:$U$71,1,2))=IF(_xlfn.XLOOKUP($A21,INDIRECT("_"&amp;_xlfn.XLOOKUP(AN$2,WatchbillMONTHLY!$A$71:$U$71,OFFSET(WatchbillMONTHLY!$A$71:$U$71,1,2))),INDIRECT("_"&amp;_xlfn.XLOOKUP(AN$2,WatchbillMONTHLY!$A$71:$U$71,OFFSET(WatchbillMONTHLY!$A$71:$U$71,1,2))))=$A21,_xlfn.XLOOKUP(AN$2,WatchbillMONTHLY!$A$71:$U$71,OFFSET(WatchbillMONTHLY!$A$71:$U$71,1,2)),FALSE),TRUE,FALSE)),
IF(_xlfn.XLOOKUP(AN$2,WatchbillMONTHLY!$A$88:$U$88,OFFSET(WatchbillMONTHLY!$A$88:$U$88,1,2))=IF(_xlfn.XLOOKUP($A21,INDIRECT("_"&amp;_xlfn.XLOOKUP(AN$2,WatchbillMONTHLY!$A$88:$U$88,OFFSET(WatchbillMONTHLY!$A$88:$U$88,1,2))),INDIRECT("_"&amp;_xlfn.XLOOKUP(AN$2,WatchbillMONTHLY!$A$88:$U$88,OFFSET(WatchbillMONTHLY!$A$88:$U$88,1,2))))=$A21,_xlfn.XLOOKUP(AN$2,WatchbillMONTHLY!$A$88:$U$88,OFFSET(WatchbillMONTHLY!$A$88:$U$88,1,2)),FALSE),TRUE,FALSE)),
FALSE),FALSE)</f>
        <v>0</v>
      </c>
      <c r="AO21" s="209" t="b" cm="1">
        <f t="array" aca="1" ref="AO21" ca="1">IF(AND($A21 &gt; 0, H21 &gt; 0,AO$2&lt;MiscFormulas!$A$5+1),
_xlfn.IFNA(
_xlfn.IFNA(
_xlfn.IFNA(
_xlfn.IFNA(
_xlfn.IFNA(
_xlfn.IFNA(
IF(_xlfn.XLOOKUP(AO$2,WatchbillMONTHLY!$A$3:$U$3,OFFSET(WatchbillMONTHLY!$A$3:$U$3,1,2))=IF(_xlfn.XLOOKUP($A21,INDIRECT("_"&amp;_xlfn.XLOOKUP(AO$2,WatchbillMONTHLY!$A$3:$U$3,OFFSET(WatchbillMONTHLY!$A$3:$U$3,1,2))),INDIRECT("_"&amp;_xlfn.XLOOKUP(AO$2,WatchbillMONTHLY!$A$3:$U$3,OFFSET(WatchbillMONTHLY!$A$3:$U$3,1,2))))=$A21,_xlfn.XLOOKUP(AO$2,WatchbillMONTHLY!$A$3:$U$3,OFFSET(WatchbillMONTHLY!$A$3:$U$3,1,2)),FALSE),TRUE,FALSE),
IF(_xlfn.XLOOKUP(AO$2,WatchbillMONTHLY!$A$20:$U$20,OFFSET(WatchbillMONTHLY!$A$20:$U$20,1,2))=IF(_xlfn.XLOOKUP($A21,INDIRECT("_"&amp;_xlfn.XLOOKUP(AO$2,WatchbillMONTHLY!$A$20:$U$20,OFFSET(WatchbillMONTHLY!$A$20:$U$20,1,2))),INDIRECT("_"&amp;_xlfn.XLOOKUP(AO$2,WatchbillMONTHLY!$A$20:$U$20,OFFSET(WatchbillMONTHLY!$A$20:$U$20,1,2))))=$A21,_xlfn.XLOOKUP(AO$2,WatchbillMONTHLY!$A$20:$U$20,OFFSET(WatchbillMONTHLY!$A$20:$U$20,1,2)),FALSE),TRUE,FALSE)),
IF(_xlfn.XLOOKUP(AO$2,WatchbillMONTHLY!$A$37:$U$37,OFFSET(WatchbillMONTHLY!$A$37:$U$37,1,2))=IF(_xlfn.XLOOKUP($A21,INDIRECT("_"&amp;_xlfn.XLOOKUP(AO$2,WatchbillMONTHLY!$A$37:$U$37,OFFSET(WatchbillMONTHLY!$A$37:$U$37,1,2))),INDIRECT("_"&amp;_xlfn.XLOOKUP(AO$2,WatchbillMONTHLY!$A$37:$U$37,OFFSET(WatchbillMONTHLY!$A$37:$U$37,1,2))))=$A21,_xlfn.XLOOKUP(AO$2,WatchbillMONTHLY!$A$37:$U$37,OFFSET(WatchbillMONTHLY!$A$37:$U$37,1,2)),FALSE),TRUE,FALSE)),
IF(_xlfn.XLOOKUP(AO$2,WatchbillMONTHLY!$A$54:$U$54,OFFSET(WatchbillMONTHLY!$A$54:$U$54,1,2))=IF(_xlfn.XLOOKUP($A21,INDIRECT("_"&amp;_xlfn.XLOOKUP(AO$2,WatchbillMONTHLY!$A$54:$U$54,OFFSET(WatchbillMONTHLY!$A$54:$U$54,1,2))),INDIRECT("_"&amp;_xlfn.XLOOKUP(AO$2,WatchbillMONTHLY!$A$54:$U$54,OFFSET(WatchbillMONTHLY!$A$54:$U$54,1,2))))=$A21,_xlfn.XLOOKUP(AO$2,WatchbillMONTHLY!$A$54:$U$54,OFFSET(WatchbillMONTHLY!$A$54:$U$54,1,2)),FALSE),TRUE,FALSE)),
IF(_xlfn.XLOOKUP(AO$2,WatchbillMONTHLY!$A$71:$U$71,OFFSET(WatchbillMONTHLY!$A$71:$U$71,1,2))=IF(_xlfn.XLOOKUP($A21,INDIRECT("_"&amp;_xlfn.XLOOKUP(AO$2,WatchbillMONTHLY!$A$71:$U$71,OFFSET(WatchbillMONTHLY!$A$71:$U$71,1,2))),INDIRECT("_"&amp;_xlfn.XLOOKUP(AO$2,WatchbillMONTHLY!$A$71:$U$71,OFFSET(WatchbillMONTHLY!$A$71:$U$71,1,2))))=$A21,_xlfn.XLOOKUP(AO$2,WatchbillMONTHLY!$A$71:$U$71,OFFSET(WatchbillMONTHLY!$A$71:$U$71,1,2)),FALSE),TRUE,FALSE)),
IF(_xlfn.XLOOKUP(AO$2,WatchbillMONTHLY!$A$88:$U$88,OFFSET(WatchbillMONTHLY!$A$88:$U$88,1,2))=IF(_xlfn.XLOOKUP($A21,INDIRECT("_"&amp;_xlfn.XLOOKUP(AO$2,WatchbillMONTHLY!$A$88:$U$88,OFFSET(WatchbillMONTHLY!$A$88:$U$88,1,2))),INDIRECT("_"&amp;_xlfn.XLOOKUP(AO$2,WatchbillMONTHLY!$A$88:$U$88,OFFSET(WatchbillMONTHLY!$A$88:$U$88,1,2))))=$A21,_xlfn.XLOOKUP(AO$2,WatchbillMONTHLY!$A$88:$U$88,OFFSET(WatchbillMONTHLY!$A$88:$U$88,1,2)),FALSE),TRUE,FALSE)),
FALSE),FALSE)</f>
        <v>0</v>
      </c>
      <c r="AP21" s="209" t="b" cm="1">
        <f t="array" aca="1" ref="AP21" ca="1">IF(AND($A21 &gt; 0, I21 &gt; 0,AP$2&lt;MiscFormulas!$A$5+1),
_xlfn.IFNA(
_xlfn.IFNA(
_xlfn.IFNA(
_xlfn.IFNA(
_xlfn.IFNA(
_xlfn.IFNA(
IF(_xlfn.XLOOKUP(AP$2,WatchbillMONTHLY!$A$3:$U$3,OFFSET(WatchbillMONTHLY!$A$3:$U$3,1,2))=IF(_xlfn.XLOOKUP($A21,INDIRECT("_"&amp;_xlfn.XLOOKUP(AP$2,WatchbillMONTHLY!$A$3:$U$3,OFFSET(WatchbillMONTHLY!$A$3:$U$3,1,2))),INDIRECT("_"&amp;_xlfn.XLOOKUP(AP$2,WatchbillMONTHLY!$A$3:$U$3,OFFSET(WatchbillMONTHLY!$A$3:$U$3,1,2))))=$A21,_xlfn.XLOOKUP(AP$2,WatchbillMONTHLY!$A$3:$U$3,OFFSET(WatchbillMONTHLY!$A$3:$U$3,1,2)),FALSE),TRUE,FALSE),
IF(_xlfn.XLOOKUP(AP$2,WatchbillMONTHLY!$A$20:$U$20,OFFSET(WatchbillMONTHLY!$A$20:$U$20,1,2))=IF(_xlfn.XLOOKUP($A21,INDIRECT("_"&amp;_xlfn.XLOOKUP(AP$2,WatchbillMONTHLY!$A$20:$U$20,OFFSET(WatchbillMONTHLY!$A$20:$U$20,1,2))),INDIRECT("_"&amp;_xlfn.XLOOKUP(AP$2,WatchbillMONTHLY!$A$20:$U$20,OFFSET(WatchbillMONTHLY!$A$20:$U$20,1,2))))=$A21,_xlfn.XLOOKUP(AP$2,WatchbillMONTHLY!$A$20:$U$20,OFFSET(WatchbillMONTHLY!$A$20:$U$20,1,2)),FALSE),TRUE,FALSE)),
IF(_xlfn.XLOOKUP(AP$2,WatchbillMONTHLY!$A$37:$U$37,OFFSET(WatchbillMONTHLY!$A$37:$U$37,1,2))=IF(_xlfn.XLOOKUP($A21,INDIRECT("_"&amp;_xlfn.XLOOKUP(AP$2,WatchbillMONTHLY!$A$37:$U$37,OFFSET(WatchbillMONTHLY!$A$37:$U$37,1,2))),INDIRECT("_"&amp;_xlfn.XLOOKUP(AP$2,WatchbillMONTHLY!$A$37:$U$37,OFFSET(WatchbillMONTHLY!$A$37:$U$37,1,2))))=$A21,_xlfn.XLOOKUP(AP$2,WatchbillMONTHLY!$A$37:$U$37,OFFSET(WatchbillMONTHLY!$A$37:$U$37,1,2)),FALSE),TRUE,FALSE)),
IF(_xlfn.XLOOKUP(AP$2,WatchbillMONTHLY!$A$54:$U$54,OFFSET(WatchbillMONTHLY!$A$54:$U$54,1,2))=IF(_xlfn.XLOOKUP($A21,INDIRECT("_"&amp;_xlfn.XLOOKUP(AP$2,WatchbillMONTHLY!$A$54:$U$54,OFFSET(WatchbillMONTHLY!$A$54:$U$54,1,2))),INDIRECT("_"&amp;_xlfn.XLOOKUP(AP$2,WatchbillMONTHLY!$A$54:$U$54,OFFSET(WatchbillMONTHLY!$A$54:$U$54,1,2))))=$A21,_xlfn.XLOOKUP(AP$2,WatchbillMONTHLY!$A$54:$U$54,OFFSET(WatchbillMONTHLY!$A$54:$U$54,1,2)),FALSE),TRUE,FALSE)),
IF(_xlfn.XLOOKUP(AP$2,WatchbillMONTHLY!$A$71:$U$71,OFFSET(WatchbillMONTHLY!$A$71:$U$71,1,2))=IF(_xlfn.XLOOKUP($A21,INDIRECT("_"&amp;_xlfn.XLOOKUP(AP$2,WatchbillMONTHLY!$A$71:$U$71,OFFSET(WatchbillMONTHLY!$A$71:$U$71,1,2))),INDIRECT("_"&amp;_xlfn.XLOOKUP(AP$2,WatchbillMONTHLY!$A$71:$U$71,OFFSET(WatchbillMONTHLY!$A$71:$U$71,1,2))))=$A21,_xlfn.XLOOKUP(AP$2,WatchbillMONTHLY!$A$71:$U$71,OFFSET(WatchbillMONTHLY!$A$71:$U$71,1,2)),FALSE),TRUE,FALSE)),
IF(_xlfn.XLOOKUP(AP$2,WatchbillMONTHLY!$A$88:$U$88,OFFSET(WatchbillMONTHLY!$A$88:$U$88,1,2))=IF(_xlfn.XLOOKUP($A21,INDIRECT("_"&amp;_xlfn.XLOOKUP(AP$2,WatchbillMONTHLY!$A$88:$U$88,OFFSET(WatchbillMONTHLY!$A$88:$U$88,1,2))),INDIRECT("_"&amp;_xlfn.XLOOKUP(AP$2,WatchbillMONTHLY!$A$88:$U$88,OFFSET(WatchbillMONTHLY!$A$88:$U$88,1,2))))=$A21,_xlfn.XLOOKUP(AP$2,WatchbillMONTHLY!$A$88:$U$88,OFFSET(WatchbillMONTHLY!$A$88:$U$88,1,2)),FALSE),TRUE,FALSE)),
FALSE),FALSE)</f>
        <v>0</v>
      </c>
      <c r="AQ21" s="209" t="b" cm="1">
        <f t="array" aca="1" ref="AQ21" ca="1">IF(AND($A21 &gt; 0, J21 &gt; 0,AQ$2&lt;MiscFormulas!$A$5+1),
_xlfn.IFNA(
_xlfn.IFNA(
_xlfn.IFNA(
_xlfn.IFNA(
_xlfn.IFNA(
_xlfn.IFNA(
IF(_xlfn.XLOOKUP(AQ$2,WatchbillMONTHLY!$A$3:$U$3,OFFSET(WatchbillMONTHLY!$A$3:$U$3,1,2))=IF(_xlfn.XLOOKUP($A21,INDIRECT("_"&amp;_xlfn.XLOOKUP(AQ$2,WatchbillMONTHLY!$A$3:$U$3,OFFSET(WatchbillMONTHLY!$A$3:$U$3,1,2))),INDIRECT("_"&amp;_xlfn.XLOOKUP(AQ$2,WatchbillMONTHLY!$A$3:$U$3,OFFSET(WatchbillMONTHLY!$A$3:$U$3,1,2))))=$A21,_xlfn.XLOOKUP(AQ$2,WatchbillMONTHLY!$A$3:$U$3,OFFSET(WatchbillMONTHLY!$A$3:$U$3,1,2)),FALSE),TRUE,FALSE),
IF(_xlfn.XLOOKUP(AQ$2,WatchbillMONTHLY!$A$20:$U$20,OFFSET(WatchbillMONTHLY!$A$20:$U$20,1,2))=IF(_xlfn.XLOOKUP($A21,INDIRECT("_"&amp;_xlfn.XLOOKUP(AQ$2,WatchbillMONTHLY!$A$20:$U$20,OFFSET(WatchbillMONTHLY!$A$20:$U$20,1,2))),INDIRECT("_"&amp;_xlfn.XLOOKUP(AQ$2,WatchbillMONTHLY!$A$20:$U$20,OFFSET(WatchbillMONTHLY!$A$20:$U$20,1,2))))=$A21,_xlfn.XLOOKUP(AQ$2,WatchbillMONTHLY!$A$20:$U$20,OFFSET(WatchbillMONTHLY!$A$20:$U$20,1,2)),FALSE),TRUE,FALSE)),
IF(_xlfn.XLOOKUP(AQ$2,WatchbillMONTHLY!$A$37:$U$37,OFFSET(WatchbillMONTHLY!$A$37:$U$37,1,2))=IF(_xlfn.XLOOKUP($A21,INDIRECT("_"&amp;_xlfn.XLOOKUP(AQ$2,WatchbillMONTHLY!$A$37:$U$37,OFFSET(WatchbillMONTHLY!$A$37:$U$37,1,2))),INDIRECT("_"&amp;_xlfn.XLOOKUP(AQ$2,WatchbillMONTHLY!$A$37:$U$37,OFFSET(WatchbillMONTHLY!$A$37:$U$37,1,2))))=$A21,_xlfn.XLOOKUP(AQ$2,WatchbillMONTHLY!$A$37:$U$37,OFFSET(WatchbillMONTHLY!$A$37:$U$37,1,2)),FALSE),TRUE,FALSE)),
IF(_xlfn.XLOOKUP(AQ$2,WatchbillMONTHLY!$A$54:$U$54,OFFSET(WatchbillMONTHLY!$A$54:$U$54,1,2))=IF(_xlfn.XLOOKUP($A21,INDIRECT("_"&amp;_xlfn.XLOOKUP(AQ$2,WatchbillMONTHLY!$A$54:$U$54,OFFSET(WatchbillMONTHLY!$A$54:$U$54,1,2))),INDIRECT("_"&amp;_xlfn.XLOOKUP(AQ$2,WatchbillMONTHLY!$A$54:$U$54,OFFSET(WatchbillMONTHLY!$A$54:$U$54,1,2))))=$A21,_xlfn.XLOOKUP(AQ$2,WatchbillMONTHLY!$A$54:$U$54,OFFSET(WatchbillMONTHLY!$A$54:$U$54,1,2)),FALSE),TRUE,FALSE)),
IF(_xlfn.XLOOKUP(AQ$2,WatchbillMONTHLY!$A$71:$U$71,OFFSET(WatchbillMONTHLY!$A$71:$U$71,1,2))=IF(_xlfn.XLOOKUP($A21,INDIRECT("_"&amp;_xlfn.XLOOKUP(AQ$2,WatchbillMONTHLY!$A$71:$U$71,OFFSET(WatchbillMONTHLY!$A$71:$U$71,1,2))),INDIRECT("_"&amp;_xlfn.XLOOKUP(AQ$2,WatchbillMONTHLY!$A$71:$U$71,OFFSET(WatchbillMONTHLY!$A$71:$U$71,1,2))))=$A21,_xlfn.XLOOKUP(AQ$2,WatchbillMONTHLY!$A$71:$U$71,OFFSET(WatchbillMONTHLY!$A$71:$U$71,1,2)),FALSE),TRUE,FALSE)),
IF(_xlfn.XLOOKUP(AQ$2,WatchbillMONTHLY!$A$88:$U$88,OFFSET(WatchbillMONTHLY!$A$88:$U$88,1,2))=IF(_xlfn.XLOOKUP($A21,INDIRECT("_"&amp;_xlfn.XLOOKUP(AQ$2,WatchbillMONTHLY!$A$88:$U$88,OFFSET(WatchbillMONTHLY!$A$88:$U$88,1,2))),INDIRECT("_"&amp;_xlfn.XLOOKUP(AQ$2,WatchbillMONTHLY!$A$88:$U$88,OFFSET(WatchbillMONTHLY!$A$88:$U$88,1,2))))=$A21,_xlfn.XLOOKUP(AQ$2,WatchbillMONTHLY!$A$88:$U$88,OFFSET(WatchbillMONTHLY!$A$88:$U$88,1,2)),FALSE),TRUE,FALSE)),
FALSE),FALSE)</f>
        <v>0</v>
      </c>
      <c r="AR21" s="209" t="b" cm="1">
        <f t="array" aca="1" ref="AR21" ca="1">IF(AND($A21 &gt; 0, K21 &gt; 0,AR$2&lt;MiscFormulas!$A$5+1),
_xlfn.IFNA(
_xlfn.IFNA(
_xlfn.IFNA(
_xlfn.IFNA(
_xlfn.IFNA(
_xlfn.IFNA(
IF(_xlfn.XLOOKUP(AR$2,WatchbillMONTHLY!$A$3:$U$3,OFFSET(WatchbillMONTHLY!$A$3:$U$3,1,2))=IF(_xlfn.XLOOKUP($A21,INDIRECT("_"&amp;_xlfn.XLOOKUP(AR$2,WatchbillMONTHLY!$A$3:$U$3,OFFSET(WatchbillMONTHLY!$A$3:$U$3,1,2))),INDIRECT("_"&amp;_xlfn.XLOOKUP(AR$2,WatchbillMONTHLY!$A$3:$U$3,OFFSET(WatchbillMONTHLY!$A$3:$U$3,1,2))))=$A21,_xlfn.XLOOKUP(AR$2,WatchbillMONTHLY!$A$3:$U$3,OFFSET(WatchbillMONTHLY!$A$3:$U$3,1,2)),FALSE),TRUE,FALSE),
IF(_xlfn.XLOOKUP(AR$2,WatchbillMONTHLY!$A$20:$U$20,OFFSET(WatchbillMONTHLY!$A$20:$U$20,1,2))=IF(_xlfn.XLOOKUP($A21,INDIRECT("_"&amp;_xlfn.XLOOKUP(AR$2,WatchbillMONTHLY!$A$20:$U$20,OFFSET(WatchbillMONTHLY!$A$20:$U$20,1,2))),INDIRECT("_"&amp;_xlfn.XLOOKUP(AR$2,WatchbillMONTHLY!$A$20:$U$20,OFFSET(WatchbillMONTHLY!$A$20:$U$20,1,2))))=$A21,_xlfn.XLOOKUP(AR$2,WatchbillMONTHLY!$A$20:$U$20,OFFSET(WatchbillMONTHLY!$A$20:$U$20,1,2)),FALSE),TRUE,FALSE)),
IF(_xlfn.XLOOKUP(AR$2,WatchbillMONTHLY!$A$37:$U$37,OFFSET(WatchbillMONTHLY!$A$37:$U$37,1,2))=IF(_xlfn.XLOOKUP($A21,INDIRECT("_"&amp;_xlfn.XLOOKUP(AR$2,WatchbillMONTHLY!$A$37:$U$37,OFFSET(WatchbillMONTHLY!$A$37:$U$37,1,2))),INDIRECT("_"&amp;_xlfn.XLOOKUP(AR$2,WatchbillMONTHLY!$A$37:$U$37,OFFSET(WatchbillMONTHLY!$A$37:$U$37,1,2))))=$A21,_xlfn.XLOOKUP(AR$2,WatchbillMONTHLY!$A$37:$U$37,OFFSET(WatchbillMONTHLY!$A$37:$U$37,1,2)),FALSE),TRUE,FALSE)),
IF(_xlfn.XLOOKUP(AR$2,WatchbillMONTHLY!$A$54:$U$54,OFFSET(WatchbillMONTHLY!$A$54:$U$54,1,2))=IF(_xlfn.XLOOKUP($A21,INDIRECT("_"&amp;_xlfn.XLOOKUP(AR$2,WatchbillMONTHLY!$A$54:$U$54,OFFSET(WatchbillMONTHLY!$A$54:$U$54,1,2))),INDIRECT("_"&amp;_xlfn.XLOOKUP(AR$2,WatchbillMONTHLY!$A$54:$U$54,OFFSET(WatchbillMONTHLY!$A$54:$U$54,1,2))))=$A21,_xlfn.XLOOKUP(AR$2,WatchbillMONTHLY!$A$54:$U$54,OFFSET(WatchbillMONTHLY!$A$54:$U$54,1,2)),FALSE),TRUE,FALSE)),
IF(_xlfn.XLOOKUP(AR$2,WatchbillMONTHLY!$A$71:$U$71,OFFSET(WatchbillMONTHLY!$A$71:$U$71,1,2))=IF(_xlfn.XLOOKUP($A21,INDIRECT("_"&amp;_xlfn.XLOOKUP(AR$2,WatchbillMONTHLY!$A$71:$U$71,OFFSET(WatchbillMONTHLY!$A$71:$U$71,1,2))),INDIRECT("_"&amp;_xlfn.XLOOKUP(AR$2,WatchbillMONTHLY!$A$71:$U$71,OFFSET(WatchbillMONTHLY!$A$71:$U$71,1,2))))=$A21,_xlfn.XLOOKUP(AR$2,WatchbillMONTHLY!$A$71:$U$71,OFFSET(WatchbillMONTHLY!$A$71:$U$71,1,2)),FALSE),TRUE,FALSE)),
IF(_xlfn.XLOOKUP(AR$2,WatchbillMONTHLY!$A$88:$U$88,OFFSET(WatchbillMONTHLY!$A$88:$U$88,1,2))=IF(_xlfn.XLOOKUP($A21,INDIRECT("_"&amp;_xlfn.XLOOKUP(AR$2,WatchbillMONTHLY!$A$88:$U$88,OFFSET(WatchbillMONTHLY!$A$88:$U$88,1,2))),INDIRECT("_"&amp;_xlfn.XLOOKUP(AR$2,WatchbillMONTHLY!$A$88:$U$88,OFFSET(WatchbillMONTHLY!$A$88:$U$88,1,2))))=$A21,_xlfn.XLOOKUP(AR$2,WatchbillMONTHLY!$A$88:$U$88,OFFSET(WatchbillMONTHLY!$A$88:$U$88,1,2)),FALSE),TRUE,FALSE)),
FALSE),FALSE)</f>
        <v>0</v>
      </c>
      <c r="AS21" s="209" t="b" cm="1">
        <f t="array" aca="1" ref="AS21" ca="1">IF(AND($A21 &gt; 0, L21 &gt; 0,AS$2&lt;MiscFormulas!$A$5+1),
_xlfn.IFNA(
_xlfn.IFNA(
_xlfn.IFNA(
_xlfn.IFNA(
_xlfn.IFNA(
_xlfn.IFNA(
IF(_xlfn.XLOOKUP(AS$2,WatchbillMONTHLY!$A$3:$U$3,OFFSET(WatchbillMONTHLY!$A$3:$U$3,1,2))=IF(_xlfn.XLOOKUP($A21,INDIRECT("_"&amp;_xlfn.XLOOKUP(AS$2,WatchbillMONTHLY!$A$3:$U$3,OFFSET(WatchbillMONTHLY!$A$3:$U$3,1,2))),INDIRECT("_"&amp;_xlfn.XLOOKUP(AS$2,WatchbillMONTHLY!$A$3:$U$3,OFFSET(WatchbillMONTHLY!$A$3:$U$3,1,2))))=$A21,_xlfn.XLOOKUP(AS$2,WatchbillMONTHLY!$A$3:$U$3,OFFSET(WatchbillMONTHLY!$A$3:$U$3,1,2)),FALSE),TRUE,FALSE),
IF(_xlfn.XLOOKUP(AS$2,WatchbillMONTHLY!$A$20:$U$20,OFFSET(WatchbillMONTHLY!$A$20:$U$20,1,2))=IF(_xlfn.XLOOKUP($A21,INDIRECT("_"&amp;_xlfn.XLOOKUP(AS$2,WatchbillMONTHLY!$A$20:$U$20,OFFSET(WatchbillMONTHLY!$A$20:$U$20,1,2))),INDIRECT("_"&amp;_xlfn.XLOOKUP(AS$2,WatchbillMONTHLY!$A$20:$U$20,OFFSET(WatchbillMONTHLY!$A$20:$U$20,1,2))))=$A21,_xlfn.XLOOKUP(AS$2,WatchbillMONTHLY!$A$20:$U$20,OFFSET(WatchbillMONTHLY!$A$20:$U$20,1,2)),FALSE),TRUE,FALSE)),
IF(_xlfn.XLOOKUP(AS$2,WatchbillMONTHLY!$A$37:$U$37,OFFSET(WatchbillMONTHLY!$A$37:$U$37,1,2))=IF(_xlfn.XLOOKUP($A21,INDIRECT("_"&amp;_xlfn.XLOOKUP(AS$2,WatchbillMONTHLY!$A$37:$U$37,OFFSET(WatchbillMONTHLY!$A$37:$U$37,1,2))),INDIRECT("_"&amp;_xlfn.XLOOKUP(AS$2,WatchbillMONTHLY!$A$37:$U$37,OFFSET(WatchbillMONTHLY!$A$37:$U$37,1,2))))=$A21,_xlfn.XLOOKUP(AS$2,WatchbillMONTHLY!$A$37:$U$37,OFFSET(WatchbillMONTHLY!$A$37:$U$37,1,2)),FALSE),TRUE,FALSE)),
IF(_xlfn.XLOOKUP(AS$2,WatchbillMONTHLY!$A$54:$U$54,OFFSET(WatchbillMONTHLY!$A$54:$U$54,1,2))=IF(_xlfn.XLOOKUP($A21,INDIRECT("_"&amp;_xlfn.XLOOKUP(AS$2,WatchbillMONTHLY!$A$54:$U$54,OFFSET(WatchbillMONTHLY!$A$54:$U$54,1,2))),INDIRECT("_"&amp;_xlfn.XLOOKUP(AS$2,WatchbillMONTHLY!$A$54:$U$54,OFFSET(WatchbillMONTHLY!$A$54:$U$54,1,2))))=$A21,_xlfn.XLOOKUP(AS$2,WatchbillMONTHLY!$A$54:$U$54,OFFSET(WatchbillMONTHLY!$A$54:$U$54,1,2)),FALSE),TRUE,FALSE)),
IF(_xlfn.XLOOKUP(AS$2,WatchbillMONTHLY!$A$71:$U$71,OFFSET(WatchbillMONTHLY!$A$71:$U$71,1,2))=IF(_xlfn.XLOOKUP($A21,INDIRECT("_"&amp;_xlfn.XLOOKUP(AS$2,WatchbillMONTHLY!$A$71:$U$71,OFFSET(WatchbillMONTHLY!$A$71:$U$71,1,2))),INDIRECT("_"&amp;_xlfn.XLOOKUP(AS$2,WatchbillMONTHLY!$A$71:$U$71,OFFSET(WatchbillMONTHLY!$A$71:$U$71,1,2))))=$A21,_xlfn.XLOOKUP(AS$2,WatchbillMONTHLY!$A$71:$U$71,OFFSET(WatchbillMONTHLY!$A$71:$U$71,1,2)),FALSE),TRUE,FALSE)),
IF(_xlfn.XLOOKUP(AS$2,WatchbillMONTHLY!$A$88:$U$88,OFFSET(WatchbillMONTHLY!$A$88:$U$88,1,2))=IF(_xlfn.XLOOKUP($A21,INDIRECT("_"&amp;_xlfn.XLOOKUP(AS$2,WatchbillMONTHLY!$A$88:$U$88,OFFSET(WatchbillMONTHLY!$A$88:$U$88,1,2))),INDIRECT("_"&amp;_xlfn.XLOOKUP(AS$2,WatchbillMONTHLY!$A$88:$U$88,OFFSET(WatchbillMONTHLY!$A$88:$U$88,1,2))))=$A21,_xlfn.XLOOKUP(AS$2,WatchbillMONTHLY!$A$88:$U$88,OFFSET(WatchbillMONTHLY!$A$88:$U$88,1,2)),FALSE),TRUE,FALSE)),
FALSE),FALSE)</f>
        <v>0</v>
      </c>
      <c r="AT21" s="209" t="b" cm="1">
        <f t="array" aca="1" ref="AT21" ca="1">IF(AND($A21 &gt; 0, M21 &gt; 0,AT$2&lt;MiscFormulas!$A$5+1),
_xlfn.IFNA(
_xlfn.IFNA(
_xlfn.IFNA(
_xlfn.IFNA(
_xlfn.IFNA(
_xlfn.IFNA(
IF(_xlfn.XLOOKUP(AT$2,WatchbillMONTHLY!$A$3:$U$3,OFFSET(WatchbillMONTHLY!$A$3:$U$3,1,2))=IF(_xlfn.XLOOKUP($A21,INDIRECT("_"&amp;_xlfn.XLOOKUP(AT$2,WatchbillMONTHLY!$A$3:$U$3,OFFSET(WatchbillMONTHLY!$A$3:$U$3,1,2))),INDIRECT("_"&amp;_xlfn.XLOOKUP(AT$2,WatchbillMONTHLY!$A$3:$U$3,OFFSET(WatchbillMONTHLY!$A$3:$U$3,1,2))))=$A21,_xlfn.XLOOKUP(AT$2,WatchbillMONTHLY!$A$3:$U$3,OFFSET(WatchbillMONTHLY!$A$3:$U$3,1,2)),FALSE),TRUE,FALSE),
IF(_xlfn.XLOOKUP(AT$2,WatchbillMONTHLY!$A$20:$U$20,OFFSET(WatchbillMONTHLY!$A$20:$U$20,1,2))=IF(_xlfn.XLOOKUP($A21,INDIRECT("_"&amp;_xlfn.XLOOKUP(AT$2,WatchbillMONTHLY!$A$20:$U$20,OFFSET(WatchbillMONTHLY!$A$20:$U$20,1,2))),INDIRECT("_"&amp;_xlfn.XLOOKUP(AT$2,WatchbillMONTHLY!$A$20:$U$20,OFFSET(WatchbillMONTHLY!$A$20:$U$20,1,2))))=$A21,_xlfn.XLOOKUP(AT$2,WatchbillMONTHLY!$A$20:$U$20,OFFSET(WatchbillMONTHLY!$A$20:$U$20,1,2)),FALSE),TRUE,FALSE)),
IF(_xlfn.XLOOKUP(AT$2,WatchbillMONTHLY!$A$37:$U$37,OFFSET(WatchbillMONTHLY!$A$37:$U$37,1,2))=IF(_xlfn.XLOOKUP($A21,INDIRECT("_"&amp;_xlfn.XLOOKUP(AT$2,WatchbillMONTHLY!$A$37:$U$37,OFFSET(WatchbillMONTHLY!$A$37:$U$37,1,2))),INDIRECT("_"&amp;_xlfn.XLOOKUP(AT$2,WatchbillMONTHLY!$A$37:$U$37,OFFSET(WatchbillMONTHLY!$A$37:$U$37,1,2))))=$A21,_xlfn.XLOOKUP(AT$2,WatchbillMONTHLY!$A$37:$U$37,OFFSET(WatchbillMONTHLY!$A$37:$U$37,1,2)),FALSE),TRUE,FALSE)),
IF(_xlfn.XLOOKUP(AT$2,WatchbillMONTHLY!$A$54:$U$54,OFFSET(WatchbillMONTHLY!$A$54:$U$54,1,2))=IF(_xlfn.XLOOKUP($A21,INDIRECT("_"&amp;_xlfn.XLOOKUP(AT$2,WatchbillMONTHLY!$A$54:$U$54,OFFSET(WatchbillMONTHLY!$A$54:$U$54,1,2))),INDIRECT("_"&amp;_xlfn.XLOOKUP(AT$2,WatchbillMONTHLY!$A$54:$U$54,OFFSET(WatchbillMONTHLY!$A$54:$U$54,1,2))))=$A21,_xlfn.XLOOKUP(AT$2,WatchbillMONTHLY!$A$54:$U$54,OFFSET(WatchbillMONTHLY!$A$54:$U$54,1,2)),FALSE),TRUE,FALSE)),
IF(_xlfn.XLOOKUP(AT$2,WatchbillMONTHLY!$A$71:$U$71,OFFSET(WatchbillMONTHLY!$A$71:$U$71,1,2))=IF(_xlfn.XLOOKUP($A21,INDIRECT("_"&amp;_xlfn.XLOOKUP(AT$2,WatchbillMONTHLY!$A$71:$U$71,OFFSET(WatchbillMONTHLY!$A$71:$U$71,1,2))),INDIRECT("_"&amp;_xlfn.XLOOKUP(AT$2,WatchbillMONTHLY!$A$71:$U$71,OFFSET(WatchbillMONTHLY!$A$71:$U$71,1,2))))=$A21,_xlfn.XLOOKUP(AT$2,WatchbillMONTHLY!$A$71:$U$71,OFFSET(WatchbillMONTHLY!$A$71:$U$71,1,2)),FALSE),TRUE,FALSE)),
IF(_xlfn.XLOOKUP(AT$2,WatchbillMONTHLY!$A$88:$U$88,OFFSET(WatchbillMONTHLY!$A$88:$U$88,1,2))=IF(_xlfn.XLOOKUP($A21,INDIRECT("_"&amp;_xlfn.XLOOKUP(AT$2,WatchbillMONTHLY!$A$88:$U$88,OFFSET(WatchbillMONTHLY!$A$88:$U$88,1,2))),INDIRECT("_"&amp;_xlfn.XLOOKUP(AT$2,WatchbillMONTHLY!$A$88:$U$88,OFFSET(WatchbillMONTHLY!$A$88:$U$88,1,2))))=$A21,_xlfn.XLOOKUP(AT$2,WatchbillMONTHLY!$A$88:$U$88,OFFSET(WatchbillMONTHLY!$A$88:$U$88,1,2)),FALSE),TRUE,FALSE)),
FALSE),FALSE)</f>
        <v>0</v>
      </c>
      <c r="AU21" s="209" t="b" cm="1">
        <f t="array" aca="1" ref="AU21" ca="1">IF(AND($A21 &gt; 0, N21 &gt; 0,AU$2&lt;MiscFormulas!$A$5+1),
_xlfn.IFNA(
_xlfn.IFNA(
_xlfn.IFNA(
_xlfn.IFNA(
_xlfn.IFNA(
_xlfn.IFNA(
IF(_xlfn.XLOOKUP(AU$2,WatchbillMONTHLY!$A$3:$U$3,OFFSET(WatchbillMONTHLY!$A$3:$U$3,1,2))=IF(_xlfn.XLOOKUP($A21,INDIRECT("_"&amp;_xlfn.XLOOKUP(AU$2,WatchbillMONTHLY!$A$3:$U$3,OFFSET(WatchbillMONTHLY!$A$3:$U$3,1,2))),INDIRECT("_"&amp;_xlfn.XLOOKUP(AU$2,WatchbillMONTHLY!$A$3:$U$3,OFFSET(WatchbillMONTHLY!$A$3:$U$3,1,2))))=$A21,_xlfn.XLOOKUP(AU$2,WatchbillMONTHLY!$A$3:$U$3,OFFSET(WatchbillMONTHLY!$A$3:$U$3,1,2)),FALSE),TRUE,FALSE),
IF(_xlfn.XLOOKUP(AU$2,WatchbillMONTHLY!$A$20:$U$20,OFFSET(WatchbillMONTHLY!$A$20:$U$20,1,2))=IF(_xlfn.XLOOKUP($A21,INDIRECT("_"&amp;_xlfn.XLOOKUP(AU$2,WatchbillMONTHLY!$A$20:$U$20,OFFSET(WatchbillMONTHLY!$A$20:$U$20,1,2))),INDIRECT("_"&amp;_xlfn.XLOOKUP(AU$2,WatchbillMONTHLY!$A$20:$U$20,OFFSET(WatchbillMONTHLY!$A$20:$U$20,1,2))))=$A21,_xlfn.XLOOKUP(AU$2,WatchbillMONTHLY!$A$20:$U$20,OFFSET(WatchbillMONTHLY!$A$20:$U$20,1,2)),FALSE),TRUE,FALSE)),
IF(_xlfn.XLOOKUP(AU$2,WatchbillMONTHLY!$A$37:$U$37,OFFSET(WatchbillMONTHLY!$A$37:$U$37,1,2))=IF(_xlfn.XLOOKUP($A21,INDIRECT("_"&amp;_xlfn.XLOOKUP(AU$2,WatchbillMONTHLY!$A$37:$U$37,OFFSET(WatchbillMONTHLY!$A$37:$U$37,1,2))),INDIRECT("_"&amp;_xlfn.XLOOKUP(AU$2,WatchbillMONTHLY!$A$37:$U$37,OFFSET(WatchbillMONTHLY!$A$37:$U$37,1,2))))=$A21,_xlfn.XLOOKUP(AU$2,WatchbillMONTHLY!$A$37:$U$37,OFFSET(WatchbillMONTHLY!$A$37:$U$37,1,2)),FALSE),TRUE,FALSE)),
IF(_xlfn.XLOOKUP(AU$2,WatchbillMONTHLY!$A$54:$U$54,OFFSET(WatchbillMONTHLY!$A$54:$U$54,1,2))=IF(_xlfn.XLOOKUP($A21,INDIRECT("_"&amp;_xlfn.XLOOKUP(AU$2,WatchbillMONTHLY!$A$54:$U$54,OFFSET(WatchbillMONTHLY!$A$54:$U$54,1,2))),INDIRECT("_"&amp;_xlfn.XLOOKUP(AU$2,WatchbillMONTHLY!$A$54:$U$54,OFFSET(WatchbillMONTHLY!$A$54:$U$54,1,2))))=$A21,_xlfn.XLOOKUP(AU$2,WatchbillMONTHLY!$A$54:$U$54,OFFSET(WatchbillMONTHLY!$A$54:$U$54,1,2)),FALSE),TRUE,FALSE)),
IF(_xlfn.XLOOKUP(AU$2,WatchbillMONTHLY!$A$71:$U$71,OFFSET(WatchbillMONTHLY!$A$71:$U$71,1,2))=IF(_xlfn.XLOOKUP($A21,INDIRECT("_"&amp;_xlfn.XLOOKUP(AU$2,WatchbillMONTHLY!$A$71:$U$71,OFFSET(WatchbillMONTHLY!$A$71:$U$71,1,2))),INDIRECT("_"&amp;_xlfn.XLOOKUP(AU$2,WatchbillMONTHLY!$A$71:$U$71,OFFSET(WatchbillMONTHLY!$A$71:$U$71,1,2))))=$A21,_xlfn.XLOOKUP(AU$2,WatchbillMONTHLY!$A$71:$U$71,OFFSET(WatchbillMONTHLY!$A$71:$U$71,1,2)),FALSE),TRUE,FALSE)),
IF(_xlfn.XLOOKUP(AU$2,WatchbillMONTHLY!$A$88:$U$88,OFFSET(WatchbillMONTHLY!$A$88:$U$88,1,2))=IF(_xlfn.XLOOKUP($A21,INDIRECT("_"&amp;_xlfn.XLOOKUP(AU$2,WatchbillMONTHLY!$A$88:$U$88,OFFSET(WatchbillMONTHLY!$A$88:$U$88,1,2))),INDIRECT("_"&amp;_xlfn.XLOOKUP(AU$2,WatchbillMONTHLY!$A$88:$U$88,OFFSET(WatchbillMONTHLY!$A$88:$U$88,1,2))))=$A21,_xlfn.XLOOKUP(AU$2,WatchbillMONTHLY!$A$88:$U$88,OFFSET(WatchbillMONTHLY!$A$88:$U$88,1,2)),FALSE),TRUE,FALSE)),
FALSE),FALSE)</f>
        <v>0</v>
      </c>
      <c r="AV21" s="209" t="b" cm="1">
        <f t="array" aca="1" ref="AV21" ca="1">IF(AND($A21 &gt; 0, O21 &gt; 0,AV$2&lt;MiscFormulas!$A$5+1),
_xlfn.IFNA(
_xlfn.IFNA(
_xlfn.IFNA(
_xlfn.IFNA(
_xlfn.IFNA(
_xlfn.IFNA(
IF(_xlfn.XLOOKUP(AV$2,WatchbillMONTHLY!$A$3:$U$3,OFFSET(WatchbillMONTHLY!$A$3:$U$3,1,2))=IF(_xlfn.XLOOKUP($A21,INDIRECT("_"&amp;_xlfn.XLOOKUP(AV$2,WatchbillMONTHLY!$A$3:$U$3,OFFSET(WatchbillMONTHLY!$A$3:$U$3,1,2))),INDIRECT("_"&amp;_xlfn.XLOOKUP(AV$2,WatchbillMONTHLY!$A$3:$U$3,OFFSET(WatchbillMONTHLY!$A$3:$U$3,1,2))))=$A21,_xlfn.XLOOKUP(AV$2,WatchbillMONTHLY!$A$3:$U$3,OFFSET(WatchbillMONTHLY!$A$3:$U$3,1,2)),FALSE),TRUE,FALSE),
IF(_xlfn.XLOOKUP(AV$2,WatchbillMONTHLY!$A$20:$U$20,OFFSET(WatchbillMONTHLY!$A$20:$U$20,1,2))=IF(_xlfn.XLOOKUP($A21,INDIRECT("_"&amp;_xlfn.XLOOKUP(AV$2,WatchbillMONTHLY!$A$20:$U$20,OFFSET(WatchbillMONTHLY!$A$20:$U$20,1,2))),INDIRECT("_"&amp;_xlfn.XLOOKUP(AV$2,WatchbillMONTHLY!$A$20:$U$20,OFFSET(WatchbillMONTHLY!$A$20:$U$20,1,2))))=$A21,_xlfn.XLOOKUP(AV$2,WatchbillMONTHLY!$A$20:$U$20,OFFSET(WatchbillMONTHLY!$A$20:$U$20,1,2)),FALSE),TRUE,FALSE)),
IF(_xlfn.XLOOKUP(AV$2,WatchbillMONTHLY!$A$37:$U$37,OFFSET(WatchbillMONTHLY!$A$37:$U$37,1,2))=IF(_xlfn.XLOOKUP($A21,INDIRECT("_"&amp;_xlfn.XLOOKUP(AV$2,WatchbillMONTHLY!$A$37:$U$37,OFFSET(WatchbillMONTHLY!$A$37:$U$37,1,2))),INDIRECT("_"&amp;_xlfn.XLOOKUP(AV$2,WatchbillMONTHLY!$A$37:$U$37,OFFSET(WatchbillMONTHLY!$A$37:$U$37,1,2))))=$A21,_xlfn.XLOOKUP(AV$2,WatchbillMONTHLY!$A$37:$U$37,OFFSET(WatchbillMONTHLY!$A$37:$U$37,1,2)),FALSE),TRUE,FALSE)),
IF(_xlfn.XLOOKUP(AV$2,WatchbillMONTHLY!$A$54:$U$54,OFFSET(WatchbillMONTHLY!$A$54:$U$54,1,2))=IF(_xlfn.XLOOKUP($A21,INDIRECT("_"&amp;_xlfn.XLOOKUP(AV$2,WatchbillMONTHLY!$A$54:$U$54,OFFSET(WatchbillMONTHLY!$A$54:$U$54,1,2))),INDIRECT("_"&amp;_xlfn.XLOOKUP(AV$2,WatchbillMONTHLY!$A$54:$U$54,OFFSET(WatchbillMONTHLY!$A$54:$U$54,1,2))))=$A21,_xlfn.XLOOKUP(AV$2,WatchbillMONTHLY!$A$54:$U$54,OFFSET(WatchbillMONTHLY!$A$54:$U$54,1,2)),FALSE),TRUE,FALSE)),
IF(_xlfn.XLOOKUP(AV$2,WatchbillMONTHLY!$A$71:$U$71,OFFSET(WatchbillMONTHLY!$A$71:$U$71,1,2))=IF(_xlfn.XLOOKUP($A21,INDIRECT("_"&amp;_xlfn.XLOOKUP(AV$2,WatchbillMONTHLY!$A$71:$U$71,OFFSET(WatchbillMONTHLY!$A$71:$U$71,1,2))),INDIRECT("_"&amp;_xlfn.XLOOKUP(AV$2,WatchbillMONTHLY!$A$71:$U$71,OFFSET(WatchbillMONTHLY!$A$71:$U$71,1,2))))=$A21,_xlfn.XLOOKUP(AV$2,WatchbillMONTHLY!$A$71:$U$71,OFFSET(WatchbillMONTHLY!$A$71:$U$71,1,2)),FALSE),TRUE,FALSE)),
IF(_xlfn.XLOOKUP(AV$2,WatchbillMONTHLY!$A$88:$U$88,OFFSET(WatchbillMONTHLY!$A$88:$U$88,1,2))=IF(_xlfn.XLOOKUP($A21,INDIRECT("_"&amp;_xlfn.XLOOKUP(AV$2,WatchbillMONTHLY!$A$88:$U$88,OFFSET(WatchbillMONTHLY!$A$88:$U$88,1,2))),INDIRECT("_"&amp;_xlfn.XLOOKUP(AV$2,WatchbillMONTHLY!$A$88:$U$88,OFFSET(WatchbillMONTHLY!$A$88:$U$88,1,2))))=$A21,_xlfn.XLOOKUP(AV$2,WatchbillMONTHLY!$A$88:$U$88,OFFSET(WatchbillMONTHLY!$A$88:$U$88,1,2)),FALSE),TRUE,FALSE)),
FALSE),FALSE)</f>
        <v>0</v>
      </c>
      <c r="AW21" s="209" t="b" cm="1">
        <f t="array" aca="1" ref="AW21" ca="1">IF(AND($A21 &gt; 0, P21 &gt; 0,AW$2&lt;MiscFormulas!$A$5+1),
_xlfn.IFNA(
_xlfn.IFNA(
_xlfn.IFNA(
_xlfn.IFNA(
_xlfn.IFNA(
_xlfn.IFNA(
IF(_xlfn.XLOOKUP(AW$2,WatchbillMONTHLY!$A$3:$U$3,OFFSET(WatchbillMONTHLY!$A$3:$U$3,1,2))=IF(_xlfn.XLOOKUP($A21,INDIRECT("_"&amp;_xlfn.XLOOKUP(AW$2,WatchbillMONTHLY!$A$3:$U$3,OFFSET(WatchbillMONTHLY!$A$3:$U$3,1,2))),INDIRECT("_"&amp;_xlfn.XLOOKUP(AW$2,WatchbillMONTHLY!$A$3:$U$3,OFFSET(WatchbillMONTHLY!$A$3:$U$3,1,2))))=$A21,_xlfn.XLOOKUP(AW$2,WatchbillMONTHLY!$A$3:$U$3,OFFSET(WatchbillMONTHLY!$A$3:$U$3,1,2)),FALSE),TRUE,FALSE),
IF(_xlfn.XLOOKUP(AW$2,WatchbillMONTHLY!$A$20:$U$20,OFFSET(WatchbillMONTHLY!$A$20:$U$20,1,2))=IF(_xlfn.XLOOKUP($A21,INDIRECT("_"&amp;_xlfn.XLOOKUP(AW$2,WatchbillMONTHLY!$A$20:$U$20,OFFSET(WatchbillMONTHLY!$A$20:$U$20,1,2))),INDIRECT("_"&amp;_xlfn.XLOOKUP(AW$2,WatchbillMONTHLY!$A$20:$U$20,OFFSET(WatchbillMONTHLY!$A$20:$U$20,1,2))))=$A21,_xlfn.XLOOKUP(AW$2,WatchbillMONTHLY!$A$20:$U$20,OFFSET(WatchbillMONTHLY!$A$20:$U$20,1,2)),FALSE),TRUE,FALSE)),
IF(_xlfn.XLOOKUP(AW$2,WatchbillMONTHLY!$A$37:$U$37,OFFSET(WatchbillMONTHLY!$A$37:$U$37,1,2))=IF(_xlfn.XLOOKUP($A21,INDIRECT("_"&amp;_xlfn.XLOOKUP(AW$2,WatchbillMONTHLY!$A$37:$U$37,OFFSET(WatchbillMONTHLY!$A$37:$U$37,1,2))),INDIRECT("_"&amp;_xlfn.XLOOKUP(AW$2,WatchbillMONTHLY!$A$37:$U$37,OFFSET(WatchbillMONTHLY!$A$37:$U$37,1,2))))=$A21,_xlfn.XLOOKUP(AW$2,WatchbillMONTHLY!$A$37:$U$37,OFFSET(WatchbillMONTHLY!$A$37:$U$37,1,2)),FALSE),TRUE,FALSE)),
IF(_xlfn.XLOOKUP(AW$2,WatchbillMONTHLY!$A$54:$U$54,OFFSET(WatchbillMONTHLY!$A$54:$U$54,1,2))=IF(_xlfn.XLOOKUP($A21,INDIRECT("_"&amp;_xlfn.XLOOKUP(AW$2,WatchbillMONTHLY!$A$54:$U$54,OFFSET(WatchbillMONTHLY!$A$54:$U$54,1,2))),INDIRECT("_"&amp;_xlfn.XLOOKUP(AW$2,WatchbillMONTHLY!$A$54:$U$54,OFFSET(WatchbillMONTHLY!$A$54:$U$54,1,2))))=$A21,_xlfn.XLOOKUP(AW$2,WatchbillMONTHLY!$A$54:$U$54,OFFSET(WatchbillMONTHLY!$A$54:$U$54,1,2)),FALSE),TRUE,FALSE)),
IF(_xlfn.XLOOKUP(AW$2,WatchbillMONTHLY!$A$71:$U$71,OFFSET(WatchbillMONTHLY!$A$71:$U$71,1,2))=IF(_xlfn.XLOOKUP($A21,INDIRECT("_"&amp;_xlfn.XLOOKUP(AW$2,WatchbillMONTHLY!$A$71:$U$71,OFFSET(WatchbillMONTHLY!$A$71:$U$71,1,2))),INDIRECT("_"&amp;_xlfn.XLOOKUP(AW$2,WatchbillMONTHLY!$A$71:$U$71,OFFSET(WatchbillMONTHLY!$A$71:$U$71,1,2))))=$A21,_xlfn.XLOOKUP(AW$2,WatchbillMONTHLY!$A$71:$U$71,OFFSET(WatchbillMONTHLY!$A$71:$U$71,1,2)),FALSE),TRUE,FALSE)),
IF(_xlfn.XLOOKUP(AW$2,WatchbillMONTHLY!$A$88:$U$88,OFFSET(WatchbillMONTHLY!$A$88:$U$88,1,2))=IF(_xlfn.XLOOKUP($A21,INDIRECT("_"&amp;_xlfn.XLOOKUP(AW$2,WatchbillMONTHLY!$A$88:$U$88,OFFSET(WatchbillMONTHLY!$A$88:$U$88,1,2))),INDIRECT("_"&amp;_xlfn.XLOOKUP(AW$2,WatchbillMONTHLY!$A$88:$U$88,OFFSET(WatchbillMONTHLY!$A$88:$U$88,1,2))))=$A21,_xlfn.XLOOKUP(AW$2,WatchbillMONTHLY!$A$88:$U$88,OFFSET(WatchbillMONTHLY!$A$88:$U$88,1,2)),FALSE),TRUE,FALSE)),
FALSE),FALSE)</f>
        <v>0</v>
      </c>
      <c r="AX21" s="209" t="b" cm="1">
        <f t="array" aca="1" ref="AX21" ca="1">IF(AND($A21 &gt; 0, Q21 &gt; 0,AX$2&lt;MiscFormulas!$A$5+1),
_xlfn.IFNA(
_xlfn.IFNA(
_xlfn.IFNA(
_xlfn.IFNA(
_xlfn.IFNA(
_xlfn.IFNA(
IF(_xlfn.XLOOKUP(AX$2,WatchbillMONTHLY!$A$3:$U$3,OFFSET(WatchbillMONTHLY!$A$3:$U$3,1,2))=IF(_xlfn.XLOOKUP($A21,INDIRECT("_"&amp;_xlfn.XLOOKUP(AX$2,WatchbillMONTHLY!$A$3:$U$3,OFFSET(WatchbillMONTHLY!$A$3:$U$3,1,2))),INDIRECT("_"&amp;_xlfn.XLOOKUP(AX$2,WatchbillMONTHLY!$A$3:$U$3,OFFSET(WatchbillMONTHLY!$A$3:$U$3,1,2))))=$A21,_xlfn.XLOOKUP(AX$2,WatchbillMONTHLY!$A$3:$U$3,OFFSET(WatchbillMONTHLY!$A$3:$U$3,1,2)),FALSE),TRUE,FALSE),
IF(_xlfn.XLOOKUP(AX$2,WatchbillMONTHLY!$A$20:$U$20,OFFSET(WatchbillMONTHLY!$A$20:$U$20,1,2))=IF(_xlfn.XLOOKUP($A21,INDIRECT("_"&amp;_xlfn.XLOOKUP(AX$2,WatchbillMONTHLY!$A$20:$U$20,OFFSET(WatchbillMONTHLY!$A$20:$U$20,1,2))),INDIRECT("_"&amp;_xlfn.XLOOKUP(AX$2,WatchbillMONTHLY!$A$20:$U$20,OFFSET(WatchbillMONTHLY!$A$20:$U$20,1,2))))=$A21,_xlfn.XLOOKUP(AX$2,WatchbillMONTHLY!$A$20:$U$20,OFFSET(WatchbillMONTHLY!$A$20:$U$20,1,2)),FALSE),TRUE,FALSE)),
IF(_xlfn.XLOOKUP(AX$2,WatchbillMONTHLY!$A$37:$U$37,OFFSET(WatchbillMONTHLY!$A$37:$U$37,1,2))=IF(_xlfn.XLOOKUP($A21,INDIRECT("_"&amp;_xlfn.XLOOKUP(AX$2,WatchbillMONTHLY!$A$37:$U$37,OFFSET(WatchbillMONTHLY!$A$37:$U$37,1,2))),INDIRECT("_"&amp;_xlfn.XLOOKUP(AX$2,WatchbillMONTHLY!$A$37:$U$37,OFFSET(WatchbillMONTHLY!$A$37:$U$37,1,2))))=$A21,_xlfn.XLOOKUP(AX$2,WatchbillMONTHLY!$A$37:$U$37,OFFSET(WatchbillMONTHLY!$A$37:$U$37,1,2)),FALSE),TRUE,FALSE)),
IF(_xlfn.XLOOKUP(AX$2,WatchbillMONTHLY!$A$54:$U$54,OFFSET(WatchbillMONTHLY!$A$54:$U$54,1,2))=IF(_xlfn.XLOOKUP($A21,INDIRECT("_"&amp;_xlfn.XLOOKUP(AX$2,WatchbillMONTHLY!$A$54:$U$54,OFFSET(WatchbillMONTHLY!$A$54:$U$54,1,2))),INDIRECT("_"&amp;_xlfn.XLOOKUP(AX$2,WatchbillMONTHLY!$A$54:$U$54,OFFSET(WatchbillMONTHLY!$A$54:$U$54,1,2))))=$A21,_xlfn.XLOOKUP(AX$2,WatchbillMONTHLY!$A$54:$U$54,OFFSET(WatchbillMONTHLY!$A$54:$U$54,1,2)),FALSE),TRUE,FALSE)),
IF(_xlfn.XLOOKUP(AX$2,WatchbillMONTHLY!$A$71:$U$71,OFFSET(WatchbillMONTHLY!$A$71:$U$71,1,2))=IF(_xlfn.XLOOKUP($A21,INDIRECT("_"&amp;_xlfn.XLOOKUP(AX$2,WatchbillMONTHLY!$A$71:$U$71,OFFSET(WatchbillMONTHLY!$A$71:$U$71,1,2))),INDIRECT("_"&amp;_xlfn.XLOOKUP(AX$2,WatchbillMONTHLY!$A$71:$U$71,OFFSET(WatchbillMONTHLY!$A$71:$U$71,1,2))))=$A21,_xlfn.XLOOKUP(AX$2,WatchbillMONTHLY!$A$71:$U$71,OFFSET(WatchbillMONTHLY!$A$71:$U$71,1,2)),FALSE),TRUE,FALSE)),
IF(_xlfn.XLOOKUP(AX$2,WatchbillMONTHLY!$A$88:$U$88,OFFSET(WatchbillMONTHLY!$A$88:$U$88,1,2))=IF(_xlfn.XLOOKUP($A21,INDIRECT("_"&amp;_xlfn.XLOOKUP(AX$2,WatchbillMONTHLY!$A$88:$U$88,OFFSET(WatchbillMONTHLY!$A$88:$U$88,1,2))),INDIRECT("_"&amp;_xlfn.XLOOKUP(AX$2,WatchbillMONTHLY!$A$88:$U$88,OFFSET(WatchbillMONTHLY!$A$88:$U$88,1,2))))=$A21,_xlfn.XLOOKUP(AX$2,WatchbillMONTHLY!$A$88:$U$88,OFFSET(WatchbillMONTHLY!$A$88:$U$88,1,2)),FALSE),TRUE,FALSE)),
FALSE),FALSE)</f>
        <v>0</v>
      </c>
      <c r="AY21" s="209" t="b" cm="1">
        <f t="array" aca="1" ref="AY21" ca="1">IF(AND($A21 &gt; 0, R21 &gt; 0,AY$2&lt;MiscFormulas!$A$5+1),
_xlfn.IFNA(
_xlfn.IFNA(
_xlfn.IFNA(
_xlfn.IFNA(
_xlfn.IFNA(
_xlfn.IFNA(
IF(_xlfn.XLOOKUP(AY$2,WatchbillMONTHLY!$A$3:$U$3,OFFSET(WatchbillMONTHLY!$A$3:$U$3,1,2))=IF(_xlfn.XLOOKUP($A21,INDIRECT("_"&amp;_xlfn.XLOOKUP(AY$2,WatchbillMONTHLY!$A$3:$U$3,OFFSET(WatchbillMONTHLY!$A$3:$U$3,1,2))),INDIRECT("_"&amp;_xlfn.XLOOKUP(AY$2,WatchbillMONTHLY!$A$3:$U$3,OFFSET(WatchbillMONTHLY!$A$3:$U$3,1,2))))=$A21,_xlfn.XLOOKUP(AY$2,WatchbillMONTHLY!$A$3:$U$3,OFFSET(WatchbillMONTHLY!$A$3:$U$3,1,2)),FALSE),TRUE,FALSE),
IF(_xlfn.XLOOKUP(AY$2,WatchbillMONTHLY!$A$20:$U$20,OFFSET(WatchbillMONTHLY!$A$20:$U$20,1,2))=IF(_xlfn.XLOOKUP($A21,INDIRECT("_"&amp;_xlfn.XLOOKUP(AY$2,WatchbillMONTHLY!$A$20:$U$20,OFFSET(WatchbillMONTHLY!$A$20:$U$20,1,2))),INDIRECT("_"&amp;_xlfn.XLOOKUP(AY$2,WatchbillMONTHLY!$A$20:$U$20,OFFSET(WatchbillMONTHLY!$A$20:$U$20,1,2))))=$A21,_xlfn.XLOOKUP(AY$2,WatchbillMONTHLY!$A$20:$U$20,OFFSET(WatchbillMONTHLY!$A$20:$U$20,1,2)),FALSE),TRUE,FALSE)),
IF(_xlfn.XLOOKUP(AY$2,WatchbillMONTHLY!$A$37:$U$37,OFFSET(WatchbillMONTHLY!$A$37:$U$37,1,2))=IF(_xlfn.XLOOKUP($A21,INDIRECT("_"&amp;_xlfn.XLOOKUP(AY$2,WatchbillMONTHLY!$A$37:$U$37,OFFSET(WatchbillMONTHLY!$A$37:$U$37,1,2))),INDIRECT("_"&amp;_xlfn.XLOOKUP(AY$2,WatchbillMONTHLY!$A$37:$U$37,OFFSET(WatchbillMONTHLY!$A$37:$U$37,1,2))))=$A21,_xlfn.XLOOKUP(AY$2,WatchbillMONTHLY!$A$37:$U$37,OFFSET(WatchbillMONTHLY!$A$37:$U$37,1,2)),FALSE),TRUE,FALSE)),
IF(_xlfn.XLOOKUP(AY$2,WatchbillMONTHLY!$A$54:$U$54,OFFSET(WatchbillMONTHLY!$A$54:$U$54,1,2))=IF(_xlfn.XLOOKUP($A21,INDIRECT("_"&amp;_xlfn.XLOOKUP(AY$2,WatchbillMONTHLY!$A$54:$U$54,OFFSET(WatchbillMONTHLY!$A$54:$U$54,1,2))),INDIRECT("_"&amp;_xlfn.XLOOKUP(AY$2,WatchbillMONTHLY!$A$54:$U$54,OFFSET(WatchbillMONTHLY!$A$54:$U$54,1,2))))=$A21,_xlfn.XLOOKUP(AY$2,WatchbillMONTHLY!$A$54:$U$54,OFFSET(WatchbillMONTHLY!$A$54:$U$54,1,2)),FALSE),TRUE,FALSE)),
IF(_xlfn.XLOOKUP(AY$2,WatchbillMONTHLY!$A$71:$U$71,OFFSET(WatchbillMONTHLY!$A$71:$U$71,1,2))=IF(_xlfn.XLOOKUP($A21,INDIRECT("_"&amp;_xlfn.XLOOKUP(AY$2,WatchbillMONTHLY!$A$71:$U$71,OFFSET(WatchbillMONTHLY!$A$71:$U$71,1,2))),INDIRECT("_"&amp;_xlfn.XLOOKUP(AY$2,WatchbillMONTHLY!$A$71:$U$71,OFFSET(WatchbillMONTHLY!$A$71:$U$71,1,2))))=$A21,_xlfn.XLOOKUP(AY$2,WatchbillMONTHLY!$A$71:$U$71,OFFSET(WatchbillMONTHLY!$A$71:$U$71,1,2)),FALSE),TRUE,FALSE)),
IF(_xlfn.XLOOKUP(AY$2,WatchbillMONTHLY!$A$88:$U$88,OFFSET(WatchbillMONTHLY!$A$88:$U$88,1,2))=IF(_xlfn.XLOOKUP($A21,INDIRECT("_"&amp;_xlfn.XLOOKUP(AY$2,WatchbillMONTHLY!$A$88:$U$88,OFFSET(WatchbillMONTHLY!$A$88:$U$88,1,2))),INDIRECT("_"&amp;_xlfn.XLOOKUP(AY$2,WatchbillMONTHLY!$A$88:$U$88,OFFSET(WatchbillMONTHLY!$A$88:$U$88,1,2))))=$A21,_xlfn.XLOOKUP(AY$2,WatchbillMONTHLY!$A$88:$U$88,OFFSET(WatchbillMONTHLY!$A$88:$U$88,1,2)),FALSE),TRUE,FALSE)),
FALSE),FALSE)</f>
        <v>0</v>
      </c>
      <c r="AZ21" s="209" t="b" cm="1">
        <f t="array" aca="1" ref="AZ21" ca="1">IF(AND($A21 &gt; 0, S21 &gt; 0,AZ$2&lt;MiscFormulas!$A$5+1),
_xlfn.IFNA(
_xlfn.IFNA(
_xlfn.IFNA(
_xlfn.IFNA(
_xlfn.IFNA(
_xlfn.IFNA(
IF(_xlfn.XLOOKUP(AZ$2,WatchbillMONTHLY!$A$3:$U$3,OFFSET(WatchbillMONTHLY!$A$3:$U$3,1,2))=IF(_xlfn.XLOOKUP($A21,INDIRECT("_"&amp;_xlfn.XLOOKUP(AZ$2,WatchbillMONTHLY!$A$3:$U$3,OFFSET(WatchbillMONTHLY!$A$3:$U$3,1,2))),INDIRECT("_"&amp;_xlfn.XLOOKUP(AZ$2,WatchbillMONTHLY!$A$3:$U$3,OFFSET(WatchbillMONTHLY!$A$3:$U$3,1,2))))=$A21,_xlfn.XLOOKUP(AZ$2,WatchbillMONTHLY!$A$3:$U$3,OFFSET(WatchbillMONTHLY!$A$3:$U$3,1,2)),FALSE),TRUE,FALSE),
IF(_xlfn.XLOOKUP(AZ$2,WatchbillMONTHLY!$A$20:$U$20,OFFSET(WatchbillMONTHLY!$A$20:$U$20,1,2))=IF(_xlfn.XLOOKUP($A21,INDIRECT("_"&amp;_xlfn.XLOOKUP(AZ$2,WatchbillMONTHLY!$A$20:$U$20,OFFSET(WatchbillMONTHLY!$A$20:$U$20,1,2))),INDIRECT("_"&amp;_xlfn.XLOOKUP(AZ$2,WatchbillMONTHLY!$A$20:$U$20,OFFSET(WatchbillMONTHLY!$A$20:$U$20,1,2))))=$A21,_xlfn.XLOOKUP(AZ$2,WatchbillMONTHLY!$A$20:$U$20,OFFSET(WatchbillMONTHLY!$A$20:$U$20,1,2)),FALSE),TRUE,FALSE)),
IF(_xlfn.XLOOKUP(AZ$2,WatchbillMONTHLY!$A$37:$U$37,OFFSET(WatchbillMONTHLY!$A$37:$U$37,1,2))=IF(_xlfn.XLOOKUP($A21,INDIRECT("_"&amp;_xlfn.XLOOKUP(AZ$2,WatchbillMONTHLY!$A$37:$U$37,OFFSET(WatchbillMONTHLY!$A$37:$U$37,1,2))),INDIRECT("_"&amp;_xlfn.XLOOKUP(AZ$2,WatchbillMONTHLY!$A$37:$U$37,OFFSET(WatchbillMONTHLY!$A$37:$U$37,1,2))))=$A21,_xlfn.XLOOKUP(AZ$2,WatchbillMONTHLY!$A$37:$U$37,OFFSET(WatchbillMONTHLY!$A$37:$U$37,1,2)),FALSE),TRUE,FALSE)),
IF(_xlfn.XLOOKUP(AZ$2,WatchbillMONTHLY!$A$54:$U$54,OFFSET(WatchbillMONTHLY!$A$54:$U$54,1,2))=IF(_xlfn.XLOOKUP($A21,INDIRECT("_"&amp;_xlfn.XLOOKUP(AZ$2,WatchbillMONTHLY!$A$54:$U$54,OFFSET(WatchbillMONTHLY!$A$54:$U$54,1,2))),INDIRECT("_"&amp;_xlfn.XLOOKUP(AZ$2,WatchbillMONTHLY!$A$54:$U$54,OFFSET(WatchbillMONTHLY!$A$54:$U$54,1,2))))=$A21,_xlfn.XLOOKUP(AZ$2,WatchbillMONTHLY!$A$54:$U$54,OFFSET(WatchbillMONTHLY!$A$54:$U$54,1,2)),FALSE),TRUE,FALSE)),
IF(_xlfn.XLOOKUP(AZ$2,WatchbillMONTHLY!$A$71:$U$71,OFFSET(WatchbillMONTHLY!$A$71:$U$71,1,2))=IF(_xlfn.XLOOKUP($A21,INDIRECT("_"&amp;_xlfn.XLOOKUP(AZ$2,WatchbillMONTHLY!$A$71:$U$71,OFFSET(WatchbillMONTHLY!$A$71:$U$71,1,2))),INDIRECT("_"&amp;_xlfn.XLOOKUP(AZ$2,WatchbillMONTHLY!$A$71:$U$71,OFFSET(WatchbillMONTHLY!$A$71:$U$71,1,2))))=$A21,_xlfn.XLOOKUP(AZ$2,WatchbillMONTHLY!$A$71:$U$71,OFFSET(WatchbillMONTHLY!$A$71:$U$71,1,2)),FALSE),TRUE,FALSE)),
IF(_xlfn.XLOOKUP(AZ$2,WatchbillMONTHLY!$A$88:$U$88,OFFSET(WatchbillMONTHLY!$A$88:$U$88,1,2))=IF(_xlfn.XLOOKUP($A21,INDIRECT("_"&amp;_xlfn.XLOOKUP(AZ$2,WatchbillMONTHLY!$A$88:$U$88,OFFSET(WatchbillMONTHLY!$A$88:$U$88,1,2))),INDIRECT("_"&amp;_xlfn.XLOOKUP(AZ$2,WatchbillMONTHLY!$A$88:$U$88,OFFSET(WatchbillMONTHLY!$A$88:$U$88,1,2))))=$A21,_xlfn.XLOOKUP(AZ$2,WatchbillMONTHLY!$A$88:$U$88,OFFSET(WatchbillMONTHLY!$A$88:$U$88,1,2)),FALSE),TRUE,FALSE)),
FALSE),FALSE)</f>
        <v>0</v>
      </c>
      <c r="BA21" s="209" t="b" cm="1">
        <f t="array" aca="1" ref="BA21" ca="1">IF(AND($A21 &gt; 0, T21 &gt; 0,BA$2&lt;MiscFormulas!$A$5+1),
_xlfn.IFNA(
_xlfn.IFNA(
_xlfn.IFNA(
_xlfn.IFNA(
_xlfn.IFNA(
_xlfn.IFNA(
IF(_xlfn.XLOOKUP(BA$2,WatchbillMONTHLY!$A$3:$U$3,OFFSET(WatchbillMONTHLY!$A$3:$U$3,1,2))=IF(_xlfn.XLOOKUP($A21,INDIRECT("_"&amp;_xlfn.XLOOKUP(BA$2,WatchbillMONTHLY!$A$3:$U$3,OFFSET(WatchbillMONTHLY!$A$3:$U$3,1,2))),INDIRECT("_"&amp;_xlfn.XLOOKUP(BA$2,WatchbillMONTHLY!$A$3:$U$3,OFFSET(WatchbillMONTHLY!$A$3:$U$3,1,2))))=$A21,_xlfn.XLOOKUP(BA$2,WatchbillMONTHLY!$A$3:$U$3,OFFSET(WatchbillMONTHLY!$A$3:$U$3,1,2)),FALSE),TRUE,FALSE),
IF(_xlfn.XLOOKUP(BA$2,WatchbillMONTHLY!$A$20:$U$20,OFFSET(WatchbillMONTHLY!$A$20:$U$20,1,2))=IF(_xlfn.XLOOKUP($A21,INDIRECT("_"&amp;_xlfn.XLOOKUP(BA$2,WatchbillMONTHLY!$A$20:$U$20,OFFSET(WatchbillMONTHLY!$A$20:$U$20,1,2))),INDIRECT("_"&amp;_xlfn.XLOOKUP(BA$2,WatchbillMONTHLY!$A$20:$U$20,OFFSET(WatchbillMONTHLY!$A$20:$U$20,1,2))))=$A21,_xlfn.XLOOKUP(BA$2,WatchbillMONTHLY!$A$20:$U$20,OFFSET(WatchbillMONTHLY!$A$20:$U$20,1,2)),FALSE),TRUE,FALSE)),
IF(_xlfn.XLOOKUP(BA$2,WatchbillMONTHLY!$A$37:$U$37,OFFSET(WatchbillMONTHLY!$A$37:$U$37,1,2))=IF(_xlfn.XLOOKUP($A21,INDIRECT("_"&amp;_xlfn.XLOOKUP(BA$2,WatchbillMONTHLY!$A$37:$U$37,OFFSET(WatchbillMONTHLY!$A$37:$U$37,1,2))),INDIRECT("_"&amp;_xlfn.XLOOKUP(BA$2,WatchbillMONTHLY!$A$37:$U$37,OFFSET(WatchbillMONTHLY!$A$37:$U$37,1,2))))=$A21,_xlfn.XLOOKUP(BA$2,WatchbillMONTHLY!$A$37:$U$37,OFFSET(WatchbillMONTHLY!$A$37:$U$37,1,2)),FALSE),TRUE,FALSE)),
IF(_xlfn.XLOOKUP(BA$2,WatchbillMONTHLY!$A$54:$U$54,OFFSET(WatchbillMONTHLY!$A$54:$U$54,1,2))=IF(_xlfn.XLOOKUP($A21,INDIRECT("_"&amp;_xlfn.XLOOKUP(BA$2,WatchbillMONTHLY!$A$54:$U$54,OFFSET(WatchbillMONTHLY!$A$54:$U$54,1,2))),INDIRECT("_"&amp;_xlfn.XLOOKUP(BA$2,WatchbillMONTHLY!$A$54:$U$54,OFFSET(WatchbillMONTHLY!$A$54:$U$54,1,2))))=$A21,_xlfn.XLOOKUP(BA$2,WatchbillMONTHLY!$A$54:$U$54,OFFSET(WatchbillMONTHLY!$A$54:$U$54,1,2)),FALSE),TRUE,FALSE)),
IF(_xlfn.XLOOKUP(BA$2,WatchbillMONTHLY!$A$71:$U$71,OFFSET(WatchbillMONTHLY!$A$71:$U$71,1,2))=IF(_xlfn.XLOOKUP($A21,INDIRECT("_"&amp;_xlfn.XLOOKUP(BA$2,WatchbillMONTHLY!$A$71:$U$71,OFFSET(WatchbillMONTHLY!$A$71:$U$71,1,2))),INDIRECT("_"&amp;_xlfn.XLOOKUP(BA$2,WatchbillMONTHLY!$A$71:$U$71,OFFSET(WatchbillMONTHLY!$A$71:$U$71,1,2))))=$A21,_xlfn.XLOOKUP(BA$2,WatchbillMONTHLY!$A$71:$U$71,OFFSET(WatchbillMONTHLY!$A$71:$U$71,1,2)),FALSE),TRUE,FALSE)),
IF(_xlfn.XLOOKUP(BA$2,WatchbillMONTHLY!$A$88:$U$88,OFFSET(WatchbillMONTHLY!$A$88:$U$88,1,2))=IF(_xlfn.XLOOKUP($A21,INDIRECT("_"&amp;_xlfn.XLOOKUP(BA$2,WatchbillMONTHLY!$A$88:$U$88,OFFSET(WatchbillMONTHLY!$A$88:$U$88,1,2))),INDIRECT("_"&amp;_xlfn.XLOOKUP(BA$2,WatchbillMONTHLY!$A$88:$U$88,OFFSET(WatchbillMONTHLY!$A$88:$U$88,1,2))))=$A21,_xlfn.XLOOKUP(BA$2,WatchbillMONTHLY!$A$88:$U$88,OFFSET(WatchbillMONTHLY!$A$88:$U$88,1,2)),FALSE),TRUE,FALSE)),
FALSE),FALSE)</f>
        <v>0</v>
      </c>
      <c r="BB21" s="209" t="b" cm="1">
        <f t="array" aca="1" ref="BB21" ca="1">IF(AND($A21 &gt; 0, U21 &gt; 0,BB$2&lt;MiscFormulas!$A$5+1),
_xlfn.IFNA(
_xlfn.IFNA(
_xlfn.IFNA(
_xlfn.IFNA(
_xlfn.IFNA(
_xlfn.IFNA(
IF(_xlfn.XLOOKUP(BB$2,WatchbillMONTHLY!$A$3:$U$3,OFFSET(WatchbillMONTHLY!$A$3:$U$3,1,2))=IF(_xlfn.XLOOKUP($A21,INDIRECT("_"&amp;_xlfn.XLOOKUP(BB$2,WatchbillMONTHLY!$A$3:$U$3,OFFSET(WatchbillMONTHLY!$A$3:$U$3,1,2))),INDIRECT("_"&amp;_xlfn.XLOOKUP(BB$2,WatchbillMONTHLY!$A$3:$U$3,OFFSET(WatchbillMONTHLY!$A$3:$U$3,1,2))))=$A21,_xlfn.XLOOKUP(BB$2,WatchbillMONTHLY!$A$3:$U$3,OFFSET(WatchbillMONTHLY!$A$3:$U$3,1,2)),FALSE),TRUE,FALSE),
IF(_xlfn.XLOOKUP(BB$2,WatchbillMONTHLY!$A$20:$U$20,OFFSET(WatchbillMONTHLY!$A$20:$U$20,1,2))=IF(_xlfn.XLOOKUP($A21,INDIRECT("_"&amp;_xlfn.XLOOKUP(BB$2,WatchbillMONTHLY!$A$20:$U$20,OFFSET(WatchbillMONTHLY!$A$20:$U$20,1,2))),INDIRECT("_"&amp;_xlfn.XLOOKUP(BB$2,WatchbillMONTHLY!$A$20:$U$20,OFFSET(WatchbillMONTHLY!$A$20:$U$20,1,2))))=$A21,_xlfn.XLOOKUP(BB$2,WatchbillMONTHLY!$A$20:$U$20,OFFSET(WatchbillMONTHLY!$A$20:$U$20,1,2)),FALSE),TRUE,FALSE)),
IF(_xlfn.XLOOKUP(BB$2,WatchbillMONTHLY!$A$37:$U$37,OFFSET(WatchbillMONTHLY!$A$37:$U$37,1,2))=IF(_xlfn.XLOOKUP($A21,INDIRECT("_"&amp;_xlfn.XLOOKUP(BB$2,WatchbillMONTHLY!$A$37:$U$37,OFFSET(WatchbillMONTHLY!$A$37:$U$37,1,2))),INDIRECT("_"&amp;_xlfn.XLOOKUP(BB$2,WatchbillMONTHLY!$A$37:$U$37,OFFSET(WatchbillMONTHLY!$A$37:$U$37,1,2))))=$A21,_xlfn.XLOOKUP(BB$2,WatchbillMONTHLY!$A$37:$U$37,OFFSET(WatchbillMONTHLY!$A$37:$U$37,1,2)),FALSE),TRUE,FALSE)),
IF(_xlfn.XLOOKUP(BB$2,WatchbillMONTHLY!$A$54:$U$54,OFFSET(WatchbillMONTHLY!$A$54:$U$54,1,2))=IF(_xlfn.XLOOKUP($A21,INDIRECT("_"&amp;_xlfn.XLOOKUP(BB$2,WatchbillMONTHLY!$A$54:$U$54,OFFSET(WatchbillMONTHLY!$A$54:$U$54,1,2))),INDIRECT("_"&amp;_xlfn.XLOOKUP(BB$2,WatchbillMONTHLY!$A$54:$U$54,OFFSET(WatchbillMONTHLY!$A$54:$U$54,1,2))))=$A21,_xlfn.XLOOKUP(BB$2,WatchbillMONTHLY!$A$54:$U$54,OFFSET(WatchbillMONTHLY!$A$54:$U$54,1,2)),FALSE),TRUE,FALSE)),
IF(_xlfn.XLOOKUP(BB$2,WatchbillMONTHLY!$A$71:$U$71,OFFSET(WatchbillMONTHLY!$A$71:$U$71,1,2))=IF(_xlfn.XLOOKUP($A21,INDIRECT("_"&amp;_xlfn.XLOOKUP(BB$2,WatchbillMONTHLY!$A$71:$U$71,OFFSET(WatchbillMONTHLY!$A$71:$U$71,1,2))),INDIRECT("_"&amp;_xlfn.XLOOKUP(BB$2,WatchbillMONTHLY!$A$71:$U$71,OFFSET(WatchbillMONTHLY!$A$71:$U$71,1,2))))=$A21,_xlfn.XLOOKUP(BB$2,WatchbillMONTHLY!$A$71:$U$71,OFFSET(WatchbillMONTHLY!$A$71:$U$71,1,2)),FALSE),TRUE,FALSE)),
IF(_xlfn.XLOOKUP(BB$2,WatchbillMONTHLY!$A$88:$U$88,OFFSET(WatchbillMONTHLY!$A$88:$U$88,1,2))=IF(_xlfn.XLOOKUP($A21,INDIRECT("_"&amp;_xlfn.XLOOKUP(BB$2,WatchbillMONTHLY!$A$88:$U$88,OFFSET(WatchbillMONTHLY!$A$88:$U$88,1,2))),INDIRECT("_"&amp;_xlfn.XLOOKUP(BB$2,WatchbillMONTHLY!$A$88:$U$88,OFFSET(WatchbillMONTHLY!$A$88:$U$88,1,2))))=$A21,_xlfn.XLOOKUP(BB$2,WatchbillMONTHLY!$A$88:$U$88,OFFSET(WatchbillMONTHLY!$A$88:$U$88,1,2)),FALSE),TRUE,FALSE)),
FALSE),FALSE)</f>
        <v>0</v>
      </c>
      <c r="BC21" s="209" t="b" cm="1">
        <f t="array" aca="1" ref="BC21" ca="1">IF(AND($A21 &gt; 0, V21 &gt; 0,BC$2&lt;MiscFormulas!$A$5+1),
_xlfn.IFNA(
_xlfn.IFNA(
_xlfn.IFNA(
_xlfn.IFNA(
_xlfn.IFNA(
_xlfn.IFNA(
IF(_xlfn.XLOOKUP(BC$2,WatchbillMONTHLY!$A$3:$U$3,OFFSET(WatchbillMONTHLY!$A$3:$U$3,1,2))=IF(_xlfn.XLOOKUP($A21,INDIRECT("_"&amp;_xlfn.XLOOKUP(BC$2,WatchbillMONTHLY!$A$3:$U$3,OFFSET(WatchbillMONTHLY!$A$3:$U$3,1,2))),INDIRECT("_"&amp;_xlfn.XLOOKUP(BC$2,WatchbillMONTHLY!$A$3:$U$3,OFFSET(WatchbillMONTHLY!$A$3:$U$3,1,2))))=$A21,_xlfn.XLOOKUP(BC$2,WatchbillMONTHLY!$A$3:$U$3,OFFSET(WatchbillMONTHLY!$A$3:$U$3,1,2)),FALSE),TRUE,FALSE),
IF(_xlfn.XLOOKUP(BC$2,WatchbillMONTHLY!$A$20:$U$20,OFFSET(WatchbillMONTHLY!$A$20:$U$20,1,2))=IF(_xlfn.XLOOKUP($A21,INDIRECT("_"&amp;_xlfn.XLOOKUP(BC$2,WatchbillMONTHLY!$A$20:$U$20,OFFSET(WatchbillMONTHLY!$A$20:$U$20,1,2))),INDIRECT("_"&amp;_xlfn.XLOOKUP(BC$2,WatchbillMONTHLY!$A$20:$U$20,OFFSET(WatchbillMONTHLY!$A$20:$U$20,1,2))))=$A21,_xlfn.XLOOKUP(BC$2,WatchbillMONTHLY!$A$20:$U$20,OFFSET(WatchbillMONTHLY!$A$20:$U$20,1,2)),FALSE),TRUE,FALSE)),
IF(_xlfn.XLOOKUP(BC$2,WatchbillMONTHLY!$A$37:$U$37,OFFSET(WatchbillMONTHLY!$A$37:$U$37,1,2))=IF(_xlfn.XLOOKUP($A21,INDIRECT("_"&amp;_xlfn.XLOOKUP(BC$2,WatchbillMONTHLY!$A$37:$U$37,OFFSET(WatchbillMONTHLY!$A$37:$U$37,1,2))),INDIRECT("_"&amp;_xlfn.XLOOKUP(BC$2,WatchbillMONTHLY!$A$37:$U$37,OFFSET(WatchbillMONTHLY!$A$37:$U$37,1,2))))=$A21,_xlfn.XLOOKUP(BC$2,WatchbillMONTHLY!$A$37:$U$37,OFFSET(WatchbillMONTHLY!$A$37:$U$37,1,2)),FALSE),TRUE,FALSE)),
IF(_xlfn.XLOOKUP(BC$2,WatchbillMONTHLY!$A$54:$U$54,OFFSET(WatchbillMONTHLY!$A$54:$U$54,1,2))=IF(_xlfn.XLOOKUP($A21,INDIRECT("_"&amp;_xlfn.XLOOKUP(BC$2,WatchbillMONTHLY!$A$54:$U$54,OFFSET(WatchbillMONTHLY!$A$54:$U$54,1,2))),INDIRECT("_"&amp;_xlfn.XLOOKUP(BC$2,WatchbillMONTHLY!$A$54:$U$54,OFFSET(WatchbillMONTHLY!$A$54:$U$54,1,2))))=$A21,_xlfn.XLOOKUP(BC$2,WatchbillMONTHLY!$A$54:$U$54,OFFSET(WatchbillMONTHLY!$A$54:$U$54,1,2)),FALSE),TRUE,FALSE)),
IF(_xlfn.XLOOKUP(BC$2,WatchbillMONTHLY!$A$71:$U$71,OFFSET(WatchbillMONTHLY!$A$71:$U$71,1,2))=IF(_xlfn.XLOOKUP($A21,INDIRECT("_"&amp;_xlfn.XLOOKUP(BC$2,WatchbillMONTHLY!$A$71:$U$71,OFFSET(WatchbillMONTHLY!$A$71:$U$71,1,2))),INDIRECT("_"&amp;_xlfn.XLOOKUP(BC$2,WatchbillMONTHLY!$A$71:$U$71,OFFSET(WatchbillMONTHLY!$A$71:$U$71,1,2))))=$A21,_xlfn.XLOOKUP(BC$2,WatchbillMONTHLY!$A$71:$U$71,OFFSET(WatchbillMONTHLY!$A$71:$U$71,1,2)),FALSE),TRUE,FALSE)),
IF(_xlfn.XLOOKUP(BC$2,WatchbillMONTHLY!$A$88:$U$88,OFFSET(WatchbillMONTHLY!$A$88:$U$88,1,2))=IF(_xlfn.XLOOKUP($A21,INDIRECT("_"&amp;_xlfn.XLOOKUP(BC$2,WatchbillMONTHLY!$A$88:$U$88,OFFSET(WatchbillMONTHLY!$A$88:$U$88,1,2))),INDIRECT("_"&amp;_xlfn.XLOOKUP(BC$2,WatchbillMONTHLY!$A$88:$U$88,OFFSET(WatchbillMONTHLY!$A$88:$U$88,1,2))))=$A21,_xlfn.XLOOKUP(BC$2,WatchbillMONTHLY!$A$88:$U$88,OFFSET(WatchbillMONTHLY!$A$88:$U$88,1,2)),FALSE),TRUE,FALSE)),
FALSE),FALSE)</f>
        <v>0</v>
      </c>
      <c r="BD21" s="209" t="b" cm="1">
        <f t="array" aca="1" ref="BD21" ca="1">IF(AND($A21 &gt; 0, W21 &gt; 0,BD$2&lt;MiscFormulas!$A$5+1),
_xlfn.IFNA(
_xlfn.IFNA(
_xlfn.IFNA(
_xlfn.IFNA(
_xlfn.IFNA(
_xlfn.IFNA(
IF(_xlfn.XLOOKUP(BD$2,WatchbillMONTHLY!$A$3:$U$3,OFFSET(WatchbillMONTHLY!$A$3:$U$3,1,2))=IF(_xlfn.XLOOKUP($A21,INDIRECT("_"&amp;_xlfn.XLOOKUP(BD$2,WatchbillMONTHLY!$A$3:$U$3,OFFSET(WatchbillMONTHLY!$A$3:$U$3,1,2))),INDIRECT("_"&amp;_xlfn.XLOOKUP(BD$2,WatchbillMONTHLY!$A$3:$U$3,OFFSET(WatchbillMONTHLY!$A$3:$U$3,1,2))))=$A21,_xlfn.XLOOKUP(BD$2,WatchbillMONTHLY!$A$3:$U$3,OFFSET(WatchbillMONTHLY!$A$3:$U$3,1,2)),FALSE),TRUE,FALSE),
IF(_xlfn.XLOOKUP(BD$2,WatchbillMONTHLY!$A$20:$U$20,OFFSET(WatchbillMONTHLY!$A$20:$U$20,1,2))=IF(_xlfn.XLOOKUP($A21,INDIRECT("_"&amp;_xlfn.XLOOKUP(BD$2,WatchbillMONTHLY!$A$20:$U$20,OFFSET(WatchbillMONTHLY!$A$20:$U$20,1,2))),INDIRECT("_"&amp;_xlfn.XLOOKUP(BD$2,WatchbillMONTHLY!$A$20:$U$20,OFFSET(WatchbillMONTHLY!$A$20:$U$20,1,2))))=$A21,_xlfn.XLOOKUP(BD$2,WatchbillMONTHLY!$A$20:$U$20,OFFSET(WatchbillMONTHLY!$A$20:$U$20,1,2)),FALSE),TRUE,FALSE)),
IF(_xlfn.XLOOKUP(BD$2,WatchbillMONTHLY!$A$37:$U$37,OFFSET(WatchbillMONTHLY!$A$37:$U$37,1,2))=IF(_xlfn.XLOOKUP($A21,INDIRECT("_"&amp;_xlfn.XLOOKUP(BD$2,WatchbillMONTHLY!$A$37:$U$37,OFFSET(WatchbillMONTHLY!$A$37:$U$37,1,2))),INDIRECT("_"&amp;_xlfn.XLOOKUP(BD$2,WatchbillMONTHLY!$A$37:$U$37,OFFSET(WatchbillMONTHLY!$A$37:$U$37,1,2))))=$A21,_xlfn.XLOOKUP(BD$2,WatchbillMONTHLY!$A$37:$U$37,OFFSET(WatchbillMONTHLY!$A$37:$U$37,1,2)),FALSE),TRUE,FALSE)),
IF(_xlfn.XLOOKUP(BD$2,WatchbillMONTHLY!$A$54:$U$54,OFFSET(WatchbillMONTHLY!$A$54:$U$54,1,2))=IF(_xlfn.XLOOKUP($A21,INDIRECT("_"&amp;_xlfn.XLOOKUP(BD$2,WatchbillMONTHLY!$A$54:$U$54,OFFSET(WatchbillMONTHLY!$A$54:$U$54,1,2))),INDIRECT("_"&amp;_xlfn.XLOOKUP(BD$2,WatchbillMONTHLY!$A$54:$U$54,OFFSET(WatchbillMONTHLY!$A$54:$U$54,1,2))))=$A21,_xlfn.XLOOKUP(BD$2,WatchbillMONTHLY!$A$54:$U$54,OFFSET(WatchbillMONTHLY!$A$54:$U$54,1,2)),FALSE),TRUE,FALSE)),
IF(_xlfn.XLOOKUP(BD$2,WatchbillMONTHLY!$A$71:$U$71,OFFSET(WatchbillMONTHLY!$A$71:$U$71,1,2))=IF(_xlfn.XLOOKUP($A21,INDIRECT("_"&amp;_xlfn.XLOOKUP(BD$2,WatchbillMONTHLY!$A$71:$U$71,OFFSET(WatchbillMONTHLY!$A$71:$U$71,1,2))),INDIRECT("_"&amp;_xlfn.XLOOKUP(BD$2,WatchbillMONTHLY!$A$71:$U$71,OFFSET(WatchbillMONTHLY!$A$71:$U$71,1,2))))=$A21,_xlfn.XLOOKUP(BD$2,WatchbillMONTHLY!$A$71:$U$71,OFFSET(WatchbillMONTHLY!$A$71:$U$71,1,2)),FALSE),TRUE,FALSE)),
IF(_xlfn.XLOOKUP(BD$2,WatchbillMONTHLY!$A$88:$U$88,OFFSET(WatchbillMONTHLY!$A$88:$U$88,1,2))=IF(_xlfn.XLOOKUP($A21,INDIRECT("_"&amp;_xlfn.XLOOKUP(BD$2,WatchbillMONTHLY!$A$88:$U$88,OFFSET(WatchbillMONTHLY!$A$88:$U$88,1,2))),INDIRECT("_"&amp;_xlfn.XLOOKUP(BD$2,WatchbillMONTHLY!$A$88:$U$88,OFFSET(WatchbillMONTHLY!$A$88:$U$88,1,2))))=$A21,_xlfn.XLOOKUP(BD$2,WatchbillMONTHLY!$A$88:$U$88,OFFSET(WatchbillMONTHLY!$A$88:$U$88,1,2)),FALSE),TRUE,FALSE)),
FALSE),FALSE)</f>
        <v>0</v>
      </c>
      <c r="BE21" s="209" t="b" cm="1">
        <f t="array" aca="1" ref="BE21" ca="1">IF(AND($A21 &gt; 0, X21 &gt; 0,BE$2&lt;MiscFormulas!$A$5+1),
_xlfn.IFNA(
_xlfn.IFNA(
_xlfn.IFNA(
_xlfn.IFNA(
_xlfn.IFNA(
_xlfn.IFNA(
IF(_xlfn.XLOOKUP(BE$2,WatchbillMONTHLY!$A$3:$U$3,OFFSET(WatchbillMONTHLY!$A$3:$U$3,1,2))=IF(_xlfn.XLOOKUP($A21,INDIRECT("_"&amp;_xlfn.XLOOKUP(BE$2,WatchbillMONTHLY!$A$3:$U$3,OFFSET(WatchbillMONTHLY!$A$3:$U$3,1,2))),INDIRECT("_"&amp;_xlfn.XLOOKUP(BE$2,WatchbillMONTHLY!$A$3:$U$3,OFFSET(WatchbillMONTHLY!$A$3:$U$3,1,2))))=$A21,_xlfn.XLOOKUP(BE$2,WatchbillMONTHLY!$A$3:$U$3,OFFSET(WatchbillMONTHLY!$A$3:$U$3,1,2)),FALSE),TRUE,FALSE),
IF(_xlfn.XLOOKUP(BE$2,WatchbillMONTHLY!$A$20:$U$20,OFFSET(WatchbillMONTHLY!$A$20:$U$20,1,2))=IF(_xlfn.XLOOKUP($A21,INDIRECT("_"&amp;_xlfn.XLOOKUP(BE$2,WatchbillMONTHLY!$A$20:$U$20,OFFSET(WatchbillMONTHLY!$A$20:$U$20,1,2))),INDIRECT("_"&amp;_xlfn.XLOOKUP(BE$2,WatchbillMONTHLY!$A$20:$U$20,OFFSET(WatchbillMONTHLY!$A$20:$U$20,1,2))))=$A21,_xlfn.XLOOKUP(BE$2,WatchbillMONTHLY!$A$20:$U$20,OFFSET(WatchbillMONTHLY!$A$20:$U$20,1,2)),FALSE),TRUE,FALSE)),
IF(_xlfn.XLOOKUP(BE$2,WatchbillMONTHLY!$A$37:$U$37,OFFSET(WatchbillMONTHLY!$A$37:$U$37,1,2))=IF(_xlfn.XLOOKUP($A21,INDIRECT("_"&amp;_xlfn.XLOOKUP(BE$2,WatchbillMONTHLY!$A$37:$U$37,OFFSET(WatchbillMONTHLY!$A$37:$U$37,1,2))),INDIRECT("_"&amp;_xlfn.XLOOKUP(BE$2,WatchbillMONTHLY!$A$37:$U$37,OFFSET(WatchbillMONTHLY!$A$37:$U$37,1,2))))=$A21,_xlfn.XLOOKUP(BE$2,WatchbillMONTHLY!$A$37:$U$37,OFFSET(WatchbillMONTHLY!$A$37:$U$37,1,2)),FALSE),TRUE,FALSE)),
IF(_xlfn.XLOOKUP(BE$2,WatchbillMONTHLY!$A$54:$U$54,OFFSET(WatchbillMONTHLY!$A$54:$U$54,1,2))=IF(_xlfn.XLOOKUP($A21,INDIRECT("_"&amp;_xlfn.XLOOKUP(BE$2,WatchbillMONTHLY!$A$54:$U$54,OFFSET(WatchbillMONTHLY!$A$54:$U$54,1,2))),INDIRECT("_"&amp;_xlfn.XLOOKUP(BE$2,WatchbillMONTHLY!$A$54:$U$54,OFFSET(WatchbillMONTHLY!$A$54:$U$54,1,2))))=$A21,_xlfn.XLOOKUP(BE$2,WatchbillMONTHLY!$A$54:$U$54,OFFSET(WatchbillMONTHLY!$A$54:$U$54,1,2)),FALSE),TRUE,FALSE)),
IF(_xlfn.XLOOKUP(BE$2,WatchbillMONTHLY!$A$71:$U$71,OFFSET(WatchbillMONTHLY!$A$71:$U$71,1,2))=IF(_xlfn.XLOOKUP($A21,INDIRECT("_"&amp;_xlfn.XLOOKUP(BE$2,WatchbillMONTHLY!$A$71:$U$71,OFFSET(WatchbillMONTHLY!$A$71:$U$71,1,2))),INDIRECT("_"&amp;_xlfn.XLOOKUP(BE$2,WatchbillMONTHLY!$A$71:$U$71,OFFSET(WatchbillMONTHLY!$A$71:$U$71,1,2))))=$A21,_xlfn.XLOOKUP(BE$2,WatchbillMONTHLY!$A$71:$U$71,OFFSET(WatchbillMONTHLY!$A$71:$U$71,1,2)),FALSE),TRUE,FALSE)),
IF(_xlfn.XLOOKUP(BE$2,WatchbillMONTHLY!$A$88:$U$88,OFFSET(WatchbillMONTHLY!$A$88:$U$88,1,2))=IF(_xlfn.XLOOKUP($A21,INDIRECT("_"&amp;_xlfn.XLOOKUP(BE$2,WatchbillMONTHLY!$A$88:$U$88,OFFSET(WatchbillMONTHLY!$A$88:$U$88,1,2))),INDIRECT("_"&amp;_xlfn.XLOOKUP(BE$2,WatchbillMONTHLY!$A$88:$U$88,OFFSET(WatchbillMONTHLY!$A$88:$U$88,1,2))))=$A21,_xlfn.XLOOKUP(BE$2,WatchbillMONTHLY!$A$88:$U$88,OFFSET(WatchbillMONTHLY!$A$88:$U$88,1,2)),FALSE),TRUE,FALSE)),
FALSE),FALSE)</f>
        <v>0</v>
      </c>
      <c r="BF21" s="209" t="b" cm="1">
        <f t="array" aca="1" ref="BF21" ca="1">IF(AND($A21 &gt; 0, Y21 &gt; 0,BF$2&lt;MiscFormulas!$A$5+1),
_xlfn.IFNA(
_xlfn.IFNA(
_xlfn.IFNA(
_xlfn.IFNA(
_xlfn.IFNA(
_xlfn.IFNA(
IF(_xlfn.XLOOKUP(BF$2,WatchbillMONTHLY!$A$3:$U$3,OFFSET(WatchbillMONTHLY!$A$3:$U$3,1,2))=IF(_xlfn.XLOOKUP($A21,INDIRECT("_"&amp;_xlfn.XLOOKUP(BF$2,WatchbillMONTHLY!$A$3:$U$3,OFFSET(WatchbillMONTHLY!$A$3:$U$3,1,2))),INDIRECT("_"&amp;_xlfn.XLOOKUP(BF$2,WatchbillMONTHLY!$A$3:$U$3,OFFSET(WatchbillMONTHLY!$A$3:$U$3,1,2))))=$A21,_xlfn.XLOOKUP(BF$2,WatchbillMONTHLY!$A$3:$U$3,OFFSET(WatchbillMONTHLY!$A$3:$U$3,1,2)),FALSE),TRUE,FALSE),
IF(_xlfn.XLOOKUP(BF$2,WatchbillMONTHLY!$A$20:$U$20,OFFSET(WatchbillMONTHLY!$A$20:$U$20,1,2))=IF(_xlfn.XLOOKUP($A21,INDIRECT("_"&amp;_xlfn.XLOOKUP(BF$2,WatchbillMONTHLY!$A$20:$U$20,OFFSET(WatchbillMONTHLY!$A$20:$U$20,1,2))),INDIRECT("_"&amp;_xlfn.XLOOKUP(BF$2,WatchbillMONTHLY!$A$20:$U$20,OFFSET(WatchbillMONTHLY!$A$20:$U$20,1,2))))=$A21,_xlfn.XLOOKUP(BF$2,WatchbillMONTHLY!$A$20:$U$20,OFFSET(WatchbillMONTHLY!$A$20:$U$20,1,2)),FALSE),TRUE,FALSE)),
IF(_xlfn.XLOOKUP(BF$2,WatchbillMONTHLY!$A$37:$U$37,OFFSET(WatchbillMONTHLY!$A$37:$U$37,1,2))=IF(_xlfn.XLOOKUP($A21,INDIRECT("_"&amp;_xlfn.XLOOKUP(BF$2,WatchbillMONTHLY!$A$37:$U$37,OFFSET(WatchbillMONTHLY!$A$37:$U$37,1,2))),INDIRECT("_"&amp;_xlfn.XLOOKUP(BF$2,WatchbillMONTHLY!$A$37:$U$37,OFFSET(WatchbillMONTHLY!$A$37:$U$37,1,2))))=$A21,_xlfn.XLOOKUP(BF$2,WatchbillMONTHLY!$A$37:$U$37,OFFSET(WatchbillMONTHLY!$A$37:$U$37,1,2)),FALSE),TRUE,FALSE)),
IF(_xlfn.XLOOKUP(BF$2,WatchbillMONTHLY!$A$54:$U$54,OFFSET(WatchbillMONTHLY!$A$54:$U$54,1,2))=IF(_xlfn.XLOOKUP($A21,INDIRECT("_"&amp;_xlfn.XLOOKUP(BF$2,WatchbillMONTHLY!$A$54:$U$54,OFFSET(WatchbillMONTHLY!$A$54:$U$54,1,2))),INDIRECT("_"&amp;_xlfn.XLOOKUP(BF$2,WatchbillMONTHLY!$A$54:$U$54,OFFSET(WatchbillMONTHLY!$A$54:$U$54,1,2))))=$A21,_xlfn.XLOOKUP(BF$2,WatchbillMONTHLY!$A$54:$U$54,OFFSET(WatchbillMONTHLY!$A$54:$U$54,1,2)),FALSE),TRUE,FALSE)),
IF(_xlfn.XLOOKUP(BF$2,WatchbillMONTHLY!$A$71:$U$71,OFFSET(WatchbillMONTHLY!$A$71:$U$71,1,2))=IF(_xlfn.XLOOKUP($A21,INDIRECT("_"&amp;_xlfn.XLOOKUP(BF$2,WatchbillMONTHLY!$A$71:$U$71,OFFSET(WatchbillMONTHLY!$A$71:$U$71,1,2))),INDIRECT("_"&amp;_xlfn.XLOOKUP(BF$2,WatchbillMONTHLY!$A$71:$U$71,OFFSET(WatchbillMONTHLY!$A$71:$U$71,1,2))))=$A21,_xlfn.XLOOKUP(BF$2,WatchbillMONTHLY!$A$71:$U$71,OFFSET(WatchbillMONTHLY!$A$71:$U$71,1,2)),FALSE),TRUE,FALSE)),
IF(_xlfn.XLOOKUP(BF$2,WatchbillMONTHLY!$A$88:$U$88,OFFSET(WatchbillMONTHLY!$A$88:$U$88,1,2))=IF(_xlfn.XLOOKUP($A21,INDIRECT("_"&amp;_xlfn.XLOOKUP(BF$2,WatchbillMONTHLY!$A$88:$U$88,OFFSET(WatchbillMONTHLY!$A$88:$U$88,1,2))),INDIRECT("_"&amp;_xlfn.XLOOKUP(BF$2,WatchbillMONTHLY!$A$88:$U$88,OFFSET(WatchbillMONTHLY!$A$88:$U$88,1,2))))=$A21,_xlfn.XLOOKUP(BF$2,WatchbillMONTHLY!$A$88:$U$88,OFFSET(WatchbillMONTHLY!$A$88:$U$88,1,2)),FALSE),TRUE,FALSE)),
FALSE),FALSE)</f>
        <v>0</v>
      </c>
      <c r="BG21" s="209" t="b" cm="1">
        <f t="array" aca="1" ref="BG21" ca="1">IF(AND($A21 &gt; 0, Z21 &gt; 0,BG$2&lt;MiscFormulas!$A$5+1),
_xlfn.IFNA(
_xlfn.IFNA(
_xlfn.IFNA(
_xlfn.IFNA(
_xlfn.IFNA(
_xlfn.IFNA(
IF(_xlfn.XLOOKUP(BG$2,WatchbillMONTHLY!$A$3:$U$3,OFFSET(WatchbillMONTHLY!$A$3:$U$3,1,2))=IF(_xlfn.XLOOKUP($A21,INDIRECT("_"&amp;_xlfn.XLOOKUP(BG$2,WatchbillMONTHLY!$A$3:$U$3,OFFSET(WatchbillMONTHLY!$A$3:$U$3,1,2))),INDIRECT("_"&amp;_xlfn.XLOOKUP(BG$2,WatchbillMONTHLY!$A$3:$U$3,OFFSET(WatchbillMONTHLY!$A$3:$U$3,1,2))))=$A21,_xlfn.XLOOKUP(BG$2,WatchbillMONTHLY!$A$3:$U$3,OFFSET(WatchbillMONTHLY!$A$3:$U$3,1,2)),FALSE),TRUE,FALSE),
IF(_xlfn.XLOOKUP(BG$2,WatchbillMONTHLY!$A$20:$U$20,OFFSET(WatchbillMONTHLY!$A$20:$U$20,1,2))=IF(_xlfn.XLOOKUP($A21,INDIRECT("_"&amp;_xlfn.XLOOKUP(BG$2,WatchbillMONTHLY!$A$20:$U$20,OFFSET(WatchbillMONTHLY!$A$20:$U$20,1,2))),INDIRECT("_"&amp;_xlfn.XLOOKUP(BG$2,WatchbillMONTHLY!$A$20:$U$20,OFFSET(WatchbillMONTHLY!$A$20:$U$20,1,2))))=$A21,_xlfn.XLOOKUP(BG$2,WatchbillMONTHLY!$A$20:$U$20,OFFSET(WatchbillMONTHLY!$A$20:$U$20,1,2)),FALSE),TRUE,FALSE)),
IF(_xlfn.XLOOKUP(BG$2,WatchbillMONTHLY!$A$37:$U$37,OFFSET(WatchbillMONTHLY!$A$37:$U$37,1,2))=IF(_xlfn.XLOOKUP($A21,INDIRECT("_"&amp;_xlfn.XLOOKUP(BG$2,WatchbillMONTHLY!$A$37:$U$37,OFFSET(WatchbillMONTHLY!$A$37:$U$37,1,2))),INDIRECT("_"&amp;_xlfn.XLOOKUP(BG$2,WatchbillMONTHLY!$A$37:$U$37,OFFSET(WatchbillMONTHLY!$A$37:$U$37,1,2))))=$A21,_xlfn.XLOOKUP(BG$2,WatchbillMONTHLY!$A$37:$U$37,OFFSET(WatchbillMONTHLY!$A$37:$U$37,1,2)),FALSE),TRUE,FALSE)),
IF(_xlfn.XLOOKUP(BG$2,WatchbillMONTHLY!$A$54:$U$54,OFFSET(WatchbillMONTHLY!$A$54:$U$54,1,2))=IF(_xlfn.XLOOKUP($A21,INDIRECT("_"&amp;_xlfn.XLOOKUP(BG$2,WatchbillMONTHLY!$A$54:$U$54,OFFSET(WatchbillMONTHLY!$A$54:$U$54,1,2))),INDIRECT("_"&amp;_xlfn.XLOOKUP(BG$2,WatchbillMONTHLY!$A$54:$U$54,OFFSET(WatchbillMONTHLY!$A$54:$U$54,1,2))))=$A21,_xlfn.XLOOKUP(BG$2,WatchbillMONTHLY!$A$54:$U$54,OFFSET(WatchbillMONTHLY!$A$54:$U$54,1,2)),FALSE),TRUE,FALSE)),
IF(_xlfn.XLOOKUP(BG$2,WatchbillMONTHLY!$A$71:$U$71,OFFSET(WatchbillMONTHLY!$A$71:$U$71,1,2))=IF(_xlfn.XLOOKUP($A21,INDIRECT("_"&amp;_xlfn.XLOOKUP(BG$2,WatchbillMONTHLY!$A$71:$U$71,OFFSET(WatchbillMONTHLY!$A$71:$U$71,1,2))),INDIRECT("_"&amp;_xlfn.XLOOKUP(BG$2,WatchbillMONTHLY!$A$71:$U$71,OFFSET(WatchbillMONTHLY!$A$71:$U$71,1,2))))=$A21,_xlfn.XLOOKUP(BG$2,WatchbillMONTHLY!$A$71:$U$71,OFFSET(WatchbillMONTHLY!$A$71:$U$71,1,2)),FALSE),TRUE,FALSE)),
IF(_xlfn.XLOOKUP(BG$2,WatchbillMONTHLY!$A$88:$U$88,OFFSET(WatchbillMONTHLY!$A$88:$U$88,1,2))=IF(_xlfn.XLOOKUP($A21,INDIRECT("_"&amp;_xlfn.XLOOKUP(BG$2,WatchbillMONTHLY!$A$88:$U$88,OFFSET(WatchbillMONTHLY!$A$88:$U$88,1,2))),INDIRECT("_"&amp;_xlfn.XLOOKUP(BG$2,WatchbillMONTHLY!$A$88:$U$88,OFFSET(WatchbillMONTHLY!$A$88:$U$88,1,2))))=$A21,_xlfn.XLOOKUP(BG$2,WatchbillMONTHLY!$A$88:$U$88,OFFSET(WatchbillMONTHLY!$A$88:$U$88,1,2)),FALSE),TRUE,FALSE)),
FALSE),FALSE)</f>
        <v>0</v>
      </c>
      <c r="BH21" s="209" t="b" cm="1">
        <f t="array" aca="1" ref="BH21" ca="1">IF(AND($A21 &gt; 0, AA21 &gt; 0,BH$2&lt;MiscFormulas!$A$5+1),
_xlfn.IFNA(
_xlfn.IFNA(
_xlfn.IFNA(
_xlfn.IFNA(
_xlfn.IFNA(
_xlfn.IFNA(
IF(_xlfn.XLOOKUP(BH$2,WatchbillMONTHLY!$A$3:$U$3,OFFSET(WatchbillMONTHLY!$A$3:$U$3,1,2))=IF(_xlfn.XLOOKUP($A21,INDIRECT("_"&amp;_xlfn.XLOOKUP(BH$2,WatchbillMONTHLY!$A$3:$U$3,OFFSET(WatchbillMONTHLY!$A$3:$U$3,1,2))),INDIRECT("_"&amp;_xlfn.XLOOKUP(BH$2,WatchbillMONTHLY!$A$3:$U$3,OFFSET(WatchbillMONTHLY!$A$3:$U$3,1,2))))=$A21,_xlfn.XLOOKUP(BH$2,WatchbillMONTHLY!$A$3:$U$3,OFFSET(WatchbillMONTHLY!$A$3:$U$3,1,2)),FALSE),TRUE,FALSE),
IF(_xlfn.XLOOKUP(BH$2,WatchbillMONTHLY!$A$20:$U$20,OFFSET(WatchbillMONTHLY!$A$20:$U$20,1,2))=IF(_xlfn.XLOOKUP($A21,INDIRECT("_"&amp;_xlfn.XLOOKUP(BH$2,WatchbillMONTHLY!$A$20:$U$20,OFFSET(WatchbillMONTHLY!$A$20:$U$20,1,2))),INDIRECT("_"&amp;_xlfn.XLOOKUP(BH$2,WatchbillMONTHLY!$A$20:$U$20,OFFSET(WatchbillMONTHLY!$A$20:$U$20,1,2))))=$A21,_xlfn.XLOOKUP(BH$2,WatchbillMONTHLY!$A$20:$U$20,OFFSET(WatchbillMONTHLY!$A$20:$U$20,1,2)),FALSE),TRUE,FALSE)),
IF(_xlfn.XLOOKUP(BH$2,WatchbillMONTHLY!$A$37:$U$37,OFFSET(WatchbillMONTHLY!$A$37:$U$37,1,2))=IF(_xlfn.XLOOKUP($A21,INDIRECT("_"&amp;_xlfn.XLOOKUP(BH$2,WatchbillMONTHLY!$A$37:$U$37,OFFSET(WatchbillMONTHLY!$A$37:$U$37,1,2))),INDIRECT("_"&amp;_xlfn.XLOOKUP(BH$2,WatchbillMONTHLY!$A$37:$U$37,OFFSET(WatchbillMONTHLY!$A$37:$U$37,1,2))))=$A21,_xlfn.XLOOKUP(BH$2,WatchbillMONTHLY!$A$37:$U$37,OFFSET(WatchbillMONTHLY!$A$37:$U$37,1,2)),FALSE),TRUE,FALSE)),
IF(_xlfn.XLOOKUP(BH$2,WatchbillMONTHLY!$A$54:$U$54,OFFSET(WatchbillMONTHLY!$A$54:$U$54,1,2))=IF(_xlfn.XLOOKUP($A21,INDIRECT("_"&amp;_xlfn.XLOOKUP(BH$2,WatchbillMONTHLY!$A$54:$U$54,OFFSET(WatchbillMONTHLY!$A$54:$U$54,1,2))),INDIRECT("_"&amp;_xlfn.XLOOKUP(BH$2,WatchbillMONTHLY!$A$54:$U$54,OFFSET(WatchbillMONTHLY!$A$54:$U$54,1,2))))=$A21,_xlfn.XLOOKUP(BH$2,WatchbillMONTHLY!$A$54:$U$54,OFFSET(WatchbillMONTHLY!$A$54:$U$54,1,2)),FALSE),TRUE,FALSE)),
IF(_xlfn.XLOOKUP(BH$2,WatchbillMONTHLY!$A$71:$U$71,OFFSET(WatchbillMONTHLY!$A$71:$U$71,1,2))=IF(_xlfn.XLOOKUP($A21,INDIRECT("_"&amp;_xlfn.XLOOKUP(BH$2,WatchbillMONTHLY!$A$71:$U$71,OFFSET(WatchbillMONTHLY!$A$71:$U$71,1,2))),INDIRECT("_"&amp;_xlfn.XLOOKUP(BH$2,WatchbillMONTHLY!$A$71:$U$71,OFFSET(WatchbillMONTHLY!$A$71:$U$71,1,2))))=$A21,_xlfn.XLOOKUP(BH$2,WatchbillMONTHLY!$A$71:$U$71,OFFSET(WatchbillMONTHLY!$A$71:$U$71,1,2)),FALSE),TRUE,FALSE)),
IF(_xlfn.XLOOKUP(BH$2,WatchbillMONTHLY!$A$88:$U$88,OFFSET(WatchbillMONTHLY!$A$88:$U$88,1,2))=IF(_xlfn.XLOOKUP($A21,INDIRECT("_"&amp;_xlfn.XLOOKUP(BH$2,WatchbillMONTHLY!$A$88:$U$88,OFFSET(WatchbillMONTHLY!$A$88:$U$88,1,2))),INDIRECT("_"&amp;_xlfn.XLOOKUP(BH$2,WatchbillMONTHLY!$A$88:$U$88,OFFSET(WatchbillMONTHLY!$A$88:$U$88,1,2))))=$A21,_xlfn.XLOOKUP(BH$2,WatchbillMONTHLY!$A$88:$U$88,OFFSET(WatchbillMONTHLY!$A$88:$U$88,1,2)),FALSE),TRUE,FALSE)),
FALSE),FALSE)</f>
        <v>0</v>
      </c>
      <c r="BI21" s="209" t="b" cm="1">
        <f t="array" aca="1" ref="BI21" ca="1">IF(AND($A21 &gt; 0, AB21 &gt; 0,BI$2&lt;MiscFormulas!$A$5+1),
_xlfn.IFNA(
_xlfn.IFNA(
_xlfn.IFNA(
_xlfn.IFNA(
_xlfn.IFNA(
_xlfn.IFNA(
IF(_xlfn.XLOOKUP(BI$2,WatchbillMONTHLY!$A$3:$U$3,OFFSET(WatchbillMONTHLY!$A$3:$U$3,1,2))=IF(_xlfn.XLOOKUP($A21,INDIRECT("_"&amp;_xlfn.XLOOKUP(BI$2,WatchbillMONTHLY!$A$3:$U$3,OFFSET(WatchbillMONTHLY!$A$3:$U$3,1,2))),INDIRECT("_"&amp;_xlfn.XLOOKUP(BI$2,WatchbillMONTHLY!$A$3:$U$3,OFFSET(WatchbillMONTHLY!$A$3:$U$3,1,2))))=$A21,_xlfn.XLOOKUP(BI$2,WatchbillMONTHLY!$A$3:$U$3,OFFSET(WatchbillMONTHLY!$A$3:$U$3,1,2)),FALSE),TRUE,FALSE),
IF(_xlfn.XLOOKUP(BI$2,WatchbillMONTHLY!$A$20:$U$20,OFFSET(WatchbillMONTHLY!$A$20:$U$20,1,2))=IF(_xlfn.XLOOKUP($A21,INDIRECT("_"&amp;_xlfn.XLOOKUP(BI$2,WatchbillMONTHLY!$A$20:$U$20,OFFSET(WatchbillMONTHLY!$A$20:$U$20,1,2))),INDIRECT("_"&amp;_xlfn.XLOOKUP(BI$2,WatchbillMONTHLY!$A$20:$U$20,OFFSET(WatchbillMONTHLY!$A$20:$U$20,1,2))))=$A21,_xlfn.XLOOKUP(BI$2,WatchbillMONTHLY!$A$20:$U$20,OFFSET(WatchbillMONTHLY!$A$20:$U$20,1,2)),FALSE),TRUE,FALSE)),
IF(_xlfn.XLOOKUP(BI$2,WatchbillMONTHLY!$A$37:$U$37,OFFSET(WatchbillMONTHLY!$A$37:$U$37,1,2))=IF(_xlfn.XLOOKUP($A21,INDIRECT("_"&amp;_xlfn.XLOOKUP(BI$2,WatchbillMONTHLY!$A$37:$U$37,OFFSET(WatchbillMONTHLY!$A$37:$U$37,1,2))),INDIRECT("_"&amp;_xlfn.XLOOKUP(BI$2,WatchbillMONTHLY!$A$37:$U$37,OFFSET(WatchbillMONTHLY!$A$37:$U$37,1,2))))=$A21,_xlfn.XLOOKUP(BI$2,WatchbillMONTHLY!$A$37:$U$37,OFFSET(WatchbillMONTHLY!$A$37:$U$37,1,2)),FALSE),TRUE,FALSE)),
IF(_xlfn.XLOOKUP(BI$2,WatchbillMONTHLY!$A$54:$U$54,OFFSET(WatchbillMONTHLY!$A$54:$U$54,1,2))=IF(_xlfn.XLOOKUP($A21,INDIRECT("_"&amp;_xlfn.XLOOKUP(BI$2,WatchbillMONTHLY!$A$54:$U$54,OFFSET(WatchbillMONTHLY!$A$54:$U$54,1,2))),INDIRECT("_"&amp;_xlfn.XLOOKUP(BI$2,WatchbillMONTHLY!$A$54:$U$54,OFFSET(WatchbillMONTHLY!$A$54:$U$54,1,2))))=$A21,_xlfn.XLOOKUP(BI$2,WatchbillMONTHLY!$A$54:$U$54,OFFSET(WatchbillMONTHLY!$A$54:$U$54,1,2)),FALSE),TRUE,FALSE)),
IF(_xlfn.XLOOKUP(BI$2,WatchbillMONTHLY!$A$71:$U$71,OFFSET(WatchbillMONTHLY!$A$71:$U$71,1,2))=IF(_xlfn.XLOOKUP($A21,INDIRECT("_"&amp;_xlfn.XLOOKUP(BI$2,WatchbillMONTHLY!$A$71:$U$71,OFFSET(WatchbillMONTHLY!$A$71:$U$71,1,2))),INDIRECT("_"&amp;_xlfn.XLOOKUP(BI$2,WatchbillMONTHLY!$A$71:$U$71,OFFSET(WatchbillMONTHLY!$A$71:$U$71,1,2))))=$A21,_xlfn.XLOOKUP(BI$2,WatchbillMONTHLY!$A$71:$U$71,OFFSET(WatchbillMONTHLY!$A$71:$U$71,1,2)),FALSE),TRUE,FALSE)),
IF(_xlfn.XLOOKUP(BI$2,WatchbillMONTHLY!$A$88:$U$88,OFFSET(WatchbillMONTHLY!$A$88:$U$88,1,2))=IF(_xlfn.XLOOKUP($A21,INDIRECT("_"&amp;_xlfn.XLOOKUP(BI$2,WatchbillMONTHLY!$A$88:$U$88,OFFSET(WatchbillMONTHLY!$A$88:$U$88,1,2))),INDIRECT("_"&amp;_xlfn.XLOOKUP(BI$2,WatchbillMONTHLY!$A$88:$U$88,OFFSET(WatchbillMONTHLY!$A$88:$U$88,1,2))))=$A21,_xlfn.XLOOKUP(BI$2,WatchbillMONTHLY!$A$88:$U$88,OFFSET(WatchbillMONTHLY!$A$88:$U$88,1,2)),FALSE),TRUE,FALSE)),
FALSE),FALSE)</f>
        <v>0</v>
      </c>
      <c r="BJ21" s="209" t="b" cm="1">
        <f t="array" aca="1" ref="BJ21" ca="1">IF(AND($A21 &gt; 0, AC21 &gt; 0,BJ$2&lt;MiscFormulas!$A$5+1),
_xlfn.IFNA(
_xlfn.IFNA(
_xlfn.IFNA(
_xlfn.IFNA(
_xlfn.IFNA(
_xlfn.IFNA(
IF(_xlfn.XLOOKUP(BJ$2,WatchbillMONTHLY!$A$3:$U$3,OFFSET(WatchbillMONTHLY!$A$3:$U$3,1,2))=IF(_xlfn.XLOOKUP($A21,INDIRECT("_"&amp;_xlfn.XLOOKUP(BJ$2,WatchbillMONTHLY!$A$3:$U$3,OFFSET(WatchbillMONTHLY!$A$3:$U$3,1,2))),INDIRECT("_"&amp;_xlfn.XLOOKUP(BJ$2,WatchbillMONTHLY!$A$3:$U$3,OFFSET(WatchbillMONTHLY!$A$3:$U$3,1,2))))=$A21,_xlfn.XLOOKUP(BJ$2,WatchbillMONTHLY!$A$3:$U$3,OFFSET(WatchbillMONTHLY!$A$3:$U$3,1,2)),FALSE),TRUE,FALSE),
IF(_xlfn.XLOOKUP(BJ$2,WatchbillMONTHLY!$A$20:$U$20,OFFSET(WatchbillMONTHLY!$A$20:$U$20,1,2))=IF(_xlfn.XLOOKUP($A21,INDIRECT("_"&amp;_xlfn.XLOOKUP(BJ$2,WatchbillMONTHLY!$A$20:$U$20,OFFSET(WatchbillMONTHLY!$A$20:$U$20,1,2))),INDIRECT("_"&amp;_xlfn.XLOOKUP(BJ$2,WatchbillMONTHLY!$A$20:$U$20,OFFSET(WatchbillMONTHLY!$A$20:$U$20,1,2))))=$A21,_xlfn.XLOOKUP(BJ$2,WatchbillMONTHLY!$A$20:$U$20,OFFSET(WatchbillMONTHLY!$A$20:$U$20,1,2)),FALSE),TRUE,FALSE)),
IF(_xlfn.XLOOKUP(BJ$2,WatchbillMONTHLY!$A$37:$U$37,OFFSET(WatchbillMONTHLY!$A$37:$U$37,1,2))=IF(_xlfn.XLOOKUP($A21,INDIRECT("_"&amp;_xlfn.XLOOKUP(BJ$2,WatchbillMONTHLY!$A$37:$U$37,OFFSET(WatchbillMONTHLY!$A$37:$U$37,1,2))),INDIRECT("_"&amp;_xlfn.XLOOKUP(BJ$2,WatchbillMONTHLY!$A$37:$U$37,OFFSET(WatchbillMONTHLY!$A$37:$U$37,1,2))))=$A21,_xlfn.XLOOKUP(BJ$2,WatchbillMONTHLY!$A$37:$U$37,OFFSET(WatchbillMONTHLY!$A$37:$U$37,1,2)),FALSE),TRUE,FALSE)),
IF(_xlfn.XLOOKUP(BJ$2,WatchbillMONTHLY!$A$54:$U$54,OFFSET(WatchbillMONTHLY!$A$54:$U$54,1,2))=IF(_xlfn.XLOOKUP($A21,INDIRECT("_"&amp;_xlfn.XLOOKUP(BJ$2,WatchbillMONTHLY!$A$54:$U$54,OFFSET(WatchbillMONTHLY!$A$54:$U$54,1,2))),INDIRECT("_"&amp;_xlfn.XLOOKUP(BJ$2,WatchbillMONTHLY!$A$54:$U$54,OFFSET(WatchbillMONTHLY!$A$54:$U$54,1,2))))=$A21,_xlfn.XLOOKUP(BJ$2,WatchbillMONTHLY!$A$54:$U$54,OFFSET(WatchbillMONTHLY!$A$54:$U$54,1,2)),FALSE),TRUE,FALSE)),
IF(_xlfn.XLOOKUP(BJ$2,WatchbillMONTHLY!$A$71:$U$71,OFFSET(WatchbillMONTHLY!$A$71:$U$71,1,2))=IF(_xlfn.XLOOKUP($A21,INDIRECT("_"&amp;_xlfn.XLOOKUP(BJ$2,WatchbillMONTHLY!$A$71:$U$71,OFFSET(WatchbillMONTHLY!$A$71:$U$71,1,2))),INDIRECT("_"&amp;_xlfn.XLOOKUP(BJ$2,WatchbillMONTHLY!$A$71:$U$71,OFFSET(WatchbillMONTHLY!$A$71:$U$71,1,2))))=$A21,_xlfn.XLOOKUP(BJ$2,WatchbillMONTHLY!$A$71:$U$71,OFFSET(WatchbillMONTHLY!$A$71:$U$71,1,2)),FALSE),TRUE,FALSE)),
IF(_xlfn.XLOOKUP(BJ$2,WatchbillMONTHLY!$A$88:$U$88,OFFSET(WatchbillMONTHLY!$A$88:$U$88,1,2))=IF(_xlfn.XLOOKUP($A21,INDIRECT("_"&amp;_xlfn.XLOOKUP(BJ$2,WatchbillMONTHLY!$A$88:$U$88,OFFSET(WatchbillMONTHLY!$A$88:$U$88,1,2))),INDIRECT("_"&amp;_xlfn.XLOOKUP(BJ$2,WatchbillMONTHLY!$A$88:$U$88,OFFSET(WatchbillMONTHLY!$A$88:$U$88,1,2))))=$A21,_xlfn.XLOOKUP(BJ$2,WatchbillMONTHLY!$A$88:$U$88,OFFSET(WatchbillMONTHLY!$A$88:$U$88,1,2)),FALSE),TRUE,FALSE)),
FALSE),FALSE)</f>
        <v>0</v>
      </c>
      <c r="BK21" s="209" t="b" cm="1">
        <f t="array" aca="1" ref="BK21" ca="1">IF(AND($A21 &gt; 0, AD21 &gt; 0,BK$2&lt;MiscFormulas!$A$5+1),
_xlfn.IFNA(
_xlfn.IFNA(
_xlfn.IFNA(
_xlfn.IFNA(
_xlfn.IFNA(
_xlfn.IFNA(
IF(_xlfn.XLOOKUP(BK$2,WatchbillMONTHLY!$A$3:$U$3,OFFSET(WatchbillMONTHLY!$A$3:$U$3,1,2))=IF(_xlfn.XLOOKUP($A21,INDIRECT("_"&amp;_xlfn.XLOOKUP(BK$2,WatchbillMONTHLY!$A$3:$U$3,OFFSET(WatchbillMONTHLY!$A$3:$U$3,1,2))),INDIRECT("_"&amp;_xlfn.XLOOKUP(BK$2,WatchbillMONTHLY!$A$3:$U$3,OFFSET(WatchbillMONTHLY!$A$3:$U$3,1,2))))=$A21,_xlfn.XLOOKUP(BK$2,WatchbillMONTHLY!$A$3:$U$3,OFFSET(WatchbillMONTHLY!$A$3:$U$3,1,2)),FALSE),TRUE,FALSE),
IF(_xlfn.XLOOKUP(BK$2,WatchbillMONTHLY!$A$20:$U$20,OFFSET(WatchbillMONTHLY!$A$20:$U$20,1,2))=IF(_xlfn.XLOOKUP($A21,INDIRECT("_"&amp;_xlfn.XLOOKUP(BK$2,WatchbillMONTHLY!$A$20:$U$20,OFFSET(WatchbillMONTHLY!$A$20:$U$20,1,2))),INDIRECT("_"&amp;_xlfn.XLOOKUP(BK$2,WatchbillMONTHLY!$A$20:$U$20,OFFSET(WatchbillMONTHLY!$A$20:$U$20,1,2))))=$A21,_xlfn.XLOOKUP(BK$2,WatchbillMONTHLY!$A$20:$U$20,OFFSET(WatchbillMONTHLY!$A$20:$U$20,1,2)),FALSE),TRUE,FALSE)),
IF(_xlfn.XLOOKUP(BK$2,WatchbillMONTHLY!$A$37:$U$37,OFFSET(WatchbillMONTHLY!$A$37:$U$37,1,2))=IF(_xlfn.XLOOKUP($A21,INDIRECT("_"&amp;_xlfn.XLOOKUP(BK$2,WatchbillMONTHLY!$A$37:$U$37,OFFSET(WatchbillMONTHLY!$A$37:$U$37,1,2))),INDIRECT("_"&amp;_xlfn.XLOOKUP(BK$2,WatchbillMONTHLY!$A$37:$U$37,OFFSET(WatchbillMONTHLY!$A$37:$U$37,1,2))))=$A21,_xlfn.XLOOKUP(BK$2,WatchbillMONTHLY!$A$37:$U$37,OFFSET(WatchbillMONTHLY!$A$37:$U$37,1,2)),FALSE),TRUE,FALSE)),
IF(_xlfn.XLOOKUP(BK$2,WatchbillMONTHLY!$A$54:$U$54,OFFSET(WatchbillMONTHLY!$A$54:$U$54,1,2))=IF(_xlfn.XLOOKUP($A21,INDIRECT("_"&amp;_xlfn.XLOOKUP(BK$2,WatchbillMONTHLY!$A$54:$U$54,OFFSET(WatchbillMONTHLY!$A$54:$U$54,1,2))),INDIRECT("_"&amp;_xlfn.XLOOKUP(BK$2,WatchbillMONTHLY!$A$54:$U$54,OFFSET(WatchbillMONTHLY!$A$54:$U$54,1,2))))=$A21,_xlfn.XLOOKUP(BK$2,WatchbillMONTHLY!$A$54:$U$54,OFFSET(WatchbillMONTHLY!$A$54:$U$54,1,2)),FALSE),TRUE,FALSE)),
IF(_xlfn.XLOOKUP(BK$2,WatchbillMONTHLY!$A$71:$U$71,OFFSET(WatchbillMONTHLY!$A$71:$U$71,1,2))=IF(_xlfn.XLOOKUP($A21,INDIRECT("_"&amp;_xlfn.XLOOKUP(BK$2,WatchbillMONTHLY!$A$71:$U$71,OFFSET(WatchbillMONTHLY!$A$71:$U$71,1,2))),INDIRECT("_"&amp;_xlfn.XLOOKUP(BK$2,WatchbillMONTHLY!$A$71:$U$71,OFFSET(WatchbillMONTHLY!$A$71:$U$71,1,2))))=$A21,_xlfn.XLOOKUP(BK$2,WatchbillMONTHLY!$A$71:$U$71,OFFSET(WatchbillMONTHLY!$A$71:$U$71,1,2)),FALSE),TRUE,FALSE)),
IF(_xlfn.XLOOKUP(BK$2,WatchbillMONTHLY!$A$88:$U$88,OFFSET(WatchbillMONTHLY!$A$88:$U$88,1,2))=IF(_xlfn.XLOOKUP($A21,INDIRECT("_"&amp;_xlfn.XLOOKUP(BK$2,WatchbillMONTHLY!$A$88:$U$88,OFFSET(WatchbillMONTHLY!$A$88:$U$88,1,2))),INDIRECT("_"&amp;_xlfn.XLOOKUP(BK$2,WatchbillMONTHLY!$A$88:$U$88,OFFSET(WatchbillMONTHLY!$A$88:$U$88,1,2))))=$A21,_xlfn.XLOOKUP(BK$2,WatchbillMONTHLY!$A$88:$U$88,OFFSET(WatchbillMONTHLY!$A$88:$U$88,1,2)),FALSE),TRUE,FALSE)),
FALSE),FALSE)</f>
        <v>0</v>
      </c>
      <c r="BL21" s="209" t="b" cm="1">
        <f t="array" aca="1" ref="BL21" ca="1">IF(AND($A21 &gt; 0, AE21 &gt; 0,BL$2&lt;MiscFormulas!$A$5+1),
_xlfn.IFNA(
_xlfn.IFNA(
_xlfn.IFNA(
_xlfn.IFNA(
_xlfn.IFNA(
_xlfn.IFNA(
IF(_xlfn.XLOOKUP(BL$2,WatchbillMONTHLY!$A$3:$U$3,OFFSET(WatchbillMONTHLY!$A$3:$U$3,1,2))=IF(_xlfn.XLOOKUP($A21,INDIRECT("_"&amp;_xlfn.XLOOKUP(BL$2,WatchbillMONTHLY!$A$3:$U$3,OFFSET(WatchbillMONTHLY!$A$3:$U$3,1,2))),INDIRECT("_"&amp;_xlfn.XLOOKUP(BL$2,WatchbillMONTHLY!$A$3:$U$3,OFFSET(WatchbillMONTHLY!$A$3:$U$3,1,2))))=$A21,_xlfn.XLOOKUP(BL$2,WatchbillMONTHLY!$A$3:$U$3,OFFSET(WatchbillMONTHLY!$A$3:$U$3,1,2)),FALSE),TRUE,FALSE),
IF(_xlfn.XLOOKUP(BL$2,WatchbillMONTHLY!$A$20:$U$20,OFFSET(WatchbillMONTHLY!$A$20:$U$20,1,2))=IF(_xlfn.XLOOKUP($A21,INDIRECT("_"&amp;_xlfn.XLOOKUP(BL$2,WatchbillMONTHLY!$A$20:$U$20,OFFSET(WatchbillMONTHLY!$A$20:$U$20,1,2))),INDIRECT("_"&amp;_xlfn.XLOOKUP(BL$2,WatchbillMONTHLY!$A$20:$U$20,OFFSET(WatchbillMONTHLY!$A$20:$U$20,1,2))))=$A21,_xlfn.XLOOKUP(BL$2,WatchbillMONTHLY!$A$20:$U$20,OFFSET(WatchbillMONTHLY!$A$20:$U$20,1,2)),FALSE),TRUE,FALSE)),
IF(_xlfn.XLOOKUP(BL$2,WatchbillMONTHLY!$A$37:$U$37,OFFSET(WatchbillMONTHLY!$A$37:$U$37,1,2))=IF(_xlfn.XLOOKUP($A21,INDIRECT("_"&amp;_xlfn.XLOOKUP(BL$2,WatchbillMONTHLY!$A$37:$U$37,OFFSET(WatchbillMONTHLY!$A$37:$U$37,1,2))),INDIRECT("_"&amp;_xlfn.XLOOKUP(BL$2,WatchbillMONTHLY!$A$37:$U$37,OFFSET(WatchbillMONTHLY!$A$37:$U$37,1,2))))=$A21,_xlfn.XLOOKUP(BL$2,WatchbillMONTHLY!$A$37:$U$37,OFFSET(WatchbillMONTHLY!$A$37:$U$37,1,2)),FALSE),TRUE,FALSE)),
IF(_xlfn.XLOOKUP(BL$2,WatchbillMONTHLY!$A$54:$U$54,OFFSET(WatchbillMONTHLY!$A$54:$U$54,1,2))=IF(_xlfn.XLOOKUP($A21,INDIRECT("_"&amp;_xlfn.XLOOKUP(BL$2,WatchbillMONTHLY!$A$54:$U$54,OFFSET(WatchbillMONTHLY!$A$54:$U$54,1,2))),INDIRECT("_"&amp;_xlfn.XLOOKUP(BL$2,WatchbillMONTHLY!$A$54:$U$54,OFFSET(WatchbillMONTHLY!$A$54:$U$54,1,2))))=$A21,_xlfn.XLOOKUP(BL$2,WatchbillMONTHLY!$A$54:$U$54,OFFSET(WatchbillMONTHLY!$A$54:$U$54,1,2)),FALSE),TRUE,FALSE)),
IF(_xlfn.XLOOKUP(BL$2,WatchbillMONTHLY!$A$71:$U$71,OFFSET(WatchbillMONTHLY!$A$71:$U$71,1,2))=IF(_xlfn.XLOOKUP($A21,INDIRECT("_"&amp;_xlfn.XLOOKUP(BL$2,WatchbillMONTHLY!$A$71:$U$71,OFFSET(WatchbillMONTHLY!$A$71:$U$71,1,2))),INDIRECT("_"&amp;_xlfn.XLOOKUP(BL$2,WatchbillMONTHLY!$A$71:$U$71,OFFSET(WatchbillMONTHLY!$A$71:$U$71,1,2))))=$A21,_xlfn.XLOOKUP(BL$2,WatchbillMONTHLY!$A$71:$U$71,OFFSET(WatchbillMONTHLY!$A$71:$U$71,1,2)),FALSE),TRUE,FALSE)),
IF(_xlfn.XLOOKUP(BL$2,WatchbillMONTHLY!$A$88:$U$88,OFFSET(WatchbillMONTHLY!$A$88:$U$88,1,2))=IF(_xlfn.XLOOKUP($A21,INDIRECT("_"&amp;_xlfn.XLOOKUP(BL$2,WatchbillMONTHLY!$A$88:$U$88,OFFSET(WatchbillMONTHLY!$A$88:$U$88,1,2))),INDIRECT("_"&amp;_xlfn.XLOOKUP(BL$2,WatchbillMONTHLY!$A$88:$U$88,OFFSET(WatchbillMONTHLY!$A$88:$U$88,1,2))))=$A21,_xlfn.XLOOKUP(BL$2,WatchbillMONTHLY!$A$88:$U$88,OFFSET(WatchbillMONTHLY!$A$88:$U$88,1,2)),FALSE),TRUE,FALSE)),
FALSE),FALSE)</f>
        <v>0</v>
      </c>
      <c r="BM21" s="209" t="b" cm="1">
        <f t="array" aca="1" ref="BM21" ca="1">IF(AND($A21 &gt; 0, AF21 &gt; 0,BM$2&lt;MiscFormulas!$A$5+1),
_xlfn.IFNA(
_xlfn.IFNA(
_xlfn.IFNA(
_xlfn.IFNA(
_xlfn.IFNA(
_xlfn.IFNA(
IF(_xlfn.XLOOKUP(BM$2,WatchbillMONTHLY!$A$3:$U$3,OFFSET(WatchbillMONTHLY!$A$3:$U$3,1,2))=IF(_xlfn.XLOOKUP($A21,INDIRECT("_"&amp;_xlfn.XLOOKUP(BM$2,WatchbillMONTHLY!$A$3:$U$3,OFFSET(WatchbillMONTHLY!$A$3:$U$3,1,2))),INDIRECT("_"&amp;_xlfn.XLOOKUP(BM$2,WatchbillMONTHLY!$A$3:$U$3,OFFSET(WatchbillMONTHLY!$A$3:$U$3,1,2))))=$A21,_xlfn.XLOOKUP(BM$2,WatchbillMONTHLY!$A$3:$U$3,OFFSET(WatchbillMONTHLY!$A$3:$U$3,1,2)),FALSE),TRUE,FALSE),
IF(_xlfn.XLOOKUP(BM$2,WatchbillMONTHLY!$A$20:$U$20,OFFSET(WatchbillMONTHLY!$A$20:$U$20,1,2))=IF(_xlfn.XLOOKUP($A21,INDIRECT("_"&amp;_xlfn.XLOOKUP(BM$2,WatchbillMONTHLY!$A$20:$U$20,OFFSET(WatchbillMONTHLY!$A$20:$U$20,1,2))),INDIRECT("_"&amp;_xlfn.XLOOKUP(BM$2,WatchbillMONTHLY!$A$20:$U$20,OFFSET(WatchbillMONTHLY!$A$20:$U$20,1,2))))=$A21,_xlfn.XLOOKUP(BM$2,WatchbillMONTHLY!$A$20:$U$20,OFFSET(WatchbillMONTHLY!$A$20:$U$20,1,2)),FALSE),TRUE,FALSE)),
IF(_xlfn.XLOOKUP(BM$2,WatchbillMONTHLY!$A$37:$U$37,OFFSET(WatchbillMONTHLY!$A$37:$U$37,1,2))=IF(_xlfn.XLOOKUP($A21,INDIRECT("_"&amp;_xlfn.XLOOKUP(BM$2,WatchbillMONTHLY!$A$37:$U$37,OFFSET(WatchbillMONTHLY!$A$37:$U$37,1,2))),INDIRECT("_"&amp;_xlfn.XLOOKUP(BM$2,WatchbillMONTHLY!$A$37:$U$37,OFFSET(WatchbillMONTHLY!$A$37:$U$37,1,2))))=$A21,_xlfn.XLOOKUP(BM$2,WatchbillMONTHLY!$A$37:$U$37,OFFSET(WatchbillMONTHLY!$A$37:$U$37,1,2)),FALSE),TRUE,FALSE)),
IF(_xlfn.XLOOKUP(BM$2,WatchbillMONTHLY!$A$54:$U$54,OFFSET(WatchbillMONTHLY!$A$54:$U$54,1,2))=IF(_xlfn.XLOOKUP($A21,INDIRECT("_"&amp;_xlfn.XLOOKUP(BM$2,WatchbillMONTHLY!$A$54:$U$54,OFFSET(WatchbillMONTHLY!$A$54:$U$54,1,2))),INDIRECT("_"&amp;_xlfn.XLOOKUP(BM$2,WatchbillMONTHLY!$A$54:$U$54,OFFSET(WatchbillMONTHLY!$A$54:$U$54,1,2))))=$A21,_xlfn.XLOOKUP(BM$2,WatchbillMONTHLY!$A$54:$U$54,OFFSET(WatchbillMONTHLY!$A$54:$U$54,1,2)),FALSE),TRUE,FALSE)),
IF(_xlfn.XLOOKUP(BM$2,WatchbillMONTHLY!$A$71:$U$71,OFFSET(WatchbillMONTHLY!$A$71:$U$71,1,2))=IF(_xlfn.XLOOKUP($A21,INDIRECT("_"&amp;_xlfn.XLOOKUP(BM$2,WatchbillMONTHLY!$A$71:$U$71,OFFSET(WatchbillMONTHLY!$A$71:$U$71,1,2))),INDIRECT("_"&amp;_xlfn.XLOOKUP(BM$2,WatchbillMONTHLY!$A$71:$U$71,OFFSET(WatchbillMONTHLY!$A$71:$U$71,1,2))))=$A21,_xlfn.XLOOKUP(BM$2,WatchbillMONTHLY!$A$71:$U$71,OFFSET(WatchbillMONTHLY!$A$71:$U$71,1,2)),FALSE),TRUE,FALSE)),
IF(_xlfn.XLOOKUP(BM$2,WatchbillMONTHLY!$A$88:$U$88,OFFSET(WatchbillMONTHLY!$A$88:$U$88,1,2))=IF(_xlfn.XLOOKUP($A21,INDIRECT("_"&amp;_xlfn.XLOOKUP(BM$2,WatchbillMONTHLY!$A$88:$U$88,OFFSET(WatchbillMONTHLY!$A$88:$U$88,1,2))),INDIRECT("_"&amp;_xlfn.XLOOKUP(BM$2,WatchbillMONTHLY!$A$88:$U$88,OFFSET(WatchbillMONTHLY!$A$88:$U$88,1,2))))=$A21,_xlfn.XLOOKUP(BM$2,WatchbillMONTHLY!$A$88:$U$88,OFFSET(WatchbillMONTHLY!$A$88:$U$88,1,2)),FALSE),TRUE,FALSE)),
FALSE),FALSE)</f>
        <v>0</v>
      </c>
      <c r="BN21" s="209" t="b" cm="1">
        <f t="array" aca="1" ref="BN21" ca="1">IF(AND($A21 &gt; 0, AG21 &gt; 0,BN$2&lt;MiscFormulas!$A$5+1),
_xlfn.IFNA(
_xlfn.IFNA(
_xlfn.IFNA(
_xlfn.IFNA(
_xlfn.IFNA(
_xlfn.IFNA(
IF(_xlfn.XLOOKUP(BN$2,WatchbillMONTHLY!$A$3:$U$3,OFFSET(WatchbillMONTHLY!$A$3:$U$3,1,2))=IF(_xlfn.XLOOKUP($A21,INDIRECT("_"&amp;_xlfn.XLOOKUP(BN$2,WatchbillMONTHLY!$A$3:$U$3,OFFSET(WatchbillMONTHLY!$A$3:$U$3,1,2))),INDIRECT("_"&amp;_xlfn.XLOOKUP(BN$2,WatchbillMONTHLY!$A$3:$U$3,OFFSET(WatchbillMONTHLY!$A$3:$U$3,1,2))))=$A21,_xlfn.XLOOKUP(BN$2,WatchbillMONTHLY!$A$3:$U$3,OFFSET(WatchbillMONTHLY!$A$3:$U$3,1,2)),FALSE),TRUE,FALSE),
IF(_xlfn.XLOOKUP(BN$2,WatchbillMONTHLY!$A$20:$U$20,OFFSET(WatchbillMONTHLY!$A$20:$U$20,1,2))=IF(_xlfn.XLOOKUP($A21,INDIRECT("_"&amp;_xlfn.XLOOKUP(BN$2,WatchbillMONTHLY!$A$20:$U$20,OFFSET(WatchbillMONTHLY!$A$20:$U$20,1,2))),INDIRECT("_"&amp;_xlfn.XLOOKUP(BN$2,WatchbillMONTHLY!$A$20:$U$20,OFFSET(WatchbillMONTHLY!$A$20:$U$20,1,2))))=$A21,_xlfn.XLOOKUP(BN$2,WatchbillMONTHLY!$A$20:$U$20,OFFSET(WatchbillMONTHLY!$A$20:$U$20,1,2)),FALSE),TRUE,FALSE)),
IF(_xlfn.XLOOKUP(BN$2,WatchbillMONTHLY!$A$37:$U$37,OFFSET(WatchbillMONTHLY!$A$37:$U$37,1,2))=IF(_xlfn.XLOOKUP($A21,INDIRECT("_"&amp;_xlfn.XLOOKUP(BN$2,WatchbillMONTHLY!$A$37:$U$37,OFFSET(WatchbillMONTHLY!$A$37:$U$37,1,2))),INDIRECT("_"&amp;_xlfn.XLOOKUP(BN$2,WatchbillMONTHLY!$A$37:$U$37,OFFSET(WatchbillMONTHLY!$A$37:$U$37,1,2))))=$A21,_xlfn.XLOOKUP(BN$2,WatchbillMONTHLY!$A$37:$U$37,OFFSET(WatchbillMONTHLY!$A$37:$U$37,1,2)),FALSE),TRUE,FALSE)),
IF(_xlfn.XLOOKUP(BN$2,WatchbillMONTHLY!$A$54:$U$54,OFFSET(WatchbillMONTHLY!$A$54:$U$54,1,2))=IF(_xlfn.XLOOKUP($A21,INDIRECT("_"&amp;_xlfn.XLOOKUP(BN$2,WatchbillMONTHLY!$A$54:$U$54,OFFSET(WatchbillMONTHLY!$A$54:$U$54,1,2))),INDIRECT("_"&amp;_xlfn.XLOOKUP(BN$2,WatchbillMONTHLY!$A$54:$U$54,OFFSET(WatchbillMONTHLY!$A$54:$U$54,1,2))))=$A21,_xlfn.XLOOKUP(BN$2,WatchbillMONTHLY!$A$54:$U$54,OFFSET(WatchbillMONTHLY!$A$54:$U$54,1,2)),FALSE),TRUE,FALSE)),
IF(_xlfn.XLOOKUP(BN$2,WatchbillMONTHLY!$A$71:$U$71,OFFSET(WatchbillMONTHLY!$A$71:$U$71,1,2))=IF(_xlfn.XLOOKUP($A21,INDIRECT("_"&amp;_xlfn.XLOOKUP(BN$2,WatchbillMONTHLY!$A$71:$U$71,OFFSET(WatchbillMONTHLY!$A$71:$U$71,1,2))),INDIRECT("_"&amp;_xlfn.XLOOKUP(BN$2,WatchbillMONTHLY!$A$71:$U$71,OFFSET(WatchbillMONTHLY!$A$71:$U$71,1,2))))=$A21,_xlfn.XLOOKUP(BN$2,WatchbillMONTHLY!$A$71:$U$71,OFFSET(WatchbillMONTHLY!$A$71:$U$71,1,2)),FALSE),TRUE,FALSE)),
IF(_xlfn.XLOOKUP(BN$2,WatchbillMONTHLY!$A$88:$U$88,OFFSET(WatchbillMONTHLY!$A$88:$U$88,1,2))=IF(_xlfn.XLOOKUP($A21,INDIRECT("_"&amp;_xlfn.XLOOKUP(BN$2,WatchbillMONTHLY!$A$88:$U$88,OFFSET(WatchbillMONTHLY!$A$88:$U$88,1,2))),INDIRECT("_"&amp;_xlfn.XLOOKUP(BN$2,WatchbillMONTHLY!$A$88:$U$88,OFFSET(WatchbillMONTHLY!$A$88:$U$88,1,2))))=$A21,_xlfn.XLOOKUP(BN$2,WatchbillMONTHLY!$A$88:$U$88,OFFSET(WatchbillMONTHLY!$A$88:$U$88,1,2)),FALSE),TRUE,FALSE)),
FALSE),FALSE)</f>
        <v>0</v>
      </c>
      <c r="BO21" s="209" t="b" cm="1">
        <f t="array" aca="1" ref="BO21" ca="1">IF(
    AND($A21 &gt; 0, AH21 &gt; 0,BO$2&lt;MiscFormulas!$A$5+1),
    ISNUMBER(
        MATCH($A21,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1" s="210"/>
    </row>
    <row r="22" spans="1:68" x14ac:dyDescent="0.35">
      <c r="A22" t="str">
        <v>EX3 Brittany, K.</v>
      </c>
      <c r="B22" s="214" t="str">
        <v>EX3 Brittany, Kraken</v>
      </c>
      <c r="C22" s="218"/>
      <c r="D22" s="230" t="s">
        <v>266</v>
      </c>
      <c r="E22" s="231"/>
      <c r="F22" s="231"/>
      <c r="G22" s="231"/>
      <c r="H22" s="231"/>
      <c r="I22" s="231"/>
      <c r="J22" s="231" t="s">
        <v>266</v>
      </c>
      <c r="K22" s="231"/>
      <c r="L22" s="231"/>
      <c r="M22" s="231"/>
      <c r="N22" s="231"/>
      <c r="O22" s="231"/>
      <c r="P22" s="231"/>
      <c r="Q22" s="231"/>
      <c r="R22" s="231"/>
      <c r="S22" s="231"/>
      <c r="T22" s="231"/>
      <c r="U22" s="231"/>
      <c r="V22" s="231"/>
      <c r="W22" s="231"/>
      <c r="X22" s="231"/>
      <c r="Y22" s="231"/>
      <c r="Z22" s="231" t="s">
        <v>266</v>
      </c>
      <c r="AA22" s="231"/>
      <c r="AB22" s="231"/>
      <c r="AC22" s="231"/>
      <c r="AD22" s="231"/>
      <c r="AE22" s="231"/>
      <c r="AF22" s="231"/>
      <c r="AG22" s="231"/>
      <c r="AH22" s="179"/>
      <c r="AI22" s="209"/>
      <c r="AJ22" s="209" t="str" cm="1">
        <f t="array" aca="1" ref="AJ22" ca="1">IF(OR(AK22:BN22=TRUE),$A22&amp;" :  ","")&amp;_xlfn.TEXTJOIN(" | ",TRUE,IF(AK22:BN22=TRUE,$AK$2:$BN$2,""))</f>
        <v/>
      </c>
      <c r="AK22" s="209" t="b" cm="1">
        <f t="array" aca="1" ref="AK22" ca="1">IF(AND($A22 &gt; 0, D22 &gt; 0,AK$2&lt;MiscFormulas!$A$5+1),
_xlfn.IFNA(
_xlfn.IFNA(
_xlfn.IFNA(
_xlfn.IFNA(
_xlfn.IFNA(
_xlfn.IFNA(
IF(_xlfn.XLOOKUP(AK$2,WatchbillMONTHLY!$A$3:$U$3,OFFSET(WatchbillMONTHLY!$A$3:$U$3,1,2))=IF(_xlfn.XLOOKUP($A22,INDIRECT("_"&amp;_xlfn.XLOOKUP(AK$2,WatchbillMONTHLY!$A$3:$U$3,OFFSET(WatchbillMONTHLY!$A$3:$U$3,1,2))),INDIRECT("_"&amp;_xlfn.XLOOKUP(AK$2,WatchbillMONTHLY!$A$3:$U$3,OFFSET(WatchbillMONTHLY!$A$3:$U$3,1,2))))=$A22,_xlfn.XLOOKUP(AK$2,WatchbillMONTHLY!$A$3:$U$3,OFFSET(WatchbillMONTHLY!$A$3:$U$3,1,2)),FALSE),TRUE,FALSE),
IF(_xlfn.XLOOKUP(AK$2,WatchbillMONTHLY!$A$20:$U$20,OFFSET(WatchbillMONTHLY!$A$20:$U$20,1,2))=IF(_xlfn.XLOOKUP($A22,INDIRECT("_"&amp;_xlfn.XLOOKUP(AK$2,WatchbillMONTHLY!$A$20:$U$20,OFFSET(WatchbillMONTHLY!$A$20:$U$20,1,2))),INDIRECT("_"&amp;_xlfn.XLOOKUP(AK$2,WatchbillMONTHLY!$A$20:$U$20,OFFSET(WatchbillMONTHLY!$A$20:$U$20,1,2))))=$A22,_xlfn.XLOOKUP(AK$2,WatchbillMONTHLY!$A$20:$U$20,OFFSET(WatchbillMONTHLY!$A$20:$U$20,1,2)),FALSE),TRUE,FALSE)),
IF(_xlfn.XLOOKUP(AK$2,WatchbillMONTHLY!$A$37:$U$37,OFFSET(WatchbillMONTHLY!$A$37:$U$37,1,2))=IF(_xlfn.XLOOKUP($A22,INDIRECT("_"&amp;_xlfn.XLOOKUP(AK$2,WatchbillMONTHLY!$A$37:$U$37,OFFSET(WatchbillMONTHLY!$A$37:$U$37,1,2))),INDIRECT("_"&amp;_xlfn.XLOOKUP(AK$2,WatchbillMONTHLY!$A$37:$U$37,OFFSET(WatchbillMONTHLY!$A$37:$U$37,1,2))))=$A22,_xlfn.XLOOKUP(AK$2,WatchbillMONTHLY!$A$37:$U$37,OFFSET(WatchbillMONTHLY!$A$37:$U$37,1,2)),FALSE),TRUE,FALSE)),
IF(_xlfn.XLOOKUP(AK$2,WatchbillMONTHLY!$A$54:$U$54,OFFSET(WatchbillMONTHLY!$A$54:$U$54,1,2))=IF(_xlfn.XLOOKUP($A22,INDIRECT("_"&amp;_xlfn.XLOOKUP(AK$2,WatchbillMONTHLY!$A$54:$U$54,OFFSET(WatchbillMONTHLY!$A$54:$U$54,1,2))),INDIRECT("_"&amp;_xlfn.XLOOKUP(AK$2,WatchbillMONTHLY!$A$54:$U$54,OFFSET(WatchbillMONTHLY!$A$54:$U$54,1,2))))=$A22,_xlfn.XLOOKUP(AK$2,WatchbillMONTHLY!$A$54:$U$54,OFFSET(WatchbillMONTHLY!$A$54:$U$54,1,2)),FALSE),TRUE,FALSE)),
IF(_xlfn.XLOOKUP(AK$2,WatchbillMONTHLY!$A$71:$U$71,OFFSET(WatchbillMONTHLY!$A$71:$U$71,1,2))=IF(_xlfn.XLOOKUP($A22,INDIRECT("_"&amp;_xlfn.XLOOKUP(AK$2,WatchbillMONTHLY!$A$71:$U$71,OFFSET(WatchbillMONTHLY!$A$71:$U$71,1,2))),INDIRECT("_"&amp;_xlfn.XLOOKUP(AK$2,WatchbillMONTHLY!$A$71:$U$71,OFFSET(WatchbillMONTHLY!$A$71:$U$71,1,2))))=$A22,_xlfn.XLOOKUP(AK$2,WatchbillMONTHLY!$A$71:$U$71,OFFSET(WatchbillMONTHLY!$A$71:$U$71,1,2)),FALSE),TRUE,FALSE)),
IF(_xlfn.XLOOKUP(AK$2,WatchbillMONTHLY!$A$88:$U$88,OFFSET(WatchbillMONTHLY!$A$88:$U$88,1,2))=IF(_xlfn.XLOOKUP($A22,INDIRECT("_"&amp;_xlfn.XLOOKUP(AK$2,WatchbillMONTHLY!$A$88:$U$88,OFFSET(WatchbillMONTHLY!$A$88:$U$88,1,2))),INDIRECT("_"&amp;_xlfn.XLOOKUP(AK$2,WatchbillMONTHLY!$A$88:$U$88,OFFSET(WatchbillMONTHLY!$A$88:$U$88,1,2))))=$A22,_xlfn.XLOOKUP(AK$2,WatchbillMONTHLY!$A$88:$U$88,OFFSET(WatchbillMONTHLY!$A$88:$U$88,1,2)),FALSE),TRUE,FALSE)),
FALSE),FALSE)</f>
        <v>0</v>
      </c>
      <c r="AL22" s="209" t="b" cm="1">
        <f t="array" aca="1" ref="AL22" ca="1">IF(AND($A22 &gt; 0, E22 &gt; 0,AL$2&lt;MiscFormulas!$A$5+1),
_xlfn.IFNA(
_xlfn.IFNA(
_xlfn.IFNA(
_xlfn.IFNA(
_xlfn.IFNA(
_xlfn.IFNA(
IF(_xlfn.XLOOKUP(AL$2,WatchbillMONTHLY!$A$3:$U$3,OFFSET(WatchbillMONTHLY!$A$3:$U$3,1,2))=IF(_xlfn.XLOOKUP($A22,INDIRECT("_"&amp;_xlfn.XLOOKUP(AL$2,WatchbillMONTHLY!$A$3:$U$3,OFFSET(WatchbillMONTHLY!$A$3:$U$3,1,2))),INDIRECT("_"&amp;_xlfn.XLOOKUP(AL$2,WatchbillMONTHLY!$A$3:$U$3,OFFSET(WatchbillMONTHLY!$A$3:$U$3,1,2))))=$A22,_xlfn.XLOOKUP(AL$2,WatchbillMONTHLY!$A$3:$U$3,OFFSET(WatchbillMONTHLY!$A$3:$U$3,1,2)),FALSE),TRUE,FALSE),
IF(_xlfn.XLOOKUP(AL$2,WatchbillMONTHLY!$A$20:$U$20,OFFSET(WatchbillMONTHLY!$A$20:$U$20,1,2))=IF(_xlfn.XLOOKUP($A22,INDIRECT("_"&amp;_xlfn.XLOOKUP(AL$2,WatchbillMONTHLY!$A$20:$U$20,OFFSET(WatchbillMONTHLY!$A$20:$U$20,1,2))),INDIRECT("_"&amp;_xlfn.XLOOKUP(AL$2,WatchbillMONTHLY!$A$20:$U$20,OFFSET(WatchbillMONTHLY!$A$20:$U$20,1,2))))=$A22,_xlfn.XLOOKUP(AL$2,WatchbillMONTHLY!$A$20:$U$20,OFFSET(WatchbillMONTHLY!$A$20:$U$20,1,2)),FALSE),TRUE,FALSE)),
IF(_xlfn.XLOOKUP(AL$2,WatchbillMONTHLY!$A$37:$U$37,OFFSET(WatchbillMONTHLY!$A$37:$U$37,1,2))=IF(_xlfn.XLOOKUP($A22,INDIRECT("_"&amp;_xlfn.XLOOKUP(AL$2,WatchbillMONTHLY!$A$37:$U$37,OFFSET(WatchbillMONTHLY!$A$37:$U$37,1,2))),INDIRECT("_"&amp;_xlfn.XLOOKUP(AL$2,WatchbillMONTHLY!$A$37:$U$37,OFFSET(WatchbillMONTHLY!$A$37:$U$37,1,2))))=$A22,_xlfn.XLOOKUP(AL$2,WatchbillMONTHLY!$A$37:$U$37,OFFSET(WatchbillMONTHLY!$A$37:$U$37,1,2)),FALSE),TRUE,FALSE)),
IF(_xlfn.XLOOKUP(AL$2,WatchbillMONTHLY!$A$54:$U$54,OFFSET(WatchbillMONTHLY!$A$54:$U$54,1,2))=IF(_xlfn.XLOOKUP($A22,INDIRECT("_"&amp;_xlfn.XLOOKUP(AL$2,WatchbillMONTHLY!$A$54:$U$54,OFFSET(WatchbillMONTHLY!$A$54:$U$54,1,2))),INDIRECT("_"&amp;_xlfn.XLOOKUP(AL$2,WatchbillMONTHLY!$A$54:$U$54,OFFSET(WatchbillMONTHLY!$A$54:$U$54,1,2))))=$A22,_xlfn.XLOOKUP(AL$2,WatchbillMONTHLY!$A$54:$U$54,OFFSET(WatchbillMONTHLY!$A$54:$U$54,1,2)),FALSE),TRUE,FALSE)),
IF(_xlfn.XLOOKUP(AL$2,WatchbillMONTHLY!$A$71:$U$71,OFFSET(WatchbillMONTHLY!$A$71:$U$71,1,2))=IF(_xlfn.XLOOKUP($A22,INDIRECT("_"&amp;_xlfn.XLOOKUP(AL$2,WatchbillMONTHLY!$A$71:$U$71,OFFSET(WatchbillMONTHLY!$A$71:$U$71,1,2))),INDIRECT("_"&amp;_xlfn.XLOOKUP(AL$2,WatchbillMONTHLY!$A$71:$U$71,OFFSET(WatchbillMONTHLY!$A$71:$U$71,1,2))))=$A22,_xlfn.XLOOKUP(AL$2,WatchbillMONTHLY!$A$71:$U$71,OFFSET(WatchbillMONTHLY!$A$71:$U$71,1,2)),FALSE),TRUE,FALSE)),
IF(_xlfn.XLOOKUP(AL$2,WatchbillMONTHLY!$A$88:$U$88,OFFSET(WatchbillMONTHLY!$A$88:$U$88,1,2))=IF(_xlfn.XLOOKUP($A22,INDIRECT("_"&amp;_xlfn.XLOOKUP(AL$2,WatchbillMONTHLY!$A$88:$U$88,OFFSET(WatchbillMONTHLY!$A$88:$U$88,1,2))),INDIRECT("_"&amp;_xlfn.XLOOKUP(AL$2,WatchbillMONTHLY!$A$88:$U$88,OFFSET(WatchbillMONTHLY!$A$88:$U$88,1,2))))=$A22,_xlfn.XLOOKUP(AL$2,WatchbillMONTHLY!$A$88:$U$88,OFFSET(WatchbillMONTHLY!$A$88:$U$88,1,2)),FALSE),TRUE,FALSE)),
FALSE),FALSE)</f>
        <v>0</v>
      </c>
      <c r="AM22" s="209" t="b" cm="1">
        <f t="array" aca="1" ref="AM22" ca="1">IF(AND($A22 &gt; 0, F22 &gt; 0,AM$2&lt;MiscFormulas!$A$5+1),
_xlfn.IFNA(
_xlfn.IFNA(
_xlfn.IFNA(
_xlfn.IFNA(
_xlfn.IFNA(
_xlfn.IFNA(
IF(_xlfn.XLOOKUP(AM$2,WatchbillMONTHLY!$A$3:$U$3,OFFSET(WatchbillMONTHLY!$A$3:$U$3,1,2))=IF(_xlfn.XLOOKUP($A22,INDIRECT("_"&amp;_xlfn.XLOOKUP(AM$2,WatchbillMONTHLY!$A$3:$U$3,OFFSET(WatchbillMONTHLY!$A$3:$U$3,1,2))),INDIRECT("_"&amp;_xlfn.XLOOKUP(AM$2,WatchbillMONTHLY!$A$3:$U$3,OFFSET(WatchbillMONTHLY!$A$3:$U$3,1,2))))=$A22,_xlfn.XLOOKUP(AM$2,WatchbillMONTHLY!$A$3:$U$3,OFFSET(WatchbillMONTHLY!$A$3:$U$3,1,2)),FALSE),TRUE,FALSE),
IF(_xlfn.XLOOKUP(AM$2,WatchbillMONTHLY!$A$20:$U$20,OFFSET(WatchbillMONTHLY!$A$20:$U$20,1,2))=IF(_xlfn.XLOOKUP($A22,INDIRECT("_"&amp;_xlfn.XLOOKUP(AM$2,WatchbillMONTHLY!$A$20:$U$20,OFFSET(WatchbillMONTHLY!$A$20:$U$20,1,2))),INDIRECT("_"&amp;_xlfn.XLOOKUP(AM$2,WatchbillMONTHLY!$A$20:$U$20,OFFSET(WatchbillMONTHLY!$A$20:$U$20,1,2))))=$A22,_xlfn.XLOOKUP(AM$2,WatchbillMONTHLY!$A$20:$U$20,OFFSET(WatchbillMONTHLY!$A$20:$U$20,1,2)),FALSE),TRUE,FALSE)),
IF(_xlfn.XLOOKUP(AM$2,WatchbillMONTHLY!$A$37:$U$37,OFFSET(WatchbillMONTHLY!$A$37:$U$37,1,2))=IF(_xlfn.XLOOKUP($A22,INDIRECT("_"&amp;_xlfn.XLOOKUP(AM$2,WatchbillMONTHLY!$A$37:$U$37,OFFSET(WatchbillMONTHLY!$A$37:$U$37,1,2))),INDIRECT("_"&amp;_xlfn.XLOOKUP(AM$2,WatchbillMONTHLY!$A$37:$U$37,OFFSET(WatchbillMONTHLY!$A$37:$U$37,1,2))))=$A22,_xlfn.XLOOKUP(AM$2,WatchbillMONTHLY!$A$37:$U$37,OFFSET(WatchbillMONTHLY!$A$37:$U$37,1,2)),FALSE),TRUE,FALSE)),
IF(_xlfn.XLOOKUP(AM$2,WatchbillMONTHLY!$A$54:$U$54,OFFSET(WatchbillMONTHLY!$A$54:$U$54,1,2))=IF(_xlfn.XLOOKUP($A22,INDIRECT("_"&amp;_xlfn.XLOOKUP(AM$2,WatchbillMONTHLY!$A$54:$U$54,OFFSET(WatchbillMONTHLY!$A$54:$U$54,1,2))),INDIRECT("_"&amp;_xlfn.XLOOKUP(AM$2,WatchbillMONTHLY!$A$54:$U$54,OFFSET(WatchbillMONTHLY!$A$54:$U$54,1,2))))=$A22,_xlfn.XLOOKUP(AM$2,WatchbillMONTHLY!$A$54:$U$54,OFFSET(WatchbillMONTHLY!$A$54:$U$54,1,2)),FALSE),TRUE,FALSE)),
IF(_xlfn.XLOOKUP(AM$2,WatchbillMONTHLY!$A$71:$U$71,OFFSET(WatchbillMONTHLY!$A$71:$U$71,1,2))=IF(_xlfn.XLOOKUP($A22,INDIRECT("_"&amp;_xlfn.XLOOKUP(AM$2,WatchbillMONTHLY!$A$71:$U$71,OFFSET(WatchbillMONTHLY!$A$71:$U$71,1,2))),INDIRECT("_"&amp;_xlfn.XLOOKUP(AM$2,WatchbillMONTHLY!$A$71:$U$71,OFFSET(WatchbillMONTHLY!$A$71:$U$71,1,2))))=$A22,_xlfn.XLOOKUP(AM$2,WatchbillMONTHLY!$A$71:$U$71,OFFSET(WatchbillMONTHLY!$A$71:$U$71,1,2)),FALSE),TRUE,FALSE)),
IF(_xlfn.XLOOKUP(AM$2,WatchbillMONTHLY!$A$88:$U$88,OFFSET(WatchbillMONTHLY!$A$88:$U$88,1,2))=IF(_xlfn.XLOOKUP($A22,INDIRECT("_"&amp;_xlfn.XLOOKUP(AM$2,WatchbillMONTHLY!$A$88:$U$88,OFFSET(WatchbillMONTHLY!$A$88:$U$88,1,2))),INDIRECT("_"&amp;_xlfn.XLOOKUP(AM$2,WatchbillMONTHLY!$A$88:$U$88,OFFSET(WatchbillMONTHLY!$A$88:$U$88,1,2))))=$A22,_xlfn.XLOOKUP(AM$2,WatchbillMONTHLY!$A$88:$U$88,OFFSET(WatchbillMONTHLY!$A$88:$U$88,1,2)),FALSE),TRUE,FALSE)),
FALSE),FALSE)</f>
        <v>0</v>
      </c>
      <c r="AN22" s="209" t="b" cm="1">
        <f t="array" aca="1" ref="AN22" ca="1">IF(AND($A22 &gt; 0, G22 &gt; 0,AN$2&lt;MiscFormulas!$A$5+1),
_xlfn.IFNA(
_xlfn.IFNA(
_xlfn.IFNA(
_xlfn.IFNA(
_xlfn.IFNA(
_xlfn.IFNA(
IF(_xlfn.XLOOKUP(AN$2,WatchbillMONTHLY!$A$3:$U$3,OFFSET(WatchbillMONTHLY!$A$3:$U$3,1,2))=IF(_xlfn.XLOOKUP($A22,INDIRECT("_"&amp;_xlfn.XLOOKUP(AN$2,WatchbillMONTHLY!$A$3:$U$3,OFFSET(WatchbillMONTHLY!$A$3:$U$3,1,2))),INDIRECT("_"&amp;_xlfn.XLOOKUP(AN$2,WatchbillMONTHLY!$A$3:$U$3,OFFSET(WatchbillMONTHLY!$A$3:$U$3,1,2))))=$A22,_xlfn.XLOOKUP(AN$2,WatchbillMONTHLY!$A$3:$U$3,OFFSET(WatchbillMONTHLY!$A$3:$U$3,1,2)),FALSE),TRUE,FALSE),
IF(_xlfn.XLOOKUP(AN$2,WatchbillMONTHLY!$A$20:$U$20,OFFSET(WatchbillMONTHLY!$A$20:$U$20,1,2))=IF(_xlfn.XLOOKUP($A22,INDIRECT("_"&amp;_xlfn.XLOOKUP(AN$2,WatchbillMONTHLY!$A$20:$U$20,OFFSET(WatchbillMONTHLY!$A$20:$U$20,1,2))),INDIRECT("_"&amp;_xlfn.XLOOKUP(AN$2,WatchbillMONTHLY!$A$20:$U$20,OFFSET(WatchbillMONTHLY!$A$20:$U$20,1,2))))=$A22,_xlfn.XLOOKUP(AN$2,WatchbillMONTHLY!$A$20:$U$20,OFFSET(WatchbillMONTHLY!$A$20:$U$20,1,2)),FALSE),TRUE,FALSE)),
IF(_xlfn.XLOOKUP(AN$2,WatchbillMONTHLY!$A$37:$U$37,OFFSET(WatchbillMONTHLY!$A$37:$U$37,1,2))=IF(_xlfn.XLOOKUP($A22,INDIRECT("_"&amp;_xlfn.XLOOKUP(AN$2,WatchbillMONTHLY!$A$37:$U$37,OFFSET(WatchbillMONTHLY!$A$37:$U$37,1,2))),INDIRECT("_"&amp;_xlfn.XLOOKUP(AN$2,WatchbillMONTHLY!$A$37:$U$37,OFFSET(WatchbillMONTHLY!$A$37:$U$37,1,2))))=$A22,_xlfn.XLOOKUP(AN$2,WatchbillMONTHLY!$A$37:$U$37,OFFSET(WatchbillMONTHLY!$A$37:$U$37,1,2)),FALSE),TRUE,FALSE)),
IF(_xlfn.XLOOKUP(AN$2,WatchbillMONTHLY!$A$54:$U$54,OFFSET(WatchbillMONTHLY!$A$54:$U$54,1,2))=IF(_xlfn.XLOOKUP($A22,INDIRECT("_"&amp;_xlfn.XLOOKUP(AN$2,WatchbillMONTHLY!$A$54:$U$54,OFFSET(WatchbillMONTHLY!$A$54:$U$54,1,2))),INDIRECT("_"&amp;_xlfn.XLOOKUP(AN$2,WatchbillMONTHLY!$A$54:$U$54,OFFSET(WatchbillMONTHLY!$A$54:$U$54,1,2))))=$A22,_xlfn.XLOOKUP(AN$2,WatchbillMONTHLY!$A$54:$U$54,OFFSET(WatchbillMONTHLY!$A$54:$U$54,1,2)),FALSE),TRUE,FALSE)),
IF(_xlfn.XLOOKUP(AN$2,WatchbillMONTHLY!$A$71:$U$71,OFFSET(WatchbillMONTHLY!$A$71:$U$71,1,2))=IF(_xlfn.XLOOKUP($A22,INDIRECT("_"&amp;_xlfn.XLOOKUP(AN$2,WatchbillMONTHLY!$A$71:$U$71,OFFSET(WatchbillMONTHLY!$A$71:$U$71,1,2))),INDIRECT("_"&amp;_xlfn.XLOOKUP(AN$2,WatchbillMONTHLY!$A$71:$U$71,OFFSET(WatchbillMONTHLY!$A$71:$U$71,1,2))))=$A22,_xlfn.XLOOKUP(AN$2,WatchbillMONTHLY!$A$71:$U$71,OFFSET(WatchbillMONTHLY!$A$71:$U$71,1,2)),FALSE),TRUE,FALSE)),
IF(_xlfn.XLOOKUP(AN$2,WatchbillMONTHLY!$A$88:$U$88,OFFSET(WatchbillMONTHLY!$A$88:$U$88,1,2))=IF(_xlfn.XLOOKUP($A22,INDIRECT("_"&amp;_xlfn.XLOOKUP(AN$2,WatchbillMONTHLY!$A$88:$U$88,OFFSET(WatchbillMONTHLY!$A$88:$U$88,1,2))),INDIRECT("_"&amp;_xlfn.XLOOKUP(AN$2,WatchbillMONTHLY!$A$88:$U$88,OFFSET(WatchbillMONTHLY!$A$88:$U$88,1,2))))=$A22,_xlfn.XLOOKUP(AN$2,WatchbillMONTHLY!$A$88:$U$88,OFFSET(WatchbillMONTHLY!$A$88:$U$88,1,2)),FALSE),TRUE,FALSE)),
FALSE),FALSE)</f>
        <v>0</v>
      </c>
      <c r="AO22" s="209" t="b" cm="1">
        <f t="array" aca="1" ref="AO22" ca="1">IF(AND($A22 &gt; 0, H22 &gt; 0,AO$2&lt;MiscFormulas!$A$5+1),
_xlfn.IFNA(
_xlfn.IFNA(
_xlfn.IFNA(
_xlfn.IFNA(
_xlfn.IFNA(
_xlfn.IFNA(
IF(_xlfn.XLOOKUP(AO$2,WatchbillMONTHLY!$A$3:$U$3,OFFSET(WatchbillMONTHLY!$A$3:$U$3,1,2))=IF(_xlfn.XLOOKUP($A22,INDIRECT("_"&amp;_xlfn.XLOOKUP(AO$2,WatchbillMONTHLY!$A$3:$U$3,OFFSET(WatchbillMONTHLY!$A$3:$U$3,1,2))),INDIRECT("_"&amp;_xlfn.XLOOKUP(AO$2,WatchbillMONTHLY!$A$3:$U$3,OFFSET(WatchbillMONTHLY!$A$3:$U$3,1,2))))=$A22,_xlfn.XLOOKUP(AO$2,WatchbillMONTHLY!$A$3:$U$3,OFFSET(WatchbillMONTHLY!$A$3:$U$3,1,2)),FALSE),TRUE,FALSE),
IF(_xlfn.XLOOKUP(AO$2,WatchbillMONTHLY!$A$20:$U$20,OFFSET(WatchbillMONTHLY!$A$20:$U$20,1,2))=IF(_xlfn.XLOOKUP($A22,INDIRECT("_"&amp;_xlfn.XLOOKUP(AO$2,WatchbillMONTHLY!$A$20:$U$20,OFFSET(WatchbillMONTHLY!$A$20:$U$20,1,2))),INDIRECT("_"&amp;_xlfn.XLOOKUP(AO$2,WatchbillMONTHLY!$A$20:$U$20,OFFSET(WatchbillMONTHLY!$A$20:$U$20,1,2))))=$A22,_xlfn.XLOOKUP(AO$2,WatchbillMONTHLY!$A$20:$U$20,OFFSET(WatchbillMONTHLY!$A$20:$U$20,1,2)),FALSE),TRUE,FALSE)),
IF(_xlfn.XLOOKUP(AO$2,WatchbillMONTHLY!$A$37:$U$37,OFFSET(WatchbillMONTHLY!$A$37:$U$37,1,2))=IF(_xlfn.XLOOKUP($A22,INDIRECT("_"&amp;_xlfn.XLOOKUP(AO$2,WatchbillMONTHLY!$A$37:$U$37,OFFSET(WatchbillMONTHLY!$A$37:$U$37,1,2))),INDIRECT("_"&amp;_xlfn.XLOOKUP(AO$2,WatchbillMONTHLY!$A$37:$U$37,OFFSET(WatchbillMONTHLY!$A$37:$U$37,1,2))))=$A22,_xlfn.XLOOKUP(AO$2,WatchbillMONTHLY!$A$37:$U$37,OFFSET(WatchbillMONTHLY!$A$37:$U$37,1,2)),FALSE),TRUE,FALSE)),
IF(_xlfn.XLOOKUP(AO$2,WatchbillMONTHLY!$A$54:$U$54,OFFSET(WatchbillMONTHLY!$A$54:$U$54,1,2))=IF(_xlfn.XLOOKUP($A22,INDIRECT("_"&amp;_xlfn.XLOOKUP(AO$2,WatchbillMONTHLY!$A$54:$U$54,OFFSET(WatchbillMONTHLY!$A$54:$U$54,1,2))),INDIRECT("_"&amp;_xlfn.XLOOKUP(AO$2,WatchbillMONTHLY!$A$54:$U$54,OFFSET(WatchbillMONTHLY!$A$54:$U$54,1,2))))=$A22,_xlfn.XLOOKUP(AO$2,WatchbillMONTHLY!$A$54:$U$54,OFFSET(WatchbillMONTHLY!$A$54:$U$54,1,2)),FALSE),TRUE,FALSE)),
IF(_xlfn.XLOOKUP(AO$2,WatchbillMONTHLY!$A$71:$U$71,OFFSET(WatchbillMONTHLY!$A$71:$U$71,1,2))=IF(_xlfn.XLOOKUP($A22,INDIRECT("_"&amp;_xlfn.XLOOKUP(AO$2,WatchbillMONTHLY!$A$71:$U$71,OFFSET(WatchbillMONTHLY!$A$71:$U$71,1,2))),INDIRECT("_"&amp;_xlfn.XLOOKUP(AO$2,WatchbillMONTHLY!$A$71:$U$71,OFFSET(WatchbillMONTHLY!$A$71:$U$71,1,2))))=$A22,_xlfn.XLOOKUP(AO$2,WatchbillMONTHLY!$A$71:$U$71,OFFSET(WatchbillMONTHLY!$A$71:$U$71,1,2)),FALSE),TRUE,FALSE)),
IF(_xlfn.XLOOKUP(AO$2,WatchbillMONTHLY!$A$88:$U$88,OFFSET(WatchbillMONTHLY!$A$88:$U$88,1,2))=IF(_xlfn.XLOOKUP($A22,INDIRECT("_"&amp;_xlfn.XLOOKUP(AO$2,WatchbillMONTHLY!$A$88:$U$88,OFFSET(WatchbillMONTHLY!$A$88:$U$88,1,2))),INDIRECT("_"&amp;_xlfn.XLOOKUP(AO$2,WatchbillMONTHLY!$A$88:$U$88,OFFSET(WatchbillMONTHLY!$A$88:$U$88,1,2))))=$A22,_xlfn.XLOOKUP(AO$2,WatchbillMONTHLY!$A$88:$U$88,OFFSET(WatchbillMONTHLY!$A$88:$U$88,1,2)),FALSE),TRUE,FALSE)),
FALSE),FALSE)</f>
        <v>0</v>
      </c>
      <c r="AP22" s="209" t="b" cm="1">
        <f t="array" aca="1" ref="AP22" ca="1">IF(AND($A22 &gt; 0, I22 &gt; 0,AP$2&lt;MiscFormulas!$A$5+1),
_xlfn.IFNA(
_xlfn.IFNA(
_xlfn.IFNA(
_xlfn.IFNA(
_xlfn.IFNA(
_xlfn.IFNA(
IF(_xlfn.XLOOKUP(AP$2,WatchbillMONTHLY!$A$3:$U$3,OFFSET(WatchbillMONTHLY!$A$3:$U$3,1,2))=IF(_xlfn.XLOOKUP($A22,INDIRECT("_"&amp;_xlfn.XLOOKUP(AP$2,WatchbillMONTHLY!$A$3:$U$3,OFFSET(WatchbillMONTHLY!$A$3:$U$3,1,2))),INDIRECT("_"&amp;_xlfn.XLOOKUP(AP$2,WatchbillMONTHLY!$A$3:$U$3,OFFSET(WatchbillMONTHLY!$A$3:$U$3,1,2))))=$A22,_xlfn.XLOOKUP(AP$2,WatchbillMONTHLY!$A$3:$U$3,OFFSET(WatchbillMONTHLY!$A$3:$U$3,1,2)),FALSE),TRUE,FALSE),
IF(_xlfn.XLOOKUP(AP$2,WatchbillMONTHLY!$A$20:$U$20,OFFSET(WatchbillMONTHLY!$A$20:$U$20,1,2))=IF(_xlfn.XLOOKUP($A22,INDIRECT("_"&amp;_xlfn.XLOOKUP(AP$2,WatchbillMONTHLY!$A$20:$U$20,OFFSET(WatchbillMONTHLY!$A$20:$U$20,1,2))),INDIRECT("_"&amp;_xlfn.XLOOKUP(AP$2,WatchbillMONTHLY!$A$20:$U$20,OFFSET(WatchbillMONTHLY!$A$20:$U$20,1,2))))=$A22,_xlfn.XLOOKUP(AP$2,WatchbillMONTHLY!$A$20:$U$20,OFFSET(WatchbillMONTHLY!$A$20:$U$20,1,2)),FALSE),TRUE,FALSE)),
IF(_xlfn.XLOOKUP(AP$2,WatchbillMONTHLY!$A$37:$U$37,OFFSET(WatchbillMONTHLY!$A$37:$U$37,1,2))=IF(_xlfn.XLOOKUP($A22,INDIRECT("_"&amp;_xlfn.XLOOKUP(AP$2,WatchbillMONTHLY!$A$37:$U$37,OFFSET(WatchbillMONTHLY!$A$37:$U$37,1,2))),INDIRECT("_"&amp;_xlfn.XLOOKUP(AP$2,WatchbillMONTHLY!$A$37:$U$37,OFFSET(WatchbillMONTHLY!$A$37:$U$37,1,2))))=$A22,_xlfn.XLOOKUP(AP$2,WatchbillMONTHLY!$A$37:$U$37,OFFSET(WatchbillMONTHLY!$A$37:$U$37,1,2)),FALSE),TRUE,FALSE)),
IF(_xlfn.XLOOKUP(AP$2,WatchbillMONTHLY!$A$54:$U$54,OFFSET(WatchbillMONTHLY!$A$54:$U$54,1,2))=IF(_xlfn.XLOOKUP($A22,INDIRECT("_"&amp;_xlfn.XLOOKUP(AP$2,WatchbillMONTHLY!$A$54:$U$54,OFFSET(WatchbillMONTHLY!$A$54:$U$54,1,2))),INDIRECT("_"&amp;_xlfn.XLOOKUP(AP$2,WatchbillMONTHLY!$A$54:$U$54,OFFSET(WatchbillMONTHLY!$A$54:$U$54,1,2))))=$A22,_xlfn.XLOOKUP(AP$2,WatchbillMONTHLY!$A$54:$U$54,OFFSET(WatchbillMONTHLY!$A$54:$U$54,1,2)),FALSE),TRUE,FALSE)),
IF(_xlfn.XLOOKUP(AP$2,WatchbillMONTHLY!$A$71:$U$71,OFFSET(WatchbillMONTHLY!$A$71:$U$71,1,2))=IF(_xlfn.XLOOKUP($A22,INDIRECT("_"&amp;_xlfn.XLOOKUP(AP$2,WatchbillMONTHLY!$A$71:$U$71,OFFSET(WatchbillMONTHLY!$A$71:$U$71,1,2))),INDIRECT("_"&amp;_xlfn.XLOOKUP(AP$2,WatchbillMONTHLY!$A$71:$U$71,OFFSET(WatchbillMONTHLY!$A$71:$U$71,1,2))))=$A22,_xlfn.XLOOKUP(AP$2,WatchbillMONTHLY!$A$71:$U$71,OFFSET(WatchbillMONTHLY!$A$71:$U$71,1,2)),FALSE),TRUE,FALSE)),
IF(_xlfn.XLOOKUP(AP$2,WatchbillMONTHLY!$A$88:$U$88,OFFSET(WatchbillMONTHLY!$A$88:$U$88,1,2))=IF(_xlfn.XLOOKUP($A22,INDIRECT("_"&amp;_xlfn.XLOOKUP(AP$2,WatchbillMONTHLY!$A$88:$U$88,OFFSET(WatchbillMONTHLY!$A$88:$U$88,1,2))),INDIRECT("_"&amp;_xlfn.XLOOKUP(AP$2,WatchbillMONTHLY!$A$88:$U$88,OFFSET(WatchbillMONTHLY!$A$88:$U$88,1,2))))=$A22,_xlfn.XLOOKUP(AP$2,WatchbillMONTHLY!$A$88:$U$88,OFFSET(WatchbillMONTHLY!$A$88:$U$88,1,2)),FALSE),TRUE,FALSE)),
FALSE),FALSE)</f>
        <v>0</v>
      </c>
      <c r="AQ22" s="209" t="b" cm="1">
        <f t="array" aca="1" ref="AQ22" ca="1">IF(AND($A22 &gt; 0, J22 &gt; 0,AQ$2&lt;MiscFormulas!$A$5+1),
_xlfn.IFNA(
_xlfn.IFNA(
_xlfn.IFNA(
_xlfn.IFNA(
_xlfn.IFNA(
_xlfn.IFNA(
IF(_xlfn.XLOOKUP(AQ$2,WatchbillMONTHLY!$A$3:$U$3,OFFSET(WatchbillMONTHLY!$A$3:$U$3,1,2))=IF(_xlfn.XLOOKUP($A22,INDIRECT("_"&amp;_xlfn.XLOOKUP(AQ$2,WatchbillMONTHLY!$A$3:$U$3,OFFSET(WatchbillMONTHLY!$A$3:$U$3,1,2))),INDIRECT("_"&amp;_xlfn.XLOOKUP(AQ$2,WatchbillMONTHLY!$A$3:$U$3,OFFSET(WatchbillMONTHLY!$A$3:$U$3,1,2))))=$A22,_xlfn.XLOOKUP(AQ$2,WatchbillMONTHLY!$A$3:$U$3,OFFSET(WatchbillMONTHLY!$A$3:$U$3,1,2)),FALSE),TRUE,FALSE),
IF(_xlfn.XLOOKUP(AQ$2,WatchbillMONTHLY!$A$20:$U$20,OFFSET(WatchbillMONTHLY!$A$20:$U$20,1,2))=IF(_xlfn.XLOOKUP($A22,INDIRECT("_"&amp;_xlfn.XLOOKUP(AQ$2,WatchbillMONTHLY!$A$20:$U$20,OFFSET(WatchbillMONTHLY!$A$20:$U$20,1,2))),INDIRECT("_"&amp;_xlfn.XLOOKUP(AQ$2,WatchbillMONTHLY!$A$20:$U$20,OFFSET(WatchbillMONTHLY!$A$20:$U$20,1,2))))=$A22,_xlfn.XLOOKUP(AQ$2,WatchbillMONTHLY!$A$20:$U$20,OFFSET(WatchbillMONTHLY!$A$20:$U$20,1,2)),FALSE),TRUE,FALSE)),
IF(_xlfn.XLOOKUP(AQ$2,WatchbillMONTHLY!$A$37:$U$37,OFFSET(WatchbillMONTHLY!$A$37:$U$37,1,2))=IF(_xlfn.XLOOKUP($A22,INDIRECT("_"&amp;_xlfn.XLOOKUP(AQ$2,WatchbillMONTHLY!$A$37:$U$37,OFFSET(WatchbillMONTHLY!$A$37:$U$37,1,2))),INDIRECT("_"&amp;_xlfn.XLOOKUP(AQ$2,WatchbillMONTHLY!$A$37:$U$37,OFFSET(WatchbillMONTHLY!$A$37:$U$37,1,2))))=$A22,_xlfn.XLOOKUP(AQ$2,WatchbillMONTHLY!$A$37:$U$37,OFFSET(WatchbillMONTHLY!$A$37:$U$37,1,2)),FALSE),TRUE,FALSE)),
IF(_xlfn.XLOOKUP(AQ$2,WatchbillMONTHLY!$A$54:$U$54,OFFSET(WatchbillMONTHLY!$A$54:$U$54,1,2))=IF(_xlfn.XLOOKUP($A22,INDIRECT("_"&amp;_xlfn.XLOOKUP(AQ$2,WatchbillMONTHLY!$A$54:$U$54,OFFSET(WatchbillMONTHLY!$A$54:$U$54,1,2))),INDIRECT("_"&amp;_xlfn.XLOOKUP(AQ$2,WatchbillMONTHLY!$A$54:$U$54,OFFSET(WatchbillMONTHLY!$A$54:$U$54,1,2))))=$A22,_xlfn.XLOOKUP(AQ$2,WatchbillMONTHLY!$A$54:$U$54,OFFSET(WatchbillMONTHLY!$A$54:$U$54,1,2)),FALSE),TRUE,FALSE)),
IF(_xlfn.XLOOKUP(AQ$2,WatchbillMONTHLY!$A$71:$U$71,OFFSET(WatchbillMONTHLY!$A$71:$U$71,1,2))=IF(_xlfn.XLOOKUP($A22,INDIRECT("_"&amp;_xlfn.XLOOKUP(AQ$2,WatchbillMONTHLY!$A$71:$U$71,OFFSET(WatchbillMONTHLY!$A$71:$U$71,1,2))),INDIRECT("_"&amp;_xlfn.XLOOKUP(AQ$2,WatchbillMONTHLY!$A$71:$U$71,OFFSET(WatchbillMONTHLY!$A$71:$U$71,1,2))))=$A22,_xlfn.XLOOKUP(AQ$2,WatchbillMONTHLY!$A$71:$U$71,OFFSET(WatchbillMONTHLY!$A$71:$U$71,1,2)),FALSE),TRUE,FALSE)),
IF(_xlfn.XLOOKUP(AQ$2,WatchbillMONTHLY!$A$88:$U$88,OFFSET(WatchbillMONTHLY!$A$88:$U$88,1,2))=IF(_xlfn.XLOOKUP($A22,INDIRECT("_"&amp;_xlfn.XLOOKUP(AQ$2,WatchbillMONTHLY!$A$88:$U$88,OFFSET(WatchbillMONTHLY!$A$88:$U$88,1,2))),INDIRECT("_"&amp;_xlfn.XLOOKUP(AQ$2,WatchbillMONTHLY!$A$88:$U$88,OFFSET(WatchbillMONTHLY!$A$88:$U$88,1,2))))=$A22,_xlfn.XLOOKUP(AQ$2,WatchbillMONTHLY!$A$88:$U$88,OFFSET(WatchbillMONTHLY!$A$88:$U$88,1,2)),FALSE),TRUE,FALSE)),
FALSE),FALSE)</f>
        <v>0</v>
      </c>
      <c r="AR22" s="209" t="b" cm="1">
        <f t="array" aca="1" ref="AR22" ca="1">IF(AND($A22 &gt; 0, K22 &gt; 0,AR$2&lt;MiscFormulas!$A$5+1),
_xlfn.IFNA(
_xlfn.IFNA(
_xlfn.IFNA(
_xlfn.IFNA(
_xlfn.IFNA(
_xlfn.IFNA(
IF(_xlfn.XLOOKUP(AR$2,WatchbillMONTHLY!$A$3:$U$3,OFFSET(WatchbillMONTHLY!$A$3:$U$3,1,2))=IF(_xlfn.XLOOKUP($A22,INDIRECT("_"&amp;_xlfn.XLOOKUP(AR$2,WatchbillMONTHLY!$A$3:$U$3,OFFSET(WatchbillMONTHLY!$A$3:$U$3,1,2))),INDIRECT("_"&amp;_xlfn.XLOOKUP(AR$2,WatchbillMONTHLY!$A$3:$U$3,OFFSET(WatchbillMONTHLY!$A$3:$U$3,1,2))))=$A22,_xlfn.XLOOKUP(AR$2,WatchbillMONTHLY!$A$3:$U$3,OFFSET(WatchbillMONTHLY!$A$3:$U$3,1,2)),FALSE),TRUE,FALSE),
IF(_xlfn.XLOOKUP(AR$2,WatchbillMONTHLY!$A$20:$U$20,OFFSET(WatchbillMONTHLY!$A$20:$U$20,1,2))=IF(_xlfn.XLOOKUP($A22,INDIRECT("_"&amp;_xlfn.XLOOKUP(AR$2,WatchbillMONTHLY!$A$20:$U$20,OFFSET(WatchbillMONTHLY!$A$20:$U$20,1,2))),INDIRECT("_"&amp;_xlfn.XLOOKUP(AR$2,WatchbillMONTHLY!$A$20:$U$20,OFFSET(WatchbillMONTHLY!$A$20:$U$20,1,2))))=$A22,_xlfn.XLOOKUP(AR$2,WatchbillMONTHLY!$A$20:$U$20,OFFSET(WatchbillMONTHLY!$A$20:$U$20,1,2)),FALSE),TRUE,FALSE)),
IF(_xlfn.XLOOKUP(AR$2,WatchbillMONTHLY!$A$37:$U$37,OFFSET(WatchbillMONTHLY!$A$37:$U$37,1,2))=IF(_xlfn.XLOOKUP($A22,INDIRECT("_"&amp;_xlfn.XLOOKUP(AR$2,WatchbillMONTHLY!$A$37:$U$37,OFFSET(WatchbillMONTHLY!$A$37:$U$37,1,2))),INDIRECT("_"&amp;_xlfn.XLOOKUP(AR$2,WatchbillMONTHLY!$A$37:$U$37,OFFSET(WatchbillMONTHLY!$A$37:$U$37,1,2))))=$A22,_xlfn.XLOOKUP(AR$2,WatchbillMONTHLY!$A$37:$U$37,OFFSET(WatchbillMONTHLY!$A$37:$U$37,1,2)),FALSE),TRUE,FALSE)),
IF(_xlfn.XLOOKUP(AR$2,WatchbillMONTHLY!$A$54:$U$54,OFFSET(WatchbillMONTHLY!$A$54:$U$54,1,2))=IF(_xlfn.XLOOKUP($A22,INDIRECT("_"&amp;_xlfn.XLOOKUP(AR$2,WatchbillMONTHLY!$A$54:$U$54,OFFSET(WatchbillMONTHLY!$A$54:$U$54,1,2))),INDIRECT("_"&amp;_xlfn.XLOOKUP(AR$2,WatchbillMONTHLY!$A$54:$U$54,OFFSET(WatchbillMONTHLY!$A$54:$U$54,1,2))))=$A22,_xlfn.XLOOKUP(AR$2,WatchbillMONTHLY!$A$54:$U$54,OFFSET(WatchbillMONTHLY!$A$54:$U$54,1,2)),FALSE),TRUE,FALSE)),
IF(_xlfn.XLOOKUP(AR$2,WatchbillMONTHLY!$A$71:$U$71,OFFSET(WatchbillMONTHLY!$A$71:$U$71,1,2))=IF(_xlfn.XLOOKUP($A22,INDIRECT("_"&amp;_xlfn.XLOOKUP(AR$2,WatchbillMONTHLY!$A$71:$U$71,OFFSET(WatchbillMONTHLY!$A$71:$U$71,1,2))),INDIRECT("_"&amp;_xlfn.XLOOKUP(AR$2,WatchbillMONTHLY!$A$71:$U$71,OFFSET(WatchbillMONTHLY!$A$71:$U$71,1,2))))=$A22,_xlfn.XLOOKUP(AR$2,WatchbillMONTHLY!$A$71:$U$71,OFFSET(WatchbillMONTHLY!$A$71:$U$71,1,2)),FALSE),TRUE,FALSE)),
IF(_xlfn.XLOOKUP(AR$2,WatchbillMONTHLY!$A$88:$U$88,OFFSET(WatchbillMONTHLY!$A$88:$U$88,1,2))=IF(_xlfn.XLOOKUP($A22,INDIRECT("_"&amp;_xlfn.XLOOKUP(AR$2,WatchbillMONTHLY!$A$88:$U$88,OFFSET(WatchbillMONTHLY!$A$88:$U$88,1,2))),INDIRECT("_"&amp;_xlfn.XLOOKUP(AR$2,WatchbillMONTHLY!$A$88:$U$88,OFFSET(WatchbillMONTHLY!$A$88:$U$88,1,2))))=$A22,_xlfn.XLOOKUP(AR$2,WatchbillMONTHLY!$A$88:$U$88,OFFSET(WatchbillMONTHLY!$A$88:$U$88,1,2)),FALSE),TRUE,FALSE)),
FALSE),FALSE)</f>
        <v>0</v>
      </c>
      <c r="AS22" s="209" t="b" cm="1">
        <f t="array" aca="1" ref="AS22" ca="1">IF(AND($A22 &gt; 0, L22 &gt; 0,AS$2&lt;MiscFormulas!$A$5+1),
_xlfn.IFNA(
_xlfn.IFNA(
_xlfn.IFNA(
_xlfn.IFNA(
_xlfn.IFNA(
_xlfn.IFNA(
IF(_xlfn.XLOOKUP(AS$2,WatchbillMONTHLY!$A$3:$U$3,OFFSET(WatchbillMONTHLY!$A$3:$U$3,1,2))=IF(_xlfn.XLOOKUP($A22,INDIRECT("_"&amp;_xlfn.XLOOKUP(AS$2,WatchbillMONTHLY!$A$3:$U$3,OFFSET(WatchbillMONTHLY!$A$3:$U$3,1,2))),INDIRECT("_"&amp;_xlfn.XLOOKUP(AS$2,WatchbillMONTHLY!$A$3:$U$3,OFFSET(WatchbillMONTHLY!$A$3:$U$3,1,2))))=$A22,_xlfn.XLOOKUP(AS$2,WatchbillMONTHLY!$A$3:$U$3,OFFSET(WatchbillMONTHLY!$A$3:$U$3,1,2)),FALSE),TRUE,FALSE),
IF(_xlfn.XLOOKUP(AS$2,WatchbillMONTHLY!$A$20:$U$20,OFFSET(WatchbillMONTHLY!$A$20:$U$20,1,2))=IF(_xlfn.XLOOKUP($A22,INDIRECT("_"&amp;_xlfn.XLOOKUP(AS$2,WatchbillMONTHLY!$A$20:$U$20,OFFSET(WatchbillMONTHLY!$A$20:$U$20,1,2))),INDIRECT("_"&amp;_xlfn.XLOOKUP(AS$2,WatchbillMONTHLY!$A$20:$U$20,OFFSET(WatchbillMONTHLY!$A$20:$U$20,1,2))))=$A22,_xlfn.XLOOKUP(AS$2,WatchbillMONTHLY!$A$20:$U$20,OFFSET(WatchbillMONTHLY!$A$20:$U$20,1,2)),FALSE),TRUE,FALSE)),
IF(_xlfn.XLOOKUP(AS$2,WatchbillMONTHLY!$A$37:$U$37,OFFSET(WatchbillMONTHLY!$A$37:$U$37,1,2))=IF(_xlfn.XLOOKUP($A22,INDIRECT("_"&amp;_xlfn.XLOOKUP(AS$2,WatchbillMONTHLY!$A$37:$U$37,OFFSET(WatchbillMONTHLY!$A$37:$U$37,1,2))),INDIRECT("_"&amp;_xlfn.XLOOKUP(AS$2,WatchbillMONTHLY!$A$37:$U$37,OFFSET(WatchbillMONTHLY!$A$37:$U$37,1,2))))=$A22,_xlfn.XLOOKUP(AS$2,WatchbillMONTHLY!$A$37:$U$37,OFFSET(WatchbillMONTHLY!$A$37:$U$37,1,2)),FALSE),TRUE,FALSE)),
IF(_xlfn.XLOOKUP(AS$2,WatchbillMONTHLY!$A$54:$U$54,OFFSET(WatchbillMONTHLY!$A$54:$U$54,1,2))=IF(_xlfn.XLOOKUP($A22,INDIRECT("_"&amp;_xlfn.XLOOKUP(AS$2,WatchbillMONTHLY!$A$54:$U$54,OFFSET(WatchbillMONTHLY!$A$54:$U$54,1,2))),INDIRECT("_"&amp;_xlfn.XLOOKUP(AS$2,WatchbillMONTHLY!$A$54:$U$54,OFFSET(WatchbillMONTHLY!$A$54:$U$54,1,2))))=$A22,_xlfn.XLOOKUP(AS$2,WatchbillMONTHLY!$A$54:$U$54,OFFSET(WatchbillMONTHLY!$A$54:$U$54,1,2)),FALSE),TRUE,FALSE)),
IF(_xlfn.XLOOKUP(AS$2,WatchbillMONTHLY!$A$71:$U$71,OFFSET(WatchbillMONTHLY!$A$71:$U$71,1,2))=IF(_xlfn.XLOOKUP($A22,INDIRECT("_"&amp;_xlfn.XLOOKUP(AS$2,WatchbillMONTHLY!$A$71:$U$71,OFFSET(WatchbillMONTHLY!$A$71:$U$71,1,2))),INDIRECT("_"&amp;_xlfn.XLOOKUP(AS$2,WatchbillMONTHLY!$A$71:$U$71,OFFSET(WatchbillMONTHLY!$A$71:$U$71,1,2))))=$A22,_xlfn.XLOOKUP(AS$2,WatchbillMONTHLY!$A$71:$U$71,OFFSET(WatchbillMONTHLY!$A$71:$U$71,1,2)),FALSE),TRUE,FALSE)),
IF(_xlfn.XLOOKUP(AS$2,WatchbillMONTHLY!$A$88:$U$88,OFFSET(WatchbillMONTHLY!$A$88:$U$88,1,2))=IF(_xlfn.XLOOKUP($A22,INDIRECT("_"&amp;_xlfn.XLOOKUP(AS$2,WatchbillMONTHLY!$A$88:$U$88,OFFSET(WatchbillMONTHLY!$A$88:$U$88,1,2))),INDIRECT("_"&amp;_xlfn.XLOOKUP(AS$2,WatchbillMONTHLY!$A$88:$U$88,OFFSET(WatchbillMONTHLY!$A$88:$U$88,1,2))))=$A22,_xlfn.XLOOKUP(AS$2,WatchbillMONTHLY!$A$88:$U$88,OFFSET(WatchbillMONTHLY!$A$88:$U$88,1,2)),FALSE),TRUE,FALSE)),
FALSE),FALSE)</f>
        <v>0</v>
      </c>
      <c r="AT22" s="209" t="b" cm="1">
        <f t="array" aca="1" ref="AT22" ca="1">IF(AND($A22 &gt; 0, M22 &gt; 0,AT$2&lt;MiscFormulas!$A$5+1),
_xlfn.IFNA(
_xlfn.IFNA(
_xlfn.IFNA(
_xlfn.IFNA(
_xlfn.IFNA(
_xlfn.IFNA(
IF(_xlfn.XLOOKUP(AT$2,WatchbillMONTHLY!$A$3:$U$3,OFFSET(WatchbillMONTHLY!$A$3:$U$3,1,2))=IF(_xlfn.XLOOKUP($A22,INDIRECT("_"&amp;_xlfn.XLOOKUP(AT$2,WatchbillMONTHLY!$A$3:$U$3,OFFSET(WatchbillMONTHLY!$A$3:$U$3,1,2))),INDIRECT("_"&amp;_xlfn.XLOOKUP(AT$2,WatchbillMONTHLY!$A$3:$U$3,OFFSET(WatchbillMONTHLY!$A$3:$U$3,1,2))))=$A22,_xlfn.XLOOKUP(AT$2,WatchbillMONTHLY!$A$3:$U$3,OFFSET(WatchbillMONTHLY!$A$3:$U$3,1,2)),FALSE),TRUE,FALSE),
IF(_xlfn.XLOOKUP(AT$2,WatchbillMONTHLY!$A$20:$U$20,OFFSET(WatchbillMONTHLY!$A$20:$U$20,1,2))=IF(_xlfn.XLOOKUP($A22,INDIRECT("_"&amp;_xlfn.XLOOKUP(AT$2,WatchbillMONTHLY!$A$20:$U$20,OFFSET(WatchbillMONTHLY!$A$20:$U$20,1,2))),INDIRECT("_"&amp;_xlfn.XLOOKUP(AT$2,WatchbillMONTHLY!$A$20:$U$20,OFFSET(WatchbillMONTHLY!$A$20:$U$20,1,2))))=$A22,_xlfn.XLOOKUP(AT$2,WatchbillMONTHLY!$A$20:$U$20,OFFSET(WatchbillMONTHLY!$A$20:$U$20,1,2)),FALSE),TRUE,FALSE)),
IF(_xlfn.XLOOKUP(AT$2,WatchbillMONTHLY!$A$37:$U$37,OFFSET(WatchbillMONTHLY!$A$37:$U$37,1,2))=IF(_xlfn.XLOOKUP($A22,INDIRECT("_"&amp;_xlfn.XLOOKUP(AT$2,WatchbillMONTHLY!$A$37:$U$37,OFFSET(WatchbillMONTHLY!$A$37:$U$37,1,2))),INDIRECT("_"&amp;_xlfn.XLOOKUP(AT$2,WatchbillMONTHLY!$A$37:$U$37,OFFSET(WatchbillMONTHLY!$A$37:$U$37,1,2))))=$A22,_xlfn.XLOOKUP(AT$2,WatchbillMONTHLY!$A$37:$U$37,OFFSET(WatchbillMONTHLY!$A$37:$U$37,1,2)),FALSE),TRUE,FALSE)),
IF(_xlfn.XLOOKUP(AT$2,WatchbillMONTHLY!$A$54:$U$54,OFFSET(WatchbillMONTHLY!$A$54:$U$54,1,2))=IF(_xlfn.XLOOKUP($A22,INDIRECT("_"&amp;_xlfn.XLOOKUP(AT$2,WatchbillMONTHLY!$A$54:$U$54,OFFSET(WatchbillMONTHLY!$A$54:$U$54,1,2))),INDIRECT("_"&amp;_xlfn.XLOOKUP(AT$2,WatchbillMONTHLY!$A$54:$U$54,OFFSET(WatchbillMONTHLY!$A$54:$U$54,1,2))))=$A22,_xlfn.XLOOKUP(AT$2,WatchbillMONTHLY!$A$54:$U$54,OFFSET(WatchbillMONTHLY!$A$54:$U$54,1,2)),FALSE),TRUE,FALSE)),
IF(_xlfn.XLOOKUP(AT$2,WatchbillMONTHLY!$A$71:$U$71,OFFSET(WatchbillMONTHLY!$A$71:$U$71,1,2))=IF(_xlfn.XLOOKUP($A22,INDIRECT("_"&amp;_xlfn.XLOOKUP(AT$2,WatchbillMONTHLY!$A$71:$U$71,OFFSET(WatchbillMONTHLY!$A$71:$U$71,1,2))),INDIRECT("_"&amp;_xlfn.XLOOKUP(AT$2,WatchbillMONTHLY!$A$71:$U$71,OFFSET(WatchbillMONTHLY!$A$71:$U$71,1,2))))=$A22,_xlfn.XLOOKUP(AT$2,WatchbillMONTHLY!$A$71:$U$71,OFFSET(WatchbillMONTHLY!$A$71:$U$71,1,2)),FALSE),TRUE,FALSE)),
IF(_xlfn.XLOOKUP(AT$2,WatchbillMONTHLY!$A$88:$U$88,OFFSET(WatchbillMONTHLY!$A$88:$U$88,1,2))=IF(_xlfn.XLOOKUP($A22,INDIRECT("_"&amp;_xlfn.XLOOKUP(AT$2,WatchbillMONTHLY!$A$88:$U$88,OFFSET(WatchbillMONTHLY!$A$88:$U$88,1,2))),INDIRECT("_"&amp;_xlfn.XLOOKUP(AT$2,WatchbillMONTHLY!$A$88:$U$88,OFFSET(WatchbillMONTHLY!$A$88:$U$88,1,2))))=$A22,_xlfn.XLOOKUP(AT$2,WatchbillMONTHLY!$A$88:$U$88,OFFSET(WatchbillMONTHLY!$A$88:$U$88,1,2)),FALSE),TRUE,FALSE)),
FALSE),FALSE)</f>
        <v>0</v>
      </c>
      <c r="AU22" s="209" t="b" cm="1">
        <f t="array" aca="1" ref="AU22" ca="1">IF(AND($A22 &gt; 0, N22 &gt; 0,AU$2&lt;MiscFormulas!$A$5+1),
_xlfn.IFNA(
_xlfn.IFNA(
_xlfn.IFNA(
_xlfn.IFNA(
_xlfn.IFNA(
_xlfn.IFNA(
IF(_xlfn.XLOOKUP(AU$2,WatchbillMONTHLY!$A$3:$U$3,OFFSET(WatchbillMONTHLY!$A$3:$U$3,1,2))=IF(_xlfn.XLOOKUP($A22,INDIRECT("_"&amp;_xlfn.XLOOKUP(AU$2,WatchbillMONTHLY!$A$3:$U$3,OFFSET(WatchbillMONTHLY!$A$3:$U$3,1,2))),INDIRECT("_"&amp;_xlfn.XLOOKUP(AU$2,WatchbillMONTHLY!$A$3:$U$3,OFFSET(WatchbillMONTHLY!$A$3:$U$3,1,2))))=$A22,_xlfn.XLOOKUP(AU$2,WatchbillMONTHLY!$A$3:$U$3,OFFSET(WatchbillMONTHLY!$A$3:$U$3,1,2)),FALSE),TRUE,FALSE),
IF(_xlfn.XLOOKUP(AU$2,WatchbillMONTHLY!$A$20:$U$20,OFFSET(WatchbillMONTHLY!$A$20:$U$20,1,2))=IF(_xlfn.XLOOKUP($A22,INDIRECT("_"&amp;_xlfn.XLOOKUP(AU$2,WatchbillMONTHLY!$A$20:$U$20,OFFSET(WatchbillMONTHLY!$A$20:$U$20,1,2))),INDIRECT("_"&amp;_xlfn.XLOOKUP(AU$2,WatchbillMONTHLY!$A$20:$U$20,OFFSET(WatchbillMONTHLY!$A$20:$U$20,1,2))))=$A22,_xlfn.XLOOKUP(AU$2,WatchbillMONTHLY!$A$20:$U$20,OFFSET(WatchbillMONTHLY!$A$20:$U$20,1,2)),FALSE),TRUE,FALSE)),
IF(_xlfn.XLOOKUP(AU$2,WatchbillMONTHLY!$A$37:$U$37,OFFSET(WatchbillMONTHLY!$A$37:$U$37,1,2))=IF(_xlfn.XLOOKUP($A22,INDIRECT("_"&amp;_xlfn.XLOOKUP(AU$2,WatchbillMONTHLY!$A$37:$U$37,OFFSET(WatchbillMONTHLY!$A$37:$U$37,1,2))),INDIRECT("_"&amp;_xlfn.XLOOKUP(AU$2,WatchbillMONTHLY!$A$37:$U$37,OFFSET(WatchbillMONTHLY!$A$37:$U$37,1,2))))=$A22,_xlfn.XLOOKUP(AU$2,WatchbillMONTHLY!$A$37:$U$37,OFFSET(WatchbillMONTHLY!$A$37:$U$37,1,2)),FALSE),TRUE,FALSE)),
IF(_xlfn.XLOOKUP(AU$2,WatchbillMONTHLY!$A$54:$U$54,OFFSET(WatchbillMONTHLY!$A$54:$U$54,1,2))=IF(_xlfn.XLOOKUP($A22,INDIRECT("_"&amp;_xlfn.XLOOKUP(AU$2,WatchbillMONTHLY!$A$54:$U$54,OFFSET(WatchbillMONTHLY!$A$54:$U$54,1,2))),INDIRECT("_"&amp;_xlfn.XLOOKUP(AU$2,WatchbillMONTHLY!$A$54:$U$54,OFFSET(WatchbillMONTHLY!$A$54:$U$54,1,2))))=$A22,_xlfn.XLOOKUP(AU$2,WatchbillMONTHLY!$A$54:$U$54,OFFSET(WatchbillMONTHLY!$A$54:$U$54,1,2)),FALSE),TRUE,FALSE)),
IF(_xlfn.XLOOKUP(AU$2,WatchbillMONTHLY!$A$71:$U$71,OFFSET(WatchbillMONTHLY!$A$71:$U$71,1,2))=IF(_xlfn.XLOOKUP($A22,INDIRECT("_"&amp;_xlfn.XLOOKUP(AU$2,WatchbillMONTHLY!$A$71:$U$71,OFFSET(WatchbillMONTHLY!$A$71:$U$71,1,2))),INDIRECT("_"&amp;_xlfn.XLOOKUP(AU$2,WatchbillMONTHLY!$A$71:$U$71,OFFSET(WatchbillMONTHLY!$A$71:$U$71,1,2))))=$A22,_xlfn.XLOOKUP(AU$2,WatchbillMONTHLY!$A$71:$U$71,OFFSET(WatchbillMONTHLY!$A$71:$U$71,1,2)),FALSE),TRUE,FALSE)),
IF(_xlfn.XLOOKUP(AU$2,WatchbillMONTHLY!$A$88:$U$88,OFFSET(WatchbillMONTHLY!$A$88:$U$88,1,2))=IF(_xlfn.XLOOKUP($A22,INDIRECT("_"&amp;_xlfn.XLOOKUP(AU$2,WatchbillMONTHLY!$A$88:$U$88,OFFSET(WatchbillMONTHLY!$A$88:$U$88,1,2))),INDIRECT("_"&amp;_xlfn.XLOOKUP(AU$2,WatchbillMONTHLY!$A$88:$U$88,OFFSET(WatchbillMONTHLY!$A$88:$U$88,1,2))))=$A22,_xlfn.XLOOKUP(AU$2,WatchbillMONTHLY!$A$88:$U$88,OFFSET(WatchbillMONTHLY!$A$88:$U$88,1,2)),FALSE),TRUE,FALSE)),
FALSE),FALSE)</f>
        <v>0</v>
      </c>
      <c r="AV22" s="209" t="b" cm="1">
        <f t="array" aca="1" ref="AV22" ca="1">IF(AND($A22 &gt; 0, O22 &gt; 0,AV$2&lt;MiscFormulas!$A$5+1),
_xlfn.IFNA(
_xlfn.IFNA(
_xlfn.IFNA(
_xlfn.IFNA(
_xlfn.IFNA(
_xlfn.IFNA(
IF(_xlfn.XLOOKUP(AV$2,WatchbillMONTHLY!$A$3:$U$3,OFFSET(WatchbillMONTHLY!$A$3:$U$3,1,2))=IF(_xlfn.XLOOKUP($A22,INDIRECT("_"&amp;_xlfn.XLOOKUP(AV$2,WatchbillMONTHLY!$A$3:$U$3,OFFSET(WatchbillMONTHLY!$A$3:$U$3,1,2))),INDIRECT("_"&amp;_xlfn.XLOOKUP(AV$2,WatchbillMONTHLY!$A$3:$U$3,OFFSET(WatchbillMONTHLY!$A$3:$U$3,1,2))))=$A22,_xlfn.XLOOKUP(AV$2,WatchbillMONTHLY!$A$3:$U$3,OFFSET(WatchbillMONTHLY!$A$3:$U$3,1,2)),FALSE),TRUE,FALSE),
IF(_xlfn.XLOOKUP(AV$2,WatchbillMONTHLY!$A$20:$U$20,OFFSET(WatchbillMONTHLY!$A$20:$U$20,1,2))=IF(_xlfn.XLOOKUP($A22,INDIRECT("_"&amp;_xlfn.XLOOKUP(AV$2,WatchbillMONTHLY!$A$20:$U$20,OFFSET(WatchbillMONTHLY!$A$20:$U$20,1,2))),INDIRECT("_"&amp;_xlfn.XLOOKUP(AV$2,WatchbillMONTHLY!$A$20:$U$20,OFFSET(WatchbillMONTHLY!$A$20:$U$20,1,2))))=$A22,_xlfn.XLOOKUP(AV$2,WatchbillMONTHLY!$A$20:$U$20,OFFSET(WatchbillMONTHLY!$A$20:$U$20,1,2)),FALSE),TRUE,FALSE)),
IF(_xlfn.XLOOKUP(AV$2,WatchbillMONTHLY!$A$37:$U$37,OFFSET(WatchbillMONTHLY!$A$37:$U$37,1,2))=IF(_xlfn.XLOOKUP($A22,INDIRECT("_"&amp;_xlfn.XLOOKUP(AV$2,WatchbillMONTHLY!$A$37:$U$37,OFFSET(WatchbillMONTHLY!$A$37:$U$37,1,2))),INDIRECT("_"&amp;_xlfn.XLOOKUP(AV$2,WatchbillMONTHLY!$A$37:$U$37,OFFSET(WatchbillMONTHLY!$A$37:$U$37,1,2))))=$A22,_xlfn.XLOOKUP(AV$2,WatchbillMONTHLY!$A$37:$U$37,OFFSET(WatchbillMONTHLY!$A$37:$U$37,1,2)),FALSE),TRUE,FALSE)),
IF(_xlfn.XLOOKUP(AV$2,WatchbillMONTHLY!$A$54:$U$54,OFFSET(WatchbillMONTHLY!$A$54:$U$54,1,2))=IF(_xlfn.XLOOKUP($A22,INDIRECT("_"&amp;_xlfn.XLOOKUP(AV$2,WatchbillMONTHLY!$A$54:$U$54,OFFSET(WatchbillMONTHLY!$A$54:$U$54,1,2))),INDIRECT("_"&amp;_xlfn.XLOOKUP(AV$2,WatchbillMONTHLY!$A$54:$U$54,OFFSET(WatchbillMONTHLY!$A$54:$U$54,1,2))))=$A22,_xlfn.XLOOKUP(AV$2,WatchbillMONTHLY!$A$54:$U$54,OFFSET(WatchbillMONTHLY!$A$54:$U$54,1,2)),FALSE),TRUE,FALSE)),
IF(_xlfn.XLOOKUP(AV$2,WatchbillMONTHLY!$A$71:$U$71,OFFSET(WatchbillMONTHLY!$A$71:$U$71,1,2))=IF(_xlfn.XLOOKUP($A22,INDIRECT("_"&amp;_xlfn.XLOOKUP(AV$2,WatchbillMONTHLY!$A$71:$U$71,OFFSET(WatchbillMONTHLY!$A$71:$U$71,1,2))),INDIRECT("_"&amp;_xlfn.XLOOKUP(AV$2,WatchbillMONTHLY!$A$71:$U$71,OFFSET(WatchbillMONTHLY!$A$71:$U$71,1,2))))=$A22,_xlfn.XLOOKUP(AV$2,WatchbillMONTHLY!$A$71:$U$71,OFFSET(WatchbillMONTHLY!$A$71:$U$71,1,2)),FALSE),TRUE,FALSE)),
IF(_xlfn.XLOOKUP(AV$2,WatchbillMONTHLY!$A$88:$U$88,OFFSET(WatchbillMONTHLY!$A$88:$U$88,1,2))=IF(_xlfn.XLOOKUP($A22,INDIRECT("_"&amp;_xlfn.XLOOKUP(AV$2,WatchbillMONTHLY!$A$88:$U$88,OFFSET(WatchbillMONTHLY!$A$88:$U$88,1,2))),INDIRECT("_"&amp;_xlfn.XLOOKUP(AV$2,WatchbillMONTHLY!$A$88:$U$88,OFFSET(WatchbillMONTHLY!$A$88:$U$88,1,2))))=$A22,_xlfn.XLOOKUP(AV$2,WatchbillMONTHLY!$A$88:$U$88,OFFSET(WatchbillMONTHLY!$A$88:$U$88,1,2)),FALSE),TRUE,FALSE)),
FALSE),FALSE)</f>
        <v>0</v>
      </c>
      <c r="AW22" s="209" t="b" cm="1">
        <f t="array" aca="1" ref="AW22" ca="1">IF(AND($A22 &gt; 0, P22 &gt; 0,AW$2&lt;MiscFormulas!$A$5+1),
_xlfn.IFNA(
_xlfn.IFNA(
_xlfn.IFNA(
_xlfn.IFNA(
_xlfn.IFNA(
_xlfn.IFNA(
IF(_xlfn.XLOOKUP(AW$2,WatchbillMONTHLY!$A$3:$U$3,OFFSET(WatchbillMONTHLY!$A$3:$U$3,1,2))=IF(_xlfn.XLOOKUP($A22,INDIRECT("_"&amp;_xlfn.XLOOKUP(AW$2,WatchbillMONTHLY!$A$3:$U$3,OFFSET(WatchbillMONTHLY!$A$3:$U$3,1,2))),INDIRECT("_"&amp;_xlfn.XLOOKUP(AW$2,WatchbillMONTHLY!$A$3:$U$3,OFFSET(WatchbillMONTHLY!$A$3:$U$3,1,2))))=$A22,_xlfn.XLOOKUP(AW$2,WatchbillMONTHLY!$A$3:$U$3,OFFSET(WatchbillMONTHLY!$A$3:$U$3,1,2)),FALSE),TRUE,FALSE),
IF(_xlfn.XLOOKUP(AW$2,WatchbillMONTHLY!$A$20:$U$20,OFFSET(WatchbillMONTHLY!$A$20:$U$20,1,2))=IF(_xlfn.XLOOKUP($A22,INDIRECT("_"&amp;_xlfn.XLOOKUP(AW$2,WatchbillMONTHLY!$A$20:$U$20,OFFSET(WatchbillMONTHLY!$A$20:$U$20,1,2))),INDIRECT("_"&amp;_xlfn.XLOOKUP(AW$2,WatchbillMONTHLY!$A$20:$U$20,OFFSET(WatchbillMONTHLY!$A$20:$U$20,1,2))))=$A22,_xlfn.XLOOKUP(AW$2,WatchbillMONTHLY!$A$20:$U$20,OFFSET(WatchbillMONTHLY!$A$20:$U$20,1,2)),FALSE),TRUE,FALSE)),
IF(_xlfn.XLOOKUP(AW$2,WatchbillMONTHLY!$A$37:$U$37,OFFSET(WatchbillMONTHLY!$A$37:$U$37,1,2))=IF(_xlfn.XLOOKUP($A22,INDIRECT("_"&amp;_xlfn.XLOOKUP(AW$2,WatchbillMONTHLY!$A$37:$U$37,OFFSET(WatchbillMONTHLY!$A$37:$U$37,1,2))),INDIRECT("_"&amp;_xlfn.XLOOKUP(AW$2,WatchbillMONTHLY!$A$37:$U$37,OFFSET(WatchbillMONTHLY!$A$37:$U$37,1,2))))=$A22,_xlfn.XLOOKUP(AW$2,WatchbillMONTHLY!$A$37:$U$37,OFFSET(WatchbillMONTHLY!$A$37:$U$37,1,2)),FALSE),TRUE,FALSE)),
IF(_xlfn.XLOOKUP(AW$2,WatchbillMONTHLY!$A$54:$U$54,OFFSET(WatchbillMONTHLY!$A$54:$U$54,1,2))=IF(_xlfn.XLOOKUP($A22,INDIRECT("_"&amp;_xlfn.XLOOKUP(AW$2,WatchbillMONTHLY!$A$54:$U$54,OFFSET(WatchbillMONTHLY!$A$54:$U$54,1,2))),INDIRECT("_"&amp;_xlfn.XLOOKUP(AW$2,WatchbillMONTHLY!$A$54:$U$54,OFFSET(WatchbillMONTHLY!$A$54:$U$54,1,2))))=$A22,_xlfn.XLOOKUP(AW$2,WatchbillMONTHLY!$A$54:$U$54,OFFSET(WatchbillMONTHLY!$A$54:$U$54,1,2)),FALSE),TRUE,FALSE)),
IF(_xlfn.XLOOKUP(AW$2,WatchbillMONTHLY!$A$71:$U$71,OFFSET(WatchbillMONTHLY!$A$71:$U$71,1,2))=IF(_xlfn.XLOOKUP($A22,INDIRECT("_"&amp;_xlfn.XLOOKUP(AW$2,WatchbillMONTHLY!$A$71:$U$71,OFFSET(WatchbillMONTHLY!$A$71:$U$71,1,2))),INDIRECT("_"&amp;_xlfn.XLOOKUP(AW$2,WatchbillMONTHLY!$A$71:$U$71,OFFSET(WatchbillMONTHLY!$A$71:$U$71,1,2))))=$A22,_xlfn.XLOOKUP(AW$2,WatchbillMONTHLY!$A$71:$U$71,OFFSET(WatchbillMONTHLY!$A$71:$U$71,1,2)),FALSE),TRUE,FALSE)),
IF(_xlfn.XLOOKUP(AW$2,WatchbillMONTHLY!$A$88:$U$88,OFFSET(WatchbillMONTHLY!$A$88:$U$88,1,2))=IF(_xlfn.XLOOKUP($A22,INDIRECT("_"&amp;_xlfn.XLOOKUP(AW$2,WatchbillMONTHLY!$A$88:$U$88,OFFSET(WatchbillMONTHLY!$A$88:$U$88,1,2))),INDIRECT("_"&amp;_xlfn.XLOOKUP(AW$2,WatchbillMONTHLY!$A$88:$U$88,OFFSET(WatchbillMONTHLY!$A$88:$U$88,1,2))))=$A22,_xlfn.XLOOKUP(AW$2,WatchbillMONTHLY!$A$88:$U$88,OFFSET(WatchbillMONTHLY!$A$88:$U$88,1,2)),FALSE),TRUE,FALSE)),
FALSE),FALSE)</f>
        <v>0</v>
      </c>
      <c r="AX22" s="209" t="b" cm="1">
        <f t="array" aca="1" ref="AX22" ca="1">IF(AND($A22 &gt; 0, Q22 &gt; 0,AX$2&lt;MiscFormulas!$A$5+1),
_xlfn.IFNA(
_xlfn.IFNA(
_xlfn.IFNA(
_xlfn.IFNA(
_xlfn.IFNA(
_xlfn.IFNA(
IF(_xlfn.XLOOKUP(AX$2,WatchbillMONTHLY!$A$3:$U$3,OFFSET(WatchbillMONTHLY!$A$3:$U$3,1,2))=IF(_xlfn.XLOOKUP($A22,INDIRECT("_"&amp;_xlfn.XLOOKUP(AX$2,WatchbillMONTHLY!$A$3:$U$3,OFFSET(WatchbillMONTHLY!$A$3:$U$3,1,2))),INDIRECT("_"&amp;_xlfn.XLOOKUP(AX$2,WatchbillMONTHLY!$A$3:$U$3,OFFSET(WatchbillMONTHLY!$A$3:$U$3,1,2))))=$A22,_xlfn.XLOOKUP(AX$2,WatchbillMONTHLY!$A$3:$U$3,OFFSET(WatchbillMONTHLY!$A$3:$U$3,1,2)),FALSE),TRUE,FALSE),
IF(_xlfn.XLOOKUP(AX$2,WatchbillMONTHLY!$A$20:$U$20,OFFSET(WatchbillMONTHLY!$A$20:$U$20,1,2))=IF(_xlfn.XLOOKUP($A22,INDIRECT("_"&amp;_xlfn.XLOOKUP(AX$2,WatchbillMONTHLY!$A$20:$U$20,OFFSET(WatchbillMONTHLY!$A$20:$U$20,1,2))),INDIRECT("_"&amp;_xlfn.XLOOKUP(AX$2,WatchbillMONTHLY!$A$20:$U$20,OFFSET(WatchbillMONTHLY!$A$20:$U$20,1,2))))=$A22,_xlfn.XLOOKUP(AX$2,WatchbillMONTHLY!$A$20:$U$20,OFFSET(WatchbillMONTHLY!$A$20:$U$20,1,2)),FALSE),TRUE,FALSE)),
IF(_xlfn.XLOOKUP(AX$2,WatchbillMONTHLY!$A$37:$U$37,OFFSET(WatchbillMONTHLY!$A$37:$U$37,1,2))=IF(_xlfn.XLOOKUP($A22,INDIRECT("_"&amp;_xlfn.XLOOKUP(AX$2,WatchbillMONTHLY!$A$37:$U$37,OFFSET(WatchbillMONTHLY!$A$37:$U$37,1,2))),INDIRECT("_"&amp;_xlfn.XLOOKUP(AX$2,WatchbillMONTHLY!$A$37:$U$37,OFFSET(WatchbillMONTHLY!$A$37:$U$37,1,2))))=$A22,_xlfn.XLOOKUP(AX$2,WatchbillMONTHLY!$A$37:$U$37,OFFSET(WatchbillMONTHLY!$A$37:$U$37,1,2)),FALSE),TRUE,FALSE)),
IF(_xlfn.XLOOKUP(AX$2,WatchbillMONTHLY!$A$54:$U$54,OFFSET(WatchbillMONTHLY!$A$54:$U$54,1,2))=IF(_xlfn.XLOOKUP($A22,INDIRECT("_"&amp;_xlfn.XLOOKUP(AX$2,WatchbillMONTHLY!$A$54:$U$54,OFFSET(WatchbillMONTHLY!$A$54:$U$54,1,2))),INDIRECT("_"&amp;_xlfn.XLOOKUP(AX$2,WatchbillMONTHLY!$A$54:$U$54,OFFSET(WatchbillMONTHLY!$A$54:$U$54,1,2))))=$A22,_xlfn.XLOOKUP(AX$2,WatchbillMONTHLY!$A$54:$U$54,OFFSET(WatchbillMONTHLY!$A$54:$U$54,1,2)),FALSE),TRUE,FALSE)),
IF(_xlfn.XLOOKUP(AX$2,WatchbillMONTHLY!$A$71:$U$71,OFFSET(WatchbillMONTHLY!$A$71:$U$71,1,2))=IF(_xlfn.XLOOKUP($A22,INDIRECT("_"&amp;_xlfn.XLOOKUP(AX$2,WatchbillMONTHLY!$A$71:$U$71,OFFSET(WatchbillMONTHLY!$A$71:$U$71,1,2))),INDIRECT("_"&amp;_xlfn.XLOOKUP(AX$2,WatchbillMONTHLY!$A$71:$U$71,OFFSET(WatchbillMONTHLY!$A$71:$U$71,1,2))))=$A22,_xlfn.XLOOKUP(AX$2,WatchbillMONTHLY!$A$71:$U$71,OFFSET(WatchbillMONTHLY!$A$71:$U$71,1,2)),FALSE),TRUE,FALSE)),
IF(_xlfn.XLOOKUP(AX$2,WatchbillMONTHLY!$A$88:$U$88,OFFSET(WatchbillMONTHLY!$A$88:$U$88,1,2))=IF(_xlfn.XLOOKUP($A22,INDIRECT("_"&amp;_xlfn.XLOOKUP(AX$2,WatchbillMONTHLY!$A$88:$U$88,OFFSET(WatchbillMONTHLY!$A$88:$U$88,1,2))),INDIRECT("_"&amp;_xlfn.XLOOKUP(AX$2,WatchbillMONTHLY!$A$88:$U$88,OFFSET(WatchbillMONTHLY!$A$88:$U$88,1,2))))=$A22,_xlfn.XLOOKUP(AX$2,WatchbillMONTHLY!$A$88:$U$88,OFFSET(WatchbillMONTHLY!$A$88:$U$88,1,2)),FALSE),TRUE,FALSE)),
FALSE),FALSE)</f>
        <v>0</v>
      </c>
      <c r="AY22" s="209" t="b" cm="1">
        <f t="array" aca="1" ref="AY22" ca="1">IF(AND($A22 &gt; 0, R22 &gt; 0,AY$2&lt;MiscFormulas!$A$5+1),
_xlfn.IFNA(
_xlfn.IFNA(
_xlfn.IFNA(
_xlfn.IFNA(
_xlfn.IFNA(
_xlfn.IFNA(
IF(_xlfn.XLOOKUP(AY$2,WatchbillMONTHLY!$A$3:$U$3,OFFSET(WatchbillMONTHLY!$A$3:$U$3,1,2))=IF(_xlfn.XLOOKUP($A22,INDIRECT("_"&amp;_xlfn.XLOOKUP(AY$2,WatchbillMONTHLY!$A$3:$U$3,OFFSET(WatchbillMONTHLY!$A$3:$U$3,1,2))),INDIRECT("_"&amp;_xlfn.XLOOKUP(AY$2,WatchbillMONTHLY!$A$3:$U$3,OFFSET(WatchbillMONTHLY!$A$3:$U$3,1,2))))=$A22,_xlfn.XLOOKUP(AY$2,WatchbillMONTHLY!$A$3:$U$3,OFFSET(WatchbillMONTHLY!$A$3:$U$3,1,2)),FALSE),TRUE,FALSE),
IF(_xlfn.XLOOKUP(AY$2,WatchbillMONTHLY!$A$20:$U$20,OFFSET(WatchbillMONTHLY!$A$20:$U$20,1,2))=IF(_xlfn.XLOOKUP($A22,INDIRECT("_"&amp;_xlfn.XLOOKUP(AY$2,WatchbillMONTHLY!$A$20:$U$20,OFFSET(WatchbillMONTHLY!$A$20:$U$20,1,2))),INDIRECT("_"&amp;_xlfn.XLOOKUP(AY$2,WatchbillMONTHLY!$A$20:$U$20,OFFSET(WatchbillMONTHLY!$A$20:$U$20,1,2))))=$A22,_xlfn.XLOOKUP(AY$2,WatchbillMONTHLY!$A$20:$U$20,OFFSET(WatchbillMONTHLY!$A$20:$U$20,1,2)),FALSE),TRUE,FALSE)),
IF(_xlfn.XLOOKUP(AY$2,WatchbillMONTHLY!$A$37:$U$37,OFFSET(WatchbillMONTHLY!$A$37:$U$37,1,2))=IF(_xlfn.XLOOKUP($A22,INDIRECT("_"&amp;_xlfn.XLOOKUP(AY$2,WatchbillMONTHLY!$A$37:$U$37,OFFSET(WatchbillMONTHLY!$A$37:$U$37,1,2))),INDIRECT("_"&amp;_xlfn.XLOOKUP(AY$2,WatchbillMONTHLY!$A$37:$U$37,OFFSET(WatchbillMONTHLY!$A$37:$U$37,1,2))))=$A22,_xlfn.XLOOKUP(AY$2,WatchbillMONTHLY!$A$37:$U$37,OFFSET(WatchbillMONTHLY!$A$37:$U$37,1,2)),FALSE),TRUE,FALSE)),
IF(_xlfn.XLOOKUP(AY$2,WatchbillMONTHLY!$A$54:$U$54,OFFSET(WatchbillMONTHLY!$A$54:$U$54,1,2))=IF(_xlfn.XLOOKUP($A22,INDIRECT("_"&amp;_xlfn.XLOOKUP(AY$2,WatchbillMONTHLY!$A$54:$U$54,OFFSET(WatchbillMONTHLY!$A$54:$U$54,1,2))),INDIRECT("_"&amp;_xlfn.XLOOKUP(AY$2,WatchbillMONTHLY!$A$54:$U$54,OFFSET(WatchbillMONTHLY!$A$54:$U$54,1,2))))=$A22,_xlfn.XLOOKUP(AY$2,WatchbillMONTHLY!$A$54:$U$54,OFFSET(WatchbillMONTHLY!$A$54:$U$54,1,2)),FALSE),TRUE,FALSE)),
IF(_xlfn.XLOOKUP(AY$2,WatchbillMONTHLY!$A$71:$U$71,OFFSET(WatchbillMONTHLY!$A$71:$U$71,1,2))=IF(_xlfn.XLOOKUP($A22,INDIRECT("_"&amp;_xlfn.XLOOKUP(AY$2,WatchbillMONTHLY!$A$71:$U$71,OFFSET(WatchbillMONTHLY!$A$71:$U$71,1,2))),INDIRECT("_"&amp;_xlfn.XLOOKUP(AY$2,WatchbillMONTHLY!$A$71:$U$71,OFFSET(WatchbillMONTHLY!$A$71:$U$71,1,2))))=$A22,_xlfn.XLOOKUP(AY$2,WatchbillMONTHLY!$A$71:$U$71,OFFSET(WatchbillMONTHLY!$A$71:$U$71,1,2)),FALSE),TRUE,FALSE)),
IF(_xlfn.XLOOKUP(AY$2,WatchbillMONTHLY!$A$88:$U$88,OFFSET(WatchbillMONTHLY!$A$88:$U$88,1,2))=IF(_xlfn.XLOOKUP($A22,INDIRECT("_"&amp;_xlfn.XLOOKUP(AY$2,WatchbillMONTHLY!$A$88:$U$88,OFFSET(WatchbillMONTHLY!$A$88:$U$88,1,2))),INDIRECT("_"&amp;_xlfn.XLOOKUP(AY$2,WatchbillMONTHLY!$A$88:$U$88,OFFSET(WatchbillMONTHLY!$A$88:$U$88,1,2))))=$A22,_xlfn.XLOOKUP(AY$2,WatchbillMONTHLY!$A$88:$U$88,OFFSET(WatchbillMONTHLY!$A$88:$U$88,1,2)),FALSE),TRUE,FALSE)),
FALSE),FALSE)</f>
        <v>0</v>
      </c>
      <c r="AZ22" s="209" t="b" cm="1">
        <f t="array" aca="1" ref="AZ22" ca="1">IF(AND($A22 &gt; 0, S22 &gt; 0,AZ$2&lt;MiscFormulas!$A$5+1),
_xlfn.IFNA(
_xlfn.IFNA(
_xlfn.IFNA(
_xlfn.IFNA(
_xlfn.IFNA(
_xlfn.IFNA(
IF(_xlfn.XLOOKUP(AZ$2,WatchbillMONTHLY!$A$3:$U$3,OFFSET(WatchbillMONTHLY!$A$3:$U$3,1,2))=IF(_xlfn.XLOOKUP($A22,INDIRECT("_"&amp;_xlfn.XLOOKUP(AZ$2,WatchbillMONTHLY!$A$3:$U$3,OFFSET(WatchbillMONTHLY!$A$3:$U$3,1,2))),INDIRECT("_"&amp;_xlfn.XLOOKUP(AZ$2,WatchbillMONTHLY!$A$3:$U$3,OFFSET(WatchbillMONTHLY!$A$3:$U$3,1,2))))=$A22,_xlfn.XLOOKUP(AZ$2,WatchbillMONTHLY!$A$3:$U$3,OFFSET(WatchbillMONTHLY!$A$3:$U$3,1,2)),FALSE),TRUE,FALSE),
IF(_xlfn.XLOOKUP(AZ$2,WatchbillMONTHLY!$A$20:$U$20,OFFSET(WatchbillMONTHLY!$A$20:$U$20,1,2))=IF(_xlfn.XLOOKUP($A22,INDIRECT("_"&amp;_xlfn.XLOOKUP(AZ$2,WatchbillMONTHLY!$A$20:$U$20,OFFSET(WatchbillMONTHLY!$A$20:$U$20,1,2))),INDIRECT("_"&amp;_xlfn.XLOOKUP(AZ$2,WatchbillMONTHLY!$A$20:$U$20,OFFSET(WatchbillMONTHLY!$A$20:$U$20,1,2))))=$A22,_xlfn.XLOOKUP(AZ$2,WatchbillMONTHLY!$A$20:$U$20,OFFSET(WatchbillMONTHLY!$A$20:$U$20,1,2)),FALSE),TRUE,FALSE)),
IF(_xlfn.XLOOKUP(AZ$2,WatchbillMONTHLY!$A$37:$U$37,OFFSET(WatchbillMONTHLY!$A$37:$U$37,1,2))=IF(_xlfn.XLOOKUP($A22,INDIRECT("_"&amp;_xlfn.XLOOKUP(AZ$2,WatchbillMONTHLY!$A$37:$U$37,OFFSET(WatchbillMONTHLY!$A$37:$U$37,1,2))),INDIRECT("_"&amp;_xlfn.XLOOKUP(AZ$2,WatchbillMONTHLY!$A$37:$U$37,OFFSET(WatchbillMONTHLY!$A$37:$U$37,1,2))))=$A22,_xlfn.XLOOKUP(AZ$2,WatchbillMONTHLY!$A$37:$U$37,OFFSET(WatchbillMONTHLY!$A$37:$U$37,1,2)),FALSE),TRUE,FALSE)),
IF(_xlfn.XLOOKUP(AZ$2,WatchbillMONTHLY!$A$54:$U$54,OFFSET(WatchbillMONTHLY!$A$54:$U$54,1,2))=IF(_xlfn.XLOOKUP($A22,INDIRECT("_"&amp;_xlfn.XLOOKUP(AZ$2,WatchbillMONTHLY!$A$54:$U$54,OFFSET(WatchbillMONTHLY!$A$54:$U$54,1,2))),INDIRECT("_"&amp;_xlfn.XLOOKUP(AZ$2,WatchbillMONTHLY!$A$54:$U$54,OFFSET(WatchbillMONTHLY!$A$54:$U$54,1,2))))=$A22,_xlfn.XLOOKUP(AZ$2,WatchbillMONTHLY!$A$54:$U$54,OFFSET(WatchbillMONTHLY!$A$54:$U$54,1,2)),FALSE),TRUE,FALSE)),
IF(_xlfn.XLOOKUP(AZ$2,WatchbillMONTHLY!$A$71:$U$71,OFFSET(WatchbillMONTHLY!$A$71:$U$71,1,2))=IF(_xlfn.XLOOKUP($A22,INDIRECT("_"&amp;_xlfn.XLOOKUP(AZ$2,WatchbillMONTHLY!$A$71:$U$71,OFFSET(WatchbillMONTHLY!$A$71:$U$71,1,2))),INDIRECT("_"&amp;_xlfn.XLOOKUP(AZ$2,WatchbillMONTHLY!$A$71:$U$71,OFFSET(WatchbillMONTHLY!$A$71:$U$71,1,2))))=$A22,_xlfn.XLOOKUP(AZ$2,WatchbillMONTHLY!$A$71:$U$71,OFFSET(WatchbillMONTHLY!$A$71:$U$71,1,2)),FALSE),TRUE,FALSE)),
IF(_xlfn.XLOOKUP(AZ$2,WatchbillMONTHLY!$A$88:$U$88,OFFSET(WatchbillMONTHLY!$A$88:$U$88,1,2))=IF(_xlfn.XLOOKUP($A22,INDIRECT("_"&amp;_xlfn.XLOOKUP(AZ$2,WatchbillMONTHLY!$A$88:$U$88,OFFSET(WatchbillMONTHLY!$A$88:$U$88,1,2))),INDIRECT("_"&amp;_xlfn.XLOOKUP(AZ$2,WatchbillMONTHLY!$A$88:$U$88,OFFSET(WatchbillMONTHLY!$A$88:$U$88,1,2))))=$A22,_xlfn.XLOOKUP(AZ$2,WatchbillMONTHLY!$A$88:$U$88,OFFSET(WatchbillMONTHLY!$A$88:$U$88,1,2)),FALSE),TRUE,FALSE)),
FALSE),FALSE)</f>
        <v>0</v>
      </c>
      <c r="BA22" s="209" t="b" cm="1">
        <f t="array" aca="1" ref="BA22" ca="1">IF(AND($A22 &gt; 0, T22 &gt; 0,BA$2&lt;MiscFormulas!$A$5+1),
_xlfn.IFNA(
_xlfn.IFNA(
_xlfn.IFNA(
_xlfn.IFNA(
_xlfn.IFNA(
_xlfn.IFNA(
IF(_xlfn.XLOOKUP(BA$2,WatchbillMONTHLY!$A$3:$U$3,OFFSET(WatchbillMONTHLY!$A$3:$U$3,1,2))=IF(_xlfn.XLOOKUP($A22,INDIRECT("_"&amp;_xlfn.XLOOKUP(BA$2,WatchbillMONTHLY!$A$3:$U$3,OFFSET(WatchbillMONTHLY!$A$3:$U$3,1,2))),INDIRECT("_"&amp;_xlfn.XLOOKUP(BA$2,WatchbillMONTHLY!$A$3:$U$3,OFFSET(WatchbillMONTHLY!$A$3:$U$3,1,2))))=$A22,_xlfn.XLOOKUP(BA$2,WatchbillMONTHLY!$A$3:$U$3,OFFSET(WatchbillMONTHLY!$A$3:$U$3,1,2)),FALSE),TRUE,FALSE),
IF(_xlfn.XLOOKUP(BA$2,WatchbillMONTHLY!$A$20:$U$20,OFFSET(WatchbillMONTHLY!$A$20:$U$20,1,2))=IF(_xlfn.XLOOKUP($A22,INDIRECT("_"&amp;_xlfn.XLOOKUP(BA$2,WatchbillMONTHLY!$A$20:$U$20,OFFSET(WatchbillMONTHLY!$A$20:$U$20,1,2))),INDIRECT("_"&amp;_xlfn.XLOOKUP(BA$2,WatchbillMONTHLY!$A$20:$U$20,OFFSET(WatchbillMONTHLY!$A$20:$U$20,1,2))))=$A22,_xlfn.XLOOKUP(BA$2,WatchbillMONTHLY!$A$20:$U$20,OFFSET(WatchbillMONTHLY!$A$20:$U$20,1,2)),FALSE),TRUE,FALSE)),
IF(_xlfn.XLOOKUP(BA$2,WatchbillMONTHLY!$A$37:$U$37,OFFSET(WatchbillMONTHLY!$A$37:$U$37,1,2))=IF(_xlfn.XLOOKUP($A22,INDIRECT("_"&amp;_xlfn.XLOOKUP(BA$2,WatchbillMONTHLY!$A$37:$U$37,OFFSET(WatchbillMONTHLY!$A$37:$U$37,1,2))),INDIRECT("_"&amp;_xlfn.XLOOKUP(BA$2,WatchbillMONTHLY!$A$37:$U$37,OFFSET(WatchbillMONTHLY!$A$37:$U$37,1,2))))=$A22,_xlfn.XLOOKUP(BA$2,WatchbillMONTHLY!$A$37:$U$37,OFFSET(WatchbillMONTHLY!$A$37:$U$37,1,2)),FALSE),TRUE,FALSE)),
IF(_xlfn.XLOOKUP(BA$2,WatchbillMONTHLY!$A$54:$U$54,OFFSET(WatchbillMONTHLY!$A$54:$U$54,1,2))=IF(_xlfn.XLOOKUP($A22,INDIRECT("_"&amp;_xlfn.XLOOKUP(BA$2,WatchbillMONTHLY!$A$54:$U$54,OFFSET(WatchbillMONTHLY!$A$54:$U$54,1,2))),INDIRECT("_"&amp;_xlfn.XLOOKUP(BA$2,WatchbillMONTHLY!$A$54:$U$54,OFFSET(WatchbillMONTHLY!$A$54:$U$54,1,2))))=$A22,_xlfn.XLOOKUP(BA$2,WatchbillMONTHLY!$A$54:$U$54,OFFSET(WatchbillMONTHLY!$A$54:$U$54,1,2)),FALSE),TRUE,FALSE)),
IF(_xlfn.XLOOKUP(BA$2,WatchbillMONTHLY!$A$71:$U$71,OFFSET(WatchbillMONTHLY!$A$71:$U$71,1,2))=IF(_xlfn.XLOOKUP($A22,INDIRECT("_"&amp;_xlfn.XLOOKUP(BA$2,WatchbillMONTHLY!$A$71:$U$71,OFFSET(WatchbillMONTHLY!$A$71:$U$71,1,2))),INDIRECT("_"&amp;_xlfn.XLOOKUP(BA$2,WatchbillMONTHLY!$A$71:$U$71,OFFSET(WatchbillMONTHLY!$A$71:$U$71,1,2))))=$A22,_xlfn.XLOOKUP(BA$2,WatchbillMONTHLY!$A$71:$U$71,OFFSET(WatchbillMONTHLY!$A$71:$U$71,1,2)),FALSE),TRUE,FALSE)),
IF(_xlfn.XLOOKUP(BA$2,WatchbillMONTHLY!$A$88:$U$88,OFFSET(WatchbillMONTHLY!$A$88:$U$88,1,2))=IF(_xlfn.XLOOKUP($A22,INDIRECT("_"&amp;_xlfn.XLOOKUP(BA$2,WatchbillMONTHLY!$A$88:$U$88,OFFSET(WatchbillMONTHLY!$A$88:$U$88,1,2))),INDIRECT("_"&amp;_xlfn.XLOOKUP(BA$2,WatchbillMONTHLY!$A$88:$U$88,OFFSET(WatchbillMONTHLY!$A$88:$U$88,1,2))))=$A22,_xlfn.XLOOKUP(BA$2,WatchbillMONTHLY!$A$88:$U$88,OFFSET(WatchbillMONTHLY!$A$88:$U$88,1,2)),FALSE),TRUE,FALSE)),
FALSE),FALSE)</f>
        <v>0</v>
      </c>
      <c r="BB22" s="209" t="b" cm="1">
        <f t="array" aca="1" ref="BB22" ca="1">IF(AND($A22 &gt; 0, U22 &gt; 0,BB$2&lt;MiscFormulas!$A$5+1),
_xlfn.IFNA(
_xlfn.IFNA(
_xlfn.IFNA(
_xlfn.IFNA(
_xlfn.IFNA(
_xlfn.IFNA(
IF(_xlfn.XLOOKUP(BB$2,WatchbillMONTHLY!$A$3:$U$3,OFFSET(WatchbillMONTHLY!$A$3:$U$3,1,2))=IF(_xlfn.XLOOKUP($A22,INDIRECT("_"&amp;_xlfn.XLOOKUP(BB$2,WatchbillMONTHLY!$A$3:$U$3,OFFSET(WatchbillMONTHLY!$A$3:$U$3,1,2))),INDIRECT("_"&amp;_xlfn.XLOOKUP(BB$2,WatchbillMONTHLY!$A$3:$U$3,OFFSET(WatchbillMONTHLY!$A$3:$U$3,1,2))))=$A22,_xlfn.XLOOKUP(BB$2,WatchbillMONTHLY!$A$3:$U$3,OFFSET(WatchbillMONTHLY!$A$3:$U$3,1,2)),FALSE),TRUE,FALSE),
IF(_xlfn.XLOOKUP(BB$2,WatchbillMONTHLY!$A$20:$U$20,OFFSET(WatchbillMONTHLY!$A$20:$U$20,1,2))=IF(_xlfn.XLOOKUP($A22,INDIRECT("_"&amp;_xlfn.XLOOKUP(BB$2,WatchbillMONTHLY!$A$20:$U$20,OFFSET(WatchbillMONTHLY!$A$20:$U$20,1,2))),INDIRECT("_"&amp;_xlfn.XLOOKUP(BB$2,WatchbillMONTHLY!$A$20:$U$20,OFFSET(WatchbillMONTHLY!$A$20:$U$20,1,2))))=$A22,_xlfn.XLOOKUP(BB$2,WatchbillMONTHLY!$A$20:$U$20,OFFSET(WatchbillMONTHLY!$A$20:$U$20,1,2)),FALSE),TRUE,FALSE)),
IF(_xlfn.XLOOKUP(BB$2,WatchbillMONTHLY!$A$37:$U$37,OFFSET(WatchbillMONTHLY!$A$37:$U$37,1,2))=IF(_xlfn.XLOOKUP($A22,INDIRECT("_"&amp;_xlfn.XLOOKUP(BB$2,WatchbillMONTHLY!$A$37:$U$37,OFFSET(WatchbillMONTHLY!$A$37:$U$37,1,2))),INDIRECT("_"&amp;_xlfn.XLOOKUP(BB$2,WatchbillMONTHLY!$A$37:$U$37,OFFSET(WatchbillMONTHLY!$A$37:$U$37,1,2))))=$A22,_xlfn.XLOOKUP(BB$2,WatchbillMONTHLY!$A$37:$U$37,OFFSET(WatchbillMONTHLY!$A$37:$U$37,1,2)),FALSE),TRUE,FALSE)),
IF(_xlfn.XLOOKUP(BB$2,WatchbillMONTHLY!$A$54:$U$54,OFFSET(WatchbillMONTHLY!$A$54:$U$54,1,2))=IF(_xlfn.XLOOKUP($A22,INDIRECT("_"&amp;_xlfn.XLOOKUP(BB$2,WatchbillMONTHLY!$A$54:$U$54,OFFSET(WatchbillMONTHLY!$A$54:$U$54,1,2))),INDIRECT("_"&amp;_xlfn.XLOOKUP(BB$2,WatchbillMONTHLY!$A$54:$U$54,OFFSET(WatchbillMONTHLY!$A$54:$U$54,1,2))))=$A22,_xlfn.XLOOKUP(BB$2,WatchbillMONTHLY!$A$54:$U$54,OFFSET(WatchbillMONTHLY!$A$54:$U$54,1,2)),FALSE),TRUE,FALSE)),
IF(_xlfn.XLOOKUP(BB$2,WatchbillMONTHLY!$A$71:$U$71,OFFSET(WatchbillMONTHLY!$A$71:$U$71,1,2))=IF(_xlfn.XLOOKUP($A22,INDIRECT("_"&amp;_xlfn.XLOOKUP(BB$2,WatchbillMONTHLY!$A$71:$U$71,OFFSET(WatchbillMONTHLY!$A$71:$U$71,1,2))),INDIRECT("_"&amp;_xlfn.XLOOKUP(BB$2,WatchbillMONTHLY!$A$71:$U$71,OFFSET(WatchbillMONTHLY!$A$71:$U$71,1,2))))=$A22,_xlfn.XLOOKUP(BB$2,WatchbillMONTHLY!$A$71:$U$71,OFFSET(WatchbillMONTHLY!$A$71:$U$71,1,2)),FALSE),TRUE,FALSE)),
IF(_xlfn.XLOOKUP(BB$2,WatchbillMONTHLY!$A$88:$U$88,OFFSET(WatchbillMONTHLY!$A$88:$U$88,1,2))=IF(_xlfn.XLOOKUP($A22,INDIRECT("_"&amp;_xlfn.XLOOKUP(BB$2,WatchbillMONTHLY!$A$88:$U$88,OFFSET(WatchbillMONTHLY!$A$88:$U$88,1,2))),INDIRECT("_"&amp;_xlfn.XLOOKUP(BB$2,WatchbillMONTHLY!$A$88:$U$88,OFFSET(WatchbillMONTHLY!$A$88:$U$88,1,2))))=$A22,_xlfn.XLOOKUP(BB$2,WatchbillMONTHLY!$A$88:$U$88,OFFSET(WatchbillMONTHLY!$A$88:$U$88,1,2)),FALSE),TRUE,FALSE)),
FALSE),FALSE)</f>
        <v>0</v>
      </c>
      <c r="BC22" s="209" t="b" cm="1">
        <f t="array" aca="1" ref="BC22" ca="1">IF(AND($A22 &gt; 0, V22 &gt; 0,BC$2&lt;MiscFormulas!$A$5+1),
_xlfn.IFNA(
_xlfn.IFNA(
_xlfn.IFNA(
_xlfn.IFNA(
_xlfn.IFNA(
_xlfn.IFNA(
IF(_xlfn.XLOOKUP(BC$2,WatchbillMONTHLY!$A$3:$U$3,OFFSET(WatchbillMONTHLY!$A$3:$U$3,1,2))=IF(_xlfn.XLOOKUP($A22,INDIRECT("_"&amp;_xlfn.XLOOKUP(BC$2,WatchbillMONTHLY!$A$3:$U$3,OFFSET(WatchbillMONTHLY!$A$3:$U$3,1,2))),INDIRECT("_"&amp;_xlfn.XLOOKUP(BC$2,WatchbillMONTHLY!$A$3:$U$3,OFFSET(WatchbillMONTHLY!$A$3:$U$3,1,2))))=$A22,_xlfn.XLOOKUP(BC$2,WatchbillMONTHLY!$A$3:$U$3,OFFSET(WatchbillMONTHLY!$A$3:$U$3,1,2)),FALSE),TRUE,FALSE),
IF(_xlfn.XLOOKUP(BC$2,WatchbillMONTHLY!$A$20:$U$20,OFFSET(WatchbillMONTHLY!$A$20:$U$20,1,2))=IF(_xlfn.XLOOKUP($A22,INDIRECT("_"&amp;_xlfn.XLOOKUP(BC$2,WatchbillMONTHLY!$A$20:$U$20,OFFSET(WatchbillMONTHLY!$A$20:$U$20,1,2))),INDIRECT("_"&amp;_xlfn.XLOOKUP(BC$2,WatchbillMONTHLY!$A$20:$U$20,OFFSET(WatchbillMONTHLY!$A$20:$U$20,1,2))))=$A22,_xlfn.XLOOKUP(BC$2,WatchbillMONTHLY!$A$20:$U$20,OFFSET(WatchbillMONTHLY!$A$20:$U$20,1,2)),FALSE),TRUE,FALSE)),
IF(_xlfn.XLOOKUP(BC$2,WatchbillMONTHLY!$A$37:$U$37,OFFSET(WatchbillMONTHLY!$A$37:$U$37,1,2))=IF(_xlfn.XLOOKUP($A22,INDIRECT("_"&amp;_xlfn.XLOOKUP(BC$2,WatchbillMONTHLY!$A$37:$U$37,OFFSET(WatchbillMONTHLY!$A$37:$U$37,1,2))),INDIRECT("_"&amp;_xlfn.XLOOKUP(BC$2,WatchbillMONTHLY!$A$37:$U$37,OFFSET(WatchbillMONTHLY!$A$37:$U$37,1,2))))=$A22,_xlfn.XLOOKUP(BC$2,WatchbillMONTHLY!$A$37:$U$37,OFFSET(WatchbillMONTHLY!$A$37:$U$37,1,2)),FALSE),TRUE,FALSE)),
IF(_xlfn.XLOOKUP(BC$2,WatchbillMONTHLY!$A$54:$U$54,OFFSET(WatchbillMONTHLY!$A$54:$U$54,1,2))=IF(_xlfn.XLOOKUP($A22,INDIRECT("_"&amp;_xlfn.XLOOKUP(BC$2,WatchbillMONTHLY!$A$54:$U$54,OFFSET(WatchbillMONTHLY!$A$54:$U$54,1,2))),INDIRECT("_"&amp;_xlfn.XLOOKUP(BC$2,WatchbillMONTHLY!$A$54:$U$54,OFFSET(WatchbillMONTHLY!$A$54:$U$54,1,2))))=$A22,_xlfn.XLOOKUP(BC$2,WatchbillMONTHLY!$A$54:$U$54,OFFSET(WatchbillMONTHLY!$A$54:$U$54,1,2)),FALSE),TRUE,FALSE)),
IF(_xlfn.XLOOKUP(BC$2,WatchbillMONTHLY!$A$71:$U$71,OFFSET(WatchbillMONTHLY!$A$71:$U$71,1,2))=IF(_xlfn.XLOOKUP($A22,INDIRECT("_"&amp;_xlfn.XLOOKUP(BC$2,WatchbillMONTHLY!$A$71:$U$71,OFFSET(WatchbillMONTHLY!$A$71:$U$71,1,2))),INDIRECT("_"&amp;_xlfn.XLOOKUP(BC$2,WatchbillMONTHLY!$A$71:$U$71,OFFSET(WatchbillMONTHLY!$A$71:$U$71,1,2))))=$A22,_xlfn.XLOOKUP(BC$2,WatchbillMONTHLY!$A$71:$U$71,OFFSET(WatchbillMONTHLY!$A$71:$U$71,1,2)),FALSE),TRUE,FALSE)),
IF(_xlfn.XLOOKUP(BC$2,WatchbillMONTHLY!$A$88:$U$88,OFFSET(WatchbillMONTHLY!$A$88:$U$88,1,2))=IF(_xlfn.XLOOKUP($A22,INDIRECT("_"&amp;_xlfn.XLOOKUP(BC$2,WatchbillMONTHLY!$A$88:$U$88,OFFSET(WatchbillMONTHLY!$A$88:$U$88,1,2))),INDIRECT("_"&amp;_xlfn.XLOOKUP(BC$2,WatchbillMONTHLY!$A$88:$U$88,OFFSET(WatchbillMONTHLY!$A$88:$U$88,1,2))))=$A22,_xlfn.XLOOKUP(BC$2,WatchbillMONTHLY!$A$88:$U$88,OFFSET(WatchbillMONTHLY!$A$88:$U$88,1,2)),FALSE),TRUE,FALSE)),
FALSE),FALSE)</f>
        <v>0</v>
      </c>
      <c r="BD22" s="209" t="b" cm="1">
        <f t="array" aca="1" ref="BD22" ca="1">IF(AND($A22 &gt; 0, W22 &gt; 0,BD$2&lt;MiscFormulas!$A$5+1),
_xlfn.IFNA(
_xlfn.IFNA(
_xlfn.IFNA(
_xlfn.IFNA(
_xlfn.IFNA(
_xlfn.IFNA(
IF(_xlfn.XLOOKUP(BD$2,WatchbillMONTHLY!$A$3:$U$3,OFFSET(WatchbillMONTHLY!$A$3:$U$3,1,2))=IF(_xlfn.XLOOKUP($A22,INDIRECT("_"&amp;_xlfn.XLOOKUP(BD$2,WatchbillMONTHLY!$A$3:$U$3,OFFSET(WatchbillMONTHLY!$A$3:$U$3,1,2))),INDIRECT("_"&amp;_xlfn.XLOOKUP(BD$2,WatchbillMONTHLY!$A$3:$U$3,OFFSET(WatchbillMONTHLY!$A$3:$U$3,1,2))))=$A22,_xlfn.XLOOKUP(BD$2,WatchbillMONTHLY!$A$3:$U$3,OFFSET(WatchbillMONTHLY!$A$3:$U$3,1,2)),FALSE),TRUE,FALSE),
IF(_xlfn.XLOOKUP(BD$2,WatchbillMONTHLY!$A$20:$U$20,OFFSET(WatchbillMONTHLY!$A$20:$U$20,1,2))=IF(_xlfn.XLOOKUP($A22,INDIRECT("_"&amp;_xlfn.XLOOKUP(BD$2,WatchbillMONTHLY!$A$20:$U$20,OFFSET(WatchbillMONTHLY!$A$20:$U$20,1,2))),INDIRECT("_"&amp;_xlfn.XLOOKUP(BD$2,WatchbillMONTHLY!$A$20:$U$20,OFFSET(WatchbillMONTHLY!$A$20:$U$20,1,2))))=$A22,_xlfn.XLOOKUP(BD$2,WatchbillMONTHLY!$A$20:$U$20,OFFSET(WatchbillMONTHLY!$A$20:$U$20,1,2)),FALSE),TRUE,FALSE)),
IF(_xlfn.XLOOKUP(BD$2,WatchbillMONTHLY!$A$37:$U$37,OFFSET(WatchbillMONTHLY!$A$37:$U$37,1,2))=IF(_xlfn.XLOOKUP($A22,INDIRECT("_"&amp;_xlfn.XLOOKUP(BD$2,WatchbillMONTHLY!$A$37:$U$37,OFFSET(WatchbillMONTHLY!$A$37:$U$37,1,2))),INDIRECT("_"&amp;_xlfn.XLOOKUP(BD$2,WatchbillMONTHLY!$A$37:$U$37,OFFSET(WatchbillMONTHLY!$A$37:$U$37,1,2))))=$A22,_xlfn.XLOOKUP(BD$2,WatchbillMONTHLY!$A$37:$U$37,OFFSET(WatchbillMONTHLY!$A$37:$U$37,1,2)),FALSE),TRUE,FALSE)),
IF(_xlfn.XLOOKUP(BD$2,WatchbillMONTHLY!$A$54:$U$54,OFFSET(WatchbillMONTHLY!$A$54:$U$54,1,2))=IF(_xlfn.XLOOKUP($A22,INDIRECT("_"&amp;_xlfn.XLOOKUP(BD$2,WatchbillMONTHLY!$A$54:$U$54,OFFSET(WatchbillMONTHLY!$A$54:$U$54,1,2))),INDIRECT("_"&amp;_xlfn.XLOOKUP(BD$2,WatchbillMONTHLY!$A$54:$U$54,OFFSET(WatchbillMONTHLY!$A$54:$U$54,1,2))))=$A22,_xlfn.XLOOKUP(BD$2,WatchbillMONTHLY!$A$54:$U$54,OFFSET(WatchbillMONTHLY!$A$54:$U$54,1,2)),FALSE),TRUE,FALSE)),
IF(_xlfn.XLOOKUP(BD$2,WatchbillMONTHLY!$A$71:$U$71,OFFSET(WatchbillMONTHLY!$A$71:$U$71,1,2))=IF(_xlfn.XLOOKUP($A22,INDIRECT("_"&amp;_xlfn.XLOOKUP(BD$2,WatchbillMONTHLY!$A$71:$U$71,OFFSET(WatchbillMONTHLY!$A$71:$U$71,1,2))),INDIRECT("_"&amp;_xlfn.XLOOKUP(BD$2,WatchbillMONTHLY!$A$71:$U$71,OFFSET(WatchbillMONTHLY!$A$71:$U$71,1,2))))=$A22,_xlfn.XLOOKUP(BD$2,WatchbillMONTHLY!$A$71:$U$71,OFFSET(WatchbillMONTHLY!$A$71:$U$71,1,2)),FALSE),TRUE,FALSE)),
IF(_xlfn.XLOOKUP(BD$2,WatchbillMONTHLY!$A$88:$U$88,OFFSET(WatchbillMONTHLY!$A$88:$U$88,1,2))=IF(_xlfn.XLOOKUP($A22,INDIRECT("_"&amp;_xlfn.XLOOKUP(BD$2,WatchbillMONTHLY!$A$88:$U$88,OFFSET(WatchbillMONTHLY!$A$88:$U$88,1,2))),INDIRECT("_"&amp;_xlfn.XLOOKUP(BD$2,WatchbillMONTHLY!$A$88:$U$88,OFFSET(WatchbillMONTHLY!$A$88:$U$88,1,2))))=$A22,_xlfn.XLOOKUP(BD$2,WatchbillMONTHLY!$A$88:$U$88,OFFSET(WatchbillMONTHLY!$A$88:$U$88,1,2)),FALSE),TRUE,FALSE)),
FALSE),FALSE)</f>
        <v>0</v>
      </c>
      <c r="BE22" s="209" t="b" cm="1">
        <f t="array" aca="1" ref="BE22" ca="1">IF(AND($A22 &gt; 0, X22 &gt; 0,BE$2&lt;MiscFormulas!$A$5+1),
_xlfn.IFNA(
_xlfn.IFNA(
_xlfn.IFNA(
_xlfn.IFNA(
_xlfn.IFNA(
_xlfn.IFNA(
IF(_xlfn.XLOOKUP(BE$2,WatchbillMONTHLY!$A$3:$U$3,OFFSET(WatchbillMONTHLY!$A$3:$U$3,1,2))=IF(_xlfn.XLOOKUP($A22,INDIRECT("_"&amp;_xlfn.XLOOKUP(BE$2,WatchbillMONTHLY!$A$3:$U$3,OFFSET(WatchbillMONTHLY!$A$3:$U$3,1,2))),INDIRECT("_"&amp;_xlfn.XLOOKUP(BE$2,WatchbillMONTHLY!$A$3:$U$3,OFFSET(WatchbillMONTHLY!$A$3:$U$3,1,2))))=$A22,_xlfn.XLOOKUP(BE$2,WatchbillMONTHLY!$A$3:$U$3,OFFSET(WatchbillMONTHLY!$A$3:$U$3,1,2)),FALSE),TRUE,FALSE),
IF(_xlfn.XLOOKUP(BE$2,WatchbillMONTHLY!$A$20:$U$20,OFFSET(WatchbillMONTHLY!$A$20:$U$20,1,2))=IF(_xlfn.XLOOKUP($A22,INDIRECT("_"&amp;_xlfn.XLOOKUP(BE$2,WatchbillMONTHLY!$A$20:$U$20,OFFSET(WatchbillMONTHLY!$A$20:$U$20,1,2))),INDIRECT("_"&amp;_xlfn.XLOOKUP(BE$2,WatchbillMONTHLY!$A$20:$U$20,OFFSET(WatchbillMONTHLY!$A$20:$U$20,1,2))))=$A22,_xlfn.XLOOKUP(BE$2,WatchbillMONTHLY!$A$20:$U$20,OFFSET(WatchbillMONTHLY!$A$20:$U$20,1,2)),FALSE),TRUE,FALSE)),
IF(_xlfn.XLOOKUP(BE$2,WatchbillMONTHLY!$A$37:$U$37,OFFSET(WatchbillMONTHLY!$A$37:$U$37,1,2))=IF(_xlfn.XLOOKUP($A22,INDIRECT("_"&amp;_xlfn.XLOOKUP(BE$2,WatchbillMONTHLY!$A$37:$U$37,OFFSET(WatchbillMONTHLY!$A$37:$U$37,1,2))),INDIRECT("_"&amp;_xlfn.XLOOKUP(BE$2,WatchbillMONTHLY!$A$37:$U$37,OFFSET(WatchbillMONTHLY!$A$37:$U$37,1,2))))=$A22,_xlfn.XLOOKUP(BE$2,WatchbillMONTHLY!$A$37:$U$37,OFFSET(WatchbillMONTHLY!$A$37:$U$37,1,2)),FALSE),TRUE,FALSE)),
IF(_xlfn.XLOOKUP(BE$2,WatchbillMONTHLY!$A$54:$U$54,OFFSET(WatchbillMONTHLY!$A$54:$U$54,1,2))=IF(_xlfn.XLOOKUP($A22,INDIRECT("_"&amp;_xlfn.XLOOKUP(BE$2,WatchbillMONTHLY!$A$54:$U$54,OFFSET(WatchbillMONTHLY!$A$54:$U$54,1,2))),INDIRECT("_"&amp;_xlfn.XLOOKUP(BE$2,WatchbillMONTHLY!$A$54:$U$54,OFFSET(WatchbillMONTHLY!$A$54:$U$54,1,2))))=$A22,_xlfn.XLOOKUP(BE$2,WatchbillMONTHLY!$A$54:$U$54,OFFSET(WatchbillMONTHLY!$A$54:$U$54,1,2)),FALSE),TRUE,FALSE)),
IF(_xlfn.XLOOKUP(BE$2,WatchbillMONTHLY!$A$71:$U$71,OFFSET(WatchbillMONTHLY!$A$71:$U$71,1,2))=IF(_xlfn.XLOOKUP($A22,INDIRECT("_"&amp;_xlfn.XLOOKUP(BE$2,WatchbillMONTHLY!$A$71:$U$71,OFFSET(WatchbillMONTHLY!$A$71:$U$71,1,2))),INDIRECT("_"&amp;_xlfn.XLOOKUP(BE$2,WatchbillMONTHLY!$A$71:$U$71,OFFSET(WatchbillMONTHLY!$A$71:$U$71,1,2))))=$A22,_xlfn.XLOOKUP(BE$2,WatchbillMONTHLY!$A$71:$U$71,OFFSET(WatchbillMONTHLY!$A$71:$U$71,1,2)),FALSE),TRUE,FALSE)),
IF(_xlfn.XLOOKUP(BE$2,WatchbillMONTHLY!$A$88:$U$88,OFFSET(WatchbillMONTHLY!$A$88:$U$88,1,2))=IF(_xlfn.XLOOKUP($A22,INDIRECT("_"&amp;_xlfn.XLOOKUP(BE$2,WatchbillMONTHLY!$A$88:$U$88,OFFSET(WatchbillMONTHLY!$A$88:$U$88,1,2))),INDIRECT("_"&amp;_xlfn.XLOOKUP(BE$2,WatchbillMONTHLY!$A$88:$U$88,OFFSET(WatchbillMONTHLY!$A$88:$U$88,1,2))))=$A22,_xlfn.XLOOKUP(BE$2,WatchbillMONTHLY!$A$88:$U$88,OFFSET(WatchbillMONTHLY!$A$88:$U$88,1,2)),FALSE),TRUE,FALSE)),
FALSE),FALSE)</f>
        <v>0</v>
      </c>
      <c r="BF22" s="209" t="b" cm="1">
        <f t="array" aca="1" ref="BF22" ca="1">IF(AND($A22 &gt; 0, Y22 &gt; 0,BF$2&lt;MiscFormulas!$A$5+1),
_xlfn.IFNA(
_xlfn.IFNA(
_xlfn.IFNA(
_xlfn.IFNA(
_xlfn.IFNA(
_xlfn.IFNA(
IF(_xlfn.XLOOKUP(BF$2,WatchbillMONTHLY!$A$3:$U$3,OFFSET(WatchbillMONTHLY!$A$3:$U$3,1,2))=IF(_xlfn.XLOOKUP($A22,INDIRECT("_"&amp;_xlfn.XLOOKUP(BF$2,WatchbillMONTHLY!$A$3:$U$3,OFFSET(WatchbillMONTHLY!$A$3:$U$3,1,2))),INDIRECT("_"&amp;_xlfn.XLOOKUP(BF$2,WatchbillMONTHLY!$A$3:$U$3,OFFSET(WatchbillMONTHLY!$A$3:$U$3,1,2))))=$A22,_xlfn.XLOOKUP(BF$2,WatchbillMONTHLY!$A$3:$U$3,OFFSET(WatchbillMONTHLY!$A$3:$U$3,1,2)),FALSE),TRUE,FALSE),
IF(_xlfn.XLOOKUP(BF$2,WatchbillMONTHLY!$A$20:$U$20,OFFSET(WatchbillMONTHLY!$A$20:$U$20,1,2))=IF(_xlfn.XLOOKUP($A22,INDIRECT("_"&amp;_xlfn.XLOOKUP(BF$2,WatchbillMONTHLY!$A$20:$U$20,OFFSET(WatchbillMONTHLY!$A$20:$U$20,1,2))),INDIRECT("_"&amp;_xlfn.XLOOKUP(BF$2,WatchbillMONTHLY!$A$20:$U$20,OFFSET(WatchbillMONTHLY!$A$20:$U$20,1,2))))=$A22,_xlfn.XLOOKUP(BF$2,WatchbillMONTHLY!$A$20:$U$20,OFFSET(WatchbillMONTHLY!$A$20:$U$20,1,2)),FALSE),TRUE,FALSE)),
IF(_xlfn.XLOOKUP(BF$2,WatchbillMONTHLY!$A$37:$U$37,OFFSET(WatchbillMONTHLY!$A$37:$U$37,1,2))=IF(_xlfn.XLOOKUP($A22,INDIRECT("_"&amp;_xlfn.XLOOKUP(BF$2,WatchbillMONTHLY!$A$37:$U$37,OFFSET(WatchbillMONTHLY!$A$37:$U$37,1,2))),INDIRECT("_"&amp;_xlfn.XLOOKUP(BF$2,WatchbillMONTHLY!$A$37:$U$37,OFFSET(WatchbillMONTHLY!$A$37:$U$37,1,2))))=$A22,_xlfn.XLOOKUP(BF$2,WatchbillMONTHLY!$A$37:$U$37,OFFSET(WatchbillMONTHLY!$A$37:$U$37,1,2)),FALSE),TRUE,FALSE)),
IF(_xlfn.XLOOKUP(BF$2,WatchbillMONTHLY!$A$54:$U$54,OFFSET(WatchbillMONTHLY!$A$54:$U$54,1,2))=IF(_xlfn.XLOOKUP($A22,INDIRECT("_"&amp;_xlfn.XLOOKUP(BF$2,WatchbillMONTHLY!$A$54:$U$54,OFFSET(WatchbillMONTHLY!$A$54:$U$54,1,2))),INDIRECT("_"&amp;_xlfn.XLOOKUP(BF$2,WatchbillMONTHLY!$A$54:$U$54,OFFSET(WatchbillMONTHLY!$A$54:$U$54,1,2))))=$A22,_xlfn.XLOOKUP(BF$2,WatchbillMONTHLY!$A$54:$U$54,OFFSET(WatchbillMONTHLY!$A$54:$U$54,1,2)),FALSE),TRUE,FALSE)),
IF(_xlfn.XLOOKUP(BF$2,WatchbillMONTHLY!$A$71:$U$71,OFFSET(WatchbillMONTHLY!$A$71:$U$71,1,2))=IF(_xlfn.XLOOKUP($A22,INDIRECT("_"&amp;_xlfn.XLOOKUP(BF$2,WatchbillMONTHLY!$A$71:$U$71,OFFSET(WatchbillMONTHLY!$A$71:$U$71,1,2))),INDIRECT("_"&amp;_xlfn.XLOOKUP(BF$2,WatchbillMONTHLY!$A$71:$U$71,OFFSET(WatchbillMONTHLY!$A$71:$U$71,1,2))))=$A22,_xlfn.XLOOKUP(BF$2,WatchbillMONTHLY!$A$71:$U$71,OFFSET(WatchbillMONTHLY!$A$71:$U$71,1,2)),FALSE),TRUE,FALSE)),
IF(_xlfn.XLOOKUP(BF$2,WatchbillMONTHLY!$A$88:$U$88,OFFSET(WatchbillMONTHLY!$A$88:$U$88,1,2))=IF(_xlfn.XLOOKUP($A22,INDIRECT("_"&amp;_xlfn.XLOOKUP(BF$2,WatchbillMONTHLY!$A$88:$U$88,OFFSET(WatchbillMONTHLY!$A$88:$U$88,1,2))),INDIRECT("_"&amp;_xlfn.XLOOKUP(BF$2,WatchbillMONTHLY!$A$88:$U$88,OFFSET(WatchbillMONTHLY!$A$88:$U$88,1,2))))=$A22,_xlfn.XLOOKUP(BF$2,WatchbillMONTHLY!$A$88:$U$88,OFFSET(WatchbillMONTHLY!$A$88:$U$88,1,2)),FALSE),TRUE,FALSE)),
FALSE),FALSE)</f>
        <v>0</v>
      </c>
      <c r="BG22" s="209" t="b" cm="1">
        <f t="array" aca="1" ref="BG22" ca="1">IF(AND($A22 &gt; 0, Z22 &gt; 0,BG$2&lt;MiscFormulas!$A$5+1),
_xlfn.IFNA(
_xlfn.IFNA(
_xlfn.IFNA(
_xlfn.IFNA(
_xlfn.IFNA(
_xlfn.IFNA(
IF(_xlfn.XLOOKUP(BG$2,WatchbillMONTHLY!$A$3:$U$3,OFFSET(WatchbillMONTHLY!$A$3:$U$3,1,2))=IF(_xlfn.XLOOKUP($A22,INDIRECT("_"&amp;_xlfn.XLOOKUP(BG$2,WatchbillMONTHLY!$A$3:$U$3,OFFSET(WatchbillMONTHLY!$A$3:$U$3,1,2))),INDIRECT("_"&amp;_xlfn.XLOOKUP(BG$2,WatchbillMONTHLY!$A$3:$U$3,OFFSET(WatchbillMONTHLY!$A$3:$U$3,1,2))))=$A22,_xlfn.XLOOKUP(BG$2,WatchbillMONTHLY!$A$3:$U$3,OFFSET(WatchbillMONTHLY!$A$3:$U$3,1,2)),FALSE),TRUE,FALSE),
IF(_xlfn.XLOOKUP(BG$2,WatchbillMONTHLY!$A$20:$U$20,OFFSET(WatchbillMONTHLY!$A$20:$U$20,1,2))=IF(_xlfn.XLOOKUP($A22,INDIRECT("_"&amp;_xlfn.XLOOKUP(BG$2,WatchbillMONTHLY!$A$20:$U$20,OFFSET(WatchbillMONTHLY!$A$20:$U$20,1,2))),INDIRECT("_"&amp;_xlfn.XLOOKUP(BG$2,WatchbillMONTHLY!$A$20:$U$20,OFFSET(WatchbillMONTHLY!$A$20:$U$20,1,2))))=$A22,_xlfn.XLOOKUP(BG$2,WatchbillMONTHLY!$A$20:$U$20,OFFSET(WatchbillMONTHLY!$A$20:$U$20,1,2)),FALSE),TRUE,FALSE)),
IF(_xlfn.XLOOKUP(BG$2,WatchbillMONTHLY!$A$37:$U$37,OFFSET(WatchbillMONTHLY!$A$37:$U$37,1,2))=IF(_xlfn.XLOOKUP($A22,INDIRECT("_"&amp;_xlfn.XLOOKUP(BG$2,WatchbillMONTHLY!$A$37:$U$37,OFFSET(WatchbillMONTHLY!$A$37:$U$37,1,2))),INDIRECT("_"&amp;_xlfn.XLOOKUP(BG$2,WatchbillMONTHLY!$A$37:$U$37,OFFSET(WatchbillMONTHLY!$A$37:$U$37,1,2))))=$A22,_xlfn.XLOOKUP(BG$2,WatchbillMONTHLY!$A$37:$U$37,OFFSET(WatchbillMONTHLY!$A$37:$U$37,1,2)),FALSE),TRUE,FALSE)),
IF(_xlfn.XLOOKUP(BG$2,WatchbillMONTHLY!$A$54:$U$54,OFFSET(WatchbillMONTHLY!$A$54:$U$54,1,2))=IF(_xlfn.XLOOKUP($A22,INDIRECT("_"&amp;_xlfn.XLOOKUP(BG$2,WatchbillMONTHLY!$A$54:$U$54,OFFSET(WatchbillMONTHLY!$A$54:$U$54,1,2))),INDIRECT("_"&amp;_xlfn.XLOOKUP(BG$2,WatchbillMONTHLY!$A$54:$U$54,OFFSET(WatchbillMONTHLY!$A$54:$U$54,1,2))))=$A22,_xlfn.XLOOKUP(BG$2,WatchbillMONTHLY!$A$54:$U$54,OFFSET(WatchbillMONTHLY!$A$54:$U$54,1,2)),FALSE),TRUE,FALSE)),
IF(_xlfn.XLOOKUP(BG$2,WatchbillMONTHLY!$A$71:$U$71,OFFSET(WatchbillMONTHLY!$A$71:$U$71,1,2))=IF(_xlfn.XLOOKUP($A22,INDIRECT("_"&amp;_xlfn.XLOOKUP(BG$2,WatchbillMONTHLY!$A$71:$U$71,OFFSET(WatchbillMONTHLY!$A$71:$U$71,1,2))),INDIRECT("_"&amp;_xlfn.XLOOKUP(BG$2,WatchbillMONTHLY!$A$71:$U$71,OFFSET(WatchbillMONTHLY!$A$71:$U$71,1,2))))=$A22,_xlfn.XLOOKUP(BG$2,WatchbillMONTHLY!$A$71:$U$71,OFFSET(WatchbillMONTHLY!$A$71:$U$71,1,2)),FALSE),TRUE,FALSE)),
IF(_xlfn.XLOOKUP(BG$2,WatchbillMONTHLY!$A$88:$U$88,OFFSET(WatchbillMONTHLY!$A$88:$U$88,1,2))=IF(_xlfn.XLOOKUP($A22,INDIRECT("_"&amp;_xlfn.XLOOKUP(BG$2,WatchbillMONTHLY!$A$88:$U$88,OFFSET(WatchbillMONTHLY!$A$88:$U$88,1,2))),INDIRECT("_"&amp;_xlfn.XLOOKUP(BG$2,WatchbillMONTHLY!$A$88:$U$88,OFFSET(WatchbillMONTHLY!$A$88:$U$88,1,2))))=$A22,_xlfn.XLOOKUP(BG$2,WatchbillMONTHLY!$A$88:$U$88,OFFSET(WatchbillMONTHLY!$A$88:$U$88,1,2)),FALSE),TRUE,FALSE)),
FALSE),FALSE)</f>
        <v>0</v>
      </c>
      <c r="BH22" s="209" t="b" cm="1">
        <f t="array" aca="1" ref="BH22" ca="1">IF(AND($A22 &gt; 0, AA22 &gt; 0,BH$2&lt;MiscFormulas!$A$5+1),
_xlfn.IFNA(
_xlfn.IFNA(
_xlfn.IFNA(
_xlfn.IFNA(
_xlfn.IFNA(
_xlfn.IFNA(
IF(_xlfn.XLOOKUP(BH$2,WatchbillMONTHLY!$A$3:$U$3,OFFSET(WatchbillMONTHLY!$A$3:$U$3,1,2))=IF(_xlfn.XLOOKUP($A22,INDIRECT("_"&amp;_xlfn.XLOOKUP(BH$2,WatchbillMONTHLY!$A$3:$U$3,OFFSET(WatchbillMONTHLY!$A$3:$U$3,1,2))),INDIRECT("_"&amp;_xlfn.XLOOKUP(BH$2,WatchbillMONTHLY!$A$3:$U$3,OFFSET(WatchbillMONTHLY!$A$3:$U$3,1,2))))=$A22,_xlfn.XLOOKUP(BH$2,WatchbillMONTHLY!$A$3:$U$3,OFFSET(WatchbillMONTHLY!$A$3:$U$3,1,2)),FALSE),TRUE,FALSE),
IF(_xlfn.XLOOKUP(BH$2,WatchbillMONTHLY!$A$20:$U$20,OFFSET(WatchbillMONTHLY!$A$20:$U$20,1,2))=IF(_xlfn.XLOOKUP($A22,INDIRECT("_"&amp;_xlfn.XLOOKUP(BH$2,WatchbillMONTHLY!$A$20:$U$20,OFFSET(WatchbillMONTHLY!$A$20:$U$20,1,2))),INDIRECT("_"&amp;_xlfn.XLOOKUP(BH$2,WatchbillMONTHLY!$A$20:$U$20,OFFSET(WatchbillMONTHLY!$A$20:$U$20,1,2))))=$A22,_xlfn.XLOOKUP(BH$2,WatchbillMONTHLY!$A$20:$U$20,OFFSET(WatchbillMONTHLY!$A$20:$U$20,1,2)),FALSE),TRUE,FALSE)),
IF(_xlfn.XLOOKUP(BH$2,WatchbillMONTHLY!$A$37:$U$37,OFFSET(WatchbillMONTHLY!$A$37:$U$37,1,2))=IF(_xlfn.XLOOKUP($A22,INDIRECT("_"&amp;_xlfn.XLOOKUP(BH$2,WatchbillMONTHLY!$A$37:$U$37,OFFSET(WatchbillMONTHLY!$A$37:$U$37,1,2))),INDIRECT("_"&amp;_xlfn.XLOOKUP(BH$2,WatchbillMONTHLY!$A$37:$U$37,OFFSET(WatchbillMONTHLY!$A$37:$U$37,1,2))))=$A22,_xlfn.XLOOKUP(BH$2,WatchbillMONTHLY!$A$37:$U$37,OFFSET(WatchbillMONTHLY!$A$37:$U$37,1,2)),FALSE),TRUE,FALSE)),
IF(_xlfn.XLOOKUP(BH$2,WatchbillMONTHLY!$A$54:$U$54,OFFSET(WatchbillMONTHLY!$A$54:$U$54,1,2))=IF(_xlfn.XLOOKUP($A22,INDIRECT("_"&amp;_xlfn.XLOOKUP(BH$2,WatchbillMONTHLY!$A$54:$U$54,OFFSET(WatchbillMONTHLY!$A$54:$U$54,1,2))),INDIRECT("_"&amp;_xlfn.XLOOKUP(BH$2,WatchbillMONTHLY!$A$54:$U$54,OFFSET(WatchbillMONTHLY!$A$54:$U$54,1,2))))=$A22,_xlfn.XLOOKUP(BH$2,WatchbillMONTHLY!$A$54:$U$54,OFFSET(WatchbillMONTHLY!$A$54:$U$54,1,2)),FALSE),TRUE,FALSE)),
IF(_xlfn.XLOOKUP(BH$2,WatchbillMONTHLY!$A$71:$U$71,OFFSET(WatchbillMONTHLY!$A$71:$U$71,1,2))=IF(_xlfn.XLOOKUP($A22,INDIRECT("_"&amp;_xlfn.XLOOKUP(BH$2,WatchbillMONTHLY!$A$71:$U$71,OFFSET(WatchbillMONTHLY!$A$71:$U$71,1,2))),INDIRECT("_"&amp;_xlfn.XLOOKUP(BH$2,WatchbillMONTHLY!$A$71:$U$71,OFFSET(WatchbillMONTHLY!$A$71:$U$71,1,2))))=$A22,_xlfn.XLOOKUP(BH$2,WatchbillMONTHLY!$A$71:$U$71,OFFSET(WatchbillMONTHLY!$A$71:$U$71,1,2)),FALSE),TRUE,FALSE)),
IF(_xlfn.XLOOKUP(BH$2,WatchbillMONTHLY!$A$88:$U$88,OFFSET(WatchbillMONTHLY!$A$88:$U$88,1,2))=IF(_xlfn.XLOOKUP($A22,INDIRECT("_"&amp;_xlfn.XLOOKUP(BH$2,WatchbillMONTHLY!$A$88:$U$88,OFFSET(WatchbillMONTHLY!$A$88:$U$88,1,2))),INDIRECT("_"&amp;_xlfn.XLOOKUP(BH$2,WatchbillMONTHLY!$A$88:$U$88,OFFSET(WatchbillMONTHLY!$A$88:$U$88,1,2))))=$A22,_xlfn.XLOOKUP(BH$2,WatchbillMONTHLY!$A$88:$U$88,OFFSET(WatchbillMONTHLY!$A$88:$U$88,1,2)),FALSE),TRUE,FALSE)),
FALSE),FALSE)</f>
        <v>0</v>
      </c>
      <c r="BI22" s="209" t="b" cm="1">
        <f t="array" aca="1" ref="BI22" ca="1">IF(AND($A22 &gt; 0, AB22 &gt; 0,BI$2&lt;MiscFormulas!$A$5+1),
_xlfn.IFNA(
_xlfn.IFNA(
_xlfn.IFNA(
_xlfn.IFNA(
_xlfn.IFNA(
_xlfn.IFNA(
IF(_xlfn.XLOOKUP(BI$2,WatchbillMONTHLY!$A$3:$U$3,OFFSET(WatchbillMONTHLY!$A$3:$U$3,1,2))=IF(_xlfn.XLOOKUP($A22,INDIRECT("_"&amp;_xlfn.XLOOKUP(BI$2,WatchbillMONTHLY!$A$3:$U$3,OFFSET(WatchbillMONTHLY!$A$3:$U$3,1,2))),INDIRECT("_"&amp;_xlfn.XLOOKUP(BI$2,WatchbillMONTHLY!$A$3:$U$3,OFFSET(WatchbillMONTHLY!$A$3:$U$3,1,2))))=$A22,_xlfn.XLOOKUP(BI$2,WatchbillMONTHLY!$A$3:$U$3,OFFSET(WatchbillMONTHLY!$A$3:$U$3,1,2)),FALSE),TRUE,FALSE),
IF(_xlfn.XLOOKUP(BI$2,WatchbillMONTHLY!$A$20:$U$20,OFFSET(WatchbillMONTHLY!$A$20:$U$20,1,2))=IF(_xlfn.XLOOKUP($A22,INDIRECT("_"&amp;_xlfn.XLOOKUP(BI$2,WatchbillMONTHLY!$A$20:$U$20,OFFSET(WatchbillMONTHLY!$A$20:$U$20,1,2))),INDIRECT("_"&amp;_xlfn.XLOOKUP(BI$2,WatchbillMONTHLY!$A$20:$U$20,OFFSET(WatchbillMONTHLY!$A$20:$U$20,1,2))))=$A22,_xlfn.XLOOKUP(BI$2,WatchbillMONTHLY!$A$20:$U$20,OFFSET(WatchbillMONTHLY!$A$20:$U$20,1,2)),FALSE),TRUE,FALSE)),
IF(_xlfn.XLOOKUP(BI$2,WatchbillMONTHLY!$A$37:$U$37,OFFSET(WatchbillMONTHLY!$A$37:$U$37,1,2))=IF(_xlfn.XLOOKUP($A22,INDIRECT("_"&amp;_xlfn.XLOOKUP(BI$2,WatchbillMONTHLY!$A$37:$U$37,OFFSET(WatchbillMONTHLY!$A$37:$U$37,1,2))),INDIRECT("_"&amp;_xlfn.XLOOKUP(BI$2,WatchbillMONTHLY!$A$37:$U$37,OFFSET(WatchbillMONTHLY!$A$37:$U$37,1,2))))=$A22,_xlfn.XLOOKUP(BI$2,WatchbillMONTHLY!$A$37:$U$37,OFFSET(WatchbillMONTHLY!$A$37:$U$37,1,2)),FALSE),TRUE,FALSE)),
IF(_xlfn.XLOOKUP(BI$2,WatchbillMONTHLY!$A$54:$U$54,OFFSET(WatchbillMONTHLY!$A$54:$U$54,1,2))=IF(_xlfn.XLOOKUP($A22,INDIRECT("_"&amp;_xlfn.XLOOKUP(BI$2,WatchbillMONTHLY!$A$54:$U$54,OFFSET(WatchbillMONTHLY!$A$54:$U$54,1,2))),INDIRECT("_"&amp;_xlfn.XLOOKUP(BI$2,WatchbillMONTHLY!$A$54:$U$54,OFFSET(WatchbillMONTHLY!$A$54:$U$54,1,2))))=$A22,_xlfn.XLOOKUP(BI$2,WatchbillMONTHLY!$A$54:$U$54,OFFSET(WatchbillMONTHLY!$A$54:$U$54,1,2)),FALSE),TRUE,FALSE)),
IF(_xlfn.XLOOKUP(BI$2,WatchbillMONTHLY!$A$71:$U$71,OFFSET(WatchbillMONTHLY!$A$71:$U$71,1,2))=IF(_xlfn.XLOOKUP($A22,INDIRECT("_"&amp;_xlfn.XLOOKUP(BI$2,WatchbillMONTHLY!$A$71:$U$71,OFFSET(WatchbillMONTHLY!$A$71:$U$71,1,2))),INDIRECT("_"&amp;_xlfn.XLOOKUP(BI$2,WatchbillMONTHLY!$A$71:$U$71,OFFSET(WatchbillMONTHLY!$A$71:$U$71,1,2))))=$A22,_xlfn.XLOOKUP(BI$2,WatchbillMONTHLY!$A$71:$U$71,OFFSET(WatchbillMONTHLY!$A$71:$U$71,1,2)),FALSE),TRUE,FALSE)),
IF(_xlfn.XLOOKUP(BI$2,WatchbillMONTHLY!$A$88:$U$88,OFFSET(WatchbillMONTHLY!$A$88:$U$88,1,2))=IF(_xlfn.XLOOKUP($A22,INDIRECT("_"&amp;_xlfn.XLOOKUP(BI$2,WatchbillMONTHLY!$A$88:$U$88,OFFSET(WatchbillMONTHLY!$A$88:$U$88,1,2))),INDIRECT("_"&amp;_xlfn.XLOOKUP(BI$2,WatchbillMONTHLY!$A$88:$U$88,OFFSET(WatchbillMONTHLY!$A$88:$U$88,1,2))))=$A22,_xlfn.XLOOKUP(BI$2,WatchbillMONTHLY!$A$88:$U$88,OFFSET(WatchbillMONTHLY!$A$88:$U$88,1,2)),FALSE),TRUE,FALSE)),
FALSE),FALSE)</f>
        <v>0</v>
      </c>
      <c r="BJ22" s="209" t="b" cm="1">
        <f t="array" aca="1" ref="BJ22" ca="1">IF(AND($A22 &gt; 0, AC22 &gt; 0,BJ$2&lt;MiscFormulas!$A$5+1),
_xlfn.IFNA(
_xlfn.IFNA(
_xlfn.IFNA(
_xlfn.IFNA(
_xlfn.IFNA(
_xlfn.IFNA(
IF(_xlfn.XLOOKUP(BJ$2,WatchbillMONTHLY!$A$3:$U$3,OFFSET(WatchbillMONTHLY!$A$3:$U$3,1,2))=IF(_xlfn.XLOOKUP($A22,INDIRECT("_"&amp;_xlfn.XLOOKUP(BJ$2,WatchbillMONTHLY!$A$3:$U$3,OFFSET(WatchbillMONTHLY!$A$3:$U$3,1,2))),INDIRECT("_"&amp;_xlfn.XLOOKUP(BJ$2,WatchbillMONTHLY!$A$3:$U$3,OFFSET(WatchbillMONTHLY!$A$3:$U$3,1,2))))=$A22,_xlfn.XLOOKUP(BJ$2,WatchbillMONTHLY!$A$3:$U$3,OFFSET(WatchbillMONTHLY!$A$3:$U$3,1,2)),FALSE),TRUE,FALSE),
IF(_xlfn.XLOOKUP(BJ$2,WatchbillMONTHLY!$A$20:$U$20,OFFSET(WatchbillMONTHLY!$A$20:$U$20,1,2))=IF(_xlfn.XLOOKUP($A22,INDIRECT("_"&amp;_xlfn.XLOOKUP(BJ$2,WatchbillMONTHLY!$A$20:$U$20,OFFSET(WatchbillMONTHLY!$A$20:$U$20,1,2))),INDIRECT("_"&amp;_xlfn.XLOOKUP(BJ$2,WatchbillMONTHLY!$A$20:$U$20,OFFSET(WatchbillMONTHLY!$A$20:$U$20,1,2))))=$A22,_xlfn.XLOOKUP(BJ$2,WatchbillMONTHLY!$A$20:$U$20,OFFSET(WatchbillMONTHLY!$A$20:$U$20,1,2)),FALSE),TRUE,FALSE)),
IF(_xlfn.XLOOKUP(BJ$2,WatchbillMONTHLY!$A$37:$U$37,OFFSET(WatchbillMONTHLY!$A$37:$U$37,1,2))=IF(_xlfn.XLOOKUP($A22,INDIRECT("_"&amp;_xlfn.XLOOKUP(BJ$2,WatchbillMONTHLY!$A$37:$U$37,OFFSET(WatchbillMONTHLY!$A$37:$U$37,1,2))),INDIRECT("_"&amp;_xlfn.XLOOKUP(BJ$2,WatchbillMONTHLY!$A$37:$U$37,OFFSET(WatchbillMONTHLY!$A$37:$U$37,1,2))))=$A22,_xlfn.XLOOKUP(BJ$2,WatchbillMONTHLY!$A$37:$U$37,OFFSET(WatchbillMONTHLY!$A$37:$U$37,1,2)),FALSE),TRUE,FALSE)),
IF(_xlfn.XLOOKUP(BJ$2,WatchbillMONTHLY!$A$54:$U$54,OFFSET(WatchbillMONTHLY!$A$54:$U$54,1,2))=IF(_xlfn.XLOOKUP($A22,INDIRECT("_"&amp;_xlfn.XLOOKUP(BJ$2,WatchbillMONTHLY!$A$54:$U$54,OFFSET(WatchbillMONTHLY!$A$54:$U$54,1,2))),INDIRECT("_"&amp;_xlfn.XLOOKUP(BJ$2,WatchbillMONTHLY!$A$54:$U$54,OFFSET(WatchbillMONTHLY!$A$54:$U$54,1,2))))=$A22,_xlfn.XLOOKUP(BJ$2,WatchbillMONTHLY!$A$54:$U$54,OFFSET(WatchbillMONTHLY!$A$54:$U$54,1,2)),FALSE),TRUE,FALSE)),
IF(_xlfn.XLOOKUP(BJ$2,WatchbillMONTHLY!$A$71:$U$71,OFFSET(WatchbillMONTHLY!$A$71:$U$71,1,2))=IF(_xlfn.XLOOKUP($A22,INDIRECT("_"&amp;_xlfn.XLOOKUP(BJ$2,WatchbillMONTHLY!$A$71:$U$71,OFFSET(WatchbillMONTHLY!$A$71:$U$71,1,2))),INDIRECT("_"&amp;_xlfn.XLOOKUP(BJ$2,WatchbillMONTHLY!$A$71:$U$71,OFFSET(WatchbillMONTHLY!$A$71:$U$71,1,2))))=$A22,_xlfn.XLOOKUP(BJ$2,WatchbillMONTHLY!$A$71:$U$71,OFFSET(WatchbillMONTHLY!$A$71:$U$71,1,2)),FALSE),TRUE,FALSE)),
IF(_xlfn.XLOOKUP(BJ$2,WatchbillMONTHLY!$A$88:$U$88,OFFSET(WatchbillMONTHLY!$A$88:$U$88,1,2))=IF(_xlfn.XLOOKUP($A22,INDIRECT("_"&amp;_xlfn.XLOOKUP(BJ$2,WatchbillMONTHLY!$A$88:$U$88,OFFSET(WatchbillMONTHLY!$A$88:$U$88,1,2))),INDIRECT("_"&amp;_xlfn.XLOOKUP(BJ$2,WatchbillMONTHLY!$A$88:$U$88,OFFSET(WatchbillMONTHLY!$A$88:$U$88,1,2))))=$A22,_xlfn.XLOOKUP(BJ$2,WatchbillMONTHLY!$A$88:$U$88,OFFSET(WatchbillMONTHLY!$A$88:$U$88,1,2)),FALSE),TRUE,FALSE)),
FALSE),FALSE)</f>
        <v>0</v>
      </c>
      <c r="BK22" s="209" t="b" cm="1">
        <f t="array" aca="1" ref="BK22" ca="1">IF(AND($A22 &gt; 0, AD22 &gt; 0,BK$2&lt;MiscFormulas!$A$5+1),
_xlfn.IFNA(
_xlfn.IFNA(
_xlfn.IFNA(
_xlfn.IFNA(
_xlfn.IFNA(
_xlfn.IFNA(
IF(_xlfn.XLOOKUP(BK$2,WatchbillMONTHLY!$A$3:$U$3,OFFSET(WatchbillMONTHLY!$A$3:$U$3,1,2))=IF(_xlfn.XLOOKUP($A22,INDIRECT("_"&amp;_xlfn.XLOOKUP(BK$2,WatchbillMONTHLY!$A$3:$U$3,OFFSET(WatchbillMONTHLY!$A$3:$U$3,1,2))),INDIRECT("_"&amp;_xlfn.XLOOKUP(BK$2,WatchbillMONTHLY!$A$3:$U$3,OFFSET(WatchbillMONTHLY!$A$3:$U$3,1,2))))=$A22,_xlfn.XLOOKUP(BK$2,WatchbillMONTHLY!$A$3:$U$3,OFFSET(WatchbillMONTHLY!$A$3:$U$3,1,2)),FALSE),TRUE,FALSE),
IF(_xlfn.XLOOKUP(BK$2,WatchbillMONTHLY!$A$20:$U$20,OFFSET(WatchbillMONTHLY!$A$20:$U$20,1,2))=IF(_xlfn.XLOOKUP($A22,INDIRECT("_"&amp;_xlfn.XLOOKUP(BK$2,WatchbillMONTHLY!$A$20:$U$20,OFFSET(WatchbillMONTHLY!$A$20:$U$20,1,2))),INDIRECT("_"&amp;_xlfn.XLOOKUP(BK$2,WatchbillMONTHLY!$A$20:$U$20,OFFSET(WatchbillMONTHLY!$A$20:$U$20,1,2))))=$A22,_xlfn.XLOOKUP(BK$2,WatchbillMONTHLY!$A$20:$U$20,OFFSET(WatchbillMONTHLY!$A$20:$U$20,1,2)),FALSE),TRUE,FALSE)),
IF(_xlfn.XLOOKUP(BK$2,WatchbillMONTHLY!$A$37:$U$37,OFFSET(WatchbillMONTHLY!$A$37:$U$37,1,2))=IF(_xlfn.XLOOKUP($A22,INDIRECT("_"&amp;_xlfn.XLOOKUP(BK$2,WatchbillMONTHLY!$A$37:$U$37,OFFSET(WatchbillMONTHLY!$A$37:$U$37,1,2))),INDIRECT("_"&amp;_xlfn.XLOOKUP(BK$2,WatchbillMONTHLY!$A$37:$U$37,OFFSET(WatchbillMONTHLY!$A$37:$U$37,1,2))))=$A22,_xlfn.XLOOKUP(BK$2,WatchbillMONTHLY!$A$37:$U$37,OFFSET(WatchbillMONTHLY!$A$37:$U$37,1,2)),FALSE),TRUE,FALSE)),
IF(_xlfn.XLOOKUP(BK$2,WatchbillMONTHLY!$A$54:$U$54,OFFSET(WatchbillMONTHLY!$A$54:$U$54,1,2))=IF(_xlfn.XLOOKUP($A22,INDIRECT("_"&amp;_xlfn.XLOOKUP(BK$2,WatchbillMONTHLY!$A$54:$U$54,OFFSET(WatchbillMONTHLY!$A$54:$U$54,1,2))),INDIRECT("_"&amp;_xlfn.XLOOKUP(BK$2,WatchbillMONTHLY!$A$54:$U$54,OFFSET(WatchbillMONTHLY!$A$54:$U$54,1,2))))=$A22,_xlfn.XLOOKUP(BK$2,WatchbillMONTHLY!$A$54:$U$54,OFFSET(WatchbillMONTHLY!$A$54:$U$54,1,2)),FALSE),TRUE,FALSE)),
IF(_xlfn.XLOOKUP(BK$2,WatchbillMONTHLY!$A$71:$U$71,OFFSET(WatchbillMONTHLY!$A$71:$U$71,1,2))=IF(_xlfn.XLOOKUP($A22,INDIRECT("_"&amp;_xlfn.XLOOKUP(BK$2,WatchbillMONTHLY!$A$71:$U$71,OFFSET(WatchbillMONTHLY!$A$71:$U$71,1,2))),INDIRECT("_"&amp;_xlfn.XLOOKUP(BK$2,WatchbillMONTHLY!$A$71:$U$71,OFFSET(WatchbillMONTHLY!$A$71:$U$71,1,2))))=$A22,_xlfn.XLOOKUP(BK$2,WatchbillMONTHLY!$A$71:$U$71,OFFSET(WatchbillMONTHLY!$A$71:$U$71,1,2)),FALSE),TRUE,FALSE)),
IF(_xlfn.XLOOKUP(BK$2,WatchbillMONTHLY!$A$88:$U$88,OFFSET(WatchbillMONTHLY!$A$88:$U$88,1,2))=IF(_xlfn.XLOOKUP($A22,INDIRECT("_"&amp;_xlfn.XLOOKUP(BK$2,WatchbillMONTHLY!$A$88:$U$88,OFFSET(WatchbillMONTHLY!$A$88:$U$88,1,2))),INDIRECT("_"&amp;_xlfn.XLOOKUP(BK$2,WatchbillMONTHLY!$A$88:$U$88,OFFSET(WatchbillMONTHLY!$A$88:$U$88,1,2))))=$A22,_xlfn.XLOOKUP(BK$2,WatchbillMONTHLY!$A$88:$U$88,OFFSET(WatchbillMONTHLY!$A$88:$U$88,1,2)),FALSE),TRUE,FALSE)),
FALSE),FALSE)</f>
        <v>0</v>
      </c>
      <c r="BL22" s="209" t="b" cm="1">
        <f t="array" aca="1" ref="BL22" ca="1">IF(AND($A22 &gt; 0, AE22 &gt; 0,BL$2&lt;MiscFormulas!$A$5+1),
_xlfn.IFNA(
_xlfn.IFNA(
_xlfn.IFNA(
_xlfn.IFNA(
_xlfn.IFNA(
_xlfn.IFNA(
IF(_xlfn.XLOOKUP(BL$2,WatchbillMONTHLY!$A$3:$U$3,OFFSET(WatchbillMONTHLY!$A$3:$U$3,1,2))=IF(_xlfn.XLOOKUP($A22,INDIRECT("_"&amp;_xlfn.XLOOKUP(BL$2,WatchbillMONTHLY!$A$3:$U$3,OFFSET(WatchbillMONTHLY!$A$3:$U$3,1,2))),INDIRECT("_"&amp;_xlfn.XLOOKUP(BL$2,WatchbillMONTHLY!$A$3:$U$3,OFFSET(WatchbillMONTHLY!$A$3:$U$3,1,2))))=$A22,_xlfn.XLOOKUP(BL$2,WatchbillMONTHLY!$A$3:$U$3,OFFSET(WatchbillMONTHLY!$A$3:$U$3,1,2)),FALSE),TRUE,FALSE),
IF(_xlfn.XLOOKUP(BL$2,WatchbillMONTHLY!$A$20:$U$20,OFFSET(WatchbillMONTHLY!$A$20:$U$20,1,2))=IF(_xlfn.XLOOKUP($A22,INDIRECT("_"&amp;_xlfn.XLOOKUP(BL$2,WatchbillMONTHLY!$A$20:$U$20,OFFSET(WatchbillMONTHLY!$A$20:$U$20,1,2))),INDIRECT("_"&amp;_xlfn.XLOOKUP(BL$2,WatchbillMONTHLY!$A$20:$U$20,OFFSET(WatchbillMONTHLY!$A$20:$U$20,1,2))))=$A22,_xlfn.XLOOKUP(BL$2,WatchbillMONTHLY!$A$20:$U$20,OFFSET(WatchbillMONTHLY!$A$20:$U$20,1,2)),FALSE),TRUE,FALSE)),
IF(_xlfn.XLOOKUP(BL$2,WatchbillMONTHLY!$A$37:$U$37,OFFSET(WatchbillMONTHLY!$A$37:$U$37,1,2))=IF(_xlfn.XLOOKUP($A22,INDIRECT("_"&amp;_xlfn.XLOOKUP(BL$2,WatchbillMONTHLY!$A$37:$U$37,OFFSET(WatchbillMONTHLY!$A$37:$U$37,1,2))),INDIRECT("_"&amp;_xlfn.XLOOKUP(BL$2,WatchbillMONTHLY!$A$37:$U$37,OFFSET(WatchbillMONTHLY!$A$37:$U$37,1,2))))=$A22,_xlfn.XLOOKUP(BL$2,WatchbillMONTHLY!$A$37:$U$37,OFFSET(WatchbillMONTHLY!$A$37:$U$37,1,2)),FALSE),TRUE,FALSE)),
IF(_xlfn.XLOOKUP(BL$2,WatchbillMONTHLY!$A$54:$U$54,OFFSET(WatchbillMONTHLY!$A$54:$U$54,1,2))=IF(_xlfn.XLOOKUP($A22,INDIRECT("_"&amp;_xlfn.XLOOKUP(BL$2,WatchbillMONTHLY!$A$54:$U$54,OFFSET(WatchbillMONTHLY!$A$54:$U$54,1,2))),INDIRECT("_"&amp;_xlfn.XLOOKUP(BL$2,WatchbillMONTHLY!$A$54:$U$54,OFFSET(WatchbillMONTHLY!$A$54:$U$54,1,2))))=$A22,_xlfn.XLOOKUP(BL$2,WatchbillMONTHLY!$A$54:$U$54,OFFSET(WatchbillMONTHLY!$A$54:$U$54,1,2)),FALSE),TRUE,FALSE)),
IF(_xlfn.XLOOKUP(BL$2,WatchbillMONTHLY!$A$71:$U$71,OFFSET(WatchbillMONTHLY!$A$71:$U$71,1,2))=IF(_xlfn.XLOOKUP($A22,INDIRECT("_"&amp;_xlfn.XLOOKUP(BL$2,WatchbillMONTHLY!$A$71:$U$71,OFFSET(WatchbillMONTHLY!$A$71:$U$71,1,2))),INDIRECT("_"&amp;_xlfn.XLOOKUP(BL$2,WatchbillMONTHLY!$A$71:$U$71,OFFSET(WatchbillMONTHLY!$A$71:$U$71,1,2))))=$A22,_xlfn.XLOOKUP(BL$2,WatchbillMONTHLY!$A$71:$U$71,OFFSET(WatchbillMONTHLY!$A$71:$U$71,1,2)),FALSE),TRUE,FALSE)),
IF(_xlfn.XLOOKUP(BL$2,WatchbillMONTHLY!$A$88:$U$88,OFFSET(WatchbillMONTHLY!$A$88:$U$88,1,2))=IF(_xlfn.XLOOKUP($A22,INDIRECT("_"&amp;_xlfn.XLOOKUP(BL$2,WatchbillMONTHLY!$A$88:$U$88,OFFSET(WatchbillMONTHLY!$A$88:$U$88,1,2))),INDIRECT("_"&amp;_xlfn.XLOOKUP(BL$2,WatchbillMONTHLY!$A$88:$U$88,OFFSET(WatchbillMONTHLY!$A$88:$U$88,1,2))))=$A22,_xlfn.XLOOKUP(BL$2,WatchbillMONTHLY!$A$88:$U$88,OFFSET(WatchbillMONTHLY!$A$88:$U$88,1,2)),FALSE),TRUE,FALSE)),
FALSE),FALSE)</f>
        <v>0</v>
      </c>
      <c r="BM22" s="209" t="b" cm="1">
        <f t="array" aca="1" ref="BM22" ca="1">IF(AND($A22 &gt; 0, AF22 &gt; 0,BM$2&lt;MiscFormulas!$A$5+1),
_xlfn.IFNA(
_xlfn.IFNA(
_xlfn.IFNA(
_xlfn.IFNA(
_xlfn.IFNA(
_xlfn.IFNA(
IF(_xlfn.XLOOKUP(BM$2,WatchbillMONTHLY!$A$3:$U$3,OFFSET(WatchbillMONTHLY!$A$3:$U$3,1,2))=IF(_xlfn.XLOOKUP($A22,INDIRECT("_"&amp;_xlfn.XLOOKUP(BM$2,WatchbillMONTHLY!$A$3:$U$3,OFFSET(WatchbillMONTHLY!$A$3:$U$3,1,2))),INDIRECT("_"&amp;_xlfn.XLOOKUP(BM$2,WatchbillMONTHLY!$A$3:$U$3,OFFSET(WatchbillMONTHLY!$A$3:$U$3,1,2))))=$A22,_xlfn.XLOOKUP(BM$2,WatchbillMONTHLY!$A$3:$U$3,OFFSET(WatchbillMONTHLY!$A$3:$U$3,1,2)),FALSE),TRUE,FALSE),
IF(_xlfn.XLOOKUP(BM$2,WatchbillMONTHLY!$A$20:$U$20,OFFSET(WatchbillMONTHLY!$A$20:$U$20,1,2))=IF(_xlfn.XLOOKUP($A22,INDIRECT("_"&amp;_xlfn.XLOOKUP(BM$2,WatchbillMONTHLY!$A$20:$U$20,OFFSET(WatchbillMONTHLY!$A$20:$U$20,1,2))),INDIRECT("_"&amp;_xlfn.XLOOKUP(BM$2,WatchbillMONTHLY!$A$20:$U$20,OFFSET(WatchbillMONTHLY!$A$20:$U$20,1,2))))=$A22,_xlfn.XLOOKUP(BM$2,WatchbillMONTHLY!$A$20:$U$20,OFFSET(WatchbillMONTHLY!$A$20:$U$20,1,2)),FALSE),TRUE,FALSE)),
IF(_xlfn.XLOOKUP(BM$2,WatchbillMONTHLY!$A$37:$U$37,OFFSET(WatchbillMONTHLY!$A$37:$U$37,1,2))=IF(_xlfn.XLOOKUP($A22,INDIRECT("_"&amp;_xlfn.XLOOKUP(BM$2,WatchbillMONTHLY!$A$37:$U$37,OFFSET(WatchbillMONTHLY!$A$37:$U$37,1,2))),INDIRECT("_"&amp;_xlfn.XLOOKUP(BM$2,WatchbillMONTHLY!$A$37:$U$37,OFFSET(WatchbillMONTHLY!$A$37:$U$37,1,2))))=$A22,_xlfn.XLOOKUP(BM$2,WatchbillMONTHLY!$A$37:$U$37,OFFSET(WatchbillMONTHLY!$A$37:$U$37,1,2)),FALSE),TRUE,FALSE)),
IF(_xlfn.XLOOKUP(BM$2,WatchbillMONTHLY!$A$54:$U$54,OFFSET(WatchbillMONTHLY!$A$54:$U$54,1,2))=IF(_xlfn.XLOOKUP($A22,INDIRECT("_"&amp;_xlfn.XLOOKUP(BM$2,WatchbillMONTHLY!$A$54:$U$54,OFFSET(WatchbillMONTHLY!$A$54:$U$54,1,2))),INDIRECT("_"&amp;_xlfn.XLOOKUP(BM$2,WatchbillMONTHLY!$A$54:$U$54,OFFSET(WatchbillMONTHLY!$A$54:$U$54,1,2))))=$A22,_xlfn.XLOOKUP(BM$2,WatchbillMONTHLY!$A$54:$U$54,OFFSET(WatchbillMONTHLY!$A$54:$U$54,1,2)),FALSE),TRUE,FALSE)),
IF(_xlfn.XLOOKUP(BM$2,WatchbillMONTHLY!$A$71:$U$71,OFFSET(WatchbillMONTHLY!$A$71:$U$71,1,2))=IF(_xlfn.XLOOKUP($A22,INDIRECT("_"&amp;_xlfn.XLOOKUP(BM$2,WatchbillMONTHLY!$A$71:$U$71,OFFSET(WatchbillMONTHLY!$A$71:$U$71,1,2))),INDIRECT("_"&amp;_xlfn.XLOOKUP(BM$2,WatchbillMONTHLY!$A$71:$U$71,OFFSET(WatchbillMONTHLY!$A$71:$U$71,1,2))))=$A22,_xlfn.XLOOKUP(BM$2,WatchbillMONTHLY!$A$71:$U$71,OFFSET(WatchbillMONTHLY!$A$71:$U$71,1,2)),FALSE),TRUE,FALSE)),
IF(_xlfn.XLOOKUP(BM$2,WatchbillMONTHLY!$A$88:$U$88,OFFSET(WatchbillMONTHLY!$A$88:$U$88,1,2))=IF(_xlfn.XLOOKUP($A22,INDIRECT("_"&amp;_xlfn.XLOOKUP(BM$2,WatchbillMONTHLY!$A$88:$U$88,OFFSET(WatchbillMONTHLY!$A$88:$U$88,1,2))),INDIRECT("_"&amp;_xlfn.XLOOKUP(BM$2,WatchbillMONTHLY!$A$88:$U$88,OFFSET(WatchbillMONTHLY!$A$88:$U$88,1,2))))=$A22,_xlfn.XLOOKUP(BM$2,WatchbillMONTHLY!$A$88:$U$88,OFFSET(WatchbillMONTHLY!$A$88:$U$88,1,2)),FALSE),TRUE,FALSE)),
FALSE),FALSE)</f>
        <v>0</v>
      </c>
      <c r="BN22" s="209" t="b" cm="1">
        <f t="array" aca="1" ref="BN22" ca="1">IF(AND($A22 &gt; 0, AG22 &gt; 0,BN$2&lt;MiscFormulas!$A$5+1),
_xlfn.IFNA(
_xlfn.IFNA(
_xlfn.IFNA(
_xlfn.IFNA(
_xlfn.IFNA(
_xlfn.IFNA(
IF(_xlfn.XLOOKUP(BN$2,WatchbillMONTHLY!$A$3:$U$3,OFFSET(WatchbillMONTHLY!$A$3:$U$3,1,2))=IF(_xlfn.XLOOKUP($A22,INDIRECT("_"&amp;_xlfn.XLOOKUP(BN$2,WatchbillMONTHLY!$A$3:$U$3,OFFSET(WatchbillMONTHLY!$A$3:$U$3,1,2))),INDIRECT("_"&amp;_xlfn.XLOOKUP(BN$2,WatchbillMONTHLY!$A$3:$U$3,OFFSET(WatchbillMONTHLY!$A$3:$U$3,1,2))))=$A22,_xlfn.XLOOKUP(BN$2,WatchbillMONTHLY!$A$3:$U$3,OFFSET(WatchbillMONTHLY!$A$3:$U$3,1,2)),FALSE),TRUE,FALSE),
IF(_xlfn.XLOOKUP(BN$2,WatchbillMONTHLY!$A$20:$U$20,OFFSET(WatchbillMONTHLY!$A$20:$U$20,1,2))=IF(_xlfn.XLOOKUP($A22,INDIRECT("_"&amp;_xlfn.XLOOKUP(BN$2,WatchbillMONTHLY!$A$20:$U$20,OFFSET(WatchbillMONTHLY!$A$20:$U$20,1,2))),INDIRECT("_"&amp;_xlfn.XLOOKUP(BN$2,WatchbillMONTHLY!$A$20:$U$20,OFFSET(WatchbillMONTHLY!$A$20:$U$20,1,2))))=$A22,_xlfn.XLOOKUP(BN$2,WatchbillMONTHLY!$A$20:$U$20,OFFSET(WatchbillMONTHLY!$A$20:$U$20,1,2)),FALSE),TRUE,FALSE)),
IF(_xlfn.XLOOKUP(BN$2,WatchbillMONTHLY!$A$37:$U$37,OFFSET(WatchbillMONTHLY!$A$37:$U$37,1,2))=IF(_xlfn.XLOOKUP($A22,INDIRECT("_"&amp;_xlfn.XLOOKUP(BN$2,WatchbillMONTHLY!$A$37:$U$37,OFFSET(WatchbillMONTHLY!$A$37:$U$37,1,2))),INDIRECT("_"&amp;_xlfn.XLOOKUP(BN$2,WatchbillMONTHLY!$A$37:$U$37,OFFSET(WatchbillMONTHLY!$A$37:$U$37,1,2))))=$A22,_xlfn.XLOOKUP(BN$2,WatchbillMONTHLY!$A$37:$U$37,OFFSET(WatchbillMONTHLY!$A$37:$U$37,1,2)),FALSE),TRUE,FALSE)),
IF(_xlfn.XLOOKUP(BN$2,WatchbillMONTHLY!$A$54:$U$54,OFFSET(WatchbillMONTHLY!$A$54:$U$54,1,2))=IF(_xlfn.XLOOKUP($A22,INDIRECT("_"&amp;_xlfn.XLOOKUP(BN$2,WatchbillMONTHLY!$A$54:$U$54,OFFSET(WatchbillMONTHLY!$A$54:$U$54,1,2))),INDIRECT("_"&amp;_xlfn.XLOOKUP(BN$2,WatchbillMONTHLY!$A$54:$U$54,OFFSET(WatchbillMONTHLY!$A$54:$U$54,1,2))))=$A22,_xlfn.XLOOKUP(BN$2,WatchbillMONTHLY!$A$54:$U$54,OFFSET(WatchbillMONTHLY!$A$54:$U$54,1,2)),FALSE),TRUE,FALSE)),
IF(_xlfn.XLOOKUP(BN$2,WatchbillMONTHLY!$A$71:$U$71,OFFSET(WatchbillMONTHLY!$A$71:$U$71,1,2))=IF(_xlfn.XLOOKUP($A22,INDIRECT("_"&amp;_xlfn.XLOOKUP(BN$2,WatchbillMONTHLY!$A$71:$U$71,OFFSET(WatchbillMONTHLY!$A$71:$U$71,1,2))),INDIRECT("_"&amp;_xlfn.XLOOKUP(BN$2,WatchbillMONTHLY!$A$71:$U$71,OFFSET(WatchbillMONTHLY!$A$71:$U$71,1,2))))=$A22,_xlfn.XLOOKUP(BN$2,WatchbillMONTHLY!$A$71:$U$71,OFFSET(WatchbillMONTHLY!$A$71:$U$71,1,2)),FALSE),TRUE,FALSE)),
IF(_xlfn.XLOOKUP(BN$2,WatchbillMONTHLY!$A$88:$U$88,OFFSET(WatchbillMONTHLY!$A$88:$U$88,1,2))=IF(_xlfn.XLOOKUP($A22,INDIRECT("_"&amp;_xlfn.XLOOKUP(BN$2,WatchbillMONTHLY!$A$88:$U$88,OFFSET(WatchbillMONTHLY!$A$88:$U$88,1,2))),INDIRECT("_"&amp;_xlfn.XLOOKUP(BN$2,WatchbillMONTHLY!$A$88:$U$88,OFFSET(WatchbillMONTHLY!$A$88:$U$88,1,2))))=$A22,_xlfn.XLOOKUP(BN$2,WatchbillMONTHLY!$A$88:$U$88,OFFSET(WatchbillMONTHLY!$A$88:$U$88,1,2)),FALSE),TRUE,FALSE)),
FALSE),FALSE)</f>
        <v>0</v>
      </c>
      <c r="BO22" s="209" t="b" cm="1">
        <f t="array" aca="1" ref="BO22" ca="1">IF(
    AND($A22 &gt; 0, AH22 &gt; 0,BO$2&lt;MiscFormulas!$A$5+1),
    ISNUMBER(
        MATCH($A22,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2" s="210"/>
    </row>
    <row r="23" spans="1:68" x14ac:dyDescent="0.35">
      <c r="A23" t="str">
        <v>EX9 Brocavich, E.</v>
      </c>
      <c r="B23" s="214" t="str">
        <v>EX9 Brocavich, Erin</v>
      </c>
      <c r="C23" s="218"/>
      <c r="D23" s="230" t="s">
        <v>266</v>
      </c>
      <c r="E23" s="231"/>
      <c r="F23" s="231"/>
      <c r="G23" s="231"/>
      <c r="H23" s="231"/>
      <c r="I23" s="231"/>
      <c r="J23" s="231" t="s">
        <v>266</v>
      </c>
      <c r="K23" s="231"/>
      <c r="L23" s="231"/>
      <c r="M23" s="231"/>
      <c r="N23" s="231"/>
      <c r="O23" s="231"/>
      <c r="P23" s="231"/>
      <c r="Q23" s="231"/>
      <c r="R23" s="231"/>
      <c r="S23" s="231"/>
      <c r="T23" s="231"/>
      <c r="U23" s="231"/>
      <c r="V23" s="231"/>
      <c r="W23" s="231"/>
      <c r="X23" s="231"/>
      <c r="Y23" s="231"/>
      <c r="Z23" s="231" t="s">
        <v>266</v>
      </c>
      <c r="AA23" s="231"/>
      <c r="AB23" s="231"/>
      <c r="AC23" s="231"/>
      <c r="AD23" s="231"/>
      <c r="AE23" s="231"/>
      <c r="AF23" s="231"/>
      <c r="AG23" s="231"/>
      <c r="AH23" s="179"/>
      <c r="AI23" s="209"/>
      <c r="AJ23" s="209" t="str" cm="1">
        <f t="array" aca="1" ref="AJ23" ca="1">IF(OR(AK23:BN23=TRUE),$A23&amp;" :  ","")&amp;_xlfn.TEXTJOIN(" | ",TRUE,IF(AK23:BN23=TRUE,$AK$2:$BN$2,""))</f>
        <v/>
      </c>
      <c r="AK23" s="209" t="b" cm="1">
        <f t="array" aca="1" ref="AK23" ca="1">IF(AND($A23 &gt; 0, D23 &gt; 0,AK$2&lt;MiscFormulas!$A$5+1),
_xlfn.IFNA(
_xlfn.IFNA(
_xlfn.IFNA(
_xlfn.IFNA(
_xlfn.IFNA(
_xlfn.IFNA(
IF(_xlfn.XLOOKUP(AK$2,WatchbillMONTHLY!$A$3:$U$3,OFFSET(WatchbillMONTHLY!$A$3:$U$3,1,2))=IF(_xlfn.XLOOKUP($A23,INDIRECT("_"&amp;_xlfn.XLOOKUP(AK$2,WatchbillMONTHLY!$A$3:$U$3,OFFSET(WatchbillMONTHLY!$A$3:$U$3,1,2))),INDIRECT("_"&amp;_xlfn.XLOOKUP(AK$2,WatchbillMONTHLY!$A$3:$U$3,OFFSET(WatchbillMONTHLY!$A$3:$U$3,1,2))))=$A23,_xlfn.XLOOKUP(AK$2,WatchbillMONTHLY!$A$3:$U$3,OFFSET(WatchbillMONTHLY!$A$3:$U$3,1,2)),FALSE),TRUE,FALSE),
IF(_xlfn.XLOOKUP(AK$2,WatchbillMONTHLY!$A$20:$U$20,OFFSET(WatchbillMONTHLY!$A$20:$U$20,1,2))=IF(_xlfn.XLOOKUP($A23,INDIRECT("_"&amp;_xlfn.XLOOKUP(AK$2,WatchbillMONTHLY!$A$20:$U$20,OFFSET(WatchbillMONTHLY!$A$20:$U$20,1,2))),INDIRECT("_"&amp;_xlfn.XLOOKUP(AK$2,WatchbillMONTHLY!$A$20:$U$20,OFFSET(WatchbillMONTHLY!$A$20:$U$20,1,2))))=$A23,_xlfn.XLOOKUP(AK$2,WatchbillMONTHLY!$A$20:$U$20,OFFSET(WatchbillMONTHLY!$A$20:$U$20,1,2)),FALSE),TRUE,FALSE)),
IF(_xlfn.XLOOKUP(AK$2,WatchbillMONTHLY!$A$37:$U$37,OFFSET(WatchbillMONTHLY!$A$37:$U$37,1,2))=IF(_xlfn.XLOOKUP($A23,INDIRECT("_"&amp;_xlfn.XLOOKUP(AK$2,WatchbillMONTHLY!$A$37:$U$37,OFFSET(WatchbillMONTHLY!$A$37:$U$37,1,2))),INDIRECT("_"&amp;_xlfn.XLOOKUP(AK$2,WatchbillMONTHLY!$A$37:$U$37,OFFSET(WatchbillMONTHLY!$A$37:$U$37,1,2))))=$A23,_xlfn.XLOOKUP(AK$2,WatchbillMONTHLY!$A$37:$U$37,OFFSET(WatchbillMONTHLY!$A$37:$U$37,1,2)),FALSE),TRUE,FALSE)),
IF(_xlfn.XLOOKUP(AK$2,WatchbillMONTHLY!$A$54:$U$54,OFFSET(WatchbillMONTHLY!$A$54:$U$54,1,2))=IF(_xlfn.XLOOKUP($A23,INDIRECT("_"&amp;_xlfn.XLOOKUP(AK$2,WatchbillMONTHLY!$A$54:$U$54,OFFSET(WatchbillMONTHLY!$A$54:$U$54,1,2))),INDIRECT("_"&amp;_xlfn.XLOOKUP(AK$2,WatchbillMONTHLY!$A$54:$U$54,OFFSET(WatchbillMONTHLY!$A$54:$U$54,1,2))))=$A23,_xlfn.XLOOKUP(AK$2,WatchbillMONTHLY!$A$54:$U$54,OFFSET(WatchbillMONTHLY!$A$54:$U$54,1,2)),FALSE),TRUE,FALSE)),
IF(_xlfn.XLOOKUP(AK$2,WatchbillMONTHLY!$A$71:$U$71,OFFSET(WatchbillMONTHLY!$A$71:$U$71,1,2))=IF(_xlfn.XLOOKUP($A23,INDIRECT("_"&amp;_xlfn.XLOOKUP(AK$2,WatchbillMONTHLY!$A$71:$U$71,OFFSET(WatchbillMONTHLY!$A$71:$U$71,1,2))),INDIRECT("_"&amp;_xlfn.XLOOKUP(AK$2,WatchbillMONTHLY!$A$71:$U$71,OFFSET(WatchbillMONTHLY!$A$71:$U$71,1,2))))=$A23,_xlfn.XLOOKUP(AK$2,WatchbillMONTHLY!$A$71:$U$71,OFFSET(WatchbillMONTHLY!$A$71:$U$71,1,2)),FALSE),TRUE,FALSE)),
IF(_xlfn.XLOOKUP(AK$2,WatchbillMONTHLY!$A$88:$U$88,OFFSET(WatchbillMONTHLY!$A$88:$U$88,1,2))=IF(_xlfn.XLOOKUP($A23,INDIRECT("_"&amp;_xlfn.XLOOKUP(AK$2,WatchbillMONTHLY!$A$88:$U$88,OFFSET(WatchbillMONTHLY!$A$88:$U$88,1,2))),INDIRECT("_"&amp;_xlfn.XLOOKUP(AK$2,WatchbillMONTHLY!$A$88:$U$88,OFFSET(WatchbillMONTHLY!$A$88:$U$88,1,2))))=$A23,_xlfn.XLOOKUP(AK$2,WatchbillMONTHLY!$A$88:$U$88,OFFSET(WatchbillMONTHLY!$A$88:$U$88,1,2)),FALSE),TRUE,FALSE)),
FALSE),FALSE)</f>
        <v>0</v>
      </c>
      <c r="AL23" s="209" t="b" cm="1">
        <f t="array" aca="1" ref="AL23" ca="1">IF(AND($A23 &gt; 0, E23 &gt; 0,AL$2&lt;MiscFormulas!$A$5+1),
_xlfn.IFNA(
_xlfn.IFNA(
_xlfn.IFNA(
_xlfn.IFNA(
_xlfn.IFNA(
_xlfn.IFNA(
IF(_xlfn.XLOOKUP(AL$2,WatchbillMONTHLY!$A$3:$U$3,OFFSET(WatchbillMONTHLY!$A$3:$U$3,1,2))=IF(_xlfn.XLOOKUP($A23,INDIRECT("_"&amp;_xlfn.XLOOKUP(AL$2,WatchbillMONTHLY!$A$3:$U$3,OFFSET(WatchbillMONTHLY!$A$3:$U$3,1,2))),INDIRECT("_"&amp;_xlfn.XLOOKUP(AL$2,WatchbillMONTHLY!$A$3:$U$3,OFFSET(WatchbillMONTHLY!$A$3:$U$3,1,2))))=$A23,_xlfn.XLOOKUP(AL$2,WatchbillMONTHLY!$A$3:$U$3,OFFSET(WatchbillMONTHLY!$A$3:$U$3,1,2)),FALSE),TRUE,FALSE),
IF(_xlfn.XLOOKUP(AL$2,WatchbillMONTHLY!$A$20:$U$20,OFFSET(WatchbillMONTHLY!$A$20:$U$20,1,2))=IF(_xlfn.XLOOKUP($A23,INDIRECT("_"&amp;_xlfn.XLOOKUP(AL$2,WatchbillMONTHLY!$A$20:$U$20,OFFSET(WatchbillMONTHLY!$A$20:$U$20,1,2))),INDIRECT("_"&amp;_xlfn.XLOOKUP(AL$2,WatchbillMONTHLY!$A$20:$U$20,OFFSET(WatchbillMONTHLY!$A$20:$U$20,1,2))))=$A23,_xlfn.XLOOKUP(AL$2,WatchbillMONTHLY!$A$20:$U$20,OFFSET(WatchbillMONTHLY!$A$20:$U$20,1,2)),FALSE),TRUE,FALSE)),
IF(_xlfn.XLOOKUP(AL$2,WatchbillMONTHLY!$A$37:$U$37,OFFSET(WatchbillMONTHLY!$A$37:$U$37,1,2))=IF(_xlfn.XLOOKUP($A23,INDIRECT("_"&amp;_xlfn.XLOOKUP(AL$2,WatchbillMONTHLY!$A$37:$U$37,OFFSET(WatchbillMONTHLY!$A$37:$U$37,1,2))),INDIRECT("_"&amp;_xlfn.XLOOKUP(AL$2,WatchbillMONTHLY!$A$37:$U$37,OFFSET(WatchbillMONTHLY!$A$37:$U$37,1,2))))=$A23,_xlfn.XLOOKUP(AL$2,WatchbillMONTHLY!$A$37:$U$37,OFFSET(WatchbillMONTHLY!$A$37:$U$37,1,2)),FALSE),TRUE,FALSE)),
IF(_xlfn.XLOOKUP(AL$2,WatchbillMONTHLY!$A$54:$U$54,OFFSET(WatchbillMONTHLY!$A$54:$U$54,1,2))=IF(_xlfn.XLOOKUP($A23,INDIRECT("_"&amp;_xlfn.XLOOKUP(AL$2,WatchbillMONTHLY!$A$54:$U$54,OFFSET(WatchbillMONTHLY!$A$54:$U$54,1,2))),INDIRECT("_"&amp;_xlfn.XLOOKUP(AL$2,WatchbillMONTHLY!$A$54:$U$54,OFFSET(WatchbillMONTHLY!$A$54:$U$54,1,2))))=$A23,_xlfn.XLOOKUP(AL$2,WatchbillMONTHLY!$A$54:$U$54,OFFSET(WatchbillMONTHLY!$A$54:$U$54,1,2)),FALSE),TRUE,FALSE)),
IF(_xlfn.XLOOKUP(AL$2,WatchbillMONTHLY!$A$71:$U$71,OFFSET(WatchbillMONTHLY!$A$71:$U$71,1,2))=IF(_xlfn.XLOOKUP($A23,INDIRECT("_"&amp;_xlfn.XLOOKUP(AL$2,WatchbillMONTHLY!$A$71:$U$71,OFFSET(WatchbillMONTHLY!$A$71:$U$71,1,2))),INDIRECT("_"&amp;_xlfn.XLOOKUP(AL$2,WatchbillMONTHLY!$A$71:$U$71,OFFSET(WatchbillMONTHLY!$A$71:$U$71,1,2))))=$A23,_xlfn.XLOOKUP(AL$2,WatchbillMONTHLY!$A$71:$U$71,OFFSET(WatchbillMONTHLY!$A$71:$U$71,1,2)),FALSE),TRUE,FALSE)),
IF(_xlfn.XLOOKUP(AL$2,WatchbillMONTHLY!$A$88:$U$88,OFFSET(WatchbillMONTHLY!$A$88:$U$88,1,2))=IF(_xlfn.XLOOKUP($A23,INDIRECT("_"&amp;_xlfn.XLOOKUP(AL$2,WatchbillMONTHLY!$A$88:$U$88,OFFSET(WatchbillMONTHLY!$A$88:$U$88,1,2))),INDIRECT("_"&amp;_xlfn.XLOOKUP(AL$2,WatchbillMONTHLY!$A$88:$U$88,OFFSET(WatchbillMONTHLY!$A$88:$U$88,1,2))))=$A23,_xlfn.XLOOKUP(AL$2,WatchbillMONTHLY!$A$88:$U$88,OFFSET(WatchbillMONTHLY!$A$88:$U$88,1,2)),FALSE),TRUE,FALSE)),
FALSE),FALSE)</f>
        <v>0</v>
      </c>
      <c r="AM23" s="209" t="b" cm="1">
        <f t="array" aca="1" ref="AM23" ca="1">IF(AND($A23 &gt; 0, F23 &gt; 0,AM$2&lt;MiscFormulas!$A$5+1),
_xlfn.IFNA(
_xlfn.IFNA(
_xlfn.IFNA(
_xlfn.IFNA(
_xlfn.IFNA(
_xlfn.IFNA(
IF(_xlfn.XLOOKUP(AM$2,WatchbillMONTHLY!$A$3:$U$3,OFFSET(WatchbillMONTHLY!$A$3:$U$3,1,2))=IF(_xlfn.XLOOKUP($A23,INDIRECT("_"&amp;_xlfn.XLOOKUP(AM$2,WatchbillMONTHLY!$A$3:$U$3,OFFSET(WatchbillMONTHLY!$A$3:$U$3,1,2))),INDIRECT("_"&amp;_xlfn.XLOOKUP(AM$2,WatchbillMONTHLY!$A$3:$U$3,OFFSET(WatchbillMONTHLY!$A$3:$U$3,1,2))))=$A23,_xlfn.XLOOKUP(AM$2,WatchbillMONTHLY!$A$3:$U$3,OFFSET(WatchbillMONTHLY!$A$3:$U$3,1,2)),FALSE),TRUE,FALSE),
IF(_xlfn.XLOOKUP(AM$2,WatchbillMONTHLY!$A$20:$U$20,OFFSET(WatchbillMONTHLY!$A$20:$U$20,1,2))=IF(_xlfn.XLOOKUP($A23,INDIRECT("_"&amp;_xlfn.XLOOKUP(AM$2,WatchbillMONTHLY!$A$20:$U$20,OFFSET(WatchbillMONTHLY!$A$20:$U$20,1,2))),INDIRECT("_"&amp;_xlfn.XLOOKUP(AM$2,WatchbillMONTHLY!$A$20:$U$20,OFFSET(WatchbillMONTHLY!$A$20:$U$20,1,2))))=$A23,_xlfn.XLOOKUP(AM$2,WatchbillMONTHLY!$A$20:$U$20,OFFSET(WatchbillMONTHLY!$A$20:$U$20,1,2)),FALSE),TRUE,FALSE)),
IF(_xlfn.XLOOKUP(AM$2,WatchbillMONTHLY!$A$37:$U$37,OFFSET(WatchbillMONTHLY!$A$37:$U$37,1,2))=IF(_xlfn.XLOOKUP($A23,INDIRECT("_"&amp;_xlfn.XLOOKUP(AM$2,WatchbillMONTHLY!$A$37:$U$37,OFFSET(WatchbillMONTHLY!$A$37:$U$37,1,2))),INDIRECT("_"&amp;_xlfn.XLOOKUP(AM$2,WatchbillMONTHLY!$A$37:$U$37,OFFSET(WatchbillMONTHLY!$A$37:$U$37,1,2))))=$A23,_xlfn.XLOOKUP(AM$2,WatchbillMONTHLY!$A$37:$U$37,OFFSET(WatchbillMONTHLY!$A$37:$U$37,1,2)),FALSE),TRUE,FALSE)),
IF(_xlfn.XLOOKUP(AM$2,WatchbillMONTHLY!$A$54:$U$54,OFFSET(WatchbillMONTHLY!$A$54:$U$54,1,2))=IF(_xlfn.XLOOKUP($A23,INDIRECT("_"&amp;_xlfn.XLOOKUP(AM$2,WatchbillMONTHLY!$A$54:$U$54,OFFSET(WatchbillMONTHLY!$A$54:$U$54,1,2))),INDIRECT("_"&amp;_xlfn.XLOOKUP(AM$2,WatchbillMONTHLY!$A$54:$U$54,OFFSET(WatchbillMONTHLY!$A$54:$U$54,1,2))))=$A23,_xlfn.XLOOKUP(AM$2,WatchbillMONTHLY!$A$54:$U$54,OFFSET(WatchbillMONTHLY!$A$54:$U$54,1,2)),FALSE),TRUE,FALSE)),
IF(_xlfn.XLOOKUP(AM$2,WatchbillMONTHLY!$A$71:$U$71,OFFSET(WatchbillMONTHLY!$A$71:$U$71,1,2))=IF(_xlfn.XLOOKUP($A23,INDIRECT("_"&amp;_xlfn.XLOOKUP(AM$2,WatchbillMONTHLY!$A$71:$U$71,OFFSET(WatchbillMONTHLY!$A$71:$U$71,1,2))),INDIRECT("_"&amp;_xlfn.XLOOKUP(AM$2,WatchbillMONTHLY!$A$71:$U$71,OFFSET(WatchbillMONTHLY!$A$71:$U$71,1,2))))=$A23,_xlfn.XLOOKUP(AM$2,WatchbillMONTHLY!$A$71:$U$71,OFFSET(WatchbillMONTHLY!$A$71:$U$71,1,2)),FALSE),TRUE,FALSE)),
IF(_xlfn.XLOOKUP(AM$2,WatchbillMONTHLY!$A$88:$U$88,OFFSET(WatchbillMONTHLY!$A$88:$U$88,1,2))=IF(_xlfn.XLOOKUP($A23,INDIRECT("_"&amp;_xlfn.XLOOKUP(AM$2,WatchbillMONTHLY!$A$88:$U$88,OFFSET(WatchbillMONTHLY!$A$88:$U$88,1,2))),INDIRECT("_"&amp;_xlfn.XLOOKUP(AM$2,WatchbillMONTHLY!$A$88:$U$88,OFFSET(WatchbillMONTHLY!$A$88:$U$88,1,2))))=$A23,_xlfn.XLOOKUP(AM$2,WatchbillMONTHLY!$A$88:$U$88,OFFSET(WatchbillMONTHLY!$A$88:$U$88,1,2)),FALSE),TRUE,FALSE)),
FALSE),FALSE)</f>
        <v>0</v>
      </c>
      <c r="AN23" s="209" t="b" cm="1">
        <f t="array" aca="1" ref="AN23" ca="1">IF(AND($A23 &gt; 0, G23 &gt; 0,AN$2&lt;MiscFormulas!$A$5+1),
_xlfn.IFNA(
_xlfn.IFNA(
_xlfn.IFNA(
_xlfn.IFNA(
_xlfn.IFNA(
_xlfn.IFNA(
IF(_xlfn.XLOOKUP(AN$2,WatchbillMONTHLY!$A$3:$U$3,OFFSET(WatchbillMONTHLY!$A$3:$U$3,1,2))=IF(_xlfn.XLOOKUP($A23,INDIRECT("_"&amp;_xlfn.XLOOKUP(AN$2,WatchbillMONTHLY!$A$3:$U$3,OFFSET(WatchbillMONTHLY!$A$3:$U$3,1,2))),INDIRECT("_"&amp;_xlfn.XLOOKUP(AN$2,WatchbillMONTHLY!$A$3:$U$3,OFFSET(WatchbillMONTHLY!$A$3:$U$3,1,2))))=$A23,_xlfn.XLOOKUP(AN$2,WatchbillMONTHLY!$A$3:$U$3,OFFSET(WatchbillMONTHLY!$A$3:$U$3,1,2)),FALSE),TRUE,FALSE),
IF(_xlfn.XLOOKUP(AN$2,WatchbillMONTHLY!$A$20:$U$20,OFFSET(WatchbillMONTHLY!$A$20:$U$20,1,2))=IF(_xlfn.XLOOKUP($A23,INDIRECT("_"&amp;_xlfn.XLOOKUP(AN$2,WatchbillMONTHLY!$A$20:$U$20,OFFSET(WatchbillMONTHLY!$A$20:$U$20,1,2))),INDIRECT("_"&amp;_xlfn.XLOOKUP(AN$2,WatchbillMONTHLY!$A$20:$U$20,OFFSET(WatchbillMONTHLY!$A$20:$U$20,1,2))))=$A23,_xlfn.XLOOKUP(AN$2,WatchbillMONTHLY!$A$20:$U$20,OFFSET(WatchbillMONTHLY!$A$20:$U$20,1,2)),FALSE),TRUE,FALSE)),
IF(_xlfn.XLOOKUP(AN$2,WatchbillMONTHLY!$A$37:$U$37,OFFSET(WatchbillMONTHLY!$A$37:$U$37,1,2))=IF(_xlfn.XLOOKUP($A23,INDIRECT("_"&amp;_xlfn.XLOOKUP(AN$2,WatchbillMONTHLY!$A$37:$U$37,OFFSET(WatchbillMONTHLY!$A$37:$U$37,1,2))),INDIRECT("_"&amp;_xlfn.XLOOKUP(AN$2,WatchbillMONTHLY!$A$37:$U$37,OFFSET(WatchbillMONTHLY!$A$37:$U$37,1,2))))=$A23,_xlfn.XLOOKUP(AN$2,WatchbillMONTHLY!$A$37:$U$37,OFFSET(WatchbillMONTHLY!$A$37:$U$37,1,2)),FALSE),TRUE,FALSE)),
IF(_xlfn.XLOOKUP(AN$2,WatchbillMONTHLY!$A$54:$U$54,OFFSET(WatchbillMONTHLY!$A$54:$U$54,1,2))=IF(_xlfn.XLOOKUP($A23,INDIRECT("_"&amp;_xlfn.XLOOKUP(AN$2,WatchbillMONTHLY!$A$54:$U$54,OFFSET(WatchbillMONTHLY!$A$54:$U$54,1,2))),INDIRECT("_"&amp;_xlfn.XLOOKUP(AN$2,WatchbillMONTHLY!$A$54:$U$54,OFFSET(WatchbillMONTHLY!$A$54:$U$54,1,2))))=$A23,_xlfn.XLOOKUP(AN$2,WatchbillMONTHLY!$A$54:$U$54,OFFSET(WatchbillMONTHLY!$A$54:$U$54,1,2)),FALSE),TRUE,FALSE)),
IF(_xlfn.XLOOKUP(AN$2,WatchbillMONTHLY!$A$71:$U$71,OFFSET(WatchbillMONTHLY!$A$71:$U$71,1,2))=IF(_xlfn.XLOOKUP($A23,INDIRECT("_"&amp;_xlfn.XLOOKUP(AN$2,WatchbillMONTHLY!$A$71:$U$71,OFFSET(WatchbillMONTHLY!$A$71:$U$71,1,2))),INDIRECT("_"&amp;_xlfn.XLOOKUP(AN$2,WatchbillMONTHLY!$A$71:$U$71,OFFSET(WatchbillMONTHLY!$A$71:$U$71,1,2))))=$A23,_xlfn.XLOOKUP(AN$2,WatchbillMONTHLY!$A$71:$U$71,OFFSET(WatchbillMONTHLY!$A$71:$U$71,1,2)),FALSE),TRUE,FALSE)),
IF(_xlfn.XLOOKUP(AN$2,WatchbillMONTHLY!$A$88:$U$88,OFFSET(WatchbillMONTHLY!$A$88:$U$88,1,2))=IF(_xlfn.XLOOKUP($A23,INDIRECT("_"&amp;_xlfn.XLOOKUP(AN$2,WatchbillMONTHLY!$A$88:$U$88,OFFSET(WatchbillMONTHLY!$A$88:$U$88,1,2))),INDIRECT("_"&amp;_xlfn.XLOOKUP(AN$2,WatchbillMONTHLY!$A$88:$U$88,OFFSET(WatchbillMONTHLY!$A$88:$U$88,1,2))))=$A23,_xlfn.XLOOKUP(AN$2,WatchbillMONTHLY!$A$88:$U$88,OFFSET(WatchbillMONTHLY!$A$88:$U$88,1,2)),FALSE),TRUE,FALSE)),
FALSE),FALSE)</f>
        <v>0</v>
      </c>
      <c r="AO23" s="209" t="b" cm="1">
        <f t="array" aca="1" ref="AO23" ca="1">IF(AND($A23 &gt; 0, H23 &gt; 0,AO$2&lt;MiscFormulas!$A$5+1),
_xlfn.IFNA(
_xlfn.IFNA(
_xlfn.IFNA(
_xlfn.IFNA(
_xlfn.IFNA(
_xlfn.IFNA(
IF(_xlfn.XLOOKUP(AO$2,WatchbillMONTHLY!$A$3:$U$3,OFFSET(WatchbillMONTHLY!$A$3:$U$3,1,2))=IF(_xlfn.XLOOKUP($A23,INDIRECT("_"&amp;_xlfn.XLOOKUP(AO$2,WatchbillMONTHLY!$A$3:$U$3,OFFSET(WatchbillMONTHLY!$A$3:$U$3,1,2))),INDIRECT("_"&amp;_xlfn.XLOOKUP(AO$2,WatchbillMONTHLY!$A$3:$U$3,OFFSET(WatchbillMONTHLY!$A$3:$U$3,1,2))))=$A23,_xlfn.XLOOKUP(AO$2,WatchbillMONTHLY!$A$3:$U$3,OFFSET(WatchbillMONTHLY!$A$3:$U$3,1,2)),FALSE),TRUE,FALSE),
IF(_xlfn.XLOOKUP(AO$2,WatchbillMONTHLY!$A$20:$U$20,OFFSET(WatchbillMONTHLY!$A$20:$U$20,1,2))=IF(_xlfn.XLOOKUP($A23,INDIRECT("_"&amp;_xlfn.XLOOKUP(AO$2,WatchbillMONTHLY!$A$20:$U$20,OFFSET(WatchbillMONTHLY!$A$20:$U$20,1,2))),INDIRECT("_"&amp;_xlfn.XLOOKUP(AO$2,WatchbillMONTHLY!$A$20:$U$20,OFFSET(WatchbillMONTHLY!$A$20:$U$20,1,2))))=$A23,_xlfn.XLOOKUP(AO$2,WatchbillMONTHLY!$A$20:$U$20,OFFSET(WatchbillMONTHLY!$A$20:$U$20,1,2)),FALSE),TRUE,FALSE)),
IF(_xlfn.XLOOKUP(AO$2,WatchbillMONTHLY!$A$37:$U$37,OFFSET(WatchbillMONTHLY!$A$37:$U$37,1,2))=IF(_xlfn.XLOOKUP($A23,INDIRECT("_"&amp;_xlfn.XLOOKUP(AO$2,WatchbillMONTHLY!$A$37:$U$37,OFFSET(WatchbillMONTHLY!$A$37:$U$37,1,2))),INDIRECT("_"&amp;_xlfn.XLOOKUP(AO$2,WatchbillMONTHLY!$A$37:$U$37,OFFSET(WatchbillMONTHLY!$A$37:$U$37,1,2))))=$A23,_xlfn.XLOOKUP(AO$2,WatchbillMONTHLY!$A$37:$U$37,OFFSET(WatchbillMONTHLY!$A$37:$U$37,1,2)),FALSE),TRUE,FALSE)),
IF(_xlfn.XLOOKUP(AO$2,WatchbillMONTHLY!$A$54:$U$54,OFFSET(WatchbillMONTHLY!$A$54:$U$54,1,2))=IF(_xlfn.XLOOKUP($A23,INDIRECT("_"&amp;_xlfn.XLOOKUP(AO$2,WatchbillMONTHLY!$A$54:$U$54,OFFSET(WatchbillMONTHLY!$A$54:$U$54,1,2))),INDIRECT("_"&amp;_xlfn.XLOOKUP(AO$2,WatchbillMONTHLY!$A$54:$U$54,OFFSET(WatchbillMONTHLY!$A$54:$U$54,1,2))))=$A23,_xlfn.XLOOKUP(AO$2,WatchbillMONTHLY!$A$54:$U$54,OFFSET(WatchbillMONTHLY!$A$54:$U$54,1,2)),FALSE),TRUE,FALSE)),
IF(_xlfn.XLOOKUP(AO$2,WatchbillMONTHLY!$A$71:$U$71,OFFSET(WatchbillMONTHLY!$A$71:$U$71,1,2))=IF(_xlfn.XLOOKUP($A23,INDIRECT("_"&amp;_xlfn.XLOOKUP(AO$2,WatchbillMONTHLY!$A$71:$U$71,OFFSET(WatchbillMONTHLY!$A$71:$U$71,1,2))),INDIRECT("_"&amp;_xlfn.XLOOKUP(AO$2,WatchbillMONTHLY!$A$71:$U$71,OFFSET(WatchbillMONTHLY!$A$71:$U$71,1,2))))=$A23,_xlfn.XLOOKUP(AO$2,WatchbillMONTHLY!$A$71:$U$71,OFFSET(WatchbillMONTHLY!$A$71:$U$71,1,2)),FALSE),TRUE,FALSE)),
IF(_xlfn.XLOOKUP(AO$2,WatchbillMONTHLY!$A$88:$U$88,OFFSET(WatchbillMONTHLY!$A$88:$U$88,1,2))=IF(_xlfn.XLOOKUP($A23,INDIRECT("_"&amp;_xlfn.XLOOKUP(AO$2,WatchbillMONTHLY!$A$88:$U$88,OFFSET(WatchbillMONTHLY!$A$88:$U$88,1,2))),INDIRECT("_"&amp;_xlfn.XLOOKUP(AO$2,WatchbillMONTHLY!$A$88:$U$88,OFFSET(WatchbillMONTHLY!$A$88:$U$88,1,2))))=$A23,_xlfn.XLOOKUP(AO$2,WatchbillMONTHLY!$A$88:$U$88,OFFSET(WatchbillMONTHLY!$A$88:$U$88,1,2)),FALSE),TRUE,FALSE)),
FALSE),FALSE)</f>
        <v>0</v>
      </c>
      <c r="AP23" s="209" t="b" cm="1">
        <f t="array" aca="1" ref="AP23" ca="1">IF(AND($A23 &gt; 0, I23 &gt; 0,AP$2&lt;MiscFormulas!$A$5+1),
_xlfn.IFNA(
_xlfn.IFNA(
_xlfn.IFNA(
_xlfn.IFNA(
_xlfn.IFNA(
_xlfn.IFNA(
IF(_xlfn.XLOOKUP(AP$2,WatchbillMONTHLY!$A$3:$U$3,OFFSET(WatchbillMONTHLY!$A$3:$U$3,1,2))=IF(_xlfn.XLOOKUP($A23,INDIRECT("_"&amp;_xlfn.XLOOKUP(AP$2,WatchbillMONTHLY!$A$3:$U$3,OFFSET(WatchbillMONTHLY!$A$3:$U$3,1,2))),INDIRECT("_"&amp;_xlfn.XLOOKUP(AP$2,WatchbillMONTHLY!$A$3:$U$3,OFFSET(WatchbillMONTHLY!$A$3:$U$3,1,2))))=$A23,_xlfn.XLOOKUP(AP$2,WatchbillMONTHLY!$A$3:$U$3,OFFSET(WatchbillMONTHLY!$A$3:$U$3,1,2)),FALSE),TRUE,FALSE),
IF(_xlfn.XLOOKUP(AP$2,WatchbillMONTHLY!$A$20:$U$20,OFFSET(WatchbillMONTHLY!$A$20:$U$20,1,2))=IF(_xlfn.XLOOKUP($A23,INDIRECT("_"&amp;_xlfn.XLOOKUP(AP$2,WatchbillMONTHLY!$A$20:$U$20,OFFSET(WatchbillMONTHLY!$A$20:$U$20,1,2))),INDIRECT("_"&amp;_xlfn.XLOOKUP(AP$2,WatchbillMONTHLY!$A$20:$U$20,OFFSET(WatchbillMONTHLY!$A$20:$U$20,1,2))))=$A23,_xlfn.XLOOKUP(AP$2,WatchbillMONTHLY!$A$20:$U$20,OFFSET(WatchbillMONTHLY!$A$20:$U$20,1,2)),FALSE),TRUE,FALSE)),
IF(_xlfn.XLOOKUP(AP$2,WatchbillMONTHLY!$A$37:$U$37,OFFSET(WatchbillMONTHLY!$A$37:$U$37,1,2))=IF(_xlfn.XLOOKUP($A23,INDIRECT("_"&amp;_xlfn.XLOOKUP(AP$2,WatchbillMONTHLY!$A$37:$U$37,OFFSET(WatchbillMONTHLY!$A$37:$U$37,1,2))),INDIRECT("_"&amp;_xlfn.XLOOKUP(AP$2,WatchbillMONTHLY!$A$37:$U$37,OFFSET(WatchbillMONTHLY!$A$37:$U$37,1,2))))=$A23,_xlfn.XLOOKUP(AP$2,WatchbillMONTHLY!$A$37:$U$37,OFFSET(WatchbillMONTHLY!$A$37:$U$37,1,2)),FALSE),TRUE,FALSE)),
IF(_xlfn.XLOOKUP(AP$2,WatchbillMONTHLY!$A$54:$U$54,OFFSET(WatchbillMONTHLY!$A$54:$U$54,1,2))=IF(_xlfn.XLOOKUP($A23,INDIRECT("_"&amp;_xlfn.XLOOKUP(AP$2,WatchbillMONTHLY!$A$54:$U$54,OFFSET(WatchbillMONTHLY!$A$54:$U$54,1,2))),INDIRECT("_"&amp;_xlfn.XLOOKUP(AP$2,WatchbillMONTHLY!$A$54:$U$54,OFFSET(WatchbillMONTHLY!$A$54:$U$54,1,2))))=$A23,_xlfn.XLOOKUP(AP$2,WatchbillMONTHLY!$A$54:$U$54,OFFSET(WatchbillMONTHLY!$A$54:$U$54,1,2)),FALSE),TRUE,FALSE)),
IF(_xlfn.XLOOKUP(AP$2,WatchbillMONTHLY!$A$71:$U$71,OFFSET(WatchbillMONTHLY!$A$71:$U$71,1,2))=IF(_xlfn.XLOOKUP($A23,INDIRECT("_"&amp;_xlfn.XLOOKUP(AP$2,WatchbillMONTHLY!$A$71:$U$71,OFFSET(WatchbillMONTHLY!$A$71:$U$71,1,2))),INDIRECT("_"&amp;_xlfn.XLOOKUP(AP$2,WatchbillMONTHLY!$A$71:$U$71,OFFSET(WatchbillMONTHLY!$A$71:$U$71,1,2))))=$A23,_xlfn.XLOOKUP(AP$2,WatchbillMONTHLY!$A$71:$U$71,OFFSET(WatchbillMONTHLY!$A$71:$U$71,1,2)),FALSE),TRUE,FALSE)),
IF(_xlfn.XLOOKUP(AP$2,WatchbillMONTHLY!$A$88:$U$88,OFFSET(WatchbillMONTHLY!$A$88:$U$88,1,2))=IF(_xlfn.XLOOKUP($A23,INDIRECT("_"&amp;_xlfn.XLOOKUP(AP$2,WatchbillMONTHLY!$A$88:$U$88,OFFSET(WatchbillMONTHLY!$A$88:$U$88,1,2))),INDIRECT("_"&amp;_xlfn.XLOOKUP(AP$2,WatchbillMONTHLY!$A$88:$U$88,OFFSET(WatchbillMONTHLY!$A$88:$U$88,1,2))))=$A23,_xlfn.XLOOKUP(AP$2,WatchbillMONTHLY!$A$88:$U$88,OFFSET(WatchbillMONTHLY!$A$88:$U$88,1,2)),FALSE),TRUE,FALSE)),
FALSE),FALSE)</f>
        <v>0</v>
      </c>
      <c r="AQ23" s="209" t="b" cm="1">
        <f t="array" aca="1" ref="AQ23" ca="1">IF(AND($A23 &gt; 0, J23 &gt; 0,AQ$2&lt;MiscFormulas!$A$5+1),
_xlfn.IFNA(
_xlfn.IFNA(
_xlfn.IFNA(
_xlfn.IFNA(
_xlfn.IFNA(
_xlfn.IFNA(
IF(_xlfn.XLOOKUP(AQ$2,WatchbillMONTHLY!$A$3:$U$3,OFFSET(WatchbillMONTHLY!$A$3:$U$3,1,2))=IF(_xlfn.XLOOKUP($A23,INDIRECT("_"&amp;_xlfn.XLOOKUP(AQ$2,WatchbillMONTHLY!$A$3:$U$3,OFFSET(WatchbillMONTHLY!$A$3:$U$3,1,2))),INDIRECT("_"&amp;_xlfn.XLOOKUP(AQ$2,WatchbillMONTHLY!$A$3:$U$3,OFFSET(WatchbillMONTHLY!$A$3:$U$3,1,2))))=$A23,_xlfn.XLOOKUP(AQ$2,WatchbillMONTHLY!$A$3:$U$3,OFFSET(WatchbillMONTHLY!$A$3:$U$3,1,2)),FALSE),TRUE,FALSE),
IF(_xlfn.XLOOKUP(AQ$2,WatchbillMONTHLY!$A$20:$U$20,OFFSET(WatchbillMONTHLY!$A$20:$U$20,1,2))=IF(_xlfn.XLOOKUP($A23,INDIRECT("_"&amp;_xlfn.XLOOKUP(AQ$2,WatchbillMONTHLY!$A$20:$U$20,OFFSET(WatchbillMONTHLY!$A$20:$U$20,1,2))),INDIRECT("_"&amp;_xlfn.XLOOKUP(AQ$2,WatchbillMONTHLY!$A$20:$U$20,OFFSET(WatchbillMONTHLY!$A$20:$U$20,1,2))))=$A23,_xlfn.XLOOKUP(AQ$2,WatchbillMONTHLY!$A$20:$U$20,OFFSET(WatchbillMONTHLY!$A$20:$U$20,1,2)),FALSE),TRUE,FALSE)),
IF(_xlfn.XLOOKUP(AQ$2,WatchbillMONTHLY!$A$37:$U$37,OFFSET(WatchbillMONTHLY!$A$37:$U$37,1,2))=IF(_xlfn.XLOOKUP($A23,INDIRECT("_"&amp;_xlfn.XLOOKUP(AQ$2,WatchbillMONTHLY!$A$37:$U$37,OFFSET(WatchbillMONTHLY!$A$37:$U$37,1,2))),INDIRECT("_"&amp;_xlfn.XLOOKUP(AQ$2,WatchbillMONTHLY!$A$37:$U$37,OFFSET(WatchbillMONTHLY!$A$37:$U$37,1,2))))=$A23,_xlfn.XLOOKUP(AQ$2,WatchbillMONTHLY!$A$37:$U$37,OFFSET(WatchbillMONTHLY!$A$37:$U$37,1,2)),FALSE),TRUE,FALSE)),
IF(_xlfn.XLOOKUP(AQ$2,WatchbillMONTHLY!$A$54:$U$54,OFFSET(WatchbillMONTHLY!$A$54:$U$54,1,2))=IF(_xlfn.XLOOKUP($A23,INDIRECT("_"&amp;_xlfn.XLOOKUP(AQ$2,WatchbillMONTHLY!$A$54:$U$54,OFFSET(WatchbillMONTHLY!$A$54:$U$54,1,2))),INDIRECT("_"&amp;_xlfn.XLOOKUP(AQ$2,WatchbillMONTHLY!$A$54:$U$54,OFFSET(WatchbillMONTHLY!$A$54:$U$54,1,2))))=$A23,_xlfn.XLOOKUP(AQ$2,WatchbillMONTHLY!$A$54:$U$54,OFFSET(WatchbillMONTHLY!$A$54:$U$54,1,2)),FALSE),TRUE,FALSE)),
IF(_xlfn.XLOOKUP(AQ$2,WatchbillMONTHLY!$A$71:$U$71,OFFSET(WatchbillMONTHLY!$A$71:$U$71,1,2))=IF(_xlfn.XLOOKUP($A23,INDIRECT("_"&amp;_xlfn.XLOOKUP(AQ$2,WatchbillMONTHLY!$A$71:$U$71,OFFSET(WatchbillMONTHLY!$A$71:$U$71,1,2))),INDIRECT("_"&amp;_xlfn.XLOOKUP(AQ$2,WatchbillMONTHLY!$A$71:$U$71,OFFSET(WatchbillMONTHLY!$A$71:$U$71,1,2))))=$A23,_xlfn.XLOOKUP(AQ$2,WatchbillMONTHLY!$A$71:$U$71,OFFSET(WatchbillMONTHLY!$A$71:$U$71,1,2)),FALSE),TRUE,FALSE)),
IF(_xlfn.XLOOKUP(AQ$2,WatchbillMONTHLY!$A$88:$U$88,OFFSET(WatchbillMONTHLY!$A$88:$U$88,1,2))=IF(_xlfn.XLOOKUP($A23,INDIRECT("_"&amp;_xlfn.XLOOKUP(AQ$2,WatchbillMONTHLY!$A$88:$U$88,OFFSET(WatchbillMONTHLY!$A$88:$U$88,1,2))),INDIRECT("_"&amp;_xlfn.XLOOKUP(AQ$2,WatchbillMONTHLY!$A$88:$U$88,OFFSET(WatchbillMONTHLY!$A$88:$U$88,1,2))))=$A23,_xlfn.XLOOKUP(AQ$2,WatchbillMONTHLY!$A$88:$U$88,OFFSET(WatchbillMONTHLY!$A$88:$U$88,1,2)),FALSE),TRUE,FALSE)),
FALSE),FALSE)</f>
        <v>0</v>
      </c>
      <c r="AR23" s="209" t="b" cm="1">
        <f t="array" aca="1" ref="AR23" ca="1">IF(AND($A23 &gt; 0, K23 &gt; 0,AR$2&lt;MiscFormulas!$A$5+1),
_xlfn.IFNA(
_xlfn.IFNA(
_xlfn.IFNA(
_xlfn.IFNA(
_xlfn.IFNA(
_xlfn.IFNA(
IF(_xlfn.XLOOKUP(AR$2,WatchbillMONTHLY!$A$3:$U$3,OFFSET(WatchbillMONTHLY!$A$3:$U$3,1,2))=IF(_xlfn.XLOOKUP($A23,INDIRECT("_"&amp;_xlfn.XLOOKUP(AR$2,WatchbillMONTHLY!$A$3:$U$3,OFFSET(WatchbillMONTHLY!$A$3:$U$3,1,2))),INDIRECT("_"&amp;_xlfn.XLOOKUP(AR$2,WatchbillMONTHLY!$A$3:$U$3,OFFSET(WatchbillMONTHLY!$A$3:$U$3,1,2))))=$A23,_xlfn.XLOOKUP(AR$2,WatchbillMONTHLY!$A$3:$U$3,OFFSET(WatchbillMONTHLY!$A$3:$U$3,1,2)),FALSE),TRUE,FALSE),
IF(_xlfn.XLOOKUP(AR$2,WatchbillMONTHLY!$A$20:$U$20,OFFSET(WatchbillMONTHLY!$A$20:$U$20,1,2))=IF(_xlfn.XLOOKUP($A23,INDIRECT("_"&amp;_xlfn.XLOOKUP(AR$2,WatchbillMONTHLY!$A$20:$U$20,OFFSET(WatchbillMONTHLY!$A$20:$U$20,1,2))),INDIRECT("_"&amp;_xlfn.XLOOKUP(AR$2,WatchbillMONTHLY!$A$20:$U$20,OFFSET(WatchbillMONTHLY!$A$20:$U$20,1,2))))=$A23,_xlfn.XLOOKUP(AR$2,WatchbillMONTHLY!$A$20:$U$20,OFFSET(WatchbillMONTHLY!$A$20:$U$20,1,2)),FALSE),TRUE,FALSE)),
IF(_xlfn.XLOOKUP(AR$2,WatchbillMONTHLY!$A$37:$U$37,OFFSET(WatchbillMONTHLY!$A$37:$U$37,1,2))=IF(_xlfn.XLOOKUP($A23,INDIRECT("_"&amp;_xlfn.XLOOKUP(AR$2,WatchbillMONTHLY!$A$37:$U$37,OFFSET(WatchbillMONTHLY!$A$37:$U$37,1,2))),INDIRECT("_"&amp;_xlfn.XLOOKUP(AR$2,WatchbillMONTHLY!$A$37:$U$37,OFFSET(WatchbillMONTHLY!$A$37:$U$37,1,2))))=$A23,_xlfn.XLOOKUP(AR$2,WatchbillMONTHLY!$A$37:$U$37,OFFSET(WatchbillMONTHLY!$A$37:$U$37,1,2)),FALSE),TRUE,FALSE)),
IF(_xlfn.XLOOKUP(AR$2,WatchbillMONTHLY!$A$54:$U$54,OFFSET(WatchbillMONTHLY!$A$54:$U$54,1,2))=IF(_xlfn.XLOOKUP($A23,INDIRECT("_"&amp;_xlfn.XLOOKUP(AR$2,WatchbillMONTHLY!$A$54:$U$54,OFFSET(WatchbillMONTHLY!$A$54:$U$54,1,2))),INDIRECT("_"&amp;_xlfn.XLOOKUP(AR$2,WatchbillMONTHLY!$A$54:$U$54,OFFSET(WatchbillMONTHLY!$A$54:$U$54,1,2))))=$A23,_xlfn.XLOOKUP(AR$2,WatchbillMONTHLY!$A$54:$U$54,OFFSET(WatchbillMONTHLY!$A$54:$U$54,1,2)),FALSE),TRUE,FALSE)),
IF(_xlfn.XLOOKUP(AR$2,WatchbillMONTHLY!$A$71:$U$71,OFFSET(WatchbillMONTHLY!$A$71:$U$71,1,2))=IF(_xlfn.XLOOKUP($A23,INDIRECT("_"&amp;_xlfn.XLOOKUP(AR$2,WatchbillMONTHLY!$A$71:$U$71,OFFSET(WatchbillMONTHLY!$A$71:$U$71,1,2))),INDIRECT("_"&amp;_xlfn.XLOOKUP(AR$2,WatchbillMONTHLY!$A$71:$U$71,OFFSET(WatchbillMONTHLY!$A$71:$U$71,1,2))))=$A23,_xlfn.XLOOKUP(AR$2,WatchbillMONTHLY!$A$71:$U$71,OFFSET(WatchbillMONTHLY!$A$71:$U$71,1,2)),FALSE),TRUE,FALSE)),
IF(_xlfn.XLOOKUP(AR$2,WatchbillMONTHLY!$A$88:$U$88,OFFSET(WatchbillMONTHLY!$A$88:$U$88,1,2))=IF(_xlfn.XLOOKUP($A23,INDIRECT("_"&amp;_xlfn.XLOOKUP(AR$2,WatchbillMONTHLY!$A$88:$U$88,OFFSET(WatchbillMONTHLY!$A$88:$U$88,1,2))),INDIRECT("_"&amp;_xlfn.XLOOKUP(AR$2,WatchbillMONTHLY!$A$88:$U$88,OFFSET(WatchbillMONTHLY!$A$88:$U$88,1,2))))=$A23,_xlfn.XLOOKUP(AR$2,WatchbillMONTHLY!$A$88:$U$88,OFFSET(WatchbillMONTHLY!$A$88:$U$88,1,2)),FALSE),TRUE,FALSE)),
FALSE),FALSE)</f>
        <v>0</v>
      </c>
      <c r="AS23" s="209" t="b" cm="1">
        <f t="array" aca="1" ref="AS23" ca="1">IF(AND($A23 &gt; 0, L23 &gt; 0,AS$2&lt;MiscFormulas!$A$5+1),
_xlfn.IFNA(
_xlfn.IFNA(
_xlfn.IFNA(
_xlfn.IFNA(
_xlfn.IFNA(
_xlfn.IFNA(
IF(_xlfn.XLOOKUP(AS$2,WatchbillMONTHLY!$A$3:$U$3,OFFSET(WatchbillMONTHLY!$A$3:$U$3,1,2))=IF(_xlfn.XLOOKUP($A23,INDIRECT("_"&amp;_xlfn.XLOOKUP(AS$2,WatchbillMONTHLY!$A$3:$U$3,OFFSET(WatchbillMONTHLY!$A$3:$U$3,1,2))),INDIRECT("_"&amp;_xlfn.XLOOKUP(AS$2,WatchbillMONTHLY!$A$3:$U$3,OFFSET(WatchbillMONTHLY!$A$3:$U$3,1,2))))=$A23,_xlfn.XLOOKUP(AS$2,WatchbillMONTHLY!$A$3:$U$3,OFFSET(WatchbillMONTHLY!$A$3:$U$3,1,2)),FALSE),TRUE,FALSE),
IF(_xlfn.XLOOKUP(AS$2,WatchbillMONTHLY!$A$20:$U$20,OFFSET(WatchbillMONTHLY!$A$20:$U$20,1,2))=IF(_xlfn.XLOOKUP($A23,INDIRECT("_"&amp;_xlfn.XLOOKUP(AS$2,WatchbillMONTHLY!$A$20:$U$20,OFFSET(WatchbillMONTHLY!$A$20:$U$20,1,2))),INDIRECT("_"&amp;_xlfn.XLOOKUP(AS$2,WatchbillMONTHLY!$A$20:$U$20,OFFSET(WatchbillMONTHLY!$A$20:$U$20,1,2))))=$A23,_xlfn.XLOOKUP(AS$2,WatchbillMONTHLY!$A$20:$U$20,OFFSET(WatchbillMONTHLY!$A$20:$U$20,1,2)),FALSE),TRUE,FALSE)),
IF(_xlfn.XLOOKUP(AS$2,WatchbillMONTHLY!$A$37:$U$37,OFFSET(WatchbillMONTHLY!$A$37:$U$37,1,2))=IF(_xlfn.XLOOKUP($A23,INDIRECT("_"&amp;_xlfn.XLOOKUP(AS$2,WatchbillMONTHLY!$A$37:$U$37,OFFSET(WatchbillMONTHLY!$A$37:$U$37,1,2))),INDIRECT("_"&amp;_xlfn.XLOOKUP(AS$2,WatchbillMONTHLY!$A$37:$U$37,OFFSET(WatchbillMONTHLY!$A$37:$U$37,1,2))))=$A23,_xlfn.XLOOKUP(AS$2,WatchbillMONTHLY!$A$37:$U$37,OFFSET(WatchbillMONTHLY!$A$37:$U$37,1,2)),FALSE),TRUE,FALSE)),
IF(_xlfn.XLOOKUP(AS$2,WatchbillMONTHLY!$A$54:$U$54,OFFSET(WatchbillMONTHLY!$A$54:$U$54,1,2))=IF(_xlfn.XLOOKUP($A23,INDIRECT("_"&amp;_xlfn.XLOOKUP(AS$2,WatchbillMONTHLY!$A$54:$U$54,OFFSET(WatchbillMONTHLY!$A$54:$U$54,1,2))),INDIRECT("_"&amp;_xlfn.XLOOKUP(AS$2,WatchbillMONTHLY!$A$54:$U$54,OFFSET(WatchbillMONTHLY!$A$54:$U$54,1,2))))=$A23,_xlfn.XLOOKUP(AS$2,WatchbillMONTHLY!$A$54:$U$54,OFFSET(WatchbillMONTHLY!$A$54:$U$54,1,2)),FALSE),TRUE,FALSE)),
IF(_xlfn.XLOOKUP(AS$2,WatchbillMONTHLY!$A$71:$U$71,OFFSET(WatchbillMONTHLY!$A$71:$U$71,1,2))=IF(_xlfn.XLOOKUP($A23,INDIRECT("_"&amp;_xlfn.XLOOKUP(AS$2,WatchbillMONTHLY!$A$71:$U$71,OFFSET(WatchbillMONTHLY!$A$71:$U$71,1,2))),INDIRECT("_"&amp;_xlfn.XLOOKUP(AS$2,WatchbillMONTHLY!$A$71:$U$71,OFFSET(WatchbillMONTHLY!$A$71:$U$71,1,2))))=$A23,_xlfn.XLOOKUP(AS$2,WatchbillMONTHLY!$A$71:$U$71,OFFSET(WatchbillMONTHLY!$A$71:$U$71,1,2)),FALSE),TRUE,FALSE)),
IF(_xlfn.XLOOKUP(AS$2,WatchbillMONTHLY!$A$88:$U$88,OFFSET(WatchbillMONTHLY!$A$88:$U$88,1,2))=IF(_xlfn.XLOOKUP($A23,INDIRECT("_"&amp;_xlfn.XLOOKUP(AS$2,WatchbillMONTHLY!$A$88:$U$88,OFFSET(WatchbillMONTHLY!$A$88:$U$88,1,2))),INDIRECT("_"&amp;_xlfn.XLOOKUP(AS$2,WatchbillMONTHLY!$A$88:$U$88,OFFSET(WatchbillMONTHLY!$A$88:$U$88,1,2))))=$A23,_xlfn.XLOOKUP(AS$2,WatchbillMONTHLY!$A$88:$U$88,OFFSET(WatchbillMONTHLY!$A$88:$U$88,1,2)),FALSE),TRUE,FALSE)),
FALSE),FALSE)</f>
        <v>0</v>
      </c>
      <c r="AT23" s="209" t="b" cm="1">
        <f t="array" aca="1" ref="AT23" ca="1">IF(AND($A23 &gt; 0, M23 &gt; 0,AT$2&lt;MiscFormulas!$A$5+1),
_xlfn.IFNA(
_xlfn.IFNA(
_xlfn.IFNA(
_xlfn.IFNA(
_xlfn.IFNA(
_xlfn.IFNA(
IF(_xlfn.XLOOKUP(AT$2,WatchbillMONTHLY!$A$3:$U$3,OFFSET(WatchbillMONTHLY!$A$3:$U$3,1,2))=IF(_xlfn.XLOOKUP($A23,INDIRECT("_"&amp;_xlfn.XLOOKUP(AT$2,WatchbillMONTHLY!$A$3:$U$3,OFFSET(WatchbillMONTHLY!$A$3:$U$3,1,2))),INDIRECT("_"&amp;_xlfn.XLOOKUP(AT$2,WatchbillMONTHLY!$A$3:$U$3,OFFSET(WatchbillMONTHLY!$A$3:$U$3,1,2))))=$A23,_xlfn.XLOOKUP(AT$2,WatchbillMONTHLY!$A$3:$U$3,OFFSET(WatchbillMONTHLY!$A$3:$U$3,1,2)),FALSE),TRUE,FALSE),
IF(_xlfn.XLOOKUP(AT$2,WatchbillMONTHLY!$A$20:$U$20,OFFSET(WatchbillMONTHLY!$A$20:$U$20,1,2))=IF(_xlfn.XLOOKUP($A23,INDIRECT("_"&amp;_xlfn.XLOOKUP(AT$2,WatchbillMONTHLY!$A$20:$U$20,OFFSET(WatchbillMONTHLY!$A$20:$U$20,1,2))),INDIRECT("_"&amp;_xlfn.XLOOKUP(AT$2,WatchbillMONTHLY!$A$20:$U$20,OFFSET(WatchbillMONTHLY!$A$20:$U$20,1,2))))=$A23,_xlfn.XLOOKUP(AT$2,WatchbillMONTHLY!$A$20:$U$20,OFFSET(WatchbillMONTHLY!$A$20:$U$20,1,2)),FALSE),TRUE,FALSE)),
IF(_xlfn.XLOOKUP(AT$2,WatchbillMONTHLY!$A$37:$U$37,OFFSET(WatchbillMONTHLY!$A$37:$U$37,1,2))=IF(_xlfn.XLOOKUP($A23,INDIRECT("_"&amp;_xlfn.XLOOKUP(AT$2,WatchbillMONTHLY!$A$37:$U$37,OFFSET(WatchbillMONTHLY!$A$37:$U$37,1,2))),INDIRECT("_"&amp;_xlfn.XLOOKUP(AT$2,WatchbillMONTHLY!$A$37:$U$37,OFFSET(WatchbillMONTHLY!$A$37:$U$37,1,2))))=$A23,_xlfn.XLOOKUP(AT$2,WatchbillMONTHLY!$A$37:$U$37,OFFSET(WatchbillMONTHLY!$A$37:$U$37,1,2)),FALSE),TRUE,FALSE)),
IF(_xlfn.XLOOKUP(AT$2,WatchbillMONTHLY!$A$54:$U$54,OFFSET(WatchbillMONTHLY!$A$54:$U$54,1,2))=IF(_xlfn.XLOOKUP($A23,INDIRECT("_"&amp;_xlfn.XLOOKUP(AT$2,WatchbillMONTHLY!$A$54:$U$54,OFFSET(WatchbillMONTHLY!$A$54:$U$54,1,2))),INDIRECT("_"&amp;_xlfn.XLOOKUP(AT$2,WatchbillMONTHLY!$A$54:$U$54,OFFSET(WatchbillMONTHLY!$A$54:$U$54,1,2))))=$A23,_xlfn.XLOOKUP(AT$2,WatchbillMONTHLY!$A$54:$U$54,OFFSET(WatchbillMONTHLY!$A$54:$U$54,1,2)),FALSE),TRUE,FALSE)),
IF(_xlfn.XLOOKUP(AT$2,WatchbillMONTHLY!$A$71:$U$71,OFFSET(WatchbillMONTHLY!$A$71:$U$71,1,2))=IF(_xlfn.XLOOKUP($A23,INDIRECT("_"&amp;_xlfn.XLOOKUP(AT$2,WatchbillMONTHLY!$A$71:$U$71,OFFSET(WatchbillMONTHLY!$A$71:$U$71,1,2))),INDIRECT("_"&amp;_xlfn.XLOOKUP(AT$2,WatchbillMONTHLY!$A$71:$U$71,OFFSET(WatchbillMONTHLY!$A$71:$U$71,1,2))))=$A23,_xlfn.XLOOKUP(AT$2,WatchbillMONTHLY!$A$71:$U$71,OFFSET(WatchbillMONTHLY!$A$71:$U$71,1,2)),FALSE),TRUE,FALSE)),
IF(_xlfn.XLOOKUP(AT$2,WatchbillMONTHLY!$A$88:$U$88,OFFSET(WatchbillMONTHLY!$A$88:$U$88,1,2))=IF(_xlfn.XLOOKUP($A23,INDIRECT("_"&amp;_xlfn.XLOOKUP(AT$2,WatchbillMONTHLY!$A$88:$U$88,OFFSET(WatchbillMONTHLY!$A$88:$U$88,1,2))),INDIRECT("_"&amp;_xlfn.XLOOKUP(AT$2,WatchbillMONTHLY!$A$88:$U$88,OFFSET(WatchbillMONTHLY!$A$88:$U$88,1,2))))=$A23,_xlfn.XLOOKUP(AT$2,WatchbillMONTHLY!$A$88:$U$88,OFFSET(WatchbillMONTHLY!$A$88:$U$88,1,2)),FALSE),TRUE,FALSE)),
FALSE),FALSE)</f>
        <v>0</v>
      </c>
      <c r="AU23" s="209" t="b" cm="1">
        <f t="array" aca="1" ref="AU23" ca="1">IF(AND($A23 &gt; 0, N23 &gt; 0,AU$2&lt;MiscFormulas!$A$5+1),
_xlfn.IFNA(
_xlfn.IFNA(
_xlfn.IFNA(
_xlfn.IFNA(
_xlfn.IFNA(
_xlfn.IFNA(
IF(_xlfn.XLOOKUP(AU$2,WatchbillMONTHLY!$A$3:$U$3,OFFSET(WatchbillMONTHLY!$A$3:$U$3,1,2))=IF(_xlfn.XLOOKUP($A23,INDIRECT("_"&amp;_xlfn.XLOOKUP(AU$2,WatchbillMONTHLY!$A$3:$U$3,OFFSET(WatchbillMONTHLY!$A$3:$U$3,1,2))),INDIRECT("_"&amp;_xlfn.XLOOKUP(AU$2,WatchbillMONTHLY!$A$3:$U$3,OFFSET(WatchbillMONTHLY!$A$3:$U$3,1,2))))=$A23,_xlfn.XLOOKUP(AU$2,WatchbillMONTHLY!$A$3:$U$3,OFFSET(WatchbillMONTHLY!$A$3:$U$3,1,2)),FALSE),TRUE,FALSE),
IF(_xlfn.XLOOKUP(AU$2,WatchbillMONTHLY!$A$20:$U$20,OFFSET(WatchbillMONTHLY!$A$20:$U$20,1,2))=IF(_xlfn.XLOOKUP($A23,INDIRECT("_"&amp;_xlfn.XLOOKUP(AU$2,WatchbillMONTHLY!$A$20:$U$20,OFFSET(WatchbillMONTHLY!$A$20:$U$20,1,2))),INDIRECT("_"&amp;_xlfn.XLOOKUP(AU$2,WatchbillMONTHLY!$A$20:$U$20,OFFSET(WatchbillMONTHLY!$A$20:$U$20,1,2))))=$A23,_xlfn.XLOOKUP(AU$2,WatchbillMONTHLY!$A$20:$U$20,OFFSET(WatchbillMONTHLY!$A$20:$U$20,1,2)),FALSE),TRUE,FALSE)),
IF(_xlfn.XLOOKUP(AU$2,WatchbillMONTHLY!$A$37:$U$37,OFFSET(WatchbillMONTHLY!$A$37:$U$37,1,2))=IF(_xlfn.XLOOKUP($A23,INDIRECT("_"&amp;_xlfn.XLOOKUP(AU$2,WatchbillMONTHLY!$A$37:$U$37,OFFSET(WatchbillMONTHLY!$A$37:$U$37,1,2))),INDIRECT("_"&amp;_xlfn.XLOOKUP(AU$2,WatchbillMONTHLY!$A$37:$U$37,OFFSET(WatchbillMONTHLY!$A$37:$U$37,1,2))))=$A23,_xlfn.XLOOKUP(AU$2,WatchbillMONTHLY!$A$37:$U$37,OFFSET(WatchbillMONTHLY!$A$37:$U$37,1,2)),FALSE),TRUE,FALSE)),
IF(_xlfn.XLOOKUP(AU$2,WatchbillMONTHLY!$A$54:$U$54,OFFSET(WatchbillMONTHLY!$A$54:$U$54,1,2))=IF(_xlfn.XLOOKUP($A23,INDIRECT("_"&amp;_xlfn.XLOOKUP(AU$2,WatchbillMONTHLY!$A$54:$U$54,OFFSET(WatchbillMONTHLY!$A$54:$U$54,1,2))),INDIRECT("_"&amp;_xlfn.XLOOKUP(AU$2,WatchbillMONTHLY!$A$54:$U$54,OFFSET(WatchbillMONTHLY!$A$54:$U$54,1,2))))=$A23,_xlfn.XLOOKUP(AU$2,WatchbillMONTHLY!$A$54:$U$54,OFFSET(WatchbillMONTHLY!$A$54:$U$54,1,2)),FALSE),TRUE,FALSE)),
IF(_xlfn.XLOOKUP(AU$2,WatchbillMONTHLY!$A$71:$U$71,OFFSET(WatchbillMONTHLY!$A$71:$U$71,1,2))=IF(_xlfn.XLOOKUP($A23,INDIRECT("_"&amp;_xlfn.XLOOKUP(AU$2,WatchbillMONTHLY!$A$71:$U$71,OFFSET(WatchbillMONTHLY!$A$71:$U$71,1,2))),INDIRECT("_"&amp;_xlfn.XLOOKUP(AU$2,WatchbillMONTHLY!$A$71:$U$71,OFFSET(WatchbillMONTHLY!$A$71:$U$71,1,2))))=$A23,_xlfn.XLOOKUP(AU$2,WatchbillMONTHLY!$A$71:$U$71,OFFSET(WatchbillMONTHLY!$A$71:$U$71,1,2)),FALSE),TRUE,FALSE)),
IF(_xlfn.XLOOKUP(AU$2,WatchbillMONTHLY!$A$88:$U$88,OFFSET(WatchbillMONTHLY!$A$88:$U$88,1,2))=IF(_xlfn.XLOOKUP($A23,INDIRECT("_"&amp;_xlfn.XLOOKUP(AU$2,WatchbillMONTHLY!$A$88:$U$88,OFFSET(WatchbillMONTHLY!$A$88:$U$88,1,2))),INDIRECT("_"&amp;_xlfn.XLOOKUP(AU$2,WatchbillMONTHLY!$A$88:$U$88,OFFSET(WatchbillMONTHLY!$A$88:$U$88,1,2))))=$A23,_xlfn.XLOOKUP(AU$2,WatchbillMONTHLY!$A$88:$U$88,OFFSET(WatchbillMONTHLY!$A$88:$U$88,1,2)),FALSE),TRUE,FALSE)),
FALSE),FALSE)</f>
        <v>0</v>
      </c>
      <c r="AV23" s="209" t="b" cm="1">
        <f t="array" aca="1" ref="AV23" ca="1">IF(AND($A23 &gt; 0, O23 &gt; 0,AV$2&lt;MiscFormulas!$A$5+1),
_xlfn.IFNA(
_xlfn.IFNA(
_xlfn.IFNA(
_xlfn.IFNA(
_xlfn.IFNA(
_xlfn.IFNA(
IF(_xlfn.XLOOKUP(AV$2,WatchbillMONTHLY!$A$3:$U$3,OFFSET(WatchbillMONTHLY!$A$3:$U$3,1,2))=IF(_xlfn.XLOOKUP($A23,INDIRECT("_"&amp;_xlfn.XLOOKUP(AV$2,WatchbillMONTHLY!$A$3:$U$3,OFFSET(WatchbillMONTHLY!$A$3:$U$3,1,2))),INDIRECT("_"&amp;_xlfn.XLOOKUP(AV$2,WatchbillMONTHLY!$A$3:$U$3,OFFSET(WatchbillMONTHLY!$A$3:$U$3,1,2))))=$A23,_xlfn.XLOOKUP(AV$2,WatchbillMONTHLY!$A$3:$U$3,OFFSET(WatchbillMONTHLY!$A$3:$U$3,1,2)),FALSE),TRUE,FALSE),
IF(_xlfn.XLOOKUP(AV$2,WatchbillMONTHLY!$A$20:$U$20,OFFSET(WatchbillMONTHLY!$A$20:$U$20,1,2))=IF(_xlfn.XLOOKUP($A23,INDIRECT("_"&amp;_xlfn.XLOOKUP(AV$2,WatchbillMONTHLY!$A$20:$U$20,OFFSET(WatchbillMONTHLY!$A$20:$U$20,1,2))),INDIRECT("_"&amp;_xlfn.XLOOKUP(AV$2,WatchbillMONTHLY!$A$20:$U$20,OFFSET(WatchbillMONTHLY!$A$20:$U$20,1,2))))=$A23,_xlfn.XLOOKUP(AV$2,WatchbillMONTHLY!$A$20:$U$20,OFFSET(WatchbillMONTHLY!$A$20:$U$20,1,2)),FALSE),TRUE,FALSE)),
IF(_xlfn.XLOOKUP(AV$2,WatchbillMONTHLY!$A$37:$U$37,OFFSET(WatchbillMONTHLY!$A$37:$U$37,1,2))=IF(_xlfn.XLOOKUP($A23,INDIRECT("_"&amp;_xlfn.XLOOKUP(AV$2,WatchbillMONTHLY!$A$37:$U$37,OFFSET(WatchbillMONTHLY!$A$37:$U$37,1,2))),INDIRECT("_"&amp;_xlfn.XLOOKUP(AV$2,WatchbillMONTHLY!$A$37:$U$37,OFFSET(WatchbillMONTHLY!$A$37:$U$37,1,2))))=$A23,_xlfn.XLOOKUP(AV$2,WatchbillMONTHLY!$A$37:$U$37,OFFSET(WatchbillMONTHLY!$A$37:$U$37,1,2)),FALSE),TRUE,FALSE)),
IF(_xlfn.XLOOKUP(AV$2,WatchbillMONTHLY!$A$54:$U$54,OFFSET(WatchbillMONTHLY!$A$54:$U$54,1,2))=IF(_xlfn.XLOOKUP($A23,INDIRECT("_"&amp;_xlfn.XLOOKUP(AV$2,WatchbillMONTHLY!$A$54:$U$54,OFFSET(WatchbillMONTHLY!$A$54:$U$54,1,2))),INDIRECT("_"&amp;_xlfn.XLOOKUP(AV$2,WatchbillMONTHLY!$A$54:$U$54,OFFSET(WatchbillMONTHLY!$A$54:$U$54,1,2))))=$A23,_xlfn.XLOOKUP(AV$2,WatchbillMONTHLY!$A$54:$U$54,OFFSET(WatchbillMONTHLY!$A$54:$U$54,1,2)),FALSE),TRUE,FALSE)),
IF(_xlfn.XLOOKUP(AV$2,WatchbillMONTHLY!$A$71:$U$71,OFFSET(WatchbillMONTHLY!$A$71:$U$71,1,2))=IF(_xlfn.XLOOKUP($A23,INDIRECT("_"&amp;_xlfn.XLOOKUP(AV$2,WatchbillMONTHLY!$A$71:$U$71,OFFSET(WatchbillMONTHLY!$A$71:$U$71,1,2))),INDIRECT("_"&amp;_xlfn.XLOOKUP(AV$2,WatchbillMONTHLY!$A$71:$U$71,OFFSET(WatchbillMONTHLY!$A$71:$U$71,1,2))))=$A23,_xlfn.XLOOKUP(AV$2,WatchbillMONTHLY!$A$71:$U$71,OFFSET(WatchbillMONTHLY!$A$71:$U$71,1,2)),FALSE),TRUE,FALSE)),
IF(_xlfn.XLOOKUP(AV$2,WatchbillMONTHLY!$A$88:$U$88,OFFSET(WatchbillMONTHLY!$A$88:$U$88,1,2))=IF(_xlfn.XLOOKUP($A23,INDIRECT("_"&amp;_xlfn.XLOOKUP(AV$2,WatchbillMONTHLY!$A$88:$U$88,OFFSET(WatchbillMONTHLY!$A$88:$U$88,1,2))),INDIRECT("_"&amp;_xlfn.XLOOKUP(AV$2,WatchbillMONTHLY!$A$88:$U$88,OFFSET(WatchbillMONTHLY!$A$88:$U$88,1,2))))=$A23,_xlfn.XLOOKUP(AV$2,WatchbillMONTHLY!$A$88:$U$88,OFFSET(WatchbillMONTHLY!$A$88:$U$88,1,2)),FALSE),TRUE,FALSE)),
FALSE),FALSE)</f>
        <v>0</v>
      </c>
      <c r="AW23" s="209" t="b" cm="1">
        <f t="array" aca="1" ref="AW23" ca="1">IF(AND($A23 &gt; 0, P23 &gt; 0,AW$2&lt;MiscFormulas!$A$5+1),
_xlfn.IFNA(
_xlfn.IFNA(
_xlfn.IFNA(
_xlfn.IFNA(
_xlfn.IFNA(
_xlfn.IFNA(
IF(_xlfn.XLOOKUP(AW$2,WatchbillMONTHLY!$A$3:$U$3,OFFSET(WatchbillMONTHLY!$A$3:$U$3,1,2))=IF(_xlfn.XLOOKUP($A23,INDIRECT("_"&amp;_xlfn.XLOOKUP(AW$2,WatchbillMONTHLY!$A$3:$U$3,OFFSET(WatchbillMONTHLY!$A$3:$U$3,1,2))),INDIRECT("_"&amp;_xlfn.XLOOKUP(AW$2,WatchbillMONTHLY!$A$3:$U$3,OFFSET(WatchbillMONTHLY!$A$3:$U$3,1,2))))=$A23,_xlfn.XLOOKUP(AW$2,WatchbillMONTHLY!$A$3:$U$3,OFFSET(WatchbillMONTHLY!$A$3:$U$3,1,2)),FALSE),TRUE,FALSE),
IF(_xlfn.XLOOKUP(AW$2,WatchbillMONTHLY!$A$20:$U$20,OFFSET(WatchbillMONTHLY!$A$20:$U$20,1,2))=IF(_xlfn.XLOOKUP($A23,INDIRECT("_"&amp;_xlfn.XLOOKUP(AW$2,WatchbillMONTHLY!$A$20:$U$20,OFFSET(WatchbillMONTHLY!$A$20:$U$20,1,2))),INDIRECT("_"&amp;_xlfn.XLOOKUP(AW$2,WatchbillMONTHLY!$A$20:$U$20,OFFSET(WatchbillMONTHLY!$A$20:$U$20,1,2))))=$A23,_xlfn.XLOOKUP(AW$2,WatchbillMONTHLY!$A$20:$U$20,OFFSET(WatchbillMONTHLY!$A$20:$U$20,1,2)),FALSE),TRUE,FALSE)),
IF(_xlfn.XLOOKUP(AW$2,WatchbillMONTHLY!$A$37:$U$37,OFFSET(WatchbillMONTHLY!$A$37:$U$37,1,2))=IF(_xlfn.XLOOKUP($A23,INDIRECT("_"&amp;_xlfn.XLOOKUP(AW$2,WatchbillMONTHLY!$A$37:$U$37,OFFSET(WatchbillMONTHLY!$A$37:$U$37,1,2))),INDIRECT("_"&amp;_xlfn.XLOOKUP(AW$2,WatchbillMONTHLY!$A$37:$U$37,OFFSET(WatchbillMONTHLY!$A$37:$U$37,1,2))))=$A23,_xlfn.XLOOKUP(AW$2,WatchbillMONTHLY!$A$37:$U$37,OFFSET(WatchbillMONTHLY!$A$37:$U$37,1,2)),FALSE),TRUE,FALSE)),
IF(_xlfn.XLOOKUP(AW$2,WatchbillMONTHLY!$A$54:$U$54,OFFSET(WatchbillMONTHLY!$A$54:$U$54,1,2))=IF(_xlfn.XLOOKUP($A23,INDIRECT("_"&amp;_xlfn.XLOOKUP(AW$2,WatchbillMONTHLY!$A$54:$U$54,OFFSET(WatchbillMONTHLY!$A$54:$U$54,1,2))),INDIRECT("_"&amp;_xlfn.XLOOKUP(AW$2,WatchbillMONTHLY!$A$54:$U$54,OFFSET(WatchbillMONTHLY!$A$54:$U$54,1,2))))=$A23,_xlfn.XLOOKUP(AW$2,WatchbillMONTHLY!$A$54:$U$54,OFFSET(WatchbillMONTHLY!$A$54:$U$54,1,2)),FALSE),TRUE,FALSE)),
IF(_xlfn.XLOOKUP(AW$2,WatchbillMONTHLY!$A$71:$U$71,OFFSET(WatchbillMONTHLY!$A$71:$U$71,1,2))=IF(_xlfn.XLOOKUP($A23,INDIRECT("_"&amp;_xlfn.XLOOKUP(AW$2,WatchbillMONTHLY!$A$71:$U$71,OFFSET(WatchbillMONTHLY!$A$71:$U$71,1,2))),INDIRECT("_"&amp;_xlfn.XLOOKUP(AW$2,WatchbillMONTHLY!$A$71:$U$71,OFFSET(WatchbillMONTHLY!$A$71:$U$71,1,2))))=$A23,_xlfn.XLOOKUP(AW$2,WatchbillMONTHLY!$A$71:$U$71,OFFSET(WatchbillMONTHLY!$A$71:$U$71,1,2)),FALSE),TRUE,FALSE)),
IF(_xlfn.XLOOKUP(AW$2,WatchbillMONTHLY!$A$88:$U$88,OFFSET(WatchbillMONTHLY!$A$88:$U$88,1,2))=IF(_xlfn.XLOOKUP($A23,INDIRECT("_"&amp;_xlfn.XLOOKUP(AW$2,WatchbillMONTHLY!$A$88:$U$88,OFFSET(WatchbillMONTHLY!$A$88:$U$88,1,2))),INDIRECT("_"&amp;_xlfn.XLOOKUP(AW$2,WatchbillMONTHLY!$A$88:$U$88,OFFSET(WatchbillMONTHLY!$A$88:$U$88,1,2))))=$A23,_xlfn.XLOOKUP(AW$2,WatchbillMONTHLY!$A$88:$U$88,OFFSET(WatchbillMONTHLY!$A$88:$U$88,1,2)),FALSE),TRUE,FALSE)),
FALSE),FALSE)</f>
        <v>0</v>
      </c>
      <c r="AX23" s="209" t="b" cm="1">
        <f t="array" aca="1" ref="AX23" ca="1">IF(AND($A23 &gt; 0, Q23 &gt; 0,AX$2&lt;MiscFormulas!$A$5+1),
_xlfn.IFNA(
_xlfn.IFNA(
_xlfn.IFNA(
_xlfn.IFNA(
_xlfn.IFNA(
_xlfn.IFNA(
IF(_xlfn.XLOOKUP(AX$2,WatchbillMONTHLY!$A$3:$U$3,OFFSET(WatchbillMONTHLY!$A$3:$U$3,1,2))=IF(_xlfn.XLOOKUP($A23,INDIRECT("_"&amp;_xlfn.XLOOKUP(AX$2,WatchbillMONTHLY!$A$3:$U$3,OFFSET(WatchbillMONTHLY!$A$3:$U$3,1,2))),INDIRECT("_"&amp;_xlfn.XLOOKUP(AX$2,WatchbillMONTHLY!$A$3:$U$3,OFFSET(WatchbillMONTHLY!$A$3:$U$3,1,2))))=$A23,_xlfn.XLOOKUP(AX$2,WatchbillMONTHLY!$A$3:$U$3,OFFSET(WatchbillMONTHLY!$A$3:$U$3,1,2)),FALSE),TRUE,FALSE),
IF(_xlfn.XLOOKUP(AX$2,WatchbillMONTHLY!$A$20:$U$20,OFFSET(WatchbillMONTHLY!$A$20:$U$20,1,2))=IF(_xlfn.XLOOKUP($A23,INDIRECT("_"&amp;_xlfn.XLOOKUP(AX$2,WatchbillMONTHLY!$A$20:$U$20,OFFSET(WatchbillMONTHLY!$A$20:$U$20,1,2))),INDIRECT("_"&amp;_xlfn.XLOOKUP(AX$2,WatchbillMONTHLY!$A$20:$U$20,OFFSET(WatchbillMONTHLY!$A$20:$U$20,1,2))))=$A23,_xlfn.XLOOKUP(AX$2,WatchbillMONTHLY!$A$20:$U$20,OFFSET(WatchbillMONTHLY!$A$20:$U$20,1,2)),FALSE),TRUE,FALSE)),
IF(_xlfn.XLOOKUP(AX$2,WatchbillMONTHLY!$A$37:$U$37,OFFSET(WatchbillMONTHLY!$A$37:$U$37,1,2))=IF(_xlfn.XLOOKUP($A23,INDIRECT("_"&amp;_xlfn.XLOOKUP(AX$2,WatchbillMONTHLY!$A$37:$U$37,OFFSET(WatchbillMONTHLY!$A$37:$U$37,1,2))),INDIRECT("_"&amp;_xlfn.XLOOKUP(AX$2,WatchbillMONTHLY!$A$37:$U$37,OFFSET(WatchbillMONTHLY!$A$37:$U$37,1,2))))=$A23,_xlfn.XLOOKUP(AX$2,WatchbillMONTHLY!$A$37:$U$37,OFFSET(WatchbillMONTHLY!$A$37:$U$37,1,2)),FALSE),TRUE,FALSE)),
IF(_xlfn.XLOOKUP(AX$2,WatchbillMONTHLY!$A$54:$U$54,OFFSET(WatchbillMONTHLY!$A$54:$U$54,1,2))=IF(_xlfn.XLOOKUP($A23,INDIRECT("_"&amp;_xlfn.XLOOKUP(AX$2,WatchbillMONTHLY!$A$54:$U$54,OFFSET(WatchbillMONTHLY!$A$54:$U$54,1,2))),INDIRECT("_"&amp;_xlfn.XLOOKUP(AX$2,WatchbillMONTHLY!$A$54:$U$54,OFFSET(WatchbillMONTHLY!$A$54:$U$54,1,2))))=$A23,_xlfn.XLOOKUP(AX$2,WatchbillMONTHLY!$A$54:$U$54,OFFSET(WatchbillMONTHLY!$A$54:$U$54,1,2)),FALSE),TRUE,FALSE)),
IF(_xlfn.XLOOKUP(AX$2,WatchbillMONTHLY!$A$71:$U$71,OFFSET(WatchbillMONTHLY!$A$71:$U$71,1,2))=IF(_xlfn.XLOOKUP($A23,INDIRECT("_"&amp;_xlfn.XLOOKUP(AX$2,WatchbillMONTHLY!$A$71:$U$71,OFFSET(WatchbillMONTHLY!$A$71:$U$71,1,2))),INDIRECT("_"&amp;_xlfn.XLOOKUP(AX$2,WatchbillMONTHLY!$A$71:$U$71,OFFSET(WatchbillMONTHLY!$A$71:$U$71,1,2))))=$A23,_xlfn.XLOOKUP(AX$2,WatchbillMONTHLY!$A$71:$U$71,OFFSET(WatchbillMONTHLY!$A$71:$U$71,1,2)),FALSE),TRUE,FALSE)),
IF(_xlfn.XLOOKUP(AX$2,WatchbillMONTHLY!$A$88:$U$88,OFFSET(WatchbillMONTHLY!$A$88:$U$88,1,2))=IF(_xlfn.XLOOKUP($A23,INDIRECT("_"&amp;_xlfn.XLOOKUP(AX$2,WatchbillMONTHLY!$A$88:$U$88,OFFSET(WatchbillMONTHLY!$A$88:$U$88,1,2))),INDIRECT("_"&amp;_xlfn.XLOOKUP(AX$2,WatchbillMONTHLY!$A$88:$U$88,OFFSET(WatchbillMONTHLY!$A$88:$U$88,1,2))))=$A23,_xlfn.XLOOKUP(AX$2,WatchbillMONTHLY!$A$88:$U$88,OFFSET(WatchbillMONTHLY!$A$88:$U$88,1,2)),FALSE),TRUE,FALSE)),
FALSE),FALSE)</f>
        <v>0</v>
      </c>
      <c r="AY23" s="209" t="b" cm="1">
        <f t="array" aca="1" ref="AY23" ca="1">IF(AND($A23 &gt; 0, R23 &gt; 0,AY$2&lt;MiscFormulas!$A$5+1),
_xlfn.IFNA(
_xlfn.IFNA(
_xlfn.IFNA(
_xlfn.IFNA(
_xlfn.IFNA(
_xlfn.IFNA(
IF(_xlfn.XLOOKUP(AY$2,WatchbillMONTHLY!$A$3:$U$3,OFFSET(WatchbillMONTHLY!$A$3:$U$3,1,2))=IF(_xlfn.XLOOKUP($A23,INDIRECT("_"&amp;_xlfn.XLOOKUP(AY$2,WatchbillMONTHLY!$A$3:$U$3,OFFSET(WatchbillMONTHLY!$A$3:$U$3,1,2))),INDIRECT("_"&amp;_xlfn.XLOOKUP(AY$2,WatchbillMONTHLY!$A$3:$U$3,OFFSET(WatchbillMONTHLY!$A$3:$U$3,1,2))))=$A23,_xlfn.XLOOKUP(AY$2,WatchbillMONTHLY!$A$3:$U$3,OFFSET(WatchbillMONTHLY!$A$3:$U$3,1,2)),FALSE),TRUE,FALSE),
IF(_xlfn.XLOOKUP(AY$2,WatchbillMONTHLY!$A$20:$U$20,OFFSET(WatchbillMONTHLY!$A$20:$U$20,1,2))=IF(_xlfn.XLOOKUP($A23,INDIRECT("_"&amp;_xlfn.XLOOKUP(AY$2,WatchbillMONTHLY!$A$20:$U$20,OFFSET(WatchbillMONTHLY!$A$20:$U$20,1,2))),INDIRECT("_"&amp;_xlfn.XLOOKUP(AY$2,WatchbillMONTHLY!$A$20:$U$20,OFFSET(WatchbillMONTHLY!$A$20:$U$20,1,2))))=$A23,_xlfn.XLOOKUP(AY$2,WatchbillMONTHLY!$A$20:$U$20,OFFSET(WatchbillMONTHLY!$A$20:$U$20,1,2)),FALSE),TRUE,FALSE)),
IF(_xlfn.XLOOKUP(AY$2,WatchbillMONTHLY!$A$37:$U$37,OFFSET(WatchbillMONTHLY!$A$37:$U$37,1,2))=IF(_xlfn.XLOOKUP($A23,INDIRECT("_"&amp;_xlfn.XLOOKUP(AY$2,WatchbillMONTHLY!$A$37:$U$37,OFFSET(WatchbillMONTHLY!$A$37:$U$37,1,2))),INDIRECT("_"&amp;_xlfn.XLOOKUP(AY$2,WatchbillMONTHLY!$A$37:$U$37,OFFSET(WatchbillMONTHLY!$A$37:$U$37,1,2))))=$A23,_xlfn.XLOOKUP(AY$2,WatchbillMONTHLY!$A$37:$U$37,OFFSET(WatchbillMONTHLY!$A$37:$U$37,1,2)),FALSE),TRUE,FALSE)),
IF(_xlfn.XLOOKUP(AY$2,WatchbillMONTHLY!$A$54:$U$54,OFFSET(WatchbillMONTHLY!$A$54:$U$54,1,2))=IF(_xlfn.XLOOKUP($A23,INDIRECT("_"&amp;_xlfn.XLOOKUP(AY$2,WatchbillMONTHLY!$A$54:$U$54,OFFSET(WatchbillMONTHLY!$A$54:$U$54,1,2))),INDIRECT("_"&amp;_xlfn.XLOOKUP(AY$2,WatchbillMONTHLY!$A$54:$U$54,OFFSET(WatchbillMONTHLY!$A$54:$U$54,1,2))))=$A23,_xlfn.XLOOKUP(AY$2,WatchbillMONTHLY!$A$54:$U$54,OFFSET(WatchbillMONTHLY!$A$54:$U$54,1,2)),FALSE),TRUE,FALSE)),
IF(_xlfn.XLOOKUP(AY$2,WatchbillMONTHLY!$A$71:$U$71,OFFSET(WatchbillMONTHLY!$A$71:$U$71,1,2))=IF(_xlfn.XLOOKUP($A23,INDIRECT("_"&amp;_xlfn.XLOOKUP(AY$2,WatchbillMONTHLY!$A$71:$U$71,OFFSET(WatchbillMONTHLY!$A$71:$U$71,1,2))),INDIRECT("_"&amp;_xlfn.XLOOKUP(AY$2,WatchbillMONTHLY!$A$71:$U$71,OFFSET(WatchbillMONTHLY!$A$71:$U$71,1,2))))=$A23,_xlfn.XLOOKUP(AY$2,WatchbillMONTHLY!$A$71:$U$71,OFFSET(WatchbillMONTHLY!$A$71:$U$71,1,2)),FALSE),TRUE,FALSE)),
IF(_xlfn.XLOOKUP(AY$2,WatchbillMONTHLY!$A$88:$U$88,OFFSET(WatchbillMONTHLY!$A$88:$U$88,1,2))=IF(_xlfn.XLOOKUP($A23,INDIRECT("_"&amp;_xlfn.XLOOKUP(AY$2,WatchbillMONTHLY!$A$88:$U$88,OFFSET(WatchbillMONTHLY!$A$88:$U$88,1,2))),INDIRECT("_"&amp;_xlfn.XLOOKUP(AY$2,WatchbillMONTHLY!$A$88:$U$88,OFFSET(WatchbillMONTHLY!$A$88:$U$88,1,2))))=$A23,_xlfn.XLOOKUP(AY$2,WatchbillMONTHLY!$A$88:$U$88,OFFSET(WatchbillMONTHLY!$A$88:$U$88,1,2)),FALSE),TRUE,FALSE)),
FALSE),FALSE)</f>
        <v>0</v>
      </c>
      <c r="AZ23" s="209" t="b" cm="1">
        <f t="array" aca="1" ref="AZ23" ca="1">IF(AND($A23 &gt; 0, S23 &gt; 0,AZ$2&lt;MiscFormulas!$A$5+1),
_xlfn.IFNA(
_xlfn.IFNA(
_xlfn.IFNA(
_xlfn.IFNA(
_xlfn.IFNA(
_xlfn.IFNA(
IF(_xlfn.XLOOKUP(AZ$2,WatchbillMONTHLY!$A$3:$U$3,OFFSET(WatchbillMONTHLY!$A$3:$U$3,1,2))=IF(_xlfn.XLOOKUP($A23,INDIRECT("_"&amp;_xlfn.XLOOKUP(AZ$2,WatchbillMONTHLY!$A$3:$U$3,OFFSET(WatchbillMONTHLY!$A$3:$U$3,1,2))),INDIRECT("_"&amp;_xlfn.XLOOKUP(AZ$2,WatchbillMONTHLY!$A$3:$U$3,OFFSET(WatchbillMONTHLY!$A$3:$U$3,1,2))))=$A23,_xlfn.XLOOKUP(AZ$2,WatchbillMONTHLY!$A$3:$U$3,OFFSET(WatchbillMONTHLY!$A$3:$U$3,1,2)),FALSE),TRUE,FALSE),
IF(_xlfn.XLOOKUP(AZ$2,WatchbillMONTHLY!$A$20:$U$20,OFFSET(WatchbillMONTHLY!$A$20:$U$20,1,2))=IF(_xlfn.XLOOKUP($A23,INDIRECT("_"&amp;_xlfn.XLOOKUP(AZ$2,WatchbillMONTHLY!$A$20:$U$20,OFFSET(WatchbillMONTHLY!$A$20:$U$20,1,2))),INDIRECT("_"&amp;_xlfn.XLOOKUP(AZ$2,WatchbillMONTHLY!$A$20:$U$20,OFFSET(WatchbillMONTHLY!$A$20:$U$20,1,2))))=$A23,_xlfn.XLOOKUP(AZ$2,WatchbillMONTHLY!$A$20:$U$20,OFFSET(WatchbillMONTHLY!$A$20:$U$20,1,2)),FALSE),TRUE,FALSE)),
IF(_xlfn.XLOOKUP(AZ$2,WatchbillMONTHLY!$A$37:$U$37,OFFSET(WatchbillMONTHLY!$A$37:$U$37,1,2))=IF(_xlfn.XLOOKUP($A23,INDIRECT("_"&amp;_xlfn.XLOOKUP(AZ$2,WatchbillMONTHLY!$A$37:$U$37,OFFSET(WatchbillMONTHLY!$A$37:$U$37,1,2))),INDIRECT("_"&amp;_xlfn.XLOOKUP(AZ$2,WatchbillMONTHLY!$A$37:$U$37,OFFSET(WatchbillMONTHLY!$A$37:$U$37,1,2))))=$A23,_xlfn.XLOOKUP(AZ$2,WatchbillMONTHLY!$A$37:$U$37,OFFSET(WatchbillMONTHLY!$A$37:$U$37,1,2)),FALSE),TRUE,FALSE)),
IF(_xlfn.XLOOKUP(AZ$2,WatchbillMONTHLY!$A$54:$U$54,OFFSET(WatchbillMONTHLY!$A$54:$U$54,1,2))=IF(_xlfn.XLOOKUP($A23,INDIRECT("_"&amp;_xlfn.XLOOKUP(AZ$2,WatchbillMONTHLY!$A$54:$U$54,OFFSET(WatchbillMONTHLY!$A$54:$U$54,1,2))),INDIRECT("_"&amp;_xlfn.XLOOKUP(AZ$2,WatchbillMONTHLY!$A$54:$U$54,OFFSET(WatchbillMONTHLY!$A$54:$U$54,1,2))))=$A23,_xlfn.XLOOKUP(AZ$2,WatchbillMONTHLY!$A$54:$U$54,OFFSET(WatchbillMONTHLY!$A$54:$U$54,1,2)),FALSE),TRUE,FALSE)),
IF(_xlfn.XLOOKUP(AZ$2,WatchbillMONTHLY!$A$71:$U$71,OFFSET(WatchbillMONTHLY!$A$71:$U$71,1,2))=IF(_xlfn.XLOOKUP($A23,INDIRECT("_"&amp;_xlfn.XLOOKUP(AZ$2,WatchbillMONTHLY!$A$71:$U$71,OFFSET(WatchbillMONTHLY!$A$71:$U$71,1,2))),INDIRECT("_"&amp;_xlfn.XLOOKUP(AZ$2,WatchbillMONTHLY!$A$71:$U$71,OFFSET(WatchbillMONTHLY!$A$71:$U$71,1,2))))=$A23,_xlfn.XLOOKUP(AZ$2,WatchbillMONTHLY!$A$71:$U$71,OFFSET(WatchbillMONTHLY!$A$71:$U$71,1,2)),FALSE),TRUE,FALSE)),
IF(_xlfn.XLOOKUP(AZ$2,WatchbillMONTHLY!$A$88:$U$88,OFFSET(WatchbillMONTHLY!$A$88:$U$88,1,2))=IF(_xlfn.XLOOKUP($A23,INDIRECT("_"&amp;_xlfn.XLOOKUP(AZ$2,WatchbillMONTHLY!$A$88:$U$88,OFFSET(WatchbillMONTHLY!$A$88:$U$88,1,2))),INDIRECT("_"&amp;_xlfn.XLOOKUP(AZ$2,WatchbillMONTHLY!$A$88:$U$88,OFFSET(WatchbillMONTHLY!$A$88:$U$88,1,2))))=$A23,_xlfn.XLOOKUP(AZ$2,WatchbillMONTHLY!$A$88:$U$88,OFFSET(WatchbillMONTHLY!$A$88:$U$88,1,2)),FALSE),TRUE,FALSE)),
FALSE),FALSE)</f>
        <v>0</v>
      </c>
      <c r="BA23" s="209" t="b" cm="1">
        <f t="array" aca="1" ref="BA23" ca="1">IF(AND($A23 &gt; 0, T23 &gt; 0,BA$2&lt;MiscFormulas!$A$5+1),
_xlfn.IFNA(
_xlfn.IFNA(
_xlfn.IFNA(
_xlfn.IFNA(
_xlfn.IFNA(
_xlfn.IFNA(
IF(_xlfn.XLOOKUP(BA$2,WatchbillMONTHLY!$A$3:$U$3,OFFSET(WatchbillMONTHLY!$A$3:$U$3,1,2))=IF(_xlfn.XLOOKUP($A23,INDIRECT("_"&amp;_xlfn.XLOOKUP(BA$2,WatchbillMONTHLY!$A$3:$U$3,OFFSET(WatchbillMONTHLY!$A$3:$U$3,1,2))),INDIRECT("_"&amp;_xlfn.XLOOKUP(BA$2,WatchbillMONTHLY!$A$3:$U$3,OFFSET(WatchbillMONTHLY!$A$3:$U$3,1,2))))=$A23,_xlfn.XLOOKUP(BA$2,WatchbillMONTHLY!$A$3:$U$3,OFFSET(WatchbillMONTHLY!$A$3:$U$3,1,2)),FALSE),TRUE,FALSE),
IF(_xlfn.XLOOKUP(BA$2,WatchbillMONTHLY!$A$20:$U$20,OFFSET(WatchbillMONTHLY!$A$20:$U$20,1,2))=IF(_xlfn.XLOOKUP($A23,INDIRECT("_"&amp;_xlfn.XLOOKUP(BA$2,WatchbillMONTHLY!$A$20:$U$20,OFFSET(WatchbillMONTHLY!$A$20:$U$20,1,2))),INDIRECT("_"&amp;_xlfn.XLOOKUP(BA$2,WatchbillMONTHLY!$A$20:$U$20,OFFSET(WatchbillMONTHLY!$A$20:$U$20,1,2))))=$A23,_xlfn.XLOOKUP(BA$2,WatchbillMONTHLY!$A$20:$U$20,OFFSET(WatchbillMONTHLY!$A$20:$U$20,1,2)),FALSE),TRUE,FALSE)),
IF(_xlfn.XLOOKUP(BA$2,WatchbillMONTHLY!$A$37:$U$37,OFFSET(WatchbillMONTHLY!$A$37:$U$37,1,2))=IF(_xlfn.XLOOKUP($A23,INDIRECT("_"&amp;_xlfn.XLOOKUP(BA$2,WatchbillMONTHLY!$A$37:$U$37,OFFSET(WatchbillMONTHLY!$A$37:$U$37,1,2))),INDIRECT("_"&amp;_xlfn.XLOOKUP(BA$2,WatchbillMONTHLY!$A$37:$U$37,OFFSET(WatchbillMONTHLY!$A$37:$U$37,1,2))))=$A23,_xlfn.XLOOKUP(BA$2,WatchbillMONTHLY!$A$37:$U$37,OFFSET(WatchbillMONTHLY!$A$37:$U$37,1,2)),FALSE),TRUE,FALSE)),
IF(_xlfn.XLOOKUP(BA$2,WatchbillMONTHLY!$A$54:$U$54,OFFSET(WatchbillMONTHLY!$A$54:$U$54,1,2))=IF(_xlfn.XLOOKUP($A23,INDIRECT("_"&amp;_xlfn.XLOOKUP(BA$2,WatchbillMONTHLY!$A$54:$U$54,OFFSET(WatchbillMONTHLY!$A$54:$U$54,1,2))),INDIRECT("_"&amp;_xlfn.XLOOKUP(BA$2,WatchbillMONTHLY!$A$54:$U$54,OFFSET(WatchbillMONTHLY!$A$54:$U$54,1,2))))=$A23,_xlfn.XLOOKUP(BA$2,WatchbillMONTHLY!$A$54:$U$54,OFFSET(WatchbillMONTHLY!$A$54:$U$54,1,2)),FALSE),TRUE,FALSE)),
IF(_xlfn.XLOOKUP(BA$2,WatchbillMONTHLY!$A$71:$U$71,OFFSET(WatchbillMONTHLY!$A$71:$U$71,1,2))=IF(_xlfn.XLOOKUP($A23,INDIRECT("_"&amp;_xlfn.XLOOKUP(BA$2,WatchbillMONTHLY!$A$71:$U$71,OFFSET(WatchbillMONTHLY!$A$71:$U$71,1,2))),INDIRECT("_"&amp;_xlfn.XLOOKUP(BA$2,WatchbillMONTHLY!$A$71:$U$71,OFFSET(WatchbillMONTHLY!$A$71:$U$71,1,2))))=$A23,_xlfn.XLOOKUP(BA$2,WatchbillMONTHLY!$A$71:$U$71,OFFSET(WatchbillMONTHLY!$A$71:$U$71,1,2)),FALSE),TRUE,FALSE)),
IF(_xlfn.XLOOKUP(BA$2,WatchbillMONTHLY!$A$88:$U$88,OFFSET(WatchbillMONTHLY!$A$88:$U$88,1,2))=IF(_xlfn.XLOOKUP($A23,INDIRECT("_"&amp;_xlfn.XLOOKUP(BA$2,WatchbillMONTHLY!$A$88:$U$88,OFFSET(WatchbillMONTHLY!$A$88:$U$88,1,2))),INDIRECT("_"&amp;_xlfn.XLOOKUP(BA$2,WatchbillMONTHLY!$A$88:$U$88,OFFSET(WatchbillMONTHLY!$A$88:$U$88,1,2))))=$A23,_xlfn.XLOOKUP(BA$2,WatchbillMONTHLY!$A$88:$U$88,OFFSET(WatchbillMONTHLY!$A$88:$U$88,1,2)),FALSE),TRUE,FALSE)),
FALSE),FALSE)</f>
        <v>0</v>
      </c>
      <c r="BB23" s="209" t="b" cm="1">
        <f t="array" aca="1" ref="BB23" ca="1">IF(AND($A23 &gt; 0, U23 &gt; 0,BB$2&lt;MiscFormulas!$A$5+1),
_xlfn.IFNA(
_xlfn.IFNA(
_xlfn.IFNA(
_xlfn.IFNA(
_xlfn.IFNA(
_xlfn.IFNA(
IF(_xlfn.XLOOKUP(BB$2,WatchbillMONTHLY!$A$3:$U$3,OFFSET(WatchbillMONTHLY!$A$3:$U$3,1,2))=IF(_xlfn.XLOOKUP($A23,INDIRECT("_"&amp;_xlfn.XLOOKUP(BB$2,WatchbillMONTHLY!$A$3:$U$3,OFFSET(WatchbillMONTHLY!$A$3:$U$3,1,2))),INDIRECT("_"&amp;_xlfn.XLOOKUP(BB$2,WatchbillMONTHLY!$A$3:$U$3,OFFSET(WatchbillMONTHLY!$A$3:$U$3,1,2))))=$A23,_xlfn.XLOOKUP(BB$2,WatchbillMONTHLY!$A$3:$U$3,OFFSET(WatchbillMONTHLY!$A$3:$U$3,1,2)),FALSE),TRUE,FALSE),
IF(_xlfn.XLOOKUP(BB$2,WatchbillMONTHLY!$A$20:$U$20,OFFSET(WatchbillMONTHLY!$A$20:$U$20,1,2))=IF(_xlfn.XLOOKUP($A23,INDIRECT("_"&amp;_xlfn.XLOOKUP(BB$2,WatchbillMONTHLY!$A$20:$U$20,OFFSET(WatchbillMONTHLY!$A$20:$U$20,1,2))),INDIRECT("_"&amp;_xlfn.XLOOKUP(BB$2,WatchbillMONTHLY!$A$20:$U$20,OFFSET(WatchbillMONTHLY!$A$20:$U$20,1,2))))=$A23,_xlfn.XLOOKUP(BB$2,WatchbillMONTHLY!$A$20:$U$20,OFFSET(WatchbillMONTHLY!$A$20:$U$20,1,2)),FALSE),TRUE,FALSE)),
IF(_xlfn.XLOOKUP(BB$2,WatchbillMONTHLY!$A$37:$U$37,OFFSET(WatchbillMONTHLY!$A$37:$U$37,1,2))=IF(_xlfn.XLOOKUP($A23,INDIRECT("_"&amp;_xlfn.XLOOKUP(BB$2,WatchbillMONTHLY!$A$37:$U$37,OFFSET(WatchbillMONTHLY!$A$37:$U$37,1,2))),INDIRECT("_"&amp;_xlfn.XLOOKUP(BB$2,WatchbillMONTHLY!$A$37:$U$37,OFFSET(WatchbillMONTHLY!$A$37:$U$37,1,2))))=$A23,_xlfn.XLOOKUP(BB$2,WatchbillMONTHLY!$A$37:$U$37,OFFSET(WatchbillMONTHLY!$A$37:$U$37,1,2)),FALSE),TRUE,FALSE)),
IF(_xlfn.XLOOKUP(BB$2,WatchbillMONTHLY!$A$54:$U$54,OFFSET(WatchbillMONTHLY!$A$54:$U$54,1,2))=IF(_xlfn.XLOOKUP($A23,INDIRECT("_"&amp;_xlfn.XLOOKUP(BB$2,WatchbillMONTHLY!$A$54:$U$54,OFFSET(WatchbillMONTHLY!$A$54:$U$54,1,2))),INDIRECT("_"&amp;_xlfn.XLOOKUP(BB$2,WatchbillMONTHLY!$A$54:$U$54,OFFSET(WatchbillMONTHLY!$A$54:$U$54,1,2))))=$A23,_xlfn.XLOOKUP(BB$2,WatchbillMONTHLY!$A$54:$U$54,OFFSET(WatchbillMONTHLY!$A$54:$U$54,1,2)),FALSE),TRUE,FALSE)),
IF(_xlfn.XLOOKUP(BB$2,WatchbillMONTHLY!$A$71:$U$71,OFFSET(WatchbillMONTHLY!$A$71:$U$71,1,2))=IF(_xlfn.XLOOKUP($A23,INDIRECT("_"&amp;_xlfn.XLOOKUP(BB$2,WatchbillMONTHLY!$A$71:$U$71,OFFSET(WatchbillMONTHLY!$A$71:$U$71,1,2))),INDIRECT("_"&amp;_xlfn.XLOOKUP(BB$2,WatchbillMONTHLY!$A$71:$U$71,OFFSET(WatchbillMONTHLY!$A$71:$U$71,1,2))))=$A23,_xlfn.XLOOKUP(BB$2,WatchbillMONTHLY!$A$71:$U$71,OFFSET(WatchbillMONTHLY!$A$71:$U$71,1,2)),FALSE),TRUE,FALSE)),
IF(_xlfn.XLOOKUP(BB$2,WatchbillMONTHLY!$A$88:$U$88,OFFSET(WatchbillMONTHLY!$A$88:$U$88,1,2))=IF(_xlfn.XLOOKUP($A23,INDIRECT("_"&amp;_xlfn.XLOOKUP(BB$2,WatchbillMONTHLY!$A$88:$U$88,OFFSET(WatchbillMONTHLY!$A$88:$U$88,1,2))),INDIRECT("_"&amp;_xlfn.XLOOKUP(BB$2,WatchbillMONTHLY!$A$88:$U$88,OFFSET(WatchbillMONTHLY!$A$88:$U$88,1,2))))=$A23,_xlfn.XLOOKUP(BB$2,WatchbillMONTHLY!$A$88:$U$88,OFFSET(WatchbillMONTHLY!$A$88:$U$88,1,2)),FALSE),TRUE,FALSE)),
FALSE),FALSE)</f>
        <v>0</v>
      </c>
      <c r="BC23" s="209" t="b" cm="1">
        <f t="array" aca="1" ref="BC23" ca="1">IF(AND($A23 &gt; 0, V23 &gt; 0,BC$2&lt;MiscFormulas!$A$5+1),
_xlfn.IFNA(
_xlfn.IFNA(
_xlfn.IFNA(
_xlfn.IFNA(
_xlfn.IFNA(
_xlfn.IFNA(
IF(_xlfn.XLOOKUP(BC$2,WatchbillMONTHLY!$A$3:$U$3,OFFSET(WatchbillMONTHLY!$A$3:$U$3,1,2))=IF(_xlfn.XLOOKUP($A23,INDIRECT("_"&amp;_xlfn.XLOOKUP(BC$2,WatchbillMONTHLY!$A$3:$U$3,OFFSET(WatchbillMONTHLY!$A$3:$U$3,1,2))),INDIRECT("_"&amp;_xlfn.XLOOKUP(BC$2,WatchbillMONTHLY!$A$3:$U$3,OFFSET(WatchbillMONTHLY!$A$3:$U$3,1,2))))=$A23,_xlfn.XLOOKUP(BC$2,WatchbillMONTHLY!$A$3:$U$3,OFFSET(WatchbillMONTHLY!$A$3:$U$3,1,2)),FALSE),TRUE,FALSE),
IF(_xlfn.XLOOKUP(BC$2,WatchbillMONTHLY!$A$20:$U$20,OFFSET(WatchbillMONTHLY!$A$20:$U$20,1,2))=IF(_xlfn.XLOOKUP($A23,INDIRECT("_"&amp;_xlfn.XLOOKUP(BC$2,WatchbillMONTHLY!$A$20:$U$20,OFFSET(WatchbillMONTHLY!$A$20:$U$20,1,2))),INDIRECT("_"&amp;_xlfn.XLOOKUP(BC$2,WatchbillMONTHLY!$A$20:$U$20,OFFSET(WatchbillMONTHLY!$A$20:$U$20,1,2))))=$A23,_xlfn.XLOOKUP(BC$2,WatchbillMONTHLY!$A$20:$U$20,OFFSET(WatchbillMONTHLY!$A$20:$U$20,1,2)),FALSE),TRUE,FALSE)),
IF(_xlfn.XLOOKUP(BC$2,WatchbillMONTHLY!$A$37:$U$37,OFFSET(WatchbillMONTHLY!$A$37:$U$37,1,2))=IF(_xlfn.XLOOKUP($A23,INDIRECT("_"&amp;_xlfn.XLOOKUP(BC$2,WatchbillMONTHLY!$A$37:$U$37,OFFSET(WatchbillMONTHLY!$A$37:$U$37,1,2))),INDIRECT("_"&amp;_xlfn.XLOOKUP(BC$2,WatchbillMONTHLY!$A$37:$U$37,OFFSET(WatchbillMONTHLY!$A$37:$U$37,1,2))))=$A23,_xlfn.XLOOKUP(BC$2,WatchbillMONTHLY!$A$37:$U$37,OFFSET(WatchbillMONTHLY!$A$37:$U$37,1,2)),FALSE),TRUE,FALSE)),
IF(_xlfn.XLOOKUP(BC$2,WatchbillMONTHLY!$A$54:$U$54,OFFSET(WatchbillMONTHLY!$A$54:$U$54,1,2))=IF(_xlfn.XLOOKUP($A23,INDIRECT("_"&amp;_xlfn.XLOOKUP(BC$2,WatchbillMONTHLY!$A$54:$U$54,OFFSET(WatchbillMONTHLY!$A$54:$U$54,1,2))),INDIRECT("_"&amp;_xlfn.XLOOKUP(BC$2,WatchbillMONTHLY!$A$54:$U$54,OFFSET(WatchbillMONTHLY!$A$54:$U$54,1,2))))=$A23,_xlfn.XLOOKUP(BC$2,WatchbillMONTHLY!$A$54:$U$54,OFFSET(WatchbillMONTHLY!$A$54:$U$54,1,2)),FALSE),TRUE,FALSE)),
IF(_xlfn.XLOOKUP(BC$2,WatchbillMONTHLY!$A$71:$U$71,OFFSET(WatchbillMONTHLY!$A$71:$U$71,1,2))=IF(_xlfn.XLOOKUP($A23,INDIRECT("_"&amp;_xlfn.XLOOKUP(BC$2,WatchbillMONTHLY!$A$71:$U$71,OFFSET(WatchbillMONTHLY!$A$71:$U$71,1,2))),INDIRECT("_"&amp;_xlfn.XLOOKUP(BC$2,WatchbillMONTHLY!$A$71:$U$71,OFFSET(WatchbillMONTHLY!$A$71:$U$71,1,2))))=$A23,_xlfn.XLOOKUP(BC$2,WatchbillMONTHLY!$A$71:$U$71,OFFSET(WatchbillMONTHLY!$A$71:$U$71,1,2)),FALSE),TRUE,FALSE)),
IF(_xlfn.XLOOKUP(BC$2,WatchbillMONTHLY!$A$88:$U$88,OFFSET(WatchbillMONTHLY!$A$88:$U$88,1,2))=IF(_xlfn.XLOOKUP($A23,INDIRECT("_"&amp;_xlfn.XLOOKUP(BC$2,WatchbillMONTHLY!$A$88:$U$88,OFFSET(WatchbillMONTHLY!$A$88:$U$88,1,2))),INDIRECT("_"&amp;_xlfn.XLOOKUP(BC$2,WatchbillMONTHLY!$A$88:$U$88,OFFSET(WatchbillMONTHLY!$A$88:$U$88,1,2))))=$A23,_xlfn.XLOOKUP(BC$2,WatchbillMONTHLY!$A$88:$U$88,OFFSET(WatchbillMONTHLY!$A$88:$U$88,1,2)),FALSE),TRUE,FALSE)),
FALSE),FALSE)</f>
        <v>0</v>
      </c>
      <c r="BD23" s="209" t="b" cm="1">
        <f t="array" aca="1" ref="BD23" ca="1">IF(AND($A23 &gt; 0, W23 &gt; 0,BD$2&lt;MiscFormulas!$A$5+1),
_xlfn.IFNA(
_xlfn.IFNA(
_xlfn.IFNA(
_xlfn.IFNA(
_xlfn.IFNA(
_xlfn.IFNA(
IF(_xlfn.XLOOKUP(BD$2,WatchbillMONTHLY!$A$3:$U$3,OFFSET(WatchbillMONTHLY!$A$3:$U$3,1,2))=IF(_xlfn.XLOOKUP($A23,INDIRECT("_"&amp;_xlfn.XLOOKUP(BD$2,WatchbillMONTHLY!$A$3:$U$3,OFFSET(WatchbillMONTHLY!$A$3:$U$3,1,2))),INDIRECT("_"&amp;_xlfn.XLOOKUP(BD$2,WatchbillMONTHLY!$A$3:$U$3,OFFSET(WatchbillMONTHLY!$A$3:$U$3,1,2))))=$A23,_xlfn.XLOOKUP(BD$2,WatchbillMONTHLY!$A$3:$U$3,OFFSET(WatchbillMONTHLY!$A$3:$U$3,1,2)),FALSE),TRUE,FALSE),
IF(_xlfn.XLOOKUP(BD$2,WatchbillMONTHLY!$A$20:$U$20,OFFSET(WatchbillMONTHLY!$A$20:$U$20,1,2))=IF(_xlfn.XLOOKUP($A23,INDIRECT("_"&amp;_xlfn.XLOOKUP(BD$2,WatchbillMONTHLY!$A$20:$U$20,OFFSET(WatchbillMONTHLY!$A$20:$U$20,1,2))),INDIRECT("_"&amp;_xlfn.XLOOKUP(BD$2,WatchbillMONTHLY!$A$20:$U$20,OFFSET(WatchbillMONTHLY!$A$20:$U$20,1,2))))=$A23,_xlfn.XLOOKUP(BD$2,WatchbillMONTHLY!$A$20:$U$20,OFFSET(WatchbillMONTHLY!$A$20:$U$20,1,2)),FALSE),TRUE,FALSE)),
IF(_xlfn.XLOOKUP(BD$2,WatchbillMONTHLY!$A$37:$U$37,OFFSET(WatchbillMONTHLY!$A$37:$U$37,1,2))=IF(_xlfn.XLOOKUP($A23,INDIRECT("_"&amp;_xlfn.XLOOKUP(BD$2,WatchbillMONTHLY!$A$37:$U$37,OFFSET(WatchbillMONTHLY!$A$37:$U$37,1,2))),INDIRECT("_"&amp;_xlfn.XLOOKUP(BD$2,WatchbillMONTHLY!$A$37:$U$37,OFFSET(WatchbillMONTHLY!$A$37:$U$37,1,2))))=$A23,_xlfn.XLOOKUP(BD$2,WatchbillMONTHLY!$A$37:$U$37,OFFSET(WatchbillMONTHLY!$A$37:$U$37,1,2)),FALSE),TRUE,FALSE)),
IF(_xlfn.XLOOKUP(BD$2,WatchbillMONTHLY!$A$54:$U$54,OFFSET(WatchbillMONTHLY!$A$54:$U$54,1,2))=IF(_xlfn.XLOOKUP($A23,INDIRECT("_"&amp;_xlfn.XLOOKUP(BD$2,WatchbillMONTHLY!$A$54:$U$54,OFFSET(WatchbillMONTHLY!$A$54:$U$54,1,2))),INDIRECT("_"&amp;_xlfn.XLOOKUP(BD$2,WatchbillMONTHLY!$A$54:$U$54,OFFSET(WatchbillMONTHLY!$A$54:$U$54,1,2))))=$A23,_xlfn.XLOOKUP(BD$2,WatchbillMONTHLY!$A$54:$U$54,OFFSET(WatchbillMONTHLY!$A$54:$U$54,1,2)),FALSE),TRUE,FALSE)),
IF(_xlfn.XLOOKUP(BD$2,WatchbillMONTHLY!$A$71:$U$71,OFFSET(WatchbillMONTHLY!$A$71:$U$71,1,2))=IF(_xlfn.XLOOKUP($A23,INDIRECT("_"&amp;_xlfn.XLOOKUP(BD$2,WatchbillMONTHLY!$A$71:$U$71,OFFSET(WatchbillMONTHLY!$A$71:$U$71,1,2))),INDIRECT("_"&amp;_xlfn.XLOOKUP(BD$2,WatchbillMONTHLY!$A$71:$U$71,OFFSET(WatchbillMONTHLY!$A$71:$U$71,1,2))))=$A23,_xlfn.XLOOKUP(BD$2,WatchbillMONTHLY!$A$71:$U$71,OFFSET(WatchbillMONTHLY!$A$71:$U$71,1,2)),FALSE),TRUE,FALSE)),
IF(_xlfn.XLOOKUP(BD$2,WatchbillMONTHLY!$A$88:$U$88,OFFSET(WatchbillMONTHLY!$A$88:$U$88,1,2))=IF(_xlfn.XLOOKUP($A23,INDIRECT("_"&amp;_xlfn.XLOOKUP(BD$2,WatchbillMONTHLY!$A$88:$U$88,OFFSET(WatchbillMONTHLY!$A$88:$U$88,1,2))),INDIRECT("_"&amp;_xlfn.XLOOKUP(BD$2,WatchbillMONTHLY!$A$88:$U$88,OFFSET(WatchbillMONTHLY!$A$88:$U$88,1,2))))=$A23,_xlfn.XLOOKUP(BD$2,WatchbillMONTHLY!$A$88:$U$88,OFFSET(WatchbillMONTHLY!$A$88:$U$88,1,2)),FALSE),TRUE,FALSE)),
FALSE),FALSE)</f>
        <v>0</v>
      </c>
      <c r="BE23" s="209" t="b" cm="1">
        <f t="array" aca="1" ref="BE23" ca="1">IF(AND($A23 &gt; 0, X23 &gt; 0,BE$2&lt;MiscFormulas!$A$5+1),
_xlfn.IFNA(
_xlfn.IFNA(
_xlfn.IFNA(
_xlfn.IFNA(
_xlfn.IFNA(
_xlfn.IFNA(
IF(_xlfn.XLOOKUP(BE$2,WatchbillMONTHLY!$A$3:$U$3,OFFSET(WatchbillMONTHLY!$A$3:$U$3,1,2))=IF(_xlfn.XLOOKUP($A23,INDIRECT("_"&amp;_xlfn.XLOOKUP(BE$2,WatchbillMONTHLY!$A$3:$U$3,OFFSET(WatchbillMONTHLY!$A$3:$U$3,1,2))),INDIRECT("_"&amp;_xlfn.XLOOKUP(BE$2,WatchbillMONTHLY!$A$3:$U$3,OFFSET(WatchbillMONTHLY!$A$3:$U$3,1,2))))=$A23,_xlfn.XLOOKUP(BE$2,WatchbillMONTHLY!$A$3:$U$3,OFFSET(WatchbillMONTHLY!$A$3:$U$3,1,2)),FALSE),TRUE,FALSE),
IF(_xlfn.XLOOKUP(BE$2,WatchbillMONTHLY!$A$20:$U$20,OFFSET(WatchbillMONTHLY!$A$20:$U$20,1,2))=IF(_xlfn.XLOOKUP($A23,INDIRECT("_"&amp;_xlfn.XLOOKUP(BE$2,WatchbillMONTHLY!$A$20:$U$20,OFFSET(WatchbillMONTHLY!$A$20:$U$20,1,2))),INDIRECT("_"&amp;_xlfn.XLOOKUP(BE$2,WatchbillMONTHLY!$A$20:$U$20,OFFSET(WatchbillMONTHLY!$A$20:$U$20,1,2))))=$A23,_xlfn.XLOOKUP(BE$2,WatchbillMONTHLY!$A$20:$U$20,OFFSET(WatchbillMONTHLY!$A$20:$U$20,1,2)),FALSE),TRUE,FALSE)),
IF(_xlfn.XLOOKUP(BE$2,WatchbillMONTHLY!$A$37:$U$37,OFFSET(WatchbillMONTHLY!$A$37:$U$37,1,2))=IF(_xlfn.XLOOKUP($A23,INDIRECT("_"&amp;_xlfn.XLOOKUP(BE$2,WatchbillMONTHLY!$A$37:$U$37,OFFSET(WatchbillMONTHLY!$A$37:$U$37,1,2))),INDIRECT("_"&amp;_xlfn.XLOOKUP(BE$2,WatchbillMONTHLY!$A$37:$U$37,OFFSET(WatchbillMONTHLY!$A$37:$U$37,1,2))))=$A23,_xlfn.XLOOKUP(BE$2,WatchbillMONTHLY!$A$37:$U$37,OFFSET(WatchbillMONTHLY!$A$37:$U$37,1,2)),FALSE),TRUE,FALSE)),
IF(_xlfn.XLOOKUP(BE$2,WatchbillMONTHLY!$A$54:$U$54,OFFSET(WatchbillMONTHLY!$A$54:$U$54,1,2))=IF(_xlfn.XLOOKUP($A23,INDIRECT("_"&amp;_xlfn.XLOOKUP(BE$2,WatchbillMONTHLY!$A$54:$U$54,OFFSET(WatchbillMONTHLY!$A$54:$U$54,1,2))),INDIRECT("_"&amp;_xlfn.XLOOKUP(BE$2,WatchbillMONTHLY!$A$54:$U$54,OFFSET(WatchbillMONTHLY!$A$54:$U$54,1,2))))=$A23,_xlfn.XLOOKUP(BE$2,WatchbillMONTHLY!$A$54:$U$54,OFFSET(WatchbillMONTHLY!$A$54:$U$54,1,2)),FALSE),TRUE,FALSE)),
IF(_xlfn.XLOOKUP(BE$2,WatchbillMONTHLY!$A$71:$U$71,OFFSET(WatchbillMONTHLY!$A$71:$U$71,1,2))=IF(_xlfn.XLOOKUP($A23,INDIRECT("_"&amp;_xlfn.XLOOKUP(BE$2,WatchbillMONTHLY!$A$71:$U$71,OFFSET(WatchbillMONTHLY!$A$71:$U$71,1,2))),INDIRECT("_"&amp;_xlfn.XLOOKUP(BE$2,WatchbillMONTHLY!$A$71:$U$71,OFFSET(WatchbillMONTHLY!$A$71:$U$71,1,2))))=$A23,_xlfn.XLOOKUP(BE$2,WatchbillMONTHLY!$A$71:$U$71,OFFSET(WatchbillMONTHLY!$A$71:$U$71,1,2)),FALSE),TRUE,FALSE)),
IF(_xlfn.XLOOKUP(BE$2,WatchbillMONTHLY!$A$88:$U$88,OFFSET(WatchbillMONTHLY!$A$88:$U$88,1,2))=IF(_xlfn.XLOOKUP($A23,INDIRECT("_"&amp;_xlfn.XLOOKUP(BE$2,WatchbillMONTHLY!$A$88:$U$88,OFFSET(WatchbillMONTHLY!$A$88:$U$88,1,2))),INDIRECT("_"&amp;_xlfn.XLOOKUP(BE$2,WatchbillMONTHLY!$A$88:$U$88,OFFSET(WatchbillMONTHLY!$A$88:$U$88,1,2))))=$A23,_xlfn.XLOOKUP(BE$2,WatchbillMONTHLY!$A$88:$U$88,OFFSET(WatchbillMONTHLY!$A$88:$U$88,1,2)),FALSE),TRUE,FALSE)),
FALSE),FALSE)</f>
        <v>0</v>
      </c>
      <c r="BF23" s="209" t="b" cm="1">
        <f t="array" aca="1" ref="BF23" ca="1">IF(AND($A23 &gt; 0, Y23 &gt; 0,BF$2&lt;MiscFormulas!$A$5+1),
_xlfn.IFNA(
_xlfn.IFNA(
_xlfn.IFNA(
_xlfn.IFNA(
_xlfn.IFNA(
_xlfn.IFNA(
IF(_xlfn.XLOOKUP(BF$2,WatchbillMONTHLY!$A$3:$U$3,OFFSET(WatchbillMONTHLY!$A$3:$U$3,1,2))=IF(_xlfn.XLOOKUP($A23,INDIRECT("_"&amp;_xlfn.XLOOKUP(BF$2,WatchbillMONTHLY!$A$3:$U$3,OFFSET(WatchbillMONTHLY!$A$3:$U$3,1,2))),INDIRECT("_"&amp;_xlfn.XLOOKUP(BF$2,WatchbillMONTHLY!$A$3:$U$3,OFFSET(WatchbillMONTHLY!$A$3:$U$3,1,2))))=$A23,_xlfn.XLOOKUP(BF$2,WatchbillMONTHLY!$A$3:$U$3,OFFSET(WatchbillMONTHLY!$A$3:$U$3,1,2)),FALSE),TRUE,FALSE),
IF(_xlfn.XLOOKUP(BF$2,WatchbillMONTHLY!$A$20:$U$20,OFFSET(WatchbillMONTHLY!$A$20:$U$20,1,2))=IF(_xlfn.XLOOKUP($A23,INDIRECT("_"&amp;_xlfn.XLOOKUP(BF$2,WatchbillMONTHLY!$A$20:$U$20,OFFSET(WatchbillMONTHLY!$A$20:$U$20,1,2))),INDIRECT("_"&amp;_xlfn.XLOOKUP(BF$2,WatchbillMONTHLY!$A$20:$U$20,OFFSET(WatchbillMONTHLY!$A$20:$U$20,1,2))))=$A23,_xlfn.XLOOKUP(BF$2,WatchbillMONTHLY!$A$20:$U$20,OFFSET(WatchbillMONTHLY!$A$20:$U$20,1,2)),FALSE),TRUE,FALSE)),
IF(_xlfn.XLOOKUP(BF$2,WatchbillMONTHLY!$A$37:$U$37,OFFSET(WatchbillMONTHLY!$A$37:$U$37,1,2))=IF(_xlfn.XLOOKUP($A23,INDIRECT("_"&amp;_xlfn.XLOOKUP(BF$2,WatchbillMONTHLY!$A$37:$U$37,OFFSET(WatchbillMONTHLY!$A$37:$U$37,1,2))),INDIRECT("_"&amp;_xlfn.XLOOKUP(BF$2,WatchbillMONTHLY!$A$37:$U$37,OFFSET(WatchbillMONTHLY!$A$37:$U$37,1,2))))=$A23,_xlfn.XLOOKUP(BF$2,WatchbillMONTHLY!$A$37:$U$37,OFFSET(WatchbillMONTHLY!$A$37:$U$37,1,2)),FALSE),TRUE,FALSE)),
IF(_xlfn.XLOOKUP(BF$2,WatchbillMONTHLY!$A$54:$U$54,OFFSET(WatchbillMONTHLY!$A$54:$U$54,1,2))=IF(_xlfn.XLOOKUP($A23,INDIRECT("_"&amp;_xlfn.XLOOKUP(BF$2,WatchbillMONTHLY!$A$54:$U$54,OFFSET(WatchbillMONTHLY!$A$54:$U$54,1,2))),INDIRECT("_"&amp;_xlfn.XLOOKUP(BF$2,WatchbillMONTHLY!$A$54:$U$54,OFFSET(WatchbillMONTHLY!$A$54:$U$54,1,2))))=$A23,_xlfn.XLOOKUP(BF$2,WatchbillMONTHLY!$A$54:$U$54,OFFSET(WatchbillMONTHLY!$A$54:$U$54,1,2)),FALSE),TRUE,FALSE)),
IF(_xlfn.XLOOKUP(BF$2,WatchbillMONTHLY!$A$71:$U$71,OFFSET(WatchbillMONTHLY!$A$71:$U$71,1,2))=IF(_xlfn.XLOOKUP($A23,INDIRECT("_"&amp;_xlfn.XLOOKUP(BF$2,WatchbillMONTHLY!$A$71:$U$71,OFFSET(WatchbillMONTHLY!$A$71:$U$71,1,2))),INDIRECT("_"&amp;_xlfn.XLOOKUP(BF$2,WatchbillMONTHLY!$A$71:$U$71,OFFSET(WatchbillMONTHLY!$A$71:$U$71,1,2))))=$A23,_xlfn.XLOOKUP(BF$2,WatchbillMONTHLY!$A$71:$U$71,OFFSET(WatchbillMONTHLY!$A$71:$U$71,1,2)),FALSE),TRUE,FALSE)),
IF(_xlfn.XLOOKUP(BF$2,WatchbillMONTHLY!$A$88:$U$88,OFFSET(WatchbillMONTHLY!$A$88:$U$88,1,2))=IF(_xlfn.XLOOKUP($A23,INDIRECT("_"&amp;_xlfn.XLOOKUP(BF$2,WatchbillMONTHLY!$A$88:$U$88,OFFSET(WatchbillMONTHLY!$A$88:$U$88,1,2))),INDIRECT("_"&amp;_xlfn.XLOOKUP(BF$2,WatchbillMONTHLY!$A$88:$U$88,OFFSET(WatchbillMONTHLY!$A$88:$U$88,1,2))))=$A23,_xlfn.XLOOKUP(BF$2,WatchbillMONTHLY!$A$88:$U$88,OFFSET(WatchbillMONTHLY!$A$88:$U$88,1,2)),FALSE),TRUE,FALSE)),
FALSE),FALSE)</f>
        <v>0</v>
      </c>
      <c r="BG23" s="209" t="b" cm="1">
        <f t="array" aca="1" ref="BG23" ca="1">IF(AND($A23 &gt; 0, Z23 &gt; 0,BG$2&lt;MiscFormulas!$A$5+1),
_xlfn.IFNA(
_xlfn.IFNA(
_xlfn.IFNA(
_xlfn.IFNA(
_xlfn.IFNA(
_xlfn.IFNA(
IF(_xlfn.XLOOKUP(BG$2,WatchbillMONTHLY!$A$3:$U$3,OFFSET(WatchbillMONTHLY!$A$3:$U$3,1,2))=IF(_xlfn.XLOOKUP($A23,INDIRECT("_"&amp;_xlfn.XLOOKUP(BG$2,WatchbillMONTHLY!$A$3:$U$3,OFFSET(WatchbillMONTHLY!$A$3:$U$3,1,2))),INDIRECT("_"&amp;_xlfn.XLOOKUP(BG$2,WatchbillMONTHLY!$A$3:$U$3,OFFSET(WatchbillMONTHLY!$A$3:$U$3,1,2))))=$A23,_xlfn.XLOOKUP(BG$2,WatchbillMONTHLY!$A$3:$U$3,OFFSET(WatchbillMONTHLY!$A$3:$U$3,1,2)),FALSE),TRUE,FALSE),
IF(_xlfn.XLOOKUP(BG$2,WatchbillMONTHLY!$A$20:$U$20,OFFSET(WatchbillMONTHLY!$A$20:$U$20,1,2))=IF(_xlfn.XLOOKUP($A23,INDIRECT("_"&amp;_xlfn.XLOOKUP(BG$2,WatchbillMONTHLY!$A$20:$U$20,OFFSET(WatchbillMONTHLY!$A$20:$U$20,1,2))),INDIRECT("_"&amp;_xlfn.XLOOKUP(BG$2,WatchbillMONTHLY!$A$20:$U$20,OFFSET(WatchbillMONTHLY!$A$20:$U$20,1,2))))=$A23,_xlfn.XLOOKUP(BG$2,WatchbillMONTHLY!$A$20:$U$20,OFFSET(WatchbillMONTHLY!$A$20:$U$20,1,2)),FALSE),TRUE,FALSE)),
IF(_xlfn.XLOOKUP(BG$2,WatchbillMONTHLY!$A$37:$U$37,OFFSET(WatchbillMONTHLY!$A$37:$U$37,1,2))=IF(_xlfn.XLOOKUP($A23,INDIRECT("_"&amp;_xlfn.XLOOKUP(BG$2,WatchbillMONTHLY!$A$37:$U$37,OFFSET(WatchbillMONTHLY!$A$37:$U$37,1,2))),INDIRECT("_"&amp;_xlfn.XLOOKUP(BG$2,WatchbillMONTHLY!$A$37:$U$37,OFFSET(WatchbillMONTHLY!$A$37:$U$37,1,2))))=$A23,_xlfn.XLOOKUP(BG$2,WatchbillMONTHLY!$A$37:$U$37,OFFSET(WatchbillMONTHLY!$A$37:$U$37,1,2)),FALSE),TRUE,FALSE)),
IF(_xlfn.XLOOKUP(BG$2,WatchbillMONTHLY!$A$54:$U$54,OFFSET(WatchbillMONTHLY!$A$54:$U$54,1,2))=IF(_xlfn.XLOOKUP($A23,INDIRECT("_"&amp;_xlfn.XLOOKUP(BG$2,WatchbillMONTHLY!$A$54:$U$54,OFFSET(WatchbillMONTHLY!$A$54:$U$54,1,2))),INDIRECT("_"&amp;_xlfn.XLOOKUP(BG$2,WatchbillMONTHLY!$A$54:$U$54,OFFSET(WatchbillMONTHLY!$A$54:$U$54,1,2))))=$A23,_xlfn.XLOOKUP(BG$2,WatchbillMONTHLY!$A$54:$U$54,OFFSET(WatchbillMONTHLY!$A$54:$U$54,1,2)),FALSE),TRUE,FALSE)),
IF(_xlfn.XLOOKUP(BG$2,WatchbillMONTHLY!$A$71:$U$71,OFFSET(WatchbillMONTHLY!$A$71:$U$71,1,2))=IF(_xlfn.XLOOKUP($A23,INDIRECT("_"&amp;_xlfn.XLOOKUP(BG$2,WatchbillMONTHLY!$A$71:$U$71,OFFSET(WatchbillMONTHLY!$A$71:$U$71,1,2))),INDIRECT("_"&amp;_xlfn.XLOOKUP(BG$2,WatchbillMONTHLY!$A$71:$U$71,OFFSET(WatchbillMONTHLY!$A$71:$U$71,1,2))))=$A23,_xlfn.XLOOKUP(BG$2,WatchbillMONTHLY!$A$71:$U$71,OFFSET(WatchbillMONTHLY!$A$71:$U$71,1,2)),FALSE),TRUE,FALSE)),
IF(_xlfn.XLOOKUP(BG$2,WatchbillMONTHLY!$A$88:$U$88,OFFSET(WatchbillMONTHLY!$A$88:$U$88,1,2))=IF(_xlfn.XLOOKUP($A23,INDIRECT("_"&amp;_xlfn.XLOOKUP(BG$2,WatchbillMONTHLY!$A$88:$U$88,OFFSET(WatchbillMONTHLY!$A$88:$U$88,1,2))),INDIRECT("_"&amp;_xlfn.XLOOKUP(BG$2,WatchbillMONTHLY!$A$88:$U$88,OFFSET(WatchbillMONTHLY!$A$88:$U$88,1,2))))=$A23,_xlfn.XLOOKUP(BG$2,WatchbillMONTHLY!$A$88:$U$88,OFFSET(WatchbillMONTHLY!$A$88:$U$88,1,2)),FALSE),TRUE,FALSE)),
FALSE),FALSE)</f>
        <v>0</v>
      </c>
      <c r="BH23" s="209" t="b" cm="1">
        <f t="array" aca="1" ref="BH23" ca="1">IF(AND($A23 &gt; 0, AA23 &gt; 0,BH$2&lt;MiscFormulas!$A$5+1),
_xlfn.IFNA(
_xlfn.IFNA(
_xlfn.IFNA(
_xlfn.IFNA(
_xlfn.IFNA(
_xlfn.IFNA(
IF(_xlfn.XLOOKUP(BH$2,WatchbillMONTHLY!$A$3:$U$3,OFFSET(WatchbillMONTHLY!$A$3:$U$3,1,2))=IF(_xlfn.XLOOKUP($A23,INDIRECT("_"&amp;_xlfn.XLOOKUP(BH$2,WatchbillMONTHLY!$A$3:$U$3,OFFSET(WatchbillMONTHLY!$A$3:$U$3,1,2))),INDIRECT("_"&amp;_xlfn.XLOOKUP(BH$2,WatchbillMONTHLY!$A$3:$U$3,OFFSET(WatchbillMONTHLY!$A$3:$U$3,1,2))))=$A23,_xlfn.XLOOKUP(BH$2,WatchbillMONTHLY!$A$3:$U$3,OFFSET(WatchbillMONTHLY!$A$3:$U$3,1,2)),FALSE),TRUE,FALSE),
IF(_xlfn.XLOOKUP(BH$2,WatchbillMONTHLY!$A$20:$U$20,OFFSET(WatchbillMONTHLY!$A$20:$U$20,1,2))=IF(_xlfn.XLOOKUP($A23,INDIRECT("_"&amp;_xlfn.XLOOKUP(BH$2,WatchbillMONTHLY!$A$20:$U$20,OFFSET(WatchbillMONTHLY!$A$20:$U$20,1,2))),INDIRECT("_"&amp;_xlfn.XLOOKUP(BH$2,WatchbillMONTHLY!$A$20:$U$20,OFFSET(WatchbillMONTHLY!$A$20:$U$20,1,2))))=$A23,_xlfn.XLOOKUP(BH$2,WatchbillMONTHLY!$A$20:$U$20,OFFSET(WatchbillMONTHLY!$A$20:$U$20,1,2)),FALSE),TRUE,FALSE)),
IF(_xlfn.XLOOKUP(BH$2,WatchbillMONTHLY!$A$37:$U$37,OFFSET(WatchbillMONTHLY!$A$37:$U$37,1,2))=IF(_xlfn.XLOOKUP($A23,INDIRECT("_"&amp;_xlfn.XLOOKUP(BH$2,WatchbillMONTHLY!$A$37:$U$37,OFFSET(WatchbillMONTHLY!$A$37:$U$37,1,2))),INDIRECT("_"&amp;_xlfn.XLOOKUP(BH$2,WatchbillMONTHLY!$A$37:$U$37,OFFSET(WatchbillMONTHLY!$A$37:$U$37,1,2))))=$A23,_xlfn.XLOOKUP(BH$2,WatchbillMONTHLY!$A$37:$U$37,OFFSET(WatchbillMONTHLY!$A$37:$U$37,1,2)),FALSE),TRUE,FALSE)),
IF(_xlfn.XLOOKUP(BH$2,WatchbillMONTHLY!$A$54:$U$54,OFFSET(WatchbillMONTHLY!$A$54:$U$54,1,2))=IF(_xlfn.XLOOKUP($A23,INDIRECT("_"&amp;_xlfn.XLOOKUP(BH$2,WatchbillMONTHLY!$A$54:$U$54,OFFSET(WatchbillMONTHLY!$A$54:$U$54,1,2))),INDIRECT("_"&amp;_xlfn.XLOOKUP(BH$2,WatchbillMONTHLY!$A$54:$U$54,OFFSET(WatchbillMONTHLY!$A$54:$U$54,1,2))))=$A23,_xlfn.XLOOKUP(BH$2,WatchbillMONTHLY!$A$54:$U$54,OFFSET(WatchbillMONTHLY!$A$54:$U$54,1,2)),FALSE),TRUE,FALSE)),
IF(_xlfn.XLOOKUP(BH$2,WatchbillMONTHLY!$A$71:$U$71,OFFSET(WatchbillMONTHLY!$A$71:$U$71,1,2))=IF(_xlfn.XLOOKUP($A23,INDIRECT("_"&amp;_xlfn.XLOOKUP(BH$2,WatchbillMONTHLY!$A$71:$U$71,OFFSET(WatchbillMONTHLY!$A$71:$U$71,1,2))),INDIRECT("_"&amp;_xlfn.XLOOKUP(BH$2,WatchbillMONTHLY!$A$71:$U$71,OFFSET(WatchbillMONTHLY!$A$71:$U$71,1,2))))=$A23,_xlfn.XLOOKUP(BH$2,WatchbillMONTHLY!$A$71:$U$71,OFFSET(WatchbillMONTHLY!$A$71:$U$71,1,2)),FALSE),TRUE,FALSE)),
IF(_xlfn.XLOOKUP(BH$2,WatchbillMONTHLY!$A$88:$U$88,OFFSET(WatchbillMONTHLY!$A$88:$U$88,1,2))=IF(_xlfn.XLOOKUP($A23,INDIRECT("_"&amp;_xlfn.XLOOKUP(BH$2,WatchbillMONTHLY!$A$88:$U$88,OFFSET(WatchbillMONTHLY!$A$88:$U$88,1,2))),INDIRECT("_"&amp;_xlfn.XLOOKUP(BH$2,WatchbillMONTHLY!$A$88:$U$88,OFFSET(WatchbillMONTHLY!$A$88:$U$88,1,2))))=$A23,_xlfn.XLOOKUP(BH$2,WatchbillMONTHLY!$A$88:$U$88,OFFSET(WatchbillMONTHLY!$A$88:$U$88,1,2)),FALSE),TRUE,FALSE)),
FALSE),FALSE)</f>
        <v>0</v>
      </c>
      <c r="BI23" s="209" t="b" cm="1">
        <f t="array" aca="1" ref="BI23" ca="1">IF(AND($A23 &gt; 0, AB23 &gt; 0,BI$2&lt;MiscFormulas!$A$5+1),
_xlfn.IFNA(
_xlfn.IFNA(
_xlfn.IFNA(
_xlfn.IFNA(
_xlfn.IFNA(
_xlfn.IFNA(
IF(_xlfn.XLOOKUP(BI$2,WatchbillMONTHLY!$A$3:$U$3,OFFSET(WatchbillMONTHLY!$A$3:$U$3,1,2))=IF(_xlfn.XLOOKUP($A23,INDIRECT("_"&amp;_xlfn.XLOOKUP(BI$2,WatchbillMONTHLY!$A$3:$U$3,OFFSET(WatchbillMONTHLY!$A$3:$U$3,1,2))),INDIRECT("_"&amp;_xlfn.XLOOKUP(BI$2,WatchbillMONTHLY!$A$3:$U$3,OFFSET(WatchbillMONTHLY!$A$3:$U$3,1,2))))=$A23,_xlfn.XLOOKUP(BI$2,WatchbillMONTHLY!$A$3:$U$3,OFFSET(WatchbillMONTHLY!$A$3:$U$3,1,2)),FALSE),TRUE,FALSE),
IF(_xlfn.XLOOKUP(BI$2,WatchbillMONTHLY!$A$20:$U$20,OFFSET(WatchbillMONTHLY!$A$20:$U$20,1,2))=IF(_xlfn.XLOOKUP($A23,INDIRECT("_"&amp;_xlfn.XLOOKUP(BI$2,WatchbillMONTHLY!$A$20:$U$20,OFFSET(WatchbillMONTHLY!$A$20:$U$20,1,2))),INDIRECT("_"&amp;_xlfn.XLOOKUP(BI$2,WatchbillMONTHLY!$A$20:$U$20,OFFSET(WatchbillMONTHLY!$A$20:$U$20,1,2))))=$A23,_xlfn.XLOOKUP(BI$2,WatchbillMONTHLY!$A$20:$U$20,OFFSET(WatchbillMONTHLY!$A$20:$U$20,1,2)),FALSE),TRUE,FALSE)),
IF(_xlfn.XLOOKUP(BI$2,WatchbillMONTHLY!$A$37:$U$37,OFFSET(WatchbillMONTHLY!$A$37:$U$37,1,2))=IF(_xlfn.XLOOKUP($A23,INDIRECT("_"&amp;_xlfn.XLOOKUP(BI$2,WatchbillMONTHLY!$A$37:$U$37,OFFSET(WatchbillMONTHLY!$A$37:$U$37,1,2))),INDIRECT("_"&amp;_xlfn.XLOOKUP(BI$2,WatchbillMONTHLY!$A$37:$U$37,OFFSET(WatchbillMONTHLY!$A$37:$U$37,1,2))))=$A23,_xlfn.XLOOKUP(BI$2,WatchbillMONTHLY!$A$37:$U$37,OFFSET(WatchbillMONTHLY!$A$37:$U$37,1,2)),FALSE),TRUE,FALSE)),
IF(_xlfn.XLOOKUP(BI$2,WatchbillMONTHLY!$A$54:$U$54,OFFSET(WatchbillMONTHLY!$A$54:$U$54,1,2))=IF(_xlfn.XLOOKUP($A23,INDIRECT("_"&amp;_xlfn.XLOOKUP(BI$2,WatchbillMONTHLY!$A$54:$U$54,OFFSET(WatchbillMONTHLY!$A$54:$U$54,1,2))),INDIRECT("_"&amp;_xlfn.XLOOKUP(BI$2,WatchbillMONTHLY!$A$54:$U$54,OFFSET(WatchbillMONTHLY!$A$54:$U$54,1,2))))=$A23,_xlfn.XLOOKUP(BI$2,WatchbillMONTHLY!$A$54:$U$54,OFFSET(WatchbillMONTHLY!$A$54:$U$54,1,2)),FALSE),TRUE,FALSE)),
IF(_xlfn.XLOOKUP(BI$2,WatchbillMONTHLY!$A$71:$U$71,OFFSET(WatchbillMONTHLY!$A$71:$U$71,1,2))=IF(_xlfn.XLOOKUP($A23,INDIRECT("_"&amp;_xlfn.XLOOKUP(BI$2,WatchbillMONTHLY!$A$71:$U$71,OFFSET(WatchbillMONTHLY!$A$71:$U$71,1,2))),INDIRECT("_"&amp;_xlfn.XLOOKUP(BI$2,WatchbillMONTHLY!$A$71:$U$71,OFFSET(WatchbillMONTHLY!$A$71:$U$71,1,2))))=$A23,_xlfn.XLOOKUP(BI$2,WatchbillMONTHLY!$A$71:$U$71,OFFSET(WatchbillMONTHLY!$A$71:$U$71,1,2)),FALSE),TRUE,FALSE)),
IF(_xlfn.XLOOKUP(BI$2,WatchbillMONTHLY!$A$88:$U$88,OFFSET(WatchbillMONTHLY!$A$88:$U$88,1,2))=IF(_xlfn.XLOOKUP($A23,INDIRECT("_"&amp;_xlfn.XLOOKUP(BI$2,WatchbillMONTHLY!$A$88:$U$88,OFFSET(WatchbillMONTHLY!$A$88:$U$88,1,2))),INDIRECT("_"&amp;_xlfn.XLOOKUP(BI$2,WatchbillMONTHLY!$A$88:$U$88,OFFSET(WatchbillMONTHLY!$A$88:$U$88,1,2))))=$A23,_xlfn.XLOOKUP(BI$2,WatchbillMONTHLY!$A$88:$U$88,OFFSET(WatchbillMONTHLY!$A$88:$U$88,1,2)),FALSE),TRUE,FALSE)),
FALSE),FALSE)</f>
        <v>0</v>
      </c>
      <c r="BJ23" s="209" t="b" cm="1">
        <f t="array" aca="1" ref="BJ23" ca="1">IF(AND($A23 &gt; 0, AC23 &gt; 0,BJ$2&lt;MiscFormulas!$A$5+1),
_xlfn.IFNA(
_xlfn.IFNA(
_xlfn.IFNA(
_xlfn.IFNA(
_xlfn.IFNA(
_xlfn.IFNA(
IF(_xlfn.XLOOKUP(BJ$2,WatchbillMONTHLY!$A$3:$U$3,OFFSET(WatchbillMONTHLY!$A$3:$U$3,1,2))=IF(_xlfn.XLOOKUP($A23,INDIRECT("_"&amp;_xlfn.XLOOKUP(BJ$2,WatchbillMONTHLY!$A$3:$U$3,OFFSET(WatchbillMONTHLY!$A$3:$U$3,1,2))),INDIRECT("_"&amp;_xlfn.XLOOKUP(BJ$2,WatchbillMONTHLY!$A$3:$U$3,OFFSET(WatchbillMONTHLY!$A$3:$U$3,1,2))))=$A23,_xlfn.XLOOKUP(BJ$2,WatchbillMONTHLY!$A$3:$U$3,OFFSET(WatchbillMONTHLY!$A$3:$U$3,1,2)),FALSE),TRUE,FALSE),
IF(_xlfn.XLOOKUP(BJ$2,WatchbillMONTHLY!$A$20:$U$20,OFFSET(WatchbillMONTHLY!$A$20:$U$20,1,2))=IF(_xlfn.XLOOKUP($A23,INDIRECT("_"&amp;_xlfn.XLOOKUP(BJ$2,WatchbillMONTHLY!$A$20:$U$20,OFFSET(WatchbillMONTHLY!$A$20:$U$20,1,2))),INDIRECT("_"&amp;_xlfn.XLOOKUP(BJ$2,WatchbillMONTHLY!$A$20:$U$20,OFFSET(WatchbillMONTHLY!$A$20:$U$20,1,2))))=$A23,_xlfn.XLOOKUP(BJ$2,WatchbillMONTHLY!$A$20:$U$20,OFFSET(WatchbillMONTHLY!$A$20:$U$20,1,2)),FALSE),TRUE,FALSE)),
IF(_xlfn.XLOOKUP(BJ$2,WatchbillMONTHLY!$A$37:$U$37,OFFSET(WatchbillMONTHLY!$A$37:$U$37,1,2))=IF(_xlfn.XLOOKUP($A23,INDIRECT("_"&amp;_xlfn.XLOOKUP(BJ$2,WatchbillMONTHLY!$A$37:$U$37,OFFSET(WatchbillMONTHLY!$A$37:$U$37,1,2))),INDIRECT("_"&amp;_xlfn.XLOOKUP(BJ$2,WatchbillMONTHLY!$A$37:$U$37,OFFSET(WatchbillMONTHLY!$A$37:$U$37,1,2))))=$A23,_xlfn.XLOOKUP(BJ$2,WatchbillMONTHLY!$A$37:$U$37,OFFSET(WatchbillMONTHLY!$A$37:$U$37,1,2)),FALSE),TRUE,FALSE)),
IF(_xlfn.XLOOKUP(BJ$2,WatchbillMONTHLY!$A$54:$U$54,OFFSET(WatchbillMONTHLY!$A$54:$U$54,1,2))=IF(_xlfn.XLOOKUP($A23,INDIRECT("_"&amp;_xlfn.XLOOKUP(BJ$2,WatchbillMONTHLY!$A$54:$U$54,OFFSET(WatchbillMONTHLY!$A$54:$U$54,1,2))),INDIRECT("_"&amp;_xlfn.XLOOKUP(BJ$2,WatchbillMONTHLY!$A$54:$U$54,OFFSET(WatchbillMONTHLY!$A$54:$U$54,1,2))))=$A23,_xlfn.XLOOKUP(BJ$2,WatchbillMONTHLY!$A$54:$U$54,OFFSET(WatchbillMONTHLY!$A$54:$U$54,1,2)),FALSE),TRUE,FALSE)),
IF(_xlfn.XLOOKUP(BJ$2,WatchbillMONTHLY!$A$71:$U$71,OFFSET(WatchbillMONTHLY!$A$71:$U$71,1,2))=IF(_xlfn.XLOOKUP($A23,INDIRECT("_"&amp;_xlfn.XLOOKUP(BJ$2,WatchbillMONTHLY!$A$71:$U$71,OFFSET(WatchbillMONTHLY!$A$71:$U$71,1,2))),INDIRECT("_"&amp;_xlfn.XLOOKUP(BJ$2,WatchbillMONTHLY!$A$71:$U$71,OFFSET(WatchbillMONTHLY!$A$71:$U$71,1,2))))=$A23,_xlfn.XLOOKUP(BJ$2,WatchbillMONTHLY!$A$71:$U$71,OFFSET(WatchbillMONTHLY!$A$71:$U$71,1,2)),FALSE),TRUE,FALSE)),
IF(_xlfn.XLOOKUP(BJ$2,WatchbillMONTHLY!$A$88:$U$88,OFFSET(WatchbillMONTHLY!$A$88:$U$88,1,2))=IF(_xlfn.XLOOKUP($A23,INDIRECT("_"&amp;_xlfn.XLOOKUP(BJ$2,WatchbillMONTHLY!$A$88:$U$88,OFFSET(WatchbillMONTHLY!$A$88:$U$88,1,2))),INDIRECT("_"&amp;_xlfn.XLOOKUP(BJ$2,WatchbillMONTHLY!$A$88:$U$88,OFFSET(WatchbillMONTHLY!$A$88:$U$88,1,2))))=$A23,_xlfn.XLOOKUP(BJ$2,WatchbillMONTHLY!$A$88:$U$88,OFFSET(WatchbillMONTHLY!$A$88:$U$88,1,2)),FALSE),TRUE,FALSE)),
FALSE),FALSE)</f>
        <v>0</v>
      </c>
      <c r="BK23" s="209" t="b" cm="1">
        <f t="array" aca="1" ref="BK23" ca="1">IF(AND($A23 &gt; 0, AD23 &gt; 0,BK$2&lt;MiscFormulas!$A$5+1),
_xlfn.IFNA(
_xlfn.IFNA(
_xlfn.IFNA(
_xlfn.IFNA(
_xlfn.IFNA(
_xlfn.IFNA(
IF(_xlfn.XLOOKUP(BK$2,WatchbillMONTHLY!$A$3:$U$3,OFFSET(WatchbillMONTHLY!$A$3:$U$3,1,2))=IF(_xlfn.XLOOKUP($A23,INDIRECT("_"&amp;_xlfn.XLOOKUP(BK$2,WatchbillMONTHLY!$A$3:$U$3,OFFSET(WatchbillMONTHLY!$A$3:$U$3,1,2))),INDIRECT("_"&amp;_xlfn.XLOOKUP(BK$2,WatchbillMONTHLY!$A$3:$U$3,OFFSET(WatchbillMONTHLY!$A$3:$U$3,1,2))))=$A23,_xlfn.XLOOKUP(BK$2,WatchbillMONTHLY!$A$3:$U$3,OFFSET(WatchbillMONTHLY!$A$3:$U$3,1,2)),FALSE),TRUE,FALSE),
IF(_xlfn.XLOOKUP(BK$2,WatchbillMONTHLY!$A$20:$U$20,OFFSET(WatchbillMONTHLY!$A$20:$U$20,1,2))=IF(_xlfn.XLOOKUP($A23,INDIRECT("_"&amp;_xlfn.XLOOKUP(BK$2,WatchbillMONTHLY!$A$20:$U$20,OFFSET(WatchbillMONTHLY!$A$20:$U$20,1,2))),INDIRECT("_"&amp;_xlfn.XLOOKUP(BK$2,WatchbillMONTHLY!$A$20:$U$20,OFFSET(WatchbillMONTHLY!$A$20:$U$20,1,2))))=$A23,_xlfn.XLOOKUP(BK$2,WatchbillMONTHLY!$A$20:$U$20,OFFSET(WatchbillMONTHLY!$A$20:$U$20,1,2)),FALSE),TRUE,FALSE)),
IF(_xlfn.XLOOKUP(BK$2,WatchbillMONTHLY!$A$37:$U$37,OFFSET(WatchbillMONTHLY!$A$37:$U$37,1,2))=IF(_xlfn.XLOOKUP($A23,INDIRECT("_"&amp;_xlfn.XLOOKUP(BK$2,WatchbillMONTHLY!$A$37:$U$37,OFFSET(WatchbillMONTHLY!$A$37:$U$37,1,2))),INDIRECT("_"&amp;_xlfn.XLOOKUP(BK$2,WatchbillMONTHLY!$A$37:$U$37,OFFSET(WatchbillMONTHLY!$A$37:$U$37,1,2))))=$A23,_xlfn.XLOOKUP(BK$2,WatchbillMONTHLY!$A$37:$U$37,OFFSET(WatchbillMONTHLY!$A$37:$U$37,1,2)),FALSE),TRUE,FALSE)),
IF(_xlfn.XLOOKUP(BK$2,WatchbillMONTHLY!$A$54:$U$54,OFFSET(WatchbillMONTHLY!$A$54:$U$54,1,2))=IF(_xlfn.XLOOKUP($A23,INDIRECT("_"&amp;_xlfn.XLOOKUP(BK$2,WatchbillMONTHLY!$A$54:$U$54,OFFSET(WatchbillMONTHLY!$A$54:$U$54,1,2))),INDIRECT("_"&amp;_xlfn.XLOOKUP(BK$2,WatchbillMONTHLY!$A$54:$U$54,OFFSET(WatchbillMONTHLY!$A$54:$U$54,1,2))))=$A23,_xlfn.XLOOKUP(BK$2,WatchbillMONTHLY!$A$54:$U$54,OFFSET(WatchbillMONTHLY!$A$54:$U$54,1,2)),FALSE),TRUE,FALSE)),
IF(_xlfn.XLOOKUP(BK$2,WatchbillMONTHLY!$A$71:$U$71,OFFSET(WatchbillMONTHLY!$A$71:$U$71,1,2))=IF(_xlfn.XLOOKUP($A23,INDIRECT("_"&amp;_xlfn.XLOOKUP(BK$2,WatchbillMONTHLY!$A$71:$U$71,OFFSET(WatchbillMONTHLY!$A$71:$U$71,1,2))),INDIRECT("_"&amp;_xlfn.XLOOKUP(BK$2,WatchbillMONTHLY!$A$71:$U$71,OFFSET(WatchbillMONTHLY!$A$71:$U$71,1,2))))=$A23,_xlfn.XLOOKUP(BK$2,WatchbillMONTHLY!$A$71:$U$71,OFFSET(WatchbillMONTHLY!$A$71:$U$71,1,2)),FALSE),TRUE,FALSE)),
IF(_xlfn.XLOOKUP(BK$2,WatchbillMONTHLY!$A$88:$U$88,OFFSET(WatchbillMONTHLY!$A$88:$U$88,1,2))=IF(_xlfn.XLOOKUP($A23,INDIRECT("_"&amp;_xlfn.XLOOKUP(BK$2,WatchbillMONTHLY!$A$88:$U$88,OFFSET(WatchbillMONTHLY!$A$88:$U$88,1,2))),INDIRECT("_"&amp;_xlfn.XLOOKUP(BK$2,WatchbillMONTHLY!$A$88:$U$88,OFFSET(WatchbillMONTHLY!$A$88:$U$88,1,2))))=$A23,_xlfn.XLOOKUP(BK$2,WatchbillMONTHLY!$A$88:$U$88,OFFSET(WatchbillMONTHLY!$A$88:$U$88,1,2)),FALSE),TRUE,FALSE)),
FALSE),FALSE)</f>
        <v>0</v>
      </c>
      <c r="BL23" s="209" t="b" cm="1">
        <f t="array" aca="1" ref="BL23" ca="1">IF(AND($A23 &gt; 0, AE23 &gt; 0,BL$2&lt;MiscFormulas!$A$5+1),
_xlfn.IFNA(
_xlfn.IFNA(
_xlfn.IFNA(
_xlfn.IFNA(
_xlfn.IFNA(
_xlfn.IFNA(
IF(_xlfn.XLOOKUP(BL$2,WatchbillMONTHLY!$A$3:$U$3,OFFSET(WatchbillMONTHLY!$A$3:$U$3,1,2))=IF(_xlfn.XLOOKUP($A23,INDIRECT("_"&amp;_xlfn.XLOOKUP(BL$2,WatchbillMONTHLY!$A$3:$U$3,OFFSET(WatchbillMONTHLY!$A$3:$U$3,1,2))),INDIRECT("_"&amp;_xlfn.XLOOKUP(BL$2,WatchbillMONTHLY!$A$3:$U$3,OFFSET(WatchbillMONTHLY!$A$3:$U$3,1,2))))=$A23,_xlfn.XLOOKUP(BL$2,WatchbillMONTHLY!$A$3:$U$3,OFFSET(WatchbillMONTHLY!$A$3:$U$3,1,2)),FALSE),TRUE,FALSE),
IF(_xlfn.XLOOKUP(BL$2,WatchbillMONTHLY!$A$20:$U$20,OFFSET(WatchbillMONTHLY!$A$20:$U$20,1,2))=IF(_xlfn.XLOOKUP($A23,INDIRECT("_"&amp;_xlfn.XLOOKUP(BL$2,WatchbillMONTHLY!$A$20:$U$20,OFFSET(WatchbillMONTHLY!$A$20:$U$20,1,2))),INDIRECT("_"&amp;_xlfn.XLOOKUP(BL$2,WatchbillMONTHLY!$A$20:$U$20,OFFSET(WatchbillMONTHLY!$A$20:$U$20,1,2))))=$A23,_xlfn.XLOOKUP(BL$2,WatchbillMONTHLY!$A$20:$U$20,OFFSET(WatchbillMONTHLY!$A$20:$U$20,1,2)),FALSE),TRUE,FALSE)),
IF(_xlfn.XLOOKUP(BL$2,WatchbillMONTHLY!$A$37:$U$37,OFFSET(WatchbillMONTHLY!$A$37:$U$37,1,2))=IF(_xlfn.XLOOKUP($A23,INDIRECT("_"&amp;_xlfn.XLOOKUP(BL$2,WatchbillMONTHLY!$A$37:$U$37,OFFSET(WatchbillMONTHLY!$A$37:$U$37,1,2))),INDIRECT("_"&amp;_xlfn.XLOOKUP(BL$2,WatchbillMONTHLY!$A$37:$U$37,OFFSET(WatchbillMONTHLY!$A$37:$U$37,1,2))))=$A23,_xlfn.XLOOKUP(BL$2,WatchbillMONTHLY!$A$37:$U$37,OFFSET(WatchbillMONTHLY!$A$37:$U$37,1,2)),FALSE),TRUE,FALSE)),
IF(_xlfn.XLOOKUP(BL$2,WatchbillMONTHLY!$A$54:$U$54,OFFSET(WatchbillMONTHLY!$A$54:$U$54,1,2))=IF(_xlfn.XLOOKUP($A23,INDIRECT("_"&amp;_xlfn.XLOOKUP(BL$2,WatchbillMONTHLY!$A$54:$U$54,OFFSET(WatchbillMONTHLY!$A$54:$U$54,1,2))),INDIRECT("_"&amp;_xlfn.XLOOKUP(BL$2,WatchbillMONTHLY!$A$54:$U$54,OFFSET(WatchbillMONTHLY!$A$54:$U$54,1,2))))=$A23,_xlfn.XLOOKUP(BL$2,WatchbillMONTHLY!$A$54:$U$54,OFFSET(WatchbillMONTHLY!$A$54:$U$54,1,2)),FALSE),TRUE,FALSE)),
IF(_xlfn.XLOOKUP(BL$2,WatchbillMONTHLY!$A$71:$U$71,OFFSET(WatchbillMONTHLY!$A$71:$U$71,1,2))=IF(_xlfn.XLOOKUP($A23,INDIRECT("_"&amp;_xlfn.XLOOKUP(BL$2,WatchbillMONTHLY!$A$71:$U$71,OFFSET(WatchbillMONTHLY!$A$71:$U$71,1,2))),INDIRECT("_"&amp;_xlfn.XLOOKUP(BL$2,WatchbillMONTHLY!$A$71:$U$71,OFFSET(WatchbillMONTHLY!$A$71:$U$71,1,2))))=$A23,_xlfn.XLOOKUP(BL$2,WatchbillMONTHLY!$A$71:$U$71,OFFSET(WatchbillMONTHLY!$A$71:$U$71,1,2)),FALSE),TRUE,FALSE)),
IF(_xlfn.XLOOKUP(BL$2,WatchbillMONTHLY!$A$88:$U$88,OFFSET(WatchbillMONTHLY!$A$88:$U$88,1,2))=IF(_xlfn.XLOOKUP($A23,INDIRECT("_"&amp;_xlfn.XLOOKUP(BL$2,WatchbillMONTHLY!$A$88:$U$88,OFFSET(WatchbillMONTHLY!$A$88:$U$88,1,2))),INDIRECT("_"&amp;_xlfn.XLOOKUP(BL$2,WatchbillMONTHLY!$A$88:$U$88,OFFSET(WatchbillMONTHLY!$A$88:$U$88,1,2))))=$A23,_xlfn.XLOOKUP(BL$2,WatchbillMONTHLY!$A$88:$U$88,OFFSET(WatchbillMONTHLY!$A$88:$U$88,1,2)),FALSE),TRUE,FALSE)),
FALSE),FALSE)</f>
        <v>0</v>
      </c>
      <c r="BM23" s="209" t="b" cm="1">
        <f t="array" aca="1" ref="BM23" ca="1">IF(AND($A23 &gt; 0, AF23 &gt; 0,BM$2&lt;MiscFormulas!$A$5+1),
_xlfn.IFNA(
_xlfn.IFNA(
_xlfn.IFNA(
_xlfn.IFNA(
_xlfn.IFNA(
_xlfn.IFNA(
IF(_xlfn.XLOOKUP(BM$2,WatchbillMONTHLY!$A$3:$U$3,OFFSET(WatchbillMONTHLY!$A$3:$U$3,1,2))=IF(_xlfn.XLOOKUP($A23,INDIRECT("_"&amp;_xlfn.XLOOKUP(BM$2,WatchbillMONTHLY!$A$3:$U$3,OFFSET(WatchbillMONTHLY!$A$3:$U$3,1,2))),INDIRECT("_"&amp;_xlfn.XLOOKUP(BM$2,WatchbillMONTHLY!$A$3:$U$3,OFFSET(WatchbillMONTHLY!$A$3:$U$3,1,2))))=$A23,_xlfn.XLOOKUP(BM$2,WatchbillMONTHLY!$A$3:$U$3,OFFSET(WatchbillMONTHLY!$A$3:$U$3,1,2)),FALSE),TRUE,FALSE),
IF(_xlfn.XLOOKUP(BM$2,WatchbillMONTHLY!$A$20:$U$20,OFFSET(WatchbillMONTHLY!$A$20:$U$20,1,2))=IF(_xlfn.XLOOKUP($A23,INDIRECT("_"&amp;_xlfn.XLOOKUP(BM$2,WatchbillMONTHLY!$A$20:$U$20,OFFSET(WatchbillMONTHLY!$A$20:$U$20,1,2))),INDIRECT("_"&amp;_xlfn.XLOOKUP(BM$2,WatchbillMONTHLY!$A$20:$U$20,OFFSET(WatchbillMONTHLY!$A$20:$U$20,1,2))))=$A23,_xlfn.XLOOKUP(BM$2,WatchbillMONTHLY!$A$20:$U$20,OFFSET(WatchbillMONTHLY!$A$20:$U$20,1,2)),FALSE),TRUE,FALSE)),
IF(_xlfn.XLOOKUP(BM$2,WatchbillMONTHLY!$A$37:$U$37,OFFSET(WatchbillMONTHLY!$A$37:$U$37,1,2))=IF(_xlfn.XLOOKUP($A23,INDIRECT("_"&amp;_xlfn.XLOOKUP(BM$2,WatchbillMONTHLY!$A$37:$U$37,OFFSET(WatchbillMONTHLY!$A$37:$U$37,1,2))),INDIRECT("_"&amp;_xlfn.XLOOKUP(BM$2,WatchbillMONTHLY!$A$37:$U$37,OFFSET(WatchbillMONTHLY!$A$37:$U$37,1,2))))=$A23,_xlfn.XLOOKUP(BM$2,WatchbillMONTHLY!$A$37:$U$37,OFFSET(WatchbillMONTHLY!$A$37:$U$37,1,2)),FALSE),TRUE,FALSE)),
IF(_xlfn.XLOOKUP(BM$2,WatchbillMONTHLY!$A$54:$U$54,OFFSET(WatchbillMONTHLY!$A$54:$U$54,1,2))=IF(_xlfn.XLOOKUP($A23,INDIRECT("_"&amp;_xlfn.XLOOKUP(BM$2,WatchbillMONTHLY!$A$54:$U$54,OFFSET(WatchbillMONTHLY!$A$54:$U$54,1,2))),INDIRECT("_"&amp;_xlfn.XLOOKUP(BM$2,WatchbillMONTHLY!$A$54:$U$54,OFFSET(WatchbillMONTHLY!$A$54:$U$54,1,2))))=$A23,_xlfn.XLOOKUP(BM$2,WatchbillMONTHLY!$A$54:$U$54,OFFSET(WatchbillMONTHLY!$A$54:$U$54,1,2)),FALSE),TRUE,FALSE)),
IF(_xlfn.XLOOKUP(BM$2,WatchbillMONTHLY!$A$71:$U$71,OFFSET(WatchbillMONTHLY!$A$71:$U$71,1,2))=IF(_xlfn.XLOOKUP($A23,INDIRECT("_"&amp;_xlfn.XLOOKUP(BM$2,WatchbillMONTHLY!$A$71:$U$71,OFFSET(WatchbillMONTHLY!$A$71:$U$71,1,2))),INDIRECT("_"&amp;_xlfn.XLOOKUP(BM$2,WatchbillMONTHLY!$A$71:$U$71,OFFSET(WatchbillMONTHLY!$A$71:$U$71,1,2))))=$A23,_xlfn.XLOOKUP(BM$2,WatchbillMONTHLY!$A$71:$U$71,OFFSET(WatchbillMONTHLY!$A$71:$U$71,1,2)),FALSE),TRUE,FALSE)),
IF(_xlfn.XLOOKUP(BM$2,WatchbillMONTHLY!$A$88:$U$88,OFFSET(WatchbillMONTHLY!$A$88:$U$88,1,2))=IF(_xlfn.XLOOKUP($A23,INDIRECT("_"&amp;_xlfn.XLOOKUP(BM$2,WatchbillMONTHLY!$A$88:$U$88,OFFSET(WatchbillMONTHLY!$A$88:$U$88,1,2))),INDIRECT("_"&amp;_xlfn.XLOOKUP(BM$2,WatchbillMONTHLY!$A$88:$U$88,OFFSET(WatchbillMONTHLY!$A$88:$U$88,1,2))))=$A23,_xlfn.XLOOKUP(BM$2,WatchbillMONTHLY!$A$88:$U$88,OFFSET(WatchbillMONTHLY!$A$88:$U$88,1,2)),FALSE),TRUE,FALSE)),
FALSE),FALSE)</f>
        <v>0</v>
      </c>
      <c r="BN23" s="209" t="b" cm="1">
        <f t="array" aca="1" ref="BN23" ca="1">IF(AND($A23 &gt; 0, AG23 &gt; 0,BN$2&lt;MiscFormulas!$A$5+1),
_xlfn.IFNA(
_xlfn.IFNA(
_xlfn.IFNA(
_xlfn.IFNA(
_xlfn.IFNA(
_xlfn.IFNA(
IF(_xlfn.XLOOKUP(BN$2,WatchbillMONTHLY!$A$3:$U$3,OFFSET(WatchbillMONTHLY!$A$3:$U$3,1,2))=IF(_xlfn.XLOOKUP($A23,INDIRECT("_"&amp;_xlfn.XLOOKUP(BN$2,WatchbillMONTHLY!$A$3:$U$3,OFFSET(WatchbillMONTHLY!$A$3:$U$3,1,2))),INDIRECT("_"&amp;_xlfn.XLOOKUP(BN$2,WatchbillMONTHLY!$A$3:$U$3,OFFSET(WatchbillMONTHLY!$A$3:$U$3,1,2))))=$A23,_xlfn.XLOOKUP(BN$2,WatchbillMONTHLY!$A$3:$U$3,OFFSET(WatchbillMONTHLY!$A$3:$U$3,1,2)),FALSE),TRUE,FALSE),
IF(_xlfn.XLOOKUP(BN$2,WatchbillMONTHLY!$A$20:$U$20,OFFSET(WatchbillMONTHLY!$A$20:$U$20,1,2))=IF(_xlfn.XLOOKUP($A23,INDIRECT("_"&amp;_xlfn.XLOOKUP(BN$2,WatchbillMONTHLY!$A$20:$U$20,OFFSET(WatchbillMONTHLY!$A$20:$U$20,1,2))),INDIRECT("_"&amp;_xlfn.XLOOKUP(BN$2,WatchbillMONTHLY!$A$20:$U$20,OFFSET(WatchbillMONTHLY!$A$20:$U$20,1,2))))=$A23,_xlfn.XLOOKUP(BN$2,WatchbillMONTHLY!$A$20:$U$20,OFFSET(WatchbillMONTHLY!$A$20:$U$20,1,2)),FALSE),TRUE,FALSE)),
IF(_xlfn.XLOOKUP(BN$2,WatchbillMONTHLY!$A$37:$U$37,OFFSET(WatchbillMONTHLY!$A$37:$U$37,1,2))=IF(_xlfn.XLOOKUP($A23,INDIRECT("_"&amp;_xlfn.XLOOKUP(BN$2,WatchbillMONTHLY!$A$37:$U$37,OFFSET(WatchbillMONTHLY!$A$37:$U$37,1,2))),INDIRECT("_"&amp;_xlfn.XLOOKUP(BN$2,WatchbillMONTHLY!$A$37:$U$37,OFFSET(WatchbillMONTHLY!$A$37:$U$37,1,2))))=$A23,_xlfn.XLOOKUP(BN$2,WatchbillMONTHLY!$A$37:$U$37,OFFSET(WatchbillMONTHLY!$A$37:$U$37,1,2)),FALSE),TRUE,FALSE)),
IF(_xlfn.XLOOKUP(BN$2,WatchbillMONTHLY!$A$54:$U$54,OFFSET(WatchbillMONTHLY!$A$54:$U$54,1,2))=IF(_xlfn.XLOOKUP($A23,INDIRECT("_"&amp;_xlfn.XLOOKUP(BN$2,WatchbillMONTHLY!$A$54:$U$54,OFFSET(WatchbillMONTHLY!$A$54:$U$54,1,2))),INDIRECT("_"&amp;_xlfn.XLOOKUP(BN$2,WatchbillMONTHLY!$A$54:$U$54,OFFSET(WatchbillMONTHLY!$A$54:$U$54,1,2))))=$A23,_xlfn.XLOOKUP(BN$2,WatchbillMONTHLY!$A$54:$U$54,OFFSET(WatchbillMONTHLY!$A$54:$U$54,1,2)),FALSE),TRUE,FALSE)),
IF(_xlfn.XLOOKUP(BN$2,WatchbillMONTHLY!$A$71:$U$71,OFFSET(WatchbillMONTHLY!$A$71:$U$71,1,2))=IF(_xlfn.XLOOKUP($A23,INDIRECT("_"&amp;_xlfn.XLOOKUP(BN$2,WatchbillMONTHLY!$A$71:$U$71,OFFSET(WatchbillMONTHLY!$A$71:$U$71,1,2))),INDIRECT("_"&amp;_xlfn.XLOOKUP(BN$2,WatchbillMONTHLY!$A$71:$U$71,OFFSET(WatchbillMONTHLY!$A$71:$U$71,1,2))))=$A23,_xlfn.XLOOKUP(BN$2,WatchbillMONTHLY!$A$71:$U$71,OFFSET(WatchbillMONTHLY!$A$71:$U$71,1,2)),FALSE),TRUE,FALSE)),
IF(_xlfn.XLOOKUP(BN$2,WatchbillMONTHLY!$A$88:$U$88,OFFSET(WatchbillMONTHLY!$A$88:$U$88,1,2))=IF(_xlfn.XLOOKUP($A23,INDIRECT("_"&amp;_xlfn.XLOOKUP(BN$2,WatchbillMONTHLY!$A$88:$U$88,OFFSET(WatchbillMONTHLY!$A$88:$U$88,1,2))),INDIRECT("_"&amp;_xlfn.XLOOKUP(BN$2,WatchbillMONTHLY!$A$88:$U$88,OFFSET(WatchbillMONTHLY!$A$88:$U$88,1,2))))=$A23,_xlfn.XLOOKUP(BN$2,WatchbillMONTHLY!$A$88:$U$88,OFFSET(WatchbillMONTHLY!$A$88:$U$88,1,2)),FALSE),TRUE,FALSE)),
FALSE),FALSE)</f>
        <v>0</v>
      </c>
      <c r="BO23" s="209" t="b" cm="1">
        <f t="array" aca="1" ref="BO23" ca="1">IF(
    AND($A23 &gt; 0, AH23 &gt; 0,BO$2&lt;MiscFormulas!$A$5+1),
    ISNUMBER(
        MATCH($A23,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3" s="210"/>
    </row>
    <row r="24" spans="1:68" x14ac:dyDescent="0.35">
      <c r="A24" t="str">
        <v>EX10 Bros, L.</v>
      </c>
      <c r="B24" s="214" t="str">
        <v>EX10 Bros, Luigi</v>
      </c>
      <c r="C24" s="218"/>
      <c r="D24" s="230" t="s">
        <v>266</v>
      </c>
      <c r="E24" s="231"/>
      <c r="F24" s="231"/>
      <c r="G24" s="231"/>
      <c r="H24" s="231"/>
      <c r="I24" s="231"/>
      <c r="J24" s="231"/>
      <c r="K24" s="231"/>
      <c r="L24" s="231"/>
      <c r="M24" s="231"/>
      <c r="N24" s="231"/>
      <c r="O24" s="231"/>
      <c r="P24" s="231"/>
      <c r="Q24" s="231"/>
      <c r="R24" s="231"/>
      <c r="S24" s="231"/>
      <c r="T24" s="231"/>
      <c r="U24" s="231"/>
      <c r="V24" s="231"/>
      <c r="W24" s="231"/>
      <c r="X24" s="231"/>
      <c r="Y24" s="231"/>
      <c r="Z24" s="231" t="s">
        <v>266</v>
      </c>
      <c r="AA24" s="231"/>
      <c r="AB24" s="231"/>
      <c r="AC24" s="231"/>
      <c r="AD24" s="231"/>
      <c r="AE24" s="231"/>
      <c r="AF24" s="231"/>
      <c r="AG24" s="231"/>
      <c r="AH24" s="179"/>
      <c r="AI24" s="209"/>
      <c r="AJ24" s="209" t="str" cm="1">
        <f t="array" aca="1" ref="AJ24" ca="1">IF(OR(AK24:BN24=TRUE),$A24&amp;" :  ","")&amp;_xlfn.TEXTJOIN(" | ",TRUE,IF(AK24:BN24=TRUE,$AK$2:$BN$2,""))</f>
        <v/>
      </c>
      <c r="AK24" s="209" t="b" cm="1">
        <f t="array" aca="1" ref="AK24" ca="1">IF(AND($A24 &gt; 0, D24 &gt; 0,AK$2&lt;MiscFormulas!$A$5+1),
_xlfn.IFNA(
_xlfn.IFNA(
_xlfn.IFNA(
_xlfn.IFNA(
_xlfn.IFNA(
_xlfn.IFNA(
IF(_xlfn.XLOOKUP(AK$2,WatchbillMONTHLY!$A$3:$U$3,OFFSET(WatchbillMONTHLY!$A$3:$U$3,1,2))=IF(_xlfn.XLOOKUP($A24,INDIRECT("_"&amp;_xlfn.XLOOKUP(AK$2,WatchbillMONTHLY!$A$3:$U$3,OFFSET(WatchbillMONTHLY!$A$3:$U$3,1,2))),INDIRECT("_"&amp;_xlfn.XLOOKUP(AK$2,WatchbillMONTHLY!$A$3:$U$3,OFFSET(WatchbillMONTHLY!$A$3:$U$3,1,2))))=$A24,_xlfn.XLOOKUP(AK$2,WatchbillMONTHLY!$A$3:$U$3,OFFSET(WatchbillMONTHLY!$A$3:$U$3,1,2)),FALSE),TRUE,FALSE),
IF(_xlfn.XLOOKUP(AK$2,WatchbillMONTHLY!$A$20:$U$20,OFFSET(WatchbillMONTHLY!$A$20:$U$20,1,2))=IF(_xlfn.XLOOKUP($A24,INDIRECT("_"&amp;_xlfn.XLOOKUP(AK$2,WatchbillMONTHLY!$A$20:$U$20,OFFSET(WatchbillMONTHLY!$A$20:$U$20,1,2))),INDIRECT("_"&amp;_xlfn.XLOOKUP(AK$2,WatchbillMONTHLY!$A$20:$U$20,OFFSET(WatchbillMONTHLY!$A$20:$U$20,1,2))))=$A24,_xlfn.XLOOKUP(AK$2,WatchbillMONTHLY!$A$20:$U$20,OFFSET(WatchbillMONTHLY!$A$20:$U$20,1,2)),FALSE),TRUE,FALSE)),
IF(_xlfn.XLOOKUP(AK$2,WatchbillMONTHLY!$A$37:$U$37,OFFSET(WatchbillMONTHLY!$A$37:$U$37,1,2))=IF(_xlfn.XLOOKUP($A24,INDIRECT("_"&amp;_xlfn.XLOOKUP(AK$2,WatchbillMONTHLY!$A$37:$U$37,OFFSET(WatchbillMONTHLY!$A$37:$U$37,1,2))),INDIRECT("_"&amp;_xlfn.XLOOKUP(AK$2,WatchbillMONTHLY!$A$37:$U$37,OFFSET(WatchbillMONTHLY!$A$37:$U$37,1,2))))=$A24,_xlfn.XLOOKUP(AK$2,WatchbillMONTHLY!$A$37:$U$37,OFFSET(WatchbillMONTHLY!$A$37:$U$37,1,2)),FALSE),TRUE,FALSE)),
IF(_xlfn.XLOOKUP(AK$2,WatchbillMONTHLY!$A$54:$U$54,OFFSET(WatchbillMONTHLY!$A$54:$U$54,1,2))=IF(_xlfn.XLOOKUP($A24,INDIRECT("_"&amp;_xlfn.XLOOKUP(AK$2,WatchbillMONTHLY!$A$54:$U$54,OFFSET(WatchbillMONTHLY!$A$54:$U$54,1,2))),INDIRECT("_"&amp;_xlfn.XLOOKUP(AK$2,WatchbillMONTHLY!$A$54:$U$54,OFFSET(WatchbillMONTHLY!$A$54:$U$54,1,2))))=$A24,_xlfn.XLOOKUP(AK$2,WatchbillMONTHLY!$A$54:$U$54,OFFSET(WatchbillMONTHLY!$A$54:$U$54,1,2)),FALSE),TRUE,FALSE)),
IF(_xlfn.XLOOKUP(AK$2,WatchbillMONTHLY!$A$71:$U$71,OFFSET(WatchbillMONTHLY!$A$71:$U$71,1,2))=IF(_xlfn.XLOOKUP($A24,INDIRECT("_"&amp;_xlfn.XLOOKUP(AK$2,WatchbillMONTHLY!$A$71:$U$71,OFFSET(WatchbillMONTHLY!$A$71:$U$71,1,2))),INDIRECT("_"&amp;_xlfn.XLOOKUP(AK$2,WatchbillMONTHLY!$A$71:$U$71,OFFSET(WatchbillMONTHLY!$A$71:$U$71,1,2))))=$A24,_xlfn.XLOOKUP(AK$2,WatchbillMONTHLY!$A$71:$U$71,OFFSET(WatchbillMONTHLY!$A$71:$U$71,1,2)),FALSE),TRUE,FALSE)),
IF(_xlfn.XLOOKUP(AK$2,WatchbillMONTHLY!$A$88:$U$88,OFFSET(WatchbillMONTHLY!$A$88:$U$88,1,2))=IF(_xlfn.XLOOKUP($A24,INDIRECT("_"&amp;_xlfn.XLOOKUP(AK$2,WatchbillMONTHLY!$A$88:$U$88,OFFSET(WatchbillMONTHLY!$A$88:$U$88,1,2))),INDIRECT("_"&amp;_xlfn.XLOOKUP(AK$2,WatchbillMONTHLY!$A$88:$U$88,OFFSET(WatchbillMONTHLY!$A$88:$U$88,1,2))))=$A24,_xlfn.XLOOKUP(AK$2,WatchbillMONTHLY!$A$88:$U$88,OFFSET(WatchbillMONTHLY!$A$88:$U$88,1,2)),FALSE),TRUE,FALSE)),
FALSE),FALSE)</f>
        <v>0</v>
      </c>
      <c r="AL24" s="209" t="b" cm="1">
        <f t="array" aca="1" ref="AL24" ca="1">IF(AND($A24 &gt; 0, E24 &gt; 0,AL$2&lt;MiscFormulas!$A$5+1),
_xlfn.IFNA(
_xlfn.IFNA(
_xlfn.IFNA(
_xlfn.IFNA(
_xlfn.IFNA(
_xlfn.IFNA(
IF(_xlfn.XLOOKUP(AL$2,WatchbillMONTHLY!$A$3:$U$3,OFFSET(WatchbillMONTHLY!$A$3:$U$3,1,2))=IF(_xlfn.XLOOKUP($A24,INDIRECT("_"&amp;_xlfn.XLOOKUP(AL$2,WatchbillMONTHLY!$A$3:$U$3,OFFSET(WatchbillMONTHLY!$A$3:$U$3,1,2))),INDIRECT("_"&amp;_xlfn.XLOOKUP(AL$2,WatchbillMONTHLY!$A$3:$U$3,OFFSET(WatchbillMONTHLY!$A$3:$U$3,1,2))))=$A24,_xlfn.XLOOKUP(AL$2,WatchbillMONTHLY!$A$3:$U$3,OFFSET(WatchbillMONTHLY!$A$3:$U$3,1,2)),FALSE),TRUE,FALSE),
IF(_xlfn.XLOOKUP(AL$2,WatchbillMONTHLY!$A$20:$U$20,OFFSET(WatchbillMONTHLY!$A$20:$U$20,1,2))=IF(_xlfn.XLOOKUP($A24,INDIRECT("_"&amp;_xlfn.XLOOKUP(AL$2,WatchbillMONTHLY!$A$20:$U$20,OFFSET(WatchbillMONTHLY!$A$20:$U$20,1,2))),INDIRECT("_"&amp;_xlfn.XLOOKUP(AL$2,WatchbillMONTHLY!$A$20:$U$20,OFFSET(WatchbillMONTHLY!$A$20:$U$20,1,2))))=$A24,_xlfn.XLOOKUP(AL$2,WatchbillMONTHLY!$A$20:$U$20,OFFSET(WatchbillMONTHLY!$A$20:$U$20,1,2)),FALSE),TRUE,FALSE)),
IF(_xlfn.XLOOKUP(AL$2,WatchbillMONTHLY!$A$37:$U$37,OFFSET(WatchbillMONTHLY!$A$37:$U$37,1,2))=IF(_xlfn.XLOOKUP($A24,INDIRECT("_"&amp;_xlfn.XLOOKUP(AL$2,WatchbillMONTHLY!$A$37:$U$37,OFFSET(WatchbillMONTHLY!$A$37:$U$37,1,2))),INDIRECT("_"&amp;_xlfn.XLOOKUP(AL$2,WatchbillMONTHLY!$A$37:$U$37,OFFSET(WatchbillMONTHLY!$A$37:$U$37,1,2))))=$A24,_xlfn.XLOOKUP(AL$2,WatchbillMONTHLY!$A$37:$U$37,OFFSET(WatchbillMONTHLY!$A$37:$U$37,1,2)),FALSE),TRUE,FALSE)),
IF(_xlfn.XLOOKUP(AL$2,WatchbillMONTHLY!$A$54:$U$54,OFFSET(WatchbillMONTHLY!$A$54:$U$54,1,2))=IF(_xlfn.XLOOKUP($A24,INDIRECT("_"&amp;_xlfn.XLOOKUP(AL$2,WatchbillMONTHLY!$A$54:$U$54,OFFSET(WatchbillMONTHLY!$A$54:$U$54,1,2))),INDIRECT("_"&amp;_xlfn.XLOOKUP(AL$2,WatchbillMONTHLY!$A$54:$U$54,OFFSET(WatchbillMONTHLY!$A$54:$U$54,1,2))))=$A24,_xlfn.XLOOKUP(AL$2,WatchbillMONTHLY!$A$54:$U$54,OFFSET(WatchbillMONTHLY!$A$54:$U$54,1,2)),FALSE),TRUE,FALSE)),
IF(_xlfn.XLOOKUP(AL$2,WatchbillMONTHLY!$A$71:$U$71,OFFSET(WatchbillMONTHLY!$A$71:$U$71,1,2))=IF(_xlfn.XLOOKUP($A24,INDIRECT("_"&amp;_xlfn.XLOOKUP(AL$2,WatchbillMONTHLY!$A$71:$U$71,OFFSET(WatchbillMONTHLY!$A$71:$U$71,1,2))),INDIRECT("_"&amp;_xlfn.XLOOKUP(AL$2,WatchbillMONTHLY!$A$71:$U$71,OFFSET(WatchbillMONTHLY!$A$71:$U$71,1,2))))=$A24,_xlfn.XLOOKUP(AL$2,WatchbillMONTHLY!$A$71:$U$71,OFFSET(WatchbillMONTHLY!$A$71:$U$71,1,2)),FALSE),TRUE,FALSE)),
IF(_xlfn.XLOOKUP(AL$2,WatchbillMONTHLY!$A$88:$U$88,OFFSET(WatchbillMONTHLY!$A$88:$U$88,1,2))=IF(_xlfn.XLOOKUP($A24,INDIRECT("_"&amp;_xlfn.XLOOKUP(AL$2,WatchbillMONTHLY!$A$88:$U$88,OFFSET(WatchbillMONTHLY!$A$88:$U$88,1,2))),INDIRECT("_"&amp;_xlfn.XLOOKUP(AL$2,WatchbillMONTHLY!$A$88:$U$88,OFFSET(WatchbillMONTHLY!$A$88:$U$88,1,2))))=$A24,_xlfn.XLOOKUP(AL$2,WatchbillMONTHLY!$A$88:$U$88,OFFSET(WatchbillMONTHLY!$A$88:$U$88,1,2)),FALSE),TRUE,FALSE)),
FALSE),FALSE)</f>
        <v>0</v>
      </c>
      <c r="AM24" s="209" t="b" cm="1">
        <f t="array" aca="1" ref="AM24" ca="1">IF(AND($A24 &gt; 0, F24 &gt; 0,AM$2&lt;MiscFormulas!$A$5+1),
_xlfn.IFNA(
_xlfn.IFNA(
_xlfn.IFNA(
_xlfn.IFNA(
_xlfn.IFNA(
_xlfn.IFNA(
IF(_xlfn.XLOOKUP(AM$2,WatchbillMONTHLY!$A$3:$U$3,OFFSET(WatchbillMONTHLY!$A$3:$U$3,1,2))=IF(_xlfn.XLOOKUP($A24,INDIRECT("_"&amp;_xlfn.XLOOKUP(AM$2,WatchbillMONTHLY!$A$3:$U$3,OFFSET(WatchbillMONTHLY!$A$3:$U$3,1,2))),INDIRECT("_"&amp;_xlfn.XLOOKUP(AM$2,WatchbillMONTHLY!$A$3:$U$3,OFFSET(WatchbillMONTHLY!$A$3:$U$3,1,2))))=$A24,_xlfn.XLOOKUP(AM$2,WatchbillMONTHLY!$A$3:$U$3,OFFSET(WatchbillMONTHLY!$A$3:$U$3,1,2)),FALSE),TRUE,FALSE),
IF(_xlfn.XLOOKUP(AM$2,WatchbillMONTHLY!$A$20:$U$20,OFFSET(WatchbillMONTHLY!$A$20:$U$20,1,2))=IF(_xlfn.XLOOKUP($A24,INDIRECT("_"&amp;_xlfn.XLOOKUP(AM$2,WatchbillMONTHLY!$A$20:$U$20,OFFSET(WatchbillMONTHLY!$A$20:$U$20,1,2))),INDIRECT("_"&amp;_xlfn.XLOOKUP(AM$2,WatchbillMONTHLY!$A$20:$U$20,OFFSET(WatchbillMONTHLY!$A$20:$U$20,1,2))))=$A24,_xlfn.XLOOKUP(AM$2,WatchbillMONTHLY!$A$20:$U$20,OFFSET(WatchbillMONTHLY!$A$20:$U$20,1,2)),FALSE),TRUE,FALSE)),
IF(_xlfn.XLOOKUP(AM$2,WatchbillMONTHLY!$A$37:$U$37,OFFSET(WatchbillMONTHLY!$A$37:$U$37,1,2))=IF(_xlfn.XLOOKUP($A24,INDIRECT("_"&amp;_xlfn.XLOOKUP(AM$2,WatchbillMONTHLY!$A$37:$U$37,OFFSET(WatchbillMONTHLY!$A$37:$U$37,1,2))),INDIRECT("_"&amp;_xlfn.XLOOKUP(AM$2,WatchbillMONTHLY!$A$37:$U$37,OFFSET(WatchbillMONTHLY!$A$37:$U$37,1,2))))=$A24,_xlfn.XLOOKUP(AM$2,WatchbillMONTHLY!$A$37:$U$37,OFFSET(WatchbillMONTHLY!$A$37:$U$37,1,2)),FALSE),TRUE,FALSE)),
IF(_xlfn.XLOOKUP(AM$2,WatchbillMONTHLY!$A$54:$U$54,OFFSET(WatchbillMONTHLY!$A$54:$U$54,1,2))=IF(_xlfn.XLOOKUP($A24,INDIRECT("_"&amp;_xlfn.XLOOKUP(AM$2,WatchbillMONTHLY!$A$54:$U$54,OFFSET(WatchbillMONTHLY!$A$54:$U$54,1,2))),INDIRECT("_"&amp;_xlfn.XLOOKUP(AM$2,WatchbillMONTHLY!$A$54:$U$54,OFFSET(WatchbillMONTHLY!$A$54:$U$54,1,2))))=$A24,_xlfn.XLOOKUP(AM$2,WatchbillMONTHLY!$A$54:$U$54,OFFSET(WatchbillMONTHLY!$A$54:$U$54,1,2)),FALSE),TRUE,FALSE)),
IF(_xlfn.XLOOKUP(AM$2,WatchbillMONTHLY!$A$71:$U$71,OFFSET(WatchbillMONTHLY!$A$71:$U$71,1,2))=IF(_xlfn.XLOOKUP($A24,INDIRECT("_"&amp;_xlfn.XLOOKUP(AM$2,WatchbillMONTHLY!$A$71:$U$71,OFFSET(WatchbillMONTHLY!$A$71:$U$71,1,2))),INDIRECT("_"&amp;_xlfn.XLOOKUP(AM$2,WatchbillMONTHLY!$A$71:$U$71,OFFSET(WatchbillMONTHLY!$A$71:$U$71,1,2))))=$A24,_xlfn.XLOOKUP(AM$2,WatchbillMONTHLY!$A$71:$U$71,OFFSET(WatchbillMONTHLY!$A$71:$U$71,1,2)),FALSE),TRUE,FALSE)),
IF(_xlfn.XLOOKUP(AM$2,WatchbillMONTHLY!$A$88:$U$88,OFFSET(WatchbillMONTHLY!$A$88:$U$88,1,2))=IF(_xlfn.XLOOKUP($A24,INDIRECT("_"&amp;_xlfn.XLOOKUP(AM$2,WatchbillMONTHLY!$A$88:$U$88,OFFSET(WatchbillMONTHLY!$A$88:$U$88,1,2))),INDIRECT("_"&amp;_xlfn.XLOOKUP(AM$2,WatchbillMONTHLY!$A$88:$U$88,OFFSET(WatchbillMONTHLY!$A$88:$U$88,1,2))))=$A24,_xlfn.XLOOKUP(AM$2,WatchbillMONTHLY!$A$88:$U$88,OFFSET(WatchbillMONTHLY!$A$88:$U$88,1,2)),FALSE),TRUE,FALSE)),
FALSE),FALSE)</f>
        <v>0</v>
      </c>
      <c r="AN24" s="209" t="b" cm="1">
        <f t="array" aca="1" ref="AN24" ca="1">IF(AND($A24 &gt; 0, G24 &gt; 0,AN$2&lt;MiscFormulas!$A$5+1),
_xlfn.IFNA(
_xlfn.IFNA(
_xlfn.IFNA(
_xlfn.IFNA(
_xlfn.IFNA(
_xlfn.IFNA(
IF(_xlfn.XLOOKUP(AN$2,WatchbillMONTHLY!$A$3:$U$3,OFFSET(WatchbillMONTHLY!$A$3:$U$3,1,2))=IF(_xlfn.XLOOKUP($A24,INDIRECT("_"&amp;_xlfn.XLOOKUP(AN$2,WatchbillMONTHLY!$A$3:$U$3,OFFSET(WatchbillMONTHLY!$A$3:$U$3,1,2))),INDIRECT("_"&amp;_xlfn.XLOOKUP(AN$2,WatchbillMONTHLY!$A$3:$U$3,OFFSET(WatchbillMONTHLY!$A$3:$U$3,1,2))))=$A24,_xlfn.XLOOKUP(AN$2,WatchbillMONTHLY!$A$3:$U$3,OFFSET(WatchbillMONTHLY!$A$3:$U$3,1,2)),FALSE),TRUE,FALSE),
IF(_xlfn.XLOOKUP(AN$2,WatchbillMONTHLY!$A$20:$U$20,OFFSET(WatchbillMONTHLY!$A$20:$U$20,1,2))=IF(_xlfn.XLOOKUP($A24,INDIRECT("_"&amp;_xlfn.XLOOKUP(AN$2,WatchbillMONTHLY!$A$20:$U$20,OFFSET(WatchbillMONTHLY!$A$20:$U$20,1,2))),INDIRECT("_"&amp;_xlfn.XLOOKUP(AN$2,WatchbillMONTHLY!$A$20:$U$20,OFFSET(WatchbillMONTHLY!$A$20:$U$20,1,2))))=$A24,_xlfn.XLOOKUP(AN$2,WatchbillMONTHLY!$A$20:$U$20,OFFSET(WatchbillMONTHLY!$A$20:$U$20,1,2)),FALSE),TRUE,FALSE)),
IF(_xlfn.XLOOKUP(AN$2,WatchbillMONTHLY!$A$37:$U$37,OFFSET(WatchbillMONTHLY!$A$37:$U$37,1,2))=IF(_xlfn.XLOOKUP($A24,INDIRECT("_"&amp;_xlfn.XLOOKUP(AN$2,WatchbillMONTHLY!$A$37:$U$37,OFFSET(WatchbillMONTHLY!$A$37:$U$37,1,2))),INDIRECT("_"&amp;_xlfn.XLOOKUP(AN$2,WatchbillMONTHLY!$A$37:$U$37,OFFSET(WatchbillMONTHLY!$A$37:$U$37,1,2))))=$A24,_xlfn.XLOOKUP(AN$2,WatchbillMONTHLY!$A$37:$U$37,OFFSET(WatchbillMONTHLY!$A$37:$U$37,1,2)),FALSE),TRUE,FALSE)),
IF(_xlfn.XLOOKUP(AN$2,WatchbillMONTHLY!$A$54:$U$54,OFFSET(WatchbillMONTHLY!$A$54:$U$54,1,2))=IF(_xlfn.XLOOKUP($A24,INDIRECT("_"&amp;_xlfn.XLOOKUP(AN$2,WatchbillMONTHLY!$A$54:$U$54,OFFSET(WatchbillMONTHLY!$A$54:$U$54,1,2))),INDIRECT("_"&amp;_xlfn.XLOOKUP(AN$2,WatchbillMONTHLY!$A$54:$U$54,OFFSET(WatchbillMONTHLY!$A$54:$U$54,1,2))))=$A24,_xlfn.XLOOKUP(AN$2,WatchbillMONTHLY!$A$54:$U$54,OFFSET(WatchbillMONTHLY!$A$54:$U$54,1,2)),FALSE),TRUE,FALSE)),
IF(_xlfn.XLOOKUP(AN$2,WatchbillMONTHLY!$A$71:$U$71,OFFSET(WatchbillMONTHLY!$A$71:$U$71,1,2))=IF(_xlfn.XLOOKUP($A24,INDIRECT("_"&amp;_xlfn.XLOOKUP(AN$2,WatchbillMONTHLY!$A$71:$U$71,OFFSET(WatchbillMONTHLY!$A$71:$U$71,1,2))),INDIRECT("_"&amp;_xlfn.XLOOKUP(AN$2,WatchbillMONTHLY!$A$71:$U$71,OFFSET(WatchbillMONTHLY!$A$71:$U$71,1,2))))=$A24,_xlfn.XLOOKUP(AN$2,WatchbillMONTHLY!$A$71:$U$71,OFFSET(WatchbillMONTHLY!$A$71:$U$71,1,2)),FALSE),TRUE,FALSE)),
IF(_xlfn.XLOOKUP(AN$2,WatchbillMONTHLY!$A$88:$U$88,OFFSET(WatchbillMONTHLY!$A$88:$U$88,1,2))=IF(_xlfn.XLOOKUP($A24,INDIRECT("_"&amp;_xlfn.XLOOKUP(AN$2,WatchbillMONTHLY!$A$88:$U$88,OFFSET(WatchbillMONTHLY!$A$88:$U$88,1,2))),INDIRECT("_"&amp;_xlfn.XLOOKUP(AN$2,WatchbillMONTHLY!$A$88:$U$88,OFFSET(WatchbillMONTHLY!$A$88:$U$88,1,2))))=$A24,_xlfn.XLOOKUP(AN$2,WatchbillMONTHLY!$A$88:$U$88,OFFSET(WatchbillMONTHLY!$A$88:$U$88,1,2)),FALSE),TRUE,FALSE)),
FALSE),FALSE)</f>
        <v>0</v>
      </c>
      <c r="AO24" s="209" t="b" cm="1">
        <f t="array" aca="1" ref="AO24" ca="1">IF(AND($A24 &gt; 0, H24 &gt; 0,AO$2&lt;MiscFormulas!$A$5+1),
_xlfn.IFNA(
_xlfn.IFNA(
_xlfn.IFNA(
_xlfn.IFNA(
_xlfn.IFNA(
_xlfn.IFNA(
IF(_xlfn.XLOOKUP(AO$2,WatchbillMONTHLY!$A$3:$U$3,OFFSET(WatchbillMONTHLY!$A$3:$U$3,1,2))=IF(_xlfn.XLOOKUP($A24,INDIRECT("_"&amp;_xlfn.XLOOKUP(AO$2,WatchbillMONTHLY!$A$3:$U$3,OFFSET(WatchbillMONTHLY!$A$3:$U$3,1,2))),INDIRECT("_"&amp;_xlfn.XLOOKUP(AO$2,WatchbillMONTHLY!$A$3:$U$3,OFFSET(WatchbillMONTHLY!$A$3:$U$3,1,2))))=$A24,_xlfn.XLOOKUP(AO$2,WatchbillMONTHLY!$A$3:$U$3,OFFSET(WatchbillMONTHLY!$A$3:$U$3,1,2)),FALSE),TRUE,FALSE),
IF(_xlfn.XLOOKUP(AO$2,WatchbillMONTHLY!$A$20:$U$20,OFFSET(WatchbillMONTHLY!$A$20:$U$20,1,2))=IF(_xlfn.XLOOKUP($A24,INDIRECT("_"&amp;_xlfn.XLOOKUP(AO$2,WatchbillMONTHLY!$A$20:$U$20,OFFSET(WatchbillMONTHLY!$A$20:$U$20,1,2))),INDIRECT("_"&amp;_xlfn.XLOOKUP(AO$2,WatchbillMONTHLY!$A$20:$U$20,OFFSET(WatchbillMONTHLY!$A$20:$U$20,1,2))))=$A24,_xlfn.XLOOKUP(AO$2,WatchbillMONTHLY!$A$20:$U$20,OFFSET(WatchbillMONTHLY!$A$20:$U$20,1,2)),FALSE),TRUE,FALSE)),
IF(_xlfn.XLOOKUP(AO$2,WatchbillMONTHLY!$A$37:$U$37,OFFSET(WatchbillMONTHLY!$A$37:$U$37,1,2))=IF(_xlfn.XLOOKUP($A24,INDIRECT("_"&amp;_xlfn.XLOOKUP(AO$2,WatchbillMONTHLY!$A$37:$U$37,OFFSET(WatchbillMONTHLY!$A$37:$U$37,1,2))),INDIRECT("_"&amp;_xlfn.XLOOKUP(AO$2,WatchbillMONTHLY!$A$37:$U$37,OFFSET(WatchbillMONTHLY!$A$37:$U$37,1,2))))=$A24,_xlfn.XLOOKUP(AO$2,WatchbillMONTHLY!$A$37:$U$37,OFFSET(WatchbillMONTHLY!$A$37:$U$37,1,2)),FALSE),TRUE,FALSE)),
IF(_xlfn.XLOOKUP(AO$2,WatchbillMONTHLY!$A$54:$U$54,OFFSET(WatchbillMONTHLY!$A$54:$U$54,1,2))=IF(_xlfn.XLOOKUP($A24,INDIRECT("_"&amp;_xlfn.XLOOKUP(AO$2,WatchbillMONTHLY!$A$54:$U$54,OFFSET(WatchbillMONTHLY!$A$54:$U$54,1,2))),INDIRECT("_"&amp;_xlfn.XLOOKUP(AO$2,WatchbillMONTHLY!$A$54:$U$54,OFFSET(WatchbillMONTHLY!$A$54:$U$54,1,2))))=$A24,_xlfn.XLOOKUP(AO$2,WatchbillMONTHLY!$A$54:$U$54,OFFSET(WatchbillMONTHLY!$A$54:$U$54,1,2)),FALSE),TRUE,FALSE)),
IF(_xlfn.XLOOKUP(AO$2,WatchbillMONTHLY!$A$71:$U$71,OFFSET(WatchbillMONTHLY!$A$71:$U$71,1,2))=IF(_xlfn.XLOOKUP($A24,INDIRECT("_"&amp;_xlfn.XLOOKUP(AO$2,WatchbillMONTHLY!$A$71:$U$71,OFFSET(WatchbillMONTHLY!$A$71:$U$71,1,2))),INDIRECT("_"&amp;_xlfn.XLOOKUP(AO$2,WatchbillMONTHLY!$A$71:$U$71,OFFSET(WatchbillMONTHLY!$A$71:$U$71,1,2))))=$A24,_xlfn.XLOOKUP(AO$2,WatchbillMONTHLY!$A$71:$U$71,OFFSET(WatchbillMONTHLY!$A$71:$U$71,1,2)),FALSE),TRUE,FALSE)),
IF(_xlfn.XLOOKUP(AO$2,WatchbillMONTHLY!$A$88:$U$88,OFFSET(WatchbillMONTHLY!$A$88:$U$88,1,2))=IF(_xlfn.XLOOKUP($A24,INDIRECT("_"&amp;_xlfn.XLOOKUP(AO$2,WatchbillMONTHLY!$A$88:$U$88,OFFSET(WatchbillMONTHLY!$A$88:$U$88,1,2))),INDIRECT("_"&amp;_xlfn.XLOOKUP(AO$2,WatchbillMONTHLY!$A$88:$U$88,OFFSET(WatchbillMONTHLY!$A$88:$U$88,1,2))))=$A24,_xlfn.XLOOKUP(AO$2,WatchbillMONTHLY!$A$88:$U$88,OFFSET(WatchbillMONTHLY!$A$88:$U$88,1,2)),FALSE),TRUE,FALSE)),
FALSE),FALSE)</f>
        <v>0</v>
      </c>
      <c r="AP24" s="209" t="b" cm="1">
        <f t="array" aca="1" ref="AP24" ca="1">IF(AND($A24 &gt; 0, I24 &gt; 0,AP$2&lt;MiscFormulas!$A$5+1),
_xlfn.IFNA(
_xlfn.IFNA(
_xlfn.IFNA(
_xlfn.IFNA(
_xlfn.IFNA(
_xlfn.IFNA(
IF(_xlfn.XLOOKUP(AP$2,WatchbillMONTHLY!$A$3:$U$3,OFFSET(WatchbillMONTHLY!$A$3:$U$3,1,2))=IF(_xlfn.XLOOKUP($A24,INDIRECT("_"&amp;_xlfn.XLOOKUP(AP$2,WatchbillMONTHLY!$A$3:$U$3,OFFSET(WatchbillMONTHLY!$A$3:$U$3,1,2))),INDIRECT("_"&amp;_xlfn.XLOOKUP(AP$2,WatchbillMONTHLY!$A$3:$U$3,OFFSET(WatchbillMONTHLY!$A$3:$U$3,1,2))))=$A24,_xlfn.XLOOKUP(AP$2,WatchbillMONTHLY!$A$3:$U$3,OFFSET(WatchbillMONTHLY!$A$3:$U$3,1,2)),FALSE),TRUE,FALSE),
IF(_xlfn.XLOOKUP(AP$2,WatchbillMONTHLY!$A$20:$U$20,OFFSET(WatchbillMONTHLY!$A$20:$U$20,1,2))=IF(_xlfn.XLOOKUP($A24,INDIRECT("_"&amp;_xlfn.XLOOKUP(AP$2,WatchbillMONTHLY!$A$20:$U$20,OFFSET(WatchbillMONTHLY!$A$20:$U$20,1,2))),INDIRECT("_"&amp;_xlfn.XLOOKUP(AP$2,WatchbillMONTHLY!$A$20:$U$20,OFFSET(WatchbillMONTHLY!$A$20:$U$20,1,2))))=$A24,_xlfn.XLOOKUP(AP$2,WatchbillMONTHLY!$A$20:$U$20,OFFSET(WatchbillMONTHLY!$A$20:$U$20,1,2)),FALSE),TRUE,FALSE)),
IF(_xlfn.XLOOKUP(AP$2,WatchbillMONTHLY!$A$37:$U$37,OFFSET(WatchbillMONTHLY!$A$37:$U$37,1,2))=IF(_xlfn.XLOOKUP($A24,INDIRECT("_"&amp;_xlfn.XLOOKUP(AP$2,WatchbillMONTHLY!$A$37:$U$37,OFFSET(WatchbillMONTHLY!$A$37:$U$37,1,2))),INDIRECT("_"&amp;_xlfn.XLOOKUP(AP$2,WatchbillMONTHLY!$A$37:$U$37,OFFSET(WatchbillMONTHLY!$A$37:$U$37,1,2))))=$A24,_xlfn.XLOOKUP(AP$2,WatchbillMONTHLY!$A$37:$U$37,OFFSET(WatchbillMONTHLY!$A$37:$U$37,1,2)),FALSE),TRUE,FALSE)),
IF(_xlfn.XLOOKUP(AP$2,WatchbillMONTHLY!$A$54:$U$54,OFFSET(WatchbillMONTHLY!$A$54:$U$54,1,2))=IF(_xlfn.XLOOKUP($A24,INDIRECT("_"&amp;_xlfn.XLOOKUP(AP$2,WatchbillMONTHLY!$A$54:$U$54,OFFSET(WatchbillMONTHLY!$A$54:$U$54,1,2))),INDIRECT("_"&amp;_xlfn.XLOOKUP(AP$2,WatchbillMONTHLY!$A$54:$U$54,OFFSET(WatchbillMONTHLY!$A$54:$U$54,1,2))))=$A24,_xlfn.XLOOKUP(AP$2,WatchbillMONTHLY!$A$54:$U$54,OFFSET(WatchbillMONTHLY!$A$54:$U$54,1,2)),FALSE),TRUE,FALSE)),
IF(_xlfn.XLOOKUP(AP$2,WatchbillMONTHLY!$A$71:$U$71,OFFSET(WatchbillMONTHLY!$A$71:$U$71,1,2))=IF(_xlfn.XLOOKUP($A24,INDIRECT("_"&amp;_xlfn.XLOOKUP(AP$2,WatchbillMONTHLY!$A$71:$U$71,OFFSET(WatchbillMONTHLY!$A$71:$U$71,1,2))),INDIRECT("_"&amp;_xlfn.XLOOKUP(AP$2,WatchbillMONTHLY!$A$71:$U$71,OFFSET(WatchbillMONTHLY!$A$71:$U$71,1,2))))=$A24,_xlfn.XLOOKUP(AP$2,WatchbillMONTHLY!$A$71:$U$71,OFFSET(WatchbillMONTHLY!$A$71:$U$71,1,2)),FALSE),TRUE,FALSE)),
IF(_xlfn.XLOOKUP(AP$2,WatchbillMONTHLY!$A$88:$U$88,OFFSET(WatchbillMONTHLY!$A$88:$U$88,1,2))=IF(_xlfn.XLOOKUP($A24,INDIRECT("_"&amp;_xlfn.XLOOKUP(AP$2,WatchbillMONTHLY!$A$88:$U$88,OFFSET(WatchbillMONTHLY!$A$88:$U$88,1,2))),INDIRECT("_"&amp;_xlfn.XLOOKUP(AP$2,WatchbillMONTHLY!$A$88:$U$88,OFFSET(WatchbillMONTHLY!$A$88:$U$88,1,2))))=$A24,_xlfn.XLOOKUP(AP$2,WatchbillMONTHLY!$A$88:$U$88,OFFSET(WatchbillMONTHLY!$A$88:$U$88,1,2)),FALSE),TRUE,FALSE)),
FALSE),FALSE)</f>
        <v>0</v>
      </c>
      <c r="AQ24" s="209" t="b" cm="1">
        <f t="array" aca="1" ref="AQ24" ca="1">IF(AND($A24 &gt; 0, J24 &gt; 0,AQ$2&lt;MiscFormulas!$A$5+1),
_xlfn.IFNA(
_xlfn.IFNA(
_xlfn.IFNA(
_xlfn.IFNA(
_xlfn.IFNA(
_xlfn.IFNA(
IF(_xlfn.XLOOKUP(AQ$2,WatchbillMONTHLY!$A$3:$U$3,OFFSET(WatchbillMONTHLY!$A$3:$U$3,1,2))=IF(_xlfn.XLOOKUP($A24,INDIRECT("_"&amp;_xlfn.XLOOKUP(AQ$2,WatchbillMONTHLY!$A$3:$U$3,OFFSET(WatchbillMONTHLY!$A$3:$U$3,1,2))),INDIRECT("_"&amp;_xlfn.XLOOKUP(AQ$2,WatchbillMONTHLY!$A$3:$U$3,OFFSET(WatchbillMONTHLY!$A$3:$U$3,1,2))))=$A24,_xlfn.XLOOKUP(AQ$2,WatchbillMONTHLY!$A$3:$U$3,OFFSET(WatchbillMONTHLY!$A$3:$U$3,1,2)),FALSE),TRUE,FALSE),
IF(_xlfn.XLOOKUP(AQ$2,WatchbillMONTHLY!$A$20:$U$20,OFFSET(WatchbillMONTHLY!$A$20:$U$20,1,2))=IF(_xlfn.XLOOKUP($A24,INDIRECT("_"&amp;_xlfn.XLOOKUP(AQ$2,WatchbillMONTHLY!$A$20:$U$20,OFFSET(WatchbillMONTHLY!$A$20:$U$20,1,2))),INDIRECT("_"&amp;_xlfn.XLOOKUP(AQ$2,WatchbillMONTHLY!$A$20:$U$20,OFFSET(WatchbillMONTHLY!$A$20:$U$20,1,2))))=$A24,_xlfn.XLOOKUP(AQ$2,WatchbillMONTHLY!$A$20:$U$20,OFFSET(WatchbillMONTHLY!$A$20:$U$20,1,2)),FALSE),TRUE,FALSE)),
IF(_xlfn.XLOOKUP(AQ$2,WatchbillMONTHLY!$A$37:$U$37,OFFSET(WatchbillMONTHLY!$A$37:$U$37,1,2))=IF(_xlfn.XLOOKUP($A24,INDIRECT("_"&amp;_xlfn.XLOOKUP(AQ$2,WatchbillMONTHLY!$A$37:$U$37,OFFSET(WatchbillMONTHLY!$A$37:$U$37,1,2))),INDIRECT("_"&amp;_xlfn.XLOOKUP(AQ$2,WatchbillMONTHLY!$A$37:$U$37,OFFSET(WatchbillMONTHLY!$A$37:$U$37,1,2))))=$A24,_xlfn.XLOOKUP(AQ$2,WatchbillMONTHLY!$A$37:$U$37,OFFSET(WatchbillMONTHLY!$A$37:$U$37,1,2)),FALSE),TRUE,FALSE)),
IF(_xlfn.XLOOKUP(AQ$2,WatchbillMONTHLY!$A$54:$U$54,OFFSET(WatchbillMONTHLY!$A$54:$U$54,1,2))=IF(_xlfn.XLOOKUP($A24,INDIRECT("_"&amp;_xlfn.XLOOKUP(AQ$2,WatchbillMONTHLY!$A$54:$U$54,OFFSET(WatchbillMONTHLY!$A$54:$U$54,1,2))),INDIRECT("_"&amp;_xlfn.XLOOKUP(AQ$2,WatchbillMONTHLY!$A$54:$U$54,OFFSET(WatchbillMONTHLY!$A$54:$U$54,1,2))))=$A24,_xlfn.XLOOKUP(AQ$2,WatchbillMONTHLY!$A$54:$U$54,OFFSET(WatchbillMONTHLY!$A$54:$U$54,1,2)),FALSE),TRUE,FALSE)),
IF(_xlfn.XLOOKUP(AQ$2,WatchbillMONTHLY!$A$71:$U$71,OFFSET(WatchbillMONTHLY!$A$71:$U$71,1,2))=IF(_xlfn.XLOOKUP($A24,INDIRECT("_"&amp;_xlfn.XLOOKUP(AQ$2,WatchbillMONTHLY!$A$71:$U$71,OFFSET(WatchbillMONTHLY!$A$71:$U$71,1,2))),INDIRECT("_"&amp;_xlfn.XLOOKUP(AQ$2,WatchbillMONTHLY!$A$71:$U$71,OFFSET(WatchbillMONTHLY!$A$71:$U$71,1,2))))=$A24,_xlfn.XLOOKUP(AQ$2,WatchbillMONTHLY!$A$71:$U$71,OFFSET(WatchbillMONTHLY!$A$71:$U$71,1,2)),FALSE),TRUE,FALSE)),
IF(_xlfn.XLOOKUP(AQ$2,WatchbillMONTHLY!$A$88:$U$88,OFFSET(WatchbillMONTHLY!$A$88:$U$88,1,2))=IF(_xlfn.XLOOKUP($A24,INDIRECT("_"&amp;_xlfn.XLOOKUP(AQ$2,WatchbillMONTHLY!$A$88:$U$88,OFFSET(WatchbillMONTHLY!$A$88:$U$88,1,2))),INDIRECT("_"&amp;_xlfn.XLOOKUP(AQ$2,WatchbillMONTHLY!$A$88:$U$88,OFFSET(WatchbillMONTHLY!$A$88:$U$88,1,2))))=$A24,_xlfn.XLOOKUP(AQ$2,WatchbillMONTHLY!$A$88:$U$88,OFFSET(WatchbillMONTHLY!$A$88:$U$88,1,2)),FALSE),TRUE,FALSE)),
FALSE),FALSE)</f>
        <v>0</v>
      </c>
      <c r="AR24" s="209" t="b" cm="1">
        <f t="array" aca="1" ref="AR24" ca="1">IF(AND($A24 &gt; 0, K24 &gt; 0,AR$2&lt;MiscFormulas!$A$5+1),
_xlfn.IFNA(
_xlfn.IFNA(
_xlfn.IFNA(
_xlfn.IFNA(
_xlfn.IFNA(
_xlfn.IFNA(
IF(_xlfn.XLOOKUP(AR$2,WatchbillMONTHLY!$A$3:$U$3,OFFSET(WatchbillMONTHLY!$A$3:$U$3,1,2))=IF(_xlfn.XLOOKUP($A24,INDIRECT("_"&amp;_xlfn.XLOOKUP(AR$2,WatchbillMONTHLY!$A$3:$U$3,OFFSET(WatchbillMONTHLY!$A$3:$U$3,1,2))),INDIRECT("_"&amp;_xlfn.XLOOKUP(AR$2,WatchbillMONTHLY!$A$3:$U$3,OFFSET(WatchbillMONTHLY!$A$3:$U$3,1,2))))=$A24,_xlfn.XLOOKUP(AR$2,WatchbillMONTHLY!$A$3:$U$3,OFFSET(WatchbillMONTHLY!$A$3:$U$3,1,2)),FALSE),TRUE,FALSE),
IF(_xlfn.XLOOKUP(AR$2,WatchbillMONTHLY!$A$20:$U$20,OFFSET(WatchbillMONTHLY!$A$20:$U$20,1,2))=IF(_xlfn.XLOOKUP($A24,INDIRECT("_"&amp;_xlfn.XLOOKUP(AR$2,WatchbillMONTHLY!$A$20:$U$20,OFFSET(WatchbillMONTHLY!$A$20:$U$20,1,2))),INDIRECT("_"&amp;_xlfn.XLOOKUP(AR$2,WatchbillMONTHLY!$A$20:$U$20,OFFSET(WatchbillMONTHLY!$A$20:$U$20,1,2))))=$A24,_xlfn.XLOOKUP(AR$2,WatchbillMONTHLY!$A$20:$U$20,OFFSET(WatchbillMONTHLY!$A$20:$U$20,1,2)),FALSE),TRUE,FALSE)),
IF(_xlfn.XLOOKUP(AR$2,WatchbillMONTHLY!$A$37:$U$37,OFFSET(WatchbillMONTHLY!$A$37:$U$37,1,2))=IF(_xlfn.XLOOKUP($A24,INDIRECT("_"&amp;_xlfn.XLOOKUP(AR$2,WatchbillMONTHLY!$A$37:$U$37,OFFSET(WatchbillMONTHLY!$A$37:$U$37,1,2))),INDIRECT("_"&amp;_xlfn.XLOOKUP(AR$2,WatchbillMONTHLY!$A$37:$U$37,OFFSET(WatchbillMONTHLY!$A$37:$U$37,1,2))))=$A24,_xlfn.XLOOKUP(AR$2,WatchbillMONTHLY!$A$37:$U$37,OFFSET(WatchbillMONTHLY!$A$37:$U$37,1,2)),FALSE),TRUE,FALSE)),
IF(_xlfn.XLOOKUP(AR$2,WatchbillMONTHLY!$A$54:$U$54,OFFSET(WatchbillMONTHLY!$A$54:$U$54,1,2))=IF(_xlfn.XLOOKUP($A24,INDIRECT("_"&amp;_xlfn.XLOOKUP(AR$2,WatchbillMONTHLY!$A$54:$U$54,OFFSET(WatchbillMONTHLY!$A$54:$U$54,1,2))),INDIRECT("_"&amp;_xlfn.XLOOKUP(AR$2,WatchbillMONTHLY!$A$54:$U$54,OFFSET(WatchbillMONTHLY!$A$54:$U$54,1,2))))=$A24,_xlfn.XLOOKUP(AR$2,WatchbillMONTHLY!$A$54:$U$54,OFFSET(WatchbillMONTHLY!$A$54:$U$54,1,2)),FALSE),TRUE,FALSE)),
IF(_xlfn.XLOOKUP(AR$2,WatchbillMONTHLY!$A$71:$U$71,OFFSET(WatchbillMONTHLY!$A$71:$U$71,1,2))=IF(_xlfn.XLOOKUP($A24,INDIRECT("_"&amp;_xlfn.XLOOKUP(AR$2,WatchbillMONTHLY!$A$71:$U$71,OFFSET(WatchbillMONTHLY!$A$71:$U$71,1,2))),INDIRECT("_"&amp;_xlfn.XLOOKUP(AR$2,WatchbillMONTHLY!$A$71:$U$71,OFFSET(WatchbillMONTHLY!$A$71:$U$71,1,2))))=$A24,_xlfn.XLOOKUP(AR$2,WatchbillMONTHLY!$A$71:$U$71,OFFSET(WatchbillMONTHLY!$A$71:$U$71,1,2)),FALSE),TRUE,FALSE)),
IF(_xlfn.XLOOKUP(AR$2,WatchbillMONTHLY!$A$88:$U$88,OFFSET(WatchbillMONTHLY!$A$88:$U$88,1,2))=IF(_xlfn.XLOOKUP($A24,INDIRECT("_"&amp;_xlfn.XLOOKUP(AR$2,WatchbillMONTHLY!$A$88:$U$88,OFFSET(WatchbillMONTHLY!$A$88:$U$88,1,2))),INDIRECT("_"&amp;_xlfn.XLOOKUP(AR$2,WatchbillMONTHLY!$A$88:$U$88,OFFSET(WatchbillMONTHLY!$A$88:$U$88,1,2))))=$A24,_xlfn.XLOOKUP(AR$2,WatchbillMONTHLY!$A$88:$U$88,OFFSET(WatchbillMONTHLY!$A$88:$U$88,1,2)),FALSE),TRUE,FALSE)),
FALSE),FALSE)</f>
        <v>0</v>
      </c>
      <c r="AS24" s="209" t="b" cm="1">
        <f t="array" aca="1" ref="AS24" ca="1">IF(AND($A24 &gt; 0, L24 &gt; 0,AS$2&lt;MiscFormulas!$A$5+1),
_xlfn.IFNA(
_xlfn.IFNA(
_xlfn.IFNA(
_xlfn.IFNA(
_xlfn.IFNA(
_xlfn.IFNA(
IF(_xlfn.XLOOKUP(AS$2,WatchbillMONTHLY!$A$3:$U$3,OFFSET(WatchbillMONTHLY!$A$3:$U$3,1,2))=IF(_xlfn.XLOOKUP($A24,INDIRECT("_"&amp;_xlfn.XLOOKUP(AS$2,WatchbillMONTHLY!$A$3:$U$3,OFFSET(WatchbillMONTHLY!$A$3:$U$3,1,2))),INDIRECT("_"&amp;_xlfn.XLOOKUP(AS$2,WatchbillMONTHLY!$A$3:$U$3,OFFSET(WatchbillMONTHLY!$A$3:$U$3,1,2))))=$A24,_xlfn.XLOOKUP(AS$2,WatchbillMONTHLY!$A$3:$U$3,OFFSET(WatchbillMONTHLY!$A$3:$U$3,1,2)),FALSE),TRUE,FALSE),
IF(_xlfn.XLOOKUP(AS$2,WatchbillMONTHLY!$A$20:$U$20,OFFSET(WatchbillMONTHLY!$A$20:$U$20,1,2))=IF(_xlfn.XLOOKUP($A24,INDIRECT("_"&amp;_xlfn.XLOOKUP(AS$2,WatchbillMONTHLY!$A$20:$U$20,OFFSET(WatchbillMONTHLY!$A$20:$U$20,1,2))),INDIRECT("_"&amp;_xlfn.XLOOKUP(AS$2,WatchbillMONTHLY!$A$20:$U$20,OFFSET(WatchbillMONTHLY!$A$20:$U$20,1,2))))=$A24,_xlfn.XLOOKUP(AS$2,WatchbillMONTHLY!$A$20:$U$20,OFFSET(WatchbillMONTHLY!$A$20:$U$20,1,2)),FALSE),TRUE,FALSE)),
IF(_xlfn.XLOOKUP(AS$2,WatchbillMONTHLY!$A$37:$U$37,OFFSET(WatchbillMONTHLY!$A$37:$U$37,1,2))=IF(_xlfn.XLOOKUP($A24,INDIRECT("_"&amp;_xlfn.XLOOKUP(AS$2,WatchbillMONTHLY!$A$37:$U$37,OFFSET(WatchbillMONTHLY!$A$37:$U$37,1,2))),INDIRECT("_"&amp;_xlfn.XLOOKUP(AS$2,WatchbillMONTHLY!$A$37:$U$37,OFFSET(WatchbillMONTHLY!$A$37:$U$37,1,2))))=$A24,_xlfn.XLOOKUP(AS$2,WatchbillMONTHLY!$A$37:$U$37,OFFSET(WatchbillMONTHLY!$A$37:$U$37,1,2)),FALSE),TRUE,FALSE)),
IF(_xlfn.XLOOKUP(AS$2,WatchbillMONTHLY!$A$54:$U$54,OFFSET(WatchbillMONTHLY!$A$54:$U$54,1,2))=IF(_xlfn.XLOOKUP($A24,INDIRECT("_"&amp;_xlfn.XLOOKUP(AS$2,WatchbillMONTHLY!$A$54:$U$54,OFFSET(WatchbillMONTHLY!$A$54:$U$54,1,2))),INDIRECT("_"&amp;_xlfn.XLOOKUP(AS$2,WatchbillMONTHLY!$A$54:$U$54,OFFSET(WatchbillMONTHLY!$A$54:$U$54,1,2))))=$A24,_xlfn.XLOOKUP(AS$2,WatchbillMONTHLY!$A$54:$U$54,OFFSET(WatchbillMONTHLY!$A$54:$U$54,1,2)),FALSE),TRUE,FALSE)),
IF(_xlfn.XLOOKUP(AS$2,WatchbillMONTHLY!$A$71:$U$71,OFFSET(WatchbillMONTHLY!$A$71:$U$71,1,2))=IF(_xlfn.XLOOKUP($A24,INDIRECT("_"&amp;_xlfn.XLOOKUP(AS$2,WatchbillMONTHLY!$A$71:$U$71,OFFSET(WatchbillMONTHLY!$A$71:$U$71,1,2))),INDIRECT("_"&amp;_xlfn.XLOOKUP(AS$2,WatchbillMONTHLY!$A$71:$U$71,OFFSET(WatchbillMONTHLY!$A$71:$U$71,1,2))))=$A24,_xlfn.XLOOKUP(AS$2,WatchbillMONTHLY!$A$71:$U$71,OFFSET(WatchbillMONTHLY!$A$71:$U$71,1,2)),FALSE),TRUE,FALSE)),
IF(_xlfn.XLOOKUP(AS$2,WatchbillMONTHLY!$A$88:$U$88,OFFSET(WatchbillMONTHLY!$A$88:$U$88,1,2))=IF(_xlfn.XLOOKUP($A24,INDIRECT("_"&amp;_xlfn.XLOOKUP(AS$2,WatchbillMONTHLY!$A$88:$U$88,OFFSET(WatchbillMONTHLY!$A$88:$U$88,1,2))),INDIRECT("_"&amp;_xlfn.XLOOKUP(AS$2,WatchbillMONTHLY!$A$88:$U$88,OFFSET(WatchbillMONTHLY!$A$88:$U$88,1,2))))=$A24,_xlfn.XLOOKUP(AS$2,WatchbillMONTHLY!$A$88:$U$88,OFFSET(WatchbillMONTHLY!$A$88:$U$88,1,2)),FALSE),TRUE,FALSE)),
FALSE),FALSE)</f>
        <v>0</v>
      </c>
      <c r="AT24" s="209" t="b" cm="1">
        <f t="array" aca="1" ref="AT24" ca="1">IF(AND($A24 &gt; 0, M24 &gt; 0,AT$2&lt;MiscFormulas!$A$5+1),
_xlfn.IFNA(
_xlfn.IFNA(
_xlfn.IFNA(
_xlfn.IFNA(
_xlfn.IFNA(
_xlfn.IFNA(
IF(_xlfn.XLOOKUP(AT$2,WatchbillMONTHLY!$A$3:$U$3,OFFSET(WatchbillMONTHLY!$A$3:$U$3,1,2))=IF(_xlfn.XLOOKUP($A24,INDIRECT("_"&amp;_xlfn.XLOOKUP(AT$2,WatchbillMONTHLY!$A$3:$U$3,OFFSET(WatchbillMONTHLY!$A$3:$U$3,1,2))),INDIRECT("_"&amp;_xlfn.XLOOKUP(AT$2,WatchbillMONTHLY!$A$3:$U$3,OFFSET(WatchbillMONTHLY!$A$3:$U$3,1,2))))=$A24,_xlfn.XLOOKUP(AT$2,WatchbillMONTHLY!$A$3:$U$3,OFFSET(WatchbillMONTHLY!$A$3:$U$3,1,2)),FALSE),TRUE,FALSE),
IF(_xlfn.XLOOKUP(AT$2,WatchbillMONTHLY!$A$20:$U$20,OFFSET(WatchbillMONTHLY!$A$20:$U$20,1,2))=IF(_xlfn.XLOOKUP($A24,INDIRECT("_"&amp;_xlfn.XLOOKUP(AT$2,WatchbillMONTHLY!$A$20:$U$20,OFFSET(WatchbillMONTHLY!$A$20:$U$20,1,2))),INDIRECT("_"&amp;_xlfn.XLOOKUP(AT$2,WatchbillMONTHLY!$A$20:$U$20,OFFSET(WatchbillMONTHLY!$A$20:$U$20,1,2))))=$A24,_xlfn.XLOOKUP(AT$2,WatchbillMONTHLY!$A$20:$U$20,OFFSET(WatchbillMONTHLY!$A$20:$U$20,1,2)),FALSE),TRUE,FALSE)),
IF(_xlfn.XLOOKUP(AT$2,WatchbillMONTHLY!$A$37:$U$37,OFFSET(WatchbillMONTHLY!$A$37:$U$37,1,2))=IF(_xlfn.XLOOKUP($A24,INDIRECT("_"&amp;_xlfn.XLOOKUP(AT$2,WatchbillMONTHLY!$A$37:$U$37,OFFSET(WatchbillMONTHLY!$A$37:$U$37,1,2))),INDIRECT("_"&amp;_xlfn.XLOOKUP(AT$2,WatchbillMONTHLY!$A$37:$U$37,OFFSET(WatchbillMONTHLY!$A$37:$U$37,1,2))))=$A24,_xlfn.XLOOKUP(AT$2,WatchbillMONTHLY!$A$37:$U$37,OFFSET(WatchbillMONTHLY!$A$37:$U$37,1,2)),FALSE),TRUE,FALSE)),
IF(_xlfn.XLOOKUP(AT$2,WatchbillMONTHLY!$A$54:$U$54,OFFSET(WatchbillMONTHLY!$A$54:$U$54,1,2))=IF(_xlfn.XLOOKUP($A24,INDIRECT("_"&amp;_xlfn.XLOOKUP(AT$2,WatchbillMONTHLY!$A$54:$U$54,OFFSET(WatchbillMONTHLY!$A$54:$U$54,1,2))),INDIRECT("_"&amp;_xlfn.XLOOKUP(AT$2,WatchbillMONTHLY!$A$54:$U$54,OFFSET(WatchbillMONTHLY!$A$54:$U$54,1,2))))=$A24,_xlfn.XLOOKUP(AT$2,WatchbillMONTHLY!$A$54:$U$54,OFFSET(WatchbillMONTHLY!$A$54:$U$54,1,2)),FALSE),TRUE,FALSE)),
IF(_xlfn.XLOOKUP(AT$2,WatchbillMONTHLY!$A$71:$U$71,OFFSET(WatchbillMONTHLY!$A$71:$U$71,1,2))=IF(_xlfn.XLOOKUP($A24,INDIRECT("_"&amp;_xlfn.XLOOKUP(AT$2,WatchbillMONTHLY!$A$71:$U$71,OFFSET(WatchbillMONTHLY!$A$71:$U$71,1,2))),INDIRECT("_"&amp;_xlfn.XLOOKUP(AT$2,WatchbillMONTHLY!$A$71:$U$71,OFFSET(WatchbillMONTHLY!$A$71:$U$71,1,2))))=$A24,_xlfn.XLOOKUP(AT$2,WatchbillMONTHLY!$A$71:$U$71,OFFSET(WatchbillMONTHLY!$A$71:$U$71,1,2)),FALSE),TRUE,FALSE)),
IF(_xlfn.XLOOKUP(AT$2,WatchbillMONTHLY!$A$88:$U$88,OFFSET(WatchbillMONTHLY!$A$88:$U$88,1,2))=IF(_xlfn.XLOOKUP($A24,INDIRECT("_"&amp;_xlfn.XLOOKUP(AT$2,WatchbillMONTHLY!$A$88:$U$88,OFFSET(WatchbillMONTHLY!$A$88:$U$88,1,2))),INDIRECT("_"&amp;_xlfn.XLOOKUP(AT$2,WatchbillMONTHLY!$A$88:$U$88,OFFSET(WatchbillMONTHLY!$A$88:$U$88,1,2))))=$A24,_xlfn.XLOOKUP(AT$2,WatchbillMONTHLY!$A$88:$U$88,OFFSET(WatchbillMONTHLY!$A$88:$U$88,1,2)),FALSE),TRUE,FALSE)),
FALSE),FALSE)</f>
        <v>0</v>
      </c>
      <c r="AU24" s="209" t="b" cm="1">
        <f t="array" aca="1" ref="AU24" ca="1">IF(AND($A24 &gt; 0, N24 &gt; 0,AU$2&lt;MiscFormulas!$A$5+1),
_xlfn.IFNA(
_xlfn.IFNA(
_xlfn.IFNA(
_xlfn.IFNA(
_xlfn.IFNA(
_xlfn.IFNA(
IF(_xlfn.XLOOKUP(AU$2,WatchbillMONTHLY!$A$3:$U$3,OFFSET(WatchbillMONTHLY!$A$3:$U$3,1,2))=IF(_xlfn.XLOOKUP($A24,INDIRECT("_"&amp;_xlfn.XLOOKUP(AU$2,WatchbillMONTHLY!$A$3:$U$3,OFFSET(WatchbillMONTHLY!$A$3:$U$3,1,2))),INDIRECT("_"&amp;_xlfn.XLOOKUP(AU$2,WatchbillMONTHLY!$A$3:$U$3,OFFSET(WatchbillMONTHLY!$A$3:$U$3,1,2))))=$A24,_xlfn.XLOOKUP(AU$2,WatchbillMONTHLY!$A$3:$U$3,OFFSET(WatchbillMONTHLY!$A$3:$U$3,1,2)),FALSE),TRUE,FALSE),
IF(_xlfn.XLOOKUP(AU$2,WatchbillMONTHLY!$A$20:$U$20,OFFSET(WatchbillMONTHLY!$A$20:$U$20,1,2))=IF(_xlfn.XLOOKUP($A24,INDIRECT("_"&amp;_xlfn.XLOOKUP(AU$2,WatchbillMONTHLY!$A$20:$U$20,OFFSET(WatchbillMONTHLY!$A$20:$U$20,1,2))),INDIRECT("_"&amp;_xlfn.XLOOKUP(AU$2,WatchbillMONTHLY!$A$20:$U$20,OFFSET(WatchbillMONTHLY!$A$20:$U$20,1,2))))=$A24,_xlfn.XLOOKUP(AU$2,WatchbillMONTHLY!$A$20:$U$20,OFFSET(WatchbillMONTHLY!$A$20:$U$20,1,2)),FALSE),TRUE,FALSE)),
IF(_xlfn.XLOOKUP(AU$2,WatchbillMONTHLY!$A$37:$U$37,OFFSET(WatchbillMONTHLY!$A$37:$U$37,1,2))=IF(_xlfn.XLOOKUP($A24,INDIRECT("_"&amp;_xlfn.XLOOKUP(AU$2,WatchbillMONTHLY!$A$37:$U$37,OFFSET(WatchbillMONTHLY!$A$37:$U$37,1,2))),INDIRECT("_"&amp;_xlfn.XLOOKUP(AU$2,WatchbillMONTHLY!$A$37:$U$37,OFFSET(WatchbillMONTHLY!$A$37:$U$37,1,2))))=$A24,_xlfn.XLOOKUP(AU$2,WatchbillMONTHLY!$A$37:$U$37,OFFSET(WatchbillMONTHLY!$A$37:$U$37,1,2)),FALSE),TRUE,FALSE)),
IF(_xlfn.XLOOKUP(AU$2,WatchbillMONTHLY!$A$54:$U$54,OFFSET(WatchbillMONTHLY!$A$54:$U$54,1,2))=IF(_xlfn.XLOOKUP($A24,INDIRECT("_"&amp;_xlfn.XLOOKUP(AU$2,WatchbillMONTHLY!$A$54:$U$54,OFFSET(WatchbillMONTHLY!$A$54:$U$54,1,2))),INDIRECT("_"&amp;_xlfn.XLOOKUP(AU$2,WatchbillMONTHLY!$A$54:$U$54,OFFSET(WatchbillMONTHLY!$A$54:$U$54,1,2))))=$A24,_xlfn.XLOOKUP(AU$2,WatchbillMONTHLY!$A$54:$U$54,OFFSET(WatchbillMONTHLY!$A$54:$U$54,1,2)),FALSE),TRUE,FALSE)),
IF(_xlfn.XLOOKUP(AU$2,WatchbillMONTHLY!$A$71:$U$71,OFFSET(WatchbillMONTHLY!$A$71:$U$71,1,2))=IF(_xlfn.XLOOKUP($A24,INDIRECT("_"&amp;_xlfn.XLOOKUP(AU$2,WatchbillMONTHLY!$A$71:$U$71,OFFSET(WatchbillMONTHLY!$A$71:$U$71,1,2))),INDIRECT("_"&amp;_xlfn.XLOOKUP(AU$2,WatchbillMONTHLY!$A$71:$U$71,OFFSET(WatchbillMONTHLY!$A$71:$U$71,1,2))))=$A24,_xlfn.XLOOKUP(AU$2,WatchbillMONTHLY!$A$71:$U$71,OFFSET(WatchbillMONTHLY!$A$71:$U$71,1,2)),FALSE),TRUE,FALSE)),
IF(_xlfn.XLOOKUP(AU$2,WatchbillMONTHLY!$A$88:$U$88,OFFSET(WatchbillMONTHLY!$A$88:$U$88,1,2))=IF(_xlfn.XLOOKUP($A24,INDIRECT("_"&amp;_xlfn.XLOOKUP(AU$2,WatchbillMONTHLY!$A$88:$U$88,OFFSET(WatchbillMONTHLY!$A$88:$U$88,1,2))),INDIRECT("_"&amp;_xlfn.XLOOKUP(AU$2,WatchbillMONTHLY!$A$88:$U$88,OFFSET(WatchbillMONTHLY!$A$88:$U$88,1,2))))=$A24,_xlfn.XLOOKUP(AU$2,WatchbillMONTHLY!$A$88:$U$88,OFFSET(WatchbillMONTHLY!$A$88:$U$88,1,2)),FALSE),TRUE,FALSE)),
FALSE),FALSE)</f>
        <v>0</v>
      </c>
      <c r="AV24" s="209" t="b" cm="1">
        <f t="array" aca="1" ref="AV24" ca="1">IF(AND($A24 &gt; 0, O24 &gt; 0,AV$2&lt;MiscFormulas!$A$5+1),
_xlfn.IFNA(
_xlfn.IFNA(
_xlfn.IFNA(
_xlfn.IFNA(
_xlfn.IFNA(
_xlfn.IFNA(
IF(_xlfn.XLOOKUP(AV$2,WatchbillMONTHLY!$A$3:$U$3,OFFSET(WatchbillMONTHLY!$A$3:$U$3,1,2))=IF(_xlfn.XLOOKUP($A24,INDIRECT("_"&amp;_xlfn.XLOOKUP(AV$2,WatchbillMONTHLY!$A$3:$U$3,OFFSET(WatchbillMONTHLY!$A$3:$U$3,1,2))),INDIRECT("_"&amp;_xlfn.XLOOKUP(AV$2,WatchbillMONTHLY!$A$3:$U$3,OFFSET(WatchbillMONTHLY!$A$3:$U$3,1,2))))=$A24,_xlfn.XLOOKUP(AV$2,WatchbillMONTHLY!$A$3:$U$3,OFFSET(WatchbillMONTHLY!$A$3:$U$3,1,2)),FALSE),TRUE,FALSE),
IF(_xlfn.XLOOKUP(AV$2,WatchbillMONTHLY!$A$20:$U$20,OFFSET(WatchbillMONTHLY!$A$20:$U$20,1,2))=IF(_xlfn.XLOOKUP($A24,INDIRECT("_"&amp;_xlfn.XLOOKUP(AV$2,WatchbillMONTHLY!$A$20:$U$20,OFFSET(WatchbillMONTHLY!$A$20:$U$20,1,2))),INDIRECT("_"&amp;_xlfn.XLOOKUP(AV$2,WatchbillMONTHLY!$A$20:$U$20,OFFSET(WatchbillMONTHLY!$A$20:$U$20,1,2))))=$A24,_xlfn.XLOOKUP(AV$2,WatchbillMONTHLY!$A$20:$U$20,OFFSET(WatchbillMONTHLY!$A$20:$U$20,1,2)),FALSE),TRUE,FALSE)),
IF(_xlfn.XLOOKUP(AV$2,WatchbillMONTHLY!$A$37:$U$37,OFFSET(WatchbillMONTHLY!$A$37:$U$37,1,2))=IF(_xlfn.XLOOKUP($A24,INDIRECT("_"&amp;_xlfn.XLOOKUP(AV$2,WatchbillMONTHLY!$A$37:$U$37,OFFSET(WatchbillMONTHLY!$A$37:$U$37,1,2))),INDIRECT("_"&amp;_xlfn.XLOOKUP(AV$2,WatchbillMONTHLY!$A$37:$U$37,OFFSET(WatchbillMONTHLY!$A$37:$U$37,1,2))))=$A24,_xlfn.XLOOKUP(AV$2,WatchbillMONTHLY!$A$37:$U$37,OFFSET(WatchbillMONTHLY!$A$37:$U$37,1,2)),FALSE),TRUE,FALSE)),
IF(_xlfn.XLOOKUP(AV$2,WatchbillMONTHLY!$A$54:$U$54,OFFSET(WatchbillMONTHLY!$A$54:$U$54,1,2))=IF(_xlfn.XLOOKUP($A24,INDIRECT("_"&amp;_xlfn.XLOOKUP(AV$2,WatchbillMONTHLY!$A$54:$U$54,OFFSET(WatchbillMONTHLY!$A$54:$U$54,1,2))),INDIRECT("_"&amp;_xlfn.XLOOKUP(AV$2,WatchbillMONTHLY!$A$54:$U$54,OFFSET(WatchbillMONTHLY!$A$54:$U$54,1,2))))=$A24,_xlfn.XLOOKUP(AV$2,WatchbillMONTHLY!$A$54:$U$54,OFFSET(WatchbillMONTHLY!$A$54:$U$54,1,2)),FALSE),TRUE,FALSE)),
IF(_xlfn.XLOOKUP(AV$2,WatchbillMONTHLY!$A$71:$U$71,OFFSET(WatchbillMONTHLY!$A$71:$U$71,1,2))=IF(_xlfn.XLOOKUP($A24,INDIRECT("_"&amp;_xlfn.XLOOKUP(AV$2,WatchbillMONTHLY!$A$71:$U$71,OFFSET(WatchbillMONTHLY!$A$71:$U$71,1,2))),INDIRECT("_"&amp;_xlfn.XLOOKUP(AV$2,WatchbillMONTHLY!$A$71:$U$71,OFFSET(WatchbillMONTHLY!$A$71:$U$71,1,2))))=$A24,_xlfn.XLOOKUP(AV$2,WatchbillMONTHLY!$A$71:$U$71,OFFSET(WatchbillMONTHLY!$A$71:$U$71,1,2)),FALSE),TRUE,FALSE)),
IF(_xlfn.XLOOKUP(AV$2,WatchbillMONTHLY!$A$88:$U$88,OFFSET(WatchbillMONTHLY!$A$88:$U$88,1,2))=IF(_xlfn.XLOOKUP($A24,INDIRECT("_"&amp;_xlfn.XLOOKUP(AV$2,WatchbillMONTHLY!$A$88:$U$88,OFFSET(WatchbillMONTHLY!$A$88:$U$88,1,2))),INDIRECT("_"&amp;_xlfn.XLOOKUP(AV$2,WatchbillMONTHLY!$A$88:$U$88,OFFSET(WatchbillMONTHLY!$A$88:$U$88,1,2))))=$A24,_xlfn.XLOOKUP(AV$2,WatchbillMONTHLY!$A$88:$U$88,OFFSET(WatchbillMONTHLY!$A$88:$U$88,1,2)),FALSE),TRUE,FALSE)),
FALSE),FALSE)</f>
        <v>0</v>
      </c>
      <c r="AW24" s="209" t="b" cm="1">
        <f t="array" aca="1" ref="AW24" ca="1">IF(AND($A24 &gt; 0, P24 &gt; 0,AW$2&lt;MiscFormulas!$A$5+1),
_xlfn.IFNA(
_xlfn.IFNA(
_xlfn.IFNA(
_xlfn.IFNA(
_xlfn.IFNA(
_xlfn.IFNA(
IF(_xlfn.XLOOKUP(AW$2,WatchbillMONTHLY!$A$3:$U$3,OFFSET(WatchbillMONTHLY!$A$3:$U$3,1,2))=IF(_xlfn.XLOOKUP($A24,INDIRECT("_"&amp;_xlfn.XLOOKUP(AW$2,WatchbillMONTHLY!$A$3:$U$3,OFFSET(WatchbillMONTHLY!$A$3:$U$3,1,2))),INDIRECT("_"&amp;_xlfn.XLOOKUP(AW$2,WatchbillMONTHLY!$A$3:$U$3,OFFSET(WatchbillMONTHLY!$A$3:$U$3,1,2))))=$A24,_xlfn.XLOOKUP(AW$2,WatchbillMONTHLY!$A$3:$U$3,OFFSET(WatchbillMONTHLY!$A$3:$U$3,1,2)),FALSE),TRUE,FALSE),
IF(_xlfn.XLOOKUP(AW$2,WatchbillMONTHLY!$A$20:$U$20,OFFSET(WatchbillMONTHLY!$A$20:$U$20,1,2))=IF(_xlfn.XLOOKUP($A24,INDIRECT("_"&amp;_xlfn.XLOOKUP(AW$2,WatchbillMONTHLY!$A$20:$U$20,OFFSET(WatchbillMONTHLY!$A$20:$U$20,1,2))),INDIRECT("_"&amp;_xlfn.XLOOKUP(AW$2,WatchbillMONTHLY!$A$20:$U$20,OFFSET(WatchbillMONTHLY!$A$20:$U$20,1,2))))=$A24,_xlfn.XLOOKUP(AW$2,WatchbillMONTHLY!$A$20:$U$20,OFFSET(WatchbillMONTHLY!$A$20:$U$20,1,2)),FALSE),TRUE,FALSE)),
IF(_xlfn.XLOOKUP(AW$2,WatchbillMONTHLY!$A$37:$U$37,OFFSET(WatchbillMONTHLY!$A$37:$U$37,1,2))=IF(_xlfn.XLOOKUP($A24,INDIRECT("_"&amp;_xlfn.XLOOKUP(AW$2,WatchbillMONTHLY!$A$37:$U$37,OFFSET(WatchbillMONTHLY!$A$37:$U$37,1,2))),INDIRECT("_"&amp;_xlfn.XLOOKUP(AW$2,WatchbillMONTHLY!$A$37:$U$37,OFFSET(WatchbillMONTHLY!$A$37:$U$37,1,2))))=$A24,_xlfn.XLOOKUP(AW$2,WatchbillMONTHLY!$A$37:$U$37,OFFSET(WatchbillMONTHLY!$A$37:$U$37,1,2)),FALSE),TRUE,FALSE)),
IF(_xlfn.XLOOKUP(AW$2,WatchbillMONTHLY!$A$54:$U$54,OFFSET(WatchbillMONTHLY!$A$54:$U$54,1,2))=IF(_xlfn.XLOOKUP($A24,INDIRECT("_"&amp;_xlfn.XLOOKUP(AW$2,WatchbillMONTHLY!$A$54:$U$54,OFFSET(WatchbillMONTHLY!$A$54:$U$54,1,2))),INDIRECT("_"&amp;_xlfn.XLOOKUP(AW$2,WatchbillMONTHLY!$A$54:$U$54,OFFSET(WatchbillMONTHLY!$A$54:$U$54,1,2))))=$A24,_xlfn.XLOOKUP(AW$2,WatchbillMONTHLY!$A$54:$U$54,OFFSET(WatchbillMONTHLY!$A$54:$U$54,1,2)),FALSE),TRUE,FALSE)),
IF(_xlfn.XLOOKUP(AW$2,WatchbillMONTHLY!$A$71:$U$71,OFFSET(WatchbillMONTHLY!$A$71:$U$71,1,2))=IF(_xlfn.XLOOKUP($A24,INDIRECT("_"&amp;_xlfn.XLOOKUP(AW$2,WatchbillMONTHLY!$A$71:$U$71,OFFSET(WatchbillMONTHLY!$A$71:$U$71,1,2))),INDIRECT("_"&amp;_xlfn.XLOOKUP(AW$2,WatchbillMONTHLY!$A$71:$U$71,OFFSET(WatchbillMONTHLY!$A$71:$U$71,1,2))))=$A24,_xlfn.XLOOKUP(AW$2,WatchbillMONTHLY!$A$71:$U$71,OFFSET(WatchbillMONTHLY!$A$71:$U$71,1,2)),FALSE),TRUE,FALSE)),
IF(_xlfn.XLOOKUP(AW$2,WatchbillMONTHLY!$A$88:$U$88,OFFSET(WatchbillMONTHLY!$A$88:$U$88,1,2))=IF(_xlfn.XLOOKUP($A24,INDIRECT("_"&amp;_xlfn.XLOOKUP(AW$2,WatchbillMONTHLY!$A$88:$U$88,OFFSET(WatchbillMONTHLY!$A$88:$U$88,1,2))),INDIRECT("_"&amp;_xlfn.XLOOKUP(AW$2,WatchbillMONTHLY!$A$88:$U$88,OFFSET(WatchbillMONTHLY!$A$88:$U$88,1,2))))=$A24,_xlfn.XLOOKUP(AW$2,WatchbillMONTHLY!$A$88:$U$88,OFFSET(WatchbillMONTHLY!$A$88:$U$88,1,2)),FALSE),TRUE,FALSE)),
FALSE),FALSE)</f>
        <v>0</v>
      </c>
      <c r="AX24" s="209" t="b" cm="1">
        <f t="array" aca="1" ref="AX24" ca="1">IF(AND($A24 &gt; 0, Q24 &gt; 0,AX$2&lt;MiscFormulas!$A$5+1),
_xlfn.IFNA(
_xlfn.IFNA(
_xlfn.IFNA(
_xlfn.IFNA(
_xlfn.IFNA(
_xlfn.IFNA(
IF(_xlfn.XLOOKUP(AX$2,WatchbillMONTHLY!$A$3:$U$3,OFFSET(WatchbillMONTHLY!$A$3:$U$3,1,2))=IF(_xlfn.XLOOKUP($A24,INDIRECT("_"&amp;_xlfn.XLOOKUP(AX$2,WatchbillMONTHLY!$A$3:$U$3,OFFSET(WatchbillMONTHLY!$A$3:$U$3,1,2))),INDIRECT("_"&amp;_xlfn.XLOOKUP(AX$2,WatchbillMONTHLY!$A$3:$U$3,OFFSET(WatchbillMONTHLY!$A$3:$U$3,1,2))))=$A24,_xlfn.XLOOKUP(AX$2,WatchbillMONTHLY!$A$3:$U$3,OFFSET(WatchbillMONTHLY!$A$3:$U$3,1,2)),FALSE),TRUE,FALSE),
IF(_xlfn.XLOOKUP(AX$2,WatchbillMONTHLY!$A$20:$U$20,OFFSET(WatchbillMONTHLY!$A$20:$U$20,1,2))=IF(_xlfn.XLOOKUP($A24,INDIRECT("_"&amp;_xlfn.XLOOKUP(AX$2,WatchbillMONTHLY!$A$20:$U$20,OFFSET(WatchbillMONTHLY!$A$20:$U$20,1,2))),INDIRECT("_"&amp;_xlfn.XLOOKUP(AX$2,WatchbillMONTHLY!$A$20:$U$20,OFFSET(WatchbillMONTHLY!$A$20:$U$20,1,2))))=$A24,_xlfn.XLOOKUP(AX$2,WatchbillMONTHLY!$A$20:$U$20,OFFSET(WatchbillMONTHLY!$A$20:$U$20,1,2)),FALSE),TRUE,FALSE)),
IF(_xlfn.XLOOKUP(AX$2,WatchbillMONTHLY!$A$37:$U$37,OFFSET(WatchbillMONTHLY!$A$37:$U$37,1,2))=IF(_xlfn.XLOOKUP($A24,INDIRECT("_"&amp;_xlfn.XLOOKUP(AX$2,WatchbillMONTHLY!$A$37:$U$37,OFFSET(WatchbillMONTHLY!$A$37:$U$37,1,2))),INDIRECT("_"&amp;_xlfn.XLOOKUP(AX$2,WatchbillMONTHLY!$A$37:$U$37,OFFSET(WatchbillMONTHLY!$A$37:$U$37,1,2))))=$A24,_xlfn.XLOOKUP(AX$2,WatchbillMONTHLY!$A$37:$U$37,OFFSET(WatchbillMONTHLY!$A$37:$U$37,1,2)),FALSE),TRUE,FALSE)),
IF(_xlfn.XLOOKUP(AX$2,WatchbillMONTHLY!$A$54:$U$54,OFFSET(WatchbillMONTHLY!$A$54:$U$54,1,2))=IF(_xlfn.XLOOKUP($A24,INDIRECT("_"&amp;_xlfn.XLOOKUP(AX$2,WatchbillMONTHLY!$A$54:$U$54,OFFSET(WatchbillMONTHLY!$A$54:$U$54,1,2))),INDIRECT("_"&amp;_xlfn.XLOOKUP(AX$2,WatchbillMONTHLY!$A$54:$U$54,OFFSET(WatchbillMONTHLY!$A$54:$U$54,1,2))))=$A24,_xlfn.XLOOKUP(AX$2,WatchbillMONTHLY!$A$54:$U$54,OFFSET(WatchbillMONTHLY!$A$54:$U$54,1,2)),FALSE),TRUE,FALSE)),
IF(_xlfn.XLOOKUP(AX$2,WatchbillMONTHLY!$A$71:$U$71,OFFSET(WatchbillMONTHLY!$A$71:$U$71,1,2))=IF(_xlfn.XLOOKUP($A24,INDIRECT("_"&amp;_xlfn.XLOOKUP(AX$2,WatchbillMONTHLY!$A$71:$U$71,OFFSET(WatchbillMONTHLY!$A$71:$U$71,1,2))),INDIRECT("_"&amp;_xlfn.XLOOKUP(AX$2,WatchbillMONTHLY!$A$71:$U$71,OFFSET(WatchbillMONTHLY!$A$71:$U$71,1,2))))=$A24,_xlfn.XLOOKUP(AX$2,WatchbillMONTHLY!$A$71:$U$71,OFFSET(WatchbillMONTHLY!$A$71:$U$71,1,2)),FALSE),TRUE,FALSE)),
IF(_xlfn.XLOOKUP(AX$2,WatchbillMONTHLY!$A$88:$U$88,OFFSET(WatchbillMONTHLY!$A$88:$U$88,1,2))=IF(_xlfn.XLOOKUP($A24,INDIRECT("_"&amp;_xlfn.XLOOKUP(AX$2,WatchbillMONTHLY!$A$88:$U$88,OFFSET(WatchbillMONTHLY!$A$88:$U$88,1,2))),INDIRECT("_"&amp;_xlfn.XLOOKUP(AX$2,WatchbillMONTHLY!$A$88:$U$88,OFFSET(WatchbillMONTHLY!$A$88:$U$88,1,2))))=$A24,_xlfn.XLOOKUP(AX$2,WatchbillMONTHLY!$A$88:$U$88,OFFSET(WatchbillMONTHLY!$A$88:$U$88,1,2)),FALSE),TRUE,FALSE)),
FALSE),FALSE)</f>
        <v>0</v>
      </c>
      <c r="AY24" s="209" t="b" cm="1">
        <f t="array" aca="1" ref="AY24" ca="1">IF(AND($A24 &gt; 0, R24 &gt; 0,AY$2&lt;MiscFormulas!$A$5+1),
_xlfn.IFNA(
_xlfn.IFNA(
_xlfn.IFNA(
_xlfn.IFNA(
_xlfn.IFNA(
_xlfn.IFNA(
IF(_xlfn.XLOOKUP(AY$2,WatchbillMONTHLY!$A$3:$U$3,OFFSET(WatchbillMONTHLY!$A$3:$U$3,1,2))=IF(_xlfn.XLOOKUP($A24,INDIRECT("_"&amp;_xlfn.XLOOKUP(AY$2,WatchbillMONTHLY!$A$3:$U$3,OFFSET(WatchbillMONTHLY!$A$3:$U$3,1,2))),INDIRECT("_"&amp;_xlfn.XLOOKUP(AY$2,WatchbillMONTHLY!$A$3:$U$3,OFFSET(WatchbillMONTHLY!$A$3:$U$3,1,2))))=$A24,_xlfn.XLOOKUP(AY$2,WatchbillMONTHLY!$A$3:$U$3,OFFSET(WatchbillMONTHLY!$A$3:$U$3,1,2)),FALSE),TRUE,FALSE),
IF(_xlfn.XLOOKUP(AY$2,WatchbillMONTHLY!$A$20:$U$20,OFFSET(WatchbillMONTHLY!$A$20:$U$20,1,2))=IF(_xlfn.XLOOKUP($A24,INDIRECT("_"&amp;_xlfn.XLOOKUP(AY$2,WatchbillMONTHLY!$A$20:$U$20,OFFSET(WatchbillMONTHLY!$A$20:$U$20,1,2))),INDIRECT("_"&amp;_xlfn.XLOOKUP(AY$2,WatchbillMONTHLY!$A$20:$U$20,OFFSET(WatchbillMONTHLY!$A$20:$U$20,1,2))))=$A24,_xlfn.XLOOKUP(AY$2,WatchbillMONTHLY!$A$20:$U$20,OFFSET(WatchbillMONTHLY!$A$20:$U$20,1,2)),FALSE),TRUE,FALSE)),
IF(_xlfn.XLOOKUP(AY$2,WatchbillMONTHLY!$A$37:$U$37,OFFSET(WatchbillMONTHLY!$A$37:$U$37,1,2))=IF(_xlfn.XLOOKUP($A24,INDIRECT("_"&amp;_xlfn.XLOOKUP(AY$2,WatchbillMONTHLY!$A$37:$U$37,OFFSET(WatchbillMONTHLY!$A$37:$U$37,1,2))),INDIRECT("_"&amp;_xlfn.XLOOKUP(AY$2,WatchbillMONTHLY!$A$37:$U$37,OFFSET(WatchbillMONTHLY!$A$37:$U$37,1,2))))=$A24,_xlfn.XLOOKUP(AY$2,WatchbillMONTHLY!$A$37:$U$37,OFFSET(WatchbillMONTHLY!$A$37:$U$37,1,2)),FALSE),TRUE,FALSE)),
IF(_xlfn.XLOOKUP(AY$2,WatchbillMONTHLY!$A$54:$U$54,OFFSET(WatchbillMONTHLY!$A$54:$U$54,1,2))=IF(_xlfn.XLOOKUP($A24,INDIRECT("_"&amp;_xlfn.XLOOKUP(AY$2,WatchbillMONTHLY!$A$54:$U$54,OFFSET(WatchbillMONTHLY!$A$54:$U$54,1,2))),INDIRECT("_"&amp;_xlfn.XLOOKUP(AY$2,WatchbillMONTHLY!$A$54:$U$54,OFFSET(WatchbillMONTHLY!$A$54:$U$54,1,2))))=$A24,_xlfn.XLOOKUP(AY$2,WatchbillMONTHLY!$A$54:$U$54,OFFSET(WatchbillMONTHLY!$A$54:$U$54,1,2)),FALSE),TRUE,FALSE)),
IF(_xlfn.XLOOKUP(AY$2,WatchbillMONTHLY!$A$71:$U$71,OFFSET(WatchbillMONTHLY!$A$71:$U$71,1,2))=IF(_xlfn.XLOOKUP($A24,INDIRECT("_"&amp;_xlfn.XLOOKUP(AY$2,WatchbillMONTHLY!$A$71:$U$71,OFFSET(WatchbillMONTHLY!$A$71:$U$71,1,2))),INDIRECT("_"&amp;_xlfn.XLOOKUP(AY$2,WatchbillMONTHLY!$A$71:$U$71,OFFSET(WatchbillMONTHLY!$A$71:$U$71,1,2))))=$A24,_xlfn.XLOOKUP(AY$2,WatchbillMONTHLY!$A$71:$U$71,OFFSET(WatchbillMONTHLY!$A$71:$U$71,1,2)),FALSE),TRUE,FALSE)),
IF(_xlfn.XLOOKUP(AY$2,WatchbillMONTHLY!$A$88:$U$88,OFFSET(WatchbillMONTHLY!$A$88:$U$88,1,2))=IF(_xlfn.XLOOKUP($A24,INDIRECT("_"&amp;_xlfn.XLOOKUP(AY$2,WatchbillMONTHLY!$A$88:$U$88,OFFSET(WatchbillMONTHLY!$A$88:$U$88,1,2))),INDIRECT("_"&amp;_xlfn.XLOOKUP(AY$2,WatchbillMONTHLY!$A$88:$U$88,OFFSET(WatchbillMONTHLY!$A$88:$U$88,1,2))))=$A24,_xlfn.XLOOKUP(AY$2,WatchbillMONTHLY!$A$88:$U$88,OFFSET(WatchbillMONTHLY!$A$88:$U$88,1,2)),FALSE),TRUE,FALSE)),
FALSE),FALSE)</f>
        <v>0</v>
      </c>
      <c r="AZ24" s="209" t="b" cm="1">
        <f t="array" aca="1" ref="AZ24" ca="1">IF(AND($A24 &gt; 0, S24 &gt; 0,AZ$2&lt;MiscFormulas!$A$5+1),
_xlfn.IFNA(
_xlfn.IFNA(
_xlfn.IFNA(
_xlfn.IFNA(
_xlfn.IFNA(
_xlfn.IFNA(
IF(_xlfn.XLOOKUP(AZ$2,WatchbillMONTHLY!$A$3:$U$3,OFFSET(WatchbillMONTHLY!$A$3:$U$3,1,2))=IF(_xlfn.XLOOKUP($A24,INDIRECT("_"&amp;_xlfn.XLOOKUP(AZ$2,WatchbillMONTHLY!$A$3:$U$3,OFFSET(WatchbillMONTHLY!$A$3:$U$3,1,2))),INDIRECT("_"&amp;_xlfn.XLOOKUP(AZ$2,WatchbillMONTHLY!$A$3:$U$3,OFFSET(WatchbillMONTHLY!$A$3:$U$3,1,2))))=$A24,_xlfn.XLOOKUP(AZ$2,WatchbillMONTHLY!$A$3:$U$3,OFFSET(WatchbillMONTHLY!$A$3:$U$3,1,2)),FALSE),TRUE,FALSE),
IF(_xlfn.XLOOKUP(AZ$2,WatchbillMONTHLY!$A$20:$U$20,OFFSET(WatchbillMONTHLY!$A$20:$U$20,1,2))=IF(_xlfn.XLOOKUP($A24,INDIRECT("_"&amp;_xlfn.XLOOKUP(AZ$2,WatchbillMONTHLY!$A$20:$U$20,OFFSET(WatchbillMONTHLY!$A$20:$U$20,1,2))),INDIRECT("_"&amp;_xlfn.XLOOKUP(AZ$2,WatchbillMONTHLY!$A$20:$U$20,OFFSET(WatchbillMONTHLY!$A$20:$U$20,1,2))))=$A24,_xlfn.XLOOKUP(AZ$2,WatchbillMONTHLY!$A$20:$U$20,OFFSET(WatchbillMONTHLY!$A$20:$U$20,1,2)),FALSE),TRUE,FALSE)),
IF(_xlfn.XLOOKUP(AZ$2,WatchbillMONTHLY!$A$37:$U$37,OFFSET(WatchbillMONTHLY!$A$37:$U$37,1,2))=IF(_xlfn.XLOOKUP($A24,INDIRECT("_"&amp;_xlfn.XLOOKUP(AZ$2,WatchbillMONTHLY!$A$37:$U$37,OFFSET(WatchbillMONTHLY!$A$37:$U$37,1,2))),INDIRECT("_"&amp;_xlfn.XLOOKUP(AZ$2,WatchbillMONTHLY!$A$37:$U$37,OFFSET(WatchbillMONTHLY!$A$37:$U$37,1,2))))=$A24,_xlfn.XLOOKUP(AZ$2,WatchbillMONTHLY!$A$37:$U$37,OFFSET(WatchbillMONTHLY!$A$37:$U$37,1,2)),FALSE),TRUE,FALSE)),
IF(_xlfn.XLOOKUP(AZ$2,WatchbillMONTHLY!$A$54:$U$54,OFFSET(WatchbillMONTHLY!$A$54:$U$54,1,2))=IF(_xlfn.XLOOKUP($A24,INDIRECT("_"&amp;_xlfn.XLOOKUP(AZ$2,WatchbillMONTHLY!$A$54:$U$54,OFFSET(WatchbillMONTHLY!$A$54:$U$54,1,2))),INDIRECT("_"&amp;_xlfn.XLOOKUP(AZ$2,WatchbillMONTHLY!$A$54:$U$54,OFFSET(WatchbillMONTHLY!$A$54:$U$54,1,2))))=$A24,_xlfn.XLOOKUP(AZ$2,WatchbillMONTHLY!$A$54:$U$54,OFFSET(WatchbillMONTHLY!$A$54:$U$54,1,2)),FALSE),TRUE,FALSE)),
IF(_xlfn.XLOOKUP(AZ$2,WatchbillMONTHLY!$A$71:$U$71,OFFSET(WatchbillMONTHLY!$A$71:$U$71,1,2))=IF(_xlfn.XLOOKUP($A24,INDIRECT("_"&amp;_xlfn.XLOOKUP(AZ$2,WatchbillMONTHLY!$A$71:$U$71,OFFSET(WatchbillMONTHLY!$A$71:$U$71,1,2))),INDIRECT("_"&amp;_xlfn.XLOOKUP(AZ$2,WatchbillMONTHLY!$A$71:$U$71,OFFSET(WatchbillMONTHLY!$A$71:$U$71,1,2))))=$A24,_xlfn.XLOOKUP(AZ$2,WatchbillMONTHLY!$A$71:$U$71,OFFSET(WatchbillMONTHLY!$A$71:$U$71,1,2)),FALSE),TRUE,FALSE)),
IF(_xlfn.XLOOKUP(AZ$2,WatchbillMONTHLY!$A$88:$U$88,OFFSET(WatchbillMONTHLY!$A$88:$U$88,1,2))=IF(_xlfn.XLOOKUP($A24,INDIRECT("_"&amp;_xlfn.XLOOKUP(AZ$2,WatchbillMONTHLY!$A$88:$U$88,OFFSET(WatchbillMONTHLY!$A$88:$U$88,1,2))),INDIRECT("_"&amp;_xlfn.XLOOKUP(AZ$2,WatchbillMONTHLY!$A$88:$U$88,OFFSET(WatchbillMONTHLY!$A$88:$U$88,1,2))))=$A24,_xlfn.XLOOKUP(AZ$2,WatchbillMONTHLY!$A$88:$U$88,OFFSET(WatchbillMONTHLY!$A$88:$U$88,1,2)),FALSE),TRUE,FALSE)),
FALSE),FALSE)</f>
        <v>0</v>
      </c>
      <c r="BA24" s="209" t="b" cm="1">
        <f t="array" aca="1" ref="BA24" ca="1">IF(AND($A24 &gt; 0, T24 &gt; 0,BA$2&lt;MiscFormulas!$A$5+1),
_xlfn.IFNA(
_xlfn.IFNA(
_xlfn.IFNA(
_xlfn.IFNA(
_xlfn.IFNA(
_xlfn.IFNA(
IF(_xlfn.XLOOKUP(BA$2,WatchbillMONTHLY!$A$3:$U$3,OFFSET(WatchbillMONTHLY!$A$3:$U$3,1,2))=IF(_xlfn.XLOOKUP($A24,INDIRECT("_"&amp;_xlfn.XLOOKUP(BA$2,WatchbillMONTHLY!$A$3:$U$3,OFFSET(WatchbillMONTHLY!$A$3:$U$3,1,2))),INDIRECT("_"&amp;_xlfn.XLOOKUP(BA$2,WatchbillMONTHLY!$A$3:$U$3,OFFSET(WatchbillMONTHLY!$A$3:$U$3,1,2))))=$A24,_xlfn.XLOOKUP(BA$2,WatchbillMONTHLY!$A$3:$U$3,OFFSET(WatchbillMONTHLY!$A$3:$U$3,1,2)),FALSE),TRUE,FALSE),
IF(_xlfn.XLOOKUP(BA$2,WatchbillMONTHLY!$A$20:$U$20,OFFSET(WatchbillMONTHLY!$A$20:$U$20,1,2))=IF(_xlfn.XLOOKUP($A24,INDIRECT("_"&amp;_xlfn.XLOOKUP(BA$2,WatchbillMONTHLY!$A$20:$U$20,OFFSET(WatchbillMONTHLY!$A$20:$U$20,1,2))),INDIRECT("_"&amp;_xlfn.XLOOKUP(BA$2,WatchbillMONTHLY!$A$20:$U$20,OFFSET(WatchbillMONTHLY!$A$20:$U$20,1,2))))=$A24,_xlfn.XLOOKUP(BA$2,WatchbillMONTHLY!$A$20:$U$20,OFFSET(WatchbillMONTHLY!$A$20:$U$20,1,2)),FALSE),TRUE,FALSE)),
IF(_xlfn.XLOOKUP(BA$2,WatchbillMONTHLY!$A$37:$U$37,OFFSET(WatchbillMONTHLY!$A$37:$U$37,1,2))=IF(_xlfn.XLOOKUP($A24,INDIRECT("_"&amp;_xlfn.XLOOKUP(BA$2,WatchbillMONTHLY!$A$37:$U$37,OFFSET(WatchbillMONTHLY!$A$37:$U$37,1,2))),INDIRECT("_"&amp;_xlfn.XLOOKUP(BA$2,WatchbillMONTHLY!$A$37:$U$37,OFFSET(WatchbillMONTHLY!$A$37:$U$37,1,2))))=$A24,_xlfn.XLOOKUP(BA$2,WatchbillMONTHLY!$A$37:$U$37,OFFSET(WatchbillMONTHLY!$A$37:$U$37,1,2)),FALSE),TRUE,FALSE)),
IF(_xlfn.XLOOKUP(BA$2,WatchbillMONTHLY!$A$54:$U$54,OFFSET(WatchbillMONTHLY!$A$54:$U$54,1,2))=IF(_xlfn.XLOOKUP($A24,INDIRECT("_"&amp;_xlfn.XLOOKUP(BA$2,WatchbillMONTHLY!$A$54:$U$54,OFFSET(WatchbillMONTHLY!$A$54:$U$54,1,2))),INDIRECT("_"&amp;_xlfn.XLOOKUP(BA$2,WatchbillMONTHLY!$A$54:$U$54,OFFSET(WatchbillMONTHLY!$A$54:$U$54,1,2))))=$A24,_xlfn.XLOOKUP(BA$2,WatchbillMONTHLY!$A$54:$U$54,OFFSET(WatchbillMONTHLY!$A$54:$U$54,1,2)),FALSE),TRUE,FALSE)),
IF(_xlfn.XLOOKUP(BA$2,WatchbillMONTHLY!$A$71:$U$71,OFFSET(WatchbillMONTHLY!$A$71:$U$71,1,2))=IF(_xlfn.XLOOKUP($A24,INDIRECT("_"&amp;_xlfn.XLOOKUP(BA$2,WatchbillMONTHLY!$A$71:$U$71,OFFSET(WatchbillMONTHLY!$A$71:$U$71,1,2))),INDIRECT("_"&amp;_xlfn.XLOOKUP(BA$2,WatchbillMONTHLY!$A$71:$U$71,OFFSET(WatchbillMONTHLY!$A$71:$U$71,1,2))))=$A24,_xlfn.XLOOKUP(BA$2,WatchbillMONTHLY!$A$71:$U$71,OFFSET(WatchbillMONTHLY!$A$71:$U$71,1,2)),FALSE),TRUE,FALSE)),
IF(_xlfn.XLOOKUP(BA$2,WatchbillMONTHLY!$A$88:$U$88,OFFSET(WatchbillMONTHLY!$A$88:$U$88,1,2))=IF(_xlfn.XLOOKUP($A24,INDIRECT("_"&amp;_xlfn.XLOOKUP(BA$2,WatchbillMONTHLY!$A$88:$U$88,OFFSET(WatchbillMONTHLY!$A$88:$U$88,1,2))),INDIRECT("_"&amp;_xlfn.XLOOKUP(BA$2,WatchbillMONTHLY!$A$88:$U$88,OFFSET(WatchbillMONTHLY!$A$88:$U$88,1,2))))=$A24,_xlfn.XLOOKUP(BA$2,WatchbillMONTHLY!$A$88:$U$88,OFFSET(WatchbillMONTHLY!$A$88:$U$88,1,2)),FALSE),TRUE,FALSE)),
FALSE),FALSE)</f>
        <v>0</v>
      </c>
      <c r="BB24" s="209" t="b" cm="1">
        <f t="array" aca="1" ref="BB24" ca="1">IF(AND($A24 &gt; 0, U24 &gt; 0,BB$2&lt;MiscFormulas!$A$5+1),
_xlfn.IFNA(
_xlfn.IFNA(
_xlfn.IFNA(
_xlfn.IFNA(
_xlfn.IFNA(
_xlfn.IFNA(
IF(_xlfn.XLOOKUP(BB$2,WatchbillMONTHLY!$A$3:$U$3,OFFSET(WatchbillMONTHLY!$A$3:$U$3,1,2))=IF(_xlfn.XLOOKUP($A24,INDIRECT("_"&amp;_xlfn.XLOOKUP(BB$2,WatchbillMONTHLY!$A$3:$U$3,OFFSET(WatchbillMONTHLY!$A$3:$U$3,1,2))),INDIRECT("_"&amp;_xlfn.XLOOKUP(BB$2,WatchbillMONTHLY!$A$3:$U$3,OFFSET(WatchbillMONTHLY!$A$3:$U$3,1,2))))=$A24,_xlfn.XLOOKUP(BB$2,WatchbillMONTHLY!$A$3:$U$3,OFFSET(WatchbillMONTHLY!$A$3:$U$3,1,2)),FALSE),TRUE,FALSE),
IF(_xlfn.XLOOKUP(BB$2,WatchbillMONTHLY!$A$20:$U$20,OFFSET(WatchbillMONTHLY!$A$20:$U$20,1,2))=IF(_xlfn.XLOOKUP($A24,INDIRECT("_"&amp;_xlfn.XLOOKUP(BB$2,WatchbillMONTHLY!$A$20:$U$20,OFFSET(WatchbillMONTHLY!$A$20:$U$20,1,2))),INDIRECT("_"&amp;_xlfn.XLOOKUP(BB$2,WatchbillMONTHLY!$A$20:$U$20,OFFSET(WatchbillMONTHLY!$A$20:$U$20,1,2))))=$A24,_xlfn.XLOOKUP(BB$2,WatchbillMONTHLY!$A$20:$U$20,OFFSET(WatchbillMONTHLY!$A$20:$U$20,1,2)),FALSE),TRUE,FALSE)),
IF(_xlfn.XLOOKUP(BB$2,WatchbillMONTHLY!$A$37:$U$37,OFFSET(WatchbillMONTHLY!$A$37:$U$37,1,2))=IF(_xlfn.XLOOKUP($A24,INDIRECT("_"&amp;_xlfn.XLOOKUP(BB$2,WatchbillMONTHLY!$A$37:$U$37,OFFSET(WatchbillMONTHLY!$A$37:$U$37,1,2))),INDIRECT("_"&amp;_xlfn.XLOOKUP(BB$2,WatchbillMONTHLY!$A$37:$U$37,OFFSET(WatchbillMONTHLY!$A$37:$U$37,1,2))))=$A24,_xlfn.XLOOKUP(BB$2,WatchbillMONTHLY!$A$37:$U$37,OFFSET(WatchbillMONTHLY!$A$37:$U$37,1,2)),FALSE),TRUE,FALSE)),
IF(_xlfn.XLOOKUP(BB$2,WatchbillMONTHLY!$A$54:$U$54,OFFSET(WatchbillMONTHLY!$A$54:$U$54,1,2))=IF(_xlfn.XLOOKUP($A24,INDIRECT("_"&amp;_xlfn.XLOOKUP(BB$2,WatchbillMONTHLY!$A$54:$U$54,OFFSET(WatchbillMONTHLY!$A$54:$U$54,1,2))),INDIRECT("_"&amp;_xlfn.XLOOKUP(BB$2,WatchbillMONTHLY!$A$54:$U$54,OFFSET(WatchbillMONTHLY!$A$54:$U$54,1,2))))=$A24,_xlfn.XLOOKUP(BB$2,WatchbillMONTHLY!$A$54:$U$54,OFFSET(WatchbillMONTHLY!$A$54:$U$54,1,2)),FALSE),TRUE,FALSE)),
IF(_xlfn.XLOOKUP(BB$2,WatchbillMONTHLY!$A$71:$U$71,OFFSET(WatchbillMONTHLY!$A$71:$U$71,1,2))=IF(_xlfn.XLOOKUP($A24,INDIRECT("_"&amp;_xlfn.XLOOKUP(BB$2,WatchbillMONTHLY!$A$71:$U$71,OFFSET(WatchbillMONTHLY!$A$71:$U$71,1,2))),INDIRECT("_"&amp;_xlfn.XLOOKUP(BB$2,WatchbillMONTHLY!$A$71:$U$71,OFFSET(WatchbillMONTHLY!$A$71:$U$71,1,2))))=$A24,_xlfn.XLOOKUP(BB$2,WatchbillMONTHLY!$A$71:$U$71,OFFSET(WatchbillMONTHLY!$A$71:$U$71,1,2)),FALSE),TRUE,FALSE)),
IF(_xlfn.XLOOKUP(BB$2,WatchbillMONTHLY!$A$88:$U$88,OFFSET(WatchbillMONTHLY!$A$88:$U$88,1,2))=IF(_xlfn.XLOOKUP($A24,INDIRECT("_"&amp;_xlfn.XLOOKUP(BB$2,WatchbillMONTHLY!$A$88:$U$88,OFFSET(WatchbillMONTHLY!$A$88:$U$88,1,2))),INDIRECT("_"&amp;_xlfn.XLOOKUP(BB$2,WatchbillMONTHLY!$A$88:$U$88,OFFSET(WatchbillMONTHLY!$A$88:$U$88,1,2))))=$A24,_xlfn.XLOOKUP(BB$2,WatchbillMONTHLY!$A$88:$U$88,OFFSET(WatchbillMONTHLY!$A$88:$U$88,1,2)),FALSE),TRUE,FALSE)),
FALSE),FALSE)</f>
        <v>0</v>
      </c>
      <c r="BC24" s="209" t="b" cm="1">
        <f t="array" aca="1" ref="BC24" ca="1">IF(AND($A24 &gt; 0, V24 &gt; 0,BC$2&lt;MiscFormulas!$A$5+1),
_xlfn.IFNA(
_xlfn.IFNA(
_xlfn.IFNA(
_xlfn.IFNA(
_xlfn.IFNA(
_xlfn.IFNA(
IF(_xlfn.XLOOKUP(BC$2,WatchbillMONTHLY!$A$3:$U$3,OFFSET(WatchbillMONTHLY!$A$3:$U$3,1,2))=IF(_xlfn.XLOOKUP($A24,INDIRECT("_"&amp;_xlfn.XLOOKUP(BC$2,WatchbillMONTHLY!$A$3:$U$3,OFFSET(WatchbillMONTHLY!$A$3:$U$3,1,2))),INDIRECT("_"&amp;_xlfn.XLOOKUP(BC$2,WatchbillMONTHLY!$A$3:$U$3,OFFSET(WatchbillMONTHLY!$A$3:$U$3,1,2))))=$A24,_xlfn.XLOOKUP(BC$2,WatchbillMONTHLY!$A$3:$U$3,OFFSET(WatchbillMONTHLY!$A$3:$U$3,1,2)),FALSE),TRUE,FALSE),
IF(_xlfn.XLOOKUP(BC$2,WatchbillMONTHLY!$A$20:$U$20,OFFSET(WatchbillMONTHLY!$A$20:$U$20,1,2))=IF(_xlfn.XLOOKUP($A24,INDIRECT("_"&amp;_xlfn.XLOOKUP(BC$2,WatchbillMONTHLY!$A$20:$U$20,OFFSET(WatchbillMONTHLY!$A$20:$U$20,1,2))),INDIRECT("_"&amp;_xlfn.XLOOKUP(BC$2,WatchbillMONTHLY!$A$20:$U$20,OFFSET(WatchbillMONTHLY!$A$20:$U$20,1,2))))=$A24,_xlfn.XLOOKUP(BC$2,WatchbillMONTHLY!$A$20:$U$20,OFFSET(WatchbillMONTHLY!$A$20:$U$20,1,2)),FALSE),TRUE,FALSE)),
IF(_xlfn.XLOOKUP(BC$2,WatchbillMONTHLY!$A$37:$U$37,OFFSET(WatchbillMONTHLY!$A$37:$U$37,1,2))=IF(_xlfn.XLOOKUP($A24,INDIRECT("_"&amp;_xlfn.XLOOKUP(BC$2,WatchbillMONTHLY!$A$37:$U$37,OFFSET(WatchbillMONTHLY!$A$37:$U$37,1,2))),INDIRECT("_"&amp;_xlfn.XLOOKUP(BC$2,WatchbillMONTHLY!$A$37:$U$37,OFFSET(WatchbillMONTHLY!$A$37:$U$37,1,2))))=$A24,_xlfn.XLOOKUP(BC$2,WatchbillMONTHLY!$A$37:$U$37,OFFSET(WatchbillMONTHLY!$A$37:$U$37,1,2)),FALSE),TRUE,FALSE)),
IF(_xlfn.XLOOKUP(BC$2,WatchbillMONTHLY!$A$54:$U$54,OFFSET(WatchbillMONTHLY!$A$54:$U$54,1,2))=IF(_xlfn.XLOOKUP($A24,INDIRECT("_"&amp;_xlfn.XLOOKUP(BC$2,WatchbillMONTHLY!$A$54:$U$54,OFFSET(WatchbillMONTHLY!$A$54:$U$54,1,2))),INDIRECT("_"&amp;_xlfn.XLOOKUP(BC$2,WatchbillMONTHLY!$A$54:$U$54,OFFSET(WatchbillMONTHLY!$A$54:$U$54,1,2))))=$A24,_xlfn.XLOOKUP(BC$2,WatchbillMONTHLY!$A$54:$U$54,OFFSET(WatchbillMONTHLY!$A$54:$U$54,1,2)),FALSE),TRUE,FALSE)),
IF(_xlfn.XLOOKUP(BC$2,WatchbillMONTHLY!$A$71:$U$71,OFFSET(WatchbillMONTHLY!$A$71:$U$71,1,2))=IF(_xlfn.XLOOKUP($A24,INDIRECT("_"&amp;_xlfn.XLOOKUP(BC$2,WatchbillMONTHLY!$A$71:$U$71,OFFSET(WatchbillMONTHLY!$A$71:$U$71,1,2))),INDIRECT("_"&amp;_xlfn.XLOOKUP(BC$2,WatchbillMONTHLY!$A$71:$U$71,OFFSET(WatchbillMONTHLY!$A$71:$U$71,1,2))))=$A24,_xlfn.XLOOKUP(BC$2,WatchbillMONTHLY!$A$71:$U$71,OFFSET(WatchbillMONTHLY!$A$71:$U$71,1,2)),FALSE),TRUE,FALSE)),
IF(_xlfn.XLOOKUP(BC$2,WatchbillMONTHLY!$A$88:$U$88,OFFSET(WatchbillMONTHLY!$A$88:$U$88,1,2))=IF(_xlfn.XLOOKUP($A24,INDIRECT("_"&amp;_xlfn.XLOOKUP(BC$2,WatchbillMONTHLY!$A$88:$U$88,OFFSET(WatchbillMONTHLY!$A$88:$U$88,1,2))),INDIRECT("_"&amp;_xlfn.XLOOKUP(BC$2,WatchbillMONTHLY!$A$88:$U$88,OFFSET(WatchbillMONTHLY!$A$88:$U$88,1,2))))=$A24,_xlfn.XLOOKUP(BC$2,WatchbillMONTHLY!$A$88:$U$88,OFFSET(WatchbillMONTHLY!$A$88:$U$88,1,2)),FALSE),TRUE,FALSE)),
FALSE),FALSE)</f>
        <v>0</v>
      </c>
      <c r="BD24" s="209" t="b" cm="1">
        <f t="array" aca="1" ref="BD24" ca="1">IF(AND($A24 &gt; 0, W24 &gt; 0,BD$2&lt;MiscFormulas!$A$5+1),
_xlfn.IFNA(
_xlfn.IFNA(
_xlfn.IFNA(
_xlfn.IFNA(
_xlfn.IFNA(
_xlfn.IFNA(
IF(_xlfn.XLOOKUP(BD$2,WatchbillMONTHLY!$A$3:$U$3,OFFSET(WatchbillMONTHLY!$A$3:$U$3,1,2))=IF(_xlfn.XLOOKUP($A24,INDIRECT("_"&amp;_xlfn.XLOOKUP(BD$2,WatchbillMONTHLY!$A$3:$U$3,OFFSET(WatchbillMONTHLY!$A$3:$U$3,1,2))),INDIRECT("_"&amp;_xlfn.XLOOKUP(BD$2,WatchbillMONTHLY!$A$3:$U$3,OFFSET(WatchbillMONTHLY!$A$3:$U$3,1,2))))=$A24,_xlfn.XLOOKUP(BD$2,WatchbillMONTHLY!$A$3:$U$3,OFFSET(WatchbillMONTHLY!$A$3:$U$3,1,2)),FALSE),TRUE,FALSE),
IF(_xlfn.XLOOKUP(BD$2,WatchbillMONTHLY!$A$20:$U$20,OFFSET(WatchbillMONTHLY!$A$20:$U$20,1,2))=IF(_xlfn.XLOOKUP($A24,INDIRECT("_"&amp;_xlfn.XLOOKUP(BD$2,WatchbillMONTHLY!$A$20:$U$20,OFFSET(WatchbillMONTHLY!$A$20:$U$20,1,2))),INDIRECT("_"&amp;_xlfn.XLOOKUP(BD$2,WatchbillMONTHLY!$A$20:$U$20,OFFSET(WatchbillMONTHLY!$A$20:$U$20,1,2))))=$A24,_xlfn.XLOOKUP(BD$2,WatchbillMONTHLY!$A$20:$U$20,OFFSET(WatchbillMONTHLY!$A$20:$U$20,1,2)),FALSE),TRUE,FALSE)),
IF(_xlfn.XLOOKUP(BD$2,WatchbillMONTHLY!$A$37:$U$37,OFFSET(WatchbillMONTHLY!$A$37:$U$37,1,2))=IF(_xlfn.XLOOKUP($A24,INDIRECT("_"&amp;_xlfn.XLOOKUP(BD$2,WatchbillMONTHLY!$A$37:$U$37,OFFSET(WatchbillMONTHLY!$A$37:$U$37,1,2))),INDIRECT("_"&amp;_xlfn.XLOOKUP(BD$2,WatchbillMONTHLY!$A$37:$U$37,OFFSET(WatchbillMONTHLY!$A$37:$U$37,1,2))))=$A24,_xlfn.XLOOKUP(BD$2,WatchbillMONTHLY!$A$37:$U$37,OFFSET(WatchbillMONTHLY!$A$37:$U$37,1,2)),FALSE),TRUE,FALSE)),
IF(_xlfn.XLOOKUP(BD$2,WatchbillMONTHLY!$A$54:$U$54,OFFSET(WatchbillMONTHLY!$A$54:$U$54,1,2))=IF(_xlfn.XLOOKUP($A24,INDIRECT("_"&amp;_xlfn.XLOOKUP(BD$2,WatchbillMONTHLY!$A$54:$U$54,OFFSET(WatchbillMONTHLY!$A$54:$U$54,1,2))),INDIRECT("_"&amp;_xlfn.XLOOKUP(BD$2,WatchbillMONTHLY!$A$54:$U$54,OFFSET(WatchbillMONTHLY!$A$54:$U$54,1,2))))=$A24,_xlfn.XLOOKUP(BD$2,WatchbillMONTHLY!$A$54:$U$54,OFFSET(WatchbillMONTHLY!$A$54:$U$54,1,2)),FALSE),TRUE,FALSE)),
IF(_xlfn.XLOOKUP(BD$2,WatchbillMONTHLY!$A$71:$U$71,OFFSET(WatchbillMONTHLY!$A$71:$U$71,1,2))=IF(_xlfn.XLOOKUP($A24,INDIRECT("_"&amp;_xlfn.XLOOKUP(BD$2,WatchbillMONTHLY!$A$71:$U$71,OFFSET(WatchbillMONTHLY!$A$71:$U$71,1,2))),INDIRECT("_"&amp;_xlfn.XLOOKUP(BD$2,WatchbillMONTHLY!$A$71:$U$71,OFFSET(WatchbillMONTHLY!$A$71:$U$71,1,2))))=$A24,_xlfn.XLOOKUP(BD$2,WatchbillMONTHLY!$A$71:$U$71,OFFSET(WatchbillMONTHLY!$A$71:$U$71,1,2)),FALSE),TRUE,FALSE)),
IF(_xlfn.XLOOKUP(BD$2,WatchbillMONTHLY!$A$88:$U$88,OFFSET(WatchbillMONTHLY!$A$88:$U$88,1,2))=IF(_xlfn.XLOOKUP($A24,INDIRECT("_"&amp;_xlfn.XLOOKUP(BD$2,WatchbillMONTHLY!$A$88:$U$88,OFFSET(WatchbillMONTHLY!$A$88:$U$88,1,2))),INDIRECT("_"&amp;_xlfn.XLOOKUP(BD$2,WatchbillMONTHLY!$A$88:$U$88,OFFSET(WatchbillMONTHLY!$A$88:$U$88,1,2))))=$A24,_xlfn.XLOOKUP(BD$2,WatchbillMONTHLY!$A$88:$U$88,OFFSET(WatchbillMONTHLY!$A$88:$U$88,1,2)),FALSE),TRUE,FALSE)),
FALSE),FALSE)</f>
        <v>0</v>
      </c>
      <c r="BE24" s="209" t="b" cm="1">
        <f t="array" aca="1" ref="BE24" ca="1">IF(AND($A24 &gt; 0, X24 &gt; 0,BE$2&lt;MiscFormulas!$A$5+1),
_xlfn.IFNA(
_xlfn.IFNA(
_xlfn.IFNA(
_xlfn.IFNA(
_xlfn.IFNA(
_xlfn.IFNA(
IF(_xlfn.XLOOKUP(BE$2,WatchbillMONTHLY!$A$3:$U$3,OFFSET(WatchbillMONTHLY!$A$3:$U$3,1,2))=IF(_xlfn.XLOOKUP($A24,INDIRECT("_"&amp;_xlfn.XLOOKUP(BE$2,WatchbillMONTHLY!$A$3:$U$3,OFFSET(WatchbillMONTHLY!$A$3:$U$3,1,2))),INDIRECT("_"&amp;_xlfn.XLOOKUP(BE$2,WatchbillMONTHLY!$A$3:$U$3,OFFSET(WatchbillMONTHLY!$A$3:$U$3,1,2))))=$A24,_xlfn.XLOOKUP(BE$2,WatchbillMONTHLY!$A$3:$U$3,OFFSET(WatchbillMONTHLY!$A$3:$U$3,1,2)),FALSE),TRUE,FALSE),
IF(_xlfn.XLOOKUP(BE$2,WatchbillMONTHLY!$A$20:$U$20,OFFSET(WatchbillMONTHLY!$A$20:$U$20,1,2))=IF(_xlfn.XLOOKUP($A24,INDIRECT("_"&amp;_xlfn.XLOOKUP(BE$2,WatchbillMONTHLY!$A$20:$U$20,OFFSET(WatchbillMONTHLY!$A$20:$U$20,1,2))),INDIRECT("_"&amp;_xlfn.XLOOKUP(BE$2,WatchbillMONTHLY!$A$20:$U$20,OFFSET(WatchbillMONTHLY!$A$20:$U$20,1,2))))=$A24,_xlfn.XLOOKUP(BE$2,WatchbillMONTHLY!$A$20:$U$20,OFFSET(WatchbillMONTHLY!$A$20:$U$20,1,2)),FALSE),TRUE,FALSE)),
IF(_xlfn.XLOOKUP(BE$2,WatchbillMONTHLY!$A$37:$U$37,OFFSET(WatchbillMONTHLY!$A$37:$U$37,1,2))=IF(_xlfn.XLOOKUP($A24,INDIRECT("_"&amp;_xlfn.XLOOKUP(BE$2,WatchbillMONTHLY!$A$37:$U$37,OFFSET(WatchbillMONTHLY!$A$37:$U$37,1,2))),INDIRECT("_"&amp;_xlfn.XLOOKUP(BE$2,WatchbillMONTHLY!$A$37:$U$37,OFFSET(WatchbillMONTHLY!$A$37:$U$37,1,2))))=$A24,_xlfn.XLOOKUP(BE$2,WatchbillMONTHLY!$A$37:$U$37,OFFSET(WatchbillMONTHLY!$A$37:$U$37,1,2)),FALSE),TRUE,FALSE)),
IF(_xlfn.XLOOKUP(BE$2,WatchbillMONTHLY!$A$54:$U$54,OFFSET(WatchbillMONTHLY!$A$54:$U$54,1,2))=IF(_xlfn.XLOOKUP($A24,INDIRECT("_"&amp;_xlfn.XLOOKUP(BE$2,WatchbillMONTHLY!$A$54:$U$54,OFFSET(WatchbillMONTHLY!$A$54:$U$54,1,2))),INDIRECT("_"&amp;_xlfn.XLOOKUP(BE$2,WatchbillMONTHLY!$A$54:$U$54,OFFSET(WatchbillMONTHLY!$A$54:$U$54,1,2))))=$A24,_xlfn.XLOOKUP(BE$2,WatchbillMONTHLY!$A$54:$U$54,OFFSET(WatchbillMONTHLY!$A$54:$U$54,1,2)),FALSE),TRUE,FALSE)),
IF(_xlfn.XLOOKUP(BE$2,WatchbillMONTHLY!$A$71:$U$71,OFFSET(WatchbillMONTHLY!$A$71:$U$71,1,2))=IF(_xlfn.XLOOKUP($A24,INDIRECT("_"&amp;_xlfn.XLOOKUP(BE$2,WatchbillMONTHLY!$A$71:$U$71,OFFSET(WatchbillMONTHLY!$A$71:$U$71,1,2))),INDIRECT("_"&amp;_xlfn.XLOOKUP(BE$2,WatchbillMONTHLY!$A$71:$U$71,OFFSET(WatchbillMONTHLY!$A$71:$U$71,1,2))))=$A24,_xlfn.XLOOKUP(BE$2,WatchbillMONTHLY!$A$71:$U$71,OFFSET(WatchbillMONTHLY!$A$71:$U$71,1,2)),FALSE),TRUE,FALSE)),
IF(_xlfn.XLOOKUP(BE$2,WatchbillMONTHLY!$A$88:$U$88,OFFSET(WatchbillMONTHLY!$A$88:$U$88,1,2))=IF(_xlfn.XLOOKUP($A24,INDIRECT("_"&amp;_xlfn.XLOOKUP(BE$2,WatchbillMONTHLY!$A$88:$U$88,OFFSET(WatchbillMONTHLY!$A$88:$U$88,1,2))),INDIRECT("_"&amp;_xlfn.XLOOKUP(BE$2,WatchbillMONTHLY!$A$88:$U$88,OFFSET(WatchbillMONTHLY!$A$88:$U$88,1,2))))=$A24,_xlfn.XLOOKUP(BE$2,WatchbillMONTHLY!$A$88:$U$88,OFFSET(WatchbillMONTHLY!$A$88:$U$88,1,2)),FALSE),TRUE,FALSE)),
FALSE),FALSE)</f>
        <v>0</v>
      </c>
      <c r="BF24" s="209" t="b" cm="1">
        <f t="array" aca="1" ref="BF24" ca="1">IF(AND($A24 &gt; 0, Y24 &gt; 0,BF$2&lt;MiscFormulas!$A$5+1),
_xlfn.IFNA(
_xlfn.IFNA(
_xlfn.IFNA(
_xlfn.IFNA(
_xlfn.IFNA(
_xlfn.IFNA(
IF(_xlfn.XLOOKUP(BF$2,WatchbillMONTHLY!$A$3:$U$3,OFFSET(WatchbillMONTHLY!$A$3:$U$3,1,2))=IF(_xlfn.XLOOKUP($A24,INDIRECT("_"&amp;_xlfn.XLOOKUP(BF$2,WatchbillMONTHLY!$A$3:$U$3,OFFSET(WatchbillMONTHLY!$A$3:$U$3,1,2))),INDIRECT("_"&amp;_xlfn.XLOOKUP(BF$2,WatchbillMONTHLY!$A$3:$U$3,OFFSET(WatchbillMONTHLY!$A$3:$U$3,1,2))))=$A24,_xlfn.XLOOKUP(BF$2,WatchbillMONTHLY!$A$3:$U$3,OFFSET(WatchbillMONTHLY!$A$3:$U$3,1,2)),FALSE),TRUE,FALSE),
IF(_xlfn.XLOOKUP(BF$2,WatchbillMONTHLY!$A$20:$U$20,OFFSET(WatchbillMONTHLY!$A$20:$U$20,1,2))=IF(_xlfn.XLOOKUP($A24,INDIRECT("_"&amp;_xlfn.XLOOKUP(BF$2,WatchbillMONTHLY!$A$20:$U$20,OFFSET(WatchbillMONTHLY!$A$20:$U$20,1,2))),INDIRECT("_"&amp;_xlfn.XLOOKUP(BF$2,WatchbillMONTHLY!$A$20:$U$20,OFFSET(WatchbillMONTHLY!$A$20:$U$20,1,2))))=$A24,_xlfn.XLOOKUP(BF$2,WatchbillMONTHLY!$A$20:$U$20,OFFSET(WatchbillMONTHLY!$A$20:$U$20,1,2)),FALSE),TRUE,FALSE)),
IF(_xlfn.XLOOKUP(BF$2,WatchbillMONTHLY!$A$37:$U$37,OFFSET(WatchbillMONTHLY!$A$37:$U$37,1,2))=IF(_xlfn.XLOOKUP($A24,INDIRECT("_"&amp;_xlfn.XLOOKUP(BF$2,WatchbillMONTHLY!$A$37:$U$37,OFFSET(WatchbillMONTHLY!$A$37:$U$37,1,2))),INDIRECT("_"&amp;_xlfn.XLOOKUP(BF$2,WatchbillMONTHLY!$A$37:$U$37,OFFSET(WatchbillMONTHLY!$A$37:$U$37,1,2))))=$A24,_xlfn.XLOOKUP(BF$2,WatchbillMONTHLY!$A$37:$U$37,OFFSET(WatchbillMONTHLY!$A$37:$U$37,1,2)),FALSE),TRUE,FALSE)),
IF(_xlfn.XLOOKUP(BF$2,WatchbillMONTHLY!$A$54:$U$54,OFFSET(WatchbillMONTHLY!$A$54:$U$54,1,2))=IF(_xlfn.XLOOKUP($A24,INDIRECT("_"&amp;_xlfn.XLOOKUP(BF$2,WatchbillMONTHLY!$A$54:$U$54,OFFSET(WatchbillMONTHLY!$A$54:$U$54,1,2))),INDIRECT("_"&amp;_xlfn.XLOOKUP(BF$2,WatchbillMONTHLY!$A$54:$U$54,OFFSET(WatchbillMONTHLY!$A$54:$U$54,1,2))))=$A24,_xlfn.XLOOKUP(BF$2,WatchbillMONTHLY!$A$54:$U$54,OFFSET(WatchbillMONTHLY!$A$54:$U$54,1,2)),FALSE),TRUE,FALSE)),
IF(_xlfn.XLOOKUP(BF$2,WatchbillMONTHLY!$A$71:$U$71,OFFSET(WatchbillMONTHLY!$A$71:$U$71,1,2))=IF(_xlfn.XLOOKUP($A24,INDIRECT("_"&amp;_xlfn.XLOOKUP(BF$2,WatchbillMONTHLY!$A$71:$U$71,OFFSET(WatchbillMONTHLY!$A$71:$U$71,1,2))),INDIRECT("_"&amp;_xlfn.XLOOKUP(BF$2,WatchbillMONTHLY!$A$71:$U$71,OFFSET(WatchbillMONTHLY!$A$71:$U$71,1,2))))=$A24,_xlfn.XLOOKUP(BF$2,WatchbillMONTHLY!$A$71:$U$71,OFFSET(WatchbillMONTHLY!$A$71:$U$71,1,2)),FALSE),TRUE,FALSE)),
IF(_xlfn.XLOOKUP(BF$2,WatchbillMONTHLY!$A$88:$U$88,OFFSET(WatchbillMONTHLY!$A$88:$U$88,1,2))=IF(_xlfn.XLOOKUP($A24,INDIRECT("_"&amp;_xlfn.XLOOKUP(BF$2,WatchbillMONTHLY!$A$88:$U$88,OFFSET(WatchbillMONTHLY!$A$88:$U$88,1,2))),INDIRECT("_"&amp;_xlfn.XLOOKUP(BF$2,WatchbillMONTHLY!$A$88:$U$88,OFFSET(WatchbillMONTHLY!$A$88:$U$88,1,2))))=$A24,_xlfn.XLOOKUP(BF$2,WatchbillMONTHLY!$A$88:$U$88,OFFSET(WatchbillMONTHLY!$A$88:$U$88,1,2)),FALSE),TRUE,FALSE)),
FALSE),FALSE)</f>
        <v>0</v>
      </c>
      <c r="BG24" s="209" t="b" cm="1">
        <f t="array" aca="1" ref="BG24" ca="1">IF(AND($A24 &gt; 0, Z24 &gt; 0,BG$2&lt;MiscFormulas!$A$5+1),
_xlfn.IFNA(
_xlfn.IFNA(
_xlfn.IFNA(
_xlfn.IFNA(
_xlfn.IFNA(
_xlfn.IFNA(
IF(_xlfn.XLOOKUP(BG$2,WatchbillMONTHLY!$A$3:$U$3,OFFSET(WatchbillMONTHLY!$A$3:$U$3,1,2))=IF(_xlfn.XLOOKUP($A24,INDIRECT("_"&amp;_xlfn.XLOOKUP(BG$2,WatchbillMONTHLY!$A$3:$U$3,OFFSET(WatchbillMONTHLY!$A$3:$U$3,1,2))),INDIRECT("_"&amp;_xlfn.XLOOKUP(BG$2,WatchbillMONTHLY!$A$3:$U$3,OFFSET(WatchbillMONTHLY!$A$3:$U$3,1,2))))=$A24,_xlfn.XLOOKUP(BG$2,WatchbillMONTHLY!$A$3:$U$3,OFFSET(WatchbillMONTHLY!$A$3:$U$3,1,2)),FALSE),TRUE,FALSE),
IF(_xlfn.XLOOKUP(BG$2,WatchbillMONTHLY!$A$20:$U$20,OFFSET(WatchbillMONTHLY!$A$20:$U$20,1,2))=IF(_xlfn.XLOOKUP($A24,INDIRECT("_"&amp;_xlfn.XLOOKUP(BG$2,WatchbillMONTHLY!$A$20:$U$20,OFFSET(WatchbillMONTHLY!$A$20:$U$20,1,2))),INDIRECT("_"&amp;_xlfn.XLOOKUP(BG$2,WatchbillMONTHLY!$A$20:$U$20,OFFSET(WatchbillMONTHLY!$A$20:$U$20,1,2))))=$A24,_xlfn.XLOOKUP(BG$2,WatchbillMONTHLY!$A$20:$U$20,OFFSET(WatchbillMONTHLY!$A$20:$U$20,1,2)),FALSE),TRUE,FALSE)),
IF(_xlfn.XLOOKUP(BG$2,WatchbillMONTHLY!$A$37:$U$37,OFFSET(WatchbillMONTHLY!$A$37:$U$37,1,2))=IF(_xlfn.XLOOKUP($A24,INDIRECT("_"&amp;_xlfn.XLOOKUP(BG$2,WatchbillMONTHLY!$A$37:$U$37,OFFSET(WatchbillMONTHLY!$A$37:$U$37,1,2))),INDIRECT("_"&amp;_xlfn.XLOOKUP(BG$2,WatchbillMONTHLY!$A$37:$U$37,OFFSET(WatchbillMONTHLY!$A$37:$U$37,1,2))))=$A24,_xlfn.XLOOKUP(BG$2,WatchbillMONTHLY!$A$37:$U$37,OFFSET(WatchbillMONTHLY!$A$37:$U$37,1,2)),FALSE),TRUE,FALSE)),
IF(_xlfn.XLOOKUP(BG$2,WatchbillMONTHLY!$A$54:$U$54,OFFSET(WatchbillMONTHLY!$A$54:$U$54,1,2))=IF(_xlfn.XLOOKUP($A24,INDIRECT("_"&amp;_xlfn.XLOOKUP(BG$2,WatchbillMONTHLY!$A$54:$U$54,OFFSET(WatchbillMONTHLY!$A$54:$U$54,1,2))),INDIRECT("_"&amp;_xlfn.XLOOKUP(BG$2,WatchbillMONTHLY!$A$54:$U$54,OFFSET(WatchbillMONTHLY!$A$54:$U$54,1,2))))=$A24,_xlfn.XLOOKUP(BG$2,WatchbillMONTHLY!$A$54:$U$54,OFFSET(WatchbillMONTHLY!$A$54:$U$54,1,2)),FALSE),TRUE,FALSE)),
IF(_xlfn.XLOOKUP(BG$2,WatchbillMONTHLY!$A$71:$U$71,OFFSET(WatchbillMONTHLY!$A$71:$U$71,1,2))=IF(_xlfn.XLOOKUP($A24,INDIRECT("_"&amp;_xlfn.XLOOKUP(BG$2,WatchbillMONTHLY!$A$71:$U$71,OFFSET(WatchbillMONTHLY!$A$71:$U$71,1,2))),INDIRECT("_"&amp;_xlfn.XLOOKUP(BG$2,WatchbillMONTHLY!$A$71:$U$71,OFFSET(WatchbillMONTHLY!$A$71:$U$71,1,2))))=$A24,_xlfn.XLOOKUP(BG$2,WatchbillMONTHLY!$A$71:$U$71,OFFSET(WatchbillMONTHLY!$A$71:$U$71,1,2)),FALSE),TRUE,FALSE)),
IF(_xlfn.XLOOKUP(BG$2,WatchbillMONTHLY!$A$88:$U$88,OFFSET(WatchbillMONTHLY!$A$88:$U$88,1,2))=IF(_xlfn.XLOOKUP($A24,INDIRECT("_"&amp;_xlfn.XLOOKUP(BG$2,WatchbillMONTHLY!$A$88:$U$88,OFFSET(WatchbillMONTHLY!$A$88:$U$88,1,2))),INDIRECT("_"&amp;_xlfn.XLOOKUP(BG$2,WatchbillMONTHLY!$A$88:$U$88,OFFSET(WatchbillMONTHLY!$A$88:$U$88,1,2))))=$A24,_xlfn.XLOOKUP(BG$2,WatchbillMONTHLY!$A$88:$U$88,OFFSET(WatchbillMONTHLY!$A$88:$U$88,1,2)),FALSE),TRUE,FALSE)),
FALSE),FALSE)</f>
        <v>0</v>
      </c>
      <c r="BH24" s="209" t="b" cm="1">
        <f t="array" aca="1" ref="BH24" ca="1">IF(AND($A24 &gt; 0, AA24 &gt; 0,BH$2&lt;MiscFormulas!$A$5+1),
_xlfn.IFNA(
_xlfn.IFNA(
_xlfn.IFNA(
_xlfn.IFNA(
_xlfn.IFNA(
_xlfn.IFNA(
IF(_xlfn.XLOOKUP(BH$2,WatchbillMONTHLY!$A$3:$U$3,OFFSET(WatchbillMONTHLY!$A$3:$U$3,1,2))=IF(_xlfn.XLOOKUP($A24,INDIRECT("_"&amp;_xlfn.XLOOKUP(BH$2,WatchbillMONTHLY!$A$3:$U$3,OFFSET(WatchbillMONTHLY!$A$3:$U$3,1,2))),INDIRECT("_"&amp;_xlfn.XLOOKUP(BH$2,WatchbillMONTHLY!$A$3:$U$3,OFFSET(WatchbillMONTHLY!$A$3:$U$3,1,2))))=$A24,_xlfn.XLOOKUP(BH$2,WatchbillMONTHLY!$A$3:$U$3,OFFSET(WatchbillMONTHLY!$A$3:$U$3,1,2)),FALSE),TRUE,FALSE),
IF(_xlfn.XLOOKUP(BH$2,WatchbillMONTHLY!$A$20:$U$20,OFFSET(WatchbillMONTHLY!$A$20:$U$20,1,2))=IF(_xlfn.XLOOKUP($A24,INDIRECT("_"&amp;_xlfn.XLOOKUP(BH$2,WatchbillMONTHLY!$A$20:$U$20,OFFSET(WatchbillMONTHLY!$A$20:$U$20,1,2))),INDIRECT("_"&amp;_xlfn.XLOOKUP(BH$2,WatchbillMONTHLY!$A$20:$U$20,OFFSET(WatchbillMONTHLY!$A$20:$U$20,1,2))))=$A24,_xlfn.XLOOKUP(BH$2,WatchbillMONTHLY!$A$20:$U$20,OFFSET(WatchbillMONTHLY!$A$20:$U$20,1,2)),FALSE),TRUE,FALSE)),
IF(_xlfn.XLOOKUP(BH$2,WatchbillMONTHLY!$A$37:$U$37,OFFSET(WatchbillMONTHLY!$A$37:$U$37,1,2))=IF(_xlfn.XLOOKUP($A24,INDIRECT("_"&amp;_xlfn.XLOOKUP(BH$2,WatchbillMONTHLY!$A$37:$U$37,OFFSET(WatchbillMONTHLY!$A$37:$U$37,1,2))),INDIRECT("_"&amp;_xlfn.XLOOKUP(BH$2,WatchbillMONTHLY!$A$37:$U$37,OFFSET(WatchbillMONTHLY!$A$37:$U$37,1,2))))=$A24,_xlfn.XLOOKUP(BH$2,WatchbillMONTHLY!$A$37:$U$37,OFFSET(WatchbillMONTHLY!$A$37:$U$37,1,2)),FALSE),TRUE,FALSE)),
IF(_xlfn.XLOOKUP(BH$2,WatchbillMONTHLY!$A$54:$U$54,OFFSET(WatchbillMONTHLY!$A$54:$U$54,1,2))=IF(_xlfn.XLOOKUP($A24,INDIRECT("_"&amp;_xlfn.XLOOKUP(BH$2,WatchbillMONTHLY!$A$54:$U$54,OFFSET(WatchbillMONTHLY!$A$54:$U$54,1,2))),INDIRECT("_"&amp;_xlfn.XLOOKUP(BH$2,WatchbillMONTHLY!$A$54:$U$54,OFFSET(WatchbillMONTHLY!$A$54:$U$54,1,2))))=$A24,_xlfn.XLOOKUP(BH$2,WatchbillMONTHLY!$A$54:$U$54,OFFSET(WatchbillMONTHLY!$A$54:$U$54,1,2)),FALSE),TRUE,FALSE)),
IF(_xlfn.XLOOKUP(BH$2,WatchbillMONTHLY!$A$71:$U$71,OFFSET(WatchbillMONTHLY!$A$71:$U$71,1,2))=IF(_xlfn.XLOOKUP($A24,INDIRECT("_"&amp;_xlfn.XLOOKUP(BH$2,WatchbillMONTHLY!$A$71:$U$71,OFFSET(WatchbillMONTHLY!$A$71:$U$71,1,2))),INDIRECT("_"&amp;_xlfn.XLOOKUP(BH$2,WatchbillMONTHLY!$A$71:$U$71,OFFSET(WatchbillMONTHLY!$A$71:$U$71,1,2))))=$A24,_xlfn.XLOOKUP(BH$2,WatchbillMONTHLY!$A$71:$U$71,OFFSET(WatchbillMONTHLY!$A$71:$U$71,1,2)),FALSE),TRUE,FALSE)),
IF(_xlfn.XLOOKUP(BH$2,WatchbillMONTHLY!$A$88:$U$88,OFFSET(WatchbillMONTHLY!$A$88:$U$88,1,2))=IF(_xlfn.XLOOKUP($A24,INDIRECT("_"&amp;_xlfn.XLOOKUP(BH$2,WatchbillMONTHLY!$A$88:$U$88,OFFSET(WatchbillMONTHLY!$A$88:$U$88,1,2))),INDIRECT("_"&amp;_xlfn.XLOOKUP(BH$2,WatchbillMONTHLY!$A$88:$U$88,OFFSET(WatchbillMONTHLY!$A$88:$U$88,1,2))))=$A24,_xlfn.XLOOKUP(BH$2,WatchbillMONTHLY!$A$88:$U$88,OFFSET(WatchbillMONTHLY!$A$88:$U$88,1,2)),FALSE),TRUE,FALSE)),
FALSE),FALSE)</f>
        <v>0</v>
      </c>
      <c r="BI24" s="209" t="b" cm="1">
        <f t="array" aca="1" ref="BI24" ca="1">IF(AND($A24 &gt; 0, AB24 &gt; 0,BI$2&lt;MiscFormulas!$A$5+1),
_xlfn.IFNA(
_xlfn.IFNA(
_xlfn.IFNA(
_xlfn.IFNA(
_xlfn.IFNA(
_xlfn.IFNA(
IF(_xlfn.XLOOKUP(BI$2,WatchbillMONTHLY!$A$3:$U$3,OFFSET(WatchbillMONTHLY!$A$3:$U$3,1,2))=IF(_xlfn.XLOOKUP($A24,INDIRECT("_"&amp;_xlfn.XLOOKUP(BI$2,WatchbillMONTHLY!$A$3:$U$3,OFFSET(WatchbillMONTHLY!$A$3:$U$3,1,2))),INDIRECT("_"&amp;_xlfn.XLOOKUP(BI$2,WatchbillMONTHLY!$A$3:$U$3,OFFSET(WatchbillMONTHLY!$A$3:$U$3,1,2))))=$A24,_xlfn.XLOOKUP(BI$2,WatchbillMONTHLY!$A$3:$U$3,OFFSET(WatchbillMONTHLY!$A$3:$U$3,1,2)),FALSE),TRUE,FALSE),
IF(_xlfn.XLOOKUP(BI$2,WatchbillMONTHLY!$A$20:$U$20,OFFSET(WatchbillMONTHLY!$A$20:$U$20,1,2))=IF(_xlfn.XLOOKUP($A24,INDIRECT("_"&amp;_xlfn.XLOOKUP(BI$2,WatchbillMONTHLY!$A$20:$U$20,OFFSET(WatchbillMONTHLY!$A$20:$U$20,1,2))),INDIRECT("_"&amp;_xlfn.XLOOKUP(BI$2,WatchbillMONTHLY!$A$20:$U$20,OFFSET(WatchbillMONTHLY!$A$20:$U$20,1,2))))=$A24,_xlfn.XLOOKUP(BI$2,WatchbillMONTHLY!$A$20:$U$20,OFFSET(WatchbillMONTHLY!$A$20:$U$20,1,2)),FALSE),TRUE,FALSE)),
IF(_xlfn.XLOOKUP(BI$2,WatchbillMONTHLY!$A$37:$U$37,OFFSET(WatchbillMONTHLY!$A$37:$U$37,1,2))=IF(_xlfn.XLOOKUP($A24,INDIRECT("_"&amp;_xlfn.XLOOKUP(BI$2,WatchbillMONTHLY!$A$37:$U$37,OFFSET(WatchbillMONTHLY!$A$37:$U$37,1,2))),INDIRECT("_"&amp;_xlfn.XLOOKUP(BI$2,WatchbillMONTHLY!$A$37:$U$37,OFFSET(WatchbillMONTHLY!$A$37:$U$37,1,2))))=$A24,_xlfn.XLOOKUP(BI$2,WatchbillMONTHLY!$A$37:$U$37,OFFSET(WatchbillMONTHLY!$A$37:$U$37,1,2)),FALSE),TRUE,FALSE)),
IF(_xlfn.XLOOKUP(BI$2,WatchbillMONTHLY!$A$54:$U$54,OFFSET(WatchbillMONTHLY!$A$54:$U$54,1,2))=IF(_xlfn.XLOOKUP($A24,INDIRECT("_"&amp;_xlfn.XLOOKUP(BI$2,WatchbillMONTHLY!$A$54:$U$54,OFFSET(WatchbillMONTHLY!$A$54:$U$54,1,2))),INDIRECT("_"&amp;_xlfn.XLOOKUP(BI$2,WatchbillMONTHLY!$A$54:$U$54,OFFSET(WatchbillMONTHLY!$A$54:$U$54,1,2))))=$A24,_xlfn.XLOOKUP(BI$2,WatchbillMONTHLY!$A$54:$U$54,OFFSET(WatchbillMONTHLY!$A$54:$U$54,1,2)),FALSE),TRUE,FALSE)),
IF(_xlfn.XLOOKUP(BI$2,WatchbillMONTHLY!$A$71:$U$71,OFFSET(WatchbillMONTHLY!$A$71:$U$71,1,2))=IF(_xlfn.XLOOKUP($A24,INDIRECT("_"&amp;_xlfn.XLOOKUP(BI$2,WatchbillMONTHLY!$A$71:$U$71,OFFSET(WatchbillMONTHLY!$A$71:$U$71,1,2))),INDIRECT("_"&amp;_xlfn.XLOOKUP(BI$2,WatchbillMONTHLY!$A$71:$U$71,OFFSET(WatchbillMONTHLY!$A$71:$U$71,1,2))))=$A24,_xlfn.XLOOKUP(BI$2,WatchbillMONTHLY!$A$71:$U$71,OFFSET(WatchbillMONTHLY!$A$71:$U$71,1,2)),FALSE),TRUE,FALSE)),
IF(_xlfn.XLOOKUP(BI$2,WatchbillMONTHLY!$A$88:$U$88,OFFSET(WatchbillMONTHLY!$A$88:$U$88,1,2))=IF(_xlfn.XLOOKUP($A24,INDIRECT("_"&amp;_xlfn.XLOOKUP(BI$2,WatchbillMONTHLY!$A$88:$U$88,OFFSET(WatchbillMONTHLY!$A$88:$U$88,1,2))),INDIRECT("_"&amp;_xlfn.XLOOKUP(BI$2,WatchbillMONTHLY!$A$88:$U$88,OFFSET(WatchbillMONTHLY!$A$88:$U$88,1,2))))=$A24,_xlfn.XLOOKUP(BI$2,WatchbillMONTHLY!$A$88:$U$88,OFFSET(WatchbillMONTHLY!$A$88:$U$88,1,2)),FALSE),TRUE,FALSE)),
FALSE),FALSE)</f>
        <v>0</v>
      </c>
      <c r="BJ24" s="209" t="b" cm="1">
        <f t="array" aca="1" ref="BJ24" ca="1">IF(AND($A24 &gt; 0, AC24 &gt; 0,BJ$2&lt;MiscFormulas!$A$5+1),
_xlfn.IFNA(
_xlfn.IFNA(
_xlfn.IFNA(
_xlfn.IFNA(
_xlfn.IFNA(
_xlfn.IFNA(
IF(_xlfn.XLOOKUP(BJ$2,WatchbillMONTHLY!$A$3:$U$3,OFFSET(WatchbillMONTHLY!$A$3:$U$3,1,2))=IF(_xlfn.XLOOKUP($A24,INDIRECT("_"&amp;_xlfn.XLOOKUP(BJ$2,WatchbillMONTHLY!$A$3:$U$3,OFFSET(WatchbillMONTHLY!$A$3:$U$3,1,2))),INDIRECT("_"&amp;_xlfn.XLOOKUP(BJ$2,WatchbillMONTHLY!$A$3:$U$3,OFFSET(WatchbillMONTHLY!$A$3:$U$3,1,2))))=$A24,_xlfn.XLOOKUP(BJ$2,WatchbillMONTHLY!$A$3:$U$3,OFFSET(WatchbillMONTHLY!$A$3:$U$3,1,2)),FALSE),TRUE,FALSE),
IF(_xlfn.XLOOKUP(BJ$2,WatchbillMONTHLY!$A$20:$U$20,OFFSET(WatchbillMONTHLY!$A$20:$U$20,1,2))=IF(_xlfn.XLOOKUP($A24,INDIRECT("_"&amp;_xlfn.XLOOKUP(BJ$2,WatchbillMONTHLY!$A$20:$U$20,OFFSET(WatchbillMONTHLY!$A$20:$U$20,1,2))),INDIRECT("_"&amp;_xlfn.XLOOKUP(BJ$2,WatchbillMONTHLY!$A$20:$U$20,OFFSET(WatchbillMONTHLY!$A$20:$U$20,1,2))))=$A24,_xlfn.XLOOKUP(BJ$2,WatchbillMONTHLY!$A$20:$U$20,OFFSET(WatchbillMONTHLY!$A$20:$U$20,1,2)),FALSE),TRUE,FALSE)),
IF(_xlfn.XLOOKUP(BJ$2,WatchbillMONTHLY!$A$37:$U$37,OFFSET(WatchbillMONTHLY!$A$37:$U$37,1,2))=IF(_xlfn.XLOOKUP($A24,INDIRECT("_"&amp;_xlfn.XLOOKUP(BJ$2,WatchbillMONTHLY!$A$37:$U$37,OFFSET(WatchbillMONTHLY!$A$37:$U$37,1,2))),INDIRECT("_"&amp;_xlfn.XLOOKUP(BJ$2,WatchbillMONTHLY!$A$37:$U$37,OFFSET(WatchbillMONTHLY!$A$37:$U$37,1,2))))=$A24,_xlfn.XLOOKUP(BJ$2,WatchbillMONTHLY!$A$37:$U$37,OFFSET(WatchbillMONTHLY!$A$37:$U$37,1,2)),FALSE),TRUE,FALSE)),
IF(_xlfn.XLOOKUP(BJ$2,WatchbillMONTHLY!$A$54:$U$54,OFFSET(WatchbillMONTHLY!$A$54:$U$54,1,2))=IF(_xlfn.XLOOKUP($A24,INDIRECT("_"&amp;_xlfn.XLOOKUP(BJ$2,WatchbillMONTHLY!$A$54:$U$54,OFFSET(WatchbillMONTHLY!$A$54:$U$54,1,2))),INDIRECT("_"&amp;_xlfn.XLOOKUP(BJ$2,WatchbillMONTHLY!$A$54:$U$54,OFFSET(WatchbillMONTHLY!$A$54:$U$54,1,2))))=$A24,_xlfn.XLOOKUP(BJ$2,WatchbillMONTHLY!$A$54:$U$54,OFFSET(WatchbillMONTHLY!$A$54:$U$54,1,2)),FALSE),TRUE,FALSE)),
IF(_xlfn.XLOOKUP(BJ$2,WatchbillMONTHLY!$A$71:$U$71,OFFSET(WatchbillMONTHLY!$A$71:$U$71,1,2))=IF(_xlfn.XLOOKUP($A24,INDIRECT("_"&amp;_xlfn.XLOOKUP(BJ$2,WatchbillMONTHLY!$A$71:$U$71,OFFSET(WatchbillMONTHLY!$A$71:$U$71,1,2))),INDIRECT("_"&amp;_xlfn.XLOOKUP(BJ$2,WatchbillMONTHLY!$A$71:$U$71,OFFSET(WatchbillMONTHLY!$A$71:$U$71,1,2))))=$A24,_xlfn.XLOOKUP(BJ$2,WatchbillMONTHLY!$A$71:$U$71,OFFSET(WatchbillMONTHLY!$A$71:$U$71,1,2)),FALSE),TRUE,FALSE)),
IF(_xlfn.XLOOKUP(BJ$2,WatchbillMONTHLY!$A$88:$U$88,OFFSET(WatchbillMONTHLY!$A$88:$U$88,1,2))=IF(_xlfn.XLOOKUP($A24,INDIRECT("_"&amp;_xlfn.XLOOKUP(BJ$2,WatchbillMONTHLY!$A$88:$U$88,OFFSET(WatchbillMONTHLY!$A$88:$U$88,1,2))),INDIRECT("_"&amp;_xlfn.XLOOKUP(BJ$2,WatchbillMONTHLY!$A$88:$U$88,OFFSET(WatchbillMONTHLY!$A$88:$U$88,1,2))))=$A24,_xlfn.XLOOKUP(BJ$2,WatchbillMONTHLY!$A$88:$U$88,OFFSET(WatchbillMONTHLY!$A$88:$U$88,1,2)),FALSE),TRUE,FALSE)),
FALSE),FALSE)</f>
        <v>0</v>
      </c>
      <c r="BK24" s="209" t="b" cm="1">
        <f t="array" aca="1" ref="BK24" ca="1">IF(AND($A24 &gt; 0, AD24 &gt; 0,BK$2&lt;MiscFormulas!$A$5+1),
_xlfn.IFNA(
_xlfn.IFNA(
_xlfn.IFNA(
_xlfn.IFNA(
_xlfn.IFNA(
_xlfn.IFNA(
IF(_xlfn.XLOOKUP(BK$2,WatchbillMONTHLY!$A$3:$U$3,OFFSET(WatchbillMONTHLY!$A$3:$U$3,1,2))=IF(_xlfn.XLOOKUP($A24,INDIRECT("_"&amp;_xlfn.XLOOKUP(BK$2,WatchbillMONTHLY!$A$3:$U$3,OFFSET(WatchbillMONTHLY!$A$3:$U$3,1,2))),INDIRECT("_"&amp;_xlfn.XLOOKUP(BK$2,WatchbillMONTHLY!$A$3:$U$3,OFFSET(WatchbillMONTHLY!$A$3:$U$3,1,2))))=$A24,_xlfn.XLOOKUP(BK$2,WatchbillMONTHLY!$A$3:$U$3,OFFSET(WatchbillMONTHLY!$A$3:$U$3,1,2)),FALSE),TRUE,FALSE),
IF(_xlfn.XLOOKUP(BK$2,WatchbillMONTHLY!$A$20:$U$20,OFFSET(WatchbillMONTHLY!$A$20:$U$20,1,2))=IF(_xlfn.XLOOKUP($A24,INDIRECT("_"&amp;_xlfn.XLOOKUP(BK$2,WatchbillMONTHLY!$A$20:$U$20,OFFSET(WatchbillMONTHLY!$A$20:$U$20,1,2))),INDIRECT("_"&amp;_xlfn.XLOOKUP(BK$2,WatchbillMONTHLY!$A$20:$U$20,OFFSET(WatchbillMONTHLY!$A$20:$U$20,1,2))))=$A24,_xlfn.XLOOKUP(BK$2,WatchbillMONTHLY!$A$20:$U$20,OFFSET(WatchbillMONTHLY!$A$20:$U$20,1,2)),FALSE),TRUE,FALSE)),
IF(_xlfn.XLOOKUP(BK$2,WatchbillMONTHLY!$A$37:$U$37,OFFSET(WatchbillMONTHLY!$A$37:$U$37,1,2))=IF(_xlfn.XLOOKUP($A24,INDIRECT("_"&amp;_xlfn.XLOOKUP(BK$2,WatchbillMONTHLY!$A$37:$U$37,OFFSET(WatchbillMONTHLY!$A$37:$U$37,1,2))),INDIRECT("_"&amp;_xlfn.XLOOKUP(BK$2,WatchbillMONTHLY!$A$37:$U$37,OFFSET(WatchbillMONTHLY!$A$37:$U$37,1,2))))=$A24,_xlfn.XLOOKUP(BK$2,WatchbillMONTHLY!$A$37:$U$37,OFFSET(WatchbillMONTHLY!$A$37:$U$37,1,2)),FALSE),TRUE,FALSE)),
IF(_xlfn.XLOOKUP(BK$2,WatchbillMONTHLY!$A$54:$U$54,OFFSET(WatchbillMONTHLY!$A$54:$U$54,1,2))=IF(_xlfn.XLOOKUP($A24,INDIRECT("_"&amp;_xlfn.XLOOKUP(BK$2,WatchbillMONTHLY!$A$54:$U$54,OFFSET(WatchbillMONTHLY!$A$54:$U$54,1,2))),INDIRECT("_"&amp;_xlfn.XLOOKUP(BK$2,WatchbillMONTHLY!$A$54:$U$54,OFFSET(WatchbillMONTHLY!$A$54:$U$54,1,2))))=$A24,_xlfn.XLOOKUP(BK$2,WatchbillMONTHLY!$A$54:$U$54,OFFSET(WatchbillMONTHLY!$A$54:$U$54,1,2)),FALSE),TRUE,FALSE)),
IF(_xlfn.XLOOKUP(BK$2,WatchbillMONTHLY!$A$71:$U$71,OFFSET(WatchbillMONTHLY!$A$71:$U$71,1,2))=IF(_xlfn.XLOOKUP($A24,INDIRECT("_"&amp;_xlfn.XLOOKUP(BK$2,WatchbillMONTHLY!$A$71:$U$71,OFFSET(WatchbillMONTHLY!$A$71:$U$71,1,2))),INDIRECT("_"&amp;_xlfn.XLOOKUP(BK$2,WatchbillMONTHLY!$A$71:$U$71,OFFSET(WatchbillMONTHLY!$A$71:$U$71,1,2))))=$A24,_xlfn.XLOOKUP(BK$2,WatchbillMONTHLY!$A$71:$U$71,OFFSET(WatchbillMONTHLY!$A$71:$U$71,1,2)),FALSE),TRUE,FALSE)),
IF(_xlfn.XLOOKUP(BK$2,WatchbillMONTHLY!$A$88:$U$88,OFFSET(WatchbillMONTHLY!$A$88:$U$88,1,2))=IF(_xlfn.XLOOKUP($A24,INDIRECT("_"&amp;_xlfn.XLOOKUP(BK$2,WatchbillMONTHLY!$A$88:$U$88,OFFSET(WatchbillMONTHLY!$A$88:$U$88,1,2))),INDIRECT("_"&amp;_xlfn.XLOOKUP(BK$2,WatchbillMONTHLY!$A$88:$U$88,OFFSET(WatchbillMONTHLY!$A$88:$U$88,1,2))))=$A24,_xlfn.XLOOKUP(BK$2,WatchbillMONTHLY!$A$88:$U$88,OFFSET(WatchbillMONTHLY!$A$88:$U$88,1,2)),FALSE),TRUE,FALSE)),
FALSE),FALSE)</f>
        <v>0</v>
      </c>
      <c r="BL24" s="209" t="b" cm="1">
        <f t="array" aca="1" ref="BL24" ca="1">IF(AND($A24 &gt; 0, AE24 &gt; 0,BL$2&lt;MiscFormulas!$A$5+1),
_xlfn.IFNA(
_xlfn.IFNA(
_xlfn.IFNA(
_xlfn.IFNA(
_xlfn.IFNA(
_xlfn.IFNA(
IF(_xlfn.XLOOKUP(BL$2,WatchbillMONTHLY!$A$3:$U$3,OFFSET(WatchbillMONTHLY!$A$3:$U$3,1,2))=IF(_xlfn.XLOOKUP($A24,INDIRECT("_"&amp;_xlfn.XLOOKUP(BL$2,WatchbillMONTHLY!$A$3:$U$3,OFFSET(WatchbillMONTHLY!$A$3:$U$3,1,2))),INDIRECT("_"&amp;_xlfn.XLOOKUP(BL$2,WatchbillMONTHLY!$A$3:$U$3,OFFSET(WatchbillMONTHLY!$A$3:$U$3,1,2))))=$A24,_xlfn.XLOOKUP(BL$2,WatchbillMONTHLY!$A$3:$U$3,OFFSET(WatchbillMONTHLY!$A$3:$U$3,1,2)),FALSE),TRUE,FALSE),
IF(_xlfn.XLOOKUP(BL$2,WatchbillMONTHLY!$A$20:$U$20,OFFSET(WatchbillMONTHLY!$A$20:$U$20,1,2))=IF(_xlfn.XLOOKUP($A24,INDIRECT("_"&amp;_xlfn.XLOOKUP(BL$2,WatchbillMONTHLY!$A$20:$U$20,OFFSET(WatchbillMONTHLY!$A$20:$U$20,1,2))),INDIRECT("_"&amp;_xlfn.XLOOKUP(BL$2,WatchbillMONTHLY!$A$20:$U$20,OFFSET(WatchbillMONTHLY!$A$20:$U$20,1,2))))=$A24,_xlfn.XLOOKUP(BL$2,WatchbillMONTHLY!$A$20:$U$20,OFFSET(WatchbillMONTHLY!$A$20:$U$20,1,2)),FALSE),TRUE,FALSE)),
IF(_xlfn.XLOOKUP(BL$2,WatchbillMONTHLY!$A$37:$U$37,OFFSET(WatchbillMONTHLY!$A$37:$U$37,1,2))=IF(_xlfn.XLOOKUP($A24,INDIRECT("_"&amp;_xlfn.XLOOKUP(BL$2,WatchbillMONTHLY!$A$37:$U$37,OFFSET(WatchbillMONTHLY!$A$37:$U$37,1,2))),INDIRECT("_"&amp;_xlfn.XLOOKUP(BL$2,WatchbillMONTHLY!$A$37:$U$37,OFFSET(WatchbillMONTHLY!$A$37:$U$37,1,2))))=$A24,_xlfn.XLOOKUP(BL$2,WatchbillMONTHLY!$A$37:$U$37,OFFSET(WatchbillMONTHLY!$A$37:$U$37,1,2)),FALSE),TRUE,FALSE)),
IF(_xlfn.XLOOKUP(BL$2,WatchbillMONTHLY!$A$54:$U$54,OFFSET(WatchbillMONTHLY!$A$54:$U$54,1,2))=IF(_xlfn.XLOOKUP($A24,INDIRECT("_"&amp;_xlfn.XLOOKUP(BL$2,WatchbillMONTHLY!$A$54:$U$54,OFFSET(WatchbillMONTHLY!$A$54:$U$54,1,2))),INDIRECT("_"&amp;_xlfn.XLOOKUP(BL$2,WatchbillMONTHLY!$A$54:$U$54,OFFSET(WatchbillMONTHLY!$A$54:$U$54,1,2))))=$A24,_xlfn.XLOOKUP(BL$2,WatchbillMONTHLY!$A$54:$U$54,OFFSET(WatchbillMONTHLY!$A$54:$U$54,1,2)),FALSE),TRUE,FALSE)),
IF(_xlfn.XLOOKUP(BL$2,WatchbillMONTHLY!$A$71:$U$71,OFFSET(WatchbillMONTHLY!$A$71:$U$71,1,2))=IF(_xlfn.XLOOKUP($A24,INDIRECT("_"&amp;_xlfn.XLOOKUP(BL$2,WatchbillMONTHLY!$A$71:$U$71,OFFSET(WatchbillMONTHLY!$A$71:$U$71,1,2))),INDIRECT("_"&amp;_xlfn.XLOOKUP(BL$2,WatchbillMONTHLY!$A$71:$U$71,OFFSET(WatchbillMONTHLY!$A$71:$U$71,1,2))))=$A24,_xlfn.XLOOKUP(BL$2,WatchbillMONTHLY!$A$71:$U$71,OFFSET(WatchbillMONTHLY!$A$71:$U$71,1,2)),FALSE),TRUE,FALSE)),
IF(_xlfn.XLOOKUP(BL$2,WatchbillMONTHLY!$A$88:$U$88,OFFSET(WatchbillMONTHLY!$A$88:$U$88,1,2))=IF(_xlfn.XLOOKUP($A24,INDIRECT("_"&amp;_xlfn.XLOOKUP(BL$2,WatchbillMONTHLY!$A$88:$U$88,OFFSET(WatchbillMONTHLY!$A$88:$U$88,1,2))),INDIRECT("_"&amp;_xlfn.XLOOKUP(BL$2,WatchbillMONTHLY!$A$88:$U$88,OFFSET(WatchbillMONTHLY!$A$88:$U$88,1,2))))=$A24,_xlfn.XLOOKUP(BL$2,WatchbillMONTHLY!$A$88:$U$88,OFFSET(WatchbillMONTHLY!$A$88:$U$88,1,2)),FALSE),TRUE,FALSE)),
FALSE),FALSE)</f>
        <v>0</v>
      </c>
      <c r="BM24" s="209" t="b" cm="1">
        <f t="array" aca="1" ref="BM24" ca="1">IF(AND($A24 &gt; 0, AF24 &gt; 0,BM$2&lt;MiscFormulas!$A$5+1),
_xlfn.IFNA(
_xlfn.IFNA(
_xlfn.IFNA(
_xlfn.IFNA(
_xlfn.IFNA(
_xlfn.IFNA(
IF(_xlfn.XLOOKUP(BM$2,WatchbillMONTHLY!$A$3:$U$3,OFFSET(WatchbillMONTHLY!$A$3:$U$3,1,2))=IF(_xlfn.XLOOKUP($A24,INDIRECT("_"&amp;_xlfn.XLOOKUP(BM$2,WatchbillMONTHLY!$A$3:$U$3,OFFSET(WatchbillMONTHLY!$A$3:$U$3,1,2))),INDIRECT("_"&amp;_xlfn.XLOOKUP(BM$2,WatchbillMONTHLY!$A$3:$U$3,OFFSET(WatchbillMONTHLY!$A$3:$U$3,1,2))))=$A24,_xlfn.XLOOKUP(BM$2,WatchbillMONTHLY!$A$3:$U$3,OFFSET(WatchbillMONTHLY!$A$3:$U$3,1,2)),FALSE),TRUE,FALSE),
IF(_xlfn.XLOOKUP(BM$2,WatchbillMONTHLY!$A$20:$U$20,OFFSET(WatchbillMONTHLY!$A$20:$U$20,1,2))=IF(_xlfn.XLOOKUP($A24,INDIRECT("_"&amp;_xlfn.XLOOKUP(BM$2,WatchbillMONTHLY!$A$20:$U$20,OFFSET(WatchbillMONTHLY!$A$20:$U$20,1,2))),INDIRECT("_"&amp;_xlfn.XLOOKUP(BM$2,WatchbillMONTHLY!$A$20:$U$20,OFFSET(WatchbillMONTHLY!$A$20:$U$20,1,2))))=$A24,_xlfn.XLOOKUP(BM$2,WatchbillMONTHLY!$A$20:$U$20,OFFSET(WatchbillMONTHLY!$A$20:$U$20,1,2)),FALSE),TRUE,FALSE)),
IF(_xlfn.XLOOKUP(BM$2,WatchbillMONTHLY!$A$37:$U$37,OFFSET(WatchbillMONTHLY!$A$37:$U$37,1,2))=IF(_xlfn.XLOOKUP($A24,INDIRECT("_"&amp;_xlfn.XLOOKUP(BM$2,WatchbillMONTHLY!$A$37:$U$37,OFFSET(WatchbillMONTHLY!$A$37:$U$37,1,2))),INDIRECT("_"&amp;_xlfn.XLOOKUP(BM$2,WatchbillMONTHLY!$A$37:$U$37,OFFSET(WatchbillMONTHLY!$A$37:$U$37,1,2))))=$A24,_xlfn.XLOOKUP(BM$2,WatchbillMONTHLY!$A$37:$U$37,OFFSET(WatchbillMONTHLY!$A$37:$U$37,1,2)),FALSE),TRUE,FALSE)),
IF(_xlfn.XLOOKUP(BM$2,WatchbillMONTHLY!$A$54:$U$54,OFFSET(WatchbillMONTHLY!$A$54:$U$54,1,2))=IF(_xlfn.XLOOKUP($A24,INDIRECT("_"&amp;_xlfn.XLOOKUP(BM$2,WatchbillMONTHLY!$A$54:$U$54,OFFSET(WatchbillMONTHLY!$A$54:$U$54,1,2))),INDIRECT("_"&amp;_xlfn.XLOOKUP(BM$2,WatchbillMONTHLY!$A$54:$U$54,OFFSET(WatchbillMONTHLY!$A$54:$U$54,1,2))))=$A24,_xlfn.XLOOKUP(BM$2,WatchbillMONTHLY!$A$54:$U$54,OFFSET(WatchbillMONTHLY!$A$54:$U$54,1,2)),FALSE),TRUE,FALSE)),
IF(_xlfn.XLOOKUP(BM$2,WatchbillMONTHLY!$A$71:$U$71,OFFSET(WatchbillMONTHLY!$A$71:$U$71,1,2))=IF(_xlfn.XLOOKUP($A24,INDIRECT("_"&amp;_xlfn.XLOOKUP(BM$2,WatchbillMONTHLY!$A$71:$U$71,OFFSET(WatchbillMONTHLY!$A$71:$U$71,1,2))),INDIRECT("_"&amp;_xlfn.XLOOKUP(BM$2,WatchbillMONTHLY!$A$71:$U$71,OFFSET(WatchbillMONTHLY!$A$71:$U$71,1,2))))=$A24,_xlfn.XLOOKUP(BM$2,WatchbillMONTHLY!$A$71:$U$71,OFFSET(WatchbillMONTHLY!$A$71:$U$71,1,2)),FALSE),TRUE,FALSE)),
IF(_xlfn.XLOOKUP(BM$2,WatchbillMONTHLY!$A$88:$U$88,OFFSET(WatchbillMONTHLY!$A$88:$U$88,1,2))=IF(_xlfn.XLOOKUP($A24,INDIRECT("_"&amp;_xlfn.XLOOKUP(BM$2,WatchbillMONTHLY!$A$88:$U$88,OFFSET(WatchbillMONTHLY!$A$88:$U$88,1,2))),INDIRECT("_"&amp;_xlfn.XLOOKUP(BM$2,WatchbillMONTHLY!$A$88:$U$88,OFFSET(WatchbillMONTHLY!$A$88:$U$88,1,2))))=$A24,_xlfn.XLOOKUP(BM$2,WatchbillMONTHLY!$A$88:$U$88,OFFSET(WatchbillMONTHLY!$A$88:$U$88,1,2)),FALSE),TRUE,FALSE)),
FALSE),FALSE)</f>
        <v>0</v>
      </c>
      <c r="BN24" s="209" t="b" cm="1">
        <f t="array" aca="1" ref="BN24" ca="1">IF(AND($A24 &gt; 0, AG24 &gt; 0,BN$2&lt;MiscFormulas!$A$5+1),
_xlfn.IFNA(
_xlfn.IFNA(
_xlfn.IFNA(
_xlfn.IFNA(
_xlfn.IFNA(
_xlfn.IFNA(
IF(_xlfn.XLOOKUP(BN$2,WatchbillMONTHLY!$A$3:$U$3,OFFSET(WatchbillMONTHLY!$A$3:$U$3,1,2))=IF(_xlfn.XLOOKUP($A24,INDIRECT("_"&amp;_xlfn.XLOOKUP(BN$2,WatchbillMONTHLY!$A$3:$U$3,OFFSET(WatchbillMONTHLY!$A$3:$U$3,1,2))),INDIRECT("_"&amp;_xlfn.XLOOKUP(BN$2,WatchbillMONTHLY!$A$3:$U$3,OFFSET(WatchbillMONTHLY!$A$3:$U$3,1,2))))=$A24,_xlfn.XLOOKUP(BN$2,WatchbillMONTHLY!$A$3:$U$3,OFFSET(WatchbillMONTHLY!$A$3:$U$3,1,2)),FALSE),TRUE,FALSE),
IF(_xlfn.XLOOKUP(BN$2,WatchbillMONTHLY!$A$20:$U$20,OFFSET(WatchbillMONTHLY!$A$20:$U$20,1,2))=IF(_xlfn.XLOOKUP($A24,INDIRECT("_"&amp;_xlfn.XLOOKUP(BN$2,WatchbillMONTHLY!$A$20:$U$20,OFFSET(WatchbillMONTHLY!$A$20:$U$20,1,2))),INDIRECT("_"&amp;_xlfn.XLOOKUP(BN$2,WatchbillMONTHLY!$A$20:$U$20,OFFSET(WatchbillMONTHLY!$A$20:$U$20,1,2))))=$A24,_xlfn.XLOOKUP(BN$2,WatchbillMONTHLY!$A$20:$U$20,OFFSET(WatchbillMONTHLY!$A$20:$U$20,1,2)),FALSE),TRUE,FALSE)),
IF(_xlfn.XLOOKUP(BN$2,WatchbillMONTHLY!$A$37:$U$37,OFFSET(WatchbillMONTHLY!$A$37:$U$37,1,2))=IF(_xlfn.XLOOKUP($A24,INDIRECT("_"&amp;_xlfn.XLOOKUP(BN$2,WatchbillMONTHLY!$A$37:$U$37,OFFSET(WatchbillMONTHLY!$A$37:$U$37,1,2))),INDIRECT("_"&amp;_xlfn.XLOOKUP(BN$2,WatchbillMONTHLY!$A$37:$U$37,OFFSET(WatchbillMONTHLY!$A$37:$U$37,1,2))))=$A24,_xlfn.XLOOKUP(BN$2,WatchbillMONTHLY!$A$37:$U$37,OFFSET(WatchbillMONTHLY!$A$37:$U$37,1,2)),FALSE),TRUE,FALSE)),
IF(_xlfn.XLOOKUP(BN$2,WatchbillMONTHLY!$A$54:$U$54,OFFSET(WatchbillMONTHLY!$A$54:$U$54,1,2))=IF(_xlfn.XLOOKUP($A24,INDIRECT("_"&amp;_xlfn.XLOOKUP(BN$2,WatchbillMONTHLY!$A$54:$U$54,OFFSET(WatchbillMONTHLY!$A$54:$U$54,1,2))),INDIRECT("_"&amp;_xlfn.XLOOKUP(BN$2,WatchbillMONTHLY!$A$54:$U$54,OFFSET(WatchbillMONTHLY!$A$54:$U$54,1,2))))=$A24,_xlfn.XLOOKUP(BN$2,WatchbillMONTHLY!$A$54:$U$54,OFFSET(WatchbillMONTHLY!$A$54:$U$54,1,2)),FALSE),TRUE,FALSE)),
IF(_xlfn.XLOOKUP(BN$2,WatchbillMONTHLY!$A$71:$U$71,OFFSET(WatchbillMONTHLY!$A$71:$U$71,1,2))=IF(_xlfn.XLOOKUP($A24,INDIRECT("_"&amp;_xlfn.XLOOKUP(BN$2,WatchbillMONTHLY!$A$71:$U$71,OFFSET(WatchbillMONTHLY!$A$71:$U$71,1,2))),INDIRECT("_"&amp;_xlfn.XLOOKUP(BN$2,WatchbillMONTHLY!$A$71:$U$71,OFFSET(WatchbillMONTHLY!$A$71:$U$71,1,2))))=$A24,_xlfn.XLOOKUP(BN$2,WatchbillMONTHLY!$A$71:$U$71,OFFSET(WatchbillMONTHLY!$A$71:$U$71,1,2)),FALSE),TRUE,FALSE)),
IF(_xlfn.XLOOKUP(BN$2,WatchbillMONTHLY!$A$88:$U$88,OFFSET(WatchbillMONTHLY!$A$88:$U$88,1,2))=IF(_xlfn.XLOOKUP($A24,INDIRECT("_"&amp;_xlfn.XLOOKUP(BN$2,WatchbillMONTHLY!$A$88:$U$88,OFFSET(WatchbillMONTHLY!$A$88:$U$88,1,2))),INDIRECT("_"&amp;_xlfn.XLOOKUP(BN$2,WatchbillMONTHLY!$A$88:$U$88,OFFSET(WatchbillMONTHLY!$A$88:$U$88,1,2))))=$A24,_xlfn.XLOOKUP(BN$2,WatchbillMONTHLY!$A$88:$U$88,OFFSET(WatchbillMONTHLY!$A$88:$U$88,1,2)),FALSE),TRUE,FALSE)),
FALSE),FALSE)</f>
        <v>0</v>
      </c>
      <c r="BO24" s="209" t="b" cm="1">
        <f t="array" aca="1" ref="BO24" ca="1">IF(
    AND($A24 &gt; 0, AH24 &gt; 0,BO$2&lt;MiscFormulas!$A$5+1),
    ISNUMBER(
        MATCH($A24,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4" s="210"/>
    </row>
    <row r="25" spans="1:68" x14ac:dyDescent="0.35">
      <c r="A25" t="str">
        <v>EX11 Bros, M.</v>
      </c>
      <c r="B25" s="214" t="str">
        <v>EX11 Bros, Mario</v>
      </c>
      <c r="C25" s="218"/>
      <c r="D25" s="230" t="s">
        <v>266</v>
      </c>
      <c r="E25" s="231"/>
      <c r="F25" s="231"/>
      <c r="G25" s="231"/>
      <c r="H25" s="231"/>
      <c r="I25" s="231"/>
      <c r="J25" s="231" t="s">
        <v>266</v>
      </c>
      <c r="K25" s="231"/>
      <c r="L25" s="231"/>
      <c r="M25" s="231"/>
      <c r="N25" s="231"/>
      <c r="O25" s="231"/>
      <c r="P25" s="231"/>
      <c r="Q25" s="231"/>
      <c r="R25" s="231"/>
      <c r="S25" s="231"/>
      <c r="T25" s="231"/>
      <c r="U25" s="231"/>
      <c r="V25" s="231"/>
      <c r="W25" s="231"/>
      <c r="X25" s="231"/>
      <c r="Y25" s="231"/>
      <c r="Z25" s="231" t="s">
        <v>266</v>
      </c>
      <c r="AA25" s="231"/>
      <c r="AB25" s="231"/>
      <c r="AC25" s="231"/>
      <c r="AD25" s="231"/>
      <c r="AE25" s="231"/>
      <c r="AF25" s="231"/>
      <c r="AG25" s="231"/>
      <c r="AH25" s="179"/>
      <c r="AI25" s="209"/>
      <c r="AJ25" s="209" t="str" cm="1">
        <f t="array" aca="1" ref="AJ25" ca="1">IF(OR(AK25:BN25=TRUE),$A25&amp;" :  ","")&amp;_xlfn.TEXTJOIN(" | ",TRUE,IF(AK25:BN25=TRUE,$AK$2:$BN$2,""))</f>
        <v/>
      </c>
      <c r="AK25" s="209" t="b" cm="1">
        <f t="array" aca="1" ref="AK25" ca="1">IF(AND($A25 &gt; 0, D25 &gt; 0,AK$2&lt;MiscFormulas!$A$5+1),
_xlfn.IFNA(
_xlfn.IFNA(
_xlfn.IFNA(
_xlfn.IFNA(
_xlfn.IFNA(
_xlfn.IFNA(
IF(_xlfn.XLOOKUP(AK$2,WatchbillMONTHLY!$A$3:$U$3,OFFSET(WatchbillMONTHLY!$A$3:$U$3,1,2))=IF(_xlfn.XLOOKUP($A25,INDIRECT("_"&amp;_xlfn.XLOOKUP(AK$2,WatchbillMONTHLY!$A$3:$U$3,OFFSET(WatchbillMONTHLY!$A$3:$U$3,1,2))),INDIRECT("_"&amp;_xlfn.XLOOKUP(AK$2,WatchbillMONTHLY!$A$3:$U$3,OFFSET(WatchbillMONTHLY!$A$3:$U$3,1,2))))=$A25,_xlfn.XLOOKUP(AK$2,WatchbillMONTHLY!$A$3:$U$3,OFFSET(WatchbillMONTHLY!$A$3:$U$3,1,2)),FALSE),TRUE,FALSE),
IF(_xlfn.XLOOKUP(AK$2,WatchbillMONTHLY!$A$20:$U$20,OFFSET(WatchbillMONTHLY!$A$20:$U$20,1,2))=IF(_xlfn.XLOOKUP($A25,INDIRECT("_"&amp;_xlfn.XLOOKUP(AK$2,WatchbillMONTHLY!$A$20:$U$20,OFFSET(WatchbillMONTHLY!$A$20:$U$20,1,2))),INDIRECT("_"&amp;_xlfn.XLOOKUP(AK$2,WatchbillMONTHLY!$A$20:$U$20,OFFSET(WatchbillMONTHLY!$A$20:$U$20,1,2))))=$A25,_xlfn.XLOOKUP(AK$2,WatchbillMONTHLY!$A$20:$U$20,OFFSET(WatchbillMONTHLY!$A$20:$U$20,1,2)),FALSE),TRUE,FALSE)),
IF(_xlfn.XLOOKUP(AK$2,WatchbillMONTHLY!$A$37:$U$37,OFFSET(WatchbillMONTHLY!$A$37:$U$37,1,2))=IF(_xlfn.XLOOKUP($A25,INDIRECT("_"&amp;_xlfn.XLOOKUP(AK$2,WatchbillMONTHLY!$A$37:$U$37,OFFSET(WatchbillMONTHLY!$A$37:$U$37,1,2))),INDIRECT("_"&amp;_xlfn.XLOOKUP(AK$2,WatchbillMONTHLY!$A$37:$U$37,OFFSET(WatchbillMONTHLY!$A$37:$U$37,1,2))))=$A25,_xlfn.XLOOKUP(AK$2,WatchbillMONTHLY!$A$37:$U$37,OFFSET(WatchbillMONTHLY!$A$37:$U$37,1,2)),FALSE),TRUE,FALSE)),
IF(_xlfn.XLOOKUP(AK$2,WatchbillMONTHLY!$A$54:$U$54,OFFSET(WatchbillMONTHLY!$A$54:$U$54,1,2))=IF(_xlfn.XLOOKUP($A25,INDIRECT("_"&amp;_xlfn.XLOOKUP(AK$2,WatchbillMONTHLY!$A$54:$U$54,OFFSET(WatchbillMONTHLY!$A$54:$U$54,1,2))),INDIRECT("_"&amp;_xlfn.XLOOKUP(AK$2,WatchbillMONTHLY!$A$54:$U$54,OFFSET(WatchbillMONTHLY!$A$54:$U$54,1,2))))=$A25,_xlfn.XLOOKUP(AK$2,WatchbillMONTHLY!$A$54:$U$54,OFFSET(WatchbillMONTHLY!$A$54:$U$54,1,2)),FALSE),TRUE,FALSE)),
IF(_xlfn.XLOOKUP(AK$2,WatchbillMONTHLY!$A$71:$U$71,OFFSET(WatchbillMONTHLY!$A$71:$U$71,1,2))=IF(_xlfn.XLOOKUP($A25,INDIRECT("_"&amp;_xlfn.XLOOKUP(AK$2,WatchbillMONTHLY!$A$71:$U$71,OFFSET(WatchbillMONTHLY!$A$71:$U$71,1,2))),INDIRECT("_"&amp;_xlfn.XLOOKUP(AK$2,WatchbillMONTHLY!$A$71:$U$71,OFFSET(WatchbillMONTHLY!$A$71:$U$71,1,2))))=$A25,_xlfn.XLOOKUP(AK$2,WatchbillMONTHLY!$A$71:$U$71,OFFSET(WatchbillMONTHLY!$A$71:$U$71,1,2)),FALSE),TRUE,FALSE)),
IF(_xlfn.XLOOKUP(AK$2,WatchbillMONTHLY!$A$88:$U$88,OFFSET(WatchbillMONTHLY!$A$88:$U$88,1,2))=IF(_xlfn.XLOOKUP($A25,INDIRECT("_"&amp;_xlfn.XLOOKUP(AK$2,WatchbillMONTHLY!$A$88:$U$88,OFFSET(WatchbillMONTHLY!$A$88:$U$88,1,2))),INDIRECT("_"&amp;_xlfn.XLOOKUP(AK$2,WatchbillMONTHLY!$A$88:$U$88,OFFSET(WatchbillMONTHLY!$A$88:$U$88,1,2))))=$A25,_xlfn.XLOOKUP(AK$2,WatchbillMONTHLY!$A$88:$U$88,OFFSET(WatchbillMONTHLY!$A$88:$U$88,1,2)),FALSE),TRUE,FALSE)),
FALSE),FALSE)</f>
        <v>0</v>
      </c>
      <c r="AL25" s="209" t="b" cm="1">
        <f t="array" aca="1" ref="AL25" ca="1">IF(AND($A25 &gt; 0, E25 &gt; 0,AL$2&lt;MiscFormulas!$A$5+1),
_xlfn.IFNA(
_xlfn.IFNA(
_xlfn.IFNA(
_xlfn.IFNA(
_xlfn.IFNA(
_xlfn.IFNA(
IF(_xlfn.XLOOKUP(AL$2,WatchbillMONTHLY!$A$3:$U$3,OFFSET(WatchbillMONTHLY!$A$3:$U$3,1,2))=IF(_xlfn.XLOOKUP($A25,INDIRECT("_"&amp;_xlfn.XLOOKUP(AL$2,WatchbillMONTHLY!$A$3:$U$3,OFFSET(WatchbillMONTHLY!$A$3:$U$3,1,2))),INDIRECT("_"&amp;_xlfn.XLOOKUP(AL$2,WatchbillMONTHLY!$A$3:$U$3,OFFSET(WatchbillMONTHLY!$A$3:$U$3,1,2))))=$A25,_xlfn.XLOOKUP(AL$2,WatchbillMONTHLY!$A$3:$U$3,OFFSET(WatchbillMONTHLY!$A$3:$U$3,1,2)),FALSE),TRUE,FALSE),
IF(_xlfn.XLOOKUP(AL$2,WatchbillMONTHLY!$A$20:$U$20,OFFSET(WatchbillMONTHLY!$A$20:$U$20,1,2))=IF(_xlfn.XLOOKUP($A25,INDIRECT("_"&amp;_xlfn.XLOOKUP(AL$2,WatchbillMONTHLY!$A$20:$U$20,OFFSET(WatchbillMONTHLY!$A$20:$U$20,1,2))),INDIRECT("_"&amp;_xlfn.XLOOKUP(AL$2,WatchbillMONTHLY!$A$20:$U$20,OFFSET(WatchbillMONTHLY!$A$20:$U$20,1,2))))=$A25,_xlfn.XLOOKUP(AL$2,WatchbillMONTHLY!$A$20:$U$20,OFFSET(WatchbillMONTHLY!$A$20:$U$20,1,2)),FALSE),TRUE,FALSE)),
IF(_xlfn.XLOOKUP(AL$2,WatchbillMONTHLY!$A$37:$U$37,OFFSET(WatchbillMONTHLY!$A$37:$U$37,1,2))=IF(_xlfn.XLOOKUP($A25,INDIRECT("_"&amp;_xlfn.XLOOKUP(AL$2,WatchbillMONTHLY!$A$37:$U$37,OFFSET(WatchbillMONTHLY!$A$37:$U$37,1,2))),INDIRECT("_"&amp;_xlfn.XLOOKUP(AL$2,WatchbillMONTHLY!$A$37:$U$37,OFFSET(WatchbillMONTHLY!$A$37:$U$37,1,2))))=$A25,_xlfn.XLOOKUP(AL$2,WatchbillMONTHLY!$A$37:$U$37,OFFSET(WatchbillMONTHLY!$A$37:$U$37,1,2)),FALSE),TRUE,FALSE)),
IF(_xlfn.XLOOKUP(AL$2,WatchbillMONTHLY!$A$54:$U$54,OFFSET(WatchbillMONTHLY!$A$54:$U$54,1,2))=IF(_xlfn.XLOOKUP($A25,INDIRECT("_"&amp;_xlfn.XLOOKUP(AL$2,WatchbillMONTHLY!$A$54:$U$54,OFFSET(WatchbillMONTHLY!$A$54:$U$54,1,2))),INDIRECT("_"&amp;_xlfn.XLOOKUP(AL$2,WatchbillMONTHLY!$A$54:$U$54,OFFSET(WatchbillMONTHLY!$A$54:$U$54,1,2))))=$A25,_xlfn.XLOOKUP(AL$2,WatchbillMONTHLY!$A$54:$U$54,OFFSET(WatchbillMONTHLY!$A$54:$U$54,1,2)),FALSE),TRUE,FALSE)),
IF(_xlfn.XLOOKUP(AL$2,WatchbillMONTHLY!$A$71:$U$71,OFFSET(WatchbillMONTHLY!$A$71:$U$71,1,2))=IF(_xlfn.XLOOKUP($A25,INDIRECT("_"&amp;_xlfn.XLOOKUP(AL$2,WatchbillMONTHLY!$A$71:$U$71,OFFSET(WatchbillMONTHLY!$A$71:$U$71,1,2))),INDIRECT("_"&amp;_xlfn.XLOOKUP(AL$2,WatchbillMONTHLY!$A$71:$U$71,OFFSET(WatchbillMONTHLY!$A$71:$U$71,1,2))))=$A25,_xlfn.XLOOKUP(AL$2,WatchbillMONTHLY!$A$71:$U$71,OFFSET(WatchbillMONTHLY!$A$71:$U$71,1,2)),FALSE),TRUE,FALSE)),
IF(_xlfn.XLOOKUP(AL$2,WatchbillMONTHLY!$A$88:$U$88,OFFSET(WatchbillMONTHLY!$A$88:$U$88,1,2))=IF(_xlfn.XLOOKUP($A25,INDIRECT("_"&amp;_xlfn.XLOOKUP(AL$2,WatchbillMONTHLY!$A$88:$U$88,OFFSET(WatchbillMONTHLY!$A$88:$U$88,1,2))),INDIRECT("_"&amp;_xlfn.XLOOKUP(AL$2,WatchbillMONTHLY!$A$88:$U$88,OFFSET(WatchbillMONTHLY!$A$88:$U$88,1,2))))=$A25,_xlfn.XLOOKUP(AL$2,WatchbillMONTHLY!$A$88:$U$88,OFFSET(WatchbillMONTHLY!$A$88:$U$88,1,2)),FALSE),TRUE,FALSE)),
FALSE),FALSE)</f>
        <v>0</v>
      </c>
      <c r="AM25" s="209" t="b" cm="1">
        <f t="array" aca="1" ref="AM25" ca="1">IF(AND($A25 &gt; 0, F25 &gt; 0,AM$2&lt;MiscFormulas!$A$5+1),
_xlfn.IFNA(
_xlfn.IFNA(
_xlfn.IFNA(
_xlfn.IFNA(
_xlfn.IFNA(
_xlfn.IFNA(
IF(_xlfn.XLOOKUP(AM$2,WatchbillMONTHLY!$A$3:$U$3,OFFSET(WatchbillMONTHLY!$A$3:$U$3,1,2))=IF(_xlfn.XLOOKUP($A25,INDIRECT("_"&amp;_xlfn.XLOOKUP(AM$2,WatchbillMONTHLY!$A$3:$U$3,OFFSET(WatchbillMONTHLY!$A$3:$U$3,1,2))),INDIRECT("_"&amp;_xlfn.XLOOKUP(AM$2,WatchbillMONTHLY!$A$3:$U$3,OFFSET(WatchbillMONTHLY!$A$3:$U$3,1,2))))=$A25,_xlfn.XLOOKUP(AM$2,WatchbillMONTHLY!$A$3:$U$3,OFFSET(WatchbillMONTHLY!$A$3:$U$3,1,2)),FALSE),TRUE,FALSE),
IF(_xlfn.XLOOKUP(AM$2,WatchbillMONTHLY!$A$20:$U$20,OFFSET(WatchbillMONTHLY!$A$20:$U$20,1,2))=IF(_xlfn.XLOOKUP($A25,INDIRECT("_"&amp;_xlfn.XLOOKUP(AM$2,WatchbillMONTHLY!$A$20:$U$20,OFFSET(WatchbillMONTHLY!$A$20:$U$20,1,2))),INDIRECT("_"&amp;_xlfn.XLOOKUP(AM$2,WatchbillMONTHLY!$A$20:$U$20,OFFSET(WatchbillMONTHLY!$A$20:$U$20,1,2))))=$A25,_xlfn.XLOOKUP(AM$2,WatchbillMONTHLY!$A$20:$U$20,OFFSET(WatchbillMONTHLY!$A$20:$U$20,1,2)),FALSE),TRUE,FALSE)),
IF(_xlfn.XLOOKUP(AM$2,WatchbillMONTHLY!$A$37:$U$37,OFFSET(WatchbillMONTHLY!$A$37:$U$37,1,2))=IF(_xlfn.XLOOKUP($A25,INDIRECT("_"&amp;_xlfn.XLOOKUP(AM$2,WatchbillMONTHLY!$A$37:$U$37,OFFSET(WatchbillMONTHLY!$A$37:$U$37,1,2))),INDIRECT("_"&amp;_xlfn.XLOOKUP(AM$2,WatchbillMONTHLY!$A$37:$U$37,OFFSET(WatchbillMONTHLY!$A$37:$U$37,1,2))))=$A25,_xlfn.XLOOKUP(AM$2,WatchbillMONTHLY!$A$37:$U$37,OFFSET(WatchbillMONTHLY!$A$37:$U$37,1,2)),FALSE),TRUE,FALSE)),
IF(_xlfn.XLOOKUP(AM$2,WatchbillMONTHLY!$A$54:$U$54,OFFSET(WatchbillMONTHLY!$A$54:$U$54,1,2))=IF(_xlfn.XLOOKUP($A25,INDIRECT("_"&amp;_xlfn.XLOOKUP(AM$2,WatchbillMONTHLY!$A$54:$U$54,OFFSET(WatchbillMONTHLY!$A$54:$U$54,1,2))),INDIRECT("_"&amp;_xlfn.XLOOKUP(AM$2,WatchbillMONTHLY!$A$54:$U$54,OFFSET(WatchbillMONTHLY!$A$54:$U$54,1,2))))=$A25,_xlfn.XLOOKUP(AM$2,WatchbillMONTHLY!$A$54:$U$54,OFFSET(WatchbillMONTHLY!$A$54:$U$54,1,2)),FALSE),TRUE,FALSE)),
IF(_xlfn.XLOOKUP(AM$2,WatchbillMONTHLY!$A$71:$U$71,OFFSET(WatchbillMONTHLY!$A$71:$U$71,1,2))=IF(_xlfn.XLOOKUP($A25,INDIRECT("_"&amp;_xlfn.XLOOKUP(AM$2,WatchbillMONTHLY!$A$71:$U$71,OFFSET(WatchbillMONTHLY!$A$71:$U$71,1,2))),INDIRECT("_"&amp;_xlfn.XLOOKUP(AM$2,WatchbillMONTHLY!$A$71:$U$71,OFFSET(WatchbillMONTHLY!$A$71:$U$71,1,2))))=$A25,_xlfn.XLOOKUP(AM$2,WatchbillMONTHLY!$A$71:$U$71,OFFSET(WatchbillMONTHLY!$A$71:$U$71,1,2)),FALSE),TRUE,FALSE)),
IF(_xlfn.XLOOKUP(AM$2,WatchbillMONTHLY!$A$88:$U$88,OFFSET(WatchbillMONTHLY!$A$88:$U$88,1,2))=IF(_xlfn.XLOOKUP($A25,INDIRECT("_"&amp;_xlfn.XLOOKUP(AM$2,WatchbillMONTHLY!$A$88:$U$88,OFFSET(WatchbillMONTHLY!$A$88:$U$88,1,2))),INDIRECT("_"&amp;_xlfn.XLOOKUP(AM$2,WatchbillMONTHLY!$A$88:$U$88,OFFSET(WatchbillMONTHLY!$A$88:$U$88,1,2))))=$A25,_xlfn.XLOOKUP(AM$2,WatchbillMONTHLY!$A$88:$U$88,OFFSET(WatchbillMONTHLY!$A$88:$U$88,1,2)),FALSE),TRUE,FALSE)),
FALSE),FALSE)</f>
        <v>0</v>
      </c>
      <c r="AN25" s="209" t="b" cm="1">
        <f t="array" aca="1" ref="AN25" ca="1">IF(AND($A25 &gt; 0, G25 &gt; 0,AN$2&lt;MiscFormulas!$A$5+1),
_xlfn.IFNA(
_xlfn.IFNA(
_xlfn.IFNA(
_xlfn.IFNA(
_xlfn.IFNA(
_xlfn.IFNA(
IF(_xlfn.XLOOKUP(AN$2,WatchbillMONTHLY!$A$3:$U$3,OFFSET(WatchbillMONTHLY!$A$3:$U$3,1,2))=IF(_xlfn.XLOOKUP($A25,INDIRECT("_"&amp;_xlfn.XLOOKUP(AN$2,WatchbillMONTHLY!$A$3:$U$3,OFFSET(WatchbillMONTHLY!$A$3:$U$3,1,2))),INDIRECT("_"&amp;_xlfn.XLOOKUP(AN$2,WatchbillMONTHLY!$A$3:$U$3,OFFSET(WatchbillMONTHLY!$A$3:$U$3,1,2))))=$A25,_xlfn.XLOOKUP(AN$2,WatchbillMONTHLY!$A$3:$U$3,OFFSET(WatchbillMONTHLY!$A$3:$U$3,1,2)),FALSE),TRUE,FALSE),
IF(_xlfn.XLOOKUP(AN$2,WatchbillMONTHLY!$A$20:$U$20,OFFSET(WatchbillMONTHLY!$A$20:$U$20,1,2))=IF(_xlfn.XLOOKUP($A25,INDIRECT("_"&amp;_xlfn.XLOOKUP(AN$2,WatchbillMONTHLY!$A$20:$U$20,OFFSET(WatchbillMONTHLY!$A$20:$U$20,1,2))),INDIRECT("_"&amp;_xlfn.XLOOKUP(AN$2,WatchbillMONTHLY!$A$20:$U$20,OFFSET(WatchbillMONTHLY!$A$20:$U$20,1,2))))=$A25,_xlfn.XLOOKUP(AN$2,WatchbillMONTHLY!$A$20:$U$20,OFFSET(WatchbillMONTHLY!$A$20:$U$20,1,2)),FALSE),TRUE,FALSE)),
IF(_xlfn.XLOOKUP(AN$2,WatchbillMONTHLY!$A$37:$U$37,OFFSET(WatchbillMONTHLY!$A$37:$U$37,1,2))=IF(_xlfn.XLOOKUP($A25,INDIRECT("_"&amp;_xlfn.XLOOKUP(AN$2,WatchbillMONTHLY!$A$37:$U$37,OFFSET(WatchbillMONTHLY!$A$37:$U$37,1,2))),INDIRECT("_"&amp;_xlfn.XLOOKUP(AN$2,WatchbillMONTHLY!$A$37:$U$37,OFFSET(WatchbillMONTHLY!$A$37:$U$37,1,2))))=$A25,_xlfn.XLOOKUP(AN$2,WatchbillMONTHLY!$A$37:$U$37,OFFSET(WatchbillMONTHLY!$A$37:$U$37,1,2)),FALSE),TRUE,FALSE)),
IF(_xlfn.XLOOKUP(AN$2,WatchbillMONTHLY!$A$54:$U$54,OFFSET(WatchbillMONTHLY!$A$54:$U$54,1,2))=IF(_xlfn.XLOOKUP($A25,INDIRECT("_"&amp;_xlfn.XLOOKUP(AN$2,WatchbillMONTHLY!$A$54:$U$54,OFFSET(WatchbillMONTHLY!$A$54:$U$54,1,2))),INDIRECT("_"&amp;_xlfn.XLOOKUP(AN$2,WatchbillMONTHLY!$A$54:$U$54,OFFSET(WatchbillMONTHLY!$A$54:$U$54,1,2))))=$A25,_xlfn.XLOOKUP(AN$2,WatchbillMONTHLY!$A$54:$U$54,OFFSET(WatchbillMONTHLY!$A$54:$U$54,1,2)),FALSE),TRUE,FALSE)),
IF(_xlfn.XLOOKUP(AN$2,WatchbillMONTHLY!$A$71:$U$71,OFFSET(WatchbillMONTHLY!$A$71:$U$71,1,2))=IF(_xlfn.XLOOKUP($A25,INDIRECT("_"&amp;_xlfn.XLOOKUP(AN$2,WatchbillMONTHLY!$A$71:$U$71,OFFSET(WatchbillMONTHLY!$A$71:$U$71,1,2))),INDIRECT("_"&amp;_xlfn.XLOOKUP(AN$2,WatchbillMONTHLY!$A$71:$U$71,OFFSET(WatchbillMONTHLY!$A$71:$U$71,1,2))))=$A25,_xlfn.XLOOKUP(AN$2,WatchbillMONTHLY!$A$71:$U$71,OFFSET(WatchbillMONTHLY!$A$71:$U$71,1,2)),FALSE),TRUE,FALSE)),
IF(_xlfn.XLOOKUP(AN$2,WatchbillMONTHLY!$A$88:$U$88,OFFSET(WatchbillMONTHLY!$A$88:$U$88,1,2))=IF(_xlfn.XLOOKUP($A25,INDIRECT("_"&amp;_xlfn.XLOOKUP(AN$2,WatchbillMONTHLY!$A$88:$U$88,OFFSET(WatchbillMONTHLY!$A$88:$U$88,1,2))),INDIRECT("_"&amp;_xlfn.XLOOKUP(AN$2,WatchbillMONTHLY!$A$88:$U$88,OFFSET(WatchbillMONTHLY!$A$88:$U$88,1,2))))=$A25,_xlfn.XLOOKUP(AN$2,WatchbillMONTHLY!$A$88:$U$88,OFFSET(WatchbillMONTHLY!$A$88:$U$88,1,2)),FALSE),TRUE,FALSE)),
FALSE),FALSE)</f>
        <v>0</v>
      </c>
      <c r="AO25" s="209" t="b" cm="1">
        <f t="array" aca="1" ref="AO25" ca="1">IF(AND($A25 &gt; 0, H25 &gt; 0,AO$2&lt;MiscFormulas!$A$5+1),
_xlfn.IFNA(
_xlfn.IFNA(
_xlfn.IFNA(
_xlfn.IFNA(
_xlfn.IFNA(
_xlfn.IFNA(
IF(_xlfn.XLOOKUP(AO$2,WatchbillMONTHLY!$A$3:$U$3,OFFSET(WatchbillMONTHLY!$A$3:$U$3,1,2))=IF(_xlfn.XLOOKUP($A25,INDIRECT("_"&amp;_xlfn.XLOOKUP(AO$2,WatchbillMONTHLY!$A$3:$U$3,OFFSET(WatchbillMONTHLY!$A$3:$U$3,1,2))),INDIRECT("_"&amp;_xlfn.XLOOKUP(AO$2,WatchbillMONTHLY!$A$3:$U$3,OFFSET(WatchbillMONTHLY!$A$3:$U$3,1,2))))=$A25,_xlfn.XLOOKUP(AO$2,WatchbillMONTHLY!$A$3:$U$3,OFFSET(WatchbillMONTHLY!$A$3:$U$3,1,2)),FALSE),TRUE,FALSE),
IF(_xlfn.XLOOKUP(AO$2,WatchbillMONTHLY!$A$20:$U$20,OFFSET(WatchbillMONTHLY!$A$20:$U$20,1,2))=IF(_xlfn.XLOOKUP($A25,INDIRECT("_"&amp;_xlfn.XLOOKUP(AO$2,WatchbillMONTHLY!$A$20:$U$20,OFFSET(WatchbillMONTHLY!$A$20:$U$20,1,2))),INDIRECT("_"&amp;_xlfn.XLOOKUP(AO$2,WatchbillMONTHLY!$A$20:$U$20,OFFSET(WatchbillMONTHLY!$A$20:$U$20,1,2))))=$A25,_xlfn.XLOOKUP(AO$2,WatchbillMONTHLY!$A$20:$U$20,OFFSET(WatchbillMONTHLY!$A$20:$U$20,1,2)),FALSE),TRUE,FALSE)),
IF(_xlfn.XLOOKUP(AO$2,WatchbillMONTHLY!$A$37:$U$37,OFFSET(WatchbillMONTHLY!$A$37:$U$37,1,2))=IF(_xlfn.XLOOKUP($A25,INDIRECT("_"&amp;_xlfn.XLOOKUP(AO$2,WatchbillMONTHLY!$A$37:$U$37,OFFSET(WatchbillMONTHLY!$A$37:$U$37,1,2))),INDIRECT("_"&amp;_xlfn.XLOOKUP(AO$2,WatchbillMONTHLY!$A$37:$U$37,OFFSET(WatchbillMONTHLY!$A$37:$U$37,1,2))))=$A25,_xlfn.XLOOKUP(AO$2,WatchbillMONTHLY!$A$37:$U$37,OFFSET(WatchbillMONTHLY!$A$37:$U$37,1,2)),FALSE),TRUE,FALSE)),
IF(_xlfn.XLOOKUP(AO$2,WatchbillMONTHLY!$A$54:$U$54,OFFSET(WatchbillMONTHLY!$A$54:$U$54,1,2))=IF(_xlfn.XLOOKUP($A25,INDIRECT("_"&amp;_xlfn.XLOOKUP(AO$2,WatchbillMONTHLY!$A$54:$U$54,OFFSET(WatchbillMONTHLY!$A$54:$U$54,1,2))),INDIRECT("_"&amp;_xlfn.XLOOKUP(AO$2,WatchbillMONTHLY!$A$54:$U$54,OFFSET(WatchbillMONTHLY!$A$54:$U$54,1,2))))=$A25,_xlfn.XLOOKUP(AO$2,WatchbillMONTHLY!$A$54:$U$54,OFFSET(WatchbillMONTHLY!$A$54:$U$54,1,2)),FALSE),TRUE,FALSE)),
IF(_xlfn.XLOOKUP(AO$2,WatchbillMONTHLY!$A$71:$U$71,OFFSET(WatchbillMONTHLY!$A$71:$U$71,1,2))=IF(_xlfn.XLOOKUP($A25,INDIRECT("_"&amp;_xlfn.XLOOKUP(AO$2,WatchbillMONTHLY!$A$71:$U$71,OFFSET(WatchbillMONTHLY!$A$71:$U$71,1,2))),INDIRECT("_"&amp;_xlfn.XLOOKUP(AO$2,WatchbillMONTHLY!$A$71:$U$71,OFFSET(WatchbillMONTHLY!$A$71:$U$71,1,2))))=$A25,_xlfn.XLOOKUP(AO$2,WatchbillMONTHLY!$A$71:$U$71,OFFSET(WatchbillMONTHLY!$A$71:$U$71,1,2)),FALSE),TRUE,FALSE)),
IF(_xlfn.XLOOKUP(AO$2,WatchbillMONTHLY!$A$88:$U$88,OFFSET(WatchbillMONTHLY!$A$88:$U$88,1,2))=IF(_xlfn.XLOOKUP($A25,INDIRECT("_"&amp;_xlfn.XLOOKUP(AO$2,WatchbillMONTHLY!$A$88:$U$88,OFFSET(WatchbillMONTHLY!$A$88:$U$88,1,2))),INDIRECT("_"&amp;_xlfn.XLOOKUP(AO$2,WatchbillMONTHLY!$A$88:$U$88,OFFSET(WatchbillMONTHLY!$A$88:$U$88,1,2))))=$A25,_xlfn.XLOOKUP(AO$2,WatchbillMONTHLY!$A$88:$U$88,OFFSET(WatchbillMONTHLY!$A$88:$U$88,1,2)),FALSE),TRUE,FALSE)),
FALSE),FALSE)</f>
        <v>0</v>
      </c>
      <c r="AP25" s="209" t="b" cm="1">
        <f t="array" aca="1" ref="AP25" ca="1">IF(AND($A25 &gt; 0, I25 &gt; 0,AP$2&lt;MiscFormulas!$A$5+1),
_xlfn.IFNA(
_xlfn.IFNA(
_xlfn.IFNA(
_xlfn.IFNA(
_xlfn.IFNA(
_xlfn.IFNA(
IF(_xlfn.XLOOKUP(AP$2,WatchbillMONTHLY!$A$3:$U$3,OFFSET(WatchbillMONTHLY!$A$3:$U$3,1,2))=IF(_xlfn.XLOOKUP($A25,INDIRECT("_"&amp;_xlfn.XLOOKUP(AP$2,WatchbillMONTHLY!$A$3:$U$3,OFFSET(WatchbillMONTHLY!$A$3:$U$3,1,2))),INDIRECT("_"&amp;_xlfn.XLOOKUP(AP$2,WatchbillMONTHLY!$A$3:$U$3,OFFSET(WatchbillMONTHLY!$A$3:$U$3,1,2))))=$A25,_xlfn.XLOOKUP(AP$2,WatchbillMONTHLY!$A$3:$U$3,OFFSET(WatchbillMONTHLY!$A$3:$U$3,1,2)),FALSE),TRUE,FALSE),
IF(_xlfn.XLOOKUP(AP$2,WatchbillMONTHLY!$A$20:$U$20,OFFSET(WatchbillMONTHLY!$A$20:$U$20,1,2))=IF(_xlfn.XLOOKUP($A25,INDIRECT("_"&amp;_xlfn.XLOOKUP(AP$2,WatchbillMONTHLY!$A$20:$U$20,OFFSET(WatchbillMONTHLY!$A$20:$U$20,1,2))),INDIRECT("_"&amp;_xlfn.XLOOKUP(AP$2,WatchbillMONTHLY!$A$20:$U$20,OFFSET(WatchbillMONTHLY!$A$20:$U$20,1,2))))=$A25,_xlfn.XLOOKUP(AP$2,WatchbillMONTHLY!$A$20:$U$20,OFFSET(WatchbillMONTHLY!$A$20:$U$20,1,2)),FALSE),TRUE,FALSE)),
IF(_xlfn.XLOOKUP(AP$2,WatchbillMONTHLY!$A$37:$U$37,OFFSET(WatchbillMONTHLY!$A$37:$U$37,1,2))=IF(_xlfn.XLOOKUP($A25,INDIRECT("_"&amp;_xlfn.XLOOKUP(AP$2,WatchbillMONTHLY!$A$37:$U$37,OFFSET(WatchbillMONTHLY!$A$37:$U$37,1,2))),INDIRECT("_"&amp;_xlfn.XLOOKUP(AP$2,WatchbillMONTHLY!$A$37:$U$37,OFFSET(WatchbillMONTHLY!$A$37:$U$37,1,2))))=$A25,_xlfn.XLOOKUP(AP$2,WatchbillMONTHLY!$A$37:$U$37,OFFSET(WatchbillMONTHLY!$A$37:$U$37,1,2)),FALSE),TRUE,FALSE)),
IF(_xlfn.XLOOKUP(AP$2,WatchbillMONTHLY!$A$54:$U$54,OFFSET(WatchbillMONTHLY!$A$54:$U$54,1,2))=IF(_xlfn.XLOOKUP($A25,INDIRECT("_"&amp;_xlfn.XLOOKUP(AP$2,WatchbillMONTHLY!$A$54:$U$54,OFFSET(WatchbillMONTHLY!$A$54:$U$54,1,2))),INDIRECT("_"&amp;_xlfn.XLOOKUP(AP$2,WatchbillMONTHLY!$A$54:$U$54,OFFSET(WatchbillMONTHLY!$A$54:$U$54,1,2))))=$A25,_xlfn.XLOOKUP(AP$2,WatchbillMONTHLY!$A$54:$U$54,OFFSET(WatchbillMONTHLY!$A$54:$U$54,1,2)),FALSE),TRUE,FALSE)),
IF(_xlfn.XLOOKUP(AP$2,WatchbillMONTHLY!$A$71:$U$71,OFFSET(WatchbillMONTHLY!$A$71:$U$71,1,2))=IF(_xlfn.XLOOKUP($A25,INDIRECT("_"&amp;_xlfn.XLOOKUP(AP$2,WatchbillMONTHLY!$A$71:$U$71,OFFSET(WatchbillMONTHLY!$A$71:$U$71,1,2))),INDIRECT("_"&amp;_xlfn.XLOOKUP(AP$2,WatchbillMONTHLY!$A$71:$U$71,OFFSET(WatchbillMONTHLY!$A$71:$U$71,1,2))))=$A25,_xlfn.XLOOKUP(AP$2,WatchbillMONTHLY!$A$71:$U$71,OFFSET(WatchbillMONTHLY!$A$71:$U$71,1,2)),FALSE),TRUE,FALSE)),
IF(_xlfn.XLOOKUP(AP$2,WatchbillMONTHLY!$A$88:$U$88,OFFSET(WatchbillMONTHLY!$A$88:$U$88,1,2))=IF(_xlfn.XLOOKUP($A25,INDIRECT("_"&amp;_xlfn.XLOOKUP(AP$2,WatchbillMONTHLY!$A$88:$U$88,OFFSET(WatchbillMONTHLY!$A$88:$U$88,1,2))),INDIRECT("_"&amp;_xlfn.XLOOKUP(AP$2,WatchbillMONTHLY!$A$88:$U$88,OFFSET(WatchbillMONTHLY!$A$88:$U$88,1,2))))=$A25,_xlfn.XLOOKUP(AP$2,WatchbillMONTHLY!$A$88:$U$88,OFFSET(WatchbillMONTHLY!$A$88:$U$88,1,2)),FALSE),TRUE,FALSE)),
FALSE),FALSE)</f>
        <v>0</v>
      </c>
      <c r="AQ25" s="209" t="b" cm="1">
        <f t="array" aca="1" ref="AQ25" ca="1">IF(AND($A25 &gt; 0, J25 &gt; 0,AQ$2&lt;MiscFormulas!$A$5+1),
_xlfn.IFNA(
_xlfn.IFNA(
_xlfn.IFNA(
_xlfn.IFNA(
_xlfn.IFNA(
_xlfn.IFNA(
IF(_xlfn.XLOOKUP(AQ$2,WatchbillMONTHLY!$A$3:$U$3,OFFSET(WatchbillMONTHLY!$A$3:$U$3,1,2))=IF(_xlfn.XLOOKUP($A25,INDIRECT("_"&amp;_xlfn.XLOOKUP(AQ$2,WatchbillMONTHLY!$A$3:$U$3,OFFSET(WatchbillMONTHLY!$A$3:$U$3,1,2))),INDIRECT("_"&amp;_xlfn.XLOOKUP(AQ$2,WatchbillMONTHLY!$A$3:$U$3,OFFSET(WatchbillMONTHLY!$A$3:$U$3,1,2))))=$A25,_xlfn.XLOOKUP(AQ$2,WatchbillMONTHLY!$A$3:$U$3,OFFSET(WatchbillMONTHLY!$A$3:$U$3,1,2)),FALSE),TRUE,FALSE),
IF(_xlfn.XLOOKUP(AQ$2,WatchbillMONTHLY!$A$20:$U$20,OFFSET(WatchbillMONTHLY!$A$20:$U$20,1,2))=IF(_xlfn.XLOOKUP($A25,INDIRECT("_"&amp;_xlfn.XLOOKUP(AQ$2,WatchbillMONTHLY!$A$20:$U$20,OFFSET(WatchbillMONTHLY!$A$20:$U$20,1,2))),INDIRECT("_"&amp;_xlfn.XLOOKUP(AQ$2,WatchbillMONTHLY!$A$20:$U$20,OFFSET(WatchbillMONTHLY!$A$20:$U$20,1,2))))=$A25,_xlfn.XLOOKUP(AQ$2,WatchbillMONTHLY!$A$20:$U$20,OFFSET(WatchbillMONTHLY!$A$20:$U$20,1,2)),FALSE),TRUE,FALSE)),
IF(_xlfn.XLOOKUP(AQ$2,WatchbillMONTHLY!$A$37:$U$37,OFFSET(WatchbillMONTHLY!$A$37:$U$37,1,2))=IF(_xlfn.XLOOKUP($A25,INDIRECT("_"&amp;_xlfn.XLOOKUP(AQ$2,WatchbillMONTHLY!$A$37:$U$37,OFFSET(WatchbillMONTHLY!$A$37:$U$37,1,2))),INDIRECT("_"&amp;_xlfn.XLOOKUP(AQ$2,WatchbillMONTHLY!$A$37:$U$37,OFFSET(WatchbillMONTHLY!$A$37:$U$37,1,2))))=$A25,_xlfn.XLOOKUP(AQ$2,WatchbillMONTHLY!$A$37:$U$37,OFFSET(WatchbillMONTHLY!$A$37:$U$37,1,2)),FALSE),TRUE,FALSE)),
IF(_xlfn.XLOOKUP(AQ$2,WatchbillMONTHLY!$A$54:$U$54,OFFSET(WatchbillMONTHLY!$A$54:$U$54,1,2))=IF(_xlfn.XLOOKUP($A25,INDIRECT("_"&amp;_xlfn.XLOOKUP(AQ$2,WatchbillMONTHLY!$A$54:$U$54,OFFSET(WatchbillMONTHLY!$A$54:$U$54,1,2))),INDIRECT("_"&amp;_xlfn.XLOOKUP(AQ$2,WatchbillMONTHLY!$A$54:$U$54,OFFSET(WatchbillMONTHLY!$A$54:$U$54,1,2))))=$A25,_xlfn.XLOOKUP(AQ$2,WatchbillMONTHLY!$A$54:$U$54,OFFSET(WatchbillMONTHLY!$A$54:$U$54,1,2)),FALSE),TRUE,FALSE)),
IF(_xlfn.XLOOKUP(AQ$2,WatchbillMONTHLY!$A$71:$U$71,OFFSET(WatchbillMONTHLY!$A$71:$U$71,1,2))=IF(_xlfn.XLOOKUP($A25,INDIRECT("_"&amp;_xlfn.XLOOKUP(AQ$2,WatchbillMONTHLY!$A$71:$U$71,OFFSET(WatchbillMONTHLY!$A$71:$U$71,1,2))),INDIRECT("_"&amp;_xlfn.XLOOKUP(AQ$2,WatchbillMONTHLY!$A$71:$U$71,OFFSET(WatchbillMONTHLY!$A$71:$U$71,1,2))))=$A25,_xlfn.XLOOKUP(AQ$2,WatchbillMONTHLY!$A$71:$U$71,OFFSET(WatchbillMONTHLY!$A$71:$U$71,1,2)),FALSE),TRUE,FALSE)),
IF(_xlfn.XLOOKUP(AQ$2,WatchbillMONTHLY!$A$88:$U$88,OFFSET(WatchbillMONTHLY!$A$88:$U$88,1,2))=IF(_xlfn.XLOOKUP($A25,INDIRECT("_"&amp;_xlfn.XLOOKUP(AQ$2,WatchbillMONTHLY!$A$88:$U$88,OFFSET(WatchbillMONTHLY!$A$88:$U$88,1,2))),INDIRECT("_"&amp;_xlfn.XLOOKUP(AQ$2,WatchbillMONTHLY!$A$88:$U$88,OFFSET(WatchbillMONTHLY!$A$88:$U$88,1,2))))=$A25,_xlfn.XLOOKUP(AQ$2,WatchbillMONTHLY!$A$88:$U$88,OFFSET(WatchbillMONTHLY!$A$88:$U$88,1,2)),FALSE),TRUE,FALSE)),
FALSE),FALSE)</f>
        <v>0</v>
      </c>
      <c r="AR25" s="209" t="b" cm="1">
        <f t="array" aca="1" ref="AR25" ca="1">IF(AND($A25 &gt; 0, K25 &gt; 0,AR$2&lt;MiscFormulas!$A$5+1),
_xlfn.IFNA(
_xlfn.IFNA(
_xlfn.IFNA(
_xlfn.IFNA(
_xlfn.IFNA(
_xlfn.IFNA(
IF(_xlfn.XLOOKUP(AR$2,WatchbillMONTHLY!$A$3:$U$3,OFFSET(WatchbillMONTHLY!$A$3:$U$3,1,2))=IF(_xlfn.XLOOKUP($A25,INDIRECT("_"&amp;_xlfn.XLOOKUP(AR$2,WatchbillMONTHLY!$A$3:$U$3,OFFSET(WatchbillMONTHLY!$A$3:$U$3,1,2))),INDIRECT("_"&amp;_xlfn.XLOOKUP(AR$2,WatchbillMONTHLY!$A$3:$U$3,OFFSET(WatchbillMONTHLY!$A$3:$U$3,1,2))))=$A25,_xlfn.XLOOKUP(AR$2,WatchbillMONTHLY!$A$3:$U$3,OFFSET(WatchbillMONTHLY!$A$3:$U$3,1,2)),FALSE),TRUE,FALSE),
IF(_xlfn.XLOOKUP(AR$2,WatchbillMONTHLY!$A$20:$U$20,OFFSET(WatchbillMONTHLY!$A$20:$U$20,1,2))=IF(_xlfn.XLOOKUP($A25,INDIRECT("_"&amp;_xlfn.XLOOKUP(AR$2,WatchbillMONTHLY!$A$20:$U$20,OFFSET(WatchbillMONTHLY!$A$20:$U$20,1,2))),INDIRECT("_"&amp;_xlfn.XLOOKUP(AR$2,WatchbillMONTHLY!$A$20:$U$20,OFFSET(WatchbillMONTHLY!$A$20:$U$20,1,2))))=$A25,_xlfn.XLOOKUP(AR$2,WatchbillMONTHLY!$A$20:$U$20,OFFSET(WatchbillMONTHLY!$A$20:$U$20,1,2)),FALSE),TRUE,FALSE)),
IF(_xlfn.XLOOKUP(AR$2,WatchbillMONTHLY!$A$37:$U$37,OFFSET(WatchbillMONTHLY!$A$37:$U$37,1,2))=IF(_xlfn.XLOOKUP($A25,INDIRECT("_"&amp;_xlfn.XLOOKUP(AR$2,WatchbillMONTHLY!$A$37:$U$37,OFFSET(WatchbillMONTHLY!$A$37:$U$37,1,2))),INDIRECT("_"&amp;_xlfn.XLOOKUP(AR$2,WatchbillMONTHLY!$A$37:$U$37,OFFSET(WatchbillMONTHLY!$A$37:$U$37,1,2))))=$A25,_xlfn.XLOOKUP(AR$2,WatchbillMONTHLY!$A$37:$U$37,OFFSET(WatchbillMONTHLY!$A$37:$U$37,1,2)),FALSE),TRUE,FALSE)),
IF(_xlfn.XLOOKUP(AR$2,WatchbillMONTHLY!$A$54:$U$54,OFFSET(WatchbillMONTHLY!$A$54:$U$54,1,2))=IF(_xlfn.XLOOKUP($A25,INDIRECT("_"&amp;_xlfn.XLOOKUP(AR$2,WatchbillMONTHLY!$A$54:$U$54,OFFSET(WatchbillMONTHLY!$A$54:$U$54,1,2))),INDIRECT("_"&amp;_xlfn.XLOOKUP(AR$2,WatchbillMONTHLY!$A$54:$U$54,OFFSET(WatchbillMONTHLY!$A$54:$U$54,1,2))))=$A25,_xlfn.XLOOKUP(AR$2,WatchbillMONTHLY!$A$54:$U$54,OFFSET(WatchbillMONTHLY!$A$54:$U$54,1,2)),FALSE),TRUE,FALSE)),
IF(_xlfn.XLOOKUP(AR$2,WatchbillMONTHLY!$A$71:$U$71,OFFSET(WatchbillMONTHLY!$A$71:$U$71,1,2))=IF(_xlfn.XLOOKUP($A25,INDIRECT("_"&amp;_xlfn.XLOOKUP(AR$2,WatchbillMONTHLY!$A$71:$U$71,OFFSET(WatchbillMONTHLY!$A$71:$U$71,1,2))),INDIRECT("_"&amp;_xlfn.XLOOKUP(AR$2,WatchbillMONTHLY!$A$71:$U$71,OFFSET(WatchbillMONTHLY!$A$71:$U$71,1,2))))=$A25,_xlfn.XLOOKUP(AR$2,WatchbillMONTHLY!$A$71:$U$71,OFFSET(WatchbillMONTHLY!$A$71:$U$71,1,2)),FALSE),TRUE,FALSE)),
IF(_xlfn.XLOOKUP(AR$2,WatchbillMONTHLY!$A$88:$U$88,OFFSET(WatchbillMONTHLY!$A$88:$U$88,1,2))=IF(_xlfn.XLOOKUP($A25,INDIRECT("_"&amp;_xlfn.XLOOKUP(AR$2,WatchbillMONTHLY!$A$88:$U$88,OFFSET(WatchbillMONTHLY!$A$88:$U$88,1,2))),INDIRECT("_"&amp;_xlfn.XLOOKUP(AR$2,WatchbillMONTHLY!$A$88:$U$88,OFFSET(WatchbillMONTHLY!$A$88:$U$88,1,2))))=$A25,_xlfn.XLOOKUP(AR$2,WatchbillMONTHLY!$A$88:$U$88,OFFSET(WatchbillMONTHLY!$A$88:$U$88,1,2)),FALSE),TRUE,FALSE)),
FALSE),FALSE)</f>
        <v>0</v>
      </c>
      <c r="AS25" s="209" t="b" cm="1">
        <f t="array" aca="1" ref="AS25" ca="1">IF(AND($A25 &gt; 0, L25 &gt; 0,AS$2&lt;MiscFormulas!$A$5+1),
_xlfn.IFNA(
_xlfn.IFNA(
_xlfn.IFNA(
_xlfn.IFNA(
_xlfn.IFNA(
_xlfn.IFNA(
IF(_xlfn.XLOOKUP(AS$2,WatchbillMONTHLY!$A$3:$U$3,OFFSET(WatchbillMONTHLY!$A$3:$U$3,1,2))=IF(_xlfn.XLOOKUP($A25,INDIRECT("_"&amp;_xlfn.XLOOKUP(AS$2,WatchbillMONTHLY!$A$3:$U$3,OFFSET(WatchbillMONTHLY!$A$3:$U$3,1,2))),INDIRECT("_"&amp;_xlfn.XLOOKUP(AS$2,WatchbillMONTHLY!$A$3:$U$3,OFFSET(WatchbillMONTHLY!$A$3:$U$3,1,2))))=$A25,_xlfn.XLOOKUP(AS$2,WatchbillMONTHLY!$A$3:$U$3,OFFSET(WatchbillMONTHLY!$A$3:$U$3,1,2)),FALSE),TRUE,FALSE),
IF(_xlfn.XLOOKUP(AS$2,WatchbillMONTHLY!$A$20:$U$20,OFFSET(WatchbillMONTHLY!$A$20:$U$20,1,2))=IF(_xlfn.XLOOKUP($A25,INDIRECT("_"&amp;_xlfn.XLOOKUP(AS$2,WatchbillMONTHLY!$A$20:$U$20,OFFSET(WatchbillMONTHLY!$A$20:$U$20,1,2))),INDIRECT("_"&amp;_xlfn.XLOOKUP(AS$2,WatchbillMONTHLY!$A$20:$U$20,OFFSET(WatchbillMONTHLY!$A$20:$U$20,1,2))))=$A25,_xlfn.XLOOKUP(AS$2,WatchbillMONTHLY!$A$20:$U$20,OFFSET(WatchbillMONTHLY!$A$20:$U$20,1,2)),FALSE),TRUE,FALSE)),
IF(_xlfn.XLOOKUP(AS$2,WatchbillMONTHLY!$A$37:$U$37,OFFSET(WatchbillMONTHLY!$A$37:$U$37,1,2))=IF(_xlfn.XLOOKUP($A25,INDIRECT("_"&amp;_xlfn.XLOOKUP(AS$2,WatchbillMONTHLY!$A$37:$U$37,OFFSET(WatchbillMONTHLY!$A$37:$U$37,1,2))),INDIRECT("_"&amp;_xlfn.XLOOKUP(AS$2,WatchbillMONTHLY!$A$37:$U$37,OFFSET(WatchbillMONTHLY!$A$37:$U$37,1,2))))=$A25,_xlfn.XLOOKUP(AS$2,WatchbillMONTHLY!$A$37:$U$37,OFFSET(WatchbillMONTHLY!$A$37:$U$37,1,2)),FALSE),TRUE,FALSE)),
IF(_xlfn.XLOOKUP(AS$2,WatchbillMONTHLY!$A$54:$U$54,OFFSET(WatchbillMONTHLY!$A$54:$U$54,1,2))=IF(_xlfn.XLOOKUP($A25,INDIRECT("_"&amp;_xlfn.XLOOKUP(AS$2,WatchbillMONTHLY!$A$54:$U$54,OFFSET(WatchbillMONTHLY!$A$54:$U$54,1,2))),INDIRECT("_"&amp;_xlfn.XLOOKUP(AS$2,WatchbillMONTHLY!$A$54:$U$54,OFFSET(WatchbillMONTHLY!$A$54:$U$54,1,2))))=$A25,_xlfn.XLOOKUP(AS$2,WatchbillMONTHLY!$A$54:$U$54,OFFSET(WatchbillMONTHLY!$A$54:$U$54,1,2)),FALSE),TRUE,FALSE)),
IF(_xlfn.XLOOKUP(AS$2,WatchbillMONTHLY!$A$71:$U$71,OFFSET(WatchbillMONTHLY!$A$71:$U$71,1,2))=IF(_xlfn.XLOOKUP($A25,INDIRECT("_"&amp;_xlfn.XLOOKUP(AS$2,WatchbillMONTHLY!$A$71:$U$71,OFFSET(WatchbillMONTHLY!$A$71:$U$71,1,2))),INDIRECT("_"&amp;_xlfn.XLOOKUP(AS$2,WatchbillMONTHLY!$A$71:$U$71,OFFSET(WatchbillMONTHLY!$A$71:$U$71,1,2))))=$A25,_xlfn.XLOOKUP(AS$2,WatchbillMONTHLY!$A$71:$U$71,OFFSET(WatchbillMONTHLY!$A$71:$U$71,1,2)),FALSE),TRUE,FALSE)),
IF(_xlfn.XLOOKUP(AS$2,WatchbillMONTHLY!$A$88:$U$88,OFFSET(WatchbillMONTHLY!$A$88:$U$88,1,2))=IF(_xlfn.XLOOKUP($A25,INDIRECT("_"&amp;_xlfn.XLOOKUP(AS$2,WatchbillMONTHLY!$A$88:$U$88,OFFSET(WatchbillMONTHLY!$A$88:$U$88,1,2))),INDIRECT("_"&amp;_xlfn.XLOOKUP(AS$2,WatchbillMONTHLY!$A$88:$U$88,OFFSET(WatchbillMONTHLY!$A$88:$U$88,1,2))))=$A25,_xlfn.XLOOKUP(AS$2,WatchbillMONTHLY!$A$88:$U$88,OFFSET(WatchbillMONTHLY!$A$88:$U$88,1,2)),FALSE),TRUE,FALSE)),
FALSE),FALSE)</f>
        <v>0</v>
      </c>
      <c r="AT25" s="209" t="b" cm="1">
        <f t="array" aca="1" ref="AT25" ca="1">IF(AND($A25 &gt; 0, M25 &gt; 0,AT$2&lt;MiscFormulas!$A$5+1),
_xlfn.IFNA(
_xlfn.IFNA(
_xlfn.IFNA(
_xlfn.IFNA(
_xlfn.IFNA(
_xlfn.IFNA(
IF(_xlfn.XLOOKUP(AT$2,WatchbillMONTHLY!$A$3:$U$3,OFFSET(WatchbillMONTHLY!$A$3:$U$3,1,2))=IF(_xlfn.XLOOKUP($A25,INDIRECT("_"&amp;_xlfn.XLOOKUP(AT$2,WatchbillMONTHLY!$A$3:$U$3,OFFSET(WatchbillMONTHLY!$A$3:$U$3,1,2))),INDIRECT("_"&amp;_xlfn.XLOOKUP(AT$2,WatchbillMONTHLY!$A$3:$U$3,OFFSET(WatchbillMONTHLY!$A$3:$U$3,1,2))))=$A25,_xlfn.XLOOKUP(AT$2,WatchbillMONTHLY!$A$3:$U$3,OFFSET(WatchbillMONTHLY!$A$3:$U$3,1,2)),FALSE),TRUE,FALSE),
IF(_xlfn.XLOOKUP(AT$2,WatchbillMONTHLY!$A$20:$U$20,OFFSET(WatchbillMONTHLY!$A$20:$U$20,1,2))=IF(_xlfn.XLOOKUP($A25,INDIRECT("_"&amp;_xlfn.XLOOKUP(AT$2,WatchbillMONTHLY!$A$20:$U$20,OFFSET(WatchbillMONTHLY!$A$20:$U$20,1,2))),INDIRECT("_"&amp;_xlfn.XLOOKUP(AT$2,WatchbillMONTHLY!$A$20:$U$20,OFFSET(WatchbillMONTHLY!$A$20:$U$20,1,2))))=$A25,_xlfn.XLOOKUP(AT$2,WatchbillMONTHLY!$A$20:$U$20,OFFSET(WatchbillMONTHLY!$A$20:$U$20,1,2)),FALSE),TRUE,FALSE)),
IF(_xlfn.XLOOKUP(AT$2,WatchbillMONTHLY!$A$37:$U$37,OFFSET(WatchbillMONTHLY!$A$37:$U$37,1,2))=IF(_xlfn.XLOOKUP($A25,INDIRECT("_"&amp;_xlfn.XLOOKUP(AT$2,WatchbillMONTHLY!$A$37:$U$37,OFFSET(WatchbillMONTHLY!$A$37:$U$37,1,2))),INDIRECT("_"&amp;_xlfn.XLOOKUP(AT$2,WatchbillMONTHLY!$A$37:$U$37,OFFSET(WatchbillMONTHLY!$A$37:$U$37,1,2))))=$A25,_xlfn.XLOOKUP(AT$2,WatchbillMONTHLY!$A$37:$U$37,OFFSET(WatchbillMONTHLY!$A$37:$U$37,1,2)),FALSE),TRUE,FALSE)),
IF(_xlfn.XLOOKUP(AT$2,WatchbillMONTHLY!$A$54:$U$54,OFFSET(WatchbillMONTHLY!$A$54:$U$54,1,2))=IF(_xlfn.XLOOKUP($A25,INDIRECT("_"&amp;_xlfn.XLOOKUP(AT$2,WatchbillMONTHLY!$A$54:$U$54,OFFSET(WatchbillMONTHLY!$A$54:$U$54,1,2))),INDIRECT("_"&amp;_xlfn.XLOOKUP(AT$2,WatchbillMONTHLY!$A$54:$U$54,OFFSET(WatchbillMONTHLY!$A$54:$U$54,1,2))))=$A25,_xlfn.XLOOKUP(AT$2,WatchbillMONTHLY!$A$54:$U$54,OFFSET(WatchbillMONTHLY!$A$54:$U$54,1,2)),FALSE),TRUE,FALSE)),
IF(_xlfn.XLOOKUP(AT$2,WatchbillMONTHLY!$A$71:$U$71,OFFSET(WatchbillMONTHLY!$A$71:$U$71,1,2))=IF(_xlfn.XLOOKUP($A25,INDIRECT("_"&amp;_xlfn.XLOOKUP(AT$2,WatchbillMONTHLY!$A$71:$U$71,OFFSET(WatchbillMONTHLY!$A$71:$U$71,1,2))),INDIRECT("_"&amp;_xlfn.XLOOKUP(AT$2,WatchbillMONTHLY!$A$71:$U$71,OFFSET(WatchbillMONTHLY!$A$71:$U$71,1,2))))=$A25,_xlfn.XLOOKUP(AT$2,WatchbillMONTHLY!$A$71:$U$71,OFFSET(WatchbillMONTHLY!$A$71:$U$71,1,2)),FALSE),TRUE,FALSE)),
IF(_xlfn.XLOOKUP(AT$2,WatchbillMONTHLY!$A$88:$U$88,OFFSET(WatchbillMONTHLY!$A$88:$U$88,1,2))=IF(_xlfn.XLOOKUP($A25,INDIRECT("_"&amp;_xlfn.XLOOKUP(AT$2,WatchbillMONTHLY!$A$88:$U$88,OFFSET(WatchbillMONTHLY!$A$88:$U$88,1,2))),INDIRECT("_"&amp;_xlfn.XLOOKUP(AT$2,WatchbillMONTHLY!$A$88:$U$88,OFFSET(WatchbillMONTHLY!$A$88:$U$88,1,2))))=$A25,_xlfn.XLOOKUP(AT$2,WatchbillMONTHLY!$A$88:$U$88,OFFSET(WatchbillMONTHLY!$A$88:$U$88,1,2)),FALSE),TRUE,FALSE)),
FALSE),FALSE)</f>
        <v>0</v>
      </c>
      <c r="AU25" s="209" t="b" cm="1">
        <f t="array" aca="1" ref="AU25" ca="1">IF(AND($A25 &gt; 0, N25 &gt; 0,AU$2&lt;MiscFormulas!$A$5+1),
_xlfn.IFNA(
_xlfn.IFNA(
_xlfn.IFNA(
_xlfn.IFNA(
_xlfn.IFNA(
_xlfn.IFNA(
IF(_xlfn.XLOOKUP(AU$2,WatchbillMONTHLY!$A$3:$U$3,OFFSET(WatchbillMONTHLY!$A$3:$U$3,1,2))=IF(_xlfn.XLOOKUP($A25,INDIRECT("_"&amp;_xlfn.XLOOKUP(AU$2,WatchbillMONTHLY!$A$3:$U$3,OFFSET(WatchbillMONTHLY!$A$3:$U$3,1,2))),INDIRECT("_"&amp;_xlfn.XLOOKUP(AU$2,WatchbillMONTHLY!$A$3:$U$3,OFFSET(WatchbillMONTHLY!$A$3:$U$3,1,2))))=$A25,_xlfn.XLOOKUP(AU$2,WatchbillMONTHLY!$A$3:$U$3,OFFSET(WatchbillMONTHLY!$A$3:$U$3,1,2)),FALSE),TRUE,FALSE),
IF(_xlfn.XLOOKUP(AU$2,WatchbillMONTHLY!$A$20:$U$20,OFFSET(WatchbillMONTHLY!$A$20:$U$20,1,2))=IF(_xlfn.XLOOKUP($A25,INDIRECT("_"&amp;_xlfn.XLOOKUP(AU$2,WatchbillMONTHLY!$A$20:$U$20,OFFSET(WatchbillMONTHLY!$A$20:$U$20,1,2))),INDIRECT("_"&amp;_xlfn.XLOOKUP(AU$2,WatchbillMONTHLY!$A$20:$U$20,OFFSET(WatchbillMONTHLY!$A$20:$U$20,1,2))))=$A25,_xlfn.XLOOKUP(AU$2,WatchbillMONTHLY!$A$20:$U$20,OFFSET(WatchbillMONTHLY!$A$20:$U$20,1,2)),FALSE),TRUE,FALSE)),
IF(_xlfn.XLOOKUP(AU$2,WatchbillMONTHLY!$A$37:$U$37,OFFSET(WatchbillMONTHLY!$A$37:$U$37,1,2))=IF(_xlfn.XLOOKUP($A25,INDIRECT("_"&amp;_xlfn.XLOOKUP(AU$2,WatchbillMONTHLY!$A$37:$U$37,OFFSET(WatchbillMONTHLY!$A$37:$U$37,1,2))),INDIRECT("_"&amp;_xlfn.XLOOKUP(AU$2,WatchbillMONTHLY!$A$37:$U$37,OFFSET(WatchbillMONTHLY!$A$37:$U$37,1,2))))=$A25,_xlfn.XLOOKUP(AU$2,WatchbillMONTHLY!$A$37:$U$37,OFFSET(WatchbillMONTHLY!$A$37:$U$37,1,2)),FALSE),TRUE,FALSE)),
IF(_xlfn.XLOOKUP(AU$2,WatchbillMONTHLY!$A$54:$U$54,OFFSET(WatchbillMONTHLY!$A$54:$U$54,1,2))=IF(_xlfn.XLOOKUP($A25,INDIRECT("_"&amp;_xlfn.XLOOKUP(AU$2,WatchbillMONTHLY!$A$54:$U$54,OFFSET(WatchbillMONTHLY!$A$54:$U$54,1,2))),INDIRECT("_"&amp;_xlfn.XLOOKUP(AU$2,WatchbillMONTHLY!$A$54:$U$54,OFFSET(WatchbillMONTHLY!$A$54:$U$54,1,2))))=$A25,_xlfn.XLOOKUP(AU$2,WatchbillMONTHLY!$A$54:$U$54,OFFSET(WatchbillMONTHLY!$A$54:$U$54,1,2)),FALSE),TRUE,FALSE)),
IF(_xlfn.XLOOKUP(AU$2,WatchbillMONTHLY!$A$71:$U$71,OFFSET(WatchbillMONTHLY!$A$71:$U$71,1,2))=IF(_xlfn.XLOOKUP($A25,INDIRECT("_"&amp;_xlfn.XLOOKUP(AU$2,WatchbillMONTHLY!$A$71:$U$71,OFFSET(WatchbillMONTHLY!$A$71:$U$71,1,2))),INDIRECT("_"&amp;_xlfn.XLOOKUP(AU$2,WatchbillMONTHLY!$A$71:$U$71,OFFSET(WatchbillMONTHLY!$A$71:$U$71,1,2))))=$A25,_xlfn.XLOOKUP(AU$2,WatchbillMONTHLY!$A$71:$U$71,OFFSET(WatchbillMONTHLY!$A$71:$U$71,1,2)),FALSE),TRUE,FALSE)),
IF(_xlfn.XLOOKUP(AU$2,WatchbillMONTHLY!$A$88:$U$88,OFFSET(WatchbillMONTHLY!$A$88:$U$88,1,2))=IF(_xlfn.XLOOKUP($A25,INDIRECT("_"&amp;_xlfn.XLOOKUP(AU$2,WatchbillMONTHLY!$A$88:$U$88,OFFSET(WatchbillMONTHLY!$A$88:$U$88,1,2))),INDIRECT("_"&amp;_xlfn.XLOOKUP(AU$2,WatchbillMONTHLY!$A$88:$U$88,OFFSET(WatchbillMONTHLY!$A$88:$U$88,1,2))))=$A25,_xlfn.XLOOKUP(AU$2,WatchbillMONTHLY!$A$88:$U$88,OFFSET(WatchbillMONTHLY!$A$88:$U$88,1,2)),FALSE),TRUE,FALSE)),
FALSE),FALSE)</f>
        <v>0</v>
      </c>
      <c r="AV25" s="209" t="b" cm="1">
        <f t="array" aca="1" ref="AV25" ca="1">IF(AND($A25 &gt; 0, O25 &gt; 0,AV$2&lt;MiscFormulas!$A$5+1),
_xlfn.IFNA(
_xlfn.IFNA(
_xlfn.IFNA(
_xlfn.IFNA(
_xlfn.IFNA(
_xlfn.IFNA(
IF(_xlfn.XLOOKUP(AV$2,WatchbillMONTHLY!$A$3:$U$3,OFFSET(WatchbillMONTHLY!$A$3:$U$3,1,2))=IF(_xlfn.XLOOKUP($A25,INDIRECT("_"&amp;_xlfn.XLOOKUP(AV$2,WatchbillMONTHLY!$A$3:$U$3,OFFSET(WatchbillMONTHLY!$A$3:$U$3,1,2))),INDIRECT("_"&amp;_xlfn.XLOOKUP(AV$2,WatchbillMONTHLY!$A$3:$U$3,OFFSET(WatchbillMONTHLY!$A$3:$U$3,1,2))))=$A25,_xlfn.XLOOKUP(AV$2,WatchbillMONTHLY!$A$3:$U$3,OFFSET(WatchbillMONTHLY!$A$3:$U$3,1,2)),FALSE),TRUE,FALSE),
IF(_xlfn.XLOOKUP(AV$2,WatchbillMONTHLY!$A$20:$U$20,OFFSET(WatchbillMONTHLY!$A$20:$U$20,1,2))=IF(_xlfn.XLOOKUP($A25,INDIRECT("_"&amp;_xlfn.XLOOKUP(AV$2,WatchbillMONTHLY!$A$20:$U$20,OFFSET(WatchbillMONTHLY!$A$20:$U$20,1,2))),INDIRECT("_"&amp;_xlfn.XLOOKUP(AV$2,WatchbillMONTHLY!$A$20:$U$20,OFFSET(WatchbillMONTHLY!$A$20:$U$20,1,2))))=$A25,_xlfn.XLOOKUP(AV$2,WatchbillMONTHLY!$A$20:$U$20,OFFSET(WatchbillMONTHLY!$A$20:$U$20,1,2)),FALSE),TRUE,FALSE)),
IF(_xlfn.XLOOKUP(AV$2,WatchbillMONTHLY!$A$37:$U$37,OFFSET(WatchbillMONTHLY!$A$37:$U$37,1,2))=IF(_xlfn.XLOOKUP($A25,INDIRECT("_"&amp;_xlfn.XLOOKUP(AV$2,WatchbillMONTHLY!$A$37:$U$37,OFFSET(WatchbillMONTHLY!$A$37:$U$37,1,2))),INDIRECT("_"&amp;_xlfn.XLOOKUP(AV$2,WatchbillMONTHLY!$A$37:$U$37,OFFSET(WatchbillMONTHLY!$A$37:$U$37,1,2))))=$A25,_xlfn.XLOOKUP(AV$2,WatchbillMONTHLY!$A$37:$U$37,OFFSET(WatchbillMONTHLY!$A$37:$U$37,1,2)),FALSE),TRUE,FALSE)),
IF(_xlfn.XLOOKUP(AV$2,WatchbillMONTHLY!$A$54:$U$54,OFFSET(WatchbillMONTHLY!$A$54:$U$54,1,2))=IF(_xlfn.XLOOKUP($A25,INDIRECT("_"&amp;_xlfn.XLOOKUP(AV$2,WatchbillMONTHLY!$A$54:$U$54,OFFSET(WatchbillMONTHLY!$A$54:$U$54,1,2))),INDIRECT("_"&amp;_xlfn.XLOOKUP(AV$2,WatchbillMONTHLY!$A$54:$U$54,OFFSET(WatchbillMONTHLY!$A$54:$U$54,1,2))))=$A25,_xlfn.XLOOKUP(AV$2,WatchbillMONTHLY!$A$54:$U$54,OFFSET(WatchbillMONTHLY!$A$54:$U$54,1,2)),FALSE),TRUE,FALSE)),
IF(_xlfn.XLOOKUP(AV$2,WatchbillMONTHLY!$A$71:$U$71,OFFSET(WatchbillMONTHLY!$A$71:$U$71,1,2))=IF(_xlfn.XLOOKUP($A25,INDIRECT("_"&amp;_xlfn.XLOOKUP(AV$2,WatchbillMONTHLY!$A$71:$U$71,OFFSET(WatchbillMONTHLY!$A$71:$U$71,1,2))),INDIRECT("_"&amp;_xlfn.XLOOKUP(AV$2,WatchbillMONTHLY!$A$71:$U$71,OFFSET(WatchbillMONTHLY!$A$71:$U$71,1,2))))=$A25,_xlfn.XLOOKUP(AV$2,WatchbillMONTHLY!$A$71:$U$71,OFFSET(WatchbillMONTHLY!$A$71:$U$71,1,2)),FALSE),TRUE,FALSE)),
IF(_xlfn.XLOOKUP(AV$2,WatchbillMONTHLY!$A$88:$U$88,OFFSET(WatchbillMONTHLY!$A$88:$U$88,1,2))=IF(_xlfn.XLOOKUP($A25,INDIRECT("_"&amp;_xlfn.XLOOKUP(AV$2,WatchbillMONTHLY!$A$88:$U$88,OFFSET(WatchbillMONTHLY!$A$88:$U$88,1,2))),INDIRECT("_"&amp;_xlfn.XLOOKUP(AV$2,WatchbillMONTHLY!$A$88:$U$88,OFFSET(WatchbillMONTHLY!$A$88:$U$88,1,2))))=$A25,_xlfn.XLOOKUP(AV$2,WatchbillMONTHLY!$A$88:$U$88,OFFSET(WatchbillMONTHLY!$A$88:$U$88,1,2)),FALSE),TRUE,FALSE)),
FALSE),FALSE)</f>
        <v>0</v>
      </c>
      <c r="AW25" s="209" t="b" cm="1">
        <f t="array" aca="1" ref="AW25" ca="1">IF(AND($A25 &gt; 0, P25 &gt; 0,AW$2&lt;MiscFormulas!$A$5+1),
_xlfn.IFNA(
_xlfn.IFNA(
_xlfn.IFNA(
_xlfn.IFNA(
_xlfn.IFNA(
_xlfn.IFNA(
IF(_xlfn.XLOOKUP(AW$2,WatchbillMONTHLY!$A$3:$U$3,OFFSET(WatchbillMONTHLY!$A$3:$U$3,1,2))=IF(_xlfn.XLOOKUP($A25,INDIRECT("_"&amp;_xlfn.XLOOKUP(AW$2,WatchbillMONTHLY!$A$3:$U$3,OFFSET(WatchbillMONTHLY!$A$3:$U$3,1,2))),INDIRECT("_"&amp;_xlfn.XLOOKUP(AW$2,WatchbillMONTHLY!$A$3:$U$3,OFFSET(WatchbillMONTHLY!$A$3:$U$3,1,2))))=$A25,_xlfn.XLOOKUP(AW$2,WatchbillMONTHLY!$A$3:$U$3,OFFSET(WatchbillMONTHLY!$A$3:$U$3,1,2)),FALSE),TRUE,FALSE),
IF(_xlfn.XLOOKUP(AW$2,WatchbillMONTHLY!$A$20:$U$20,OFFSET(WatchbillMONTHLY!$A$20:$U$20,1,2))=IF(_xlfn.XLOOKUP($A25,INDIRECT("_"&amp;_xlfn.XLOOKUP(AW$2,WatchbillMONTHLY!$A$20:$U$20,OFFSET(WatchbillMONTHLY!$A$20:$U$20,1,2))),INDIRECT("_"&amp;_xlfn.XLOOKUP(AW$2,WatchbillMONTHLY!$A$20:$U$20,OFFSET(WatchbillMONTHLY!$A$20:$U$20,1,2))))=$A25,_xlfn.XLOOKUP(AW$2,WatchbillMONTHLY!$A$20:$U$20,OFFSET(WatchbillMONTHLY!$A$20:$U$20,1,2)),FALSE),TRUE,FALSE)),
IF(_xlfn.XLOOKUP(AW$2,WatchbillMONTHLY!$A$37:$U$37,OFFSET(WatchbillMONTHLY!$A$37:$U$37,1,2))=IF(_xlfn.XLOOKUP($A25,INDIRECT("_"&amp;_xlfn.XLOOKUP(AW$2,WatchbillMONTHLY!$A$37:$U$37,OFFSET(WatchbillMONTHLY!$A$37:$U$37,1,2))),INDIRECT("_"&amp;_xlfn.XLOOKUP(AW$2,WatchbillMONTHLY!$A$37:$U$37,OFFSET(WatchbillMONTHLY!$A$37:$U$37,1,2))))=$A25,_xlfn.XLOOKUP(AW$2,WatchbillMONTHLY!$A$37:$U$37,OFFSET(WatchbillMONTHLY!$A$37:$U$37,1,2)),FALSE),TRUE,FALSE)),
IF(_xlfn.XLOOKUP(AW$2,WatchbillMONTHLY!$A$54:$U$54,OFFSET(WatchbillMONTHLY!$A$54:$U$54,1,2))=IF(_xlfn.XLOOKUP($A25,INDIRECT("_"&amp;_xlfn.XLOOKUP(AW$2,WatchbillMONTHLY!$A$54:$U$54,OFFSET(WatchbillMONTHLY!$A$54:$U$54,1,2))),INDIRECT("_"&amp;_xlfn.XLOOKUP(AW$2,WatchbillMONTHLY!$A$54:$U$54,OFFSET(WatchbillMONTHLY!$A$54:$U$54,1,2))))=$A25,_xlfn.XLOOKUP(AW$2,WatchbillMONTHLY!$A$54:$U$54,OFFSET(WatchbillMONTHLY!$A$54:$U$54,1,2)),FALSE),TRUE,FALSE)),
IF(_xlfn.XLOOKUP(AW$2,WatchbillMONTHLY!$A$71:$U$71,OFFSET(WatchbillMONTHLY!$A$71:$U$71,1,2))=IF(_xlfn.XLOOKUP($A25,INDIRECT("_"&amp;_xlfn.XLOOKUP(AW$2,WatchbillMONTHLY!$A$71:$U$71,OFFSET(WatchbillMONTHLY!$A$71:$U$71,1,2))),INDIRECT("_"&amp;_xlfn.XLOOKUP(AW$2,WatchbillMONTHLY!$A$71:$U$71,OFFSET(WatchbillMONTHLY!$A$71:$U$71,1,2))))=$A25,_xlfn.XLOOKUP(AW$2,WatchbillMONTHLY!$A$71:$U$71,OFFSET(WatchbillMONTHLY!$A$71:$U$71,1,2)),FALSE),TRUE,FALSE)),
IF(_xlfn.XLOOKUP(AW$2,WatchbillMONTHLY!$A$88:$U$88,OFFSET(WatchbillMONTHLY!$A$88:$U$88,1,2))=IF(_xlfn.XLOOKUP($A25,INDIRECT("_"&amp;_xlfn.XLOOKUP(AW$2,WatchbillMONTHLY!$A$88:$U$88,OFFSET(WatchbillMONTHLY!$A$88:$U$88,1,2))),INDIRECT("_"&amp;_xlfn.XLOOKUP(AW$2,WatchbillMONTHLY!$A$88:$U$88,OFFSET(WatchbillMONTHLY!$A$88:$U$88,1,2))))=$A25,_xlfn.XLOOKUP(AW$2,WatchbillMONTHLY!$A$88:$U$88,OFFSET(WatchbillMONTHLY!$A$88:$U$88,1,2)),FALSE),TRUE,FALSE)),
FALSE),FALSE)</f>
        <v>0</v>
      </c>
      <c r="AX25" s="209" t="b" cm="1">
        <f t="array" aca="1" ref="AX25" ca="1">IF(AND($A25 &gt; 0, Q25 &gt; 0,AX$2&lt;MiscFormulas!$A$5+1),
_xlfn.IFNA(
_xlfn.IFNA(
_xlfn.IFNA(
_xlfn.IFNA(
_xlfn.IFNA(
_xlfn.IFNA(
IF(_xlfn.XLOOKUP(AX$2,WatchbillMONTHLY!$A$3:$U$3,OFFSET(WatchbillMONTHLY!$A$3:$U$3,1,2))=IF(_xlfn.XLOOKUP($A25,INDIRECT("_"&amp;_xlfn.XLOOKUP(AX$2,WatchbillMONTHLY!$A$3:$U$3,OFFSET(WatchbillMONTHLY!$A$3:$U$3,1,2))),INDIRECT("_"&amp;_xlfn.XLOOKUP(AX$2,WatchbillMONTHLY!$A$3:$U$3,OFFSET(WatchbillMONTHLY!$A$3:$U$3,1,2))))=$A25,_xlfn.XLOOKUP(AX$2,WatchbillMONTHLY!$A$3:$U$3,OFFSET(WatchbillMONTHLY!$A$3:$U$3,1,2)),FALSE),TRUE,FALSE),
IF(_xlfn.XLOOKUP(AX$2,WatchbillMONTHLY!$A$20:$U$20,OFFSET(WatchbillMONTHLY!$A$20:$U$20,1,2))=IF(_xlfn.XLOOKUP($A25,INDIRECT("_"&amp;_xlfn.XLOOKUP(AX$2,WatchbillMONTHLY!$A$20:$U$20,OFFSET(WatchbillMONTHLY!$A$20:$U$20,1,2))),INDIRECT("_"&amp;_xlfn.XLOOKUP(AX$2,WatchbillMONTHLY!$A$20:$U$20,OFFSET(WatchbillMONTHLY!$A$20:$U$20,1,2))))=$A25,_xlfn.XLOOKUP(AX$2,WatchbillMONTHLY!$A$20:$U$20,OFFSET(WatchbillMONTHLY!$A$20:$U$20,1,2)),FALSE),TRUE,FALSE)),
IF(_xlfn.XLOOKUP(AX$2,WatchbillMONTHLY!$A$37:$U$37,OFFSET(WatchbillMONTHLY!$A$37:$U$37,1,2))=IF(_xlfn.XLOOKUP($A25,INDIRECT("_"&amp;_xlfn.XLOOKUP(AX$2,WatchbillMONTHLY!$A$37:$U$37,OFFSET(WatchbillMONTHLY!$A$37:$U$37,1,2))),INDIRECT("_"&amp;_xlfn.XLOOKUP(AX$2,WatchbillMONTHLY!$A$37:$U$37,OFFSET(WatchbillMONTHLY!$A$37:$U$37,1,2))))=$A25,_xlfn.XLOOKUP(AX$2,WatchbillMONTHLY!$A$37:$U$37,OFFSET(WatchbillMONTHLY!$A$37:$U$37,1,2)),FALSE),TRUE,FALSE)),
IF(_xlfn.XLOOKUP(AX$2,WatchbillMONTHLY!$A$54:$U$54,OFFSET(WatchbillMONTHLY!$A$54:$U$54,1,2))=IF(_xlfn.XLOOKUP($A25,INDIRECT("_"&amp;_xlfn.XLOOKUP(AX$2,WatchbillMONTHLY!$A$54:$U$54,OFFSET(WatchbillMONTHLY!$A$54:$U$54,1,2))),INDIRECT("_"&amp;_xlfn.XLOOKUP(AX$2,WatchbillMONTHLY!$A$54:$U$54,OFFSET(WatchbillMONTHLY!$A$54:$U$54,1,2))))=$A25,_xlfn.XLOOKUP(AX$2,WatchbillMONTHLY!$A$54:$U$54,OFFSET(WatchbillMONTHLY!$A$54:$U$54,1,2)),FALSE),TRUE,FALSE)),
IF(_xlfn.XLOOKUP(AX$2,WatchbillMONTHLY!$A$71:$U$71,OFFSET(WatchbillMONTHLY!$A$71:$U$71,1,2))=IF(_xlfn.XLOOKUP($A25,INDIRECT("_"&amp;_xlfn.XLOOKUP(AX$2,WatchbillMONTHLY!$A$71:$U$71,OFFSET(WatchbillMONTHLY!$A$71:$U$71,1,2))),INDIRECT("_"&amp;_xlfn.XLOOKUP(AX$2,WatchbillMONTHLY!$A$71:$U$71,OFFSET(WatchbillMONTHLY!$A$71:$U$71,1,2))))=$A25,_xlfn.XLOOKUP(AX$2,WatchbillMONTHLY!$A$71:$U$71,OFFSET(WatchbillMONTHLY!$A$71:$U$71,1,2)),FALSE),TRUE,FALSE)),
IF(_xlfn.XLOOKUP(AX$2,WatchbillMONTHLY!$A$88:$U$88,OFFSET(WatchbillMONTHLY!$A$88:$U$88,1,2))=IF(_xlfn.XLOOKUP($A25,INDIRECT("_"&amp;_xlfn.XLOOKUP(AX$2,WatchbillMONTHLY!$A$88:$U$88,OFFSET(WatchbillMONTHLY!$A$88:$U$88,1,2))),INDIRECT("_"&amp;_xlfn.XLOOKUP(AX$2,WatchbillMONTHLY!$A$88:$U$88,OFFSET(WatchbillMONTHLY!$A$88:$U$88,1,2))))=$A25,_xlfn.XLOOKUP(AX$2,WatchbillMONTHLY!$A$88:$U$88,OFFSET(WatchbillMONTHLY!$A$88:$U$88,1,2)),FALSE),TRUE,FALSE)),
FALSE),FALSE)</f>
        <v>0</v>
      </c>
      <c r="AY25" s="209" t="b" cm="1">
        <f t="array" aca="1" ref="AY25" ca="1">IF(AND($A25 &gt; 0, R25 &gt; 0,AY$2&lt;MiscFormulas!$A$5+1),
_xlfn.IFNA(
_xlfn.IFNA(
_xlfn.IFNA(
_xlfn.IFNA(
_xlfn.IFNA(
_xlfn.IFNA(
IF(_xlfn.XLOOKUP(AY$2,WatchbillMONTHLY!$A$3:$U$3,OFFSET(WatchbillMONTHLY!$A$3:$U$3,1,2))=IF(_xlfn.XLOOKUP($A25,INDIRECT("_"&amp;_xlfn.XLOOKUP(AY$2,WatchbillMONTHLY!$A$3:$U$3,OFFSET(WatchbillMONTHLY!$A$3:$U$3,1,2))),INDIRECT("_"&amp;_xlfn.XLOOKUP(AY$2,WatchbillMONTHLY!$A$3:$U$3,OFFSET(WatchbillMONTHLY!$A$3:$U$3,1,2))))=$A25,_xlfn.XLOOKUP(AY$2,WatchbillMONTHLY!$A$3:$U$3,OFFSET(WatchbillMONTHLY!$A$3:$U$3,1,2)),FALSE),TRUE,FALSE),
IF(_xlfn.XLOOKUP(AY$2,WatchbillMONTHLY!$A$20:$U$20,OFFSET(WatchbillMONTHLY!$A$20:$U$20,1,2))=IF(_xlfn.XLOOKUP($A25,INDIRECT("_"&amp;_xlfn.XLOOKUP(AY$2,WatchbillMONTHLY!$A$20:$U$20,OFFSET(WatchbillMONTHLY!$A$20:$U$20,1,2))),INDIRECT("_"&amp;_xlfn.XLOOKUP(AY$2,WatchbillMONTHLY!$A$20:$U$20,OFFSET(WatchbillMONTHLY!$A$20:$U$20,1,2))))=$A25,_xlfn.XLOOKUP(AY$2,WatchbillMONTHLY!$A$20:$U$20,OFFSET(WatchbillMONTHLY!$A$20:$U$20,1,2)),FALSE),TRUE,FALSE)),
IF(_xlfn.XLOOKUP(AY$2,WatchbillMONTHLY!$A$37:$U$37,OFFSET(WatchbillMONTHLY!$A$37:$U$37,1,2))=IF(_xlfn.XLOOKUP($A25,INDIRECT("_"&amp;_xlfn.XLOOKUP(AY$2,WatchbillMONTHLY!$A$37:$U$37,OFFSET(WatchbillMONTHLY!$A$37:$U$37,1,2))),INDIRECT("_"&amp;_xlfn.XLOOKUP(AY$2,WatchbillMONTHLY!$A$37:$U$37,OFFSET(WatchbillMONTHLY!$A$37:$U$37,1,2))))=$A25,_xlfn.XLOOKUP(AY$2,WatchbillMONTHLY!$A$37:$U$37,OFFSET(WatchbillMONTHLY!$A$37:$U$37,1,2)),FALSE),TRUE,FALSE)),
IF(_xlfn.XLOOKUP(AY$2,WatchbillMONTHLY!$A$54:$U$54,OFFSET(WatchbillMONTHLY!$A$54:$U$54,1,2))=IF(_xlfn.XLOOKUP($A25,INDIRECT("_"&amp;_xlfn.XLOOKUP(AY$2,WatchbillMONTHLY!$A$54:$U$54,OFFSET(WatchbillMONTHLY!$A$54:$U$54,1,2))),INDIRECT("_"&amp;_xlfn.XLOOKUP(AY$2,WatchbillMONTHLY!$A$54:$U$54,OFFSET(WatchbillMONTHLY!$A$54:$U$54,1,2))))=$A25,_xlfn.XLOOKUP(AY$2,WatchbillMONTHLY!$A$54:$U$54,OFFSET(WatchbillMONTHLY!$A$54:$U$54,1,2)),FALSE),TRUE,FALSE)),
IF(_xlfn.XLOOKUP(AY$2,WatchbillMONTHLY!$A$71:$U$71,OFFSET(WatchbillMONTHLY!$A$71:$U$71,1,2))=IF(_xlfn.XLOOKUP($A25,INDIRECT("_"&amp;_xlfn.XLOOKUP(AY$2,WatchbillMONTHLY!$A$71:$U$71,OFFSET(WatchbillMONTHLY!$A$71:$U$71,1,2))),INDIRECT("_"&amp;_xlfn.XLOOKUP(AY$2,WatchbillMONTHLY!$A$71:$U$71,OFFSET(WatchbillMONTHLY!$A$71:$U$71,1,2))))=$A25,_xlfn.XLOOKUP(AY$2,WatchbillMONTHLY!$A$71:$U$71,OFFSET(WatchbillMONTHLY!$A$71:$U$71,1,2)),FALSE),TRUE,FALSE)),
IF(_xlfn.XLOOKUP(AY$2,WatchbillMONTHLY!$A$88:$U$88,OFFSET(WatchbillMONTHLY!$A$88:$U$88,1,2))=IF(_xlfn.XLOOKUP($A25,INDIRECT("_"&amp;_xlfn.XLOOKUP(AY$2,WatchbillMONTHLY!$A$88:$U$88,OFFSET(WatchbillMONTHLY!$A$88:$U$88,1,2))),INDIRECT("_"&amp;_xlfn.XLOOKUP(AY$2,WatchbillMONTHLY!$A$88:$U$88,OFFSET(WatchbillMONTHLY!$A$88:$U$88,1,2))))=$A25,_xlfn.XLOOKUP(AY$2,WatchbillMONTHLY!$A$88:$U$88,OFFSET(WatchbillMONTHLY!$A$88:$U$88,1,2)),FALSE),TRUE,FALSE)),
FALSE),FALSE)</f>
        <v>0</v>
      </c>
      <c r="AZ25" s="209" t="b" cm="1">
        <f t="array" aca="1" ref="AZ25" ca="1">IF(AND($A25 &gt; 0, S25 &gt; 0,AZ$2&lt;MiscFormulas!$A$5+1),
_xlfn.IFNA(
_xlfn.IFNA(
_xlfn.IFNA(
_xlfn.IFNA(
_xlfn.IFNA(
_xlfn.IFNA(
IF(_xlfn.XLOOKUP(AZ$2,WatchbillMONTHLY!$A$3:$U$3,OFFSET(WatchbillMONTHLY!$A$3:$U$3,1,2))=IF(_xlfn.XLOOKUP($A25,INDIRECT("_"&amp;_xlfn.XLOOKUP(AZ$2,WatchbillMONTHLY!$A$3:$U$3,OFFSET(WatchbillMONTHLY!$A$3:$U$3,1,2))),INDIRECT("_"&amp;_xlfn.XLOOKUP(AZ$2,WatchbillMONTHLY!$A$3:$U$3,OFFSET(WatchbillMONTHLY!$A$3:$U$3,1,2))))=$A25,_xlfn.XLOOKUP(AZ$2,WatchbillMONTHLY!$A$3:$U$3,OFFSET(WatchbillMONTHLY!$A$3:$U$3,1,2)),FALSE),TRUE,FALSE),
IF(_xlfn.XLOOKUP(AZ$2,WatchbillMONTHLY!$A$20:$U$20,OFFSET(WatchbillMONTHLY!$A$20:$U$20,1,2))=IF(_xlfn.XLOOKUP($A25,INDIRECT("_"&amp;_xlfn.XLOOKUP(AZ$2,WatchbillMONTHLY!$A$20:$U$20,OFFSET(WatchbillMONTHLY!$A$20:$U$20,1,2))),INDIRECT("_"&amp;_xlfn.XLOOKUP(AZ$2,WatchbillMONTHLY!$A$20:$U$20,OFFSET(WatchbillMONTHLY!$A$20:$U$20,1,2))))=$A25,_xlfn.XLOOKUP(AZ$2,WatchbillMONTHLY!$A$20:$U$20,OFFSET(WatchbillMONTHLY!$A$20:$U$20,1,2)),FALSE),TRUE,FALSE)),
IF(_xlfn.XLOOKUP(AZ$2,WatchbillMONTHLY!$A$37:$U$37,OFFSET(WatchbillMONTHLY!$A$37:$U$37,1,2))=IF(_xlfn.XLOOKUP($A25,INDIRECT("_"&amp;_xlfn.XLOOKUP(AZ$2,WatchbillMONTHLY!$A$37:$U$37,OFFSET(WatchbillMONTHLY!$A$37:$U$37,1,2))),INDIRECT("_"&amp;_xlfn.XLOOKUP(AZ$2,WatchbillMONTHLY!$A$37:$U$37,OFFSET(WatchbillMONTHLY!$A$37:$U$37,1,2))))=$A25,_xlfn.XLOOKUP(AZ$2,WatchbillMONTHLY!$A$37:$U$37,OFFSET(WatchbillMONTHLY!$A$37:$U$37,1,2)),FALSE),TRUE,FALSE)),
IF(_xlfn.XLOOKUP(AZ$2,WatchbillMONTHLY!$A$54:$U$54,OFFSET(WatchbillMONTHLY!$A$54:$U$54,1,2))=IF(_xlfn.XLOOKUP($A25,INDIRECT("_"&amp;_xlfn.XLOOKUP(AZ$2,WatchbillMONTHLY!$A$54:$U$54,OFFSET(WatchbillMONTHLY!$A$54:$U$54,1,2))),INDIRECT("_"&amp;_xlfn.XLOOKUP(AZ$2,WatchbillMONTHLY!$A$54:$U$54,OFFSET(WatchbillMONTHLY!$A$54:$U$54,1,2))))=$A25,_xlfn.XLOOKUP(AZ$2,WatchbillMONTHLY!$A$54:$U$54,OFFSET(WatchbillMONTHLY!$A$54:$U$54,1,2)),FALSE),TRUE,FALSE)),
IF(_xlfn.XLOOKUP(AZ$2,WatchbillMONTHLY!$A$71:$U$71,OFFSET(WatchbillMONTHLY!$A$71:$U$71,1,2))=IF(_xlfn.XLOOKUP($A25,INDIRECT("_"&amp;_xlfn.XLOOKUP(AZ$2,WatchbillMONTHLY!$A$71:$U$71,OFFSET(WatchbillMONTHLY!$A$71:$U$71,1,2))),INDIRECT("_"&amp;_xlfn.XLOOKUP(AZ$2,WatchbillMONTHLY!$A$71:$U$71,OFFSET(WatchbillMONTHLY!$A$71:$U$71,1,2))))=$A25,_xlfn.XLOOKUP(AZ$2,WatchbillMONTHLY!$A$71:$U$71,OFFSET(WatchbillMONTHLY!$A$71:$U$71,1,2)),FALSE),TRUE,FALSE)),
IF(_xlfn.XLOOKUP(AZ$2,WatchbillMONTHLY!$A$88:$U$88,OFFSET(WatchbillMONTHLY!$A$88:$U$88,1,2))=IF(_xlfn.XLOOKUP($A25,INDIRECT("_"&amp;_xlfn.XLOOKUP(AZ$2,WatchbillMONTHLY!$A$88:$U$88,OFFSET(WatchbillMONTHLY!$A$88:$U$88,1,2))),INDIRECT("_"&amp;_xlfn.XLOOKUP(AZ$2,WatchbillMONTHLY!$A$88:$U$88,OFFSET(WatchbillMONTHLY!$A$88:$U$88,1,2))))=$A25,_xlfn.XLOOKUP(AZ$2,WatchbillMONTHLY!$A$88:$U$88,OFFSET(WatchbillMONTHLY!$A$88:$U$88,1,2)),FALSE),TRUE,FALSE)),
FALSE),FALSE)</f>
        <v>0</v>
      </c>
      <c r="BA25" s="209" t="b" cm="1">
        <f t="array" aca="1" ref="BA25" ca="1">IF(AND($A25 &gt; 0, T25 &gt; 0,BA$2&lt;MiscFormulas!$A$5+1),
_xlfn.IFNA(
_xlfn.IFNA(
_xlfn.IFNA(
_xlfn.IFNA(
_xlfn.IFNA(
_xlfn.IFNA(
IF(_xlfn.XLOOKUP(BA$2,WatchbillMONTHLY!$A$3:$U$3,OFFSET(WatchbillMONTHLY!$A$3:$U$3,1,2))=IF(_xlfn.XLOOKUP($A25,INDIRECT("_"&amp;_xlfn.XLOOKUP(BA$2,WatchbillMONTHLY!$A$3:$U$3,OFFSET(WatchbillMONTHLY!$A$3:$U$3,1,2))),INDIRECT("_"&amp;_xlfn.XLOOKUP(BA$2,WatchbillMONTHLY!$A$3:$U$3,OFFSET(WatchbillMONTHLY!$A$3:$U$3,1,2))))=$A25,_xlfn.XLOOKUP(BA$2,WatchbillMONTHLY!$A$3:$U$3,OFFSET(WatchbillMONTHLY!$A$3:$U$3,1,2)),FALSE),TRUE,FALSE),
IF(_xlfn.XLOOKUP(BA$2,WatchbillMONTHLY!$A$20:$U$20,OFFSET(WatchbillMONTHLY!$A$20:$U$20,1,2))=IF(_xlfn.XLOOKUP($A25,INDIRECT("_"&amp;_xlfn.XLOOKUP(BA$2,WatchbillMONTHLY!$A$20:$U$20,OFFSET(WatchbillMONTHLY!$A$20:$U$20,1,2))),INDIRECT("_"&amp;_xlfn.XLOOKUP(BA$2,WatchbillMONTHLY!$A$20:$U$20,OFFSET(WatchbillMONTHLY!$A$20:$U$20,1,2))))=$A25,_xlfn.XLOOKUP(BA$2,WatchbillMONTHLY!$A$20:$U$20,OFFSET(WatchbillMONTHLY!$A$20:$U$20,1,2)),FALSE),TRUE,FALSE)),
IF(_xlfn.XLOOKUP(BA$2,WatchbillMONTHLY!$A$37:$U$37,OFFSET(WatchbillMONTHLY!$A$37:$U$37,1,2))=IF(_xlfn.XLOOKUP($A25,INDIRECT("_"&amp;_xlfn.XLOOKUP(BA$2,WatchbillMONTHLY!$A$37:$U$37,OFFSET(WatchbillMONTHLY!$A$37:$U$37,1,2))),INDIRECT("_"&amp;_xlfn.XLOOKUP(BA$2,WatchbillMONTHLY!$A$37:$U$37,OFFSET(WatchbillMONTHLY!$A$37:$U$37,1,2))))=$A25,_xlfn.XLOOKUP(BA$2,WatchbillMONTHLY!$A$37:$U$37,OFFSET(WatchbillMONTHLY!$A$37:$U$37,1,2)),FALSE),TRUE,FALSE)),
IF(_xlfn.XLOOKUP(BA$2,WatchbillMONTHLY!$A$54:$U$54,OFFSET(WatchbillMONTHLY!$A$54:$U$54,1,2))=IF(_xlfn.XLOOKUP($A25,INDIRECT("_"&amp;_xlfn.XLOOKUP(BA$2,WatchbillMONTHLY!$A$54:$U$54,OFFSET(WatchbillMONTHLY!$A$54:$U$54,1,2))),INDIRECT("_"&amp;_xlfn.XLOOKUP(BA$2,WatchbillMONTHLY!$A$54:$U$54,OFFSET(WatchbillMONTHLY!$A$54:$U$54,1,2))))=$A25,_xlfn.XLOOKUP(BA$2,WatchbillMONTHLY!$A$54:$U$54,OFFSET(WatchbillMONTHLY!$A$54:$U$54,1,2)),FALSE),TRUE,FALSE)),
IF(_xlfn.XLOOKUP(BA$2,WatchbillMONTHLY!$A$71:$U$71,OFFSET(WatchbillMONTHLY!$A$71:$U$71,1,2))=IF(_xlfn.XLOOKUP($A25,INDIRECT("_"&amp;_xlfn.XLOOKUP(BA$2,WatchbillMONTHLY!$A$71:$U$71,OFFSET(WatchbillMONTHLY!$A$71:$U$71,1,2))),INDIRECT("_"&amp;_xlfn.XLOOKUP(BA$2,WatchbillMONTHLY!$A$71:$U$71,OFFSET(WatchbillMONTHLY!$A$71:$U$71,1,2))))=$A25,_xlfn.XLOOKUP(BA$2,WatchbillMONTHLY!$A$71:$U$71,OFFSET(WatchbillMONTHLY!$A$71:$U$71,1,2)),FALSE),TRUE,FALSE)),
IF(_xlfn.XLOOKUP(BA$2,WatchbillMONTHLY!$A$88:$U$88,OFFSET(WatchbillMONTHLY!$A$88:$U$88,1,2))=IF(_xlfn.XLOOKUP($A25,INDIRECT("_"&amp;_xlfn.XLOOKUP(BA$2,WatchbillMONTHLY!$A$88:$U$88,OFFSET(WatchbillMONTHLY!$A$88:$U$88,1,2))),INDIRECT("_"&amp;_xlfn.XLOOKUP(BA$2,WatchbillMONTHLY!$A$88:$U$88,OFFSET(WatchbillMONTHLY!$A$88:$U$88,1,2))))=$A25,_xlfn.XLOOKUP(BA$2,WatchbillMONTHLY!$A$88:$U$88,OFFSET(WatchbillMONTHLY!$A$88:$U$88,1,2)),FALSE),TRUE,FALSE)),
FALSE),FALSE)</f>
        <v>0</v>
      </c>
      <c r="BB25" s="209" t="b" cm="1">
        <f t="array" aca="1" ref="BB25" ca="1">IF(AND($A25 &gt; 0, U25 &gt; 0,BB$2&lt;MiscFormulas!$A$5+1),
_xlfn.IFNA(
_xlfn.IFNA(
_xlfn.IFNA(
_xlfn.IFNA(
_xlfn.IFNA(
_xlfn.IFNA(
IF(_xlfn.XLOOKUP(BB$2,WatchbillMONTHLY!$A$3:$U$3,OFFSET(WatchbillMONTHLY!$A$3:$U$3,1,2))=IF(_xlfn.XLOOKUP($A25,INDIRECT("_"&amp;_xlfn.XLOOKUP(BB$2,WatchbillMONTHLY!$A$3:$U$3,OFFSET(WatchbillMONTHLY!$A$3:$U$3,1,2))),INDIRECT("_"&amp;_xlfn.XLOOKUP(BB$2,WatchbillMONTHLY!$A$3:$U$3,OFFSET(WatchbillMONTHLY!$A$3:$U$3,1,2))))=$A25,_xlfn.XLOOKUP(BB$2,WatchbillMONTHLY!$A$3:$U$3,OFFSET(WatchbillMONTHLY!$A$3:$U$3,1,2)),FALSE),TRUE,FALSE),
IF(_xlfn.XLOOKUP(BB$2,WatchbillMONTHLY!$A$20:$U$20,OFFSET(WatchbillMONTHLY!$A$20:$U$20,1,2))=IF(_xlfn.XLOOKUP($A25,INDIRECT("_"&amp;_xlfn.XLOOKUP(BB$2,WatchbillMONTHLY!$A$20:$U$20,OFFSET(WatchbillMONTHLY!$A$20:$U$20,1,2))),INDIRECT("_"&amp;_xlfn.XLOOKUP(BB$2,WatchbillMONTHLY!$A$20:$U$20,OFFSET(WatchbillMONTHLY!$A$20:$U$20,1,2))))=$A25,_xlfn.XLOOKUP(BB$2,WatchbillMONTHLY!$A$20:$U$20,OFFSET(WatchbillMONTHLY!$A$20:$U$20,1,2)),FALSE),TRUE,FALSE)),
IF(_xlfn.XLOOKUP(BB$2,WatchbillMONTHLY!$A$37:$U$37,OFFSET(WatchbillMONTHLY!$A$37:$U$37,1,2))=IF(_xlfn.XLOOKUP($A25,INDIRECT("_"&amp;_xlfn.XLOOKUP(BB$2,WatchbillMONTHLY!$A$37:$U$37,OFFSET(WatchbillMONTHLY!$A$37:$U$37,1,2))),INDIRECT("_"&amp;_xlfn.XLOOKUP(BB$2,WatchbillMONTHLY!$A$37:$U$37,OFFSET(WatchbillMONTHLY!$A$37:$U$37,1,2))))=$A25,_xlfn.XLOOKUP(BB$2,WatchbillMONTHLY!$A$37:$U$37,OFFSET(WatchbillMONTHLY!$A$37:$U$37,1,2)),FALSE),TRUE,FALSE)),
IF(_xlfn.XLOOKUP(BB$2,WatchbillMONTHLY!$A$54:$U$54,OFFSET(WatchbillMONTHLY!$A$54:$U$54,1,2))=IF(_xlfn.XLOOKUP($A25,INDIRECT("_"&amp;_xlfn.XLOOKUP(BB$2,WatchbillMONTHLY!$A$54:$U$54,OFFSET(WatchbillMONTHLY!$A$54:$U$54,1,2))),INDIRECT("_"&amp;_xlfn.XLOOKUP(BB$2,WatchbillMONTHLY!$A$54:$U$54,OFFSET(WatchbillMONTHLY!$A$54:$U$54,1,2))))=$A25,_xlfn.XLOOKUP(BB$2,WatchbillMONTHLY!$A$54:$U$54,OFFSET(WatchbillMONTHLY!$A$54:$U$54,1,2)),FALSE),TRUE,FALSE)),
IF(_xlfn.XLOOKUP(BB$2,WatchbillMONTHLY!$A$71:$U$71,OFFSET(WatchbillMONTHLY!$A$71:$U$71,1,2))=IF(_xlfn.XLOOKUP($A25,INDIRECT("_"&amp;_xlfn.XLOOKUP(BB$2,WatchbillMONTHLY!$A$71:$U$71,OFFSET(WatchbillMONTHLY!$A$71:$U$71,1,2))),INDIRECT("_"&amp;_xlfn.XLOOKUP(BB$2,WatchbillMONTHLY!$A$71:$U$71,OFFSET(WatchbillMONTHLY!$A$71:$U$71,1,2))))=$A25,_xlfn.XLOOKUP(BB$2,WatchbillMONTHLY!$A$71:$U$71,OFFSET(WatchbillMONTHLY!$A$71:$U$71,1,2)),FALSE),TRUE,FALSE)),
IF(_xlfn.XLOOKUP(BB$2,WatchbillMONTHLY!$A$88:$U$88,OFFSET(WatchbillMONTHLY!$A$88:$U$88,1,2))=IF(_xlfn.XLOOKUP($A25,INDIRECT("_"&amp;_xlfn.XLOOKUP(BB$2,WatchbillMONTHLY!$A$88:$U$88,OFFSET(WatchbillMONTHLY!$A$88:$U$88,1,2))),INDIRECT("_"&amp;_xlfn.XLOOKUP(BB$2,WatchbillMONTHLY!$A$88:$U$88,OFFSET(WatchbillMONTHLY!$A$88:$U$88,1,2))))=$A25,_xlfn.XLOOKUP(BB$2,WatchbillMONTHLY!$A$88:$U$88,OFFSET(WatchbillMONTHLY!$A$88:$U$88,1,2)),FALSE),TRUE,FALSE)),
FALSE),FALSE)</f>
        <v>0</v>
      </c>
      <c r="BC25" s="209" t="b" cm="1">
        <f t="array" aca="1" ref="BC25" ca="1">IF(AND($A25 &gt; 0, V25 &gt; 0,BC$2&lt;MiscFormulas!$A$5+1),
_xlfn.IFNA(
_xlfn.IFNA(
_xlfn.IFNA(
_xlfn.IFNA(
_xlfn.IFNA(
_xlfn.IFNA(
IF(_xlfn.XLOOKUP(BC$2,WatchbillMONTHLY!$A$3:$U$3,OFFSET(WatchbillMONTHLY!$A$3:$U$3,1,2))=IF(_xlfn.XLOOKUP($A25,INDIRECT("_"&amp;_xlfn.XLOOKUP(BC$2,WatchbillMONTHLY!$A$3:$U$3,OFFSET(WatchbillMONTHLY!$A$3:$U$3,1,2))),INDIRECT("_"&amp;_xlfn.XLOOKUP(BC$2,WatchbillMONTHLY!$A$3:$U$3,OFFSET(WatchbillMONTHLY!$A$3:$U$3,1,2))))=$A25,_xlfn.XLOOKUP(BC$2,WatchbillMONTHLY!$A$3:$U$3,OFFSET(WatchbillMONTHLY!$A$3:$U$3,1,2)),FALSE),TRUE,FALSE),
IF(_xlfn.XLOOKUP(BC$2,WatchbillMONTHLY!$A$20:$U$20,OFFSET(WatchbillMONTHLY!$A$20:$U$20,1,2))=IF(_xlfn.XLOOKUP($A25,INDIRECT("_"&amp;_xlfn.XLOOKUP(BC$2,WatchbillMONTHLY!$A$20:$U$20,OFFSET(WatchbillMONTHLY!$A$20:$U$20,1,2))),INDIRECT("_"&amp;_xlfn.XLOOKUP(BC$2,WatchbillMONTHLY!$A$20:$U$20,OFFSET(WatchbillMONTHLY!$A$20:$U$20,1,2))))=$A25,_xlfn.XLOOKUP(BC$2,WatchbillMONTHLY!$A$20:$U$20,OFFSET(WatchbillMONTHLY!$A$20:$U$20,1,2)),FALSE),TRUE,FALSE)),
IF(_xlfn.XLOOKUP(BC$2,WatchbillMONTHLY!$A$37:$U$37,OFFSET(WatchbillMONTHLY!$A$37:$U$37,1,2))=IF(_xlfn.XLOOKUP($A25,INDIRECT("_"&amp;_xlfn.XLOOKUP(BC$2,WatchbillMONTHLY!$A$37:$U$37,OFFSET(WatchbillMONTHLY!$A$37:$U$37,1,2))),INDIRECT("_"&amp;_xlfn.XLOOKUP(BC$2,WatchbillMONTHLY!$A$37:$U$37,OFFSET(WatchbillMONTHLY!$A$37:$U$37,1,2))))=$A25,_xlfn.XLOOKUP(BC$2,WatchbillMONTHLY!$A$37:$U$37,OFFSET(WatchbillMONTHLY!$A$37:$U$37,1,2)),FALSE),TRUE,FALSE)),
IF(_xlfn.XLOOKUP(BC$2,WatchbillMONTHLY!$A$54:$U$54,OFFSET(WatchbillMONTHLY!$A$54:$U$54,1,2))=IF(_xlfn.XLOOKUP($A25,INDIRECT("_"&amp;_xlfn.XLOOKUP(BC$2,WatchbillMONTHLY!$A$54:$U$54,OFFSET(WatchbillMONTHLY!$A$54:$U$54,1,2))),INDIRECT("_"&amp;_xlfn.XLOOKUP(BC$2,WatchbillMONTHLY!$A$54:$U$54,OFFSET(WatchbillMONTHLY!$A$54:$U$54,1,2))))=$A25,_xlfn.XLOOKUP(BC$2,WatchbillMONTHLY!$A$54:$U$54,OFFSET(WatchbillMONTHLY!$A$54:$U$54,1,2)),FALSE),TRUE,FALSE)),
IF(_xlfn.XLOOKUP(BC$2,WatchbillMONTHLY!$A$71:$U$71,OFFSET(WatchbillMONTHLY!$A$71:$U$71,1,2))=IF(_xlfn.XLOOKUP($A25,INDIRECT("_"&amp;_xlfn.XLOOKUP(BC$2,WatchbillMONTHLY!$A$71:$U$71,OFFSET(WatchbillMONTHLY!$A$71:$U$71,1,2))),INDIRECT("_"&amp;_xlfn.XLOOKUP(BC$2,WatchbillMONTHLY!$A$71:$U$71,OFFSET(WatchbillMONTHLY!$A$71:$U$71,1,2))))=$A25,_xlfn.XLOOKUP(BC$2,WatchbillMONTHLY!$A$71:$U$71,OFFSET(WatchbillMONTHLY!$A$71:$U$71,1,2)),FALSE),TRUE,FALSE)),
IF(_xlfn.XLOOKUP(BC$2,WatchbillMONTHLY!$A$88:$U$88,OFFSET(WatchbillMONTHLY!$A$88:$U$88,1,2))=IF(_xlfn.XLOOKUP($A25,INDIRECT("_"&amp;_xlfn.XLOOKUP(BC$2,WatchbillMONTHLY!$A$88:$U$88,OFFSET(WatchbillMONTHLY!$A$88:$U$88,1,2))),INDIRECT("_"&amp;_xlfn.XLOOKUP(BC$2,WatchbillMONTHLY!$A$88:$U$88,OFFSET(WatchbillMONTHLY!$A$88:$U$88,1,2))))=$A25,_xlfn.XLOOKUP(BC$2,WatchbillMONTHLY!$A$88:$U$88,OFFSET(WatchbillMONTHLY!$A$88:$U$88,1,2)),FALSE),TRUE,FALSE)),
FALSE),FALSE)</f>
        <v>0</v>
      </c>
      <c r="BD25" s="209" t="b" cm="1">
        <f t="array" aca="1" ref="BD25" ca="1">IF(AND($A25 &gt; 0, W25 &gt; 0,BD$2&lt;MiscFormulas!$A$5+1),
_xlfn.IFNA(
_xlfn.IFNA(
_xlfn.IFNA(
_xlfn.IFNA(
_xlfn.IFNA(
_xlfn.IFNA(
IF(_xlfn.XLOOKUP(BD$2,WatchbillMONTHLY!$A$3:$U$3,OFFSET(WatchbillMONTHLY!$A$3:$U$3,1,2))=IF(_xlfn.XLOOKUP($A25,INDIRECT("_"&amp;_xlfn.XLOOKUP(BD$2,WatchbillMONTHLY!$A$3:$U$3,OFFSET(WatchbillMONTHLY!$A$3:$U$3,1,2))),INDIRECT("_"&amp;_xlfn.XLOOKUP(BD$2,WatchbillMONTHLY!$A$3:$U$3,OFFSET(WatchbillMONTHLY!$A$3:$U$3,1,2))))=$A25,_xlfn.XLOOKUP(BD$2,WatchbillMONTHLY!$A$3:$U$3,OFFSET(WatchbillMONTHLY!$A$3:$U$3,1,2)),FALSE),TRUE,FALSE),
IF(_xlfn.XLOOKUP(BD$2,WatchbillMONTHLY!$A$20:$U$20,OFFSET(WatchbillMONTHLY!$A$20:$U$20,1,2))=IF(_xlfn.XLOOKUP($A25,INDIRECT("_"&amp;_xlfn.XLOOKUP(BD$2,WatchbillMONTHLY!$A$20:$U$20,OFFSET(WatchbillMONTHLY!$A$20:$U$20,1,2))),INDIRECT("_"&amp;_xlfn.XLOOKUP(BD$2,WatchbillMONTHLY!$A$20:$U$20,OFFSET(WatchbillMONTHLY!$A$20:$U$20,1,2))))=$A25,_xlfn.XLOOKUP(BD$2,WatchbillMONTHLY!$A$20:$U$20,OFFSET(WatchbillMONTHLY!$A$20:$U$20,1,2)),FALSE),TRUE,FALSE)),
IF(_xlfn.XLOOKUP(BD$2,WatchbillMONTHLY!$A$37:$U$37,OFFSET(WatchbillMONTHLY!$A$37:$U$37,1,2))=IF(_xlfn.XLOOKUP($A25,INDIRECT("_"&amp;_xlfn.XLOOKUP(BD$2,WatchbillMONTHLY!$A$37:$U$37,OFFSET(WatchbillMONTHLY!$A$37:$U$37,1,2))),INDIRECT("_"&amp;_xlfn.XLOOKUP(BD$2,WatchbillMONTHLY!$A$37:$U$37,OFFSET(WatchbillMONTHLY!$A$37:$U$37,1,2))))=$A25,_xlfn.XLOOKUP(BD$2,WatchbillMONTHLY!$A$37:$U$37,OFFSET(WatchbillMONTHLY!$A$37:$U$37,1,2)),FALSE),TRUE,FALSE)),
IF(_xlfn.XLOOKUP(BD$2,WatchbillMONTHLY!$A$54:$U$54,OFFSET(WatchbillMONTHLY!$A$54:$U$54,1,2))=IF(_xlfn.XLOOKUP($A25,INDIRECT("_"&amp;_xlfn.XLOOKUP(BD$2,WatchbillMONTHLY!$A$54:$U$54,OFFSET(WatchbillMONTHLY!$A$54:$U$54,1,2))),INDIRECT("_"&amp;_xlfn.XLOOKUP(BD$2,WatchbillMONTHLY!$A$54:$U$54,OFFSET(WatchbillMONTHLY!$A$54:$U$54,1,2))))=$A25,_xlfn.XLOOKUP(BD$2,WatchbillMONTHLY!$A$54:$U$54,OFFSET(WatchbillMONTHLY!$A$54:$U$54,1,2)),FALSE),TRUE,FALSE)),
IF(_xlfn.XLOOKUP(BD$2,WatchbillMONTHLY!$A$71:$U$71,OFFSET(WatchbillMONTHLY!$A$71:$U$71,1,2))=IF(_xlfn.XLOOKUP($A25,INDIRECT("_"&amp;_xlfn.XLOOKUP(BD$2,WatchbillMONTHLY!$A$71:$U$71,OFFSET(WatchbillMONTHLY!$A$71:$U$71,1,2))),INDIRECT("_"&amp;_xlfn.XLOOKUP(BD$2,WatchbillMONTHLY!$A$71:$U$71,OFFSET(WatchbillMONTHLY!$A$71:$U$71,1,2))))=$A25,_xlfn.XLOOKUP(BD$2,WatchbillMONTHLY!$A$71:$U$71,OFFSET(WatchbillMONTHLY!$A$71:$U$71,1,2)),FALSE),TRUE,FALSE)),
IF(_xlfn.XLOOKUP(BD$2,WatchbillMONTHLY!$A$88:$U$88,OFFSET(WatchbillMONTHLY!$A$88:$U$88,1,2))=IF(_xlfn.XLOOKUP($A25,INDIRECT("_"&amp;_xlfn.XLOOKUP(BD$2,WatchbillMONTHLY!$A$88:$U$88,OFFSET(WatchbillMONTHLY!$A$88:$U$88,1,2))),INDIRECT("_"&amp;_xlfn.XLOOKUP(BD$2,WatchbillMONTHLY!$A$88:$U$88,OFFSET(WatchbillMONTHLY!$A$88:$U$88,1,2))))=$A25,_xlfn.XLOOKUP(BD$2,WatchbillMONTHLY!$A$88:$U$88,OFFSET(WatchbillMONTHLY!$A$88:$U$88,1,2)),FALSE),TRUE,FALSE)),
FALSE),FALSE)</f>
        <v>0</v>
      </c>
      <c r="BE25" s="209" t="b" cm="1">
        <f t="array" aca="1" ref="BE25" ca="1">IF(AND($A25 &gt; 0, X25 &gt; 0,BE$2&lt;MiscFormulas!$A$5+1),
_xlfn.IFNA(
_xlfn.IFNA(
_xlfn.IFNA(
_xlfn.IFNA(
_xlfn.IFNA(
_xlfn.IFNA(
IF(_xlfn.XLOOKUP(BE$2,WatchbillMONTHLY!$A$3:$U$3,OFFSET(WatchbillMONTHLY!$A$3:$U$3,1,2))=IF(_xlfn.XLOOKUP($A25,INDIRECT("_"&amp;_xlfn.XLOOKUP(BE$2,WatchbillMONTHLY!$A$3:$U$3,OFFSET(WatchbillMONTHLY!$A$3:$U$3,1,2))),INDIRECT("_"&amp;_xlfn.XLOOKUP(BE$2,WatchbillMONTHLY!$A$3:$U$3,OFFSET(WatchbillMONTHLY!$A$3:$U$3,1,2))))=$A25,_xlfn.XLOOKUP(BE$2,WatchbillMONTHLY!$A$3:$U$3,OFFSET(WatchbillMONTHLY!$A$3:$U$3,1,2)),FALSE),TRUE,FALSE),
IF(_xlfn.XLOOKUP(BE$2,WatchbillMONTHLY!$A$20:$U$20,OFFSET(WatchbillMONTHLY!$A$20:$U$20,1,2))=IF(_xlfn.XLOOKUP($A25,INDIRECT("_"&amp;_xlfn.XLOOKUP(BE$2,WatchbillMONTHLY!$A$20:$U$20,OFFSET(WatchbillMONTHLY!$A$20:$U$20,1,2))),INDIRECT("_"&amp;_xlfn.XLOOKUP(BE$2,WatchbillMONTHLY!$A$20:$U$20,OFFSET(WatchbillMONTHLY!$A$20:$U$20,1,2))))=$A25,_xlfn.XLOOKUP(BE$2,WatchbillMONTHLY!$A$20:$U$20,OFFSET(WatchbillMONTHLY!$A$20:$U$20,1,2)),FALSE),TRUE,FALSE)),
IF(_xlfn.XLOOKUP(BE$2,WatchbillMONTHLY!$A$37:$U$37,OFFSET(WatchbillMONTHLY!$A$37:$U$37,1,2))=IF(_xlfn.XLOOKUP($A25,INDIRECT("_"&amp;_xlfn.XLOOKUP(BE$2,WatchbillMONTHLY!$A$37:$U$37,OFFSET(WatchbillMONTHLY!$A$37:$U$37,1,2))),INDIRECT("_"&amp;_xlfn.XLOOKUP(BE$2,WatchbillMONTHLY!$A$37:$U$37,OFFSET(WatchbillMONTHLY!$A$37:$U$37,1,2))))=$A25,_xlfn.XLOOKUP(BE$2,WatchbillMONTHLY!$A$37:$U$37,OFFSET(WatchbillMONTHLY!$A$37:$U$37,1,2)),FALSE),TRUE,FALSE)),
IF(_xlfn.XLOOKUP(BE$2,WatchbillMONTHLY!$A$54:$U$54,OFFSET(WatchbillMONTHLY!$A$54:$U$54,1,2))=IF(_xlfn.XLOOKUP($A25,INDIRECT("_"&amp;_xlfn.XLOOKUP(BE$2,WatchbillMONTHLY!$A$54:$U$54,OFFSET(WatchbillMONTHLY!$A$54:$U$54,1,2))),INDIRECT("_"&amp;_xlfn.XLOOKUP(BE$2,WatchbillMONTHLY!$A$54:$U$54,OFFSET(WatchbillMONTHLY!$A$54:$U$54,1,2))))=$A25,_xlfn.XLOOKUP(BE$2,WatchbillMONTHLY!$A$54:$U$54,OFFSET(WatchbillMONTHLY!$A$54:$U$54,1,2)),FALSE),TRUE,FALSE)),
IF(_xlfn.XLOOKUP(BE$2,WatchbillMONTHLY!$A$71:$U$71,OFFSET(WatchbillMONTHLY!$A$71:$U$71,1,2))=IF(_xlfn.XLOOKUP($A25,INDIRECT("_"&amp;_xlfn.XLOOKUP(BE$2,WatchbillMONTHLY!$A$71:$U$71,OFFSET(WatchbillMONTHLY!$A$71:$U$71,1,2))),INDIRECT("_"&amp;_xlfn.XLOOKUP(BE$2,WatchbillMONTHLY!$A$71:$U$71,OFFSET(WatchbillMONTHLY!$A$71:$U$71,1,2))))=$A25,_xlfn.XLOOKUP(BE$2,WatchbillMONTHLY!$A$71:$U$71,OFFSET(WatchbillMONTHLY!$A$71:$U$71,1,2)),FALSE),TRUE,FALSE)),
IF(_xlfn.XLOOKUP(BE$2,WatchbillMONTHLY!$A$88:$U$88,OFFSET(WatchbillMONTHLY!$A$88:$U$88,1,2))=IF(_xlfn.XLOOKUP($A25,INDIRECT("_"&amp;_xlfn.XLOOKUP(BE$2,WatchbillMONTHLY!$A$88:$U$88,OFFSET(WatchbillMONTHLY!$A$88:$U$88,1,2))),INDIRECT("_"&amp;_xlfn.XLOOKUP(BE$2,WatchbillMONTHLY!$A$88:$U$88,OFFSET(WatchbillMONTHLY!$A$88:$U$88,1,2))))=$A25,_xlfn.XLOOKUP(BE$2,WatchbillMONTHLY!$A$88:$U$88,OFFSET(WatchbillMONTHLY!$A$88:$U$88,1,2)),FALSE),TRUE,FALSE)),
FALSE),FALSE)</f>
        <v>0</v>
      </c>
      <c r="BF25" s="209" t="b" cm="1">
        <f t="array" aca="1" ref="BF25" ca="1">IF(AND($A25 &gt; 0, Y25 &gt; 0,BF$2&lt;MiscFormulas!$A$5+1),
_xlfn.IFNA(
_xlfn.IFNA(
_xlfn.IFNA(
_xlfn.IFNA(
_xlfn.IFNA(
_xlfn.IFNA(
IF(_xlfn.XLOOKUP(BF$2,WatchbillMONTHLY!$A$3:$U$3,OFFSET(WatchbillMONTHLY!$A$3:$U$3,1,2))=IF(_xlfn.XLOOKUP($A25,INDIRECT("_"&amp;_xlfn.XLOOKUP(BF$2,WatchbillMONTHLY!$A$3:$U$3,OFFSET(WatchbillMONTHLY!$A$3:$U$3,1,2))),INDIRECT("_"&amp;_xlfn.XLOOKUP(BF$2,WatchbillMONTHLY!$A$3:$U$3,OFFSET(WatchbillMONTHLY!$A$3:$U$3,1,2))))=$A25,_xlfn.XLOOKUP(BF$2,WatchbillMONTHLY!$A$3:$U$3,OFFSET(WatchbillMONTHLY!$A$3:$U$3,1,2)),FALSE),TRUE,FALSE),
IF(_xlfn.XLOOKUP(BF$2,WatchbillMONTHLY!$A$20:$U$20,OFFSET(WatchbillMONTHLY!$A$20:$U$20,1,2))=IF(_xlfn.XLOOKUP($A25,INDIRECT("_"&amp;_xlfn.XLOOKUP(BF$2,WatchbillMONTHLY!$A$20:$U$20,OFFSET(WatchbillMONTHLY!$A$20:$U$20,1,2))),INDIRECT("_"&amp;_xlfn.XLOOKUP(BF$2,WatchbillMONTHLY!$A$20:$U$20,OFFSET(WatchbillMONTHLY!$A$20:$U$20,1,2))))=$A25,_xlfn.XLOOKUP(BF$2,WatchbillMONTHLY!$A$20:$U$20,OFFSET(WatchbillMONTHLY!$A$20:$U$20,1,2)),FALSE),TRUE,FALSE)),
IF(_xlfn.XLOOKUP(BF$2,WatchbillMONTHLY!$A$37:$U$37,OFFSET(WatchbillMONTHLY!$A$37:$U$37,1,2))=IF(_xlfn.XLOOKUP($A25,INDIRECT("_"&amp;_xlfn.XLOOKUP(BF$2,WatchbillMONTHLY!$A$37:$U$37,OFFSET(WatchbillMONTHLY!$A$37:$U$37,1,2))),INDIRECT("_"&amp;_xlfn.XLOOKUP(BF$2,WatchbillMONTHLY!$A$37:$U$37,OFFSET(WatchbillMONTHLY!$A$37:$U$37,1,2))))=$A25,_xlfn.XLOOKUP(BF$2,WatchbillMONTHLY!$A$37:$U$37,OFFSET(WatchbillMONTHLY!$A$37:$U$37,1,2)),FALSE),TRUE,FALSE)),
IF(_xlfn.XLOOKUP(BF$2,WatchbillMONTHLY!$A$54:$U$54,OFFSET(WatchbillMONTHLY!$A$54:$U$54,1,2))=IF(_xlfn.XLOOKUP($A25,INDIRECT("_"&amp;_xlfn.XLOOKUP(BF$2,WatchbillMONTHLY!$A$54:$U$54,OFFSET(WatchbillMONTHLY!$A$54:$U$54,1,2))),INDIRECT("_"&amp;_xlfn.XLOOKUP(BF$2,WatchbillMONTHLY!$A$54:$U$54,OFFSET(WatchbillMONTHLY!$A$54:$U$54,1,2))))=$A25,_xlfn.XLOOKUP(BF$2,WatchbillMONTHLY!$A$54:$U$54,OFFSET(WatchbillMONTHLY!$A$54:$U$54,1,2)),FALSE),TRUE,FALSE)),
IF(_xlfn.XLOOKUP(BF$2,WatchbillMONTHLY!$A$71:$U$71,OFFSET(WatchbillMONTHLY!$A$71:$U$71,1,2))=IF(_xlfn.XLOOKUP($A25,INDIRECT("_"&amp;_xlfn.XLOOKUP(BF$2,WatchbillMONTHLY!$A$71:$U$71,OFFSET(WatchbillMONTHLY!$A$71:$U$71,1,2))),INDIRECT("_"&amp;_xlfn.XLOOKUP(BF$2,WatchbillMONTHLY!$A$71:$U$71,OFFSET(WatchbillMONTHLY!$A$71:$U$71,1,2))))=$A25,_xlfn.XLOOKUP(BF$2,WatchbillMONTHLY!$A$71:$U$71,OFFSET(WatchbillMONTHLY!$A$71:$U$71,1,2)),FALSE),TRUE,FALSE)),
IF(_xlfn.XLOOKUP(BF$2,WatchbillMONTHLY!$A$88:$U$88,OFFSET(WatchbillMONTHLY!$A$88:$U$88,1,2))=IF(_xlfn.XLOOKUP($A25,INDIRECT("_"&amp;_xlfn.XLOOKUP(BF$2,WatchbillMONTHLY!$A$88:$U$88,OFFSET(WatchbillMONTHLY!$A$88:$U$88,1,2))),INDIRECT("_"&amp;_xlfn.XLOOKUP(BF$2,WatchbillMONTHLY!$A$88:$U$88,OFFSET(WatchbillMONTHLY!$A$88:$U$88,1,2))))=$A25,_xlfn.XLOOKUP(BF$2,WatchbillMONTHLY!$A$88:$U$88,OFFSET(WatchbillMONTHLY!$A$88:$U$88,1,2)),FALSE),TRUE,FALSE)),
FALSE),FALSE)</f>
        <v>0</v>
      </c>
      <c r="BG25" s="209" t="b" cm="1">
        <f t="array" aca="1" ref="BG25" ca="1">IF(AND($A25 &gt; 0, Z25 &gt; 0,BG$2&lt;MiscFormulas!$A$5+1),
_xlfn.IFNA(
_xlfn.IFNA(
_xlfn.IFNA(
_xlfn.IFNA(
_xlfn.IFNA(
_xlfn.IFNA(
IF(_xlfn.XLOOKUP(BG$2,WatchbillMONTHLY!$A$3:$U$3,OFFSET(WatchbillMONTHLY!$A$3:$U$3,1,2))=IF(_xlfn.XLOOKUP($A25,INDIRECT("_"&amp;_xlfn.XLOOKUP(BG$2,WatchbillMONTHLY!$A$3:$U$3,OFFSET(WatchbillMONTHLY!$A$3:$U$3,1,2))),INDIRECT("_"&amp;_xlfn.XLOOKUP(BG$2,WatchbillMONTHLY!$A$3:$U$3,OFFSET(WatchbillMONTHLY!$A$3:$U$3,1,2))))=$A25,_xlfn.XLOOKUP(BG$2,WatchbillMONTHLY!$A$3:$U$3,OFFSET(WatchbillMONTHLY!$A$3:$U$3,1,2)),FALSE),TRUE,FALSE),
IF(_xlfn.XLOOKUP(BG$2,WatchbillMONTHLY!$A$20:$U$20,OFFSET(WatchbillMONTHLY!$A$20:$U$20,1,2))=IF(_xlfn.XLOOKUP($A25,INDIRECT("_"&amp;_xlfn.XLOOKUP(BG$2,WatchbillMONTHLY!$A$20:$U$20,OFFSET(WatchbillMONTHLY!$A$20:$U$20,1,2))),INDIRECT("_"&amp;_xlfn.XLOOKUP(BG$2,WatchbillMONTHLY!$A$20:$U$20,OFFSET(WatchbillMONTHLY!$A$20:$U$20,1,2))))=$A25,_xlfn.XLOOKUP(BG$2,WatchbillMONTHLY!$A$20:$U$20,OFFSET(WatchbillMONTHLY!$A$20:$U$20,1,2)),FALSE),TRUE,FALSE)),
IF(_xlfn.XLOOKUP(BG$2,WatchbillMONTHLY!$A$37:$U$37,OFFSET(WatchbillMONTHLY!$A$37:$U$37,1,2))=IF(_xlfn.XLOOKUP($A25,INDIRECT("_"&amp;_xlfn.XLOOKUP(BG$2,WatchbillMONTHLY!$A$37:$U$37,OFFSET(WatchbillMONTHLY!$A$37:$U$37,1,2))),INDIRECT("_"&amp;_xlfn.XLOOKUP(BG$2,WatchbillMONTHLY!$A$37:$U$37,OFFSET(WatchbillMONTHLY!$A$37:$U$37,1,2))))=$A25,_xlfn.XLOOKUP(BG$2,WatchbillMONTHLY!$A$37:$U$37,OFFSET(WatchbillMONTHLY!$A$37:$U$37,1,2)),FALSE),TRUE,FALSE)),
IF(_xlfn.XLOOKUP(BG$2,WatchbillMONTHLY!$A$54:$U$54,OFFSET(WatchbillMONTHLY!$A$54:$U$54,1,2))=IF(_xlfn.XLOOKUP($A25,INDIRECT("_"&amp;_xlfn.XLOOKUP(BG$2,WatchbillMONTHLY!$A$54:$U$54,OFFSET(WatchbillMONTHLY!$A$54:$U$54,1,2))),INDIRECT("_"&amp;_xlfn.XLOOKUP(BG$2,WatchbillMONTHLY!$A$54:$U$54,OFFSET(WatchbillMONTHLY!$A$54:$U$54,1,2))))=$A25,_xlfn.XLOOKUP(BG$2,WatchbillMONTHLY!$A$54:$U$54,OFFSET(WatchbillMONTHLY!$A$54:$U$54,1,2)),FALSE),TRUE,FALSE)),
IF(_xlfn.XLOOKUP(BG$2,WatchbillMONTHLY!$A$71:$U$71,OFFSET(WatchbillMONTHLY!$A$71:$U$71,1,2))=IF(_xlfn.XLOOKUP($A25,INDIRECT("_"&amp;_xlfn.XLOOKUP(BG$2,WatchbillMONTHLY!$A$71:$U$71,OFFSET(WatchbillMONTHLY!$A$71:$U$71,1,2))),INDIRECT("_"&amp;_xlfn.XLOOKUP(BG$2,WatchbillMONTHLY!$A$71:$U$71,OFFSET(WatchbillMONTHLY!$A$71:$U$71,1,2))))=$A25,_xlfn.XLOOKUP(BG$2,WatchbillMONTHLY!$A$71:$U$71,OFFSET(WatchbillMONTHLY!$A$71:$U$71,1,2)),FALSE),TRUE,FALSE)),
IF(_xlfn.XLOOKUP(BG$2,WatchbillMONTHLY!$A$88:$U$88,OFFSET(WatchbillMONTHLY!$A$88:$U$88,1,2))=IF(_xlfn.XLOOKUP($A25,INDIRECT("_"&amp;_xlfn.XLOOKUP(BG$2,WatchbillMONTHLY!$A$88:$U$88,OFFSET(WatchbillMONTHLY!$A$88:$U$88,1,2))),INDIRECT("_"&amp;_xlfn.XLOOKUP(BG$2,WatchbillMONTHLY!$A$88:$U$88,OFFSET(WatchbillMONTHLY!$A$88:$U$88,1,2))))=$A25,_xlfn.XLOOKUP(BG$2,WatchbillMONTHLY!$A$88:$U$88,OFFSET(WatchbillMONTHLY!$A$88:$U$88,1,2)),FALSE),TRUE,FALSE)),
FALSE),FALSE)</f>
        <v>0</v>
      </c>
      <c r="BH25" s="209" t="b" cm="1">
        <f t="array" aca="1" ref="BH25" ca="1">IF(AND($A25 &gt; 0, AA25 &gt; 0,BH$2&lt;MiscFormulas!$A$5+1),
_xlfn.IFNA(
_xlfn.IFNA(
_xlfn.IFNA(
_xlfn.IFNA(
_xlfn.IFNA(
_xlfn.IFNA(
IF(_xlfn.XLOOKUP(BH$2,WatchbillMONTHLY!$A$3:$U$3,OFFSET(WatchbillMONTHLY!$A$3:$U$3,1,2))=IF(_xlfn.XLOOKUP($A25,INDIRECT("_"&amp;_xlfn.XLOOKUP(BH$2,WatchbillMONTHLY!$A$3:$U$3,OFFSET(WatchbillMONTHLY!$A$3:$U$3,1,2))),INDIRECT("_"&amp;_xlfn.XLOOKUP(BH$2,WatchbillMONTHLY!$A$3:$U$3,OFFSET(WatchbillMONTHLY!$A$3:$U$3,1,2))))=$A25,_xlfn.XLOOKUP(BH$2,WatchbillMONTHLY!$A$3:$U$3,OFFSET(WatchbillMONTHLY!$A$3:$U$3,1,2)),FALSE),TRUE,FALSE),
IF(_xlfn.XLOOKUP(BH$2,WatchbillMONTHLY!$A$20:$U$20,OFFSET(WatchbillMONTHLY!$A$20:$U$20,1,2))=IF(_xlfn.XLOOKUP($A25,INDIRECT("_"&amp;_xlfn.XLOOKUP(BH$2,WatchbillMONTHLY!$A$20:$U$20,OFFSET(WatchbillMONTHLY!$A$20:$U$20,1,2))),INDIRECT("_"&amp;_xlfn.XLOOKUP(BH$2,WatchbillMONTHLY!$A$20:$U$20,OFFSET(WatchbillMONTHLY!$A$20:$U$20,1,2))))=$A25,_xlfn.XLOOKUP(BH$2,WatchbillMONTHLY!$A$20:$U$20,OFFSET(WatchbillMONTHLY!$A$20:$U$20,1,2)),FALSE),TRUE,FALSE)),
IF(_xlfn.XLOOKUP(BH$2,WatchbillMONTHLY!$A$37:$U$37,OFFSET(WatchbillMONTHLY!$A$37:$U$37,1,2))=IF(_xlfn.XLOOKUP($A25,INDIRECT("_"&amp;_xlfn.XLOOKUP(BH$2,WatchbillMONTHLY!$A$37:$U$37,OFFSET(WatchbillMONTHLY!$A$37:$U$37,1,2))),INDIRECT("_"&amp;_xlfn.XLOOKUP(BH$2,WatchbillMONTHLY!$A$37:$U$37,OFFSET(WatchbillMONTHLY!$A$37:$U$37,1,2))))=$A25,_xlfn.XLOOKUP(BH$2,WatchbillMONTHLY!$A$37:$U$37,OFFSET(WatchbillMONTHLY!$A$37:$U$37,1,2)),FALSE),TRUE,FALSE)),
IF(_xlfn.XLOOKUP(BH$2,WatchbillMONTHLY!$A$54:$U$54,OFFSET(WatchbillMONTHLY!$A$54:$U$54,1,2))=IF(_xlfn.XLOOKUP($A25,INDIRECT("_"&amp;_xlfn.XLOOKUP(BH$2,WatchbillMONTHLY!$A$54:$U$54,OFFSET(WatchbillMONTHLY!$A$54:$U$54,1,2))),INDIRECT("_"&amp;_xlfn.XLOOKUP(BH$2,WatchbillMONTHLY!$A$54:$U$54,OFFSET(WatchbillMONTHLY!$A$54:$U$54,1,2))))=$A25,_xlfn.XLOOKUP(BH$2,WatchbillMONTHLY!$A$54:$U$54,OFFSET(WatchbillMONTHLY!$A$54:$U$54,1,2)),FALSE),TRUE,FALSE)),
IF(_xlfn.XLOOKUP(BH$2,WatchbillMONTHLY!$A$71:$U$71,OFFSET(WatchbillMONTHLY!$A$71:$U$71,1,2))=IF(_xlfn.XLOOKUP($A25,INDIRECT("_"&amp;_xlfn.XLOOKUP(BH$2,WatchbillMONTHLY!$A$71:$U$71,OFFSET(WatchbillMONTHLY!$A$71:$U$71,1,2))),INDIRECT("_"&amp;_xlfn.XLOOKUP(BH$2,WatchbillMONTHLY!$A$71:$U$71,OFFSET(WatchbillMONTHLY!$A$71:$U$71,1,2))))=$A25,_xlfn.XLOOKUP(BH$2,WatchbillMONTHLY!$A$71:$U$71,OFFSET(WatchbillMONTHLY!$A$71:$U$71,1,2)),FALSE),TRUE,FALSE)),
IF(_xlfn.XLOOKUP(BH$2,WatchbillMONTHLY!$A$88:$U$88,OFFSET(WatchbillMONTHLY!$A$88:$U$88,1,2))=IF(_xlfn.XLOOKUP($A25,INDIRECT("_"&amp;_xlfn.XLOOKUP(BH$2,WatchbillMONTHLY!$A$88:$U$88,OFFSET(WatchbillMONTHLY!$A$88:$U$88,1,2))),INDIRECT("_"&amp;_xlfn.XLOOKUP(BH$2,WatchbillMONTHLY!$A$88:$U$88,OFFSET(WatchbillMONTHLY!$A$88:$U$88,1,2))))=$A25,_xlfn.XLOOKUP(BH$2,WatchbillMONTHLY!$A$88:$U$88,OFFSET(WatchbillMONTHLY!$A$88:$U$88,1,2)),FALSE),TRUE,FALSE)),
FALSE),FALSE)</f>
        <v>0</v>
      </c>
      <c r="BI25" s="209" t="b" cm="1">
        <f t="array" aca="1" ref="BI25" ca="1">IF(AND($A25 &gt; 0, AB25 &gt; 0,BI$2&lt;MiscFormulas!$A$5+1),
_xlfn.IFNA(
_xlfn.IFNA(
_xlfn.IFNA(
_xlfn.IFNA(
_xlfn.IFNA(
_xlfn.IFNA(
IF(_xlfn.XLOOKUP(BI$2,WatchbillMONTHLY!$A$3:$U$3,OFFSET(WatchbillMONTHLY!$A$3:$U$3,1,2))=IF(_xlfn.XLOOKUP($A25,INDIRECT("_"&amp;_xlfn.XLOOKUP(BI$2,WatchbillMONTHLY!$A$3:$U$3,OFFSET(WatchbillMONTHLY!$A$3:$U$3,1,2))),INDIRECT("_"&amp;_xlfn.XLOOKUP(BI$2,WatchbillMONTHLY!$A$3:$U$3,OFFSET(WatchbillMONTHLY!$A$3:$U$3,1,2))))=$A25,_xlfn.XLOOKUP(BI$2,WatchbillMONTHLY!$A$3:$U$3,OFFSET(WatchbillMONTHLY!$A$3:$U$3,1,2)),FALSE),TRUE,FALSE),
IF(_xlfn.XLOOKUP(BI$2,WatchbillMONTHLY!$A$20:$U$20,OFFSET(WatchbillMONTHLY!$A$20:$U$20,1,2))=IF(_xlfn.XLOOKUP($A25,INDIRECT("_"&amp;_xlfn.XLOOKUP(BI$2,WatchbillMONTHLY!$A$20:$U$20,OFFSET(WatchbillMONTHLY!$A$20:$U$20,1,2))),INDIRECT("_"&amp;_xlfn.XLOOKUP(BI$2,WatchbillMONTHLY!$A$20:$U$20,OFFSET(WatchbillMONTHLY!$A$20:$U$20,1,2))))=$A25,_xlfn.XLOOKUP(BI$2,WatchbillMONTHLY!$A$20:$U$20,OFFSET(WatchbillMONTHLY!$A$20:$U$20,1,2)),FALSE),TRUE,FALSE)),
IF(_xlfn.XLOOKUP(BI$2,WatchbillMONTHLY!$A$37:$U$37,OFFSET(WatchbillMONTHLY!$A$37:$U$37,1,2))=IF(_xlfn.XLOOKUP($A25,INDIRECT("_"&amp;_xlfn.XLOOKUP(BI$2,WatchbillMONTHLY!$A$37:$U$37,OFFSET(WatchbillMONTHLY!$A$37:$U$37,1,2))),INDIRECT("_"&amp;_xlfn.XLOOKUP(BI$2,WatchbillMONTHLY!$A$37:$U$37,OFFSET(WatchbillMONTHLY!$A$37:$U$37,1,2))))=$A25,_xlfn.XLOOKUP(BI$2,WatchbillMONTHLY!$A$37:$U$37,OFFSET(WatchbillMONTHLY!$A$37:$U$37,1,2)),FALSE),TRUE,FALSE)),
IF(_xlfn.XLOOKUP(BI$2,WatchbillMONTHLY!$A$54:$U$54,OFFSET(WatchbillMONTHLY!$A$54:$U$54,1,2))=IF(_xlfn.XLOOKUP($A25,INDIRECT("_"&amp;_xlfn.XLOOKUP(BI$2,WatchbillMONTHLY!$A$54:$U$54,OFFSET(WatchbillMONTHLY!$A$54:$U$54,1,2))),INDIRECT("_"&amp;_xlfn.XLOOKUP(BI$2,WatchbillMONTHLY!$A$54:$U$54,OFFSET(WatchbillMONTHLY!$A$54:$U$54,1,2))))=$A25,_xlfn.XLOOKUP(BI$2,WatchbillMONTHLY!$A$54:$U$54,OFFSET(WatchbillMONTHLY!$A$54:$U$54,1,2)),FALSE),TRUE,FALSE)),
IF(_xlfn.XLOOKUP(BI$2,WatchbillMONTHLY!$A$71:$U$71,OFFSET(WatchbillMONTHLY!$A$71:$U$71,1,2))=IF(_xlfn.XLOOKUP($A25,INDIRECT("_"&amp;_xlfn.XLOOKUP(BI$2,WatchbillMONTHLY!$A$71:$U$71,OFFSET(WatchbillMONTHLY!$A$71:$U$71,1,2))),INDIRECT("_"&amp;_xlfn.XLOOKUP(BI$2,WatchbillMONTHLY!$A$71:$U$71,OFFSET(WatchbillMONTHLY!$A$71:$U$71,1,2))))=$A25,_xlfn.XLOOKUP(BI$2,WatchbillMONTHLY!$A$71:$U$71,OFFSET(WatchbillMONTHLY!$A$71:$U$71,1,2)),FALSE),TRUE,FALSE)),
IF(_xlfn.XLOOKUP(BI$2,WatchbillMONTHLY!$A$88:$U$88,OFFSET(WatchbillMONTHLY!$A$88:$U$88,1,2))=IF(_xlfn.XLOOKUP($A25,INDIRECT("_"&amp;_xlfn.XLOOKUP(BI$2,WatchbillMONTHLY!$A$88:$U$88,OFFSET(WatchbillMONTHLY!$A$88:$U$88,1,2))),INDIRECT("_"&amp;_xlfn.XLOOKUP(BI$2,WatchbillMONTHLY!$A$88:$U$88,OFFSET(WatchbillMONTHLY!$A$88:$U$88,1,2))))=$A25,_xlfn.XLOOKUP(BI$2,WatchbillMONTHLY!$A$88:$U$88,OFFSET(WatchbillMONTHLY!$A$88:$U$88,1,2)),FALSE),TRUE,FALSE)),
FALSE),FALSE)</f>
        <v>0</v>
      </c>
      <c r="BJ25" s="209" t="b" cm="1">
        <f t="array" aca="1" ref="BJ25" ca="1">IF(AND($A25 &gt; 0, AC25 &gt; 0,BJ$2&lt;MiscFormulas!$A$5+1),
_xlfn.IFNA(
_xlfn.IFNA(
_xlfn.IFNA(
_xlfn.IFNA(
_xlfn.IFNA(
_xlfn.IFNA(
IF(_xlfn.XLOOKUP(BJ$2,WatchbillMONTHLY!$A$3:$U$3,OFFSET(WatchbillMONTHLY!$A$3:$U$3,1,2))=IF(_xlfn.XLOOKUP($A25,INDIRECT("_"&amp;_xlfn.XLOOKUP(BJ$2,WatchbillMONTHLY!$A$3:$U$3,OFFSET(WatchbillMONTHLY!$A$3:$U$3,1,2))),INDIRECT("_"&amp;_xlfn.XLOOKUP(BJ$2,WatchbillMONTHLY!$A$3:$U$3,OFFSET(WatchbillMONTHLY!$A$3:$U$3,1,2))))=$A25,_xlfn.XLOOKUP(BJ$2,WatchbillMONTHLY!$A$3:$U$3,OFFSET(WatchbillMONTHLY!$A$3:$U$3,1,2)),FALSE),TRUE,FALSE),
IF(_xlfn.XLOOKUP(BJ$2,WatchbillMONTHLY!$A$20:$U$20,OFFSET(WatchbillMONTHLY!$A$20:$U$20,1,2))=IF(_xlfn.XLOOKUP($A25,INDIRECT("_"&amp;_xlfn.XLOOKUP(BJ$2,WatchbillMONTHLY!$A$20:$U$20,OFFSET(WatchbillMONTHLY!$A$20:$U$20,1,2))),INDIRECT("_"&amp;_xlfn.XLOOKUP(BJ$2,WatchbillMONTHLY!$A$20:$U$20,OFFSET(WatchbillMONTHLY!$A$20:$U$20,1,2))))=$A25,_xlfn.XLOOKUP(BJ$2,WatchbillMONTHLY!$A$20:$U$20,OFFSET(WatchbillMONTHLY!$A$20:$U$20,1,2)),FALSE),TRUE,FALSE)),
IF(_xlfn.XLOOKUP(BJ$2,WatchbillMONTHLY!$A$37:$U$37,OFFSET(WatchbillMONTHLY!$A$37:$U$37,1,2))=IF(_xlfn.XLOOKUP($A25,INDIRECT("_"&amp;_xlfn.XLOOKUP(BJ$2,WatchbillMONTHLY!$A$37:$U$37,OFFSET(WatchbillMONTHLY!$A$37:$U$37,1,2))),INDIRECT("_"&amp;_xlfn.XLOOKUP(BJ$2,WatchbillMONTHLY!$A$37:$U$37,OFFSET(WatchbillMONTHLY!$A$37:$U$37,1,2))))=$A25,_xlfn.XLOOKUP(BJ$2,WatchbillMONTHLY!$A$37:$U$37,OFFSET(WatchbillMONTHLY!$A$37:$U$37,1,2)),FALSE),TRUE,FALSE)),
IF(_xlfn.XLOOKUP(BJ$2,WatchbillMONTHLY!$A$54:$U$54,OFFSET(WatchbillMONTHLY!$A$54:$U$54,1,2))=IF(_xlfn.XLOOKUP($A25,INDIRECT("_"&amp;_xlfn.XLOOKUP(BJ$2,WatchbillMONTHLY!$A$54:$U$54,OFFSET(WatchbillMONTHLY!$A$54:$U$54,1,2))),INDIRECT("_"&amp;_xlfn.XLOOKUP(BJ$2,WatchbillMONTHLY!$A$54:$U$54,OFFSET(WatchbillMONTHLY!$A$54:$U$54,1,2))))=$A25,_xlfn.XLOOKUP(BJ$2,WatchbillMONTHLY!$A$54:$U$54,OFFSET(WatchbillMONTHLY!$A$54:$U$54,1,2)),FALSE),TRUE,FALSE)),
IF(_xlfn.XLOOKUP(BJ$2,WatchbillMONTHLY!$A$71:$U$71,OFFSET(WatchbillMONTHLY!$A$71:$U$71,1,2))=IF(_xlfn.XLOOKUP($A25,INDIRECT("_"&amp;_xlfn.XLOOKUP(BJ$2,WatchbillMONTHLY!$A$71:$U$71,OFFSET(WatchbillMONTHLY!$A$71:$U$71,1,2))),INDIRECT("_"&amp;_xlfn.XLOOKUP(BJ$2,WatchbillMONTHLY!$A$71:$U$71,OFFSET(WatchbillMONTHLY!$A$71:$U$71,1,2))))=$A25,_xlfn.XLOOKUP(BJ$2,WatchbillMONTHLY!$A$71:$U$71,OFFSET(WatchbillMONTHLY!$A$71:$U$71,1,2)),FALSE),TRUE,FALSE)),
IF(_xlfn.XLOOKUP(BJ$2,WatchbillMONTHLY!$A$88:$U$88,OFFSET(WatchbillMONTHLY!$A$88:$U$88,1,2))=IF(_xlfn.XLOOKUP($A25,INDIRECT("_"&amp;_xlfn.XLOOKUP(BJ$2,WatchbillMONTHLY!$A$88:$U$88,OFFSET(WatchbillMONTHLY!$A$88:$U$88,1,2))),INDIRECT("_"&amp;_xlfn.XLOOKUP(BJ$2,WatchbillMONTHLY!$A$88:$U$88,OFFSET(WatchbillMONTHLY!$A$88:$U$88,1,2))))=$A25,_xlfn.XLOOKUP(BJ$2,WatchbillMONTHLY!$A$88:$U$88,OFFSET(WatchbillMONTHLY!$A$88:$U$88,1,2)),FALSE),TRUE,FALSE)),
FALSE),FALSE)</f>
        <v>0</v>
      </c>
      <c r="BK25" s="209" t="b" cm="1">
        <f t="array" aca="1" ref="BK25" ca="1">IF(AND($A25 &gt; 0, AD25 &gt; 0,BK$2&lt;MiscFormulas!$A$5+1),
_xlfn.IFNA(
_xlfn.IFNA(
_xlfn.IFNA(
_xlfn.IFNA(
_xlfn.IFNA(
_xlfn.IFNA(
IF(_xlfn.XLOOKUP(BK$2,WatchbillMONTHLY!$A$3:$U$3,OFFSET(WatchbillMONTHLY!$A$3:$U$3,1,2))=IF(_xlfn.XLOOKUP($A25,INDIRECT("_"&amp;_xlfn.XLOOKUP(BK$2,WatchbillMONTHLY!$A$3:$U$3,OFFSET(WatchbillMONTHLY!$A$3:$U$3,1,2))),INDIRECT("_"&amp;_xlfn.XLOOKUP(BK$2,WatchbillMONTHLY!$A$3:$U$3,OFFSET(WatchbillMONTHLY!$A$3:$U$3,1,2))))=$A25,_xlfn.XLOOKUP(BK$2,WatchbillMONTHLY!$A$3:$U$3,OFFSET(WatchbillMONTHLY!$A$3:$U$3,1,2)),FALSE),TRUE,FALSE),
IF(_xlfn.XLOOKUP(BK$2,WatchbillMONTHLY!$A$20:$U$20,OFFSET(WatchbillMONTHLY!$A$20:$U$20,1,2))=IF(_xlfn.XLOOKUP($A25,INDIRECT("_"&amp;_xlfn.XLOOKUP(BK$2,WatchbillMONTHLY!$A$20:$U$20,OFFSET(WatchbillMONTHLY!$A$20:$U$20,1,2))),INDIRECT("_"&amp;_xlfn.XLOOKUP(BK$2,WatchbillMONTHLY!$A$20:$U$20,OFFSET(WatchbillMONTHLY!$A$20:$U$20,1,2))))=$A25,_xlfn.XLOOKUP(BK$2,WatchbillMONTHLY!$A$20:$U$20,OFFSET(WatchbillMONTHLY!$A$20:$U$20,1,2)),FALSE),TRUE,FALSE)),
IF(_xlfn.XLOOKUP(BK$2,WatchbillMONTHLY!$A$37:$U$37,OFFSET(WatchbillMONTHLY!$A$37:$U$37,1,2))=IF(_xlfn.XLOOKUP($A25,INDIRECT("_"&amp;_xlfn.XLOOKUP(BK$2,WatchbillMONTHLY!$A$37:$U$37,OFFSET(WatchbillMONTHLY!$A$37:$U$37,1,2))),INDIRECT("_"&amp;_xlfn.XLOOKUP(BK$2,WatchbillMONTHLY!$A$37:$U$37,OFFSET(WatchbillMONTHLY!$A$37:$U$37,1,2))))=$A25,_xlfn.XLOOKUP(BK$2,WatchbillMONTHLY!$A$37:$U$37,OFFSET(WatchbillMONTHLY!$A$37:$U$37,1,2)),FALSE),TRUE,FALSE)),
IF(_xlfn.XLOOKUP(BK$2,WatchbillMONTHLY!$A$54:$U$54,OFFSET(WatchbillMONTHLY!$A$54:$U$54,1,2))=IF(_xlfn.XLOOKUP($A25,INDIRECT("_"&amp;_xlfn.XLOOKUP(BK$2,WatchbillMONTHLY!$A$54:$U$54,OFFSET(WatchbillMONTHLY!$A$54:$U$54,1,2))),INDIRECT("_"&amp;_xlfn.XLOOKUP(BK$2,WatchbillMONTHLY!$A$54:$U$54,OFFSET(WatchbillMONTHLY!$A$54:$U$54,1,2))))=$A25,_xlfn.XLOOKUP(BK$2,WatchbillMONTHLY!$A$54:$U$54,OFFSET(WatchbillMONTHLY!$A$54:$U$54,1,2)),FALSE),TRUE,FALSE)),
IF(_xlfn.XLOOKUP(BK$2,WatchbillMONTHLY!$A$71:$U$71,OFFSET(WatchbillMONTHLY!$A$71:$U$71,1,2))=IF(_xlfn.XLOOKUP($A25,INDIRECT("_"&amp;_xlfn.XLOOKUP(BK$2,WatchbillMONTHLY!$A$71:$U$71,OFFSET(WatchbillMONTHLY!$A$71:$U$71,1,2))),INDIRECT("_"&amp;_xlfn.XLOOKUP(BK$2,WatchbillMONTHLY!$A$71:$U$71,OFFSET(WatchbillMONTHLY!$A$71:$U$71,1,2))))=$A25,_xlfn.XLOOKUP(BK$2,WatchbillMONTHLY!$A$71:$U$71,OFFSET(WatchbillMONTHLY!$A$71:$U$71,1,2)),FALSE),TRUE,FALSE)),
IF(_xlfn.XLOOKUP(BK$2,WatchbillMONTHLY!$A$88:$U$88,OFFSET(WatchbillMONTHLY!$A$88:$U$88,1,2))=IF(_xlfn.XLOOKUP($A25,INDIRECT("_"&amp;_xlfn.XLOOKUP(BK$2,WatchbillMONTHLY!$A$88:$U$88,OFFSET(WatchbillMONTHLY!$A$88:$U$88,1,2))),INDIRECT("_"&amp;_xlfn.XLOOKUP(BK$2,WatchbillMONTHLY!$A$88:$U$88,OFFSET(WatchbillMONTHLY!$A$88:$U$88,1,2))))=$A25,_xlfn.XLOOKUP(BK$2,WatchbillMONTHLY!$A$88:$U$88,OFFSET(WatchbillMONTHLY!$A$88:$U$88,1,2)),FALSE),TRUE,FALSE)),
FALSE),FALSE)</f>
        <v>0</v>
      </c>
      <c r="BL25" s="209" t="b" cm="1">
        <f t="array" aca="1" ref="BL25" ca="1">IF(AND($A25 &gt; 0, AE25 &gt; 0,BL$2&lt;MiscFormulas!$A$5+1),
_xlfn.IFNA(
_xlfn.IFNA(
_xlfn.IFNA(
_xlfn.IFNA(
_xlfn.IFNA(
_xlfn.IFNA(
IF(_xlfn.XLOOKUP(BL$2,WatchbillMONTHLY!$A$3:$U$3,OFFSET(WatchbillMONTHLY!$A$3:$U$3,1,2))=IF(_xlfn.XLOOKUP($A25,INDIRECT("_"&amp;_xlfn.XLOOKUP(BL$2,WatchbillMONTHLY!$A$3:$U$3,OFFSET(WatchbillMONTHLY!$A$3:$U$3,1,2))),INDIRECT("_"&amp;_xlfn.XLOOKUP(BL$2,WatchbillMONTHLY!$A$3:$U$3,OFFSET(WatchbillMONTHLY!$A$3:$U$3,1,2))))=$A25,_xlfn.XLOOKUP(BL$2,WatchbillMONTHLY!$A$3:$U$3,OFFSET(WatchbillMONTHLY!$A$3:$U$3,1,2)),FALSE),TRUE,FALSE),
IF(_xlfn.XLOOKUP(BL$2,WatchbillMONTHLY!$A$20:$U$20,OFFSET(WatchbillMONTHLY!$A$20:$U$20,1,2))=IF(_xlfn.XLOOKUP($A25,INDIRECT("_"&amp;_xlfn.XLOOKUP(BL$2,WatchbillMONTHLY!$A$20:$U$20,OFFSET(WatchbillMONTHLY!$A$20:$U$20,1,2))),INDIRECT("_"&amp;_xlfn.XLOOKUP(BL$2,WatchbillMONTHLY!$A$20:$U$20,OFFSET(WatchbillMONTHLY!$A$20:$U$20,1,2))))=$A25,_xlfn.XLOOKUP(BL$2,WatchbillMONTHLY!$A$20:$U$20,OFFSET(WatchbillMONTHLY!$A$20:$U$20,1,2)),FALSE),TRUE,FALSE)),
IF(_xlfn.XLOOKUP(BL$2,WatchbillMONTHLY!$A$37:$U$37,OFFSET(WatchbillMONTHLY!$A$37:$U$37,1,2))=IF(_xlfn.XLOOKUP($A25,INDIRECT("_"&amp;_xlfn.XLOOKUP(BL$2,WatchbillMONTHLY!$A$37:$U$37,OFFSET(WatchbillMONTHLY!$A$37:$U$37,1,2))),INDIRECT("_"&amp;_xlfn.XLOOKUP(BL$2,WatchbillMONTHLY!$A$37:$U$37,OFFSET(WatchbillMONTHLY!$A$37:$U$37,1,2))))=$A25,_xlfn.XLOOKUP(BL$2,WatchbillMONTHLY!$A$37:$U$37,OFFSET(WatchbillMONTHLY!$A$37:$U$37,1,2)),FALSE),TRUE,FALSE)),
IF(_xlfn.XLOOKUP(BL$2,WatchbillMONTHLY!$A$54:$U$54,OFFSET(WatchbillMONTHLY!$A$54:$U$54,1,2))=IF(_xlfn.XLOOKUP($A25,INDIRECT("_"&amp;_xlfn.XLOOKUP(BL$2,WatchbillMONTHLY!$A$54:$U$54,OFFSET(WatchbillMONTHLY!$A$54:$U$54,1,2))),INDIRECT("_"&amp;_xlfn.XLOOKUP(BL$2,WatchbillMONTHLY!$A$54:$U$54,OFFSET(WatchbillMONTHLY!$A$54:$U$54,1,2))))=$A25,_xlfn.XLOOKUP(BL$2,WatchbillMONTHLY!$A$54:$U$54,OFFSET(WatchbillMONTHLY!$A$54:$U$54,1,2)),FALSE),TRUE,FALSE)),
IF(_xlfn.XLOOKUP(BL$2,WatchbillMONTHLY!$A$71:$U$71,OFFSET(WatchbillMONTHLY!$A$71:$U$71,1,2))=IF(_xlfn.XLOOKUP($A25,INDIRECT("_"&amp;_xlfn.XLOOKUP(BL$2,WatchbillMONTHLY!$A$71:$U$71,OFFSET(WatchbillMONTHLY!$A$71:$U$71,1,2))),INDIRECT("_"&amp;_xlfn.XLOOKUP(BL$2,WatchbillMONTHLY!$A$71:$U$71,OFFSET(WatchbillMONTHLY!$A$71:$U$71,1,2))))=$A25,_xlfn.XLOOKUP(BL$2,WatchbillMONTHLY!$A$71:$U$71,OFFSET(WatchbillMONTHLY!$A$71:$U$71,1,2)),FALSE),TRUE,FALSE)),
IF(_xlfn.XLOOKUP(BL$2,WatchbillMONTHLY!$A$88:$U$88,OFFSET(WatchbillMONTHLY!$A$88:$U$88,1,2))=IF(_xlfn.XLOOKUP($A25,INDIRECT("_"&amp;_xlfn.XLOOKUP(BL$2,WatchbillMONTHLY!$A$88:$U$88,OFFSET(WatchbillMONTHLY!$A$88:$U$88,1,2))),INDIRECT("_"&amp;_xlfn.XLOOKUP(BL$2,WatchbillMONTHLY!$A$88:$U$88,OFFSET(WatchbillMONTHLY!$A$88:$U$88,1,2))))=$A25,_xlfn.XLOOKUP(BL$2,WatchbillMONTHLY!$A$88:$U$88,OFFSET(WatchbillMONTHLY!$A$88:$U$88,1,2)),FALSE),TRUE,FALSE)),
FALSE),FALSE)</f>
        <v>0</v>
      </c>
      <c r="BM25" s="209" t="b" cm="1">
        <f t="array" aca="1" ref="BM25" ca="1">IF(AND($A25 &gt; 0, AF25 &gt; 0,BM$2&lt;MiscFormulas!$A$5+1),
_xlfn.IFNA(
_xlfn.IFNA(
_xlfn.IFNA(
_xlfn.IFNA(
_xlfn.IFNA(
_xlfn.IFNA(
IF(_xlfn.XLOOKUP(BM$2,WatchbillMONTHLY!$A$3:$U$3,OFFSET(WatchbillMONTHLY!$A$3:$U$3,1,2))=IF(_xlfn.XLOOKUP($A25,INDIRECT("_"&amp;_xlfn.XLOOKUP(BM$2,WatchbillMONTHLY!$A$3:$U$3,OFFSET(WatchbillMONTHLY!$A$3:$U$3,1,2))),INDIRECT("_"&amp;_xlfn.XLOOKUP(BM$2,WatchbillMONTHLY!$A$3:$U$3,OFFSET(WatchbillMONTHLY!$A$3:$U$3,1,2))))=$A25,_xlfn.XLOOKUP(BM$2,WatchbillMONTHLY!$A$3:$U$3,OFFSET(WatchbillMONTHLY!$A$3:$U$3,1,2)),FALSE),TRUE,FALSE),
IF(_xlfn.XLOOKUP(BM$2,WatchbillMONTHLY!$A$20:$U$20,OFFSET(WatchbillMONTHLY!$A$20:$U$20,1,2))=IF(_xlfn.XLOOKUP($A25,INDIRECT("_"&amp;_xlfn.XLOOKUP(BM$2,WatchbillMONTHLY!$A$20:$U$20,OFFSET(WatchbillMONTHLY!$A$20:$U$20,1,2))),INDIRECT("_"&amp;_xlfn.XLOOKUP(BM$2,WatchbillMONTHLY!$A$20:$U$20,OFFSET(WatchbillMONTHLY!$A$20:$U$20,1,2))))=$A25,_xlfn.XLOOKUP(BM$2,WatchbillMONTHLY!$A$20:$U$20,OFFSET(WatchbillMONTHLY!$A$20:$U$20,1,2)),FALSE),TRUE,FALSE)),
IF(_xlfn.XLOOKUP(BM$2,WatchbillMONTHLY!$A$37:$U$37,OFFSET(WatchbillMONTHLY!$A$37:$U$37,1,2))=IF(_xlfn.XLOOKUP($A25,INDIRECT("_"&amp;_xlfn.XLOOKUP(BM$2,WatchbillMONTHLY!$A$37:$U$37,OFFSET(WatchbillMONTHLY!$A$37:$U$37,1,2))),INDIRECT("_"&amp;_xlfn.XLOOKUP(BM$2,WatchbillMONTHLY!$A$37:$U$37,OFFSET(WatchbillMONTHLY!$A$37:$U$37,1,2))))=$A25,_xlfn.XLOOKUP(BM$2,WatchbillMONTHLY!$A$37:$U$37,OFFSET(WatchbillMONTHLY!$A$37:$U$37,1,2)),FALSE),TRUE,FALSE)),
IF(_xlfn.XLOOKUP(BM$2,WatchbillMONTHLY!$A$54:$U$54,OFFSET(WatchbillMONTHLY!$A$54:$U$54,1,2))=IF(_xlfn.XLOOKUP($A25,INDIRECT("_"&amp;_xlfn.XLOOKUP(BM$2,WatchbillMONTHLY!$A$54:$U$54,OFFSET(WatchbillMONTHLY!$A$54:$U$54,1,2))),INDIRECT("_"&amp;_xlfn.XLOOKUP(BM$2,WatchbillMONTHLY!$A$54:$U$54,OFFSET(WatchbillMONTHLY!$A$54:$U$54,1,2))))=$A25,_xlfn.XLOOKUP(BM$2,WatchbillMONTHLY!$A$54:$U$54,OFFSET(WatchbillMONTHLY!$A$54:$U$54,1,2)),FALSE),TRUE,FALSE)),
IF(_xlfn.XLOOKUP(BM$2,WatchbillMONTHLY!$A$71:$U$71,OFFSET(WatchbillMONTHLY!$A$71:$U$71,1,2))=IF(_xlfn.XLOOKUP($A25,INDIRECT("_"&amp;_xlfn.XLOOKUP(BM$2,WatchbillMONTHLY!$A$71:$U$71,OFFSET(WatchbillMONTHLY!$A$71:$U$71,1,2))),INDIRECT("_"&amp;_xlfn.XLOOKUP(BM$2,WatchbillMONTHLY!$A$71:$U$71,OFFSET(WatchbillMONTHLY!$A$71:$U$71,1,2))))=$A25,_xlfn.XLOOKUP(BM$2,WatchbillMONTHLY!$A$71:$U$71,OFFSET(WatchbillMONTHLY!$A$71:$U$71,1,2)),FALSE),TRUE,FALSE)),
IF(_xlfn.XLOOKUP(BM$2,WatchbillMONTHLY!$A$88:$U$88,OFFSET(WatchbillMONTHLY!$A$88:$U$88,1,2))=IF(_xlfn.XLOOKUP($A25,INDIRECT("_"&amp;_xlfn.XLOOKUP(BM$2,WatchbillMONTHLY!$A$88:$U$88,OFFSET(WatchbillMONTHLY!$A$88:$U$88,1,2))),INDIRECT("_"&amp;_xlfn.XLOOKUP(BM$2,WatchbillMONTHLY!$A$88:$U$88,OFFSET(WatchbillMONTHLY!$A$88:$U$88,1,2))))=$A25,_xlfn.XLOOKUP(BM$2,WatchbillMONTHLY!$A$88:$U$88,OFFSET(WatchbillMONTHLY!$A$88:$U$88,1,2)),FALSE),TRUE,FALSE)),
FALSE),FALSE)</f>
        <v>0</v>
      </c>
      <c r="BN25" s="209" t="b" cm="1">
        <f t="array" aca="1" ref="BN25" ca="1">IF(AND($A25 &gt; 0, AG25 &gt; 0,BN$2&lt;MiscFormulas!$A$5+1),
_xlfn.IFNA(
_xlfn.IFNA(
_xlfn.IFNA(
_xlfn.IFNA(
_xlfn.IFNA(
_xlfn.IFNA(
IF(_xlfn.XLOOKUP(BN$2,WatchbillMONTHLY!$A$3:$U$3,OFFSET(WatchbillMONTHLY!$A$3:$U$3,1,2))=IF(_xlfn.XLOOKUP($A25,INDIRECT("_"&amp;_xlfn.XLOOKUP(BN$2,WatchbillMONTHLY!$A$3:$U$3,OFFSET(WatchbillMONTHLY!$A$3:$U$3,1,2))),INDIRECT("_"&amp;_xlfn.XLOOKUP(BN$2,WatchbillMONTHLY!$A$3:$U$3,OFFSET(WatchbillMONTHLY!$A$3:$U$3,1,2))))=$A25,_xlfn.XLOOKUP(BN$2,WatchbillMONTHLY!$A$3:$U$3,OFFSET(WatchbillMONTHLY!$A$3:$U$3,1,2)),FALSE),TRUE,FALSE),
IF(_xlfn.XLOOKUP(BN$2,WatchbillMONTHLY!$A$20:$U$20,OFFSET(WatchbillMONTHLY!$A$20:$U$20,1,2))=IF(_xlfn.XLOOKUP($A25,INDIRECT("_"&amp;_xlfn.XLOOKUP(BN$2,WatchbillMONTHLY!$A$20:$U$20,OFFSET(WatchbillMONTHLY!$A$20:$U$20,1,2))),INDIRECT("_"&amp;_xlfn.XLOOKUP(BN$2,WatchbillMONTHLY!$A$20:$U$20,OFFSET(WatchbillMONTHLY!$A$20:$U$20,1,2))))=$A25,_xlfn.XLOOKUP(BN$2,WatchbillMONTHLY!$A$20:$U$20,OFFSET(WatchbillMONTHLY!$A$20:$U$20,1,2)),FALSE),TRUE,FALSE)),
IF(_xlfn.XLOOKUP(BN$2,WatchbillMONTHLY!$A$37:$U$37,OFFSET(WatchbillMONTHLY!$A$37:$U$37,1,2))=IF(_xlfn.XLOOKUP($A25,INDIRECT("_"&amp;_xlfn.XLOOKUP(BN$2,WatchbillMONTHLY!$A$37:$U$37,OFFSET(WatchbillMONTHLY!$A$37:$U$37,1,2))),INDIRECT("_"&amp;_xlfn.XLOOKUP(BN$2,WatchbillMONTHLY!$A$37:$U$37,OFFSET(WatchbillMONTHLY!$A$37:$U$37,1,2))))=$A25,_xlfn.XLOOKUP(BN$2,WatchbillMONTHLY!$A$37:$U$37,OFFSET(WatchbillMONTHLY!$A$37:$U$37,1,2)),FALSE),TRUE,FALSE)),
IF(_xlfn.XLOOKUP(BN$2,WatchbillMONTHLY!$A$54:$U$54,OFFSET(WatchbillMONTHLY!$A$54:$U$54,1,2))=IF(_xlfn.XLOOKUP($A25,INDIRECT("_"&amp;_xlfn.XLOOKUP(BN$2,WatchbillMONTHLY!$A$54:$U$54,OFFSET(WatchbillMONTHLY!$A$54:$U$54,1,2))),INDIRECT("_"&amp;_xlfn.XLOOKUP(BN$2,WatchbillMONTHLY!$A$54:$U$54,OFFSET(WatchbillMONTHLY!$A$54:$U$54,1,2))))=$A25,_xlfn.XLOOKUP(BN$2,WatchbillMONTHLY!$A$54:$U$54,OFFSET(WatchbillMONTHLY!$A$54:$U$54,1,2)),FALSE),TRUE,FALSE)),
IF(_xlfn.XLOOKUP(BN$2,WatchbillMONTHLY!$A$71:$U$71,OFFSET(WatchbillMONTHLY!$A$71:$U$71,1,2))=IF(_xlfn.XLOOKUP($A25,INDIRECT("_"&amp;_xlfn.XLOOKUP(BN$2,WatchbillMONTHLY!$A$71:$U$71,OFFSET(WatchbillMONTHLY!$A$71:$U$71,1,2))),INDIRECT("_"&amp;_xlfn.XLOOKUP(BN$2,WatchbillMONTHLY!$A$71:$U$71,OFFSET(WatchbillMONTHLY!$A$71:$U$71,1,2))))=$A25,_xlfn.XLOOKUP(BN$2,WatchbillMONTHLY!$A$71:$U$71,OFFSET(WatchbillMONTHLY!$A$71:$U$71,1,2)),FALSE),TRUE,FALSE)),
IF(_xlfn.XLOOKUP(BN$2,WatchbillMONTHLY!$A$88:$U$88,OFFSET(WatchbillMONTHLY!$A$88:$U$88,1,2))=IF(_xlfn.XLOOKUP($A25,INDIRECT("_"&amp;_xlfn.XLOOKUP(BN$2,WatchbillMONTHLY!$A$88:$U$88,OFFSET(WatchbillMONTHLY!$A$88:$U$88,1,2))),INDIRECT("_"&amp;_xlfn.XLOOKUP(BN$2,WatchbillMONTHLY!$A$88:$U$88,OFFSET(WatchbillMONTHLY!$A$88:$U$88,1,2))))=$A25,_xlfn.XLOOKUP(BN$2,WatchbillMONTHLY!$A$88:$U$88,OFFSET(WatchbillMONTHLY!$A$88:$U$88,1,2)),FALSE),TRUE,FALSE)),
FALSE),FALSE)</f>
        <v>0</v>
      </c>
      <c r="BO25" s="209" t="b" cm="1">
        <f t="array" aca="1" ref="BO25" ca="1">IF(
    AND($A25 &gt; 0, AH25 &gt; 0,BO$2&lt;MiscFormulas!$A$5+1),
    ISNUMBER(
        MATCH($A25,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5" s="210"/>
    </row>
    <row r="26" spans="1:68" x14ac:dyDescent="0.35">
      <c r="A26" t="str">
        <v>EX12 Bros, S.</v>
      </c>
      <c r="B26" s="214" t="str">
        <v>EX12 Bros, Smash</v>
      </c>
      <c r="C26" s="218"/>
      <c r="D26" s="230" t="s">
        <v>266</v>
      </c>
      <c r="E26" s="231"/>
      <c r="F26" s="231"/>
      <c r="G26" s="231"/>
      <c r="H26" s="231"/>
      <c r="I26" s="231"/>
      <c r="J26" s="231" t="s">
        <v>266</v>
      </c>
      <c r="K26" s="231"/>
      <c r="L26" s="231"/>
      <c r="M26" s="231"/>
      <c r="N26" s="231"/>
      <c r="O26" s="231"/>
      <c r="P26" s="231"/>
      <c r="Q26" s="231"/>
      <c r="R26" s="231"/>
      <c r="S26" s="231"/>
      <c r="T26" s="231"/>
      <c r="U26" s="231"/>
      <c r="V26" s="231"/>
      <c r="W26" s="231"/>
      <c r="X26" s="231"/>
      <c r="Y26" s="231"/>
      <c r="Z26" s="231" t="s">
        <v>266</v>
      </c>
      <c r="AA26" s="231"/>
      <c r="AB26" s="231"/>
      <c r="AC26" s="231"/>
      <c r="AD26" s="231"/>
      <c r="AE26" s="231"/>
      <c r="AF26" s="231"/>
      <c r="AG26" s="231"/>
      <c r="AH26" s="179"/>
      <c r="AI26" s="209"/>
      <c r="AJ26" s="209" t="str" cm="1">
        <f t="array" aca="1" ref="AJ26" ca="1">IF(OR(AK26:BN26=TRUE),$A26&amp;" :  ","")&amp;_xlfn.TEXTJOIN(" | ",TRUE,IF(AK26:BN26=TRUE,$AK$2:$BN$2,""))</f>
        <v/>
      </c>
      <c r="AK26" s="209" t="b" cm="1">
        <f t="array" aca="1" ref="AK26" ca="1">IF(AND($A26 &gt; 0, D26 &gt; 0,AK$2&lt;MiscFormulas!$A$5+1),
_xlfn.IFNA(
_xlfn.IFNA(
_xlfn.IFNA(
_xlfn.IFNA(
_xlfn.IFNA(
_xlfn.IFNA(
IF(_xlfn.XLOOKUP(AK$2,WatchbillMONTHLY!$A$3:$U$3,OFFSET(WatchbillMONTHLY!$A$3:$U$3,1,2))=IF(_xlfn.XLOOKUP($A26,INDIRECT("_"&amp;_xlfn.XLOOKUP(AK$2,WatchbillMONTHLY!$A$3:$U$3,OFFSET(WatchbillMONTHLY!$A$3:$U$3,1,2))),INDIRECT("_"&amp;_xlfn.XLOOKUP(AK$2,WatchbillMONTHLY!$A$3:$U$3,OFFSET(WatchbillMONTHLY!$A$3:$U$3,1,2))))=$A26,_xlfn.XLOOKUP(AK$2,WatchbillMONTHLY!$A$3:$U$3,OFFSET(WatchbillMONTHLY!$A$3:$U$3,1,2)),FALSE),TRUE,FALSE),
IF(_xlfn.XLOOKUP(AK$2,WatchbillMONTHLY!$A$20:$U$20,OFFSET(WatchbillMONTHLY!$A$20:$U$20,1,2))=IF(_xlfn.XLOOKUP($A26,INDIRECT("_"&amp;_xlfn.XLOOKUP(AK$2,WatchbillMONTHLY!$A$20:$U$20,OFFSET(WatchbillMONTHLY!$A$20:$U$20,1,2))),INDIRECT("_"&amp;_xlfn.XLOOKUP(AK$2,WatchbillMONTHLY!$A$20:$U$20,OFFSET(WatchbillMONTHLY!$A$20:$U$20,1,2))))=$A26,_xlfn.XLOOKUP(AK$2,WatchbillMONTHLY!$A$20:$U$20,OFFSET(WatchbillMONTHLY!$A$20:$U$20,1,2)),FALSE),TRUE,FALSE)),
IF(_xlfn.XLOOKUP(AK$2,WatchbillMONTHLY!$A$37:$U$37,OFFSET(WatchbillMONTHLY!$A$37:$U$37,1,2))=IF(_xlfn.XLOOKUP($A26,INDIRECT("_"&amp;_xlfn.XLOOKUP(AK$2,WatchbillMONTHLY!$A$37:$U$37,OFFSET(WatchbillMONTHLY!$A$37:$U$37,1,2))),INDIRECT("_"&amp;_xlfn.XLOOKUP(AK$2,WatchbillMONTHLY!$A$37:$U$37,OFFSET(WatchbillMONTHLY!$A$37:$U$37,1,2))))=$A26,_xlfn.XLOOKUP(AK$2,WatchbillMONTHLY!$A$37:$U$37,OFFSET(WatchbillMONTHLY!$A$37:$U$37,1,2)),FALSE),TRUE,FALSE)),
IF(_xlfn.XLOOKUP(AK$2,WatchbillMONTHLY!$A$54:$U$54,OFFSET(WatchbillMONTHLY!$A$54:$U$54,1,2))=IF(_xlfn.XLOOKUP($A26,INDIRECT("_"&amp;_xlfn.XLOOKUP(AK$2,WatchbillMONTHLY!$A$54:$U$54,OFFSET(WatchbillMONTHLY!$A$54:$U$54,1,2))),INDIRECT("_"&amp;_xlfn.XLOOKUP(AK$2,WatchbillMONTHLY!$A$54:$U$54,OFFSET(WatchbillMONTHLY!$A$54:$U$54,1,2))))=$A26,_xlfn.XLOOKUP(AK$2,WatchbillMONTHLY!$A$54:$U$54,OFFSET(WatchbillMONTHLY!$A$54:$U$54,1,2)),FALSE),TRUE,FALSE)),
IF(_xlfn.XLOOKUP(AK$2,WatchbillMONTHLY!$A$71:$U$71,OFFSET(WatchbillMONTHLY!$A$71:$U$71,1,2))=IF(_xlfn.XLOOKUP($A26,INDIRECT("_"&amp;_xlfn.XLOOKUP(AK$2,WatchbillMONTHLY!$A$71:$U$71,OFFSET(WatchbillMONTHLY!$A$71:$U$71,1,2))),INDIRECT("_"&amp;_xlfn.XLOOKUP(AK$2,WatchbillMONTHLY!$A$71:$U$71,OFFSET(WatchbillMONTHLY!$A$71:$U$71,1,2))))=$A26,_xlfn.XLOOKUP(AK$2,WatchbillMONTHLY!$A$71:$U$71,OFFSET(WatchbillMONTHLY!$A$71:$U$71,1,2)),FALSE),TRUE,FALSE)),
IF(_xlfn.XLOOKUP(AK$2,WatchbillMONTHLY!$A$88:$U$88,OFFSET(WatchbillMONTHLY!$A$88:$U$88,1,2))=IF(_xlfn.XLOOKUP($A26,INDIRECT("_"&amp;_xlfn.XLOOKUP(AK$2,WatchbillMONTHLY!$A$88:$U$88,OFFSET(WatchbillMONTHLY!$A$88:$U$88,1,2))),INDIRECT("_"&amp;_xlfn.XLOOKUP(AK$2,WatchbillMONTHLY!$A$88:$U$88,OFFSET(WatchbillMONTHLY!$A$88:$U$88,1,2))))=$A26,_xlfn.XLOOKUP(AK$2,WatchbillMONTHLY!$A$88:$U$88,OFFSET(WatchbillMONTHLY!$A$88:$U$88,1,2)),FALSE),TRUE,FALSE)),
FALSE),FALSE)</f>
        <v>0</v>
      </c>
      <c r="AL26" s="209" t="b" cm="1">
        <f t="array" aca="1" ref="AL26" ca="1">IF(AND($A26 &gt; 0, E26 &gt; 0,AL$2&lt;MiscFormulas!$A$5+1),
_xlfn.IFNA(
_xlfn.IFNA(
_xlfn.IFNA(
_xlfn.IFNA(
_xlfn.IFNA(
_xlfn.IFNA(
IF(_xlfn.XLOOKUP(AL$2,WatchbillMONTHLY!$A$3:$U$3,OFFSET(WatchbillMONTHLY!$A$3:$U$3,1,2))=IF(_xlfn.XLOOKUP($A26,INDIRECT("_"&amp;_xlfn.XLOOKUP(AL$2,WatchbillMONTHLY!$A$3:$U$3,OFFSET(WatchbillMONTHLY!$A$3:$U$3,1,2))),INDIRECT("_"&amp;_xlfn.XLOOKUP(AL$2,WatchbillMONTHLY!$A$3:$U$3,OFFSET(WatchbillMONTHLY!$A$3:$U$3,1,2))))=$A26,_xlfn.XLOOKUP(AL$2,WatchbillMONTHLY!$A$3:$U$3,OFFSET(WatchbillMONTHLY!$A$3:$U$3,1,2)),FALSE),TRUE,FALSE),
IF(_xlfn.XLOOKUP(AL$2,WatchbillMONTHLY!$A$20:$U$20,OFFSET(WatchbillMONTHLY!$A$20:$U$20,1,2))=IF(_xlfn.XLOOKUP($A26,INDIRECT("_"&amp;_xlfn.XLOOKUP(AL$2,WatchbillMONTHLY!$A$20:$U$20,OFFSET(WatchbillMONTHLY!$A$20:$U$20,1,2))),INDIRECT("_"&amp;_xlfn.XLOOKUP(AL$2,WatchbillMONTHLY!$A$20:$U$20,OFFSET(WatchbillMONTHLY!$A$20:$U$20,1,2))))=$A26,_xlfn.XLOOKUP(AL$2,WatchbillMONTHLY!$A$20:$U$20,OFFSET(WatchbillMONTHLY!$A$20:$U$20,1,2)),FALSE),TRUE,FALSE)),
IF(_xlfn.XLOOKUP(AL$2,WatchbillMONTHLY!$A$37:$U$37,OFFSET(WatchbillMONTHLY!$A$37:$U$37,1,2))=IF(_xlfn.XLOOKUP($A26,INDIRECT("_"&amp;_xlfn.XLOOKUP(AL$2,WatchbillMONTHLY!$A$37:$U$37,OFFSET(WatchbillMONTHLY!$A$37:$U$37,1,2))),INDIRECT("_"&amp;_xlfn.XLOOKUP(AL$2,WatchbillMONTHLY!$A$37:$U$37,OFFSET(WatchbillMONTHLY!$A$37:$U$37,1,2))))=$A26,_xlfn.XLOOKUP(AL$2,WatchbillMONTHLY!$A$37:$U$37,OFFSET(WatchbillMONTHLY!$A$37:$U$37,1,2)),FALSE),TRUE,FALSE)),
IF(_xlfn.XLOOKUP(AL$2,WatchbillMONTHLY!$A$54:$U$54,OFFSET(WatchbillMONTHLY!$A$54:$U$54,1,2))=IF(_xlfn.XLOOKUP($A26,INDIRECT("_"&amp;_xlfn.XLOOKUP(AL$2,WatchbillMONTHLY!$A$54:$U$54,OFFSET(WatchbillMONTHLY!$A$54:$U$54,1,2))),INDIRECT("_"&amp;_xlfn.XLOOKUP(AL$2,WatchbillMONTHLY!$A$54:$U$54,OFFSET(WatchbillMONTHLY!$A$54:$U$54,1,2))))=$A26,_xlfn.XLOOKUP(AL$2,WatchbillMONTHLY!$A$54:$U$54,OFFSET(WatchbillMONTHLY!$A$54:$U$54,1,2)),FALSE),TRUE,FALSE)),
IF(_xlfn.XLOOKUP(AL$2,WatchbillMONTHLY!$A$71:$U$71,OFFSET(WatchbillMONTHLY!$A$71:$U$71,1,2))=IF(_xlfn.XLOOKUP($A26,INDIRECT("_"&amp;_xlfn.XLOOKUP(AL$2,WatchbillMONTHLY!$A$71:$U$71,OFFSET(WatchbillMONTHLY!$A$71:$U$71,1,2))),INDIRECT("_"&amp;_xlfn.XLOOKUP(AL$2,WatchbillMONTHLY!$A$71:$U$71,OFFSET(WatchbillMONTHLY!$A$71:$U$71,1,2))))=$A26,_xlfn.XLOOKUP(AL$2,WatchbillMONTHLY!$A$71:$U$71,OFFSET(WatchbillMONTHLY!$A$71:$U$71,1,2)),FALSE),TRUE,FALSE)),
IF(_xlfn.XLOOKUP(AL$2,WatchbillMONTHLY!$A$88:$U$88,OFFSET(WatchbillMONTHLY!$A$88:$U$88,1,2))=IF(_xlfn.XLOOKUP($A26,INDIRECT("_"&amp;_xlfn.XLOOKUP(AL$2,WatchbillMONTHLY!$A$88:$U$88,OFFSET(WatchbillMONTHLY!$A$88:$U$88,1,2))),INDIRECT("_"&amp;_xlfn.XLOOKUP(AL$2,WatchbillMONTHLY!$A$88:$U$88,OFFSET(WatchbillMONTHLY!$A$88:$U$88,1,2))))=$A26,_xlfn.XLOOKUP(AL$2,WatchbillMONTHLY!$A$88:$U$88,OFFSET(WatchbillMONTHLY!$A$88:$U$88,1,2)),FALSE),TRUE,FALSE)),
FALSE),FALSE)</f>
        <v>0</v>
      </c>
      <c r="AM26" s="209" t="b" cm="1">
        <f t="array" aca="1" ref="AM26" ca="1">IF(AND($A26 &gt; 0, F26 &gt; 0,AM$2&lt;MiscFormulas!$A$5+1),
_xlfn.IFNA(
_xlfn.IFNA(
_xlfn.IFNA(
_xlfn.IFNA(
_xlfn.IFNA(
_xlfn.IFNA(
IF(_xlfn.XLOOKUP(AM$2,WatchbillMONTHLY!$A$3:$U$3,OFFSET(WatchbillMONTHLY!$A$3:$U$3,1,2))=IF(_xlfn.XLOOKUP($A26,INDIRECT("_"&amp;_xlfn.XLOOKUP(AM$2,WatchbillMONTHLY!$A$3:$U$3,OFFSET(WatchbillMONTHLY!$A$3:$U$3,1,2))),INDIRECT("_"&amp;_xlfn.XLOOKUP(AM$2,WatchbillMONTHLY!$A$3:$U$3,OFFSET(WatchbillMONTHLY!$A$3:$U$3,1,2))))=$A26,_xlfn.XLOOKUP(AM$2,WatchbillMONTHLY!$A$3:$U$3,OFFSET(WatchbillMONTHLY!$A$3:$U$3,1,2)),FALSE),TRUE,FALSE),
IF(_xlfn.XLOOKUP(AM$2,WatchbillMONTHLY!$A$20:$U$20,OFFSET(WatchbillMONTHLY!$A$20:$U$20,1,2))=IF(_xlfn.XLOOKUP($A26,INDIRECT("_"&amp;_xlfn.XLOOKUP(AM$2,WatchbillMONTHLY!$A$20:$U$20,OFFSET(WatchbillMONTHLY!$A$20:$U$20,1,2))),INDIRECT("_"&amp;_xlfn.XLOOKUP(AM$2,WatchbillMONTHLY!$A$20:$U$20,OFFSET(WatchbillMONTHLY!$A$20:$U$20,1,2))))=$A26,_xlfn.XLOOKUP(AM$2,WatchbillMONTHLY!$A$20:$U$20,OFFSET(WatchbillMONTHLY!$A$20:$U$20,1,2)),FALSE),TRUE,FALSE)),
IF(_xlfn.XLOOKUP(AM$2,WatchbillMONTHLY!$A$37:$U$37,OFFSET(WatchbillMONTHLY!$A$37:$U$37,1,2))=IF(_xlfn.XLOOKUP($A26,INDIRECT("_"&amp;_xlfn.XLOOKUP(AM$2,WatchbillMONTHLY!$A$37:$U$37,OFFSET(WatchbillMONTHLY!$A$37:$U$37,1,2))),INDIRECT("_"&amp;_xlfn.XLOOKUP(AM$2,WatchbillMONTHLY!$A$37:$U$37,OFFSET(WatchbillMONTHLY!$A$37:$U$37,1,2))))=$A26,_xlfn.XLOOKUP(AM$2,WatchbillMONTHLY!$A$37:$U$37,OFFSET(WatchbillMONTHLY!$A$37:$U$37,1,2)),FALSE),TRUE,FALSE)),
IF(_xlfn.XLOOKUP(AM$2,WatchbillMONTHLY!$A$54:$U$54,OFFSET(WatchbillMONTHLY!$A$54:$U$54,1,2))=IF(_xlfn.XLOOKUP($A26,INDIRECT("_"&amp;_xlfn.XLOOKUP(AM$2,WatchbillMONTHLY!$A$54:$U$54,OFFSET(WatchbillMONTHLY!$A$54:$U$54,1,2))),INDIRECT("_"&amp;_xlfn.XLOOKUP(AM$2,WatchbillMONTHLY!$A$54:$U$54,OFFSET(WatchbillMONTHLY!$A$54:$U$54,1,2))))=$A26,_xlfn.XLOOKUP(AM$2,WatchbillMONTHLY!$A$54:$U$54,OFFSET(WatchbillMONTHLY!$A$54:$U$54,1,2)),FALSE),TRUE,FALSE)),
IF(_xlfn.XLOOKUP(AM$2,WatchbillMONTHLY!$A$71:$U$71,OFFSET(WatchbillMONTHLY!$A$71:$U$71,1,2))=IF(_xlfn.XLOOKUP($A26,INDIRECT("_"&amp;_xlfn.XLOOKUP(AM$2,WatchbillMONTHLY!$A$71:$U$71,OFFSET(WatchbillMONTHLY!$A$71:$U$71,1,2))),INDIRECT("_"&amp;_xlfn.XLOOKUP(AM$2,WatchbillMONTHLY!$A$71:$U$71,OFFSET(WatchbillMONTHLY!$A$71:$U$71,1,2))))=$A26,_xlfn.XLOOKUP(AM$2,WatchbillMONTHLY!$A$71:$U$71,OFFSET(WatchbillMONTHLY!$A$71:$U$71,1,2)),FALSE),TRUE,FALSE)),
IF(_xlfn.XLOOKUP(AM$2,WatchbillMONTHLY!$A$88:$U$88,OFFSET(WatchbillMONTHLY!$A$88:$U$88,1,2))=IF(_xlfn.XLOOKUP($A26,INDIRECT("_"&amp;_xlfn.XLOOKUP(AM$2,WatchbillMONTHLY!$A$88:$U$88,OFFSET(WatchbillMONTHLY!$A$88:$U$88,1,2))),INDIRECT("_"&amp;_xlfn.XLOOKUP(AM$2,WatchbillMONTHLY!$A$88:$U$88,OFFSET(WatchbillMONTHLY!$A$88:$U$88,1,2))))=$A26,_xlfn.XLOOKUP(AM$2,WatchbillMONTHLY!$A$88:$U$88,OFFSET(WatchbillMONTHLY!$A$88:$U$88,1,2)),FALSE),TRUE,FALSE)),
FALSE),FALSE)</f>
        <v>0</v>
      </c>
      <c r="AN26" s="209" t="b" cm="1">
        <f t="array" aca="1" ref="AN26" ca="1">IF(AND($A26 &gt; 0, G26 &gt; 0,AN$2&lt;MiscFormulas!$A$5+1),
_xlfn.IFNA(
_xlfn.IFNA(
_xlfn.IFNA(
_xlfn.IFNA(
_xlfn.IFNA(
_xlfn.IFNA(
IF(_xlfn.XLOOKUP(AN$2,WatchbillMONTHLY!$A$3:$U$3,OFFSET(WatchbillMONTHLY!$A$3:$U$3,1,2))=IF(_xlfn.XLOOKUP($A26,INDIRECT("_"&amp;_xlfn.XLOOKUP(AN$2,WatchbillMONTHLY!$A$3:$U$3,OFFSET(WatchbillMONTHLY!$A$3:$U$3,1,2))),INDIRECT("_"&amp;_xlfn.XLOOKUP(AN$2,WatchbillMONTHLY!$A$3:$U$3,OFFSET(WatchbillMONTHLY!$A$3:$U$3,1,2))))=$A26,_xlfn.XLOOKUP(AN$2,WatchbillMONTHLY!$A$3:$U$3,OFFSET(WatchbillMONTHLY!$A$3:$U$3,1,2)),FALSE),TRUE,FALSE),
IF(_xlfn.XLOOKUP(AN$2,WatchbillMONTHLY!$A$20:$U$20,OFFSET(WatchbillMONTHLY!$A$20:$U$20,1,2))=IF(_xlfn.XLOOKUP($A26,INDIRECT("_"&amp;_xlfn.XLOOKUP(AN$2,WatchbillMONTHLY!$A$20:$U$20,OFFSET(WatchbillMONTHLY!$A$20:$U$20,1,2))),INDIRECT("_"&amp;_xlfn.XLOOKUP(AN$2,WatchbillMONTHLY!$A$20:$U$20,OFFSET(WatchbillMONTHLY!$A$20:$U$20,1,2))))=$A26,_xlfn.XLOOKUP(AN$2,WatchbillMONTHLY!$A$20:$U$20,OFFSET(WatchbillMONTHLY!$A$20:$U$20,1,2)),FALSE),TRUE,FALSE)),
IF(_xlfn.XLOOKUP(AN$2,WatchbillMONTHLY!$A$37:$U$37,OFFSET(WatchbillMONTHLY!$A$37:$U$37,1,2))=IF(_xlfn.XLOOKUP($A26,INDIRECT("_"&amp;_xlfn.XLOOKUP(AN$2,WatchbillMONTHLY!$A$37:$U$37,OFFSET(WatchbillMONTHLY!$A$37:$U$37,1,2))),INDIRECT("_"&amp;_xlfn.XLOOKUP(AN$2,WatchbillMONTHLY!$A$37:$U$37,OFFSET(WatchbillMONTHLY!$A$37:$U$37,1,2))))=$A26,_xlfn.XLOOKUP(AN$2,WatchbillMONTHLY!$A$37:$U$37,OFFSET(WatchbillMONTHLY!$A$37:$U$37,1,2)),FALSE),TRUE,FALSE)),
IF(_xlfn.XLOOKUP(AN$2,WatchbillMONTHLY!$A$54:$U$54,OFFSET(WatchbillMONTHLY!$A$54:$U$54,1,2))=IF(_xlfn.XLOOKUP($A26,INDIRECT("_"&amp;_xlfn.XLOOKUP(AN$2,WatchbillMONTHLY!$A$54:$U$54,OFFSET(WatchbillMONTHLY!$A$54:$U$54,1,2))),INDIRECT("_"&amp;_xlfn.XLOOKUP(AN$2,WatchbillMONTHLY!$A$54:$U$54,OFFSET(WatchbillMONTHLY!$A$54:$U$54,1,2))))=$A26,_xlfn.XLOOKUP(AN$2,WatchbillMONTHLY!$A$54:$U$54,OFFSET(WatchbillMONTHLY!$A$54:$U$54,1,2)),FALSE),TRUE,FALSE)),
IF(_xlfn.XLOOKUP(AN$2,WatchbillMONTHLY!$A$71:$U$71,OFFSET(WatchbillMONTHLY!$A$71:$U$71,1,2))=IF(_xlfn.XLOOKUP($A26,INDIRECT("_"&amp;_xlfn.XLOOKUP(AN$2,WatchbillMONTHLY!$A$71:$U$71,OFFSET(WatchbillMONTHLY!$A$71:$U$71,1,2))),INDIRECT("_"&amp;_xlfn.XLOOKUP(AN$2,WatchbillMONTHLY!$A$71:$U$71,OFFSET(WatchbillMONTHLY!$A$71:$U$71,1,2))))=$A26,_xlfn.XLOOKUP(AN$2,WatchbillMONTHLY!$A$71:$U$71,OFFSET(WatchbillMONTHLY!$A$71:$U$71,1,2)),FALSE),TRUE,FALSE)),
IF(_xlfn.XLOOKUP(AN$2,WatchbillMONTHLY!$A$88:$U$88,OFFSET(WatchbillMONTHLY!$A$88:$U$88,1,2))=IF(_xlfn.XLOOKUP($A26,INDIRECT("_"&amp;_xlfn.XLOOKUP(AN$2,WatchbillMONTHLY!$A$88:$U$88,OFFSET(WatchbillMONTHLY!$A$88:$U$88,1,2))),INDIRECT("_"&amp;_xlfn.XLOOKUP(AN$2,WatchbillMONTHLY!$A$88:$U$88,OFFSET(WatchbillMONTHLY!$A$88:$U$88,1,2))))=$A26,_xlfn.XLOOKUP(AN$2,WatchbillMONTHLY!$A$88:$U$88,OFFSET(WatchbillMONTHLY!$A$88:$U$88,1,2)),FALSE),TRUE,FALSE)),
FALSE),FALSE)</f>
        <v>0</v>
      </c>
      <c r="AO26" s="209" t="b" cm="1">
        <f t="array" aca="1" ref="AO26" ca="1">IF(AND($A26 &gt; 0, H26 &gt; 0,AO$2&lt;MiscFormulas!$A$5+1),
_xlfn.IFNA(
_xlfn.IFNA(
_xlfn.IFNA(
_xlfn.IFNA(
_xlfn.IFNA(
_xlfn.IFNA(
IF(_xlfn.XLOOKUP(AO$2,WatchbillMONTHLY!$A$3:$U$3,OFFSET(WatchbillMONTHLY!$A$3:$U$3,1,2))=IF(_xlfn.XLOOKUP($A26,INDIRECT("_"&amp;_xlfn.XLOOKUP(AO$2,WatchbillMONTHLY!$A$3:$U$3,OFFSET(WatchbillMONTHLY!$A$3:$U$3,1,2))),INDIRECT("_"&amp;_xlfn.XLOOKUP(AO$2,WatchbillMONTHLY!$A$3:$U$3,OFFSET(WatchbillMONTHLY!$A$3:$U$3,1,2))))=$A26,_xlfn.XLOOKUP(AO$2,WatchbillMONTHLY!$A$3:$U$3,OFFSET(WatchbillMONTHLY!$A$3:$U$3,1,2)),FALSE),TRUE,FALSE),
IF(_xlfn.XLOOKUP(AO$2,WatchbillMONTHLY!$A$20:$U$20,OFFSET(WatchbillMONTHLY!$A$20:$U$20,1,2))=IF(_xlfn.XLOOKUP($A26,INDIRECT("_"&amp;_xlfn.XLOOKUP(AO$2,WatchbillMONTHLY!$A$20:$U$20,OFFSET(WatchbillMONTHLY!$A$20:$U$20,1,2))),INDIRECT("_"&amp;_xlfn.XLOOKUP(AO$2,WatchbillMONTHLY!$A$20:$U$20,OFFSET(WatchbillMONTHLY!$A$20:$U$20,1,2))))=$A26,_xlfn.XLOOKUP(AO$2,WatchbillMONTHLY!$A$20:$U$20,OFFSET(WatchbillMONTHLY!$A$20:$U$20,1,2)),FALSE),TRUE,FALSE)),
IF(_xlfn.XLOOKUP(AO$2,WatchbillMONTHLY!$A$37:$U$37,OFFSET(WatchbillMONTHLY!$A$37:$U$37,1,2))=IF(_xlfn.XLOOKUP($A26,INDIRECT("_"&amp;_xlfn.XLOOKUP(AO$2,WatchbillMONTHLY!$A$37:$U$37,OFFSET(WatchbillMONTHLY!$A$37:$U$37,1,2))),INDIRECT("_"&amp;_xlfn.XLOOKUP(AO$2,WatchbillMONTHLY!$A$37:$U$37,OFFSET(WatchbillMONTHLY!$A$37:$U$37,1,2))))=$A26,_xlfn.XLOOKUP(AO$2,WatchbillMONTHLY!$A$37:$U$37,OFFSET(WatchbillMONTHLY!$A$37:$U$37,1,2)),FALSE),TRUE,FALSE)),
IF(_xlfn.XLOOKUP(AO$2,WatchbillMONTHLY!$A$54:$U$54,OFFSET(WatchbillMONTHLY!$A$54:$U$54,1,2))=IF(_xlfn.XLOOKUP($A26,INDIRECT("_"&amp;_xlfn.XLOOKUP(AO$2,WatchbillMONTHLY!$A$54:$U$54,OFFSET(WatchbillMONTHLY!$A$54:$U$54,1,2))),INDIRECT("_"&amp;_xlfn.XLOOKUP(AO$2,WatchbillMONTHLY!$A$54:$U$54,OFFSET(WatchbillMONTHLY!$A$54:$U$54,1,2))))=$A26,_xlfn.XLOOKUP(AO$2,WatchbillMONTHLY!$A$54:$U$54,OFFSET(WatchbillMONTHLY!$A$54:$U$54,1,2)),FALSE),TRUE,FALSE)),
IF(_xlfn.XLOOKUP(AO$2,WatchbillMONTHLY!$A$71:$U$71,OFFSET(WatchbillMONTHLY!$A$71:$U$71,1,2))=IF(_xlfn.XLOOKUP($A26,INDIRECT("_"&amp;_xlfn.XLOOKUP(AO$2,WatchbillMONTHLY!$A$71:$U$71,OFFSET(WatchbillMONTHLY!$A$71:$U$71,1,2))),INDIRECT("_"&amp;_xlfn.XLOOKUP(AO$2,WatchbillMONTHLY!$A$71:$U$71,OFFSET(WatchbillMONTHLY!$A$71:$U$71,1,2))))=$A26,_xlfn.XLOOKUP(AO$2,WatchbillMONTHLY!$A$71:$U$71,OFFSET(WatchbillMONTHLY!$A$71:$U$71,1,2)),FALSE),TRUE,FALSE)),
IF(_xlfn.XLOOKUP(AO$2,WatchbillMONTHLY!$A$88:$U$88,OFFSET(WatchbillMONTHLY!$A$88:$U$88,1,2))=IF(_xlfn.XLOOKUP($A26,INDIRECT("_"&amp;_xlfn.XLOOKUP(AO$2,WatchbillMONTHLY!$A$88:$U$88,OFFSET(WatchbillMONTHLY!$A$88:$U$88,1,2))),INDIRECT("_"&amp;_xlfn.XLOOKUP(AO$2,WatchbillMONTHLY!$A$88:$U$88,OFFSET(WatchbillMONTHLY!$A$88:$U$88,1,2))))=$A26,_xlfn.XLOOKUP(AO$2,WatchbillMONTHLY!$A$88:$U$88,OFFSET(WatchbillMONTHLY!$A$88:$U$88,1,2)),FALSE),TRUE,FALSE)),
FALSE),FALSE)</f>
        <v>0</v>
      </c>
      <c r="AP26" s="209" t="b" cm="1">
        <f t="array" aca="1" ref="AP26" ca="1">IF(AND($A26 &gt; 0, I26 &gt; 0,AP$2&lt;MiscFormulas!$A$5+1),
_xlfn.IFNA(
_xlfn.IFNA(
_xlfn.IFNA(
_xlfn.IFNA(
_xlfn.IFNA(
_xlfn.IFNA(
IF(_xlfn.XLOOKUP(AP$2,WatchbillMONTHLY!$A$3:$U$3,OFFSET(WatchbillMONTHLY!$A$3:$U$3,1,2))=IF(_xlfn.XLOOKUP($A26,INDIRECT("_"&amp;_xlfn.XLOOKUP(AP$2,WatchbillMONTHLY!$A$3:$U$3,OFFSET(WatchbillMONTHLY!$A$3:$U$3,1,2))),INDIRECT("_"&amp;_xlfn.XLOOKUP(AP$2,WatchbillMONTHLY!$A$3:$U$3,OFFSET(WatchbillMONTHLY!$A$3:$U$3,1,2))))=$A26,_xlfn.XLOOKUP(AP$2,WatchbillMONTHLY!$A$3:$U$3,OFFSET(WatchbillMONTHLY!$A$3:$U$3,1,2)),FALSE),TRUE,FALSE),
IF(_xlfn.XLOOKUP(AP$2,WatchbillMONTHLY!$A$20:$U$20,OFFSET(WatchbillMONTHLY!$A$20:$U$20,1,2))=IF(_xlfn.XLOOKUP($A26,INDIRECT("_"&amp;_xlfn.XLOOKUP(AP$2,WatchbillMONTHLY!$A$20:$U$20,OFFSET(WatchbillMONTHLY!$A$20:$U$20,1,2))),INDIRECT("_"&amp;_xlfn.XLOOKUP(AP$2,WatchbillMONTHLY!$A$20:$U$20,OFFSET(WatchbillMONTHLY!$A$20:$U$20,1,2))))=$A26,_xlfn.XLOOKUP(AP$2,WatchbillMONTHLY!$A$20:$U$20,OFFSET(WatchbillMONTHLY!$A$20:$U$20,1,2)),FALSE),TRUE,FALSE)),
IF(_xlfn.XLOOKUP(AP$2,WatchbillMONTHLY!$A$37:$U$37,OFFSET(WatchbillMONTHLY!$A$37:$U$37,1,2))=IF(_xlfn.XLOOKUP($A26,INDIRECT("_"&amp;_xlfn.XLOOKUP(AP$2,WatchbillMONTHLY!$A$37:$U$37,OFFSET(WatchbillMONTHLY!$A$37:$U$37,1,2))),INDIRECT("_"&amp;_xlfn.XLOOKUP(AP$2,WatchbillMONTHLY!$A$37:$U$37,OFFSET(WatchbillMONTHLY!$A$37:$U$37,1,2))))=$A26,_xlfn.XLOOKUP(AP$2,WatchbillMONTHLY!$A$37:$U$37,OFFSET(WatchbillMONTHLY!$A$37:$U$37,1,2)),FALSE),TRUE,FALSE)),
IF(_xlfn.XLOOKUP(AP$2,WatchbillMONTHLY!$A$54:$U$54,OFFSET(WatchbillMONTHLY!$A$54:$U$54,1,2))=IF(_xlfn.XLOOKUP($A26,INDIRECT("_"&amp;_xlfn.XLOOKUP(AP$2,WatchbillMONTHLY!$A$54:$U$54,OFFSET(WatchbillMONTHLY!$A$54:$U$54,1,2))),INDIRECT("_"&amp;_xlfn.XLOOKUP(AP$2,WatchbillMONTHLY!$A$54:$U$54,OFFSET(WatchbillMONTHLY!$A$54:$U$54,1,2))))=$A26,_xlfn.XLOOKUP(AP$2,WatchbillMONTHLY!$A$54:$U$54,OFFSET(WatchbillMONTHLY!$A$54:$U$54,1,2)),FALSE),TRUE,FALSE)),
IF(_xlfn.XLOOKUP(AP$2,WatchbillMONTHLY!$A$71:$U$71,OFFSET(WatchbillMONTHLY!$A$71:$U$71,1,2))=IF(_xlfn.XLOOKUP($A26,INDIRECT("_"&amp;_xlfn.XLOOKUP(AP$2,WatchbillMONTHLY!$A$71:$U$71,OFFSET(WatchbillMONTHLY!$A$71:$U$71,1,2))),INDIRECT("_"&amp;_xlfn.XLOOKUP(AP$2,WatchbillMONTHLY!$A$71:$U$71,OFFSET(WatchbillMONTHLY!$A$71:$U$71,1,2))))=$A26,_xlfn.XLOOKUP(AP$2,WatchbillMONTHLY!$A$71:$U$71,OFFSET(WatchbillMONTHLY!$A$71:$U$71,1,2)),FALSE),TRUE,FALSE)),
IF(_xlfn.XLOOKUP(AP$2,WatchbillMONTHLY!$A$88:$U$88,OFFSET(WatchbillMONTHLY!$A$88:$U$88,1,2))=IF(_xlfn.XLOOKUP($A26,INDIRECT("_"&amp;_xlfn.XLOOKUP(AP$2,WatchbillMONTHLY!$A$88:$U$88,OFFSET(WatchbillMONTHLY!$A$88:$U$88,1,2))),INDIRECT("_"&amp;_xlfn.XLOOKUP(AP$2,WatchbillMONTHLY!$A$88:$U$88,OFFSET(WatchbillMONTHLY!$A$88:$U$88,1,2))))=$A26,_xlfn.XLOOKUP(AP$2,WatchbillMONTHLY!$A$88:$U$88,OFFSET(WatchbillMONTHLY!$A$88:$U$88,1,2)),FALSE),TRUE,FALSE)),
FALSE),FALSE)</f>
        <v>0</v>
      </c>
      <c r="AQ26" s="209" t="b" cm="1">
        <f t="array" aca="1" ref="AQ26" ca="1">IF(AND($A26 &gt; 0, J26 &gt; 0,AQ$2&lt;MiscFormulas!$A$5+1),
_xlfn.IFNA(
_xlfn.IFNA(
_xlfn.IFNA(
_xlfn.IFNA(
_xlfn.IFNA(
_xlfn.IFNA(
IF(_xlfn.XLOOKUP(AQ$2,WatchbillMONTHLY!$A$3:$U$3,OFFSET(WatchbillMONTHLY!$A$3:$U$3,1,2))=IF(_xlfn.XLOOKUP($A26,INDIRECT("_"&amp;_xlfn.XLOOKUP(AQ$2,WatchbillMONTHLY!$A$3:$U$3,OFFSET(WatchbillMONTHLY!$A$3:$U$3,1,2))),INDIRECT("_"&amp;_xlfn.XLOOKUP(AQ$2,WatchbillMONTHLY!$A$3:$U$3,OFFSET(WatchbillMONTHLY!$A$3:$U$3,1,2))))=$A26,_xlfn.XLOOKUP(AQ$2,WatchbillMONTHLY!$A$3:$U$3,OFFSET(WatchbillMONTHLY!$A$3:$U$3,1,2)),FALSE),TRUE,FALSE),
IF(_xlfn.XLOOKUP(AQ$2,WatchbillMONTHLY!$A$20:$U$20,OFFSET(WatchbillMONTHLY!$A$20:$U$20,1,2))=IF(_xlfn.XLOOKUP($A26,INDIRECT("_"&amp;_xlfn.XLOOKUP(AQ$2,WatchbillMONTHLY!$A$20:$U$20,OFFSET(WatchbillMONTHLY!$A$20:$U$20,1,2))),INDIRECT("_"&amp;_xlfn.XLOOKUP(AQ$2,WatchbillMONTHLY!$A$20:$U$20,OFFSET(WatchbillMONTHLY!$A$20:$U$20,1,2))))=$A26,_xlfn.XLOOKUP(AQ$2,WatchbillMONTHLY!$A$20:$U$20,OFFSET(WatchbillMONTHLY!$A$20:$U$20,1,2)),FALSE),TRUE,FALSE)),
IF(_xlfn.XLOOKUP(AQ$2,WatchbillMONTHLY!$A$37:$U$37,OFFSET(WatchbillMONTHLY!$A$37:$U$37,1,2))=IF(_xlfn.XLOOKUP($A26,INDIRECT("_"&amp;_xlfn.XLOOKUP(AQ$2,WatchbillMONTHLY!$A$37:$U$37,OFFSET(WatchbillMONTHLY!$A$37:$U$37,1,2))),INDIRECT("_"&amp;_xlfn.XLOOKUP(AQ$2,WatchbillMONTHLY!$A$37:$U$37,OFFSET(WatchbillMONTHLY!$A$37:$U$37,1,2))))=$A26,_xlfn.XLOOKUP(AQ$2,WatchbillMONTHLY!$A$37:$U$37,OFFSET(WatchbillMONTHLY!$A$37:$U$37,1,2)),FALSE),TRUE,FALSE)),
IF(_xlfn.XLOOKUP(AQ$2,WatchbillMONTHLY!$A$54:$U$54,OFFSET(WatchbillMONTHLY!$A$54:$U$54,1,2))=IF(_xlfn.XLOOKUP($A26,INDIRECT("_"&amp;_xlfn.XLOOKUP(AQ$2,WatchbillMONTHLY!$A$54:$U$54,OFFSET(WatchbillMONTHLY!$A$54:$U$54,1,2))),INDIRECT("_"&amp;_xlfn.XLOOKUP(AQ$2,WatchbillMONTHLY!$A$54:$U$54,OFFSET(WatchbillMONTHLY!$A$54:$U$54,1,2))))=$A26,_xlfn.XLOOKUP(AQ$2,WatchbillMONTHLY!$A$54:$U$54,OFFSET(WatchbillMONTHLY!$A$54:$U$54,1,2)),FALSE),TRUE,FALSE)),
IF(_xlfn.XLOOKUP(AQ$2,WatchbillMONTHLY!$A$71:$U$71,OFFSET(WatchbillMONTHLY!$A$71:$U$71,1,2))=IF(_xlfn.XLOOKUP($A26,INDIRECT("_"&amp;_xlfn.XLOOKUP(AQ$2,WatchbillMONTHLY!$A$71:$U$71,OFFSET(WatchbillMONTHLY!$A$71:$U$71,1,2))),INDIRECT("_"&amp;_xlfn.XLOOKUP(AQ$2,WatchbillMONTHLY!$A$71:$U$71,OFFSET(WatchbillMONTHLY!$A$71:$U$71,1,2))))=$A26,_xlfn.XLOOKUP(AQ$2,WatchbillMONTHLY!$A$71:$U$71,OFFSET(WatchbillMONTHLY!$A$71:$U$71,1,2)),FALSE),TRUE,FALSE)),
IF(_xlfn.XLOOKUP(AQ$2,WatchbillMONTHLY!$A$88:$U$88,OFFSET(WatchbillMONTHLY!$A$88:$U$88,1,2))=IF(_xlfn.XLOOKUP($A26,INDIRECT("_"&amp;_xlfn.XLOOKUP(AQ$2,WatchbillMONTHLY!$A$88:$U$88,OFFSET(WatchbillMONTHLY!$A$88:$U$88,1,2))),INDIRECT("_"&amp;_xlfn.XLOOKUP(AQ$2,WatchbillMONTHLY!$A$88:$U$88,OFFSET(WatchbillMONTHLY!$A$88:$U$88,1,2))))=$A26,_xlfn.XLOOKUP(AQ$2,WatchbillMONTHLY!$A$88:$U$88,OFFSET(WatchbillMONTHLY!$A$88:$U$88,1,2)),FALSE),TRUE,FALSE)),
FALSE),FALSE)</f>
        <v>0</v>
      </c>
      <c r="AR26" s="209" t="b" cm="1">
        <f t="array" aca="1" ref="AR26" ca="1">IF(AND($A26 &gt; 0, K26 &gt; 0,AR$2&lt;MiscFormulas!$A$5+1),
_xlfn.IFNA(
_xlfn.IFNA(
_xlfn.IFNA(
_xlfn.IFNA(
_xlfn.IFNA(
_xlfn.IFNA(
IF(_xlfn.XLOOKUP(AR$2,WatchbillMONTHLY!$A$3:$U$3,OFFSET(WatchbillMONTHLY!$A$3:$U$3,1,2))=IF(_xlfn.XLOOKUP($A26,INDIRECT("_"&amp;_xlfn.XLOOKUP(AR$2,WatchbillMONTHLY!$A$3:$U$3,OFFSET(WatchbillMONTHLY!$A$3:$U$3,1,2))),INDIRECT("_"&amp;_xlfn.XLOOKUP(AR$2,WatchbillMONTHLY!$A$3:$U$3,OFFSET(WatchbillMONTHLY!$A$3:$U$3,1,2))))=$A26,_xlfn.XLOOKUP(AR$2,WatchbillMONTHLY!$A$3:$U$3,OFFSET(WatchbillMONTHLY!$A$3:$U$3,1,2)),FALSE),TRUE,FALSE),
IF(_xlfn.XLOOKUP(AR$2,WatchbillMONTHLY!$A$20:$U$20,OFFSET(WatchbillMONTHLY!$A$20:$U$20,1,2))=IF(_xlfn.XLOOKUP($A26,INDIRECT("_"&amp;_xlfn.XLOOKUP(AR$2,WatchbillMONTHLY!$A$20:$U$20,OFFSET(WatchbillMONTHLY!$A$20:$U$20,1,2))),INDIRECT("_"&amp;_xlfn.XLOOKUP(AR$2,WatchbillMONTHLY!$A$20:$U$20,OFFSET(WatchbillMONTHLY!$A$20:$U$20,1,2))))=$A26,_xlfn.XLOOKUP(AR$2,WatchbillMONTHLY!$A$20:$U$20,OFFSET(WatchbillMONTHLY!$A$20:$U$20,1,2)),FALSE),TRUE,FALSE)),
IF(_xlfn.XLOOKUP(AR$2,WatchbillMONTHLY!$A$37:$U$37,OFFSET(WatchbillMONTHLY!$A$37:$U$37,1,2))=IF(_xlfn.XLOOKUP($A26,INDIRECT("_"&amp;_xlfn.XLOOKUP(AR$2,WatchbillMONTHLY!$A$37:$U$37,OFFSET(WatchbillMONTHLY!$A$37:$U$37,1,2))),INDIRECT("_"&amp;_xlfn.XLOOKUP(AR$2,WatchbillMONTHLY!$A$37:$U$37,OFFSET(WatchbillMONTHLY!$A$37:$U$37,1,2))))=$A26,_xlfn.XLOOKUP(AR$2,WatchbillMONTHLY!$A$37:$U$37,OFFSET(WatchbillMONTHLY!$A$37:$U$37,1,2)),FALSE),TRUE,FALSE)),
IF(_xlfn.XLOOKUP(AR$2,WatchbillMONTHLY!$A$54:$U$54,OFFSET(WatchbillMONTHLY!$A$54:$U$54,1,2))=IF(_xlfn.XLOOKUP($A26,INDIRECT("_"&amp;_xlfn.XLOOKUP(AR$2,WatchbillMONTHLY!$A$54:$U$54,OFFSET(WatchbillMONTHLY!$A$54:$U$54,1,2))),INDIRECT("_"&amp;_xlfn.XLOOKUP(AR$2,WatchbillMONTHLY!$A$54:$U$54,OFFSET(WatchbillMONTHLY!$A$54:$U$54,1,2))))=$A26,_xlfn.XLOOKUP(AR$2,WatchbillMONTHLY!$A$54:$U$54,OFFSET(WatchbillMONTHLY!$A$54:$U$54,1,2)),FALSE),TRUE,FALSE)),
IF(_xlfn.XLOOKUP(AR$2,WatchbillMONTHLY!$A$71:$U$71,OFFSET(WatchbillMONTHLY!$A$71:$U$71,1,2))=IF(_xlfn.XLOOKUP($A26,INDIRECT("_"&amp;_xlfn.XLOOKUP(AR$2,WatchbillMONTHLY!$A$71:$U$71,OFFSET(WatchbillMONTHLY!$A$71:$U$71,1,2))),INDIRECT("_"&amp;_xlfn.XLOOKUP(AR$2,WatchbillMONTHLY!$A$71:$U$71,OFFSET(WatchbillMONTHLY!$A$71:$U$71,1,2))))=$A26,_xlfn.XLOOKUP(AR$2,WatchbillMONTHLY!$A$71:$U$71,OFFSET(WatchbillMONTHLY!$A$71:$U$71,1,2)),FALSE),TRUE,FALSE)),
IF(_xlfn.XLOOKUP(AR$2,WatchbillMONTHLY!$A$88:$U$88,OFFSET(WatchbillMONTHLY!$A$88:$U$88,1,2))=IF(_xlfn.XLOOKUP($A26,INDIRECT("_"&amp;_xlfn.XLOOKUP(AR$2,WatchbillMONTHLY!$A$88:$U$88,OFFSET(WatchbillMONTHLY!$A$88:$U$88,1,2))),INDIRECT("_"&amp;_xlfn.XLOOKUP(AR$2,WatchbillMONTHLY!$A$88:$U$88,OFFSET(WatchbillMONTHLY!$A$88:$U$88,1,2))))=$A26,_xlfn.XLOOKUP(AR$2,WatchbillMONTHLY!$A$88:$U$88,OFFSET(WatchbillMONTHLY!$A$88:$U$88,1,2)),FALSE),TRUE,FALSE)),
FALSE),FALSE)</f>
        <v>0</v>
      </c>
      <c r="AS26" s="209" t="b" cm="1">
        <f t="array" aca="1" ref="AS26" ca="1">IF(AND($A26 &gt; 0, L26 &gt; 0,AS$2&lt;MiscFormulas!$A$5+1),
_xlfn.IFNA(
_xlfn.IFNA(
_xlfn.IFNA(
_xlfn.IFNA(
_xlfn.IFNA(
_xlfn.IFNA(
IF(_xlfn.XLOOKUP(AS$2,WatchbillMONTHLY!$A$3:$U$3,OFFSET(WatchbillMONTHLY!$A$3:$U$3,1,2))=IF(_xlfn.XLOOKUP($A26,INDIRECT("_"&amp;_xlfn.XLOOKUP(AS$2,WatchbillMONTHLY!$A$3:$U$3,OFFSET(WatchbillMONTHLY!$A$3:$U$3,1,2))),INDIRECT("_"&amp;_xlfn.XLOOKUP(AS$2,WatchbillMONTHLY!$A$3:$U$3,OFFSET(WatchbillMONTHLY!$A$3:$U$3,1,2))))=$A26,_xlfn.XLOOKUP(AS$2,WatchbillMONTHLY!$A$3:$U$3,OFFSET(WatchbillMONTHLY!$A$3:$U$3,1,2)),FALSE),TRUE,FALSE),
IF(_xlfn.XLOOKUP(AS$2,WatchbillMONTHLY!$A$20:$U$20,OFFSET(WatchbillMONTHLY!$A$20:$U$20,1,2))=IF(_xlfn.XLOOKUP($A26,INDIRECT("_"&amp;_xlfn.XLOOKUP(AS$2,WatchbillMONTHLY!$A$20:$U$20,OFFSET(WatchbillMONTHLY!$A$20:$U$20,1,2))),INDIRECT("_"&amp;_xlfn.XLOOKUP(AS$2,WatchbillMONTHLY!$A$20:$U$20,OFFSET(WatchbillMONTHLY!$A$20:$U$20,1,2))))=$A26,_xlfn.XLOOKUP(AS$2,WatchbillMONTHLY!$A$20:$U$20,OFFSET(WatchbillMONTHLY!$A$20:$U$20,1,2)),FALSE),TRUE,FALSE)),
IF(_xlfn.XLOOKUP(AS$2,WatchbillMONTHLY!$A$37:$U$37,OFFSET(WatchbillMONTHLY!$A$37:$U$37,1,2))=IF(_xlfn.XLOOKUP($A26,INDIRECT("_"&amp;_xlfn.XLOOKUP(AS$2,WatchbillMONTHLY!$A$37:$U$37,OFFSET(WatchbillMONTHLY!$A$37:$U$37,1,2))),INDIRECT("_"&amp;_xlfn.XLOOKUP(AS$2,WatchbillMONTHLY!$A$37:$U$37,OFFSET(WatchbillMONTHLY!$A$37:$U$37,1,2))))=$A26,_xlfn.XLOOKUP(AS$2,WatchbillMONTHLY!$A$37:$U$37,OFFSET(WatchbillMONTHLY!$A$37:$U$37,1,2)),FALSE),TRUE,FALSE)),
IF(_xlfn.XLOOKUP(AS$2,WatchbillMONTHLY!$A$54:$U$54,OFFSET(WatchbillMONTHLY!$A$54:$U$54,1,2))=IF(_xlfn.XLOOKUP($A26,INDIRECT("_"&amp;_xlfn.XLOOKUP(AS$2,WatchbillMONTHLY!$A$54:$U$54,OFFSET(WatchbillMONTHLY!$A$54:$U$54,1,2))),INDIRECT("_"&amp;_xlfn.XLOOKUP(AS$2,WatchbillMONTHLY!$A$54:$U$54,OFFSET(WatchbillMONTHLY!$A$54:$U$54,1,2))))=$A26,_xlfn.XLOOKUP(AS$2,WatchbillMONTHLY!$A$54:$U$54,OFFSET(WatchbillMONTHLY!$A$54:$U$54,1,2)),FALSE),TRUE,FALSE)),
IF(_xlfn.XLOOKUP(AS$2,WatchbillMONTHLY!$A$71:$U$71,OFFSET(WatchbillMONTHLY!$A$71:$U$71,1,2))=IF(_xlfn.XLOOKUP($A26,INDIRECT("_"&amp;_xlfn.XLOOKUP(AS$2,WatchbillMONTHLY!$A$71:$U$71,OFFSET(WatchbillMONTHLY!$A$71:$U$71,1,2))),INDIRECT("_"&amp;_xlfn.XLOOKUP(AS$2,WatchbillMONTHLY!$A$71:$U$71,OFFSET(WatchbillMONTHLY!$A$71:$U$71,1,2))))=$A26,_xlfn.XLOOKUP(AS$2,WatchbillMONTHLY!$A$71:$U$71,OFFSET(WatchbillMONTHLY!$A$71:$U$71,1,2)),FALSE),TRUE,FALSE)),
IF(_xlfn.XLOOKUP(AS$2,WatchbillMONTHLY!$A$88:$U$88,OFFSET(WatchbillMONTHLY!$A$88:$U$88,1,2))=IF(_xlfn.XLOOKUP($A26,INDIRECT("_"&amp;_xlfn.XLOOKUP(AS$2,WatchbillMONTHLY!$A$88:$U$88,OFFSET(WatchbillMONTHLY!$A$88:$U$88,1,2))),INDIRECT("_"&amp;_xlfn.XLOOKUP(AS$2,WatchbillMONTHLY!$A$88:$U$88,OFFSET(WatchbillMONTHLY!$A$88:$U$88,1,2))))=$A26,_xlfn.XLOOKUP(AS$2,WatchbillMONTHLY!$A$88:$U$88,OFFSET(WatchbillMONTHLY!$A$88:$U$88,1,2)),FALSE),TRUE,FALSE)),
FALSE),FALSE)</f>
        <v>0</v>
      </c>
      <c r="AT26" s="209" t="b" cm="1">
        <f t="array" aca="1" ref="AT26" ca="1">IF(AND($A26 &gt; 0, M26 &gt; 0,AT$2&lt;MiscFormulas!$A$5+1),
_xlfn.IFNA(
_xlfn.IFNA(
_xlfn.IFNA(
_xlfn.IFNA(
_xlfn.IFNA(
_xlfn.IFNA(
IF(_xlfn.XLOOKUP(AT$2,WatchbillMONTHLY!$A$3:$U$3,OFFSET(WatchbillMONTHLY!$A$3:$U$3,1,2))=IF(_xlfn.XLOOKUP($A26,INDIRECT("_"&amp;_xlfn.XLOOKUP(AT$2,WatchbillMONTHLY!$A$3:$U$3,OFFSET(WatchbillMONTHLY!$A$3:$U$3,1,2))),INDIRECT("_"&amp;_xlfn.XLOOKUP(AT$2,WatchbillMONTHLY!$A$3:$U$3,OFFSET(WatchbillMONTHLY!$A$3:$U$3,1,2))))=$A26,_xlfn.XLOOKUP(AT$2,WatchbillMONTHLY!$A$3:$U$3,OFFSET(WatchbillMONTHLY!$A$3:$U$3,1,2)),FALSE),TRUE,FALSE),
IF(_xlfn.XLOOKUP(AT$2,WatchbillMONTHLY!$A$20:$U$20,OFFSET(WatchbillMONTHLY!$A$20:$U$20,1,2))=IF(_xlfn.XLOOKUP($A26,INDIRECT("_"&amp;_xlfn.XLOOKUP(AT$2,WatchbillMONTHLY!$A$20:$U$20,OFFSET(WatchbillMONTHLY!$A$20:$U$20,1,2))),INDIRECT("_"&amp;_xlfn.XLOOKUP(AT$2,WatchbillMONTHLY!$A$20:$U$20,OFFSET(WatchbillMONTHLY!$A$20:$U$20,1,2))))=$A26,_xlfn.XLOOKUP(AT$2,WatchbillMONTHLY!$A$20:$U$20,OFFSET(WatchbillMONTHLY!$A$20:$U$20,1,2)),FALSE),TRUE,FALSE)),
IF(_xlfn.XLOOKUP(AT$2,WatchbillMONTHLY!$A$37:$U$37,OFFSET(WatchbillMONTHLY!$A$37:$U$37,1,2))=IF(_xlfn.XLOOKUP($A26,INDIRECT("_"&amp;_xlfn.XLOOKUP(AT$2,WatchbillMONTHLY!$A$37:$U$37,OFFSET(WatchbillMONTHLY!$A$37:$U$37,1,2))),INDIRECT("_"&amp;_xlfn.XLOOKUP(AT$2,WatchbillMONTHLY!$A$37:$U$37,OFFSET(WatchbillMONTHLY!$A$37:$U$37,1,2))))=$A26,_xlfn.XLOOKUP(AT$2,WatchbillMONTHLY!$A$37:$U$37,OFFSET(WatchbillMONTHLY!$A$37:$U$37,1,2)),FALSE),TRUE,FALSE)),
IF(_xlfn.XLOOKUP(AT$2,WatchbillMONTHLY!$A$54:$U$54,OFFSET(WatchbillMONTHLY!$A$54:$U$54,1,2))=IF(_xlfn.XLOOKUP($A26,INDIRECT("_"&amp;_xlfn.XLOOKUP(AT$2,WatchbillMONTHLY!$A$54:$U$54,OFFSET(WatchbillMONTHLY!$A$54:$U$54,1,2))),INDIRECT("_"&amp;_xlfn.XLOOKUP(AT$2,WatchbillMONTHLY!$A$54:$U$54,OFFSET(WatchbillMONTHLY!$A$54:$U$54,1,2))))=$A26,_xlfn.XLOOKUP(AT$2,WatchbillMONTHLY!$A$54:$U$54,OFFSET(WatchbillMONTHLY!$A$54:$U$54,1,2)),FALSE),TRUE,FALSE)),
IF(_xlfn.XLOOKUP(AT$2,WatchbillMONTHLY!$A$71:$U$71,OFFSET(WatchbillMONTHLY!$A$71:$U$71,1,2))=IF(_xlfn.XLOOKUP($A26,INDIRECT("_"&amp;_xlfn.XLOOKUP(AT$2,WatchbillMONTHLY!$A$71:$U$71,OFFSET(WatchbillMONTHLY!$A$71:$U$71,1,2))),INDIRECT("_"&amp;_xlfn.XLOOKUP(AT$2,WatchbillMONTHLY!$A$71:$U$71,OFFSET(WatchbillMONTHLY!$A$71:$U$71,1,2))))=$A26,_xlfn.XLOOKUP(AT$2,WatchbillMONTHLY!$A$71:$U$71,OFFSET(WatchbillMONTHLY!$A$71:$U$71,1,2)),FALSE),TRUE,FALSE)),
IF(_xlfn.XLOOKUP(AT$2,WatchbillMONTHLY!$A$88:$U$88,OFFSET(WatchbillMONTHLY!$A$88:$U$88,1,2))=IF(_xlfn.XLOOKUP($A26,INDIRECT("_"&amp;_xlfn.XLOOKUP(AT$2,WatchbillMONTHLY!$A$88:$U$88,OFFSET(WatchbillMONTHLY!$A$88:$U$88,1,2))),INDIRECT("_"&amp;_xlfn.XLOOKUP(AT$2,WatchbillMONTHLY!$A$88:$U$88,OFFSET(WatchbillMONTHLY!$A$88:$U$88,1,2))))=$A26,_xlfn.XLOOKUP(AT$2,WatchbillMONTHLY!$A$88:$U$88,OFFSET(WatchbillMONTHLY!$A$88:$U$88,1,2)),FALSE),TRUE,FALSE)),
FALSE),FALSE)</f>
        <v>0</v>
      </c>
      <c r="AU26" s="209" t="b" cm="1">
        <f t="array" aca="1" ref="AU26" ca="1">IF(AND($A26 &gt; 0, N26 &gt; 0,AU$2&lt;MiscFormulas!$A$5+1),
_xlfn.IFNA(
_xlfn.IFNA(
_xlfn.IFNA(
_xlfn.IFNA(
_xlfn.IFNA(
_xlfn.IFNA(
IF(_xlfn.XLOOKUP(AU$2,WatchbillMONTHLY!$A$3:$U$3,OFFSET(WatchbillMONTHLY!$A$3:$U$3,1,2))=IF(_xlfn.XLOOKUP($A26,INDIRECT("_"&amp;_xlfn.XLOOKUP(AU$2,WatchbillMONTHLY!$A$3:$U$3,OFFSET(WatchbillMONTHLY!$A$3:$U$3,1,2))),INDIRECT("_"&amp;_xlfn.XLOOKUP(AU$2,WatchbillMONTHLY!$A$3:$U$3,OFFSET(WatchbillMONTHLY!$A$3:$U$3,1,2))))=$A26,_xlfn.XLOOKUP(AU$2,WatchbillMONTHLY!$A$3:$U$3,OFFSET(WatchbillMONTHLY!$A$3:$U$3,1,2)),FALSE),TRUE,FALSE),
IF(_xlfn.XLOOKUP(AU$2,WatchbillMONTHLY!$A$20:$U$20,OFFSET(WatchbillMONTHLY!$A$20:$U$20,1,2))=IF(_xlfn.XLOOKUP($A26,INDIRECT("_"&amp;_xlfn.XLOOKUP(AU$2,WatchbillMONTHLY!$A$20:$U$20,OFFSET(WatchbillMONTHLY!$A$20:$U$20,1,2))),INDIRECT("_"&amp;_xlfn.XLOOKUP(AU$2,WatchbillMONTHLY!$A$20:$U$20,OFFSET(WatchbillMONTHLY!$A$20:$U$20,1,2))))=$A26,_xlfn.XLOOKUP(AU$2,WatchbillMONTHLY!$A$20:$U$20,OFFSET(WatchbillMONTHLY!$A$20:$U$20,1,2)),FALSE),TRUE,FALSE)),
IF(_xlfn.XLOOKUP(AU$2,WatchbillMONTHLY!$A$37:$U$37,OFFSET(WatchbillMONTHLY!$A$37:$U$37,1,2))=IF(_xlfn.XLOOKUP($A26,INDIRECT("_"&amp;_xlfn.XLOOKUP(AU$2,WatchbillMONTHLY!$A$37:$U$37,OFFSET(WatchbillMONTHLY!$A$37:$U$37,1,2))),INDIRECT("_"&amp;_xlfn.XLOOKUP(AU$2,WatchbillMONTHLY!$A$37:$U$37,OFFSET(WatchbillMONTHLY!$A$37:$U$37,1,2))))=$A26,_xlfn.XLOOKUP(AU$2,WatchbillMONTHLY!$A$37:$U$37,OFFSET(WatchbillMONTHLY!$A$37:$U$37,1,2)),FALSE),TRUE,FALSE)),
IF(_xlfn.XLOOKUP(AU$2,WatchbillMONTHLY!$A$54:$U$54,OFFSET(WatchbillMONTHLY!$A$54:$U$54,1,2))=IF(_xlfn.XLOOKUP($A26,INDIRECT("_"&amp;_xlfn.XLOOKUP(AU$2,WatchbillMONTHLY!$A$54:$U$54,OFFSET(WatchbillMONTHLY!$A$54:$U$54,1,2))),INDIRECT("_"&amp;_xlfn.XLOOKUP(AU$2,WatchbillMONTHLY!$A$54:$U$54,OFFSET(WatchbillMONTHLY!$A$54:$U$54,1,2))))=$A26,_xlfn.XLOOKUP(AU$2,WatchbillMONTHLY!$A$54:$U$54,OFFSET(WatchbillMONTHLY!$A$54:$U$54,1,2)),FALSE),TRUE,FALSE)),
IF(_xlfn.XLOOKUP(AU$2,WatchbillMONTHLY!$A$71:$U$71,OFFSET(WatchbillMONTHLY!$A$71:$U$71,1,2))=IF(_xlfn.XLOOKUP($A26,INDIRECT("_"&amp;_xlfn.XLOOKUP(AU$2,WatchbillMONTHLY!$A$71:$U$71,OFFSET(WatchbillMONTHLY!$A$71:$U$71,1,2))),INDIRECT("_"&amp;_xlfn.XLOOKUP(AU$2,WatchbillMONTHLY!$A$71:$U$71,OFFSET(WatchbillMONTHLY!$A$71:$U$71,1,2))))=$A26,_xlfn.XLOOKUP(AU$2,WatchbillMONTHLY!$A$71:$U$71,OFFSET(WatchbillMONTHLY!$A$71:$U$71,1,2)),FALSE),TRUE,FALSE)),
IF(_xlfn.XLOOKUP(AU$2,WatchbillMONTHLY!$A$88:$U$88,OFFSET(WatchbillMONTHLY!$A$88:$U$88,1,2))=IF(_xlfn.XLOOKUP($A26,INDIRECT("_"&amp;_xlfn.XLOOKUP(AU$2,WatchbillMONTHLY!$A$88:$U$88,OFFSET(WatchbillMONTHLY!$A$88:$U$88,1,2))),INDIRECT("_"&amp;_xlfn.XLOOKUP(AU$2,WatchbillMONTHLY!$A$88:$U$88,OFFSET(WatchbillMONTHLY!$A$88:$U$88,1,2))))=$A26,_xlfn.XLOOKUP(AU$2,WatchbillMONTHLY!$A$88:$U$88,OFFSET(WatchbillMONTHLY!$A$88:$U$88,1,2)),FALSE),TRUE,FALSE)),
FALSE),FALSE)</f>
        <v>0</v>
      </c>
      <c r="AV26" s="209" t="b" cm="1">
        <f t="array" aca="1" ref="AV26" ca="1">IF(AND($A26 &gt; 0, O26 &gt; 0,AV$2&lt;MiscFormulas!$A$5+1),
_xlfn.IFNA(
_xlfn.IFNA(
_xlfn.IFNA(
_xlfn.IFNA(
_xlfn.IFNA(
_xlfn.IFNA(
IF(_xlfn.XLOOKUP(AV$2,WatchbillMONTHLY!$A$3:$U$3,OFFSET(WatchbillMONTHLY!$A$3:$U$3,1,2))=IF(_xlfn.XLOOKUP($A26,INDIRECT("_"&amp;_xlfn.XLOOKUP(AV$2,WatchbillMONTHLY!$A$3:$U$3,OFFSET(WatchbillMONTHLY!$A$3:$U$3,1,2))),INDIRECT("_"&amp;_xlfn.XLOOKUP(AV$2,WatchbillMONTHLY!$A$3:$U$3,OFFSET(WatchbillMONTHLY!$A$3:$U$3,1,2))))=$A26,_xlfn.XLOOKUP(AV$2,WatchbillMONTHLY!$A$3:$U$3,OFFSET(WatchbillMONTHLY!$A$3:$U$3,1,2)),FALSE),TRUE,FALSE),
IF(_xlfn.XLOOKUP(AV$2,WatchbillMONTHLY!$A$20:$U$20,OFFSET(WatchbillMONTHLY!$A$20:$U$20,1,2))=IF(_xlfn.XLOOKUP($A26,INDIRECT("_"&amp;_xlfn.XLOOKUP(AV$2,WatchbillMONTHLY!$A$20:$U$20,OFFSET(WatchbillMONTHLY!$A$20:$U$20,1,2))),INDIRECT("_"&amp;_xlfn.XLOOKUP(AV$2,WatchbillMONTHLY!$A$20:$U$20,OFFSET(WatchbillMONTHLY!$A$20:$U$20,1,2))))=$A26,_xlfn.XLOOKUP(AV$2,WatchbillMONTHLY!$A$20:$U$20,OFFSET(WatchbillMONTHLY!$A$20:$U$20,1,2)),FALSE),TRUE,FALSE)),
IF(_xlfn.XLOOKUP(AV$2,WatchbillMONTHLY!$A$37:$U$37,OFFSET(WatchbillMONTHLY!$A$37:$U$37,1,2))=IF(_xlfn.XLOOKUP($A26,INDIRECT("_"&amp;_xlfn.XLOOKUP(AV$2,WatchbillMONTHLY!$A$37:$U$37,OFFSET(WatchbillMONTHLY!$A$37:$U$37,1,2))),INDIRECT("_"&amp;_xlfn.XLOOKUP(AV$2,WatchbillMONTHLY!$A$37:$U$37,OFFSET(WatchbillMONTHLY!$A$37:$U$37,1,2))))=$A26,_xlfn.XLOOKUP(AV$2,WatchbillMONTHLY!$A$37:$U$37,OFFSET(WatchbillMONTHLY!$A$37:$U$37,1,2)),FALSE),TRUE,FALSE)),
IF(_xlfn.XLOOKUP(AV$2,WatchbillMONTHLY!$A$54:$U$54,OFFSET(WatchbillMONTHLY!$A$54:$U$54,1,2))=IF(_xlfn.XLOOKUP($A26,INDIRECT("_"&amp;_xlfn.XLOOKUP(AV$2,WatchbillMONTHLY!$A$54:$U$54,OFFSET(WatchbillMONTHLY!$A$54:$U$54,1,2))),INDIRECT("_"&amp;_xlfn.XLOOKUP(AV$2,WatchbillMONTHLY!$A$54:$U$54,OFFSET(WatchbillMONTHLY!$A$54:$U$54,1,2))))=$A26,_xlfn.XLOOKUP(AV$2,WatchbillMONTHLY!$A$54:$U$54,OFFSET(WatchbillMONTHLY!$A$54:$U$54,1,2)),FALSE),TRUE,FALSE)),
IF(_xlfn.XLOOKUP(AV$2,WatchbillMONTHLY!$A$71:$U$71,OFFSET(WatchbillMONTHLY!$A$71:$U$71,1,2))=IF(_xlfn.XLOOKUP($A26,INDIRECT("_"&amp;_xlfn.XLOOKUP(AV$2,WatchbillMONTHLY!$A$71:$U$71,OFFSET(WatchbillMONTHLY!$A$71:$U$71,1,2))),INDIRECT("_"&amp;_xlfn.XLOOKUP(AV$2,WatchbillMONTHLY!$A$71:$U$71,OFFSET(WatchbillMONTHLY!$A$71:$U$71,1,2))))=$A26,_xlfn.XLOOKUP(AV$2,WatchbillMONTHLY!$A$71:$U$71,OFFSET(WatchbillMONTHLY!$A$71:$U$71,1,2)),FALSE),TRUE,FALSE)),
IF(_xlfn.XLOOKUP(AV$2,WatchbillMONTHLY!$A$88:$U$88,OFFSET(WatchbillMONTHLY!$A$88:$U$88,1,2))=IF(_xlfn.XLOOKUP($A26,INDIRECT("_"&amp;_xlfn.XLOOKUP(AV$2,WatchbillMONTHLY!$A$88:$U$88,OFFSET(WatchbillMONTHLY!$A$88:$U$88,1,2))),INDIRECT("_"&amp;_xlfn.XLOOKUP(AV$2,WatchbillMONTHLY!$A$88:$U$88,OFFSET(WatchbillMONTHLY!$A$88:$U$88,1,2))))=$A26,_xlfn.XLOOKUP(AV$2,WatchbillMONTHLY!$A$88:$U$88,OFFSET(WatchbillMONTHLY!$A$88:$U$88,1,2)),FALSE),TRUE,FALSE)),
FALSE),FALSE)</f>
        <v>0</v>
      </c>
      <c r="AW26" s="209" t="b" cm="1">
        <f t="array" aca="1" ref="AW26" ca="1">IF(AND($A26 &gt; 0, P26 &gt; 0,AW$2&lt;MiscFormulas!$A$5+1),
_xlfn.IFNA(
_xlfn.IFNA(
_xlfn.IFNA(
_xlfn.IFNA(
_xlfn.IFNA(
_xlfn.IFNA(
IF(_xlfn.XLOOKUP(AW$2,WatchbillMONTHLY!$A$3:$U$3,OFFSET(WatchbillMONTHLY!$A$3:$U$3,1,2))=IF(_xlfn.XLOOKUP($A26,INDIRECT("_"&amp;_xlfn.XLOOKUP(AW$2,WatchbillMONTHLY!$A$3:$U$3,OFFSET(WatchbillMONTHLY!$A$3:$U$3,1,2))),INDIRECT("_"&amp;_xlfn.XLOOKUP(AW$2,WatchbillMONTHLY!$A$3:$U$3,OFFSET(WatchbillMONTHLY!$A$3:$U$3,1,2))))=$A26,_xlfn.XLOOKUP(AW$2,WatchbillMONTHLY!$A$3:$U$3,OFFSET(WatchbillMONTHLY!$A$3:$U$3,1,2)),FALSE),TRUE,FALSE),
IF(_xlfn.XLOOKUP(AW$2,WatchbillMONTHLY!$A$20:$U$20,OFFSET(WatchbillMONTHLY!$A$20:$U$20,1,2))=IF(_xlfn.XLOOKUP($A26,INDIRECT("_"&amp;_xlfn.XLOOKUP(AW$2,WatchbillMONTHLY!$A$20:$U$20,OFFSET(WatchbillMONTHLY!$A$20:$U$20,1,2))),INDIRECT("_"&amp;_xlfn.XLOOKUP(AW$2,WatchbillMONTHLY!$A$20:$U$20,OFFSET(WatchbillMONTHLY!$A$20:$U$20,1,2))))=$A26,_xlfn.XLOOKUP(AW$2,WatchbillMONTHLY!$A$20:$U$20,OFFSET(WatchbillMONTHLY!$A$20:$U$20,1,2)),FALSE),TRUE,FALSE)),
IF(_xlfn.XLOOKUP(AW$2,WatchbillMONTHLY!$A$37:$U$37,OFFSET(WatchbillMONTHLY!$A$37:$U$37,1,2))=IF(_xlfn.XLOOKUP($A26,INDIRECT("_"&amp;_xlfn.XLOOKUP(AW$2,WatchbillMONTHLY!$A$37:$U$37,OFFSET(WatchbillMONTHLY!$A$37:$U$37,1,2))),INDIRECT("_"&amp;_xlfn.XLOOKUP(AW$2,WatchbillMONTHLY!$A$37:$U$37,OFFSET(WatchbillMONTHLY!$A$37:$U$37,1,2))))=$A26,_xlfn.XLOOKUP(AW$2,WatchbillMONTHLY!$A$37:$U$37,OFFSET(WatchbillMONTHLY!$A$37:$U$37,1,2)),FALSE),TRUE,FALSE)),
IF(_xlfn.XLOOKUP(AW$2,WatchbillMONTHLY!$A$54:$U$54,OFFSET(WatchbillMONTHLY!$A$54:$U$54,1,2))=IF(_xlfn.XLOOKUP($A26,INDIRECT("_"&amp;_xlfn.XLOOKUP(AW$2,WatchbillMONTHLY!$A$54:$U$54,OFFSET(WatchbillMONTHLY!$A$54:$U$54,1,2))),INDIRECT("_"&amp;_xlfn.XLOOKUP(AW$2,WatchbillMONTHLY!$A$54:$U$54,OFFSET(WatchbillMONTHLY!$A$54:$U$54,1,2))))=$A26,_xlfn.XLOOKUP(AW$2,WatchbillMONTHLY!$A$54:$U$54,OFFSET(WatchbillMONTHLY!$A$54:$U$54,1,2)),FALSE),TRUE,FALSE)),
IF(_xlfn.XLOOKUP(AW$2,WatchbillMONTHLY!$A$71:$U$71,OFFSET(WatchbillMONTHLY!$A$71:$U$71,1,2))=IF(_xlfn.XLOOKUP($A26,INDIRECT("_"&amp;_xlfn.XLOOKUP(AW$2,WatchbillMONTHLY!$A$71:$U$71,OFFSET(WatchbillMONTHLY!$A$71:$U$71,1,2))),INDIRECT("_"&amp;_xlfn.XLOOKUP(AW$2,WatchbillMONTHLY!$A$71:$U$71,OFFSET(WatchbillMONTHLY!$A$71:$U$71,1,2))))=$A26,_xlfn.XLOOKUP(AW$2,WatchbillMONTHLY!$A$71:$U$71,OFFSET(WatchbillMONTHLY!$A$71:$U$71,1,2)),FALSE),TRUE,FALSE)),
IF(_xlfn.XLOOKUP(AW$2,WatchbillMONTHLY!$A$88:$U$88,OFFSET(WatchbillMONTHLY!$A$88:$U$88,1,2))=IF(_xlfn.XLOOKUP($A26,INDIRECT("_"&amp;_xlfn.XLOOKUP(AW$2,WatchbillMONTHLY!$A$88:$U$88,OFFSET(WatchbillMONTHLY!$A$88:$U$88,1,2))),INDIRECT("_"&amp;_xlfn.XLOOKUP(AW$2,WatchbillMONTHLY!$A$88:$U$88,OFFSET(WatchbillMONTHLY!$A$88:$U$88,1,2))))=$A26,_xlfn.XLOOKUP(AW$2,WatchbillMONTHLY!$A$88:$U$88,OFFSET(WatchbillMONTHLY!$A$88:$U$88,1,2)),FALSE),TRUE,FALSE)),
FALSE),FALSE)</f>
        <v>0</v>
      </c>
      <c r="AX26" s="209" t="b" cm="1">
        <f t="array" aca="1" ref="AX26" ca="1">IF(AND($A26 &gt; 0, Q26 &gt; 0,AX$2&lt;MiscFormulas!$A$5+1),
_xlfn.IFNA(
_xlfn.IFNA(
_xlfn.IFNA(
_xlfn.IFNA(
_xlfn.IFNA(
_xlfn.IFNA(
IF(_xlfn.XLOOKUP(AX$2,WatchbillMONTHLY!$A$3:$U$3,OFFSET(WatchbillMONTHLY!$A$3:$U$3,1,2))=IF(_xlfn.XLOOKUP($A26,INDIRECT("_"&amp;_xlfn.XLOOKUP(AX$2,WatchbillMONTHLY!$A$3:$U$3,OFFSET(WatchbillMONTHLY!$A$3:$U$3,1,2))),INDIRECT("_"&amp;_xlfn.XLOOKUP(AX$2,WatchbillMONTHLY!$A$3:$U$3,OFFSET(WatchbillMONTHLY!$A$3:$U$3,1,2))))=$A26,_xlfn.XLOOKUP(AX$2,WatchbillMONTHLY!$A$3:$U$3,OFFSET(WatchbillMONTHLY!$A$3:$U$3,1,2)),FALSE),TRUE,FALSE),
IF(_xlfn.XLOOKUP(AX$2,WatchbillMONTHLY!$A$20:$U$20,OFFSET(WatchbillMONTHLY!$A$20:$U$20,1,2))=IF(_xlfn.XLOOKUP($A26,INDIRECT("_"&amp;_xlfn.XLOOKUP(AX$2,WatchbillMONTHLY!$A$20:$U$20,OFFSET(WatchbillMONTHLY!$A$20:$U$20,1,2))),INDIRECT("_"&amp;_xlfn.XLOOKUP(AX$2,WatchbillMONTHLY!$A$20:$U$20,OFFSET(WatchbillMONTHLY!$A$20:$U$20,1,2))))=$A26,_xlfn.XLOOKUP(AX$2,WatchbillMONTHLY!$A$20:$U$20,OFFSET(WatchbillMONTHLY!$A$20:$U$20,1,2)),FALSE),TRUE,FALSE)),
IF(_xlfn.XLOOKUP(AX$2,WatchbillMONTHLY!$A$37:$U$37,OFFSET(WatchbillMONTHLY!$A$37:$U$37,1,2))=IF(_xlfn.XLOOKUP($A26,INDIRECT("_"&amp;_xlfn.XLOOKUP(AX$2,WatchbillMONTHLY!$A$37:$U$37,OFFSET(WatchbillMONTHLY!$A$37:$U$37,1,2))),INDIRECT("_"&amp;_xlfn.XLOOKUP(AX$2,WatchbillMONTHLY!$A$37:$U$37,OFFSET(WatchbillMONTHLY!$A$37:$U$37,1,2))))=$A26,_xlfn.XLOOKUP(AX$2,WatchbillMONTHLY!$A$37:$U$37,OFFSET(WatchbillMONTHLY!$A$37:$U$37,1,2)),FALSE),TRUE,FALSE)),
IF(_xlfn.XLOOKUP(AX$2,WatchbillMONTHLY!$A$54:$U$54,OFFSET(WatchbillMONTHLY!$A$54:$U$54,1,2))=IF(_xlfn.XLOOKUP($A26,INDIRECT("_"&amp;_xlfn.XLOOKUP(AX$2,WatchbillMONTHLY!$A$54:$U$54,OFFSET(WatchbillMONTHLY!$A$54:$U$54,1,2))),INDIRECT("_"&amp;_xlfn.XLOOKUP(AX$2,WatchbillMONTHLY!$A$54:$U$54,OFFSET(WatchbillMONTHLY!$A$54:$U$54,1,2))))=$A26,_xlfn.XLOOKUP(AX$2,WatchbillMONTHLY!$A$54:$U$54,OFFSET(WatchbillMONTHLY!$A$54:$U$54,1,2)),FALSE),TRUE,FALSE)),
IF(_xlfn.XLOOKUP(AX$2,WatchbillMONTHLY!$A$71:$U$71,OFFSET(WatchbillMONTHLY!$A$71:$U$71,1,2))=IF(_xlfn.XLOOKUP($A26,INDIRECT("_"&amp;_xlfn.XLOOKUP(AX$2,WatchbillMONTHLY!$A$71:$U$71,OFFSET(WatchbillMONTHLY!$A$71:$U$71,1,2))),INDIRECT("_"&amp;_xlfn.XLOOKUP(AX$2,WatchbillMONTHLY!$A$71:$U$71,OFFSET(WatchbillMONTHLY!$A$71:$U$71,1,2))))=$A26,_xlfn.XLOOKUP(AX$2,WatchbillMONTHLY!$A$71:$U$71,OFFSET(WatchbillMONTHLY!$A$71:$U$71,1,2)),FALSE),TRUE,FALSE)),
IF(_xlfn.XLOOKUP(AX$2,WatchbillMONTHLY!$A$88:$U$88,OFFSET(WatchbillMONTHLY!$A$88:$U$88,1,2))=IF(_xlfn.XLOOKUP($A26,INDIRECT("_"&amp;_xlfn.XLOOKUP(AX$2,WatchbillMONTHLY!$A$88:$U$88,OFFSET(WatchbillMONTHLY!$A$88:$U$88,1,2))),INDIRECT("_"&amp;_xlfn.XLOOKUP(AX$2,WatchbillMONTHLY!$A$88:$U$88,OFFSET(WatchbillMONTHLY!$A$88:$U$88,1,2))))=$A26,_xlfn.XLOOKUP(AX$2,WatchbillMONTHLY!$A$88:$U$88,OFFSET(WatchbillMONTHLY!$A$88:$U$88,1,2)),FALSE),TRUE,FALSE)),
FALSE),FALSE)</f>
        <v>0</v>
      </c>
      <c r="AY26" s="209" t="b" cm="1">
        <f t="array" aca="1" ref="AY26" ca="1">IF(AND($A26 &gt; 0, R26 &gt; 0,AY$2&lt;MiscFormulas!$A$5+1),
_xlfn.IFNA(
_xlfn.IFNA(
_xlfn.IFNA(
_xlfn.IFNA(
_xlfn.IFNA(
_xlfn.IFNA(
IF(_xlfn.XLOOKUP(AY$2,WatchbillMONTHLY!$A$3:$U$3,OFFSET(WatchbillMONTHLY!$A$3:$U$3,1,2))=IF(_xlfn.XLOOKUP($A26,INDIRECT("_"&amp;_xlfn.XLOOKUP(AY$2,WatchbillMONTHLY!$A$3:$U$3,OFFSET(WatchbillMONTHLY!$A$3:$U$3,1,2))),INDIRECT("_"&amp;_xlfn.XLOOKUP(AY$2,WatchbillMONTHLY!$A$3:$U$3,OFFSET(WatchbillMONTHLY!$A$3:$U$3,1,2))))=$A26,_xlfn.XLOOKUP(AY$2,WatchbillMONTHLY!$A$3:$U$3,OFFSET(WatchbillMONTHLY!$A$3:$U$3,1,2)),FALSE),TRUE,FALSE),
IF(_xlfn.XLOOKUP(AY$2,WatchbillMONTHLY!$A$20:$U$20,OFFSET(WatchbillMONTHLY!$A$20:$U$20,1,2))=IF(_xlfn.XLOOKUP($A26,INDIRECT("_"&amp;_xlfn.XLOOKUP(AY$2,WatchbillMONTHLY!$A$20:$U$20,OFFSET(WatchbillMONTHLY!$A$20:$U$20,1,2))),INDIRECT("_"&amp;_xlfn.XLOOKUP(AY$2,WatchbillMONTHLY!$A$20:$U$20,OFFSET(WatchbillMONTHLY!$A$20:$U$20,1,2))))=$A26,_xlfn.XLOOKUP(AY$2,WatchbillMONTHLY!$A$20:$U$20,OFFSET(WatchbillMONTHLY!$A$20:$U$20,1,2)),FALSE),TRUE,FALSE)),
IF(_xlfn.XLOOKUP(AY$2,WatchbillMONTHLY!$A$37:$U$37,OFFSET(WatchbillMONTHLY!$A$37:$U$37,1,2))=IF(_xlfn.XLOOKUP($A26,INDIRECT("_"&amp;_xlfn.XLOOKUP(AY$2,WatchbillMONTHLY!$A$37:$U$37,OFFSET(WatchbillMONTHLY!$A$37:$U$37,1,2))),INDIRECT("_"&amp;_xlfn.XLOOKUP(AY$2,WatchbillMONTHLY!$A$37:$U$37,OFFSET(WatchbillMONTHLY!$A$37:$U$37,1,2))))=$A26,_xlfn.XLOOKUP(AY$2,WatchbillMONTHLY!$A$37:$U$37,OFFSET(WatchbillMONTHLY!$A$37:$U$37,1,2)),FALSE),TRUE,FALSE)),
IF(_xlfn.XLOOKUP(AY$2,WatchbillMONTHLY!$A$54:$U$54,OFFSET(WatchbillMONTHLY!$A$54:$U$54,1,2))=IF(_xlfn.XLOOKUP($A26,INDIRECT("_"&amp;_xlfn.XLOOKUP(AY$2,WatchbillMONTHLY!$A$54:$U$54,OFFSET(WatchbillMONTHLY!$A$54:$U$54,1,2))),INDIRECT("_"&amp;_xlfn.XLOOKUP(AY$2,WatchbillMONTHLY!$A$54:$U$54,OFFSET(WatchbillMONTHLY!$A$54:$U$54,1,2))))=$A26,_xlfn.XLOOKUP(AY$2,WatchbillMONTHLY!$A$54:$U$54,OFFSET(WatchbillMONTHLY!$A$54:$U$54,1,2)),FALSE),TRUE,FALSE)),
IF(_xlfn.XLOOKUP(AY$2,WatchbillMONTHLY!$A$71:$U$71,OFFSET(WatchbillMONTHLY!$A$71:$U$71,1,2))=IF(_xlfn.XLOOKUP($A26,INDIRECT("_"&amp;_xlfn.XLOOKUP(AY$2,WatchbillMONTHLY!$A$71:$U$71,OFFSET(WatchbillMONTHLY!$A$71:$U$71,1,2))),INDIRECT("_"&amp;_xlfn.XLOOKUP(AY$2,WatchbillMONTHLY!$A$71:$U$71,OFFSET(WatchbillMONTHLY!$A$71:$U$71,1,2))))=$A26,_xlfn.XLOOKUP(AY$2,WatchbillMONTHLY!$A$71:$U$71,OFFSET(WatchbillMONTHLY!$A$71:$U$71,1,2)),FALSE),TRUE,FALSE)),
IF(_xlfn.XLOOKUP(AY$2,WatchbillMONTHLY!$A$88:$U$88,OFFSET(WatchbillMONTHLY!$A$88:$U$88,1,2))=IF(_xlfn.XLOOKUP($A26,INDIRECT("_"&amp;_xlfn.XLOOKUP(AY$2,WatchbillMONTHLY!$A$88:$U$88,OFFSET(WatchbillMONTHLY!$A$88:$U$88,1,2))),INDIRECT("_"&amp;_xlfn.XLOOKUP(AY$2,WatchbillMONTHLY!$A$88:$U$88,OFFSET(WatchbillMONTHLY!$A$88:$U$88,1,2))))=$A26,_xlfn.XLOOKUP(AY$2,WatchbillMONTHLY!$A$88:$U$88,OFFSET(WatchbillMONTHLY!$A$88:$U$88,1,2)),FALSE),TRUE,FALSE)),
FALSE),FALSE)</f>
        <v>0</v>
      </c>
      <c r="AZ26" s="209" t="b" cm="1">
        <f t="array" aca="1" ref="AZ26" ca="1">IF(AND($A26 &gt; 0, S26 &gt; 0,AZ$2&lt;MiscFormulas!$A$5+1),
_xlfn.IFNA(
_xlfn.IFNA(
_xlfn.IFNA(
_xlfn.IFNA(
_xlfn.IFNA(
_xlfn.IFNA(
IF(_xlfn.XLOOKUP(AZ$2,WatchbillMONTHLY!$A$3:$U$3,OFFSET(WatchbillMONTHLY!$A$3:$U$3,1,2))=IF(_xlfn.XLOOKUP($A26,INDIRECT("_"&amp;_xlfn.XLOOKUP(AZ$2,WatchbillMONTHLY!$A$3:$U$3,OFFSET(WatchbillMONTHLY!$A$3:$U$3,1,2))),INDIRECT("_"&amp;_xlfn.XLOOKUP(AZ$2,WatchbillMONTHLY!$A$3:$U$3,OFFSET(WatchbillMONTHLY!$A$3:$U$3,1,2))))=$A26,_xlfn.XLOOKUP(AZ$2,WatchbillMONTHLY!$A$3:$U$3,OFFSET(WatchbillMONTHLY!$A$3:$U$3,1,2)),FALSE),TRUE,FALSE),
IF(_xlfn.XLOOKUP(AZ$2,WatchbillMONTHLY!$A$20:$U$20,OFFSET(WatchbillMONTHLY!$A$20:$U$20,1,2))=IF(_xlfn.XLOOKUP($A26,INDIRECT("_"&amp;_xlfn.XLOOKUP(AZ$2,WatchbillMONTHLY!$A$20:$U$20,OFFSET(WatchbillMONTHLY!$A$20:$U$20,1,2))),INDIRECT("_"&amp;_xlfn.XLOOKUP(AZ$2,WatchbillMONTHLY!$A$20:$U$20,OFFSET(WatchbillMONTHLY!$A$20:$U$20,1,2))))=$A26,_xlfn.XLOOKUP(AZ$2,WatchbillMONTHLY!$A$20:$U$20,OFFSET(WatchbillMONTHLY!$A$20:$U$20,1,2)),FALSE),TRUE,FALSE)),
IF(_xlfn.XLOOKUP(AZ$2,WatchbillMONTHLY!$A$37:$U$37,OFFSET(WatchbillMONTHLY!$A$37:$U$37,1,2))=IF(_xlfn.XLOOKUP($A26,INDIRECT("_"&amp;_xlfn.XLOOKUP(AZ$2,WatchbillMONTHLY!$A$37:$U$37,OFFSET(WatchbillMONTHLY!$A$37:$U$37,1,2))),INDIRECT("_"&amp;_xlfn.XLOOKUP(AZ$2,WatchbillMONTHLY!$A$37:$U$37,OFFSET(WatchbillMONTHLY!$A$37:$U$37,1,2))))=$A26,_xlfn.XLOOKUP(AZ$2,WatchbillMONTHLY!$A$37:$U$37,OFFSET(WatchbillMONTHLY!$A$37:$U$37,1,2)),FALSE),TRUE,FALSE)),
IF(_xlfn.XLOOKUP(AZ$2,WatchbillMONTHLY!$A$54:$U$54,OFFSET(WatchbillMONTHLY!$A$54:$U$54,1,2))=IF(_xlfn.XLOOKUP($A26,INDIRECT("_"&amp;_xlfn.XLOOKUP(AZ$2,WatchbillMONTHLY!$A$54:$U$54,OFFSET(WatchbillMONTHLY!$A$54:$U$54,1,2))),INDIRECT("_"&amp;_xlfn.XLOOKUP(AZ$2,WatchbillMONTHLY!$A$54:$U$54,OFFSET(WatchbillMONTHLY!$A$54:$U$54,1,2))))=$A26,_xlfn.XLOOKUP(AZ$2,WatchbillMONTHLY!$A$54:$U$54,OFFSET(WatchbillMONTHLY!$A$54:$U$54,1,2)),FALSE),TRUE,FALSE)),
IF(_xlfn.XLOOKUP(AZ$2,WatchbillMONTHLY!$A$71:$U$71,OFFSET(WatchbillMONTHLY!$A$71:$U$71,1,2))=IF(_xlfn.XLOOKUP($A26,INDIRECT("_"&amp;_xlfn.XLOOKUP(AZ$2,WatchbillMONTHLY!$A$71:$U$71,OFFSET(WatchbillMONTHLY!$A$71:$U$71,1,2))),INDIRECT("_"&amp;_xlfn.XLOOKUP(AZ$2,WatchbillMONTHLY!$A$71:$U$71,OFFSET(WatchbillMONTHLY!$A$71:$U$71,1,2))))=$A26,_xlfn.XLOOKUP(AZ$2,WatchbillMONTHLY!$A$71:$U$71,OFFSET(WatchbillMONTHLY!$A$71:$U$71,1,2)),FALSE),TRUE,FALSE)),
IF(_xlfn.XLOOKUP(AZ$2,WatchbillMONTHLY!$A$88:$U$88,OFFSET(WatchbillMONTHLY!$A$88:$U$88,1,2))=IF(_xlfn.XLOOKUP($A26,INDIRECT("_"&amp;_xlfn.XLOOKUP(AZ$2,WatchbillMONTHLY!$A$88:$U$88,OFFSET(WatchbillMONTHLY!$A$88:$U$88,1,2))),INDIRECT("_"&amp;_xlfn.XLOOKUP(AZ$2,WatchbillMONTHLY!$A$88:$U$88,OFFSET(WatchbillMONTHLY!$A$88:$U$88,1,2))))=$A26,_xlfn.XLOOKUP(AZ$2,WatchbillMONTHLY!$A$88:$U$88,OFFSET(WatchbillMONTHLY!$A$88:$U$88,1,2)),FALSE),TRUE,FALSE)),
FALSE),FALSE)</f>
        <v>0</v>
      </c>
      <c r="BA26" s="209" t="b" cm="1">
        <f t="array" aca="1" ref="BA26" ca="1">IF(AND($A26 &gt; 0, T26 &gt; 0,BA$2&lt;MiscFormulas!$A$5+1),
_xlfn.IFNA(
_xlfn.IFNA(
_xlfn.IFNA(
_xlfn.IFNA(
_xlfn.IFNA(
_xlfn.IFNA(
IF(_xlfn.XLOOKUP(BA$2,WatchbillMONTHLY!$A$3:$U$3,OFFSET(WatchbillMONTHLY!$A$3:$U$3,1,2))=IF(_xlfn.XLOOKUP($A26,INDIRECT("_"&amp;_xlfn.XLOOKUP(BA$2,WatchbillMONTHLY!$A$3:$U$3,OFFSET(WatchbillMONTHLY!$A$3:$U$3,1,2))),INDIRECT("_"&amp;_xlfn.XLOOKUP(BA$2,WatchbillMONTHLY!$A$3:$U$3,OFFSET(WatchbillMONTHLY!$A$3:$U$3,1,2))))=$A26,_xlfn.XLOOKUP(BA$2,WatchbillMONTHLY!$A$3:$U$3,OFFSET(WatchbillMONTHLY!$A$3:$U$3,1,2)),FALSE),TRUE,FALSE),
IF(_xlfn.XLOOKUP(BA$2,WatchbillMONTHLY!$A$20:$U$20,OFFSET(WatchbillMONTHLY!$A$20:$U$20,1,2))=IF(_xlfn.XLOOKUP($A26,INDIRECT("_"&amp;_xlfn.XLOOKUP(BA$2,WatchbillMONTHLY!$A$20:$U$20,OFFSET(WatchbillMONTHLY!$A$20:$U$20,1,2))),INDIRECT("_"&amp;_xlfn.XLOOKUP(BA$2,WatchbillMONTHLY!$A$20:$U$20,OFFSET(WatchbillMONTHLY!$A$20:$U$20,1,2))))=$A26,_xlfn.XLOOKUP(BA$2,WatchbillMONTHLY!$A$20:$U$20,OFFSET(WatchbillMONTHLY!$A$20:$U$20,1,2)),FALSE),TRUE,FALSE)),
IF(_xlfn.XLOOKUP(BA$2,WatchbillMONTHLY!$A$37:$U$37,OFFSET(WatchbillMONTHLY!$A$37:$U$37,1,2))=IF(_xlfn.XLOOKUP($A26,INDIRECT("_"&amp;_xlfn.XLOOKUP(BA$2,WatchbillMONTHLY!$A$37:$U$37,OFFSET(WatchbillMONTHLY!$A$37:$U$37,1,2))),INDIRECT("_"&amp;_xlfn.XLOOKUP(BA$2,WatchbillMONTHLY!$A$37:$U$37,OFFSET(WatchbillMONTHLY!$A$37:$U$37,1,2))))=$A26,_xlfn.XLOOKUP(BA$2,WatchbillMONTHLY!$A$37:$U$37,OFFSET(WatchbillMONTHLY!$A$37:$U$37,1,2)),FALSE),TRUE,FALSE)),
IF(_xlfn.XLOOKUP(BA$2,WatchbillMONTHLY!$A$54:$U$54,OFFSET(WatchbillMONTHLY!$A$54:$U$54,1,2))=IF(_xlfn.XLOOKUP($A26,INDIRECT("_"&amp;_xlfn.XLOOKUP(BA$2,WatchbillMONTHLY!$A$54:$U$54,OFFSET(WatchbillMONTHLY!$A$54:$U$54,1,2))),INDIRECT("_"&amp;_xlfn.XLOOKUP(BA$2,WatchbillMONTHLY!$A$54:$U$54,OFFSET(WatchbillMONTHLY!$A$54:$U$54,1,2))))=$A26,_xlfn.XLOOKUP(BA$2,WatchbillMONTHLY!$A$54:$U$54,OFFSET(WatchbillMONTHLY!$A$54:$U$54,1,2)),FALSE),TRUE,FALSE)),
IF(_xlfn.XLOOKUP(BA$2,WatchbillMONTHLY!$A$71:$U$71,OFFSET(WatchbillMONTHLY!$A$71:$U$71,1,2))=IF(_xlfn.XLOOKUP($A26,INDIRECT("_"&amp;_xlfn.XLOOKUP(BA$2,WatchbillMONTHLY!$A$71:$U$71,OFFSET(WatchbillMONTHLY!$A$71:$U$71,1,2))),INDIRECT("_"&amp;_xlfn.XLOOKUP(BA$2,WatchbillMONTHLY!$A$71:$U$71,OFFSET(WatchbillMONTHLY!$A$71:$U$71,1,2))))=$A26,_xlfn.XLOOKUP(BA$2,WatchbillMONTHLY!$A$71:$U$71,OFFSET(WatchbillMONTHLY!$A$71:$U$71,1,2)),FALSE),TRUE,FALSE)),
IF(_xlfn.XLOOKUP(BA$2,WatchbillMONTHLY!$A$88:$U$88,OFFSET(WatchbillMONTHLY!$A$88:$U$88,1,2))=IF(_xlfn.XLOOKUP($A26,INDIRECT("_"&amp;_xlfn.XLOOKUP(BA$2,WatchbillMONTHLY!$A$88:$U$88,OFFSET(WatchbillMONTHLY!$A$88:$U$88,1,2))),INDIRECT("_"&amp;_xlfn.XLOOKUP(BA$2,WatchbillMONTHLY!$A$88:$U$88,OFFSET(WatchbillMONTHLY!$A$88:$U$88,1,2))))=$A26,_xlfn.XLOOKUP(BA$2,WatchbillMONTHLY!$A$88:$U$88,OFFSET(WatchbillMONTHLY!$A$88:$U$88,1,2)),FALSE),TRUE,FALSE)),
FALSE),FALSE)</f>
        <v>0</v>
      </c>
      <c r="BB26" s="209" t="b" cm="1">
        <f t="array" aca="1" ref="BB26" ca="1">IF(AND($A26 &gt; 0, U26 &gt; 0,BB$2&lt;MiscFormulas!$A$5+1),
_xlfn.IFNA(
_xlfn.IFNA(
_xlfn.IFNA(
_xlfn.IFNA(
_xlfn.IFNA(
_xlfn.IFNA(
IF(_xlfn.XLOOKUP(BB$2,WatchbillMONTHLY!$A$3:$U$3,OFFSET(WatchbillMONTHLY!$A$3:$U$3,1,2))=IF(_xlfn.XLOOKUP($A26,INDIRECT("_"&amp;_xlfn.XLOOKUP(BB$2,WatchbillMONTHLY!$A$3:$U$3,OFFSET(WatchbillMONTHLY!$A$3:$U$3,1,2))),INDIRECT("_"&amp;_xlfn.XLOOKUP(BB$2,WatchbillMONTHLY!$A$3:$U$3,OFFSET(WatchbillMONTHLY!$A$3:$U$3,1,2))))=$A26,_xlfn.XLOOKUP(BB$2,WatchbillMONTHLY!$A$3:$U$3,OFFSET(WatchbillMONTHLY!$A$3:$U$3,1,2)),FALSE),TRUE,FALSE),
IF(_xlfn.XLOOKUP(BB$2,WatchbillMONTHLY!$A$20:$U$20,OFFSET(WatchbillMONTHLY!$A$20:$U$20,1,2))=IF(_xlfn.XLOOKUP($A26,INDIRECT("_"&amp;_xlfn.XLOOKUP(BB$2,WatchbillMONTHLY!$A$20:$U$20,OFFSET(WatchbillMONTHLY!$A$20:$U$20,1,2))),INDIRECT("_"&amp;_xlfn.XLOOKUP(BB$2,WatchbillMONTHLY!$A$20:$U$20,OFFSET(WatchbillMONTHLY!$A$20:$U$20,1,2))))=$A26,_xlfn.XLOOKUP(BB$2,WatchbillMONTHLY!$A$20:$U$20,OFFSET(WatchbillMONTHLY!$A$20:$U$20,1,2)),FALSE),TRUE,FALSE)),
IF(_xlfn.XLOOKUP(BB$2,WatchbillMONTHLY!$A$37:$U$37,OFFSET(WatchbillMONTHLY!$A$37:$U$37,1,2))=IF(_xlfn.XLOOKUP($A26,INDIRECT("_"&amp;_xlfn.XLOOKUP(BB$2,WatchbillMONTHLY!$A$37:$U$37,OFFSET(WatchbillMONTHLY!$A$37:$U$37,1,2))),INDIRECT("_"&amp;_xlfn.XLOOKUP(BB$2,WatchbillMONTHLY!$A$37:$U$37,OFFSET(WatchbillMONTHLY!$A$37:$U$37,1,2))))=$A26,_xlfn.XLOOKUP(BB$2,WatchbillMONTHLY!$A$37:$U$37,OFFSET(WatchbillMONTHLY!$A$37:$U$37,1,2)),FALSE),TRUE,FALSE)),
IF(_xlfn.XLOOKUP(BB$2,WatchbillMONTHLY!$A$54:$U$54,OFFSET(WatchbillMONTHLY!$A$54:$U$54,1,2))=IF(_xlfn.XLOOKUP($A26,INDIRECT("_"&amp;_xlfn.XLOOKUP(BB$2,WatchbillMONTHLY!$A$54:$U$54,OFFSET(WatchbillMONTHLY!$A$54:$U$54,1,2))),INDIRECT("_"&amp;_xlfn.XLOOKUP(BB$2,WatchbillMONTHLY!$A$54:$U$54,OFFSET(WatchbillMONTHLY!$A$54:$U$54,1,2))))=$A26,_xlfn.XLOOKUP(BB$2,WatchbillMONTHLY!$A$54:$U$54,OFFSET(WatchbillMONTHLY!$A$54:$U$54,1,2)),FALSE),TRUE,FALSE)),
IF(_xlfn.XLOOKUP(BB$2,WatchbillMONTHLY!$A$71:$U$71,OFFSET(WatchbillMONTHLY!$A$71:$U$71,1,2))=IF(_xlfn.XLOOKUP($A26,INDIRECT("_"&amp;_xlfn.XLOOKUP(BB$2,WatchbillMONTHLY!$A$71:$U$71,OFFSET(WatchbillMONTHLY!$A$71:$U$71,1,2))),INDIRECT("_"&amp;_xlfn.XLOOKUP(BB$2,WatchbillMONTHLY!$A$71:$U$71,OFFSET(WatchbillMONTHLY!$A$71:$U$71,1,2))))=$A26,_xlfn.XLOOKUP(BB$2,WatchbillMONTHLY!$A$71:$U$71,OFFSET(WatchbillMONTHLY!$A$71:$U$71,1,2)),FALSE),TRUE,FALSE)),
IF(_xlfn.XLOOKUP(BB$2,WatchbillMONTHLY!$A$88:$U$88,OFFSET(WatchbillMONTHLY!$A$88:$U$88,1,2))=IF(_xlfn.XLOOKUP($A26,INDIRECT("_"&amp;_xlfn.XLOOKUP(BB$2,WatchbillMONTHLY!$A$88:$U$88,OFFSET(WatchbillMONTHLY!$A$88:$U$88,1,2))),INDIRECT("_"&amp;_xlfn.XLOOKUP(BB$2,WatchbillMONTHLY!$A$88:$U$88,OFFSET(WatchbillMONTHLY!$A$88:$U$88,1,2))))=$A26,_xlfn.XLOOKUP(BB$2,WatchbillMONTHLY!$A$88:$U$88,OFFSET(WatchbillMONTHLY!$A$88:$U$88,1,2)),FALSE),TRUE,FALSE)),
FALSE),FALSE)</f>
        <v>0</v>
      </c>
      <c r="BC26" s="209" t="b" cm="1">
        <f t="array" aca="1" ref="BC26" ca="1">IF(AND($A26 &gt; 0, V26 &gt; 0,BC$2&lt;MiscFormulas!$A$5+1),
_xlfn.IFNA(
_xlfn.IFNA(
_xlfn.IFNA(
_xlfn.IFNA(
_xlfn.IFNA(
_xlfn.IFNA(
IF(_xlfn.XLOOKUP(BC$2,WatchbillMONTHLY!$A$3:$U$3,OFFSET(WatchbillMONTHLY!$A$3:$U$3,1,2))=IF(_xlfn.XLOOKUP($A26,INDIRECT("_"&amp;_xlfn.XLOOKUP(BC$2,WatchbillMONTHLY!$A$3:$U$3,OFFSET(WatchbillMONTHLY!$A$3:$U$3,1,2))),INDIRECT("_"&amp;_xlfn.XLOOKUP(BC$2,WatchbillMONTHLY!$A$3:$U$3,OFFSET(WatchbillMONTHLY!$A$3:$U$3,1,2))))=$A26,_xlfn.XLOOKUP(BC$2,WatchbillMONTHLY!$A$3:$U$3,OFFSET(WatchbillMONTHLY!$A$3:$U$3,1,2)),FALSE),TRUE,FALSE),
IF(_xlfn.XLOOKUP(BC$2,WatchbillMONTHLY!$A$20:$U$20,OFFSET(WatchbillMONTHLY!$A$20:$U$20,1,2))=IF(_xlfn.XLOOKUP($A26,INDIRECT("_"&amp;_xlfn.XLOOKUP(BC$2,WatchbillMONTHLY!$A$20:$U$20,OFFSET(WatchbillMONTHLY!$A$20:$U$20,1,2))),INDIRECT("_"&amp;_xlfn.XLOOKUP(BC$2,WatchbillMONTHLY!$A$20:$U$20,OFFSET(WatchbillMONTHLY!$A$20:$U$20,1,2))))=$A26,_xlfn.XLOOKUP(BC$2,WatchbillMONTHLY!$A$20:$U$20,OFFSET(WatchbillMONTHLY!$A$20:$U$20,1,2)),FALSE),TRUE,FALSE)),
IF(_xlfn.XLOOKUP(BC$2,WatchbillMONTHLY!$A$37:$U$37,OFFSET(WatchbillMONTHLY!$A$37:$U$37,1,2))=IF(_xlfn.XLOOKUP($A26,INDIRECT("_"&amp;_xlfn.XLOOKUP(BC$2,WatchbillMONTHLY!$A$37:$U$37,OFFSET(WatchbillMONTHLY!$A$37:$U$37,1,2))),INDIRECT("_"&amp;_xlfn.XLOOKUP(BC$2,WatchbillMONTHLY!$A$37:$U$37,OFFSET(WatchbillMONTHLY!$A$37:$U$37,1,2))))=$A26,_xlfn.XLOOKUP(BC$2,WatchbillMONTHLY!$A$37:$U$37,OFFSET(WatchbillMONTHLY!$A$37:$U$37,1,2)),FALSE),TRUE,FALSE)),
IF(_xlfn.XLOOKUP(BC$2,WatchbillMONTHLY!$A$54:$U$54,OFFSET(WatchbillMONTHLY!$A$54:$U$54,1,2))=IF(_xlfn.XLOOKUP($A26,INDIRECT("_"&amp;_xlfn.XLOOKUP(BC$2,WatchbillMONTHLY!$A$54:$U$54,OFFSET(WatchbillMONTHLY!$A$54:$U$54,1,2))),INDIRECT("_"&amp;_xlfn.XLOOKUP(BC$2,WatchbillMONTHLY!$A$54:$U$54,OFFSET(WatchbillMONTHLY!$A$54:$U$54,1,2))))=$A26,_xlfn.XLOOKUP(BC$2,WatchbillMONTHLY!$A$54:$U$54,OFFSET(WatchbillMONTHLY!$A$54:$U$54,1,2)),FALSE),TRUE,FALSE)),
IF(_xlfn.XLOOKUP(BC$2,WatchbillMONTHLY!$A$71:$U$71,OFFSET(WatchbillMONTHLY!$A$71:$U$71,1,2))=IF(_xlfn.XLOOKUP($A26,INDIRECT("_"&amp;_xlfn.XLOOKUP(BC$2,WatchbillMONTHLY!$A$71:$U$71,OFFSET(WatchbillMONTHLY!$A$71:$U$71,1,2))),INDIRECT("_"&amp;_xlfn.XLOOKUP(BC$2,WatchbillMONTHLY!$A$71:$U$71,OFFSET(WatchbillMONTHLY!$A$71:$U$71,1,2))))=$A26,_xlfn.XLOOKUP(BC$2,WatchbillMONTHLY!$A$71:$U$71,OFFSET(WatchbillMONTHLY!$A$71:$U$71,1,2)),FALSE),TRUE,FALSE)),
IF(_xlfn.XLOOKUP(BC$2,WatchbillMONTHLY!$A$88:$U$88,OFFSET(WatchbillMONTHLY!$A$88:$U$88,1,2))=IF(_xlfn.XLOOKUP($A26,INDIRECT("_"&amp;_xlfn.XLOOKUP(BC$2,WatchbillMONTHLY!$A$88:$U$88,OFFSET(WatchbillMONTHLY!$A$88:$U$88,1,2))),INDIRECT("_"&amp;_xlfn.XLOOKUP(BC$2,WatchbillMONTHLY!$A$88:$U$88,OFFSET(WatchbillMONTHLY!$A$88:$U$88,1,2))))=$A26,_xlfn.XLOOKUP(BC$2,WatchbillMONTHLY!$A$88:$U$88,OFFSET(WatchbillMONTHLY!$A$88:$U$88,1,2)),FALSE),TRUE,FALSE)),
FALSE),FALSE)</f>
        <v>0</v>
      </c>
      <c r="BD26" s="209" t="b" cm="1">
        <f t="array" aca="1" ref="BD26" ca="1">IF(AND($A26 &gt; 0, W26 &gt; 0,BD$2&lt;MiscFormulas!$A$5+1),
_xlfn.IFNA(
_xlfn.IFNA(
_xlfn.IFNA(
_xlfn.IFNA(
_xlfn.IFNA(
_xlfn.IFNA(
IF(_xlfn.XLOOKUP(BD$2,WatchbillMONTHLY!$A$3:$U$3,OFFSET(WatchbillMONTHLY!$A$3:$U$3,1,2))=IF(_xlfn.XLOOKUP($A26,INDIRECT("_"&amp;_xlfn.XLOOKUP(BD$2,WatchbillMONTHLY!$A$3:$U$3,OFFSET(WatchbillMONTHLY!$A$3:$U$3,1,2))),INDIRECT("_"&amp;_xlfn.XLOOKUP(BD$2,WatchbillMONTHLY!$A$3:$U$3,OFFSET(WatchbillMONTHLY!$A$3:$U$3,1,2))))=$A26,_xlfn.XLOOKUP(BD$2,WatchbillMONTHLY!$A$3:$U$3,OFFSET(WatchbillMONTHLY!$A$3:$U$3,1,2)),FALSE),TRUE,FALSE),
IF(_xlfn.XLOOKUP(BD$2,WatchbillMONTHLY!$A$20:$U$20,OFFSET(WatchbillMONTHLY!$A$20:$U$20,1,2))=IF(_xlfn.XLOOKUP($A26,INDIRECT("_"&amp;_xlfn.XLOOKUP(BD$2,WatchbillMONTHLY!$A$20:$U$20,OFFSET(WatchbillMONTHLY!$A$20:$U$20,1,2))),INDIRECT("_"&amp;_xlfn.XLOOKUP(BD$2,WatchbillMONTHLY!$A$20:$U$20,OFFSET(WatchbillMONTHLY!$A$20:$U$20,1,2))))=$A26,_xlfn.XLOOKUP(BD$2,WatchbillMONTHLY!$A$20:$U$20,OFFSET(WatchbillMONTHLY!$A$20:$U$20,1,2)),FALSE),TRUE,FALSE)),
IF(_xlfn.XLOOKUP(BD$2,WatchbillMONTHLY!$A$37:$U$37,OFFSET(WatchbillMONTHLY!$A$37:$U$37,1,2))=IF(_xlfn.XLOOKUP($A26,INDIRECT("_"&amp;_xlfn.XLOOKUP(BD$2,WatchbillMONTHLY!$A$37:$U$37,OFFSET(WatchbillMONTHLY!$A$37:$U$37,1,2))),INDIRECT("_"&amp;_xlfn.XLOOKUP(BD$2,WatchbillMONTHLY!$A$37:$U$37,OFFSET(WatchbillMONTHLY!$A$37:$U$37,1,2))))=$A26,_xlfn.XLOOKUP(BD$2,WatchbillMONTHLY!$A$37:$U$37,OFFSET(WatchbillMONTHLY!$A$37:$U$37,1,2)),FALSE),TRUE,FALSE)),
IF(_xlfn.XLOOKUP(BD$2,WatchbillMONTHLY!$A$54:$U$54,OFFSET(WatchbillMONTHLY!$A$54:$U$54,1,2))=IF(_xlfn.XLOOKUP($A26,INDIRECT("_"&amp;_xlfn.XLOOKUP(BD$2,WatchbillMONTHLY!$A$54:$U$54,OFFSET(WatchbillMONTHLY!$A$54:$U$54,1,2))),INDIRECT("_"&amp;_xlfn.XLOOKUP(BD$2,WatchbillMONTHLY!$A$54:$U$54,OFFSET(WatchbillMONTHLY!$A$54:$U$54,1,2))))=$A26,_xlfn.XLOOKUP(BD$2,WatchbillMONTHLY!$A$54:$U$54,OFFSET(WatchbillMONTHLY!$A$54:$U$54,1,2)),FALSE),TRUE,FALSE)),
IF(_xlfn.XLOOKUP(BD$2,WatchbillMONTHLY!$A$71:$U$71,OFFSET(WatchbillMONTHLY!$A$71:$U$71,1,2))=IF(_xlfn.XLOOKUP($A26,INDIRECT("_"&amp;_xlfn.XLOOKUP(BD$2,WatchbillMONTHLY!$A$71:$U$71,OFFSET(WatchbillMONTHLY!$A$71:$U$71,1,2))),INDIRECT("_"&amp;_xlfn.XLOOKUP(BD$2,WatchbillMONTHLY!$A$71:$U$71,OFFSET(WatchbillMONTHLY!$A$71:$U$71,1,2))))=$A26,_xlfn.XLOOKUP(BD$2,WatchbillMONTHLY!$A$71:$U$71,OFFSET(WatchbillMONTHLY!$A$71:$U$71,1,2)),FALSE),TRUE,FALSE)),
IF(_xlfn.XLOOKUP(BD$2,WatchbillMONTHLY!$A$88:$U$88,OFFSET(WatchbillMONTHLY!$A$88:$U$88,1,2))=IF(_xlfn.XLOOKUP($A26,INDIRECT("_"&amp;_xlfn.XLOOKUP(BD$2,WatchbillMONTHLY!$A$88:$U$88,OFFSET(WatchbillMONTHLY!$A$88:$U$88,1,2))),INDIRECT("_"&amp;_xlfn.XLOOKUP(BD$2,WatchbillMONTHLY!$A$88:$U$88,OFFSET(WatchbillMONTHLY!$A$88:$U$88,1,2))))=$A26,_xlfn.XLOOKUP(BD$2,WatchbillMONTHLY!$A$88:$U$88,OFFSET(WatchbillMONTHLY!$A$88:$U$88,1,2)),FALSE),TRUE,FALSE)),
FALSE),FALSE)</f>
        <v>0</v>
      </c>
      <c r="BE26" s="209" t="b" cm="1">
        <f t="array" aca="1" ref="BE26" ca="1">IF(AND($A26 &gt; 0, X26 &gt; 0,BE$2&lt;MiscFormulas!$A$5+1),
_xlfn.IFNA(
_xlfn.IFNA(
_xlfn.IFNA(
_xlfn.IFNA(
_xlfn.IFNA(
_xlfn.IFNA(
IF(_xlfn.XLOOKUP(BE$2,WatchbillMONTHLY!$A$3:$U$3,OFFSET(WatchbillMONTHLY!$A$3:$U$3,1,2))=IF(_xlfn.XLOOKUP($A26,INDIRECT("_"&amp;_xlfn.XLOOKUP(BE$2,WatchbillMONTHLY!$A$3:$U$3,OFFSET(WatchbillMONTHLY!$A$3:$U$3,1,2))),INDIRECT("_"&amp;_xlfn.XLOOKUP(BE$2,WatchbillMONTHLY!$A$3:$U$3,OFFSET(WatchbillMONTHLY!$A$3:$U$3,1,2))))=$A26,_xlfn.XLOOKUP(BE$2,WatchbillMONTHLY!$A$3:$U$3,OFFSET(WatchbillMONTHLY!$A$3:$U$3,1,2)),FALSE),TRUE,FALSE),
IF(_xlfn.XLOOKUP(BE$2,WatchbillMONTHLY!$A$20:$U$20,OFFSET(WatchbillMONTHLY!$A$20:$U$20,1,2))=IF(_xlfn.XLOOKUP($A26,INDIRECT("_"&amp;_xlfn.XLOOKUP(BE$2,WatchbillMONTHLY!$A$20:$U$20,OFFSET(WatchbillMONTHLY!$A$20:$U$20,1,2))),INDIRECT("_"&amp;_xlfn.XLOOKUP(BE$2,WatchbillMONTHLY!$A$20:$U$20,OFFSET(WatchbillMONTHLY!$A$20:$U$20,1,2))))=$A26,_xlfn.XLOOKUP(BE$2,WatchbillMONTHLY!$A$20:$U$20,OFFSET(WatchbillMONTHLY!$A$20:$U$20,1,2)),FALSE),TRUE,FALSE)),
IF(_xlfn.XLOOKUP(BE$2,WatchbillMONTHLY!$A$37:$U$37,OFFSET(WatchbillMONTHLY!$A$37:$U$37,1,2))=IF(_xlfn.XLOOKUP($A26,INDIRECT("_"&amp;_xlfn.XLOOKUP(BE$2,WatchbillMONTHLY!$A$37:$U$37,OFFSET(WatchbillMONTHLY!$A$37:$U$37,1,2))),INDIRECT("_"&amp;_xlfn.XLOOKUP(BE$2,WatchbillMONTHLY!$A$37:$U$37,OFFSET(WatchbillMONTHLY!$A$37:$U$37,1,2))))=$A26,_xlfn.XLOOKUP(BE$2,WatchbillMONTHLY!$A$37:$U$37,OFFSET(WatchbillMONTHLY!$A$37:$U$37,1,2)),FALSE),TRUE,FALSE)),
IF(_xlfn.XLOOKUP(BE$2,WatchbillMONTHLY!$A$54:$U$54,OFFSET(WatchbillMONTHLY!$A$54:$U$54,1,2))=IF(_xlfn.XLOOKUP($A26,INDIRECT("_"&amp;_xlfn.XLOOKUP(BE$2,WatchbillMONTHLY!$A$54:$U$54,OFFSET(WatchbillMONTHLY!$A$54:$U$54,1,2))),INDIRECT("_"&amp;_xlfn.XLOOKUP(BE$2,WatchbillMONTHLY!$A$54:$U$54,OFFSET(WatchbillMONTHLY!$A$54:$U$54,1,2))))=$A26,_xlfn.XLOOKUP(BE$2,WatchbillMONTHLY!$A$54:$U$54,OFFSET(WatchbillMONTHLY!$A$54:$U$54,1,2)),FALSE),TRUE,FALSE)),
IF(_xlfn.XLOOKUP(BE$2,WatchbillMONTHLY!$A$71:$U$71,OFFSET(WatchbillMONTHLY!$A$71:$U$71,1,2))=IF(_xlfn.XLOOKUP($A26,INDIRECT("_"&amp;_xlfn.XLOOKUP(BE$2,WatchbillMONTHLY!$A$71:$U$71,OFFSET(WatchbillMONTHLY!$A$71:$U$71,1,2))),INDIRECT("_"&amp;_xlfn.XLOOKUP(BE$2,WatchbillMONTHLY!$A$71:$U$71,OFFSET(WatchbillMONTHLY!$A$71:$U$71,1,2))))=$A26,_xlfn.XLOOKUP(BE$2,WatchbillMONTHLY!$A$71:$U$71,OFFSET(WatchbillMONTHLY!$A$71:$U$71,1,2)),FALSE),TRUE,FALSE)),
IF(_xlfn.XLOOKUP(BE$2,WatchbillMONTHLY!$A$88:$U$88,OFFSET(WatchbillMONTHLY!$A$88:$U$88,1,2))=IF(_xlfn.XLOOKUP($A26,INDIRECT("_"&amp;_xlfn.XLOOKUP(BE$2,WatchbillMONTHLY!$A$88:$U$88,OFFSET(WatchbillMONTHLY!$A$88:$U$88,1,2))),INDIRECT("_"&amp;_xlfn.XLOOKUP(BE$2,WatchbillMONTHLY!$A$88:$U$88,OFFSET(WatchbillMONTHLY!$A$88:$U$88,1,2))))=$A26,_xlfn.XLOOKUP(BE$2,WatchbillMONTHLY!$A$88:$U$88,OFFSET(WatchbillMONTHLY!$A$88:$U$88,1,2)),FALSE),TRUE,FALSE)),
FALSE),FALSE)</f>
        <v>0</v>
      </c>
      <c r="BF26" s="209" t="b" cm="1">
        <f t="array" aca="1" ref="BF26" ca="1">IF(AND($A26 &gt; 0, Y26 &gt; 0,BF$2&lt;MiscFormulas!$A$5+1),
_xlfn.IFNA(
_xlfn.IFNA(
_xlfn.IFNA(
_xlfn.IFNA(
_xlfn.IFNA(
_xlfn.IFNA(
IF(_xlfn.XLOOKUP(BF$2,WatchbillMONTHLY!$A$3:$U$3,OFFSET(WatchbillMONTHLY!$A$3:$U$3,1,2))=IF(_xlfn.XLOOKUP($A26,INDIRECT("_"&amp;_xlfn.XLOOKUP(BF$2,WatchbillMONTHLY!$A$3:$U$3,OFFSET(WatchbillMONTHLY!$A$3:$U$3,1,2))),INDIRECT("_"&amp;_xlfn.XLOOKUP(BF$2,WatchbillMONTHLY!$A$3:$U$3,OFFSET(WatchbillMONTHLY!$A$3:$U$3,1,2))))=$A26,_xlfn.XLOOKUP(BF$2,WatchbillMONTHLY!$A$3:$U$3,OFFSET(WatchbillMONTHLY!$A$3:$U$3,1,2)),FALSE),TRUE,FALSE),
IF(_xlfn.XLOOKUP(BF$2,WatchbillMONTHLY!$A$20:$U$20,OFFSET(WatchbillMONTHLY!$A$20:$U$20,1,2))=IF(_xlfn.XLOOKUP($A26,INDIRECT("_"&amp;_xlfn.XLOOKUP(BF$2,WatchbillMONTHLY!$A$20:$U$20,OFFSET(WatchbillMONTHLY!$A$20:$U$20,1,2))),INDIRECT("_"&amp;_xlfn.XLOOKUP(BF$2,WatchbillMONTHLY!$A$20:$U$20,OFFSET(WatchbillMONTHLY!$A$20:$U$20,1,2))))=$A26,_xlfn.XLOOKUP(BF$2,WatchbillMONTHLY!$A$20:$U$20,OFFSET(WatchbillMONTHLY!$A$20:$U$20,1,2)),FALSE),TRUE,FALSE)),
IF(_xlfn.XLOOKUP(BF$2,WatchbillMONTHLY!$A$37:$U$37,OFFSET(WatchbillMONTHLY!$A$37:$U$37,1,2))=IF(_xlfn.XLOOKUP($A26,INDIRECT("_"&amp;_xlfn.XLOOKUP(BF$2,WatchbillMONTHLY!$A$37:$U$37,OFFSET(WatchbillMONTHLY!$A$37:$U$37,1,2))),INDIRECT("_"&amp;_xlfn.XLOOKUP(BF$2,WatchbillMONTHLY!$A$37:$U$37,OFFSET(WatchbillMONTHLY!$A$37:$U$37,1,2))))=$A26,_xlfn.XLOOKUP(BF$2,WatchbillMONTHLY!$A$37:$U$37,OFFSET(WatchbillMONTHLY!$A$37:$U$37,1,2)),FALSE),TRUE,FALSE)),
IF(_xlfn.XLOOKUP(BF$2,WatchbillMONTHLY!$A$54:$U$54,OFFSET(WatchbillMONTHLY!$A$54:$U$54,1,2))=IF(_xlfn.XLOOKUP($A26,INDIRECT("_"&amp;_xlfn.XLOOKUP(BF$2,WatchbillMONTHLY!$A$54:$U$54,OFFSET(WatchbillMONTHLY!$A$54:$U$54,1,2))),INDIRECT("_"&amp;_xlfn.XLOOKUP(BF$2,WatchbillMONTHLY!$A$54:$U$54,OFFSET(WatchbillMONTHLY!$A$54:$U$54,1,2))))=$A26,_xlfn.XLOOKUP(BF$2,WatchbillMONTHLY!$A$54:$U$54,OFFSET(WatchbillMONTHLY!$A$54:$U$54,1,2)),FALSE),TRUE,FALSE)),
IF(_xlfn.XLOOKUP(BF$2,WatchbillMONTHLY!$A$71:$U$71,OFFSET(WatchbillMONTHLY!$A$71:$U$71,1,2))=IF(_xlfn.XLOOKUP($A26,INDIRECT("_"&amp;_xlfn.XLOOKUP(BF$2,WatchbillMONTHLY!$A$71:$U$71,OFFSET(WatchbillMONTHLY!$A$71:$U$71,1,2))),INDIRECT("_"&amp;_xlfn.XLOOKUP(BF$2,WatchbillMONTHLY!$A$71:$U$71,OFFSET(WatchbillMONTHLY!$A$71:$U$71,1,2))))=$A26,_xlfn.XLOOKUP(BF$2,WatchbillMONTHLY!$A$71:$U$71,OFFSET(WatchbillMONTHLY!$A$71:$U$71,1,2)),FALSE),TRUE,FALSE)),
IF(_xlfn.XLOOKUP(BF$2,WatchbillMONTHLY!$A$88:$U$88,OFFSET(WatchbillMONTHLY!$A$88:$U$88,1,2))=IF(_xlfn.XLOOKUP($A26,INDIRECT("_"&amp;_xlfn.XLOOKUP(BF$2,WatchbillMONTHLY!$A$88:$U$88,OFFSET(WatchbillMONTHLY!$A$88:$U$88,1,2))),INDIRECT("_"&amp;_xlfn.XLOOKUP(BF$2,WatchbillMONTHLY!$A$88:$U$88,OFFSET(WatchbillMONTHLY!$A$88:$U$88,1,2))))=$A26,_xlfn.XLOOKUP(BF$2,WatchbillMONTHLY!$A$88:$U$88,OFFSET(WatchbillMONTHLY!$A$88:$U$88,1,2)),FALSE),TRUE,FALSE)),
FALSE),FALSE)</f>
        <v>0</v>
      </c>
      <c r="BG26" s="209" t="b" cm="1">
        <f t="array" aca="1" ref="BG26" ca="1">IF(AND($A26 &gt; 0, Z26 &gt; 0,BG$2&lt;MiscFormulas!$A$5+1),
_xlfn.IFNA(
_xlfn.IFNA(
_xlfn.IFNA(
_xlfn.IFNA(
_xlfn.IFNA(
_xlfn.IFNA(
IF(_xlfn.XLOOKUP(BG$2,WatchbillMONTHLY!$A$3:$U$3,OFFSET(WatchbillMONTHLY!$A$3:$U$3,1,2))=IF(_xlfn.XLOOKUP($A26,INDIRECT("_"&amp;_xlfn.XLOOKUP(BG$2,WatchbillMONTHLY!$A$3:$U$3,OFFSET(WatchbillMONTHLY!$A$3:$U$3,1,2))),INDIRECT("_"&amp;_xlfn.XLOOKUP(BG$2,WatchbillMONTHLY!$A$3:$U$3,OFFSET(WatchbillMONTHLY!$A$3:$U$3,1,2))))=$A26,_xlfn.XLOOKUP(BG$2,WatchbillMONTHLY!$A$3:$U$3,OFFSET(WatchbillMONTHLY!$A$3:$U$3,1,2)),FALSE),TRUE,FALSE),
IF(_xlfn.XLOOKUP(BG$2,WatchbillMONTHLY!$A$20:$U$20,OFFSET(WatchbillMONTHLY!$A$20:$U$20,1,2))=IF(_xlfn.XLOOKUP($A26,INDIRECT("_"&amp;_xlfn.XLOOKUP(BG$2,WatchbillMONTHLY!$A$20:$U$20,OFFSET(WatchbillMONTHLY!$A$20:$U$20,1,2))),INDIRECT("_"&amp;_xlfn.XLOOKUP(BG$2,WatchbillMONTHLY!$A$20:$U$20,OFFSET(WatchbillMONTHLY!$A$20:$U$20,1,2))))=$A26,_xlfn.XLOOKUP(BG$2,WatchbillMONTHLY!$A$20:$U$20,OFFSET(WatchbillMONTHLY!$A$20:$U$20,1,2)),FALSE),TRUE,FALSE)),
IF(_xlfn.XLOOKUP(BG$2,WatchbillMONTHLY!$A$37:$U$37,OFFSET(WatchbillMONTHLY!$A$37:$U$37,1,2))=IF(_xlfn.XLOOKUP($A26,INDIRECT("_"&amp;_xlfn.XLOOKUP(BG$2,WatchbillMONTHLY!$A$37:$U$37,OFFSET(WatchbillMONTHLY!$A$37:$U$37,1,2))),INDIRECT("_"&amp;_xlfn.XLOOKUP(BG$2,WatchbillMONTHLY!$A$37:$U$37,OFFSET(WatchbillMONTHLY!$A$37:$U$37,1,2))))=$A26,_xlfn.XLOOKUP(BG$2,WatchbillMONTHLY!$A$37:$U$37,OFFSET(WatchbillMONTHLY!$A$37:$U$37,1,2)),FALSE),TRUE,FALSE)),
IF(_xlfn.XLOOKUP(BG$2,WatchbillMONTHLY!$A$54:$U$54,OFFSET(WatchbillMONTHLY!$A$54:$U$54,1,2))=IF(_xlfn.XLOOKUP($A26,INDIRECT("_"&amp;_xlfn.XLOOKUP(BG$2,WatchbillMONTHLY!$A$54:$U$54,OFFSET(WatchbillMONTHLY!$A$54:$U$54,1,2))),INDIRECT("_"&amp;_xlfn.XLOOKUP(BG$2,WatchbillMONTHLY!$A$54:$U$54,OFFSET(WatchbillMONTHLY!$A$54:$U$54,1,2))))=$A26,_xlfn.XLOOKUP(BG$2,WatchbillMONTHLY!$A$54:$U$54,OFFSET(WatchbillMONTHLY!$A$54:$U$54,1,2)),FALSE),TRUE,FALSE)),
IF(_xlfn.XLOOKUP(BG$2,WatchbillMONTHLY!$A$71:$U$71,OFFSET(WatchbillMONTHLY!$A$71:$U$71,1,2))=IF(_xlfn.XLOOKUP($A26,INDIRECT("_"&amp;_xlfn.XLOOKUP(BG$2,WatchbillMONTHLY!$A$71:$U$71,OFFSET(WatchbillMONTHLY!$A$71:$U$71,1,2))),INDIRECT("_"&amp;_xlfn.XLOOKUP(BG$2,WatchbillMONTHLY!$A$71:$U$71,OFFSET(WatchbillMONTHLY!$A$71:$U$71,1,2))))=$A26,_xlfn.XLOOKUP(BG$2,WatchbillMONTHLY!$A$71:$U$71,OFFSET(WatchbillMONTHLY!$A$71:$U$71,1,2)),FALSE),TRUE,FALSE)),
IF(_xlfn.XLOOKUP(BG$2,WatchbillMONTHLY!$A$88:$U$88,OFFSET(WatchbillMONTHLY!$A$88:$U$88,1,2))=IF(_xlfn.XLOOKUP($A26,INDIRECT("_"&amp;_xlfn.XLOOKUP(BG$2,WatchbillMONTHLY!$A$88:$U$88,OFFSET(WatchbillMONTHLY!$A$88:$U$88,1,2))),INDIRECT("_"&amp;_xlfn.XLOOKUP(BG$2,WatchbillMONTHLY!$A$88:$U$88,OFFSET(WatchbillMONTHLY!$A$88:$U$88,1,2))))=$A26,_xlfn.XLOOKUP(BG$2,WatchbillMONTHLY!$A$88:$U$88,OFFSET(WatchbillMONTHLY!$A$88:$U$88,1,2)),FALSE),TRUE,FALSE)),
FALSE),FALSE)</f>
        <v>0</v>
      </c>
      <c r="BH26" s="209" t="b" cm="1">
        <f t="array" aca="1" ref="BH26" ca="1">IF(AND($A26 &gt; 0, AA26 &gt; 0,BH$2&lt;MiscFormulas!$A$5+1),
_xlfn.IFNA(
_xlfn.IFNA(
_xlfn.IFNA(
_xlfn.IFNA(
_xlfn.IFNA(
_xlfn.IFNA(
IF(_xlfn.XLOOKUP(BH$2,WatchbillMONTHLY!$A$3:$U$3,OFFSET(WatchbillMONTHLY!$A$3:$U$3,1,2))=IF(_xlfn.XLOOKUP($A26,INDIRECT("_"&amp;_xlfn.XLOOKUP(BH$2,WatchbillMONTHLY!$A$3:$U$3,OFFSET(WatchbillMONTHLY!$A$3:$U$3,1,2))),INDIRECT("_"&amp;_xlfn.XLOOKUP(BH$2,WatchbillMONTHLY!$A$3:$U$3,OFFSET(WatchbillMONTHLY!$A$3:$U$3,1,2))))=$A26,_xlfn.XLOOKUP(BH$2,WatchbillMONTHLY!$A$3:$U$3,OFFSET(WatchbillMONTHLY!$A$3:$U$3,1,2)),FALSE),TRUE,FALSE),
IF(_xlfn.XLOOKUP(BH$2,WatchbillMONTHLY!$A$20:$U$20,OFFSET(WatchbillMONTHLY!$A$20:$U$20,1,2))=IF(_xlfn.XLOOKUP($A26,INDIRECT("_"&amp;_xlfn.XLOOKUP(BH$2,WatchbillMONTHLY!$A$20:$U$20,OFFSET(WatchbillMONTHLY!$A$20:$U$20,1,2))),INDIRECT("_"&amp;_xlfn.XLOOKUP(BH$2,WatchbillMONTHLY!$A$20:$U$20,OFFSET(WatchbillMONTHLY!$A$20:$U$20,1,2))))=$A26,_xlfn.XLOOKUP(BH$2,WatchbillMONTHLY!$A$20:$U$20,OFFSET(WatchbillMONTHLY!$A$20:$U$20,1,2)),FALSE),TRUE,FALSE)),
IF(_xlfn.XLOOKUP(BH$2,WatchbillMONTHLY!$A$37:$U$37,OFFSET(WatchbillMONTHLY!$A$37:$U$37,1,2))=IF(_xlfn.XLOOKUP($A26,INDIRECT("_"&amp;_xlfn.XLOOKUP(BH$2,WatchbillMONTHLY!$A$37:$U$37,OFFSET(WatchbillMONTHLY!$A$37:$U$37,1,2))),INDIRECT("_"&amp;_xlfn.XLOOKUP(BH$2,WatchbillMONTHLY!$A$37:$U$37,OFFSET(WatchbillMONTHLY!$A$37:$U$37,1,2))))=$A26,_xlfn.XLOOKUP(BH$2,WatchbillMONTHLY!$A$37:$U$37,OFFSET(WatchbillMONTHLY!$A$37:$U$37,1,2)),FALSE),TRUE,FALSE)),
IF(_xlfn.XLOOKUP(BH$2,WatchbillMONTHLY!$A$54:$U$54,OFFSET(WatchbillMONTHLY!$A$54:$U$54,1,2))=IF(_xlfn.XLOOKUP($A26,INDIRECT("_"&amp;_xlfn.XLOOKUP(BH$2,WatchbillMONTHLY!$A$54:$U$54,OFFSET(WatchbillMONTHLY!$A$54:$U$54,1,2))),INDIRECT("_"&amp;_xlfn.XLOOKUP(BH$2,WatchbillMONTHLY!$A$54:$U$54,OFFSET(WatchbillMONTHLY!$A$54:$U$54,1,2))))=$A26,_xlfn.XLOOKUP(BH$2,WatchbillMONTHLY!$A$54:$U$54,OFFSET(WatchbillMONTHLY!$A$54:$U$54,1,2)),FALSE),TRUE,FALSE)),
IF(_xlfn.XLOOKUP(BH$2,WatchbillMONTHLY!$A$71:$U$71,OFFSET(WatchbillMONTHLY!$A$71:$U$71,1,2))=IF(_xlfn.XLOOKUP($A26,INDIRECT("_"&amp;_xlfn.XLOOKUP(BH$2,WatchbillMONTHLY!$A$71:$U$71,OFFSET(WatchbillMONTHLY!$A$71:$U$71,1,2))),INDIRECT("_"&amp;_xlfn.XLOOKUP(BH$2,WatchbillMONTHLY!$A$71:$U$71,OFFSET(WatchbillMONTHLY!$A$71:$U$71,1,2))))=$A26,_xlfn.XLOOKUP(BH$2,WatchbillMONTHLY!$A$71:$U$71,OFFSET(WatchbillMONTHLY!$A$71:$U$71,1,2)),FALSE),TRUE,FALSE)),
IF(_xlfn.XLOOKUP(BH$2,WatchbillMONTHLY!$A$88:$U$88,OFFSET(WatchbillMONTHLY!$A$88:$U$88,1,2))=IF(_xlfn.XLOOKUP($A26,INDIRECT("_"&amp;_xlfn.XLOOKUP(BH$2,WatchbillMONTHLY!$A$88:$U$88,OFFSET(WatchbillMONTHLY!$A$88:$U$88,1,2))),INDIRECT("_"&amp;_xlfn.XLOOKUP(BH$2,WatchbillMONTHLY!$A$88:$U$88,OFFSET(WatchbillMONTHLY!$A$88:$U$88,1,2))))=$A26,_xlfn.XLOOKUP(BH$2,WatchbillMONTHLY!$A$88:$U$88,OFFSET(WatchbillMONTHLY!$A$88:$U$88,1,2)),FALSE),TRUE,FALSE)),
FALSE),FALSE)</f>
        <v>0</v>
      </c>
      <c r="BI26" s="209" t="b" cm="1">
        <f t="array" aca="1" ref="BI26" ca="1">IF(AND($A26 &gt; 0, AB26 &gt; 0,BI$2&lt;MiscFormulas!$A$5+1),
_xlfn.IFNA(
_xlfn.IFNA(
_xlfn.IFNA(
_xlfn.IFNA(
_xlfn.IFNA(
_xlfn.IFNA(
IF(_xlfn.XLOOKUP(BI$2,WatchbillMONTHLY!$A$3:$U$3,OFFSET(WatchbillMONTHLY!$A$3:$U$3,1,2))=IF(_xlfn.XLOOKUP($A26,INDIRECT("_"&amp;_xlfn.XLOOKUP(BI$2,WatchbillMONTHLY!$A$3:$U$3,OFFSET(WatchbillMONTHLY!$A$3:$U$3,1,2))),INDIRECT("_"&amp;_xlfn.XLOOKUP(BI$2,WatchbillMONTHLY!$A$3:$U$3,OFFSET(WatchbillMONTHLY!$A$3:$U$3,1,2))))=$A26,_xlfn.XLOOKUP(BI$2,WatchbillMONTHLY!$A$3:$U$3,OFFSET(WatchbillMONTHLY!$A$3:$U$3,1,2)),FALSE),TRUE,FALSE),
IF(_xlfn.XLOOKUP(BI$2,WatchbillMONTHLY!$A$20:$U$20,OFFSET(WatchbillMONTHLY!$A$20:$U$20,1,2))=IF(_xlfn.XLOOKUP($A26,INDIRECT("_"&amp;_xlfn.XLOOKUP(BI$2,WatchbillMONTHLY!$A$20:$U$20,OFFSET(WatchbillMONTHLY!$A$20:$U$20,1,2))),INDIRECT("_"&amp;_xlfn.XLOOKUP(BI$2,WatchbillMONTHLY!$A$20:$U$20,OFFSET(WatchbillMONTHLY!$A$20:$U$20,1,2))))=$A26,_xlfn.XLOOKUP(BI$2,WatchbillMONTHLY!$A$20:$U$20,OFFSET(WatchbillMONTHLY!$A$20:$U$20,1,2)),FALSE),TRUE,FALSE)),
IF(_xlfn.XLOOKUP(BI$2,WatchbillMONTHLY!$A$37:$U$37,OFFSET(WatchbillMONTHLY!$A$37:$U$37,1,2))=IF(_xlfn.XLOOKUP($A26,INDIRECT("_"&amp;_xlfn.XLOOKUP(BI$2,WatchbillMONTHLY!$A$37:$U$37,OFFSET(WatchbillMONTHLY!$A$37:$U$37,1,2))),INDIRECT("_"&amp;_xlfn.XLOOKUP(BI$2,WatchbillMONTHLY!$A$37:$U$37,OFFSET(WatchbillMONTHLY!$A$37:$U$37,1,2))))=$A26,_xlfn.XLOOKUP(BI$2,WatchbillMONTHLY!$A$37:$U$37,OFFSET(WatchbillMONTHLY!$A$37:$U$37,1,2)),FALSE),TRUE,FALSE)),
IF(_xlfn.XLOOKUP(BI$2,WatchbillMONTHLY!$A$54:$U$54,OFFSET(WatchbillMONTHLY!$A$54:$U$54,1,2))=IF(_xlfn.XLOOKUP($A26,INDIRECT("_"&amp;_xlfn.XLOOKUP(BI$2,WatchbillMONTHLY!$A$54:$U$54,OFFSET(WatchbillMONTHLY!$A$54:$U$54,1,2))),INDIRECT("_"&amp;_xlfn.XLOOKUP(BI$2,WatchbillMONTHLY!$A$54:$U$54,OFFSET(WatchbillMONTHLY!$A$54:$U$54,1,2))))=$A26,_xlfn.XLOOKUP(BI$2,WatchbillMONTHLY!$A$54:$U$54,OFFSET(WatchbillMONTHLY!$A$54:$U$54,1,2)),FALSE),TRUE,FALSE)),
IF(_xlfn.XLOOKUP(BI$2,WatchbillMONTHLY!$A$71:$U$71,OFFSET(WatchbillMONTHLY!$A$71:$U$71,1,2))=IF(_xlfn.XLOOKUP($A26,INDIRECT("_"&amp;_xlfn.XLOOKUP(BI$2,WatchbillMONTHLY!$A$71:$U$71,OFFSET(WatchbillMONTHLY!$A$71:$U$71,1,2))),INDIRECT("_"&amp;_xlfn.XLOOKUP(BI$2,WatchbillMONTHLY!$A$71:$U$71,OFFSET(WatchbillMONTHLY!$A$71:$U$71,1,2))))=$A26,_xlfn.XLOOKUP(BI$2,WatchbillMONTHLY!$A$71:$U$71,OFFSET(WatchbillMONTHLY!$A$71:$U$71,1,2)),FALSE),TRUE,FALSE)),
IF(_xlfn.XLOOKUP(BI$2,WatchbillMONTHLY!$A$88:$U$88,OFFSET(WatchbillMONTHLY!$A$88:$U$88,1,2))=IF(_xlfn.XLOOKUP($A26,INDIRECT("_"&amp;_xlfn.XLOOKUP(BI$2,WatchbillMONTHLY!$A$88:$U$88,OFFSET(WatchbillMONTHLY!$A$88:$U$88,1,2))),INDIRECT("_"&amp;_xlfn.XLOOKUP(BI$2,WatchbillMONTHLY!$A$88:$U$88,OFFSET(WatchbillMONTHLY!$A$88:$U$88,1,2))))=$A26,_xlfn.XLOOKUP(BI$2,WatchbillMONTHLY!$A$88:$U$88,OFFSET(WatchbillMONTHLY!$A$88:$U$88,1,2)),FALSE),TRUE,FALSE)),
FALSE),FALSE)</f>
        <v>0</v>
      </c>
      <c r="BJ26" s="209" t="b" cm="1">
        <f t="array" aca="1" ref="BJ26" ca="1">IF(AND($A26 &gt; 0, AC26 &gt; 0,BJ$2&lt;MiscFormulas!$A$5+1),
_xlfn.IFNA(
_xlfn.IFNA(
_xlfn.IFNA(
_xlfn.IFNA(
_xlfn.IFNA(
_xlfn.IFNA(
IF(_xlfn.XLOOKUP(BJ$2,WatchbillMONTHLY!$A$3:$U$3,OFFSET(WatchbillMONTHLY!$A$3:$U$3,1,2))=IF(_xlfn.XLOOKUP($A26,INDIRECT("_"&amp;_xlfn.XLOOKUP(BJ$2,WatchbillMONTHLY!$A$3:$U$3,OFFSET(WatchbillMONTHLY!$A$3:$U$3,1,2))),INDIRECT("_"&amp;_xlfn.XLOOKUP(BJ$2,WatchbillMONTHLY!$A$3:$U$3,OFFSET(WatchbillMONTHLY!$A$3:$U$3,1,2))))=$A26,_xlfn.XLOOKUP(BJ$2,WatchbillMONTHLY!$A$3:$U$3,OFFSET(WatchbillMONTHLY!$A$3:$U$3,1,2)),FALSE),TRUE,FALSE),
IF(_xlfn.XLOOKUP(BJ$2,WatchbillMONTHLY!$A$20:$U$20,OFFSET(WatchbillMONTHLY!$A$20:$U$20,1,2))=IF(_xlfn.XLOOKUP($A26,INDIRECT("_"&amp;_xlfn.XLOOKUP(BJ$2,WatchbillMONTHLY!$A$20:$U$20,OFFSET(WatchbillMONTHLY!$A$20:$U$20,1,2))),INDIRECT("_"&amp;_xlfn.XLOOKUP(BJ$2,WatchbillMONTHLY!$A$20:$U$20,OFFSET(WatchbillMONTHLY!$A$20:$U$20,1,2))))=$A26,_xlfn.XLOOKUP(BJ$2,WatchbillMONTHLY!$A$20:$U$20,OFFSET(WatchbillMONTHLY!$A$20:$U$20,1,2)),FALSE),TRUE,FALSE)),
IF(_xlfn.XLOOKUP(BJ$2,WatchbillMONTHLY!$A$37:$U$37,OFFSET(WatchbillMONTHLY!$A$37:$U$37,1,2))=IF(_xlfn.XLOOKUP($A26,INDIRECT("_"&amp;_xlfn.XLOOKUP(BJ$2,WatchbillMONTHLY!$A$37:$U$37,OFFSET(WatchbillMONTHLY!$A$37:$U$37,1,2))),INDIRECT("_"&amp;_xlfn.XLOOKUP(BJ$2,WatchbillMONTHLY!$A$37:$U$37,OFFSET(WatchbillMONTHLY!$A$37:$U$37,1,2))))=$A26,_xlfn.XLOOKUP(BJ$2,WatchbillMONTHLY!$A$37:$U$37,OFFSET(WatchbillMONTHLY!$A$37:$U$37,1,2)),FALSE),TRUE,FALSE)),
IF(_xlfn.XLOOKUP(BJ$2,WatchbillMONTHLY!$A$54:$U$54,OFFSET(WatchbillMONTHLY!$A$54:$U$54,1,2))=IF(_xlfn.XLOOKUP($A26,INDIRECT("_"&amp;_xlfn.XLOOKUP(BJ$2,WatchbillMONTHLY!$A$54:$U$54,OFFSET(WatchbillMONTHLY!$A$54:$U$54,1,2))),INDIRECT("_"&amp;_xlfn.XLOOKUP(BJ$2,WatchbillMONTHLY!$A$54:$U$54,OFFSET(WatchbillMONTHLY!$A$54:$U$54,1,2))))=$A26,_xlfn.XLOOKUP(BJ$2,WatchbillMONTHLY!$A$54:$U$54,OFFSET(WatchbillMONTHLY!$A$54:$U$54,1,2)),FALSE),TRUE,FALSE)),
IF(_xlfn.XLOOKUP(BJ$2,WatchbillMONTHLY!$A$71:$U$71,OFFSET(WatchbillMONTHLY!$A$71:$U$71,1,2))=IF(_xlfn.XLOOKUP($A26,INDIRECT("_"&amp;_xlfn.XLOOKUP(BJ$2,WatchbillMONTHLY!$A$71:$U$71,OFFSET(WatchbillMONTHLY!$A$71:$U$71,1,2))),INDIRECT("_"&amp;_xlfn.XLOOKUP(BJ$2,WatchbillMONTHLY!$A$71:$U$71,OFFSET(WatchbillMONTHLY!$A$71:$U$71,1,2))))=$A26,_xlfn.XLOOKUP(BJ$2,WatchbillMONTHLY!$A$71:$U$71,OFFSET(WatchbillMONTHLY!$A$71:$U$71,1,2)),FALSE),TRUE,FALSE)),
IF(_xlfn.XLOOKUP(BJ$2,WatchbillMONTHLY!$A$88:$U$88,OFFSET(WatchbillMONTHLY!$A$88:$U$88,1,2))=IF(_xlfn.XLOOKUP($A26,INDIRECT("_"&amp;_xlfn.XLOOKUP(BJ$2,WatchbillMONTHLY!$A$88:$U$88,OFFSET(WatchbillMONTHLY!$A$88:$U$88,1,2))),INDIRECT("_"&amp;_xlfn.XLOOKUP(BJ$2,WatchbillMONTHLY!$A$88:$U$88,OFFSET(WatchbillMONTHLY!$A$88:$U$88,1,2))))=$A26,_xlfn.XLOOKUP(BJ$2,WatchbillMONTHLY!$A$88:$U$88,OFFSET(WatchbillMONTHLY!$A$88:$U$88,1,2)),FALSE),TRUE,FALSE)),
FALSE),FALSE)</f>
        <v>0</v>
      </c>
      <c r="BK26" s="209" t="b" cm="1">
        <f t="array" aca="1" ref="BK26" ca="1">IF(AND($A26 &gt; 0, AD26 &gt; 0,BK$2&lt;MiscFormulas!$A$5+1),
_xlfn.IFNA(
_xlfn.IFNA(
_xlfn.IFNA(
_xlfn.IFNA(
_xlfn.IFNA(
_xlfn.IFNA(
IF(_xlfn.XLOOKUP(BK$2,WatchbillMONTHLY!$A$3:$U$3,OFFSET(WatchbillMONTHLY!$A$3:$U$3,1,2))=IF(_xlfn.XLOOKUP($A26,INDIRECT("_"&amp;_xlfn.XLOOKUP(BK$2,WatchbillMONTHLY!$A$3:$U$3,OFFSET(WatchbillMONTHLY!$A$3:$U$3,1,2))),INDIRECT("_"&amp;_xlfn.XLOOKUP(BK$2,WatchbillMONTHLY!$A$3:$U$3,OFFSET(WatchbillMONTHLY!$A$3:$U$3,1,2))))=$A26,_xlfn.XLOOKUP(BK$2,WatchbillMONTHLY!$A$3:$U$3,OFFSET(WatchbillMONTHLY!$A$3:$U$3,1,2)),FALSE),TRUE,FALSE),
IF(_xlfn.XLOOKUP(BK$2,WatchbillMONTHLY!$A$20:$U$20,OFFSET(WatchbillMONTHLY!$A$20:$U$20,1,2))=IF(_xlfn.XLOOKUP($A26,INDIRECT("_"&amp;_xlfn.XLOOKUP(BK$2,WatchbillMONTHLY!$A$20:$U$20,OFFSET(WatchbillMONTHLY!$A$20:$U$20,1,2))),INDIRECT("_"&amp;_xlfn.XLOOKUP(BK$2,WatchbillMONTHLY!$A$20:$U$20,OFFSET(WatchbillMONTHLY!$A$20:$U$20,1,2))))=$A26,_xlfn.XLOOKUP(BK$2,WatchbillMONTHLY!$A$20:$U$20,OFFSET(WatchbillMONTHLY!$A$20:$U$20,1,2)),FALSE),TRUE,FALSE)),
IF(_xlfn.XLOOKUP(BK$2,WatchbillMONTHLY!$A$37:$U$37,OFFSET(WatchbillMONTHLY!$A$37:$U$37,1,2))=IF(_xlfn.XLOOKUP($A26,INDIRECT("_"&amp;_xlfn.XLOOKUP(BK$2,WatchbillMONTHLY!$A$37:$U$37,OFFSET(WatchbillMONTHLY!$A$37:$U$37,1,2))),INDIRECT("_"&amp;_xlfn.XLOOKUP(BK$2,WatchbillMONTHLY!$A$37:$U$37,OFFSET(WatchbillMONTHLY!$A$37:$U$37,1,2))))=$A26,_xlfn.XLOOKUP(BK$2,WatchbillMONTHLY!$A$37:$U$37,OFFSET(WatchbillMONTHLY!$A$37:$U$37,1,2)),FALSE),TRUE,FALSE)),
IF(_xlfn.XLOOKUP(BK$2,WatchbillMONTHLY!$A$54:$U$54,OFFSET(WatchbillMONTHLY!$A$54:$U$54,1,2))=IF(_xlfn.XLOOKUP($A26,INDIRECT("_"&amp;_xlfn.XLOOKUP(BK$2,WatchbillMONTHLY!$A$54:$U$54,OFFSET(WatchbillMONTHLY!$A$54:$U$54,1,2))),INDIRECT("_"&amp;_xlfn.XLOOKUP(BK$2,WatchbillMONTHLY!$A$54:$U$54,OFFSET(WatchbillMONTHLY!$A$54:$U$54,1,2))))=$A26,_xlfn.XLOOKUP(BK$2,WatchbillMONTHLY!$A$54:$U$54,OFFSET(WatchbillMONTHLY!$A$54:$U$54,1,2)),FALSE),TRUE,FALSE)),
IF(_xlfn.XLOOKUP(BK$2,WatchbillMONTHLY!$A$71:$U$71,OFFSET(WatchbillMONTHLY!$A$71:$U$71,1,2))=IF(_xlfn.XLOOKUP($A26,INDIRECT("_"&amp;_xlfn.XLOOKUP(BK$2,WatchbillMONTHLY!$A$71:$U$71,OFFSET(WatchbillMONTHLY!$A$71:$U$71,1,2))),INDIRECT("_"&amp;_xlfn.XLOOKUP(BK$2,WatchbillMONTHLY!$A$71:$U$71,OFFSET(WatchbillMONTHLY!$A$71:$U$71,1,2))))=$A26,_xlfn.XLOOKUP(BK$2,WatchbillMONTHLY!$A$71:$U$71,OFFSET(WatchbillMONTHLY!$A$71:$U$71,1,2)),FALSE),TRUE,FALSE)),
IF(_xlfn.XLOOKUP(BK$2,WatchbillMONTHLY!$A$88:$U$88,OFFSET(WatchbillMONTHLY!$A$88:$U$88,1,2))=IF(_xlfn.XLOOKUP($A26,INDIRECT("_"&amp;_xlfn.XLOOKUP(BK$2,WatchbillMONTHLY!$A$88:$U$88,OFFSET(WatchbillMONTHLY!$A$88:$U$88,1,2))),INDIRECT("_"&amp;_xlfn.XLOOKUP(BK$2,WatchbillMONTHLY!$A$88:$U$88,OFFSET(WatchbillMONTHLY!$A$88:$U$88,1,2))))=$A26,_xlfn.XLOOKUP(BK$2,WatchbillMONTHLY!$A$88:$U$88,OFFSET(WatchbillMONTHLY!$A$88:$U$88,1,2)),FALSE),TRUE,FALSE)),
FALSE),FALSE)</f>
        <v>0</v>
      </c>
      <c r="BL26" s="209" t="b" cm="1">
        <f t="array" aca="1" ref="BL26" ca="1">IF(AND($A26 &gt; 0, AE26 &gt; 0,BL$2&lt;MiscFormulas!$A$5+1),
_xlfn.IFNA(
_xlfn.IFNA(
_xlfn.IFNA(
_xlfn.IFNA(
_xlfn.IFNA(
_xlfn.IFNA(
IF(_xlfn.XLOOKUP(BL$2,WatchbillMONTHLY!$A$3:$U$3,OFFSET(WatchbillMONTHLY!$A$3:$U$3,1,2))=IF(_xlfn.XLOOKUP($A26,INDIRECT("_"&amp;_xlfn.XLOOKUP(BL$2,WatchbillMONTHLY!$A$3:$U$3,OFFSET(WatchbillMONTHLY!$A$3:$U$3,1,2))),INDIRECT("_"&amp;_xlfn.XLOOKUP(BL$2,WatchbillMONTHLY!$A$3:$U$3,OFFSET(WatchbillMONTHLY!$A$3:$U$3,1,2))))=$A26,_xlfn.XLOOKUP(BL$2,WatchbillMONTHLY!$A$3:$U$3,OFFSET(WatchbillMONTHLY!$A$3:$U$3,1,2)),FALSE),TRUE,FALSE),
IF(_xlfn.XLOOKUP(BL$2,WatchbillMONTHLY!$A$20:$U$20,OFFSET(WatchbillMONTHLY!$A$20:$U$20,1,2))=IF(_xlfn.XLOOKUP($A26,INDIRECT("_"&amp;_xlfn.XLOOKUP(BL$2,WatchbillMONTHLY!$A$20:$U$20,OFFSET(WatchbillMONTHLY!$A$20:$U$20,1,2))),INDIRECT("_"&amp;_xlfn.XLOOKUP(BL$2,WatchbillMONTHLY!$A$20:$U$20,OFFSET(WatchbillMONTHLY!$A$20:$U$20,1,2))))=$A26,_xlfn.XLOOKUP(BL$2,WatchbillMONTHLY!$A$20:$U$20,OFFSET(WatchbillMONTHLY!$A$20:$U$20,1,2)),FALSE),TRUE,FALSE)),
IF(_xlfn.XLOOKUP(BL$2,WatchbillMONTHLY!$A$37:$U$37,OFFSET(WatchbillMONTHLY!$A$37:$U$37,1,2))=IF(_xlfn.XLOOKUP($A26,INDIRECT("_"&amp;_xlfn.XLOOKUP(BL$2,WatchbillMONTHLY!$A$37:$U$37,OFFSET(WatchbillMONTHLY!$A$37:$U$37,1,2))),INDIRECT("_"&amp;_xlfn.XLOOKUP(BL$2,WatchbillMONTHLY!$A$37:$U$37,OFFSET(WatchbillMONTHLY!$A$37:$U$37,1,2))))=$A26,_xlfn.XLOOKUP(BL$2,WatchbillMONTHLY!$A$37:$U$37,OFFSET(WatchbillMONTHLY!$A$37:$U$37,1,2)),FALSE),TRUE,FALSE)),
IF(_xlfn.XLOOKUP(BL$2,WatchbillMONTHLY!$A$54:$U$54,OFFSET(WatchbillMONTHLY!$A$54:$U$54,1,2))=IF(_xlfn.XLOOKUP($A26,INDIRECT("_"&amp;_xlfn.XLOOKUP(BL$2,WatchbillMONTHLY!$A$54:$U$54,OFFSET(WatchbillMONTHLY!$A$54:$U$54,1,2))),INDIRECT("_"&amp;_xlfn.XLOOKUP(BL$2,WatchbillMONTHLY!$A$54:$U$54,OFFSET(WatchbillMONTHLY!$A$54:$U$54,1,2))))=$A26,_xlfn.XLOOKUP(BL$2,WatchbillMONTHLY!$A$54:$U$54,OFFSET(WatchbillMONTHLY!$A$54:$U$54,1,2)),FALSE),TRUE,FALSE)),
IF(_xlfn.XLOOKUP(BL$2,WatchbillMONTHLY!$A$71:$U$71,OFFSET(WatchbillMONTHLY!$A$71:$U$71,1,2))=IF(_xlfn.XLOOKUP($A26,INDIRECT("_"&amp;_xlfn.XLOOKUP(BL$2,WatchbillMONTHLY!$A$71:$U$71,OFFSET(WatchbillMONTHLY!$A$71:$U$71,1,2))),INDIRECT("_"&amp;_xlfn.XLOOKUP(BL$2,WatchbillMONTHLY!$A$71:$U$71,OFFSET(WatchbillMONTHLY!$A$71:$U$71,1,2))))=$A26,_xlfn.XLOOKUP(BL$2,WatchbillMONTHLY!$A$71:$U$71,OFFSET(WatchbillMONTHLY!$A$71:$U$71,1,2)),FALSE),TRUE,FALSE)),
IF(_xlfn.XLOOKUP(BL$2,WatchbillMONTHLY!$A$88:$U$88,OFFSET(WatchbillMONTHLY!$A$88:$U$88,1,2))=IF(_xlfn.XLOOKUP($A26,INDIRECT("_"&amp;_xlfn.XLOOKUP(BL$2,WatchbillMONTHLY!$A$88:$U$88,OFFSET(WatchbillMONTHLY!$A$88:$U$88,1,2))),INDIRECT("_"&amp;_xlfn.XLOOKUP(BL$2,WatchbillMONTHLY!$A$88:$U$88,OFFSET(WatchbillMONTHLY!$A$88:$U$88,1,2))))=$A26,_xlfn.XLOOKUP(BL$2,WatchbillMONTHLY!$A$88:$U$88,OFFSET(WatchbillMONTHLY!$A$88:$U$88,1,2)),FALSE),TRUE,FALSE)),
FALSE),FALSE)</f>
        <v>0</v>
      </c>
      <c r="BM26" s="209" t="b" cm="1">
        <f t="array" aca="1" ref="BM26" ca="1">IF(AND($A26 &gt; 0, AF26 &gt; 0,BM$2&lt;MiscFormulas!$A$5+1),
_xlfn.IFNA(
_xlfn.IFNA(
_xlfn.IFNA(
_xlfn.IFNA(
_xlfn.IFNA(
_xlfn.IFNA(
IF(_xlfn.XLOOKUP(BM$2,WatchbillMONTHLY!$A$3:$U$3,OFFSET(WatchbillMONTHLY!$A$3:$U$3,1,2))=IF(_xlfn.XLOOKUP($A26,INDIRECT("_"&amp;_xlfn.XLOOKUP(BM$2,WatchbillMONTHLY!$A$3:$U$3,OFFSET(WatchbillMONTHLY!$A$3:$U$3,1,2))),INDIRECT("_"&amp;_xlfn.XLOOKUP(BM$2,WatchbillMONTHLY!$A$3:$U$3,OFFSET(WatchbillMONTHLY!$A$3:$U$3,1,2))))=$A26,_xlfn.XLOOKUP(BM$2,WatchbillMONTHLY!$A$3:$U$3,OFFSET(WatchbillMONTHLY!$A$3:$U$3,1,2)),FALSE),TRUE,FALSE),
IF(_xlfn.XLOOKUP(BM$2,WatchbillMONTHLY!$A$20:$U$20,OFFSET(WatchbillMONTHLY!$A$20:$U$20,1,2))=IF(_xlfn.XLOOKUP($A26,INDIRECT("_"&amp;_xlfn.XLOOKUP(BM$2,WatchbillMONTHLY!$A$20:$U$20,OFFSET(WatchbillMONTHLY!$A$20:$U$20,1,2))),INDIRECT("_"&amp;_xlfn.XLOOKUP(BM$2,WatchbillMONTHLY!$A$20:$U$20,OFFSET(WatchbillMONTHLY!$A$20:$U$20,1,2))))=$A26,_xlfn.XLOOKUP(BM$2,WatchbillMONTHLY!$A$20:$U$20,OFFSET(WatchbillMONTHLY!$A$20:$U$20,1,2)),FALSE),TRUE,FALSE)),
IF(_xlfn.XLOOKUP(BM$2,WatchbillMONTHLY!$A$37:$U$37,OFFSET(WatchbillMONTHLY!$A$37:$U$37,1,2))=IF(_xlfn.XLOOKUP($A26,INDIRECT("_"&amp;_xlfn.XLOOKUP(BM$2,WatchbillMONTHLY!$A$37:$U$37,OFFSET(WatchbillMONTHLY!$A$37:$U$37,1,2))),INDIRECT("_"&amp;_xlfn.XLOOKUP(BM$2,WatchbillMONTHLY!$A$37:$U$37,OFFSET(WatchbillMONTHLY!$A$37:$U$37,1,2))))=$A26,_xlfn.XLOOKUP(BM$2,WatchbillMONTHLY!$A$37:$U$37,OFFSET(WatchbillMONTHLY!$A$37:$U$37,1,2)),FALSE),TRUE,FALSE)),
IF(_xlfn.XLOOKUP(BM$2,WatchbillMONTHLY!$A$54:$U$54,OFFSET(WatchbillMONTHLY!$A$54:$U$54,1,2))=IF(_xlfn.XLOOKUP($A26,INDIRECT("_"&amp;_xlfn.XLOOKUP(BM$2,WatchbillMONTHLY!$A$54:$U$54,OFFSET(WatchbillMONTHLY!$A$54:$U$54,1,2))),INDIRECT("_"&amp;_xlfn.XLOOKUP(BM$2,WatchbillMONTHLY!$A$54:$U$54,OFFSET(WatchbillMONTHLY!$A$54:$U$54,1,2))))=$A26,_xlfn.XLOOKUP(BM$2,WatchbillMONTHLY!$A$54:$U$54,OFFSET(WatchbillMONTHLY!$A$54:$U$54,1,2)),FALSE),TRUE,FALSE)),
IF(_xlfn.XLOOKUP(BM$2,WatchbillMONTHLY!$A$71:$U$71,OFFSET(WatchbillMONTHLY!$A$71:$U$71,1,2))=IF(_xlfn.XLOOKUP($A26,INDIRECT("_"&amp;_xlfn.XLOOKUP(BM$2,WatchbillMONTHLY!$A$71:$U$71,OFFSET(WatchbillMONTHLY!$A$71:$U$71,1,2))),INDIRECT("_"&amp;_xlfn.XLOOKUP(BM$2,WatchbillMONTHLY!$A$71:$U$71,OFFSET(WatchbillMONTHLY!$A$71:$U$71,1,2))))=$A26,_xlfn.XLOOKUP(BM$2,WatchbillMONTHLY!$A$71:$U$71,OFFSET(WatchbillMONTHLY!$A$71:$U$71,1,2)),FALSE),TRUE,FALSE)),
IF(_xlfn.XLOOKUP(BM$2,WatchbillMONTHLY!$A$88:$U$88,OFFSET(WatchbillMONTHLY!$A$88:$U$88,1,2))=IF(_xlfn.XLOOKUP($A26,INDIRECT("_"&amp;_xlfn.XLOOKUP(BM$2,WatchbillMONTHLY!$A$88:$U$88,OFFSET(WatchbillMONTHLY!$A$88:$U$88,1,2))),INDIRECT("_"&amp;_xlfn.XLOOKUP(BM$2,WatchbillMONTHLY!$A$88:$U$88,OFFSET(WatchbillMONTHLY!$A$88:$U$88,1,2))))=$A26,_xlfn.XLOOKUP(BM$2,WatchbillMONTHLY!$A$88:$U$88,OFFSET(WatchbillMONTHLY!$A$88:$U$88,1,2)),FALSE),TRUE,FALSE)),
FALSE),FALSE)</f>
        <v>0</v>
      </c>
      <c r="BN26" s="209" t="b" cm="1">
        <f t="array" aca="1" ref="BN26" ca="1">IF(AND($A26 &gt; 0, AG26 &gt; 0,BN$2&lt;MiscFormulas!$A$5+1),
_xlfn.IFNA(
_xlfn.IFNA(
_xlfn.IFNA(
_xlfn.IFNA(
_xlfn.IFNA(
_xlfn.IFNA(
IF(_xlfn.XLOOKUP(BN$2,WatchbillMONTHLY!$A$3:$U$3,OFFSET(WatchbillMONTHLY!$A$3:$U$3,1,2))=IF(_xlfn.XLOOKUP($A26,INDIRECT("_"&amp;_xlfn.XLOOKUP(BN$2,WatchbillMONTHLY!$A$3:$U$3,OFFSET(WatchbillMONTHLY!$A$3:$U$3,1,2))),INDIRECT("_"&amp;_xlfn.XLOOKUP(BN$2,WatchbillMONTHLY!$A$3:$U$3,OFFSET(WatchbillMONTHLY!$A$3:$U$3,1,2))))=$A26,_xlfn.XLOOKUP(BN$2,WatchbillMONTHLY!$A$3:$U$3,OFFSET(WatchbillMONTHLY!$A$3:$U$3,1,2)),FALSE),TRUE,FALSE),
IF(_xlfn.XLOOKUP(BN$2,WatchbillMONTHLY!$A$20:$U$20,OFFSET(WatchbillMONTHLY!$A$20:$U$20,1,2))=IF(_xlfn.XLOOKUP($A26,INDIRECT("_"&amp;_xlfn.XLOOKUP(BN$2,WatchbillMONTHLY!$A$20:$U$20,OFFSET(WatchbillMONTHLY!$A$20:$U$20,1,2))),INDIRECT("_"&amp;_xlfn.XLOOKUP(BN$2,WatchbillMONTHLY!$A$20:$U$20,OFFSET(WatchbillMONTHLY!$A$20:$U$20,1,2))))=$A26,_xlfn.XLOOKUP(BN$2,WatchbillMONTHLY!$A$20:$U$20,OFFSET(WatchbillMONTHLY!$A$20:$U$20,1,2)),FALSE),TRUE,FALSE)),
IF(_xlfn.XLOOKUP(BN$2,WatchbillMONTHLY!$A$37:$U$37,OFFSET(WatchbillMONTHLY!$A$37:$U$37,1,2))=IF(_xlfn.XLOOKUP($A26,INDIRECT("_"&amp;_xlfn.XLOOKUP(BN$2,WatchbillMONTHLY!$A$37:$U$37,OFFSET(WatchbillMONTHLY!$A$37:$U$37,1,2))),INDIRECT("_"&amp;_xlfn.XLOOKUP(BN$2,WatchbillMONTHLY!$A$37:$U$37,OFFSET(WatchbillMONTHLY!$A$37:$U$37,1,2))))=$A26,_xlfn.XLOOKUP(BN$2,WatchbillMONTHLY!$A$37:$U$37,OFFSET(WatchbillMONTHLY!$A$37:$U$37,1,2)),FALSE),TRUE,FALSE)),
IF(_xlfn.XLOOKUP(BN$2,WatchbillMONTHLY!$A$54:$U$54,OFFSET(WatchbillMONTHLY!$A$54:$U$54,1,2))=IF(_xlfn.XLOOKUP($A26,INDIRECT("_"&amp;_xlfn.XLOOKUP(BN$2,WatchbillMONTHLY!$A$54:$U$54,OFFSET(WatchbillMONTHLY!$A$54:$U$54,1,2))),INDIRECT("_"&amp;_xlfn.XLOOKUP(BN$2,WatchbillMONTHLY!$A$54:$U$54,OFFSET(WatchbillMONTHLY!$A$54:$U$54,1,2))))=$A26,_xlfn.XLOOKUP(BN$2,WatchbillMONTHLY!$A$54:$U$54,OFFSET(WatchbillMONTHLY!$A$54:$U$54,1,2)),FALSE),TRUE,FALSE)),
IF(_xlfn.XLOOKUP(BN$2,WatchbillMONTHLY!$A$71:$U$71,OFFSET(WatchbillMONTHLY!$A$71:$U$71,1,2))=IF(_xlfn.XLOOKUP($A26,INDIRECT("_"&amp;_xlfn.XLOOKUP(BN$2,WatchbillMONTHLY!$A$71:$U$71,OFFSET(WatchbillMONTHLY!$A$71:$U$71,1,2))),INDIRECT("_"&amp;_xlfn.XLOOKUP(BN$2,WatchbillMONTHLY!$A$71:$U$71,OFFSET(WatchbillMONTHLY!$A$71:$U$71,1,2))))=$A26,_xlfn.XLOOKUP(BN$2,WatchbillMONTHLY!$A$71:$U$71,OFFSET(WatchbillMONTHLY!$A$71:$U$71,1,2)),FALSE),TRUE,FALSE)),
IF(_xlfn.XLOOKUP(BN$2,WatchbillMONTHLY!$A$88:$U$88,OFFSET(WatchbillMONTHLY!$A$88:$U$88,1,2))=IF(_xlfn.XLOOKUP($A26,INDIRECT("_"&amp;_xlfn.XLOOKUP(BN$2,WatchbillMONTHLY!$A$88:$U$88,OFFSET(WatchbillMONTHLY!$A$88:$U$88,1,2))),INDIRECT("_"&amp;_xlfn.XLOOKUP(BN$2,WatchbillMONTHLY!$A$88:$U$88,OFFSET(WatchbillMONTHLY!$A$88:$U$88,1,2))))=$A26,_xlfn.XLOOKUP(BN$2,WatchbillMONTHLY!$A$88:$U$88,OFFSET(WatchbillMONTHLY!$A$88:$U$88,1,2)),FALSE),TRUE,FALSE)),
FALSE),FALSE)</f>
        <v>0</v>
      </c>
      <c r="BO26" s="209" t="b" cm="1">
        <f t="array" aca="1" ref="BO26" ca="1">IF(
    AND($A26 &gt; 0, AH26 &gt; 0,BO$2&lt;MiscFormulas!$A$5+1),
    ISNUMBER(
        MATCH($A26,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6" s="210"/>
    </row>
    <row r="27" spans="1:68" x14ac:dyDescent="0.35">
      <c r="A27" t="str">
        <v>EX13 Bruns, M.</v>
      </c>
      <c r="B27" s="214" t="str">
        <v>EX13 Bruns, Mr</v>
      </c>
      <c r="C27" s="218"/>
      <c r="D27" s="230" t="s">
        <v>266</v>
      </c>
      <c r="E27" s="231"/>
      <c r="F27" s="231"/>
      <c r="G27" s="231"/>
      <c r="H27" s="231"/>
      <c r="I27" s="231"/>
      <c r="J27" s="231" t="s">
        <v>266</v>
      </c>
      <c r="K27" s="231"/>
      <c r="L27" s="231"/>
      <c r="M27" s="231"/>
      <c r="N27" s="231"/>
      <c r="O27" s="231"/>
      <c r="P27" s="231"/>
      <c r="Q27" s="231"/>
      <c r="R27" s="231"/>
      <c r="S27" s="231"/>
      <c r="T27" s="231"/>
      <c r="U27" s="231"/>
      <c r="V27" s="231"/>
      <c r="W27" s="231"/>
      <c r="X27" s="231"/>
      <c r="Y27" s="231"/>
      <c r="Z27" s="231" t="s">
        <v>266</v>
      </c>
      <c r="AA27" s="231"/>
      <c r="AB27" s="231"/>
      <c r="AC27" s="231"/>
      <c r="AD27" s="231"/>
      <c r="AE27" s="231"/>
      <c r="AF27" s="231"/>
      <c r="AG27" s="231"/>
      <c r="AH27" s="179"/>
      <c r="AI27" s="209"/>
      <c r="AJ27" s="209" t="str" cm="1">
        <f t="array" aca="1" ref="AJ27" ca="1">IF(OR(AK27:BN27=TRUE),$A27&amp;" :  ","")&amp;_xlfn.TEXTJOIN(" | ",TRUE,IF(AK27:BN27=TRUE,$AK$2:$BN$2,""))</f>
        <v/>
      </c>
      <c r="AK27" s="209" t="b" cm="1">
        <f t="array" aca="1" ref="AK27" ca="1">IF(AND($A27 &gt; 0, D27 &gt; 0,AK$2&lt;MiscFormulas!$A$5+1),
_xlfn.IFNA(
_xlfn.IFNA(
_xlfn.IFNA(
_xlfn.IFNA(
_xlfn.IFNA(
_xlfn.IFNA(
IF(_xlfn.XLOOKUP(AK$2,WatchbillMONTHLY!$A$3:$U$3,OFFSET(WatchbillMONTHLY!$A$3:$U$3,1,2))=IF(_xlfn.XLOOKUP($A27,INDIRECT("_"&amp;_xlfn.XLOOKUP(AK$2,WatchbillMONTHLY!$A$3:$U$3,OFFSET(WatchbillMONTHLY!$A$3:$U$3,1,2))),INDIRECT("_"&amp;_xlfn.XLOOKUP(AK$2,WatchbillMONTHLY!$A$3:$U$3,OFFSET(WatchbillMONTHLY!$A$3:$U$3,1,2))))=$A27,_xlfn.XLOOKUP(AK$2,WatchbillMONTHLY!$A$3:$U$3,OFFSET(WatchbillMONTHLY!$A$3:$U$3,1,2)),FALSE),TRUE,FALSE),
IF(_xlfn.XLOOKUP(AK$2,WatchbillMONTHLY!$A$20:$U$20,OFFSET(WatchbillMONTHLY!$A$20:$U$20,1,2))=IF(_xlfn.XLOOKUP($A27,INDIRECT("_"&amp;_xlfn.XLOOKUP(AK$2,WatchbillMONTHLY!$A$20:$U$20,OFFSET(WatchbillMONTHLY!$A$20:$U$20,1,2))),INDIRECT("_"&amp;_xlfn.XLOOKUP(AK$2,WatchbillMONTHLY!$A$20:$U$20,OFFSET(WatchbillMONTHLY!$A$20:$U$20,1,2))))=$A27,_xlfn.XLOOKUP(AK$2,WatchbillMONTHLY!$A$20:$U$20,OFFSET(WatchbillMONTHLY!$A$20:$U$20,1,2)),FALSE),TRUE,FALSE)),
IF(_xlfn.XLOOKUP(AK$2,WatchbillMONTHLY!$A$37:$U$37,OFFSET(WatchbillMONTHLY!$A$37:$U$37,1,2))=IF(_xlfn.XLOOKUP($A27,INDIRECT("_"&amp;_xlfn.XLOOKUP(AK$2,WatchbillMONTHLY!$A$37:$U$37,OFFSET(WatchbillMONTHLY!$A$37:$U$37,1,2))),INDIRECT("_"&amp;_xlfn.XLOOKUP(AK$2,WatchbillMONTHLY!$A$37:$U$37,OFFSET(WatchbillMONTHLY!$A$37:$U$37,1,2))))=$A27,_xlfn.XLOOKUP(AK$2,WatchbillMONTHLY!$A$37:$U$37,OFFSET(WatchbillMONTHLY!$A$37:$U$37,1,2)),FALSE),TRUE,FALSE)),
IF(_xlfn.XLOOKUP(AK$2,WatchbillMONTHLY!$A$54:$U$54,OFFSET(WatchbillMONTHLY!$A$54:$U$54,1,2))=IF(_xlfn.XLOOKUP($A27,INDIRECT("_"&amp;_xlfn.XLOOKUP(AK$2,WatchbillMONTHLY!$A$54:$U$54,OFFSET(WatchbillMONTHLY!$A$54:$U$54,1,2))),INDIRECT("_"&amp;_xlfn.XLOOKUP(AK$2,WatchbillMONTHLY!$A$54:$U$54,OFFSET(WatchbillMONTHLY!$A$54:$U$54,1,2))))=$A27,_xlfn.XLOOKUP(AK$2,WatchbillMONTHLY!$A$54:$U$54,OFFSET(WatchbillMONTHLY!$A$54:$U$54,1,2)),FALSE),TRUE,FALSE)),
IF(_xlfn.XLOOKUP(AK$2,WatchbillMONTHLY!$A$71:$U$71,OFFSET(WatchbillMONTHLY!$A$71:$U$71,1,2))=IF(_xlfn.XLOOKUP($A27,INDIRECT("_"&amp;_xlfn.XLOOKUP(AK$2,WatchbillMONTHLY!$A$71:$U$71,OFFSET(WatchbillMONTHLY!$A$71:$U$71,1,2))),INDIRECT("_"&amp;_xlfn.XLOOKUP(AK$2,WatchbillMONTHLY!$A$71:$U$71,OFFSET(WatchbillMONTHLY!$A$71:$U$71,1,2))))=$A27,_xlfn.XLOOKUP(AK$2,WatchbillMONTHLY!$A$71:$U$71,OFFSET(WatchbillMONTHLY!$A$71:$U$71,1,2)),FALSE),TRUE,FALSE)),
IF(_xlfn.XLOOKUP(AK$2,WatchbillMONTHLY!$A$88:$U$88,OFFSET(WatchbillMONTHLY!$A$88:$U$88,1,2))=IF(_xlfn.XLOOKUP($A27,INDIRECT("_"&amp;_xlfn.XLOOKUP(AK$2,WatchbillMONTHLY!$A$88:$U$88,OFFSET(WatchbillMONTHLY!$A$88:$U$88,1,2))),INDIRECT("_"&amp;_xlfn.XLOOKUP(AK$2,WatchbillMONTHLY!$A$88:$U$88,OFFSET(WatchbillMONTHLY!$A$88:$U$88,1,2))))=$A27,_xlfn.XLOOKUP(AK$2,WatchbillMONTHLY!$A$88:$U$88,OFFSET(WatchbillMONTHLY!$A$88:$U$88,1,2)),FALSE),TRUE,FALSE)),
FALSE),FALSE)</f>
        <v>0</v>
      </c>
      <c r="AL27" s="209" t="b" cm="1">
        <f t="array" aca="1" ref="AL27" ca="1">IF(AND($A27 &gt; 0, E27 &gt; 0,AL$2&lt;MiscFormulas!$A$5+1),
_xlfn.IFNA(
_xlfn.IFNA(
_xlfn.IFNA(
_xlfn.IFNA(
_xlfn.IFNA(
_xlfn.IFNA(
IF(_xlfn.XLOOKUP(AL$2,WatchbillMONTHLY!$A$3:$U$3,OFFSET(WatchbillMONTHLY!$A$3:$U$3,1,2))=IF(_xlfn.XLOOKUP($A27,INDIRECT("_"&amp;_xlfn.XLOOKUP(AL$2,WatchbillMONTHLY!$A$3:$U$3,OFFSET(WatchbillMONTHLY!$A$3:$U$3,1,2))),INDIRECT("_"&amp;_xlfn.XLOOKUP(AL$2,WatchbillMONTHLY!$A$3:$U$3,OFFSET(WatchbillMONTHLY!$A$3:$U$3,1,2))))=$A27,_xlfn.XLOOKUP(AL$2,WatchbillMONTHLY!$A$3:$U$3,OFFSET(WatchbillMONTHLY!$A$3:$U$3,1,2)),FALSE),TRUE,FALSE),
IF(_xlfn.XLOOKUP(AL$2,WatchbillMONTHLY!$A$20:$U$20,OFFSET(WatchbillMONTHLY!$A$20:$U$20,1,2))=IF(_xlfn.XLOOKUP($A27,INDIRECT("_"&amp;_xlfn.XLOOKUP(AL$2,WatchbillMONTHLY!$A$20:$U$20,OFFSET(WatchbillMONTHLY!$A$20:$U$20,1,2))),INDIRECT("_"&amp;_xlfn.XLOOKUP(AL$2,WatchbillMONTHLY!$A$20:$U$20,OFFSET(WatchbillMONTHLY!$A$20:$U$20,1,2))))=$A27,_xlfn.XLOOKUP(AL$2,WatchbillMONTHLY!$A$20:$U$20,OFFSET(WatchbillMONTHLY!$A$20:$U$20,1,2)),FALSE),TRUE,FALSE)),
IF(_xlfn.XLOOKUP(AL$2,WatchbillMONTHLY!$A$37:$U$37,OFFSET(WatchbillMONTHLY!$A$37:$U$37,1,2))=IF(_xlfn.XLOOKUP($A27,INDIRECT("_"&amp;_xlfn.XLOOKUP(AL$2,WatchbillMONTHLY!$A$37:$U$37,OFFSET(WatchbillMONTHLY!$A$37:$U$37,1,2))),INDIRECT("_"&amp;_xlfn.XLOOKUP(AL$2,WatchbillMONTHLY!$A$37:$U$37,OFFSET(WatchbillMONTHLY!$A$37:$U$37,1,2))))=$A27,_xlfn.XLOOKUP(AL$2,WatchbillMONTHLY!$A$37:$U$37,OFFSET(WatchbillMONTHLY!$A$37:$U$37,1,2)),FALSE),TRUE,FALSE)),
IF(_xlfn.XLOOKUP(AL$2,WatchbillMONTHLY!$A$54:$U$54,OFFSET(WatchbillMONTHLY!$A$54:$U$54,1,2))=IF(_xlfn.XLOOKUP($A27,INDIRECT("_"&amp;_xlfn.XLOOKUP(AL$2,WatchbillMONTHLY!$A$54:$U$54,OFFSET(WatchbillMONTHLY!$A$54:$U$54,1,2))),INDIRECT("_"&amp;_xlfn.XLOOKUP(AL$2,WatchbillMONTHLY!$A$54:$U$54,OFFSET(WatchbillMONTHLY!$A$54:$U$54,1,2))))=$A27,_xlfn.XLOOKUP(AL$2,WatchbillMONTHLY!$A$54:$U$54,OFFSET(WatchbillMONTHLY!$A$54:$U$54,1,2)),FALSE),TRUE,FALSE)),
IF(_xlfn.XLOOKUP(AL$2,WatchbillMONTHLY!$A$71:$U$71,OFFSET(WatchbillMONTHLY!$A$71:$U$71,1,2))=IF(_xlfn.XLOOKUP($A27,INDIRECT("_"&amp;_xlfn.XLOOKUP(AL$2,WatchbillMONTHLY!$A$71:$U$71,OFFSET(WatchbillMONTHLY!$A$71:$U$71,1,2))),INDIRECT("_"&amp;_xlfn.XLOOKUP(AL$2,WatchbillMONTHLY!$A$71:$U$71,OFFSET(WatchbillMONTHLY!$A$71:$U$71,1,2))))=$A27,_xlfn.XLOOKUP(AL$2,WatchbillMONTHLY!$A$71:$U$71,OFFSET(WatchbillMONTHLY!$A$71:$U$71,1,2)),FALSE),TRUE,FALSE)),
IF(_xlfn.XLOOKUP(AL$2,WatchbillMONTHLY!$A$88:$U$88,OFFSET(WatchbillMONTHLY!$A$88:$U$88,1,2))=IF(_xlfn.XLOOKUP($A27,INDIRECT("_"&amp;_xlfn.XLOOKUP(AL$2,WatchbillMONTHLY!$A$88:$U$88,OFFSET(WatchbillMONTHLY!$A$88:$U$88,1,2))),INDIRECT("_"&amp;_xlfn.XLOOKUP(AL$2,WatchbillMONTHLY!$A$88:$U$88,OFFSET(WatchbillMONTHLY!$A$88:$U$88,1,2))))=$A27,_xlfn.XLOOKUP(AL$2,WatchbillMONTHLY!$A$88:$U$88,OFFSET(WatchbillMONTHLY!$A$88:$U$88,1,2)),FALSE),TRUE,FALSE)),
FALSE),FALSE)</f>
        <v>0</v>
      </c>
      <c r="AM27" s="209" t="b" cm="1">
        <f t="array" aca="1" ref="AM27" ca="1">IF(AND($A27 &gt; 0, F27 &gt; 0,AM$2&lt;MiscFormulas!$A$5+1),
_xlfn.IFNA(
_xlfn.IFNA(
_xlfn.IFNA(
_xlfn.IFNA(
_xlfn.IFNA(
_xlfn.IFNA(
IF(_xlfn.XLOOKUP(AM$2,WatchbillMONTHLY!$A$3:$U$3,OFFSET(WatchbillMONTHLY!$A$3:$U$3,1,2))=IF(_xlfn.XLOOKUP($A27,INDIRECT("_"&amp;_xlfn.XLOOKUP(AM$2,WatchbillMONTHLY!$A$3:$U$3,OFFSET(WatchbillMONTHLY!$A$3:$U$3,1,2))),INDIRECT("_"&amp;_xlfn.XLOOKUP(AM$2,WatchbillMONTHLY!$A$3:$U$3,OFFSET(WatchbillMONTHLY!$A$3:$U$3,1,2))))=$A27,_xlfn.XLOOKUP(AM$2,WatchbillMONTHLY!$A$3:$U$3,OFFSET(WatchbillMONTHLY!$A$3:$U$3,1,2)),FALSE),TRUE,FALSE),
IF(_xlfn.XLOOKUP(AM$2,WatchbillMONTHLY!$A$20:$U$20,OFFSET(WatchbillMONTHLY!$A$20:$U$20,1,2))=IF(_xlfn.XLOOKUP($A27,INDIRECT("_"&amp;_xlfn.XLOOKUP(AM$2,WatchbillMONTHLY!$A$20:$U$20,OFFSET(WatchbillMONTHLY!$A$20:$U$20,1,2))),INDIRECT("_"&amp;_xlfn.XLOOKUP(AM$2,WatchbillMONTHLY!$A$20:$U$20,OFFSET(WatchbillMONTHLY!$A$20:$U$20,1,2))))=$A27,_xlfn.XLOOKUP(AM$2,WatchbillMONTHLY!$A$20:$U$20,OFFSET(WatchbillMONTHLY!$A$20:$U$20,1,2)),FALSE),TRUE,FALSE)),
IF(_xlfn.XLOOKUP(AM$2,WatchbillMONTHLY!$A$37:$U$37,OFFSET(WatchbillMONTHLY!$A$37:$U$37,1,2))=IF(_xlfn.XLOOKUP($A27,INDIRECT("_"&amp;_xlfn.XLOOKUP(AM$2,WatchbillMONTHLY!$A$37:$U$37,OFFSET(WatchbillMONTHLY!$A$37:$U$37,1,2))),INDIRECT("_"&amp;_xlfn.XLOOKUP(AM$2,WatchbillMONTHLY!$A$37:$U$37,OFFSET(WatchbillMONTHLY!$A$37:$U$37,1,2))))=$A27,_xlfn.XLOOKUP(AM$2,WatchbillMONTHLY!$A$37:$U$37,OFFSET(WatchbillMONTHLY!$A$37:$U$37,1,2)),FALSE),TRUE,FALSE)),
IF(_xlfn.XLOOKUP(AM$2,WatchbillMONTHLY!$A$54:$U$54,OFFSET(WatchbillMONTHLY!$A$54:$U$54,1,2))=IF(_xlfn.XLOOKUP($A27,INDIRECT("_"&amp;_xlfn.XLOOKUP(AM$2,WatchbillMONTHLY!$A$54:$U$54,OFFSET(WatchbillMONTHLY!$A$54:$U$54,1,2))),INDIRECT("_"&amp;_xlfn.XLOOKUP(AM$2,WatchbillMONTHLY!$A$54:$U$54,OFFSET(WatchbillMONTHLY!$A$54:$U$54,1,2))))=$A27,_xlfn.XLOOKUP(AM$2,WatchbillMONTHLY!$A$54:$U$54,OFFSET(WatchbillMONTHLY!$A$54:$U$54,1,2)),FALSE),TRUE,FALSE)),
IF(_xlfn.XLOOKUP(AM$2,WatchbillMONTHLY!$A$71:$U$71,OFFSET(WatchbillMONTHLY!$A$71:$U$71,1,2))=IF(_xlfn.XLOOKUP($A27,INDIRECT("_"&amp;_xlfn.XLOOKUP(AM$2,WatchbillMONTHLY!$A$71:$U$71,OFFSET(WatchbillMONTHLY!$A$71:$U$71,1,2))),INDIRECT("_"&amp;_xlfn.XLOOKUP(AM$2,WatchbillMONTHLY!$A$71:$U$71,OFFSET(WatchbillMONTHLY!$A$71:$U$71,1,2))))=$A27,_xlfn.XLOOKUP(AM$2,WatchbillMONTHLY!$A$71:$U$71,OFFSET(WatchbillMONTHLY!$A$71:$U$71,1,2)),FALSE),TRUE,FALSE)),
IF(_xlfn.XLOOKUP(AM$2,WatchbillMONTHLY!$A$88:$U$88,OFFSET(WatchbillMONTHLY!$A$88:$U$88,1,2))=IF(_xlfn.XLOOKUP($A27,INDIRECT("_"&amp;_xlfn.XLOOKUP(AM$2,WatchbillMONTHLY!$A$88:$U$88,OFFSET(WatchbillMONTHLY!$A$88:$U$88,1,2))),INDIRECT("_"&amp;_xlfn.XLOOKUP(AM$2,WatchbillMONTHLY!$A$88:$U$88,OFFSET(WatchbillMONTHLY!$A$88:$U$88,1,2))))=$A27,_xlfn.XLOOKUP(AM$2,WatchbillMONTHLY!$A$88:$U$88,OFFSET(WatchbillMONTHLY!$A$88:$U$88,1,2)),FALSE),TRUE,FALSE)),
FALSE),FALSE)</f>
        <v>0</v>
      </c>
      <c r="AN27" s="209" t="b" cm="1">
        <f t="array" aca="1" ref="AN27" ca="1">IF(AND($A27 &gt; 0, G27 &gt; 0,AN$2&lt;MiscFormulas!$A$5+1),
_xlfn.IFNA(
_xlfn.IFNA(
_xlfn.IFNA(
_xlfn.IFNA(
_xlfn.IFNA(
_xlfn.IFNA(
IF(_xlfn.XLOOKUP(AN$2,WatchbillMONTHLY!$A$3:$U$3,OFFSET(WatchbillMONTHLY!$A$3:$U$3,1,2))=IF(_xlfn.XLOOKUP($A27,INDIRECT("_"&amp;_xlfn.XLOOKUP(AN$2,WatchbillMONTHLY!$A$3:$U$3,OFFSET(WatchbillMONTHLY!$A$3:$U$3,1,2))),INDIRECT("_"&amp;_xlfn.XLOOKUP(AN$2,WatchbillMONTHLY!$A$3:$U$3,OFFSET(WatchbillMONTHLY!$A$3:$U$3,1,2))))=$A27,_xlfn.XLOOKUP(AN$2,WatchbillMONTHLY!$A$3:$U$3,OFFSET(WatchbillMONTHLY!$A$3:$U$3,1,2)),FALSE),TRUE,FALSE),
IF(_xlfn.XLOOKUP(AN$2,WatchbillMONTHLY!$A$20:$U$20,OFFSET(WatchbillMONTHLY!$A$20:$U$20,1,2))=IF(_xlfn.XLOOKUP($A27,INDIRECT("_"&amp;_xlfn.XLOOKUP(AN$2,WatchbillMONTHLY!$A$20:$U$20,OFFSET(WatchbillMONTHLY!$A$20:$U$20,1,2))),INDIRECT("_"&amp;_xlfn.XLOOKUP(AN$2,WatchbillMONTHLY!$A$20:$U$20,OFFSET(WatchbillMONTHLY!$A$20:$U$20,1,2))))=$A27,_xlfn.XLOOKUP(AN$2,WatchbillMONTHLY!$A$20:$U$20,OFFSET(WatchbillMONTHLY!$A$20:$U$20,1,2)),FALSE),TRUE,FALSE)),
IF(_xlfn.XLOOKUP(AN$2,WatchbillMONTHLY!$A$37:$U$37,OFFSET(WatchbillMONTHLY!$A$37:$U$37,1,2))=IF(_xlfn.XLOOKUP($A27,INDIRECT("_"&amp;_xlfn.XLOOKUP(AN$2,WatchbillMONTHLY!$A$37:$U$37,OFFSET(WatchbillMONTHLY!$A$37:$U$37,1,2))),INDIRECT("_"&amp;_xlfn.XLOOKUP(AN$2,WatchbillMONTHLY!$A$37:$U$37,OFFSET(WatchbillMONTHLY!$A$37:$U$37,1,2))))=$A27,_xlfn.XLOOKUP(AN$2,WatchbillMONTHLY!$A$37:$U$37,OFFSET(WatchbillMONTHLY!$A$37:$U$37,1,2)),FALSE),TRUE,FALSE)),
IF(_xlfn.XLOOKUP(AN$2,WatchbillMONTHLY!$A$54:$U$54,OFFSET(WatchbillMONTHLY!$A$54:$U$54,1,2))=IF(_xlfn.XLOOKUP($A27,INDIRECT("_"&amp;_xlfn.XLOOKUP(AN$2,WatchbillMONTHLY!$A$54:$U$54,OFFSET(WatchbillMONTHLY!$A$54:$U$54,1,2))),INDIRECT("_"&amp;_xlfn.XLOOKUP(AN$2,WatchbillMONTHLY!$A$54:$U$54,OFFSET(WatchbillMONTHLY!$A$54:$U$54,1,2))))=$A27,_xlfn.XLOOKUP(AN$2,WatchbillMONTHLY!$A$54:$U$54,OFFSET(WatchbillMONTHLY!$A$54:$U$54,1,2)),FALSE),TRUE,FALSE)),
IF(_xlfn.XLOOKUP(AN$2,WatchbillMONTHLY!$A$71:$U$71,OFFSET(WatchbillMONTHLY!$A$71:$U$71,1,2))=IF(_xlfn.XLOOKUP($A27,INDIRECT("_"&amp;_xlfn.XLOOKUP(AN$2,WatchbillMONTHLY!$A$71:$U$71,OFFSET(WatchbillMONTHLY!$A$71:$U$71,1,2))),INDIRECT("_"&amp;_xlfn.XLOOKUP(AN$2,WatchbillMONTHLY!$A$71:$U$71,OFFSET(WatchbillMONTHLY!$A$71:$U$71,1,2))))=$A27,_xlfn.XLOOKUP(AN$2,WatchbillMONTHLY!$A$71:$U$71,OFFSET(WatchbillMONTHLY!$A$71:$U$71,1,2)),FALSE),TRUE,FALSE)),
IF(_xlfn.XLOOKUP(AN$2,WatchbillMONTHLY!$A$88:$U$88,OFFSET(WatchbillMONTHLY!$A$88:$U$88,1,2))=IF(_xlfn.XLOOKUP($A27,INDIRECT("_"&amp;_xlfn.XLOOKUP(AN$2,WatchbillMONTHLY!$A$88:$U$88,OFFSET(WatchbillMONTHLY!$A$88:$U$88,1,2))),INDIRECT("_"&amp;_xlfn.XLOOKUP(AN$2,WatchbillMONTHLY!$A$88:$U$88,OFFSET(WatchbillMONTHLY!$A$88:$U$88,1,2))))=$A27,_xlfn.XLOOKUP(AN$2,WatchbillMONTHLY!$A$88:$U$88,OFFSET(WatchbillMONTHLY!$A$88:$U$88,1,2)),FALSE),TRUE,FALSE)),
FALSE),FALSE)</f>
        <v>0</v>
      </c>
      <c r="AO27" s="209" t="b" cm="1">
        <f t="array" aca="1" ref="AO27" ca="1">IF(AND($A27 &gt; 0, H27 &gt; 0,AO$2&lt;MiscFormulas!$A$5+1),
_xlfn.IFNA(
_xlfn.IFNA(
_xlfn.IFNA(
_xlfn.IFNA(
_xlfn.IFNA(
_xlfn.IFNA(
IF(_xlfn.XLOOKUP(AO$2,WatchbillMONTHLY!$A$3:$U$3,OFFSET(WatchbillMONTHLY!$A$3:$U$3,1,2))=IF(_xlfn.XLOOKUP($A27,INDIRECT("_"&amp;_xlfn.XLOOKUP(AO$2,WatchbillMONTHLY!$A$3:$U$3,OFFSET(WatchbillMONTHLY!$A$3:$U$3,1,2))),INDIRECT("_"&amp;_xlfn.XLOOKUP(AO$2,WatchbillMONTHLY!$A$3:$U$3,OFFSET(WatchbillMONTHLY!$A$3:$U$3,1,2))))=$A27,_xlfn.XLOOKUP(AO$2,WatchbillMONTHLY!$A$3:$U$3,OFFSET(WatchbillMONTHLY!$A$3:$U$3,1,2)),FALSE),TRUE,FALSE),
IF(_xlfn.XLOOKUP(AO$2,WatchbillMONTHLY!$A$20:$U$20,OFFSET(WatchbillMONTHLY!$A$20:$U$20,1,2))=IF(_xlfn.XLOOKUP($A27,INDIRECT("_"&amp;_xlfn.XLOOKUP(AO$2,WatchbillMONTHLY!$A$20:$U$20,OFFSET(WatchbillMONTHLY!$A$20:$U$20,1,2))),INDIRECT("_"&amp;_xlfn.XLOOKUP(AO$2,WatchbillMONTHLY!$A$20:$U$20,OFFSET(WatchbillMONTHLY!$A$20:$U$20,1,2))))=$A27,_xlfn.XLOOKUP(AO$2,WatchbillMONTHLY!$A$20:$U$20,OFFSET(WatchbillMONTHLY!$A$20:$U$20,1,2)),FALSE),TRUE,FALSE)),
IF(_xlfn.XLOOKUP(AO$2,WatchbillMONTHLY!$A$37:$U$37,OFFSET(WatchbillMONTHLY!$A$37:$U$37,1,2))=IF(_xlfn.XLOOKUP($A27,INDIRECT("_"&amp;_xlfn.XLOOKUP(AO$2,WatchbillMONTHLY!$A$37:$U$37,OFFSET(WatchbillMONTHLY!$A$37:$U$37,1,2))),INDIRECT("_"&amp;_xlfn.XLOOKUP(AO$2,WatchbillMONTHLY!$A$37:$U$37,OFFSET(WatchbillMONTHLY!$A$37:$U$37,1,2))))=$A27,_xlfn.XLOOKUP(AO$2,WatchbillMONTHLY!$A$37:$U$37,OFFSET(WatchbillMONTHLY!$A$37:$U$37,1,2)),FALSE),TRUE,FALSE)),
IF(_xlfn.XLOOKUP(AO$2,WatchbillMONTHLY!$A$54:$U$54,OFFSET(WatchbillMONTHLY!$A$54:$U$54,1,2))=IF(_xlfn.XLOOKUP($A27,INDIRECT("_"&amp;_xlfn.XLOOKUP(AO$2,WatchbillMONTHLY!$A$54:$U$54,OFFSET(WatchbillMONTHLY!$A$54:$U$54,1,2))),INDIRECT("_"&amp;_xlfn.XLOOKUP(AO$2,WatchbillMONTHLY!$A$54:$U$54,OFFSET(WatchbillMONTHLY!$A$54:$U$54,1,2))))=$A27,_xlfn.XLOOKUP(AO$2,WatchbillMONTHLY!$A$54:$U$54,OFFSET(WatchbillMONTHLY!$A$54:$U$54,1,2)),FALSE),TRUE,FALSE)),
IF(_xlfn.XLOOKUP(AO$2,WatchbillMONTHLY!$A$71:$U$71,OFFSET(WatchbillMONTHLY!$A$71:$U$71,1,2))=IF(_xlfn.XLOOKUP($A27,INDIRECT("_"&amp;_xlfn.XLOOKUP(AO$2,WatchbillMONTHLY!$A$71:$U$71,OFFSET(WatchbillMONTHLY!$A$71:$U$71,1,2))),INDIRECT("_"&amp;_xlfn.XLOOKUP(AO$2,WatchbillMONTHLY!$A$71:$U$71,OFFSET(WatchbillMONTHLY!$A$71:$U$71,1,2))))=$A27,_xlfn.XLOOKUP(AO$2,WatchbillMONTHLY!$A$71:$U$71,OFFSET(WatchbillMONTHLY!$A$71:$U$71,1,2)),FALSE),TRUE,FALSE)),
IF(_xlfn.XLOOKUP(AO$2,WatchbillMONTHLY!$A$88:$U$88,OFFSET(WatchbillMONTHLY!$A$88:$U$88,1,2))=IF(_xlfn.XLOOKUP($A27,INDIRECT("_"&amp;_xlfn.XLOOKUP(AO$2,WatchbillMONTHLY!$A$88:$U$88,OFFSET(WatchbillMONTHLY!$A$88:$U$88,1,2))),INDIRECT("_"&amp;_xlfn.XLOOKUP(AO$2,WatchbillMONTHLY!$A$88:$U$88,OFFSET(WatchbillMONTHLY!$A$88:$U$88,1,2))))=$A27,_xlfn.XLOOKUP(AO$2,WatchbillMONTHLY!$A$88:$U$88,OFFSET(WatchbillMONTHLY!$A$88:$U$88,1,2)),FALSE),TRUE,FALSE)),
FALSE),FALSE)</f>
        <v>0</v>
      </c>
      <c r="AP27" s="209" t="b" cm="1">
        <f t="array" aca="1" ref="AP27" ca="1">IF(AND($A27 &gt; 0, I27 &gt; 0,AP$2&lt;MiscFormulas!$A$5+1),
_xlfn.IFNA(
_xlfn.IFNA(
_xlfn.IFNA(
_xlfn.IFNA(
_xlfn.IFNA(
_xlfn.IFNA(
IF(_xlfn.XLOOKUP(AP$2,WatchbillMONTHLY!$A$3:$U$3,OFFSET(WatchbillMONTHLY!$A$3:$U$3,1,2))=IF(_xlfn.XLOOKUP($A27,INDIRECT("_"&amp;_xlfn.XLOOKUP(AP$2,WatchbillMONTHLY!$A$3:$U$3,OFFSET(WatchbillMONTHLY!$A$3:$U$3,1,2))),INDIRECT("_"&amp;_xlfn.XLOOKUP(AP$2,WatchbillMONTHLY!$A$3:$U$3,OFFSET(WatchbillMONTHLY!$A$3:$U$3,1,2))))=$A27,_xlfn.XLOOKUP(AP$2,WatchbillMONTHLY!$A$3:$U$3,OFFSET(WatchbillMONTHLY!$A$3:$U$3,1,2)),FALSE),TRUE,FALSE),
IF(_xlfn.XLOOKUP(AP$2,WatchbillMONTHLY!$A$20:$U$20,OFFSET(WatchbillMONTHLY!$A$20:$U$20,1,2))=IF(_xlfn.XLOOKUP($A27,INDIRECT("_"&amp;_xlfn.XLOOKUP(AP$2,WatchbillMONTHLY!$A$20:$U$20,OFFSET(WatchbillMONTHLY!$A$20:$U$20,1,2))),INDIRECT("_"&amp;_xlfn.XLOOKUP(AP$2,WatchbillMONTHLY!$A$20:$U$20,OFFSET(WatchbillMONTHLY!$A$20:$U$20,1,2))))=$A27,_xlfn.XLOOKUP(AP$2,WatchbillMONTHLY!$A$20:$U$20,OFFSET(WatchbillMONTHLY!$A$20:$U$20,1,2)),FALSE),TRUE,FALSE)),
IF(_xlfn.XLOOKUP(AP$2,WatchbillMONTHLY!$A$37:$U$37,OFFSET(WatchbillMONTHLY!$A$37:$U$37,1,2))=IF(_xlfn.XLOOKUP($A27,INDIRECT("_"&amp;_xlfn.XLOOKUP(AP$2,WatchbillMONTHLY!$A$37:$U$37,OFFSET(WatchbillMONTHLY!$A$37:$U$37,1,2))),INDIRECT("_"&amp;_xlfn.XLOOKUP(AP$2,WatchbillMONTHLY!$A$37:$U$37,OFFSET(WatchbillMONTHLY!$A$37:$U$37,1,2))))=$A27,_xlfn.XLOOKUP(AP$2,WatchbillMONTHLY!$A$37:$U$37,OFFSET(WatchbillMONTHLY!$A$37:$U$37,1,2)),FALSE),TRUE,FALSE)),
IF(_xlfn.XLOOKUP(AP$2,WatchbillMONTHLY!$A$54:$U$54,OFFSET(WatchbillMONTHLY!$A$54:$U$54,1,2))=IF(_xlfn.XLOOKUP($A27,INDIRECT("_"&amp;_xlfn.XLOOKUP(AP$2,WatchbillMONTHLY!$A$54:$U$54,OFFSET(WatchbillMONTHLY!$A$54:$U$54,1,2))),INDIRECT("_"&amp;_xlfn.XLOOKUP(AP$2,WatchbillMONTHLY!$A$54:$U$54,OFFSET(WatchbillMONTHLY!$A$54:$U$54,1,2))))=$A27,_xlfn.XLOOKUP(AP$2,WatchbillMONTHLY!$A$54:$U$54,OFFSET(WatchbillMONTHLY!$A$54:$U$54,1,2)),FALSE),TRUE,FALSE)),
IF(_xlfn.XLOOKUP(AP$2,WatchbillMONTHLY!$A$71:$U$71,OFFSET(WatchbillMONTHLY!$A$71:$U$71,1,2))=IF(_xlfn.XLOOKUP($A27,INDIRECT("_"&amp;_xlfn.XLOOKUP(AP$2,WatchbillMONTHLY!$A$71:$U$71,OFFSET(WatchbillMONTHLY!$A$71:$U$71,1,2))),INDIRECT("_"&amp;_xlfn.XLOOKUP(AP$2,WatchbillMONTHLY!$A$71:$U$71,OFFSET(WatchbillMONTHLY!$A$71:$U$71,1,2))))=$A27,_xlfn.XLOOKUP(AP$2,WatchbillMONTHLY!$A$71:$U$71,OFFSET(WatchbillMONTHLY!$A$71:$U$71,1,2)),FALSE),TRUE,FALSE)),
IF(_xlfn.XLOOKUP(AP$2,WatchbillMONTHLY!$A$88:$U$88,OFFSET(WatchbillMONTHLY!$A$88:$U$88,1,2))=IF(_xlfn.XLOOKUP($A27,INDIRECT("_"&amp;_xlfn.XLOOKUP(AP$2,WatchbillMONTHLY!$A$88:$U$88,OFFSET(WatchbillMONTHLY!$A$88:$U$88,1,2))),INDIRECT("_"&amp;_xlfn.XLOOKUP(AP$2,WatchbillMONTHLY!$A$88:$U$88,OFFSET(WatchbillMONTHLY!$A$88:$U$88,1,2))))=$A27,_xlfn.XLOOKUP(AP$2,WatchbillMONTHLY!$A$88:$U$88,OFFSET(WatchbillMONTHLY!$A$88:$U$88,1,2)),FALSE),TRUE,FALSE)),
FALSE),FALSE)</f>
        <v>0</v>
      </c>
      <c r="AQ27" s="209" t="b" cm="1">
        <f t="array" aca="1" ref="AQ27" ca="1">IF(AND($A27 &gt; 0, J27 &gt; 0,AQ$2&lt;MiscFormulas!$A$5+1),
_xlfn.IFNA(
_xlfn.IFNA(
_xlfn.IFNA(
_xlfn.IFNA(
_xlfn.IFNA(
_xlfn.IFNA(
IF(_xlfn.XLOOKUP(AQ$2,WatchbillMONTHLY!$A$3:$U$3,OFFSET(WatchbillMONTHLY!$A$3:$U$3,1,2))=IF(_xlfn.XLOOKUP($A27,INDIRECT("_"&amp;_xlfn.XLOOKUP(AQ$2,WatchbillMONTHLY!$A$3:$U$3,OFFSET(WatchbillMONTHLY!$A$3:$U$3,1,2))),INDIRECT("_"&amp;_xlfn.XLOOKUP(AQ$2,WatchbillMONTHLY!$A$3:$U$3,OFFSET(WatchbillMONTHLY!$A$3:$U$3,1,2))))=$A27,_xlfn.XLOOKUP(AQ$2,WatchbillMONTHLY!$A$3:$U$3,OFFSET(WatchbillMONTHLY!$A$3:$U$3,1,2)),FALSE),TRUE,FALSE),
IF(_xlfn.XLOOKUP(AQ$2,WatchbillMONTHLY!$A$20:$U$20,OFFSET(WatchbillMONTHLY!$A$20:$U$20,1,2))=IF(_xlfn.XLOOKUP($A27,INDIRECT("_"&amp;_xlfn.XLOOKUP(AQ$2,WatchbillMONTHLY!$A$20:$U$20,OFFSET(WatchbillMONTHLY!$A$20:$U$20,1,2))),INDIRECT("_"&amp;_xlfn.XLOOKUP(AQ$2,WatchbillMONTHLY!$A$20:$U$20,OFFSET(WatchbillMONTHLY!$A$20:$U$20,1,2))))=$A27,_xlfn.XLOOKUP(AQ$2,WatchbillMONTHLY!$A$20:$U$20,OFFSET(WatchbillMONTHLY!$A$20:$U$20,1,2)),FALSE),TRUE,FALSE)),
IF(_xlfn.XLOOKUP(AQ$2,WatchbillMONTHLY!$A$37:$U$37,OFFSET(WatchbillMONTHLY!$A$37:$U$37,1,2))=IF(_xlfn.XLOOKUP($A27,INDIRECT("_"&amp;_xlfn.XLOOKUP(AQ$2,WatchbillMONTHLY!$A$37:$U$37,OFFSET(WatchbillMONTHLY!$A$37:$U$37,1,2))),INDIRECT("_"&amp;_xlfn.XLOOKUP(AQ$2,WatchbillMONTHLY!$A$37:$U$37,OFFSET(WatchbillMONTHLY!$A$37:$U$37,1,2))))=$A27,_xlfn.XLOOKUP(AQ$2,WatchbillMONTHLY!$A$37:$U$37,OFFSET(WatchbillMONTHLY!$A$37:$U$37,1,2)),FALSE),TRUE,FALSE)),
IF(_xlfn.XLOOKUP(AQ$2,WatchbillMONTHLY!$A$54:$U$54,OFFSET(WatchbillMONTHLY!$A$54:$U$54,1,2))=IF(_xlfn.XLOOKUP($A27,INDIRECT("_"&amp;_xlfn.XLOOKUP(AQ$2,WatchbillMONTHLY!$A$54:$U$54,OFFSET(WatchbillMONTHLY!$A$54:$U$54,1,2))),INDIRECT("_"&amp;_xlfn.XLOOKUP(AQ$2,WatchbillMONTHLY!$A$54:$U$54,OFFSET(WatchbillMONTHLY!$A$54:$U$54,1,2))))=$A27,_xlfn.XLOOKUP(AQ$2,WatchbillMONTHLY!$A$54:$U$54,OFFSET(WatchbillMONTHLY!$A$54:$U$54,1,2)),FALSE),TRUE,FALSE)),
IF(_xlfn.XLOOKUP(AQ$2,WatchbillMONTHLY!$A$71:$U$71,OFFSET(WatchbillMONTHLY!$A$71:$U$71,1,2))=IF(_xlfn.XLOOKUP($A27,INDIRECT("_"&amp;_xlfn.XLOOKUP(AQ$2,WatchbillMONTHLY!$A$71:$U$71,OFFSET(WatchbillMONTHLY!$A$71:$U$71,1,2))),INDIRECT("_"&amp;_xlfn.XLOOKUP(AQ$2,WatchbillMONTHLY!$A$71:$U$71,OFFSET(WatchbillMONTHLY!$A$71:$U$71,1,2))))=$A27,_xlfn.XLOOKUP(AQ$2,WatchbillMONTHLY!$A$71:$U$71,OFFSET(WatchbillMONTHLY!$A$71:$U$71,1,2)),FALSE),TRUE,FALSE)),
IF(_xlfn.XLOOKUP(AQ$2,WatchbillMONTHLY!$A$88:$U$88,OFFSET(WatchbillMONTHLY!$A$88:$U$88,1,2))=IF(_xlfn.XLOOKUP($A27,INDIRECT("_"&amp;_xlfn.XLOOKUP(AQ$2,WatchbillMONTHLY!$A$88:$U$88,OFFSET(WatchbillMONTHLY!$A$88:$U$88,1,2))),INDIRECT("_"&amp;_xlfn.XLOOKUP(AQ$2,WatchbillMONTHLY!$A$88:$U$88,OFFSET(WatchbillMONTHLY!$A$88:$U$88,1,2))))=$A27,_xlfn.XLOOKUP(AQ$2,WatchbillMONTHLY!$A$88:$U$88,OFFSET(WatchbillMONTHLY!$A$88:$U$88,1,2)),FALSE),TRUE,FALSE)),
FALSE),FALSE)</f>
        <v>0</v>
      </c>
      <c r="AR27" s="209" t="b" cm="1">
        <f t="array" aca="1" ref="AR27" ca="1">IF(AND($A27 &gt; 0, K27 &gt; 0,AR$2&lt;MiscFormulas!$A$5+1),
_xlfn.IFNA(
_xlfn.IFNA(
_xlfn.IFNA(
_xlfn.IFNA(
_xlfn.IFNA(
_xlfn.IFNA(
IF(_xlfn.XLOOKUP(AR$2,WatchbillMONTHLY!$A$3:$U$3,OFFSET(WatchbillMONTHLY!$A$3:$U$3,1,2))=IF(_xlfn.XLOOKUP($A27,INDIRECT("_"&amp;_xlfn.XLOOKUP(AR$2,WatchbillMONTHLY!$A$3:$U$3,OFFSET(WatchbillMONTHLY!$A$3:$U$3,1,2))),INDIRECT("_"&amp;_xlfn.XLOOKUP(AR$2,WatchbillMONTHLY!$A$3:$U$3,OFFSET(WatchbillMONTHLY!$A$3:$U$3,1,2))))=$A27,_xlfn.XLOOKUP(AR$2,WatchbillMONTHLY!$A$3:$U$3,OFFSET(WatchbillMONTHLY!$A$3:$U$3,1,2)),FALSE),TRUE,FALSE),
IF(_xlfn.XLOOKUP(AR$2,WatchbillMONTHLY!$A$20:$U$20,OFFSET(WatchbillMONTHLY!$A$20:$U$20,1,2))=IF(_xlfn.XLOOKUP($A27,INDIRECT("_"&amp;_xlfn.XLOOKUP(AR$2,WatchbillMONTHLY!$A$20:$U$20,OFFSET(WatchbillMONTHLY!$A$20:$U$20,1,2))),INDIRECT("_"&amp;_xlfn.XLOOKUP(AR$2,WatchbillMONTHLY!$A$20:$U$20,OFFSET(WatchbillMONTHLY!$A$20:$U$20,1,2))))=$A27,_xlfn.XLOOKUP(AR$2,WatchbillMONTHLY!$A$20:$U$20,OFFSET(WatchbillMONTHLY!$A$20:$U$20,1,2)),FALSE),TRUE,FALSE)),
IF(_xlfn.XLOOKUP(AR$2,WatchbillMONTHLY!$A$37:$U$37,OFFSET(WatchbillMONTHLY!$A$37:$U$37,1,2))=IF(_xlfn.XLOOKUP($A27,INDIRECT("_"&amp;_xlfn.XLOOKUP(AR$2,WatchbillMONTHLY!$A$37:$U$37,OFFSET(WatchbillMONTHLY!$A$37:$U$37,1,2))),INDIRECT("_"&amp;_xlfn.XLOOKUP(AR$2,WatchbillMONTHLY!$A$37:$U$37,OFFSET(WatchbillMONTHLY!$A$37:$U$37,1,2))))=$A27,_xlfn.XLOOKUP(AR$2,WatchbillMONTHLY!$A$37:$U$37,OFFSET(WatchbillMONTHLY!$A$37:$U$37,1,2)),FALSE),TRUE,FALSE)),
IF(_xlfn.XLOOKUP(AR$2,WatchbillMONTHLY!$A$54:$U$54,OFFSET(WatchbillMONTHLY!$A$54:$U$54,1,2))=IF(_xlfn.XLOOKUP($A27,INDIRECT("_"&amp;_xlfn.XLOOKUP(AR$2,WatchbillMONTHLY!$A$54:$U$54,OFFSET(WatchbillMONTHLY!$A$54:$U$54,1,2))),INDIRECT("_"&amp;_xlfn.XLOOKUP(AR$2,WatchbillMONTHLY!$A$54:$U$54,OFFSET(WatchbillMONTHLY!$A$54:$U$54,1,2))))=$A27,_xlfn.XLOOKUP(AR$2,WatchbillMONTHLY!$A$54:$U$54,OFFSET(WatchbillMONTHLY!$A$54:$U$54,1,2)),FALSE),TRUE,FALSE)),
IF(_xlfn.XLOOKUP(AR$2,WatchbillMONTHLY!$A$71:$U$71,OFFSET(WatchbillMONTHLY!$A$71:$U$71,1,2))=IF(_xlfn.XLOOKUP($A27,INDIRECT("_"&amp;_xlfn.XLOOKUP(AR$2,WatchbillMONTHLY!$A$71:$U$71,OFFSET(WatchbillMONTHLY!$A$71:$U$71,1,2))),INDIRECT("_"&amp;_xlfn.XLOOKUP(AR$2,WatchbillMONTHLY!$A$71:$U$71,OFFSET(WatchbillMONTHLY!$A$71:$U$71,1,2))))=$A27,_xlfn.XLOOKUP(AR$2,WatchbillMONTHLY!$A$71:$U$71,OFFSET(WatchbillMONTHLY!$A$71:$U$71,1,2)),FALSE),TRUE,FALSE)),
IF(_xlfn.XLOOKUP(AR$2,WatchbillMONTHLY!$A$88:$U$88,OFFSET(WatchbillMONTHLY!$A$88:$U$88,1,2))=IF(_xlfn.XLOOKUP($A27,INDIRECT("_"&amp;_xlfn.XLOOKUP(AR$2,WatchbillMONTHLY!$A$88:$U$88,OFFSET(WatchbillMONTHLY!$A$88:$U$88,1,2))),INDIRECT("_"&amp;_xlfn.XLOOKUP(AR$2,WatchbillMONTHLY!$A$88:$U$88,OFFSET(WatchbillMONTHLY!$A$88:$U$88,1,2))))=$A27,_xlfn.XLOOKUP(AR$2,WatchbillMONTHLY!$A$88:$U$88,OFFSET(WatchbillMONTHLY!$A$88:$U$88,1,2)),FALSE),TRUE,FALSE)),
FALSE),FALSE)</f>
        <v>0</v>
      </c>
      <c r="AS27" s="209" t="b" cm="1">
        <f t="array" aca="1" ref="AS27" ca="1">IF(AND($A27 &gt; 0, L27 &gt; 0,AS$2&lt;MiscFormulas!$A$5+1),
_xlfn.IFNA(
_xlfn.IFNA(
_xlfn.IFNA(
_xlfn.IFNA(
_xlfn.IFNA(
_xlfn.IFNA(
IF(_xlfn.XLOOKUP(AS$2,WatchbillMONTHLY!$A$3:$U$3,OFFSET(WatchbillMONTHLY!$A$3:$U$3,1,2))=IF(_xlfn.XLOOKUP($A27,INDIRECT("_"&amp;_xlfn.XLOOKUP(AS$2,WatchbillMONTHLY!$A$3:$U$3,OFFSET(WatchbillMONTHLY!$A$3:$U$3,1,2))),INDIRECT("_"&amp;_xlfn.XLOOKUP(AS$2,WatchbillMONTHLY!$A$3:$U$3,OFFSET(WatchbillMONTHLY!$A$3:$U$3,1,2))))=$A27,_xlfn.XLOOKUP(AS$2,WatchbillMONTHLY!$A$3:$U$3,OFFSET(WatchbillMONTHLY!$A$3:$U$3,1,2)),FALSE),TRUE,FALSE),
IF(_xlfn.XLOOKUP(AS$2,WatchbillMONTHLY!$A$20:$U$20,OFFSET(WatchbillMONTHLY!$A$20:$U$20,1,2))=IF(_xlfn.XLOOKUP($A27,INDIRECT("_"&amp;_xlfn.XLOOKUP(AS$2,WatchbillMONTHLY!$A$20:$U$20,OFFSET(WatchbillMONTHLY!$A$20:$U$20,1,2))),INDIRECT("_"&amp;_xlfn.XLOOKUP(AS$2,WatchbillMONTHLY!$A$20:$U$20,OFFSET(WatchbillMONTHLY!$A$20:$U$20,1,2))))=$A27,_xlfn.XLOOKUP(AS$2,WatchbillMONTHLY!$A$20:$U$20,OFFSET(WatchbillMONTHLY!$A$20:$U$20,1,2)),FALSE),TRUE,FALSE)),
IF(_xlfn.XLOOKUP(AS$2,WatchbillMONTHLY!$A$37:$U$37,OFFSET(WatchbillMONTHLY!$A$37:$U$37,1,2))=IF(_xlfn.XLOOKUP($A27,INDIRECT("_"&amp;_xlfn.XLOOKUP(AS$2,WatchbillMONTHLY!$A$37:$U$37,OFFSET(WatchbillMONTHLY!$A$37:$U$37,1,2))),INDIRECT("_"&amp;_xlfn.XLOOKUP(AS$2,WatchbillMONTHLY!$A$37:$U$37,OFFSET(WatchbillMONTHLY!$A$37:$U$37,1,2))))=$A27,_xlfn.XLOOKUP(AS$2,WatchbillMONTHLY!$A$37:$U$37,OFFSET(WatchbillMONTHLY!$A$37:$U$37,1,2)),FALSE),TRUE,FALSE)),
IF(_xlfn.XLOOKUP(AS$2,WatchbillMONTHLY!$A$54:$U$54,OFFSET(WatchbillMONTHLY!$A$54:$U$54,1,2))=IF(_xlfn.XLOOKUP($A27,INDIRECT("_"&amp;_xlfn.XLOOKUP(AS$2,WatchbillMONTHLY!$A$54:$U$54,OFFSET(WatchbillMONTHLY!$A$54:$U$54,1,2))),INDIRECT("_"&amp;_xlfn.XLOOKUP(AS$2,WatchbillMONTHLY!$A$54:$U$54,OFFSET(WatchbillMONTHLY!$A$54:$U$54,1,2))))=$A27,_xlfn.XLOOKUP(AS$2,WatchbillMONTHLY!$A$54:$U$54,OFFSET(WatchbillMONTHLY!$A$54:$U$54,1,2)),FALSE),TRUE,FALSE)),
IF(_xlfn.XLOOKUP(AS$2,WatchbillMONTHLY!$A$71:$U$71,OFFSET(WatchbillMONTHLY!$A$71:$U$71,1,2))=IF(_xlfn.XLOOKUP($A27,INDIRECT("_"&amp;_xlfn.XLOOKUP(AS$2,WatchbillMONTHLY!$A$71:$U$71,OFFSET(WatchbillMONTHLY!$A$71:$U$71,1,2))),INDIRECT("_"&amp;_xlfn.XLOOKUP(AS$2,WatchbillMONTHLY!$A$71:$U$71,OFFSET(WatchbillMONTHLY!$A$71:$U$71,1,2))))=$A27,_xlfn.XLOOKUP(AS$2,WatchbillMONTHLY!$A$71:$U$71,OFFSET(WatchbillMONTHLY!$A$71:$U$71,1,2)),FALSE),TRUE,FALSE)),
IF(_xlfn.XLOOKUP(AS$2,WatchbillMONTHLY!$A$88:$U$88,OFFSET(WatchbillMONTHLY!$A$88:$U$88,1,2))=IF(_xlfn.XLOOKUP($A27,INDIRECT("_"&amp;_xlfn.XLOOKUP(AS$2,WatchbillMONTHLY!$A$88:$U$88,OFFSET(WatchbillMONTHLY!$A$88:$U$88,1,2))),INDIRECT("_"&amp;_xlfn.XLOOKUP(AS$2,WatchbillMONTHLY!$A$88:$U$88,OFFSET(WatchbillMONTHLY!$A$88:$U$88,1,2))))=$A27,_xlfn.XLOOKUP(AS$2,WatchbillMONTHLY!$A$88:$U$88,OFFSET(WatchbillMONTHLY!$A$88:$U$88,1,2)),FALSE),TRUE,FALSE)),
FALSE),FALSE)</f>
        <v>0</v>
      </c>
      <c r="AT27" s="209" t="b" cm="1">
        <f t="array" aca="1" ref="AT27" ca="1">IF(AND($A27 &gt; 0, M27 &gt; 0,AT$2&lt;MiscFormulas!$A$5+1),
_xlfn.IFNA(
_xlfn.IFNA(
_xlfn.IFNA(
_xlfn.IFNA(
_xlfn.IFNA(
_xlfn.IFNA(
IF(_xlfn.XLOOKUP(AT$2,WatchbillMONTHLY!$A$3:$U$3,OFFSET(WatchbillMONTHLY!$A$3:$U$3,1,2))=IF(_xlfn.XLOOKUP($A27,INDIRECT("_"&amp;_xlfn.XLOOKUP(AT$2,WatchbillMONTHLY!$A$3:$U$3,OFFSET(WatchbillMONTHLY!$A$3:$U$3,1,2))),INDIRECT("_"&amp;_xlfn.XLOOKUP(AT$2,WatchbillMONTHLY!$A$3:$U$3,OFFSET(WatchbillMONTHLY!$A$3:$U$3,1,2))))=$A27,_xlfn.XLOOKUP(AT$2,WatchbillMONTHLY!$A$3:$U$3,OFFSET(WatchbillMONTHLY!$A$3:$U$3,1,2)),FALSE),TRUE,FALSE),
IF(_xlfn.XLOOKUP(AT$2,WatchbillMONTHLY!$A$20:$U$20,OFFSET(WatchbillMONTHLY!$A$20:$U$20,1,2))=IF(_xlfn.XLOOKUP($A27,INDIRECT("_"&amp;_xlfn.XLOOKUP(AT$2,WatchbillMONTHLY!$A$20:$U$20,OFFSET(WatchbillMONTHLY!$A$20:$U$20,1,2))),INDIRECT("_"&amp;_xlfn.XLOOKUP(AT$2,WatchbillMONTHLY!$A$20:$U$20,OFFSET(WatchbillMONTHLY!$A$20:$U$20,1,2))))=$A27,_xlfn.XLOOKUP(AT$2,WatchbillMONTHLY!$A$20:$U$20,OFFSET(WatchbillMONTHLY!$A$20:$U$20,1,2)),FALSE),TRUE,FALSE)),
IF(_xlfn.XLOOKUP(AT$2,WatchbillMONTHLY!$A$37:$U$37,OFFSET(WatchbillMONTHLY!$A$37:$U$37,1,2))=IF(_xlfn.XLOOKUP($A27,INDIRECT("_"&amp;_xlfn.XLOOKUP(AT$2,WatchbillMONTHLY!$A$37:$U$37,OFFSET(WatchbillMONTHLY!$A$37:$U$37,1,2))),INDIRECT("_"&amp;_xlfn.XLOOKUP(AT$2,WatchbillMONTHLY!$A$37:$U$37,OFFSET(WatchbillMONTHLY!$A$37:$U$37,1,2))))=$A27,_xlfn.XLOOKUP(AT$2,WatchbillMONTHLY!$A$37:$U$37,OFFSET(WatchbillMONTHLY!$A$37:$U$37,1,2)),FALSE),TRUE,FALSE)),
IF(_xlfn.XLOOKUP(AT$2,WatchbillMONTHLY!$A$54:$U$54,OFFSET(WatchbillMONTHLY!$A$54:$U$54,1,2))=IF(_xlfn.XLOOKUP($A27,INDIRECT("_"&amp;_xlfn.XLOOKUP(AT$2,WatchbillMONTHLY!$A$54:$U$54,OFFSET(WatchbillMONTHLY!$A$54:$U$54,1,2))),INDIRECT("_"&amp;_xlfn.XLOOKUP(AT$2,WatchbillMONTHLY!$A$54:$U$54,OFFSET(WatchbillMONTHLY!$A$54:$U$54,1,2))))=$A27,_xlfn.XLOOKUP(AT$2,WatchbillMONTHLY!$A$54:$U$54,OFFSET(WatchbillMONTHLY!$A$54:$U$54,1,2)),FALSE),TRUE,FALSE)),
IF(_xlfn.XLOOKUP(AT$2,WatchbillMONTHLY!$A$71:$U$71,OFFSET(WatchbillMONTHLY!$A$71:$U$71,1,2))=IF(_xlfn.XLOOKUP($A27,INDIRECT("_"&amp;_xlfn.XLOOKUP(AT$2,WatchbillMONTHLY!$A$71:$U$71,OFFSET(WatchbillMONTHLY!$A$71:$U$71,1,2))),INDIRECT("_"&amp;_xlfn.XLOOKUP(AT$2,WatchbillMONTHLY!$A$71:$U$71,OFFSET(WatchbillMONTHLY!$A$71:$U$71,1,2))))=$A27,_xlfn.XLOOKUP(AT$2,WatchbillMONTHLY!$A$71:$U$71,OFFSET(WatchbillMONTHLY!$A$71:$U$71,1,2)),FALSE),TRUE,FALSE)),
IF(_xlfn.XLOOKUP(AT$2,WatchbillMONTHLY!$A$88:$U$88,OFFSET(WatchbillMONTHLY!$A$88:$U$88,1,2))=IF(_xlfn.XLOOKUP($A27,INDIRECT("_"&amp;_xlfn.XLOOKUP(AT$2,WatchbillMONTHLY!$A$88:$U$88,OFFSET(WatchbillMONTHLY!$A$88:$U$88,1,2))),INDIRECT("_"&amp;_xlfn.XLOOKUP(AT$2,WatchbillMONTHLY!$A$88:$U$88,OFFSET(WatchbillMONTHLY!$A$88:$U$88,1,2))))=$A27,_xlfn.XLOOKUP(AT$2,WatchbillMONTHLY!$A$88:$U$88,OFFSET(WatchbillMONTHLY!$A$88:$U$88,1,2)),FALSE),TRUE,FALSE)),
FALSE),FALSE)</f>
        <v>0</v>
      </c>
      <c r="AU27" s="209" t="b" cm="1">
        <f t="array" aca="1" ref="AU27" ca="1">IF(AND($A27 &gt; 0, N27 &gt; 0,AU$2&lt;MiscFormulas!$A$5+1),
_xlfn.IFNA(
_xlfn.IFNA(
_xlfn.IFNA(
_xlfn.IFNA(
_xlfn.IFNA(
_xlfn.IFNA(
IF(_xlfn.XLOOKUP(AU$2,WatchbillMONTHLY!$A$3:$U$3,OFFSET(WatchbillMONTHLY!$A$3:$U$3,1,2))=IF(_xlfn.XLOOKUP($A27,INDIRECT("_"&amp;_xlfn.XLOOKUP(AU$2,WatchbillMONTHLY!$A$3:$U$3,OFFSET(WatchbillMONTHLY!$A$3:$U$3,1,2))),INDIRECT("_"&amp;_xlfn.XLOOKUP(AU$2,WatchbillMONTHLY!$A$3:$U$3,OFFSET(WatchbillMONTHLY!$A$3:$U$3,1,2))))=$A27,_xlfn.XLOOKUP(AU$2,WatchbillMONTHLY!$A$3:$U$3,OFFSET(WatchbillMONTHLY!$A$3:$U$3,1,2)),FALSE),TRUE,FALSE),
IF(_xlfn.XLOOKUP(AU$2,WatchbillMONTHLY!$A$20:$U$20,OFFSET(WatchbillMONTHLY!$A$20:$U$20,1,2))=IF(_xlfn.XLOOKUP($A27,INDIRECT("_"&amp;_xlfn.XLOOKUP(AU$2,WatchbillMONTHLY!$A$20:$U$20,OFFSET(WatchbillMONTHLY!$A$20:$U$20,1,2))),INDIRECT("_"&amp;_xlfn.XLOOKUP(AU$2,WatchbillMONTHLY!$A$20:$U$20,OFFSET(WatchbillMONTHLY!$A$20:$U$20,1,2))))=$A27,_xlfn.XLOOKUP(AU$2,WatchbillMONTHLY!$A$20:$U$20,OFFSET(WatchbillMONTHLY!$A$20:$U$20,1,2)),FALSE),TRUE,FALSE)),
IF(_xlfn.XLOOKUP(AU$2,WatchbillMONTHLY!$A$37:$U$37,OFFSET(WatchbillMONTHLY!$A$37:$U$37,1,2))=IF(_xlfn.XLOOKUP($A27,INDIRECT("_"&amp;_xlfn.XLOOKUP(AU$2,WatchbillMONTHLY!$A$37:$U$37,OFFSET(WatchbillMONTHLY!$A$37:$U$37,1,2))),INDIRECT("_"&amp;_xlfn.XLOOKUP(AU$2,WatchbillMONTHLY!$A$37:$U$37,OFFSET(WatchbillMONTHLY!$A$37:$U$37,1,2))))=$A27,_xlfn.XLOOKUP(AU$2,WatchbillMONTHLY!$A$37:$U$37,OFFSET(WatchbillMONTHLY!$A$37:$U$37,1,2)),FALSE),TRUE,FALSE)),
IF(_xlfn.XLOOKUP(AU$2,WatchbillMONTHLY!$A$54:$U$54,OFFSET(WatchbillMONTHLY!$A$54:$U$54,1,2))=IF(_xlfn.XLOOKUP($A27,INDIRECT("_"&amp;_xlfn.XLOOKUP(AU$2,WatchbillMONTHLY!$A$54:$U$54,OFFSET(WatchbillMONTHLY!$A$54:$U$54,1,2))),INDIRECT("_"&amp;_xlfn.XLOOKUP(AU$2,WatchbillMONTHLY!$A$54:$U$54,OFFSET(WatchbillMONTHLY!$A$54:$U$54,1,2))))=$A27,_xlfn.XLOOKUP(AU$2,WatchbillMONTHLY!$A$54:$U$54,OFFSET(WatchbillMONTHLY!$A$54:$U$54,1,2)),FALSE),TRUE,FALSE)),
IF(_xlfn.XLOOKUP(AU$2,WatchbillMONTHLY!$A$71:$U$71,OFFSET(WatchbillMONTHLY!$A$71:$U$71,1,2))=IF(_xlfn.XLOOKUP($A27,INDIRECT("_"&amp;_xlfn.XLOOKUP(AU$2,WatchbillMONTHLY!$A$71:$U$71,OFFSET(WatchbillMONTHLY!$A$71:$U$71,1,2))),INDIRECT("_"&amp;_xlfn.XLOOKUP(AU$2,WatchbillMONTHLY!$A$71:$U$71,OFFSET(WatchbillMONTHLY!$A$71:$U$71,1,2))))=$A27,_xlfn.XLOOKUP(AU$2,WatchbillMONTHLY!$A$71:$U$71,OFFSET(WatchbillMONTHLY!$A$71:$U$71,1,2)),FALSE),TRUE,FALSE)),
IF(_xlfn.XLOOKUP(AU$2,WatchbillMONTHLY!$A$88:$U$88,OFFSET(WatchbillMONTHLY!$A$88:$U$88,1,2))=IF(_xlfn.XLOOKUP($A27,INDIRECT("_"&amp;_xlfn.XLOOKUP(AU$2,WatchbillMONTHLY!$A$88:$U$88,OFFSET(WatchbillMONTHLY!$A$88:$U$88,1,2))),INDIRECT("_"&amp;_xlfn.XLOOKUP(AU$2,WatchbillMONTHLY!$A$88:$U$88,OFFSET(WatchbillMONTHLY!$A$88:$U$88,1,2))))=$A27,_xlfn.XLOOKUP(AU$2,WatchbillMONTHLY!$A$88:$U$88,OFFSET(WatchbillMONTHLY!$A$88:$U$88,1,2)),FALSE),TRUE,FALSE)),
FALSE),FALSE)</f>
        <v>0</v>
      </c>
      <c r="AV27" s="209" t="b" cm="1">
        <f t="array" aca="1" ref="AV27" ca="1">IF(AND($A27 &gt; 0, O27 &gt; 0,AV$2&lt;MiscFormulas!$A$5+1),
_xlfn.IFNA(
_xlfn.IFNA(
_xlfn.IFNA(
_xlfn.IFNA(
_xlfn.IFNA(
_xlfn.IFNA(
IF(_xlfn.XLOOKUP(AV$2,WatchbillMONTHLY!$A$3:$U$3,OFFSET(WatchbillMONTHLY!$A$3:$U$3,1,2))=IF(_xlfn.XLOOKUP($A27,INDIRECT("_"&amp;_xlfn.XLOOKUP(AV$2,WatchbillMONTHLY!$A$3:$U$3,OFFSET(WatchbillMONTHLY!$A$3:$U$3,1,2))),INDIRECT("_"&amp;_xlfn.XLOOKUP(AV$2,WatchbillMONTHLY!$A$3:$U$3,OFFSET(WatchbillMONTHLY!$A$3:$U$3,1,2))))=$A27,_xlfn.XLOOKUP(AV$2,WatchbillMONTHLY!$A$3:$U$3,OFFSET(WatchbillMONTHLY!$A$3:$U$3,1,2)),FALSE),TRUE,FALSE),
IF(_xlfn.XLOOKUP(AV$2,WatchbillMONTHLY!$A$20:$U$20,OFFSET(WatchbillMONTHLY!$A$20:$U$20,1,2))=IF(_xlfn.XLOOKUP($A27,INDIRECT("_"&amp;_xlfn.XLOOKUP(AV$2,WatchbillMONTHLY!$A$20:$U$20,OFFSET(WatchbillMONTHLY!$A$20:$U$20,1,2))),INDIRECT("_"&amp;_xlfn.XLOOKUP(AV$2,WatchbillMONTHLY!$A$20:$U$20,OFFSET(WatchbillMONTHLY!$A$20:$U$20,1,2))))=$A27,_xlfn.XLOOKUP(AV$2,WatchbillMONTHLY!$A$20:$U$20,OFFSET(WatchbillMONTHLY!$A$20:$U$20,1,2)),FALSE),TRUE,FALSE)),
IF(_xlfn.XLOOKUP(AV$2,WatchbillMONTHLY!$A$37:$U$37,OFFSET(WatchbillMONTHLY!$A$37:$U$37,1,2))=IF(_xlfn.XLOOKUP($A27,INDIRECT("_"&amp;_xlfn.XLOOKUP(AV$2,WatchbillMONTHLY!$A$37:$U$37,OFFSET(WatchbillMONTHLY!$A$37:$U$37,1,2))),INDIRECT("_"&amp;_xlfn.XLOOKUP(AV$2,WatchbillMONTHLY!$A$37:$U$37,OFFSET(WatchbillMONTHLY!$A$37:$U$37,1,2))))=$A27,_xlfn.XLOOKUP(AV$2,WatchbillMONTHLY!$A$37:$U$37,OFFSET(WatchbillMONTHLY!$A$37:$U$37,1,2)),FALSE),TRUE,FALSE)),
IF(_xlfn.XLOOKUP(AV$2,WatchbillMONTHLY!$A$54:$U$54,OFFSET(WatchbillMONTHLY!$A$54:$U$54,1,2))=IF(_xlfn.XLOOKUP($A27,INDIRECT("_"&amp;_xlfn.XLOOKUP(AV$2,WatchbillMONTHLY!$A$54:$U$54,OFFSET(WatchbillMONTHLY!$A$54:$U$54,1,2))),INDIRECT("_"&amp;_xlfn.XLOOKUP(AV$2,WatchbillMONTHLY!$A$54:$U$54,OFFSET(WatchbillMONTHLY!$A$54:$U$54,1,2))))=$A27,_xlfn.XLOOKUP(AV$2,WatchbillMONTHLY!$A$54:$U$54,OFFSET(WatchbillMONTHLY!$A$54:$U$54,1,2)),FALSE),TRUE,FALSE)),
IF(_xlfn.XLOOKUP(AV$2,WatchbillMONTHLY!$A$71:$U$71,OFFSET(WatchbillMONTHLY!$A$71:$U$71,1,2))=IF(_xlfn.XLOOKUP($A27,INDIRECT("_"&amp;_xlfn.XLOOKUP(AV$2,WatchbillMONTHLY!$A$71:$U$71,OFFSET(WatchbillMONTHLY!$A$71:$U$71,1,2))),INDIRECT("_"&amp;_xlfn.XLOOKUP(AV$2,WatchbillMONTHLY!$A$71:$U$71,OFFSET(WatchbillMONTHLY!$A$71:$U$71,1,2))))=$A27,_xlfn.XLOOKUP(AV$2,WatchbillMONTHLY!$A$71:$U$71,OFFSET(WatchbillMONTHLY!$A$71:$U$71,1,2)),FALSE),TRUE,FALSE)),
IF(_xlfn.XLOOKUP(AV$2,WatchbillMONTHLY!$A$88:$U$88,OFFSET(WatchbillMONTHLY!$A$88:$U$88,1,2))=IF(_xlfn.XLOOKUP($A27,INDIRECT("_"&amp;_xlfn.XLOOKUP(AV$2,WatchbillMONTHLY!$A$88:$U$88,OFFSET(WatchbillMONTHLY!$A$88:$U$88,1,2))),INDIRECT("_"&amp;_xlfn.XLOOKUP(AV$2,WatchbillMONTHLY!$A$88:$U$88,OFFSET(WatchbillMONTHLY!$A$88:$U$88,1,2))))=$A27,_xlfn.XLOOKUP(AV$2,WatchbillMONTHLY!$A$88:$U$88,OFFSET(WatchbillMONTHLY!$A$88:$U$88,1,2)),FALSE),TRUE,FALSE)),
FALSE),FALSE)</f>
        <v>0</v>
      </c>
      <c r="AW27" s="209" t="b" cm="1">
        <f t="array" aca="1" ref="AW27" ca="1">IF(AND($A27 &gt; 0, P27 &gt; 0,AW$2&lt;MiscFormulas!$A$5+1),
_xlfn.IFNA(
_xlfn.IFNA(
_xlfn.IFNA(
_xlfn.IFNA(
_xlfn.IFNA(
_xlfn.IFNA(
IF(_xlfn.XLOOKUP(AW$2,WatchbillMONTHLY!$A$3:$U$3,OFFSET(WatchbillMONTHLY!$A$3:$U$3,1,2))=IF(_xlfn.XLOOKUP($A27,INDIRECT("_"&amp;_xlfn.XLOOKUP(AW$2,WatchbillMONTHLY!$A$3:$U$3,OFFSET(WatchbillMONTHLY!$A$3:$U$3,1,2))),INDIRECT("_"&amp;_xlfn.XLOOKUP(AW$2,WatchbillMONTHLY!$A$3:$U$3,OFFSET(WatchbillMONTHLY!$A$3:$U$3,1,2))))=$A27,_xlfn.XLOOKUP(AW$2,WatchbillMONTHLY!$A$3:$U$3,OFFSET(WatchbillMONTHLY!$A$3:$U$3,1,2)),FALSE),TRUE,FALSE),
IF(_xlfn.XLOOKUP(AW$2,WatchbillMONTHLY!$A$20:$U$20,OFFSET(WatchbillMONTHLY!$A$20:$U$20,1,2))=IF(_xlfn.XLOOKUP($A27,INDIRECT("_"&amp;_xlfn.XLOOKUP(AW$2,WatchbillMONTHLY!$A$20:$U$20,OFFSET(WatchbillMONTHLY!$A$20:$U$20,1,2))),INDIRECT("_"&amp;_xlfn.XLOOKUP(AW$2,WatchbillMONTHLY!$A$20:$U$20,OFFSET(WatchbillMONTHLY!$A$20:$U$20,1,2))))=$A27,_xlfn.XLOOKUP(AW$2,WatchbillMONTHLY!$A$20:$U$20,OFFSET(WatchbillMONTHLY!$A$20:$U$20,1,2)),FALSE),TRUE,FALSE)),
IF(_xlfn.XLOOKUP(AW$2,WatchbillMONTHLY!$A$37:$U$37,OFFSET(WatchbillMONTHLY!$A$37:$U$37,1,2))=IF(_xlfn.XLOOKUP($A27,INDIRECT("_"&amp;_xlfn.XLOOKUP(AW$2,WatchbillMONTHLY!$A$37:$U$37,OFFSET(WatchbillMONTHLY!$A$37:$U$37,1,2))),INDIRECT("_"&amp;_xlfn.XLOOKUP(AW$2,WatchbillMONTHLY!$A$37:$U$37,OFFSET(WatchbillMONTHLY!$A$37:$U$37,1,2))))=$A27,_xlfn.XLOOKUP(AW$2,WatchbillMONTHLY!$A$37:$U$37,OFFSET(WatchbillMONTHLY!$A$37:$U$37,1,2)),FALSE),TRUE,FALSE)),
IF(_xlfn.XLOOKUP(AW$2,WatchbillMONTHLY!$A$54:$U$54,OFFSET(WatchbillMONTHLY!$A$54:$U$54,1,2))=IF(_xlfn.XLOOKUP($A27,INDIRECT("_"&amp;_xlfn.XLOOKUP(AW$2,WatchbillMONTHLY!$A$54:$U$54,OFFSET(WatchbillMONTHLY!$A$54:$U$54,1,2))),INDIRECT("_"&amp;_xlfn.XLOOKUP(AW$2,WatchbillMONTHLY!$A$54:$U$54,OFFSET(WatchbillMONTHLY!$A$54:$U$54,1,2))))=$A27,_xlfn.XLOOKUP(AW$2,WatchbillMONTHLY!$A$54:$U$54,OFFSET(WatchbillMONTHLY!$A$54:$U$54,1,2)),FALSE),TRUE,FALSE)),
IF(_xlfn.XLOOKUP(AW$2,WatchbillMONTHLY!$A$71:$U$71,OFFSET(WatchbillMONTHLY!$A$71:$U$71,1,2))=IF(_xlfn.XLOOKUP($A27,INDIRECT("_"&amp;_xlfn.XLOOKUP(AW$2,WatchbillMONTHLY!$A$71:$U$71,OFFSET(WatchbillMONTHLY!$A$71:$U$71,1,2))),INDIRECT("_"&amp;_xlfn.XLOOKUP(AW$2,WatchbillMONTHLY!$A$71:$U$71,OFFSET(WatchbillMONTHLY!$A$71:$U$71,1,2))))=$A27,_xlfn.XLOOKUP(AW$2,WatchbillMONTHLY!$A$71:$U$71,OFFSET(WatchbillMONTHLY!$A$71:$U$71,1,2)),FALSE),TRUE,FALSE)),
IF(_xlfn.XLOOKUP(AW$2,WatchbillMONTHLY!$A$88:$U$88,OFFSET(WatchbillMONTHLY!$A$88:$U$88,1,2))=IF(_xlfn.XLOOKUP($A27,INDIRECT("_"&amp;_xlfn.XLOOKUP(AW$2,WatchbillMONTHLY!$A$88:$U$88,OFFSET(WatchbillMONTHLY!$A$88:$U$88,1,2))),INDIRECT("_"&amp;_xlfn.XLOOKUP(AW$2,WatchbillMONTHLY!$A$88:$U$88,OFFSET(WatchbillMONTHLY!$A$88:$U$88,1,2))))=$A27,_xlfn.XLOOKUP(AW$2,WatchbillMONTHLY!$A$88:$U$88,OFFSET(WatchbillMONTHLY!$A$88:$U$88,1,2)),FALSE),TRUE,FALSE)),
FALSE),FALSE)</f>
        <v>0</v>
      </c>
      <c r="AX27" s="209" t="b" cm="1">
        <f t="array" aca="1" ref="AX27" ca="1">IF(AND($A27 &gt; 0, Q27 &gt; 0,AX$2&lt;MiscFormulas!$A$5+1),
_xlfn.IFNA(
_xlfn.IFNA(
_xlfn.IFNA(
_xlfn.IFNA(
_xlfn.IFNA(
_xlfn.IFNA(
IF(_xlfn.XLOOKUP(AX$2,WatchbillMONTHLY!$A$3:$U$3,OFFSET(WatchbillMONTHLY!$A$3:$U$3,1,2))=IF(_xlfn.XLOOKUP($A27,INDIRECT("_"&amp;_xlfn.XLOOKUP(AX$2,WatchbillMONTHLY!$A$3:$U$3,OFFSET(WatchbillMONTHLY!$A$3:$U$3,1,2))),INDIRECT("_"&amp;_xlfn.XLOOKUP(AX$2,WatchbillMONTHLY!$A$3:$U$3,OFFSET(WatchbillMONTHLY!$A$3:$U$3,1,2))))=$A27,_xlfn.XLOOKUP(AX$2,WatchbillMONTHLY!$A$3:$U$3,OFFSET(WatchbillMONTHLY!$A$3:$U$3,1,2)),FALSE),TRUE,FALSE),
IF(_xlfn.XLOOKUP(AX$2,WatchbillMONTHLY!$A$20:$U$20,OFFSET(WatchbillMONTHLY!$A$20:$U$20,1,2))=IF(_xlfn.XLOOKUP($A27,INDIRECT("_"&amp;_xlfn.XLOOKUP(AX$2,WatchbillMONTHLY!$A$20:$U$20,OFFSET(WatchbillMONTHLY!$A$20:$U$20,1,2))),INDIRECT("_"&amp;_xlfn.XLOOKUP(AX$2,WatchbillMONTHLY!$A$20:$U$20,OFFSET(WatchbillMONTHLY!$A$20:$U$20,1,2))))=$A27,_xlfn.XLOOKUP(AX$2,WatchbillMONTHLY!$A$20:$U$20,OFFSET(WatchbillMONTHLY!$A$20:$U$20,1,2)),FALSE),TRUE,FALSE)),
IF(_xlfn.XLOOKUP(AX$2,WatchbillMONTHLY!$A$37:$U$37,OFFSET(WatchbillMONTHLY!$A$37:$U$37,1,2))=IF(_xlfn.XLOOKUP($A27,INDIRECT("_"&amp;_xlfn.XLOOKUP(AX$2,WatchbillMONTHLY!$A$37:$U$37,OFFSET(WatchbillMONTHLY!$A$37:$U$37,1,2))),INDIRECT("_"&amp;_xlfn.XLOOKUP(AX$2,WatchbillMONTHLY!$A$37:$U$37,OFFSET(WatchbillMONTHLY!$A$37:$U$37,1,2))))=$A27,_xlfn.XLOOKUP(AX$2,WatchbillMONTHLY!$A$37:$U$37,OFFSET(WatchbillMONTHLY!$A$37:$U$37,1,2)),FALSE),TRUE,FALSE)),
IF(_xlfn.XLOOKUP(AX$2,WatchbillMONTHLY!$A$54:$U$54,OFFSET(WatchbillMONTHLY!$A$54:$U$54,1,2))=IF(_xlfn.XLOOKUP($A27,INDIRECT("_"&amp;_xlfn.XLOOKUP(AX$2,WatchbillMONTHLY!$A$54:$U$54,OFFSET(WatchbillMONTHLY!$A$54:$U$54,1,2))),INDIRECT("_"&amp;_xlfn.XLOOKUP(AX$2,WatchbillMONTHLY!$A$54:$U$54,OFFSET(WatchbillMONTHLY!$A$54:$U$54,1,2))))=$A27,_xlfn.XLOOKUP(AX$2,WatchbillMONTHLY!$A$54:$U$54,OFFSET(WatchbillMONTHLY!$A$54:$U$54,1,2)),FALSE),TRUE,FALSE)),
IF(_xlfn.XLOOKUP(AX$2,WatchbillMONTHLY!$A$71:$U$71,OFFSET(WatchbillMONTHLY!$A$71:$U$71,1,2))=IF(_xlfn.XLOOKUP($A27,INDIRECT("_"&amp;_xlfn.XLOOKUP(AX$2,WatchbillMONTHLY!$A$71:$U$71,OFFSET(WatchbillMONTHLY!$A$71:$U$71,1,2))),INDIRECT("_"&amp;_xlfn.XLOOKUP(AX$2,WatchbillMONTHLY!$A$71:$U$71,OFFSET(WatchbillMONTHLY!$A$71:$U$71,1,2))))=$A27,_xlfn.XLOOKUP(AX$2,WatchbillMONTHLY!$A$71:$U$71,OFFSET(WatchbillMONTHLY!$A$71:$U$71,1,2)),FALSE),TRUE,FALSE)),
IF(_xlfn.XLOOKUP(AX$2,WatchbillMONTHLY!$A$88:$U$88,OFFSET(WatchbillMONTHLY!$A$88:$U$88,1,2))=IF(_xlfn.XLOOKUP($A27,INDIRECT("_"&amp;_xlfn.XLOOKUP(AX$2,WatchbillMONTHLY!$A$88:$U$88,OFFSET(WatchbillMONTHLY!$A$88:$U$88,1,2))),INDIRECT("_"&amp;_xlfn.XLOOKUP(AX$2,WatchbillMONTHLY!$A$88:$U$88,OFFSET(WatchbillMONTHLY!$A$88:$U$88,1,2))))=$A27,_xlfn.XLOOKUP(AX$2,WatchbillMONTHLY!$A$88:$U$88,OFFSET(WatchbillMONTHLY!$A$88:$U$88,1,2)),FALSE),TRUE,FALSE)),
FALSE),FALSE)</f>
        <v>0</v>
      </c>
      <c r="AY27" s="209" t="b" cm="1">
        <f t="array" aca="1" ref="AY27" ca="1">IF(AND($A27 &gt; 0, R27 &gt; 0,AY$2&lt;MiscFormulas!$A$5+1),
_xlfn.IFNA(
_xlfn.IFNA(
_xlfn.IFNA(
_xlfn.IFNA(
_xlfn.IFNA(
_xlfn.IFNA(
IF(_xlfn.XLOOKUP(AY$2,WatchbillMONTHLY!$A$3:$U$3,OFFSET(WatchbillMONTHLY!$A$3:$U$3,1,2))=IF(_xlfn.XLOOKUP($A27,INDIRECT("_"&amp;_xlfn.XLOOKUP(AY$2,WatchbillMONTHLY!$A$3:$U$3,OFFSET(WatchbillMONTHLY!$A$3:$U$3,1,2))),INDIRECT("_"&amp;_xlfn.XLOOKUP(AY$2,WatchbillMONTHLY!$A$3:$U$3,OFFSET(WatchbillMONTHLY!$A$3:$U$3,1,2))))=$A27,_xlfn.XLOOKUP(AY$2,WatchbillMONTHLY!$A$3:$U$3,OFFSET(WatchbillMONTHLY!$A$3:$U$3,1,2)),FALSE),TRUE,FALSE),
IF(_xlfn.XLOOKUP(AY$2,WatchbillMONTHLY!$A$20:$U$20,OFFSET(WatchbillMONTHLY!$A$20:$U$20,1,2))=IF(_xlfn.XLOOKUP($A27,INDIRECT("_"&amp;_xlfn.XLOOKUP(AY$2,WatchbillMONTHLY!$A$20:$U$20,OFFSET(WatchbillMONTHLY!$A$20:$U$20,1,2))),INDIRECT("_"&amp;_xlfn.XLOOKUP(AY$2,WatchbillMONTHLY!$A$20:$U$20,OFFSET(WatchbillMONTHLY!$A$20:$U$20,1,2))))=$A27,_xlfn.XLOOKUP(AY$2,WatchbillMONTHLY!$A$20:$U$20,OFFSET(WatchbillMONTHLY!$A$20:$U$20,1,2)),FALSE),TRUE,FALSE)),
IF(_xlfn.XLOOKUP(AY$2,WatchbillMONTHLY!$A$37:$U$37,OFFSET(WatchbillMONTHLY!$A$37:$U$37,1,2))=IF(_xlfn.XLOOKUP($A27,INDIRECT("_"&amp;_xlfn.XLOOKUP(AY$2,WatchbillMONTHLY!$A$37:$U$37,OFFSET(WatchbillMONTHLY!$A$37:$U$37,1,2))),INDIRECT("_"&amp;_xlfn.XLOOKUP(AY$2,WatchbillMONTHLY!$A$37:$U$37,OFFSET(WatchbillMONTHLY!$A$37:$U$37,1,2))))=$A27,_xlfn.XLOOKUP(AY$2,WatchbillMONTHLY!$A$37:$U$37,OFFSET(WatchbillMONTHLY!$A$37:$U$37,1,2)),FALSE),TRUE,FALSE)),
IF(_xlfn.XLOOKUP(AY$2,WatchbillMONTHLY!$A$54:$U$54,OFFSET(WatchbillMONTHLY!$A$54:$U$54,1,2))=IF(_xlfn.XLOOKUP($A27,INDIRECT("_"&amp;_xlfn.XLOOKUP(AY$2,WatchbillMONTHLY!$A$54:$U$54,OFFSET(WatchbillMONTHLY!$A$54:$U$54,1,2))),INDIRECT("_"&amp;_xlfn.XLOOKUP(AY$2,WatchbillMONTHLY!$A$54:$U$54,OFFSET(WatchbillMONTHLY!$A$54:$U$54,1,2))))=$A27,_xlfn.XLOOKUP(AY$2,WatchbillMONTHLY!$A$54:$U$54,OFFSET(WatchbillMONTHLY!$A$54:$U$54,1,2)),FALSE),TRUE,FALSE)),
IF(_xlfn.XLOOKUP(AY$2,WatchbillMONTHLY!$A$71:$U$71,OFFSET(WatchbillMONTHLY!$A$71:$U$71,1,2))=IF(_xlfn.XLOOKUP($A27,INDIRECT("_"&amp;_xlfn.XLOOKUP(AY$2,WatchbillMONTHLY!$A$71:$U$71,OFFSET(WatchbillMONTHLY!$A$71:$U$71,1,2))),INDIRECT("_"&amp;_xlfn.XLOOKUP(AY$2,WatchbillMONTHLY!$A$71:$U$71,OFFSET(WatchbillMONTHLY!$A$71:$U$71,1,2))))=$A27,_xlfn.XLOOKUP(AY$2,WatchbillMONTHLY!$A$71:$U$71,OFFSET(WatchbillMONTHLY!$A$71:$U$71,1,2)),FALSE),TRUE,FALSE)),
IF(_xlfn.XLOOKUP(AY$2,WatchbillMONTHLY!$A$88:$U$88,OFFSET(WatchbillMONTHLY!$A$88:$U$88,1,2))=IF(_xlfn.XLOOKUP($A27,INDIRECT("_"&amp;_xlfn.XLOOKUP(AY$2,WatchbillMONTHLY!$A$88:$U$88,OFFSET(WatchbillMONTHLY!$A$88:$U$88,1,2))),INDIRECT("_"&amp;_xlfn.XLOOKUP(AY$2,WatchbillMONTHLY!$A$88:$U$88,OFFSET(WatchbillMONTHLY!$A$88:$U$88,1,2))))=$A27,_xlfn.XLOOKUP(AY$2,WatchbillMONTHLY!$A$88:$U$88,OFFSET(WatchbillMONTHLY!$A$88:$U$88,1,2)),FALSE),TRUE,FALSE)),
FALSE),FALSE)</f>
        <v>0</v>
      </c>
      <c r="AZ27" s="209" t="b" cm="1">
        <f t="array" aca="1" ref="AZ27" ca="1">IF(AND($A27 &gt; 0, S27 &gt; 0,AZ$2&lt;MiscFormulas!$A$5+1),
_xlfn.IFNA(
_xlfn.IFNA(
_xlfn.IFNA(
_xlfn.IFNA(
_xlfn.IFNA(
_xlfn.IFNA(
IF(_xlfn.XLOOKUP(AZ$2,WatchbillMONTHLY!$A$3:$U$3,OFFSET(WatchbillMONTHLY!$A$3:$U$3,1,2))=IF(_xlfn.XLOOKUP($A27,INDIRECT("_"&amp;_xlfn.XLOOKUP(AZ$2,WatchbillMONTHLY!$A$3:$U$3,OFFSET(WatchbillMONTHLY!$A$3:$U$3,1,2))),INDIRECT("_"&amp;_xlfn.XLOOKUP(AZ$2,WatchbillMONTHLY!$A$3:$U$3,OFFSET(WatchbillMONTHLY!$A$3:$U$3,1,2))))=$A27,_xlfn.XLOOKUP(AZ$2,WatchbillMONTHLY!$A$3:$U$3,OFFSET(WatchbillMONTHLY!$A$3:$U$3,1,2)),FALSE),TRUE,FALSE),
IF(_xlfn.XLOOKUP(AZ$2,WatchbillMONTHLY!$A$20:$U$20,OFFSET(WatchbillMONTHLY!$A$20:$U$20,1,2))=IF(_xlfn.XLOOKUP($A27,INDIRECT("_"&amp;_xlfn.XLOOKUP(AZ$2,WatchbillMONTHLY!$A$20:$U$20,OFFSET(WatchbillMONTHLY!$A$20:$U$20,1,2))),INDIRECT("_"&amp;_xlfn.XLOOKUP(AZ$2,WatchbillMONTHLY!$A$20:$U$20,OFFSET(WatchbillMONTHLY!$A$20:$U$20,1,2))))=$A27,_xlfn.XLOOKUP(AZ$2,WatchbillMONTHLY!$A$20:$U$20,OFFSET(WatchbillMONTHLY!$A$20:$U$20,1,2)),FALSE),TRUE,FALSE)),
IF(_xlfn.XLOOKUP(AZ$2,WatchbillMONTHLY!$A$37:$U$37,OFFSET(WatchbillMONTHLY!$A$37:$U$37,1,2))=IF(_xlfn.XLOOKUP($A27,INDIRECT("_"&amp;_xlfn.XLOOKUP(AZ$2,WatchbillMONTHLY!$A$37:$U$37,OFFSET(WatchbillMONTHLY!$A$37:$U$37,1,2))),INDIRECT("_"&amp;_xlfn.XLOOKUP(AZ$2,WatchbillMONTHLY!$A$37:$U$37,OFFSET(WatchbillMONTHLY!$A$37:$U$37,1,2))))=$A27,_xlfn.XLOOKUP(AZ$2,WatchbillMONTHLY!$A$37:$U$37,OFFSET(WatchbillMONTHLY!$A$37:$U$37,1,2)),FALSE),TRUE,FALSE)),
IF(_xlfn.XLOOKUP(AZ$2,WatchbillMONTHLY!$A$54:$U$54,OFFSET(WatchbillMONTHLY!$A$54:$U$54,1,2))=IF(_xlfn.XLOOKUP($A27,INDIRECT("_"&amp;_xlfn.XLOOKUP(AZ$2,WatchbillMONTHLY!$A$54:$U$54,OFFSET(WatchbillMONTHLY!$A$54:$U$54,1,2))),INDIRECT("_"&amp;_xlfn.XLOOKUP(AZ$2,WatchbillMONTHLY!$A$54:$U$54,OFFSET(WatchbillMONTHLY!$A$54:$U$54,1,2))))=$A27,_xlfn.XLOOKUP(AZ$2,WatchbillMONTHLY!$A$54:$U$54,OFFSET(WatchbillMONTHLY!$A$54:$U$54,1,2)),FALSE),TRUE,FALSE)),
IF(_xlfn.XLOOKUP(AZ$2,WatchbillMONTHLY!$A$71:$U$71,OFFSET(WatchbillMONTHLY!$A$71:$U$71,1,2))=IF(_xlfn.XLOOKUP($A27,INDIRECT("_"&amp;_xlfn.XLOOKUP(AZ$2,WatchbillMONTHLY!$A$71:$U$71,OFFSET(WatchbillMONTHLY!$A$71:$U$71,1,2))),INDIRECT("_"&amp;_xlfn.XLOOKUP(AZ$2,WatchbillMONTHLY!$A$71:$U$71,OFFSET(WatchbillMONTHLY!$A$71:$U$71,1,2))))=$A27,_xlfn.XLOOKUP(AZ$2,WatchbillMONTHLY!$A$71:$U$71,OFFSET(WatchbillMONTHLY!$A$71:$U$71,1,2)),FALSE),TRUE,FALSE)),
IF(_xlfn.XLOOKUP(AZ$2,WatchbillMONTHLY!$A$88:$U$88,OFFSET(WatchbillMONTHLY!$A$88:$U$88,1,2))=IF(_xlfn.XLOOKUP($A27,INDIRECT("_"&amp;_xlfn.XLOOKUP(AZ$2,WatchbillMONTHLY!$A$88:$U$88,OFFSET(WatchbillMONTHLY!$A$88:$U$88,1,2))),INDIRECT("_"&amp;_xlfn.XLOOKUP(AZ$2,WatchbillMONTHLY!$A$88:$U$88,OFFSET(WatchbillMONTHLY!$A$88:$U$88,1,2))))=$A27,_xlfn.XLOOKUP(AZ$2,WatchbillMONTHLY!$A$88:$U$88,OFFSET(WatchbillMONTHLY!$A$88:$U$88,1,2)),FALSE),TRUE,FALSE)),
FALSE),FALSE)</f>
        <v>0</v>
      </c>
      <c r="BA27" s="209" t="b" cm="1">
        <f t="array" aca="1" ref="BA27" ca="1">IF(AND($A27 &gt; 0, T27 &gt; 0,BA$2&lt;MiscFormulas!$A$5+1),
_xlfn.IFNA(
_xlfn.IFNA(
_xlfn.IFNA(
_xlfn.IFNA(
_xlfn.IFNA(
_xlfn.IFNA(
IF(_xlfn.XLOOKUP(BA$2,WatchbillMONTHLY!$A$3:$U$3,OFFSET(WatchbillMONTHLY!$A$3:$U$3,1,2))=IF(_xlfn.XLOOKUP($A27,INDIRECT("_"&amp;_xlfn.XLOOKUP(BA$2,WatchbillMONTHLY!$A$3:$U$3,OFFSET(WatchbillMONTHLY!$A$3:$U$3,1,2))),INDIRECT("_"&amp;_xlfn.XLOOKUP(BA$2,WatchbillMONTHLY!$A$3:$U$3,OFFSET(WatchbillMONTHLY!$A$3:$U$3,1,2))))=$A27,_xlfn.XLOOKUP(BA$2,WatchbillMONTHLY!$A$3:$U$3,OFFSET(WatchbillMONTHLY!$A$3:$U$3,1,2)),FALSE),TRUE,FALSE),
IF(_xlfn.XLOOKUP(BA$2,WatchbillMONTHLY!$A$20:$U$20,OFFSET(WatchbillMONTHLY!$A$20:$U$20,1,2))=IF(_xlfn.XLOOKUP($A27,INDIRECT("_"&amp;_xlfn.XLOOKUP(BA$2,WatchbillMONTHLY!$A$20:$U$20,OFFSET(WatchbillMONTHLY!$A$20:$U$20,1,2))),INDIRECT("_"&amp;_xlfn.XLOOKUP(BA$2,WatchbillMONTHLY!$A$20:$U$20,OFFSET(WatchbillMONTHLY!$A$20:$U$20,1,2))))=$A27,_xlfn.XLOOKUP(BA$2,WatchbillMONTHLY!$A$20:$U$20,OFFSET(WatchbillMONTHLY!$A$20:$U$20,1,2)),FALSE),TRUE,FALSE)),
IF(_xlfn.XLOOKUP(BA$2,WatchbillMONTHLY!$A$37:$U$37,OFFSET(WatchbillMONTHLY!$A$37:$U$37,1,2))=IF(_xlfn.XLOOKUP($A27,INDIRECT("_"&amp;_xlfn.XLOOKUP(BA$2,WatchbillMONTHLY!$A$37:$U$37,OFFSET(WatchbillMONTHLY!$A$37:$U$37,1,2))),INDIRECT("_"&amp;_xlfn.XLOOKUP(BA$2,WatchbillMONTHLY!$A$37:$U$37,OFFSET(WatchbillMONTHLY!$A$37:$U$37,1,2))))=$A27,_xlfn.XLOOKUP(BA$2,WatchbillMONTHLY!$A$37:$U$37,OFFSET(WatchbillMONTHLY!$A$37:$U$37,1,2)),FALSE),TRUE,FALSE)),
IF(_xlfn.XLOOKUP(BA$2,WatchbillMONTHLY!$A$54:$U$54,OFFSET(WatchbillMONTHLY!$A$54:$U$54,1,2))=IF(_xlfn.XLOOKUP($A27,INDIRECT("_"&amp;_xlfn.XLOOKUP(BA$2,WatchbillMONTHLY!$A$54:$U$54,OFFSET(WatchbillMONTHLY!$A$54:$U$54,1,2))),INDIRECT("_"&amp;_xlfn.XLOOKUP(BA$2,WatchbillMONTHLY!$A$54:$U$54,OFFSET(WatchbillMONTHLY!$A$54:$U$54,1,2))))=$A27,_xlfn.XLOOKUP(BA$2,WatchbillMONTHLY!$A$54:$U$54,OFFSET(WatchbillMONTHLY!$A$54:$U$54,1,2)),FALSE),TRUE,FALSE)),
IF(_xlfn.XLOOKUP(BA$2,WatchbillMONTHLY!$A$71:$U$71,OFFSET(WatchbillMONTHLY!$A$71:$U$71,1,2))=IF(_xlfn.XLOOKUP($A27,INDIRECT("_"&amp;_xlfn.XLOOKUP(BA$2,WatchbillMONTHLY!$A$71:$U$71,OFFSET(WatchbillMONTHLY!$A$71:$U$71,1,2))),INDIRECT("_"&amp;_xlfn.XLOOKUP(BA$2,WatchbillMONTHLY!$A$71:$U$71,OFFSET(WatchbillMONTHLY!$A$71:$U$71,1,2))))=$A27,_xlfn.XLOOKUP(BA$2,WatchbillMONTHLY!$A$71:$U$71,OFFSET(WatchbillMONTHLY!$A$71:$U$71,1,2)),FALSE),TRUE,FALSE)),
IF(_xlfn.XLOOKUP(BA$2,WatchbillMONTHLY!$A$88:$U$88,OFFSET(WatchbillMONTHLY!$A$88:$U$88,1,2))=IF(_xlfn.XLOOKUP($A27,INDIRECT("_"&amp;_xlfn.XLOOKUP(BA$2,WatchbillMONTHLY!$A$88:$U$88,OFFSET(WatchbillMONTHLY!$A$88:$U$88,1,2))),INDIRECT("_"&amp;_xlfn.XLOOKUP(BA$2,WatchbillMONTHLY!$A$88:$U$88,OFFSET(WatchbillMONTHLY!$A$88:$U$88,1,2))))=$A27,_xlfn.XLOOKUP(BA$2,WatchbillMONTHLY!$A$88:$U$88,OFFSET(WatchbillMONTHLY!$A$88:$U$88,1,2)),FALSE),TRUE,FALSE)),
FALSE),FALSE)</f>
        <v>0</v>
      </c>
      <c r="BB27" s="209" t="b" cm="1">
        <f t="array" aca="1" ref="BB27" ca="1">IF(AND($A27 &gt; 0, U27 &gt; 0,BB$2&lt;MiscFormulas!$A$5+1),
_xlfn.IFNA(
_xlfn.IFNA(
_xlfn.IFNA(
_xlfn.IFNA(
_xlfn.IFNA(
_xlfn.IFNA(
IF(_xlfn.XLOOKUP(BB$2,WatchbillMONTHLY!$A$3:$U$3,OFFSET(WatchbillMONTHLY!$A$3:$U$3,1,2))=IF(_xlfn.XLOOKUP($A27,INDIRECT("_"&amp;_xlfn.XLOOKUP(BB$2,WatchbillMONTHLY!$A$3:$U$3,OFFSET(WatchbillMONTHLY!$A$3:$U$3,1,2))),INDIRECT("_"&amp;_xlfn.XLOOKUP(BB$2,WatchbillMONTHLY!$A$3:$U$3,OFFSET(WatchbillMONTHLY!$A$3:$U$3,1,2))))=$A27,_xlfn.XLOOKUP(BB$2,WatchbillMONTHLY!$A$3:$U$3,OFFSET(WatchbillMONTHLY!$A$3:$U$3,1,2)),FALSE),TRUE,FALSE),
IF(_xlfn.XLOOKUP(BB$2,WatchbillMONTHLY!$A$20:$U$20,OFFSET(WatchbillMONTHLY!$A$20:$U$20,1,2))=IF(_xlfn.XLOOKUP($A27,INDIRECT("_"&amp;_xlfn.XLOOKUP(BB$2,WatchbillMONTHLY!$A$20:$U$20,OFFSET(WatchbillMONTHLY!$A$20:$U$20,1,2))),INDIRECT("_"&amp;_xlfn.XLOOKUP(BB$2,WatchbillMONTHLY!$A$20:$U$20,OFFSET(WatchbillMONTHLY!$A$20:$U$20,1,2))))=$A27,_xlfn.XLOOKUP(BB$2,WatchbillMONTHLY!$A$20:$U$20,OFFSET(WatchbillMONTHLY!$A$20:$U$20,1,2)),FALSE),TRUE,FALSE)),
IF(_xlfn.XLOOKUP(BB$2,WatchbillMONTHLY!$A$37:$U$37,OFFSET(WatchbillMONTHLY!$A$37:$U$37,1,2))=IF(_xlfn.XLOOKUP($A27,INDIRECT("_"&amp;_xlfn.XLOOKUP(BB$2,WatchbillMONTHLY!$A$37:$U$37,OFFSET(WatchbillMONTHLY!$A$37:$U$37,1,2))),INDIRECT("_"&amp;_xlfn.XLOOKUP(BB$2,WatchbillMONTHLY!$A$37:$U$37,OFFSET(WatchbillMONTHLY!$A$37:$U$37,1,2))))=$A27,_xlfn.XLOOKUP(BB$2,WatchbillMONTHLY!$A$37:$U$37,OFFSET(WatchbillMONTHLY!$A$37:$U$37,1,2)),FALSE),TRUE,FALSE)),
IF(_xlfn.XLOOKUP(BB$2,WatchbillMONTHLY!$A$54:$U$54,OFFSET(WatchbillMONTHLY!$A$54:$U$54,1,2))=IF(_xlfn.XLOOKUP($A27,INDIRECT("_"&amp;_xlfn.XLOOKUP(BB$2,WatchbillMONTHLY!$A$54:$U$54,OFFSET(WatchbillMONTHLY!$A$54:$U$54,1,2))),INDIRECT("_"&amp;_xlfn.XLOOKUP(BB$2,WatchbillMONTHLY!$A$54:$U$54,OFFSET(WatchbillMONTHLY!$A$54:$U$54,1,2))))=$A27,_xlfn.XLOOKUP(BB$2,WatchbillMONTHLY!$A$54:$U$54,OFFSET(WatchbillMONTHLY!$A$54:$U$54,1,2)),FALSE),TRUE,FALSE)),
IF(_xlfn.XLOOKUP(BB$2,WatchbillMONTHLY!$A$71:$U$71,OFFSET(WatchbillMONTHLY!$A$71:$U$71,1,2))=IF(_xlfn.XLOOKUP($A27,INDIRECT("_"&amp;_xlfn.XLOOKUP(BB$2,WatchbillMONTHLY!$A$71:$U$71,OFFSET(WatchbillMONTHLY!$A$71:$U$71,1,2))),INDIRECT("_"&amp;_xlfn.XLOOKUP(BB$2,WatchbillMONTHLY!$A$71:$U$71,OFFSET(WatchbillMONTHLY!$A$71:$U$71,1,2))))=$A27,_xlfn.XLOOKUP(BB$2,WatchbillMONTHLY!$A$71:$U$71,OFFSET(WatchbillMONTHLY!$A$71:$U$71,1,2)),FALSE),TRUE,FALSE)),
IF(_xlfn.XLOOKUP(BB$2,WatchbillMONTHLY!$A$88:$U$88,OFFSET(WatchbillMONTHLY!$A$88:$U$88,1,2))=IF(_xlfn.XLOOKUP($A27,INDIRECT("_"&amp;_xlfn.XLOOKUP(BB$2,WatchbillMONTHLY!$A$88:$U$88,OFFSET(WatchbillMONTHLY!$A$88:$U$88,1,2))),INDIRECT("_"&amp;_xlfn.XLOOKUP(BB$2,WatchbillMONTHLY!$A$88:$U$88,OFFSET(WatchbillMONTHLY!$A$88:$U$88,1,2))))=$A27,_xlfn.XLOOKUP(BB$2,WatchbillMONTHLY!$A$88:$U$88,OFFSET(WatchbillMONTHLY!$A$88:$U$88,1,2)),FALSE),TRUE,FALSE)),
FALSE),FALSE)</f>
        <v>0</v>
      </c>
      <c r="BC27" s="209" t="b" cm="1">
        <f t="array" aca="1" ref="BC27" ca="1">IF(AND($A27 &gt; 0, V27 &gt; 0,BC$2&lt;MiscFormulas!$A$5+1),
_xlfn.IFNA(
_xlfn.IFNA(
_xlfn.IFNA(
_xlfn.IFNA(
_xlfn.IFNA(
_xlfn.IFNA(
IF(_xlfn.XLOOKUP(BC$2,WatchbillMONTHLY!$A$3:$U$3,OFFSET(WatchbillMONTHLY!$A$3:$U$3,1,2))=IF(_xlfn.XLOOKUP($A27,INDIRECT("_"&amp;_xlfn.XLOOKUP(BC$2,WatchbillMONTHLY!$A$3:$U$3,OFFSET(WatchbillMONTHLY!$A$3:$U$3,1,2))),INDIRECT("_"&amp;_xlfn.XLOOKUP(BC$2,WatchbillMONTHLY!$A$3:$U$3,OFFSET(WatchbillMONTHLY!$A$3:$U$3,1,2))))=$A27,_xlfn.XLOOKUP(BC$2,WatchbillMONTHLY!$A$3:$U$3,OFFSET(WatchbillMONTHLY!$A$3:$U$3,1,2)),FALSE),TRUE,FALSE),
IF(_xlfn.XLOOKUP(BC$2,WatchbillMONTHLY!$A$20:$U$20,OFFSET(WatchbillMONTHLY!$A$20:$U$20,1,2))=IF(_xlfn.XLOOKUP($A27,INDIRECT("_"&amp;_xlfn.XLOOKUP(BC$2,WatchbillMONTHLY!$A$20:$U$20,OFFSET(WatchbillMONTHLY!$A$20:$U$20,1,2))),INDIRECT("_"&amp;_xlfn.XLOOKUP(BC$2,WatchbillMONTHLY!$A$20:$U$20,OFFSET(WatchbillMONTHLY!$A$20:$U$20,1,2))))=$A27,_xlfn.XLOOKUP(BC$2,WatchbillMONTHLY!$A$20:$U$20,OFFSET(WatchbillMONTHLY!$A$20:$U$20,1,2)),FALSE),TRUE,FALSE)),
IF(_xlfn.XLOOKUP(BC$2,WatchbillMONTHLY!$A$37:$U$37,OFFSET(WatchbillMONTHLY!$A$37:$U$37,1,2))=IF(_xlfn.XLOOKUP($A27,INDIRECT("_"&amp;_xlfn.XLOOKUP(BC$2,WatchbillMONTHLY!$A$37:$U$37,OFFSET(WatchbillMONTHLY!$A$37:$U$37,1,2))),INDIRECT("_"&amp;_xlfn.XLOOKUP(BC$2,WatchbillMONTHLY!$A$37:$U$37,OFFSET(WatchbillMONTHLY!$A$37:$U$37,1,2))))=$A27,_xlfn.XLOOKUP(BC$2,WatchbillMONTHLY!$A$37:$U$37,OFFSET(WatchbillMONTHLY!$A$37:$U$37,1,2)),FALSE),TRUE,FALSE)),
IF(_xlfn.XLOOKUP(BC$2,WatchbillMONTHLY!$A$54:$U$54,OFFSET(WatchbillMONTHLY!$A$54:$U$54,1,2))=IF(_xlfn.XLOOKUP($A27,INDIRECT("_"&amp;_xlfn.XLOOKUP(BC$2,WatchbillMONTHLY!$A$54:$U$54,OFFSET(WatchbillMONTHLY!$A$54:$U$54,1,2))),INDIRECT("_"&amp;_xlfn.XLOOKUP(BC$2,WatchbillMONTHLY!$A$54:$U$54,OFFSET(WatchbillMONTHLY!$A$54:$U$54,1,2))))=$A27,_xlfn.XLOOKUP(BC$2,WatchbillMONTHLY!$A$54:$U$54,OFFSET(WatchbillMONTHLY!$A$54:$U$54,1,2)),FALSE),TRUE,FALSE)),
IF(_xlfn.XLOOKUP(BC$2,WatchbillMONTHLY!$A$71:$U$71,OFFSET(WatchbillMONTHLY!$A$71:$U$71,1,2))=IF(_xlfn.XLOOKUP($A27,INDIRECT("_"&amp;_xlfn.XLOOKUP(BC$2,WatchbillMONTHLY!$A$71:$U$71,OFFSET(WatchbillMONTHLY!$A$71:$U$71,1,2))),INDIRECT("_"&amp;_xlfn.XLOOKUP(BC$2,WatchbillMONTHLY!$A$71:$U$71,OFFSET(WatchbillMONTHLY!$A$71:$U$71,1,2))))=$A27,_xlfn.XLOOKUP(BC$2,WatchbillMONTHLY!$A$71:$U$71,OFFSET(WatchbillMONTHLY!$A$71:$U$71,1,2)),FALSE),TRUE,FALSE)),
IF(_xlfn.XLOOKUP(BC$2,WatchbillMONTHLY!$A$88:$U$88,OFFSET(WatchbillMONTHLY!$A$88:$U$88,1,2))=IF(_xlfn.XLOOKUP($A27,INDIRECT("_"&amp;_xlfn.XLOOKUP(BC$2,WatchbillMONTHLY!$A$88:$U$88,OFFSET(WatchbillMONTHLY!$A$88:$U$88,1,2))),INDIRECT("_"&amp;_xlfn.XLOOKUP(BC$2,WatchbillMONTHLY!$A$88:$U$88,OFFSET(WatchbillMONTHLY!$A$88:$U$88,1,2))))=$A27,_xlfn.XLOOKUP(BC$2,WatchbillMONTHLY!$A$88:$U$88,OFFSET(WatchbillMONTHLY!$A$88:$U$88,1,2)),FALSE),TRUE,FALSE)),
FALSE),FALSE)</f>
        <v>0</v>
      </c>
      <c r="BD27" s="209" t="b" cm="1">
        <f t="array" aca="1" ref="BD27" ca="1">IF(AND($A27 &gt; 0, W27 &gt; 0,BD$2&lt;MiscFormulas!$A$5+1),
_xlfn.IFNA(
_xlfn.IFNA(
_xlfn.IFNA(
_xlfn.IFNA(
_xlfn.IFNA(
_xlfn.IFNA(
IF(_xlfn.XLOOKUP(BD$2,WatchbillMONTHLY!$A$3:$U$3,OFFSET(WatchbillMONTHLY!$A$3:$U$3,1,2))=IF(_xlfn.XLOOKUP($A27,INDIRECT("_"&amp;_xlfn.XLOOKUP(BD$2,WatchbillMONTHLY!$A$3:$U$3,OFFSET(WatchbillMONTHLY!$A$3:$U$3,1,2))),INDIRECT("_"&amp;_xlfn.XLOOKUP(BD$2,WatchbillMONTHLY!$A$3:$U$3,OFFSET(WatchbillMONTHLY!$A$3:$U$3,1,2))))=$A27,_xlfn.XLOOKUP(BD$2,WatchbillMONTHLY!$A$3:$U$3,OFFSET(WatchbillMONTHLY!$A$3:$U$3,1,2)),FALSE),TRUE,FALSE),
IF(_xlfn.XLOOKUP(BD$2,WatchbillMONTHLY!$A$20:$U$20,OFFSET(WatchbillMONTHLY!$A$20:$U$20,1,2))=IF(_xlfn.XLOOKUP($A27,INDIRECT("_"&amp;_xlfn.XLOOKUP(BD$2,WatchbillMONTHLY!$A$20:$U$20,OFFSET(WatchbillMONTHLY!$A$20:$U$20,1,2))),INDIRECT("_"&amp;_xlfn.XLOOKUP(BD$2,WatchbillMONTHLY!$A$20:$U$20,OFFSET(WatchbillMONTHLY!$A$20:$U$20,1,2))))=$A27,_xlfn.XLOOKUP(BD$2,WatchbillMONTHLY!$A$20:$U$20,OFFSET(WatchbillMONTHLY!$A$20:$U$20,1,2)),FALSE),TRUE,FALSE)),
IF(_xlfn.XLOOKUP(BD$2,WatchbillMONTHLY!$A$37:$U$37,OFFSET(WatchbillMONTHLY!$A$37:$U$37,1,2))=IF(_xlfn.XLOOKUP($A27,INDIRECT("_"&amp;_xlfn.XLOOKUP(BD$2,WatchbillMONTHLY!$A$37:$U$37,OFFSET(WatchbillMONTHLY!$A$37:$U$37,1,2))),INDIRECT("_"&amp;_xlfn.XLOOKUP(BD$2,WatchbillMONTHLY!$A$37:$U$37,OFFSET(WatchbillMONTHLY!$A$37:$U$37,1,2))))=$A27,_xlfn.XLOOKUP(BD$2,WatchbillMONTHLY!$A$37:$U$37,OFFSET(WatchbillMONTHLY!$A$37:$U$37,1,2)),FALSE),TRUE,FALSE)),
IF(_xlfn.XLOOKUP(BD$2,WatchbillMONTHLY!$A$54:$U$54,OFFSET(WatchbillMONTHLY!$A$54:$U$54,1,2))=IF(_xlfn.XLOOKUP($A27,INDIRECT("_"&amp;_xlfn.XLOOKUP(BD$2,WatchbillMONTHLY!$A$54:$U$54,OFFSET(WatchbillMONTHLY!$A$54:$U$54,1,2))),INDIRECT("_"&amp;_xlfn.XLOOKUP(BD$2,WatchbillMONTHLY!$A$54:$U$54,OFFSET(WatchbillMONTHLY!$A$54:$U$54,1,2))))=$A27,_xlfn.XLOOKUP(BD$2,WatchbillMONTHLY!$A$54:$U$54,OFFSET(WatchbillMONTHLY!$A$54:$U$54,1,2)),FALSE),TRUE,FALSE)),
IF(_xlfn.XLOOKUP(BD$2,WatchbillMONTHLY!$A$71:$U$71,OFFSET(WatchbillMONTHLY!$A$71:$U$71,1,2))=IF(_xlfn.XLOOKUP($A27,INDIRECT("_"&amp;_xlfn.XLOOKUP(BD$2,WatchbillMONTHLY!$A$71:$U$71,OFFSET(WatchbillMONTHLY!$A$71:$U$71,1,2))),INDIRECT("_"&amp;_xlfn.XLOOKUP(BD$2,WatchbillMONTHLY!$A$71:$U$71,OFFSET(WatchbillMONTHLY!$A$71:$U$71,1,2))))=$A27,_xlfn.XLOOKUP(BD$2,WatchbillMONTHLY!$A$71:$U$71,OFFSET(WatchbillMONTHLY!$A$71:$U$71,1,2)),FALSE),TRUE,FALSE)),
IF(_xlfn.XLOOKUP(BD$2,WatchbillMONTHLY!$A$88:$U$88,OFFSET(WatchbillMONTHLY!$A$88:$U$88,1,2))=IF(_xlfn.XLOOKUP($A27,INDIRECT("_"&amp;_xlfn.XLOOKUP(BD$2,WatchbillMONTHLY!$A$88:$U$88,OFFSET(WatchbillMONTHLY!$A$88:$U$88,1,2))),INDIRECT("_"&amp;_xlfn.XLOOKUP(BD$2,WatchbillMONTHLY!$A$88:$U$88,OFFSET(WatchbillMONTHLY!$A$88:$U$88,1,2))))=$A27,_xlfn.XLOOKUP(BD$2,WatchbillMONTHLY!$A$88:$U$88,OFFSET(WatchbillMONTHLY!$A$88:$U$88,1,2)),FALSE),TRUE,FALSE)),
FALSE),FALSE)</f>
        <v>0</v>
      </c>
      <c r="BE27" s="209" t="b" cm="1">
        <f t="array" aca="1" ref="BE27" ca="1">IF(AND($A27 &gt; 0, X27 &gt; 0,BE$2&lt;MiscFormulas!$A$5+1),
_xlfn.IFNA(
_xlfn.IFNA(
_xlfn.IFNA(
_xlfn.IFNA(
_xlfn.IFNA(
_xlfn.IFNA(
IF(_xlfn.XLOOKUP(BE$2,WatchbillMONTHLY!$A$3:$U$3,OFFSET(WatchbillMONTHLY!$A$3:$U$3,1,2))=IF(_xlfn.XLOOKUP($A27,INDIRECT("_"&amp;_xlfn.XLOOKUP(BE$2,WatchbillMONTHLY!$A$3:$U$3,OFFSET(WatchbillMONTHLY!$A$3:$U$3,1,2))),INDIRECT("_"&amp;_xlfn.XLOOKUP(BE$2,WatchbillMONTHLY!$A$3:$U$3,OFFSET(WatchbillMONTHLY!$A$3:$U$3,1,2))))=$A27,_xlfn.XLOOKUP(BE$2,WatchbillMONTHLY!$A$3:$U$3,OFFSET(WatchbillMONTHLY!$A$3:$U$3,1,2)),FALSE),TRUE,FALSE),
IF(_xlfn.XLOOKUP(BE$2,WatchbillMONTHLY!$A$20:$U$20,OFFSET(WatchbillMONTHLY!$A$20:$U$20,1,2))=IF(_xlfn.XLOOKUP($A27,INDIRECT("_"&amp;_xlfn.XLOOKUP(BE$2,WatchbillMONTHLY!$A$20:$U$20,OFFSET(WatchbillMONTHLY!$A$20:$U$20,1,2))),INDIRECT("_"&amp;_xlfn.XLOOKUP(BE$2,WatchbillMONTHLY!$A$20:$U$20,OFFSET(WatchbillMONTHLY!$A$20:$U$20,1,2))))=$A27,_xlfn.XLOOKUP(BE$2,WatchbillMONTHLY!$A$20:$U$20,OFFSET(WatchbillMONTHLY!$A$20:$U$20,1,2)),FALSE),TRUE,FALSE)),
IF(_xlfn.XLOOKUP(BE$2,WatchbillMONTHLY!$A$37:$U$37,OFFSET(WatchbillMONTHLY!$A$37:$U$37,1,2))=IF(_xlfn.XLOOKUP($A27,INDIRECT("_"&amp;_xlfn.XLOOKUP(BE$2,WatchbillMONTHLY!$A$37:$U$37,OFFSET(WatchbillMONTHLY!$A$37:$U$37,1,2))),INDIRECT("_"&amp;_xlfn.XLOOKUP(BE$2,WatchbillMONTHLY!$A$37:$U$37,OFFSET(WatchbillMONTHLY!$A$37:$U$37,1,2))))=$A27,_xlfn.XLOOKUP(BE$2,WatchbillMONTHLY!$A$37:$U$37,OFFSET(WatchbillMONTHLY!$A$37:$U$37,1,2)),FALSE),TRUE,FALSE)),
IF(_xlfn.XLOOKUP(BE$2,WatchbillMONTHLY!$A$54:$U$54,OFFSET(WatchbillMONTHLY!$A$54:$U$54,1,2))=IF(_xlfn.XLOOKUP($A27,INDIRECT("_"&amp;_xlfn.XLOOKUP(BE$2,WatchbillMONTHLY!$A$54:$U$54,OFFSET(WatchbillMONTHLY!$A$54:$U$54,1,2))),INDIRECT("_"&amp;_xlfn.XLOOKUP(BE$2,WatchbillMONTHLY!$A$54:$U$54,OFFSET(WatchbillMONTHLY!$A$54:$U$54,1,2))))=$A27,_xlfn.XLOOKUP(BE$2,WatchbillMONTHLY!$A$54:$U$54,OFFSET(WatchbillMONTHLY!$A$54:$U$54,1,2)),FALSE),TRUE,FALSE)),
IF(_xlfn.XLOOKUP(BE$2,WatchbillMONTHLY!$A$71:$U$71,OFFSET(WatchbillMONTHLY!$A$71:$U$71,1,2))=IF(_xlfn.XLOOKUP($A27,INDIRECT("_"&amp;_xlfn.XLOOKUP(BE$2,WatchbillMONTHLY!$A$71:$U$71,OFFSET(WatchbillMONTHLY!$A$71:$U$71,1,2))),INDIRECT("_"&amp;_xlfn.XLOOKUP(BE$2,WatchbillMONTHLY!$A$71:$U$71,OFFSET(WatchbillMONTHLY!$A$71:$U$71,1,2))))=$A27,_xlfn.XLOOKUP(BE$2,WatchbillMONTHLY!$A$71:$U$71,OFFSET(WatchbillMONTHLY!$A$71:$U$71,1,2)),FALSE),TRUE,FALSE)),
IF(_xlfn.XLOOKUP(BE$2,WatchbillMONTHLY!$A$88:$U$88,OFFSET(WatchbillMONTHLY!$A$88:$U$88,1,2))=IF(_xlfn.XLOOKUP($A27,INDIRECT("_"&amp;_xlfn.XLOOKUP(BE$2,WatchbillMONTHLY!$A$88:$U$88,OFFSET(WatchbillMONTHLY!$A$88:$U$88,1,2))),INDIRECT("_"&amp;_xlfn.XLOOKUP(BE$2,WatchbillMONTHLY!$A$88:$U$88,OFFSET(WatchbillMONTHLY!$A$88:$U$88,1,2))))=$A27,_xlfn.XLOOKUP(BE$2,WatchbillMONTHLY!$A$88:$U$88,OFFSET(WatchbillMONTHLY!$A$88:$U$88,1,2)),FALSE),TRUE,FALSE)),
FALSE),FALSE)</f>
        <v>0</v>
      </c>
      <c r="BF27" s="209" t="b" cm="1">
        <f t="array" aca="1" ref="BF27" ca="1">IF(AND($A27 &gt; 0, Y27 &gt; 0,BF$2&lt;MiscFormulas!$A$5+1),
_xlfn.IFNA(
_xlfn.IFNA(
_xlfn.IFNA(
_xlfn.IFNA(
_xlfn.IFNA(
_xlfn.IFNA(
IF(_xlfn.XLOOKUP(BF$2,WatchbillMONTHLY!$A$3:$U$3,OFFSET(WatchbillMONTHLY!$A$3:$U$3,1,2))=IF(_xlfn.XLOOKUP($A27,INDIRECT("_"&amp;_xlfn.XLOOKUP(BF$2,WatchbillMONTHLY!$A$3:$U$3,OFFSET(WatchbillMONTHLY!$A$3:$U$3,1,2))),INDIRECT("_"&amp;_xlfn.XLOOKUP(BF$2,WatchbillMONTHLY!$A$3:$U$3,OFFSET(WatchbillMONTHLY!$A$3:$U$3,1,2))))=$A27,_xlfn.XLOOKUP(BF$2,WatchbillMONTHLY!$A$3:$U$3,OFFSET(WatchbillMONTHLY!$A$3:$U$3,1,2)),FALSE),TRUE,FALSE),
IF(_xlfn.XLOOKUP(BF$2,WatchbillMONTHLY!$A$20:$U$20,OFFSET(WatchbillMONTHLY!$A$20:$U$20,1,2))=IF(_xlfn.XLOOKUP($A27,INDIRECT("_"&amp;_xlfn.XLOOKUP(BF$2,WatchbillMONTHLY!$A$20:$U$20,OFFSET(WatchbillMONTHLY!$A$20:$U$20,1,2))),INDIRECT("_"&amp;_xlfn.XLOOKUP(BF$2,WatchbillMONTHLY!$A$20:$U$20,OFFSET(WatchbillMONTHLY!$A$20:$U$20,1,2))))=$A27,_xlfn.XLOOKUP(BF$2,WatchbillMONTHLY!$A$20:$U$20,OFFSET(WatchbillMONTHLY!$A$20:$U$20,1,2)),FALSE),TRUE,FALSE)),
IF(_xlfn.XLOOKUP(BF$2,WatchbillMONTHLY!$A$37:$U$37,OFFSET(WatchbillMONTHLY!$A$37:$U$37,1,2))=IF(_xlfn.XLOOKUP($A27,INDIRECT("_"&amp;_xlfn.XLOOKUP(BF$2,WatchbillMONTHLY!$A$37:$U$37,OFFSET(WatchbillMONTHLY!$A$37:$U$37,1,2))),INDIRECT("_"&amp;_xlfn.XLOOKUP(BF$2,WatchbillMONTHLY!$A$37:$U$37,OFFSET(WatchbillMONTHLY!$A$37:$U$37,1,2))))=$A27,_xlfn.XLOOKUP(BF$2,WatchbillMONTHLY!$A$37:$U$37,OFFSET(WatchbillMONTHLY!$A$37:$U$37,1,2)),FALSE),TRUE,FALSE)),
IF(_xlfn.XLOOKUP(BF$2,WatchbillMONTHLY!$A$54:$U$54,OFFSET(WatchbillMONTHLY!$A$54:$U$54,1,2))=IF(_xlfn.XLOOKUP($A27,INDIRECT("_"&amp;_xlfn.XLOOKUP(BF$2,WatchbillMONTHLY!$A$54:$U$54,OFFSET(WatchbillMONTHLY!$A$54:$U$54,1,2))),INDIRECT("_"&amp;_xlfn.XLOOKUP(BF$2,WatchbillMONTHLY!$A$54:$U$54,OFFSET(WatchbillMONTHLY!$A$54:$U$54,1,2))))=$A27,_xlfn.XLOOKUP(BF$2,WatchbillMONTHLY!$A$54:$U$54,OFFSET(WatchbillMONTHLY!$A$54:$U$54,1,2)),FALSE),TRUE,FALSE)),
IF(_xlfn.XLOOKUP(BF$2,WatchbillMONTHLY!$A$71:$U$71,OFFSET(WatchbillMONTHLY!$A$71:$U$71,1,2))=IF(_xlfn.XLOOKUP($A27,INDIRECT("_"&amp;_xlfn.XLOOKUP(BF$2,WatchbillMONTHLY!$A$71:$U$71,OFFSET(WatchbillMONTHLY!$A$71:$U$71,1,2))),INDIRECT("_"&amp;_xlfn.XLOOKUP(BF$2,WatchbillMONTHLY!$A$71:$U$71,OFFSET(WatchbillMONTHLY!$A$71:$U$71,1,2))))=$A27,_xlfn.XLOOKUP(BF$2,WatchbillMONTHLY!$A$71:$U$71,OFFSET(WatchbillMONTHLY!$A$71:$U$71,1,2)),FALSE),TRUE,FALSE)),
IF(_xlfn.XLOOKUP(BF$2,WatchbillMONTHLY!$A$88:$U$88,OFFSET(WatchbillMONTHLY!$A$88:$U$88,1,2))=IF(_xlfn.XLOOKUP($A27,INDIRECT("_"&amp;_xlfn.XLOOKUP(BF$2,WatchbillMONTHLY!$A$88:$U$88,OFFSET(WatchbillMONTHLY!$A$88:$U$88,1,2))),INDIRECT("_"&amp;_xlfn.XLOOKUP(BF$2,WatchbillMONTHLY!$A$88:$U$88,OFFSET(WatchbillMONTHLY!$A$88:$U$88,1,2))))=$A27,_xlfn.XLOOKUP(BF$2,WatchbillMONTHLY!$A$88:$U$88,OFFSET(WatchbillMONTHLY!$A$88:$U$88,1,2)),FALSE),TRUE,FALSE)),
FALSE),FALSE)</f>
        <v>0</v>
      </c>
      <c r="BG27" s="209" t="b" cm="1">
        <f t="array" aca="1" ref="BG27" ca="1">IF(AND($A27 &gt; 0, Z27 &gt; 0,BG$2&lt;MiscFormulas!$A$5+1),
_xlfn.IFNA(
_xlfn.IFNA(
_xlfn.IFNA(
_xlfn.IFNA(
_xlfn.IFNA(
_xlfn.IFNA(
IF(_xlfn.XLOOKUP(BG$2,WatchbillMONTHLY!$A$3:$U$3,OFFSET(WatchbillMONTHLY!$A$3:$U$3,1,2))=IF(_xlfn.XLOOKUP($A27,INDIRECT("_"&amp;_xlfn.XLOOKUP(BG$2,WatchbillMONTHLY!$A$3:$U$3,OFFSET(WatchbillMONTHLY!$A$3:$U$3,1,2))),INDIRECT("_"&amp;_xlfn.XLOOKUP(BG$2,WatchbillMONTHLY!$A$3:$U$3,OFFSET(WatchbillMONTHLY!$A$3:$U$3,1,2))))=$A27,_xlfn.XLOOKUP(BG$2,WatchbillMONTHLY!$A$3:$U$3,OFFSET(WatchbillMONTHLY!$A$3:$U$3,1,2)),FALSE),TRUE,FALSE),
IF(_xlfn.XLOOKUP(BG$2,WatchbillMONTHLY!$A$20:$U$20,OFFSET(WatchbillMONTHLY!$A$20:$U$20,1,2))=IF(_xlfn.XLOOKUP($A27,INDIRECT("_"&amp;_xlfn.XLOOKUP(BG$2,WatchbillMONTHLY!$A$20:$U$20,OFFSET(WatchbillMONTHLY!$A$20:$U$20,1,2))),INDIRECT("_"&amp;_xlfn.XLOOKUP(BG$2,WatchbillMONTHLY!$A$20:$U$20,OFFSET(WatchbillMONTHLY!$A$20:$U$20,1,2))))=$A27,_xlfn.XLOOKUP(BG$2,WatchbillMONTHLY!$A$20:$U$20,OFFSET(WatchbillMONTHLY!$A$20:$U$20,1,2)),FALSE),TRUE,FALSE)),
IF(_xlfn.XLOOKUP(BG$2,WatchbillMONTHLY!$A$37:$U$37,OFFSET(WatchbillMONTHLY!$A$37:$U$37,1,2))=IF(_xlfn.XLOOKUP($A27,INDIRECT("_"&amp;_xlfn.XLOOKUP(BG$2,WatchbillMONTHLY!$A$37:$U$37,OFFSET(WatchbillMONTHLY!$A$37:$U$37,1,2))),INDIRECT("_"&amp;_xlfn.XLOOKUP(BG$2,WatchbillMONTHLY!$A$37:$U$37,OFFSET(WatchbillMONTHLY!$A$37:$U$37,1,2))))=$A27,_xlfn.XLOOKUP(BG$2,WatchbillMONTHLY!$A$37:$U$37,OFFSET(WatchbillMONTHLY!$A$37:$U$37,1,2)),FALSE),TRUE,FALSE)),
IF(_xlfn.XLOOKUP(BG$2,WatchbillMONTHLY!$A$54:$U$54,OFFSET(WatchbillMONTHLY!$A$54:$U$54,1,2))=IF(_xlfn.XLOOKUP($A27,INDIRECT("_"&amp;_xlfn.XLOOKUP(BG$2,WatchbillMONTHLY!$A$54:$U$54,OFFSET(WatchbillMONTHLY!$A$54:$U$54,1,2))),INDIRECT("_"&amp;_xlfn.XLOOKUP(BG$2,WatchbillMONTHLY!$A$54:$U$54,OFFSET(WatchbillMONTHLY!$A$54:$U$54,1,2))))=$A27,_xlfn.XLOOKUP(BG$2,WatchbillMONTHLY!$A$54:$U$54,OFFSET(WatchbillMONTHLY!$A$54:$U$54,1,2)),FALSE),TRUE,FALSE)),
IF(_xlfn.XLOOKUP(BG$2,WatchbillMONTHLY!$A$71:$U$71,OFFSET(WatchbillMONTHLY!$A$71:$U$71,1,2))=IF(_xlfn.XLOOKUP($A27,INDIRECT("_"&amp;_xlfn.XLOOKUP(BG$2,WatchbillMONTHLY!$A$71:$U$71,OFFSET(WatchbillMONTHLY!$A$71:$U$71,1,2))),INDIRECT("_"&amp;_xlfn.XLOOKUP(BG$2,WatchbillMONTHLY!$A$71:$U$71,OFFSET(WatchbillMONTHLY!$A$71:$U$71,1,2))))=$A27,_xlfn.XLOOKUP(BG$2,WatchbillMONTHLY!$A$71:$U$71,OFFSET(WatchbillMONTHLY!$A$71:$U$71,1,2)),FALSE),TRUE,FALSE)),
IF(_xlfn.XLOOKUP(BG$2,WatchbillMONTHLY!$A$88:$U$88,OFFSET(WatchbillMONTHLY!$A$88:$U$88,1,2))=IF(_xlfn.XLOOKUP($A27,INDIRECT("_"&amp;_xlfn.XLOOKUP(BG$2,WatchbillMONTHLY!$A$88:$U$88,OFFSET(WatchbillMONTHLY!$A$88:$U$88,1,2))),INDIRECT("_"&amp;_xlfn.XLOOKUP(BG$2,WatchbillMONTHLY!$A$88:$U$88,OFFSET(WatchbillMONTHLY!$A$88:$U$88,1,2))))=$A27,_xlfn.XLOOKUP(BG$2,WatchbillMONTHLY!$A$88:$U$88,OFFSET(WatchbillMONTHLY!$A$88:$U$88,1,2)),FALSE),TRUE,FALSE)),
FALSE),FALSE)</f>
        <v>0</v>
      </c>
      <c r="BH27" s="209" t="b" cm="1">
        <f t="array" aca="1" ref="BH27" ca="1">IF(AND($A27 &gt; 0, AA27 &gt; 0,BH$2&lt;MiscFormulas!$A$5+1),
_xlfn.IFNA(
_xlfn.IFNA(
_xlfn.IFNA(
_xlfn.IFNA(
_xlfn.IFNA(
_xlfn.IFNA(
IF(_xlfn.XLOOKUP(BH$2,WatchbillMONTHLY!$A$3:$U$3,OFFSET(WatchbillMONTHLY!$A$3:$U$3,1,2))=IF(_xlfn.XLOOKUP($A27,INDIRECT("_"&amp;_xlfn.XLOOKUP(BH$2,WatchbillMONTHLY!$A$3:$U$3,OFFSET(WatchbillMONTHLY!$A$3:$U$3,1,2))),INDIRECT("_"&amp;_xlfn.XLOOKUP(BH$2,WatchbillMONTHLY!$A$3:$U$3,OFFSET(WatchbillMONTHLY!$A$3:$U$3,1,2))))=$A27,_xlfn.XLOOKUP(BH$2,WatchbillMONTHLY!$A$3:$U$3,OFFSET(WatchbillMONTHLY!$A$3:$U$3,1,2)),FALSE),TRUE,FALSE),
IF(_xlfn.XLOOKUP(BH$2,WatchbillMONTHLY!$A$20:$U$20,OFFSET(WatchbillMONTHLY!$A$20:$U$20,1,2))=IF(_xlfn.XLOOKUP($A27,INDIRECT("_"&amp;_xlfn.XLOOKUP(BH$2,WatchbillMONTHLY!$A$20:$U$20,OFFSET(WatchbillMONTHLY!$A$20:$U$20,1,2))),INDIRECT("_"&amp;_xlfn.XLOOKUP(BH$2,WatchbillMONTHLY!$A$20:$U$20,OFFSET(WatchbillMONTHLY!$A$20:$U$20,1,2))))=$A27,_xlfn.XLOOKUP(BH$2,WatchbillMONTHLY!$A$20:$U$20,OFFSET(WatchbillMONTHLY!$A$20:$U$20,1,2)),FALSE),TRUE,FALSE)),
IF(_xlfn.XLOOKUP(BH$2,WatchbillMONTHLY!$A$37:$U$37,OFFSET(WatchbillMONTHLY!$A$37:$U$37,1,2))=IF(_xlfn.XLOOKUP($A27,INDIRECT("_"&amp;_xlfn.XLOOKUP(BH$2,WatchbillMONTHLY!$A$37:$U$37,OFFSET(WatchbillMONTHLY!$A$37:$U$37,1,2))),INDIRECT("_"&amp;_xlfn.XLOOKUP(BH$2,WatchbillMONTHLY!$A$37:$U$37,OFFSET(WatchbillMONTHLY!$A$37:$U$37,1,2))))=$A27,_xlfn.XLOOKUP(BH$2,WatchbillMONTHLY!$A$37:$U$37,OFFSET(WatchbillMONTHLY!$A$37:$U$37,1,2)),FALSE),TRUE,FALSE)),
IF(_xlfn.XLOOKUP(BH$2,WatchbillMONTHLY!$A$54:$U$54,OFFSET(WatchbillMONTHLY!$A$54:$U$54,1,2))=IF(_xlfn.XLOOKUP($A27,INDIRECT("_"&amp;_xlfn.XLOOKUP(BH$2,WatchbillMONTHLY!$A$54:$U$54,OFFSET(WatchbillMONTHLY!$A$54:$U$54,1,2))),INDIRECT("_"&amp;_xlfn.XLOOKUP(BH$2,WatchbillMONTHLY!$A$54:$U$54,OFFSET(WatchbillMONTHLY!$A$54:$U$54,1,2))))=$A27,_xlfn.XLOOKUP(BH$2,WatchbillMONTHLY!$A$54:$U$54,OFFSET(WatchbillMONTHLY!$A$54:$U$54,1,2)),FALSE),TRUE,FALSE)),
IF(_xlfn.XLOOKUP(BH$2,WatchbillMONTHLY!$A$71:$U$71,OFFSET(WatchbillMONTHLY!$A$71:$U$71,1,2))=IF(_xlfn.XLOOKUP($A27,INDIRECT("_"&amp;_xlfn.XLOOKUP(BH$2,WatchbillMONTHLY!$A$71:$U$71,OFFSET(WatchbillMONTHLY!$A$71:$U$71,1,2))),INDIRECT("_"&amp;_xlfn.XLOOKUP(BH$2,WatchbillMONTHLY!$A$71:$U$71,OFFSET(WatchbillMONTHLY!$A$71:$U$71,1,2))))=$A27,_xlfn.XLOOKUP(BH$2,WatchbillMONTHLY!$A$71:$U$71,OFFSET(WatchbillMONTHLY!$A$71:$U$71,1,2)),FALSE),TRUE,FALSE)),
IF(_xlfn.XLOOKUP(BH$2,WatchbillMONTHLY!$A$88:$U$88,OFFSET(WatchbillMONTHLY!$A$88:$U$88,1,2))=IF(_xlfn.XLOOKUP($A27,INDIRECT("_"&amp;_xlfn.XLOOKUP(BH$2,WatchbillMONTHLY!$A$88:$U$88,OFFSET(WatchbillMONTHLY!$A$88:$U$88,1,2))),INDIRECT("_"&amp;_xlfn.XLOOKUP(BH$2,WatchbillMONTHLY!$A$88:$U$88,OFFSET(WatchbillMONTHLY!$A$88:$U$88,1,2))))=$A27,_xlfn.XLOOKUP(BH$2,WatchbillMONTHLY!$A$88:$U$88,OFFSET(WatchbillMONTHLY!$A$88:$U$88,1,2)),FALSE),TRUE,FALSE)),
FALSE),FALSE)</f>
        <v>0</v>
      </c>
      <c r="BI27" s="209" t="b" cm="1">
        <f t="array" aca="1" ref="BI27" ca="1">IF(AND($A27 &gt; 0, AB27 &gt; 0,BI$2&lt;MiscFormulas!$A$5+1),
_xlfn.IFNA(
_xlfn.IFNA(
_xlfn.IFNA(
_xlfn.IFNA(
_xlfn.IFNA(
_xlfn.IFNA(
IF(_xlfn.XLOOKUP(BI$2,WatchbillMONTHLY!$A$3:$U$3,OFFSET(WatchbillMONTHLY!$A$3:$U$3,1,2))=IF(_xlfn.XLOOKUP($A27,INDIRECT("_"&amp;_xlfn.XLOOKUP(BI$2,WatchbillMONTHLY!$A$3:$U$3,OFFSET(WatchbillMONTHLY!$A$3:$U$3,1,2))),INDIRECT("_"&amp;_xlfn.XLOOKUP(BI$2,WatchbillMONTHLY!$A$3:$U$3,OFFSET(WatchbillMONTHLY!$A$3:$U$3,1,2))))=$A27,_xlfn.XLOOKUP(BI$2,WatchbillMONTHLY!$A$3:$U$3,OFFSET(WatchbillMONTHLY!$A$3:$U$3,1,2)),FALSE),TRUE,FALSE),
IF(_xlfn.XLOOKUP(BI$2,WatchbillMONTHLY!$A$20:$U$20,OFFSET(WatchbillMONTHLY!$A$20:$U$20,1,2))=IF(_xlfn.XLOOKUP($A27,INDIRECT("_"&amp;_xlfn.XLOOKUP(BI$2,WatchbillMONTHLY!$A$20:$U$20,OFFSET(WatchbillMONTHLY!$A$20:$U$20,1,2))),INDIRECT("_"&amp;_xlfn.XLOOKUP(BI$2,WatchbillMONTHLY!$A$20:$U$20,OFFSET(WatchbillMONTHLY!$A$20:$U$20,1,2))))=$A27,_xlfn.XLOOKUP(BI$2,WatchbillMONTHLY!$A$20:$U$20,OFFSET(WatchbillMONTHLY!$A$20:$U$20,1,2)),FALSE),TRUE,FALSE)),
IF(_xlfn.XLOOKUP(BI$2,WatchbillMONTHLY!$A$37:$U$37,OFFSET(WatchbillMONTHLY!$A$37:$U$37,1,2))=IF(_xlfn.XLOOKUP($A27,INDIRECT("_"&amp;_xlfn.XLOOKUP(BI$2,WatchbillMONTHLY!$A$37:$U$37,OFFSET(WatchbillMONTHLY!$A$37:$U$37,1,2))),INDIRECT("_"&amp;_xlfn.XLOOKUP(BI$2,WatchbillMONTHLY!$A$37:$U$37,OFFSET(WatchbillMONTHLY!$A$37:$U$37,1,2))))=$A27,_xlfn.XLOOKUP(BI$2,WatchbillMONTHLY!$A$37:$U$37,OFFSET(WatchbillMONTHLY!$A$37:$U$37,1,2)),FALSE),TRUE,FALSE)),
IF(_xlfn.XLOOKUP(BI$2,WatchbillMONTHLY!$A$54:$U$54,OFFSET(WatchbillMONTHLY!$A$54:$U$54,1,2))=IF(_xlfn.XLOOKUP($A27,INDIRECT("_"&amp;_xlfn.XLOOKUP(BI$2,WatchbillMONTHLY!$A$54:$U$54,OFFSET(WatchbillMONTHLY!$A$54:$U$54,1,2))),INDIRECT("_"&amp;_xlfn.XLOOKUP(BI$2,WatchbillMONTHLY!$A$54:$U$54,OFFSET(WatchbillMONTHLY!$A$54:$U$54,1,2))))=$A27,_xlfn.XLOOKUP(BI$2,WatchbillMONTHLY!$A$54:$U$54,OFFSET(WatchbillMONTHLY!$A$54:$U$54,1,2)),FALSE),TRUE,FALSE)),
IF(_xlfn.XLOOKUP(BI$2,WatchbillMONTHLY!$A$71:$U$71,OFFSET(WatchbillMONTHLY!$A$71:$U$71,1,2))=IF(_xlfn.XLOOKUP($A27,INDIRECT("_"&amp;_xlfn.XLOOKUP(BI$2,WatchbillMONTHLY!$A$71:$U$71,OFFSET(WatchbillMONTHLY!$A$71:$U$71,1,2))),INDIRECT("_"&amp;_xlfn.XLOOKUP(BI$2,WatchbillMONTHLY!$A$71:$U$71,OFFSET(WatchbillMONTHLY!$A$71:$U$71,1,2))))=$A27,_xlfn.XLOOKUP(BI$2,WatchbillMONTHLY!$A$71:$U$71,OFFSET(WatchbillMONTHLY!$A$71:$U$71,1,2)),FALSE),TRUE,FALSE)),
IF(_xlfn.XLOOKUP(BI$2,WatchbillMONTHLY!$A$88:$U$88,OFFSET(WatchbillMONTHLY!$A$88:$U$88,1,2))=IF(_xlfn.XLOOKUP($A27,INDIRECT("_"&amp;_xlfn.XLOOKUP(BI$2,WatchbillMONTHLY!$A$88:$U$88,OFFSET(WatchbillMONTHLY!$A$88:$U$88,1,2))),INDIRECT("_"&amp;_xlfn.XLOOKUP(BI$2,WatchbillMONTHLY!$A$88:$U$88,OFFSET(WatchbillMONTHLY!$A$88:$U$88,1,2))))=$A27,_xlfn.XLOOKUP(BI$2,WatchbillMONTHLY!$A$88:$U$88,OFFSET(WatchbillMONTHLY!$A$88:$U$88,1,2)),FALSE),TRUE,FALSE)),
FALSE),FALSE)</f>
        <v>0</v>
      </c>
      <c r="BJ27" s="209" t="b" cm="1">
        <f t="array" aca="1" ref="BJ27" ca="1">IF(AND($A27 &gt; 0, AC27 &gt; 0,BJ$2&lt;MiscFormulas!$A$5+1),
_xlfn.IFNA(
_xlfn.IFNA(
_xlfn.IFNA(
_xlfn.IFNA(
_xlfn.IFNA(
_xlfn.IFNA(
IF(_xlfn.XLOOKUP(BJ$2,WatchbillMONTHLY!$A$3:$U$3,OFFSET(WatchbillMONTHLY!$A$3:$U$3,1,2))=IF(_xlfn.XLOOKUP($A27,INDIRECT("_"&amp;_xlfn.XLOOKUP(BJ$2,WatchbillMONTHLY!$A$3:$U$3,OFFSET(WatchbillMONTHLY!$A$3:$U$3,1,2))),INDIRECT("_"&amp;_xlfn.XLOOKUP(BJ$2,WatchbillMONTHLY!$A$3:$U$3,OFFSET(WatchbillMONTHLY!$A$3:$U$3,1,2))))=$A27,_xlfn.XLOOKUP(BJ$2,WatchbillMONTHLY!$A$3:$U$3,OFFSET(WatchbillMONTHLY!$A$3:$U$3,1,2)),FALSE),TRUE,FALSE),
IF(_xlfn.XLOOKUP(BJ$2,WatchbillMONTHLY!$A$20:$U$20,OFFSET(WatchbillMONTHLY!$A$20:$U$20,1,2))=IF(_xlfn.XLOOKUP($A27,INDIRECT("_"&amp;_xlfn.XLOOKUP(BJ$2,WatchbillMONTHLY!$A$20:$U$20,OFFSET(WatchbillMONTHLY!$A$20:$U$20,1,2))),INDIRECT("_"&amp;_xlfn.XLOOKUP(BJ$2,WatchbillMONTHLY!$A$20:$U$20,OFFSET(WatchbillMONTHLY!$A$20:$U$20,1,2))))=$A27,_xlfn.XLOOKUP(BJ$2,WatchbillMONTHLY!$A$20:$U$20,OFFSET(WatchbillMONTHLY!$A$20:$U$20,1,2)),FALSE),TRUE,FALSE)),
IF(_xlfn.XLOOKUP(BJ$2,WatchbillMONTHLY!$A$37:$U$37,OFFSET(WatchbillMONTHLY!$A$37:$U$37,1,2))=IF(_xlfn.XLOOKUP($A27,INDIRECT("_"&amp;_xlfn.XLOOKUP(BJ$2,WatchbillMONTHLY!$A$37:$U$37,OFFSET(WatchbillMONTHLY!$A$37:$U$37,1,2))),INDIRECT("_"&amp;_xlfn.XLOOKUP(BJ$2,WatchbillMONTHLY!$A$37:$U$37,OFFSET(WatchbillMONTHLY!$A$37:$U$37,1,2))))=$A27,_xlfn.XLOOKUP(BJ$2,WatchbillMONTHLY!$A$37:$U$37,OFFSET(WatchbillMONTHLY!$A$37:$U$37,1,2)),FALSE),TRUE,FALSE)),
IF(_xlfn.XLOOKUP(BJ$2,WatchbillMONTHLY!$A$54:$U$54,OFFSET(WatchbillMONTHLY!$A$54:$U$54,1,2))=IF(_xlfn.XLOOKUP($A27,INDIRECT("_"&amp;_xlfn.XLOOKUP(BJ$2,WatchbillMONTHLY!$A$54:$U$54,OFFSET(WatchbillMONTHLY!$A$54:$U$54,1,2))),INDIRECT("_"&amp;_xlfn.XLOOKUP(BJ$2,WatchbillMONTHLY!$A$54:$U$54,OFFSET(WatchbillMONTHLY!$A$54:$U$54,1,2))))=$A27,_xlfn.XLOOKUP(BJ$2,WatchbillMONTHLY!$A$54:$U$54,OFFSET(WatchbillMONTHLY!$A$54:$U$54,1,2)),FALSE),TRUE,FALSE)),
IF(_xlfn.XLOOKUP(BJ$2,WatchbillMONTHLY!$A$71:$U$71,OFFSET(WatchbillMONTHLY!$A$71:$U$71,1,2))=IF(_xlfn.XLOOKUP($A27,INDIRECT("_"&amp;_xlfn.XLOOKUP(BJ$2,WatchbillMONTHLY!$A$71:$U$71,OFFSET(WatchbillMONTHLY!$A$71:$U$71,1,2))),INDIRECT("_"&amp;_xlfn.XLOOKUP(BJ$2,WatchbillMONTHLY!$A$71:$U$71,OFFSET(WatchbillMONTHLY!$A$71:$U$71,1,2))))=$A27,_xlfn.XLOOKUP(BJ$2,WatchbillMONTHLY!$A$71:$U$71,OFFSET(WatchbillMONTHLY!$A$71:$U$71,1,2)),FALSE),TRUE,FALSE)),
IF(_xlfn.XLOOKUP(BJ$2,WatchbillMONTHLY!$A$88:$U$88,OFFSET(WatchbillMONTHLY!$A$88:$U$88,1,2))=IF(_xlfn.XLOOKUP($A27,INDIRECT("_"&amp;_xlfn.XLOOKUP(BJ$2,WatchbillMONTHLY!$A$88:$U$88,OFFSET(WatchbillMONTHLY!$A$88:$U$88,1,2))),INDIRECT("_"&amp;_xlfn.XLOOKUP(BJ$2,WatchbillMONTHLY!$A$88:$U$88,OFFSET(WatchbillMONTHLY!$A$88:$U$88,1,2))))=$A27,_xlfn.XLOOKUP(BJ$2,WatchbillMONTHLY!$A$88:$U$88,OFFSET(WatchbillMONTHLY!$A$88:$U$88,1,2)),FALSE),TRUE,FALSE)),
FALSE),FALSE)</f>
        <v>0</v>
      </c>
      <c r="BK27" s="209" t="b" cm="1">
        <f t="array" aca="1" ref="BK27" ca="1">IF(AND($A27 &gt; 0, AD27 &gt; 0,BK$2&lt;MiscFormulas!$A$5+1),
_xlfn.IFNA(
_xlfn.IFNA(
_xlfn.IFNA(
_xlfn.IFNA(
_xlfn.IFNA(
_xlfn.IFNA(
IF(_xlfn.XLOOKUP(BK$2,WatchbillMONTHLY!$A$3:$U$3,OFFSET(WatchbillMONTHLY!$A$3:$U$3,1,2))=IF(_xlfn.XLOOKUP($A27,INDIRECT("_"&amp;_xlfn.XLOOKUP(BK$2,WatchbillMONTHLY!$A$3:$U$3,OFFSET(WatchbillMONTHLY!$A$3:$U$3,1,2))),INDIRECT("_"&amp;_xlfn.XLOOKUP(BK$2,WatchbillMONTHLY!$A$3:$U$3,OFFSET(WatchbillMONTHLY!$A$3:$U$3,1,2))))=$A27,_xlfn.XLOOKUP(BK$2,WatchbillMONTHLY!$A$3:$U$3,OFFSET(WatchbillMONTHLY!$A$3:$U$3,1,2)),FALSE),TRUE,FALSE),
IF(_xlfn.XLOOKUP(BK$2,WatchbillMONTHLY!$A$20:$U$20,OFFSET(WatchbillMONTHLY!$A$20:$U$20,1,2))=IF(_xlfn.XLOOKUP($A27,INDIRECT("_"&amp;_xlfn.XLOOKUP(BK$2,WatchbillMONTHLY!$A$20:$U$20,OFFSET(WatchbillMONTHLY!$A$20:$U$20,1,2))),INDIRECT("_"&amp;_xlfn.XLOOKUP(BK$2,WatchbillMONTHLY!$A$20:$U$20,OFFSET(WatchbillMONTHLY!$A$20:$U$20,1,2))))=$A27,_xlfn.XLOOKUP(BK$2,WatchbillMONTHLY!$A$20:$U$20,OFFSET(WatchbillMONTHLY!$A$20:$U$20,1,2)),FALSE),TRUE,FALSE)),
IF(_xlfn.XLOOKUP(BK$2,WatchbillMONTHLY!$A$37:$U$37,OFFSET(WatchbillMONTHLY!$A$37:$U$37,1,2))=IF(_xlfn.XLOOKUP($A27,INDIRECT("_"&amp;_xlfn.XLOOKUP(BK$2,WatchbillMONTHLY!$A$37:$U$37,OFFSET(WatchbillMONTHLY!$A$37:$U$37,1,2))),INDIRECT("_"&amp;_xlfn.XLOOKUP(BK$2,WatchbillMONTHLY!$A$37:$U$37,OFFSET(WatchbillMONTHLY!$A$37:$U$37,1,2))))=$A27,_xlfn.XLOOKUP(BK$2,WatchbillMONTHLY!$A$37:$U$37,OFFSET(WatchbillMONTHLY!$A$37:$U$37,1,2)),FALSE),TRUE,FALSE)),
IF(_xlfn.XLOOKUP(BK$2,WatchbillMONTHLY!$A$54:$U$54,OFFSET(WatchbillMONTHLY!$A$54:$U$54,1,2))=IF(_xlfn.XLOOKUP($A27,INDIRECT("_"&amp;_xlfn.XLOOKUP(BK$2,WatchbillMONTHLY!$A$54:$U$54,OFFSET(WatchbillMONTHLY!$A$54:$U$54,1,2))),INDIRECT("_"&amp;_xlfn.XLOOKUP(BK$2,WatchbillMONTHLY!$A$54:$U$54,OFFSET(WatchbillMONTHLY!$A$54:$U$54,1,2))))=$A27,_xlfn.XLOOKUP(BK$2,WatchbillMONTHLY!$A$54:$U$54,OFFSET(WatchbillMONTHLY!$A$54:$U$54,1,2)),FALSE),TRUE,FALSE)),
IF(_xlfn.XLOOKUP(BK$2,WatchbillMONTHLY!$A$71:$U$71,OFFSET(WatchbillMONTHLY!$A$71:$U$71,1,2))=IF(_xlfn.XLOOKUP($A27,INDIRECT("_"&amp;_xlfn.XLOOKUP(BK$2,WatchbillMONTHLY!$A$71:$U$71,OFFSET(WatchbillMONTHLY!$A$71:$U$71,1,2))),INDIRECT("_"&amp;_xlfn.XLOOKUP(BK$2,WatchbillMONTHLY!$A$71:$U$71,OFFSET(WatchbillMONTHLY!$A$71:$U$71,1,2))))=$A27,_xlfn.XLOOKUP(BK$2,WatchbillMONTHLY!$A$71:$U$71,OFFSET(WatchbillMONTHLY!$A$71:$U$71,1,2)),FALSE),TRUE,FALSE)),
IF(_xlfn.XLOOKUP(BK$2,WatchbillMONTHLY!$A$88:$U$88,OFFSET(WatchbillMONTHLY!$A$88:$U$88,1,2))=IF(_xlfn.XLOOKUP($A27,INDIRECT("_"&amp;_xlfn.XLOOKUP(BK$2,WatchbillMONTHLY!$A$88:$U$88,OFFSET(WatchbillMONTHLY!$A$88:$U$88,1,2))),INDIRECT("_"&amp;_xlfn.XLOOKUP(BK$2,WatchbillMONTHLY!$A$88:$U$88,OFFSET(WatchbillMONTHLY!$A$88:$U$88,1,2))))=$A27,_xlfn.XLOOKUP(BK$2,WatchbillMONTHLY!$A$88:$U$88,OFFSET(WatchbillMONTHLY!$A$88:$U$88,1,2)),FALSE),TRUE,FALSE)),
FALSE),FALSE)</f>
        <v>0</v>
      </c>
      <c r="BL27" s="209" t="b" cm="1">
        <f t="array" aca="1" ref="BL27" ca="1">IF(AND($A27 &gt; 0, AE27 &gt; 0,BL$2&lt;MiscFormulas!$A$5+1),
_xlfn.IFNA(
_xlfn.IFNA(
_xlfn.IFNA(
_xlfn.IFNA(
_xlfn.IFNA(
_xlfn.IFNA(
IF(_xlfn.XLOOKUP(BL$2,WatchbillMONTHLY!$A$3:$U$3,OFFSET(WatchbillMONTHLY!$A$3:$U$3,1,2))=IF(_xlfn.XLOOKUP($A27,INDIRECT("_"&amp;_xlfn.XLOOKUP(BL$2,WatchbillMONTHLY!$A$3:$U$3,OFFSET(WatchbillMONTHLY!$A$3:$U$3,1,2))),INDIRECT("_"&amp;_xlfn.XLOOKUP(BL$2,WatchbillMONTHLY!$A$3:$U$3,OFFSET(WatchbillMONTHLY!$A$3:$U$3,1,2))))=$A27,_xlfn.XLOOKUP(BL$2,WatchbillMONTHLY!$A$3:$U$3,OFFSET(WatchbillMONTHLY!$A$3:$U$3,1,2)),FALSE),TRUE,FALSE),
IF(_xlfn.XLOOKUP(BL$2,WatchbillMONTHLY!$A$20:$U$20,OFFSET(WatchbillMONTHLY!$A$20:$U$20,1,2))=IF(_xlfn.XLOOKUP($A27,INDIRECT("_"&amp;_xlfn.XLOOKUP(BL$2,WatchbillMONTHLY!$A$20:$U$20,OFFSET(WatchbillMONTHLY!$A$20:$U$20,1,2))),INDIRECT("_"&amp;_xlfn.XLOOKUP(BL$2,WatchbillMONTHLY!$A$20:$U$20,OFFSET(WatchbillMONTHLY!$A$20:$U$20,1,2))))=$A27,_xlfn.XLOOKUP(BL$2,WatchbillMONTHLY!$A$20:$U$20,OFFSET(WatchbillMONTHLY!$A$20:$U$20,1,2)),FALSE),TRUE,FALSE)),
IF(_xlfn.XLOOKUP(BL$2,WatchbillMONTHLY!$A$37:$U$37,OFFSET(WatchbillMONTHLY!$A$37:$U$37,1,2))=IF(_xlfn.XLOOKUP($A27,INDIRECT("_"&amp;_xlfn.XLOOKUP(BL$2,WatchbillMONTHLY!$A$37:$U$37,OFFSET(WatchbillMONTHLY!$A$37:$U$37,1,2))),INDIRECT("_"&amp;_xlfn.XLOOKUP(BL$2,WatchbillMONTHLY!$A$37:$U$37,OFFSET(WatchbillMONTHLY!$A$37:$U$37,1,2))))=$A27,_xlfn.XLOOKUP(BL$2,WatchbillMONTHLY!$A$37:$U$37,OFFSET(WatchbillMONTHLY!$A$37:$U$37,1,2)),FALSE),TRUE,FALSE)),
IF(_xlfn.XLOOKUP(BL$2,WatchbillMONTHLY!$A$54:$U$54,OFFSET(WatchbillMONTHLY!$A$54:$U$54,1,2))=IF(_xlfn.XLOOKUP($A27,INDIRECT("_"&amp;_xlfn.XLOOKUP(BL$2,WatchbillMONTHLY!$A$54:$U$54,OFFSET(WatchbillMONTHLY!$A$54:$U$54,1,2))),INDIRECT("_"&amp;_xlfn.XLOOKUP(BL$2,WatchbillMONTHLY!$A$54:$U$54,OFFSET(WatchbillMONTHLY!$A$54:$U$54,1,2))))=$A27,_xlfn.XLOOKUP(BL$2,WatchbillMONTHLY!$A$54:$U$54,OFFSET(WatchbillMONTHLY!$A$54:$U$54,1,2)),FALSE),TRUE,FALSE)),
IF(_xlfn.XLOOKUP(BL$2,WatchbillMONTHLY!$A$71:$U$71,OFFSET(WatchbillMONTHLY!$A$71:$U$71,1,2))=IF(_xlfn.XLOOKUP($A27,INDIRECT("_"&amp;_xlfn.XLOOKUP(BL$2,WatchbillMONTHLY!$A$71:$U$71,OFFSET(WatchbillMONTHLY!$A$71:$U$71,1,2))),INDIRECT("_"&amp;_xlfn.XLOOKUP(BL$2,WatchbillMONTHLY!$A$71:$U$71,OFFSET(WatchbillMONTHLY!$A$71:$U$71,1,2))))=$A27,_xlfn.XLOOKUP(BL$2,WatchbillMONTHLY!$A$71:$U$71,OFFSET(WatchbillMONTHLY!$A$71:$U$71,1,2)),FALSE),TRUE,FALSE)),
IF(_xlfn.XLOOKUP(BL$2,WatchbillMONTHLY!$A$88:$U$88,OFFSET(WatchbillMONTHLY!$A$88:$U$88,1,2))=IF(_xlfn.XLOOKUP($A27,INDIRECT("_"&amp;_xlfn.XLOOKUP(BL$2,WatchbillMONTHLY!$A$88:$U$88,OFFSET(WatchbillMONTHLY!$A$88:$U$88,1,2))),INDIRECT("_"&amp;_xlfn.XLOOKUP(BL$2,WatchbillMONTHLY!$A$88:$U$88,OFFSET(WatchbillMONTHLY!$A$88:$U$88,1,2))))=$A27,_xlfn.XLOOKUP(BL$2,WatchbillMONTHLY!$A$88:$U$88,OFFSET(WatchbillMONTHLY!$A$88:$U$88,1,2)),FALSE),TRUE,FALSE)),
FALSE),FALSE)</f>
        <v>0</v>
      </c>
      <c r="BM27" s="209" t="b" cm="1">
        <f t="array" aca="1" ref="BM27" ca="1">IF(AND($A27 &gt; 0, AF27 &gt; 0,BM$2&lt;MiscFormulas!$A$5+1),
_xlfn.IFNA(
_xlfn.IFNA(
_xlfn.IFNA(
_xlfn.IFNA(
_xlfn.IFNA(
_xlfn.IFNA(
IF(_xlfn.XLOOKUP(BM$2,WatchbillMONTHLY!$A$3:$U$3,OFFSET(WatchbillMONTHLY!$A$3:$U$3,1,2))=IF(_xlfn.XLOOKUP($A27,INDIRECT("_"&amp;_xlfn.XLOOKUP(BM$2,WatchbillMONTHLY!$A$3:$U$3,OFFSET(WatchbillMONTHLY!$A$3:$U$3,1,2))),INDIRECT("_"&amp;_xlfn.XLOOKUP(BM$2,WatchbillMONTHLY!$A$3:$U$3,OFFSET(WatchbillMONTHLY!$A$3:$U$3,1,2))))=$A27,_xlfn.XLOOKUP(BM$2,WatchbillMONTHLY!$A$3:$U$3,OFFSET(WatchbillMONTHLY!$A$3:$U$3,1,2)),FALSE),TRUE,FALSE),
IF(_xlfn.XLOOKUP(BM$2,WatchbillMONTHLY!$A$20:$U$20,OFFSET(WatchbillMONTHLY!$A$20:$U$20,1,2))=IF(_xlfn.XLOOKUP($A27,INDIRECT("_"&amp;_xlfn.XLOOKUP(BM$2,WatchbillMONTHLY!$A$20:$U$20,OFFSET(WatchbillMONTHLY!$A$20:$U$20,1,2))),INDIRECT("_"&amp;_xlfn.XLOOKUP(BM$2,WatchbillMONTHLY!$A$20:$U$20,OFFSET(WatchbillMONTHLY!$A$20:$U$20,1,2))))=$A27,_xlfn.XLOOKUP(BM$2,WatchbillMONTHLY!$A$20:$U$20,OFFSET(WatchbillMONTHLY!$A$20:$U$20,1,2)),FALSE),TRUE,FALSE)),
IF(_xlfn.XLOOKUP(BM$2,WatchbillMONTHLY!$A$37:$U$37,OFFSET(WatchbillMONTHLY!$A$37:$U$37,1,2))=IF(_xlfn.XLOOKUP($A27,INDIRECT("_"&amp;_xlfn.XLOOKUP(BM$2,WatchbillMONTHLY!$A$37:$U$37,OFFSET(WatchbillMONTHLY!$A$37:$U$37,1,2))),INDIRECT("_"&amp;_xlfn.XLOOKUP(BM$2,WatchbillMONTHLY!$A$37:$U$37,OFFSET(WatchbillMONTHLY!$A$37:$U$37,1,2))))=$A27,_xlfn.XLOOKUP(BM$2,WatchbillMONTHLY!$A$37:$U$37,OFFSET(WatchbillMONTHLY!$A$37:$U$37,1,2)),FALSE),TRUE,FALSE)),
IF(_xlfn.XLOOKUP(BM$2,WatchbillMONTHLY!$A$54:$U$54,OFFSET(WatchbillMONTHLY!$A$54:$U$54,1,2))=IF(_xlfn.XLOOKUP($A27,INDIRECT("_"&amp;_xlfn.XLOOKUP(BM$2,WatchbillMONTHLY!$A$54:$U$54,OFFSET(WatchbillMONTHLY!$A$54:$U$54,1,2))),INDIRECT("_"&amp;_xlfn.XLOOKUP(BM$2,WatchbillMONTHLY!$A$54:$U$54,OFFSET(WatchbillMONTHLY!$A$54:$U$54,1,2))))=$A27,_xlfn.XLOOKUP(BM$2,WatchbillMONTHLY!$A$54:$U$54,OFFSET(WatchbillMONTHLY!$A$54:$U$54,1,2)),FALSE),TRUE,FALSE)),
IF(_xlfn.XLOOKUP(BM$2,WatchbillMONTHLY!$A$71:$U$71,OFFSET(WatchbillMONTHLY!$A$71:$U$71,1,2))=IF(_xlfn.XLOOKUP($A27,INDIRECT("_"&amp;_xlfn.XLOOKUP(BM$2,WatchbillMONTHLY!$A$71:$U$71,OFFSET(WatchbillMONTHLY!$A$71:$U$71,1,2))),INDIRECT("_"&amp;_xlfn.XLOOKUP(BM$2,WatchbillMONTHLY!$A$71:$U$71,OFFSET(WatchbillMONTHLY!$A$71:$U$71,1,2))))=$A27,_xlfn.XLOOKUP(BM$2,WatchbillMONTHLY!$A$71:$U$71,OFFSET(WatchbillMONTHLY!$A$71:$U$71,1,2)),FALSE),TRUE,FALSE)),
IF(_xlfn.XLOOKUP(BM$2,WatchbillMONTHLY!$A$88:$U$88,OFFSET(WatchbillMONTHLY!$A$88:$U$88,1,2))=IF(_xlfn.XLOOKUP($A27,INDIRECT("_"&amp;_xlfn.XLOOKUP(BM$2,WatchbillMONTHLY!$A$88:$U$88,OFFSET(WatchbillMONTHLY!$A$88:$U$88,1,2))),INDIRECT("_"&amp;_xlfn.XLOOKUP(BM$2,WatchbillMONTHLY!$A$88:$U$88,OFFSET(WatchbillMONTHLY!$A$88:$U$88,1,2))))=$A27,_xlfn.XLOOKUP(BM$2,WatchbillMONTHLY!$A$88:$U$88,OFFSET(WatchbillMONTHLY!$A$88:$U$88,1,2)),FALSE),TRUE,FALSE)),
FALSE),FALSE)</f>
        <v>0</v>
      </c>
      <c r="BN27" s="209" t="b" cm="1">
        <f t="array" aca="1" ref="BN27" ca="1">IF(AND($A27 &gt; 0, AG27 &gt; 0,BN$2&lt;MiscFormulas!$A$5+1),
_xlfn.IFNA(
_xlfn.IFNA(
_xlfn.IFNA(
_xlfn.IFNA(
_xlfn.IFNA(
_xlfn.IFNA(
IF(_xlfn.XLOOKUP(BN$2,WatchbillMONTHLY!$A$3:$U$3,OFFSET(WatchbillMONTHLY!$A$3:$U$3,1,2))=IF(_xlfn.XLOOKUP($A27,INDIRECT("_"&amp;_xlfn.XLOOKUP(BN$2,WatchbillMONTHLY!$A$3:$U$3,OFFSET(WatchbillMONTHLY!$A$3:$U$3,1,2))),INDIRECT("_"&amp;_xlfn.XLOOKUP(BN$2,WatchbillMONTHLY!$A$3:$U$3,OFFSET(WatchbillMONTHLY!$A$3:$U$3,1,2))))=$A27,_xlfn.XLOOKUP(BN$2,WatchbillMONTHLY!$A$3:$U$3,OFFSET(WatchbillMONTHLY!$A$3:$U$3,1,2)),FALSE),TRUE,FALSE),
IF(_xlfn.XLOOKUP(BN$2,WatchbillMONTHLY!$A$20:$U$20,OFFSET(WatchbillMONTHLY!$A$20:$U$20,1,2))=IF(_xlfn.XLOOKUP($A27,INDIRECT("_"&amp;_xlfn.XLOOKUP(BN$2,WatchbillMONTHLY!$A$20:$U$20,OFFSET(WatchbillMONTHLY!$A$20:$U$20,1,2))),INDIRECT("_"&amp;_xlfn.XLOOKUP(BN$2,WatchbillMONTHLY!$A$20:$U$20,OFFSET(WatchbillMONTHLY!$A$20:$U$20,1,2))))=$A27,_xlfn.XLOOKUP(BN$2,WatchbillMONTHLY!$A$20:$U$20,OFFSET(WatchbillMONTHLY!$A$20:$U$20,1,2)),FALSE),TRUE,FALSE)),
IF(_xlfn.XLOOKUP(BN$2,WatchbillMONTHLY!$A$37:$U$37,OFFSET(WatchbillMONTHLY!$A$37:$U$37,1,2))=IF(_xlfn.XLOOKUP($A27,INDIRECT("_"&amp;_xlfn.XLOOKUP(BN$2,WatchbillMONTHLY!$A$37:$U$37,OFFSET(WatchbillMONTHLY!$A$37:$U$37,1,2))),INDIRECT("_"&amp;_xlfn.XLOOKUP(BN$2,WatchbillMONTHLY!$A$37:$U$37,OFFSET(WatchbillMONTHLY!$A$37:$U$37,1,2))))=$A27,_xlfn.XLOOKUP(BN$2,WatchbillMONTHLY!$A$37:$U$37,OFFSET(WatchbillMONTHLY!$A$37:$U$37,1,2)),FALSE),TRUE,FALSE)),
IF(_xlfn.XLOOKUP(BN$2,WatchbillMONTHLY!$A$54:$U$54,OFFSET(WatchbillMONTHLY!$A$54:$U$54,1,2))=IF(_xlfn.XLOOKUP($A27,INDIRECT("_"&amp;_xlfn.XLOOKUP(BN$2,WatchbillMONTHLY!$A$54:$U$54,OFFSET(WatchbillMONTHLY!$A$54:$U$54,1,2))),INDIRECT("_"&amp;_xlfn.XLOOKUP(BN$2,WatchbillMONTHLY!$A$54:$U$54,OFFSET(WatchbillMONTHLY!$A$54:$U$54,1,2))))=$A27,_xlfn.XLOOKUP(BN$2,WatchbillMONTHLY!$A$54:$U$54,OFFSET(WatchbillMONTHLY!$A$54:$U$54,1,2)),FALSE),TRUE,FALSE)),
IF(_xlfn.XLOOKUP(BN$2,WatchbillMONTHLY!$A$71:$U$71,OFFSET(WatchbillMONTHLY!$A$71:$U$71,1,2))=IF(_xlfn.XLOOKUP($A27,INDIRECT("_"&amp;_xlfn.XLOOKUP(BN$2,WatchbillMONTHLY!$A$71:$U$71,OFFSET(WatchbillMONTHLY!$A$71:$U$71,1,2))),INDIRECT("_"&amp;_xlfn.XLOOKUP(BN$2,WatchbillMONTHLY!$A$71:$U$71,OFFSET(WatchbillMONTHLY!$A$71:$U$71,1,2))))=$A27,_xlfn.XLOOKUP(BN$2,WatchbillMONTHLY!$A$71:$U$71,OFFSET(WatchbillMONTHLY!$A$71:$U$71,1,2)),FALSE),TRUE,FALSE)),
IF(_xlfn.XLOOKUP(BN$2,WatchbillMONTHLY!$A$88:$U$88,OFFSET(WatchbillMONTHLY!$A$88:$U$88,1,2))=IF(_xlfn.XLOOKUP($A27,INDIRECT("_"&amp;_xlfn.XLOOKUP(BN$2,WatchbillMONTHLY!$A$88:$U$88,OFFSET(WatchbillMONTHLY!$A$88:$U$88,1,2))),INDIRECT("_"&amp;_xlfn.XLOOKUP(BN$2,WatchbillMONTHLY!$A$88:$U$88,OFFSET(WatchbillMONTHLY!$A$88:$U$88,1,2))))=$A27,_xlfn.XLOOKUP(BN$2,WatchbillMONTHLY!$A$88:$U$88,OFFSET(WatchbillMONTHLY!$A$88:$U$88,1,2)),FALSE),TRUE,FALSE)),
FALSE),FALSE)</f>
        <v>0</v>
      </c>
      <c r="BO27" s="209" t="b" cm="1">
        <f t="array" aca="1" ref="BO27" ca="1">IF(
    AND($A27 &gt; 0, AH27 &gt; 0,BO$2&lt;MiscFormulas!$A$5+1),
    ISNUMBER(
        MATCH($A27,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7" s="210"/>
    </row>
    <row r="28" spans="1:68" x14ac:dyDescent="0.35">
      <c r="A28" t="str">
        <v>EX14 Cena, J.</v>
      </c>
      <c r="B28" s="214" t="str">
        <v>EX14 Cena, John</v>
      </c>
      <c r="C28" s="218"/>
      <c r="D28" s="230" t="s">
        <v>266</v>
      </c>
      <c r="E28" s="231"/>
      <c r="F28" s="231"/>
      <c r="G28" s="231"/>
      <c r="H28" s="231"/>
      <c r="I28" s="231"/>
      <c r="J28" s="231" t="s">
        <v>266</v>
      </c>
      <c r="K28" s="231"/>
      <c r="L28" s="231"/>
      <c r="M28" s="231"/>
      <c r="N28" s="231"/>
      <c r="O28" s="231"/>
      <c r="P28" s="231"/>
      <c r="Q28" s="231"/>
      <c r="R28" s="231"/>
      <c r="S28" s="231"/>
      <c r="T28" s="231"/>
      <c r="U28" s="231"/>
      <c r="V28" s="231"/>
      <c r="W28" s="231"/>
      <c r="X28" s="231"/>
      <c r="Y28" s="231"/>
      <c r="Z28" s="231" t="s">
        <v>266</v>
      </c>
      <c r="AA28" s="231"/>
      <c r="AB28" s="231"/>
      <c r="AC28" s="231"/>
      <c r="AD28" s="231"/>
      <c r="AE28" s="231"/>
      <c r="AF28" s="231"/>
      <c r="AG28" s="231"/>
      <c r="AH28" s="179"/>
      <c r="AI28" s="209"/>
      <c r="AJ28" s="209" t="str" cm="1">
        <f t="array" aca="1" ref="AJ28" ca="1">IF(OR(AK28:BN28=TRUE),$A28&amp;" :  ","")&amp;_xlfn.TEXTJOIN(" | ",TRUE,IF(AK28:BN28=TRUE,$AK$2:$BN$2,""))</f>
        <v/>
      </c>
      <c r="AK28" s="209" t="b" cm="1">
        <f t="array" aca="1" ref="AK28" ca="1">IF(AND($A28 &gt; 0, D28 &gt; 0,AK$2&lt;MiscFormulas!$A$5+1),
_xlfn.IFNA(
_xlfn.IFNA(
_xlfn.IFNA(
_xlfn.IFNA(
_xlfn.IFNA(
_xlfn.IFNA(
IF(_xlfn.XLOOKUP(AK$2,WatchbillMONTHLY!$A$3:$U$3,OFFSET(WatchbillMONTHLY!$A$3:$U$3,1,2))=IF(_xlfn.XLOOKUP($A28,INDIRECT("_"&amp;_xlfn.XLOOKUP(AK$2,WatchbillMONTHLY!$A$3:$U$3,OFFSET(WatchbillMONTHLY!$A$3:$U$3,1,2))),INDIRECT("_"&amp;_xlfn.XLOOKUP(AK$2,WatchbillMONTHLY!$A$3:$U$3,OFFSET(WatchbillMONTHLY!$A$3:$U$3,1,2))))=$A28,_xlfn.XLOOKUP(AK$2,WatchbillMONTHLY!$A$3:$U$3,OFFSET(WatchbillMONTHLY!$A$3:$U$3,1,2)),FALSE),TRUE,FALSE),
IF(_xlfn.XLOOKUP(AK$2,WatchbillMONTHLY!$A$20:$U$20,OFFSET(WatchbillMONTHLY!$A$20:$U$20,1,2))=IF(_xlfn.XLOOKUP($A28,INDIRECT("_"&amp;_xlfn.XLOOKUP(AK$2,WatchbillMONTHLY!$A$20:$U$20,OFFSET(WatchbillMONTHLY!$A$20:$U$20,1,2))),INDIRECT("_"&amp;_xlfn.XLOOKUP(AK$2,WatchbillMONTHLY!$A$20:$U$20,OFFSET(WatchbillMONTHLY!$A$20:$U$20,1,2))))=$A28,_xlfn.XLOOKUP(AK$2,WatchbillMONTHLY!$A$20:$U$20,OFFSET(WatchbillMONTHLY!$A$20:$U$20,1,2)),FALSE),TRUE,FALSE)),
IF(_xlfn.XLOOKUP(AK$2,WatchbillMONTHLY!$A$37:$U$37,OFFSET(WatchbillMONTHLY!$A$37:$U$37,1,2))=IF(_xlfn.XLOOKUP($A28,INDIRECT("_"&amp;_xlfn.XLOOKUP(AK$2,WatchbillMONTHLY!$A$37:$U$37,OFFSET(WatchbillMONTHLY!$A$37:$U$37,1,2))),INDIRECT("_"&amp;_xlfn.XLOOKUP(AK$2,WatchbillMONTHLY!$A$37:$U$37,OFFSET(WatchbillMONTHLY!$A$37:$U$37,1,2))))=$A28,_xlfn.XLOOKUP(AK$2,WatchbillMONTHLY!$A$37:$U$37,OFFSET(WatchbillMONTHLY!$A$37:$U$37,1,2)),FALSE),TRUE,FALSE)),
IF(_xlfn.XLOOKUP(AK$2,WatchbillMONTHLY!$A$54:$U$54,OFFSET(WatchbillMONTHLY!$A$54:$U$54,1,2))=IF(_xlfn.XLOOKUP($A28,INDIRECT("_"&amp;_xlfn.XLOOKUP(AK$2,WatchbillMONTHLY!$A$54:$U$54,OFFSET(WatchbillMONTHLY!$A$54:$U$54,1,2))),INDIRECT("_"&amp;_xlfn.XLOOKUP(AK$2,WatchbillMONTHLY!$A$54:$U$54,OFFSET(WatchbillMONTHLY!$A$54:$U$54,1,2))))=$A28,_xlfn.XLOOKUP(AK$2,WatchbillMONTHLY!$A$54:$U$54,OFFSET(WatchbillMONTHLY!$A$54:$U$54,1,2)),FALSE),TRUE,FALSE)),
IF(_xlfn.XLOOKUP(AK$2,WatchbillMONTHLY!$A$71:$U$71,OFFSET(WatchbillMONTHLY!$A$71:$U$71,1,2))=IF(_xlfn.XLOOKUP($A28,INDIRECT("_"&amp;_xlfn.XLOOKUP(AK$2,WatchbillMONTHLY!$A$71:$U$71,OFFSET(WatchbillMONTHLY!$A$71:$U$71,1,2))),INDIRECT("_"&amp;_xlfn.XLOOKUP(AK$2,WatchbillMONTHLY!$A$71:$U$71,OFFSET(WatchbillMONTHLY!$A$71:$U$71,1,2))))=$A28,_xlfn.XLOOKUP(AK$2,WatchbillMONTHLY!$A$71:$U$71,OFFSET(WatchbillMONTHLY!$A$71:$U$71,1,2)),FALSE),TRUE,FALSE)),
IF(_xlfn.XLOOKUP(AK$2,WatchbillMONTHLY!$A$88:$U$88,OFFSET(WatchbillMONTHLY!$A$88:$U$88,1,2))=IF(_xlfn.XLOOKUP($A28,INDIRECT("_"&amp;_xlfn.XLOOKUP(AK$2,WatchbillMONTHLY!$A$88:$U$88,OFFSET(WatchbillMONTHLY!$A$88:$U$88,1,2))),INDIRECT("_"&amp;_xlfn.XLOOKUP(AK$2,WatchbillMONTHLY!$A$88:$U$88,OFFSET(WatchbillMONTHLY!$A$88:$U$88,1,2))))=$A28,_xlfn.XLOOKUP(AK$2,WatchbillMONTHLY!$A$88:$U$88,OFFSET(WatchbillMONTHLY!$A$88:$U$88,1,2)),FALSE),TRUE,FALSE)),
FALSE),FALSE)</f>
        <v>0</v>
      </c>
      <c r="AL28" s="209" t="b" cm="1">
        <f t="array" aca="1" ref="AL28" ca="1">IF(AND($A28 &gt; 0, E28 &gt; 0,AL$2&lt;MiscFormulas!$A$5+1),
_xlfn.IFNA(
_xlfn.IFNA(
_xlfn.IFNA(
_xlfn.IFNA(
_xlfn.IFNA(
_xlfn.IFNA(
IF(_xlfn.XLOOKUP(AL$2,WatchbillMONTHLY!$A$3:$U$3,OFFSET(WatchbillMONTHLY!$A$3:$U$3,1,2))=IF(_xlfn.XLOOKUP($A28,INDIRECT("_"&amp;_xlfn.XLOOKUP(AL$2,WatchbillMONTHLY!$A$3:$U$3,OFFSET(WatchbillMONTHLY!$A$3:$U$3,1,2))),INDIRECT("_"&amp;_xlfn.XLOOKUP(AL$2,WatchbillMONTHLY!$A$3:$U$3,OFFSET(WatchbillMONTHLY!$A$3:$U$3,1,2))))=$A28,_xlfn.XLOOKUP(AL$2,WatchbillMONTHLY!$A$3:$U$3,OFFSET(WatchbillMONTHLY!$A$3:$U$3,1,2)),FALSE),TRUE,FALSE),
IF(_xlfn.XLOOKUP(AL$2,WatchbillMONTHLY!$A$20:$U$20,OFFSET(WatchbillMONTHLY!$A$20:$U$20,1,2))=IF(_xlfn.XLOOKUP($A28,INDIRECT("_"&amp;_xlfn.XLOOKUP(AL$2,WatchbillMONTHLY!$A$20:$U$20,OFFSET(WatchbillMONTHLY!$A$20:$U$20,1,2))),INDIRECT("_"&amp;_xlfn.XLOOKUP(AL$2,WatchbillMONTHLY!$A$20:$U$20,OFFSET(WatchbillMONTHLY!$A$20:$U$20,1,2))))=$A28,_xlfn.XLOOKUP(AL$2,WatchbillMONTHLY!$A$20:$U$20,OFFSET(WatchbillMONTHLY!$A$20:$U$20,1,2)),FALSE),TRUE,FALSE)),
IF(_xlfn.XLOOKUP(AL$2,WatchbillMONTHLY!$A$37:$U$37,OFFSET(WatchbillMONTHLY!$A$37:$U$37,1,2))=IF(_xlfn.XLOOKUP($A28,INDIRECT("_"&amp;_xlfn.XLOOKUP(AL$2,WatchbillMONTHLY!$A$37:$U$37,OFFSET(WatchbillMONTHLY!$A$37:$U$37,1,2))),INDIRECT("_"&amp;_xlfn.XLOOKUP(AL$2,WatchbillMONTHLY!$A$37:$U$37,OFFSET(WatchbillMONTHLY!$A$37:$U$37,1,2))))=$A28,_xlfn.XLOOKUP(AL$2,WatchbillMONTHLY!$A$37:$U$37,OFFSET(WatchbillMONTHLY!$A$37:$U$37,1,2)),FALSE),TRUE,FALSE)),
IF(_xlfn.XLOOKUP(AL$2,WatchbillMONTHLY!$A$54:$U$54,OFFSET(WatchbillMONTHLY!$A$54:$U$54,1,2))=IF(_xlfn.XLOOKUP($A28,INDIRECT("_"&amp;_xlfn.XLOOKUP(AL$2,WatchbillMONTHLY!$A$54:$U$54,OFFSET(WatchbillMONTHLY!$A$54:$U$54,1,2))),INDIRECT("_"&amp;_xlfn.XLOOKUP(AL$2,WatchbillMONTHLY!$A$54:$U$54,OFFSET(WatchbillMONTHLY!$A$54:$U$54,1,2))))=$A28,_xlfn.XLOOKUP(AL$2,WatchbillMONTHLY!$A$54:$U$54,OFFSET(WatchbillMONTHLY!$A$54:$U$54,1,2)),FALSE),TRUE,FALSE)),
IF(_xlfn.XLOOKUP(AL$2,WatchbillMONTHLY!$A$71:$U$71,OFFSET(WatchbillMONTHLY!$A$71:$U$71,1,2))=IF(_xlfn.XLOOKUP($A28,INDIRECT("_"&amp;_xlfn.XLOOKUP(AL$2,WatchbillMONTHLY!$A$71:$U$71,OFFSET(WatchbillMONTHLY!$A$71:$U$71,1,2))),INDIRECT("_"&amp;_xlfn.XLOOKUP(AL$2,WatchbillMONTHLY!$A$71:$U$71,OFFSET(WatchbillMONTHLY!$A$71:$U$71,1,2))))=$A28,_xlfn.XLOOKUP(AL$2,WatchbillMONTHLY!$A$71:$U$71,OFFSET(WatchbillMONTHLY!$A$71:$U$71,1,2)),FALSE),TRUE,FALSE)),
IF(_xlfn.XLOOKUP(AL$2,WatchbillMONTHLY!$A$88:$U$88,OFFSET(WatchbillMONTHLY!$A$88:$U$88,1,2))=IF(_xlfn.XLOOKUP($A28,INDIRECT("_"&amp;_xlfn.XLOOKUP(AL$2,WatchbillMONTHLY!$A$88:$U$88,OFFSET(WatchbillMONTHLY!$A$88:$U$88,1,2))),INDIRECT("_"&amp;_xlfn.XLOOKUP(AL$2,WatchbillMONTHLY!$A$88:$U$88,OFFSET(WatchbillMONTHLY!$A$88:$U$88,1,2))))=$A28,_xlfn.XLOOKUP(AL$2,WatchbillMONTHLY!$A$88:$U$88,OFFSET(WatchbillMONTHLY!$A$88:$U$88,1,2)),FALSE),TRUE,FALSE)),
FALSE),FALSE)</f>
        <v>0</v>
      </c>
      <c r="AM28" s="209" t="b" cm="1">
        <f t="array" aca="1" ref="AM28" ca="1">IF(AND($A28 &gt; 0, F28 &gt; 0,AM$2&lt;MiscFormulas!$A$5+1),
_xlfn.IFNA(
_xlfn.IFNA(
_xlfn.IFNA(
_xlfn.IFNA(
_xlfn.IFNA(
_xlfn.IFNA(
IF(_xlfn.XLOOKUP(AM$2,WatchbillMONTHLY!$A$3:$U$3,OFFSET(WatchbillMONTHLY!$A$3:$U$3,1,2))=IF(_xlfn.XLOOKUP($A28,INDIRECT("_"&amp;_xlfn.XLOOKUP(AM$2,WatchbillMONTHLY!$A$3:$U$3,OFFSET(WatchbillMONTHLY!$A$3:$U$3,1,2))),INDIRECT("_"&amp;_xlfn.XLOOKUP(AM$2,WatchbillMONTHLY!$A$3:$U$3,OFFSET(WatchbillMONTHLY!$A$3:$U$3,1,2))))=$A28,_xlfn.XLOOKUP(AM$2,WatchbillMONTHLY!$A$3:$U$3,OFFSET(WatchbillMONTHLY!$A$3:$U$3,1,2)),FALSE),TRUE,FALSE),
IF(_xlfn.XLOOKUP(AM$2,WatchbillMONTHLY!$A$20:$U$20,OFFSET(WatchbillMONTHLY!$A$20:$U$20,1,2))=IF(_xlfn.XLOOKUP($A28,INDIRECT("_"&amp;_xlfn.XLOOKUP(AM$2,WatchbillMONTHLY!$A$20:$U$20,OFFSET(WatchbillMONTHLY!$A$20:$U$20,1,2))),INDIRECT("_"&amp;_xlfn.XLOOKUP(AM$2,WatchbillMONTHLY!$A$20:$U$20,OFFSET(WatchbillMONTHLY!$A$20:$U$20,1,2))))=$A28,_xlfn.XLOOKUP(AM$2,WatchbillMONTHLY!$A$20:$U$20,OFFSET(WatchbillMONTHLY!$A$20:$U$20,1,2)),FALSE),TRUE,FALSE)),
IF(_xlfn.XLOOKUP(AM$2,WatchbillMONTHLY!$A$37:$U$37,OFFSET(WatchbillMONTHLY!$A$37:$U$37,1,2))=IF(_xlfn.XLOOKUP($A28,INDIRECT("_"&amp;_xlfn.XLOOKUP(AM$2,WatchbillMONTHLY!$A$37:$U$37,OFFSET(WatchbillMONTHLY!$A$37:$U$37,1,2))),INDIRECT("_"&amp;_xlfn.XLOOKUP(AM$2,WatchbillMONTHLY!$A$37:$U$37,OFFSET(WatchbillMONTHLY!$A$37:$U$37,1,2))))=$A28,_xlfn.XLOOKUP(AM$2,WatchbillMONTHLY!$A$37:$U$37,OFFSET(WatchbillMONTHLY!$A$37:$U$37,1,2)),FALSE),TRUE,FALSE)),
IF(_xlfn.XLOOKUP(AM$2,WatchbillMONTHLY!$A$54:$U$54,OFFSET(WatchbillMONTHLY!$A$54:$U$54,1,2))=IF(_xlfn.XLOOKUP($A28,INDIRECT("_"&amp;_xlfn.XLOOKUP(AM$2,WatchbillMONTHLY!$A$54:$U$54,OFFSET(WatchbillMONTHLY!$A$54:$U$54,1,2))),INDIRECT("_"&amp;_xlfn.XLOOKUP(AM$2,WatchbillMONTHLY!$A$54:$U$54,OFFSET(WatchbillMONTHLY!$A$54:$U$54,1,2))))=$A28,_xlfn.XLOOKUP(AM$2,WatchbillMONTHLY!$A$54:$U$54,OFFSET(WatchbillMONTHLY!$A$54:$U$54,1,2)),FALSE),TRUE,FALSE)),
IF(_xlfn.XLOOKUP(AM$2,WatchbillMONTHLY!$A$71:$U$71,OFFSET(WatchbillMONTHLY!$A$71:$U$71,1,2))=IF(_xlfn.XLOOKUP($A28,INDIRECT("_"&amp;_xlfn.XLOOKUP(AM$2,WatchbillMONTHLY!$A$71:$U$71,OFFSET(WatchbillMONTHLY!$A$71:$U$71,1,2))),INDIRECT("_"&amp;_xlfn.XLOOKUP(AM$2,WatchbillMONTHLY!$A$71:$U$71,OFFSET(WatchbillMONTHLY!$A$71:$U$71,1,2))))=$A28,_xlfn.XLOOKUP(AM$2,WatchbillMONTHLY!$A$71:$U$71,OFFSET(WatchbillMONTHLY!$A$71:$U$71,1,2)),FALSE),TRUE,FALSE)),
IF(_xlfn.XLOOKUP(AM$2,WatchbillMONTHLY!$A$88:$U$88,OFFSET(WatchbillMONTHLY!$A$88:$U$88,1,2))=IF(_xlfn.XLOOKUP($A28,INDIRECT("_"&amp;_xlfn.XLOOKUP(AM$2,WatchbillMONTHLY!$A$88:$U$88,OFFSET(WatchbillMONTHLY!$A$88:$U$88,1,2))),INDIRECT("_"&amp;_xlfn.XLOOKUP(AM$2,WatchbillMONTHLY!$A$88:$U$88,OFFSET(WatchbillMONTHLY!$A$88:$U$88,1,2))))=$A28,_xlfn.XLOOKUP(AM$2,WatchbillMONTHLY!$A$88:$U$88,OFFSET(WatchbillMONTHLY!$A$88:$U$88,1,2)),FALSE),TRUE,FALSE)),
FALSE),FALSE)</f>
        <v>0</v>
      </c>
      <c r="AN28" s="209" t="b" cm="1">
        <f t="array" aca="1" ref="AN28" ca="1">IF(AND($A28 &gt; 0, G28 &gt; 0,AN$2&lt;MiscFormulas!$A$5+1),
_xlfn.IFNA(
_xlfn.IFNA(
_xlfn.IFNA(
_xlfn.IFNA(
_xlfn.IFNA(
_xlfn.IFNA(
IF(_xlfn.XLOOKUP(AN$2,WatchbillMONTHLY!$A$3:$U$3,OFFSET(WatchbillMONTHLY!$A$3:$U$3,1,2))=IF(_xlfn.XLOOKUP($A28,INDIRECT("_"&amp;_xlfn.XLOOKUP(AN$2,WatchbillMONTHLY!$A$3:$U$3,OFFSET(WatchbillMONTHLY!$A$3:$U$3,1,2))),INDIRECT("_"&amp;_xlfn.XLOOKUP(AN$2,WatchbillMONTHLY!$A$3:$U$3,OFFSET(WatchbillMONTHLY!$A$3:$U$3,1,2))))=$A28,_xlfn.XLOOKUP(AN$2,WatchbillMONTHLY!$A$3:$U$3,OFFSET(WatchbillMONTHLY!$A$3:$U$3,1,2)),FALSE),TRUE,FALSE),
IF(_xlfn.XLOOKUP(AN$2,WatchbillMONTHLY!$A$20:$U$20,OFFSET(WatchbillMONTHLY!$A$20:$U$20,1,2))=IF(_xlfn.XLOOKUP($A28,INDIRECT("_"&amp;_xlfn.XLOOKUP(AN$2,WatchbillMONTHLY!$A$20:$U$20,OFFSET(WatchbillMONTHLY!$A$20:$U$20,1,2))),INDIRECT("_"&amp;_xlfn.XLOOKUP(AN$2,WatchbillMONTHLY!$A$20:$U$20,OFFSET(WatchbillMONTHLY!$A$20:$U$20,1,2))))=$A28,_xlfn.XLOOKUP(AN$2,WatchbillMONTHLY!$A$20:$U$20,OFFSET(WatchbillMONTHLY!$A$20:$U$20,1,2)),FALSE),TRUE,FALSE)),
IF(_xlfn.XLOOKUP(AN$2,WatchbillMONTHLY!$A$37:$U$37,OFFSET(WatchbillMONTHLY!$A$37:$U$37,1,2))=IF(_xlfn.XLOOKUP($A28,INDIRECT("_"&amp;_xlfn.XLOOKUP(AN$2,WatchbillMONTHLY!$A$37:$U$37,OFFSET(WatchbillMONTHLY!$A$37:$U$37,1,2))),INDIRECT("_"&amp;_xlfn.XLOOKUP(AN$2,WatchbillMONTHLY!$A$37:$U$37,OFFSET(WatchbillMONTHLY!$A$37:$U$37,1,2))))=$A28,_xlfn.XLOOKUP(AN$2,WatchbillMONTHLY!$A$37:$U$37,OFFSET(WatchbillMONTHLY!$A$37:$U$37,1,2)),FALSE),TRUE,FALSE)),
IF(_xlfn.XLOOKUP(AN$2,WatchbillMONTHLY!$A$54:$U$54,OFFSET(WatchbillMONTHLY!$A$54:$U$54,1,2))=IF(_xlfn.XLOOKUP($A28,INDIRECT("_"&amp;_xlfn.XLOOKUP(AN$2,WatchbillMONTHLY!$A$54:$U$54,OFFSET(WatchbillMONTHLY!$A$54:$U$54,1,2))),INDIRECT("_"&amp;_xlfn.XLOOKUP(AN$2,WatchbillMONTHLY!$A$54:$U$54,OFFSET(WatchbillMONTHLY!$A$54:$U$54,1,2))))=$A28,_xlfn.XLOOKUP(AN$2,WatchbillMONTHLY!$A$54:$U$54,OFFSET(WatchbillMONTHLY!$A$54:$U$54,1,2)),FALSE),TRUE,FALSE)),
IF(_xlfn.XLOOKUP(AN$2,WatchbillMONTHLY!$A$71:$U$71,OFFSET(WatchbillMONTHLY!$A$71:$U$71,1,2))=IF(_xlfn.XLOOKUP($A28,INDIRECT("_"&amp;_xlfn.XLOOKUP(AN$2,WatchbillMONTHLY!$A$71:$U$71,OFFSET(WatchbillMONTHLY!$A$71:$U$71,1,2))),INDIRECT("_"&amp;_xlfn.XLOOKUP(AN$2,WatchbillMONTHLY!$A$71:$U$71,OFFSET(WatchbillMONTHLY!$A$71:$U$71,1,2))))=$A28,_xlfn.XLOOKUP(AN$2,WatchbillMONTHLY!$A$71:$U$71,OFFSET(WatchbillMONTHLY!$A$71:$U$71,1,2)),FALSE),TRUE,FALSE)),
IF(_xlfn.XLOOKUP(AN$2,WatchbillMONTHLY!$A$88:$U$88,OFFSET(WatchbillMONTHLY!$A$88:$U$88,1,2))=IF(_xlfn.XLOOKUP($A28,INDIRECT("_"&amp;_xlfn.XLOOKUP(AN$2,WatchbillMONTHLY!$A$88:$U$88,OFFSET(WatchbillMONTHLY!$A$88:$U$88,1,2))),INDIRECT("_"&amp;_xlfn.XLOOKUP(AN$2,WatchbillMONTHLY!$A$88:$U$88,OFFSET(WatchbillMONTHLY!$A$88:$U$88,1,2))))=$A28,_xlfn.XLOOKUP(AN$2,WatchbillMONTHLY!$A$88:$U$88,OFFSET(WatchbillMONTHLY!$A$88:$U$88,1,2)),FALSE),TRUE,FALSE)),
FALSE),FALSE)</f>
        <v>0</v>
      </c>
      <c r="AO28" s="209" t="b" cm="1">
        <f t="array" aca="1" ref="AO28" ca="1">IF(AND($A28 &gt; 0, H28 &gt; 0,AO$2&lt;MiscFormulas!$A$5+1),
_xlfn.IFNA(
_xlfn.IFNA(
_xlfn.IFNA(
_xlfn.IFNA(
_xlfn.IFNA(
_xlfn.IFNA(
IF(_xlfn.XLOOKUP(AO$2,WatchbillMONTHLY!$A$3:$U$3,OFFSET(WatchbillMONTHLY!$A$3:$U$3,1,2))=IF(_xlfn.XLOOKUP($A28,INDIRECT("_"&amp;_xlfn.XLOOKUP(AO$2,WatchbillMONTHLY!$A$3:$U$3,OFFSET(WatchbillMONTHLY!$A$3:$U$3,1,2))),INDIRECT("_"&amp;_xlfn.XLOOKUP(AO$2,WatchbillMONTHLY!$A$3:$U$3,OFFSET(WatchbillMONTHLY!$A$3:$U$3,1,2))))=$A28,_xlfn.XLOOKUP(AO$2,WatchbillMONTHLY!$A$3:$U$3,OFFSET(WatchbillMONTHLY!$A$3:$U$3,1,2)),FALSE),TRUE,FALSE),
IF(_xlfn.XLOOKUP(AO$2,WatchbillMONTHLY!$A$20:$U$20,OFFSET(WatchbillMONTHLY!$A$20:$U$20,1,2))=IF(_xlfn.XLOOKUP($A28,INDIRECT("_"&amp;_xlfn.XLOOKUP(AO$2,WatchbillMONTHLY!$A$20:$U$20,OFFSET(WatchbillMONTHLY!$A$20:$U$20,1,2))),INDIRECT("_"&amp;_xlfn.XLOOKUP(AO$2,WatchbillMONTHLY!$A$20:$U$20,OFFSET(WatchbillMONTHLY!$A$20:$U$20,1,2))))=$A28,_xlfn.XLOOKUP(AO$2,WatchbillMONTHLY!$A$20:$U$20,OFFSET(WatchbillMONTHLY!$A$20:$U$20,1,2)),FALSE),TRUE,FALSE)),
IF(_xlfn.XLOOKUP(AO$2,WatchbillMONTHLY!$A$37:$U$37,OFFSET(WatchbillMONTHLY!$A$37:$U$37,1,2))=IF(_xlfn.XLOOKUP($A28,INDIRECT("_"&amp;_xlfn.XLOOKUP(AO$2,WatchbillMONTHLY!$A$37:$U$37,OFFSET(WatchbillMONTHLY!$A$37:$U$37,1,2))),INDIRECT("_"&amp;_xlfn.XLOOKUP(AO$2,WatchbillMONTHLY!$A$37:$U$37,OFFSET(WatchbillMONTHLY!$A$37:$U$37,1,2))))=$A28,_xlfn.XLOOKUP(AO$2,WatchbillMONTHLY!$A$37:$U$37,OFFSET(WatchbillMONTHLY!$A$37:$U$37,1,2)),FALSE),TRUE,FALSE)),
IF(_xlfn.XLOOKUP(AO$2,WatchbillMONTHLY!$A$54:$U$54,OFFSET(WatchbillMONTHLY!$A$54:$U$54,1,2))=IF(_xlfn.XLOOKUP($A28,INDIRECT("_"&amp;_xlfn.XLOOKUP(AO$2,WatchbillMONTHLY!$A$54:$U$54,OFFSET(WatchbillMONTHLY!$A$54:$U$54,1,2))),INDIRECT("_"&amp;_xlfn.XLOOKUP(AO$2,WatchbillMONTHLY!$A$54:$U$54,OFFSET(WatchbillMONTHLY!$A$54:$U$54,1,2))))=$A28,_xlfn.XLOOKUP(AO$2,WatchbillMONTHLY!$A$54:$U$54,OFFSET(WatchbillMONTHLY!$A$54:$U$54,1,2)),FALSE),TRUE,FALSE)),
IF(_xlfn.XLOOKUP(AO$2,WatchbillMONTHLY!$A$71:$U$71,OFFSET(WatchbillMONTHLY!$A$71:$U$71,1,2))=IF(_xlfn.XLOOKUP($A28,INDIRECT("_"&amp;_xlfn.XLOOKUP(AO$2,WatchbillMONTHLY!$A$71:$U$71,OFFSET(WatchbillMONTHLY!$A$71:$U$71,1,2))),INDIRECT("_"&amp;_xlfn.XLOOKUP(AO$2,WatchbillMONTHLY!$A$71:$U$71,OFFSET(WatchbillMONTHLY!$A$71:$U$71,1,2))))=$A28,_xlfn.XLOOKUP(AO$2,WatchbillMONTHLY!$A$71:$U$71,OFFSET(WatchbillMONTHLY!$A$71:$U$71,1,2)),FALSE),TRUE,FALSE)),
IF(_xlfn.XLOOKUP(AO$2,WatchbillMONTHLY!$A$88:$U$88,OFFSET(WatchbillMONTHLY!$A$88:$U$88,1,2))=IF(_xlfn.XLOOKUP($A28,INDIRECT("_"&amp;_xlfn.XLOOKUP(AO$2,WatchbillMONTHLY!$A$88:$U$88,OFFSET(WatchbillMONTHLY!$A$88:$U$88,1,2))),INDIRECT("_"&amp;_xlfn.XLOOKUP(AO$2,WatchbillMONTHLY!$A$88:$U$88,OFFSET(WatchbillMONTHLY!$A$88:$U$88,1,2))))=$A28,_xlfn.XLOOKUP(AO$2,WatchbillMONTHLY!$A$88:$U$88,OFFSET(WatchbillMONTHLY!$A$88:$U$88,1,2)),FALSE),TRUE,FALSE)),
FALSE),FALSE)</f>
        <v>0</v>
      </c>
      <c r="AP28" s="209" t="b" cm="1">
        <f t="array" aca="1" ref="AP28" ca="1">IF(AND($A28 &gt; 0, I28 &gt; 0,AP$2&lt;MiscFormulas!$A$5+1),
_xlfn.IFNA(
_xlfn.IFNA(
_xlfn.IFNA(
_xlfn.IFNA(
_xlfn.IFNA(
_xlfn.IFNA(
IF(_xlfn.XLOOKUP(AP$2,WatchbillMONTHLY!$A$3:$U$3,OFFSET(WatchbillMONTHLY!$A$3:$U$3,1,2))=IF(_xlfn.XLOOKUP($A28,INDIRECT("_"&amp;_xlfn.XLOOKUP(AP$2,WatchbillMONTHLY!$A$3:$U$3,OFFSET(WatchbillMONTHLY!$A$3:$U$3,1,2))),INDIRECT("_"&amp;_xlfn.XLOOKUP(AP$2,WatchbillMONTHLY!$A$3:$U$3,OFFSET(WatchbillMONTHLY!$A$3:$U$3,1,2))))=$A28,_xlfn.XLOOKUP(AP$2,WatchbillMONTHLY!$A$3:$U$3,OFFSET(WatchbillMONTHLY!$A$3:$U$3,1,2)),FALSE),TRUE,FALSE),
IF(_xlfn.XLOOKUP(AP$2,WatchbillMONTHLY!$A$20:$U$20,OFFSET(WatchbillMONTHLY!$A$20:$U$20,1,2))=IF(_xlfn.XLOOKUP($A28,INDIRECT("_"&amp;_xlfn.XLOOKUP(AP$2,WatchbillMONTHLY!$A$20:$U$20,OFFSET(WatchbillMONTHLY!$A$20:$U$20,1,2))),INDIRECT("_"&amp;_xlfn.XLOOKUP(AP$2,WatchbillMONTHLY!$A$20:$U$20,OFFSET(WatchbillMONTHLY!$A$20:$U$20,1,2))))=$A28,_xlfn.XLOOKUP(AP$2,WatchbillMONTHLY!$A$20:$U$20,OFFSET(WatchbillMONTHLY!$A$20:$U$20,1,2)),FALSE),TRUE,FALSE)),
IF(_xlfn.XLOOKUP(AP$2,WatchbillMONTHLY!$A$37:$U$37,OFFSET(WatchbillMONTHLY!$A$37:$U$37,1,2))=IF(_xlfn.XLOOKUP($A28,INDIRECT("_"&amp;_xlfn.XLOOKUP(AP$2,WatchbillMONTHLY!$A$37:$U$37,OFFSET(WatchbillMONTHLY!$A$37:$U$37,1,2))),INDIRECT("_"&amp;_xlfn.XLOOKUP(AP$2,WatchbillMONTHLY!$A$37:$U$37,OFFSET(WatchbillMONTHLY!$A$37:$U$37,1,2))))=$A28,_xlfn.XLOOKUP(AP$2,WatchbillMONTHLY!$A$37:$U$37,OFFSET(WatchbillMONTHLY!$A$37:$U$37,1,2)),FALSE),TRUE,FALSE)),
IF(_xlfn.XLOOKUP(AP$2,WatchbillMONTHLY!$A$54:$U$54,OFFSET(WatchbillMONTHLY!$A$54:$U$54,1,2))=IF(_xlfn.XLOOKUP($A28,INDIRECT("_"&amp;_xlfn.XLOOKUP(AP$2,WatchbillMONTHLY!$A$54:$U$54,OFFSET(WatchbillMONTHLY!$A$54:$U$54,1,2))),INDIRECT("_"&amp;_xlfn.XLOOKUP(AP$2,WatchbillMONTHLY!$A$54:$U$54,OFFSET(WatchbillMONTHLY!$A$54:$U$54,1,2))))=$A28,_xlfn.XLOOKUP(AP$2,WatchbillMONTHLY!$A$54:$U$54,OFFSET(WatchbillMONTHLY!$A$54:$U$54,1,2)),FALSE),TRUE,FALSE)),
IF(_xlfn.XLOOKUP(AP$2,WatchbillMONTHLY!$A$71:$U$71,OFFSET(WatchbillMONTHLY!$A$71:$U$71,1,2))=IF(_xlfn.XLOOKUP($A28,INDIRECT("_"&amp;_xlfn.XLOOKUP(AP$2,WatchbillMONTHLY!$A$71:$U$71,OFFSET(WatchbillMONTHLY!$A$71:$U$71,1,2))),INDIRECT("_"&amp;_xlfn.XLOOKUP(AP$2,WatchbillMONTHLY!$A$71:$U$71,OFFSET(WatchbillMONTHLY!$A$71:$U$71,1,2))))=$A28,_xlfn.XLOOKUP(AP$2,WatchbillMONTHLY!$A$71:$U$71,OFFSET(WatchbillMONTHLY!$A$71:$U$71,1,2)),FALSE),TRUE,FALSE)),
IF(_xlfn.XLOOKUP(AP$2,WatchbillMONTHLY!$A$88:$U$88,OFFSET(WatchbillMONTHLY!$A$88:$U$88,1,2))=IF(_xlfn.XLOOKUP($A28,INDIRECT("_"&amp;_xlfn.XLOOKUP(AP$2,WatchbillMONTHLY!$A$88:$U$88,OFFSET(WatchbillMONTHLY!$A$88:$U$88,1,2))),INDIRECT("_"&amp;_xlfn.XLOOKUP(AP$2,WatchbillMONTHLY!$A$88:$U$88,OFFSET(WatchbillMONTHLY!$A$88:$U$88,1,2))))=$A28,_xlfn.XLOOKUP(AP$2,WatchbillMONTHLY!$A$88:$U$88,OFFSET(WatchbillMONTHLY!$A$88:$U$88,1,2)),FALSE),TRUE,FALSE)),
FALSE),FALSE)</f>
        <v>0</v>
      </c>
      <c r="AQ28" s="209" t="b" cm="1">
        <f t="array" aca="1" ref="AQ28" ca="1">IF(AND($A28 &gt; 0, J28 &gt; 0,AQ$2&lt;MiscFormulas!$A$5+1),
_xlfn.IFNA(
_xlfn.IFNA(
_xlfn.IFNA(
_xlfn.IFNA(
_xlfn.IFNA(
_xlfn.IFNA(
IF(_xlfn.XLOOKUP(AQ$2,WatchbillMONTHLY!$A$3:$U$3,OFFSET(WatchbillMONTHLY!$A$3:$U$3,1,2))=IF(_xlfn.XLOOKUP($A28,INDIRECT("_"&amp;_xlfn.XLOOKUP(AQ$2,WatchbillMONTHLY!$A$3:$U$3,OFFSET(WatchbillMONTHLY!$A$3:$U$3,1,2))),INDIRECT("_"&amp;_xlfn.XLOOKUP(AQ$2,WatchbillMONTHLY!$A$3:$U$3,OFFSET(WatchbillMONTHLY!$A$3:$U$3,1,2))))=$A28,_xlfn.XLOOKUP(AQ$2,WatchbillMONTHLY!$A$3:$U$3,OFFSET(WatchbillMONTHLY!$A$3:$U$3,1,2)),FALSE),TRUE,FALSE),
IF(_xlfn.XLOOKUP(AQ$2,WatchbillMONTHLY!$A$20:$U$20,OFFSET(WatchbillMONTHLY!$A$20:$U$20,1,2))=IF(_xlfn.XLOOKUP($A28,INDIRECT("_"&amp;_xlfn.XLOOKUP(AQ$2,WatchbillMONTHLY!$A$20:$U$20,OFFSET(WatchbillMONTHLY!$A$20:$U$20,1,2))),INDIRECT("_"&amp;_xlfn.XLOOKUP(AQ$2,WatchbillMONTHLY!$A$20:$U$20,OFFSET(WatchbillMONTHLY!$A$20:$U$20,1,2))))=$A28,_xlfn.XLOOKUP(AQ$2,WatchbillMONTHLY!$A$20:$U$20,OFFSET(WatchbillMONTHLY!$A$20:$U$20,1,2)),FALSE),TRUE,FALSE)),
IF(_xlfn.XLOOKUP(AQ$2,WatchbillMONTHLY!$A$37:$U$37,OFFSET(WatchbillMONTHLY!$A$37:$U$37,1,2))=IF(_xlfn.XLOOKUP($A28,INDIRECT("_"&amp;_xlfn.XLOOKUP(AQ$2,WatchbillMONTHLY!$A$37:$U$37,OFFSET(WatchbillMONTHLY!$A$37:$U$37,1,2))),INDIRECT("_"&amp;_xlfn.XLOOKUP(AQ$2,WatchbillMONTHLY!$A$37:$U$37,OFFSET(WatchbillMONTHLY!$A$37:$U$37,1,2))))=$A28,_xlfn.XLOOKUP(AQ$2,WatchbillMONTHLY!$A$37:$U$37,OFFSET(WatchbillMONTHLY!$A$37:$U$37,1,2)),FALSE),TRUE,FALSE)),
IF(_xlfn.XLOOKUP(AQ$2,WatchbillMONTHLY!$A$54:$U$54,OFFSET(WatchbillMONTHLY!$A$54:$U$54,1,2))=IF(_xlfn.XLOOKUP($A28,INDIRECT("_"&amp;_xlfn.XLOOKUP(AQ$2,WatchbillMONTHLY!$A$54:$U$54,OFFSET(WatchbillMONTHLY!$A$54:$U$54,1,2))),INDIRECT("_"&amp;_xlfn.XLOOKUP(AQ$2,WatchbillMONTHLY!$A$54:$U$54,OFFSET(WatchbillMONTHLY!$A$54:$U$54,1,2))))=$A28,_xlfn.XLOOKUP(AQ$2,WatchbillMONTHLY!$A$54:$U$54,OFFSET(WatchbillMONTHLY!$A$54:$U$54,1,2)),FALSE),TRUE,FALSE)),
IF(_xlfn.XLOOKUP(AQ$2,WatchbillMONTHLY!$A$71:$U$71,OFFSET(WatchbillMONTHLY!$A$71:$U$71,1,2))=IF(_xlfn.XLOOKUP($A28,INDIRECT("_"&amp;_xlfn.XLOOKUP(AQ$2,WatchbillMONTHLY!$A$71:$U$71,OFFSET(WatchbillMONTHLY!$A$71:$U$71,1,2))),INDIRECT("_"&amp;_xlfn.XLOOKUP(AQ$2,WatchbillMONTHLY!$A$71:$U$71,OFFSET(WatchbillMONTHLY!$A$71:$U$71,1,2))))=$A28,_xlfn.XLOOKUP(AQ$2,WatchbillMONTHLY!$A$71:$U$71,OFFSET(WatchbillMONTHLY!$A$71:$U$71,1,2)),FALSE),TRUE,FALSE)),
IF(_xlfn.XLOOKUP(AQ$2,WatchbillMONTHLY!$A$88:$U$88,OFFSET(WatchbillMONTHLY!$A$88:$U$88,1,2))=IF(_xlfn.XLOOKUP($A28,INDIRECT("_"&amp;_xlfn.XLOOKUP(AQ$2,WatchbillMONTHLY!$A$88:$U$88,OFFSET(WatchbillMONTHLY!$A$88:$U$88,1,2))),INDIRECT("_"&amp;_xlfn.XLOOKUP(AQ$2,WatchbillMONTHLY!$A$88:$U$88,OFFSET(WatchbillMONTHLY!$A$88:$U$88,1,2))))=$A28,_xlfn.XLOOKUP(AQ$2,WatchbillMONTHLY!$A$88:$U$88,OFFSET(WatchbillMONTHLY!$A$88:$U$88,1,2)),FALSE),TRUE,FALSE)),
FALSE),FALSE)</f>
        <v>0</v>
      </c>
      <c r="AR28" s="209" t="b" cm="1">
        <f t="array" aca="1" ref="AR28" ca="1">IF(AND($A28 &gt; 0, K28 &gt; 0,AR$2&lt;MiscFormulas!$A$5+1),
_xlfn.IFNA(
_xlfn.IFNA(
_xlfn.IFNA(
_xlfn.IFNA(
_xlfn.IFNA(
_xlfn.IFNA(
IF(_xlfn.XLOOKUP(AR$2,WatchbillMONTHLY!$A$3:$U$3,OFFSET(WatchbillMONTHLY!$A$3:$U$3,1,2))=IF(_xlfn.XLOOKUP($A28,INDIRECT("_"&amp;_xlfn.XLOOKUP(AR$2,WatchbillMONTHLY!$A$3:$U$3,OFFSET(WatchbillMONTHLY!$A$3:$U$3,1,2))),INDIRECT("_"&amp;_xlfn.XLOOKUP(AR$2,WatchbillMONTHLY!$A$3:$U$3,OFFSET(WatchbillMONTHLY!$A$3:$U$3,1,2))))=$A28,_xlfn.XLOOKUP(AR$2,WatchbillMONTHLY!$A$3:$U$3,OFFSET(WatchbillMONTHLY!$A$3:$U$3,1,2)),FALSE),TRUE,FALSE),
IF(_xlfn.XLOOKUP(AR$2,WatchbillMONTHLY!$A$20:$U$20,OFFSET(WatchbillMONTHLY!$A$20:$U$20,1,2))=IF(_xlfn.XLOOKUP($A28,INDIRECT("_"&amp;_xlfn.XLOOKUP(AR$2,WatchbillMONTHLY!$A$20:$U$20,OFFSET(WatchbillMONTHLY!$A$20:$U$20,1,2))),INDIRECT("_"&amp;_xlfn.XLOOKUP(AR$2,WatchbillMONTHLY!$A$20:$U$20,OFFSET(WatchbillMONTHLY!$A$20:$U$20,1,2))))=$A28,_xlfn.XLOOKUP(AR$2,WatchbillMONTHLY!$A$20:$U$20,OFFSET(WatchbillMONTHLY!$A$20:$U$20,1,2)),FALSE),TRUE,FALSE)),
IF(_xlfn.XLOOKUP(AR$2,WatchbillMONTHLY!$A$37:$U$37,OFFSET(WatchbillMONTHLY!$A$37:$U$37,1,2))=IF(_xlfn.XLOOKUP($A28,INDIRECT("_"&amp;_xlfn.XLOOKUP(AR$2,WatchbillMONTHLY!$A$37:$U$37,OFFSET(WatchbillMONTHLY!$A$37:$U$37,1,2))),INDIRECT("_"&amp;_xlfn.XLOOKUP(AR$2,WatchbillMONTHLY!$A$37:$U$37,OFFSET(WatchbillMONTHLY!$A$37:$U$37,1,2))))=$A28,_xlfn.XLOOKUP(AR$2,WatchbillMONTHLY!$A$37:$U$37,OFFSET(WatchbillMONTHLY!$A$37:$U$37,1,2)),FALSE),TRUE,FALSE)),
IF(_xlfn.XLOOKUP(AR$2,WatchbillMONTHLY!$A$54:$U$54,OFFSET(WatchbillMONTHLY!$A$54:$U$54,1,2))=IF(_xlfn.XLOOKUP($A28,INDIRECT("_"&amp;_xlfn.XLOOKUP(AR$2,WatchbillMONTHLY!$A$54:$U$54,OFFSET(WatchbillMONTHLY!$A$54:$U$54,1,2))),INDIRECT("_"&amp;_xlfn.XLOOKUP(AR$2,WatchbillMONTHLY!$A$54:$U$54,OFFSET(WatchbillMONTHLY!$A$54:$U$54,1,2))))=$A28,_xlfn.XLOOKUP(AR$2,WatchbillMONTHLY!$A$54:$U$54,OFFSET(WatchbillMONTHLY!$A$54:$U$54,1,2)),FALSE),TRUE,FALSE)),
IF(_xlfn.XLOOKUP(AR$2,WatchbillMONTHLY!$A$71:$U$71,OFFSET(WatchbillMONTHLY!$A$71:$U$71,1,2))=IF(_xlfn.XLOOKUP($A28,INDIRECT("_"&amp;_xlfn.XLOOKUP(AR$2,WatchbillMONTHLY!$A$71:$U$71,OFFSET(WatchbillMONTHLY!$A$71:$U$71,1,2))),INDIRECT("_"&amp;_xlfn.XLOOKUP(AR$2,WatchbillMONTHLY!$A$71:$U$71,OFFSET(WatchbillMONTHLY!$A$71:$U$71,1,2))))=$A28,_xlfn.XLOOKUP(AR$2,WatchbillMONTHLY!$A$71:$U$71,OFFSET(WatchbillMONTHLY!$A$71:$U$71,1,2)),FALSE),TRUE,FALSE)),
IF(_xlfn.XLOOKUP(AR$2,WatchbillMONTHLY!$A$88:$U$88,OFFSET(WatchbillMONTHLY!$A$88:$U$88,1,2))=IF(_xlfn.XLOOKUP($A28,INDIRECT("_"&amp;_xlfn.XLOOKUP(AR$2,WatchbillMONTHLY!$A$88:$U$88,OFFSET(WatchbillMONTHLY!$A$88:$U$88,1,2))),INDIRECT("_"&amp;_xlfn.XLOOKUP(AR$2,WatchbillMONTHLY!$A$88:$U$88,OFFSET(WatchbillMONTHLY!$A$88:$U$88,1,2))))=$A28,_xlfn.XLOOKUP(AR$2,WatchbillMONTHLY!$A$88:$U$88,OFFSET(WatchbillMONTHLY!$A$88:$U$88,1,2)),FALSE),TRUE,FALSE)),
FALSE),FALSE)</f>
        <v>0</v>
      </c>
      <c r="AS28" s="209" t="b" cm="1">
        <f t="array" aca="1" ref="AS28" ca="1">IF(AND($A28 &gt; 0, L28 &gt; 0,AS$2&lt;MiscFormulas!$A$5+1),
_xlfn.IFNA(
_xlfn.IFNA(
_xlfn.IFNA(
_xlfn.IFNA(
_xlfn.IFNA(
_xlfn.IFNA(
IF(_xlfn.XLOOKUP(AS$2,WatchbillMONTHLY!$A$3:$U$3,OFFSET(WatchbillMONTHLY!$A$3:$U$3,1,2))=IF(_xlfn.XLOOKUP($A28,INDIRECT("_"&amp;_xlfn.XLOOKUP(AS$2,WatchbillMONTHLY!$A$3:$U$3,OFFSET(WatchbillMONTHLY!$A$3:$U$3,1,2))),INDIRECT("_"&amp;_xlfn.XLOOKUP(AS$2,WatchbillMONTHLY!$A$3:$U$3,OFFSET(WatchbillMONTHLY!$A$3:$U$3,1,2))))=$A28,_xlfn.XLOOKUP(AS$2,WatchbillMONTHLY!$A$3:$U$3,OFFSET(WatchbillMONTHLY!$A$3:$U$3,1,2)),FALSE),TRUE,FALSE),
IF(_xlfn.XLOOKUP(AS$2,WatchbillMONTHLY!$A$20:$U$20,OFFSET(WatchbillMONTHLY!$A$20:$U$20,1,2))=IF(_xlfn.XLOOKUP($A28,INDIRECT("_"&amp;_xlfn.XLOOKUP(AS$2,WatchbillMONTHLY!$A$20:$U$20,OFFSET(WatchbillMONTHLY!$A$20:$U$20,1,2))),INDIRECT("_"&amp;_xlfn.XLOOKUP(AS$2,WatchbillMONTHLY!$A$20:$U$20,OFFSET(WatchbillMONTHLY!$A$20:$U$20,1,2))))=$A28,_xlfn.XLOOKUP(AS$2,WatchbillMONTHLY!$A$20:$U$20,OFFSET(WatchbillMONTHLY!$A$20:$U$20,1,2)),FALSE),TRUE,FALSE)),
IF(_xlfn.XLOOKUP(AS$2,WatchbillMONTHLY!$A$37:$U$37,OFFSET(WatchbillMONTHLY!$A$37:$U$37,1,2))=IF(_xlfn.XLOOKUP($A28,INDIRECT("_"&amp;_xlfn.XLOOKUP(AS$2,WatchbillMONTHLY!$A$37:$U$37,OFFSET(WatchbillMONTHLY!$A$37:$U$37,1,2))),INDIRECT("_"&amp;_xlfn.XLOOKUP(AS$2,WatchbillMONTHLY!$A$37:$U$37,OFFSET(WatchbillMONTHLY!$A$37:$U$37,1,2))))=$A28,_xlfn.XLOOKUP(AS$2,WatchbillMONTHLY!$A$37:$U$37,OFFSET(WatchbillMONTHLY!$A$37:$U$37,1,2)),FALSE),TRUE,FALSE)),
IF(_xlfn.XLOOKUP(AS$2,WatchbillMONTHLY!$A$54:$U$54,OFFSET(WatchbillMONTHLY!$A$54:$U$54,1,2))=IF(_xlfn.XLOOKUP($A28,INDIRECT("_"&amp;_xlfn.XLOOKUP(AS$2,WatchbillMONTHLY!$A$54:$U$54,OFFSET(WatchbillMONTHLY!$A$54:$U$54,1,2))),INDIRECT("_"&amp;_xlfn.XLOOKUP(AS$2,WatchbillMONTHLY!$A$54:$U$54,OFFSET(WatchbillMONTHLY!$A$54:$U$54,1,2))))=$A28,_xlfn.XLOOKUP(AS$2,WatchbillMONTHLY!$A$54:$U$54,OFFSET(WatchbillMONTHLY!$A$54:$U$54,1,2)),FALSE),TRUE,FALSE)),
IF(_xlfn.XLOOKUP(AS$2,WatchbillMONTHLY!$A$71:$U$71,OFFSET(WatchbillMONTHLY!$A$71:$U$71,1,2))=IF(_xlfn.XLOOKUP($A28,INDIRECT("_"&amp;_xlfn.XLOOKUP(AS$2,WatchbillMONTHLY!$A$71:$U$71,OFFSET(WatchbillMONTHLY!$A$71:$U$71,1,2))),INDIRECT("_"&amp;_xlfn.XLOOKUP(AS$2,WatchbillMONTHLY!$A$71:$U$71,OFFSET(WatchbillMONTHLY!$A$71:$U$71,1,2))))=$A28,_xlfn.XLOOKUP(AS$2,WatchbillMONTHLY!$A$71:$U$71,OFFSET(WatchbillMONTHLY!$A$71:$U$71,1,2)),FALSE),TRUE,FALSE)),
IF(_xlfn.XLOOKUP(AS$2,WatchbillMONTHLY!$A$88:$U$88,OFFSET(WatchbillMONTHLY!$A$88:$U$88,1,2))=IF(_xlfn.XLOOKUP($A28,INDIRECT("_"&amp;_xlfn.XLOOKUP(AS$2,WatchbillMONTHLY!$A$88:$U$88,OFFSET(WatchbillMONTHLY!$A$88:$U$88,1,2))),INDIRECT("_"&amp;_xlfn.XLOOKUP(AS$2,WatchbillMONTHLY!$A$88:$U$88,OFFSET(WatchbillMONTHLY!$A$88:$U$88,1,2))))=$A28,_xlfn.XLOOKUP(AS$2,WatchbillMONTHLY!$A$88:$U$88,OFFSET(WatchbillMONTHLY!$A$88:$U$88,1,2)),FALSE),TRUE,FALSE)),
FALSE),FALSE)</f>
        <v>0</v>
      </c>
      <c r="AT28" s="209" t="b" cm="1">
        <f t="array" aca="1" ref="AT28" ca="1">IF(AND($A28 &gt; 0, M28 &gt; 0,AT$2&lt;MiscFormulas!$A$5+1),
_xlfn.IFNA(
_xlfn.IFNA(
_xlfn.IFNA(
_xlfn.IFNA(
_xlfn.IFNA(
_xlfn.IFNA(
IF(_xlfn.XLOOKUP(AT$2,WatchbillMONTHLY!$A$3:$U$3,OFFSET(WatchbillMONTHLY!$A$3:$U$3,1,2))=IF(_xlfn.XLOOKUP($A28,INDIRECT("_"&amp;_xlfn.XLOOKUP(AT$2,WatchbillMONTHLY!$A$3:$U$3,OFFSET(WatchbillMONTHLY!$A$3:$U$3,1,2))),INDIRECT("_"&amp;_xlfn.XLOOKUP(AT$2,WatchbillMONTHLY!$A$3:$U$3,OFFSET(WatchbillMONTHLY!$A$3:$U$3,1,2))))=$A28,_xlfn.XLOOKUP(AT$2,WatchbillMONTHLY!$A$3:$U$3,OFFSET(WatchbillMONTHLY!$A$3:$U$3,1,2)),FALSE),TRUE,FALSE),
IF(_xlfn.XLOOKUP(AT$2,WatchbillMONTHLY!$A$20:$U$20,OFFSET(WatchbillMONTHLY!$A$20:$U$20,1,2))=IF(_xlfn.XLOOKUP($A28,INDIRECT("_"&amp;_xlfn.XLOOKUP(AT$2,WatchbillMONTHLY!$A$20:$U$20,OFFSET(WatchbillMONTHLY!$A$20:$U$20,1,2))),INDIRECT("_"&amp;_xlfn.XLOOKUP(AT$2,WatchbillMONTHLY!$A$20:$U$20,OFFSET(WatchbillMONTHLY!$A$20:$U$20,1,2))))=$A28,_xlfn.XLOOKUP(AT$2,WatchbillMONTHLY!$A$20:$U$20,OFFSET(WatchbillMONTHLY!$A$20:$U$20,1,2)),FALSE),TRUE,FALSE)),
IF(_xlfn.XLOOKUP(AT$2,WatchbillMONTHLY!$A$37:$U$37,OFFSET(WatchbillMONTHLY!$A$37:$U$37,1,2))=IF(_xlfn.XLOOKUP($A28,INDIRECT("_"&amp;_xlfn.XLOOKUP(AT$2,WatchbillMONTHLY!$A$37:$U$37,OFFSET(WatchbillMONTHLY!$A$37:$U$37,1,2))),INDIRECT("_"&amp;_xlfn.XLOOKUP(AT$2,WatchbillMONTHLY!$A$37:$U$37,OFFSET(WatchbillMONTHLY!$A$37:$U$37,1,2))))=$A28,_xlfn.XLOOKUP(AT$2,WatchbillMONTHLY!$A$37:$U$37,OFFSET(WatchbillMONTHLY!$A$37:$U$37,1,2)),FALSE),TRUE,FALSE)),
IF(_xlfn.XLOOKUP(AT$2,WatchbillMONTHLY!$A$54:$U$54,OFFSET(WatchbillMONTHLY!$A$54:$U$54,1,2))=IF(_xlfn.XLOOKUP($A28,INDIRECT("_"&amp;_xlfn.XLOOKUP(AT$2,WatchbillMONTHLY!$A$54:$U$54,OFFSET(WatchbillMONTHLY!$A$54:$U$54,1,2))),INDIRECT("_"&amp;_xlfn.XLOOKUP(AT$2,WatchbillMONTHLY!$A$54:$U$54,OFFSET(WatchbillMONTHLY!$A$54:$U$54,1,2))))=$A28,_xlfn.XLOOKUP(AT$2,WatchbillMONTHLY!$A$54:$U$54,OFFSET(WatchbillMONTHLY!$A$54:$U$54,1,2)),FALSE),TRUE,FALSE)),
IF(_xlfn.XLOOKUP(AT$2,WatchbillMONTHLY!$A$71:$U$71,OFFSET(WatchbillMONTHLY!$A$71:$U$71,1,2))=IF(_xlfn.XLOOKUP($A28,INDIRECT("_"&amp;_xlfn.XLOOKUP(AT$2,WatchbillMONTHLY!$A$71:$U$71,OFFSET(WatchbillMONTHLY!$A$71:$U$71,1,2))),INDIRECT("_"&amp;_xlfn.XLOOKUP(AT$2,WatchbillMONTHLY!$A$71:$U$71,OFFSET(WatchbillMONTHLY!$A$71:$U$71,1,2))))=$A28,_xlfn.XLOOKUP(AT$2,WatchbillMONTHLY!$A$71:$U$71,OFFSET(WatchbillMONTHLY!$A$71:$U$71,1,2)),FALSE),TRUE,FALSE)),
IF(_xlfn.XLOOKUP(AT$2,WatchbillMONTHLY!$A$88:$U$88,OFFSET(WatchbillMONTHLY!$A$88:$U$88,1,2))=IF(_xlfn.XLOOKUP($A28,INDIRECT("_"&amp;_xlfn.XLOOKUP(AT$2,WatchbillMONTHLY!$A$88:$U$88,OFFSET(WatchbillMONTHLY!$A$88:$U$88,1,2))),INDIRECT("_"&amp;_xlfn.XLOOKUP(AT$2,WatchbillMONTHLY!$A$88:$U$88,OFFSET(WatchbillMONTHLY!$A$88:$U$88,1,2))))=$A28,_xlfn.XLOOKUP(AT$2,WatchbillMONTHLY!$A$88:$U$88,OFFSET(WatchbillMONTHLY!$A$88:$U$88,1,2)),FALSE),TRUE,FALSE)),
FALSE),FALSE)</f>
        <v>0</v>
      </c>
      <c r="AU28" s="209" t="b" cm="1">
        <f t="array" aca="1" ref="AU28" ca="1">IF(AND($A28 &gt; 0, N28 &gt; 0,AU$2&lt;MiscFormulas!$A$5+1),
_xlfn.IFNA(
_xlfn.IFNA(
_xlfn.IFNA(
_xlfn.IFNA(
_xlfn.IFNA(
_xlfn.IFNA(
IF(_xlfn.XLOOKUP(AU$2,WatchbillMONTHLY!$A$3:$U$3,OFFSET(WatchbillMONTHLY!$A$3:$U$3,1,2))=IF(_xlfn.XLOOKUP($A28,INDIRECT("_"&amp;_xlfn.XLOOKUP(AU$2,WatchbillMONTHLY!$A$3:$U$3,OFFSET(WatchbillMONTHLY!$A$3:$U$3,1,2))),INDIRECT("_"&amp;_xlfn.XLOOKUP(AU$2,WatchbillMONTHLY!$A$3:$U$3,OFFSET(WatchbillMONTHLY!$A$3:$U$3,1,2))))=$A28,_xlfn.XLOOKUP(AU$2,WatchbillMONTHLY!$A$3:$U$3,OFFSET(WatchbillMONTHLY!$A$3:$U$3,1,2)),FALSE),TRUE,FALSE),
IF(_xlfn.XLOOKUP(AU$2,WatchbillMONTHLY!$A$20:$U$20,OFFSET(WatchbillMONTHLY!$A$20:$U$20,1,2))=IF(_xlfn.XLOOKUP($A28,INDIRECT("_"&amp;_xlfn.XLOOKUP(AU$2,WatchbillMONTHLY!$A$20:$U$20,OFFSET(WatchbillMONTHLY!$A$20:$U$20,1,2))),INDIRECT("_"&amp;_xlfn.XLOOKUP(AU$2,WatchbillMONTHLY!$A$20:$U$20,OFFSET(WatchbillMONTHLY!$A$20:$U$20,1,2))))=$A28,_xlfn.XLOOKUP(AU$2,WatchbillMONTHLY!$A$20:$U$20,OFFSET(WatchbillMONTHLY!$A$20:$U$20,1,2)),FALSE),TRUE,FALSE)),
IF(_xlfn.XLOOKUP(AU$2,WatchbillMONTHLY!$A$37:$U$37,OFFSET(WatchbillMONTHLY!$A$37:$U$37,1,2))=IF(_xlfn.XLOOKUP($A28,INDIRECT("_"&amp;_xlfn.XLOOKUP(AU$2,WatchbillMONTHLY!$A$37:$U$37,OFFSET(WatchbillMONTHLY!$A$37:$U$37,1,2))),INDIRECT("_"&amp;_xlfn.XLOOKUP(AU$2,WatchbillMONTHLY!$A$37:$U$37,OFFSET(WatchbillMONTHLY!$A$37:$U$37,1,2))))=$A28,_xlfn.XLOOKUP(AU$2,WatchbillMONTHLY!$A$37:$U$37,OFFSET(WatchbillMONTHLY!$A$37:$U$37,1,2)),FALSE),TRUE,FALSE)),
IF(_xlfn.XLOOKUP(AU$2,WatchbillMONTHLY!$A$54:$U$54,OFFSET(WatchbillMONTHLY!$A$54:$U$54,1,2))=IF(_xlfn.XLOOKUP($A28,INDIRECT("_"&amp;_xlfn.XLOOKUP(AU$2,WatchbillMONTHLY!$A$54:$U$54,OFFSET(WatchbillMONTHLY!$A$54:$U$54,1,2))),INDIRECT("_"&amp;_xlfn.XLOOKUP(AU$2,WatchbillMONTHLY!$A$54:$U$54,OFFSET(WatchbillMONTHLY!$A$54:$U$54,1,2))))=$A28,_xlfn.XLOOKUP(AU$2,WatchbillMONTHLY!$A$54:$U$54,OFFSET(WatchbillMONTHLY!$A$54:$U$54,1,2)),FALSE),TRUE,FALSE)),
IF(_xlfn.XLOOKUP(AU$2,WatchbillMONTHLY!$A$71:$U$71,OFFSET(WatchbillMONTHLY!$A$71:$U$71,1,2))=IF(_xlfn.XLOOKUP($A28,INDIRECT("_"&amp;_xlfn.XLOOKUP(AU$2,WatchbillMONTHLY!$A$71:$U$71,OFFSET(WatchbillMONTHLY!$A$71:$U$71,1,2))),INDIRECT("_"&amp;_xlfn.XLOOKUP(AU$2,WatchbillMONTHLY!$A$71:$U$71,OFFSET(WatchbillMONTHLY!$A$71:$U$71,1,2))))=$A28,_xlfn.XLOOKUP(AU$2,WatchbillMONTHLY!$A$71:$U$71,OFFSET(WatchbillMONTHLY!$A$71:$U$71,1,2)),FALSE),TRUE,FALSE)),
IF(_xlfn.XLOOKUP(AU$2,WatchbillMONTHLY!$A$88:$U$88,OFFSET(WatchbillMONTHLY!$A$88:$U$88,1,2))=IF(_xlfn.XLOOKUP($A28,INDIRECT("_"&amp;_xlfn.XLOOKUP(AU$2,WatchbillMONTHLY!$A$88:$U$88,OFFSET(WatchbillMONTHLY!$A$88:$U$88,1,2))),INDIRECT("_"&amp;_xlfn.XLOOKUP(AU$2,WatchbillMONTHLY!$A$88:$U$88,OFFSET(WatchbillMONTHLY!$A$88:$U$88,1,2))))=$A28,_xlfn.XLOOKUP(AU$2,WatchbillMONTHLY!$A$88:$U$88,OFFSET(WatchbillMONTHLY!$A$88:$U$88,1,2)),FALSE),TRUE,FALSE)),
FALSE),FALSE)</f>
        <v>0</v>
      </c>
      <c r="AV28" s="209" t="b" cm="1">
        <f t="array" aca="1" ref="AV28" ca="1">IF(AND($A28 &gt; 0, O28 &gt; 0,AV$2&lt;MiscFormulas!$A$5+1),
_xlfn.IFNA(
_xlfn.IFNA(
_xlfn.IFNA(
_xlfn.IFNA(
_xlfn.IFNA(
_xlfn.IFNA(
IF(_xlfn.XLOOKUP(AV$2,WatchbillMONTHLY!$A$3:$U$3,OFFSET(WatchbillMONTHLY!$A$3:$U$3,1,2))=IF(_xlfn.XLOOKUP($A28,INDIRECT("_"&amp;_xlfn.XLOOKUP(AV$2,WatchbillMONTHLY!$A$3:$U$3,OFFSET(WatchbillMONTHLY!$A$3:$U$3,1,2))),INDIRECT("_"&amp;_xlfn.XLOOKUP(AV$2,WatchbillMONTHLY!$A$3:$U$3,OFFSET(WatchbillMONTHLY!$A$3:$U$3,1,2))))=$A28,_xlfn.XLOOKUP(AV$2,WatchbillMONTHLY!$A$3:$U$3,OFFSET(WatchbillMONTHLY!$A$3:$U$3,1,2)),FALSE),TRUE,FALSE),
IF(_xlfn.XLOOKUP(AV$2,WatchbillMONTHLY!$A$20:$U$20,OFFSET(WatchbillMONTHLY!$A$20:$U$20,1,2))=IF(_xlfn.XLOOKUP($A28,INDIRECT("_"&amp;_xlfn.XLOOKUP(AV$2,WatchbillMONTHLY!$A$20:$U$20,OFFSET(WatchbillMONTHLY!$A$20:$U$20,1,2))),INDIRECT("_"&amp;_xlfn.XLOOKUP(AV$2,WatchbillMONTHLY!$A$20:$U$20,OFFSET(WatchbillMONTHLY!$A$20:$U$20,1,2))))=$A28,_xlfn.XLOOKUP(AV$2,WatchbillMONTHLY!$A$20:$U$20,OFFSET(WatchbillMONTHLY!$A$20:$U$20,1,2)),FALSE),TRUE,FALSE)),
IF(_xlfn.XLOOKUP(AV$2,WatchbillMONTHLY!$A$37:$U$37,OFFSET(WatchbillMONTHLY!$A$37:$U$37,1,2))=IF(_xlfn.XLOOKUP($A28,INDIRECT("_"&amp;_xlfn.XLOOKUP(AV$2,WatchbillMONTHLY!$A$37:$U$37,OFFSET(WatchbillMONTHLY!$A$37:$U$37,1,2))),INDIRECT("_"&amp;_xlfn.XLOOKUP(AV$2,WatchbillMONTHLY!$A$37:$U$37,OFFSET(WatchbillMONTHLY!$A$37:$U$37,1,2))))=$A28,_xlfn.XLOOKUP(AV$2,WatchbillMONTHLY!$A$37:$U$37,OFFSET(WatchbillMONTHLY!$A$37:$U$37,1,2)),FALSE),TRUE,FALSE)),
IF(_xlfn.XLOOKUP(AV$2,WatchbillMONTHLY!$A$54:$U$54,OFFSET(WatchbillMONTHLY!$A$54:$U$54,1,2))=IF(_xlfn.XLOOKUP($A28,INDIRECT("_"&amp;_xlfn.XLOOKUP(AV$2,WatchbillMONTHLY!$A$54:$U$54,OFFSET(WatchbillMONTHLY!$A$54:$U$54,1,2))),INDIRECT("_"&amp;_xlfn.XLOOKUP(AV$2,WatchbillMONTHLY!$A$54:$U$54,OFFSET(WatchbillMONTHLY!$A$54:$U$54,1,2))))=$A28,_xlfn.XLOOKUP(AV$2,WatchbillMONTHLY!$A$54:$U$54,OFFSET(WatchbillMONTHLY!$A$54:$U$54,1,2)),FALSE),TRUE,FALSE)),
IF(_xlfn.XLOOKUP(AV$2,WatchbillMONTHLY!$A$71:$U$71,OFFSET(WatchbillMONTHLY!$A$71:$U$71,1,2))=IF(_xlfn.XLOOKUP($A28,INDIRECT("_"&amp;_xlfn.XLOOKUP(AV$2,WatchbillMONTHLY!$A$71:$U$71,OFFSET(WatchbillMONTHLY!$A$71:$U$71,1,2))),INDIRECT("_"&amp;_xlfn.XLOOKUP(AV$2,WatchbillMONTHLY!$A$71:$U$71,OFFSET(WatchbillMONTHLY!$A$71:$U$71,1,2))))=$A28,_xlfn.XLOOKUP(AV$2,WatchbillMONTHLY!$A$71:$U$71,OFFSET(WatchbillMONTHLY!$A$71:$U$71,1,2)),FALSE),TRUE,FALSE)),
IF(_xlfn.XLOOKUP(AV$2,WatchbillMONTHLY!$A$88:$U$88,OFFSET(WatchbillMONTHLY!$A$88:$U$88,1,2))=IF(_xlfn.XLOOKUP($A28,INDIRECT("_"&amp;_xlfn.XLOOKUP(AV$2,WatchbillMONTHLY!$A$88:$U$88,OFFSET(WatchbillMONTHLY!$A$88:$U$88,1,2))),INDIRECT("_"&amp;_xlfn.XLOOKUP(AV$2,WatchbillMONTHLY!$A$88:$U$88,OFFSET(WatchbillMONTHLY!$A$88:$U$88,1,2))))=$A28,_xlfn.XLOOKUP(AV$2,WatchbillMONTHLY!$A$88:$U$88,OFFSET(WatchbillMONTHLY!$A$88:$U$88,1,2)),FALSE),TRUE,FALSE)),
FALSE),FALSE)</f>
        <v>0</v>
      </c>
      <c r="AW28" s="209" t="b" cm="1">
        <f t="array" aca="1" ref="AW28" ca="1">IF(AND($A28 &gt; 0, P28 &gt; 0,AW$2&lt;MiscFormulas!$A$5+1),
_xlfn.IFNA(
_xlfn.IFNA(
_xlfn.IFNA(
_xlfn.IFNA(
_xlfn.IFNA(
_xlfn.IFNA(
IF(_xlfn.XLOOKUP(AW$2,WatchbillMONTHLY!$A$3:$U$3,OFFSET(WatchbillMONTHLY!$A$3:$U$3,1,2))=IF(_xlfn.XLOOKUP($A28,INDIRECT("_"&amp;_xlfn.XLOOKUP(AW$2,WatchbillMONTHLY!$A$3:$U$3,OFFSET(WatchbillMONTHLY!$A$3:$U$3,1,2))),INDIRECT("_"&amp;_xlfn.XLOOKUP(AW$2,WatchbillMONTHLY!$A$3:$U$3,OFFSET(WatchbillMONTHLY!$A$3:$U$3,1,2))))=$A28,_xlfn.XLOOKUP(AW$2,WatchbillMONTHLY!$A$3:$U$3,OFFSET(WatchbillMONTHLY!$A$3:$U$3,1,2)),FALSE),TRUE,FALSE),
IF(_xlfn.XLOOKUP(AW$2,WatchbillMONTHLY!$A$20:$U$20,OFFSET(WatchbillMONTHLY!$A$20:$U$20,1,2))=IF(_xlfn.XLOOKUP($A28,INDIRECT("_"&amp;_xlfn.XLOOKUP(AW$2,WatchbillMONTHLY!$A$20:$U$20,OFFSET(WatchbillMONTHLY!$A$20:$U$20,1,2))),INDIRECT("_"&amp;_xlfn.XLOOKUP(AW$2,WatchbillMONTHLY!$A$20:$U$20,OFFSET(WatchbillMONTHLY!$A$20:$U$20,1,2))))=$A28,_xlfn.XLOOKUP(AW$2,WatchbillMONTHLY!$A$20:$U$20,OFFSET(WatchbillMONTHLY!$A$20:$U$20,1,2)),FALSE),TRUE,FALSE)),
IF(_xlfn.XLOOKUP(AW$2,WatchbillMONTHLY!$A$37:$U$37,OFFSET(WatchbillMONTHLY!$A$37:$U$37,1,2))=IF(_xlfn.XLOOKUP($A28,INDIRECT("_"&amp;_xlfn.XLOOKUP(AW$2,WatchbillMONTHLY!$A$37:$U$37,OFFSET(WatchbillMONTHLY!$A$37:$U$37,1,2))),INDIRECT("_"&amp;_xlfn.XLOOKUP(AW$2,WatchbillMONTHLY!$A$37:$U$37,OFFSET(WatchbillMONTHLY!$A$37:$U$37,1,2))))=$A28,_xlfn.XLOOKUP(AW$2,WatchbillMONTHLY!$A$37:$U$37,OFFSET(WatchbillMONTHLY!$A$37:$U$37,1,2)),FALSE),TRUE,FALSE)),
IF(_xlfn.XLOOKUP(AW$2,WatchbillMONTHLY!$A$54:$U$54,OFFSET(WatchbillMONTHLY!$A$54:$U$54,1,2))=IF(_xlfn.XLOOKUP($A28,INDIRECT("_"&amp;_xlfn.XLOOKUP(AW$2,WatchbillMONTHLY!$A$54:$U$54,OFFSET(WatchbillMONTHLY!$A$54:$U$54,1,2))),INDIRECT("_"&amp;_xlfn.XLOOKUP(AW$2,WatchbillMONTHLY!$A$54:$U$54,OFFSET(WatchbillMONTHLY!$A$54:$U$54,1,2))))=$A28,_xlfn.XLOOKUP(AW$2,WatchbillMONTHLY!$A$54:$U$54,OFFSET(WatchbillMONTHLY!$A$54:$U$54,1,2)),FALSE),TRUE,FALSE)),
IF(_xlfn.XLOOKUP(AW$2,WatchbillMONTHLY!$A$71:$U$71,OFFSET(WatchbillMONTHLY!$A$71:$U$71,1,2))=IF(_xlfn.XLOOKUP($A28,INDIRECT("_"&amp;_xlfn.XLOOKUP(AW$2,WatchbillMONTHLY!$A$71:$U$71,OFFSET(WatchbillMONTHLY!$A$71:$U$71,1,2))),INDIRECT("_"&amp;_xlfn.XLOOKUP(AW$2,WatchbillMONTHLY!$A$71:$U$71,OFFSET(WatchbillMONTHLY!$A$71:$U$71,1,2))))=$A28,_xlfn.XLOOKUP(AW$2,WatchbillMONTHLY!$A$71:$U$71,OFFSET(WatchbillMONTHLY!$A$71:$U$71,1,2)),FALSE),TRUE,FALSE)),
IF(_xlfn.XLOOKUP(AW$2,WatchbillMONTHLY!$A$88:$U$88,OFFSET(WatchbillMONTHLY!$A$88:$U$88,1,2))=IF(_xlfn.XLOOKUP($A28,INDIRECT("_"&amp;_xlfn.XLOOKUP(AW$2,WatchbillMONTHLY!$A$88:$U$88,OFFSET(WatchbillMONTHLY!$A$88:$U$88,1,2))),INDIRECT("_"&amp;_xlfn.XLOOKUP(AW$2,WatchbillMONTHLY!$A$88:$U$88,OFFSET(WatchbillMONTHLY!$A$88:$U$88,1,2))))=$A28,_xlfn.XLOOKUP(AW$2,WatchbillMONTHLY!$A$88:$U$88,OFFSET(WatchbillMONTHLY!$A$88:$U$88,1,2)),FALSE),TRUE,FALSE)),
FALSE),FALSE)</f>
        <v>0</v>
      </c>
      <c r="AX28" s="209" t="b" cm="1">
        <f t="array" aca="1" ref="AX28" ca="1">IF(AND($A28 &gt; 0, Q28 &gt; 0,AX$2&lt;MiscFormulas!$A$5+1),
_xlfn.IFNA(
_xlfn.IFNA(
_xlfn.IFNA(
_xlfn.IFNA(
_xlfn.IFNA(
_xlfn.IFNA(
IF(_xlfn.XLOOKUP(AX$2,WatchbillMONTHLY!$A$3:$U$3,OFFSET(WatchbillMONTHLY!$A$3:$U$3,1,2))=IF(_xlfn.XLOOKUP($A28,INDIRECT("_"&amp;_xlfn.XLOOKUP(AX$2,WatchbillMONTHLY!$A$3:$U$3,OFFSET(WatchbillMONTHLY!$A$3:$U$3,1,2))),INDIRECT("_"&amp;_xlfn.XLOOKUP(AX$2,WatchbillMONTHLY!$A$3:$U$3,OFFSET(WatchbillMONTHLY!$A$3:$U$3,1,2))))=$A28,_xlfn.XLOOKUP(AX$2,WatchbillMONTHLY!$A$3:$U$3,OFFSET(WatchbillMONTHLY!$A$3:$U$3,1,2)),FALSE),TRUE,FALSE),
IF(_xlfn.XLOOKUP(AX$2,WatchbillMONTHLY!$A$20:$U$20,OFFSET(WatchbillMONTHLY!$A$20:$U$20,1,2))=IF(_xlfn.XLOOKUP($A28,INDIRECT("_"&amp;_xlfn.XLOOKUP(AX$2,WatchbillMONTHLY!$A$20:$U$20,OFFSET(WatchbillMONTHLY!$A$20:$U$20,1,2))),INDIRECT("_"&amp;_xlfn.XLOOKUP(AX$2,WatchbillMONTHLY!$A$20:$U$20,OFFSET(WatchbillMONTHLY!$A$20:$U$20,1,2))))=$A28,_xlfn.XLOOKUP(AX$2,WatchbillMONTHLY!$A$20:$U$20,OFFSET(WatchbillMONTHLY!$A$20:$U$20,1,2)),FALSE),TRUE,FALSE)),
IF(_xlfn.XLOOKUP(AX$2,WatchbillMONTHLY!$A$37:$U$37,OFFSET(WatchbillMONTHLY!$A$37:$U$37,1,2))=IF(_xlfn.XLOOKUP($A28,INDIRECT("_"&amp;_xlfn.XLOOKUP(AX$2,WatchbillMONTHLY!$A$37:$U$37,OFFSET(WatchbillMONTHLY!$A$37:$U$37,1,2))),INDIRECT("_"&amp;_xlfn.XLOOKUP(AX$2,WatchbillMONTHLY!$A$37:$U$37,OFFSET(WatchbillMONTHLY!$A$37:$U$37,1,2))))=$A28,_xlfn.XLOOKUP(AX$2,WatchbillMONTHLY!$A$37:$U$37,OFFSET(WatchbillMONTHLY!$A$37:$U$37,1,2)),FALSE),TRUE,FALSE)),
IF(_xlfn.XLOOKUP(AX$2,WatchbillMONTHLY!$A$54:$U$54,OFFSET(WatchbillMONTHLY!$A$54:$U$54,1,2))=IF(_xlfn.XLOOKUP($A28,INDIRECT("_"&amp;_xlfn.XLOOKUP(AX$2,WatchbillMONTHLY!$A$54:$U$54,OFFSET(WatchbillMONTHLY!$A$54:$U$54,1,2))),INDIRECT("_"&amp;_xlfn.XLOOKUP(AX$2,WatchbillMONTHLY!$A$54:$U$54,OFFSET(WatchbillMONTHLY!$A$54:$U$54,1,2))))=$A28,_xlfn.XLOOKUP(AX$2,WatchbillMONTHLY!$A$54:$U$54,OFFSET(WatchbillMONTHLY!$A$54:$U$54,1,2)),FALSE),TRUE,FALSE)),
IF(_xlfn.XLOOKUP(AX$2,WatchbillMONTHLY!$A$71:$U$71,OFFSET(WatchbillMONTHLY!$A$71:$U$71,1,2))=IF(_xlfn.XLOOKUP($A28,INDIRECT("_"&amp;_xlfn.XLOOKUP(AX$2,WatchbillMONTHLY!$A$71:$U$71,OFFSET(WatchbillMONTHLY!$A$71:$U$71,1,2))),INDIRECT("_"&amp;_xlfn.XLOOKUP(AX$2,WatchbillMONTHLY!$A$71:$U$71,OFFSET(WatchbillMONTHLY!$A$71:$U$71,1,2))))=$A28,_xlfn.XLOOKUP(AX$2,WatchbillMONTHLY!$A$71:$U$71,OFFSET(WatchbillMONTHLY!$A$71:$U$71,1,2)),FALSE),TRUE,FALSE)),
IF(_xlfn.XLOOKUP(AX$2,WatchbillMONTHLY!$A$88:$U$88,OFFSET(WatchbillMONTHLY!$A$88:$U$88,1,2))=IF(_xlfn.XLOOKUP($A28,INDIRECT("_"&amp;_xlfn.XLOOKUP(AX$2,WatchbillMONTHLY!$A$88:$U$88,OFFSET(WatchbillMONTHLY!$A$88:$U$88,1,2))),INDIRECT("_"&amp;_xlfn.XLOOKUP(AX$2,WatchbillMONTHLY!$A$88:$U$88,OFFSET(WatchbillMONTHLY!$A$88:$U$88,1,2))))=$A28,_xlfn.XLOOKUP(AX$2,WatchbillMONTHLY!$A$88:$U$88,OFFSET(WatchbillMONTHLY!$A$88:$U$88,1,2)),FALSE),TRUE,FALSE)),
FALSE),FALSE)</f>
        <v>0</v>
      </c>
      <c r="AY28" s="209" t="b" cm="1">
        <f t="array" aca="1" ref="AY28" ca="1">IF(AND($A28 &gt; 0, R28 &gt; 0,AY$2&lt;MiscFormulas!$A$5+1),
_xlfn.IFNA(
_xlfn.IFNA(
_xlfn.IFNA(
_xlfn.IFNA(
_xlfn.IFNA(
_xlfn.IFNA(
IF(_xlfn.XLOOKUP(AY$2,WatchbillMONTHLY!$A$3:$U$3,OFFSET(WatchbillMONTHLY!$A$3:$U$3,1,2))=IF(_xlfn.XLOOKUP($A28,INDIRECT("_"&amp;_xlfn.XLOOKUP(AY$2,WatchbillMONTHLY!$A$3:$U$3,OFFSET(WatchbillMONTHLY!$A$3:$U$3,1,2))),INDIRECT("_"&amp;_xlfn.XLOOKUP(AY$2,WatchbillMONTHLY!$A$3:$U$3,OFFSET(WatchbillMONTHLY!$A$3:$U$3,1,2))))=$A28,_xlfn.XLOOKUP(AY$2,WatchbillMONTHLY!$A$3:$U$3,OFFSET(WatchbillMONTHLY!$A$3:$U$3,1,2)),FALSE),TRUE,FALSE),
IF(_xlfn.XLOOKUP(AY$2,WatchbillMONTHLY!$A$20:$U$20,OFFSET(WatchbillMONTHLY!$A$20:$U$20,1,2))=IF(_xlfn.XLOOKUP($A28,INDIRECT("_"&amp;_xlfn.XLOOKUP(AY$2,WatchbillMONTHLY!$A$20:$U$20,OFFSET(WatchbillMONTHLY!$A$20:$U$20,1,2))),INDIRECT("_"&amp;_xlfn.XLOOKUP(AY$2,WatchbillMONTHLY!$A$20:$U$20,OFFSET(WatchbillMONTHLY!$A$20:$U$20,1,2))))=$A28,_xlfn.XLOOKUP(AY$2,WatchbillMONTHLY!$A$20:$U$20,OFFSET(WatchbillMONTHLY!$A$20:$U$20,1,2)),FALSE),TRUE,FALSE)),
IF(_xlfn.XLOOKUP(AY$2,WatchbillMONTHLY!$A$37:$U$37,OFFSET(WatchbillMONTHLY!$A$37:$U$37,1,2))=IF(_xlfn.XLOOKUP($A28,INDIRECT("_"&amp;_xlfn.XLOOKUP(AY$2,WatchbillMONTHLY!$A$37:$U$37,OFFSET(WatchbillMONTHLY!$A$37:$U$37,1,2))),INDIRECT("_"&amp;_xlfn.XLOOKUP(AY$2,WatchbillMONTHLY!$A$37:$U$37,OFFSET(WatchbillMONTHLY!$A$37:$U$37,1,2))))=$A28,_xlfn.XLOOKUP(AY$2,WatchbillMONTHLY!$A$37:$U$37,OFFSET(WatchbillMONTHLY!$A$37:$U$37,1,2)),FALSE),TRUE,FALSE)),
IF(_xlfn.XLOOKUP(AY$2,WatchbillMONTHLY!$A$54:$U$54,OFFSET(WatchbillMONTHLY!$A$54:$U$54,1,2))=IF(_xlfn.XLOOKUP($A28,INDIRECT("_"&amp;_xlfn.XLOOKUP(AY$2,WatchbillMONTHLY!$A$54:$U$54,OFFSET(WatchbillMONTHLY!$A$54:$U$54,1,2))),INDIRECT("_"&amp;_xlfn.XLOOKUP(AY$2,WatchbillMONTHLY!$A$54:$U$54,OFFSET(WatchbillMONTHLY!$A$54:$U$54,1,2))))=$A28,_xlfn.XLOOKUP(AY$2,WatchbillMONTHLY!$A$54:$U$54,OFFSET(WatchbillMONTHLY!$A$54:$U$54,1,2)),FALSE),TRUE,FALSE)),
IF(_xlfn.XLOOKUP(AY$2,WatchbillMONTHLY!$A$71:$U$71,OFFSET(WatchbillMONTHLY!$A$71:$U$71,1,2))=IF(_xlfn.XLOOKUP($A28,INDIRECT("_"&amp;_xlfn.XLOOKUP(AY$2,WatchbillMONTHLY!$A$71:$U$71,OFFSET(WatchbillMONTHLY!$A$71:$U$71,1,2))),INDIRECT("_"&amp;_xlfn.XLOOKUP(AY$2,WatchbillMONTHLY!$A$71:$U$71,OFFSET(WatchbillMONTHLY!$A$71:$U$71,1,2))))=$A28,_xlfn.XLOOKUP(AY$2,WatchbillMONTHLY!$A$71:$U$71,OFFSET(WatchbillMONTHLY!$A$71:$U$71,1,2)),FALSE),TRUE,FALSE)),
IF(_xlfn.XLOOKUP(AY$2,WatchbillMONTHLY!$A$88:$U$88,OFFSET(WatchbillMONTHLY!$A$88:$U$88,1,2))=IF(_xlfn.XLOOKUP($A28,INDIRECT("_"&amp;_xlfn.XLOOKUP(AY$2,WatchbillMONTHLY!$A$88:$U$88,OFFSET(WatchbillMONTHLY!$A$88:$U$88,1,2))),INDIRECT("_"&amp;_xlfn.XLOOKUP(AY$2,WatchbillMONTHLY!$A$88:$U$88,OFFSET(WatchbillMONTHLY!$A$88:$U$88,1,2))))=$A28,_xlfn.XLOOKUP(AY$2,WatchbillMONTHLY!$A$88:$U$88,OFFSET(WatchbillMONTHLY!$A$88:$U$88,1,2)),FALSE),TRUE,FALSE)),
FALSE),FALSE)</f>
        <v>0</v>
      </c>
      <c r="AZ28" s="209" t="b" cm="1">
        <f t="array" aca="1" ref="AZ28" ca="1">IF(AND($A28 &gt; 0, S28 &gt; 0,AZ$2&lt;MiscFormulas!$A$5+1),
_xlfn.IFNA(
_xlfn.IFNA(
_xlfn.IFNA(
_xlfn.IFNA(
_xlfn.IFNA(
_xlfn.IFNA(
IF(_xlfn.XLOOKUP(AZ$2,WatchbillMONTHLY!$A$3:$U$3,OFFSET(WatchbillMONTHLY!$A$3:$U$3,1,2))=IF(_xlfn.XLOOKUP($A28,INDIRECT("_"&amp;_xlfn.XLOOKUP(AZ$2,WatchbillMONTHLY!$A$3:$U$3,OFFSET(WatchbillMONTHLY!$A$3:$U$3,1,2))),INDIRECT("_"&amp;_xlfn.XLOOKUP(AZ$2,WatchbillMONTHLY!$A$3:$U$3,OFFSET(WatchbillMONTHLY!$A$3:$U$3,1,2))))=$A28,_xlfn.XLOOKUP(AZ$2,WatchbillMONTHLY!$A$3:$U$3,OFFSET(WatchbillMONTHLY!$A$3:$U$3,1,2)),FALSE),TRUE,FALSE),
IF(_xlfn.XLOOKUP(AZ$2,WatchbillMONTHLY!$A$20:$U$20,OFFSET(WatchbillMONTHLY!$A$20:$U$20,1,2))=IF(_xlfn.XLOOKUP($A28,INDIRECT("_"&amp;_xlfn.XLOOKUP(AZ$2,WatchbillMONTHLY!$A$20:$U$20,OFFSET(WatchbillMONTHLY!$A$20:$U$20,1,2))),INDIRECT("_"&amp;_xlfn.XLOOKUP(AZ$2,WatchbillMONTHLY!$A$20:$U$20,OFFSET(WatchbillMONTHLY!$A$20:$U$20,1,2))))=$A28,_xlfn.XLOOKUP(AZ$2,WatchbillMONTHLY!$A$20:$U$20,OFFSET(WatchbillMONTHLY!$A$20:$U$20,1,2)),FALSE),TRUE,FALSE)),
IF(_xlfn.XLOOKUP(AZ$2,WatchbillMONTHLY!$A$37:$U$37,OFFSET(WatchbillMONTHLY!$A$37:$U$37,1,2))=IF(_xlfn.XLOOKUP($A28,INDIRECT("_"&amp;_xlfn.XLOOKUP(AZ$2,WatchbillMONTHLY!$A$37:$U$37,OFFSET(WatchbillMONTHLY!$A$37:$U$37,1,2))),INDIRECT("_"&amp;_xlfn.XLOOKUP(AZ$2,WatchbillMONTHLY!$A$37:$U$37,OFFSET(WatchbillMONTHLY!$A$37:$U$37,1,2))))=$A28,_xlfn.XLOOKUP(AZ$2,WatchbillMONTHLY!$A$37:$U$37,OFFSET(WatchbillMONTHLY!$A$37:$U$37,1,2)),FALSE),TRUE,FALSE)),
IF(_xlfn.XLOOKUP(AZ$2,WatchbillMONTHLY!$A$54:$U$54,OFFSET(WatchbillMONTHLY!$A$54:$U$54,1,2))=IF(_xlfn.XLOOKUP($A28,INDIRECT("_"&amp;_xlfn.XLOOKUP(AZ$2,WatchbillMONTHLY!$A$54:$U$54,OFFSET(WatchbillMONTHLY!$A$54:$U$54,1,2))),INDIRECT("_"&amp;_xlfn.XLOOKUP(AZ$2,WatchbillMONTHLY!$A$54:$U$54,OFFSET(WatchbillMONTHLY!$A$54:$U$54,1,2))))=$A28,_xlfn.XLOOKUP(AZ$2,WatchbillMONTHLY!$A$54:$U$54,OFFSET(WatchbillMONTHLY!$A$54:$U$54,1,2)),FALSE),TRUE,FALSE)),
IF(_xlfn.XLOOKUP(AZ$2,WatchbillMONTHLY!$A$71:$U$71,OFFSET(WatchbillMONTHLY!$A$71:$U$71,1,2))=IF(_xlfn.XLOOKUP($A28,INDIRECT("_"&amp;_xlfn.XLOOKUP(AZ$2,WatchbillMONTHLY!$A$71:$U$71,OFFSET(WatchbillMONTHLY!$A$71:$U$71,1,2))),INDIRECT("_"&amp;_xlfn.XLOOKUP(AZ$2,WatchbillMONTHLY!$A$71:$U$71,OFFSET(WatchbillMONTHLY!$A$71:$U$71,1,2))))=$A28,_xlfn.XLOOKUP(AZ$2,WatchbillMONTHLY!$A$71:$U$71,OFFSET(WatchbillMONTHLY!$A$71:$U$71,1,2)),FALSE),TRUE,FALSE)),
IF(_xlfn.XLOOKUP(AZ$2,WatchbillMONTHLY!$A$88:$U$88,OFFSET(WatchbillMONTHLY!$A$88:$U$88,1,2))=IF(_xlfn.XLOOKUP($A28,INDIRECT("_"&amp;_xlfn.XLOOKUP(AZ$2,WatchbillMONTHLY!$A$88:$U$88,OFFSET(WatchbillMONTHLY!$A$88:$U$88,1,2))),INDIRECT("_"&amp;_xlfn.XLOOKUP(AZ$2,WatchbillMONTHLY!$A$88:$U$88,OFFSET(WatchbillMONTHLY!$A$88:$U$88,1,2))))=$A28,_xlfn.XLOOKUP(AZ$2,WatchbillMONTHLY!$A$88:$U$88,OFFSET(WatchbillMONTHLY!$A$88:$U$88,1,2)),FALSE),TRUE,FALSE)),
FALSE),FALSE)</f>
        <v>0</v>
      </c>
      <c r="BA28" s="209" t="b" cm="1">
        <f t="array" aca="1" ref="BA28" ca="1">IF(AND($A28 &gt; 0, T28 &gt; 0,BA$2&lt;MiscFormulas!$A$5+1),
_xlfn.IFNA(
_xlfn.IFNA(
_xlfn.IFNA(
_xlfn.IFNA(
_xlfn.IFNA(
_xlfn.IFNA(
IF(_xlfn.XLOOKUP(BA$2,WatchbillMONTHLY!$A$3:$U$3,OFFSET(WatchbillMONTHLY!$A$3:$U$3,1,2))=IF(_xlfn.XLOOKUP($A28,INDIRECT("_"&amp;_xlfn.XLOOKUP(BA$2,WatchbillMONTHLY!$A$3:$U$3,OFFSET(WatchbillMONTHLY!$A$3:$U$3,1,2))),INDIRECT("_"&amp;_xlfn.XLOOKUP(BA$2,WatchbillMONTHLY!$A$3:$U$3,OFFSET(WatchbillMONTHLY!$A$3:$U$3,1,2))))=$A28,_xlfn.XLOOKUP(BA$2,WatchbillMONTHLY!$A$3:$U$3,OFFSET(WatchbillMONTHLY!$A$3:$U$3,1,2)),FALSE),TRUE,FALSE),
IF(_xlfn.XLOOKUP(BA$2,WatchbillMONTHLY!$A$20:$U$20,OFFSET(WatchbillMONTHLY!$A$20:$U$20,1,2))=IF(_xlfn.XLOOKUP($A28,INDIRECT("_"&amp;_xlfn.XLOOKUP(BA$2,WatchbillMONTHLY!$A$20:$U$20,OFFSET(WatchbillMONTHLY!$A$20:$U$20,1,2))),INDIRECT("_"&amp;_xlfn.XLOOKUP(BA$2,WatchbillMONTHLY!$A$20:$U$20,OFFSET(WatchbillMONTHLY!$A$20:$U$20,1,2))))=$A28,_xlfn.XLOOKUP(BA$2,WatchbillMONTHLY!$A$20:$U$20,OFFSET(WatchbillMONTHLY!$A$20:$U$20,1,2)),FALSE),TRUE,FALSE)),
IF(_xlfn.XLOOKUP(BA$2,WatchbillMONTHLY!$A$37:$U$37,OFFSET(WatchbillMONTHLY!$A$37:$U$37,1,2))=IF(_xlfn.XLOOKUP($A28,INDIRECT("_"&amp;_xlfn.XLOOKUP(BA$2,WatchbillMONTHLY!$A$37:$U$37,OFFSET(WatchbillMONTHLY!$A$37:$U$37,1,2))),INDIRECT("_"&amp;_xlfn.XLOOKUP(BA$2,WatchbillMONTHLY!$A$37:$U$37,OFFSET(WatchbillMONTHLY!$A$37:$U$37,1,2))))=$A28,_xlfn.XLOOKUP(BA$2,WatchbillMONTHLY!$A$37:$U$37,OFFSET(WatchbillMONTHLY!$A$37:$U$37,1,2)),FALSE),TRUE,FALSE)),
IF(_xlfn.XLOOKUP(BA$2,WatchbillMONTHLY!$A$54:$U$54,OFFSET(WatchbillMONTHLY!$A$54:$U$54,1,2))=IF(_xlfn.XLOOKUP($A28,INDIRECT("_"&amp;_xlfn.XLOOKUP(BA$2,WatchbillMONTHLY!$A$54:$U$54,OFFSET(WatchbillMONTHLY!$A$54:$U$54,1,2))),INDIRECT("_"&amp;_xlfn.XLOOKUP(BA$2,WatchbillMONTHLY!$A$54:$U$54,OFFSET(WatchbillMONTHLY!$A$54:$U$54,1,2))))=$A28,_xlfn.XLOOKUP(BA$2,WatchbillMONTHLY!$A$54:$U$54,OFFSET(WatchbillMONTHLY!$A$54:$U$54,1,2)),FALSE),TRUE,FALSE)),
IF(_xlfn.XLOOKUP(BA$2,WatchbillMONTHLY!$A$71:$U$71,OFFSET(WatchbillMONTHLY!$A$71:$U$71,1,2))=IF(_xlfn.XLOOKUP($A28,INDIRECT("_"&amp;_xlfn.XLOOKUP(BA$2,WatchbillMONTHLY!$A$71:$U$71,OFFSET(WatchbillMONTHLY!$A$71:$U$71,1,2))),INDIRECT("_"&amp;_xlfn.XLOOKUP(BA$2,WatchbillMONTHLY!$A$71:$U$71,OFFSET(WatchbillMONTHLY!$A$71:$U$71,1,2))))=$A28,_xlfn.XLOOKUP(BA$2,WatchbillMONTHLY!$A$71:$U$71,OFFSET(WatchbillMONTHLY!$A$71:$U$71,1,2)),FALSE),TRUE,FALSE)),
IF(_xlfn.XLOOKUP(BA$2,WatchbillMONTHLY!$A$88:$U$88,OFFSET(WatchbillMONTHLY!$A$88:$U$88,1,2))=IF(_xlfn.XLOOKUP($A28,INDIRECT("_"&amp;_xlfn.XLOOKUP(BA$2,WatchbillMONTHLY!$A$88:$U$88,OFFSET(WatchbillMONTHLY!$A$88:$U$88,1,2))),INDIRECT("_"&amp;_xlfn.XLOOKUP(BA$2,WatchbillMONTHLY!$A$88:$U$88,OFFSET(WatchbillMONTHLY!$A$88:$U$88,1,2))))=$A28,_xlfn.XLOOKUP(BA$2,WatchbillMONTHLY!$A$88:$U$88,OFFSET(WatchbillMONTHLY!$A$88:$U$88,1,2)),FALSE),TRUE,FALSE)),
FALSE),FALSE)</f>
        <v>0</v>
      </c>
      <c r="BB28" s="209" t="b" cm="1">
        <f t="array" aca="1" ref="BB28" ca="1">IF(AND($A28 &gt; 0, U28 &gt; 0,BB$2&lt;MiscFormulas!$A$5+1),
_xlfn.IFNA(
_xlfn.IFNA(
_xlfn.IFNA(
_xlfn.IFNA(
_xlfn.IFNA(
_xlfn.IFNA(
IF(_xlfn.XLOOKUP(BB$2,WatchbillMONTHLY!$A$3:$U$3,OFFSET(WatchbillMONTHLY!$A$3:$U$3,1,2))=IF(_xlfn.XLOOKUP($A28,INDIRECT("_"&amp;_xlfn.XLOOKUP(BB$2,WatchbillMONTHLY!$A$3:$U$3,OFFSET(WatchbillMONTHLY!$A$3:$U$3,1,2))),INDIRECT("_"&amp;_xlfn.XLOOKUP(BB$2,WatchbillMONTHLY!$A$3:$U$3,OFFSET(WatchbillMONTHLY!$A$3:$U$3,1,2))))=$A28,_xlfn.XLOOKUP(BB$2,WatchbillMONTHLY!$A$3:$U$3,OFFSET(WatchbillMONTHLY!$A$3:$U$3,1,2)),FALSE),TRUE,FALSE),
IF(_xlfn.XLOOKUP(BB$2,WatchbillMONTHLY!$A$20:$U$20,OFFSET(WatchbillMONTHLY!$A$20:$U$20,1,2))=IF(_xlfn.XLOOKUP($A28,INDIRECT("_"&amp;_xlfn.XLOOKUP(BB$2,WatchbillMONTHLY!$A$20:$U$20,OFFSET(WatchbillMONTHLY!$A$20:$U$20,1,2))),INDIRECT("_"&amp;_xlfn.XLOOKUP(BB$2,WatchbillMONTHLY!$A$20:$U$20,OFFSET(WatchbillMONTHLY!$A$20:$U$20,1,2))))=$A28,_xlfn.XLOOKUP(BB$2,WatchbillMONTHLY!$A$20:$U$20,OFFSET(WatchbillMONTHLY!$A$20:$U$20,1,2)),FALSE),TRUE,FALSE)),
IF(_xlfn.XLOOKUP(BB$2,WatchbillMONTHLY!$A$37:$U$37,OFFSET(WatchbillMONTHLY!$A$37:$U$37,1,2))=IF(_xlfn.XLOOKUP($A28,INDIRECT("_"&amp;_xlfn.XLOOKUP(BB$2,WatchbillMONTHLY!$A$37:$U$37,OFFSET(WatchbillMONTHLY!$A$37:$U$37,1,2))),INDIRECT("_"&amp;_xlfn.XLOOKUP(BB$2,WatchbillMONTHLY!$A$37:$U$37,OFFSET(WatchbillMONTHLY!$A$37:$U$37,1,2))))=$A28,_xlfn.XLOOKUP(BB$2,WatchbillMONTHLY!$A$37:$U$37,OFFSET(WatchbillMONTHLY!$A$37:$U$37,1,2)),FALSE),TRUE,FALSE)),
IF(_xlfn.XLOOKUP(BB$2,WatchbillMONTHLY!$A$54:$U$54,OFFSET(WatchbillMONTHLY!$A$54:$U$54,1,2))=IF(_xlfn.XLOOKUP($A28,INDIRECT("_"&amp;_xlfn.XLOOKUP(BB$2,WatchbillMONTHLY!$A$54:$U$54,OFFSET(WatchbillMONTHLY!$A$54:$U$54,1,2))),INDIRECT("_"&amp;_xlfn.XLOOKUP(BB$2,WatchbillMONTHLY!$A$54:$U$54,OFFSET(WatchbillMONTHLY!$A$54:$U$54,1,2))))=$A28,_xlfn.XLOOKUP(BB$2,WatchbillMONTHLY!$A$54:$U$54,OFFSET(WatchbillMONTHLY!$A$54:$U$54,1,2)),FALSE),TRUE,FALSE)),
IF(_xlfn.XLOOKUP(BB$2,WatchbillMONTHLY!$A$71:$U$71,OFFSET(WatchbillMONTHLY!$A$71:$U$71,1,2))=IF(_xlfn.XLOOKUP($A28,INDIRECT("_"&amp;_xlfn.XLOOKUP(BB$2,WatchbillMONTHLY!$A$71:$U$71,OFFSET(WatchbillMONTHLY!$A$71:$U$71,1,2))),INDIRECT("_"&amp;_xlfn.XLOOKUP(BB$2,WatchbillMONTHLY!$A$71:$U$71,OFFSET(WatchbillMONTHLY!$A$71:$U$71,1,2))))=$A28,_xlfn.XLOOKUP(BB$2,WatchbillMONTHLY!$A$71:$U$71,OFFSET(WatchbillMONTHLY!$A$71:$U$71,1,2)),FALSE),TRUE,FALSE)),
IF(_xlfn.XLOOKUP(BB$2,WatchbillMONTHLY!$A$88:$U$88,OFFSET(WatchbillMONTHLY!$A$88:$U$88,1,2))=IF(_xlfn.XLOOKUP($A28,INDIRECT("_"&amp;_xlfn.XLOOKUP(BB$2,WatchbillMONTHLY!$A$88:$U$88,OFFSET(WatchbillMONTHLY!$A$88:$U$88,1,2))),INDIRECT("_"&amp;_xlfn.XLOOKUP(BB$2,WatchbillMONTHLY!$A$88:$U$88,OFFSET(WatchbillMONTHLY!$A$88:$U$88,1,2))))=$A28,_xlfn.XLOOKUP(BB$2,WatchbillMONTHLY!$A$88:$U$88,OFFSET(WatchbillMONTHLY!$A$88:$U$88,1,2)),FALSE),TRUE,FALSE)),
FALSE),FALSE)</f>
        <v>0</v>
      </c>
      <c r="BC28" s="209" t="b" cm="1">
        <f t="array" aca="1" ref="BC28" ca="1">IF(AND($A28 &gt; 0, V28 &gt; 0,BC$2&lt;MiscFormulas!$A$5+1),
_xlfn.IFNA(
_xlfn.IFNA(
_xlfn.IFNA(
_xlfn.IFNA(
_xlfn.IFNA(
_xlfn.IFNA(
IF(_xlfn.XLOOKUP(BC$2,WatchbillMONTHLY!$A$3:$U$3,OFFSET(WatchbillMONTHLY!$A$3:$U$3,1,2))=IF(_xlfn.XLOOKUP($A28,INDIRECT("_"&amp;_xlfn.XLOOKUP(BC$2,WatchbillMONTHLY!$A$3:$U$3,OFFSET(WatchbillMONTHLY!$A$3:$U$3,1,2))),INDIRECT("_"&amp;_xlfn.XLOOKUP(BC$2,WatchbillMONTHLY!$A$3:$U$3,OFFSET(WatchbillMONTHLY!$A$3:$U$3,1,2))))=$A28,_xlfn.XLOOKUP(BC$2,WatchbillMONTHLY!$A$3:$U$3,OFFSET(WatchbillMONTHLY!$A$3:$U$3,1,2)),FALSE),TRUE,FALSE),
IF(_xlfn.XLOOKUP(BC$2,WatchbillMONTHLY!$A$20:$U$20,OFFSET(WatchbillMONTHLY!$A$20:$U$20,1,2))=IF(_xlfn.XLOOKUP($A28,INDIRECT("_"&amp;_xlfn.XLOOKUP(BC$2,WatchbillMONTHLY!$A$20:$U$20,OFFSET(WatchbillMONTHLY!$A$20:$U$20,1,2))),INDIRECT("_"&amp;_xlfn.XLOOKUP(BC$2,WatchbillMONTHLY!$A$20:$U$20,OFFSET(WatchbillMONTHLY!$A$20:$U$20,1,2))))=$A28,_xlfn.XLOOKUP(BC$2,WatchbillMONTHLY!$A$20:$U$20,OFFSET(WatchbillMONTHLY!$A$20:$U$20,1,2)),FALSE),TRUE,FALSE)),
IF(_xlfn.XLOOKUP(BC$2,WatchbillMONTHLY!$A$37:$U$37,OFFSET(WatchbillMONTHLY!$A$37:$U$37,1,2))=IF(_xlfn.XLOOKUP($A28,INDIRECT("_"&amp;_xlfn.XLOOKUP(BC$2,WatchbillMONTHLY!$A$37:$U$37,OFFSET(WatchbillMONTHLY!$A$37:$U$37,1,2))),INDIRECT("_"&amp;_xlfn.XLOOKUP(BC$2,WatchbillMONTHLY!$A$37:$U$37,OFFSET(WatchbillMONTHLY!$A$37:$U$37,1,2))))=$A28,_xlfn.XLOOKUP(BC$2,WatchbillMONTHLY!$A$37:$U$37,OFFSET(WatchbillMONTHLY!$A$37:$U$37,1,2)),FALSE),TRUE,FALSE)),
IF(_xlfn.XLOOKUP(BC$2,WatchbillMONTHLY!$A$54:$U$54,OFFSET(WatchbillMONTHLY!$A$54:$U$54,1,2))=IF(_xlfn.XLOOKUP($A28,INDIRECT("_"&amp;_xlfn.XLOOKUP(BC$2,WatchbillMONTHLY!$A$54:$U$54,OFFSET(WatchbillMONTHLY!$A$54:$U$54,1,2))),INDIRECT("_"&amp;_xlfn.XLOOKUP(BC$2,WatchbillMONTHLY!$A$54:$U$54,OFFSET(WatchbillMONTHLY!$A$54:$U$54,1,2))))=$A28,_xlfn.XLOOKUP(BC$2,WatchbillMONTHLY!$A$54:$U$54,OFFSET(WatchbillMONTHLY!$A$54:$U$54,1,2)),FALSE),TRUE,FALSE)),
IF(_xlfn.XLOOKUP(BC$2,WatchbillMONTHLY!$A$71:$U$71,OFFSET(WatchbillMONTHLY!$A$71:$U$71,1,2))=IF(_xlfn.XLOOKUP($A28,INDIRECT("_"&amp;_xlfn.XLOOKUP(BC$2,WatchbillMONTHLY!$A$71:$U$71,OFFSET(WatchbillMONTHLY!$A$71:$U$71,1,2))),INDIRECT("_"&amp;_xlfn.XLOOKUP(BC$2,WatchbillMONTHLY!$A$71:$U$71,OFFSET(WatchbillMONTHLY!$A$71:$U$71,1,2))))=$A28,_xlfn.XLOOKUP(BC$2,WatchbillMONTHLY!$A$71:$U$71,OFFSET(WatchbillMONTHLY!$A$71:$U$71,1,2)),FALSE),TRUE,FALSE)),
IF(_xlfn.XLOOKUP(BC$2,WatchbillMONTHLY!$A$88:$U$88,OFFSET(WatchbillMONTHLY!$A$88:$U$88,1,2))=IF(_xlfn.XLOOKUP($A28,INDIRECT("_"&amp;_xlfn.XLOOKUP(BC$2,WatchbillMONTHLY!$A$88:$U$88,OFFSET(WatchbillMONTHLY!$A$88:$U$88,1,2))),INDIRECT("_"&amp;_xlfn.XLOOKUP(BC$2,WatchbillMONTHLY!$A$88:$U$88,OFFSET(WatchbillMONTHLY!$A$88:$U$88,1,2))))=$A28,_xlfn.XLOOKUP(BC$2,WatchbillMONTHLY!$A$88:$U$88,OFFSET(WatchbillMONTHLY!$A$88:$U$88,1,2)),FALSE),TRUE,FALSE)),
FALSE),FALSE)</f>
        <v>0</v>
      </c>
      <c r="BD28" s="209" t="b" cm="1">
        <f t="array" aca="1" ref="BD28" ca="1">IF(AND($A28 &gt; 0, W28 &gt; 0,BD$2&lt;MiscFormulas!$A$5+1),
_xlfn.IFNA(
_xlfn.IFNA(
_xlfn.IFNA(
_xlfn.IFNA(
_xlfn.IFNA(
_xlfn.IFNA(
IF(_xlfn.XLOOKUP(BD$2,WatchbillMONTHLY!$A$3:$U$3,OFFSET(WatchbillMONTHLY!$A$3:$U$3,1,2))=IF(_xlfn.XLOOKUP($A28,INDIRECT("_"&amp;_xlfn.XLOOKUP(BD$2,WatchbillMONTHLY!$A$3:$U$3,OFFSET(WatchbillMONTHLY!$A$3:$U$3,1,2))),INDIRECT("_"&amp;_xlfn.XLOOKUP(BD$2,WatchbillMONTHLY!$A$3:$U$3,OFFSET(WatchbillMONTHLY!$A$3:$U$3,1,2))))=$A28,_xlfn.XLOOKUP(BD$2,WatchbillMONTHLY!$A$3:$U$3,OFFSET(WatchbillMONTHLY!$A$3:$U$3,1,2)),FALSE),TRUE,FALSE),
IF(_xlfn.XLOOKUP(BD$2,WatchbillMONTHLY!$A$20:$U$20,OFFSET(WatchbillMONTHLY!$A$20:$U$20,1,2))=IF(_xlfn.XLOOKUP($A28,INDIRECT("_"&amp;_xlfn.XLOOKUP(BD$2,WatchbillMONTHLY!$A$20:$U$20,OFFSET(WatchbillMONTHLY!$A$20:$U$20,1,2))),INDIRECT("_"&amp;_xlfn.XLOOKUP(BD$2,WatchbillMONTHLY!$A$20:$U$20,OFFSET(WatchbillMONTHLY!$A$20:$U$20,1,2))))=$A28,_xlfn.XLOOKUP(BD$2,WatchbillMONTHLY!$A$20:$U$20,OFFSET(WatchbillMONTHLY!$A$20:$U$20,1,2)),FALSE),TRUE,FALSE)),
IF(_xlfn.XLOOKUP(BD$2,WatchbillMONTHLY!$A$37:$U$37,OFFSET(WatchbillMONTHLY!$A$37:$U$37,1,2))=IF(_xlfn.XLOOKUP($A28,INDIRECT("_"&amp;_xlfn.XLOOKUP(BD$2,WatchbillMONTHLY!$A$37:$U$37,OFFSET(WatchbillMONTHLY!$A$37:$U$37,1,2))),INDIRECT("_"&amp;_xlfn.XLOOKUP(BD$2,WatchbillMONTHLY!$A$37:$U$37,OFFSET(WatchbillMONTHLY!$A$37:$U$37,1,2))))=$A28,_xlfn.XLOOKUP(BD$2,WatchbillMONTHLY!$A$37:$U$37,OFFSET(WatchbillMONTHLY!$A$37:$U$37,1,2)),FALSE),TRUE,FALSE)),
IF(_xlfn.XLOOKUP(BD$2,WatchbillMONTHLY!$A$54:$U$54,OFFSET(WatchbillMONTHLY!$A$54:$U$54,1,2))=IF(_xlfn.XLOOKUP($A28,INDIRECT("_"&amp;_xlfn.XLOOKUP(BD$2,WatchbillMONTHLY!$A$54:$U$54,OFFSET(WatchbillMONTHLY!$A$54:$U$54,1,2))),INDIRECT("_"&amp;_xlfn.XLOOKUP(BD$2,WatchbillMONTHLY!$A$54:$U$54,OFFSET(WatchbillMONTHLY!$A$54:$U$54,1,2))))=$A28,_xlfn.XLOOKUP(BD$2,WatchbillMONTHLY!$A$54:$U$54,OFFSET(WatchbillMONTHLY!$A$54:$U$54,1,2)),FALSE),TRUE,FALSE)),
IF(_xlfn.XLOOKUP(BD$2,WatchbillMONTHLY!$A$71:$U$71,OFFSET(WatchbillMONTHLY!$A$71:$U$71,1,2))=IF(_xlfn.XLOOKUP($A28,INDIRECT("_"&amp;_xlfn.XLOOKUP(BD$2,WatchbillMONTHLY!$A$71:$U$71,OFFSET(WatchbillMONTHLY!$A$71:$U$71,1,2))),INDIRECT("_"&amp;_xlfn.XLOOKUP(BD$2,WatchbillMONTHLY!$A$71:$U$71,OFFSET(WatchbillMONTHLY!$A$71:$U$71,1,2))))=$A28,_xlfn.XLOOKUP(BD$2,WatchbillMONTHLY!$A$71:$U$71,OFFSET(WatchbillMONTHLY!$A$71:$U$71,1,2)),FALSE),TRUE,FALSE)),
IF(_xlfn.XLOOKUP(BD$2,WatchbillMONTHLY!$A$88:$U$88,OFFSET(WatchbillMONTHLY!$A$88:$U$88,1,2))=IF(_xlfn.XLOOKUP($A28,INDIRECT("_"&amp;_xlfn.XLOOKUP(BD$2,WatchbillMONTHLY!$A$88:$U$88,OFFSET(WatchbillMONTHLY!$A$88:$U$88,1,2))),INDIRECT("_"&amp;_xlfn.XLOOKUP(BD$2,WatchbillMONTHLY!$A$88:$U$88,OFFSET(WatchbillMONTHLY!$A$88:$U$88,1,2))))=$A28,_xlfn.XLOOKUP(BD$2,WatchbillMONTHLY!$A$88:$U$88,OFFSET(WatchbillMONTHLY!$A$88:$U$88,1,2)),FALSE),TRUE,FALSE)),
FALSE),FALSE)</f>
        <v>0</v>
      </c>
      <c r="BE28" s="209" t="b" cm="1">
        <f t="array" aca="1" ref="BE28" ca="1">IF(AND($A28 &gt; 0, X28 &gt; 0,BE$2&lt;MiscFormulas!$A$5+1),
_xlfn.IFNA(
_xlfn.IFNA(
_xlfn.IFNA(
_xlfn.IFNA(
_xlfn.IFNA(
_xlfn.IFNA(
IF(_xlfn.XLOOKUP(BE$2,WatchbillMONTHLY!$A$3:$U$3,OFFSET(WatchbillMONTHLY!$A$3:$U$3,1,2))=IF(_xlfn.XLOOKUP($A28,INDIRECT("_"&amp;_xlfn.XLOOKUP(BE$2,WatchbillMONTHLY!$A$3:$U$3,OFFSET(WatchbillMONTHLY!$A$3:$U$3,1,2))),INDIRECT("_"&amp;_xlfn.XLOOKUP(BE$2,WatchbillMONTHLY!$A$3:$U$3,OFFSET(WatchbillMONTHLY!$A$3:$U$3,1,2))))=$A28,_xlfn.XLOOKUP(BE$2,WatchbillMONTHLY!$A$3:$U$3,OFFSET(WatchbillMONTHLY!$A$3:$U$3,1,2)),FALSE),TRUE,FALSE),
IF(_xlfn.XLOOKUP(BE$2,WatchbillMONTHLY!$A$20:$U$20,OFFSET(WatchbillMONTHLY!$A$20:$U$20,1,2))=IF(_xlfn.XLOOKUP($A28,INDIRECT("_"&amp;_xlfn.XLOOKUP(BE$2,WatchbillMONTHLY!$A$20:$U$20,OFFSET(WatchbillMONTHLY!$A$20:$U$20,1,2))),INDIRECT("_"&amp;_xlfn.XLOOKUP(BE$2,WatchbillMONTHLY!$A$20:$U$20,OFFSET(WatchbillMONTHLY!$A$20:$U$20,1,2))))=$A28,_xlfn.XLOOKUP(BE$2,WatchbillMONTHLY!$A$20:$U$20,OFFSET(WatchbillMONTHLY!$A$20:$U$20,1,2)),FALSE),TRUE,FALSE)),
IF(_xlfn.XLOOKUP(BE$2,WatchbillMONTHLY!$A$37:$U$37,OFFSET(WatchbillMONTHLY!$A$37:$U$37,1,2))=IF(_xlfn.XLOOKUP($A28,INDIRECT("_"&amp;_xlfn.XLOOKUP(BE$2,WatchbillMONTHLY!$A$37:$U$37,OFFSET(WatchbillMONTHLY!$A$37:$U$37,1,2))),INDIRECT("_"&amp;_xlfn.XLOOKUP(BE$2,WatchbillMONTHLY!$A$37:$U$37,OFFSET(WatchbillMONTHLY!$A$37:$U$37,1,2))))=$A28,_xlfn.XLOOKUP(BE$2,WatchbillMONTHLY!$A$37:$U$37,OFFSET(WatchbillMONTHLY!$A$37:$U$37,1,2)),FALSE),TRUE,FALSE)),
IF(_xlfn.XLOOKUP(BE$2,WatchbillMONTHLY!$A$54:$U$54,OFFSET(WatchbillMONTHLY!$A$54:$U$54,1,2))=IF(_xlfn.XLOOKUP($A28,INDIRECT("_"&amp;_xlfn.XLOOKUP(BE$2,WatchbillMONTHLY!$A$54:$U$54,OFFSET(WatchbillMONTHLY!$A$54:$U$54,1,2))),INDIRECT("_"&amp;_xlfn.XLOOKUP(BE$2,WatchbillMONTHLY!$A$54:$U$54,OFFSET(WatchbillMONTHLY!$A$54:$U$54,1,2))))=$A28,_xlfn.XLOOKUP(BE$2,WatchbillMONTHLY!$A$54:$U$54,OFFSET(WatchbillMONTHLY!$A$54:$U$54,1,2)),FALSE),TRUE,FALSE)),
IF(_xlfn.XLOOKUP(BE$2,WatchbillMONTHLY!$A$71:$U$71,OFFSET(WatchbillMONTHLY!$A$71:$U$71,1,2))=IF(_xlfn.XLOOKUP($A28,INDIRECT("_"&amp;_xlfn.XLOOKUP(BE$2,WatchbillMONTHLY!$A$71:$U$71,OFFSET(WatchbillMONTHLY!$A$71:$U$71,1,2))),INDIRECT("_"&amp;_xlfn.XLOOKUP(BE$2,WatchbillMONTHLY!$A$71:$U$71,OFFSET(WatchbillMONTHLY!$A$71:$U$71,1,2))))=$A28,_xlfn.XLOOKUP(BE$2,WatchbillMONTHLY!$A$71:$U$71,OFFSET(WatchbillMONTHLY!$A$71:$U$71,1,2)),FALSE),TRUE,FALSE)),
IF(_xlfn.XLOOKUP(BE$2,WatchbillMONTHLY!$A$88:$U$88,OFFSET(WatchbillMONTHLY!$A$88:$U$88,1,2))=IF(_xlfn.XLOOKUP($A28,INDIRECT("_"&amp;_xlfn.XLOOKUP(BE$2,WatchbillMONTHLY!$A$88:$U$88,OFFSET(WatchbillMONTHLY!$A$88:$U$88,1,2))),INDIRECT("_"&amp;_xlfn.XLOOKUP(BE$2,WatchbillMONTHLY!$A$88:$U$88,OFFSET(WatchbillMONTHLY!$A$88:$U$88,1,2))))=$A28,_xlfn.XLOOKUP(BE$2,WatchbillMONTHLY!$A$88:$U$88,OFFSET(WatchbillMONTHLY!$A$88:$U$88,1,2)),FALSE),TRUE,FALSE)),
FALSE),FALSE)</f>
        <v>0</v>
      </c>
      <c r="BF28" s="209" t="b" cm="1">
        <f t="array" aca="1" ref="BF28" ca="1">IF(AND($A28 &gt; 0, Y28 &gt; 0,BF$2&lt;MiscFormulas!$A$5+1),
_xlfn.IFNA(
_xlfn.IFNA(
_xlfn.IFNA(
_xlfn.IFNA(
_xlfn.IFNA(
_xlfn.IFNA(
IF(_xlfn.XLOOKUP(BF$2,WatchbillMONTHLY!$A$3:$U$3,OFFSET(WatchbillMONTHLY!$A$3:$U$3,1,2))=IF(_xlfn.XLOOKUP($A28,INDIRECT("_"&amp;_xlfn.XLOOKUP(BF$2,WatchbillMONTHLY!$A$3:$U$3,OFFSET(WatchbillMONTHLY!$A$3:$U$3,1,2))),INDIRECT("_"&amp;_xlfn.XLOOKUP(BF$2,WatchbillMONTHLY!$A$3:$U$3,OFFSET(WatchbillMONTHLY!$A$3:$U$3,1,2))))=$A28,_xlfn.XLOOKUP(BF$2,WatchbillMONTHLY!$A$3:$U$3,OFFSET(WatchbillMONTHLY!$A$3:$U$3,1,2)),FALSE),TRUE,FALSE),
IF(_xlfn.XLOOKUP(BF$2,WatchbillMONTHLY!$A$20:$U$20,OFFSET(WatchbillMONTHLY!$A$20:$U$20,1,2))=IF(_xlfn.XLOOKUP($A28,INDIRECT("_"&amp;_xlfn.XLOOKUP(BF$2,WatchbillMONTHLY!$A$20:$U$20,OFFSET(WatchbillMONTHLY!$A$20:$U$20,1,2))),INDIRECT("_"&amp;_xlfn.XLOOKUP(BF$2,WatchbillMONTHLY!$A$20:$U$20,OFFSET(WatchbillMONTHLY!$A$20:$U$20,1,2))))=$A28,_xlfn.XLOOKUP(BF$2,WatchbillMONTHLY!$A$20:$U$20,OFFSET(WatchbillMONTHLY!$A$20:$U$20,1,2)),FALSE),TRUE,FALSE)),
IF(_xlfn.XLOOKUP(BF$2,WatchbillMONTHLY!$A$37:$U$37,OFFSET(WatchbillMONTHLY!$A$37:$U$37,1,2))=IF(_xlfn.XLOOKUP($A28,INDIRECT("_"&amp;_xlfn.XLOOKUP(BF$2,WatchbillMONTHLY!$A$37:$U$37,OFFSET(WatchbillMONTHLY!$A$37:$U$37,1,2))),INDIRECT("_"&amp;_xlfn.XLOOKUP(BF$2,WatchbillMONTHLY!$A$37:$U$37,OFFSET(WatchbillMONTHLY!$A$37:$U$37,1,2))))=$A28,_xlfn.XLOOKUP(BF$2,WatchbillMONTHLY!$A$37:$U$37,OFFSET(WatchbillMONTHLY!$A$37:$U$37,1,2)),FALSE),TRUE,FALSE)),
IF(_xlfn.XLOOKUP(BF$2,WatchbillMONTHLY!$A$54:$U$54,OFFSET(WatchbillMONTHLY!$A$54:$U$54,1,2))=IF(_xlfn.XLOOKUP($A28,INDIRECT("_"&amp;_xlfn.XLOOKUP(BF$2,WatchbillMONTHLY!$A$54:$U$54,OFFSET(WatchbillMONTHLY!$A$54:$U$54,1,2))),INDIRECT("_"&amp;_xlfn.XLOOKUP(BF$2,WatchbillMONTHLY!$A$54:$U$54,OFFSET(WatchbillMONTHLY!$A$54:$U$54,1,2))))=$A28,_xlfn.XLOOKUP(BF$2,WatchbillMONTHLY!$A$54:$U$54,OFFSET(WatchbillMONTHLY!$A$54:$U$54,1,2)),FALSE),TRUE,FALSE)),
IF(_xlfn.XLOOKUP(BF$2,WatchbillMONTHLY!$A$71:$U$71,OFFSET(WatchbillMONTHLY!$A$71:$U$71,1,2))=IF(_xlfn.XLOOKUP($A28,INDIRECT("_"&amp;_xlfn.XLOOKUP(BF$2,WatchbillMONTHLY!$A$71:$U$71,OFFSET(WatchbillMONTHLY!$A$71:$U$71,1,2))),INDIRECT("_"&amp;_xlfn.XLOOKUP(BF$2,WatchbillMONTHLY!$A$71:$U$71,OFFSET(WatchbillMONTHLY!$A$71:$U$71,1,2))))=$A28,_xlfn.XLOOKUP(BF$2,WatchbillMONTHLY!$A$71:$U$71,OFFSET(WatchbillMONTHLY!$A$71:$U$71,1,2)),FALSE),TRUE,FALSE)),
IF(_xlfn.XLOOKUP(BF$2,WatchbillMONTHLY!$A$88:$U$88,OFFSET(WatchbillMONTHLY!$A$88:$U$88,1,2))=IF(_xlfn.XLOOKUP($A28,INDIRECT("_"&amp;_xlfn.XLOOKUP(BF$2,WatchbillMONTHLY!$A$88:$U$88,OFFSET(WatchbillMONTHLY!$A$88:$U$88,1,2))),INDIRECT("_"&amp;_xlfn.XLOOKUP(BF$2,WatchbillMONTHLY!$A$88:$U$88,OFFSET(WatchbillMONTHLY!$A$88:$U$88,1,2))))=$A28,_xlfn.XLOOKUP(BF$2,WatchbillMONTHLY!$A$88:$U$88,OFFSET(WatchbillMONTHLY!$A$88:$U$88,1,2)),FALSE),TRUE,FALSE)),
FALSE),FALSE)</f>
        <v>0</v>
      </c>
      <c r="BG28" s="209" t="b" cm="1">
        <f t="array" aca="1" ref="BG28" ca="1">IF(AND($A28 &gt; 0, Z28 &gt; 0,BG$2&lt;MiscFormulas!$A$5+1),
_xlfn.IFNA(
_xlfn.IFNA(
_xlfn.IFNA(
_xlfn.IFNA(
_xlfn.IFNA(
_xlfn.IFNA(
IF(_xlfn.XLOOKUP(BG$2,WatchbillMONTHLY!$A$3:$U$3,OFFSET(WatchbillMONTHLY!$A$3:$U$3,1,2))=IF(_xlfn.XLOOKUP($A28,INDIRECT("_"&amp;_xlfn.XLOOKUP(BG$2,WatchbillMONTHLY!$A$3:$U$3,OFFSET(WatchbillMONTHLY!$A$3:$U$3,1,2))),INDIRECT("_"&amp;_xlfn.XLOOKUP(BG$2,WatchbillMONTHLY!$A$3:$U$3,OFFSET(WatchbillMONTHLY!$A$3:$U$3,1,2))))=$A28,_xlfn.XLOOKUP(BG$2,WatchbillMONTHLY!$A$3:$U$3,OFFSET(WatchbillMONTHLY!$A$3:$U$3,1,2)),FALSE),TRUE,FALSE),
IF(_xlfn.XLOOKUP(BG$2,WatchbillMONTHLY!$A$20:$U$20,OFFSET(WatchbillMONTHLY!$A$20:$U$20,1,2))=IF(_xlfn.XLOOKUP($A28,INDIRECT("_"&amp;_xlfn.XLOOKUP(BG$2,WatchbillMONTHLY!$A$20:$U$20,OFFSET(WatchbillMONTHLY!$A$20:$U$20,1,2))),INDIRECT("_"&amp;_xlfn.XLOOKUP(BG$2,WatchbillMONTHLY!$A$20:$U$20,OFFSET(WatchbillMONTHLY!$A$20:$U$20,1,2))))=$A28,_xlfn.XLOOKUP(BG$2,WatchbillMONTHLY!$A$20:$U$20,OFFSET(WatchbillMONTHLY!$A$20:$U$20,1,2)),FALSE),TRUE,FALSE)),
IF(_xlfn.XLOOKUP(BG$2,WatchbillMONTHLY!$A$37:$U$37,OFFSET(WatchbillMONTHLY!$A$37:$U$37,1,2))=IF(_xlfn.XLOOKUP($A28,INDIRECT("_"&amp;_xlfn.XLOOKUP(BG$2,WatchbillMONTHLY!$A$37:$U$37,OFFSET(WatchbillMONTHLY!$A$37:$U$37,1,2))),INDIRECT("_"&amp;_xlfn.XLOOKUP(BG$2,WatchbillMONTHLY!$A$37:$U$37,OFFSET(WatchbillMONTHLY!$A$37:$U$37,1,2))))=$A28,_xlfn.XLOOKUP(BG$2,WatchbillMONTHLY!$A$37:$U$37,OFFSET(WatchbillMONTHLY!$A$37:$U$37,1,2)),FALSE),TRUE,FALSE)),
IF(_xlfn.XLOOKUP(BG$2,WatchbillMONTHLY!$A$54:$U$54,OFFSET(WatchbillMONTHLY!$A$54:$U$54,1,2))=IF(_xlfn.XLOOKUP($A28,INDIRECT("_"&amp;_xlfn.XLOOKUP(BG$2,WatchbillMONTHLY!$A$54:$U$54,OFFSET(WatchbillMONTHLY!$A$54:$U$54,1,2))),INDIRECT("_"&amp;_xlfn.XLOOKUP(BG$2,WatchbillMONTHLY!$A$54:$U$54,OFFSET(WatchbillMONTHLY!$A$54:$U$54,1,2))))=$A28,_xlfn.XLOOKUP(BG$2,WatchbillMONTHLY!$A$54:$U$54,OFFSET(WatchbillMONTHLY!$A$54:$U$54,1,2)),FALSE),TRUE,FALSE)),
IF(_xlfn.XLOOKUP(BG$2,WatchbillMONTHLY!$A$71:$U$71,OFFSET(WatchbillMONTHLY!$A$71:$U$71,1,2))=IF(_xlfn.XLOOKUP($A28,INDIRECT("_"&amp;_xlfn.XLOOKUP(BG$2,WatchbillMONTHLY!$A$71:$U$71,OFFSET(WatchbillMONTHLY!$A$71:$U$71,1,2))),INDIRECT("_"&amp;_xlfn.XLOOKUP(BG$2,WatchbillMONTHLY!$A$71:$U$71,OFFSET(WatchbillMONTHLY!$A$71:$U$71,1,2))))=$A28,_xlfn.XLOOKUP(BG$2,WatchbillMONTHLY!$A$71:$U$71,OFFSET(WatchbillMONTHLY!$A$71:$U$71,1,2)),FALSE),TRUE,FALSE)),
IF(_xlfn.XLOOKUP(BG$2,WatchbillMONTHLY!$A$88:$U$88,OFFSET(WatchbillMONTHLY!$A$88:$U$88,1,2))=IF(_xlfn.XLOOKUP($A28,INDIRECT("_"&amp;_xlfn.XLOOKUP(BG$2,WatchbillMONTHLY!$A$88:$U$88,OFFSET(WatchbillMONTHLY!$A$88:$U$88,1,2))),INDIRECT("_"&amp;_xlfn.XLOOKUP(BG$2,WatchbillMONTHLY!$A$88:$U$88,OFFSET(WatchbillMONTHLY!$A$88:$U$88,1,2))))=$A28,_xlfn.XLOOKUP(BG$2,WatchbillMONTHLY!$A$88:$U$88,OFFSET(WatchbillMONTHLY!$A$88:$U$88,1,2)),FALSE),TRUE,FALSE)),
FALSE),FALSE)</f>
        <v>0</v>
      </c>
      <c r="BH28" s="209" t="b" cm="1">
        <f t="array" aca="1" ref="BH28" ca="1">IF(AND($A28 &gt; 0, AA28 &gt; 0,BH$2&lt;MiscFormulas!$A$5+1),
_xlfn.IFNA(
_xlfn.IFNA(
_xlfn.IFNA(
_xlfn.IFNA(
_xlfn.IFNA(
_xlfn.IFNA(
IF(_xlfn.XLOOKUP(BH$2,WatchbillMONTHLY!$A$3:$U$3,OFFSET(WatchbillMONTHLY!$A$3:$U$3,1,2))=IF(_xlfn.XLOOKUP($A28,INDIRECT("_"&amp;_xlfn.XLOOKUP(BH$2,WatchbillMONTHLY!$A$3:$U$3,OFFSET(WatchbillMONTHLY!$A$3:$U$3,1,2))),INDIRECT("_"&amp;_xlfn.XLOOKUP(BH$2,WatchbillMONTHLY!$A$3:$U$3,OFFSET(WatchbillMONTHLY!$A$3:$U$3,1,2))))=$A28,_xlfn.XLOOKUP(BH$2,WatchbillMONTHLY!$A$3:$U$3,OFFSET(WatchbillMONTHLY!$A$3:$U$3,1,2)),FALSE),TRUE,FALSE),
IF(_xlfn.XLOOKUP(BH$2,WatchbillMONTHLY!$A$20:$U$20,OFFSET(WatchbillMONTHLY!$A$20:$U$20,1,2))=IF(_xlfn.XLOOKUP($A28,INDIRECT("_"&amp;_xlfn.XLOOKUP(BH$2,WatchbillMONTHLY!$A$20:$U$20,OFFSET(WatchbillMONTHLY!$A$20:$U$20,1,2))),INDIRECT("_"&amp;_xlfn.XLOOKUP(BH$2,WatchbillMONTHLY!$A$20:$U$20,OFFSET(WatchbillMONTHLY!$A$20:$U$20,1,2))))=$A28,_xlfn.XLOOKUP(BH$2,WatchbillMONTHLY!$A$20:$U$20,OFFSET(WatchbillMONTHLY!$A$20:$U$20,1,2)),FALSE),TRUE,FALSE)),
IF(_xlfn.XLOOKUP(BH$2,WatchbillMONTHLY!$A$37:$U$37,OFFSET(WatchbillMONTHLY!$A$37:$U$37,1,2))=IF(_xlfn.XLOOKUP($A28,INDIRECT("_"&amp;_xlfn.XLOOKUP(BH$2,WatchbillMONTHLY!$A$37:$U$37,OFFSET(WatchbillMONTHLY!$A$37:$U$37,1,2))),INDIRECT("_"&amp;_xlfn.XLOOKUP(BH$2,WatchbillMONTHLY!$A$37:$U$37,OFFSET(WatchbillMONTHLY!$A$37:$U$37,1,2))))=$A28,_xlfn.XLOOKUP(BH$2,WatchbillMONTHLY!$A$37:$U$37,OFFSET(WatchbillMONTHLY!$A$37:$U$37,1,2)),FALSE),TRUE,FALSE)),
IF(_xlfn.XLOOKUP(BH$2,WatchbillMONTHLY!$A$54:$U$54,OFFSET(WatchbillMONTHLY!$A$54:$U$54,1,2))=IF(_xlfn.XLOOKUP($A28,INDIRECT("_"&amp;_xlfn.XLOOKUP(BH$2,WatchbillMONTHLY!$A$54:$U$54,OFFSET(WatchbillMONTHLY!$A$54:$U$54,1,2))),INDIRECT("_"&amp;_xlfn.XLOOKUP(BH$2,WatchbillMONTHLY!$A$54:$U$54,OFFSET(WatchbillMONTHLY!$A$54:$U$54,1,2))))=$A28,_xlfn.XLOOKUP(BH$2,WatchbillMONTHLY!$A$54:$U$54,OFFSET(WatchbillMONTHLY!$A$54:$U$54,1,2)),FALSE),TRUE,FALSE)),
IF(_xlfn.XLOOKUP(BH$2,WatchbillMONTHLY!$A$71:$U$71,OFFSET(WatchbillMONTHLY!$A$71:$U$71,1,2))=IF(_xlfn.XLOOKUP($A28,INDIRECT("_"&amp;_xlfn.XLOOKUP(BH$2,WatchbillMONTHLY!$A$71:$U$71,OFFSET(WatchbillMONTHLY!$A$71:$U$71,1,2))),INDIRECT("_"&amp;_xlfn.XLOOKUP(BH$2,WatchbillMONTHLY!$A$71:$U$71,OFFSET(WatchbillMONTHLY!$A$71:$U$71,1,2))))=$A28,_xlfn.XLOOKUP(BH$2,WatchbillMONTHLY!$A$71:$U$71,OFFSET(WatchbillMONTHLY!$A$71:$U$71,1,2)),FALSE),TRUE,FALSE)),
IF(_xlfn.XLOOKUP(BH$2,WatchbillMONTHLY!$A$88:$U$88,OFFSET(WatchbillMONTHLY!$A$88:$U$88,1,2))=IF(_xlfn.XLOOKUP($A28,INDIRECT("_"&amp;_xlfn.XLOOKUP(BH$2,WatchbillMONTHLY!$A$88:$U$88,OFFSET(WatchbillMONTHLY!$A$88:$U$88,1,2))),INDIRECT("_"&amp;_xlfn.XLOOKUP(BH$2,WatchbillMONTHLY!$A$88:$U$88,OFFSET(WatchbillMONTHLY!$A$88:$U$88,1,2))))=$A28,_xlfn.XLOOKUP(BH$2,WatchbillMONTHLY!$A$88:$U$88,OFFSET(WatchbillMONTHLY!$A$88:$U$88,1,2)),FALSE),TRUE,FALSE)),
FALSE),FALSE)</f>
        <v>0</v>
      </c>
      <c r="BI28" s="209" t="b" cm="1">
        <f t="array" aca="1" ref="BI28" ca="1">IF(AND($A28 &gt; 0, AB28 &gt; 0,BI$2&lt;MiscFormulas!$A$5+1),
_xlfn.IFNA(
_xlfn.IFNA(
_xlfn.IFNA(
_xlfn.IFNA(
_xlfn.IFNA(
_xlfn.IFNA(
IF(_xlfn.XLOOKUP(BI$2,WatchbillMONTHLY!$A$3:$U$3,OFFSET(WatchbillMONTHLY!$A$3:$U$3,1,2))=IF(_xlfn.XLOOKUP($A28,INDIRECT("_"&amp;_xlfn.XLOOKUP(BI$2,WatchbillMONTHLY!$A$3:$U$3,OFFSET(WatchbillMONTHLY!$A$3:$U$3,1,2))),INDIRECT("_"&amp;_xlfn.XLOOKUP(BI$2,WatchbillMONTHLY!$A$3:$U$3,OFFSET(WatchbillMONTHLY!$A$3:$U$3,1,2))))=$A28,_xlfn.XLOOKUP(BI$2,WatchbillMONTHLY!$A$3:$U$3,OFFSET(WatchbillMONTHLY!$A$3:$U$3,1,2)),FALSE),TRUE,FALSE),
IF(_xlfn.XLOOKUP(BI$2,WatchbillMONTHLY!$A$20:$U$20,OFFSET(WatchbillMONTHLY!$A$20:$U$20,1,2))=IF(_xlfn.XLOOKUP($A28,INDIRECT("_"&amp;_xlfn.XLOOKUP(BI$2,WatchbillMONTHLY!$A$20:$U$20,OFFSET(WatchbillMONTHLY!$A$20:$U$20,1,2))),INDIRECT("_"&amp;_xlfn.XLOOKUP(BI$2,WatchbillMONTHLY!$A$20:$U$20,OFFSET(WatchbillMONTHLY!$A$20:$U$20,1,2))))=$A28,_xlfn.XLOOKUP(BI$2,WatchbillMONTHLY!$A$20:$U$20,OFFSET(WatchbillMONTHLY!$A$20:$U$20,1,2)),FALSE),TRUE,FALSE)),
IF(_xlfn.XLOOKUP(BI$2,WatchbillMONTHLY!$A$37:$U$37,OFFSET(WatchbillMONTHLY!$A$37:$U$37,1,2))=IF(_xlfn.XLOOKUP($A28,INDIRECT("_"&amp;_xlfn.XLOOKUP(BI$2,WatchbillMONTHLY!$A$37:$U$37,OFFSET(WatchbillMONTHLY!$A$37:$U$37,1,2))),INDIRECT("_"&amp;_xlfn.XLOOKUP(BI$2,WatchbillMONTHLY!$A$37:$U$37,OFFSET(WatchbillMONTHLY!$A$37:$U$37,1,2))))=$A28,_xlfn.XLOOKUP(BI$2,WatchbillMONTHLY!$A$37:$U$37,OFFSET(WatchbillMONTHLY!$A$37:$U$37,1,2)),FALSE),TRUE,FALSE)),
IF(_xlfn.XLOOKUP(BI$2,WatchbillMONTHLY!$A$54:$U$54,OFFSET(WatchbillMONTHLY!$A$54:$U$54,1,2))=IF(_xlfn.XLOOKUP($A28,INDIRECT("_"&amp;_xlfn.XLOOKUP(BI$2,WatchbillMONTHLY!$A$54:$U$54,OFFSET(WatchbillMONTHLY!$A$54:$U$54,1,2))),INDIRECT("_"&amp;_xlfn.XLOOKUP(BI$2,WatchbillMONTHLY!$A$54:$U$54,OFFSET(WatchbillMONTHLY!$A$54:$U$54,1,2))))=$A28,_xlfn.XLOOKUP(BI$2,WatchbillMONTHLY!$A$54:$U$54,OFFSET(WatchbillMONTHLY!$A$54:$U$54,1,2)),FALSE),TRUE,FALSE)),
IF(_xlfn.XLOOKUP(BI$2,WatchbillMONTHLY!$A$71:$U$71,OFFSET(WatchbillMONTHLY!$A$71:$U$71,1,2))=IF(_xlfn.XLOOKUP($A28,INDIRECT("_"&amp;_xlfn.XLOOKUP(BI$2,WatchbillMONTHLY!$A$71:$U$71,OFFSET(WatchbillMONTHLY!$A$71:$U$71,1,2))),INDIRECT("_"&amp;_xlfn.XLOOKUP(BI$2,WatchbillMONTHLY!$A$71:$U$71,OFFSET(WatchbillMONTHLY!$A$71:$U$71,1,2))))=$A28,_xlfn.XLOOKUP(BI$2,WatchbillMONTHLY!$A$71:$U$71,OFFSET(WatchbillMONTHLY!$A$71:$U$71,1,2)),FALSE),TRUE,FALSE)),
IF(_xlfn.XLOOKUP(BI$2,WatchbillMONTHLY!$A$88:$U$88,OFFSET(WatchbillMONTHLY!$A$88:$U$88,1,2))=IF(_xlfn.XLOOKUP($A28,INDIRECT("_"&amp;_xlfn.XLOOKUP(BI$2,WatchbillMONTHLY!$A$88:$U$88,OFFSET(WatchbillMONTHLY!$A$88:$U$88,1,2))),INDIRECT("_"&amp;_xlfn.XLOOKUP(BI$2,WatchbillMONTHLY!$A$88:$U$88,OFFSET(WatchbillMONTHLY!$A$88:$U$88,1,2))))=$A28,_xlfn.XLOOKUP(BI$2,WatchbillMONTHLY!$A$88:$U$88,OFFSET(WatchbillMONTHLY!$A$88:$U$88,1,2)),FALSE),TRUE,FALSE)),
FALSE),FALSE)</f>
        <v>0</v>
      </c>
      <c r="BJ28" s="209" t="b" cm="1">
        <f t="array" aca="1" ref="BJ28" ca="1">IF(AND($A28 &gt; 0, AC28 &gt; 0,BJ$2&lt;MiscFormulas!$A$5+1),
_xlfn.IFNA(
_xlfn.IFNA(
_xlfn.IFNA(
_xlfn.IFNA(
_xlfn.IFNA(
_xlfn.IFNA(
IF(_xlfn.XLOOKUP(BJ$2,WatchbillMONTHLY!$A$3:$U$3,OFFSET(WatchbillMONTHLY!$A$3:$U$3,1,2))=IF(_xlfn.XLOOKUP($A28,INDIRECT("_"&amp;_xlfn.XLOOKUP(BJ$2,WatchbillMONTHLY!$A$3:$U$3,OFFSET(WatchbillMONTHLY!$A$3:$U$3,1,2))),INDIRECT("_"&amp;_xlfn.XLOOKUP(BJ$2,WatchbillMONTHLY!$A$3:$U$3,OFFSET(WatchbillMONTHLY!$A$3:$U$3,1,2))))=$A28,_xlfn.XLOOKUP(BJ$2,WatchbillMONTHLY!$A$3:$U$3,OFFSET(WatchbillMONTHLY!$A$3:$U$3,1,2)),FALSE),TRUE,FALSE),
IF(_xlfn.XLOOKUP(BJ$2,WatchbillMONTHLY!$A$20:$U$20,OFFSET(WatchbillMONTHLY!$A$20:$U$20,1,2))=IF(_xlfn.XLOOKUP($A28,INDIRECT("_"&amp;_xlfn.XLOOKUP(BJ$2,WatchbillMONTHLY!$A$20:$U$20,OFFSET(WatchbillMONTHLY!$A$20:$U$20,1,2))),INDIRECT("_"&amp;_xlfn.XLOOKUP(BJ$2,WatchbillMONTHLY!$A$20:$U$20,OFFSET(WatchbillMONTHLY!$A$20:$U$20,1,2))))=$A28,_xlfn.XLOOKUP(BJ$2,WatchbillMONTHLY!$A$20:$U$20,OFFSET(WatchbillMONTHLY!$A$20:$U$20,1,2)),FALSE),TRUE,FALSE)),
IF(_xlfn.XLOOKUP(BJ$2,WatchbillMONTHLY!$A$37:$U$37,OFFSET(WatchbillMONTHLY!$A$37:$U$37,1,2))=IF(_xlfn.XLOOKUP($A28,INDIRECT("_"&amp;_xlfn.XLOOKUP(BJ$2,WatchbillMONTHLY!$A$37:$U$37,OFFSET(WatchbillMONTHLY!$A$37:$U$37,1,2))),INDIRECT("_"&amp;_xlfn.XLOOKUP(BJ$2,WatchbillMONTHLY!$A$37:$U$37,OFFSET(WatchbillMONTHLY!$A$37:$U$37,1,2))))=$A28,_xlfn.XLOOKUP(BJ$2,WatchbillMONTHLY!$A$37:$U$37,OFFSET(WatchbillMONTHLY!$A$37:$U$37,1,2)),FALSE),TRUE,FALSE)),
IF(_xlfn.XLOOKUP(BJ$2,WatchbillMONTHLY!$A$54:$U$54,OFFSET(WatchbillMONTHLY!$A$54:$U$54,1,2))=IF(_xlfn.XLOOKUP($A28,INDIRECT("_"&amp;_xlfn.XLOOKUP(BJ$2,WatchbillMONTHLY!$A$54:$U$54,OFFSET(WatchbillMONTHLY!$A$54:$U$54,1,2))),INDIRECT("_"&amp;_xlfn.XLOOKUP(BJ$2,WatchbillMONTHLY!$A$54:$U$54,OFFSET(WatchbillMONTHLY!$A$54:$U$54,1,2))))=$A28,_xlfn.XLOOKUP(BJ$2,WatchbillMONTHLY!$A$54:$U$54,OFFSET(WatchbillMONTHLY!$A$54:$U$54,1,2)),FALSE),TRUE,FALSE)),
IF(_xlfn.XLOOKUP(BJ$2,WatchbillMONTHLY!$A$71:$U$71,OFFSET(WatchbillMONTHLY!$A$71:$U$71,1,2))=IF(_xlfn.XLOOKUP($A28,INDIRECT("_"&amp;_xlfn.XLOOKUP(BJ$2,WatchbillMONTHLY!$A$71:$U$71,OFFSET(WatchbillMONTHLY!$A$71:$U$71,1,2))),INDIRECT("_"&amp;_xlfn.XLOOKUP(BJ$2,WatchbillMONTHLY!$A$71:$U$71,OFFSET(WatchbillMONTHLY!$A$71:$U$71,1,2))))=$A28,_xlfn.XLOOKUP(BJ$2,WatchbillMONTHLY!$A$71:$U$71,OFFSET(WatchbillMONTHLY!$A$71:$U$71,1,2)),FALSE),TRUE,FALSE)),
IF(_xlfn.XLOOKUP(BJ$2,WatchbillMONTHLY!$A$88:$U$88,OFFSET(WatchbillMONTHLY!$A$88:$U$88,1,2))=IF(_xlfn.XLOOKUP($A28,INDIRECT("_"&amp;_xlfn.XLOOKUP(BJ$2,WatchbillMONTHLY!$A$88:$U$88,OFFSET(WatchbillMONTHLY!$A$88:$U$88,1,2))),INDIRECT("_"&amp;_xlfn.XLOOKUP(BJ$2,WatchbillMONTHLY!$A$88:$U$88,OFFSET(WatchbillMONTHLY!$A$88:$U$88,1,2))))=$A28,_xlfn.XLOOKUP(BJ$2,WatchbillMONTHLY!$A$88:$U$88,OFFSET(WatchbillMONTHLY!$A$88:$U$88,1,2)),FALSE),TRUE,FALSE)),
FALSE),FALSE)</f>
        <v>0</v>
      </c>
      <c r="BK28" s="209" t="b" cm="1">
        <f t="array" aca="1" ref="BK28" ca="1">IF(AND($A28 &gt; 0, AD28 &gt; 0,BK$2&lt;MiscFormulas!$A$5+1),
_xlfn.IFNA(
_xlfn.IFNA(
_xlfn.IFNA(
_xlfn.IFNA(
_xlfn.IFNA(
_xlfn.IFNA(
IF(_xlfn.XLOOKUP(BK$2,WatchbillMONTHLY!$A$3:$U$3,OFFSET(WatchbillMONTHLY!$A$3:$U$3,1,2))=IF(_xlfn.XLOOKUP($A28,INDIRECT("_"&amp;_xlfn.XLOOKUP(BK$2,WatchbillMONTHLY!$A$3:$U$3,OFFSET(WatchbillMONTHLY!$A$3:$U$3,1,2))),INDIRECT("_"&amp;_xlfn.XLOOKUP(BK$2,WatchbillMONTHLY!$A$3:$U$3,OFFSET(WatchbillMONTHLY!$A$3:$U$3,1,2))))=$A28,_xlfn.XLOOKUP(BK$2,WatchbillMONTHLY!$A$3:$U$3,OFFSET(WatchbillMONTHLY!$A$3:$U$3,1,2)),FALSE),TRUE,FALSE),
IF(_xlfn.XLOOKUP(BK$2,WatchbillMONTHLY!$A$20:$U$20,OFFSET(WatchbillMONTHLY!$A$20:$U$20,1,2))=IF(_xlfn.XLOOKUP($A28,INDIRECT("_"&amp;_xlfn.XLOOKUP(BK$2,WatchbillMONTHLY!$A$20:$U$20,OFFSET(WatchbillMONTHLY!$A$20:$U$20,1,2))),INDIRECT("_"&amp;_xlfn.XLOOKUP(BK$2,WatchbillMONTHLY!$A$20:$U$20,OFFSET(WatchbillMONTHLY!$A$20:$U$20,1,2))))=$A28,_xlfn.XLOOKUP(BK$2,WatchbillMONTHLY!$A$20:$U$20,OFFSET(WatchbillMONTHLY!$A$20:$U$20,1,2)),FALSE),TRUE,FALSE)),
IF(_xlfn.XLOOKUP(BK$2,WatchbillMONTHLY!$A$37:$U$37,OFFSET(WatchbillMONTHLY!$A$37:$U$37,1,2))=IF(_xlfn.XLOOKUP($A28,INDIRECT("_"&amp;_xlfn.XLOOKUP(BK$2,WatchbillMONTHLY!$A$37:$U$37,OFFSET(WatchbillMONTHLY!$A$37:$U$37,1,2))),INDIRECT("_"&amp;_xlfn.XLOOKUP(BK$2,WatchbillMONTHLY!$A$37:$U$37,OFFSET(WatchbillMONTHLY!$A$37:$U$37,1,2))))=$A28,_xlfn.XLOOKUP(BK$2,WatchbillMONTHLY!$A$37:$U$37,OFFSET(WatchbillMONTHLY!$A$37:$U$37,1,2)),FALSE),TRUE,FALSE)),
IF(_xlfn.XLOOKUP(BK$2,WatchbillMONTHLY!$A$54:$U$54,OFFSET(WatchbillMONTHLY!$A$54:$U$54,1,2))=IF(_xlfn.XLOOKUP($A28,INDIRECT("_"&amp;_xlfn.XLOOKUP(BK$2,WatchbillMONTHLY!$A$54:$U$54,OFFSET(WatchbillMONTHLY!$A$54:$U$54,1,2))),INDIRECT("_"&amp;_xlfn.XLOOKUP(BK$2,WatchbillMONTHLY!$A$54:$U$54,OFFSET(WatchbillMONTHLY!$A$54:$U$54,1,2))))=$A28,_xlfn.XLOOKUP(BK$2,WatchbillMONTHLY!$A$54:$U$54,OFFSET(WatchbillMONTHLY!$A$54:$U$54,1,2)),FALSE),TRUE,FALSE)),
IF(_xlfn.XLOOKUP(BK$2,WatchbillMONTHLY!$A$71:$U$71,OFFSET(WatchbillMONTHLY!$A$71:$U$71,1,2))=IF(_xlfn.XLOOKUP($A28,INDIRECT("_"&amp;_xlfn.XLOOKUP(BK$2,WatchbillMONTHLY!$A$71:$U$71,OFFSET(WatchbillMONTHLY!$A$71:$U$71,1,2))),INDIRECT("_"&amp;_xlfn.XLOOKUP(BK$2,WatchbillMONTHLY!$A$71:$U$71,OFFSET(WatchbillMONTHLY!$A$71:$U$71,1,2))))=$A28,_xlfn.XLOOKUP(BK$2,WatchbillMONTHLY!$A$71:$U$71,OFFSET(WatchbillMONTHLY!$A$71:$U$71,1,2)),FALSE),TRUE,FALSE)),
IF(_xlfn.XLOOKUP(BK$2,WatchbillMONTHLY!$A$88:$U$88,OFFSET(WatchbillMONTHLY!$A$88:$U$88,1,2))=IF(_xlfn.XLOOKUP($A28,INDIRECT("_"&amp;_xlfn.XLOOKUP(BK$2,WatchbillMONTHLY!$A$88:$U$88,OFFSET(WatchbillMONTHLY!$A$88:$U$88,1,2))),INDIRECT("_"&amp;_xlfn.XLOOKUP(BK$2,WatchbillMONTHLY!$A$88:$U$88,OFFSET(WatchbillMONTHLY!$A$88:$U$88,1,2))))=$A28,_xlfn.XLOOKUP(BK$2,WatchbillMONTHLY!$A$88:$U$88,OFFSET(WatchbillMONTHLY!$A$88:$U$88,1,2)),FALSE),TRUE,FALSE)),
FALSE),FALSE)</f>
        <v>0</v>
      </c>
      <c r="BL28" s="209" t="b" cm="1">
        <f t="array" aca="1" ref="BL28" ca="1">IF(AND($A28 &gt; 0, AE28 &gt; 0,BL$2&lt;MiscFormulas!$A$5+1),
_xlfn.IFNA(
_xlfn.IFNA(
_xlfn.IFNA(
_xlfn.IFNA(
_xlfn.IFNA(
_xlfn.IFNA(
IF(_xlfn.XLOOKUP(BL$2,WatchbillMONTHLY!$A$3:$U$3,OFFSET(WatchbillMONTHLY!$A$3:$U$3,1,2))=IF(_xlfn.XLOOKUP($A28,INDIRECT("_"&amp;_xlfn.XLOOKUP(BL$2,WatchbillMONTHLY!$A$3:$U$3,OFFSET(WatchbillMONTHLY!$A$3:$U$3,1,2))),INDIRECT("_"&amp;_xlfn.XLOOKUP(BL$2,WatchbillMONTHLY!$A$3:$U$3,OFFSET(WatchbillMONTHLY!$A$3:$U$3,1,2))))=$A28,_xlfn.XLOOKUP(BL$2,WatchbillMONTHLY!$A$3:$U$3,OFFSET(WatchbillMONTHLY!$A$3:$U$3,1,2)),FALSE),TRUE,FALSE),
IF(_xlfn.XLOOKUP(BL$2,WatchbillMONTHLY!$A$20:$U$20,OFFSET(WatchbillMONTHLY!$A$20:$U$20,1,2))=IF(_xlfn.XLOOKUP($A28,INDIRECT("_"&amp;_xlfn.XLOOKUP(BL$2,WatchbillMONTHLY!$A$20:$U$20,OFFSET(WatchbillMONTHLY!$A$20:$U$20,1,2))),INDIRECT("_"&amp;_xlfn.XLOOKUP(BL$2,WatchbillMONTHLY!$A$20:$U$20,OFFSET(WatchbillMONTHLY!$A$20:$U$20,1,2))))=$A28,_xlfn.XLOOKUP(BL$2,WatchbillMONTHLY!$A$20:$U$20,OFFSET(WatchbillMONTHLY!$A$20:$U$20,1,2)),FALSE),TRUE,FALSE)),
IF(_xlfn.XLOOKUP(BL$2,WatchbillMONTHLY!$A$37:$U$37,OFFSET(WatchbillMONTHLY!$A$37:$U$37,1,2))=IF(_xlfn.XLOOKUP($A28,INDIRECT("_"&amp;_xlfn.XLOOKUP(BL$2,WatchbillMONTHLY!$A$37:$U$37,OFFSET(WatchbillMONTHLY!$A$37:$U$37,1,2))),INDIRECT("_"&amp;_xlfn.XLOOKUP(BL$2,WatchbillMONTHLY!$A$37:$U$37,OFFSET(WatchbillMONTHLY!$A$37:$U$37,1,2))))=$A28,_xlfn.XLOOKUP(BL$2,WatchbillMONTHLY!$A$37:$U$37,OFFSET(WatchbillMONTHLY!$A$37:$U$37,1,2)),FALSE),TRUE,FALSE)),
IF(_xlfn.XLOOKUP(BL$2,WatchbillMONTHLY!$A$54:$U$54,OFFSET(WatchbillMONTHLY!$A$54:$U$54,1,2))=IF(_xlfn.XLOOKUP($A28,INDIRECT("_"&amp;_xlfn.XLOOKUP(BL$2,WatchbillMONTHLY!$A$54:$U$54,OFFSET(WatchbillMONTHLY!$A$54:$U$54,1,2))),INDIRECT("_"&amp;_xlfn.XLOOKUP(BL$2,WatchbillMONTHLY!$A$54:$U$54,OFFSET(WatchbillMONTHLY!$A$54:$U$54,1,2))))=$A28,_xlfn.XLOOKUP(BL$2,WatchbillMONTHLY!$A$54:$U$54,OFFSET(WatchbillMONTHLY!$A$54:$U$54,1,2)),FALSE),TRUE,FALSE)),
IF(_xlfn.XLOOKUP(BL$2,WatchbillMONTHLY!$A$71:$U$71,OFFSET(WatchbillMONTHLY!$A$71:$U$71,1,2))=IF(_xlfn.XLOOKUP($A28,INDIRECT("_"&amp;_xlfn.XLOOKUP(BL$2,WatchbillMONTHLY!$A$71:$U$71,OFFSET(WatchbillMONTHLY!$A$71:$U$71,1,2))),INDIRECT("_"&amp;_xlfn.XLOOKUP(BL$2,WatchbillMONTHLY!$A$71:$U$71,OFFSET(WatchbillMONTHLY!$A$71:$U$71,1,2))))=$A28,_xlfn.XLOOKUP(BL$2,WatchbillMONTHLY!$A$71:$U$71,OFFSET(WatchbillMONTHLY!$A$71:$U$71,1,2)),FALSE),TRUE,FALSE)),
IF(_xlfn.XLOOKUP(BL$2,WatchbillMONTHLY!$A$88:$U$88,OFFSET(WatchbillMONTHLY!$A$88:$U$88,1,2))=IF(_xlfn.XLOOKUP($A28,INDIRECT("_"&amp;_xlfn.XLOOKUP(BL$2,WatchbillMONTHLY!$A$88:$U$88,OFFSET(WatchbillMONTHLY!$A$88:$U$88,1,2))),INDIRECT("_"&amp;_xlfn.XLOOKUP(BL$2,WatchbillMONTHLY!$A$88:$U$88,OFFSET(WatchbillMONTHLY!$A$88:$U$88,1,2))))=$A28,_xlfn.XLOOKUP(BL$2,WatchbillMONTHLY!$A$88:$U$88,OFFSET(WatchbillMONTHLY!$A$88:$U$88,1,2)),FALSE),TRUE,FALSE)),
FALSE),FALSE)</f>
        <v>0</v>
      </c>
      <c r="BM28" s="209" t="b" cm="1">
        <f t="array" aca="1" ref="BM28" ca="1">IF(AND($A28 &gt; 0, AF28 &gt; 0,BM$2&lt;MiscFormulas!$A$5+1),
_xlfn.IFNA(
_xlfn.IFNA(
_xlfn.IFNA(
_xlfn.IFNA(
_xlfn.IFNA(
_xlfn.IFNA(
IF(_xlfn.XLOOKUP(BM$2,WatchbillMONTHLY!$A$3:$U$3,OFFSET(WatchbillMONTHLY!$A$3:$U$3,1,2))=IF(_xlfn.XLOOKUP($A28,INDIRECT("_"&amp;_xlfn.XLOOKUP(BM$2,WatchbillMONTHLY!$A$3:$U$3,OFFSET(WatchbillMONTHLY!$A$3:$U$3,1,2))),INDIRECT("_"&amp;_xlfn.XLOOKUP(BM$2,WatchbillMONTHLY!$A$3:$U$3,OFFSET(WatchbillMONTHLY!$A$3:$U$3,1,2))))=$A28,_xlfn.XLOOKUP(BM$2,WatchbillMONTHLY!$A$3:$U$3,OFFSET(WatchbillMONTHLY!$A$3:$U$3,1,2)),FALSE),TRUE,FALSE),
IF(_xlfn.XLOOKUP(BM$2,WatchbillMONTHLY!$A$20:$U$20,OFFSET(WatchbillMONTHLY!$A$20:$U$20,1,2))=IF(_xlfn.XLOOKUP($A28,INDIRECT("_"&amp;_xlfn.XLOOKUP(BM$2,WatchbillMONTHLY!$A$20:$U$20,OFFSET(WatchbillMONTHLY!$A$20:$U$20,1,2))),INDIRECT("_"&amp;_xlfn.XLOOKUP(BM$2,WatchbillMONTHLY!$A$20:$U$20,OFFSET(WatchbillMONTHLY!$A$20:$U$20,1,2))))=$A28,_xlfn.XLOOKUP(BM$2,WatchbillMONTHLY!$A$20:$U$20,OFFSET(WatchbillMONTHLY!$A$20:$U$20,1,2)),FALSE),TRUE,FALSE)),
IF(_xlfn.XLOOKUP(BM$2,WatchbillMONTHLY!$A$37:$U$37,OFFSET(WatchbillMONTHLY!$A$37:$U$37,1,2))=IF(_xlfn.XLOOKUP($A28,INDIRECT("_"&amp;_xlfn.XLOOKUP(BM$2,WatchbillMONTHLY!$A$37:$U$37,OFFSET(WatchbillMONTHLY!$A$37:$U$37,1,2))),INDIRECT("_"&amp;_xlfn.XLOOKUP(BM$2,WatchbillMONTHLY!$A$37:$U$37,OFFSET(WatchbillMONTHLY!$A$37:$U$37,1,2))))=$A28,_xlfn.XLOOKUP(BM$2,WatchbillMONTHLY!$A$37:$U$37,OFFSET(WatchbillMONTHLY!$A$37:$U$37,1,2)),FALSE),TRUE,FALSE)),
IF(_xlfn.XLOOKUP(BM$2,WatchbillMONTHLY!$A$54:$U$54,OFFSET(WatchbillMONTHLY!$A$54:$U$54,1,2))=IF(_xlfn.XLOOKUP($A28,INDIRECT("_"&amp;_xlfn.XLOOKUP(BM$2,WatchbillMONTHLY!$A$54:$U$54,OFFSET(WatchbillMONTHLY!$A$54:$U$54,1,2))),INDIRECT("_"&amp;_xlfn.XLOOKUP(BM$2,WatchbillMONTHLY!$A$54:$U$54,OFFSET(WatchbillMONTHLY!$A$54:$U$54,1,2))))=$A28,_xlfn.XLOOKUP(BM$2,WatchbillMONTHLY!$A$54:$U$54,OFFSET(WatchbillMONTHLY!$A$54:$U$54,1,2)),FALSE),TRUE,FALSE)),
IF(_xlfn.XLOOKUP(BM$2,WatchbillMONTHLY!$A$71:$U$71,OFFSET(WatchbillMONTHLY!$A$71:$U$71,1,2))=IF(_xlfn.XLOOKUP($A28,INDIRECT("_"&amp;_xlfn.XLOOKUP(BM$2,WatchbillMONTHLY!$A$71:$U$71,OFFSET(WatchbillMONTHLY!$A$71:$U$71,1,2))),INDIRECT("_"&amp;_xlfn.XLOOKUP(BM$2,WatchbillMONTHLY!$A$71:$U$71,OFFSET(WatchbillMONTHLY!$A$71:$U$71,1,2))))=$A28,_xlfn.XLOOKUP(BM$2,WatchbillMONTHLY!$A$71:$U$71,OFFSET(WatchbillMONTHLY!$A$71:$U$71,1,2)),FALSE),TRUE,FALSE)),
IF(_xlfn.XLOOKUP(BM$2,WatchbillMONTHLY!$A$88:$U$88,OFFSET(WatchbillMONTHLY!$A$88:$U$88,1,2))=IF(_xlfn.XLOOKUP($A28,INDIRECT("_"&amp;_xlfn.XLOOKUP(BM$2,WatchbillMONTHLY!$A$88:$U$88,OFFSET(WatchbillMONTHLY!$A$88:$U$88,1,2))),INDIRECT("_"&amp;_xlfn.XLOOKUP(BM$2,WatchbillMONTHLY!$A$88:$U$88,OFFSET(WatchbillMONTHLY!$A$88:$U$88,1,2))))=$A28,_xlfn.XLOOKUP(BM$2,WatchbillMONTHLY!$A$88:$U$88,OFFSET(WatchbillMONTHLY!$A$88:$U$88,1,2)),FALSE),TRUE,FALSE)),
FALSE),FALSE)</f>
        <v>0</v>
      </c>
      <c r="BN28" s="209" t="b" cm="1">
        <f t="array" aca="1" ref="BN28" ca="1">IF(AND($A28 &gt; 0, AG28 &gt; 0,BN$2&lt;MiscFormulas!$A$5+1),
_xlfn.IFNA(
_xlfn.IFNA(
_xlfn.IFNA(
_xlfn.IFNA(
_xlfn.IFNA(
_xlfn.IFNA(
IF(_xlfn.XLOOKUP(BN$2,WatchbillMONTHLY!$A$3:$U$3,OFFSET(WatchbillMONTHLY!$A$3:$U$3,1,2))=IF(_xlfn.XLOOKUP($A28,INDIRECT("_"&amp;_xlfn.XLOOKUP(BN$2,WatchbillMONTHLY!$A$3:$U$3,OFFSET(WatchbillMONTHLY!$A$3:$U$3,1,2))),INDIRECT("_"&amp;_xlfn.XLOOKUP(BN$2,WatchbillMONTHLY!$A$3:$U$3,OFFSET(WatchbillMONTHLY!$A$3:$U$3,1,2))))=$A28,_xlfn.XLOOKUP(BN$2,WatchbillMONTHLY!$A$3:$U$3,OFFSET(WatchbillMONTHLY!$A$3:$U$3,1,2)),FALSE),TRUE,FALSE),
IF(_xlfn.XLOOKUP(BN$2,WatchbillMONTHLY!$A$20:$U$20,OFFSET(WatchbillMONTHLY!$A$20:$U$20,1,2))=IF(_xlfn.XLOOKUP($A28,INDIRECT("_"&amp;_xlfn.XLOOKUP(BN$2,WatchbillMONTHLY!$A$20:$U$20,OFFSET(WatchbillMONTHLY!$A$20:$U$20,1,2))),INDIRECT("_"&amp;_xlfn.XLOOKUP(BN$2,WatchbillMONTHLY!$A$20:$U$20,OFFSET(WatchbillMONTHLY!$A$20:$U$20,1,2))))=$A28,_xlfn.XLOOKUP(BN$2,WatchbillMONTHLY!$A$20:$U$20,OFFSET(WatchbillMONTHLY!$A$20:$U$20,1,2)),FALSE),TRUE,FALSE)),
IF(_xlfn.XLOOKUP(BN$2,WatchbillMONTHLY!$A$37:$U$37,OFFSET(WatchbillMONTHLY!$A$37:$U$37,1,2))=IF(_xlfn.XLOOKUP($A28,INDIRECT("_"&amp;_xlfn.XLOOKUP(BN$2,WatchbillMONTHLY!$A$37:$U$37,OFFSET(WatchbillMONTHLY!$A$37:$U$37,1,2))),INDIRECT("_"&amp;_xlfn.XLOOKUP(BN$2,WatchbillMONTHLY!$A$37:$U$37,OFFSET(WatchbillMONTHLY!$A$37:$U$37,1,2))))=$A28,_xlfn.XLOOKUP(BN$2,WatchbillMONTHLY!$A$37:$U$37,OFFSET(WatchbillMONTHLY!$A$37:$U$37,1,2)),FALSE),TRUE,FALSE)),
IF(_xlfn.XLOOKUP(BN$2,WatchbillMONTHLY!$A$54:$U$54,OFFSET(WatchbillMONTHLY!$A$54:$U$54,1,2))=IF(_xlfn.XLOOKUP($A28,INDIRECT("_"&amp;_xlfn.XLOOKUP(BN$2,WatchbillMONTHLY!$A$54:$U$54,OFFSET(WatchbillMONTHLY!$A$54:$U$54,1,2))),INDIRECT("_"&amp;_xlfn.XLOOKUP(BN$2,WatchbillMONTHLY!$A$54:$U$54,OFFSET(WatchbillMONTHLY!$A$54:$U$54,1,2))))=$A28,_xlfn.XLOOKUP(BN$2,WatchbillMONTHLY!$A$54:$U$54,OFFSET(WatchbillMONTHLY!$A$54:$U$54,1,2)),FALSE),TRUE,FALSE)),
IF(_xlfn.XLOOKUP(BN$2,WatchbillMONTHLY!$A$71:$U$71,OFFSET(WatchbillMONTHLY!$A$71:$U$71,1,2))=IF(_xlfn.XLOOKUP($A28,INDIRECT("_"&amp;_xlfn.XLOOKUP(BN$2,WatchbillMONTHLY!$A$71:$U$71,OFFSET(WatchbillMONTHLY!$A$71:$U$71,1,2))),INDIRECT("_"&amp;_xlfn.XLOOKUP(BN$2,WatchbillMONTHLY!$A$71:$U$71,OFFSET(WatchbillMONTHLY!$A$71:$U$71,1,2))))=$A28,_xlfn.XLOOKUP(BN$2,WatchbillMONTHLY!$A$71:$U$71,OFFSET(WatchbillMONTHLY!$A$71:$U$71,1,2)),FALSE),TRUE,FALSE)),
IF(_xlfn.XLOOKUP(BN$2,WatchbillMONTHLY!$A$88:$U$88,OFFSET(WatchbillMONTHLY!$A$88:$U$88,1,2))=IF(_xlfn.XLOOKUP($A28,INDIRECT("_"&amp;_xlfn.XLOOKUP(BN$2,WatchbillMONTHLY!$A$88:$U$88,OFFSET(WatchbillMONTHLY!$A$88:$U$88,1,2))),INDIRECT("_"&amp;_xlfn.XLOOKUP(BN$2,WatchbillMONTHLY!$A$88:$U$88,OFFSET(WatchbillMONTHLY!$A$88:$U$88,1,2))))=$A28,_xlfn.XLOOKUP(BN$2,WatchbillMONTHLY!$A$88:$U$88,OFFSET(WatchbillMONTHLY!$A$88:$U$88,1,2)),FALSE),TRUE,FALSE)),
FALSE),FALSE)</f>
        <v>0</v>
      </c>
      <c r="BO28" s="209" t="b" cm="1">
        <f t="array" aca="1" ref="BO28" ca="1">IF(
    AND($A28 &gt; 0, AH28 &gt; 0,BO$2&lt;MiscFormulas!$A$5+1),
    ISNUMBER(
        MATCH($A28,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8" s="210"/>
    </row>
    <row r="29" spans="1:68" x14ac:dyDescent="0.35">
      <c r="A29" t="str">
        <v>EX3 Charles, D.</v>
      </c>
      <c r="B29" s="214" t="str">
        <v>EX3 Charles, Dickens</v>
      </c>
      <c r="C29" s="218"/>
      <c r="D29" s="230" t="s">
        <v>266</v>
      </c>
      <c r="E29" s="231"/>
      <c r="F29" s="231"/>
      <c r="G29" s="231"/>
      <c r="H29" s="231"/>
      <c r="I29" s="231"/>
      <c r="J29" s="231" t="s">
        <v>266</v>
      </c>
      <c r="K29" s="231"/>
      <c r="L29" s="231"/>
      <c r="M29" s="231"/>
      <c r="N29" s="231"/>
      <c r="O29" s="231"/>
      <c r="P29" s="231"/>
      <c r="Q29" s="231"/>
      <c r="R29" s="231"/>
      <c r="S29" s="231"/>
      <c r="T29" s="231"/>
      <c r="U29" s="231"/>
      <c r="V29" s="231"/>
      <c r="W29" s="231"/>
      <c r="X29" s="231"/>
      <c r="Y29" s="231"/>
      <c r="Z29" s="231" t="s">
        <v>266</v>
      </c>
      <c r="AA29" s="231"/>
      <c r="AB29" s="231"/>
      <c r="AC29" s="231"/>
      <c r="AD29" s="231"/>
      <c r="AE29" s="231"/>
      <c r="AF29" s="231"/>
      <c r="AG29" s="231"/>
      <c r="AH29" s="179"/>
      <c r="AI29" s="209"/>
      <c r="AJ29" s="209" t="str" cm="1">
        <f t="array" aca="1" ref="AJ29" ca="1">IF(OR(AK29:BN29=TRUE),$A29&amp;" :  ","")&amp;_xlfn.TEXTJOIN(" | ",TRUE,IF(AK29:BN29=TRUE,$AK$2:$BN$2,""))</f>
        <v/>
      </c>
      <c r="AK29" s="209" t="b" cm="1">
        <f t="array" aca="1" ref="AK29" ca="1">IF(AND($A29 &gt; 0, D29 &gt; 0,AK$2&lt;MiscFormulas!$A$5+1),
_xlfn.IFNA(
_xlfn.IFNA(
_xlfn.IFNA(
_xlfn.IFNA(
_xlfn.IFNA(
_xlfn.IFNA(
IF(_xlfn.XLOOKUP(AK$2,WatchbillMONTHLY!$A$3:$U$3,OFFSET(WatchbillMONTHLY!$A$3:$U$3,1,2))=IF(_xlfn.XLOOKUP($A29,INDIRECT("_"&amp;_xlfn.XLOOKUP(AK$2,WatchbillMONTHLY!$A$3:$U$3,OFFSET(WatchbillMONTHLY!$A$3:$U$3,1,2))),INDIRECT("_"&amp;_xlfn.XLOOKUP(AK$2,WatchbillMONTHLY!$A$3:$U$3,OFFSET(WatchbillMONTHLY!$A$3:$U$3,1,2))))=$A29,_xlfn.XLOOKUP(AK$2,WatchbillMONTHLY!$A$3:$U$3,OFFSET(WatchbillMONTHLY!$A$3:$U$3,1,2)),FALSE),TRUE,FALSE),
IF(_xlfn.XLOOKUP(AK$2,WatchbillMONTHLY!$A$20:$U$20,OFFSET(WatchbillMONTHLY!$A$20:$U$20,1,2))=IF(_xlfn.XLOOKUP($A29,INDIRECT("_"&amp;_xlfn.XLOOKUP(AK$2,WatchbillMONTHLY!$A$20:$U$20,OFFSET(WatchbillMONTHLY!$A$20:$U$20,1,2))),INDIRECT("_"&amp;_xlfn.XLOOKUP(AK$2,WatchbillMONTHLY!$A$20:$U$20,OFFSET(WatchbillMONTHLY!$A$20:$U$20,1,2))))=$A29,_xlfn.XLOOKUP(AK$2,WatchbillMONTHLY!$A$20:$U$20,OFFSET(WatchbillMONTHLY!$A$20:$U$20,1,2)),FALSE),TRUE,FALSE)),
IF(_xlfn.XLOOKUP(AK$2,WatchbillMONTHLY!$A$37:$U$37,OFFSET(WatchbillMONTHLY!$A$37:$U$37,1,2))=IF(_xlfn.XLOOKUP($A29,INDIRECT("_"&amp;_xlfn.XLOOKUP(AK$2,WatchbillMONTHLY!$A$37:$U$37,OFFSET(WatchbillMONTHLY!$A$37:$U$37,1,2))),INDIRECT("_"&amp;_xlfn.XLOOKUP(AK$2,WatchbillMONTHLY!$A$37:$U$37,OFFSET(WatchbillMONTHLY!$A$37:$U$37,1,2))))=$A29,_xlfn.XLOOKUP(AK$2,WatchbillMONTHLY!$A$37:$U$37,OFFSET(WatchbillMONTHLY!$A$37:$U$37,1,2)),FALSE),TRUE,FALSE)),
IF(_xlfn.XLOOKUP(AK$2,WatchbillMONTHLY!$A$54:$U$54,OFFSET(WatchbillMONTHLY!$A$54:$U$54,1,2))=IF(_xlfn.XLOOKUP($A29,INDIRECT("_"&amp;_xlfn.XLOOKUP(AK$2,WatchbillMONTHLY!$A$54:$U$54,OFFSET(WatchbillMONTHLY!$A$54:$U$54,1,2))),INDIRECT("_"&amp;_xlfn.XLOOKUP(AK$2,WatchbillMONTHLY!$A$54:$U$54,OFFSET(WatchbillMONTHLY!$A$54:$U$54,1,2))))=$A29,_xlfn.XLOOKUP(AK$2,WatchbillMONTHLY!$A$54:$U$54,OFFSET(WatchbillMONTHLY!$A$54:$U$54,1,2)),FALSE),TRUE,FALSE)),
IF(_xlfn.XLOOKUP(AK$2,WatchbillMONTHLY!$A$71:$U$71,OFFSET(WatchbillMONTHLY!$A$71:$U$71,1,2))=IF(_xlfn.XLOOKUP($A29,INDIRECT("_"&amp;_xlfn.XLOOKUP(AK$2,WatchbillMONTHLY!$A$71:$U$71,OFFSET(WatchbillMONTHLY!$A$71:$U$71,1,2))),INDIRECT("_"&amp;_xlfn.XLOOKUP(AK$2,WatchbillMONTHLY!$A$71:$U$71,OFFSET(WatchbillMONTHLY!$A$71:$U$71,1,2))))=$A29,_xlfn.XLOOKUP(AK$2,WatchbillMONTHLY!$A$71:$U$71,OFFSET(WatchbillMONTHLY!$A$71:$U$71,1,2)),FALSE),TRUE,FALSE)),
IF(_xlfn.XLOOKUP(AK$2,WatchbillMONTHLY!$A$88:$U$88,OFFSET(WatchbillMONTHLY!$A$88:$U$88,1,2))=IF(_xlfn.XLOOKUP($A29,INDIRECT("_"&amp;_xlfn.XLOOKUP(AK$2,WatchbillMONTHLY!$A$88:$U$88,OFFSET(WatchbillMONTHLY!$A$88:$U$88,1,2))),INDIRECT("_"&amp;_xlfn.XLOOKUP(AK$2,WatchbillMONTHLY!$A$88:$U$88,OFFSET(WatchbillMONTHLY!$A$88:$U$88,1,2))))=$A29,_xlfn.XLOOKUP(AK$2,WatchbillMONTHLY!$A$88:$U$88,OFFSET(WatchbillMONTHLY!$A$88:$U$88,1,2)),FALSE),TRUE,FALSE)),
FALSE),FALSE)</f>
        <v>0</v>
      </c>
      <c r="AL29" s="209" t="b" cm="1">
        <f t="array" aca="1" ref="AL29" ca="1">IF(AND($A29 &gt; 0, E29 &gt; 0,AL$2&lt;MiscFormulas!$A$5+1),
_xlfn.IFNA(
_xlfn.IFNA(
_xlfn.IFNA(
_xlfn.IFNA(
_xlfn.IFNA(
_xlfn.IFNA(
IF(_xlfn.XLOOKUP(AL$2,WatchbillMONTHLY!$A$3:$U$3,OFFSET(WatchbillMONTHLY!$A$3:$U$3,1,2))=IF(_xlfn.XLOOKUP($A29,INDIRECT("_"&amp;_xlfn.XLOOKUP(AL$2,WatchbillMONTHLY!$A$3:$U$3,OFFSET(WatchbillMONTHLY!$A$3:$U$3,1,2))),INDIRECT("_"&amp;_xlfn.XLOOKUP(AL$2,WatchbillMONTHLY!$A$3:$U$3,OFFSET(WatchbillMONTHLY!$A$3:$U$3,1,2))))=$A29,_xlfn.XLOOKUP(AL$2,WatchbillMONTHLY!$A$3:$U$3,OFFSET(WatchbillMONTHLY!$A$3:$U$3,1,2)),FALSE),TRUE,FALSE),
IF(_xlfn.XLOOKUP(AL$2,WatchbillMONTHLY!$A$20:$U$20,OFFSET(WatchbillMONTHLY!$A$20:$U$20,1,2))=IF(_xlfn.XLOOKUP($A29,INDIRECT("_"&amp;_xlfn.XLOOKUP(AL$2,WatchbillMONTHLY!$A$20:$U$20,OFFSET(WatchbillMONTHLY!$A$20:$U$20,1,2))),INDIRECT("_"&amp;_xlfn.XLOOKUP(AL$2,WatchbillMONTHLY!$A$20:$U$20,OFFSET(WatchbillMONTHLY!$A$20:$U$20,1,2))))=$A29,_xlfn.XLOOKUP(AL$2,WatchbillMONTHLY!$A$20:$U$20,OFFSET(WatchbillMONTHLY!$A$20:$U$20,1,2)),FALSE),TRUE,FALSE)),
IF(_xlfn.XLOOKUP(AL$2,WatchbillMONTHLY!$A$37:$U$37,OFFSET(WatchbillMONTHLY!$A$37:$U$37,1,2))=IF(_xlfn.XLOOKUP($A29,INDIRECT("_"&amp;_xlfn.XLOOKUP(AL$2,WatchbillMONTHLY!$A$37:$U$37,OFFSET(WatchbillMONTHLY!$A$37:$U$37,1,2))),INDIRECT("_"&amp;_xlfn.XLOOKUP(AL$2,WatchbillMONTHLY!$A$37:$U$37,OFFSET(WatchbillMONTHLY!$A$37:$U$37,1,2))))=$A29,_xlfn.XLOOKUP(AL$2,WatchbillMONTHLY!$A$37:$U$37,OFFSET(WatchbillMONTHLY!$A$37:$U$37,1,2)),FALSE),TRUE,FALSE)),
IF(_xlfn.XLOOKUP(AL$2,WatchbillMONTHLY!$A$54:$U$54,OFFSET(WatchbillMONTHLY!$A$54:$U$54,1,2))=IF(_xlfn.XLOOKUP($A29,INDIRECT("_"&amp;_xlfn.XLOOKUP(AL$2,WatchbillMONTHLY!$A$54:$U$54,OFFSET(WatchbillMONTHLY!$A$54:$U$54,1,2))),INDIRECT("_"&amp;_xlfn.XLOOKUP(AL$2,WatchbillMONTHLY!$A$54:$U$54,OFFSET(WatchbillMONTHLY!$A$54:$U$54,1,2))))=$A29,_xlfn.XLOOKUP(AL$2,WatchbillMONTHLY!$A$54:$U$54,OFFSET(WatchbillMONTHLY!$A$54:$U$54,1,2)),FALSE),TRUE,FALSE)),
IF(_xlfn.XLOOKUP(AL$2,WatchbillMONTHLY!$A$71:$U$71,OFFSET(WatchbillMONTHLY!$A$71:$U$71,1,2))=IF(_xlfn.XLOOKUP($A29,INDIRECT("_"&amp;_xlfn.XLOOKUP(AL$2,WatchbillMONTHLY!$A$71:$U$71,OFFSET(WatchbillMONTHLY!$A$71:$U$71,1,2))),INDIRECT("_"&amp;_xlfn.XLOOKUP(AL$2,WatchbillMONTHLY!$A$71:$U$71,OFFSET(WatchbillMONTHLY!$A$71:$U$71,1,2))))=$A29,_xlfn.XLOOKUP(AL$2,WatchbillMONTHLY!$A$71:$U$71,OFFSET(WatchbillMONTHLY!$A$71:$U$71,1,2)),FALSE),TRUE,FALSE)),
IF(_xlfn.XLOOKUP(AL$2,WatchbillMONTHLY!$A$88:$U$88,OFFSET(WatchbillMONTHLY!$A$88:$U$88,1,2))=IF(_xlfn.XLOOKUP($A29,INDIRECT("_"&amp;_xlfn.XLOOKUP(AL$2,WatchbillMONTHLY!$A$88:$U$88,OFFSET(WatchbillMONTHLY!$A$88:$U$88,1,2))),INDIRECT("_"&amp;_xlfn.XLOOKUP(AL$2,WatchbillMONTHLY!$A$88:$U$88,OFFSET(WatchbillMONTHLY!$A$88:$U$88,1,2))))=$A29,_xlfn.XLOOKUP(AL$2,WatchbillMONTHLY!$A$88:$U$88,OFFSET(WatchbillMONTHLY!$A$88:$U$88,1,2)),FALSE),TRUE,FALSE)),
FALSE),FALSE)</f>
        <v>0</v>
      </c>
      <c r="AM29" s="209" t="b" cm="1">
        <f t="array" aca="1" ref="AM29" ca="1">IF(AND($A29 &gt; 0, F29 &gt; 0,AM$2&lt;MiscFormulas!$A$5+1),
_xlfn.IFNA(
_xlfn.IFNA(
_xlfn.IFNA(
_xlfn.IFNA(
_xlfn.IFNA(
_xlfn.IFNA(
IF(_xlfn.XLOOKUP(AM$2,WatchbillMONTHLY!$A$3:$U$3,OFFSET(WatchbillMONTHLY!$A$3:$U$3,1,2))=IF(_xlfn.XLOOKUP($A29,INDIRECT("_"&amp;_xlfn.XLOOKUP(AM$2,WatchbillMONTHLY!$A$3:$U$3,OFFSET(WatchbillMONTHLY!$A$3:$U$3,1,2))),INDIRECT("_"&amp;_xlfn.XLOOKUP(AM$2,WatchbillMONTHLY!$A$3:$U$3,OFFSET(WatchbillMONTHLY!$A$3:$U$3,1,2))))=$A29,_xlfn.XLOOKUP(AM$2,WatchbillMONTHLY!$A$3:$U$3,OFFSET(WatchbillMONTHLY!$A$3:$U$3,1,2)),FALSE),TRUE,FALSE),
IF(_xlfn.XLOOKUP(AM$2,WatchbillMONTHLY!$A$20:$U$20,OFFSET(WatchbillMONTHLY!$A$20:$U$20,1,2))=IF(_xlfn.XLOOKUP($A29,INDIRECT("_"&amp;_xlfn.XLOOKUP(AM$2,WatchbillMONTHLY!$A$20:$U$20,OFFSET(WatchbillMONTHLY!$A$20:$U$20,1,2))),INDIRECT("_"&amp;_xlfn.XLOOKUP(AM$2,WatchbillMONTHLY!$A$20:$U$20,OFFSET(WatchbillMONTHLY!$A$20:$U$20,1,2))))=$A29,_xlfn.XLOOKUP(AM$2,WatchbillMONTHLY!$A$20:$U$20,OFFSET(WatchbillMONTHLY!$A$20:$U$20,1,2)),FALSE),TRUE,FALSE)),
IF(_xlfn.XLOOKUP(AM$2,WatchbillMONTHLY!$A$37:$U$37,OFFSET(WatchbillMONTHLY!$A$37:$U$37,1,2))=IF(_xlfn.XLOOKUP($A29,INDIRECT("_"&amp;_xlfn.XLOOKUP(AM$2,WatchbillMONTHLY!$A$37:$U$37,OFFSET(WatchbillMONTHLY!$A$37:$U$37,1,2))),INDIRECT("_"&amp;_xlfn.XLOOKUP(AM$2,WatchbillMONTHLY!$A$37:$U$37,OFFSET(WatchbillMONTHLY!$A$37:$U$37,1,2))))=$A29,_xlfn.XLOOKUP(AM$2,WatchbillMONTHLY!$A$37:$U$37,OFFSET(WatchbillMONTHLY!$A$37:$U$37,1,2)),FALSE),TRUE,FALSE)),
IF(_xlfn.XLOOKUP(AM$2,WatchbillMONTHLY!$A$54:$U$54,OFFSET(WatchbillMONTHLY!$A$54:$U$54,1,2))=IF(_xlfn.XLOOKUP($A29,INDIRECT("_"&amp;_xlfn.XLOOKUP(AM$2,WatchbillMONTHLY!$A$54:$U$54,OFFSET(WatchbillMONTHLY!$A$54:$U$54,1,2))),INDIRECT("_"&amp;_xlfn.XLOOKUP(AM$2,WatchbillMONTHLY!$A$54:$U$54,OFFSET(WatchbillMONTHLY!$A$54:$U$54,1,2))))=$A29,_xlfn.XLOOKUP(AM$2,WatchbillMONTHLY!$A$54:$U$54,OFFSET(WatchbillMONTHLY!$A$54:$U$54,1,2)),FALSE),TRUE,FALSE)),
IF(_xlfn.XLOOKUP(AM$2,WatchbillMONTHLY!$A$71:$U$71,OFFSET(WatchbillMONTHLY!$A$71:$U$71,1,2))=IF(_xlfn.XLOOKUP($A29,INDIRECT("_"&amp;_xlfn.XLOOKUP(AM$2,WatchbillMONTHLY!$A$71:$U$71,OFFSET(WatchbillMONTHLY!$A$71:$U$71,1,2))),INDIRECT("_"&amp;_xlfn.XLOOKUP(AM$2,WatchbillMONTHLY!$A$71:$U$71,OFFSET(WatchbillMONTHLY!$A$71:$U$71,1,2))))=$A29,_xlfn.XLOOKUP(AM$2,WatchbillMONTHLY!$A$71:$U$71,OFFSET(WatchbillMONTHLY!$A$71:$U$71,1,2)),FALSE),TRUE,FALSE)),
IF(_xlfn.XLOOKUP(AM$2,WatchbillMONTHLY!$A$88:$U$88,OFFSET(WatchbillMONTHLY!$A$88:$U$88,1,2))=IF(_xlfn.XLOOKUP($A29,INDIRECT("_"&amp;_xlfn.XLOOKUP(AM$2,WatchbillMONTHLY!$A$88:$U$88,OFFSET(WatchbillMONTHLY!$A$88:$U$88,1,2))),INDIRECT("_"&amp;_xlfn.XLOOKUP(AM$2,WatchbillMONTHLY!$A$88:$U$88,OFFSET(WatchbillMONTHLY!$A$88:$U$88,1,2))))=$A29,_xlfn.XLOOKUP(AM$2,WatchbillMONTHLY!$A$88:$U$88,OFFSET(WatchbillMONTHLY!$A$88:$U$88,1,2)),FALSE),TRUE,FALSE)),
FALSE),FALSE)</f>
        <v>0</v>
      </c>
      <c r="AN29" s="209" t="b" cm="1">
        <f t="array" aca="1" ref="AN29" ca="1">IF(AND($A29 &gt; 0, G29 &gt; 0,AN$2&lt;MiscFormulas!$A$5+1),
_xlfn.IFNA(
_xlfn.IFNA(
_xlfn.IFNA(
_xlfn.IFNA(
_xlfn.IFNA(
_xlfn.IFNA(
IF(_xlfn.XLOOKUP(AN$2,WatchbillMONTHLY!$A$3:$U$3,OFFSET(WatchbillMONTHLY!$A$3:$U$3,1,2))=IF(_xlfn.XLOOKUP($A29,INDIRECT("_"&amp;_xlfn.XLOOKUP(AN$2,WatchbillMONTHLY!$A$3:$U$3,OFFSET(WatchbillMONTHLY!$A$3:$U$3,1,2))),INDIRECT("_"&amp;_xlfn.XLOOKUP(AN$2,WatchbillMONTHLY!$A$3:$U$3,OFFSET(WatchbillMONTHLY!$A$3:$U$3,1,2))))=$A29,_xlfn.XLOOKUP(AN$2,WatchbillMONTHLY!$A$3:$U$3,OFFSET(WatchbillMONTHLY!$A$3:$U$3,1,2)),FALSE),TRUE,FALSE),
IF(_xlfn.XLOOKUP(AN$2,WatchbillMONTHLY!$A$20:$U$20,OFFSET(WatchbillMONTHLY!$A$20:$U$20,1,2))=IF(_xlfn.XLOOKUP($A29,INDIRECT("_"&amp;_xlfn.XLOOKUP(AN$2,WatchbillMONTHLY!$A$20:$U$20,OFFSET(WatchbillMONTHLY!$A$20:$U$20,1,2))),INDIRECT("_"&amp;_xlfn.XLOOKUP(AN$2,WatchbillMONTHLY!$A$20:$U$20,OFFSET(WatchbillMONTHLY!$A$20:$U$20,1,2))))=$A29,_xlfn.XLOOKUP(AN$2,WatchbillMONTHLY!$A$20:$U$20,OFFSET(WatchbillMONTHLY!$A$20:$U$20,1,2)),FALSE),TRUE,FALSE)),
IF(_xlfn.XLOOKUP(AN$2,WatchbillMONTHLY!$A$37:$U$37,OFFSET(WatchbillMONTHLY!$A$37:$U$37,1,2))=IF(_xlfn.XLOOKUP($A29,INDIRECT("_"&amp;_xlfn.XLOOKUP(AN$2,WatchbillMONTHLY!$A$37:$U$37,OFFSET(WatchbillMONTHLY!$A$37:$U$37,1,2))),INDIRECT("_"&amp;_xlfn.XLOOKUP(AN$2,WatchbillMONTHLY!$A$37:$U$37,OFFSET(WatchbillMONTHLY!$A$37:$U$37,1,2))))=$A29,_xlfn.XLOOKUP(AN$2,WatchbillMONTHLY!$A$37:$U$37,OFFSET(WatchbillMONTHLY!$A$37:$U$37,1,2)),FALSE),TRUE,FALSE)),
IF(_xlfn.XLOOKUP(AN$2,WatchbillMONTHLY!$A$54:$U$54,OFFSET(WatchbillMONTHLY!$A$54:$U$54,1,2))=IF(_xlfn.XLOOKUP($A29,INDIRECT("_"&amp;_xlfn.XLOOKUP(AN$2,WatchbillMONTHLY!$A$54:$U$54,OFFSET(WatchbillMONTHLY!$A$54:$U$54,1,2))),INDIRECT("_"&amp;_xlfn.XLOOKUP(AN$2,WatchbillMONTHLY!$A$54:$U$54,OFFSET(WatchbillMONTHLY!$A$54:$U$54,1,2))))=$A29,_xlfn.XLOOKUP(AN$2,WatchbillMONTHLY!$A$54:$U$54,OFFSET(WatchbillMONTHLY!$A$54:$U$54,1,2)),FALSE),TRUE,FALSE)),
IF(_xlfn.XLOOKUP(AN$2,WatchbillMONTHLY!$A$71:$U$71,OFFSET(WatchbillMONTHLY!$A$71:$U$71,1,2))=IF(_xlfn.XLOOKUP($A29,INDIRECT("_"&amp;_xlfn.XLOOKUP(AN$2,WatchbillMONTHLY!$A$71:$U$71,OFFSET(WatchbillMONTHLY!$A$71:$U$71,1,2))),INDIRECT("_"&amp;_xlfn.XLOOKUP(AN$2,WatchbillMONTHLY!$A$71:$U$71,OFFSET(WatchbillMONTHLY!$A$71:$U$71,1,2))))=$A29,_xlfn.XLOOKUP(AN$2,WatchbillMONTHLY!$A$71:$U$71,OFFSET(WatchbillMONTHLY!$A$71:$U$71,1,2)),FALSE),TRUE,FALSE)),
IF(_xlfn.XLOOKUP(AN$2,WatchbillMONTHLY!$A$88:$U$88,OFFSET(WatchbillMONTHLY!$A$88:$U$88,1,2))=IF(_xlfn.XLOOKUP($A29,INDIRECT("_"&amp;_xlfn.XLOOKUP(AN$2,WatchbillMONTHLY!$A$88:$U$88,OFFSET(WatchbillMONTHLY!$A$88:$U$88,1,2))),INDIRECT("_"&amp;_xlfn.XLOOKUP(AN$2,WatchbillMONTHLY!$A$88:$U$88,OFFSET(WatchbillMONTHLY!$A$88:$U$88,1,2))))=$A29,_xlfn.XLOOKUP(AN$2,WatchbillMONTHLY!$A$88:$U$88,OFFSET(WatchbillMONTHLY!$A$88:$U$88,1,2)),FALSE),TRUE,FALSE)),
FALSE),FALSE)</f>
        <v>0</v>
      </c>
      <c r="AO29" s="209" t="b" cm="1">
        <f t="array" aca="1" ref="AO29" ca="1">IF(AND($A29 &gt; 0, H29 &gt; 0,AO$2&lt;MiscFormulas!$A$5+1),
_xlfn.IFNA(
_xlfn.IFNA(
_xlfn.IFNA(
_xlfn.IFNA(
_xlfn.IFNA(
_xlfn.IFNA(
IF(_xlfn.XLOOKUP(AO$2,WatchbillMONTHLY!$A$3:$U$3,OFFSET(WatchbillMONTHLY!$A$3:$U$3,1,2))=IF(_xlfn.XLOOKUP($A29,INDIRECT("_"&amp;_xlfn.XLOOKUP(AO$2,WatchbillMONTHLY!$A$3:$U$3,OFFSET(WatchbillMONTHLY!$A$3:$U$3,1,2))),INDIRECT("_"&amp;_xlfn.XLOOKUP(AO$2,WatchbillMONTHLY!$A$3:$U$3,OFFSET(WatchbillMONTHLY!$A$3:$U$3,1,2))))=$A29,_xlfn.XLOOKUP(AO$2,WatchbillMONTHLY!$A$3:$U$3,OFFSET(WatchbillMONTHLY!$A$3:$U$3,1,2)),FALSE),TRUE,FALSE),
IF(_xlfn.XLOOKUP(AO$2,WatchbillMONTHLY!$A$20:$U$20,OFFSET(WatchbillMONTHLY!$A$20:$U$20,1,2))=IF(_xlfn.XLOOKUP($A29,INDIRECT("_"&amp;_xlfn.XLOOKUP(AO$2,WatchbillMONTHLY!$A$20:$U$20,OFFSET(WatchbillMONTHLY!$A$20:$U$20,1,2))),INDIRECT("_"&amp;_xlfn.XLOOKUP(AO$2,WatchbillMONTHLY!$A$20:$U$20,OFFSET(WatchbillMONTHLY!$A$20:$U$20,1,2))))=$A29,_xlfn.XLOOKUP(AO$2,WatchbillMONTHLY!$A$20:$U$20,OFFSET(WatchbillMONTHLY!$A$20:$U$20,1,2)),FALSE),TRUE,FALSE)),
IF(_xlfn.XLOOKUP(AO$2,WatchbillMONTHLY!$A$37:$U$37,OFFSET(WatchbillMONTHLY!$A$37:$U$37,1,2))=IF(_xlfn.XLOOKUP($A29,INDIRECT("_"&amp;_xlfn.XLOOKUP(AO$2,WatchbillMONTHLY!$A$37:$U$37,OFFSET(WatchbillMONTHLY!$A$37:$U$37,1,2))),INDIRECT("_"&amp;_xlfn.XLOOKUP(AO$2,WatchbillMONTHLY!$A$37:$U$37,OFFSET(WatchbillMONTHLY!$A$37:$U$37,1,2))))=$A29,_xlfn.XLOOKUP(AO$2,WatchbillMONTHLY!$A$37:$U$37,OFFSET(WatchbillMONTHLY!$A$37:$U$37,1,2)),FALSE),TRUE,FALSE)),
IF(_xlfn.XLOOKUP(AO$2,WatchbillMONTHLY!$A$54:$U$54,OFFSET(WatchbillMONTHLY!$A$54:$U$54,1,2))=IF(_xlfn.XLOOKUP($A29,INDIRECT("_"&amp;_xlfn.XLOOKUP(AO$2,WatchbillMONTHLY!$A$54:$U$54,OFFSET(WatchbillMONTHLY!$A$54:$U$54,1,2))),INDIRECT("_"&amp;_xlfn.XLOOKUP(AO$2,WatchbillMONTHLY!$A$54:$U$54,OFFSET(WatchbillMONTHLY!$A$54:$U$54,1,2))))=$A29,_xlfn.XLOOKUP(AO$2,WatchbillMONTHLY!$A$54:$U$54,OFFSET(WatchbillMONTHLY!$A$54:$U$54,1,2)),FALSE),TRUE,FALSE)),
IF(_xlfn.XLOOKUP(AO$2,WatchbillMONTHLY!$A$71:$U$71,OFFSET(WatchbillMONTHLY!$A$71:$U$71,1,2))=IF(_xlfn.XLOOKUP($A29,INDIRECT("_"&amp;_xlfn.XLOOKUP(AO$2,WatchbillMONTHLY!$A$71:$U$71,OFFSET(WatchbillMONTHLY!$A$71:$U$71,1,2))),INDIRECT("_"&amp;_xlfn.XLOOKUP(AO$2,WatchbillMONTHLY!$A$71:$U$71,OFFSET(WatchbillMONTHLY!$A$71:$U$71,1,2))))=$A29,_xlfn.XLOOKUP(AO$2,WatchbillMONTHLY!$A$71:$U$71,OFFSET(WatchbillMONTHLY!$A$71:$U$71,1,2)),FALSE),TRUE,FALSE)),
IF(_xlfn.XLOOKUP(AO$2,WatchbillMONTHLY!$A$88:$U$88,OFFSET(WatchbillMONTHLY!$A$88:$U$88,1,2))=IF(_xlfn.XLOOKUP($A29,INDIRECT("_"&amp;_xlfn.XLOOKUP(AO$2,WatchbillMONTHLY!$A$88:$U$88,OFFSET(WatchbillMONTHLY!$A$88:$U$88,1,2))),INDIRECT("_"&amp;_xlfn.XLOOKUP(AO$2,WatchbillMONTHLY!$A$88:$U$88,OFFSET(WatchbillMONTHLY!$A$88:$U$88,1,2))))=$A29,_xlfn.XLOOKUP(AO$2,WatchbillMONTHLY!$A$88:$U$88,OFFSET(WatchbillMONTHLY!$A$88:$U$88,1,2)),FALSE),TRUE,FALSE)),
FALSE),FALSE)</f>
        <v>0</v>
      </c>
      <c r="AP29" s="209" t="b" cm="1">
        <f t="array" aca="1" ref="AP29" ca="1">IF(AND($A29 &gt; 0, I29 &gt; 0,AP$2&lt;MiscFormulas!$A$5+1),
_xlfn.IFNA(
_xlfn.IFNA(
_xlfn.IFNA(
_xlfn.IFNA(
_xlfn.IFNA(
_xlfn.IFNA(
IF(_xlfn.XLOOKUP(AP$2,WatchbillMONTHLY!$A$3:$U$3,OFFSET(WatchbillMONTHLY!$A$3:$U$3,1,2))=IF(_xlfn.XLOOKUP($A29,INDIRECT("_"&amp;_xlfn.XLOOKUP(AP$2,WatchbillMONTHLY!$A$3:$U$3,OFFSET(WatchbillMONTHLY!$A$3:$U$3,1,2))),INDIRECT("_"&amp;_xlfn.XLOOKUP(AP$2,WatchbillMONTHLY!$A$3:$U$3,OFFSET(WatchbillMONTHLY!$A$3:$U$3,1,2))))=$A29,_xlfn.XLOOKUP(AP$2,WatchbillMONTHLY!$A$3:$U$3,OFFSET(WatchbillMONTHLY!$A$3:$U$3,1,2)),FALSE),TRUE,FALSE),
IF(_xlfn.XLOOKUP(AP$2,WatchbillMONTHLY!$A$20:$U$20,OFFSET(WatchbillMONTHLY!$A$20:$U$20,1,2))=IF(_xlfn.XLOOKUP($A29,INDIRECT("_"&amp;_xlfn.XLOOKUP(AP$2,WatchbillMONTHLY!$A$20:$U$20,OFFSET(WatchbillMONTHLY!$A$20:$U$20,1,2))),INDIRECT("_"&amp;_xlfn.XLOOKUP(AP$2,WatchbillMONTHLY!$A$20:$U$20,OFFSET(WatchbillMONTHLY!$A$20:$U$20,1,2))))=$A29,_xlfn.XLOOKUP(AP$2,WatchbillMONTHLY!$A$20:$U$20,OFFSET(WatchbillMONTHLY!$A$20:$U$20,1,2)),FALSE),TRUE,FALSE)),
IF(_xlfn.XLOOKUP(AP$2,WatchbillMONTHLY!$A$37:$U$37,OFFSET(WatchbillMONTHLY!$A$37:$U$37,1,2))=IF(_xlfn.XLOOKUP($A29,INDIRECT("_"&amp;_xlfn.XLOOKUP(AP$2,WatchbillMONTHLY!$A$37:$U$37,OFFSET(WatchbillMONTHLY!$A$37:$U$37,1,2))),INDIRECT("_"&amp;_xlfn.XLOOKUP(AP$2,WatchbillMONTHLY!$A$37:$U$37,OFFSET(WatchbillMONTHLY!$A$37:$U$37,1,2))))=$A29,_xlfn.XLOOKUP(AP$2,WatchbillMONTHLY!$A$37:$U$37,OFFSET(WatchbillMONTHLY!$A$37:$U$37,1,2)),FALSE),TRUE,FALSE)),
IF(_xlfn.XLOOKUP(AP$2,WatchbillMONTHLY!$A$54:$U$54,OFFSET(WatchbillMONTHLY!$A$54:$U$54,1,2))=IF(_xlfn.XLOOKUP($A29,INDIRECT("_"&amp;_xlfn.XLOOKUP(AP$2,WatchbillMONTHLY!$A$54:$U$54,OFFSET(WatchbillMONTHLY!$A$54:$U$54,1,2))),INDIRECT("_"&amp;_xlfn.XLOOKUP(AP$2,WatchbillMONTHLY!$A$54:$U$54,OFFSET(WatchbillMONTHLY!$A$54:$U$54,1,2))))=$A29,_xlfn.XLOOKUP(AP$2,WatchbillMONTHLY!$A$54:$U$54,OFFSET(WatchbillMONTHLY!$A$54:$U$54,1,2)),FALSE),TRUE,FALSE)),
IF(_xlfn.XLOOKUP(AP$2,WatchbillMONTHLY!$A$71:$U$71,OFFSET(WatchbillMONTHLY!$A$71:$U$71,1,2))=IF(_xlfn.XLOOKUP($A29,INDIRECT("_"&amp;_xlfn.XLOOKUP(AP$2,WatchbillMONTHLY!$A$71:$U$71,OFFSET(WatchbillMONTHLY!$A$71:$U$71,1,2))),INDIRECT("_"&amp;_xlfn.XLOOKUP(AP$2,WatchbillMONTHLY!$A$71:$U$71,OFFSET(WatchbillMONTHLY!$A$71:$U$71,1,2))))=$A29,_xlfn.XLOOKUP(AP$2,WatchbillMONTHLY!$A$71:$U$71,OFFSET(WatchbillMONTHLY!$A$71:$U$71,1,2)),FALSE),TRUE,FALSE)),
IF(_xlfn.XLOOKUP(AP$2,WatchbillMONTHLY!$A$88:$U$88,OFFSET(WatchbillMONTHLY!$A$88:$U$88,1,2))=IF(_xlfn.XLOOKUP($A29,INDIRECT("_"&amp;_xlfn.XLOOKUP(AP$2,WatchbillMONTHLY!$A$88:$U$88,OFFSET(WatchbillMONTHLY!$A$88:$U$88,1,2))),INDIRECT("_"&amp;_xlfn.XLOOKUP(AP$2,WatchbillMONTHLY!$A$88:$U$88,OFFSET(WatchbillMONTHLY!$A$88:$U$88,1,2))))=$A29,_xlfn.XLOOKUP(AP$2,WatchbillMONTHLY!$A$88:$U$88,OFFSET(WatchbillMONTHLY!$A$88:$U$88,1,2)),FALSE),TRUE,FALSE)),
FALSE),FALSE)</f>
        <v>0</v>
      </c>
      <c r="AQ29" s="209" t="b" cm="1">
        <f t="array" aca="1" ref="AQ29" ca="1">IF(AND($A29 &gt; 0, J29 &gt; 0,AQ$2&lt;MiscFormulas!$A$5+1),
_xlfn.IFNA(
_xlfn.IFNA(
_xlfn.IFNA(
_xlfn.IFNA(
_xlfn.IFNA(
_xlfn.IFNA(
IF(_xlfn.XLOOKUP(AQ$2,WatchbillMONTHLY!$A$3:$U$3,OFFSET(WatchbillMONTHLY!$A$3:$U$3,1,2))=IF(_xlfn.XLOOKUP($A29,INDIRECT("_"&amp;_xlfn.XLOOKUP(AQ$2,WatchbillMONTHLY!$A$3:$U$3,OFFSET(WatchbillMONTHLY!$A$3:$U$3,1,2))),INDIRECT("_"&amp;_xlfn.XLOOKUP(AQ$2,WatchbillMONTHLY!$A$3:$U$3,OFFSET(WatchbillMONTHLY!$A$3:$U$3,1,2))))=$A29,_xlfn.XLOOKUP(AQ$2,WatchbillMONTHLY!$A$3:$U$3,OFFSET(WatchbillMONTHLY!$A$3:$U$3,1,2)),FALSE),TRUE,FALSE),
IF(_xlfn.XLOOKUP(AQ$2,WatchbillMONTHLY!$A$20:$U$20,OFFSET(WatchbillMONTHLY!$A$20:$U$20,1,2))=IF(_xlfn.XLOOKUP($A29,INDIRECT("_"&amp;_xlfn.XLOOKUP(AQ$2,WatchbillMONTHLY!$A$20:$U$20,OFFSET(WatchbillMONTHLY!$A$20:$U$20,1,2))),INDIRECT("_"&amp;_xlfn.XLOOKUP(AQ$2,WatchbillMONTHLY!$A$20:$U$20,OFFSET(WatchbillMONTHLY!$A$20:$U$20,1,2))))=$A29,_xlfn.XLOOKUP(AQ$2,WatchbillMONTHLY!$A$20:$U$20,OFFSET(WatchbillMONTHLY!$A$20:$U$20,1,2)),FALSE),TRUE,FALSE)),
IF(_xlfn.XLOOKUP(AQ$2,WatchbillMONTHLY!$A$37:$U$37,OFFSET(WatchbillMONTHLY!$A$37:$U$37,1,2))=IF(_xlfn.XLOOKUP($A29,INDIRECT("_"&amp;_xlfn.XLOOKUP(AQ$2,WatchbillMONTHLY!$A$37:$U$37,OFFSET(WatchbillMONTHLY!$A$37:$U$37,1,2))),INDIRECT("_"&amp;_xlfn.XLOOKUP(AQ$2,WatchbillMONTHLY!$A$37:$U$37,OFFSET(WatchbillMONTHLY!$A$37:$U$37,1,2))))=$A29,_xlfn.XLOOKUP(AQ$2,WatchbillMONTHLY!$A$37:$U$37,OFFSET(WatchbillMONTHLY!$A$37:$U$37,1,2)),FALSE),TRUE,FALSE)),
IF(_xlfn.XLOOKUP(AQ$2,WatchbillMONTHLY!$A$54:$U$54,OFFSET(WatchbillMONTHLY!$A$54:$U$54,1,2))=IF(_xlfn.XLOOKUP($A29,INDIRECT("_"&amp;_xlfn.XLOOKUP(AQ$2,WatchbillMONTHLY!$A$54:$U$54,OFFSET(WatchbillMONTHLY!$A$54:$U$54,1,2))),INDIRECT("_"&amp;_xlfn.XLOOKUP(AQ$2,WatchbillMONTHLY!$A$54:$U$54,OFFSET(WatchbillMONTHLY!$A$54:$U$54,1,2))))=$A29,_xlfn.XLOOKUP(AQ$2,WatchbillMONTHLY!$A$54:$U$54,OFFSET(WatchbillMONTHLY!$A$54:$U$54,1,2)),FALSE),TRUE,FALSE)),
IF(_xlfn.XLOOKUP(AQ$2,WatchbillMONTHLY!$A$71:$U$71,OFFSET(WatchbillMONTHLY!$A$71:$U$71,1,2))=IF(_xlfn.XLOOKUP($A29,INDIRECT("_"&amp;_xlfn.XLOOKUP(AQ$2,WatchbillMONTHLY!$A$71:$U$71,OFFSET(WatchbillMONTHLY!$A$71:$U$71,1,2))),INDIRECT("_"&amp;_xlfn.XLOOKUP(AQ$2,WatchbillMONTHLY!$A$71:$U$71,OFFSET(WatchbillMONTHLY!$A$71:$U$71,1,2))))=$A29,_xlfn.XLOOKUP(AQ$2,WatchbillMONTHLY!$A$71:$U$71,OFFSET(WatchbillMONTHLY!$A$71:$U$71,1,2)),FALSE),TRUE,FALSE)),
IF(_xlfn.XLOOKUP(AQ$2,WatchbillMONTHLY!$A$88:$U$88,OFFSET(WatchbillMONTHLY!$A$88:$U$88,1,2))=IF(_xlfn.XLOOKUP($A29,INDIRECT("_"&amp;_xlfn.XLOOKUP(AQ$2,WatchbillMONTHLY!$A$88:$U$88,OFFSET(WatchbillMONTHLY!$A$88:$U$88,1,2))),INDIRECT("_"&amp;_xlfn.XLOOKUP(AQ$2,WatchbillMONTHLY!$A$88:$U$88,OFFSET(WatchbillMONTHLY!$A$88:$U$88,1,2))))=$A29,_xlfn.XLOOKUP(AQ$2,WatchbillMONTHLY!$A$88:$U$88,OFFSET(WatchbillMONTHLY!$A$88:$U$88,1,2)),FALSE),TRUE,FALSE)),
FALSE),FALSE)</f>
        <v>0</v>
      </c>
      <c r="AR29" s="209" t="b" cm="1">
        <f t="array" aca="1" ref="AR29" ca="1">IF(AND($A29 &gt; 0, K29 &gt; 0,AR$2&lt;MiscFormulas!$A$5+1),
_xlfn.IFNA(
_xlfn.IFNA(
_xlfn.IFNA(
_xlfn.IFNA(
_xlfn.IFNA(
_xlfn.IFNA(
IF(_xlfn.XLOOKUP(AR$2,WatchbillMONTHLY!$A$3:$U$3,OFFSET(WatchbillMONTHLY!$A$3:$U$3,1,2))=IF(_xlfn.XLOOKUP($A29,INDIRECT("_"&amp;_xlfn.XLOOKUP(AR$2,WatchbillMONTHLY!$A$3:$U$3,OFFSET(WatchbillMONTHLY!$A$3:$U$3,1,2))),INDIRECT("_"&amp;_xlfn.XLOOKUP(AR$2,WatchbillMONTHLY!$A$3:$U$3,OFFSET(WatchbillMONTHLY!$A$3:$U$3,1,2))))=$A29,_xlfn.XLOOKUP(AR$2,WatchbillMONTHLY!$A$3:$U$3,OFFSET(WatchbillMONTHLY!$A$3:$U$3,1,2)),FALSE),TRUE,FALSE),
IF(_xlfn.XLOOKUP(AR$2,WatchbillMONTHLY!$A$20:$U$20,OFFSET(WatchbillMONTHLY!$A$20:$U$20,1,2))=IF(_xlfn.XLOOKUP($A29,INDIRECT("_"&amp;_xlfn.XLOOKUP(AR$2,WatchbillMONTHLY!$A$20:$U$20,OFFSET(WatchbillMONTHLY!$A$20:$U$20,1,2))),INDIRECT("_"&amp;_xlfn.XLOOKUP(AR$2,WatchbillMONTHLY!$A$20:$U$20,OFFSET(WatchbillMONTHLY!$A$20:$U$20,1,2))))=$A29,_xlfn.XLOOKUP(AR$2,WatchbillMONTHLY!$A$20:$U$20,OFFSET(WatchbillMONTHLY!$A$20:$U$20,1,2)),FALSE),TRUE,FALSE)),
IF(_xlfn.XLOOKUP(AR$2,WatchbillMONTHLY!$A$37:$U$37,OFFSET(WatchbillMONTHLY!$A$37:$U$37,1,2))=IF(_xlfn.XLOOKUP($A29,INDIRECT("_"&amp;_xlfn.XLOOKUP(AR$2,WatchbillMONTHLY!$A$37:$U$37,OFFSET(WatchbillMONTHLY!$A$37:$U$37,1,2))),INDIRECT("_"&amp;_xlfn.XLOOKUP(AR$2,WatchbillMONTHLY!$A$37:$U$37,OFFSET(WatchbillMONTHLY!$A$37:$U$37,1,2))))=$A29,_xlfn.XLOOKUP(AR$2,WatchbillMONTHLY!$A$37:$U$37,OFFSET(WatchbillMONTHLY!$A$37:$U$37,1,2)),FALSE),TRUE,FALSE)),
IF(_xlfn.XLOOKUP(AR$2,WatchbillMONTHLY!$A$54:$U$54,OFFSET(WatchbillMONTHLY!$A$54:$U$54,1,2))=IF(_xlfn.XLOOKUP($A29,INDIRECT("_"&amp;_xlfn.XLOOKUP(AR$2,WatchbillMONTHLY!$A$54:$U$54,OFFSET(WatchbillMONTHLY!$A$54:$U$54,1,2))),INDIRECT("_"&amp;_xlfn.XLOOKUP(AR$2,WatchbillMONTHLY!$A$54:$U$54,OFFSET(WatchbillMONTHLY!$A$54:$U$54,1,2))))=$A29,_xlfn.XLOOKUP(AR$2,WatchbillMONTHLY!$A$54:$U$54,OFFSET(WatchbillMONTHLY!$A$54:$U$54,1,2)),FALSE),TRUE,FALSE)),
IF(_xlfn.XLOOKUP(AR$2,WatchbillMONTHLY!$A$71:$U$71,OFFSET(WatchbillMONTHLY!$A$71:$U$71,1,2))=IF(_xlfn.XLOOKUP($A29,INDIRECT("_"&amp;_xlfn.XLOOKUP(AR$2,WatchbillMONTHLY!$A$71:$U$71,OFFSET(WatchbillMONTHLY!$A$71:$U$71,1,2))),INDIRECT("_"&amp;_xlfn.XLOOKUP(AR$2,WatchbillMONTHLY!$A$71:$U$71,OFFSET(WatchbillMONTHLY!$A$71:$U$71,1,2))))=$A29,_xlfn.XLOOKUP(AR$2,WatchbillMONTHLY!$A$71:$U$71,OFFSET(WatchbillMONTHLY!$A$71:$U$71,1,2)),FALSE),TRUE,FALSE)),
IF(_xlfn.XLOOKUP(AR$2,WatchbillMONTHLY!$A$88:$U$88,OFFSET(WatchbillMONTHLY!$A$88:$U$88,1,2))=IF(_xlfn.XLOOKUP($A29,INDIRECT("_"&amp;_xlfn.XLOOKUP(AR$2,WatchbillMONTHLY!$A$88:$U$88,OFFSET(WatchbillMONTHLY!$A$88:$U$88,1,2))),INDIRECT("_"&amp;_xlfn.XLOOKUP(AR$2,WatchbillMONTHLY!$A$88:$U$88,OFFSET(WatchbillMONTHLY!$A$88:$U$88,1,2))))=$A29,_xlfn.XLOOKUP(AR$2,WatchbillMONTHLY!$A$88:$U$88,OFFSET(WatchbillMONTHLY!$A$88:$U$88,1,2)),FALSE),TRUE,FALSE)),
FALSE),FALSE)</f>
        <v>0</v>
      </c>
      <c r="AS29" s="209" t="b" cm="1">
        <f t="array" aca="1" ref="AS29" ca="1">IF(AND($A29 &gt; 0, L29 &gt; 0,AS$2&lt;MiscFormulas!$A$5+1),
_xlfn.IFNA(
_xlfn.IFNA(
_xlfn.IFNA(
_xlfn.IFNA(
_xlfn.IFNA(
_xlfn.IFNA(
IF(_xlfn.XLOOKUP(AS$2,WatchbillMONTHLY!$A$3:$U$3,OFFSET(WatchbillMONTHLY!$A$3:$U$3,1,2))=IF(_xlfn.XLOOKUP($A29,INDIRECT("_"&amp;_xlfn.XLOOKUP(AS$2,WatchbillMONTHLY!$A$3:$U$3,OFFSET(WatchbillMONTHLY!$A$3:$U$3,1,2))),INDIRECT("_"&amp;_xlfn.XLOOKUP(AS$2,WatchbillMONTHLY!$A$3:$U$3,OFFSET(WatchbillMONTHLY!$A$3:$U$3,1,2))))=$A29,_xlfn.XLOOKUP(AS$2,WatchbillMONTHLY!$A$3:$U$3,OFFSET(WatchbillMONTHLY!$A$3:$U$3,1,2)),FALSE),TRUE,FALSE),
IF(_xlfn.XLOOKUP(AS$2,WatchbillMONTHLY!$A$20:$U$20,OFFSET(WatchbillMONTHLY!$A$20:$U$20,1,2))=IF(_xlfn.XLOOKUP($A29,INDIRECT("_"&amp;_xlfn.XLOOKUP(AS$2,WatchbillMONTHLY!$A$20:$U$20,OFFSET(WatchbillMONTHLY!$A$20:$U$20,1,2))),INDIRECT("_"&amp;_xlfn.XLOOKUP(AS$2,WatchbillMONTHLY!$A$20:$U$20,OFFSET(WatchbillMONTHLY!$A$20:$U$20,1,2))))=$A29,_xlfn.XLOOKUP(AS$2,WatchbillMONTHLY!$A$20:$U$20,OFFSET(WatchbillMONTHLY!$A$20:$U$20,1,2)),FALSE),TRUE,FALSE)),
IF(_xlfn.XLOOKUP(AS$2,WatchbillMONTHLY!$A$37:$U$37,OFFSET(WatchbillMONTHLY!$A$37:$U$37,1,2))=IF(_xlfn.XLOOKUP($A29,INDIRECT("_"&amp;_xlfn.XLOOKUP(AS$2,WatchbillMONTHLY!$A$37:$U$37,OFFSET(WatchbillMONTHLY!$A$37:$U$37,1,2))),INDIRECT("_"&amp;_xlfn.XLOOKUP(AS$2,WatchbillMONTHLY!$A$37:$U$37,OFFSET(WatchbillMONTHLY!$A$37:$U$37,1,2))))=$A29,_xlfn.XLOOKUP(AS$2,WatchbillMONTHLY!$A$37:$U$37,OFFSET(WatchbillMONTHLY!$A$37:$U$37,1,2)),FALSE),TRUE,FALSE)),
IF(_xlfn.XLOOKUP(AS$2,WatchbillMONTHLY!$A$54:$U$54,OFFSET(WatchbillMONTHLY!$A$54:$U$54,1,2))=IF(_xlfn.XLOOKUP($A29,INDIRECT("_"&amp;_xlfn.XLOOKUP(AS$2,WatchbillMONTHLY!$A$54:$U$54,OFFSET(WatchbillMONTHLY!$A$54:$U$54,1,2))),INDIRECT("_"&amp;_xlfn.XLOOKUP(AS$2,WatchbillMONTHLY!$A$54:$U$54,OFFSET(WatchbillMONTHLY!$A$54:$U$54,1,2))))=$A29,_xlfn.XLOOKUP(AS$2,WatchbillMONTHLY!$A$54:$U$54,OFFSET(WatchbillMONTHLY!$A$54:$U$54,1,2)),FALSE),TRUE,FALSE)),
IF(_xlfn.XLOOKUP(AS$2,WatchbillMONTHLY!$A$71:$U$71,OFFSET(WatchbillMONTHLY!$A$71:$U$71,1,2))=IF(_xlfn.XLOOKUP($A29,INDIRECT("_"&amp;_xlfn.XLOOKUP(AS$2,WatchbillMONTHLY!$A$71:$U$71,OFFSET(WatchbillMONTHLY!$A$71:$U$71,1,2))),INDIRECT("_"&amp;_xlfn.XLOOKUP(AS$2,WatchbillMONTHLY!$A$71:$U$71,OFFSET(WatchbillMONTHLY!$A$71:$U$71,1,2))))=$A29,_xlfn.XLOOKUP(AS$2,WatchbillMONTHLY!$A$71:$U$71,OFFSET(WatchbillMONTHLY!$A$71:$U$71,1,2)),FALSE),TRUE,FALSE)),
IF(_xlfn.XLOOKUP(AS$2,WatchbillMONTHLY!$A$88:$U$88,OFFSET(WatchbillMONTHLY!$A$88:$U$88,1,2))=IF(_xlfn.XLOOKUP($A29,INDIRECT("_"&amp;_xlfn.XLOOKUP(AS$2,WatchbillMONTHLY!$A$88:$U$88,OFFSET(WatchbillMONTHLY!$A$88:$U$88,1,2))),INDIRECT("_"&amp;_xlfn.XLOOKUP(AS$2,WatchbillMONTHLY!$A$88:$U$88,OFFSET(WatchbillMONTHLY!$A$88:$U$88,1,2))))=$A29,_xlfn.XLOOKUP(AS$2,WatchbillMONTHLY!$A$88:$U$88,OFFSET(WatchbillMONTHLY!$A$88:$U$88,1,2)),FALSE),TRUE,FALSE)),
FALSE),FALSE)</f>
        <v>0</v>
      </c>
      <c r="AT29" s="209" t="b" cm="1">
        <f t="array" aca="1" ref="AT29" ca="1">IF(AND($A29 &gt; 0, M29 &gt; 0,AT$2&lt;MiscFormulas!$A$5+1),
_xlfn.IFNA(
_xlfn.IFNA(
_xlfn.IFNA(
_xlfn.IFNA(
_xlfn.IFNA(
_xlfn.IFNA(
IF(_xlfn.XLOOKUP(AT$2,WatchbillMONTHLY!$A$3:$U$3,OFFSET(WatchbillMONTHLY!$A$3:$U$3,1,2))=IF(_xlfn.XLOOKUP($A29,INDIRECT("_"&amp;_xlfn.XLOOKUP(AT$2,WatchbillMONTHLY!$A$3:$U$3,OFFSET(WatchbillMONTHLY!$A$3:$U$3,1,2))),INDIRECT("_"&amp;_xlfn.XLOOKUP(AT$2,WatchbillMONTHLY!$A$3:$U$3,OFFSET(WatchbillMONTHLY!$A$3:$U$3,1,2))))=$A29,_xlfn.XLOOKUP(AT$2,WatchbillMONTHLY!$A$3:$U$3,OFFSET(WatchbillMONTHLY!$A$3:$U$3,1,2)),FALSE),TRUE,FALSE),
IF(_xlfn.XLOOKUP(AT$2,WatchbillMONTHLY!$A$20:$U$20,OFFSET(WatchbillMONTHLY!$A$20:$U$20,1,2))=IF(_xlfn.XLOOKUP($A29,INDIRECT("_"&amp;_xlfn.XLOOKUP(AT$2,WatchbillMONTHLY!$A$20:$U$20,OFFSET(WatchbillMONTHLY!$A$20:$U$20,1,2))),INDIRECT("_"&amp;_xlfn.XLOOKUP(AT$2,WatchbillMONTHLY!$A$20:$U$20,OFFSET(WatchbillMONTHLY!$A$20:$U$20,1,2))))=$A29,_xlfn.XLOOKUP(AT$2,WatchbillMONTHLY!$A$20:$U$20,OFFSET(WatchbillMONTHLY!$A$20:$U$20,1,2)),FALSE),TRUE,FALSE)),
IF(_xlfn.XLOOKUP(AT$2,WatchbillMONTHLY!$A$37:$U$37,OFFSET(WatchbillMONTHLY!$A$37:$U$37,1,2))=IF(_xlfn.XLOOKUP($A29,INDIRECT("_"&amp;_xlfn.XLOOKUP(AT$2,WatchbillMONTHLY!$A$37:$U$37,OFFSET(WatchbillMONTHLY!$A$37:$U$37,1,2))),INDIRECT("_"&amp;_xlfn.XLOOKUP(AT$2,WatchbillMONTHLY!$A$37:$U$37,OFFSET(WatchbillMONTHLY!$A$37:$U$37,1,2))))=$A29,_xlfn.XLOOKUP(AT$2,WatchbillMONTHLY!$A$37:$U$37,OFFSET(WatchbillMONTHLY!$A$37:$U$37,1,2)),FALSE),TRUE,FALSE)),
IF(_xlfn.XLOOKUP(AT$2,WatchbillMONTHLY!$A$54:$U$54,OFFSET(WatchbillMONTHLY!$A$54:$U$54,1,2))=IF(_xlfn.XLOOKUP($A29,INDIRECT("_"&amp;_xlfn.XLOOKUP(AT$2,WatchbillMONTHLY!$A$54:$U$54,OFFSET(WatchbillMONTHLY!$A$54:$U$54,1,2))),INDIRECT("_"&amp;_xlfn.XLOOKUP(AT$2,WatchbillMONTHLY!$A$54:$U$54,OFFSET(WatchbillMONTHLY!$A$54:$U$54,1,2))))=$A29,_xlfn.XLOOKUP(AT$2,WatchbillMONTHLY!$A$54:$U$54,OFFSET(WatchbillMONTHLY!$A$54:$U$54,1,2)),FALSE),TRUE,FALSE)),
IF(_xlfn.XLOOKUP(AT$2,WatchbillMONTHLY!$A$71:$U$71,OFFSET(WatchbillMONTHLY!$A$71:$U$71,1,2))=IF(_xlfn.XLOOKUP($A29,INDIRECT("_"&amp;_xlfn.XLOOKUP(AT$2,WatchbillMONTHLY!$A$71:$U$71,OFFSET(WatchbillMONTHLY!$A$71:$U$71,1,2))),INDIRECT("_"&amp;_xlfn.XLOOKUP(AT$2,WatchbillMONTHLY!$A$71:$U$71,OFFSET(WatchbillMONTHLY!$A$71:$U$71,1,2))))=$A29,_xlfn.XLOOKUP(AT$2,WatchbillMONTHLY!$A$71:$U$71,OFFSET(WatchbillMONTHLY!$A$71:$U$71,1,2)),FALSE),TRUE,FALSE)),
IF(_xlfn.XLOOKUP(AT$2,WatchbillMONTHLY!$A$88:$U$88,OFFSET(WatchbillMONTHLY!$A$88:$U$88,1,2))=IF(_xlfn.XLOOKUP($A29,INDIRECT("_"&amp;_xlfn.XLOOKUP(AT$2,WatchbillMONTHLY!$A$88:$U$88,OFFSET(WatchbillMONTHLY!$A$88:$U$88,1,2))),INDIRECT("_"&amp;_xlfn.XLOOKUP(AT$2,WatchbillMONTHLY!$A$88:$U$88,OFFSET(WatchbillMONTHLY!$A$88:$U$88,1,2))))=$A29,_xlfn.XLOOKUP(AT$2,WatchbillMONTHLY!$A$88:$U$88,OFFSET(WatchbillMONTHLY!$A$88:$U$88,1,2)),FALSE),TRUE,FALSE)),
FALSE),FALSE)</f>
        <v>0</v>
      </c>
      <c r="AU29" s="209" t="b" cm="1">
        <f t="array" aca="1" ref="AU29" ca="1">IF(AND($A29 &gt; 0, N29 &gt; 0,AU$2&lt;MiscFormulas!$A$5+1),
_xlfn.IFNA(
_xlfn.IFNA(
_xlfn.IFNA(
_xlfn.IFNA(
_xlfn.IFNA(
_xlfn.IFNA(
IF(_xlfn.XLOOKUP(AU$2,WatchbillMONTHLY!$A$3:$U$3,OFFSET(WatchbillMONTHLY!$A$3:$U$3,1,2))=IF(_xlfn.XLOOKUP($A29,INDIRECT("_"&amp;_xlfn.XLOOKUP(AU$2,WatchbillMONTHLY!$A$3:$U$3,OFFSET(WatchbillMONTHLY!$A$3:$U$3,1,2))),INDIRECT("_"&amp;_xlfn.XLOOKUP(AU$2,WatchbillMONTHLY!$A$3:$U$3,OFFSET(WatchbillMONTHLY!$A$3:$U$3,1,2))))=$A29,_xlfn.XLOOKUP(AU$2,WatchbillMONTHLY!$A$3:$U$3,OFFSET(WatchbillMONTHLY!$A$3:$U$3,1,2)),FALSE),TRUE,FALSE),
IF(_xlfn.XLOOKUP(AU$2,WatchbillMONTHLY!$A$20:$U$20,OFFSET(WatchbillMONTHLY!$A$20:$U$20,1,2))=IF(_xlfn.XLOOKUP($A29,INDIRECT("_"&amp;_xlfn.XLOOKUP(AU$2,WatchbillMONTHLY!$A$20:$U$20,OFFSET(WatchbillMONTHLY!$A$20:$U$20,1,2))),INDIRECT("_"&amp;_xlfn.XLOOKUP(AU$2,WatchbillMONTHLY!$A$20:$U$20,OFFSET(WatchbillMONTHLY!$A$20:$U$20,1,2))))=$A29,_xlfn.XLOOKUP(AU$2,WatchbillMONTHLY!$A$20:$U$20,OFFSET(WatchbillMONTHLY!$A$20:$U$20,1,2)),FALSE),TRUE,FALSE)),
IF(_xlfn.XLOOKUP(AU$2,WatchbillMONTHLY!$A$37:$U$37,OFFSET(WatchbillMONTHLY!$A$37:$U$37,1,2))=IF(_xlfn.XLOOKUP($A29,INDIRECT("_"&amp;_xlfn.XLOOKUP(AU$2,WatchbillMONTHLY!$A$37:$U$37,OFFSET(WatchbillMONTHLY!$A$37:$U$37,1,2))),INDIRECT("_"&amp;_xlfn.XLOOKUP(AU$2,WatchbillMONTHLY!$A$37:$U$37,OFFSET(WatchbillMONTHLY!$A$37:$U$37,1,2))))=$A29,_xlfn.XLOOKUP(AU$2,WatchbillMONTHLY!$A$37:$U$37,OFFSET(WatchbillMONTHLY!$A$37:$U$37,1,2)),FALSE),TRUE,FALSE)),
IF(_xlfn.XLOOKUP(AU$2,WatchbillMONTHLY!$A$54:$U$54,OFFSET(WatchbillMONTHLY!$A$54:$U$54,1,2))=IF(_xlfn.XLOOKUP($A29,INDIRECT("_"&amp;_xlfn.XLOOKUP(AU$2,WatchbillMONTHLY!$A$54:$U$54,OFFSET(WatchbillMONTHLY!$A$54:$U$54,1,2))),INDIRECT("_"&amp;_xlfn.XLOOKUP(AU$2,WatchbillMONTHLY!$A$54:$U$54,OFFSET(WatchbillMONTHLY!$A$54:$U$54,1,2))))=$A29,_xlfn.XLOOKUP(AU$2,WatchbillMONTHLY!$A$54:$U$54,OFFSET(WatchbillMONTHLY!$A$54:$U$54,1,2)),FALSE),TRUE,FALSE)),
IF(_xlfn.XLOOKUP(AU$2,WatchbillMONTHLY!$A$71:$U$71,OFFSET(WatchbillMONTHLY!$A$71:$U$71,1,2))=IF(_xlfn.XLOOKUP($A29,INDIRECT("_"&amp;_xlfn.XLOOKUP(AU$2,WatchbillMONTHLY!$A$71:$U$71,OFFSET(WatchbillMONTHLY!$A$71:$U$71,1,2))),INDIRECT("_"&amp;_xlfn.XLOOKUP(AU$2,WatchbillMONTHLY!$A$71:$U$71,OFFSET(WatchbillMONTHLY!$A$71:$U$71,1,2))))=$A29,_xlfn.XLOOKUP(AU$2,WatchbillMONTHLY!$A$71:$U$71,OFFSET(WatchbillMONTHLY!$A$71:$U$71,1,2)),FALSE),TRUE,FALSE)),
IF(_xlfn.XLOOKUP(AU$2,WatchbillMONTHLY!$A$88:$U$88,OFFSET(WatchbillMONTHLY!$A$88:$U$88,1,2))=IF(_xlfn.XLOOKUP($A29,INDIRECT("_"&amp;_xlfn.XLOOKUP(AU$2,WatchbillMONTHLY!$A$88:$U$88,OFFSET(WatchbillMONTHLY!$A$88:$U$88,1,2))),INDIRECT("_"&amp;_xlfn.XLOOKUP(AU$2,WatchbillMONTHLY!$A$88:$U$88,OFFSET(WatchbillMONTHLY!$A$88:$U$88,1,2))))=$A29,_xlfn.XLOOKUP(AU$2,WatchbillMONTHLY!$A$88:$U$88,OFFSET(WatchbillMONTHLY!$A$88:$U$88,1,2)),FALSE),TRUE,FALSE)),
FALSE),FALSE)</f>
        <v>0</v>
      </c>
      <c r="AV29" s="209" t="b" cm="1">
        <f t="array" aca="1" ref="AV29" ca="1">IF(AND($A29 &gt; 0, O29 &gt; 0,AV$2&lt;MiscFormulas!$A$5+1),
_xlfn.IFNA(
_xlfn.IFNA(
_xlfn.IFNA(
_xlfn.IFNA(
_xlfn.IFNA(
_xlfn.IFNA(
IF(_xlfn.XLOOKUP(AV$2,WatchbillMONTHLY!$A$3:$U$3,OFFSET(WatchbillMONTHLY!$A$3:$U$3,1,2))=IF(_xlfn.XLOOKUP($A29,INDIRECT("_"&amp;_xlfn.XLOOKUP(AV$2,WatchbillMONTHLY!$A$3:$U$3,OFFSET(WatchbillMONTHLY!$A$3:$U$3,1,2))),INDIRECT("_"&amp;_xlfn.XLOOKUP(AV$2,WatchbillMONTHLY!$A$3:$U$3,OFFSET(WatchbillMONTHLY!$A$3:$U$3,1,2))))=$A29,_xlfn.XLOOKUP(AV$2,WatchbillMONTHLY!$A$3:$U$3,OFFSET(WatchbillMONTHLY!$A$3:$U$3,1,2)),FALSE),TRUE,FALSE),
IF(_xlfn.XLOOKUP(AV$2,WatchbillMONTHLY!$A$20:$U$20,OFFSET(WatchbillMONTHLY!$A$20:$U$20,1,2))=IF(_xlfn.XLOOKUP($A29,INDIRECT("_"&amp;_xlfn.XLOOKUP(AV$2,WatchbillMONTHLY!$A$20:$U$20,OFFSET(WatchbillMONTHLY!$A$20:$U$20,1,2))),INDIRECT("_"&amp;_xlfn.XLOOKUP(AV$2,WatchbillMONTHLY!$A$20:$U$20,OFFSET(WatchbillMONTHLY!$A$20:$U$20,1,2))))=$A29,_xlfn.XLOOKUP(AV$2,WatchbillMONTHLY!$A$20:$U$20,OFFSET(WatchbillMONTHLY!$A$20:$U$20,1,2)),FALSE),TRUE,FALSE)),
IF(_xlfn.XLOOKUP(AV$2,WatchbillMONTHLY!$A$37:$U$37,OFFSET(WatchbillMONTHLY!$A$37:$U$37,1,2))=IF(_xlfn.XLOOKUP($A29,INDIRECT("_"&amp;_xlfn.XLOOKUP(AV$2,WatchbillMONTHLY!$A$37:$U$37,OFFSET(WatchbillMONTHLY!$A$37:$U$37,1,2))),INDIRECT("_"&amp;_xlfn.XLOOKUP(AV$2,WatchbillMONTHLY!$A$37:$U$37,OFFSET(WatchbillMONTHLY!$A$37:$U$37,1,2))))=$A29,_xlfn.XLOOKUP(AV$2,WatchbillMONTHLY!$A$37:$U$37,OFFSET(WatchbillMONTHLY!$A$37:$U$37,1,2)),FALSE),TRUE,FALSE)),
IF(_xlfn.XLOOKUP(AV$2,WatchbillMONTHLY!$A$54:$U$54,OFFSET(WatchbillMONTHLY!$A$54:$U$54,1,2))=IF(_xlfn.XLOOKUP($A29,INDIRECT("_"&amp;_xlfn.XLOOKUP(AV$2,WatchbillMONTHLY!$A$54:$U$54,OFFSET(WatchbillMONTHLY!$A$54:$U$54,1,2))),INDIRECT("_"&amp;_xlfn.XLOOKUP(AV$2,WatchbillMONTHLY!$A$54:$U$54,OFFSET(WatchbillMONTHLY!$A$54:$U$54,1,2))))=$A29,_xlfn.XLOOKUP(AV$2,WatchbillMONTHLY!$A$54:$U$54,OFFSET(WatchbillMONTHLY!$A$54:$U$54,1,2)),FALSE),TRUE,FALSE)),
IF(_xlfn.XLOOKUP(AV$2,WatchbillMONTHLY!$A$71:$U$71,OFFSET(WatchbillMONTHLY!$A$71:$U$71,1,2))=IF(_xlfn.XLOOKUP($A29,INDIRECT("_"&amp;_xlfn.XLOOKUP(AV$2,WatchbillMONTHLY!$A$71:$U$71,OFFSET(WatchbillMONTHLY!$A$71:$U$71,1,2))),INDIRECT("_"&amp;_xlfn.XLOOKUP(AV$2,WatchbillMONTHLY!$A$71:$U$71,OFFSET(WatchbillMONTHLY!$A$71:$U$71,1,2))))=$A29,_xlfn.XLOOKUP(AV$2,WatchbillMONTHLY!$A$71:$U$71,OFFSET(WatchbillMONTHLY!$A$71:$U$71,1,2)),FALSE),TRUE,FALSE)),
IF(_xlfn.XLOOKUP(AV$2,WatchbillMONTHLY!$A$88:$U$88,OFFSET(WatchbillMONTHLY!$A$88:$U$88,1,2))=IF(_xlfn.XLOOKUP($A29,INDIRECT("_"&amp;_xlfn.XLOOKUP(AV$2,WatchbillMONTHLY!$A$88:$U$88,OFFSET(WatchbillMONTHLY!$A$88:$U$88,1,2))),INDIRECT("_"&amp;_xlfn.XLOOKUP(AV$2,WatchbillMONTHLY!$A$88:$U$88,OFFSET(WatchbillMONTHLY!$A$88:$U$88,1,2))))=$A29,_xlfn.XLOOKUP(AV$2,WatchbillMONTHLY!$A$88:$U$88,OFFSET(WatchbillMONTHLY!$A$88:$U$88,1,2)),FALSE),TRUE,FALSE)),
FALSE),FALSE)</f>
        <v>0</v>
      </c>
      <c r="AW29" s="209" t="b" cm="1">
        <f t="array" aca="1" ref="AW29" ca="1">IF(AND($A29 &gt; 0, P29 &gt; 0,AW$2&lt;MiscFormulas!$A$5+1),
_xlfn.IFNA(
_xlfn.IFNA(
_xlfn.IFNA(
_xlfn.IFNA(
_xlfn.IFNA(
_xlfn.IFNA(
IF(_xlfn.XLOOKUP(AW$2,WatchbillMONTHLY!$A$3:$U$3,OFFSET(WatchbillMONTHLY!$A$3:$U$3,1,2))=IF(_xlfn.XLOOKUP($A29,INDIRECT("_"&amp;_xlfn.XLOOKUP(AW$2,WatchbillMONTHLY!$A$3:$U$3,OFFSET(WatchbillMONTHLY!$A$3:$U$3,1,2))),INDIRECT("_"&amp;_xlfn.XLOOKUP(AW$2,WatchbillMONTHLY!$A$3:$U$3,OFFSET(WatchbillMONTHLY!$A$3:$U$3,1,2))))=$A29,_xlfn.XLOOKUP(AW$2,WatchbillMONTHLY!$A$3:$U$3,OFFSET(WatchbillMONTHLY!$A$3:$U$3,1,2)),FALSE),TRUE,FALSE),
IF(_xlfn.XLOOKUP(AW$2,WatchbillMONTHLY!$A$20:$U$20,OFFSET(WatchbillMONTHLY!$A$20:$U$20,1,2))=IF(_xlfn.XLOOKUP($A29,INDIRECT("_"&amp;_xlfn.XLOOKUP(AW$2,WatchbillMONTHLY!$A$20:$U$20,OFFSET(WatchbillMONTHLY!$A$20:$U$20,1,2))),INDIRECT("_"&amp;_xlfn.XLOOKUP(AW$2,WatchbillMONTHLY!$A$20:$U$20,OFFSET(WatchbillMONTHLY!$A$20:$U$20,1,2))))=$A29,_xlfn.XLOOKUP(AW$2,WatchbillMONTHLY!$A$20:$U$20,OFFSET(WatchbillMONTHLY!$A$20:$U$20,1,2)),FALSE),TRUE,FALSE)),
IF(_xlfn.XLOOKUP(AW$2,WatchbillMONTHLY!$A$37:$U$37,OFFSET(WatchbillMONTHLY!$A$37:$U$37,1,2))=IF(_xlfn.XLOOKUP($A29,INDIRECT("_"&amp;_xlfn.XLOOKUP(AW$2,WatchbillMONTHLY!$A$37:$U$37,OFFSET(WatchbillMONTHLY!$A$37:$U$37,1,2))),INDIRECT("_"&amp;_xlfn.XLOOKUP(AW$2,WatchbillMONTHLY!$A$37:$U$37,OFFSET(WatchbillMONTHLY!$A$37:$U$37,1,2))))=$A29,_xlfn.XLOOKUP(AW$2,WatchbillMONTHLY!$A$37:$U$37,OFFSET(WatchbillMONTHLY!$A$37:$U$37,1,2)),FALSE),TRUE,FALSE)),
IF(_xlfn.XLOOKUP(AW$2,WatchbillMONTHLY!$A$54:$U$54,OFFSET(WatchbillMONTHLY!$A$54:$U$54,1,2))=IF(_xlfn.XLOOKUP($A29,INDIRECT("_"&amp;_xlfn.XLOOKUP(AW$2,WatchbillMONTHLY!$A$54:$U$54,OFFSET(WatchbillMONTHLY!$A$54:$U$54,1,2))),INDIRECT("_"&amp;_xlfn.XLOOKUP(AW$2,WatchbillMONTHLY!$A$54:$U$54,OFFSET(WatchbillMONTHLY!$A$54:$U$54,1,2))))=$A29,_xlfn.XLOOKUP(AW$2,WatchbillMONTHLY!$A$54:$U$54,OFFSET(WatchbillMONTHLY!$A$54:$U$54,1,2)),FALSE),TRUE,FALSE)),
IF(_xlfn.XLOOKUP(AW$2,WatchbillMONTHLY!$A$71:$U$71,OFFSET(WatchbillMONTHLY!$A$71:$U$71,1,2))=IF(_xlfn.XLOOKUP($A29,INDIRECT("_"&amp;_xlfn.XLOOKUP(AW$2,WatchbillMONTHLY!$A$71:$U$71,OFFSET(WatchbillMONTHLY!$A$71:$U$71,1,2))),INDIRECT("_"&amp;_xlfn.XLOOKUP(AW$2,WatchbillMONTHLY!$A$71:$U$71,OFFSET(WatchbillMONTHLY!$A$71:$U$71,1,2))))=$A29,_xlfn.XLOOKUP(AW$2,WatchbillMONTHLY!$A$71:$U$71,OFFSET(WatchbillMONTHLY!$A$71:$U$71,1,2)),FALSE),TRUE,FALSE)),
IF(_xlfn.XLOOKUP(AW$2,WatchbillMONTHLY!$A$88:$U$88,OFFSET(WatchbillMONTHLY!$A$88:$U$88,1,2))=IF(_xlfn.XLOOKUP($A29,INDIRECT("_"&amp;_xlfn.XLOOKUP(AW$2,WatchbillMONTHLY!$A$88:$U$88,OFFSET(WatchbillMONTHLY!$A$88:$U$88,1,2))),INDIRECT("_"&amp;_xlfn.XLOOKUP(AW$2,WatchbillMONTHLY!$A$88:$U$88,OFFSET(WatchbillMONTHLY!$A$88:$U$88,1,2))))=$A29,_xlfn.XLOOKUP(AW$2,WatchbillMONTHLY!$A$88:$U$88,OFFSET(WatchbillMONTHLY!$A$88:$U$88,1,2)),FALSE),TRUE,FALSE)),
FALSE),FALSE)</f>
        <v>0</v>
      </c>
      <c r="AX29" s="209" t="b" cm="1">
        <f t="array" aca="1" ref="AX29" ca="1">IF(AND($A29 &gt; 0, Q29 &gt; 0,AX$2&lt;MiscFormulas!$A$5+1),
_xlfn.IFNA(
_xlfn.IFNA(
_xlfn.IFNA(
_xlfn.IFNA(
_xlfn.IFNA(
_xlfn.IFNA(
IF(_xlfn.XLOOKUP(AX$2,WatchbillMONTHLY!$A$3:$U$3,OFFSET(WatchbillMONTHLY!$A$3:$U$3,1,2))=IF(_xlfn.XLOOKUP($A29,INDIRECT("_"&amp;_xlfn.XLOOKUP(AX$2,WatchbillMONTHLY!$A$3:$U$3,OFFSET(WatchbillMONTHLY!$A$3:$U$3,1,2))),INDIRECT("_"&amp;_xlfn.XLOOKUP(AX$2,WatchbillMONTHLY!$A$3:$U$3,OFFSET(WatchbillMONTHLY!$A$3:$U$3,1,2))))=$A29,_xlfn.XLOOKUP(AX$2,WatchbillMONTHLY!$A$3:$U$3,OFFSET(WatchbillMONTHLY!$A$3:$U$3,1,2)),FALSE),TRUE,FALSE),
IF(_xlfn.XLOOKUP(AX$2,WatchbillMONTHLY!$A$20:$U$20,OFFSET(WatchbillMONTHLY!$A$20:$U$20,1,2))=IF(_xlfn.XLOOKUP($A29,INDIRECT("_"&amp;_xlfn.XLOOKUP(AX$2,WatchbillMONTHLY!$A$20:$U$20,OFFSET(WatchbillMONTHLY!$A$20:$U$20,1,2))),INDIRECT("_"&amp;_xlfn.XLOOKUP(AX$2,WatchbillMONTHLY!$A$20:$U$20,OFFSET(WatchbillMONTHLY!$A$20:$U$20,1,2))))=$A29,_xlfn.XLOOKUP(AX$2,WatchbillMONTHLY!$A$20:$U$20,OFFSET(WatchbillMONTHLY!$A$20:$U$20,1,2)),FALSE),TRUE,FALSE)),
IF(_xlfn.XLOOKUP(AX$2,WatchbillMONTHLY!$A$37:$U$37,OFFSET(WatchbillMONTHLY!$A$37:$U$37,1,2))=IF(_xlfn.XLOOKUP($A29,INDIRECT("_"&amp;_xlfn.XLOOKUP(AX$2,WatchbillMONTHLY!$A$37:$U$37,OFFSET(WatchbillMONTHLY!$A$37:$U$37,1,2))),INDIRECT("_"&amp;_xlfn.XLOOKUP(AX$2,WatchbillMONTHLY!$A$37:$U$37,OFFSET(WatchbillMONTHLY!$A$37:$U$37,1,2))))=$A29,_xlfn.XLOOKUP(AX$2,WatchbillMONTHLY!$A$37:$U$37,OFFSET(WatchbillMONTHLY!$A$37:$U$37,1,2)),FALSE),TRUE,FALSE)),
IF(_xlfn.XLOOKUP(AX$2,WatchbillMONTHLY!$A$54:$U$54,OFFSET(WatchbillMONTHLY!$A$54:$U$54,1,2))=IF(_xlfn.XLOOKUP($A29,INDIRECT("_"&amp;_xlfn.XLOOKUP(AX$2,WatchbillMONTHLY!$A$54:$U$54,OFFSET(WatchbillMONTHLY!$A$54:$U$54,1,2))),INDIRECT("_"&amp;_xlfn.XLOOKUP(AX$2,WatchbillMONTHLY!$A$54:$U$54,OFFSET(WatchbillMONTHLY!$A$54:$U$54,1,2))))=$A29,_xlfn.XLOOKUP(AX$2,WatchbillMONTHLY!$A$54:$U$54,OFFSET(WatchbillMONTHLY!$A$54:$U$54,1,2)),FALSE),TRUE,FALSE)),
IF(_xlfn.XLOOKUP(AX$2,WatchbillMONTHLY!$A$71:$U$71,OFFSET(WatchbillMONTHLY!$A$71:$U$71,1,2))=IF(_xlfn.XLOOKUP($A29,INDIRECT("_"&amp;_xlfn.XLOOKUP(AX$2,WatchbillMONTHLY!$A$71:$U$71,OFFSET(WatchbillMONTHLY!$A$71:$U$71,1,2))),INDIRECT("_"&amp;_xlfn.XLOOKUP(AX$2,WatchbillMONTHLY!$A$71:$U$71,OFFSET(WatchbillMONTHLY!$A$71:$U$71,1,2))))=$A29,_xlfn.XLOOKUP(AX$2,WatchbillMONTHLY!$A$71:$U$71,OFFSET(WatchbillMONTHLY!$A$71:$U$71,1,2)),FALSE),TRUE,FALSE)),
IF(_xlfn.XLOOKUP(AX$2,WatchbillMONTHLY!$A$88:$U$88,OFFSET(WatchbillMONTHLY!$A$88:$U$88,1,2))=IF(_xlfn.XLOOKUP($A29,INDIRECT("_"&amp;_xlfn.XLOOKUP(AX$2,WatchbillMONTHLY!$A$88:$U$88,OFFSET(WatchbillMONTHLY!$A$88:$U$88,1,2))),INDIRECT("_"&amp;_xlfn.XLOOKUP(AX$2,WatchbillMONTHLY!$A$88:$U$88,OFFSET(WatchbillMONTHLY!$A$88:$U$88,1,2))))=$A29,_xlfn.XLOOKUP(AX$2,WatchbillMONTHLY!$A$88:$U$88,OFFSET(WatchbillMONTHLY!$A$88:$U$88,1,2)),FALSE),TRUE,FALSE)),
FALSE),FALSE)</f>
        <v>0</v>
      </c>
      <c r="AY29" s="209" t="b" cm="1">
        <f t="array" aca="1" ref="AY29" ca="1">IF(AND($A29 &gt; 0, R29 &gt; 0,AY$2&lt;MiscFormulas!$A$5+1),
_xlfn.IFNA(
_xlfn.IFNA(
_xlfn.IFNA(
_xlfn.IFNA(
_xlfn.IFNA(
_xlfn.IFNA(
IF(_xlfn.XLOOKUP(AY$2,WatchbillMONTHLY!$A$3:$U$3,OFFSET(WatchbillMONTHLY!$A$3:$U$3,1,2))=IF(_xlfn.XLOOKUP($A29,INDIRECT("_"&amp;_xlfn.XLOOKUP(AY$2,WatchbillMONTHLY!$A$3:$U$3,OFFSET(WatchbillMONTHLY!$A$3:$U$3,1,2))),INDIRECT("_"&amp;_xlfn.XLOOKUP(AY$2,WatchbillMONTHLY!$A$3:$U$3,OFFSET(WatchbillMONTHLY!$A$3:$U$3,1,2))))=$A29,_xlfn.XLOOKUP(AY$2,WatchbillMONTHLY!$A$3:$U$3,OFFSET(WatchbillMONTHLY!$A$3:$U$3,1,2)),FALSE),TRUE,FALSE),
IF(_xlfn.XLOOKUP(AY$2,WatchbillMONTHLY!$A$20:$U$20,OFFSET(WatchbillMONTHLY!$A$20:$U$20,1,2))=IF(_xlfn.XLOOKUP($A29,INDIRECT("_"&amp;_xlfn.XLOOKUP(AY$2,WatchbillMONTHLY!$A$20:$U$20,OFFSET(WatchbillMONTHLY!$A$20:$U$20,1,2))),INDIRECT("_"&amp;_xlfn.XLOOKUP(AY$2,WatchbillMONTHLY!$A$20:$U$20,OFFSET(WatchbillMONTHLY!$A$20:$U$20,1,2))))=$A29,_xlfn.XLOOKUP(AY$2,WatchbillMONTHLY!$A$20:$U$20,OFFSET(WatchbillMONTHLY!$A$20:$U$20,1,2)),FALSE),TRUE,FALSE)),
IF(_xlfn.XLOOKUP(AY$2,WatchbillMONTHLY!$A$37:$U$37,OFFSET(WatchbillMONTHLY!$A$37:$U$37,1,2))=IF(_xlfn.XLOOKUP($A29,INDIRECT("_"&amp;_xlfn.XLOOKUP(AY$2,WatchbillMONTHLY!$A$37:$U$37,OFFSET(WatchbillMONTHLY!$A$37:$U$37,1,2))),INDIRECT("_"&amp;_xlfn.XLOOKUP(AY$2,WatchbillMONTHLY!$A$37:$U$37,OFFSET(WatchbillMONTHLY!$A$37:$U$37,1,2))))=$A29,_xlfn.XLOOKUP(AY$2,WatchbillMONTHLY!$A$37:$U$37,OFFSET(WatchbillMONTHLY!$A$37:$U$37,1,2)),FALSE),TRUE,FALSE)),
IF(_xlfn.XLOOKUP(AY$2,WatchbillMONTHLY!$A$54:$U$54,OFFSET(WatchbillMONTHLY!$A$54:$U$54,1,2))=IF(_xlfn.XLOOKUP($A29,INDIRECT("_"&amp;_xlfn.XLOOKUP(AY$2,WatchbillMONTHLY!$A$54:$U$54,OFFSET(WatchbillMONTHLY!$A$54:$U$54,1,2))),INDIRECT("_"&amp;_xlfn.XLOOKUP(AY$2,WatchbillMONTHLY!$A$54:$U$54,OFFSET(WatchbillMONTHLY!$A$54:$U$54,1,2))))=$A29,_xlfn.XLOOKUP(AY$2,WatchbillMONTHLY!$A$54:$U$54,OFFSET(WatchbillMONTHLY!$A$54:$U$54,1,2)),FALSE),TRUE,FALSE)),
IF(_xlfn.XLOOKUP(AY$2,WatchbillMONTHLY!$A$71:$U$71,OFFSET(WatchbillMONTHLY!$A$71:$U$71,1,2))=IF(_xlfn.XLOOKUP($A29,INDIRECT("_"&amp;_xlfn.XLOOKUP(AY$2,WatchbillMONTHLY!$A$71:$U$71,OFFSET(WatchbillMONTHLY!$A$71:$U$71,1,2))),INDIRECT("_"&amp;_xlfn.XLOOKUP(AY$2,WatchbillMONTHLY!$A$71:$U$71,OFFSET(WatchbillMONTHLY!$A$71:$U$71,1,2))))=$A29,_xlfn.XLOOKUP(AY$2,WatchbillMONTHLY!$A$71:$U$71,OFFSET(WatchbillMONTHLY!$A$71:$U$71,1,2)),FALSE),TRUE,FALSE)),
IF(_xlfn.XLOOKUP(AY$2,WatchbillMONTHLY!$A$88:$U$88,OFFSET(WatchbillMONTHLY!$A$88:$U$88,1,2))=IF(_xlfn.XLOOKUP($A29,INDIRECT("_"&amp;_xlfn.XLOOKUP(AY$2,WatchbillMONTHLY!$A$88:$U$88,OFFSET(WatchbillMONTHLY!$A$88:$U$88,1,2))),INDIRECT("_"&amp;_xlfn.XLOOKUP(AY$2,WatchbillMONTHLY!$A$88:$U$88,OFFSET(WatchbillMONTHLY!$A$88:$U$88,1,2))))=$A29,_xlfn.XLOOKUP(AY$2,WatchbillMONTHLY!$A$88:$U$88,OFFSET(WatchbillMONTHLY!$A$88:$U$88,1,2)),FALSE),TRUE,FALSE)),
FALSE),FALSE)</f>
        <v>0</v>
      </c>
      <c r="AZ29" s="209" t="b" cm="1">
        <f t="array" aca="1" ref="AZ29" ca="1">IF(AND($A29 &gt; 0, S29 &gt; 0,AZ$2&lt;MiscFormulas!$A$5+1),
_xlfn.IFNA(
_xlfn.IFNA(
_xlfn.IFNA(
_xlfn.IFNA(
_xlfn.IFNA(
_xlfn.IFNA(
IF(_xlfn.XLOOKUP(AZ$2,WatchbillMONTHLY!$A$3:$U$3,OFFSET(WatchbillMONTHLY!$A$3:$U$3,1,2))=IF(_xlfn.XLOOKUP($A29,INDIRECT("_"&amp;_xlfn.XLOOKUP(AZ$2,WatchbillMONTHLY!$A$3:$U$3,OFFSET(WatchbillMONTHLY!$A$3:$U$3,1,2))),INDIRECT("_"&amp;_xlfn.XLOOKUP(AZ$2,WatchbillMONTHLY!$A$3:$U$3,OFFSET(WatchbillMONTHLY!$A$3:$U$3,1,2))))=$A29,_xlfn.XLOOKUP(AZ$2,WatchbillMONTHLY!$A$3:$U$3,OFFSET(WatchbillMONTHLY!$A$3:$U$3,1,2)),FALSE),TRUE,FALSE),
IF(_xlfn.XLOOKUP(AZ$2,WatchbillMONTHLY!$A$20:$U$20,OFFSET(WatchbillMONTHLY!$A$20:$U$20,1,2))=IF(_xlfn.XLOOKUP($A29,INDIRECT("_"&amp;_xlfn.XLOOKUP(AZ$2,WatchbillMONTHLY!$A$20:$U$20,OFFSET(WatchbillMONTHLY!$A$20:$U$20,1,2))),INDIRECT("_"&amp;_xlfn.XLOOKUP(AZ$2,WatchbillMONTHLY!$A$20:$U$20,OFFSET(WatchbillMONTHLY!$A$20:$U$20,1,2))))=$A29,_xlfn.XLOOKUP(AZ$2,WatchbillMONTHLY!$A$20:$U$20,OFFSET(WatchbillMONTHLY!$A$20:$U$20,1,2)),FALSE),TRUE,FALSE)),
IF(_xlfn.XLOOKUP(AZ$2,WatchbillMONTHLY!$A$37:$U$37,OFFSET(WatchbillMONTHLY!$A$37:$U$37,1,2))=IF(_xlfn.XLOOKUP($A29,INDIRECT("_"&amp;_xlfn.XLOOKUP(AZ$2,WatchbillMONTHLY!$A$37:$U$37,OFFSET(WatchbillMONTHLY!$A$37:$U$37,1,2))),INDIRECT("_"&amp;_xlfn.XLOOKUP(AZ$2,WatchbillMONTHLY!$A$37:$U$37,OFFSET(WatchbillMONTHLY!$A$37:$U$37,1,2))))=$A29,_xlfn.XLOOKUP(AZ$2,WatchbillMONTHLY!$A$37:$U$37,OFFSET(WatchbillMONTHLY!$A$37:$U$37,1,2)),FALSE),TRUE,FALSE)),
IF(_xlfn.XLOOKUP(AZ$2,WatchbillMONTHLY!$A$54:$U$54,OFFSET(WatchbillMONTHLY!$A$54:$U$54,1,2))=IF(_xlfn.XLOOKUP($A29,INDIRECT("_"&amp;_xlfn.XLOOKUP(AZ$2,WatchbillMONTHLY!$A$54:$U$54,OFFSET(WatchbillMONTHLY!$A$54:$U$54,1,2))),INDIRECT("_"&amp;_xlfn.XLOOKUP(AZ$2,WatchbillMONTHLY!$A$54:$U$54,OFFSET(WatchbillMONTHLY!$A$54:$U$54,1,2))))=$A29,_xlfn.XLOOKUP(AZ$2,WatchbillMONTHLY!$A$54:$U$54,OFFSET(WatchbillMONTHLY!$A$54:$U$54,1,2)),FALSE),TRUE,FALSE)),
IF(_xlfn.XLOOKUP(AZ$2,WatchbillMONTHLY!$A$71:$U$71,OFFSET(WatchbillMONTHLY!$A$71:$U$71,1,2))=IF(_xlfn.XLOOKUP($A29,INDIRECT("_"&amp;_xlfn.XLOOKUP(AZ$2,WatchbillMONTHLY!$A$71:$U$71,OFFSET(WatchbillMONTHLY!$A$71:$U$71,1,2))),INDIRECT("_"&amp;_xlfn.XLOOKUP(AZ$2,WatchbillMONTHLY!$A$71:$U$71,OFFSET(WatchbillMONTHLY!$A$71:$U$71,1,2))))=$A29,_xlfn.XLOOKUP(AZ$2,WatchbillMONTHLY!$A$71:$U$71,OFFSET(WatchbillMONTHLY!$A$71:$U$71,1,2)),FALSE),TRUE,FALSE)),
IF(_xlfn.XLOOKUP(AZ$2,WatchbillMONTHLY!$A$88:$U$88,OFFSET(WatchbillMONTHLY!$A$88:$U$88,1,2))=IF(_xlfn.XLOOKUP($A29,INDIRECT("_"&amp;_xlfn.XLOOKUP(AZ$2,WatchbillMONTHLY!$A$88:$U$88,OFFSET(WatchbillMONTHLY!$A$88:$U$88,1,2))),INDIRECT("_"&amp;_xlfn.XLOOKUP(AZ$2,WatchbillMONTHLY!$A$88:$U$88,OFFSET(WatchbillMONTHLY!$A$88:$U$88,1,2))))=$A29,_xlfn.XLOOKUP(AZ$2,WatchbillMONTHLY!$A$88:$U$88,OFFSET(WatchbillMONTHLY!$A$88:$U$88,1,2)),FALSE),TRUE,FALSE)),
FALSE),FALSE)</f>
        <v>0</v>
      </c>
      <c r="BA29" s="209" t="b" cm="1">
        <f t="array" aca="1" ref="BA29" ca="1">IF(AND($A29 &gt; 0, T29 &gt; 0,BA$2&lt;MiscFormulas!$A$5+1),
_xlfn.IFNA(
_xlfn.IFNA(
_xlfn.IFNA(
_xlfn.IFNA(
_xlfn.IFNA(
_xlfn.IFNA(
IF(_xlfn.XLOOKUP(BA$2,WatchbillMONTHLY!$A$3:$U$3,OFFSET(WatchbillMONTHLY!$A$3:$U$3,1,2))=IF(_xlfn.XLOOKUP($A29,INDIRECT("_"&amp;_xlfn.XLOOKUP(BA$2,WatchbillMONTHLY!$A$3:$U$3,OFFSET(WatchbillMONTHLY!$A$3:$U$3,1,2))),INDIRECT("_"&amp;_xlfn.XLOOKUP(BA$2,WatchbillMONTHLY!$A$3:$U$3,OFFSET(WatchbillMONTHLY!$A$3:$U$3,1,2))))=$A29,_xlfn.XLOOKUP(BA$2,WatchbillMONTHLY!$A$3:$U$3,OFFSET(WatchbillMONTHLY!$A$3:$U$3,1,2)),FALSE),TRUE,FALSE),
IF(_xlfn.XLOOKUP(BA$2,WatchbillMONTHLY!$A$20:$U$20,OFFSET(WatchbillMONTHLY!$A$20:$U$20,1,2))=IF(_xlfn.XLOOKUP($A29,INDIRECT("_"&amp;_xlfn.XLOOKUP(BA$2,WatchbillMONTHLY!$A$20:$U$20,OFFSET(WatchbillMONTHLY!$A$20:$U$20,1,2))),INDIRECT("_"&amp;_xlfn.XLOOKUP(BA$2,WatchbillMONTHLY!$A$20:$U$20,OFFSET(WatchbillMONTHLY!$A$20:$U$20,1,2))))=$A29,_xlfn.XLOOKUP(BA$2,WatchbillMONTHLY!$A$20:$U$20,OFFSET(WatchbillMONTHLY!$A$20:$U$20,1,2)),FALSE),TRUE,FALSE)),
IF(_xlfn.XLOOKUP(BA$2,WatchbillMONTHLY!$A$37:$U$37,OFFSET(WatchbillMONTHLY!$A$37:$U$37,1,2))=IF(_xlfn.XLOOKUP($A29,INDIRECT("_"&amp;_xlfn.XLOOKUP(BA$2,WatchbillMONTHLY!$A$37:$U$37,OFFSET(WatchbillMONTHLY!$A$37:$U$37,1,2))),INDIRECT("_"&amp;_xlfn.XLOOKUP(BA$2,WatchbillMONTHLY!$A$37:$U$37,OFFSET(WatchbillMONTHLY!$A$37:$U$37,1,2))))=$A29,_xlfn.XLOOKUP(BA$2,WatchbillMONTHLY!$A$37:$U$37,OFFSET(WatchbillMONTHLY!$A$37:$U$37,1,2)),FALSE),TRUE,FALSE)),
IF(_xlfn.XLOOKUP(BA$2,WatchbillMONTHLY!$A$54:$U$54,OFFSET(WatchbillMONTHLY!$A$54:$U$54,1,2))=IF(_xlfn.XLOOKUP($A29,INDIRECT("_"&amp;_xlfn.XLOOKUP(BA$2,WatchbillMONTHLY!$A$54:$U$54,OFFSET(WatchbillMONTHLY!$A$54:$U$54,1,2))),INDIRECT("_"&amp;_xlfn.XLOOKUP(BA$2,WatchbillMONTHLY!$A$54:$U$54,OFFSET(WatchbillMONTHLY!$A$54:$U$54,1,2))))=$A29,_xlfn.XLOOKUP(BA$2,WatchbillMONTHLY!$A$54:$U$54,OFFSET(WatchbillMONTHLY!$A$54:$U$54,1,2)),FALSE),TRUE,FALSE)),
IF(_xlfn.XLOOKUP(BA$2,WatchbillMONTHLY!$A$71:$U$71,OFFSET(WatchbillMONTHLY!$A$71:$U$71,1,2))=IF(_xlfn.XLOOKUP($A29,INDIRECT("_"&amp;_xlfn.XLOOKUP(BA$2,WatchbillMONTHLY!$A$71:$U$71,OFFSET(WatchbillMONTHLY!$A$71:$U$71,1,2))),INDIRECT("_"&amp;_xlfn.XLOOKUP(BA$2,WatchbillMONTHLY!$A$71:$U$71,OFFSET(WatchbillMONTHLY!$A$71:$U$71,1,2))))=$A29,_xlfn.XLOOKUP(BA$2,WatchbillMONTHLY!$A$71:$U$71,OFFSET(WatchbillMONTHLY!$A$71:$U$71,1,2)),FALSE),TRUE,FALSE)),
IF(_xlfn.XLOOKUP(BA$2,WatchbillMONTHLY!$A$88:$U$88,OFFSET(WatchbillMONTHLY!$A$88:$U$88,1,2))=IF(_xlfn.XLOOKUP($A29,INDIRECT("_"&amp;_xlfn.XLOOKUP(BA$2,WatchbillMONTHLY!$A$88:$U$88,OFFSET(WatchbillMONTHLY!$A$88:$U$88,1,2))),INDIRECT("_"&amp;_xlfn.XLOOKUP(BA$2,WatchbillMONTHLY!$A$88:$U$88,OFFSET(WatchbillMONTHLY!$A$88:$U$88,1,2))))=$A29,_xlfn.XLOOKUP(BA$2,WatchbillMONTHLY!$A$88:$U$88,OFFSET(WatchbillMONTHLY!$A$88:$U$88,1,2)),FALSE),TRUE,FALSE)),
FALSE),FALSE)</f>
        <v>0</v>
      </c>
      <c r="BB29" s="209" t="b" cm="1">
        <f t="array" aca="1" ref="BB29" ca="1">IF(AND($A29 &gt; 0, U29 &gt; 0,BB$2&lt;MiscFormulas!$A$5+1),
_xlfn.IFNA(
_xlfn.IFNA(
_xlfn.IFNA(
_xlfn.IFNA(
_xlfn.IFNA(
_xlfn.IFNA(
IF(_xlfn.XLOOKUP(BB$2,WatchbillMONTHLY!$A$3:$U$3,OFFSET(WatchbillMONTHLY!$A$3:$U$3,1,2))=IF(_xlfn.XLOOKUP($A29,INDIRECT("_"&amp;_xlfn.XLOOKUP(BB$2,WatchbillMONTHLY!$A$3:$U$3,OFFSET(WatchbillMONTHLY!$A$3:$U$3,1,2))),INDIRECT("_"&amp;_xlfn.XLOOKUP(BB$2,WatchbillMONTHLY!$A$3:$U$3,OFFSET(WatchbillMONTHLY!$A$3:$U$3,1,2))))=$A29,_xlfn.XLOOKUP(BB$2,WatchbillMONTHLY!$A$3:$U$3,OFFSET(WatchbillMONTHLY!$A$3:$U$3,1,2)),FALSE),TRUE,FALSE),
IF(_xlfn.XLOOKUP(BB$2,WatchbillMONTHLY!$A$20:$U$20,OFFSET(WatchbillMONTHLY!$A$20:$U$20,1,2))=IF(_xlfn.XLOOKUP($A29,INDIRECT("_"&amp;_xlfn.XLOOKUP(BB$2,WatchbillMONTHLY!$A$20:$U$20,OFFSET(WatchbillMONTHLY!$A$20:$U$20,1,2))),INDIRECT("_"&amp;_xlfn.XLOOKUP(BB$2,WatchbillMONTHLY!$A$20:$U$20,OFFSET(WatchbillMONTHLY!$A$20:$U$20,1,2))))=$A29,_xlfn.XLOOKUP(BB$2,WatchbillMONTHLY!$A$20:$U$20,OFFSET(WatchbillMONTHLY!$A$20:$U$20,1,2)),FALSE),TRUE,FALSE)),
IF(_xlfn.XLOOKUP(BB$2,WatchbillMONTHLY!$A$37:$U$37,OFFSET(WatchbillMONTHLY!$A$37:$U$37,1,2))=IF(_xlfn.XLOOKUP($A29,INDIRECT("_"&amp;_xlfn.XLOOKUP(BB$2,WatchbillMONTHLY!$A$37:$U$37,OFFSET(WatchbillMONTHLY!$A$37:$U$37,1,2))),INDIRECT("_"&amp;_xlfn.XLOOKUP(BB$2,WatchbillMONTHLY!$A$37:$U$37,OFFSET(WatchbillMONTHLY!$A$37:$U$37,1,2))))=$A29,_xlfn.XLOOKUP(BB$2,WatchbillMONTHLY!$A$37:$U$37,OFFSET(WatchbillMONTHLY!$A$37:$U$37,1,2)),FALSE),TRUE,FALSE)),
IF(_xlfn.XLOOKUP(BB$2,WatchbillMONTHLY!$A$54:$U$54,OFFSET(WatchbillMONTHLY!$A$54:$U$54,1,2))=IF(_xlfn.XLOOKUP($A29,INDIRECT("_"&amp;_xlfn.XLOOKUP(BB$2,WatchbillMONTHLY!$A$54:$U$54,OFFSET(WatchbillMONTHLY!$A$54:$U$54,1,2))),INDIRECT("_"&amp;_xlfn.XLOOKUP(BB$2,WatchbillMONTHLY!$A$54:$U$54,OFFSET(WatchbillMONTHLY!$A$54:$U$54,1,2))))=$A29,_xlfn.XLOOKUP(BB$2,WatchbillMONTHLY!$A$54:$U$54,OFFSET(WatchbillMONTHLY!$A$54:$U$54,1,2)),FALSE),TRUE,FALSE)),
IF(_xlfn.XLOOKUP(BB$2,WatchbillMONTHLY!$A$71:$U$71,OFFSET(WatchbillMONTHLY!$A$71:$U$71,1,2))=IF(_xlfn.XLOOKUP($A29,INDIRECT("_"&amp;_xlfn.XLOOKUP(BB$2,WatchbillMONTHLY!$A$71:$U$71,OFFSET(WatchbillMONTHLY!$A$71:$U$71,1,2))),INDIRECT("_"&amp;_xlfn.XLOOKUP(BB$2,WatchbillMONTHLY!$A$71:$U$71,OFFSET(WatchbillMONTHLY!$A$71:$U$71,1,2))))=$A29,_xlfn.XLOOKUP(BB$2,WatchbillMONTHLY!$A$71:$U$71,OFFSET(WatchbillMONTHLY!$A$71:$U$71,1,2)),FALSE),TRUE,FALSE)),
IF(_xlfn.XLOOKUP(BB$2,WatchbillMONTHLY!$A$88:$U$88,OFFSET(WatchbillMONTHLY!$A$88:$U$88,1,2))=IF(_xlfn.XLOOKUP($A29,INDIRECT("_"&amp;_xlfn.XLOOKUP(BB$2,WatchbillMONTHLY!$A$88:$U$88,OFFSET(WatchbillMONTHLY!$A$88:$U$88,1,2))),INDIRECT("_"&amp;_xlfn.XLOOKUP(BB$2,WatchbillMONTHLY!$A$88:$U$88,OFFSET(WatchbillMONTHLY!$A$88:$U$88,1,2))))=$A29,_xlfn.XLOOKUP(BB$2,WatchbillMONTHLY!$A$88:$U$88,OFFSET(WatchbillMONTHLY!$A$88:$U$88,1,2)),FALSE),TRUE,FALSE)),
FALSE),FALSE)</f>
        <v>0</v>
      </c>
      <c r="BC29" s="209" t="b" cm="1">
        <f t="array" aca="1" ref="BC29" ca="1">IF(AND($A29 &gt; 0, V29 &gt; 0,BC$2&lt;MiscFormulas!$A$5+1),
_xlfn.IFNA(
_xlfn.IFNA(
_xlfn.IFNA(
_xlfn.IFNA(
_xlfn.IFNA(
_xlfn.IFNA(
IF(_xlfn.XLOOKUP(BC$2,WatchbillMONTHLY!$A$3:$U$3,OFFSET(WatchbillMONTHLY!$A$3:$U$3,1,2))=IF(_xlfn.XLOOKUP($A29,INDIRECT("_"&amp;_xlfn.XLOOKUP(BC$2,WatchbillMONTHLY!$A$3:$U$3,OFFSET(WatchbillMONTHLY!$A$3:$U$3,1,2))),INDIRECT("_"&amp;_xlfn.XLOOKUP(BC$2,WatchbillMONTHLY!$A$3:$U$3,OFFSET(WatchbillMONTHLY!$A$3:$U$3,1,2))))=$A29,_xlfn.XLOOKUP(BC$2,WatchbillMONTHLY!$A$3:$U$3,OFFSET(WatchbillMONTHLY!$A$3:$U$3,1,2)),FALSE),TRUE,FALSE),
IF(_xlfn.XLOOKUP(BC$2,WatchbillMONTHLY!$A$20:$U$20,OFFSET(WatchbillMONTHLY!$A$20:$U$20,1,2))=IF(_xlfn.XLOOKUP($A29,INDIRECT("_"&amp;_xlfn.XLOOKUP(BC$2,WatchbillMONTHLY!$A$20:$U$20,OFFSET(WatchbillMONTHLY!$A$20:$U$20,1,2))),INDIRECT("_"&amp;_xlfn.XLOOKUP(BC$2,WatchbillMONTHLY!$A$20:$U$20,OFFSET(WatchbillMONTHLY!$A$20:$U$20,1,2))))=$A29,_xlfn.XLOOKUP(BC$2,WatchbillMONTHLY!$A$20:$U$20,OFFSET(WatchbillMONTHLY!$A$20:$U$20,1,2)),FALSE),TRUE,FALSE)),
IF(_xlfn.XLOOKUP(BC$2,WatchbillMONTHLY!$A$37:$U$37,OFFSET(WatchbillMONTHLY!$A$37:$U$37,1,2))=IF(_xlfn.XLOOKUP($A29,INDIRECT("_"&amp;_xlfn.XLOOKUP(BC$2,WatchbillMONTHLY!$A$37:$U$37,OFFSET(WatchbillMONTHLY!$A$37:$U$37,1,2))),INDIRECT("_"&amp;_xlfn.XLOOKUP(BC$2,WatchbillMONTHLY!$A$37:$U$37,OFFSET(WatchbillMONTHLY!$A$37:$U$37,1,2))))=$A29,_xlfn.XLOOKUP(BC$2,WatchbillMONTHLY!$A$37:$U$37,OFFSET(WatchbillMONTHLY!$A$37:$U$37,1,2)),FALSE),TRUE,FALSE)),
IF(_xlfn.XLOOKUP(BC$2,WatchbillMONTHLY!$A$54:$U$54,OFFSET(WatchbillMONTHLY!$A$54:$U$54,1,2))=IF(_xlfn.XLOOKUP($A29,INDIRECT("_"&amp;_xlfn.XLOOKUP(BC$2,WatchbillMONTHLY!$A$54:$U$54,OFFSET(WatchbillMONTHLY!$A$54:$U$54,1,2))),INDIRECT("_"&amp;_xlfn.XLOOKUP(BC$2,WatchbillMONTHLY!$A$54:$U$54,OFFSET(WatchbillMONTHLY!$A$54:$U$54,1,2))))=$A29,_xlfn.XLOOKUP(BC$2,WatchbillMONTHLY!$A$54:$U$54,OFFSET(WatchbillMONTHLY!$A$54:$U$54,1,2)),FALSE),TRUE,FALSE)),
IF(_xlfn.XLOOKUP(BC$2,WatchbillMONTHLY!$A$71:$U$71,OFFSET(WatchbillMONTHLY!$A$71:$U$71,1,2))=IF(_xlfn.XLOOKUP($A29,INDIRECT("_"&amp;_xlfn.XLOOKUP(BC$2,WatchbillMONTHLY!$A$71:$U$71,OFFSET(WatchbillMONTHLY!$A$71:$U$71,1,2))),INDIRECT("_"&amp;_xlfn.XLOOKUP(BC$2,WatchbillMONTHLY!$A$71:$U$71,OFFSET(WatchbillMONTHLY!$A$71:$U$71,1,2))))=$A29,_xlfn.XLOOKUP(BC$2,WatchbillMONTHLY!$A$71:$U$71,OFFSET(WatchbillMONTHLY!$A$71:$U$71,1,2)),FALSE),TRUE,FALSE)),
IF(_xlfn.XLOOKUP(BC$2,WatchbillMONTHLY!$A$88:$U$88,OFFSET(WatchbillMONTHLY!$A$88:$U$88,1,2))=IF(_xlfn.XLOOKUP($A29,INDIRECT("_"&amp;_xlfn.XLOOKUP(BC$2,WatchbillMONTHLY!$A$88:$U$88,OFFSET(WatchbillMONTHLY!$A$88:$U$88,1,2))),INDIRECT("_"&amp;_xlfn.XLOOKUP(BC$2,WatchbillMONTHLY!$A$88:$U$88,OFFSET(WatchbillMONTHLY!$A$88:$U$88,1,2))))=$A29,_xlfn.XLOOKUP(BC$2,WatchbillMONTHLY!$A$88:$U$88,OFFSET(WatchbillMONTHLY!$A$88:$U$88,1,2)),FALSE),TRUE,FALSE)),
FALSE),FALSE)</f>
        <v>0</v>
      </c>
      <c r="BD29" s="209" t="b" cm="1">
        <f t="array" aca="1" ref="BD29" ca="1">IF(AND($A29 &gt; 0, W29 &gt; 0,BD$2&lt;MiscFormulas!$A$5+1),
_xlfn.IFNA(
_xlfn.IFNA(
_xlfn.IFNA(
_xlfn.IFNA(
_xlfn.IFNA(
_xlfn.IFNA(
IF(_xlfn.XLOOKUP(BD$2,WatchbillMONTHLY!$A$3:$U$3,OFFSET(WatchbillMONTHLY!$A$3:$U$3,1,2))=IF(_xlfn.XLOOKUP($A29,INDIRECT("_"&amp;_xlfn.XLOOKUP(BD$2,WatchbillMONTHLY!$A$3:$U$3,OFFSET(WatchbillMONTHLY!$A$3:$U$3,1,2))),INDIRECT("_"&amp;_xlfn.XLOOKUP(BD$2,WatchbillMONTHLY!$A$3:$U$3,OFFSET(WatchbillMONTHLY!$A$3:$U$3,1,2))))=$A29,_xlfn.XLOOKUP(BD$2,WatchbillMONTHLY!$A$3:$U$3,OFFSET(WatchbillMONTHLY!$A$3:$U$3,1,2)),FALSE),TRUE,FALSE),
IF(_xlfn.XLOOKUP(BD$2,WatchbillMONTHLY!$A$20:$U$20,OFFSET(WatchbillMONTHLY!$A$20:$U$20,1,2))=IF(_xlfn.XLOOKUP($A29,INDIRECT("_"&amp;_xlfn.XLOOKUP(BD$2,WatchbillMONTHLY!$A$20:$U$20,OFFSET(WatchbillMONTHLY!$A$20:$U$20,1,2))),INDIRECT("_"&amp;_xlfn.XLOOKUP(BD$2,WatchbillMONTHLY!$A$20:$U$20,OFFSET(WatchbillMONTHLY!$A$20:$U$20,1,2))))=$A29,_xlfn.XLOOKUP(BD$2,WatchbillMONTHLY!$A$20:$U$20,OFFSET(WatchbillMONTHLY!$A$20:$U$20,1,2)),FALSE),TRUE,FALSE)),
IF(_xlfn.XLOOKUP(BD$2,WatchbillMONTHLY!$A$37:$U$37,OFFSET(WatchbillMONTHLY!$A$37:$U$37,1,2))=IF(_xlfn.XLOOKUP($A29,INDIRECT("_"&amp;_xlfn.XLOOKUP(BD$2,WatchbillMONTHLY!$A$37:$U$37,OFFSET(WatchbillMONTHLY!$A$37:$U$37,1,2))),INDIRECT("_"&amp;_xlfn.XLOOKUP(BD$2,WatchbillMONTHLY!$A$37:$U$37,OFFSET(WatchbillMONTHLY!$A$37:$U$37,1,2))))=$A29,_xlfn.XLOOKUP(BD$2,WatchbillMONTHLY!$A$37:$U$37,OFFSET(WatchbillMONTHLY!$A$37:$U$37,1,2)),FALSE),TRUE,FALSE)),
IF(_xlfn.XLOOKUP(BD$2,WatchbillMONTHLY!$A$54:$U$54,OFFSET(WatchbillMONTHLY!$A$54:$U$54,1,2))=IF(_xlfn.XLOOKUP($A29,INDIRECT("_"&amp;_xlfn.XLOOKUP(BD$2,WatchbillMONTHLY!$A$54:$U$54,OFFSET(WatchbillMONTHLY!$A$54:$U$54,1,2))),INDIRECT("_"&amp;_xlfn.XLOOKUP(BD$2,WatchbillMONTHLY!$A$54:$U$54,OFFSET(WatchbillMONTHLY!$A$54:$U$54,1,2))))=$A29,_xlfn.XLOOKUP(BD$2,WatchbillMONTHLY!$A$54:$U$54,OFFSET(WatchbillMONTHLY!$A$54:$U$54,1,2)),FALSE),TRUE,FALSE)),
IF(_xlfn.XLOOKUP(BD$2,WatchbillMONTHLY!$A$71:$U$71,OFFSET(WatchbillMONTHLY!$A$71:$U$71,1,2))=IF(_xlfn.XLOOKUP($A29,INDIRECT("_"&amp;_xlfn.XLOOKUP(BD$2,WatchbillMONTHLY!$A$71:$U$71,OFFSET(WatchbillMONTHLY!$A$71:$U$71,1,2))),INDIRECT("_"&amp;_xlfn.XLOOKUP(BD$2,WatchbillMONTHLY!$A$71:$U$71,OFFSET(WatchbillMONTHLY!$A$71:$U$71,1,2))))=$A29,_xlfn.XLOOKUP(BD$2,WatchbillMONTHLY!$A$71:$U$71,OFFSET(WatchbillMONTHLY!$A$71:$U$71,1,2)),FALSE),TRUE,FALSE)),
IF(_xlfn.XLOOKUP(BD$2,WatchbillMONTHLY!$A$88:$U$88,OFFSET(WatchbillMONTHLY!$A$88:$U$88,1,2))=IF(_xlfn.XLOOKUP($A29,INDIRECT("_"&amp;_xlfn.XLOOKUP(BD$2,WatchbillMONTHLY!$A$88:$U$88,OFFSET(WatchbillMONTHLY!$A$88:$U$88,1,2))),INDIRECT("_"&amp;_xlfn.XLOOKUP(BD$2,WatchbillMONTHLY!$A$88:$U$88,OFFSET(WatchbillMONTHLY!$A$88:$U$88,1,2))))=$A29,_xlfn.XLOOKUP(BD$2,WatchbillMONTHLY!$A$88:$U$88,OFFSET(WatchbillMONTHLY!$A$88:$U$88,1,2)),FALSE),TRUE,FALSE)),
FALSE),FALSE)</f>
        <v>0</v>
      </c>
      <c r="BE29" s="209" t="b" cm="1">
        <f t="array" aca="1" ref="BE29" ca="1">IF(AND($A29 &gt; 0, X29 &gt; 0,BE$2&lt;MiscFormulas!$A$5+1),
_xlfn.IFNA(
_xlfn.IFNA(
_xlfn.IFNA(
_xlfn.IFNA(
_xlfn.IFNA(
_xlfn.IFNA(
IF(_xlfn.XLOOKUP(BE$2,WatchbillMONTHLY!$A$3:$U$3,OFFSET(WatchbillMONTHLY!$A$3:$U$3,1,2))=IF(_xlfn.XLOOKUP($A29,INDIRECT("_"&amp;_xlfn.XLOOKUP(BE$2,WatchbillMONTHLY!$A$3:$U$3,OFFSET(WatchbillMONTHLY!$A$3:$U$3,1,2))),INDIRECT("_"&amp;_xlfn.XLOOKUP(BE$2,WatchbillMONTHLY!$A$3:$U$3,OFFSET(WatchbillMONTHLY!$A$3:$U$3,1,2))))=$A29,_xlfn.XLOOKUP(BE$2,WatchbillMONTHLY!$A$3:$U$3,OFFSET(WatchbillMONTHLY!$A$3:$U$3,1,2)),FALSE),TRUE,FALSE),
IF(_xlfn.XLOOKUP(BE$2,WatchbillMONTHLY!$A$20:$U$20,OFFSET(WatchbillMONTHLY!$A$20:$U$20,1,2))=IF(_xlfn.XLOOKUP($A29,INDIRECT("_"&amp;_xlfn.XLOOKUP(BE$2,WatchbillMONTHLY!$A$20:$U$20,OFFSET(WatchbillMONTHLY!$A$20:$U$20,1,2))),INDIRECT("_"&amp;_xlfn.XLOOKUP(BE$2,WatchbillMONTHLY!$A$20:$U$20,OFFSET(WatchbillMONTHLY!$A$20:$U$20,1,2))))=$A29,_xlfn.XLOOKUP(BE$2,WatchbillMONTHLY!$A$20:$U$20,OFFSET(WatchbillMONTHLY!$A$20:$U$20,1,2)),FALSE),TRUE,FALSE)),
IF(_xlfn.XLOOKUP(BE$2,WatchbillMONTHLY!$A$37:$U$37,OFFSET(WatchbillMONTHLY!$A$37:$U$37,1,2))=IF(_xlfn.XLOOKUP($A29,INDIRECT("_"&amp;_xlfn.XLOOKUP(BE$2,WatchbillMONTHLY!$A$37:$U$37,OFFSET(WatchbillMONTHLY!$A$37:$U$37,1,2))),INDIRECT("_"&amp;_xlfn.XLOOKUP(BE$2,WatchbillMONTHLY!$A$37:$U$37,OFFSET(WatchbillMONTHLY!$A$37:$U$37,1,2))))=$A29,_xlfn.XLOOKUP(BE$2,WatchbillMONTHLY!$A$37:$U$37,OFFSET(WatchbillMONTHLY!$A$37:$U$37,1,2)),FALSE),TRUE,FALSE)),
IF(_xlfn.XLOOKUP(BE$2,WatchbillMONTHLY!$A$54:$U$54,OFFSET(WatchbillMONTHLY!$A$54:$U$54,1,2))=IF(_xlfn.XLOOKUP($A29,INDIRECT("_"&amp;_xlfn.XLOOKUP(BE$2,WatchbillMONTHLY!$A$54:$U$54,OFFSET(WatchbillMONTHLY!$A$54:$U$54,1,2))),INDIRECT("_"&amp;_xlfn.XLOOKUP(BE$2,WatchbillMONTHLY!$A$54:$U$54,OFFSET(WatchbillMONTHLY!$A$54:$U$54,1,2))))=$A29,_xlfn.XLOOKUP(BE$2,WatchbillMONTHLY!$A$54:$U$54,OFFSET(WatchbillMONTHLY!$A$54:$U$54,1,2)),FALSE),TRUE,FALSE)),
IF(_xlfn.XLOOKUP(BE$2,WatchbillMONTHLY!$A$71:$U$71,OFFSET(WatchbillMONTHLY!$A$71:$U$71,1,2))=IF(_xlfn.XLOOKUP($A29,INDIRECT("_"&amp;_xlfn.XLOOKUP(BE$2,WatchbillMONTHLY!$A$71:$U$71,OFFSET(WatchbillMONTHLY!$A$71:$U$71,1,2))),INDIRECT("_"&amp;_xlfn.XLOOKUP(BE$2,WatchbillMONTHLY!$A$71:$U$71,OFFSET(WatchbillMONTHLY!$A$71:$U$71,1,2))))=$A29,_xlfn.XLOOKUP(BE$2,WatchbillMONTHLY!$A$71:$U$71,OFFSET(WatchbillMONTHLY!$A$71:$U$71,1,2)),FALSE),TRUE,FALSE)),
IF(_xlfn.XLOOKUP(BE$2,WatchbillMONTHLY!$A$88:$U$88,OFFSET(WatchbillMONTHLY!$A$88:$U$88,1,2))=IF(_xlfn.XLOOKUP($A29,INDIRECT("_"&amp;_xlfn.XLOOKUP(BE$2,WatchbillMONTHLY!$A$88:$U$88,OFFSET(WatchbillMONTHLY!$A$88:$U$88,1,2))),INDIRECT("_"&amp;_xlfn.XLOOKUP(BE$2,WatchbillMONTHLY!$A$88:$U$88,OFFSET(WatchbillMONTHLY!$A$88:$U$88,1,2))))=$A29,_xlfn.XLOOKUP(BE$2,WatchbillMONTHLY!$A$88:$U$88,OFFSET(WatchbillMONTHLY!$A$88:$U$88,1,2)),FALSE),TRUE,FALSE)),
FALSE),FALSE)</f>
        <v>0</v>
      </c>
      <c r="BF29" s="209" t="b" cm="1">
        <f t="array" aca="1" ref="BF29" ca="1">IF(AND($A29 &gt; 0, Y29 &gt; 0,BF$2&lt;MiscFormulas!$A$5+1),
_xlfn.IFNA(
_xlfn.IFNA(
_xlfn.IFNA(
_xlfn.IFNA(
_xlfn.IFNA(
_xlfn.IFNA(
IF(_xlfn.XLOOKUP(BF$2,WatchbillMONTHLY!$A$3:$U$3,OFFSET(WatchbillMONTHLY!$A$3:$U$3,1,2))=IF(_xlfn.XLOOKUP($A29,INDIRECT("_"&amp;_xlfn.XLOOKUP(BF$2,WatchbillMONTHLY!$A$3:$U$3,OFFSET(WatchbillMONTHLY!$A$3:$U$3,1,2))),INDIRECT("_"&amp;_xlfn.XLOOKUP(BF$2,WatchbillMONTHLY!$A$3:$U$3,OFFSET(WatchbillMONTHLY!$A$3:$U$3,1,2))))=$A29,_xlfn.XLOOKUP(BF$2,WatchbillMONTHLY!$A$3:$U$3,OFFSET(WatchbillMONTHLY!$A$3:$U$3,1,2)),FALSE),TRUE,FALSE),
IF(_xlfn.XLOOKUP(BF$2,WatchbillMONTHLY!$A$20:$U$20,OFFSET(WatchbillMONTHLY!$A$20:$U$20,1,2))=IF(_xlfn.XLOOKUP($A29,INDIRECT("_"&amp;_xlfn.XLOOKUP(BF$2,WatchbillMONTHLY!$A$20:$U$20,OFFSET(WatchbillMONTHLY!$A$20:$U$20,1,2))),INDIRECT("_"&amp;_xlfn.XLOOKUP(BF$2,WatchbillMONTHLY!$A$20:$U$20,OFFSET(WatchbillMONTHLY!$A$20:$U$20,1,2))))=$A29,_xlfn.XLOOKUP(BF$2,WatchbillMONTHLY!$A$20:$U$20,OFFSET(WatchbillMONTHLY!$A$20:$U$20,1,2)),FALSE),TRUE,FALSE)),
IF(_xlfn.XLOOKUP(BF$2,WatchbillMONTHLY!$A$37:$U$37,OFFSET(WatchbillMONTHLY!$A$37:$U$37,1,2))=IF(_xlfn.XLOOKUP($A29,INDIRECT("_"&amp;_xlfn.XLOOKUP(BF$2,WatchbillMONTHLY!$A$37:$U$37,OFFSET(WatchbillMONTHLY!$A$37:$U$37,1,2))),INDIRECT("_"&amp;_xlfn.XLOOKUP(BF$2,WatchbillMONTHLY!$A$37:$U$37,OFFSET(WatchbillMONTHLY!$A$37:$U$37,1,2))))=$A29,_xlfn.XLOOKUP(BF$2,WatchbillMONTHLY!$A$37:$U$37,OFFSET(WatchbillMONTHLY!$A$37:$U$37,1,2)),FALSE),TRUE,FALSE)),
IF(_xlfn.XLOOKUP(BF$2,WatchbillMONTHLY!$A$54:$U$54,OFFSET(WatchbillMONTHLY!$A$54:$U$54,1,2))=IF(_xlfn.XLOOKUP($A29,INDIRECT("_"&amp;_xlfn.XLOOKUP(BF$2,WatchbillMONTHLY!$A$54:$U$54,OFFSET(WatchbillMONTHLY!$A$54:$U$54,1,2))),INDIRECT("_"&amp;_xlfn.XLOOKUP(BF$2,WatchbillMONTHLY!$A$54:$U$54,OFFSET(WatchbillMONTHLY!$A$54:$U$54,1,2))))=$A29,_xlfn.XLOOKUP(BF$2,WatchbillMONTHLY!$A$54:$U$54,OFFSET(WatchbillMONTHLY!$A$54:$U$54,1,2)),FALSE),TRUE,FALSE)),
IF(_xlfn.XLOOKUP(BF$2,WatchbillMONTHLY!$A$71:$U$71,OFFSET(WatchbillMONTHLY!$A$71:$U$71,1,2))=IF(_xlfn.XLOOKUP($A29,INDIRECT("_"&amp;_xlfn.XLOOKUP(BF$2,WatchbillMONTHLY!$A$71:$U$71,OFFSET(WatchbillMONTHLY!$A$71:$U$71,1,2))),INDIRECT("_"&amp;_xlfn.XLOOKUP(BF$2,WatchbillMONTHLY!$A$71:$U$71,OFFSET(WatchbillMONTHLY!$A$71:$U$71,1,2))))=$A29,_xlfn.XLOOKUP(BF$2,WatchbillMONTHLY!$A$71:$U$71,OFFSET(WatchbillMONTHLY!$A$71:$U$71,1,2)),FALSE),TRUE,FALSE)),
IF(_xlfn.XLOOKUP(BF$2,WatchbillMONTHLY!$A$88:$U$88,OFFSET(WatchbillMONTHLY!$A$88:$U$88,1,2))=IF(_xlfn.XLOOKUP($A29,INDIRECT("_"&amp;_xlfn.XLOOKUP(BF$2,WatchbillMONTHLY!$A$88:$U$88,OFFSET(WatchbillMONTHLY!$A$88:$U$88,1,2))),INDIRECT("_"&amp;_xlfn.XLOOKUP(BF$2,WatchbillMONTHLY!$A$88:$U$88,OFFSET(WatchbillMONTHLY!$A$88:$U$88,1,2))))=$A29,_xlfn.XLOOKUP(BF$2,WatchbillMONTHLY!$A$88:$U$88,OFFSET(WatchbillMONTHLY!$A$88:$U$88,1,2)),FALSE),TRUE,FALSE)),
FALSE),FALSE)</f>
        <v>0</v>
      </c>
      <c r="BG29" s="209" t="b" cm="1">
        <f t="array" aca="1" ref="BG29" ca="1">IF(AND($A29 &gt; 0, Z29 &gt; 0,BG$2&lt;MiscFormulas!$A$5+1),
_xlfn.IFNA(
_xlfn.IFNA(
_xlfn.IFNA(
_xlfn.IFNA(
_xlfn.IFNA(
_xlfn.IFNA(
IF(_xlfn.XLOOKUP(BG$2,WatchbillMONTHLY!$A$3:$U$3,OFFSET(WatchbillMONTHLY!$A$3:$U$3,1,2))=IF(_xlfn.XLOOKUP($A29,INDIRECT("_"&amp;_xlfn.XLOOKUP(BG$2,WatchbillMONTHLY!$A$3:$U$3,OFFSET(WatchbillMONTHLY!$A$3:$U$3,1,2))),INDIRECT("_"&amp;_xlfn.XLOOKUP(BG$2,WatchbillMONTHLY!$A$3:$U$3,OFFSET(WatchbillMONTHLY!$A$3:$U$3,1,2))))=$A29,_xlfn.XLOOKUP(BG$2,WatchbillMONTHLY!$A$3:$U$3,OFFSET(WatchbillMONTHLY!$A$3:$U$3,1,2)),FALSE),TRUE,FALSE),
IF(_xlfn.XLOOKUP(BG$2,WatchbillMONTHLY!$A$20:$U$20,OFFSET(WatchbillMONTHLY!$A$20:$U$20,1,2))=IF(_xlfn.XLOOKUP($A29,INDIRECT("_"&amp;_xlfn.XLOOKUP(BG$2,WatchbillMONTHLY!$A$20:$U$20,OFFSET(WatchbillMONTHLY!$A$20:$U$20,1,2))),INDIRECT("_"&amp;_xlfn.XLOOKUP(BG$2,WatchbillMONTHLY!$A$20:$U$20,OFFSET(WatchbillMONTHLY!$A$20:$U$20,1,2))))=$A29,_xlfn.XLOOKUP(BG$2,WatchbillMONTHLY!$A$20:$U$20,OFFSET(WatchbillMONTHLY!$A$20:$U$20,1,2)),FALSE),TRUE,FALSE)),
IF(_xlfn.XLOOKUP(BG$2,WatchbillMONTHLY!$A$37:$U$37,OFFSET(WatchbillMONTHLY!$A$37:$U$37,1,2))=IF(_xlfn.XLOOKUP($A29,INDIRECT("_"&amp;_xlfn.XLOOKUP(BG$2,WatchbillMONTHLY!$A$37:$U$37,OFFSET(WatchbillMONTHLY!$A$37:$U$37,1,2))),INDIRECT("_"&amp;_xlfn.XLOOKUP(BG$2,WatchbillMONTHLY!$A$37:$U$37,OFFSET(WatchbillMONTHLY!$A$37:$U$37,1,2))))=$A29,_xlfn.XLOOKUP(BG$2,WatchbillMONTHLY!$A$37:$U$37,OFFSET(WatchbillMONTHLY!$A$37:$U$37,1,2)),FALSE),TRUE,FALSE)),
IF(_xlfn.XLOOKUP(BG$2,WatchbillMONTHLY!$A$54:$U$54,OFFSET(WatchbillMONTHLY!$A$54:$U$54,1,2))=IF(_xlfn.XLOOKUP($A29,INDIRECT("_"&amp;_xlfn.XLOOKUP(BG$2,WatchbillMONTHLY!$A$54:$U$54,OFFSET(WatchbillMONTHLY!$A$54:$U$54,1,2))),INDIRECT("_"&amp;_xlfn.XLOOKUP(BG$2,WatchbillMONTHLY!$A$54:$U$54,OFFSET(WatchbillMONTHLY!$A$54:$U$54,1,2))))=$A29,_xlfn.XLOOKUP(BG$2,WatchbillMONTHLY!$A$54:$U$54,OFFSET(WatchbillMONTHLY!$A$54:$U$54,1,2)),FALSE),TRUE,FALSE)),
IF(_xlfn.XLOOKUP(BG$2,WatchbillMONTHLY!$A$71:$U$71,OFFSET(WatchbillMONTHLY!$A$71:$U$71,1,2))=IF(_xlfn.XLOOKUP($A29,INDIRECT("_"&amp;_xlfn.XLOOKUP(BG$2,WatchbillMONTHLY!$A$71:$U$71,OFFSET(WatchbillMONTHLY!$A$71:$U$71,1,2))),INDIRECT("_"&amp;_xlfn.XLOOKUP(BG$2,WatchbillMONTHLY!$A$71:$U$71,OFFSET(WatchbillMONTHLY!$A$71:$U$71,1,2))))=$A29,_xlfn.XLOOKUP(BG$2,WatchbillMONTHLY!$A$71:$U$71,OFFSET(WatchbillMONTHLY!$A$71:$U$71,1,2)),FALSE),TRUE,FALSE)),
IF(_xlfn.XLOOKUP(BG$2,WatchbillMONTHLY!$A$88:$U$88,OFFSET(WatchbillMONTHLY!$A$88:$U$88,1,2))=IF(_xlfn.XLOOKUP($A29,INDIRECT("_"&amp;_xlfn.XLOOKUP(BG$2,WatchbillMONTHLY!$A$88:$U$88,OFFSET(WatchbillMONTHLY!$A$88:$U$88,1,2))),INDIRECT("_"&amp;_xlfn.XLOOKUP(BG$2,WatchbillMONTHLY!$A$88:$U$88,OFFSET(WatchbillMONTHLY!$A$88:$U$88,1,2))))=$A29,_xlfn.XLOOKUP(BG$2,WatchbillMONTHLY!$A$88:$U$88,OFFSET(WatchbillMONTHLY!$A$88:$U$88,1,2)),FALSE),TRUE,FALSE)),
FALSE),FALSE)</f>
        <v>0</v>
      </c>
      <c r="BH29" s="209" t="b" cm="1">
        <f t="array" aca="1" ref="BH29" ca="1">IF(AND($A29 &gt; 0, AA29 &gt; 0,BH$2&lt;MiscFormulas!$A$5+1),
_xlfn.IFNA(
_xlfn.IFNA(
_xlfn.IFNA(
_xlfn.IFNA(
_xlfn.IFNA(
_xlfn.IFNA(
IF(_xlfn.XLOOKUP(BH$2,WatchbillMONTHLY!$A$3:$U$3,OFFSET(WatchbillMONTHLY!$A$3:$U$3,1,2))=IF(_xlfn.XLOOKUP($A29,INDIRECT("_"&amp;_xlfn.XLOOKUP(BH$2,WatchbillMONTHLY!$A$3:$U$3,OFFSET(WatchbillMONTHLY!$A$3:$U$3,1,2))),INDIRECT("_"&amp;_xlfn.XLOOKUP(BH$2,WatchbillMONTHLY!$A$3:$U$3,OFFSET(WatchbillMONTHLY!$A$3:$U$3,1,2))))=$A29,_xlfn.XLOOKUP(BH$2,WatchbillMONTHLY!$A$3:$U$3,OFFSET(WatchbillMONTHLY!$A$3:$U$3,1,2)),FALSE),TRUE,FALSE),
IF(_xlfn.XLOOKUP(BH$2,WatchbillMONTHLY!$A$20:$U$20,OFFSET(WatchbillMONTHLY!$A$20:$U$20,1,2))=IF(_xlfn.XLOOKUP($A29,INDIRECT("_"&amp;_xlfn.XLOOKUP(BH$2,WatchbillMONTHLY!$A$20:$U$20,OFFSET(WatchbillMONTHLY!$A$20:$U$20,1,2))),INDIRECT("_"&amp;_xlfn.XLOOKUP(BH$2,WatchbillMONTHLY!$A$20:$U$20,OFFSET(WatchbillMONTHLY!$A$20:$U$20,1,2))))=$A29,_xlfn.XLOOKUP(BH$2,WatchbillMONTHLY!$A$20:$U$20,OFFSET(WatchbillMONTHLY!$A$20:$U$20,1,2)),FALSE),TRUE,FALSE)),
IF(_xlfn.XLOOKUP(BH$2,WatchbillMONTHLY!$A$37:$U$37,OFFSET(WatchbillMONTHLY!$A$37:$U$37,1,2))=IF(_xlfn.XLOOKUP($A29,INDIRECT("_"&amp;_xlfn.XLOOKUP(BH$2,WatchbillMONTHLY!$A$37:$U$37,OFFSET(WatchbillMONTHLY!$A$37:$U$37,1,2))),INDIRECT("_"&amp;_xlfn.XLOOKUP(BH$2,WatchbillMONTHLY!$A$37:$U$37,OFFSET(WatchbillMONTHLY!$A$37:$U$37,1,2))))=$A29,_xlfn.XLOOKUP(BH$2,WatchbillMONTHLY!$A$37:$U$37,OFFSET(WatchbillMONTHLY!$A$37:$U$37,1,2)),FALSE),TRUE,FALSE)),
IF(_xlfn.XLOOKUP(BH$2,WatchbillMONTHLY!$A$54:$U$54,OFFSET(WatchbillMONTHLY!$A$54:$U$54,1,2))=IF(_xlfn.XLOOKUP($A29,INDIRECT("_"&amp;_xlfn.XLOOKUP(BH$2,WatchbillMONTHLY!$A$54:$U$54,OFFSET(WatchbillMONTHLY!$A$54:$U$54,1,2))),INDIRECT("_"&amp;_xlfn.XLOOKUP(BH$2,WatchbillMONTHLY!$A$54:$U$54,OFFSET(WatchbillMONTHLY!$A$54:$U$54,1,2))))=$A29,_xlfn.XLOOKUP(BH$2,WatchbillMONTHLY!$A$54:$U$54,OFFSET(WatchbillMONTHLY!$A$54:$U$54,1,2)),FALSE),TRUE,FALSE)),
IF(_xlfn.XLOOKUP(BH$2,WatchbillMONTHLY!$A$71:$U$71,OFFSET(WatchbillMONTHLY!$A$71:$U$71,1,2))=IF(_xlfn.XLOOKUP($A29,INDIRECT("_"&amp;_xlfn.XLOOKUP(BH$2,WatchbillMONTHLY!$A$71:$U$71,OFFSET(WatchbillMONTHLY!$A$71:$U$71,1,2))),INDIRECT("_"&amp;_xlfn.XLOOKUP(BH$2,WatchbillMONTHLY!$A$71:$U$71,OFFSET(WatchbillMONTHLY!$A$71:$U$71,1,2))))=$A29,_xlfn.XLOOKUP(BH$2,WatchbillMONTHLY!$A$71:$U$71,OFFSET(WatchbillMONTHLY!$A$71:$U$71,1,2)),FALSE),TRUE,FALSE)),
IF(_xlfn.XLOOKUP(BH$2,WatchbillMONTHLY!$A$88:$U$88,OFFSET(WatchbillMONTHLY!$A$88:$U$88,1,2))=IF(_xlfn.XLOOKUP($A29,INDIRECT("_"&amp;_xlfn.XLOOKUP(BH$2,WatchbillMONTHLY!$A$88:$U$88,OFFSET(WatchbillMONTHLY!$A$88:$U$88,1,2))),INDIRECT("_"&amp;_xlfn.XLOOKUP(BH$2,WatchbillMONTHLY!$A$88:$U$88,OFFSET(WatchbillMONTHLY!$A$88:$U$88,1,2))))=$A29,_xlfn.XLOOKUP(BH$2,WatchbillMONTHLY!$A$88:$U$88,OFFSET(WatchbillMONTHLY!$A$88:$U$88,1,2)),FALSE),TRUE,FALSE)),
FALSE),FALSE)</f>
        <v>0</v>
      </c>
      <c r="BI29" s="209" t="b" cm="1">
        <f t="array" aca="1" ref="BI29" ca="1">IF(AND($A29 &gt; 0, AB29 &gt; 0,BI$2&lt;MiscFormulas!$A$5+1),
_xlfn.IFNA(
_xlfn.IFNA(
_xlfn.IFNA(
_xlfn.IFNA(
_xlfn.IFNA(
_xlfn.IFNA(
IF(_xlfn.XLOOKUP(BI$2,WatchbillMONTHLY!$A$3:$U$3,OFFSET(WatchbillMONTHLY!$A$3:$U$3,1,2))=IF(_xlfn.XLOOKUP($A29,INDIRECT("_"&amp;_xlfn.XLOOKUP(BI$2,WatchbillMONTHLY!$A$3:$U$3,OFFSET(WatchbillMONTHLY!$A$3:$U$3,1,2))),INDIRECT("_"&amp;_xlfn.XLOOKUP(BI$2,WatchbillMONTHLY!$A$3:$U$3,OFFSET(WatchbillMONTHLY!$A$3:$U$3,1,2))))=$A29,_xlfn.XLOOKUP(BI$2,WatchbillMONTHLY!$A$3:$U$3,OFFSET(WatchbillMONTHLY!$A$3:$U$3,1,2)),FALSE),TRUE,FALSE),
IF(_xlfn.XLOOKUP(BI$2,WatchbillMONTHLY!$A$20:$U$20,OFFSET(WatchbillMONTHLY!$A$20:$U$20,1,2))=IF(_xlfn.XLOOKUP($A29,INDIRECT("_"&amp;_xlfn.XLOOKUP(BI$2,WatchbillMONTHLY!$A$20:$U$20,OFFSET(WatchbillMONTHLY!$A$20:$U$20,1,2))),INDIRECT("_"&amp;_xlfn.XLOOKUP(BI$2,WatchbillMONTHLY!$A$20:$U$20,OFFSET(WatchbillMONTHLY!$A$20:$U$20,1,2))))=$A29,_xlfn.XLOOKUP(BI$2,WatchbillMONTHLY!$A$20:$U$20,OFFSET(WatchbillMONTHLY!$A$20:$U$20,1,2)),FALSE),TRUE,FALSE)),
IF(_xlfn.XLOOKUP(BI$2,WatchbillMONTHLY!$A$37:$U$37,OFFSET(WatchbillMONTHLY!$A$37:$U$37,1,2))=IF(_xlfn.XLOOKUP($A29,INDIRECT("_"&amp;_xlfn.XLOOKUP(BI$2,WatchbillMONTHLY!$A$37:$U$37,OFFSET(WatchbillMONTHLY!$A$37:$U$37,1,2))),INDIRECT("_"&amp;_xlfn.XLOOKUP(BI$2,WatchbillMONTHLY!$A$37:$U$37,OFFSET(WatchbillMONTHLY!$A$37:$U$37,1,2))))=$A29,_xlfn.XLOOKUP(BI$2,WatchbillMONTHLY!$A$37:$U$37,OFFSET(WatchbillMONTHLY!$A$37:$U$37,1,2)),FALSE),TRUE,FALSE)),
IF(_xlfn.XLOOKUP(BI$2,WatchbillMONTHLY!$A$54:$U$54,OFFSET(WatchbillMONTHLY!$A$54:$U$54,1,2))=IF(_xlfn.XLOOKUP($A29,INDIRECT("_"&amp;_xlfn.XLOOKUP(BI$2,WatchbillMONTHLY!$A$54:$U$54,OFFSET(WatchbillMONTHLY!$A$54:$U$54,1,2))),INDIRECT("_"&amp;_xlfn.XLOOKUP(BI$2,WatchbillMONTHLY!$A$54:$U$54,OFFSET(WatchbillMONTHLY!$A$54:$U$54,1,2))))=$A29,_xlfn.XLOOKUP(BI$2,WatchbillMONTHLY!$A$54:$U$54,OFFSET(WatchbillMONTHLY!$A$54:$U$54,1,2)),FALSE),TRUE,FALSE)),
IF(_xlfn.XLOOKUP(BI$2,WatchbillMONTHLY!$A$71:$U$71,OFFSET(WatchbillMONTHLY!$A$71:$U$71,1,2))=IF(_xlfn.XLOOKUP($A29,INDIRECT("_"&amp;_xlfn.XLOOKUP(BI$2,WatchbillMONTHLY!$A$71:$U$71,OFFSET(WatchbillMONTHLY!$A$71:$U$71,1,2))),INDIRECT("_"&amp;_xlfn.XLOOKUP(BI$2,WatchbillMONTHLY!$A$71:$U$71,OFFSET(WatchbillMONTHLY!$A$71:$U$71,1,2))))=$A29,_xlfn.XLOOKUP(BI$2,WatchbillMONTHLY!$A$71:$U$71,OFFSET(WatchbillMONTHLY!$A$71:$U$71,1,2)),FALSE),TRUE,FALSE)),
IF(_xlfn.XLOOKUP(BI$2,WatchbillMONTHLY!$A$88:$U$88,OFFSET(WatchbillMONTHLY!$A$88:$U$88,1,2))=IF(_xlfn.XLOOKUP($A29,INDIRECT("_"&amp;_xlfn.XLOOKUP(BI$2,WatchbillMONTHLY!$A$88:$U$88,OFFSET(WatchbillMONTHLY!$A$88:$U$88,1,2))),INDIRECT("_"&amp;_xlfn.XLOOKUP(BI$2,WatchbillMONTHLY!$A$88:$U$88,OFFSET(WatchbillMONTHLY!$A$88:$U$88,1,2))))=$A29,_xlfn.XLOOKUP(BI$2,WatchbillMONTHLY!$A$88:$U$88,OFFSET(WatchbillMONTHLY!$A$88:$U$88,1,2)),FALSE),TRUE,FALSE)),
FALSE),FALSE)</f>
        <v>0</v>
      </c>
      <c r="BJ29" s="209" t="b" cm="1">
        <f t="array" aca="1" ref="BJ29" ca="1">IF(AND($A29 &gt; 0, AC29 &gt; 0,BJ$2&lt;MiscFormulas!$A$5+1),
_xlfn.IFNA(
_xlfn.IFNA(
_xlfn.IFNA(
_xlfn.IFNA(
_xlfn.IFNA(
_xlfn.IFNA(
IF(_xlfn.XLOOKUP(BJ$2,WatchbillMONTHLY!$A$3:$U$3,OFFSET(WatchbillMONTHLY!$A$3:$U$3,1,2))=IF(_xlfn.XLOOKUP($A29,INDIRECT("_"&amp;_xlfn.XLOOKUP(BJ$2,WatchbillMONTHLY!$A$3:$U$3,OFFSET(WatchbillMONTHLY!$A$3:$U$3,1,2))),INDIRECT("_"&amp;_xlfn.XLOOKUP(BJ$2,WatchbillMONTHLY!$A$3:$U$3,OFFSET(WatchbillMONTHLY!$A$3:$U$3,1,2))))=$A29,_xlfn.XLOOKUP(BJ$2,WatchbillMONTHLY!$A$3:$U$3,OFFSET(WatchbillMONTHLY!$A$3:$U$3,1,2)),FALSE),TRUE,FALSE),
IF(_xlfn.XLOOKUP(BJ$2,WatchbillMONTHLY!$A$20:$U$20,OFFSET(WatchbillMONTHLY!$A$20:$U$20,1,2))=IF(_xlfn.XLOOKUP($A29,INDIRECT("_"&amp;_xlfn.XLOOKUP(BJ$2,WatchbillMONTHLY!$A$20:$U$20,OFFSET(WatchbillMONTHLY!$A$20:$U$20,1,2))),INDIRECT("_"&amp;_xlfn.XLOOKUP(BJ$2,WatchbillMONTHLY!$A$20:$U$20,OFFSET(WatchbillMONTHLY!$A$20:$U$20,1,2))))=$A29,_xlfn.XLOOKUP(BJ$2,WatchbillMONTHLY!$A$20:$U$20,OFFSET(WatchbillMONTHLY!$A$20:$U$20,1,2)),FALSE),TRUE,FALSE)),
IF(_xlfn.XLOOKUP(BJ$2,WatchbillMONTHLY!$A$37:$U$37,OFFSET(WatchbillMONTHLY!$A$37:$U$37,1,2))=IF(_xlfn.XLOOKUP($A29,INDIRECT("_"&amp;_xlfn.XLOOKUP(BJ$2,WatchbillMONTHLY!$A$37:$U$37,OFFSET(WatchbillMONTHLY!$A$37:$U$37,1,2))),INDIRECT("_"&amp;_xlfn.XLOOKUP(BJ$2,WatchbillMONTHLY!$A$37:$U$37,OFFSET(WatchbillMONTHLY!$A$37:$U$37,1,2))))=$A29,_xlfn.XLOOKUP(BJ$2,WatchbillMONTHLY!$A$37:$U$37,OFFSET(WatchbillMONTHLY!$A$37:$U$37,1,2)),FALSE),TRUE,FALSE)),
IF(_xlfn.XLOOKUP(BJ$2,WatchbillMONTHLY!$A$54:$U$54,OFFSET(WatchbillMONTHLY!$A$54:$U$54,1,2))=IF(_xlfn.XLOOKUP($A29,INDIRECT("_"&amp;_xlfn.XLOOKUP(BJ$2,WatchbillMONTHLY!$A$54:$U$54,OFFSET(WatchbillMONTHLY!$A$54:$U$54,1,2))),INDIRECT("_"&amp;_xlfn.XLOOKUP(BJ$2,WatchbillMONTHLY!$A$54:$U$54,OFFSET(WatchbillMONTHLY!$A$54:$U$54,1,2))))=$A29,_xlfn.XLOOKUP(BJ$2,WatchbillMONTHLY!$A$54:$U$54,OFFSET(WatchbillMONTHLY!$A$54:$U$54,1,2)),FALSE),TRUE,FALSE)),
IF(_xlfn.XLOOKUP(BJ$2,WatchbillMONTHLY!$A$71:$U$71,OFFSET(WatchbillMONTHLY!$A$71:$U$71,1,2))=IF(_xlfn.XLOOKUP($A29,INDIRECT("_"&amp;_xlfn.XLOOKUP(BJ$2,WatchbillMONTHLY!$A$71:$U$71,OFFSET(WatchbillMONTHLY!$A$71:$U$71,1,2))),INDIRECT("_"&amp;_xlfn.XLOOKUP(BJ$2,WatchbillMONTHLY!$A$71:$U$71,OFFSET(WatchbillMONTHLY!$A$71:$U$71,1,2))))=$A29,_xlfn.XLOOKUP(BJ$2,WatchbillMONTHLY!$A$71:$U$71,OFFSET(WatchbillMONTHLY!$A$71:$U$71,1,2)),FALSE),TRUE,FALSE)),
IF(_xlfn.XLOOKUP(BJ$2,WatchbillMONTHLY!$A$88:$U$88,OFFSET(WatchbillMONTHLY!$A$88:$U$88,1,2))=IF(_xlfn.XLOOKUP($A29,INDIRECT("_"&amp;_xlfn.XLOOKUP(BJ$2,WatchbillMONTHLY!$A$88:$U$88,OFFSET(WatchbillMONTHLY!$A$88:$U$88,1,2))),INDIRECT("_"&amp;_xlfn.XLOOKUP(BJ$2,WatchbillMONTHLY!$A$88:$U$88,OFFSET(WatchbillMONTHLY!$A$88:$U$88,1,2))))=$A29,_xlfn.XLOOKUP(BJ$2,WatchbillMONTHLY!$A$88:$U$88,OFFSET(WatchbillMONTHLY!$A$88:$U$88,1,2)),FALSE),TRUE,FALSE)),
FALSE),FALSE)</f>
        <v>0</v>
      </c>
      <c r="BK29" s="209" t="b" cm="1">
        <f t="array" aca="1" ref="BK29" ca="1">IF(AND($A29 &gt; 0, AD29 &gt; 0,BK$2&lt;MiscFormulas!$A$5+1),
_xlfn.IFNA(
_xlfn.IFNA(
_xlfn.IFNA(
_xlfn.IFNA(
_xlfn.IFNA(
_xlfn.IFNA(
IF(_xlfn.XLOOKUP(BK$2,WatchbillMONTHLY!$A$3:$U$3,OFFSET(WatchbillMONTHLY!$A$3:$U$3,1,2))=IF(_xlfn.XLOOKUP($A29,INDIRECT("_"&amp;_xlfn.XLOOKUP(BK$2,WatchbillMONTHLY!$A$3:$U$3,OFFSET(WatchbillMONTHLY!$A$3:$U$3,1,2))),INDIRECT("_"&amp;_xlfn.XLOOKUP(BK$2,WatchbillMONTHLY!$A$3:$U$3,OFFSET(WatchbillMONTHLY!$A$3:$U$3,1,2))))=$A29,_xlfn.XLOOKUP(BK$2,WatchbillMONTHLY!$A$3:$U$3,OFFSET(WatchbillMONTHLY!$A$3:$U$3,1,2)),FALSE),TRUE,FALSE),
IF(_xlfn.XLOOKUP(BK$2,WatchbillMONTHLY!$A$20:$U$20,OFFSET(WatchbillMONTHLY!$A$20:$U$20,1,2))=IF(_xlfn.XLOOKUP($A29,INDIRECT("_"&amp;_xlfn.XLOOKUP(BK$2,WatchbillMONTHLY!$A$20:$U$20,OFFSET(WatchbillMONTHLY!$A$20:$U$20,1,2))),INDIRECT("_"&amp;_xlfn.XLOOKUP(BK$2,WatchbillMONTHLY!$A$20:$U$20,OFFSET(WatchbillMONTHLY!$A$20:$U$20,1,2))))=$A29,_xlfn.XLOOKUP(BK$2,WatchbillMONTHLY!$A$20:$U$20,OFFSET(WatchbillMONTHLY!$A$20:$U$20,1,2)),FALSE),TRUE,FALSE)),
IF(_xlfn.XLOOKUP(BK$2,WatchbillMONTHLY!$A$37:$U$37,OFFSET(WatchbillMONTHLY!$A$37:$U$37,1,2))=IF(_xlfn.XLOOKUP($A29,INDIRECT("_"&amp;_xlfn.XLOOKUP(BK$2,WatchbillMONTHLY!$A$37:$U$37,OFFSET(WatchbillMONTHLY!$A$37:$U$37,1,2))),INDIRECT("_"&amp;_xlfn.XLOOKUP(BK$2,WatchbillMONTHLY!$A$37:$U$37,OFFSET(WatchbillMONTHLY!$A$37:$U$37,1,2))))=$A29,_xlfn.XLOOKUP(BK$2,WatchbillMONTHLY!$A$37:$U$37,OFFSET(WatchbillMONTHLY!$A$37:$U$37,1,2)),FALSE),TRUE,FALSE)),
IF(_xlfn.XLOOKUP(BK$2,WatchbillMONTHLY!$A$54:$U$54,OFFSET(WatchbillMONTHLY!$A$54:$U$54,1,2))=IF(_xlfn.XLOOKUP($A29,INDIRECT("_"&amp;_xlfn.XLOOKUP(BK$2,WatchbillMONTHLY!$A$54:$U$54,OFFSET(WatchbillMONTHLY!$A$54:$U$54,1,2))),INDIRECT("_"&amp;_xlfn.XLOOKUP(BK$2,WatchbillMONTHLY!$A$54:$U$54,OFFSET(WatchbillMONTHLY!$A$54:$U$54,1,2))))=$A29,_xlfn.XLOOKUP(BK$2,WatchbillMONTHLY!$A$54:$U$54,OFFSET(WatchbillMONTHLY!$A$54:$U$54,1,2)),FALSE),TRUE,FALSE)),
IF(_xlfn.XLOOKUP(BK$2,WatchbillMONTHLY!$A$71:$U$71,OFFSET(WatchbillMONTHLY!$A$71:$U$71,1,2))=IF(_xlfn.XLOOKUP($A29,INDIRECT("_"&amp;_xlfn.XLOOKUP(BK$2,WatchbillMONTHLY!$A$71:$U$71,OFFSET(WatchbillMONTHLY!$A$71:$U$71,1,2))),INDIRECT("_"&amp;_xlfn.XLOOKUP(BK$2,WatchbillMONTHLY!$A$71:$U$71,OFFSET(WatchbillMONTHLY!$A$71:$U$71,1,2))))=$A29,_xlfn.XLOOKUP(BK$2,WatchbillMONTHLY!$A$71:$U$71,OFFSET(WatchbillMONTHLY!$A$71:$U$71,1,2)),FALSE),TRUE,FALSE)),
IF(_xlfn.XLOOKUP(BK$2,WatchbillMONTHLY!$A$88:$U$88,OFFSET(WatchbillMONTHLY!$A$88:$U$88,1,2))=IF(_xlfn.XLOOKUP($A29,INDIRECT("_"&amp;_xlfn.XLOOKUP(BK$2,WatchbillMONTHLY!$A$88:$U$88,OFFSET(WatchbillMONTHLY!$A$88:$U$88,1,2))),INDIRECT("_"&amp;_xlfn.XLOOKUP(BK$2,WatchbillMONTHLY!$A$88:$U$88,OFFSET(WatchbillMONTHLY!$A$88:$U$88,1,2))))=$A29,_xlfn.XLOOKUP(BK$2,WatchbillMONTHLY!$A$88:$U$88,OFFSET(WatchbillMONTHLY!$A$88:$U$88,1,2)),FALSE),TRUE,FALSE)),
FALSE),FALSE)</f>
        <v>0</v>
      </c>
      <c r="BL29" s="209" t="b" cm="1">
        <f t="array" aca="1" ref="BL29" ca="1">IF(AND($A29 &gt; 0, AE29 &gt; 0,BL$2&lt;MiscFormulas!$A$5+1),
_xlfn.IFNA(
_xlfn.IFNA(
_xlfn.IFNA(
_xlfn.IFNA(
_xlfn.IFNA(
_xlfn.IFNA(
IF(_xlfn.XLOOKUP(BL$2,WatchbillMONTHLY!$A$3:$U$3,OFFSET(WatchbillMONTHLY!$A$3:$U$3,1,2))=IF(_xlfn.XLOOKUP($A29,INDIRECT("_"&amp;_xlfn.XLOOKUP(BL$2,WatchbillMONTHLY!$A$3:$U$3,OFFSET(WatchbillMONTHLY!$A$3:$U$3,1,2))),INDIRECT("_"&amp;_xlfn.XLOOKUP(BL$2,WatchbillMONTHLY!$A$3:$U$3,OFFSET(WatchbillMONTHLY!$A$3:$U$3,1,2))))=$A29,_xlfn.XLOOKUP(BL$2,WatchbillMONTHLY!$A$3:$U$3,OFFSET(WatchbillMONTHLY!$A$3:$U$3,1,2)),FALSE),TRUE,FALSE),
IF(_xlfn.XLOOKUP(BL$2,WatchbillMONTHLY!$A$20:$U$20,OFFSET(WatchbillMONTHLY!$A$20:$U$20,1,2))=IF(_xlfn.XLOOKUP($A29,INDIRECT("_"&amp;_xlfn.XLOOKUP(BL$2,WatchbillMONTHLY!$A$20:$U$20,OFFSET(WatchbillMONTHLY!$A$20:$U$20,1,2))),INDIRECT("_"&amp;_xlfn.XLOOKUP(BL$2,WatchbillMONTHLY!$A$20:$U$20,OFFSET(WatchbillMONTHLY!$A$20:$U$20,1,2))))=$A29,_xlfn.XLOOKUP(BL$2,WatchbillMONTHLY!$A$20:$U$20,OFFSET(WatchbillMONTHLY!$A$20:$U$20,1,2)),FALSE),TRUE,FALSE)),
IF(_xlfn.XLOOKUP(BL$2,WatchbillMONTHLY!$A$37:$U$37,OFFSET(WatchbillMONTHLY!$A$37:$U$37,1,2))=IF(_xlfn.XLOOKUP($A29,INDIRECT("_"&amp;_xlfn.XLOOKUP(BL$2,WatchbillMONTHLY!$A$37:$U$37,OFFSET(WatchbillMONTHLY!$A$37:$U$37,1,2))),INDIRECT("_"&amp;_xlfn.XLOOKUP(BL$2,WatchbillMONTHLY!$A$37:$U$37,OFFSET(WatchbillMONTHLY!$A$37:$U$37,1,2))))=$A29,_xlfn.XLOOKUP(BL$2,WatchbillMONTHLY!$A$37:$U$37,OFFSET(WatchbillMONTHLY!$A$37:$U$37,1,2)),FALSE),TRUE,FALSE)),
IF(_xlfn.XLOOKUP(BL$2,WatchbillMONTHLY!$A$54:$U$54,OFFSET(WatchbillMONTHLY!$A$54:$U$54,1,2))=IF(_xlfn.XLOOKUP($A29,INDIRECT("_"&amp;_xlfn.XLOOKUP(BL$2,WatchbillMONTHLY!$A$54:$U$54,OFFSET(WatchbillMONTHLY!$A$54:$U$54,1,2))),INDIRECT("_"&amp;_xlfn.XLOOKUP(BL$2,WatchbillMONTHLY!$A$54:$U$54,OFFSET(WatchbillMONTHLY!$A$54:$U$54,1,2))))=$A29,_xlfn.XLOOKUP(BL$2,WatchbillMONTHLY!$A$54:$U$54,OFFSET(WatchbillMONTHLY!$A$54:$U$54,1,2)),FALSE),TRUE,FALSE)),
IF(_xlfn.XLOOKUP(BL$2,WatchbillMONTHLY!$A$71:$U$71,OFFSET(WatchbillMONTHLY!$A$71:$U$71,1,2))=IF(_xlfn.XLOOKUP($A29,INDIRECT("_"&amp;_xlfn.XLOOKUP(BL$2,WatchbillMONTHLY!$A$71:$U$71,OFFSET(WatchbillMONTHLY!$A$71:$U$71,1,2))),INDIRECT("_"&amp;_xlfn.XLOOKUP(BL$2,WatchbillMONTHLY!$A$71:$U$71,OFFSET(WatchbillMONTHLY!$A$71:$U$71,1,2))))=$A29,_xlfn.XLOOKUP(BL$2,WatchbillMONTHLY!$A$71:$U$71,OFFSET(WatchbillMONTHLY!$A$71:$U$71,1,2)),FALSE),TRUE,FALSE)),
IF(_xlfn.XLOOKUP(BL$2,WatchbillMONTHLY!$A$88:$U$88,OFFSET(WatchbillMONTHLY!$A$88:$U$88,1,2))=IF(_xlfn.XLOOKUP($A29,INDIRECT("_"&amp;_xlfn.XLOOKUP(BL$2,WatchbillMONTHLY!$A$88:$U$88,OFFSET(WatchbillMONTHLY!$A$88:$U$88,1,2))),INDIRECT("_"&amp;_xlfn.XLOOKUP(BL$2,WatchbillMONTHLY!$A$88:$U$88,OFFSET(WatchbillMONTHLY!$A$88:$U$88,1,2))))=$A29,_xlfn.XLOOKUP(BL$2,WatchbillMONTHLY!$A$88:$U$88,OFFSET(WatchbillMONTHLY!$A$88:$U$88,1,2)),FALSE),TRUE,FALSE)),
FALSE),FALSE)</f>
        <v>0</v>
      </c>
      <c r="BM29" s="209" t="b" cm="1">
        <f t="array" aca="1" ref="BM29" ca="1">IF(AND($A29 &gt; 0, AF29 &gt; 0,BM$2&lt;MiscFormulas!$A$5+1),
_xlfn.IFNA(
_xlfn.IFNA(
_xlfn.IFNA(
_xlfn.IFNA(
_xlfn.IFNA(
_xlfn.IFNA(
IF(_xlfn.XLOOKUP(BM$2,WatchbillMONTHLY!$A$3:$U$3,OFFSET(WatchbillMONTHLY!$A$3:$U$3,1,2))=IF(_xlfn.XLOOKUP($A29,INDIRECT("_"&amp;_xlfn.XLOOKUP(BM$2,WatchbillMONTHLY!$A$3:$U$3,OFFSET(WatchbillMONTHLY!$A$3:$U$3,1,2))),INDIRECT("_"&amp;_xlfn.XLOOKUP(BM$2,WatchbillMONTHLY!$A$3:$U$3,OFFSET(WatchbillMONTHLY!$A$3:$U$3,1,2))))=$A29,_xlfn.XLOOKUP(BM$2,WatchbillMONTHLY!$A$3:$U$3,OFFSET(WatchbillMONTHLY!$A$3:$U$3,1,2)),FALSE),TRUE,FALSE),
IF(_xlfn.XLOOKUP(BM$2,WatchbillMONTHLY!$A$20:$U$20,OFFSET(WatchbillMONTHLY!$A$20:$U$20,1,2))=IF(_xlfn.XLOOKUP($A29,INDIRECT("_"&amp;_xlfn.XLOOKUP(BM$2,WatchbillMONTHLY!$A$20:$U$20,OFFSET(WatchbillMONTHLY!$A$20:$U$20,1,2))),INDIRECT("_"&amp;_xlfn.XLOOKUP(BM$2,WatchbillMONTHLY!$A$20:$U$20,OFFSET(WatchbillMONTHLY!$A$20:$U$20,1,2))))=$A29,_xlfn.XLOOKUP(BM$2,WatchbillMONTHLY!$A$20:$U$20,OFFSET(WatchbillMONTHLY!$A$20:$U$20,1,2)),FALSE),TRUE,FALSE)),
IF(_xlfn.XLOOKUP(BM$2,WatchbillMONTHLY!$A$37:$U$37,OFFSET(WatchbillMONTHLY!$A$37:$U$37,1,2))=IF(_xlfn.XLOOKUP($A29,INDIRECT("_"&amp;_xlfn.XLOOKUP(BM$2,WatchbillMONTHLY!$A$37:$U$37,OFFSET(WatchbillMONTHLY!$A$37:$U$37,1,2))),INDIRECT("_"&amp;_xlfn.XLOOKUP(BM$2,WatchbillMONTHLY!$A$37:$U$37,OFFSET(WatchbillMONTHLY!$A$37:$U$37,1,2))))=$A29,_xlfn.XLOOKUP(BM$2,WatchbillMONTHLY!$A$37:$U$37,OFFSET(WatchbillMONTHLY!$A$37:$U$37,1,2)),FALSE),TRUE,FALSE)),
IF(_xlfn.XLOOKUP(BM$2,WatchbillMONTHLY!$A$54:$U$54,OFFSET(WatchbillMONTHLY!$A$54:$U$54,1,2))=IF(_xlfn.XLOOKUP($A29,INDIRECT("_"&amp;_xlfn.XLOOKUP(BM$2,WatchbillMONTHLY!$A$54:$U$54,OFFSET(WatchbillMONTHLY!$A$54:$U$54,1,2))),INDIRECT("_"&amp;_xlfn.XLOOKUP(BM$2,WatchbillMONTHLY!$A$54:$U$54,OFFSET(WatchbillMONTHLY!$A$54:$U$54,1,2))))=$A29,_xlfn.XLOOKUP(BM$2,WatchbillMONTHLY!$A$54:$U$54,OFFSET(WatchbillMONTHLY!$A$54:$U$54,1,2)),FALSE),TRUE,FALSE)),
IF(_xlfn.XLOOKUP(BM$2,WatchbillMONTHLY!$A$71:$U$71,OFFSET(WatchbillMONTHLY!$A$71:$U$71,1,2))=IF(_xlfn.XLOOKUP($A29,INDIRECT("_"&amp;_xlfn.XLOOKUP(BM$2,WatchbillMONTHLY!$A$71:$U$71,OFFSET(WatchbillMONTHLY!$A$71:$U$71,1,2))),INDIRECT("_"&amp;_xlfn.XLOOKUP(BM$2,WatchbillMONTHLY!$A$71:$U$71,OFFSET(WatchbillMONTHLY!$A$71:$U$71,1,2))))=$A29,_xlfn.XLOOKUP(BM$2,WatchbillMONTHLY!$A$71:$U$71,OFFSET(WatchbillMONTHLY!$A$71:$U$71,1,2)),FALSE),TRUE,FALSE)),
IF(_xlfn.XLOOKUP(BM$2,WatchbillMONTHLY!$A$88:$U$88,OFFSET(WatchbillMONTHLY!$A$88:$U$88,1,2))=IF(_xlfn.XLOOKUP($A29,INDIRECT("_"&amp;_xlfn.XLOOKUP(BM$2,WatchbillMONTHLY!$A$88:$U$88,OFFSET(WatchbillMONTHLY!$A$88:$U$88,1,2))),INDIRECT("_"&amp;_xlfn.XLOOKUP(BM$2,WatchbillMONTHLY!$A$88:$U$88,OFFSET(WatchbillMONTHLY!$A$88:$U$88,1,2))))=$A29,_xlfn.XLOOKUP(BM$2,WatchbillMONTHLY!$A$88:$U$88,OFFSET(WatchbillMONTHLY!$A$88:$U$88,1,2)),FALSE),TRUE,FALSE)),
FALSE),FALSE)</f>
        <v>0</v>
      </c>
      <c r="BN29" s="209" t="b" cm="1">
        <f t="array" aca="1" ref="BN29" ca="1">IF(AND($A29 &gt; 0, AG29 &gt; 0,BN$2&lt;MiscFormulas!$A$5+1),
_xlfn.IFNA(
_xlfn.IFNA(
_xlfn.IFNA(
_xlfn.IFNA(
_xlfn.IFNA(
_xlfn.IFNA(
IF(_xlfn.XLOOKUP(BN$2,WatchbillMONTHLY!$A$3:$U$3,OFFSET(WatchbillMONTHLY!$A$3:$U$3,1,2))=IF(_xlfn.XLOOKUP($A29,INDIRECT("_"&amp;_xlfn.XLOOKUP(BN$2,WatchbillMONTHLY!$A$3:$U$3,OFFSET(WatchbillMONTHLY!$A$3:$U$3,1,2))),INDIRECT("_"&amp;_xlfn.XLOOKUP(BN$2,WatchbillMONTHLY!$A$3:$U$3,OFFSET(WatchbillMONTHLY!$A$3:$U$3,1,2))))=$A29,_xlfn.XLOOKUP(BN$2,WatchbillMONTHLY!$A$3:$U$3,OFFSET(WatchbillMONTHLY!$A$3:$U$3,1,2)),FALSE),TRUE,FALSE),
IF(_xlfn.XLOOKUP(BN$2,WatchbillMONTHLY!$A$20:$U$20,OFFSET(WatchbillMONTHLY!$A$20:$U$20,1,2))=IF(_xlfn.XLOOKUP($A29,INDIRECT("_"&amp;_xlfn.XLOOKUP(BN$2,WatchbillMONTHLY!$A$20:$U$20,OFFSET(WatchbillMONTHLY!$A$20:$U$20,1,2))),INDIRECT("_"&amp;_xlfn.XLOOKUP(BN$2,WatchbillMONTHLY!$A$20:$U$20,OFFSET(WatchbillMONTHLY!$A$20:$U$20,1,2))))=$A29,_xlfn.XLOOKUP(BN$2,WatchbillMONTHLY!$A$20:$U$20,OFFSET(WatchbillMONTHLY!$A$20:$U$20,1,2)),FALSE),TRUE,FALSE)),
IF(_xlfn.XLOOKUP(BN$2,WatchbillMONTHLY!$A$37:$U$37,OFFSET(WatchbillMONTHLY!$A$37:$U$37,1,2))=IF(_xlfn.XLOOKUP($A29,INDIRECT("_"&amp;_xlfn.XLOOKUP(BN$2,WatchbillMONTHLY!$A$37:$U$37,OFFSET(WatchbillMONTHLY!$A$37:$U$37,1,2))),INDIRECT("_"&amp;_xlfn.XLOOKUP(BN$2,WatchbillMONTHLY!$A$37:$U$37,OFFSET(WatchbillMONTHLY!$A$37:$U$37,1,2))))=$A29,_xlfn.XLOOKUP(BN$2,WatchbillMONTHLY!$A$37:$U$37,OFFSET(WatchbillMONTHLY!$A$37:$U$37,1,2)),FALSE),TRUE,FALSE)),
IF(_xlfn.XLOOKUP(BN$2,WatchbillMONTHLY!$A$54:$U$54,OFFSET(WatchbillMONTHLY!$A$54:$U$54,1,2))=IF(_xlfn.XLOOKUP($A29,INDIRECT("_"&amp;_xlfn.XLOOKUP(BN$2,WatchbillMONTHLY!$A$54:$U$54,OFFSET(WatchbillMONTHLY!$A$54:$U$54,1,2))),INDIRECT("_"&amp;_xlfn.XLOOKUP(BN$2,WatchbillMONTHLY!$A$54:$U$54,OFFSET(WatchbillMONTHLY!$A$54:$U$54,1,2))))=$A29,_xlfn.XLOOKUP(BN$2,WatchbillMONTHLY!$A$54:$U$54,OFFSET(WatchbillMONTHLY!$A$54:$U$54,1,2)),FALSE),TRUE,FALSE)),
IF(_xlfn.XLOOKUP(BN$2,WatchbillMONTHLY!$A$71:$U$71,OFFSET(WatchbillMONTHLY!$A$71:$U$71,1,2))=IF(_xlfn.XLOOKUP($A29,INDIRECT("_"&amp;_xlfn.XLOOKUP(BN$2,WatchbillMONTHLY!$A$71:$U$71,OFFSET(WatchbillMONTHLY!$A$71:$U$71,1,2))),INDIRECT("_"&amp;_xlfn.XLOOKUP(BN$2,WatchbillMONTHLY!$A$71:$U$71,OFFSET(WatchbillMONTHLY!$A$71:$U$71,1,2))))=$A29,_xlfn.XLOOKUP(BN$2,WatchbillMONTHLY!$A$71:$U$71,OFFSET(WatchbillMONTHLY!$A$71:$U$71,1,2)),FALSE),TRUE,FALSE)),
IF(_xlfn.XLOOKUP(BN$2,WatchbillMONTHLY!$A$88:$U$88,OFFSET(WatchbillMONTHLY!$A$88:$U$88,1,2))=IF(_xlfn.XLOOKUP($A29,INDIRECT("_"&amp;_xlfn.XLOOKUP(BN$2,WatchbillMONTHLY!$A$88:$U$88,OFFSET(WatchbillMONTHLY!$A$88:$U$88,1,2))),INDIRECT("_"&amp;_xlfn.XLOOKUP(BN$2,WatchbillMONTHLY!$A$88:$U$88,OFFSET(WatchbillMONTHLY!$A$88:$U$88,1,2))))=$A29,_xlfn.XLOOKUP(BN$2,WatchbillMONTHLY!$A$88:$U$88,OFFSET(WatchbillMONTHLY!$A$88:$U$88,1,2)),FALSE),TRUE,FALSE)),
FALSE),FALSE)</f>
        <v>0</v>
      </c>
      <c r="BO29" s="209" t="b" cm="1">
        <f t="array" aca="1" ref="BO29" ca="1">IF(
    AND($A29 &gt; 0, AH29 &gt; 0,BO$2&lt;MiscFormulas!$A$5+1),
    ISNUMBER(
        MATCH($A29,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29" s="210"/>
    </row>
    <row r="30" spans="1:68" x14ac:dyDescent="0.35">
      <c r="A30" t="str">
        <v>EX15 Cheep, C.</v>
      </c>
      <c r="B30" s="214" t="str">
        <v>EX15 Cheep, Cheep</v>
      </c>
      <c r="C30" s="218"/>
      <c r="D30" s="230" t="s">
        <v>266</v>
      </c>
      <c r="E30" s="231"/>
      <c r="F30" s="231"/>
      <c r="G30" s="231"/>
      <c r="H30" s="231"/>
      <c r="I30" s="231"/>
      <c r="J30" s="231" t="s">
        <v>266</v>
      </c>
      <c r="K30" s="231"/>
      <c r="L30" s="231"/>
      <c r="M30" s="231"/>
      <c r="N30" s="231"/>
      <c r="O30" s="231"/>
      <c r="P30" s="231"/>
      <c r="Q30" s="231"/>
      <c r="R30" s="231"/>
      <c r="S30" s="231"/>
      <c r="T30" s="231"/>
      <c r="U30" s="231"/>
      <c r="V30" s="231"/>
      <c r="W30" s="231"/>
      <c r="X30" s="231"/>
      <c r="Y30" s="231"/>
      <c r="Z30" s="231" t="s">
        <v>266</v>
      </c>
      <c r="AA30" s="231"/>
      <c r="AB30" s="231"/>
      <c r="AC30" s="231"/>
      <c r="AD30" s="231"/>
      <c r="AE30" s="231"/>
      <c r="AF30" s="231"/>
      <c r="AG30" s="231"/>
      <c r="AH30" s="179"/>
      <c r="AI30" s="209"/>
      <c r="AJ30" s="209" t="str" cm="1">
        <f t="array" aca="1" ref="AJ30" ca="1">IF(OR(AK30:BN30=TRUE),$A30&amp;" :  ","")&amp;_xlfn.TEXTJOIN(" | ",TRUE,IF(AK30:BN30=TRUE,$AK$2:$BN$2,""))</f>
        <v/>
      </c>
      <c r="AK30" s="209" t="b" cm="1">
        <f t="array" aca="1" ref="AK30" ca="1">IF(AND($A30 &gt; 0, D30 &gt; 0,AK$2&lt;MiscFormulas!$A$5+1),
_xlfn.IFNA(
_xlfn.IFNA(
_xlfn.IFNA(
_xlfn.IFNA(
_xlfn.IFNA(
_xlfn.IFNA(
IF(_xlfn.XLOOKUP(AK$2,WatchbillMONTHLY!$A$3:$U$3,OFFSET(WatchbillMONTHLY!$A$3:$U$3,1,2))=IF(_xlfn.XLOOKUP($A30,INDIRECT("_"&amp;_xlfn.XLOOKUP(AK$2,WatchbillMONTHLY!$A$3:$U$3,OFFSET(WatchbillMONTHLY!$A$3:$U$3,1,2))),INDIRECT("_"&amp;_xlfn.XLOOKUP(AK$2,WatchbillMONTHLY!$A$3:$U$3,OFFSET(WatchbillMONTHLY!$A$3:$U$3,1,2))))=$A30,_xlfn.XLOOKUP(AK$2,WatchbillMONTHLY!$A$3:$U$3,OFFSET(WatchbillMONTHLY!$A$3:$U$3,1,2)),FALSE),TRUE,FALSE),
IF(_xlfn.XLOOKUP(AK$2,WatchbillMONTHLY!$A$20:$U$20,OFFSET(WatchbillMONTHLY!$A$20:$U$20,1,2))=IF(_xlfn.XLOOKUP($A30,INDIRECT("_"&amp;_xlfn.XLOOKUP(AK$2,WatchbillMONTHLY!$A$20:$U$20,OFFSET(WatchbillMONTHLY!$A$20:$U$20,1,2))),INDIRECT("_"&amp;_xlfn.XLOOKUP(AK$2,WatchbillMONTHLY!$A$20:$U$20,OFFSET(WatchbillMONTHLY!$A$20:$U$20,1,2))))=$A30,_xlfn.XLOOKUP(AK$2,WatchbillMONTHLY!$A$20:$U$20,OFFSET(WatchbillMONTHLY!$A$20:$U$20,1,2)),FALSE),TRUE,FALSE)),
IF(_xlfn.XLOOKUP(AK$2,WatchbillMONTHLY!$A$37:$U$37,OFFSET(WatchbillMONTHLY!$A$37:$U$37,1,2))=IF(_xlfn.XLOOKUP($A30,INDIRECT("_"&amp;_xlfn.XLOOKUP(AK$2,WatchbillMONTHLY!$A$37:$U$37,OFFSET(WatchbillMONTHLY!$A$37:$U$37,1,2))),INDIRECT("_"&amp;_xlfn.XLOOKUP(AK$2,WatchbillMONTHLY!$A$37:$U$37,OFFSET(WatchbillMONTHLY!$A$37:$U$37,1,2))))=$A30,_xlfn.XLOOKUP(AK$2,WatchbillMONTHLY!$A$37:$U$37,OFFSET(WatchbillMONTHLY!$A$37:$U$37,1,2)),FALSE),TRUE,FALSE)),
IF(_xlfn.XLOOKUP(AK$2,WatchbillMONTHLY!$A$54:$U$54,OFFSET(WatchbillMONTHLY!$A$54:$U$54,1,2))=IF(_xlfn.XLOOKUP($A30,INDIRECT("_"&amp;_xlfn.XLOOKUP(AK$2,WatchbillMONTHLY!$A$54:$U$54,OFFSET(WatchbillMONTHLY!$A$54:$U$54,1,2))),INDIRECT("_"&amp;_xlfn.XLOOKUP(AK$2,WatchbillMONTHLY!$A$54:$U$54,OFFSET(WatchbillMONTHLY!$A$54:$U$54,1,2))))=$A30,_xlfn.XLOOKUP(AK$2,WatchbillMONTHLY!$A$54:$U$54,OFFSET(WatchbillMONTHLY!$A$54:$U$54,1,2)),FALSE),TRUE,FALSE)),
IF(_xlfn.XLOOKUP(AK$2,WatchbillMONTHLY!$A$71:$U$71,OFFSET(WatchbillMONTHLY!$A$71:$U$71,1,2))=IF(_xlfn.XLOOKUP($A30,INDIRECT("_"&amp;_xlfn.XLOOKUP(AK$2,WatchbillMONTHLY!$A$71:$U$71,OFFSET(WatchbillMONTHLY!$A$71:$U$71,1,2))),INDIRECT("_"&amp;_xlfn.XLOOKUP(AK$2,WatchbillMONTHLY!$A$71:$U$71,OFFSET(WatchbillMONTHLY!$A$71:$U$71,1,2))))=$A30,_xlfn.XLOOKUP(AK$2,WatchbillMONTHLY!$A$71:$U$71,OFFSET(WatchbillMONTHLY!$A$71:$U$71,1,2)),FALSE),TRUE,FALSE)),
IF(_xlfn.XLOOKUP(AK$2,WatchbillMONTHLY!$A$88:$U$88,OFFSET(WatchbillMONTHLY!$A$88:$U$88,1,2))=IF(_xlfn.XLOOKUP($A30,INDIRECT("_"&amp;_xlfn.XLOOKUP(AK$2,WatchbillMONTHLY!$A$88:$U$88,OFFSET(WatchbillMONTHLY!$A$88:$U$88,1,2))),INDIRECT("_"&amp;_xlfn.XLOOKUP(AK$2,WatchbillMONTHLY!$A$88:$U$88,OFFSET(WatchbillMONTHLY!$A$88:$U$88,1,2))))=$A30,_xlfn.XLOOKUP(AK$2,WatchbillMONTHLY!$A$88:$U$88,OFFSET(WatchbillMONTHLY!$A$88:$U$88,1,2)),FALSE),TRUE,FALSE)),
FALSE),FALSE)</f>
        <v>0</v>
      </c>
      <c r="AL30" s="209" t="b" cm="1">
        <f t="array" aca="1" ref="AL30" ca="1">IF(AND($A30 &gt; 0, E30 &gt; 0,AL$2&lt;MiscFormulas!$A$5+1),
_xlfn.IFNA(
_xlfn.IFNA(
_xlfn.IFNA(
_xlfn.IFNA(
_xlfn.IFNA(
_xlfn.IFNA(
IF(_xlfn.XLOOKUP(AL$2,WatchbillMONTHLY!$A$3:$U$3,OFFSET(WatchbillMONTHLY!$A$3:$U$3,1,2))=IF(_xlfn.XLOOKUP($A30,INDIRECT("_"&amp;_xlfn.XLOOKUP(AL$2,WatchbillMONTHLY!$A$3:$U$3,OFFSET(WatchbillMONTHLY!$A$3:$U$3,1,2))),INDIRECT("_"&amp;_xlfn.XLOOKUP(AL$2,WatchbillMONTHLY!$A$3:$U$3,OFFSET(WatchbillMONTHLY!$A$3:$U$3,1,2))))=$A30,_xlfn.XLOOKUP(AL$2,WatchbillMONTHLY!$A$3:$U$3,OFFSET(WatchbillMONTHLY!$A$3:$U$3,1,2)),FALSE),TRUE,FALSE),
IF(_xlfn.XLOOKUP(AL$2,WatchbillMONTHLY!$A$20:$U$20,OFFSET(WatchbillMONTHLY!$A$20:$U$20,1,2))=IF(_xlfn.XLOOKUP($A30,INDIRECT("_"&amp;_xlfn.XLOOKUP(AL$2,WatchbillMONTHLY!$A$20:$U$20,OFFSET(WatchbillMONTHLY!$A$20:$U$20,1,2))),INDIRECT("_"&amp;_xlfn.XLOOKUP(AL$2,WatchbillMONTHLY!$A$20:$U$20,OFFSET(WatchbillMONTHLY!$A$20:$U$20,1,2))))=$A30,_xlfn.XLOOKUP(AL$2,WatchbillMONTHLY!$A$20:$U$20,OFFSET(WatchbillMONTHLY!$A$20:$U$20,1,2)),FALSE),TRUE,FALSE)),
IF(_xlfn.XLOOKUP(AL$2,WatchbillMONTHLY!$A$37:$U$37,OFFSET(WatchbillMONTHLY!$A$37:$U$37,1,2))=IF(_xlfn.XLOOKUP($A30,INDIRECT("_"&amp;_xlfn.XLOOKUP(AL$2,WatchbillMONTHLY!$A$37:$U$37,OFFSET(WatchbillMONTHLY!$A$37:$U$37,1,2))),INDIRECT("_"&amp;_xlfn.XLOOKUP(AL$2,WatchbillMONTHLY!$A$37:$U$37,OFFSET(WatchbillMONTHLY!$A$37:$U$37,1,2))))=$A30,_xlfn.XLOOKUP(AL$2,WatchbillMONTHLY!$A$37:$U$37,OFFSET(WatchbillMONTHLY!$A$37:$U$37,1,2)),FALSE),TRUE,FALSE)),
IF(_xlfn.XLOOKUP(AL$2,WatchbillMONTHLY!$A$54:$U$54,OFFSET(WatchbillMONTHLY!$A$54:$U$54,1,2))=IF(_xlfn.XLOOKUP($A30,INDIRECT("_"&amp;_xlfn.XLOOKUP(AL$2,WatchbillMONTHLY!$A$54:$U$54,OFFSET(WatchbillMONTHLY!$A$54:$U$54,1,2))),INDIRECT("_"&amp;_xlfn.XLOOKUP(AL$2,WatchbillMONTHLY!$A$54:$U$54,OFFSET(WatchbillMONTHLY!$A$54:$U$54,1,2))))=$A30,_xlfn.XLOOKUP(AL$2,WatchbillMONTHLY!$A$54:$U$54,OFFSET(WatchbillMONTHLY!$A$54:$U$54,1,2)),FALSE),TRUE,FALSE)),
IF(_xlfn.XLOOKUP(AL$2,WatchbillMONTHLY!$A$71:$U$71,OFFSET(WatchbillMONTHLY!$A$71:$U$71,1,2))=IF(_xlfn.XLOOKUP($A30,INDIRECT("_"&amp;_xlfn.XLOOKUP(AL$2,WatchbillMONTHLY!$A$71:$U$71,OFFSET(WatchbillMONTHLY!$A$71:$U$71,1,2))),INDIRECT("_"&amp;_xlfn.XLOOKUP(AL$2,WatchbillMONTHLY!$A$71:$U$71,OFFSET(WatchbillMONTHLY!$A$71:$U$71,1,2))))=$A30,_xlfn.XLOOKUP(AL$2,WatchbillMONTHLY!$A$71:$U$71,OFFSET(WatchbillMONTHLY!$A$71:$U$71,1,2)),FALSE),TRUE,FALSE)),
IF(_xlfn.XLOOKUP(AL$2,WatchbillMONTHLY!$A$88:$U$88,OFFSET(WatchbillMONTHLY!$A$88:$U$88,1,2))=IF(_xlfn.XLOOKUP($A30,INDIRECT("_"&amp;_xlfn.XLOOKUP(AL$2,WatchbillMONTHLY!$A$88:$U$88,OFFSET(WatchbillMONTHLY!$A$88:$U$88,1,2))),INDIRECT("_"&amp;_xlfn.XLOOKUP(AL$2,WatchbillMONTHLY!$A$88:$U$88,OFFSET(WatchbillMONTHLY!$A$88:$U$88,1,2))))=$A30,_xlfn.XLOOKUP(AL$2,WatchbillMONTHLY!$A$88:$U$88,OFFSET(WatchbillMONTHLY!$A$88:$U$88,1,2)),FALSE),TRUE,FALSE)),
FALSE),FALSE)</f>
        <v>0</v>
      </c>
      <c r="AM30" s="209" t="b" cm="1">
        <f t="array" aca="1" ref="AM30" ca="1">IF(AND($A30 &gt; 0, F30 &gt; 0,AM$2&lt;MiscFormulas!$A$5+1),
_xlfn.IFNA(
_xlfn.IFNA(
_xlfn.IFNA(
_xlfn.IFNA(
_xlfn.IFNA(
_xlfn.IFNA(
IF(_xlfn.XLOOKUP(AM$2,WatchbillMONTHLY!$A$3:$U$3,OFFSET(WatchbillMONTHLY!$A$3:$U$3,1,2))=IF(_xlfn.XLOOKUP($A30,INDIRECT("_"&amp;_xlfn.XLOOKUP(AM$2,WatchbillMONTHLY!$A$3:$U$3,OFFSET(WatchbillMONTHLY!$A$3:$U$3,1,2))),INDIRECT("_"&amp;_xlfn.XLOOKUP(AM$2,WatchbillMONTHLY!$A$3:$U$3,OFFSET(WatchbillMONTHLY!$A$3:$U$3,1,2))))=$A30,_xlfn.XLOOKUP(AM$2,WatchbillMONTHLY!$A$3:$U$3,OFFSET(WatchbillMONTHLY!$A$3:$U$3,1,2)),FALSE),TRUE,FALSE),
IF(_xlfn.XLOOKUP(AM$2,WatchbillMONTHLY!$A$20:$U$20,OFFSET(WatchbillMONTHLY!$A$20:$U$20,1,2))=IF(_xlfn.XLOOKUP($A30,INDIRECT("_"&amp;_xlfn.XLOOKUP(AM$2,WatchbillMONTHLY!$A$20:$U$20,OFFSET(WatchbillMONTHLY!$A$20:$U$20,1,2))),INDIRECT("_"&amp;_xlfn.XLOOKUP(AM$2,WatchbillMONTHLY!$A$20:$U$20,OFFSET(WatchbillMONTHLY!$A$20:$U$20,1,2))))=$A30,_xlfn.XLOOKUP(AM$2,WatchbillMONTHLY!$A$20:$U$20,OFFSET(WatchbillMONTHLY!$A$20:$U$20,1,2)),FALSE),TRUE,FALSE)),
IF(_xlfn.XLOOKUP(AM$2,WatchbillMONTHLY!$A$37:$U$37,OFFSET(WatchbillMONTHLY!$A$37:$U$37,1,2))=IF(_xlfn.XLOOKUP($A30,INDIRECT("_"&amp;_xlfn.XLOOKUP(AM$2,WatchbillMONTHLY!$A$37:$U$37,OFFSET(WatchbillMONTHLY!$A$37:$U$37,1,2))),INDIRECT("_"&amp;_xlfn.XLOOKUP(AM$2,WatchbillMONTHLY!$A$37:$U$37,OFFSET(WatchbillMONTHLY!$A$37:$U$37,1,2))))=$A30,_xlfn.XLOOKUP(AM$2,WatchbillMONTHLY!$A$37:$U$37,OFFSET(WatchbillMONTHLY!$A$37:$U$37,1,2)),FALSE),TRUE,FALSE)),
IF(_xlfn.XLOOKUP(AM$2,WatchbillMONTHLY!$A$54:$U$54,OFFSET(WatchbillMONTHLY!$A$54:$U$54,1,2))=IF(_xlfn.XLOOKUP($A30,INDIRECT("_"&amp;_xlfn.XLOOKUP(AM$2,WatchbillMONTHLY!$A$54:$U$54,OFFSET(WatchbillMONTHLY!$A$54:$U$54,1,2))),INDIRECT("_"&amp;_xlfn.XLOOKUP(AM$2,WatchbillMONTHLY!$A$54:$U$54,OFFSET(WatchbillMONTHLY!$A$54:$U$54,1,2))))=$A30,_xlfn.XLOOKUP(AM$2,WatchbillMONTHLY!$A$54:$U$54,OFFSET(WatchbillMONTHLY!$A$54:$U$54,1,2)),FALSE),TRUE,FALSE)),
IF(_xlfn.XLOOKUP(AM$2,WatchbillMONTHLY!$A$71:$U$71,OFFSET(WatchbillMONTHLY!$A$71:$U$71,1,2))=IF(_xlfn.XLOOKUP($A30,INDIRECT("_"&amp;_xlfn.XLOOKUP(AM$2,WatchbillMONTHLY!$A$71:$U$71,OFFSET(WatchbillMONTHLY!$A$71:$U$71,1,2))),INDIRECT("_"&amp;_xlfn.XLOOKUP(AM$2,WatchbillMONTHLY!$A$71:$U$71,OFFSET(WatchbillMONTHLY!$A$71:$U$71,1,2))))=$A30,_xlfn.XLOOKUP(AM$2,WatchbillMONTHLY!$A$71:$U$71,OFFSET(WatchbillMONTHLY!$A$71:$U$71,1,2)),FALSE),TRUE,FALSE)),
IF(_xlfn.XLOOKUP(AM$2,WatchbillMONTHLY!$A$88:$U$88,OFFSET(WatchbillMONTHLY!$A$88:$U$88,1,2))=IF(_xlfn.XLOOKUP($A30,INDIRECT("_"&amp;_xlfn.XLOOKUP(AM$2,WatchbillMONTHLY!$A$88:$U$88,OFFSET(WatchbillMONTHLY!$A$88:$U$88,1,2))),INDIRECT("_"&amp;_xlfn.XLOOKUP(AM$2,WatchbillMONTHLY!$A$88:$U$88,OFFSET(WatchbillMONTHLY!$A$88:$U$88,1,2))))=$A30,_xlfn.XLOOKUP(AM$2,WatchbillMONTHLY!$A$88:$U$88,OFFSET(WatchbillMONTHLY!$A$88:$U$88,1,2)),FALSE),TRUE,FALSE)),
FALSE),FALSE)</f>
        <v>0</v>
      </c>
      <c r="AN30" s="209" t="b" cm="1">
        <f t="array" aca="1" ref="AN30" ca="1">IF(AND($A30 &gt; 0, G30 &gt; 0,AN$2&lt;MiscFormulas!$A$5+1),
_xlfn.IFNA(
_xlfn.IFNA(
_xlfn.IFNA(
_xlfn.IFNA(
_xlfn.IFNA(
_xlfn.IFNA(
IF(_xlfn.XLOOKUP(AN$2,WatchbillMONTHLY!$A$3:$U$3,OFFSET(WatchbillMONTHLY!$A$3:$U$3,1,2))=IF(_xlfn.XLOOKUP($A30,INDIRECT("_"&amp;_xlfn.XLOOKUP(AN$2,WatchbillMONTHLY!$A$3:$U$3,OFFSET(WatchbillMONTHLY!$A$3:$U$3,1,2))),INDIRECT("_"&amp;_xlfn.XLOOKUP(AN$2,WatchbillMONTHLY!$A$3:$U$3,OFFSET(WatchbillMONTHLY!$A$3:$U$3,1,2))))=$A30,_xlfn.XLOOKUP(AN$2,WatchbillMONTHLY!$A$3:$U$3,OFFSET(WatchbillMONTHLY!$A$3:$U$3,1,2)),FALSE),TRUE,FALSE),
IF(_xlfn.XLOOKUP(AN$2,WatchbillMONTHLY!$A$20:$U$20,OFFSET(WatchbillMONTHLY!$A$20:$U$20,1,2))=IF(_xlfn.XLOOKUP($A30,INDIRECT("_"&amp;_xlfn.XLOOKUP(AN$2,WatchbillMONTHLY!$A$20:$U$20,OFFSET(WatchbillMONTHLY!$A$20:$U$20,1,2))),INDIRECT("_"&amp;_xlfn.XLOOKUP(AN$2,WatchbillMONTHLY!$A$20:$U$20,OFFSET(WatchbillMONTHLY!$A$20:$U$20,1,2))))=$A30,_xlfn.XLOOKUP(AN$2,WatchbillMONTHLY!$A$20:$U$20,OFFSET(WatchbillMONTHLY!$A$20:$U$20,1,2)),FALSE),TRUE,FALSE)),
IF(_xlfn.XLOOKUP(AN$2,WatchbillMONTHLY!$A$37:$U$37,OFFSET(WatchbillMONTHLY!$A$37:$U$37,1,2))=IF(_xlfn.XLOOKUP($A30,INDIRECT("_"&amp;_xlfn.XLOOKUP(AN$2,WatchbillMONTHLY!$A$37:$U$37,OFFSET(WatchbillMONTHLY!$A$37:$U$37,1,2))),INDIRECT("_"&amp;_xlfn.XLOOKUP(AN$2,WatchbillMONTHLY!$A$37:$U$37,OFFSET(WatchbillMONTHLY!$A$37:$U$37,1,2))))=$A30,_xlfn.XLOOKUP(AN$2,WatchbillMONTHLY!$A$37:$U$37,OFFSET(WatchbillMONTHLY!$A$37:$U$37,1,2)),FALSE),TRUE,FALSE)),
IF(_xlfn.XLOOKUP(AN$2,WatchbillMONTHLY!$A$54:$U$54,OFFSET(WatchbillMONTHLY!$A$54:$U$54,1,2))=IF(_xlfn.XLOOKUP($A30,INDIRECT("_"&amp;_xlfn.XLOOKUP(AN$2,WatchbillMONTHLY!$A$54:$U$54,OFFSET(WatchbillMONTHLY!$A$54:$U$54,1,2))),INDIRECT("_"&amp;_xlfn.XLOOKUP(AN$2,WatchbillMONTHLY!$A$54:$U$54,OFFSET(WatchbillMONTHLY!$A$54:$U$54,1,2))))=$A30,_xlfn.XLOOKUP(AN$2,WatchbillMONTHLY!$A$54:$U$54,OFFSET(WatchbillMONTHLY!$A$54:$U$54,1,2)),FALSE),TRUE,FALSE)),
IF(_xlfn.XLOOKUP(AN$2,WatchbillMONTHLY!$A$71:$U$71,OFFSET(WatchbillMONTHLY!$A$71:$U$71,1,2))=IF(_xlfn.XLOOKUP($A30,INDIRECT("_"&amp;_xlfn.XLOOKUP(AN$2,WatchbillMONTHLY!$A$71:$U$71,OFFSET(WatchbillMONTHLY!$A$71:$U$71,1,2))),INDIRECT("_"&amp;_xlfn.XLOOKUP(AN$2,WatchbillMONTHLY!$A$71:$U$71,OFFSET(WatchbillMONTHLY!$A$71:$U$71,1,2))))=$A30,_xlfn.XLOOKUP(AN$2,WatchbillMONTHLY!$A$71:$U$71,OFFSET(WatchbillMONTHLY!$A$71:$U$71,1,2)),FALSE),TRUE,FALSE)),
IF(_xlfn.XLOOKUP(AN$2,WatchbillMONTHLY!$A$88:$U$88,OFFSET(WatchbillMONTHLY!$A$88:$U$88,1,2))=IF(_xlfn.XLOOKUP($A30,INDIRECT("_"&amp;_xlfn.XLOOKUP(AN$2,WatchbillMONTHLY!$A$88:$U$88,OFFSET(WatchbillMONTHLY!$A$88:$U$88,1,2))),INDIRECT("_"&amp;_xlfn.XLOOKUP(AN$2,WatchbillMONTHLY!$A$88:$U$88,OFFSET(WatchbillMONTHLY!$A$88:$U$88,1,2))))=$A30,_xlfn.XLOOKUP(AN$2,WatchbillMONTHLY!$A$88:$U$88,OFFSET(WatchbillMONTHLY!$A$88:$U$88,1,2)),FALSE),TRUE,FALSE)),
FALSE),FALSE)</f>
        <v>0</v>
      </c>
      <c r="AO30" s="209" t="b" cm="1">
        <f t="array" aca="1" ref="AO30" ca="1">IF(AND($A30 &gt; 0, H30 &gt; 0,AO$2&lt;MiscFormulas!$A$5+1),
_xlfn.IFNA(
_xlfn.IFNA(
_xlfn.IFNA(
_xlfn.IFNA(
_xlfn.IFNA(
_xlfn.IFNA(
IF(_xlfn.XLOOKUP(AO$2,WatchbillMONTHLY!$A$3:$U$3,OFFSET(WatchbillMONTHLY!$A$3:$U$3,1,2))=IF(_xlfn.XLOOKUP($A30,INDIRECT("_"&amp;_xlfn.XLOOKUP(AO$2,WatchbillMONTHLY!$A$3:$U$3,OFFSET(WatchbillMONTHLY!$A$3:$U$3,1,2))),INDIRECT("_"&amp;_xlfn.XLOOKUP(AO$2,WatchbillMONTHLY!$A$3:$U$3,OFFSET(WatchbillMONTHLY!$A$3:$U$3,1,2))))=$A30,_xlfn.XLOOKUP(AO$2,WatchbillMONTHLY!$A$3:$U$3,OFFSET(WatchbillMONTHLY!$A$3:$U$3,1,2)),FALSE),TRUE,FALSE),
IF(_xlfn.XLOOKUP(AO$2,WatchbillMONTHLY!$A$20:$U$20,OFFSET(WatchbillMONTHLY!$A$20:$U$20,1,2))=IF(_xlfn.XLOOKUP($A30,INDIRECT("_"&amp;_xlfn.XLOOKUP(AO$2,WatchbillMONTHLY!$A$20:$U$20,OFFSET(WatchbillMONTHLY!$A$20:$U$20,1,2))),INDIRECT("_"&amp;_xlfn.XLOOKUP(AO$2,WatchbillMONTHLY!$A$20:$U$20,OFFSET(WatchbillMONTHLY!$A$20:$U$20,1,2))))=$A30,_xlfn.XLOOKUP(AO$2,WatchbillMONTHLY!$A$20:$U$20,OFFSET(WatchbillMONTHLY!$A$20:$U$20,1,2)),FALSE),TRUE,FALSE)),
IF(_xlfn.XLOOKUP(AO$2,WatchbillMONTHLY!$A$37:$U$37,OFFSET(WatchbillMONTHLY!$A$37:$U$37,1,2))=IF(_xlfn.XLOOKUP($A30,INDIRECT("_"&amp;_xlfn.XLOOKUP(AO$2,WatchbillMONTHLY!$A$37:$U$37,OFFSET(WatchbillMONTHLY!$A$37:$U$37,1,2))),INDIRECT("_"&amp;_xlfn.XLOOKUP(AO$2,WatchbillMONTHLY!$A$37:$U$37,OFFSET(WatchbillMONTHLY!$A$37:$U$37,1,2))))=$A30,_xlfn.XLOOKUP(AO$2,WatchbillMONTHLY!$A$37:$U$37,OFFSET(WatchbillMONTHLY!$A$37:$U$37,1,2)),FALSE),TRUE,FALSE)),
IF(_xlfn.XLOOKUP(AO$2,WatchbillMONTHLY!$A$54:$U$54,OFFSET(WatchbillMONTHLY!$A$54:$U$54,1,2))=IF(_xlfn.XLOOKUP($A30,INDIRECT("_"&amp;_xlfn.XLOOKUP(AO$2,WatchbillMONTHLY!$A$54:$U$54,OFFSET(WatchbillMONTHLY!$A$54:$U$54,1,2))),INDIRECT("_"&amp;_xlfn.XLOOKUP(AO$2,WatchbillMONTHLY!$A$54:$U$54,OFFSET(WatchbillMONTHLY!$A$54:$U$54,1,2))))=$A30,_xlfn.XLOOKUP(AO$2,WatchbillMONTHLY!$A$54:$U$54,OFFSET(WatchbillMONTHLY!$A$54:$U$54,1,2)),FALSE),TRUE,FALSE)),
IF(_xlfn.XLOOKUP(AO$2,WatchbillMONTHLY!$A$71:$U$71,OFFSET(WatchbillMONTHLY!$A$71:$U$71,1,2))=IF(_xlfn.XLOOKUP($A30,INDIRECT("_"&amp;_xlfn.XLOOKUP(AO$2,WatchbillMONTHLY!$A$71:$U$71,OFFSET(WatchbillMONTHLY!$A$71:$U$71,1,2))),INDIRECT("_"&amp;_xlfn.XLOOKUP(AO$2,WatchbillMONTHLY!$A$71:$U$71,OFFSET(WatchbillMONTHLY!$A$71:$U$71,1,2))))=$A30,_xlfn.XLOOKUP(AO$2,WatchbillMONTHLY!$A$71:$U$71,OFFSET(WatchbillMONTHLY!$A$71:$U$71,1,2)),FALSE),TRUE,FALSE)),
IF(_xlfn.XLOOKUP(AO$2,WatchbillMONTHLY!$A$88:$U$88,OFFSET(WatchbillMONTHLY!$A$88:$U$88,1,2))=IF(_xlfn.XLOOKUP($A30,INDIRECT("_"&amp;_xlfn.XLOOKUP(AO$2,WatchbillMONTHLY!$A$88:$U$88,OFFSET(WatchbillMONTHLY!$A$88:$U$88,1,2))),INDIRECT("_"&amp;_xlfn.XLOOKUP(AO$2,WatchbillMONTHLY!$A$88:$U$88,OFFSET(WatchbillMONTHLY!$A$88:$U$88,1,2))))=$A30,_xlfn.XLOOKUP(AO$2,WatchbillMONTHLY!$A$88:$U$88,OFFSET(WatchbillMONTHLY!$A$88:$U$88,1,2)),FALSE),TRUE,FALSE)),
FALSE),FALSE)</f>
        <v>0</v>
      </c>
      <c r="AP30" s="209" t="b" cm="1">
        <f t="array" aca="1" ref="AP30" ca="1">IF(AND($A30 &gt; 0, I30 &gt; 0,AP$2&lt;MiscFormulas!$A$5+1),
_xlfn.IFNA(
_xlfn.IFNA(
_xlfn.IFNA(
_xlfn.IFNA(
_xlfn.IFNA(
_xlfn.IFNA(
IF(_xlfn.XLOOKUP(AP$2,WatchbillMONTHLY!$A$3:$U$3,OFFSET(WatchbillMONTHLY!$A$3:$U$3,1,2))=IF(_xlfn.XLOOKUP($A30,INDIRECT("_"&amp;_xlfn.XLOOKUP(AP$2,WatchbillMONTHLY!$A$3:$U$3,OFFSET(WatchbillMONTHLY!$A$3:$U$3,1,2))),INDIRECT("_"&amp;_xlfn.XLOOKUP(AP$2,WatchbillMONTHLY!$A$3:$U$3,OFFSET(WatchbillMONTHLY!$A$3:$U$3,1,2))))=$A30,_xlfn.XLOOKUP(AP$2,WatchbillMONTHLY!$A$3:$U$3,OFFSET(WatchbillMONTHLY!$A$3:$U$3,1,2)),FALSE),TRUE,FALSE),
IF(_xlfn.XLOOKUP(AP$2,WatchbillMONTHLY!$A$20:$U$20,OFFSET(WatchbillMONTHLY!$A$20:$U$20,1,2))=IF(_xlfn.XLOOKUP($A30,INDIRECT("_"&amp;_xlfn.XLOOKUP(AP$2,WatchbillMONTHLY!$A$20:$U$20,OFFSET(WatchbillMONTHLY!$A$20:$U$20,1,2))),INDIRECT("_"&amp;_xlfn.XLOOKUP(AP$2,WatchbillMONTHLY!$A$20:$U$20,OFFSET(WatchbillMONTHLY!$A$20:$U$20,1,2))))=$A30,_xlfn.XLOOKUP(AP$2,WatchbillMONTHLY!$A$20:$U$20,OFFSET(WatchbillMONTHLY!$A$20:$U$20,1,2)),FALSE),TRUE,FALSE)),
IF(_xlfn.XLOOKUP(AP$2,WatchbillMONTHLY!$A$37:$U$37,OFFSET(WatchbillMONTHLY!$A$37:$U$37,1,2))=IF(_xlfn.XLOOKUP($A30,INDIRECT("_"&amp;_xlfn.XLOOKUP(AP$2,WatchbillMONTHLY!$A$37:$U$37,OFFSET(WatchbillMONTHLY!$A$37:$U$37,1,2))),INDIRECT("_"&amp;_xlfn.XLOOKUP(AP$2,WatchbillMONTHLY!$A$37:$U$37,OFFSET(WatchbillMONTHLY!$A$37:$U$37,1,2))))=$A30,_xlfn.XLOOKUP(AP$2,WatchbillMONTHLY!$A$37:$U$37,OFFSET(WatchbillMONTHLY!$A$37:$U$37,1,2)),FALSE),TRUE,FALSE)),
IF(_xlfn.XLOOKUP(AP$2,WatchbillMONTHLY!$A$54:$U$54,OFFSET(WatchbillMONTHLY!$A$54:$U$54,1,2))=IF(_xlfn.XLOOKUP($A30,INDIRECT("_"&amp;_xlfn.XLOOKUP(AP$2,WatchbillMONTHLY!$A$54:$U$54,OFFSET(WatchbillMONTHLY!$A$54:$U$54,1,2))),INDIRECT("_"&amp;_xlfn.XLOOKUP(AP$2,WatchbillMONTHLY!$A$54:$U$54,OFFSET(WatchbillMONTHLY!$A$54:$U$54,1,2))))=$A30,_xlfn.XLOOKUP(AP$2,WatchbillMONTHLY!$A$54:$U$54,OFFSET(WatchbillMONTHLY!$A$54:$U$54,1,2)),FALSE),TRUE,FALSE)),
IF(_xlfn.XLOOKUP(AP$2,WatchbillMONTHLY!$A$71:$U$71,OFFSET(WatchbillMONTHLY!$A$71:$U$71,1,2))=IF(_xlfn.XLOOKUP($A30,INDIRECT("_"&amp;_xlfn.XLOOKUP(AP$2,WatchbillMONTHLY!$A$71:$U$71,OFFSET(WatchbillMONTHLY!$A$71:$U$71,1,2))),INDIRECT("_"&amp;_xlfn.XLOOKUP(AP$2,WatchbillMONTHLY!$A$71:$U$71,OFFSET(WatchbillMONTHLY!$A$71:$U$71,1,2))))=$A30,_xlfn.XLOOKUP(AP$2,WatchbillMONTHLY!$A$71:$U$71,OFFSET(WatchbillMONTHLY!$A$71:$U$71,1,2)),FALSE),TRUE,FALSE)),
IF(_xlfn.XLOOKUP(AP$2,WatchbillMONTHLY!$A$88:$U$88,OFFSET(WatchbillMONTHLY!$A$88:$U$88,1,2))=IF(_xlfn.XLOOKUP($A30,INDIRECT("_"&amp;_xlfn.XLOOKUP(AP$2,WatchbillMONTHLY!$A$88:$U$88,OFFSET(WatchbillMONTHLY!$A$88:$U$88,1,2))),INDIRECT("_"&amp;_xlfn.XLOOKUP(AP$2,WatchbillMONTHLY!$A$88:$U$88,OFFSET(WatchbillMONTHLY!$A$88:$U$88,1,2))))=$A30,_xlfn.XLOOKUP(AP$2,WatchbillMONTHLY!$A$88:$U$88,OFFSET(WatchbillMONTHLY!$A$88:$U$88,1,2)),FALSE),TRUE,FALSE)),
FALSE),FALSE)</f>
        <v>0</v>
      </c>
      <c r="AQ30" s="209" t="b" cm="1">
        <f t="array" aca="1" ref="AQ30" ca="1">IF(AND($A30 &gt; 0, J30 &gt; 0,AQ$2&lt;MiscFormulas!$A$5+1),
_xlfn.IFNA(
_xlfn.IFNA(
_xlfn.IFNA(
_xlfn.IFNA(
_xlfn.IFNA(
_xlfn.IFNA(
IF(_xlfn.XLOOKUP(AQ$2,WatchbillMONTHLY!$A$3:$U$3,OFFSET(WatchbillMONTHLY!$A$3:$U$3,1,2))=IF(_xlfn.XLOOKUP($A30,INDIRECT("_"&amp;_xlfn.XLOOKUP(AQ$2,WatchbillMONTHLY!$A$3:$U$3,OFFSET(WatchbillMONTHLY!$A$3:$U$3,1,2))),INDIRECT("_"&amp;_xlfn.XLOOKUP(AQ$2,WatchbillMONTHLY!$A$3:$U$3,OFFSET(WatchbillMONTHLY!$A$3:$U$3,1,2))))=$A30,_xlfn.XLOOKUP(AQ$2,WatchbillMONTHLY!$A$3:$U$3,OFFSET(WatchbillMONTHLY!$A$3:$U$3,1,2)),FALSE),TRUE,FALSE),
IF(_xlfn.XLOOKUP(AQ$2,WatchbillMONTHLY!$A$20:$U$20,OFFSET(WatchbillMONTHLY!$A$20:$U$20,1,2))=IF(_xlfn.XLOOKUP($A30,INDIRECT("_"&amp;_xlfn.XLOOKUP(AQ$2,WatchbillMONTHLY!$A$20:$U$20,OFFSET(WatchbillMONTHLY!$A$20:$U$20,1,2))),INDIRECT("_"&amp;_xlfn.XLOOKUP(AQ$2,WatchbillMONTHLY!$A$20:$U$20,OFFSET(WatchbillMONTHLY!$A$20:$U$20,1,2))))=$A30,_xlfn.XLOOKUP(AQ$2,WatchbillMONTHLY!$A$20:$U$20,OFFSET(WatchbillMONTHLY!$A$20:$U$20,1,2)),FALSE),TRUE,FALSE)),
IF(_xlfn.XLOOKUP(AQ$2,WatchbillMONTHLY!$A$37:$U$37,OFFSET(WatchbillMONTHLY!$A$37:$U$37,1,2))=IF(_xlfn.XLOOKUP($A30,INDIRECT("_"&amp;_xlfn.XLOOKUP(AQ$2,WatchbillMONTHLY!$A$37:$U$37,OFFSET(WatchbillMONTHLY!$A$37:$U$37,1,2))),INDIRECT("_"&amp;_xlfn.XLOOKUP(AQ$2,WatchbillMONTHLY!$A$37:$U$37,OFFSET(WatchbillMONTHLY!$A$37:$U$37,1,2))))=$A30,_xlfn.XLOOKUP(AQ$2,WatchbillMONTHLY!$A$37:$U$37,OFFSET(WatchbillMONTHLY!$A$37:$U$37,1,2)),FALSE),TRUE,FALSE)),
IF(_xlfn.XLOOKUP(AQ$2,WatchbillMONTHLY!$A$54:$U$54,OFFSET(WatchbillMONTHLY!$A$54:$U$54,1,2))=IF(_xlfn.XLOOKUP($A30,INDIRECT("_"&amp;_xlfn.XLOOKUP(AQ$2,WatchbillMONTHLY!$A$54:$U$54,OFFSET(WatchbillMONTHLY!$A$54:$U$54,1,2))),INDIRECT("_"&amp;_xlfn.XLOOKUP(AQ$2,WatchbillMONTHLY!$A$54:$U$54,OFFSET(WatchbillMONTHLY!$A$54:$U$54,1,2))))=$A30,_xlfn.XLOOKUP(AQ$2,WatchbillMONTHLY!$A$54:$U$54,OFFSET(WatchbillMONTHLY!$A$54:$U$54,1,2)),FALSE),TRUE,FALSE)),
IF(_xlfn.XLOOKUP(AQ$2,WatchbillMONTHLY!$A$71:$U$71,OFFSET(WatchbillMONTHLY!$A$71:$U$71,1,2))=IF(_xlfn.XLOOKUP($A30,INDIRECT("_"&amp;_xlfn.XLOOKUP(AQ$2,WatchbillMONTHLY!$A$71:$U$71,OFFSET(WatchbillMONTHLY!$A$71:$U$71,1,2))),INDIRECT("_"&amp;_xlfn.XLOOKUP(AQ$2,WatchbillMONTHLY!$A$71:$U$71,OFFSET(WatchbillMONTHLY!$A$71:$U$71,1,2))))=$A30,_xlfn.XLOOKUP(AQ$2,WatchbillMONTHLY!$A$71:$U$71,OFFSET(WatchbillMONTHLY!$A$71:$U$71,1,2)),FALSE),TRUE,FALSE)),
IF(_xlfn.XLOOKUP(AQ$2,WatchbillMONTHLY!$A$88:$U$88,OFFSET(WatchbillMONTHLY!$A$88:$U$88,1,2))=IF(_xlfn.XLOOKUP($A30,INDIRECT("_"&amp;_xlfn.XLOOKUP(AQ$2,WatchbillMONTHLY!$A$88:$U$88,OFFSET(WatchbillMONTHLY!$A$88:$U$88,1,2))),INDIRECT("_"&amp;_xlfn.XLOOKUP(AQ$2,WatchbillMONTHLY!$A$88:$U$88,OFFSET(WatchbillMONTHLY!$A$88:$U$88,1,2))))=$A30,_xlfn.XLOOKUP(AQ$2,WatchbillMONTHLY!$A$88:$U$88,OFFSET(WatchbillMONTHLY!$A$88:$U$88,1,2)),FALSE),TRUE,FALSE)),
FALSE),FALSE)</f>
        <v>0</v>
      </c>
      <c r="AR30" s="209" t="b" cm="1">
        <f t="array" aca="1" ref="AR30" ca="1">IF(AND($A30 &gt; 0, K30 &gt; 0,AR$2&lt;MiscFormulas!$A$5+1),
_xlfn.IFNA(
_xlfn.IFNA(
_xlfn.IFNA(
_xlfn.IFNA(
_xlfn.IFNA(
_xlfn.IFNA(
IF(_xlfn.XLOOKUP(AR$2,WatchbillMONTHLY!$A$3:$U$3,OFFSET(WatchbillMONTHLY!$A$3:$U$3,1,2))=IF(_xlfn.XLOOKUP($A30,INDIRECT("_"&amp;_xlfn.XLOOKUP(AR$2,WatchbillMONTHLY!$A$3:$U$3,OFFSET(WatchbillMONTHLY!$A$3:$U$3,1,2))),INDIRECT("_"&amp;_xlfn.XLOOKUP(AR$2,WatchbillMONTHLY!$A$3:$U$3,OFFSET(WatchbillMONTHLY!$A$3:$U$3,1,2))))=$A30,_xlfn.XLOOKUP(AR$2,WatchbillMONTHLY!$A$3:$U$3,OFFSET(WatchbillMONTHLY!$A$3:$U$3,1,2)),FALSE),TRUE,FALSE),
IF(_xlfn.XLOOKUP(AR$2,WatchbillMONTHLY!$A$20:$U$20,OFFSET(WatchbillMONTHLY!$A$20:$U$20,1,2))=IF(_xlfn.XLOOKUP($A30,INDIRECT("_"&amp;_xlfn.XLOOKUP(AR$2,WatchbillMONTHLY!$A$20:$U$20,OFFSET(WatchbillMONTHLY!$A$20:$U$20,1,2))),INDIRECT("_"&amp;_xlfn.XLOOKUP(AR$2,WatchbillMONTHLY!$A$20:$U$20,OFFSET(WatchbillMONTHLY!$A$20:$U$20,1,2))))=$A30,_xlfn.XLOOKUP(AR$2,WatchbillMONTHLY!$A$20:$U$20,OFFSET(WatchbillMONTHLY!$A$20:$U$20,1,2)),FALSE),TRUE,FALSE)),
IF(_xlfn.XLOOKUP(AR$2,WatchbillMONTHLY!$A$37:$U$37,OFFSET(WatchbillMONTHLY!$A$37:$U$37,1,2))=IF(_xlfn.XLOOKUP($A30,INDIRECT("_"&amp;_xlfn.XLOOKUP(AR$2,WatchbillMONTHLY!$A$37:$U$37,OFFSET(WatchbillMONTHLY!$A$37:$U$37,1,2))),INDIRECT("_"&amp;_xlfn.XLOOKUP(AR$2,WatchbillMONTHLY!$A$37:$U$37,OFFSET(WatchbillMONTHLY!$A$37:$U$37,1,2))))=$A30,_xlfn.XLOOKUP(AR$2,WatchbillMONTHLY!$A$37:$U$37,OFFSET(WatchbillMONTHLY!$A$37:$U$37,1,2)),FALSE),TRUE,FALSE)),
IF(_xlfn.XLOOKUP(AR$2,WatchbillMONTHLY!$A$54:$U$54,OFFSET(WatchbillMONTHLY!$A$54:$U$54,1,2))=IF(_xlfn.XLOOKUP($A30,INDIRECT("_"&amp;_xlfn.XLOOKUP(AR$2,WatchbillMONTHLY!$A$54:$U$54,OFFSET(WatchbillMONTHLY!$A$54:$U$54,1,2))),INDIRECT("_"&amp;_xlfn.XLOOKUP(AR$2,WatchbillMONTHLY!$A$54:$U$54,OFFSET(WatchbillMONTHLY!$A$54:$U$54,1,2))))=$A30,_xlfn.XLOOKUP(AR$2,WatchbillMONTHLY!$A$54:$U$54,OFFSET(WatchbillMONTHLY!$A$54:$U$54,1,2)),FALSE),TRUE,FALSE)),
IF(_xlfn.XLOOKUP(AR$2,WatchbillMONTHLY!$A$71:$U$71,OFFSET(WatchbillMONTHLY!$A$71:$U$71,1,2))=IF(_xlfn.XLOOKUP($A30,INDIRECT("_"&amp;_xlfn.XLOOKUP(AR$2,WatchbillMONTHLY!$A$71:$U$71,OFFSET(WatchbillMONTHLY!$A$71:$U$71,1,2))),INDIRECT("_"&amp;_xlfn.XLOOKUP(AR$2,WatchbillMONTHLY!$A$71:$U$71,OFFSET(WatchbillMONTHLY!$A$71:$U$71,1,2))))=$A30,_xlfn.XLOOKUP(AR$2,WatchbillMONTHLY!$A$71:$U$71,OFFSET(WatchbillMONTHLY!$A$71:$U$71,1,2)),FALSE),TRUE,FALSE)),
IF(_xlfn.XLOOKUP(AR$2,WatchbillMONTHLY!$A$88:$U$88,OFFSET(WatchbillMONTHLY!$A$88:$U$88,1,2))=IF(_xlfn.XLOOKUP($A30,INDIRECT("_"&amp;_xlfn.XLOOKUP(AR$2,WatchbillMONTHLY!$A$88:$U$88,OFFSET(WatchbillMONTHLY!$A$88:$U$88,1,2))),INDIRECT("_"&amp;_xlfn.XLOOKUP(AR$2,WatchbillMONTHLY!$A$88:$U$88,OFFSET(WatchbillMONTHLY!$A$88:$U$88,1,2))))=$A30,_xlfn.XLOOKUP(AR$2,WatchbillMONTHLY!$A$88:$U$88,OFFSET(WatchbillMONTHLY!$A$88:$U$88,1,2)),FALSE),TRUE,FALSE)),
FALSE),FALSE)</f>
        <v>0</v>
      </c>
      <c r="AS30" s="209" t="b" cm="1">
        <f t="array" aca="1" ref="AS30" ca="1">IF(AND($A30 &gt; 0, L30 &gt; 0,AS$2&lt;MiscFormulas!$A$5+1),
_xlfn.IFNA(
_xlfn.IFNA(
_xlfn.IFNA(
_xlfn.IFNA(
_xlfn.IFNA(
_xlfn.IFNA(
IF(_xlfn.XLOOKUP(AS$2,WatchbillMONTHLY!$A$3:$U$3,OFFSET(WatchbillMONTHLY!$A$3:$U$3,1,2))=IF(_xlfn.XLOOKUP($A30,INDIRECT("_"&amp;_xlfn.XLOOKUP(AS$2,WatchbillMONTHLY!$A$3:$U$3,OFFSET(WatchbillMONTHLY!$A$3:$U$3,1,2))),INDIRECT("_"&amp;_xlfn.XLOOKUP(AS$2,WatchbillMONTHLY!$A$3:$U$3,OFFSET(WatchbillMONTHLY!$A$3:$U$3,1,2))))=$A30,_xlfn.XLOOKUP(AS$2,WatchbillMONTHLY!$A$3:$U$3,OFFSET(WatchbillMONTHLY!$A$3:$U$3,1,2)),FALSE),TRUE,FALSE),
IF(_xlfn.XLOOKUP(AS$2,WatchbillMONTHLY!$A$20:$U$20,OFFSET(WatchbillMONTHLY!$A$20:$U$20,1,2))=IF(_xlfn.XLOOKUP($A30,INDIRECT("_"&amp;_xlfn.XLOOKUP(AS$2,WatchbillMONTHLY!$A$20:$U$20,OFFSET(WatchbillMONTHLY!$A$20:$U$20,1,2))),INDIRECT("_"&amp;_xlfn.XLOOKUP(AS$2,WatchbillMONTHLY!$A$20:$U$20,OFFSET(WatchbillMONTHLY!$A$20:$U$20,1,2))))=$A30,_xlfn.XLOOKUP(AS$2,WatchbillMONTHLY!$A$20:$U$20,OFFSET(WatchbillMONTHLY!$A$20:$U$20,1,2)),FALSE),TRUE,FALSE)),
IF(_xlfn.XLOOKUP(AS$2,WatchbillMONTHLY!$A$37:$U$37,OFFSET(WatchbillMONTHLY!$A$37:$U$37,1,2))=IF(_xlfn.XLOOKUP($A30,INDIRECT("_"&amp;_xlfn.XLOOKUP(AS$2,WatchbillMONTHLY!$A$37:$U$37,OFFSET(WatchbillMONTHLY!$A$37:$U$37,1,2))),INDIRECT("_"&amp;_xlfn.XLOOKUP(AS$2,WatchbillMONTHLY!$A$37:$U$37,OFFSET(WatchbillMONTHLY!$A$37:$U$37,1,2))))=$A30,_xlfn.XLOOKUP(AS$2,WatchbillMONTHLY!$A$37:$U$37,OFFSET(WatchbillMONTHLY!$A$37:$U$37,1,2)),FALSE),TRUE,FALSE)),
IF(_xlfn.XLOOKUP(AS$2,WatchbillMONTHLY!$A$54:$U$54,OFFSET(WatchbillMONTHLY!$A$54:$U$54,1,2))=IF(_xlfn.XLOOKUP($A30,INDIRECT("_"&amp;_xlfn.XLOOKUP(AS$2,WatchbillMONTHLY!$A$54:$U$54,OFFSET(WatchbillMONTHLY!$A$54:$U$54,1,2))),INDIRECT("_"&amp;_xlfn.XLOOKUP(AS$2,WatchbillMONTHLY!$A$54:$U$54,OFFSET(WatchbillMONTHLY!$A$54:$U$54,1,2))))=$A30,_xlfn.XLOOKUP(AS$2,WatchbillMONTHLY!$A$54:$U$54,OFFSET(WatchbillMONTHLY!$A$54:$U$54,1,2)),FALSE),TRUE,FALSE)),
IF(_xlfn.XLOOKUP(AS$2,WatchbillMONTHLY!$A$71:$U$71,OFFSET(WatchbillMONTHLY!$A$71:$U$71,1,2))=IF(_xlfn.XLOOKUP($A30,INDIRECT("_"&amp;_xlfn.XLOOKUP(AS$2,WatchbillMONTHLY!$A$71:$U$71,OFFSET(WatchbillMONTHLY!$A$71:$U$71,1,2))),INDIRECT("_"&amp;_xlfn.XLOOKUP(AS$2,WatchbillMONTHLY!$A$71:$U$71,OFFSET(WatchbillMONTHLY!$A$71:$U$71,1,2))))=$A30,_xlfn.XLOOKUP(AS$2,WatchbillMONTHLY!$A$71:$U$71,OFFSET(WatchbillMONTHLY!$A$71:$U$71,1,2)),FALSE),TRUE,FALSE)),
IF(_xlfn.XLOOKUP(AS$2,WatchbillMONTHLY!$A$88:$U$88,OFFSET(WatchbillMONTHLY!$A$88:$U$88,1,2))=IF(_xlfn.XLOOKUP($A30,INDIRECT("_"&amp;_xlfn.XLOOKUP(AS$2,WatchbillMONTHLY!$A$88:$U$88,OFFSET(WatchbillMONTHLY!$A$88:$U$88,1,2))),INDIRECT("_"&amp;_xlfn.XLOOKUP(AS$2,WatchbillMONTHLY!$A$88:$U$88,OFFSET(WatchbillMONTHLY!$A$88:$U$88,1,2))))=$A30,_xlfn.XLOOKUP(AS$2,WatchbillMONTHLY!$A$88:$U$88,OFFSET(WatchbillMONTHLY!$A$88:$U$88,1,2)),FALSE),TRUE,FALSE)),
FALSE),FALSE)</f>
        <v>0</v>
      </c>
      <c r="AT30" s="209" t="b" cm="1">
        <f t="array" aca="1" ref="AT30" ca="1">IF(AND($A30 &gt; 0, M30 &gt; 0,AT$2&lt;MiscFormulas!$A$5+1),
_xlfn.IFNA(
_xlfn.IFNA(
_xlfn.IFNA(
_xlfn.IFNA(
_xlfn.IFNA(
_xlfn.IFNA(
IF(_xlfn.XLOOKUP(AT$2,WatchbillMONTHLY!$A$3:$U$3,OFFSET(WatchbillMONTHLY!$A$3:$U$3,1,2))=IF(_xlfn.XLOOKUP($A30,INDIRECT("_"&amp;_xlfn.XLOOKUP(AT$2,WatchbillMONTHLY!$A$3:$U$3,OFFSET(WatchbillMONTHLY!$A$3:$U$3,1,2))),INDIRECT("_"&amp;_xlfn.XLOOKUP(AT$2,WatchbillMONTHLY!$A$3:$U$3,OFFSET(WatchbillMONTHLY!$A$3:$U$3,1,2))))=$A30,_xlfn.XLOOKUP(AT$2,WatchbillMONTHLY!$A$3:$U$3,OFFSET(WatchbillMONTHLY!$A$3:$U$3,1,2)),FALSE),TRUE,FALSE),
IF(_xlfn.XLOOKUP(AT$2,WatchbillMONTHLY!$A$20:$U$20,OFFSET(WatchbillMONTHLY!$A$20:$U$20,1,2))=IF(_xlfn.XLOOKUP($A30,INDIRECT("_"&amp;_xlfn.XLOOKUP(AT$2,WatchbillMONTHLY!$A$20:$U$20,OFFSET(WatchbillMONTHLY!$A$20:$U$20,1,2))),INDIRECT("_"&amp;_xlfn.XLOOKUP(AT$2,WatchbillMONTHLY!$A$20:$U$20,OFFSET(WatchbillMONTHLY!$A$20:$U$20,1,2))))=$A30,_xlfn.XLOOKUP(AT$2,WatchbillMONTHLY!$A$20:$U$20,OFFSET(WatchbillMONTHLY!$A$20:$U$20,1,2)),FALSE),TRUE,FALSE)),
IF(_xlfn.XLOOKUP(AT$2,WatchbillMONTHLY!$A$37:$U$37,OFFSET(WatchbillMONTHLY!$A$37:$U$37,1,2))=IF(_xlfn.XLOOKUP($A30,INDIRECT("_"&amp;_xlfn.XLOOKUP(AT$2,WatchbillMONTHLY!$A$37:$U$37,OFFSET(WatchbillMONTHLY!$A$37:$U$37,1,2))),INDIRECT("_"&amp;_xlfn.XLOOKUP(AT$2,WatchbillMONTHLY!$A$37:$U$37,OFFSET(WatchbillMONTHLY!$A$37:$U$37,1,2))))=$A30,_xlfn.XLOOKUP(AT$2,WatchbillMONTHLY!$A$37:$U$37,OFFSET(WatchbillMONTHLY!$A$37:$U$37,1,2)),FALSE),TRUE,FALSE)),
IF(_xlfn.XLOOKUP(AT$2,WatchbillMONTHLY!$A$54:$U$54,OFFSET(WatchbillMONTHLY!$A$54:$U$54,1,2))=IF(_xlfn.XLOOKUP($A30,INDIRECT("_"&amp;_xlfn.XLOOKUP(AT$2,WatchbillMONTHLY!$A$54:$U$54,OFFSET(WatchbillMONTHLY!$A$54:$U$54,1,2))),INDIRECT("_"&amp;_xlfn.XLOOKUP(AT$2,WatchbillMONTHLY!$A$54:$U$54,OFFSET(WatchbillMONTHLY!$A$54:$U$54,1,2))))=$A30,_xlfn.XLOOKUP(AT$2,WatchbillMONTHLY!$A$54:$U$54,OFFSET(WatchbillMONTHLY!$A$54:$U$54,1,2)),FALSE),TRUE,FALSE)),
IF(_xlfn.XLOOKUP(AT$2,WatchbillMONTHLY!$A$71:$U$71,OFFSET(WatchbillMONTHLY!$A$71:$U$71,1,2))=IF(_xlfn.XLOOKUP($A30,INDIRECT("_"&amp;_xlfn.XLOOKUP(AT$2,WatchbillMONTHLY!$A$71:$U$71,OFFSET(WatchbillMONTHLY!$A$71:$U$71,1,2))),INDIRECT("_"&amp;_xlfn.XLOOKUP(AT$2,WatchbillMONTHLY!$A$71:$U$71,OFFSET(WatchbillMONTHLY!$A$71:$U$71,1,2))))=$A30,_xlfn.XLOOKUP(AT$2,WatchbillMONTHLY!$A$71:$U$71,OFFSET(WatchbillMONTHLY!$A$71:$U$71,1,2)),FALSE),TRUE,FALSE)),
IF(_xlfn.XLOOKUP(AT$2,WatchbillMONTHLY!$A$88:$U$88,OFFSET(WatchbillMONTHLY!$A$88:$U$88,1,2))=IF(_xlfn.XLOOKUP($A30,INDIRECT("_"&amp;_xlfn.XLOOKUP(AT$2,WatchbillMONTHLY!$A$88:$U$88,OFFSET(WatchbillMONTHLY!$A$88:$U$88,1,2))),INDIRECT("_"&amp;_xlfn.XLOOKUP(AT$2,WatchbillMONTHLY!$A$88:$U$88,OFFSET(WatchbillMONTHLY!$A$88:$U$88,1,2))))=$A30,_xlfn.XLOOKUP(AT$2,WatchbillMONTHLY!$A$88:$U$88,OFFSET(WatchbillMONTHLY!$A$88:$U$88,1,2)),FALSE),TRUE,FALSE)),
FALSE),FALSE)</f>
        <v>0</v>
      </c>
      <c r="AU30" s="209" t="b" cm="1">
        <f t="array" aca="1" ref="AU30" ca="1">IF(AND($A30 &gt; 0, N30 &gt; 0,AU$2&lt;MiscFormulas!$A$5+1),
_xlfn.IFNA(
_xlfn.IFNA(
_xlfn.IFNA(
_xlfn.IFNA(
_xlfn.IFNA(
_xlfn.IFNA(
IF(_xlfn.XLOOKUP(AU$2,WatchbillMONTHLY!$A$3:$U$3,OFFSET(WatchbillMONTHLY!$A$3:$U$3,1,2))=IF(_xlfn.XLOOKUP($A30,INDIRECT("_"&amp;_xlfn.XLOOKUP(AU$2,WatchbillMONTHLY!$A$3:$U$3,OFFSET(WatchbillMONTHLY!$A$3:$U$3,1,2))),INDIRECT("_"&amp;_xlfn.XLOOKUP(AU$2,WatchbillMONTHLY!$A$3:$U$3,OFFSET(WatchbillMONTHLY!$A$3:$U$3,1,2))))=$A30,_xlfn.XLOOKUP(AU$2,WatchbillMONTHLY!$A$3:$U$3,OFFSET(WatchbillMONTHLY!$A$3:$U$3,1,2)),FALSE),TRUE,FALSE),
IF(_xlfn.XLOOKUP(AU$2,WatchbillMONTHLY!$A$20:$U$20,OFFSET(WatchbillMONTHLY!$A$20:$U$20,1,2))=IF(_xlfn.XLOOKUP($A30,INDIRECT("_"&amp;_xlfn.XLOOKUP(AU$2,WatchbillMONTHLY!$A$20:$U$20,OFFSET(WatchbillMONTHLY!$A$20:$U$20,1,2))),INDIRECT("_"&amp;_xlfn.XLOOKUP(AU$2,WatchbillMONTHLY!$A$20:$U$20,OFFSET(WatchbillMONTHLY!$A$20:$U$20,1,2))))=$A30,_xlfn.XLOOKUP(AU$2,WatchbillMONTHLY!$A$20:$U$20,OFFSET(WatchbillMONTHLY!$A$20:$U$20,1,2)),FALSE),TRUE,FALSE)),
IF(_xlfn.XLOOKUP(AU$2,WatchbillMONTHLY!$A$37:$U$37,OFFSET(WatchbillMONTHLY!$A$37:$U$37,1,2))=IF(_xlfn.XLOOKUP($A30,INDIRECT("_"&amp;_xlfn.XLOOKUP(AU$2,WatchbillMONTHLY!$A$37:$U$37,OFFSET(WatchbillMONTHLY!$A$37:$U$37,1,2))),INDIRECT("_"&amp;_xlfn.XLOOKUP(AU$2,WatchbillMONTHLY!$A$37:$U$37,OFFSET(WatchbillMONTHLY!$A$37:$U$37,1,2))))=$A30,_xlfn.XLOOKUP(AU$2,WatchbillMONTHLY!$A$37:$U$37,OFFSET(WatchbillMONTHLY!$A$37:$U$37,1,2)),FALSE),TRUE,FALSE)),
IF(_xlfn.XLOOKUP(AU$2,WatchbillMONTHLY!$A$54:$U$54,OFFSET(WatchbillMONTHLY!$A$54:$U$54,1,2))=IF(_xlfn.XLOOKUP($A30,INDIRECT("_"&amp;_xlfn.XLOOKUP(AU$2,WatchbillMONTHLY!$A$54:$U$54,OFFSET(WatchbillMONTHLY!$A$54:$U$54,1,2))),INDIRECT("_"&amp;_xlfn.XLOOKUP(AU$2,WatchbillMONTHLY!$A$54:$U$54,OFFSET(WatchbillMONTHLY!$A$54:$U$54,1,2))))=$A30,_xlfn.XLOOKUP(AU$2,WatchbillMONTHLY!$A$54:$U$54,OFFSET(WatchbillMONTHLY!$A$54:$U$54,1,2)),FALSE),TRUE,FALSE)),
IF(_xlfn.XLOOKUP(AU$2,WatchbillMONTHLY!$A$71:$U$71,OFFSET(WatchbillMONTHLY!$A$71:$U$71,1,2))=IF(_xlfn.XLOOKUP($A30,INDIRECT("_"&amp;_xlfn.XLOOKUP(AU$2,WatchbillMONTHLY!$A$71:$U$71,OFFSET(WatchbillMONTHLY!$A$71:$U$71,1,2))),INDIRECT("_"&amp;_xlfn.XLOOKUP(AU$2,WatchbillMONTHLY!$A$71:$U$71,OFFSET(WatchbillMONTHLY!$A$71:$U$71,1,2))))=$A30,_xlfn.XLOOKUP(AU$2,WatchbillMONTHLY!$A$71:$U$71,OFFSET(WatchbillMONTHLY!$A$71:$U$71,1,2)),FALSE),TRUE,FALSE)),
IF(_xlfn.XLOOKUP(AU$2,WatchbillMONTHLY!$A$88:$U$88,OFFSET(WatchbillMONTHLY!$A$88:$U$88,1,2))=IF(_xlfn.XLOOKUP($A30,INDIRECT("_"&amp;_xlfn.XLOOKUP(AU$2,WatchbillMONTHLY!$A$88:$U$88,OFFSET(WatchbillMONTHLY!$A$88:$U$88,1,2))),INDIRECT("_"&amp;_xlfn.XLOOKUP(AU$2,WatchbillMONTHLY!$A$88:$U$88,OFFSET(WatchbillMONTHLY!$A$88:$U$88,1,2))))=$A30,_xlfn.XLOOKUP(AU$2,WatchbillMONTHLY!$A$88:$U$88,OFFSET(WatchbillMONTHLY!$A$88:$U$88,1,2)),FALSE),TRUE,FALSE)),
FALSE),FALSE)</f>
        <v>0</v>
      </c>
      <c r="AV30" s="209" t="b" cm="1">
        <f t="array" aca="1" ref="AV30" ca="1">IF(AND($A30 &gt; 0, O30 &gt; 0,AV$2&lt;MiscFormulas!$A$5+1),
_xlfn.IFNA(
_xlfn.IFNA(
_xlfn.IFNA(
_xlfn.IFNA(
_xlfn.IFNA(
_xlfn.IFNA(
IF(_xlfn.XLOOKUP(AV$2,WatchbillMONTHLY!$A$3:$U$3,OFFSET(WatchbillMONTHLY!$A$3:$U$3,1,2))=IF(_xlfn.XLOOKUP($A30,INDIRECT("_"&amp;_xlfn.XLOOKUP(AV$2,WatchbillMONTHLY!$A$3:$U$3,OFFSET(WatchbillMONTHLY!$A$3:$U$3,1,2))),INDIRECT("_"&amp;_xlfn.XLOOKUP(AV$2,WatchbillMONTHLY!$A$3:$U$3,OFFSET(WatchbillMONTHLY!$A$3:$U$3,1,2))))=$A30,_xlfn.XLOOKUP(AV$2,WatchbillMONTHLY!$A$3:$U$3,OFFSET(WatchbillMONTHLY!$A$3:$U$3,1,2)),FALSE),TRUE,FALSE),
IF(_xlfn.XLOOKUP(AV$2,WatchbillMONTHLY!$A$20:$U$20,OFFSET(WatchbillMONTHLY!$A$20:$U$20,1,2))=IF(_xlfn.XLOOKUP($A30,INDIRECT("_"&amp;_xlfn.XLOOKUP(AV$2,WatchbillMONTHLY!$A$20:$U$20,OFFSET(WatchbillMONTHLY!$A$20:$U$20,1,2))),INDIRECT("_"&amp;_xlfn.XLOOKUP(AV$2,WatchbillMONTHLY!$A$20:$U$20,OFFSET(WatchbillMONTHLY!$A$20:$U$20,1,2))))=$A30,_xlfn.XLOOKUP(AV$2,WatchbillMONTHLY!$A$20:$U$20,OFFSET(WatchbillMONTHLY!$A$20:$U$20,1,2)),FALSE),TRUE,FALSE)),
IF(_xlfn.XLOOKUP(AV$2,WatchbillMONTHLY!$A$37:$U$37,OFFSET(WatchbillMONTHLY!$A$37:$U$37,1,2))=IF(_xlfn.XLOOKUP($A30,INDIRECT("_"&amp;_xlfn.XLOOKUP(AV$2,WatchbillMONTHLY!$A$37:$U$37,OFFSET(WatchbillMONTHLY!$A$37:$U$37,1,2))),INDIRECT("_"&amp;_xlfn.XLOOKUP(AV$2,WatchbillMONTHLY!$A$37:$U$37,OFFSET(WatchbillMONTHLY!$A$37:$U$37,1,2))))=$A30,_xlfn.XLOOKUP(AV$2,WatchbillMONTHLY!$A$37:$U$37,OFFSET(WatchbillMONTHLY!$A$37:$U$37,1,2)),FALSE),TRUE,FALSE)),
IF(_xlfn.XLOOKUP(AV$2,WatchbillMONTHLY!$A$54:$U$54,OFFSET(WatchbillMONTHLY!$A$54:$U$54,1,2))=IF(_xlfn.XLOOKUP($A30,INDIRECT("_"&amp;_xlfn.XLOOKUP(AV$2,WatchbillMONTHLY!$A$54:$U$54,OFFSET(WatchbillMONTHLY!$A$54:$U$54,1,2))),INDIRECT("_"&amp;_xlfn.XLOOKUP(AV$2,WatchbillMONTHLY!$A$54:$U$54,OFFSET(WatchbillMONTHLY!$A$54:$U$54,1,2))))=$A30,_xlfn.XLOOKUP(AV$2,WatchbillMONTHLY!$A$54:$U$54,OFFSET(WatchbillMONTHLY!$A$54:$U$54,1,2)),FALSE),TRUE,FALSE)),
IF(_xlfn.XLOOKUP(AV$2,WatchbillMONTHLY!$A$71:$U$71,OFFSET(WatchbillMONTHLY!$A$71:$U$71,1,2))=IF(_xlfn.XLOOKUP($A30,INDIRECT("_"&amp;_xlfn.XLOOKUP(AV$2,WatchbillMONTHLY!$A$71:$U$71,OFFSET(WatchbillMONTHLY!$A$71:$U$71,1,2))),INDIRECT("_"&amp;_xlfn.XLOOKUP(AV$2,WatchbillMONTHLY!$A$71:$U$71,OFFSET(WatchbillMONTHLY!$A$71:$U$71,1,2))))=$A30,_xlfn.XLOOKUP(AV$2,WatchbillMONTHLY!$A$71:$U$71,OFFSET(WatchbillMONTHLY!$A$71:$U$71,1,2)),FALSE),TRUE,FALSE)),
IF(_xlfn.XLOOKUP(AV$2,WatchbillMONTHLY!$A$88:$U$88,OFFSET(WatchbillMONTHLY!$A$88:$U$88,1,2))=IF(_xlfn.XLOOKUP($A30,INDIRECT("_"&amp;_xlfn.XLOOKUP(AV$2,WatchbillMONTHLY!$A$88:$U$88,OFFSET(WatchbillMONTHLY!$A$88:$U$88,1,2))),INDIRECT("_"&amp;_xlfn.XLOOKUP(AV$2,WatchbillMONTHLY!$A$88:$U$88,OFFSET(WatchbillMONTHLY!$A$88:$U$88,1,2))))=$A30,_xlfn.XLOOKUP(AV$2,WatchbillMONTHLY!$A$88:$U$88,OFFSET(WatchbillMONTHLY!$A$88:$U$88,1,2)),FALSE),TRUE,FALSE)),
FALSE),FALSE)</f>
        <v>0</v>
      </c>
      <c r="AW30" s="209" t="b" cm="1">
        <f t="array" aca="1" ref="AW30" ca="1">IF(AND($A30 &gt; 0, P30 &gt; 0,AW$2&lt;MiscFormulas!$A$5+1),
_xlfn.IFNA(
_xlfn.IFNA(
_xlfn.IFNA(
_xlfn.IFNA(
_xlfn.IFNA(
_xlfn.IFNA(
IF(_xlfn.XLOOKUP(AW$2,WatchbillMONTHLY!$A$3:$U$3,OFFSET(WatchbillMONTHLY!$A$3:$U$3,1,2))=IF(_xlfn.XLOOKUP($A30,INDIRECT("_"&amp;_xlfn.XLOOKUP(AW$2,WatchbillMONTHLY!$A$3:$U$3,OFFSET(WatchbillMONTHLY!$A$3:$U$3,1,2))),INDIRECT("_"&amp;_xlfn.XLOOKUP(AW$2,WatchbillMONTHLY!$A$3:$U$3,OFFSET(WatchbillMONTHLY!$A$3:$U$3,1,2))))=$A30,_xlfn.XLOOKUP(AW$2,WatchbillMONTHLY!$A$3:$U$3,OFFSET(WatchbillMONTHLY!$A$3:$U$3,1,2)),FALSE),TRUE,FALSE),
IF(_xlfn.XLOOKUP(AW$2,WatchbillMONTHLY!$A$20:$U$20,OFFSET(WatchbillMONTHLY!$A$20:$U$20,1,2))=IF(_xlfn.XLOOKUP($A30,INDIRECT("_"&amp;_xlfn.XLOOKUP(AW$2,WatchbillMONTHLY!$A$20:$U$20,OFFSET(WatchbillMONTHLY!$A$20:$U$20,1,2))),INDIRECT("_"&amp;_xlfn.XLOOKUP(AW$2,WatchbillMONTHLY!$A$20:$U$20,OFFSET(WatchbillMONTHLY!$A$20:$U$20,1,2))))=$A30,_xlfn.XLOOKUP(AW$2,WatchbillMONTHLY!$A$20:$U$20,OFFSET(WatchbillMONTHLY!$A$20:$U$20,1,2)),FALSE),TRUE,FALSE)),
IF(_xlfn.XLOOKUP(AW$2,WatchbillMONTHLY!$A$37:$U$37,OFFSET(WatchbillMONTHLY!$A$37:$U$37,1,2))=IF(_xlfn.XLOOKUP($A30,INDIRECT("_"&amp;_xlfn.XLOOKUP(AW$2,WatchbillMONTHLY!$A$37:$U$37,OFFSET(WatchbillMONTHLY!$A$37:$U$37,1,2))),INDIRECT("_"&amp;_xlfn.XLOOKUP(AW$2,WatchbillMONTHLY!$A$37:$U$37,OFFSET(WatchbillMONTHLY!$A$37:$U$37,1,2))))=$A30,_xlfn.XLOOKUP(AW$2,WatchbillMONTHLY!$A$37:$U$37,OFFSET(WatchbillMONTHLY!$A$37:$U$37,1,2)),FALSE),TRUE,FALSE)),
IF(_xlfn.XLOOKUP(AW$2,WatchbillMONTHLY!$A$54:$U$54,OFFSET(WatchbillMONTHLY!$A$54:$U$54,1,2))=IF(_xlfn.XLOOKUP($A30,INDIRECT("_"&amp;_xlfn.XLOOKUP(AW$2,WatchbillMONTHLY!$A$54:$U$54,OFFSET(WatchbillMONTHLY!$A$54:$U$54,1,2))),INDIRECT("_"&amp;_xlfn.XLOOKUP(AW$2,WatchbillMONTHLY!$A$54:$U$54,OFFSET(WatchbillMONTHLY!$A$54:$U$54,1,2))))=$A30,_xlfn.XLOOKUP(AW$2,WatchbillMONTHLY!$A$54:$U$54,OFFSET(WatchbillMONTHLY!$A$54:$U$54,1,2)),FALSE),TRUE,FALSE)),
IF(_xlfn.XLOOKUP(AW$2,WatchbillMONTHLY!$A$71:$U$71,OFFSET(WatchbillMONTHLY!$A$71:$U$71,1,2))=IF(_xlfn.XLOOKUP($A30,INDIRECT("_"&amp;_xlfn.XLOOKUP(AW$2,WatchbillMONTHLY!$A$71:$U$71,OFFSET(WatchbillMONTHLY!$A$71:$U$71,1,2))),INDIRECT("_"&amp;_xlfn.XLOOKUP(AW$2,WatchbillMONTHLY!$A$71:$U$71,OFFSET(WatchbillMONTHLY!$A$71:$U$71,1,2))))=$A30,_xlfn.XLOOKUP(AW$2,WatchbillMONTHLY!$A$71:$U$71,OFFSET(WatchbillMONTHLY!$A$71:$U$71,1,2)),FALSE),TRUE,FALSE)),
IF(_xlfn.XLOOKUP(AW$2,WatchbillMONTHLY!$A$88:$U$88,OFFSET(WatchbillMONTHLY!$A$88:$U$88,1,2))=IF(_xlfn.XLOOKUP($A30,INDIRECT("_"&amp;_xlfn.XLOOKUP(AW$2,WatchbillMONTHLY!$A$88:$U$88,OFFSET(WatchbillMONTHLY!$A$88:$U$88,1,2))),INDIRECT("_"&amp;_xlfn.XLOOKUP(AW$2,WatchbillMONTHLY!$A$88:$U$88,OFFSET(WatchbillMONTHLY!$A$88:$U$88,1,2))))=$A30,_xlfn.XLOOKUP(AW$2,WatchbillMONTHLY!$A$88:$U$88,OFFSET(WatchbillMONTHLY!$A$88:$U$88,1,2)),FALSE),TRUE,FALSE)),
FALSE),FALSE)</f>
        <v>0</v>
      </c>
      <c r="AX30" s="209" t="b" cm="1">
        <f t="array" aca="1" ref="AX30" ca="1">IF(AND($A30 &gt; 0, Q30 &gt; 0,AX$2&lt;MiscFormulas!$A$5+1),
_xlfn.IFNA(
_xlfn.IFNA(
_xlfn.IFNA(
_xlfn.IFNA(
_xlfn.IFNA(
_xlfn.IFNA(
IF(_xlfn.XLOOKUP(AX$2,WatchbillMONTHLY!$A$3:$U$3,OFFSET(WatchbillMONTHLY!$A$3:$U$3,1,2))=IF(_xlfn.XLOOKUP($A30,INDIRECT("_"&amp;_xlfn.XLOOKUP(AX$2,WatchbillMONTHLY!$A$3:$U$3,OFFSET(WatchbillMONTHLY!$A$3:$U$3,1,2))),INDIRECT("_"&amp;_xlfn.XLOOKUP(AX$2,WatchbillMONTHLY!$A$3:$U$3,OFFSET(WatchbillMONTHLY!$A$3:$U$3,1,2))))=$A30,_xlfn.XLOOKUP(AX$2,WatchbillMONTHLY!$A$3:$U$3,OFFSET(WatchbillMONTHLY!$A$3:$U$3,1,2)),FALSE),TRUE,FALSE),
IF(_xlfn.XLOOKUP(AX$2,WatchbillMONTHLY!$A$20:$U$20,OFFSET(WatchbillMONTHLY!$A$20:$U$20,1,2))=IF(_xlfn.XLOOKUP($A30,INDIRECT("_"&amp;_xlfn.XLOOKUP(AX$2,WatchbillMONTHLY!$A$20:$U$20,OFFSET(WatchbillMONTHLY!$A$20:$U$20,1,2))),INDIRECT("_"&amp;_xlfn.XLOOKUP(AX$2,WatchbillMONTHLY!$A$20:$U$20,OFFSET(WatchbillMONTHLY!$A$20:$U$20,1,2))))=$A30,_xlfn.XLOOKUP(AX$2,WatchbillMONTHLY!$A$20:$U$20,OFFSET(WatchbillMONTHLY!$A$20:$U$20,1,2)),FALSE),TRUE,FALSE)),
IF(_xlfn.XLOOKUP(AX$2,WatchbillMONTHLY!$A$37:$U$37,OFFSET(WatchbillMONTHLY!$A$37:$U$37,1,2))=IF(_xlfn.XLOOKUP($A30,INDIRECT("_"&amp;_xlfn.XLOOKUP(AX$2,WatchbillMONTHLY!$A$37:$U$37,OFFSET(WatchbillMONTHLY!$A$37:$U$37,1,2))),INDIRECT("_"&amp;_xlfn.XLOOKUP(AX$2,WatchbillMONTHLY!$A$37:$U$37,OFFSET(WatchbillMONTHLY!$A$37:$U$37,1,2))))=$A30,_xlfn.XLOOKUP(AX$2,WatchbillMONTHLY!$A$37:$U$37,OFFSET(WatchbillMONTHLY!$A$37:$U$37,1,2)),FALSE),TRUE,FALSE)),
IF(_xlfn.XLOOKUP(AX$2,WatchbillMONTHLY!$A$54:$U$54,OFFSET(WatchbillMONTHLY!$A$54:$U$54,1,2))=IF(_xlfn.XLOOKUP($A30,INDIRECT("_"&amp;_xlfn.XLOOKUP(AX$2,WatchbillMONTHLY!$A$54:$U$54,OFFSET(WatchbillMONTHLY!$A$54:$U$54,1,2))),INDIRECT("_"&amp;_xlfn.XLOOKUP(AX$2,WatchbillMONTHLY!$A$54:$U$54,OFFSET(WatchbillMONTHLY!$A$54:$U$54,1,2))))=$A30,_xlfn.XLOOKUP(AX$2,WatchbillMONTHLY!$A$54:$U$54,OFFSET(WatchbillMONTHLY!$A$54:$U$54,1,2)),FALSE),TRUE,FALSE)),
IF(_xlfn.XLOOKUP(AX$2,WatchbillMONTHLY!$A$71:$U$71,OFFSET(WatchbillMONTHLY!$A$71:$U$71,1,2))=IF(_xlfn.XLOOKUP($A30,INDIRECT("_"&amp;_xlfn.XLOOKUP(AX$2,WatchbillMONTHLY!$A$71:$U$71,OFFSET(WatchbillMONTHLY!$A$71:$U$71,1,2))),INDIRECT("_"&amp;_xlfn.XLOOKUP(AX$2,WatchbillMONTHLY!$A$71:$U$71,OFFSET(WatchbillMONTHLY!$A$71:$U$71,1,2))))=$A30,_xlfn.XLOOKUP(AX$2,WatchbillMONTHLY!$A$71:$U$71,OFFSET(WatchbillMONTHLY!$A$71:$U$71,1,2)),FALSE),TRUE,FALSE)),
IF(_xlfn.XLOOKUP(AX$2,WatchbillMONTHLY!$A$88:$U$88,OFFSET(WatchbillMONTHLY!$A$88:$U$88,1,2))=IF(_xlfn.XLOOKUP($A30,INDIRECT("_"&amp;_xlfn.XLOOKUP(AX$2,WatchbillMONTHLY!$A$88:$U$88,OFFSET(WatchbillMONTHLY!$A$88:$U$88,1,2))),INDIRECT("_"&amp;_xlfn.XLOOKUP(AX$2,WatchbillMONTHLY!$A$88:$U$88,OFFSET(WatchbillMONTHLY!$A$88:$U$88,1,2))))=$A30,_xlfn.XLOOKUP(AX$2,WatchbillMONTHLY!$A$88:$U$88,OFFSET(WatchbillMONTHLY!$A$88:$U$88,1,2)),FALSE),TRUE,FALSE)),
FALSE),FALSE)</f>
        <v>0</v>
      </c>
      <c r="AY30" s="209" t="b" cm="1">
        <f t="array" aca="1" ref="AY30" ca="1">IF(AND($A30 &gt; 0, R30 &gt; 0,AY$2&lt;MiscFormulas!$A$5+1),
_xlfn.IFNA(
_xlfn.IFNA(
_xlfn.IFNA(
_xlfn.IFNA(
_xlfn.IFNA(
_xlfn.IFNA(
IF(_xlfn.XLOOKUP(AY$2,WatchbillMONTHLY!$A$3:$U$3,OFFSET(WatchbillMONTHLY!$A$3:$U$3,1,2))=IF(_xlfn.XLOOKUP($A30,INDIRECT("_"&amp;_xlfn.XLOOKUP(AY$2,WatchbillMONTHLY!$A$3:$U$3,OFFSET(WatchbillMONTHLY!$A$3:$U$3,1,2))),INDIRECT("_"&amp;_xlfn.XLOOKUP(AY$2,WatchbillMONTHLY!$A$3:$U$3,OFFSET(WatchbillMONTHLY!$A$3:$U$3,1,2))))=$A30,_xlfn.XLOOKUP(AY$2,WatchbillMONTHLY!$A$3:$U$3,OFFSET(WatchbillMONTHLY!$A$3:$U$3,1,2)),FALSE),TRUE,FALSE),
IF(_xlfn.XLOOKUP(AY$2,WatchbillMONTHLY!$A$20:$U$20,OFFSET(WatchbillMONTHLY!$A$20:$U$20,1,2))=IF(_xlfn.XLOOKUP($A30,INDIRECT("_"&amp;_xlfn.XLOOKUP(AY$2,WatchbillMONTHLY!$A$20:$U$20,OFFSET(WatchbillMONTHLY!$A$20:$U$20,1,2))),INDIRECT("_"&amp;_xlfn.XLOOKUP(AY$2,WatchbillMONTHLY!$A$20:$U$20,OFFSET(WatchbillMONTHLY!$A$20:$U$20,1,2))))=$A30,_xlfn.XLOOKUP(AY$2,WatchbillMONTHLY!$A$20:$U$20,OFFSET(WatchbillMONTHLY!$A$20:$U$20,1,2)),FALSE),TRUE,FALSE)),
IF(_xlfn.XLOOKUP(AY$2,WatchbillMONTHLY!$A$37:$U$37,OFFSET(WatchbillMONTHLY!$A$37:$U$37,1,2))=IF(_xlfn.XLOOKUP($A30,INDIRECT("_"&amp;_xlfn.XLOOKUP(AY$2,WatchbillMONTHLY!$A$37:$U$37,OFFSET(WatchbillMONTHLY!$A$37:$U$37,1,2))),INDIRECT("_"&amp;_xlfn.XLOOKUP(AY$2,WatchbillMONTHLY!$A$37:$U$37,OFFSET(WatchbillMONTHLY!$A$37:$U$37,1,2))))=$A30,_xlfn.XLOOKUP(AY$2,WatchbillMONTHLY!$A$37:$U$37,OFFSET(WatchbillMONTHLY!$A$37:$U$37,1,2)),FALSE),TRUE,FALSE)),
IF(_xlfn.XLOOKUP(AY$2,WatchbillMONTHLY!$A$54:$U$54,OFFSET(WatchbillMONTHLY!$A$54:$U$54,1,2))=IF(_xlfn.XLOOKUP($A30,INDIRECT("_"&amp;_xlfn.XLOOKUP(AY$2,WatchbillMONTHLY!$A$54:$U$54,OFFSET(WatchbillMONTHLY!$A$54:$U$54,1,2))),INDIRECT("_"&amp;_xlfn.XLOOKUP(AY$2,WatchbillMONTHLY!$A$54:$U$54,OFFSET(WatchbillMONTHLY!$A$54:$U$54,1,2))))=$A30,_xlfn.XLOOKUP(AY$2,WatchbillMONTHLY!$A$54:$U$54,OFFSET(WatchbillMONTHLY!$A$54:$U$54,1,2)),FALSE),TRUE,FALSE)),
IF(_xlfn.XLOOKUP(AY$2,WatchbillMONTHLY!$A$71:$U$71,OFFSET(WatchbillMONTHLY!$A$71:$U$71,1,2))=IF(_xlfn.XLOOKUP($A30,INDIRECT("_"&amp;_xlfn.XLOOKUP(AY$2,WatchbillMONTHLY!$A$71:$U$71,OFFSET(WatchbillMONTHLY!$A$71:$U$71,1,2))),INDIRECT("_"&amp;_xlfn.XLOOKUP(AY$2,WatchbillMONTHLY!$A$71:$U$71,OFFSET(WatchbillMONTHLY!$A$71:$U$71,1,2))))=$A30,_xlfn.XLOOKUP(AY$2,WatchbillMONTHLY!$A$71:$U$71,OFFSET(WatchbillMONTHLY!$A$71:$U$71,1,2)),FALSE),TRUE,FALSE)),
IF(_xlfn.XLOOKUP(AY$2,WatchbillMONTHLY!$A$88:$U$88,OFFSET(WatchbillMONTHLY!$A$88:$U$88,1,2))=IF(_xlfn.XLOOKUP($A30,INDIRECT("_"&amp;_xlfn.XLOOKUP(AY$2,WatchbillMONTHLY!$A$88:$U$88,OFFSET(WatchbillMONTHLY!$A$88:$U$88,1,2))),INDIRECT("_"&amp;_xlfn.XLOOKUP(AY$2,WatchbillMONTHLY!$A$88:$U$88,OFFSET(WatchbillMONTHLY!$A$88:$U$88,1,2))))=$A30,_xlfn.XLOOKUP(AY$2,WatchbillMONTHLY!$A$88:$U$88,OFFSET(WatchbillMONTHLY!$A$88:$U$88,1,2)),FALSE),TRUE,FALSE)),
FALSE),FALSE)</f>
        <v>0</v>
      </c>
      <c r="AZ30" s="209" t="b" cm="1">
        <f t="array" aca="1" ref="AZ30" ca="1">IF(AND($A30 &gt; 0, S30 &gt; 0,AZ$2&lt;MiscFormulas!$A$5+1),
_xlfn.IFNA(
_xlfn.IFNA(
_xlfn.IFNA(
_xlfn.IFNA(
_xlfn.IFNA(
_xlfn.IFNA(
IF(_xlfn.XLOOKUP(AZ$2,WatchbillMONTHLY!$A$3:$U$3,OFFSET(WatchbillMONTHLY!$A$3:$U$3,1,2))=IF(_xlfn.XLOOKUP($A30,INDIRECT("_"&amp;_xlfn.XLOOKUP(AZ$2,WatchbillMONTHLY!$A$3:$U$3,OFFSET(WatchbillMONTHLY!$A$3:$U$3,1,2))),INDIRECT("_"&amp;_xlfn.XLOOKUP(AZ$2,WatchbillMONTHLY!$A$3:$U$3,OFFSET(WatchbillMONTHLY!$A$3:$U$3,1,2))))=$A30,_xlfn.XLOOKUP(AZ$2,WatchbillMONTHLY!$A$3:$U$3,OFFSET(WatchbillMONTHLY!$A$3:$U$3,1,2)),FALSE),TRUE,FALSE),
IF(_xlfn.XLOOKUP(AZ$2,WatchbillMONTHLY!$A$20:$U$20,OFFSET(WatchbillMONTHLY!$A$20:$U$20,1,2))=IF(_xlfn.XLOOKUP($A30,INDIRECT("_"&amp;_xlfn.XLOOKUP(AZ$2,WatchbillMONTHLY!$A$20:$U$20,OFFSET(WatchbillMONTHLY!$A$20:$U$20,1,2))),INDIRECT("_"&amp;_xlfn.XLOOKUP(AZ$2,WatchbillMONTHLY!$A$20:$U$20,OFFSET(WatchbillMONTHLY!$A$20:$U$20,1,2))))=$A30,_xlfn.XLOOKUP(AZ$2,WatchbillMONTHLY!$A$20:$U$20,OFFSET(WatchbillMONTHLY!$A$20:$U$20,1,2)),FALSE),TRUE,FALSE)),
IF(_xlfn.XLOOKUP(AZ$2,WatchbillMONTHLY!$A$37:$U$37,OFFSET(WatchbillMONTHLY!$A$37:$U$37,1,2))=IF(_xlfn.XLOOKUP($A30,INDIRECT("_"&amp;_xlfn.XLOOKUP(AZ$2,WatchbillMONTHLY!$A$37:$U$37,OFFSET(WatchbillMONTHLY!$A$37:$U$37,1,2))),INDIRECT("_"&amp;_xlfn.XLOOKUP(AZ$2,WatchbillMONTHLY!$A$37:$U$37,OFFSET(WatchbillMONTHLY!$A$37:$U$37,1,2))))=$A30,_xlfn.XLOOKUP(AZ$2,WatchbillMONTHLY!$A$37:$U$37,OFFSET(WatchbillMONTHLY!$A$37:$U$37,1,2)),FALSE),TRUE,FALSE)),
IF(_xlfn.XLOOKUP(AZ$2,WatchbillMONTHLY!$A$54:$U$54,OFFSET(WatchbillMONTHLY!$A$54:$U$54,1,2))=IF(_xlfn.XLOOKUP($A30,INDIRECT("_"&amp;_xlfn.XLOOKUP(AZ$2,WatchbillMONTHLY!$A$54:$U$54,OFFSET(WatchbillMONTHLY!$A$54:$U$54,1,2))),INDIRECT("_"&amp;_xlfn.XLOOKUP(AZ$2,WatchbillMONTHLY!$A$54:$U$54,OFFSET(WatchbillMONTHLY!$A$54:$U$54,1,2))))=$A30,_xlfn.XLOOKUP(AZ$2,WatchbillMONTHLY!$A$54:$U$54,OFFSET(WatchbillMONTHLY!$A$54:$U$54,1,2)),FALSE),TRUE,FALSE)),
IF(_xlfn.XLOOKUP(AZ$2,WatchbillMONTHLY!$A$71:$U$71,OFFSET(WatchbillMONTHLY!$A$71:$U$71,1,2))=IF(_xlfn.XLOOKUP($A30,INDIRECT("_"&amp;_xlfn.XLOOKUP(AZ$2,WatchbillMONTHLY!$A$71:$U$71,OFFSET(WatchbillMONTHLY!$A$71:$U$71,1,2))),INDIRECT("_"&amp;_xlfn.XLOOKUP(AZ$2,WatchbillMONTHLY!$A$71:$U$71,OFFSET(WatchbillMONTHLY!$A$71:$U$71,1,2))))=$A30,_xlfn.XLOOKUP(AZ$2,WatchbillMONTHLY!$A$71:$U$71,OFFSET(WatchbillMONTHLY!$A$71:$U$71,1,2)),FALSE),TRUE,FALSE)),
IF(_xlfn.XLOOKUP(AZ$2,WatchbillMONTHLY!$A$88:$U$88,OFFSET(WatchbillMONTHLY!$A$88:$U$88,1,2))=IF(_xlfn.XLOOKUP($A30,INDIRECT("_"&amp;_xlfn.XLOOKUP(AZ$2,WatchbillMONTHLY!$A$88:$U$88,OFFSET(WatchbillMONTHLY!$A$88:$U$88,1,2))),INDIRECT("_"&amp;_xlfn.XLOOKUP(AZ$2,WatchbillMONTHLY!$A$88:$U$88,OFFSET(WatchbillMONTHLY!$A$88:$U$88,1,2))))=$A30,_xlfn.XLOOKUP(AZ$2,WatchbillMONTHLY!$A$88:$U$88,OFFSET(WatchbillMONTHLY!$A$88:$U$88,1,2)),FALSE),TRUE,FALSE)),
FALSE),FALSE)</f>
        <v>0</v>
      </c>
      <c r="BA30" s="209" t="b" cm="1">
        <f t="array" aca="1" ref="BA30" ca="1">IF(AND($A30 &gt; 0, T30 &gt; 0,BA$2&lt;MiscFormulas!$A$5+1),
_xlfn.IFNA(
_xlfn.IFNA(
_xlfn.IFNA(
_xlfn.IFNA(
_xlfn.IFNA(
_xlfn.IFNA(
IF(_xlfn.XLOOKUP(BA$2,WatchbillMONTHLY!$A$3:$U$3,OFFSET(WatchbillMONTHLY!$A$3:$U$3,1,2))=IF(_xlfn.XLOOKUP($A30,INDIRECT("_"&amp;_xlfn.XLOOKUP(BA$2,WatchbillMONTHLY!$A$3:$U$3,OFFSET(WatchbillMONTHLY!$A$3:$U$3,1,2))),INDIRECT("_"&amp;_xlfn.XLOOKUP(BA$2,WatchbillMONTHLY!$A$3:$U$3,OFFSET(WatchbillMONTHLY!$A$3:$U$3,1,2))))=$A30,_xlfn.XLOOKUP(BA$2,WatchbillMONTHLY!$A$3:$U$3,OFFSET(WatchbillMONTHLY!$A$3:$U$3,1,2)),FALSE),TRUE,FALSE),
IF(_xlfn.XLOOKUP(BA$2,WatchbillMONTHLY!$A$20:$U$20,OFFSET(WatchbillMONTHLY!$A$20:$U$20,1,2))=IF(_xlfn.XLOOKUP($A30,INDIRECT("_"&amp;_xlfn.XLOOKUP(BA$2,WatchbillMONTHLY!$A$20:$U$20,OFFSET(WatchbillMONTHLY!$A$20:$U$20,1,2))),INDIRECT("_"&amp;_xlfn.XLOOKUP(BA$2,WatchbillMONTHLY!$A$20:$U$20,OFFSET(WatchbillMONTHLY!$A$20:$U$20,1,2))))=$A30,_xlfn.XLOOKUP(BA$2,WatchbillMONTHLY!$A$20:$U$20,OFFSET(WatchbillMONTHLY!$A$20:$U$20,1,2)),FALSE),TRUE,FALSE)),
IF(_xlfn.XLOOKUP(BA$2,WatchbillMONTHLY!$A$37:$U$37,OFFSET(WatchbillMONTHLY!$A$37:$U$37,1,2))=IF(_xlfn.XLOOKUP($A30,INDIRECT("_"&amp;_xlfn.XLOOKUP(BA$2,WatchbillMONTHLY!$A$37:$U$37,OFFSET(WatchbillMONTHLY!$A$37:$U$37,1,2))),INDIRECT("_"&amp;_xlfn.XLOOKUP(BA$2,WatchbillMONTHLY!$A$37:$U$37,OFFSET(WatchbillMONTHLY!$A$37:$U$37,1,2))))=$A30,_xlfn.XLOOKUP(BA$2,WatchbillMONTHLY!$A$37:$U$37,OFFSET(WatchbillMONTHLY!$A$37:$U$37,1,2)),FALSE),TRUE,FALSE)),
IF(_xlfn.XLOOKUP(BA$2,WatchbillMONTHLY!$A$54:$U$54,OFFSET(WatchbillMONTHLY!$A$54:$U$54,1,2))=IF(_xlfn.XLOOKUP($A30,INDIRECT("_"&amp;_xlfn.XLOOKUP(BA$2,WatchbillMONTHLY!$A$54:$U$54,OFFSET(WatchbillMONTHLY!$A$54:$U$54,1,2))),INDIRECT("_"&amp;_xlfn.XLOOKUP(BA$2,WatchbillMONTHLY!$A$54:$U$54,OFFSET(WatchbillMONTHLY!$A$54:$U$54,1,2))))=$A30,_xlfn.XLOOKUP(BA$2,WatchbillMONTHLY!$A$54:$U$54,OFFSET(WatchbillMONTHLY!$A$54:$U$54,1,2)),FALSE),TRUE,FALSE)),
IF(_xlfn.XLOOKUP(BA$2,WatchbillMONTHLY!$A$71:$U$71,OFFSET(WatchbillMONTHLY!$A$71:$U$71,1,2))=IF(_xlfn.XLOOKUP($A30,INDIRECT("_"&amp;_xlfn.XLOOKUP(BA$2,WatchbillMONTHLY!$A$71:$U$71,OFFSET(WatchbillMONTHLY!$A$71:$U$71,1,2))),INDIRECT("_"&amp;_xlfn.XLOOKUP(BA$2,WatchbillMONTHLY!$A$71:$U$71,OFFSET(WatchbillMONTHLY!$A$71:$U$71,1,2))))=$A30,_xlfn.XLOOKUP(BA$2,WatchbillMONTHLY!$A$71:$U$71,OFFSET(WatchbillMONTHLY!$A$71:$U$71,1,2)),FALSE),TRUE,FALSE)),
IF(_xlfn.XLOOKUP(BA$2,WatchbillMONTHLY!$A$88:$U$88,OFFSET(WatchbillMONTHLY!$A$88:$U$88,1,2))=IF(_xlfn.XLOOKUP($A30,INDIRECT("_"&amp;_xlfn.XLOOKUP(BA$2,WatchbillMONTHLY!$A$88:$U$88,OFFSET(WatchbillMONTHLY!$A$88:$U$88,1,2))),INDIRECT("_"&amp;_xlfn.XLOOKUP(BA$2,WatchbillMONTHLY!$A$88:$U$88,OFFSET(WatchbillMONTHLY!$A$88:$U$88,1,2))))=$A30,_xlfn.XLOOKUP(BA$2,WatchbillMONTHLY!$A$88:$U$88,OFFSET(WatchbillMONTHLY!$A$88:$U$88,1,2)),FALSE),TRUE,FALSE)),
FALSE),FALSE)</f>
        <v>0</v>
      </c>
      <c r="BB30" s="209" t="b" cm="1">
        <f t="array" aca="1" ref="BB30" ca="1">IF(AND($A30 &gt; 0, U30 &gt; 0,BB$2&lt;MiscFormulas!$A$5+1),
_xlfn.IFNA(
_xlfn.IFNA(
_xlfn.IFNA(
_xlfn.IFNA(
_xlfn.IFNA(
_xlfn.IFNA(
IF(_xlfn.XLOOKUP(BB$2,WatchbillMONTHLY!$A$3:$U$3,OFFSET(WatchbillMONTHLY!$A$3:$U$3,1,2))=IF(_xlfn.XLOOKUP($A30,INDIRECT("_"&amp;_xlfn.XLOOKUP(BB$2,WatchbillMONTHLY!$A$3:$U$3,OFFSET(WatchbillMONTHLY!$A$3:$U$3,1,2))),INDIRECT("_"&amp;_xlfn.XLOOKUP(BB$2,WatchbillMONTHLY!$A$3:$U$3,OFFSET(WatchbillMONTHLY!$A$3:$U$3,1,2))))=$A30,_xlfn.XLOOKUP(BB$2,WatchbillMONTHLY!$A$3:$U$3,OFFSET(WatchbillMONTHLY!$A$3:$U$3,1,2)),FALSE),TRUE,FALSE),
IF(_xlfn.XLOOKUP(BB$2,WatchbillMONTHLY!$A$20:$U$20,OFFSET(WatchbillMONTHLY!$A$20:$U$20,1,2))=IF(_xlfn.XLOOKUP($A30,INDIRECT("_"&amp;_xlfn.XLOOKUP(BB$2,WatchbillMONTHLY!$A$20:$U$20,OFFSET(WatchbillMONTHLY!$A$20:$U$20,1,2))),INDIRECT("_"&amp;_xlfn.XLOOKUP(BB$2,WatchbillMONTHLY!$A$20:$U$20,OFFSET(WatchbillMONTHLY!$A$20:$U$20,1,2))))=$A30,_xlfn.XLOOKUP(BB$2,WatchbillMONTHLY!$A$20:$U$20,OFFSET(WatchbillMONTHLY!$A$20:$U$20,1,2)),FALSE),TRUE,FALSE)),
IF(_xlfn.XLOOKUP(BB$2,WatchbillMONTHLY!$A$37:$U$37,OFFSET(WatchbillMONTHLY!$A$37:$U$37,1,2))=IF(_xlfn.XLOOKUP($A30,INDIRECT("_"&amp;_xlfn.XLOOKUP(BB$2,WatchbillMONTHLY!$A$37:$U$37,OFFSET(WatchbillMONTHLY!$A$37:$U$37,1,2))),INDIRECT("_"&amp;_xlfn.XLOOKUP(BB$2,WatchbillMONTHLY!$A$37:$U$37,OFFSET(WatchbillMONTHLY!$A$37:$U$37,1,2))))=$A30,_xlfn.XLOOKUP(BB$2,WatchbillMONTHLY!$A$37:$U$37,OFFSET(WatchbillMONTHLY!$A$37:$U$37,1,2)),FALSE),TRUE,FALSE)),
IF(_xlfn.XLOOKUP(BB$2,WatchbillMONTHLY!$A$54:$U$54,OFFSET(WatchbillMONTHLY!$A$54:$U$54,1,2))=IF(_xlfn.XLOOKUP($A30,INDIRECT("_"&amp;_xlfn.XLOOKUP(BB$2,WatchbillMONTHLY!$A$54:$U$54,OFFSET(WatchbillMONTHLY!$A$54:$U$54,1,2))),INDIRECT("_"&amp;_xlfn.XLOOKUP(BB$2,WatchbillMONTHLY!$A$54:$U$54,OFFSET(WatchbillMONTHLY!$A$54:$U$54,1,2))))=$A30,_xlfn.XLOOKUP(BB$2,WatchbillMONTHLY!$A$54:$U$54,OFFSET(WatchbillMONTHLY!$A$54:$U$54,1,2)),FALSE),TRUE,FALSE)),
IF(_xlfn.XLOOKUP(BB$2,WatchbillMONTHLY!$A$71:$U$71,OFFSET(WatchbillMONTHLY!$A$71:$U$71,1,2))=IF(_xlfn.XLOOKUP($A30,INDIRECT("_"&amp;_xlfn.XLOOKUP(BB$2,WatchbillMONTHLY!$A$71:$U$71,OFFSET(WatchbillMONTHLY!$A$71:$U$71,1,2))),INDIRECT("_"&amp;_xlfn.XLOOKUP(BB$2,WatchbillMONTHLY!$A$71:$U$71,OFFSET(WatchbillMONTHLY!$A$71:$U$71,1,2))))=$A30,_xlfn.XLOOKUP(BB$2,WatchbillMONTHLY!$A$71:$U$71,OFFSET(WatchbillMONTHLY!$A$71:$U$71,1,2)),FALSE),TRUE,FALSE)),
IF(_xlfn.XLOOKUP(BB$2,WatchbillMONTHLY!$A$88:$U$88,OFFSET(WatchbillMONTHLY!$A$88:$U$88,1,2))=IF(_xlfn.XLOOKUP($A30,INDIRECT("_"&amp;_xlfn.XLOOKUP(BB$2,WatchbillMONTHLY!$A$88:$U$88,OFFSET(WatchbillMONTHLY!$A$88:$U$88,1,2))),INDIRECT("_"&amp;_xlfn.XLOOKUP(BB$2,WatchbillMONTHLY!$A$88:$U$88,OFFSET(WatchbillMONTHLY!$A$88:$U$88,1,2))))=$A30,_xlfn.XLOOKUP(BB$2,WatchbillMONTHLY!$A$88:$U$88,OFFSET(WatchbillMONTHLY!$A$88:$U$88,1,2)),FALSE),TRUE,FALSE)),
FALSE),FALSE)</f>
        <v>0</v>
      </c>
      <c r="BC30" s="209" t="b" cm="1">
        <f t="array" aca="1" ref="BC30" ca="1">IF(AND($A30 &gt; 0, V30 &gt; 0,BC$2&lt;MiscFormulas!$A$5+1),
_xlfn.IFNA(
_xlfn.IFNA(
_xlfn.IFNA(
_xlfn.IFNA(
_xlfn.IFNA(
_xlfn.IFNA(
IF(_xlfn.XLOOKUP(BC$2,WatchbillMONTHLY!$A$3:$U$3,OFFSET(WatchbillMONTHLY!$A$3:$U$3,1,2))=IF(_xlfn.XLOOKUP($A30,INDIRECT("_"&amp;_xlfn.XLOOKUP(BC$2,WatchbillMONTHLY!$A$3:$U$3,OFFSET(WatchbillMONTHLY!$A$3:$U$3,1,2))),INDIRECT("_"&amp;_xlfn.XLOOKUP(BC$2,WatchbillMONTHLY!$A$3:$U$3,OFFSET(WatchbillMONTHLY!$A$3:$U$3,1,2))))=$A30,_xlfn.XLOOKUP(BC$2,WatchbillMONTHLY!$A$3:$U$3,OFFSET(WatchbillMONTHLY!$A$3:$U$3,1,2)),FALSE),TRUE,FALSE),
IF(_xlfn.XLOOKUP(BC$2,WatchbillMONTHLY!$A$20:$U$20,OFFSET(WatchbillMONTHLY!$A$20:$U$20,1,2))=IF(_xlfn.XLOOKUP($A30,INDIRECT("_"&amp;_xlfn.XLOOKUP(BC$2,WatchbillMONTHLY!$A$20:$U$20,OFFSET(WatchbillMONTHLY!$A$20:$U$20,1,2))),INDIRECT("_"&amp;_xlfn.XLOOKUP(BC$2,WatchbillMONTHLY!$A$20:$U$20,OFFSET(WatchbillMONTHLY!$A$20:$U$20,1,2))))=$A30,_xlfn.XLOOKUP(BC$2,WatchbillMONTHLY!$A$20:$U$20,OFFSET(WatchbillMONTHLY!$A$20:$U$20,1,2)),FALSE),TRUE,FALSE)),
IF(_xlfn.XLOOKUP(BC$2,WatchbillMONTHLY!$A$37:$U$37,OFFSET(WatchbillMONTHLY!$A$37:$U$37,1,2))=IF(_xlfn.XLOOKUP($A30,INDIRECT("_"&amp;_xlfn.XLOOKUP(BC$2,WatchbillMONTHLY!$A$37:$U$37,OFFSET(WatchbillMONTHLY!$A$37:$U$37,1,2))),INDIRECT("_"&amp;_xlfn.XLOOKUP(BC$2,WatchbillMONTHLY!$A$37:$U$37,OFFSET(WatchbillMONTHLY!$A$37:$U$37,1,2))))=$A30,_xlfn.XLOOKUP(BC$2,WatchbillMONTHLY!$A$37:$U$37,OFFSET(WatchbillMONTHLY!$A$37:$U$37,1,2)),FALSE),TRUE,FALSE)),
IF(_xlfn.XLOOKUP(BC$2,WatchbillMONTHLY!$A$54:$U$54,OFFSET(WatchbillMONTHLY!$A$54:$U$54,1,2))=IF(_xlfn.XLOOKUP($A30,INDIRECT("_"&amp;_xlfn.XLOOKUP(BC$2,WatchbillMONTHLY!$A$54:$U$54,OFFSET(WatchbillMONTHLY!$A$54:$U$54,1,2))),INDIRECT("_"&amp;_xlfn.XLOOKUP(BC$2,WatchbillMONTHLY!$A$54:$U$54,OFFSET(WatchbillMONTHLY!$A$54:$U$54,1,2))))=$A30,_xlfn.XLOOKUP(BC$2,WatchbillMONTHLY!$A$54:$U$54,OFFSET(WatchbillMONTHLY!$A$54:$U$54,1,2)),FALSE),TRUE,FALSE)),
IF(_xlfn.XLOOKUP(BC$2,WatchbillMONTHLY!$A$71:$U$71,OFFSET(WatchbillMONTHLY!$A$71:$U$71,1,2))=IF(_xlfn.XLOOKUP($A30,INDIRECT("_"&amp;_xlfn.XLOOKUP(BC$2,WatchbillMONTHLY!$A$71:$U$71,OFFSET(WatchbillMONTHLY!$A$71:$U$71,1,2))),INDIRECT("_"&amp;_xlfn.XLOOKUP(BC$2,WatchbillMONTHLY!$A$71:$U$71,OFFSET(WatchbillMONTHLY!$A$71:$U$71,1,2))))=$A30,_xlfn.XLOOKUP(BC$2,WatchbillMONTHLY!$A$71:$U$71,OFFSET(WatchbillMONTHLY!$A$71:$U$71,1,2)),FALSE),TRUE,FALSE)),
IF(_xlfn.XLOOKUP(BC$2,WatchbillMONTHLY!$A$88:$U$88,OFFSET(WatchbillMONTHLY!$A$88:$U$88,1,2))=IF(_xlfn.XLOOKUP($A30,INDIRECT("_"&amp;_xlfn.XLOOKUP(BC$2,WatchbillMONTHLY!$A$88:$U$88,OFFSET(WatchbillMONTHLY!$A$88:$U$88,1,2))),INDIRECT("_"&amp;_xlfn.XLOOKUP(BC$2,WatchbillMONTHLY!$A$88:$U$88,OFFSET(WatchbillMONTHLY!$A$88:$U$88,1,2))))=$A30,_xlfn.XLOOKUP(BC$2,WatchbillMONTHLY!$A$88:$U$88,OFFSET(WatchbillMONTHLY!$A$88:$U$88,1,2)),FALSE),TRUE,FALSE)),
FALSE),FALSE)</f>
        <v>0</v>
      </c>
      <c r="BD30" s="209" t="b" cm="1">
        <f t="array" aca="1" ref="BD30" ca="1">IF(AND($A30 &gt; 0, W30 &gt; 0,BD$2&lt;MiscFormulas!$A$5+1),
_xlfn.IFNA(
_xlfn.IFNA(
_xlfn.IFNA(
_xlfn.IFNA(
_xlfn.IFNA(
_xlfn.IFNA(
IF(_xlfn.XLOOKUP(BD$2,WatchbillMONTHLY!$A$3:$U$3,OFFSET(WatchbillMONTHLY!$A$3:$U$3,1,2))=IF(_xlfn.XLOOKUP($A30,INDIRECT("_"&amp;_xlfn.XLOOKUP(BD$2,WatchbillMONTHLY!$A$3:$U$3,OFFSET(WatchbillMONTHLY!$A$3:$U$3,1,2))),INDIRECT("_"&amp;_xlfn.XLOOKUP(BD$2,WatchbillMONTHLY!$A$3:$U$3,OFFSET(WatchbillMONTHLY!$A$3:$U$3,1,2))))=$A30,_xlfn.XLOOKUP(BD$2,WatchbillMONTHLY!$A$3:$U$3,OFFSET(WatchbillMONTHLY!$A$3:$U$3,1,2)),FALSE),TRUE,FALSE),
IF(_xlfn.XLOOKUP(BD$2,WatchbillMONTHLY!$A$20:$U$20,OFFSET(WatchbillMONTHLY!$A$20:$U$20,1,2))=IF(_xlfn.XLOOKUP($A30,INDIRECT("_"&amp;_xlfn.XLOOKUP(BD$2,WatchbillMONTHLY!$A$20:$U$20,OFFSET(WatchbillMONTHLY!$A$20:$U$20,1,2))),INDIRECT("_"&amp;_xlfn.XLOOKUP(BD$2,WatchbillMONTHLY!$A$20:$U$20,OFFSET(WatchbillMONTHLY!$A$20:$U$20,1,2))))=$A30,_xlfn.XLOOKUP(BD$2,WatchbillMONTHLY!$A$20:$U$20,OFFSET(WatchbillMONTHLY!$A$20:$U$20,1,2)),FALSE),TRUE,FALSE)),
IF(_xlfn.XLOOKUP(BD$2,WatchbillMONTHLY!$A$37:$U$37,OFFSET(WatchbillMONTHLY!$A$37:$U$37,1,2))=IF(_xlfn.XLOOKUP($A30,INDIRECT("_"&amp;_xlfn.XLOOKUP(BD$2,WatchbillMONTHLY!$A$37:$U$37,OFFSET(WatchbillMONTHLY!$A$37:$U$37,1,2))),INDIRECT("_"&amp;_xlfn.XLOOKUP(BD$2,WatchbillMONTHLY!$A$37:$U$37,OFFSET(WatchbillMONTHLY!$A$37:$U$37,1,2))))=$A30,_xlfn.XLOOKUP(BD$2,WatchbillMONTHLY!$A$37:$U$37,OFFSET(WatchbillMONTHLY!$A$37:$U$37,1,2)),FALSE),TRUE,FALSE)),
IF(_xlfn.XLOOKUP(BD$2,WatchbillMONTHLY!$A$54:$U$54,OFFSET(WatchbillMONTHLY!$A$54:$U$54,1,2))=IF(_xlfn.XLOOKUP($A30,INDIRECT("_"&amp;_xlfn.XLOOKUP(BD$2,WatchbillMONTHLY!$A$54:$U$54,OFFSET(WatchbillMONTHLY!$A$54:$U$54,1,2))),INDIRECT("_"&amp;_xlfn.XLOOKUP(BD$2,WatchbillMONTHLY!$A$54:$U$54,OFFSET(WatchbillMONTHLY!$A$54:$U$54,1,2))))=$A30,_xlfn.XLOOKUP(BD$2,WatchbillMONTHLY!$A$54:$U$54,OFFSET(WatchbillMONTHLY!$A$54:$U$54,1,2)),FALSE),TRUE,FALSE)),
IF(_xlfn.XLOOKUP(BD$2,WatchbillMONTHLY!$A$71:$U$71,OFFSET(WatchbillMONTHLY!$A$71:$U$71,1,2))=IF(_xlfn.XLOOKUP($A30,INDIRECT("_"&amp;_xlfn.XLOOKUP(BD$2,WatchbillMONTHLY!$A$71:$U$71,OFFSET(WatchbillMONTHLY!$A$71:$U$71,1,2))),INDIRECT("_"&amp;_xlfn.XLOOKUP(BD$2,WatchbillMONTHLY!$A$71:$U$71,OFFSET(WatchbillMONTHLY!$A$71:$U$71,1,2))))=$A30,_xlfn.XLOOKUP(BD$2,WatchbillMONTHLY!$A$71:$U$71,OFFSET(WatchbillMONTHLY!$A$71:$U$71,1,2)),FALSE),TRUE,FALSE)),
IF(_xlfn.XLOOKUP(BD$2,WatchbillMONTHLY!$A$88:$U$88,OFFSET(WatchbillMONTHLY!$A$88:$U$88,1,2))=IF(_xlfn.XLOOKUP($A30,INDIRECT("_"&amp;_xlfn.XLOOKUP(BD$2,WatchbillMONTHLY!$A$88:$U$88,OFFSET(WatchbillMONTHLY!$A$88:$U$88,1,2))),INDIRECT("_"&amp;_xlfn.XLOOKUP(BD$2,WatchbillMONTHLY!$A$88:$U$88,OFFSET(WatchbillMONTHLY!$A$88:$U$88,1,2))))=$A30,_xlfn.XLOOKUP(BD$2,WatchbillMONTHLY!$A$88:$U$88,OFFSET(WatchbillMONTHLY!$A$88:$U$88,1,2)),FALSE),TRUE,FALSE)),
FALSE),FALSE)</f>
        <v>0</v>
      </c>
      <c r="BE30" s="209" t="b" cm="1">
        <f t="array" aca="1" ref="BE30" ca="1">IF(AND($A30 &gt; 0, X30 &gt; 0,BE$2&lt;MiscFormulas!$A$5+1),
_xlfn.IFNA(
_xlfn.IFNA(
_xlfn.IFNA(
_xlfn.IFNA(
_xlfn.IFNA(
_xlfn.IFNA(
IF(_xlfn.XLOOKUP(BE$2,WatchbillMONTHLY!$A$3:$U$3,OFFSET(WatchbillMONTHLY!$A$3:$U$3,1,2))=IF(_xlfn.XLOOKUP($A30,INDIRECT("_"&amp;_xlfn.XLOOKUP(BE$2,WatchbillMONTHLY!$A$3:$U$3,OFFSET(WatchbillMONTHLY!$A$3:$U$3,1,2))),INDIRECT("_"&amp;_xlfn.XLOOKUP(BE$2,WatchbillMONTHLY!$A$3:$U$3,OFFSET(WatchbillMONTHLY!$A$3:$U$3,1,2))))=$A30,_xlfn.XLOOKUP(BE$2,WatchbillMONTHLY!$A$3:$U$3,OFFSET(WatchbillMONTHLY!$A$3:$U$3,1,2)),FALSE),TRUE,FALSE),
IF(_xlfn.XLOOKUP(BE$2,WatchbillMONTHLY!$A$20:$U$20,OFFSET(WatchbillMONTHLY!$A$20:$U$20,1,2))=IF(_xlfn.XLOOKUP($A30,INDIRECT("_"&amp;_xlfn.XLOOKUP(BE$2,WatchbillMONTHLY!$A$20:$U$20,OFFSET(WatchbillMONTHLY!$A$20:$U$20,1,2))),INDIRECT("_"&amp;_xlfn.XLOOKUP(BE$2,WatchbillMONTHLY!$A$20:$U$20,OFFSET(WatchbillMONTHLY!$A$20:$U$20,1,2))))=$A30,_xlfn.XLOOKUP(BE$2,WatchbillMONTHLY!$A$20:$U$20,OFFSET(WatchbillMONTHLY!$A$20:$U$20,1,2)),FALSE),TRUE,FALSE)),
IF(_xlfn.XLOOKUP(BE$2,WatchbillMONTHLY!$A$37:$U$37,OFFSET(WatchbillMONTHLY!$A$37:$U$37,1,2))=IF(_xlfn.XLOOKUP($A30,INDIRECT("_"&amp;_xlfn.XLOOKUP(BE$2,WatchbillMONTHLY!$A$37:$U$37,OFFSET(WatchbillMONTHLY!$A$37:$U$37,1,2))),INDIRECT("_"&amp;_xlfn.XLOOKUP(BE$2,WatchbillMONTHLY!$A$37:$U$37,OFFSET(WatchbillMONTHLY!$A$37:$U$37,1,2))))=$A30,_xlfn.XLOOKUP(BE$2,WatchbillMONTHLY!$A$37:$U$37,OFFSET(WatchbillMONTHLY!$A$37:$U$37,1,2)),FALSE),TRUE,FALSE)),
IF(_xlfn.XLOOKUP(BE$2,WatchbillMONTHLY!$A$54:$U$54,OFFSET(WatchbillMONTHLY!$A$54:$U$54,1,2))=IF(_xlfn.XLOOKUP($A30,INDIRECT("_"&amp;_xlfn.XLOOKUP(BE$2,WatchbillMONTHLY!$A$54:$U$54,OFFSET(WatchbillMONTHLY!$A$54:$U$54,1,2))),INDIRECT("_"&amp;_xlfn.XLOOKUP(BE$2,WatchbillMONTHLY!$A$54:$U$54,OFFSET(WatchbillMONTHLY!$A$54:$U$54,1,2))))=$A30,_xlfn.XLOOKUP(BE$2,WatchbillMONTHLY!$A$54:$U$54,OFFSET(WatchbillMONTHLY!$A$54:$U$54,1,2)),FALSE),TRUE,FALSE)),
IF(_xlfn.XLOOKUP(BE$2,WatchbillMONTHLY!$A$71:$U$71,OFFSET(WatchbillMONTHLY!$A$71:$U$71,1,2))=IF(_xlfn.XLOOKUP($A30,INDIRECT("_"&amp;_xlfn.XLOOKUP(BE$2,WatchbillMONTHLY!$A$71:$U$71,OFFSET(WatchbillMONTHLY!$A$71:$U$71,1,2))),INDIRECT("_"&amp;_xlfn.XLOOKUP(BE$2,WatchbillMONTHLY!$A$71:$U$71,OFFSET(WatchbillMONTHLY!$A$71:$U$71,1,2))))=$A30,_xlfn.XLOOKUP(BE$2,WatchbillMONTHLY!$A$71:$U$71,OFFSET(WatchbillMONTHLY!$A$71:$U$71,1,2)),FALSE),TRUE,FALSE)),
IF(_xlfn.XLOOKUP(BE$2,WatchbillMONTHLY!$A$88:$U$88,OFFSET(WatchbillMONTHLY!$A$88:$U$88,1,2))=IF(_xlfn.XLOOKUP($A30,INDIRECT("_"&amp;_xlfn.XLOOKUP(BE$2,WatchbillMONTHLY!$A$88:$U$88,OFFSET(WatchbillMONTHLY!$A$88:$U$88,1,2))),INDIRECT("_"&amp;_xlfn.XLOOKUP(BE$2,WatchbillMONTHLY!$A$88:$U$88,OFFSET(WatchbillMONTHLY!$A$88:$U$88,1,2))))=$A30,_xlfn.XLOOKUP(BE$2,WatchbillMONTHLY!$A$88:$U$88,OFFSET(WatchbillMONTHLY!$A$88:$U$88,1,2)),FALSE),TRUE,FALSE)),
FALSE),FALSE)</f>
        <v>0</v>
      </c>
      <c r="BF30" s="209" t="b" cm="1">
        <f t="array" aca="1" ref="BF30" ca="1">IF(AND($A30 &gt; 0, Y30 &gt; 0,BF$2&lt;MiscFormulas!$A$5+1),
_xlfn.IFNA(
_xlfn.IFNA(
_xlfn.IFNA(
_xlfn.IFNA(
_xlfn.IFNA(
_xlfn.IFNA(
IF(_xlfn.XLOOKUP(BF$2,WatchbillMONTHLY!$A$3:$U$3,OFFSET(WatchbillMONTHLY!$A$3:$U$3,1,2))=IF(_xlfn.XLOOKUP($A30,INDIRECT("_"&amp;_xlfn.XLOOKUP(BF$2,WatchbillMONTHLY!$A$3:$U$3,OFFSET(WatchbillMONTHLY!$A$3:$U$3,1,2))),INDIRECT("_"&amp;_xlfn.XLOOKUP(BF$2,WatchbillMONTHLY!$A$3:$U$3,OFFSET(WatchbillMONTHLY!$A$3:$U$3,1,2))))=$A30,_xlfn.XLOOKUP(BF$2,WatchbillMONTHLY!$A$3:$U$3,OFFSET(WatchbillMONTHLY!$A$3:$U$3,1,2)),FALSE),TRUE,FALSE),
IF(_xlfn.XLOOKUP(BF$2,WatchbillMONTHLY!$A$20:$U$20,OFFSET(WatchbillMONTHLY!$A$20:$U$20,1,2))=IF(_xlfn.XLOOKUP($A30,INDIRECT("_"&amp;_xlfn.XLOOKUP(BF$2,WatchbillMONTHLY!$A$20:$U$20,OFFSET(WatchbillMONTHLY!$A$20:$U$20,1,2))),INDIRECT("_"&amp;_xlfn.XLOOKUP(BF$2,WatchbillMONTHLY!$A$20:$U$20,OFFSET(WatchbillMONTHLY!$A$20:$U$20,1,2))))=$A30,_xlfn.XLOOKUP(BF$2,WatchbillMONTHLY!$A$20:$U$20,OFFSET(WatchbillMONTHLY!$A$20:$U$20,1,2)),FALSE),TRUE,FALSE)),
IF(_xlfn.XLOOKUP(BF$2,WatchbillMONTHLY!$A$37:$U$37,OFFSET(WatchbillMONTHLY!$A$37:$U$37,1,2))=IF(_xlfn.XLOOKUP($A30,INDIRECT("_"&amp;_xlfn.XLOOKUP(BF$2,WatchbillMONTHLY!$A$37:$U$37,OFFSET(WatchbillMONTHLY!$A$37:$U$37,1,2))),INDIRECT("_"&amp;_xlfn.XLOOKUP(BF$2,WatchbillMONTHLY!$A$37:$U$37,OFFSET(WatchbillMONTHLY!$A$37:$U$37,1,2))))=$A30,_xlfn.XLOOKUP(BF$2,WatchbillMONTHLY!$A$37:$U$37,OFFSET(WatchbillMONTHLY!$A$37:$U$37,1,2)),FALSE),TRUE,FALSE)),
IF(_xlfn.XLOOKUP(BF$2,WatchbillMONTHLY!$A$54:$U$54,OFFSET(WatchbillMONTHLY!$A$54:$U$54,1,2))=IF(_xlfn.XLOOKUP($A30,INDIRECT("_"&amp;_xlfn.XLOOKUP(BF$2,WatchbillMONTHLY!$A$54:$U$54,OFFSET(WatchbillMONTHLY!$A$54:$U$54,1,2))),INDIRECT("_"&amp;_xlfn.XLOOKUP(BF$2,WatchbillMONTHLY!$A$54:$U$54,OFFSET(WatchbillMONTHLY!$A$54:$U$54,1,2))))=$A30,_xlfn.XLOOKUP(BF$2,WatchbillMONTHLY!$A$54:$U$54,OFFSET(WatchbillMONTHLY!$A$54:$U$54,1,2)),FALSE),TRUE,FALSE)),
IF(_xlfn.XLOOKUP(BF$2,WatchbillMONTHLY!$A$71:$U$71,OFFSET(WatchbillMONTHLY!$A$71:$U$71,1,2))=IF(_xlfn.XLOOKUP($A30,INDIRECT("_"&amp;_xlfn.XLOOKUP(BF$2,WatchbillMONTHLY!$A$71:$U$71,OFFSET(WatchbillMONTHLY!$A$71:$U$71,1,2))),INDIRECT("_"&amp;_xlfn.XLOOKUP(BF$2,WatchbillMONTHLY!$A$71:$U$71,OFFSET(WatchbillMONTHLY!$A$71:$U$71,1,2))))=$A30,_xlfn.XLOOKUP(BF$2,WatchbillMONTHLY!$A$71:$U$71,OFFSET(WatchbillMONTHLY!$A$71:$U$71,1,2)),FALSE),TRUE,FALSE)),
IF(_xlfn.XLOOKUP(BF$2,WatchbillMONTHLY!$A$88:$U$88,OFFSET(WatchbillMONTHLY!$A$88:$U$88,1,2))=IF(_xlfn.XLOOKUP($A30,INDIRECT("_"&amp;_xlfn.XLOOKUP(BF$2,WatchbillMONTHLY!$A$88:$U$88,OFFSET(WatchbillMONTHLY!$A$88:$U$88,1,2))),INDIRECT("_"&amp;_xlfn.XLOOKUP(BF$2,WatchbillMONTHLY!$A$88:$U$88,OFFSET(WatchbillMONTHLY!$A$88:$U$88,1,2))))=$A30,_xlfn.XLOOKUP(BF$2,WatchbillMONTHLY!$A$88:$U$88,OFFSET(WatchbillMONTHLY!$A$88:$U$88,1,2)),FALSE),TRUE,FALSE)),
FALSE),FALSE)</f>
        <v>0</v>
      </c>
      <c r="BG30" s="209" t="b" cm="1">
        <f t="array" aca="1" ref="BG30" ca="1">IF(AND($A30 &gt; 0, Z30 &gt; 0,BG$2&lt;MiscFormulas!$A$5+1),
_xlfn.IFNA(
_xlfn.IFNA(
_xlfn.IFNA(
_xlfn.IFNA(
_xlfn.IFNA(
_xlfn.IFNA(
IF(_xlfn.XLOOKUP(BG$2,WatchbillMONTHLY!$A$3:$U$3,OFFSET(WatchbillMONTHLY!$A$3:$U$3,1,2))=IF(_xlfn.XLOOKUP($A30,INDIRECT("_"&amp;_xlfn.XLOOKUP(BG$2,WatchbillMONTHLY!$A$3:$U$3,OFFSET(WatchbillMONTHLY!$A$3:$U$3,1,2))),INDIRECT("_"&amp;_xlfn.XLOOKUP(BG$2,WatchbillMONTHLY!$A$3:$U$3,OFFSET(WatchbillMONTHLY!$A$3:$U$3,1,2))))=$A30,_xlfn.XLOOKUP(BG$2,WatchbillMONTHLY!$A$3:$U$3,OFFSET(WatchbillMONTHLY!$A$3:$U$3,1,2)),FALSE),TRUE,FALSE),
IF(_xlfn.XLOOKUP(BG$2,WatchbillMONTHLY!$A$20:$U$20,OFFSET(WatchbillMONTHLY!$A$20:$U$20,1,2))=IF(_xlfn.XLOOKUP($A30,INDIRECT("_"&amp;_xlfn.XLOOKUP(BG$2,WatchbillMONTHLY!$A$20:$U$20,OFFSET(WatchbillMONTHLY!$A$20:$U$20,1,2))),INDIRECT("_"&amp;_xlfn.XLOOKUP(BG$2,WatchbillMONTHLY!$A$20:$U$20,OFFSET(WatchbillMONTHLY!$A$20:$U$20,1,2))))=$A30,_xlfn.XLOOKUP(BG$2,WatchbillMONTHLY!$A$20:$U$20,OFFSET(WatchbillMONTHLY!$A$20:$U$20,1,2)),FALSE),TRUE,FALSE)),
IF(_xlfn.XLOOKUP(BG$2,WatchbillMONTHLY!$A$37:$U$37,OFFSET(WatchbillMONTHLY!$A$37:$U$37,1,2))=IF(_xlfn.XLOOKUP($A30,INDIRECT("_"&amp;_xlfn.XLOOKUP(BG$2,WatchbillMONTHLY!$A$37:$U$37,OFFSET(WatchbillMONTHLY!$A$37:$U$37,1,2))),INDIRECT("_"&amp;_xlfn.XLOOKUP(BG$2,WatchbillMONTHLY!$A$37:$U$37,OFFSET(WatchbillMONTHLY!$A$37:$U$37,1,2))))=$A30,_xlfn.XLOOKUP(BG$2,WatchbillMONTHLY!$A$37:$U$37,OFFSET(WatchbillMONTHLY!$A$37:$U$37,1,2)),FALSE),TRUE,FALSE)),
IF(_xlfn.XLOOKUP(BG$2,WatchbillMONTHLY!$A$54:$U$54,OFFSET(WatchbillMONTHLY!$A$54:$U$54,1,2))=IF(_xlfn.XLOOKUP($A30,INDIRECT("_"&amp;_xlfn.XLOOKUP(BG$2,WatchbillMONTHLY!$A$54:$U$54,OFFSET(WatchbillMONTHLY!$A$54:$U$54,1,2))),INDIRECT("_"&amp;_xlfn.XLOOKUP(BG$2,WatchbillMONTHLY!$A$54:$U$54,OFFSET(WatchbillMONTHLY!$A$54:$U$54,1,2))))=$A30,_xlfn.XLOOKUP(BG$2,WatchbillMONTHLY!$A$54:$U$54,OFFSET(WatchbillMONTHLY!$A$54:$U$54,1,2)),FALSE),TRUE,FALSE)),
IF(_xlfn.XLOOKUP(BG$2,WatchbillMONTHLY!$A$71:$U$71,OFFSET(WatchbillMONTHLY!$A$71:$U$71,1,2))=IF(_xlfn.XLOOKUP($A30,INDIRECT("_"&amp;_xlfn.XLOOKUP(BG$2,WatchbillMONTHLY!$A$71:$U$71,OFFSET(WatchbillMONTHLY!$A$71:$U$71,1,2))),INDIRECT("_"&amp;_xlfn.XLOOKUP(BG$2,WatchbillMONTHLY!$A$71:$U$71,OFFSET(WatchbillMONTHLY!$A$71:$U$71,1,2))))=$A30,_xlfn.XLOOKUP(BG$2,WatchbillMONTHLY!$A$71:$U$71,OFFSET(WatchbillMONTHLY!$A$71:$U$71,1,2)),FALSE),TRUE,FALSE)),
IF(_xlfn.XLOOKUP(BG$2,WatchbillMONTHLY!$A$88:$U$88,OFFSET(WatchbillMONTHLY!$A$88:$U$88,1,2))=IF(_xlfn.XLOOKUP($A30,INDIRECT("_"&amp;_xlfn.XLOOKUP(BG$2,WatchbillMONTHLY!$A$88:$U$88,OFFSET(WatchbillMONTHLY!$A$88:$U$88,1,2))),INDIRECT("_"&amp;_xlfn.XLOOKUP(BG$2,WatchbillMONTHLY!$A$88:$U$88,OFFSET(WatchbillMONTHLY!$A$88:$U$88,1,2))))=$A30,_xlfn.XLOOKUP(BG$2,WatchbillMONTHLY!$A$88:$U$88,OFFSET(WatchbillMONTHLY!$A$88:$U$88,1,2)),FALSE),TRUE,FALSE)),
FALSE),FALSE)</f>
        <v>0</v>
      </c>
      <c r="BH30" s="209" t="b" cm="1">
        <f t="array" aca="1" ref="BH30" ca="1">IF(AND($A30 &gt; 0, AA30 &gt; 0,BH$2&lt;MiscFormulas!$A$5+1),
_xlfn.IFNA(
_xlfn.IFNA(
_xlfn.IFNA(
_xlfn.IFNA(
_xlfn.IFNA(
_xlfn.IFNA(
IF(_xlfn.XLOOKUP(BH$2,WatchbillMONTHLY!$A$3:$U$3,OFFSET(WatchbillMONTHLY!$A$3:$U$3,1,2))=IF(_xlfn.XLOOKUP($A30,INDIRECT("_"&amp;_xlfn.XLOOKUP(BH$2,WatchbillMONTHLY!$A$3:$U$3,OFFSET(WatchbillMONTHLY!$A$3:$U$3,1,2))),INDIRECT("_"&amp;_xlfn.XLOOKUP(BH$2,WatchbillMONTHLY!$A$3:$U$3,OFFSET(WatchbillMONTHLY!$A$3:$U$3,1,2))))=$A30,_xlfn.XLOOKUP(BH$2,WatchbillMONTHLY!$A$3:$U$3,OFFSET(WatchbillMONTHLY!$A$3:$U$3,1,2)),FALSE),TRUE,FALSE),
IF(_xlfn.XLOOKUP(BH$2,WatchbillMONTHLY!$A$20:$U$20,OFFSET(WatchbillMONTHLY!$A$20:$U$20,1,2))=IF(_xlfn.XLOOKUP($A30,INDIRECT("_"&amp;_xlfn.XLOOKUP(BH$2,WatchbillMONTHLY!$A$20:$U$20,OFFSET(WatchbillMONTHLY!$A$20:$U$20,1,2))),INDIRECT("_"&amp;_xlfn.XLOOKUP(BH$2,WatchbillMONTHLY!$A$20:$U$20,OFFSET(WatchbillMONTHLY!$A$20:$U$20,1,2))))=$A30,_xlfn.XLOOKUP(BH$2,WatchbillMONTHLY!$A$20:$U$20,OFFSET(WatchbillMONTHLY!$A$20:$U$20,1,2)),FALSE),TRUE,FALSE)),
IF(_xlfn.XLOOKUP(BH$2,WatchbillMONTHLY!$A$37:$U$37,OFFSET(WatchbillMONTHLY!$A$37:$U$37,1,2))=IF(_xlfn.XLOOKUP($A30,INDIRECT("_"&amp;_xlfn.XLOOKUP(BH$2,WatchbillMONTHLY!$A$37:$U$37,OFFSET(WatchbillMONTHLY!$A$37:$U$37,1,2))),INDIRECT("_"&amp;_xlfn.XLOOKUP(BH$2,WatchbillMONTHLY!$A$37:$U$37,OFFSET(WatchbillMONTHLY!$A$37:$U$37,1,2))))=$A30,_xlfn.XLOOKUP(BH$2,WatchbillMONTHLY!$A$37:$U$37,OFFSET(WatchbillMONTHLY!$A$37:$U$37,1,2)),FALSE),TRUE,FALSE)),
IF(_xlfn.XLOOKUP(BH$2,WatchbillMONTHLY!$A$54:$U$54,OFFSET(WatchbillMONTHLY!$A$54:$U$54,1,2))=IF(_xlfn.XLOOKUP($A30,INDIRECT("_"&amp;_xlfn.XLOOKUP(BH$2,WatchbillMONTHLY!$A$54:$U$54,OFFSET(WatchbillMONTHLY!$A$54:$U$54,1,2))),INDIRECT("_"&amp;_xlfn.XLOOKUP(BH$2,WatchbillMONTHLY!$A$54:$U$54,OFFSET(WatchbillMONTHLY!$A$54:$U$54,1,2))))=$A30,_xlfn.XLOOKUP(BH$2,WatchbillMONTHLY!$A$54:$U$54,OFFSET(WatchbillMONTHLY!$A$54:$U$54,1,2)),FALSE),TRUE,FALSE)),
IF(_xlfn.XLOOKUP(BH$2,WatchbillMONTHLY!$A$71:$U$71,OFFSET(WatchbillMONTHLY!$A$71:$U$71,1,2))=IF(_xlfn.XLOOKUP($A30,INDIRECT("_"&amp;_xlfn.XLOOKUP(BH$2,WatchbillMONTHLY!$A$71:$U$71,OFFSET(WatchbillMONTHLY!$A$71:$U$71,1,2))),INDIRECT("_"&amp;_xlfn.XLOOKUP(BH$2,WatchbillMONTHLY!$A$71:$U$71,OFFSET(WatchbillMONTHLY!$A$71:$U$71,1,2))))=$A30,_xlfn.XLOOKUP(BH$2,WatchbillMONTHLY!$A$71:$U$71,OFFSET(WatchbillMONTHLY!$A$71:$U$71,1,2)),FALSE),TRUE,FALSE)),
IF(_xlfn.XLOOKUP(BH$2,WatchbillMONTHLY!$A$88:$U$88,OFFSET(WatchbillMONTHLY!$A$88:$U$88,1,2))=IF(_xlfn.XLOOKUP($A30,INDIRECT("_"&amp;_xlfn.XLOOKUP(BH$2,WatchbillMONTHLY!$A$88:$U$88,OFFSET(WatchbillMONTHLY!$A$88:$U$88,1,2))),INDIRECT("_"&amp;_xlfn.XLOOKUP(BH$2,WatchbillMONTHLY!$A$88:$U$88,OFFSET(WatchbillMONTHLY!$A$88:$U$88,1,2))))=$A30,_xlfn.XLOOKUP(BH$2,WatchbillMONTHLY!$A$88:$U$88,OFFSET(WatchbillMONTHLY!$A$88:$U$88,1,2)),FALSE),TRUE,FALSE)),
FALSE),FALSE)</f>
        <v>0</v>
      </c>
      <c r="BI30" s="209" t="b" cm="1">
        <f t="array" aca="1" ref="BI30" ca="1">IF(AND($A30 &gt; 0, AB30 &gt; 0,BI$2&lt;MiscFormulas!$A$5+1),
_xlfn.IFNA(
_xlfn.IFNA(
_xlfn.IFNA(
_xlfn.IFNA(
_xlfn.IFNA(
_xlfn.IFNA(
IF(_xlfn.XLOOKUP(BI$2,WatchbillMONTHLY!$A$3:$U$3,OFFSET(WatchbillMONTHLY!$A$3:$U$3,1,2))=IF(_xlfn.XLOOKUP($A30,INDIRECT("_"&amp;_xlfn.XLOOKUP(BI$2,WatchbillMONTHLY!$A$3:$U$3,OFFSET(WatchbillMONTHLY!$A$3:$U$3,1,2))),INDIRECT("_"&amp;_xlfn.XLOOKUP(BI$2,WatchbillMONTHLY!$A$3:$U$3,OFFSET(WatchbillMONTHLY!$A$3:$U$3,1,2))))=$A30,_xlfn.XLOOKUP(BI$2,WatchbillMONTHLY!$A$3:$U$3,OFFSET(WatchbillMONTHLY!$A$3:$U$3,1,2)),FALSE),TRUE,FALSE),
IF(_xlfn.XLOOKUP(BI$2,WatchbillMONTHLY!$A$20:$U$20,OFFSET(WatchbillMONTHLY!$A$20:$U$20,1,2))=IF(_xlfn.XLOOKUP($A30,INDIRECT("_"&amp;_xlfn.XLOOKUP(BI$2,WatchbillMONTHLY!$A$20:$U$20,OFFSET(WatchbillMONTHLY!$A$20:$U$20,1,2))),INDIRECT("_"&amp;_xlfn.XLOOKUP(BI$2,WatchbillMONTHLY!$A$20:$U$20,OFFSET(WatchbillMONTHLY!$A$20:$U$20,1,2))))=$A30,_xlfn.XLOOKUP(BI$2,WatchbillMONTHLY!$A$20:$U$20,OFFSET(WatchbillMONTHLY!$A$20:$U$20,1,2)),FALSE),TRUE,FALSE)),
IF(_xlfn.XLOOKUP(BI$2,WatchbillMONTHLY!$A$37:$U$37,OFFSET(WatchbillMONTHLY!$A$37:$U$37,1,2))=IF(_xlfn.XLOOKUP($A30,INDIRECT("_"&amp;_xlfn.XLOOKUP(BI$2,WatchbillMONTHLY!$A$37:$U$37,OFFSET(WatchbillMONTHLY!$A$37:$U$37,1,2))),INDIRECT("_"&amp;_xlfn.XLOOKUP(BI$2,WatchbillMONTHLY!$A$37:$U$37,OFFSET(WatchbillMONTHLY!$A$37:$U$37,1,2))))=$A30,_xlfn.XLOOKUP(BI$2,WatchbillMONTHLY!$A$37:$U$37,OFFSET(WatchbillMONTHLY!$A$37:$U$37,1,2)),FALSE),TRUE,FALSE)),
IF(_xlfn.XLOOKUP(BI$2,WatchbillMONTHLY!$A$54:$U$54,OFFSET(WatchbillMONTHLY!$A$54:$U$54,1,2))=IF(_xlfn.XLOOKUP($A30,INDIRECT("_"&amp;_xlfn.XLOOKUP(BI$2,WatchbillMONTHLY!$A$54:$U$54,OFFSET(WatchbillMONTHLY!$A$54:$U$54,1,2))),INDIRECT("_"&amp;_xlfn.XLOOKUP(BI$2,WatchbillMONTHLY!$A$54:$U$54,OFFSET(WatchbillMONTHLY!$A$54:$U$54,1,2))))=$A30,_xlfn.XLOOKUP(BI$2,WatchbillMONTHLY!$A$54:$U$54,OFFSET(WatchbillMONTHLY!$A$54:$U$54,1,2)),FALSE),TRUE,FALSE)),
IF(_xlfn.XLOOKUP(BI$2,WatchbillMONTHLY!$A$71:$U$71,OFFSET(WatchbillMONTHLY!$A$71:$U$71,1,2))=IF(_xlfn.XLOOKUP($A30,INDIRECT("_"&amp;_xlfn.XLOOKUP(BI$2,WatchbillMONTHLY!$A$71:$U$71,OFFSET(WatchbillMONTHLY!$A$71:$U$71,1,2))),INDIRECT("_"&amp;_xlfn.XLOOKUP(BI$2,WatchbillMONTHLY!$A$71:$U$71,OFFSET(WatchbillMONTHLY!$A$71:$U$71,1,2))))=$A30,_xlfn.XLOOKUP(BI$2,WatchbillMONTHLY!$A$71:$U$71,OFFSET(WatchbillMONTHLY!$A$71:$U$71,1,2)),FALSE),TRUE,FALSE)),
IF(_xlfn.XLOOKUP(BI$2,WatchbillMONTHLY!$A$88:$U$88,OFFSET(WatchbillMONTHLY!$A$88:$U$88,1,2))=IF(_xlfn.XLOOKUP($A30,INDIRECT("_"&amp;_xlfn.XLOOKUP(BI$2,WatchbillMONTHLY!$A$88:$U$88,OFFSET(WatchbillMONTHLY!$A$88:$U$88,1,2))),INDIRECT("_"&amp;_xlfn.XLOOKUP(BI$2,WatchbillMONTHLY!$A$88:$U$88,OFFSET(WatchbillMONTHLY!$A$88:$U$88,1,2))))=$A30,_xlfn.XLOOKUP(BI$2,WatchbillMONTHLY!$A$88:$U$88,OFFSET(WatchbillMONTHLY!$A$88:$U$88,1,2)),FALSE),TRUE,FALSE)),
FALSE),FALSE)</f>
        <v>0</v>
      </c>
      <c r="BJ30" s="209" t="b" cm="1">
        <f t="array" aca="1" ref="BJ30" ca="1">IF(AND($A30 &gt; 0, AC30 &gt; 0,BJ$2&lt;MiscFormulas!$A$5+1),
_xlfn.IFNA(
_xlfn.IFNA(
_xlfn.IFNA(
_xlfn.IFNA(
_xlfn.IFNA(
_xlfn.IFNA(
IF(_xlfn.XLOOKUP(BJ$2,WatchbillMONTHLY!$A$3:$U$3,OFFSET(WatchbillMONTHLY!$A$3:$U$3,1,2))=IF(_xlfn.XLOOKUP($A30,INDIRECT("_"&amp;_xlfn.XLOOKUP(BJ$2,WatchbillMONTHLY!$A$3:$U$3,OFFSET(WatchbillMONTHLY!$A$3:$U$3,1,2))),INDIRECT("_"&amp;_xlfn.XLOOKUP(BJ$2,WatchbillMONTHLY!$A$3:$U$3,OFFSET(WatchbillMONTHLY!$A$3:$U$3,1,2))))=$A30,_xlfn.XLOOKUP(BJ$2,WatchbillMONTHLY!$A$3:$U$3,OFFSET(WatchbillMONTHLY!$A$3:$U$3,1,2)),FALSE),TRUE,FALSE),
IF(_xlfn.XLOOKUP(BJ$2,WatchbillMONTHLY!$A$20:$U$20,OFFSET(WatchbillMONTHLY!$A$20:$U$20,1,2))=IF(_xlfn.XLOOKUP($A30,INDIRECT("_"&amp;_xlfn.XLOOKUP(BJ$2,WatchbillMONTHLY!$A$20:$U$20,OFFSET(WatchbillMONTHLY!$A$20:$U$20,1,2))),INDIRECT("_"&amp;_xlfn.XLOOKUP(BJ$2,WatchbillMONTHLY!$A$20:$U$20,OFFSET(WatchbillMONTHLY!$A$20:$U$20,1,2))))=$A30,_xlfn.XLOOKUP(BJ$2,WatchbillMONTHLY!$A$20:$U$20,OFFSET(WatchbillMONTHLY!$A$20:$U$20,1,2)),FALSE),TRUE,FALSE)),
IF(_xlfn.XLOOKUP(BJ$2,WatchbillMONTHLY!$A$37:$U$37,OFFSET(WatchbillMONTHLY!$A$37:$U$37,1,2))=IF(_xlfn.XLOOKUP($A30,INDIRECT("_"&amp;_xlfn.XLOOKUP(BJ$2,WatchbillMONTHLY!$A$37:$U$37,OFFSET(WatchbillMONTHLY!$A$37:$U$37,1,2))),INDIRECT("_"&amp;_xlfn.XLOOKUP(BJ$2,WatchbillMONTHLY!$A$37:$U$37,OFFSET(WatchbillMONTHLY!$A$37:$U$37,1,2))))=$A30,_xlfn.XLOOKUP(BJ$2,WatchbillMONTHLY!$A$37:$U$37,OFFSET(WatchbillMONTHLY!$A$37:$U$37,1,2)),FALSE),TRUE,FALSE)),
IF(_xlfn.XLOOKUP(BJ$2,WatchbillMONTHLY!$A$54:$U$54,OFFSET(WatchbillMONTHLY!$A$54:$U$54,1,2))=IF(_xlfn.XLOOKUP($A30,INDIRECT("_"&amp;_xlfn.XLOOKUP(BJ$2,WatchbillMONTHLY!$A$54:$U$54,OFFSET(WatchbillMONTHLY!$A$54:$U$54,1,2))),INDIRECT("_"&amp;_xlfn.XLOOKUP(BJ$2,WatchbillMONTHLY!$A$54:$U$54,OFFSET(WatchbillMONTHLY!$A$54:$U$54,1,2))))=$A30,_xlfn.XLOOKUP(BJ$2,WatchbillMONTHLY!$A$54:$U$54,OFFSET(WatchbillMONTHLY!$A$54:$U$54,1,2)),FALSE),TRUE,FALSE)),
IF(_xlfn.XLOOKUP(BJ$2,WatchbillMONTHLY!$A$71:$U$71,OFFSET(WatchbillMONTHLY!$A$71:$U$71,1,2))=IF(_xlfn.XLOOKUP($A30,INDIRECT("_"&amp;_xlfn.XLOOKUP(BJ$2,WatchbillMONTHLY!$A$71:$U$71,OFFSET(WatchbillMONTHLY!$A$71:$U$71,1,2))),INDIRECT("_"&amp;_xlfn.XLOOKUP(BJ$2,WatchbillMONTHLY!$A$71:$U$71,OFFSET(WatchbillMONTHLY!$A$71:$U$71,1,2))))=$A30,_xlfn.XLOOKUP(BJ$2,WatchbillMONTHLY!$A$71:$U$71,OFFSET(WatchbillMONTHLY!$A$71:$U$71,1,2)),FALSE),TRUE,FALSE)),
IF(_xlfn.XLOOKUP(BJ$2,WatchbillMONTHLY!$A$88:$U$88,OFFSET(WatchbillMONTHLY!$A$88:$U$88,1,2))=IF(_xlfn.XLOOKUP($A30,INDIRECT("_"&amp;_xlfn.XLOOKUP(BJ$2,WatchbillMONTHLY!$A$88:$U$88,OFFSET(WatchbillMONTHLY!$A$88:$U$88,1,2))),INDIRECT("_"&amp;_xlfn.XLOOKUP(BJ$2,WatchbillMONTHLY!$A$88:$U$88,OFFSET(WatchbillMONTHLY!$A$88:$U$88,1,2))))=$A30,_xlfn.XLOOKUP(BJ$2,WatchbillMONTHLY!$A$88:$U$88,OFFSET(WatchbillMONTHLY!$A$88:$U$88,1,2)),FALSE),TRUE,FALSE)),
FALSE),FALSE)</f>
        <v>0</v>
      </c>
      <c r="BK30" s="209" t="b" cm="1">
        <f t="array" aca="1" ref="BK30" ca="1">IF(AND($A30 &gt; 0, AD30 &gt; 0,BK$2&lt;MiscFormulas!$A$5+1),
_xlfn.IFNA(
_xlfn.IFNA(
_xlfn.IFNA(
_xlfn.IFNA(
_xlfn.IFNA(
_xlfn.IFNA(
IF(_xlfn.XLOOKUP(BK$2,WatchbillMONTHLY!$A$3:$U$3,OFFSET(WatchbillMONTHLY!$A$3:$U$3,1,2))=IF(_xlfn.XLOOKUP($A30,INDIRECT("_"&amp;_xlfn.XLOOKUP(BK$2,WatchbillMONTHLY!$A$3:$U$3,OFFSET(WatchbillMONTHLY!$A$3:$U$3,1,2))),INDIRECT("_"&amp;_xlfn.XLOOKUP(BK$2,WatchbillMONTHLY!$A$3:$U$3,OFFSET(WatchbillMONTHLY!$A$3:$U$3,1,2))))=$A30,_xlfn.XLOOKUP(BK$2,WatchbillMONTHLY!$A$3:$U$3,OFFSET(WatchbillMONTHLY!$A$3:$U$3,1,2)),FALSE),TRUE,FALSE),
IF(_xlfn.XLOOKUP(BK$2,WatchbillMONTHLY!$A$20:$U$20,OFFSET(WatchbillMONTHLY!$A$20:$U$20,1,2))=IF(_xlfn.XLOOKUP($A30,INDIRECT("_"&amp;_xlfn.XLOOKUP(BK$2,WatchbillMONTHLY!$A$20:$U$20,OFFSET(WatchbillMONTHLY!$A$20:$U$20,1,2))),INDIRECT("_"&amp;_xlfn.XLOOKUP(BK$2,WatchbillMONTHLY!$A$20:$U$20,OFFSET(WatchbillMONTHLY!$A$20:$U$20,1,2))))=$A30,_xlfn.XLOOKUP(BK$2,WatchbillMONTHLY!$A$20:$U$20,OFFSET(WatchbillMONTHLY!$A$20:$U$20,1,2)),FALSE),TRUE,FALSE)),
IF(_xlfn.XLOOKUP(BK$2,WatchbillMONTHLY!$A$37:$U$37,OFFSET(WatchbillMONTHLY!$A$37:$U$37,1,2))=IF(_xlfn.XLOOKUP($A30,INDIRECT("_"&amp;_xlfn.XLOOKUP(BK$2,WatchbillMONTHLY!$A$37:$U$37,OFFSET(WatchbillMONTHLY!$A$37:$U$37,1,2))),INDIRECT("_"&amp;_xlfn.XLOOKUP(BK$2,WatchbillMONTHLY!$A$37:$U$37,OFFSET(WatchbillMONTHLY!$A$37:$U$37,1,2))))=$A30,_xlfn.XLOOKUP(BK$2,WatchbillMONTHLY!$A$37:$U$37,OFFSET(WatchbillMONTHLY!$A$37:$U$37,1,2)),FALSE),TRUE,FALSE)),
IF(_xlfn.XLOOKUP(BK$2,WatchbillMONTHLY!$A$54:$U$54,OFFSET(WatchbillMONTHLY!$A$54:$U$54,1,2))=IF(_xlfn.XLOOKUP($A30,INDIRECT("_"&amp;_xlfn.XLOOKUP(BK$2,WatchbillMONTHLY!$A$54:$U$54,OFFSET(WatchbillMONTHLY!$A$54:$U$54,1,2))),INDIRECT("_"&amp;_xlfn.XLOOKUP(BK$2,WatchbillMONTHLY!$A$54:$U$54,OFFSET(WatchbillMONTHLY!$A$54:$U$54,1,2))))=$A30,_xlfn.XLOOKUP(BK$2,WatchbillMONTHLY!$A$54:$U$54,OFFSET(WatchbillMONTHLY!$A$54:$U$54,1,2)),FALSE),TRUE,FALSE)),
IF(_xlfn.XLOOKUP(BK$2,WatchbillMONTHLY!$A$71:$U$71,OFFSET(WatchbillMONTHLY!$A$71:$U$71,1,2))=IF(_xlfn.XLOOKUP($A30,INDIRECT("_"&amp;_xlfn.XLOOKUP(BK$2,WatchbillMONTHLY!$A$71:$U$71,OFFSET(WatchbillMONTHLY!$A$71:$U$71,1,2))),INDIRECT("_"&amp;_xlfn.XLOOKUP(BK$2,WatchbillMONTHLY!$A$71:$U$71,OFFSET(WatchbillMONTHLY!$A$71:$U$71,1,2))))=$A30,_xlfn.XLOOKUP(BK$2,WatchbillMONTHLY!$A$71:$U$71,OFFSET(WatchbillMONTHLY!$A$71:$U$71,1,2)),FALSE),TRUE,FALSE)),
IF(_xlfn.XLOOKUP(BK$2,WatchbillMONTHLY!$A$88:$U$88,OFFSET(WatchbillMONTHLY!$A$88:$U$88,1,2))=IF(_xlfn.XLOOKUP($A30,INDIRECT("_"&amp;_xlfn.XLOOKUP(BK$2,WatchbillMONTHLY!$A$88:$U$88,OFFSET(WatchbillMONTHLY!$A$88:$U$88,1,2))),INDIRECT("_"&amp;_xlfn.XLOOKUP(BK$2,WatchbillMONTHLY!$A$88:$U$88,OFFSET(WatchbillMONTHLY!$A$88:$U$88,1,2))))=$A30,_xlfn.XLOOKUP(BK$2,WatchbillMONTHLY!$A$88:$U$88,OFFSET(WatchbillMONTHLY!$A$88:$U$88,1,2)),FALSE),TRUE,FALSE)),
FALSE),FALSE)</f>
        <v>0</v>
      </c>
      <c r="BL30" s="209" t="b" cm="1">
        <f t="array" aca="1" ref="BL30" ca="1">IF(AND($A30 &gt; 0, AE30 &gt; 0,BL$2&lt;MiscFormulas!$A$5+1),
_xlfn.IFNA(
_xlfn.IFNA(
_xlfn.IFNA(
_xlfn.IFNA(
_xlfn.IFNA(
_xlfn.IFNA(
IF(_xlfn.XLOOKUP(BL$2,WatchbillMONTHLY!$A$3:$U$3,OFFSET(WatchbillMONTHLY!$A$3:$U$3,1,2))=IF(_xlfn.XLOOKUP($A30,INDIRECT("_"&amp;_xlfn.XLOOKUP(BL$2,WatchbillMONTHLY!$A$3:$U$3,OFFSET(WatchbillMONTHLY!$A$3:$U$3,1,2))),INDIRECT("_"&amp;_xlfn.XLOOKUP(BL$2,WatchbillMONTHLY!$A$3:$U$3,OFFSET(WatchbillMONTHLY!$A$3:$U$3,1,2))))=$A30,_xlfn.XLOOKUP(BL$2,WatchbillMONTHLY!$A$3:$U$3,OFFSET(WatchbillMONTHLY!$A$3:$U$3,1,2)),FALSE),TRUE,FALSE),
IF(_xlfn.XLOOKUP(BL$2,WatchbillMONTHLY!$A$20:$U$20,OFFSET(WatchbillMONTHLY!$A$20:$U$20,1,2))=IF(_xlfn.XLOOKUP($A30,INDIRECT("_"&amp;_xlfn.XLOOKUP(BL$2,WatchbillMONTHLY!$A$20:$U$20,OFFSET(WatchbillMONTHLY!$A$20:$U$20,1,2))),INDIRECT("_"&amp;_xlfn.XLOOKUP(BL$2,WatchbillMONTHLY!$A$20:$U$20,OFFSET(WatchbillMONTHLY!$A$20:$U$20,1,2))))=$A30,_xlfn.XLOOKUP(BL$2,WatchbillMONTHLY!$A$20:$U$20,OFFSET(WatchbillMONTHLY!$A$20:$U$20,1,2)),FALSE),TRUE,FALSE)),
IF(_xlfn.XLOOKUP(BL$2,WatchbillMONTHLY!$A$37:$U$37,OFFSET(WatchbillMONTHLY!$A$37:$U$37,1,2))=IF(_xlfn.XLOOKUP($A30,INDIRECT("_"&amp;_xlfn.XLOOKUP(BL$2,WatchbillMONTHLY!$A$37:$U$37,OFFSET(WatchbillMONTHLY!$A$37:$U$37,1,2))),INDIRECT("_"&amp;_xlfn.XLOOKUP(BL$2,WatchbillMONTHLY!$A$37:$U$37,OFFSET(WatchbillMONTHLY!$A$37:$U$37,1,2))))=$A30,_xlfn.XLOOKUP(BL$2,WatchbillMONTHLY!$A$37:$U$37,OFFSET(WatchbillMONTHLY!$A$37:$U$37,1,2)),FALSE),TRUE,FALSE)),
IF(_xlfn.XLOOKUP(BL$2,WatchbillMONTHLY!$A$54:$U$54,OFFSET(WatchbillMONTHLY!$A$54:$U$54,1,2))=IF(_xlfn.XLOOKUP($A30,INDIRECT("_"&amp;_xlfn.XLOOKUP(BL$2,WatchbillMONTHLY!$A$54:$U$54,OFFSET(WatchbillMONTHLY!$A$54:$U$54,1,2))),INDIRECT("_"&amp;_xlfn.XLOOKUP(BL$2,WatchbillMONTHLY!$A$54:$U$54,OFFSET(WatchbillMONTHLY!$A$54:$U$54,1,2))))=$A30,_xlfn.XLOOKUP(BL$2,WatchbillMONTHLY!$A$54:$U$54,OFFSET(WatchbillMONTHLY!$A$54:$U$54,1,2)),FALSE),TRUE,FALSE)),
IF(_xlfn.XLOOKUP(BL$2,WatchbillMONTHLY!$A$71:$U$71,OFFSET(WatchbillMONTHLY!$A$71:$U$71,1,2))=IF(_xlfn.XLOOKUP($A30,INDIRECT("_"&amp;_xlfn.XLOOKUP(BL$2,WatchbillMONTHLY!$A$71:$U$71,OFFSET(WatchbillMONTHLY!$A$71:$U$71,1,2))),INDIRECT("_"&amp;_xlfn.XLOOKUP(BL$2,WatchbillMONTHLY!$A$71:$U$71,OFFSET(WatchbillMONTHLY!$A$71:$U$71,1,2))))=$A30,_xlfn.XLOOKUP(BL$2,WatchbillMONTHLY!$A$71:$U$71,OFFSET(WatchbillMONTHLY!$A$71:$U$71,1,2)),FALSE),TRUE,FALSE)),
IF(_xlfn.XLOOKUP(BL$2,WatchbillMONTHLY!$A$88:$U$88,OFFSET(WatchbillMONTHLY!$A$88:$U$88,1,2))=IF(_xlfn.XLOOKUP($A30,INDIRECT("_"&amp;_xlfn.XLOOKUP(BL$2,WatchbillMONTHLY!$A$88:$U$88,OFFSET(WatchbillMONTHLY!$A$88:$U$88,1,2))),INDIRECT("_"&amp;_xlfn.XLOOKUP(BL$2,WatchbillMONTHLY!$A$88:$U$88,OFFSET(WatchbillMONTHLY!$A$88:$U$88,1,2))))=$A30,_xlfn.XLOOKUP(BL$2,WatchbillMONTHLY!$A$88:$U$88,OFFSET(WatchbillMONTHLY!$A$88:$U$88,1,2)),FALSE),TRUE,FALSE)),
FALSE),FALSE)</f>
        <v>0</v>
      </c>
      <c r="BM30" s="209" t="b" cm="1">
        <f t="array" aca="1" ref="BM30" ca="1">IF(AND($A30 &gt; 0, AF30 &gt; 0,BM$2&lt;MiscFormulas!$A$5+1),
_xlfn.IFNA(
_xlfn.IFNA(
_xlfn.IFNA(
_xlfn.IFNA(
_xlfn.IFNA(
_xlfn.IFNA(
IF(_xlfn.XLOOKUP(BM$2,WatchbillMONTHLY!$A$3:$U$3,OFFSET(WatchbillMONTHLY!$A$3:$U$3,1,2))=IF(_xlfn.XLOOKUP($A30,INDIRECT("_"&amp;_xlfn.XLOOKUP(BM$2,WatchbillMONTHLY!$A$3:$U$3,OFFSET(WatchbillMONTHLY!$A$3:$U$3,1,2))),INDIRECT("_"&amp;_xlfn.XLOOKUP(BM$2,WatchbillMONTHLY!$A$3:$U$3,OFFSET(WatchbillMONTHLY!$A$3:$U$3,1,2))))=$A30,_xlfn.XLOOKUP(BM$2,WatchbillMONTHLY!$A$3:$U$3,OFFSET(WatchbillMONTHLY!$A$3:$U$3,1,2)),FALSE),TRUE,FALSE),
IF(_xlfn.XLOOKUP(BM$2,WatchbillMONTHLY!$A$20:$U$20,OFFSET(WatchbillMONTHLY!$A$20:$U$20,1,2))=IF(_xlfn.XLOOKUP($A30,INDIRECT("_"&amp;_xlfn.XLOOKUP(BM$2,WatchbillMONTHLY!$A$20:$U$20,OFFSET(WatchbillMONTHLY!$A$20:$U$20,1,2))),INDIRECT("_"&amp;_xlfn.XLOOKUP(BM$2,WatchbillMONTHLY!$A$20:$U$20,OFFSET(WatchbillMONTHLY!$A$20:$U$20,1,2))))=$A30,_xlfn.XLOOKUP(BM$2,WatchbillMONTHLY!$A$20:$U$20,OFFSET(WatchbillMONTHLY!$A$20:$U$20,1,2)),FALSE),TRUE,FALSE)),
IF(_xlfn.XLOOKUP(BM$2,WatchbillMONTHLY!$A$37:$U$37,OFFSET(WatchbillMONTHLY!$A$37:$U$37,1,2))=IF(_xlfn.XLOOKUP($A30,INDIRECT("_"&amp;_xlfn.XLOOKUP(BM$2,WatchbillMONTHLY!$A$37:$U$37,OFFSET(WatchbillMONTHLY!$A$37:$U$37,1,2))),INDIRECT("_"&amp;_xlfn.XLOOKUP(BM$2,WatchbillMONTHLY!$A$37:$U$37,OFFSET(WatchbillMONTHLY!$A$37:$U$37,1,2))))=$A30,_xlfn.XLOOKUP(BM$2,WatchbillMONTHLY!$A$37:$U$37,OFFSET(WatchbillMONTHLY!$A$37:$U$37,1,2)),FALSE),TRUE,FALSE)),
IF(_xlfn.XLOOKUP(BM$2,WatchbillMONTHLY!$A$54:$U$54,OFFSET(WatchbillMONTHLY!$A$54:$U$54,1,2))=IF(_xlfn.XLOOKUP($A30,INDIRECT("_"&amp;_xlfn.XLOOKUP(BM$2,WatchbillMONTHLY!$A$54:$U$54,OFFSET(WatchbillMONTHLY!$A$54:$U$54,1,2))),INDIRECT("_"&amp;_xlfn.XLOOKUP(BM$2,WatchbillMONTHLY!$A$54:$U$54,OFFSET(WatchbillMONTHLY!$A$54:$U$54,1,2))))=$A30,_xlfn.XLOOKUP(BM$2,WatchbillMONTHLY!$A$54:$U$54,OFFSET(WatchbillMONTHLY!$A$54:$U$54,1,2)),FALSE),TRUE,FALSE)),
IF(_xlfn.XLOOKUP(BM$2,WatchbillMONTHLY!$A$71:$U$71,OFFSET(WatchbillMONTHLY!$A$71:$U$71,1,2))=IF(_xlfn.XLOOKUP($A30,INDIRECT("_"&amp;_xlfn.XLOOKUP(BM$2,WatchbillMONTHLY!$A$71:$U$71,OFFSET(WatchbillMONTHLY!$A$71:$U$71,1,2))),INDIRECT("_"&amp;_xlfn.XLOOKUP(BM$2,WatchbillMONTHLY!$A$71:$U$71,OFFSET(WatchbillMONTHLY!$A$71:$U$71,1,2))))=$A30,_xlfn.XLOOKUP(BM$2,WatchbillMONTHLY!$A$71:$U$71,OFFSET(WatchbillMONTHLY!$A$71:$U$71,1,2)),FALSE),TRUE,FALSE)),
IF(_xlfn.XLOOKUP(BM$2,WatchbillMONTHLY!$A$88:$U$88,OFFSET(WatchbillMONTHLY!$A$88:$U$88,1,2))=IF(_xlfn.XLOOKUP($A30,INDIRECT("_"&amp;_xlfn.XLOOKUP(BM$2,WatchbillMONTHLY!$A$88:$U$88,OFFSET(WatchbillMONTHLY!$A$88:$U$88,1,2))),INDIRECT("_"&amp;_xlfn.XLOOKUP(BM$2,WatchbillMONTHLY!$A$88:$U$88,OFFSET(WatchbillMONTHLY!$A$88:$U$88,1,2))))=$A30,_xlfn.XLOOKUP(BM$2,WatchbillMONTHLY!$A$88:$U$88,OFFSET(WatchbillMONTHLY!$A$88:$U$88,1,2)),FALSE),TRUE,FALSE)),
FALSE),FALSE)</f>
        <v>0</v>
      </c>
      <c r="BN30" s="209" t="b" cm="1">
        <f t="array" aca="1" ref="BN30" ca="1">IF(AND($A30 &gt; 0, AG30 &gt; 0,BN$2&lt;MiscFormulas!$A$5+1),
_xlfn.IFNA(
_xlfn.IFNA(
_xlfn.IFNA(
_xlfn.IFNA(
_xlfn.IFNA(
_xlfn.IFNA(
IF(_xlfn.XLOOKUP(BN$2,WatchbillMONTHLY!$A$3:$U$3,OFFSET(WatchbillMONTHLY!$A$3:$U$3,1,2))=IF(_xlfn.XLOOKUP($A30,INDIRECT("_"&amp;_xlfn.XLOOKUP(BN$2,WatchbillMONTHLY!$A$3:$U$3,OFFSET(WatchbillMONTHLY!$A$3:$U$3,1,2))),INDIRECT("_"&amp;_xlfn.XLOOKUP(BN$2,WatchbillMONTHLY!$A$3:$U$3,OFFSET(WatchbillMONTHLY!$A$3:$U$3,1,2))))=$A30,_xlfn.XLOOKUP(BN$2,WatchbillMONTHLY!$A$3:$U$3,OFFSET(WatchbillMONTHLY!$A$3:$U$3,1,2)),FALSE),TRUE,FALSE),
IF(_xlfn.XLOOKUP(BN$2,WatchbillMONTHLY!$A$20:$U$20,OFFSET(WatchbillMONTHLY!$A$20:$U$20,1,2))=IF(_xlfn.XLOOKUP($A30,INDIRECT("_"&amp;_xlfn.XLOOKUP(BN$2,WatchbillMONTHLY!$A$20:$U$20,OFFSET(WatchbillMONTHLY!$A$20:$U$20,1,2))),INDIRECT("_"&amp;_xlfn.XLOOKUP(BN$2,WatchbillMONTHLY!$A$20:$U$20,OFFSET(WatchbillMONTHLY!$A$20:$U$20,1,2))))=$A30,_xlfn.XLOOKUP(BN$2,WatchbillMONTHLY!$A$20:$U$20,OFFSET(WatchbillMONTHLY!$A$20:$U$20,1,2)),FALSE),TRUE,FALSE)),
IF(_xlfn.XLOOKUP(BN$2,WatchbillMONTHLY!$A$37:$U$37,OFFSET(WatchbillMONTHLY!$A$37:$U$37,1,2))=IF(_xlfn.XLOOKUP($A30,INDIRECT("_"&amp;_xlfn.XLOOKUP(BN$2,WatchbillMONTHLY!$A$37:$U$37,OFFSET(WatchbillMONTHLY!$A$37:$U$37,1,2))),INDIRECT("_"&amp;_xlfn.XLOOKUP(BN$2,WatchbillMONTHLY!$A$37:$U$37,OFFSET(WatchbillMONTHLY!$A$37:$U$37,1,2))))=$A30,_xlfn.XLOOKUP(BN$2,WatchbillMONTHLY!$A$37:$U$37,OFFSET(WatchbillMONTHLY!$A$37:$U$37,1,2)),FALSE),TRUE,FALSE)),
IF(_xlfn.XLOOKUP(BN$2,WatchbillMONTHLY!$A$54:$U$54,OFFSET(WatchbillMONTHLY!$A$54:$U$54,1,2))=IF(_xlfn.XLOOKUP($A30,INDIRECT("_"&amp;_xlfn.XLOOKUP(BN$2,WatchbillMONTHLY!$A$54:$U$54,OFFSET(WatchbillMONTHLY!$A$54:$U$54,1,2))),INDIRECT("_"&amp;_xlfn.XLOOKUP(BN$2,WatchbillMONTHLY!$A$54:$U$54,OFFSET(WatchbillMONTHLY!$A$54:$U$54,1,2))))=$A30,_xlfn.XLOOKUP(BN$2,WatchbillMONTHLY!$A$54:$U$54,OFFSET(WatchbillMONTHLY!$A$54:$U$54,1,2)),FALSE),TRUE,FALSE)),
IF(_xlfn.XLOOKUP(BN$2,WatchbillMONTHLY!$A$71:$U$71,OFFSET(WatchbillMONTHLY!$A$71:$U$71,1,2))=IF(_xlfn.XLOOKUP($A30,INDIRECT("_"&amp;_xlfn.XLOOKUP(BN$2,WatchbillMONTHLY!$A$71:$U$71,OFFSET(WatchbillMONTHLY!$A$71:$U$71,1,2))),INDIRECT("_"&amp;_xlfn.XLOOKUP(BN$2,WatchbillMONTHLY!$A$71:$U$71,OFFSET(WatchbillMONTHLY!$A$71:$U$71,1,2))))=$A30,_xlfn.XLOOKUP(BN$2,WatchbillMONTHLY!$A$71:$U$71,OFFSET(WatchbillMONTHLY!$A$71:$U$71,1,2)),FALSE),TRUE,FALSE)),
IF(_xlfn.XLOOKUP(BN$2,WatchbillMONTHLY!$A$88:$U$88,OFFSET(WatchbillMONTHLY!$A$88:$U$88,1,2))=IF(_xlfn.XLOOKUP($A30,INDIRECT("_"&amp;_xlfn.XLOOKUP(BN$2,WatchbillMONTHLY!$A$88:$U$88,OFFSET(WatchbillMONTHLY!$A$88:$U$88,1,2))),INDIRECT("_"&amp;_xlfn.XLOOKUP(BN$2,WatchbillMONTHLY!$A$88:$U$88,OFFSET(WatchbillMONTHLY!$A$88:$U$88,1,2))))=$A30,_xlfn.XLOOKUP(BN$2,WatchbillMONTHLY!$A$88:$U$88,OFFSET(WatchbillMONTHLY!$A$88:$U$88,1,2)),FALSE),TRUE,FALSE)),
FALSE),FALSE)</f>
        <v>0</v>
      </c>
      <c r="BO30" s="209" t="b" cm="1">
        <f t="array" aca="1" ref="BO30" ca="1">IF(
    AND($A30 &gt; 0, AH30 &gt; 0,BO$2&lt;MiscFormulas!$A$5+1),
    ISNUMBER(
        MATCH($A30,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0" s="210"/>
    </row>
    <row r="31" spans="1:68" x14ac:dyDescent="0.35">
      <c r="A31" t="str">
        <v>EX17 Christ, J.</v>
      </c>
      <c r="B31" s="214" t="str">
        <v>EX17 Christ, Jesus</v>
      </c>
      <c r="C31" s="218"/>
      <c r="D31" s="230" t="s">
        <v>266</v>
      </c>
      <c r="E31" s="231"/>
      <c r="F31" s="231"/>
      <c r="G31" s="231"/>
      <c r="H31" s="231"/>
      <c r="I31" s="231"/>
      <c r="J31" s="231" t="s">
        <v>266</v>
      </c>
      <c r="K31" s="231"/>
      <c r="L31" s="231"/>
      <c r="M31" s="231"/>
      <c r="N31" s="231"/>
      <c r="O31" s="231"/>
      <c r="P31" s="231"/>
      <c r="Q31" s="231"/>
      <c r="R31" s="231"/>
      <c r="S31" s="231"/>
      <c r="T31" s="231"/>
      <c r="U31" s="231"/>
      <c r="V31" s="231"/>
      <c r="W31" s="231"/>
      <c r="X31" s="231"/>
      <c r="Y31" s="231"/>
      <c r="Z31" s="231" t="s">
        <v>266</v>
      </c>
      <c r="AA31" s="231"/>
      <c r="AB31" s="231"/>
      <c r="AC31" s="231"/>
      <c r="AD31" s="231"/>
      <c r="AE31" s="231"/>
      <c r="AF31" s="231"/>
      <c r="AG31" s="231"/>
      <c r="AH31" s="179"/>
      <c r="AI31" s="209"/>
      <c r="AJ31" s="209" t="str" cm="1">
        <f t="array" aca="1" ref="AJ31" ca="1">IF(OR(AK31:BN31=TRUE),$A31&amp;" :  ","")&amp;_xlfn.TEXTJOIN(" | ",TRUE,IF(AK31:BN31=TRUE,$AK$2:$BN$2,""))</f>
        <v/>
      </c>
      <c r="AK31" s="209" t="b" cm="1">
        <f t="array" aca="1" ref="AK31" ca="1">IF(AND($A31 &gt; 0, D31 &gt; 0,AK$2&lt;MiscFormulas!$A$5+1),
_xlfn.IFNA(
_xlfn.IFNA(
_xlfn.IFNA(
_xlfn.IFNA(
_xlfn.IFNA(
_xlfn.IFNA(
IF(_xlfn.XLOOKUP(AK$2,WatchbillMONTHLY!$A$3:$U$3,OFFSET(WatchbillMONTHLY!$A$3:$U$3,1,2))=IF(_xlfn.XLOOKUP($A31,INDIRECT("_"&amp;_xlfn.XLOOKUP(AK$2,WatchbillMONTHLY!$A$3:$U$3,OFFSET(WatchbillMONTHLY!$A$3:$U$3,1,2))),INDIRECT("_"&amp;_xlfn.XLOOKUP(AK$2,WatchbillMONTHLY!$A$3:$U$3,OFFSET(WatchbillMONTHLY!$A$3:$U$3,1,2))))=$A31,_xlfn.XLOOKUP(AK$2,WatchbillMONTHLY!$A$3:$U$3,OFFSET(WatchbillMONTHLY!$A$3:$U$3,1,2)),FALSE),TRUE,FALSE),
IF(_xlfn.XLOOKUP(AK$2,WatchbillMONTHLY!$A$20:$U$20,OFFSET(WatchbillMONTHLY!$A$20:$U$20,1,2))=IF(_xlfn.XLOOKUP($A31,INDIRECT("_"&amp;_xlfn.XLOOKUP(AK$2,WatchbillMONTHLY!$A$20:$U$20,OFFSET(WatchbillMONTHLY!$A$20:$U$20,1,2))),INDIRECT("_"&amp;_xlfn.XLOOKUP(AK$2,WatchbillMONTHLY!$A$20:$U$20,OFFSET(WatchbillMONTHLY!$A$20:$U$20,1,2))))=$A31,_xlfn.XLOOKUP(AK$2,WatchbillMONTHLY!$A$20:$U$20,OFFSET(WatchbillMONTHLY!$A$20:$U$20,1,2)),FALSE),TRUE,FALSE)),
IF(_xlfn.XLOOKUP(AK$2,WatchbillMONTHLY!$A$37:$U$37,OFFSET(WatchbillMONTHLY!$A$37:$U$37,1,2))=IF(_xlfn.XLOOKUP($A31,INDIRECT("_"&amp;_xlfn.XLOOKUP(AK$2,WatchbillMONTHLY!$A$37:$U$37,OFFSET(WatchbillMONTHLY!$A$37:$U$37,1,2))),INDIRECT("_"&amp;_xlfn.XLOOKUP(AK$2,WatchbillMONTHLY!$A$37:$U$37,OFFSET(WatchbillMONTHLY!$A$37:$U$37,1,2))))=$A31,_xlfn.XLOOKUP(AK$2,WatchbillMONTHLY!$A$37:$U$37,OFFSET(WatchbillMONTHLY!$A$37:$U$37,1,2)),FALSE),TRUE,FALSE)),
IF(_xlfn.XLOOKUP(AK$2,WatchbillMONTHLY!$A$54:$U$54,OFFSET(WatchbillMONTHLY!$A$54:$U$54,1,2))=IF(_xlfn.XLOOKUP($A31,INDIRECT("_"&amp;_xlfn.XLOOKUP(AK$2,WatchbillMONTHLY!$A$54:$U$54,OFFSET(WatchbillMONTHLY!$A$54:$U$54,1,2))),INDIRECT("_"&amp;_xlfn.XLOOKUP(AK$2,WatchbillMONTHLY!$A$54:$U$54,OFFSET(WatchbillMONTHLY!$A$54:$U$54,1,2))))=$A31,_xlfn.XLOOKUP(AK$2,WatchbillMONTHLY!$A$54:$U$54,OFFSET(WatchbillMONTHLY!$A$54:$U$54,1,2)),FALSE),TRUE,FALSE)),
IF(_xlfn.XLOOKUP(AK$2,WatchbillMONTHLY!$A$71:$U$71,OFFSET(WatchbillMONTHLY!$A$71:$U$71,1,2))=IF(_xlfn.XLOOKUP($A31,INDIRECT("_"&amp;_xlfn.XLOOKUP(AK$2,WatchbillMONTHLY!$A$71:$U$71,OFFSET(WatchbillMONTHLY!$A$71:$U$71,1,2))),INDIRECT("_"&amp;_xlfn.XLOOKUP(AK$2,WatchbillMONTHLY!$A$71:$U$71,OFFSET(WatchbillMONTHLY!$A$71:$U$71,1,2))))=$A31,_xlfn.XLOOKUP(AK$2,WatchbillMONTHLY!$A$71:$U$71,OFFSET(WatchbillMONTHLY!$A$71:$U$71,1,2)),FALSE),TRUE,FALSE)),
IF(_xlfn.XLOOKUP(AK$2,WatchbillMONTHLY!$A$88:$U$88,OFFSET(WatchbillMONTHLY!$A$88:$U$88,1,2))=IF(_xlfn.XLOOKUP($A31,INDIRECT("_"&amp;_xlfn.XLOOKUP(AK$2,WatchbillMONTHLY!$A$88:$U$88,OFFSET(WatchbillMONTHLY!$A$88:$U$88,1,2))),INDIRECT("_"&amp;_xlfn.XLOOKUP(AK$2,WatchbillMONTHLY!$A$88:$U$88,OFFSET(WatchbillMONTHLY!$A$88:$U$88,1,2))))=$A31,_xlfn.XLOOKUP(AK$2,WatchbillMONTHLY!$A$88:$U$88,OFFSET(WatchbillMONTHLY!$A$88:$U$88,1,2)),FALSE),TRUE,FALSE)),
FALSE),FALSE)</f>
        <v>0</v>
      </c>
      <c r="AL31" s="209" t="b" cm="1">
        <f t="array" aca="1" ref="AL31" ca="1">IF(AND($A31 &gt; 0, E31 &gt; 0,AL$2&lt;MiscFormulas!$A$5+1),
_xlfn.IFNA(
_xlfn.IFNA(
_xlfn.IFNA(
_xlfn.IFNA(
_xlfn.IFNA(
_xlfn.IFNA(
IF(_xlfn.XLOOKUP(AL$2,WatchbillMONTHLY!$A$3:$U$3,OFFSET(WatchbillMONTHLY!$A$3:$U$3,1,2))=IF(_xlfn.XLOOKUP($A31,INDIRECT("_"&amp;_xlfn.XLOOKUP(AL$2,WatchbillMONTHLY!$A$3:$U$3,OFFSET(WatchbillMONTHLY!$A$3:$U$3,1,2))),INDIRECT("_"&amp;_xlfn.XLOOKUP(AL$2,WatchbillMONTHLY!$A$3:$U$3,OFFSET(WatchbillMONTHLY!$A$3:$U$3,1,2))))=$A31,_xlfn.XLOOKUP(AL$2,WatchbillMONTHLY!$A$3:$U$3,OFFSET(WatchbillMONTHLY!$A$3:$U$3,1,2)),FALSE),TRUE,FALSE),
IF(_xlfn.XLOOKUP(AL$2,WatchbillMONTHLY!$A$20:$U$20,OFFSET(WatchbillMONTHLY!$A$20:$U$20,1,2))=IF(_xlfn.XLOOKUP($A31,INDIRECT("_"&amp;_xlfn.XLOOKUP(AL$2,WatchbillMONTHLY!$A$20:$U$20,OFFSET(WatchbillMONTHLY!$A$20:$U$20,1,2))),INDIRECT("_"&amp;_xlfn.XLOOKUP(AL$2,WatchbillMONTHLY!$A$20:$U$20,OFFSET(WatchbillMONTHLY!$A$20:$U$20,1,2))))=$A31,_xlfn.XLOOKUP(AL$2,WatchbillMONTHLY!$A$20:$U$20,OFFSET(WatchbillMONTHLY!$A$20:$U$20,1,2)),FALSE),TRUE,FALSE)),
IF(_xlfn.XLOOKUP(AL$2,WatchbillMONTHLY!$A$37:$U$37,OFFSET(WatchbillMONTHLY!$A$37:$U$37,1,2))=IF(_xlfn.XLOOKUP($A31,INDIRECT("_"&amp;_xlfn.XLOOKUP(AL$2,WatchbillMONTHLY!$A$37:$U$37,OFFSET(WatchbillMONTHLY!$A$37:$U$37,1,2))),INDIRECT("_"&amp;_xlfn.XLOOKUP(AL$2,WatchbillMONTHLY!$A$37:$U$37,OFFSET(WatchbillMONTHLY!$A$37:$U$37,1,2))))=$A31,_xlfn.XLOOKUP(AL$2,WatchbillMONTHLY!$A$37:$U$37,OFFSET(WatchbillMONTHLY!$A$37:$U$37,1,2)),FALSE),TRUE,FALSE)),
IF(_xlfn.XLOOKUP(AL$2,WatchbillMONTHLY!$A$54:$U$54,OFFSET(WatchbillMONTHLY!$A$54:$U$54,1,2))=IF(_xlfn.XLOOKUP($A31,INDIRECT("_"&amp;_xlfn.XLOOKUP(AL$2,WatchbillMONTHLY!$A$54:$U$54,OFFSET(WatchbillMONTHLY!$A$54:$U$54,1,2))),INDIRECT("_"&amp;_xlfn.XLOOKUP(AL$2,WatchbillMONTHLY!$A$54:$U$54,OFFSET(WatchbillMONTHLY!$A$54:$U$54,1,2))))=$A31,_xlfn.XLOOKUP(AL$2,WatchbillMONTHLY!$A$54:$U$54,OFFSET(WatchbillMONTHLY!$A$54:$U$54,1,2)),FALSE),TRUE,FALSE)),
IF(_xlfn.XLOOKUP(AL$2,WatchbillMONTHLY!$A$71:$U$71,OFFSET(WatchbillMONTHLY!$A$71:$U$71,1,2))=IF(_xlfn.XLOOKUP($A31,INDIRECT("_"&amp;_xlfn.XLOOKUP(AL$2,WatchbillMONTHLY!$A$71:$U$71,OFFSET(WatchbillMONTHLY!$A$71:$U$71,1,2))),INDIRECT("_"&amp;_xlfn.XLOOKUP(AL$2,WatchbillMONTHLY!$A$71:$U$71,OFFSET(WatchbillMONTHLY!$A$71:$U$71,1,2))))=$A31,_xlfn.XLOOKUP(AL$2,WatchbillMONTHLY!$A$71:$U$71,OFFSET(WatchbillMONTHLY!$A$71:$U$71,1,2)),FALSE),TRUE,FALSE)),
IF(_xlfn.XLOOKUP(AL$2,WatchbillMONTHLY!$A$88:$U$88,OFFSET(WatchbillMONTHLY!$A$88:$U$88,1,2))=IF(_xlfn.XLOOKUP($A31,INDIRECT("_"&amp;_xlfn.XLOOKUP(AL$2,WatchbillMONTHLY!$A$88:$U$88,OFFSET(WatchbillMONTHLY!$A$88:$U$88,1,2))),INDIRECT("_"&amp;_xlfn.XLOOKUP(AL$2,WatchbillMONTHLY!$A$88:$U$88,OFFSET(WatchbillMONTHLY!$A$88:$U$88,1,2))))=$A31,_xlfn.XLOOKUP(AL$2,WatchbillMONTHLY!$A$88:$U$88,OFFSET(WatchbillMONTHLY!$A$88:$U$88,1,2)),FALSE),TRUE,FALSE)),
FALSE),FALSE)</f>
        <v>0</v>
      </c>
      <c r="AM31" s="209" t="b" cm="1">
        <f t="array" aca="1" ref="AM31" ca="1">IF(AND($A31 &gt; 0, F31 &gt; 0,AM$2&lt;MiscFormulas!$A$5+1),
_xlfn.IFNA(
_xlfn.IFNA(
_xlfn.IFNA(
_xlfn.IFNA(
_xlfn.IFNA(
_xlfn.IFNA(
IF(_xlfn.XLOOKUP(AM$2,WatchbillMONTHLY!$A$3:$U$3,OFFSET(WatchbillMONTHLY!$A$3:$U$3,1,2))=IF(_xlfn.XLOOKUP($A31,INDIRECT("_"&amp;_xlfn.XLOOKUP(AM$2,WatchbillMONTHLY!$A$3:$U$3,OFFSET(WatchbillMONTHLY!$A$3:$U$3,1,2))),INDIRECT("_"&amp;_xlfn.XLOOKUP(AM$2,WatchbillMONTHLY!$A$3:$U$3,OFFSET(WatchbillMONTHLY!$A$3:$U$3,1,2))))=$A31,_xlfn.XLOOKUP(AM$2,WatchbillMONTHLY!$A$3:$U$3,OFFSET(WatchbillMONTHLY!$A$3:$U$3,1,2)),FALSE),TRUE,FALSE),
IF(_xlfn.XLOOKUP(AM$2,WatchbillMONTHLY!$A$20:$U$20,OFFSET(WatchbillMONTHLY!$A$20:$U$20,1,2))=IF(_xlfn.XLOOKUP($A31,INDIRECT("_"&amp;_xlfn.XLOOKUP(AM$2,WatchbillMONTHLY!$A$20:$U$20,OFFSET(WatchbillMONTHLY!$A$20:$U$20,1,2))),INDIRECT("_"&amp;_xlfn.XLOOKUP(AM$2,WatchbillMONTHLY!$A$20:$U$20,OFFSET(WatchbillMONTHLY!$A$20:$U$20,1,2))))=$A31,_xlfn.XLOOKUP(AM$2,WatchbillMONTHLY!$A$20:$U$20,OFFSET(WatchbillMONTHLY!$A$20:$U$20,1,2)),FALSE),TRUE,FALSE)),
IF(_xlfn.XLOOKUP(AM$2,WatchbillMONTHLY!$A$37:$U$37,OFFSET(WatchbillMONTHLY!$A$37:$U$37,1,2))=IF(_xlfn.XLOOKUP($A31,INDIRECT("_"&amp;_xlfn.XLOOKUP(AM$2,WatchbillMONTHLY!$A$37:$U$37,OFFSET(WatchbillMONTHLY!$A$37:$U$37,1,2))),INDIRECT("_"&amp;_xlfn.XLOOKUP(AM$2,WatchbillMONTHLY!$A$37:$U$37,OFFSET(WatchbillMONTHLY!$A$37:$U$37,1,2))))=$A31,_xlfn.XLOOKUP(AM$2,WatchbillMONTHLY!$A$37:$U$37,OFFSET(WatchbillMONTHLY!$A$37:$U$37,1,2)),FALSE),TRUE,FALSE)),
IF(_xlfn.XLOOKUP(AM$2,WatchbillMONTHLY!$A$54:$U$54,OFFSET(WatchbillMONTHLY!$A$54:$U$54,1,2))=IF(_xlfn.XLOOKUP($A31,INDIRECT("_"&amp;_xlfn.XLOOKUP(AM$2,WatchbillMONTHLY!$A$54:$U$54,OFFSET(WatchbillMONTHLY!$A$54:$U$54,1,2))),INDIRECT("_"&amp;_xlfn.XLOOKUP(AM$2,WatchbillMONTHLY!$A$54:$U$54,OFFSET(WatchbillMONTHLY!$A$54:$U$54,1,2))))=$A31,_xlfn.XLOOKUP(AM$2,WatchbillMONTHLY!$A$54:$U$54,OFFSET(WatchbillMONTHLY!$A$54:$U$54,1,2)),FALSE),TRUE,FALSE)),
IF(_xlfn.XLOOKUP(AM$2,WatchbillMONTHLY!$A$71:$U$71,OFFSET(WatchbillMONTHLY!$A$71:$U$71,1,2))=IF(_xlfn.XLOOKUP($A31,INDIRECT("_"&amp;_xlfn.XLOOKUP(AM$2,WatchbillMONTHLY!$A$71:$U$71,OFFSET(WatchbillMONTHLY!$A$71:$U$71,1,2))),INDIRECT("_"&amp;_xlfn.XLOOKUP(AM$2,WatchbillMONTHLY!$A$71:$U$71,OFFSET(WatchbillMONTHLY!$A$71:$U$71,1,2))))=$A31,_xlfn.XLOOKUP(AM$2,WatchbillMONTHLY!$A$71:$U$71,OFFSET(WatchbillMONTHLY!$A$71:$U$71,1,2)),FALSE),TRUE,FALSE)),
IF(_xlfn.XLOOKUP(AM$2,WatchbillMONTHLY!$A$88:$U$88,OFFSET(WatchbillMONTHLY!$A$88:$U$88,1,2))=IF(_xlfn.XLOOKUP($A31,INDIRECT("_"&amp;_xlfn.XLOOKUP(AM$2,WatchbillMONTHLY!$A$88:$U$88,OFFSET(WatchbillMONTHLY!$A$88:$U$88,1,2))),INDIRECT("_"&amp;_xlfn.XLOOKUP(AM$2,WatchbillMONTHLY!$A$88:$U$88,OFFSET(WatchbillMONTHLY!$A$88:$U$88,1,2))))=$A31,_xlfn.XLOOKUP(AM$2,WatchbillMONTHLY!$A$88:$U$88,OFFSET(WatchbillMONTHLY!$A$88:$U$88,1,2)),FALSE),TRUE,FALSE)),
FALSE),FALSE)</f>
        <v>0</v>
      </c>
      <c r="AN31" s="209" t="b" cm="1">
        <f t="array" aca="1" ref="AN31" ca="1">IF(AND($A31 &gt; 0, G31 &gt; 0,AN$2&lt;MiscFormulas!$A$5+1),
_xlfn.IFNA(
_xlfn.IFNA(
_xlfn.IFNA(
_xlfn.IFNA(
_xlfn.IFNA(
_xlfn.IFNA(
IF(_xlfn.XLOOKUP(AN$2,WatchbillMONTHLY!$A$3:$U$3,OFFSET(WatchbillMONTHLY!$A$3:$U$3,1,2))=IF(_xlfn.XLOOKUP($A31,INDIRECT("_"&amp;_xlfn.XLOOKUP(AN$2,WatchbillMONTHLY!$A$3:$U$3,OFFSET(WatchbillMONTHLY!$A$3:$U$3,1,2))),INDIRECT("_"&amp;_xlfn.XLOOKUP(AN$2,WatchbillMONTHLY!$A$3:$U$3,OFFSET(WatchbillMONTHLY!$A$3:$U$3,1,2))))=$A31,_xlfn.XLOOKUP(AN$2,WatchbillMONTHLY!$A$3:$U$3,OFFSET(WatchbillMONTHLY!$A$3:$U$3,1,2)),FALSE),TRUE,FALSE),
IF(_xlfn.XLOOKUP(AN$2,WatchbillMONTHLY!$A$20:$U$20,OFFSET(WatchbillMONTHLY!$A$20:$U$20,1,2))=IF(_xlfn.XLOOKUP($A31,INDIRECT("_"&amp;_xlfn.XLOOKUP(AN$2,WatchbillMONTHLY!$A$20:$U$20,OFFSET(WatchbillMONTHLY!$A$20:$U$20,1,2))),INDIRECT("_"&amp;_xlfn.XLOOKUP(AN$2,WatchbillMONTHLY!$A$20:$U$20,OFFSET(WatchbillMONTHLY!$A$20:$U$20,1,2))))=$A31,_xlfn.XLOOKUP(AN$2,WatchbillMONTHLY!$A$20:$U$20,OFFSET(WatchbillMONTHLY!$A$20:$U$20,1,2)),FALSE),TRUE,FALSE)),
IF(_xlfn.XLOOKUP(AN$2,WatchbillMONTHLY!$A$37:$U$37,OFFSET(WatchbillMONTHLY!$A$37:$U$37,1,2))=IF(_xlfn.XLOOKUP($A31,INDIRECT("_"&amp;_xlfn.XLOOKUP(AN$2,WatchbillMONTHLY!$A$37:$U$37,OFFSET(WatchbillMONTHLY!$A$37:$U$37,1,2))),INDIRECT("_"&amp;_xlfn.XLOOKUP(AN$2,WatchbillMONTHLY!$A$37:$U$37,OFFSET(WatchbillMONTHLY!$A$37:$U$37,1,2))))=$A31,_xlfn.XLOOKUP(AN$2,WatchbillMONTHLY!$A$37:$U$37,OFFSET(WatchbillMONTHLY!$A$37:$U$37,1,2)),FALSE),TRUE,FALSE)),
IF(_xlfn.XLOOKUP(AN$2,WatchbillMONTHLY!$A$54:$U$54,OFFSET(WatchbillMONTHLY!$A$54:$U$54,1,2))=IF(_xlfn.XLOOKUP($A31,INDIRECT("_"&amp;_xlfn.XLOOKUP(AN$2,WatchbillMONTHLY!$A$54:$U$54,OFFSET(WatchbillMONTHLY!$A$54:$U$54,1,2))),INDIRECT("_"&amp;_xlfn.XLOOKUP(AN$2,WatchbillMONTHLY!$A$54:$U$54,OFFSET(WatchbillMONTHLY!$A$54:$U$54,1,2))))=$A31,_xlfn.XLOOKUP(AN$2,WatchbillMONTHLY!$A$54:$U$54,OFFSET(WatchbillMONTHLY!$A$54:$U$54,1,2)),FALSE),TRUE,FALSE)),
IF(_xlfn.XLOOKUP(AN$2,WatchbillMONTHLY!$A$71:$U$71,OFFSET(WatchbillMONTHLY!$A$71:$U$71,1,2))=IF(_xlfn.XLOOKUP($A31,INDIRECT("_"&amp;_xlfn.XLOOKUP(AN$2,WatchbillMONTHLY!$A$71:$U$71,OFFSET(WatchbillMONTHLY!$A$71:$U$71,1,2))),INDIRECT("_"&amp;_xlfn.XLOOKUP(AN$2,WatchbillMONTHLY!$A$71:$U$71,OFFSET(WatchbillMONTHLY!$A$71:$U$71,1,2))))=$A31,_xlfn.XLOOKUP(AN$2,WatchbillMONTHLY!$A$71:$U$71,OFFSET(WatchbillMONTHLY!$A$71:$U$71,1,2)),FALSE),TRUE,FALSE)),
IF(_xlfn.XLOOKUP(AN$2,WatchbillMONTHLY!$A$88:$U$88,OFFSET(WatchbillMONTHLY!$A$88:$U$88,1,2))=IF(_xlfn.XLOOKUP($A31,INDIRECT("_"&amp;_xlfn.XLOOKUP(AN$2,WatchbillMONTHLY!$A$88:$U$88,OFFSET(WatchbillMONTHLY!$A$88:$U$88,1,2))),INDIRECT("_"&amp;_xlfn.XLOOKUP(AN$2,WatchbillMONTHLY!$A$88:$U$88,OFFSET(WatchbillMONTHLY!$A$88:$U$88,1,2))))=$A31,_xlfn.XLOOKUP(AN$2,WatchbillMONTHLY!$A$88:$U$88,OFFSET(WatchbillMONTHLY!$A$88:$U$88,1,2)),FALSE),TRUE,FALSE)),
FALSE),FALSE)</f>
        <v>0</v>
      </c>
      <c r="AO31" s="209" t="b" cm="1">
        <f t="array" aca="1" ref="AO31" ca="1">IF(AND($A31 &gt; 0, H31 &gt; 0,AO$2&lt;MiscFormulas!$A$5+1),
_xlfn.IFNA(
_xlfn.IFNA(
_xlfn.IFNA(
_xlfn.IFNA(
_xlfn.IFNA(
_xlfn.IFNA(
IF(_xlfn.XLOOKUP(AO$2,WatchbillMONTHLY!$A$3:$U$3,OFFSET(WatchbillMONTHLY!$A$3:$U$3,1,2))=IF(_xlfn.XLOOKUP($A31,INDIRECT("_"&amp;_xlfn.XLOOKUP(AO$2,WatchbillMONTHLY!$A$3:$U$3,OFFSET(WatchbillMONTHLY!$A$3:$U$3,1,2))),INDIRECT("_"&amp;_xlfn.XLOOKUP(AO$2,WatchbillMONTHLY!$A$3:$U$3,OFFSET(WatchbillMONTHLY!$A$3:$U$3,1,2))))=$A31,_xlfn.XLOOKUP(AO$2,WatchbillMONTHLY!$A$3:$U$3,OFFSET(WatchbillMONTHLY!$A$3:$U$3,1,2)),FALSE),TRUE,FALSE),
IF(_xlfn.XLOOKUP(AO$2,WatchbillMONTHLY!$A$20:$U$20,OFFSET(WatchbillMONTHLY!$A$20:$U$20,1,2))=IF(_xlfn.XLOOKUP($A31,INDIRECT("_"&amp;_xlfn.XLOOKUP(AO$2,WatchbillMONTHLY!$A$20:$U$20,OFFSET(WatchbillMONTHLY!$A$20:$U$20,1,2))),INDIRECT("_"&amp;_xlfn.XLOOKUP(AO$2,WatchbillMONTHLY!$A$20:$U$20,OFFSET(WatchbillMONTHLY!$A$20:$U$20,1,2))))=$A31,_xlfn.XLOOKUP(AO$2,WatchbillMONTHLY!$A$20:$U$20,OFFSET(WatchbillMONTHLY!$A$20:$U$20,1,2)),FALSE),TRUE,FALSE)),
IF(_xlfn.XLOOKUP(AO$2,WatchbillMONTHLY!$A$37:$U$37,OFFSET(WatchbillMONTHLY!$A$37:$U$37,1,2))=IF(_xlfn.XLOOKUP($A31,INDIRECT("_"&amp;_xlfn.XLOOKUP(AO$2,WatchbillMONTHLY!$A$37:$U$37,OFFSET(WatchbillMONTHLY!$A$37:$U$37,1,2))),INDIRECT("_"&amp;_xlfn.XLOOKUP(AO$2,WatchbillMONTHLY!$A$37:$U$37,OFFSET(WatchbillMONTHLY!$A$37:$U$37,1,2))))=$A31,_xlfn.XLOOKUP(AO$2,WatchbillMONTHLY!$A$37:$U$37,OFFSET(WatchbillMONTHLY!$A$37:$U$37,1,2)),FALSE),TRUE,FALSE)),
IF(_xlfn.XLOOKUP(AO$2,WatchbillMONTHLY!$A$54:$U$54,OFFSET(WatchbillMONTHLY!$A$54:$U$54,1,2))=IF(_xlfn.XLOOKUP($A31,INDIRECT("_"&amp;_xlfn.XLOOKUP(AO$2,WatchbillMONTHLY!$A$54:$U$54,OFFSET(WatchbillMONTHLY!$A$54:$U$54,1,2))),INDIRECT("_"&amp;_xlfn.XLOOKUP(AO$2,WatchbillMONTHLY!$A$54:$U$54,OFFSET(WatchbillMONTHLY!$A$54:$U$54,1,2))))=$A31,_xlfn.XLOOKUP(AO$2,WatchbillMONTHLY!$A$54:$U$54,OFFSET(WatchbillMONTHLY!$A$54:$U$54,1,2)),FALSE),TRUE,FALSE)),
IF(_xlfn.XLOOKUP(AO$2,WatchbillMONTHLY!$A$71:$U$71,OFFSET(WatchbillMONTHLY!$A$71:$U$71,1,2))=IF(_xlfn.XLOOKUP($A31,INDIRECT("_"&amp;_xlfn.XLOOKUP(AO$2,WatchbillMONTHLY!$A$71:$U$71,OFFSET(WatchbillMONTHLY!$A$71:$U$71,1,2))),INDIRECT("_"&amp;_xlfn.XLOOKUP(AO$2,WatchbillMONTHLY!$A$71:$U$71,OFFSET(WatchbillMONTHLY!$A$71:$U$71,1,2))))=$A31,_xlfn.XLOOKUP(AO$2,WatchbillMONTHLY!$A$71:$U$71,OFFSET(WatchbillMONTHLY!$A$71:$U$71,1,2)),FALSE),TRUE,FALSE)),
IF(_xlfn.XLOOKUP(AO$2,WatchbillMONTHLY!$A$88:$U$88,OFFSET(WatchbillMONTHLY!$A$88:$U$88,1,2))=IF(_xlfn.XLOOKUP($A31,INDIRECT("_"&amp;_xlfn.XLOOKUP(AO$2,WatchbillMONTHLY!$A$88:$U$88,OFFSET(WatchbillMONTHLY!$A$88:$U$88,1,2))),INDIRECT("_"&amp;_xlfn.XLOOKUP(AO$2,WatchbillMONTHLY!$A$88:$U$88,OFFSET(WatchbillMONTHLY!$A$88:$U$88,1,2))))=$A31,_xlfn.XLOOKUP(AO$2,WatchbillMONTHLY!$A$88:$U$88,OFFSET(WatchbillMONTHLY!$A$88:$U$88,1,2)),FALSE),TRUE,FALSE)),
FALSE),FALSE)</f>
        <v>0</v>
      </c>
      <c r="AP31" s="209" t="b" cm="1">
        <f t="array" aca="1" ref="AP31" ca="1">IF(AND($A31 &gt; 0, I31 &gt; 0,AP$2&lt;MiscFormulas!$A$5+1),
_xlfn.IFNA(
_xlfn.IFNA(
_xlfn.IFNA(
_xlfn.IFNA(
_xlfn.IFNA(
_xlfn.IFNA(
IF(_xlfn.XLOOKUP(AP$2,WatchbillMONTHLY!$A$3:$U$3,OFFSET(WatchbillMONTHLY!$A$3:$U$3,1,2))=IF(_xlfn.XLOOKUP($A31,INDIRECT("_"&amp;_xlfn.XLOOKUP(AP$2,WatchbillMONTHLY!$A$3:$U$3,OFFSET(WatchbillMONTHLY!$A$3:$U$3,1,2))),INDIRECT("_"&amp;_xlfn.XLOOKUP(AP$2,WatchbillMONTHLY!$A$3:$U$3,OFFSET(WatchbillMONTHLY!$A$3:$U$3,1,2))))=$A31,_xlfn.XLOOKUP(AP$2,WatchbillMONTHLY!$A$3:$U$3,OFFSET(WatchbillMONTHLY!$A$3:$U$3,1,2)),FALSE),TRUE,FALSE),
IF(_xlfn.XLOOKUP(AP$2,WatchbillMONTHLY!$A$20:$U$20,OFFSET(WatchbillMONTHLY!$A$20:$U$20,1,2))=IF(_xlfn.XLOOKUP($A31,INDIRECT("_"&amp;_xlfn.XLOOKUP(AP$2,WatchbillMONTHLY!$A$20:$U$20,OFFSET(WatchbillMONTHLY!$A$20:$U$20,1,2))),INDIRECT("_"&amp;_xlfn.XLOOKUP(AP$2,WatchbillMONTHLY!$A$20:$U$20,OFFSET(WatchbillMONTHLY!$A$20:$U$20,1,2))))=$A31,_xlfn.XLOOKUP(AP$2,WatchbillMONTHLY!$A$20:$U$20,OFFSET(WatchbillMONTHLY!$A$20:$U$20,1,2)),FALSE),TRUE,FALSE)),
IF(_xlfn.XLOOKUP(AP$2,WatchbillMONTHLY!$A$37:$U$37,OFFSET(WatchbillMONTHLY!$A$37:$U$37,1,2))=IF(_xlfn.XLOOKUP($A31,INDIRECT("_"&amp;_xlfn.XLOOKUP(AP$2,WatchbillMONTHLY!$A$37:$U$37,OFFSET(WatchbillMONTHLY!$A$37:$U$37,1,2))),INDIRECT("_"&amp;_xlfn.XLOOKUP(AP$2,WatchbillMONTHLY!$A$37:$U$37,OFFSET(WatchbillMONTHLY!$A$37:$U$37,1,2))))=$A31,_xlfn.XLOOKUP(AP$2,WatchbillMONTHLY!$A$37:$U$37,OFFSET(WatchbillMONTHLY!$A$37:$U$37,1,2)),FALSE),TRUE,FALSE)),
IF(_xlfn.XLOOKUP(AP$2,WatchbillMONTHLY!$A$54:$U$54,OFFSET(WatchbillMONTHLY!$A$54:$U$54,1,2))=IF(_xlfn.XLOOKUP($A31,INDIRECT("_"&amp;_xlfn.XLOOKUP(AP$2,WatchbillMONTHLY!$A$54:$U$54,OFFSET(WatchbillMONTHLY!$A$54:$U$54,1,2))),INDIRECT("_"&amp;_xlfn.XLOOKUP(AP$2,WatchbillMONTHLY!$A$54:$U$54,OFFSET(WatchbillMONTHLY!$A$54:$U$54,1,2))))=$A31,_xlfn.XLOOKUP(AP$2,WatchbillMONTHLY!$A$54:$U$54,OFFSET(WatchbillMONTHLY!$A$54:$U$54,1,2)),FALSE),TRUE,FALSE)),
IF(_xlfn.XLOOKUP(AP$2,WatchbillMONTHLY!$A$71:$U$71,OFFSET(WatchbillMONTHLY!$A$71:$U$71,1,2))=IF(_xlfn.XLOOKUP($A31,INDIRECT("_"&amp;_xlfn.XLOOKUP(AP$2,WatchbillMONTHLY!$A$71:$U$71,OFFSET(WatchbillMONTHLY!$A$71:$U$71,1,2))),INDIRECT("_"&amp;_xlfn.XLOOKUP(AP$2,WatchbillMONTHLY!$A$71:$U$71,OFFSET(WatchbillMONTHLY!$A$71:$U$71,1,2))))=$A31,_xlfn.XLOOKUP(AP$2,WatchbillMONTHLY!$A$71:$U$71,OFFSET(WatchbillMONTHLY!$A$71:$U$71,1,2)),FALSE),TRUE,FALSE)),
IF(_xlfn.XLOOKUP(AP$2,WatchbillMONTHLY!$A$88:$U$88,OFFSET(WatchbillMONTHLY!$A$88:$U$88,1,2))=IF(_xlfn.XLOOKUP($A31,INDIRECT("_"&amp;_xlfn.XLOOKUP(AP$2,WatchbillMONTHLY!$A$88:$U$88,OFFSET(WatchbillMONTHLY!$A$88:$U$88,1,2))),INDIRECT("_"&amp;_xlfn.XLOOKUP(AP$2,WatchbillMONTHLY!$A$88:$U$88,OFFSET(WatchbillMONTHLY!$A$88:$U$88,1,2))))=$A31,_xlfn.XLOOKUP(AP$2,WatchbillMONTHLY!$A$88:$U$88,OFFSET(WatchbillMONTHLY!$A$88:$U$88,1,2)),FALSE),TRUE,FALSE)),
FALSE),FALSE)</f>
        <v>0</v>
      </c>
      <c r="AQ31" s="209" t="b" cm="1">
        <f t="array" aca="1" ref="AQ31" ca="1">IF(AND($A31 &gt; 0, J31 &gt; 0,AQ$2&lt;MiscFormulas!$A$5+1),
_xlfn.IFNA(
_xlfn.IFNA(
_xlfn.IFNA(
_xlfn.IFNA(
_xlfn.IFNA(
_xlfn.IFNA(
IF(_xlfn.XLOOKUP(AQ$2,WatchbillMONTHLY!$A$3:$U$3,OFFSET(WatchbillMONTHLY!$A$3:$U$3,1,2))=IF(_xlfn.XLOOKUP($A31,INDIRECT("_"&amp;_xlfn.XLOOKUP(AQ$2,WatchbillMONTHLY!$A$3:$U$3,OFFSET(WatchbillMONTHLY!$A$3:$U$3,1,2))),INDIRECT("_"&amp;_xlfn.XLOOKUP(AQ$2,WatchbillMONTHLY!$A$3:$U$3,OFFSET(WatchbillMONTHLY!$A$3:$U$3,1,2))))=$A31,_xlfn.XLOOKUP(AQ$2,WatchbillMONTHLY!$A$3:$U$3,OFFSET(WatchbillMONTHLY!$A$3:$U$3,1,2)),FALSE),TRUE,FALSE),
IF(_xlfn.XLOOKUP(AQ$2,WatchbillMONTHLY!$A$20:$U$20,OFFSET(WatchbillMONTHLY!$A$20:$U$20,1,2))=IF(_xlfn.XLOOKUP($A31,INDIRECT("_"&amp;_xlfn.XLOOKUP(AQ$2,WatchbillMONTHLY!$A$20:$U$20,OFFSET(WatchbillMONTHLY!$A$20:$U$20,1,2))),INDIRECT("_"&amp;_xlfn.XLOOKUP(AQ$2,WatchbillMONTHLY!$A$20:$U$20,OFFSET(WatchbillMONTHLY!$A$20:$U$20,1,2))))=$A31,_xlfn.XLOOKUP(AQ$2,WatchbillMONTHLY!$A$20:$U$20,OFFSET(WatchbillMONTHLY!$A$20:$U$20,1,2)),FALSE),TRUE,FALSE)),
IF(_xlfn.XLOOKUP(AQ$2,WatchbillMONTHLY!$A$37:$U$37,OFFSET(WatchbillMONTHLY!$A$37:$U$37,1,2))=IF(_xlfn.XLOOKUP($A31,INDIRECT("_"&amp;_xlfn.XLOOKUP(AQ$2,WatchbillMONTHLY!$A$37:$U$37,OFFSET(WatchbillMONTHLY!$A$37:$U$37,1,2))),INDIRECT("_"&amp;_xlfn.XLOOKUP(AQ$2,WatchbillMONTHLY!$A$37:$U$37,OFFSET(WatchbillMONTHLY!$A$37:$U$37,1,2))))=$A31,_xlfn.XLOOKUP(AQ$2,WatchbillMONTHLY!$A$37:$U$37,OFFSET(WatchbillMONTHLY!$A$37:$U$37,1,2)),FALSE),TRUE,FALSE)),
IF(_xlfn.XLOOKUP(AQ$2,WatchbillMONTHLY!$A$54:$U$54,OFFSET(WatchbillMONTHLY!$A$54:$U$54,1,2))=IF(_xlfn.XLOOKUP($A31,INDIRECT("_"&amp;_xlfn.XLOOKUP(AQ$2,WatchbillMONTHLY!$A$54:$U$54,OFFSET(WatchbillMONTHLY!$A$54:$U$54,1,2))),INDIRECT("_"&amp;_xlfn.XLOOKUP(AQ$2,WatchbillMONTHLY!$A$54:$U$54,OFFSET(WatchbillMONTHLY!$A$54:$U$54,1,2))))=$A31,_xlfn.XLOOKUP(AQ$2,WatchbillMONTHLY!$A$54:$U$54,OFFSET(WatchbillMONTHLY!$A$54:$U$54,1,2)),FALSE),TRUE,FALSE)),
IF(_xlfn.XLOOKUP(AQ$2,WatchbillMONTHLY!$A$71:$U$71,OFFSET(WatchbillMONTHLY!$A$71:$U$71,1,2))=IF(_xlfn.XLOOKUP($A31,INDIRECT("_"&amp;_xlfn.XLOOKUP(AQ$2,WatchbillMONTHLY!$A$71:$U$71,OFFSET(WatchbillMONTHLY!$A$71:$U$71,1,2))),INDIRECT("_"&amp;_xlfn.XLOOKUP(AQ$2,WatchbillMONTHLY!$A$71:$U$71,OFFSET(WatchbillMONTHLY!$A$71:$U$71,1,2))))=$A31,_xlfn.XLOOKUP(AQ$2,WatchbillMONTHLY!$A$71:$U$71,OFFSET(WatchbillMONTHLY!$A$71:$U$71,1,2)),FALSE),TRUE,FALSE)),
IF(_xlfn.XLOOKUP(AQ$2,WatchbillMONTHLY!$A$88:$U$88,OFFSET(WatchbillMONTHLY!$A$88:$U$88,1,2))=IF(_xlfn.XLOOKUP($A31,INDIRECT("_"&amp;_xlfn.XLOOKUP(AQ$2,WatchbillMONTHLY!$A$88:$U$88,OFFSET(WatchbillMONTHLY!$A$88:$U$88,1,2))),INDIRECT("_"&amp;_xlfn.XLOOKUP(AQ$2,WatchbillMONTHLY!$A$88:$U$88,OFFSET(WatchbillMONTHLY!$A$88:$U$88,1,2))))=$A31,_xlfn.XLOOKUP(AQ$2,WatchbillMONTHLY!$A$88:$U$88,OFFSET(WatchbillMONTHLY!$A$88:$U$88,1,2)),FALSE),TRUE,FALSE)),
FALSE),FALSE)</f>
        <v>0</v>
      </c>
      <c r="AR31" s="209" t="b" cm="1">
        <f t="array" aca="1" ref="AR31" ca="1">IF(AND($A31 &gt; 0, K31 &gt; 0,AR$2&lt;MiscFormulas!$A$5+1),
_xlfn.IFNA(
_xlfn.IFNA(
_xlfn.IFNA(
_xlfn.IFNA(
_xlfn.IFNA(
_xlfn.IFNA(
IF(_xlfn.XLOOKUP(AR$2,WatchbillMONTHLY!$A$3:$U$3,OFFSET(WatchbillMONTHLY!$A$3:$U$3,1,2))=IF(_xlfn.XLOOKUP($A31,INDIRECT("_"&amp;_xlfn.XLOOKUP(AR$2,WatchbillMONTHLY!$A$3:$U$3,OFFSET(WatchbillMONTHLY!$A$3:$U$3,1,2))),INDIRECT("_"&amp;_xlfn.XLOOKUP(AR$2,WatchbillMONTHLY!$A$3:$U$3,OFFSET(WatchbillMONTHLY!$A$3:$U$3,1,2))))=$A31,_xlfn.XLOOKUP(AR$2,WatchbillMONTHLY!$A$3:$U$3,OFFSET(WatchbillMONTHLY!$A$3:$U$3,1,2)),FALSE),TRUE,FALSE),
IF(_xlfn.XLOOKUP(AR$2,WatchbillMONTHLY!$A$20:$U$20,OFFSET(WatchbillMONTHLY!$A$20:$U$20,1,2))=IF(_xlfn.XLOOKUP($A31,INDIRECT("_"&amp;_xlfn.XLOOKUP(AR$2,WatchbillMONTHLY!$A$20:$U$20,OFFSET(WatchbillMONTHLY!$A$20:$U$20,1,2))),INDIRECT("_"&amp;_xlfn.XLOOKUP(AR$2,WatchbillMONTHLY!$A$20:$U$20,OFFSET(WatchbillMONTHLY!$A$20:$U$20,1,2))))=$A31,_xlfn.XLOOKUP(AR$2,WatchbillMONTHLY!$A$20:$U$20,OFFSET(WatchbillMONTHLY!$A$20:$U$20,1,2)),FALSE),TRUE,FALSE)),
IF(_xlfn.XLOOKUP(AR$2,WatchbillMONTHLY!$A$37:$U$37,OFFSET(WatchbillMONTHLY!$A$37:$U$37,1,2))=IF(_xlfn.XLOOKUP($A31,INDIRECT("_"&amp;_xlfn.XLOOKUP(AR$2,WatchbillMONTHLY!$A$37:$U$37,OFFSET(WatchbillMONTHLY!$A$37:$U$37,1,2))),INDIRECT("_"&amp;_xlfn.XLOOKUP(AR$2,WatchbillMONTHLY!$A$37:$U$37,OFFSET(WatchbillMONTHLY!$A$37:$U$37,1,2))))=$A31,_xlfn.XLOOKUP(AR$2,WatchbillMONTHLY!$A$37:$U$37,OFFSET(WatchbillMONTHLY!$A$37:$U$37,1,2)),FALSE),TRUE,FALSE)),
IF(_xlfn.XLOOKUP(AR$2,WatchbillMONTHLY!$A$54:$U$54,OFFSET(WatchbillMONTHLY!$A$54:$U$54,1,2))=IF(_xlfn.XLOOKUP($A31,INDIRECT("_"&amp;_xlfn.XLOOKUP(AR$2,WatchbillMONTHLY!$A$54:$U$54,OFFSET(WatchbillMONTHLY!$A$54:$U$54,1,2))),INDIRECT("_"&amp;_xlfn.XLOOKUP(AR$2,WatchbillMONTHLY!$A$54:$U$54,OFFSET(WatchbillMONTHLY!$A$54:$U$54,1,2))))=$A31,_xlfn.XLOOKUP(AR$2,WatchbillMONTHLY!$A$54:$U$54,OFFSET(WatchbillMONTHLY!$A$54:$U$54,1,2)),FALSE),TRUE,FALSE)),
IF(_xlfn.XLOOKUP(AR$2,WatchbillMONTHLY!$A$71:$U$71,OFFSET(WatchbillMONTHLY!$A$71:$U$71,1,2))=IF(_xlfn.XLOOKUP($A31,INDIRECT("_"&amp;_xlfn.XLOOKUP(AR$2,WatchbillMONTHLY!$A$71:$U$71,OFFSET(WatchbillMONTHLY!$A$71:$U$71,1,2))),INDIRECT("_"&amp;_xlfn.XLOOKUP(AR$2,WatchbillMONTHLY!$A$71:$U$71,OFFSET(WatchbillMONTHLY!$A$71:$U$71,1,2))))=$A31,_xlfn.XLOOKUP(AR$2,WatchbillMONTHLY!$A$71:$U$71,OFFSET(WatchbillMONTHLY!$A$71:$U$71,1,2)),FALSE),TRUE,FALSE)),
IF(_xlfn.XLOOKUP(AR$2,WatchbillMONTHLY!$A$88:$U$88,OFFSET(WatchbillMONTHLY!$A$88:$U$88,1,2))=IF(_xlfn.XLOOKUP($A31,INDIRECT("_"&amp;_xlfn.XLOOKUP(AR$2,WatchbillMONTHLY!$A$88:$U$88,OFFSET(WatchbillMONTHLY!$A$88:$U$88,1,2))),INDIRECT("_"&amp;_xlfn.XLOOKUP(AR$2,WatchbillMONTHLY!$A$88:$U$88,OFFSET(WatchbillMONTHLY!$A$88:$U$88,1,2))))=$A31,_xlfn.XLOOKUP(AR$2,WatchbillMONTHLY!$A$88:$U$88,OFFSET(WatchbillMONTHLY!$A$88:$U$88,1,2)),FALSE),TRUE,FALSE)),
FALSE),FALSE)</f>
        <v>0</v>
      </c>
      <c r="AS31" s="209" t="b" cm="1">
        <f t="array" aca="1" ref="AS31" ca="1">IF(AND($A31 &gt; 0, L31 &gt; 0,AS$2&lt;MiscFormulas!$A$5+1),
_xlfn.IFNA(
_xlfn.IFNA(
_xlfn.IFNA(
_xlfn.IFNA(
_xlfn.IFNA(
_xlfn.IFNA(
IF(_xlfn.XLOOKUP(AS$2,WatchbillMONTHLY!$A$3:$U$3,OFFSET(WatchbillMONTHLY!$A$3:$U$3,1,2))=IF(_xlfn.XLOOKUP($A31,INDIRECT("_"&amp;_xlfn.XLOOKUP(AS$2,WatchbillMONTHLY!$A$3:$U$3,OFFSET(WatchbillMONTHLY!$A$3:$U$3,1,2))),INDIRECT("_"&amp;_xlfn.XLOOKUP(AS$2,WatchbillMONTHLY!$A$3:$U$3,OFFSET(WatchbillMONTHLY!$A$3:$U$3,1,2))))=$A31,_xlfn.XLOOKUP(AS$2,WatchbillMONTHLY!$A$3:$U$3,OFFSET(WatchbillMONTHLY!$A$3:$U$3,1,2)),FALSE),TRUE,FALSE),
IF(_xlfn.XLOOKUP(AS$2,WatchbillMONTHLY!$A$20:$U$20,OFFSET(WatchbillMONTHLY!$A$20:$U$20,1,2))=IF(_xlfn.XLOOKUP($A31,INDIRECT("_"&amp;_xlfn.XLOOKUP(AS$2,WatchbillMONTHLY!$A$20:$U$20,OFFSET(WatchbillMONTHLY!$A$20:$U$20,1,2))),INDIRECT("_"&amp;_xlfn.XLOOKUP(AS$2,WatchbillMONTHLY!$A$20:$U$20,OFFSET(WatchbillMONTHLY!$A$20:$U$20,1,2))))=$A31,_xlfn.XLOOKUP(AS$2,WatchbillMONTHLY!$A$20:$U$20,OFFSET(WatchbillMONTHLY!$A$20:$U$20,1,2)),FALSE),TRUE,FALSE)),
IF(_xlfn.XLOOKUP(AS$2,WatchbillMONTHLY!$A$37:$U$37,OFFSET(WatchbillMONTHLY!$A$37:$U$37,1,2))=IF(_xlfn.XLOOKUP($A31,INDIRECT("_"&amp;_xlfn.XLOOKUP(AS$2,WatchbillMONTHLY!$A$37:$U$37,OFFSET(WatchbillMONTHLY!$A$37:$U$37,1,2))),INDIRECT("_"&amp;_xlfn.XLOOKUP(AS$2,WatchbillMONTHLY!$A$37:$U$37,OFFSET(WatchbillMONTHLY!$A$37:$U$37,1,2))))=$A31,_xlfn.XLOOKUP(AS$2,WatchbillMONTHLY!$A$37:$U$37,OFFSET(WatchbillMONTHLY!$A$37:$U$37,1,2)),FALSE),TRUE,FALSE)),
IF(_xlfn.XLOOKUP(AS$2,WatchbillMONTHLY!$A$54:$U$54,OFFSET(WatchbillMONTHLY!$A$54:$U$54,1,2))=IF(_xlfn.XLOOKUP($A31,INDIRECT("_"&amp;_xlfn.XLOOKUP(AS$2,WatchbillMONTHLY!$A$54:$U$54,OFFSET(WatchbillMONTHLY!$A$54:$U$54,1,2))),INDIRECT("_"&amp;_xlfn.XLOOKUP(AS$2,WatchbillMONTHLY!$A$54:$U$54,OFFSET(WatchbillMONTHLY!$A$54:$U$54,1,2))))=$A31,_xlfn.XLOOKUP(AS$2,WatchbillMONTHLY!$A$54:$U$54,OFFSET(WatchbillMONTHLY!$A$54:$U$54,1,2)),FALSE),TRUE,FALSE)),
IF(_xlfn.XLOOKUP(AS$2,WatchbillMONTHLY!$A$71:$U$71,OFFSET(WatchbillMONTHLY!$A$71:$U$71,1,2))=IF(_xlfn.XLOOKUP($A31,INDIRECT("_"&amp;_xlfn.XLOOKUP(AS$2,WatchbillMONTHLY!$A$71:$U$71,OFFSET(WatchbillMONTHLY!$A$71:$U$71,1,2))),INDIRECT("_"&amp;_xlfn.XLOOKUP(AS$2,WatchbillMONTHLY!$A$71:$U$71,OFFSET(WatchbillMONTHLY!$A$71:$U$71,1,2))))=$A31,_xlfn.XLOOKUP(AS$2,WatchbillMONTHLY!$A$71:$U$71,OFFSET(WatchbillMONTHLY!$A$71:$U$71,1,2)),FALSE),TRUE,FALSE)),
IF(_xlfn.XLOOKUP(AS$2,WatchbillMONTHLY!$A$88:$U$88,OFFSET(WatchbillMONTHLY!$A$88:$U$88,1,2))=IF(_xlfn.XLOOKUP($A31,INDIRECT("_"&amp;_xlfn.XLOOKUP(AS$2,WatchbillMONTHLY!$A$88:$U$88,OFFSET(WatchbillMONTHLY!$A$88:$U$88,1,2))),INDIRECT("_"&amp;_xlfn.XLOOKUP(AS$2,WatchbillMONTHLY!$A$88:$U$88,OFFSET(WatchbillMONTHLY!$A$88:$U$88,1,2))))=$A31,_xlfn.XLOOKUP(AS$2,WatchbillMONTHLY!$A$88:$U$88,OFFSET(WatchbillMONTHLY!$A$88:$U$88,1,2)),FALSE),TRUE,FALSE)),
FALSE),FALSE)</f>
        <v>0</v>
      </c>
      <c r="AT31" s="209" t="b" cm="1">
        <f t="array" aca="1" ref="AT31" ca="1">IF(AND($A31 &gt; 0, M31 &gt; 0,AT$2&lt;MiscFormulas!$A$5+1),
_xlfn.IFNA(
_xlfn.IFNA(
_xlfn.IFNA(
_xlfn.IFNA(
_xlfn.IFNA(
_xlfn.IFNA(
IF(_xlfn.XLOOKUP(AT$2,WatchbillMONTHLY!$A$3:$U$3,OFFSET(WatchbillMONTHLY!$A$3:$U$3,1,2))=IF(_xlfn.XLOOKUP($A31,INDIRECT("_"&amp;_xlfn.XLOOKUP(AT$2,WatchbillMONTHLY!$A$3:$U$3,OFFSET(WatchbillMONTHLY!$A$3:$U$3,1,2))),INDIRECT("_"&amp;_xlfn.XLOOKUP(AT$2,WatchbillMONTHLY!$A$3:$U$3,OFFSET(WatchbillMONTHLY!$A$3:$U$3,1,2))))=$A31,_xlfn.XLOOKUP(AT$2,WatchbillMONTHLY!$A$3:$U$3,OFFSET(WatchbillMONTHLY!$A$3:$U$3,1,2)),FALSE),TRUE,FALSE),
IF(_xlfn.XLOOKUP(AT$2,WatchbillMONTHLY!$A$20:$U$20,OFFSET(WatchbillMONTHLY!$A$20:$U$20,1,2))=IF(_xlfn.XLOOKUP($A31,INDIRECT("_"&amp;_xlfn.XLOOKUP(AT$2,WatchbillMONTHLY!$A$20:$U$20,OFFSET(WatchbillMONTHLY!$A$20:$U$20,1,2))),INDIRECT("_"&amp;_xlfn.XLOOKUP(AT$2,WatchbillMONTHLY!$A$20:$U$20,OFFSET(WatchbillMONTHLY!$A$20:$U$20,1,2))))=$A31,_xlfn.XLOOKUP(AT$2,WatchbillMONTHLY!$A$20:$U$20,OFFSET(WatchbillMONTHLY!$A$20:$U$20,1,2)),FALSE),TRUE,FALSE)),
IF(_xlfn.XLOOKUP(AT$2,WatchbillMONTHLY!$A$37:$U$37,OFFSET(WatchbillMONTHLY!$A$37:$U$37,1,2))=IF(_xlfn.XLOOKUP($A31,INDIRECT("_"&amp;_xlfn.XLOOKUP(AT$2,WatchbillMONTHLY!$A$37:$U$37,OFFSET(WatchbillMONTHLY!$A$37:$U$37,1,2))),INDIRECT("_"&amp;_xlfn.XLOOKUP(AT$2,WatchbillMONTHLY!$A$37:$U$37,OFFSET(WatchbillMONTHLY!$A$37:$U$37,1,2))))=$A31,_xlfn.XLOOKUP(AT$2,WatchbillMONTHLY!$A$37:$U$37,OFFSET(WatchbillMONTHLY!$A$37:$U$37,1,2)),FALSE),TRUE,FALSE)),
IF(_xlfn.XLOOKUP(AT$2,WatchbillMONTHLY!$A$54:$U$54,OFFSET(WatchbillMONTHLY!$A$54:$U$54,1,2))=IF(_xlfn.XLOOKUP($A31,INDIRECT("_"&amp;_xlfn.XLOOKUP(AT$2,WatchbillMONTHLY!$A$54:$U$54,OFFSET(WatchbillMONTHLY!$A$54:$U$54,1,2))),INDIRECT("_"&amp;_xlfn.XLOOKUP(AT$2,WatchbillMONTHLY!$A$54:$U$54,OFFSET(WatchbillMONTHLY!$A$54:$U$54,1,2))))=$A31,_xlfn.XLOOKUP(AT$2,WatchbillMONTHLY!$A$54:$U$54,OFFSET(WatchbillMONTHLY!$A$54:$U$54,1,2)),FALSE),TRUE,FALSE)),
IF(_xlfn.XLOOKUP(AT$2,WatchbillMONTHLY!$A$71:$U$71,OFFSET(WatchbillMONTHLY!$A$71:$U$71,1,2))=IF(_xlfn.XLOOKUP($A31,INDIRECT("_"&amp;_xlfn.XLOOKUP(AT$2,WatchbillMONTHLY!$A$71:$U$71,OFFSET(WatchbillMONTHLY!$A$71:$U$71,1,2))),INDIRECT("_"&amp;_xlfn.XLOOKUP(AT$2,WatchbillMONTHLY!$A$71:$U$71,OFFSET(WatchbillMONTHLY!$A$71:$U$71,1,2))))=$A31,_xlfn.XLOOKUP(AT$2,WatchbillMONTHLY!$A$71:$U$71,OFFSET(WatchbillMONTHLY!$A$71:$U$71,1,2)),FALSE),TRUE,FALSE)),
IF(_xlfn.XLOOKUP(AT$2,WatchbillMONTHLY!$A$88:$U$88,OFFSET(WatchbillMONTHLY!$A$88:$U$88,1,2))=IF(_xlfn.XLOOKUP($A31,INDIRECT("_"&amp;_xlfn.XLOOKUP(AT$2,WatchbillMONTHLY!$A$88:$U$88,OFFSET(WatchbillMONTHLY!$A$88:$U$88,1,2))),INDIRECT("_"&amp;_xlfn.XLOOKUP(AT$2,WatchbillMONTHLY!$A$88:$U$88,OFFSET(WatchbillMONTHLY!$A$88:$U$88,1,2))))=$A31,_xlfn.XLOOKUP(AT$2,WatchbillMONTHLY!$A$88:$U$88,OFFSET(WatchbillMONTHLY!$A$88:$U$88,1,2)),FALSE),TRUE,FALSE)),
FALSE),FALSE)</f>
        <v>0</v>
      </c>
      <c r="AU31" s="209" t="b" cm="1">
        <f t="array" aca="1" ref="AU31" ca="1">IF(AND($A31 &gt; 0, N31 &gt; 0,AU$2&lt;MiscFormulas!$A$5+1),
_xlfn.IFNA(
_xlfn.IFNA(
_xlfn.IFNA(
_xlfn.IFNA(
_xlfn.IFNA(
_xlfn.IFNA(
IF(_xlfn.XLOOKUP(AU$2,WatchbillMONTHLY!$A$3:$U$3,OFFSET(WatchbillMONTHLY!$A$3:$U$3,1,2))=IF(_xlfn.XLOOKUP($A31,INDIRECT("_"&amp;_xlfn.XLOOKUP(AU$2,WatchbillMONTHLY!$A$3:$U$3,OFFSET(WatchbillMONTHLY!$A$3:$U$3,1,2))),INDIRECT("_"&amp;_xlfn.XLOOKUP(AU$2,WatchbillMONTHLY!$A$3:$U$3,OFFSET(WatchbillMONTHLY!$A$3:$U$3,1,2))))=$A31,_xlfn.XLOOKUP(AU$2,WatchbillMONTHLY!$A$3:$U$3,OFFSET(WatchbillMONTHLY!$A$3:$U$3,1,2)),FALSE),TRUE,FALSE),
IF(_xlfn.XLOOKUP(AU$2,WatchbillMONTHLY!$A$20:$U$20,OFFSET(WatchbillMONTHLY!$A$20:$U$20,1,2))=IF(_xlfn.XLOOKUP($A31,INDIRECT("_"&amp;_xlfn.XLOOKUP(AU$2,WatchbillMONTHLY!$A$20:$U$20,OFFSET(WatchbillMONTHLY!$A$20:$U$20,1,2))),INDIRECT("_"&amp;_xlfn.XLOOKUP(AU$2,WatchbillMONTHLY!$A$20:$U$20,OFFSET(WatchbillMONTHLY!$A$20:$U$20,1,2))))=$A31,_xlfn.XLOOKUP(AU$2,WatchbillMONTHLY!$A$20:$U$20,OFFSET(WatchbillMONTHLY!$A$20:$U$20,1,2)),FALSE),TRUE,FALSE)),
IF(_xlfn.XLOOKUP(AU$2,WatchbillMONTHLY!$A$37:$U$37,OFFSET(WatchbillMONTHLY!$A$37:$U$37,1,2))=IF(_xlfn.XLOOKUP($A31,INDIRECT("_"&amp;_xlfn.XLOOKUP(AU$2,WatchbillMONTHLY!$A$37:$U$37,OFFSET(WatchbillMONTHLY!$A$37:$U$37,1,2))),INDIRECT("_"&amp;_xlfn.XLOOKUP(AU$2,WatchbillMONTHLY!$A$37:$U$37,OFFSET(WatchbillMONTHLY!$A$37:$U$37,1,2))))=$A31,_xlfn.XLOOKUP(AU$2,WatchbillMONTHLY!$A$37:$U$37,OFFSET(WatchbillMONTHLY!$A$37:$U$37,1,2)),FALSE),TRUE,FALSE)),
IF(_xlfn.XLOOKUP(AU$2,WatchbillMONTHLY!$A$54:$U$54,OFFSET(WatchbillMONTHLY!$A$54:$U$54,1,2))=IF(_xlfn.XLOOKUP($A31,INDIRECT("_"&amp;_xlfn.XLOOKUP(AU$2,WatchbillMONTHLY!$A$54:$U$54,OFFSET(WatchbillMONTHLY!$A$54:$U$54,1,2))),INDIRECT("_"&amp;_xlfn.XLOOKUP(AU$2,WatchbillMONTHLY!$A$54:$U$54,OFFSET(WatchbillMONTHLY!$A$54:$U$54,1,2))))=$A31,_xlfn.XLOOKUP(AU$2,WatchbillMONTHLY!$A$54:$U$54,OFFSET(WatchbillMONTHLY!$A$54:$U$54,1,2)),FALSE),TRUE,FALSE)),
IF(_xlfn.XLOOKUP(AU$2,WatchbillMONTHLY!$A$71:$U$71,OFFSET(WatchbillMONTHLY!$A$71:$U$71,1,2))=IF(_xlfn.XLOOKUP($A31,INDIRECT("_"&amp;_xlfn.XLOOKUP(AU$2,WatchbillMONTHLY!$A$71:$U$71,OFFSET(WatchbillMONTHLY!$A$71:$U$71,1,2))),INDIRECT("_"&amp;_xlfn.XLOOKUP(AU$2,WatchbillMONTHLY!$A$71:$U$71,OFFSET(WatchbillMONTHLY!$A$71:$U$71,1,2))))=$A31,_xlfn.XLOOKUP(AU$2,WatchbillMONTHLY!$A$71:$U$71,OFFSET(WatchbillMONTHLY!$A$71:$U$71,1,2)),FALSE),TRUE,FALSE)),
IF(_xlfn.XLOOKUP(AU$2,WatchbillMONTHLY!$A$88:$U$88,OFFSET(WatchbillMONTHLY!$A$88:$U$88,1,2))=IF(_xlfn.XLOOKUP($A31,INDIRECT("_"&amp;_xlfn.XLOOKUP(AU$2,WatchbillMONTHLY!$A$88:$U$88,OFFSET(WatchbillMONTHLY!$A$88:$U$88,1,2))),INDIRECT("_"&amp;_xlfn.XLOOKUP(AU$2,WatchbillMONTHLY!$A$88:$U$88,OFFSET(WatchbillMONTHLY!$A$88:$U$88,1,2))))=$A31,_xlfn.XLOOKUP(AU$2,WatchbillMONTHLY!$A$88:$U$88,OFFSET(WatchbillMONTHLY!$A$88:$U$88,1,2)),FALSE),TRUE,FALSE)),
FALSE),FALSE)</f>
        <v>0</v>
      </c>
      <c r="AV31" s="209" t="b" cm="1">
        <f t="array" aca="1" ref="AV31" ca="1">IF(AND($A31 &gt; 0, O31 &gt; 0,AV$2&lt;MiscFormulas!$A$5+1),
_xlfn.IFNA(
_xlfn.IFNA(
_xlfn.IFNA(
_xlfn.IFNA(
_xlfn.IFNA(
_xlfn.IFNA(
IF(_xlfn.XLOOKUP(AV$2,WatchbillMONTHLY!$A$3:$U$3,OFFSET(WatchbillMONTHLY!$A$3:$U$3,1,2))=IF(_xlfn.XLOOKUP($A31,INDIRECT("_"&amp;_xlfn.XLOOKUP(AV$2,WatchbillMONTHLY!$A$3:$U$3,OFFSET(WatchbillMONTHLY!$A$3:$U$3,1,2))),INDIRECT("_"&amp;_xlfn.XLOOKUP(AV$2,WatchbillMONTHLY!$A$3:$U$3,OFFSET(WatchbillMONTHLY!$A$3:$U$3,1,2))))=$A31,_xlfn.XLOOKUP(AV$2,WatchbillMONTHLY!$A$3:$U$3,OFFSET(WatchbillMONTHLY!$A$3:$U$3,1,2)),FALSE),TRUE,FALSE),
IF(_xlfn.XLOOKUP(AV$2,WatchbillMONTHLY!$A$20:$U$20,OFFSET(WatchbillMONTHLY!$A$20:$U$20,1,2))=IF(_xlfn.XLOOKUP($A31,INDIRECT("_"&amp;_xlfn.XLOOKUP(AV$2,WatchbillMONTHLY!$A$20:$U$20,OFFSET(WatchbillMONTHLY!$A$20:$U$20,1,2))),INDIRECT("_"&amp;_xlfn.XLOOKUP(AV$2,WatchbillMONTHLY!$A$20:$U$20,OFFSET(WatchbillMONTHLY!$A$20:$U$20,1,2))))=$A31,_xlfn.XLOOKUP(AV$2,WatchbillMONTHLY!$A$20:$U$20,OFFSET(WatchbillMONTHLY!$A$20:$U$20,1,2)),FALSE),TRUE,FALSE)),
IF(_xlfn.XLOOKUP(AV$2,WatchbillMONTHLY!$A$37:$U$37,OFFSET(WatchbillMONTHLY!$A$37:$U$37,1,2))=IF(_xlfn.XLOOKUP($A31,INDIRECT("_"&amp;_xlfn.XLOOKUP(AV$2,WatchbillMONTHLY!$A$37:$U$37,OFFSET(WatchbillMONTHLY!$A$37:$U$37,1,2))),INDIRECT("_"&amp;_xlfn.XLOOKUP(AV$2,WatchbillMONTHLY!$A$37:$U$37,OFFSET(WatchbillMONTHLY!$A$37:$U$37,1,2))))=$A31,_xlfn.XLOOKUP(AV$2,WatchbillMONTHLY!$A$37:$U$37,OFFSET(WatchbillMONTHLY!$A$37:$U$37,1,2)),FALSE),TRUE,FALSE)),
IF(_xlfn.XLOOKUP(AV$2,WatchbillMONTHLY!$A$54:$U$54,OFFSET(WatchbillMONTHLY!$A$54:$U$54,1,2))=IF(_xlfn.XLOOKUP($A31,INDIRECT("_"&amp;_xlfn.XLOOKUP(AV$2,WatchbillMONTHLY!$A$54:$U$54,OFFSET(WatchbillMONTHLY!$A$54:$U$54,1,2))),INDIRECT("_"&amp;_xlfn.XLOOKUP(AV$2,WatchbillMONTHLY!$A$54:$U$54,OFFSET(WatchbillMONTHLY!$A$54:$U$54,1,2))))=$A31,_xlfn.XLOOKUP(AV$2,WatchbillMONTHLY!$A$54:$U$54,OFFSET(WatchbillMONTHLY!$A$54:$U$54,1,2)),FALSE),TRUE,FALSE)),
IF(_xlfn.XLOOKUP(AV$2,WatchbillMONTHLY!$A$71:$U$71,OFFSET(WatchbillMONTHLY!$A$71:$U$71,1,2))=IF(_xlfn.XLOOKUP($A31,INDIRECT("_"&amp;_xlfn.XLOOKUP(AV$2,WatchbillMONTHLY!$A$71:$U$71,OFFSET(WatchbillMONTHLY!$A$71:$U$71,1,2))),INDIRECT("_"&amp;_xlfn.XLOOKUP(AV$2,WatchbillMONTHLY!$A$71:$U$71,OFFSET(WatchbillMONTHLY!$A$71:$U$71,1,2))))=$A31,_xlfn.XLOOKUP(AV$2,WatchbillMONTHLY!$A$71:$U$71,OFFSET(WatchbillMONTHLY!$A$71:$U$71,1,2)),FALSE),TRUE,FALSE)),
IF(_xlfn.XLOOKUP(AV$2,WatchbillMONTHLY!$A$88:$U$88,OFFSET(WatchbillMONTHLY!$A$88:$U$88,1,2))=IF(_xlfn.XLOOKUP($A31,INDIRECT("_"&amp;_xlfn.XLOOKUP(AV$2,WatchbillMONTHLY!$A$88:$U$88,OFFSET(WatchbillMONTHLY!$A$88:$U$88,1,2))),INDIRECT("_"&amp;_xlfn.XLOOKUP(AV$2,WatchbillMONTHLY!$A$88:$U$88,OFFSET(WatchbillMONTHLY!$A$88:$U$88,1,2))))=$A31,_xlfn.XLOOKUP(AV$2,WatchbillMONTHLY!$A$88:$U$88,OFFSET(WatchbillMONTHLY!$A$88:$U$88,1,2)),FALSE),TRUE,FALSE)),
FALSE),FALSE)</f>
        <v>0</v>
      </c>
      <c r="AW31" s="209" t="b" cm="1">
        <f t="array" aca="1" ref="AW31" ca="1">IF(AND($A31 &gt; 0, P31 &gt; 0,AW$2&lt;MiscFormulas!$A$5+1),
_xlfn.IFNA(
_xlfn.IFNA(
_xlfn.IFNA(
_xlfn.IFNA(
_xlfn.IFNA(
_xlfn.IFNA(
IF(_xlfn.XLOOKUP(AW$2,WatchbillMONTHLY!$A$3:$U$3,OFFSET(WatchbillMONTHLY!$A$3:$U$3,1,2))=IF(_xlfn.XLOOKUP($A31,INDIRECT("_"&amp;_xlfn.XLOOKUP(AW$2,WatchbillMONTHLY!$A$3:$U$3,OFFSET(WatchbillMONTHLY!$A$3:$U$3,1,2))),INDIRECT("_"&amp;_xlfn.XLOOKUP(AW$2,WatchbillMONTHLY!$A$3:$U$3,OFFSET(WatchbillMONTHLY!$A$3:$U$3,1,2))))=$A31,_xlfn.XLOOKUP(AW$2,WatchbillMONTHLY!$A$3:$U$3,OFFSET(WatchbillMONTHLY!$A$3:$U$3,1,2)),FALSE),TRUE,FALSE),
IF(_xlfn.XLOOKUP(AW$2,WatchbillMONTHLY!$A$20:$U$20,OFFSET(WatchbillMONTHLY!$A$20:$U$20,1,2))=IF(_xlfn.XLOOKUP($A31,INDIRECT("_"&amp;_xlfn.XLOOKUP(AW$2,WatchbillMONTHLY!$A$20:$U$20,OFFSET(WatchbillMONTHLY!$A$20:$U$20,1,2))),INDIRECT("_"&amp;_xlfn.XLOOKUP(AW$2,WatchbillMONTHLY!$A$20:$U$20,OFFSET(WatchbillMONTHLY!$A$20:$U$20,1,2))))=$A31,_xlfn.XLOOKUP(AW$2,WatchbillMONTHLY!$A$20:$U$20,OFFSET(WatchbillMONTHLY!$A$20:$U$20,1,2)),FALSE),TRUE,FALSE)),
IF(_xlfn.XLOOKUP(AW$2,WatchbillMONTHLY!$A$37:$U$37,OFFSET(WatchbillMONTHLY!$A$37:$U$37,1,2))=IF(_xlfn.XLOOKUP($A31,INDIRECT("_"&amp;_xlfn.XLOOKUP(AW$2,WatchbillMONTHLY!$A$37:$U$37,OFFSET(WatchbillMONTHLY!$A$37:$U$37,1,2))),INDIRECT("_"&amp;_xlfn.XLOOKUP(AW$2,WatchbillMONTHLY!$A$37:$U$37,OFFSET(WatchbillMONTHLY!$A$37:$U$37,1,2))))=$A31,_xlfn.XLOOKUP(AW$2,WatchbillMONTHLY!$A$37:$U$37,OFFSET(WatchbillMONTHLY!$A$37:$U$37,1,2)),FALSE),TRUE,FALSE)),
IF(_xlfn.XLOOKUP(AW$2,WatchbillMONTHLY!$A$54:$U$54,OFFSET(WatchbillMONTHLY!$A$54:$U$54,1,2))=IF(_xlfn.XLOOKUP($A31,INDIRECT("_"&amp;_xlfn.XLOOKUP(AW$2,WatchbillMONTHLY!$A$54:$U$54,OFFSET(WatchbillMONTHLY!$A$54:$U$54,1,2))),INDIRECT("_"&amp;_xlfn.XLOOKUP(AW$2,WatchbillMONTHLY!$A$54:$U$54,OFFSET(WatchbillMONTHLY!$A$54:$U$54,1,2))))=$A31,_xlfn.XLOOKUP(AW$2,WatchbillMONTHLY!$A$54:$U$54,OFFSET(WatchbillMONTHLY!$A$54:$U$54,1,2)),FALSE),TRUE,FALSE)),
IF(_xlfn.XLOOKUP(AW$2,WatchbillMONTHLY!$A$71:$U$71,OFFSET(WatchbillMONTHLY!$A$71:$U$71,1,2))=IF(_xlfn.XLOOKUP($A31,INDIRECT("_"&amp;_xlfn.XLOOKUP(AW$2,WatchbillMONTHLY!$A$71:$U$71,OFFSET(WatchbillMONTHLY!$A$71:$U$71,1,2))),INDIRECT("_"&amp;_xlfn.XLOOKUP(AW$2,WatchbillMONTHLY!$A$71:$U$71,OFFSET(WatchbillMONTHLY!$A$71:$U$71,1,2))))=$A31,_xlfn.XLOOKUP(AW$2,WatchbillMONTHLY!$A$71:$U$71,OFFSET(WatchbillMONTHLY!$A$71:$U$71,1,2)),FALSE),TRUE,FALSE)),
IF(_xlfn.XLOOKUP(AW$2,WatchbillMONTHLY!$A$88:$U$88,OFFSET(WatchbillMONTHLY!$A$88:$U$88,1,2))=IF(_xlfn.XLOOKUP($A31,INDIRECT("_"&amp;_xlfn.XLOOKUP(AW$2,WatchbillMONTHLY!$A$88:$U$88,OFFSET(WatchbillMONTHLY!$A$88:$U$88,1,2))),INDIRECT("_"&amp;_xlfn.XLOOKUP(AW$2,WatchbillMONTHLY!$A$88:$U$88,OFFSET(WatchbillMONTHLY!$A$88:$U$88,1,2))))=$A31,_xlfn.XLOOKUP(AW$2,WatchbillMONTHLY!$A$88:$U$88,OFFSET(WatchbillMONTHLY!$A$88:$U$88,1,2)),FALSE),TRUE,FALSE)),
FALSE),FALSE)</f>
        <v>0</v>
      </c>
      <c r="AX31" s="209" t="b" cm="1">
        <f t="array" aca="1" ref="AX31" ca="1">IF(AND($A31 &gt; 0, Q31 &gt; 0,AX$2&lt;MiscFormulas!$A$5+1),
_xlfn.IFNA(
_xlfn.IFNA(
_xlfn.IFNA(
_xlfn.IFNA(
_xlfn.IFNA(
_xlfn.IFNA(
IF(_xlfn.XLOOKUP(AX$2,WatchbillMONTHLY!$A$3:$U$3,OFFSET(WatchbillMONTHLY!$A$3:$U$3,1,2))=IF(_xlfn.XLOOKUP($A31,INDIRECT("_"&amp;_xlfn.XLOOKUP(AX$2,WatchbillMONTHLY!$A$3:$U$3,OFFSET(WatchbillMONTHLY!$A$3:$U$3,1,2))),INDIRECT("_"&amp;_xlfn.XLOOKUP(AX$2,WatchbillMONTHLY!$A$3:$U$3,OFFSET(WatchbillMONTHLY!$A$3:$U$3,1,2))))=$A31,_xlfn.XLOOKUP(AX$2,WatchbillMONTHLY!$A$3:$U$3,OFFSET(WatchbillMONTHLY!$A$3:$U$3,1,2)),FALSE),TRUE,FALSE),
IF(_xlfn.XLOOKUP(AX$2,WatchbillMONTHLY!$A$20:$U$20,OFFSET(WatchbillMONTHLY!$A$20:$U$20,1,2))=IF(_xlfn.XLOOKUP($A31,INDIRECT("_"&amp;_xlfn.XLOOKUP(AX$2,WatchbillMONTHLY!$A$20:$U$20,OFFSET(WatchbillMONTHLY!$A$20:$U$20,1,2))),INDIRECT("_"&amp;_xlfn.XLOOKUP(AX$2,WatchbillMONTHLY!$A$20:$U$20,OFFSET(WatchbillMONTHLY!$A$20:$U$20,1,2))))=$A31,_xlfn.XLOOKUP(AX$2,WatchbillMONTHLY!$A$20:$U$20,OFFSET(WatchbillMONTHLY!$A$20:$U$20,1,2)),FALSE),TRUE,FALSE)),
IF(_xlfn.XLOOKUP(AX$2,WatchbillMONTHLY!$A$37:$U$37,OFFSET(WatchbillMONTHLY!$A$37:$U$37,1,2))=IF(_xlfn.XLOOKUP($A31,INDIRECT("_"&amp;_xlfn.XLOOKUP(AX$2,WatchbillMONTHLY!$A$37:$U$37,OFFSET(WatchbillMONTHLY!$A$37:$U$37,1,2))),INDIRECT("_"&amp;_xlfn.XLOOKUP(AX$2,WatchbillMONTHLY!$A$37:$U$37,OFFSET(WatchbillMONTHLY!$A$37:$U$37,1,2))))=$A31,_xlfn.XLOOKUP(AX$2,WatchbillMONTHLY!$A$37:$U$37,OFFSET(WatchbillMONTHLY!$A$37:$U$37,1,2)),FALSE),TRUE,FALSE)),
IF(_xlfn.XLOOKUP(AX$2,WatchbillMONTHLY!$A$54:$U$54,OFFSET(WatchbillMONTHLY!$A$54:$U$54,1,2))=IF(_xlfn.XLOOKUP($A31,INDIRECT("_"&amp;_xlfn.XLOOKUP(AX$2,WatchbillMONTHLY!$A$54:$U$54,OFFSET(WatchbillMONTHLY!$A$54:$U$54,1,2))),INDIRECT("_"&amp;_xlfn.XLOOKUP(AX$2,WatchbillMONTHLY!$A$54:$U$54,OFFSET(WatchbillMONTHLY!$A$54:$U$54,1,2))))=$A31,_xlfn.XLOOKUP(AX$2,WatchbillMONTHLY!$A$54:$U$54,OFFSET(WatchbillMONTHLY!$A$54:$U$54,1,2)),FALSE),TRUE,FALSE)),
IF(_xlfn.XLOOKUP(AX$2,WatchbillMONTHLY!$A$71:$U$71,OFFSET(WatchbillMONTHLY!$A$71:$U$71,1,2))=IF(_xlfn.XLOOKUP($A31,INDIRECT("_"&amp;_xlfn.XLOOKUP(AX$2,WatchbillMONTHLY!$A$71:$U$71,OFFSET(WatchbillMONTHLY!$A$71:$U$71,1,2))),INDIRECT("_"&amp;_xlfn.XLOOKUP(AX$2,WatchbillMONTHLY!$A$71:$U$71,OFFSET(WatchbillMONTHLY!$A$71:$U$71,1,2))))=$A31,_xlfn.XLOOKUP(AX$2,WatchbillMONTHLY!$A$71:$U$71,OFFSET(WatchbillMONTHLY!$A$71:$U$71,1,2)),FALSE),TRUE,FALSE)),
IF(_xlfn.XLOOKUP(AX$2,WatchbillMONTHLY!$A$88:$U$88,OFFSET(WatchbillMONTHLY!$A$88:$U$88,1,2))=IF(_xlfn.XLOOKUP($A31,INDIRECT("_"&amp;_xlfn.XLOOKUP(AX$2,WatchbillMONTHLY!$A$88:$U$88,OFFSET(WatchbillMONTHLY!$A$88:$U$88,1,2))),INDIRECT("_"&amp;_xlfn.XLOOKUP(AX$2,WatchbillMONTHLY!$A$88:$U$88,OFFSET(WatchbillMONTHLY!$A$88:$U$88,1,2))))=$A31,_xlfn.XLOOKUP(AX$2,WatchbillMONTHLY!$A$88:$U$88,OFFSET(WatchbillMONTHLY!$A$88:$U$88,1,2)),FALSE),TRUE,FALSE)),
FALSE),FALSE)</f>
        <v>0</v>
      </c>
      <c r="AY31" s="209" t="b" cm="1">
        <f t="array" aca="1" ref="AY31" ca="1">IF(AND($A31 &gt; 0, R31 &gt; 0,AY$2&lt;MiscFormulas!$A$5+1),
_xlfn.IFNA(
_xlfn.IFNA(
_xlfn.IFNA(
_xlfn.IFNA(
_xlfn.IFNA(
_xlfn.IFNA(
IF(_xlfn.XLOOKUP(AY$2,WatchbillMONTHLY!$A$3:$U$3,OFFSET(WatchbillMONTHLY!$A$3:$U$3,1,2))=IF(_xlfn.XLOOKUP($A31,INDIRECT("_"&amp;_xlfn.XLOOKUP(AY$2,WatchbillMONTHLY!$A$3:$U$3,OFFSET(WatchbillMONTHLY!$A$3:$U$3,1,2))),INDIRECT("_"&amp;_xlfn.XLOOKUP(AY$2,WatchbillMONTHLY!$A$3:$U$3,OFFSET(WatchbillMONTHLY!$A$3:$U$3,1,2))))=$A31,_xlfn.XLOOKUP(AY$2,WatchbillMONTHLY!$A$3:$U$3,OFFSET(WatchbillMONTHLY!$A$3:$U$3,1,2)),FALSE),TRUE,FALSE),
IF(_xlfn.XLOOKUP(AY$2,WatchbillMONTHLY!$A$20:$U$20,OFFSET(WatchbillMONTHLY!$A$20:$U$20,1,2))=IF(_xlfn.XLOOKUP($A31,INDIRECT("_"&amp;_xlfn.XLOOKUP(AY$2,WatchbillMONTHLY!$A$20:$U$20,OFFSET(WatchbillMONTHLY!$A$20:$U$20,1,2))),INDIRECT("_"&amp;_xlfn.XLOOKUP(AY$2,WatchbillMONTHLY!$A$20:$U$20,OFFSET(WatchbillMONTHLY!$A$20:$U$20,1,2))))=$A31,_xlfn.XLOOKUP(AY$2,WatchbillMONTHLY!$A$20:$U$20,OFFSET(WatchbillMONTHLY!$A$20:$U$20,1,2)),FALSE),TRUE,FALSE)),
IF(_xlfn.XLOOKUP(AY$2,WatchbillMONTHLY!$A$37:$U$37,OFFSET(WatchbillMONTHLY!$A$37:$U$37,1,2))=IF(_xlfn.XLOOKUP($A31,INDIRECT("_"&amp;_xlfn.XLOOKUP(AY$2,WatchbillMONTHLY!$A$37:$U$37,OFFSET(WatchbillMONTHLY!$A$37:$U$37,1,2))),INDIRECT("_"&amp;_xlfn.XLOOKUP(AY$2,WatchbillMONTHLY!$A$37:$U$37,OFFSET(WatchbillMONTHLY!$A$37:$U$37,1,2))))=$A31,_xlfn.XLOOKUP(AY$2,WatchbillMONTHLY!$A$37:$U$37,OFFSET(WatchbillMONTHLY!$A$37:$U$37,1,2)),FALSE),TRUE,FALSE)),
IF(_xlfn.XLOOKUP(AY$2,WatchbillMONTHLY!$A$54:$U$54,OFFSET(WatchbillMONTHLY!$A$54:$U$54,1,2))=IF(_xlfn.XLOOKUP($A31,INDIRECT("_"&amp;_xlfn.XLOOKUP(AY$2,WatchbillMONTHLY!$A$54:$U$54,OFFSET(WatchbillMONTHLY!$A$54:$U$54,1,2))),INDIRECT("_"&amp;_xlfn.XLOOKUP(AY$2,WatchbillMONTHLY!$A$54:$U$54,OFFSET(WatchbillMONTHLY!$A$54:$U$54,1,2))))=$A31,_xlfn.XLOOKUP(AY$2,WatchbillMONTHLY!$A$54:$U$54,OFFSET(WatchbillMONTHLY!$A$54:$U$54,1,2)),FALSE),TRUE,FALSE)),
IF(_xlfn.XLOOKUP(AY$2,WatchbillMONTHLY!$A$71:$U$71,OFFSET(WatchbillMONTHLY!$A$71:$U$71,1,2))=IF(_xlfn.XLOOKUP($A31,INDIRECT("_"&amp;_xlfn.XLOOKUP(AY$2,WatchbillMONTHLY!$A$71:$U$71,OFFSET(WatchbillMONTHLY!$A$71:$U$71,1,2))),INDIRECT("_"&amp;_xlfn.XLOOKUP(AY$2,WatchbillMONTHLY!$A$71:$U$71,OFFSET(WatchbillMONTHLY!$A$71:$U$71,1,2))))=$A31,_xlfn.XLOOKUP(AY$2,WatchbillMONTHLY!$A$71:$U$71,OFFSET(WatchbillMONTHLY!$A$71:$U$71,1,2)),FALSE),TRUE,FALSE)),
IF(_xlfn.XLOOKUP(AY$2,WatchbillMONTHLY!$A$88:$U$88,OFFSET(WatchbillMONTHLY!$A$88:$U$88,1,2))=IF(_xlfn.XLOOKUP($A31,INDIRECT("_"&amp;_xlfn.XLOOKUP(AY$2,WatchbillMONTHLY!$A$88:$U$88,OFFSET(WatchbillMONTHLY!$A$88:$U$88,1,2))),INDIRECT("_"&amp;_xlfn.XLOOKUP(AY$2,WatchbillMONTHLY!$A$88:$U$88,OFFSET(WatchbillMONTHLY!$A$88:$U$88,1,2))))=$A31,_xlfn.XLOOKUP(AY$2,WatchbillMONTHLY!$A$88:$U$88,OFFSET(WatchbillMONTHLY!$A$88:$U$88,1,2)),FALSE),TRUE,FALSE)),
FALSE),FALSE)</f>
        <v>0</v>
      </c>
      <c r="AZ31" s="209" t="b" cm="1">
        <f t="array" aca="1" ref="AZ31" ca="1">IF(AND($A31 &gt; 0, S31 &gt; 0,AZ$2&lt;MiscFormulas!$A$5+1),
_xlfn.IFNA(
_xlfn.IFNA(
_xlfn.IFNA(
_xlfn.IFNA(
_xlfn.IFNA(
_xlfn.IFNA(
IF(_xlfn.XLOOKUP(AZ$2,WatchbillMONTHLY!$A$3:$U$3,OFFSET(WatchbillMONTHLY!$A$3:$U$3,1,2))=IF(_xlfn.XLOOKUP($A31,INDIRECT("_"&amp;_xlfn.XLOOKUP(AZ$2,WatchbillMONTHLY!$A$3:$U$3,OFFSET(WatchbillMONTHLY!$A$3:$U$3,1,2))),INDIRECT("_"&amp;_xlfn.XLOOKUP(AZ$2,WatchbillMONTHLY!$A$3:$U$3,OFFSET(WatchbillMONTHLY!$A$3:$U$3,1,2))))=$A31,_xlfn.XLOOKUP(AZ$2,WatchbillMONTHLY!$A$3:$U$3,OFFSET(WatchbillMONTHLY!$A$3:$U$3,1,2)),FALSE),TRUE,FALSE),
IF(_xlfn.XLOOKUP(AZ$2,WatchbillMONTHLY!$A$20:$U$20,OFFSET(WatchbillMONTHLY!$A$20:$U$20,1,2))=IF(_xlfn.XLOOKUP($A31,INDIRECT("_"&amp;_xlfn.XLOOKUP(AZ$2,WatchbillMONTHLY!$A$20:$U$20,OFFSET(WatchbillMONTHLY!$A$20:$U$20,1,2))),INDIRECT("_"&amp;_xlfn.XLOOKUP(AZ$2,WatchbillMONTHLY!$A$20:$U$20,OFFSET(WatchbillMONTHLY!$A$20:$U$20,1,2))))=$A31,_xlfn.XLOOKUP(AZ$2,WatchbillMONTHLY!$A$20:$U$20,OFFSET(WatchbillMONTHLY!$A$20:$U$20,1,2)),FALSE),TRUE,FALSE)),
IF(_xlfn.XLOOKUP(AZ$2,WatchbillMONTHLY!$A$37:$U$37,OFFSET(WatchbillMONTHLY!$A$37:$U$37,1,2))=IF(_xlfn.XLOOKUP($A31,INDIRECT("_"&amp;_xlfn.XLOOKUP(AZ$2,WatchbillMONTHLY!$A$37:$U$37,OFFSET(WatchbillMONTHLY!$A$37:$U$37,1,2))),INDIRECT("_"&amp;_xlfn.XLOOKUP(AZ$2,WatchbillMONTHLY!$A$37:$U$37,OFFSET(WatchbillMONTHLY!$A$37:$U$37,1,2))))=$A31,_xlfn.XLOOKUP(AZ$2,WatchbillMONTHLY!$A$37:$U$37,OFFSET(WatchbillMONTHLY!$A$37:$U$37,1,2)),FALSE),TRUE,FALSE)),
IF(_xlfn.XLOOKUP(AZ$2,WatchbillMONTHLY!$A$54:$U$54,OFFSET(WatchbillMONTHLY!$A$54:$U$54,1,2))=IF(_xlfn.XLOOKUP($A31,INDIRECT("_"&amp;_xlfn.XLOOKUP(AZ$2,WatchbillMONTHLY!$A$54:$U$54,OFFSET(WatchbillMONTHLY!$A$54:$U$54,1,2))),INDIRECT("_"&amp;_xlfn.XLOOKUP(AZ$2,WatchbillMONTHLY!$A$54:$U$54,OFFSET(WatchbillMONTHLY!$A$54:$U$54,1,2))))=$A31,_xlfn.XLOOKUP(AZ$2,WatchbillMONTHLY!$A$54:$U$54,OFFSET(WatchbillMONTHLY!$A$54:$U$54,1,2)),FALSE),TRUE,FALSE)),
IF(_xlfn.XLOOKUP(AZ$2,WatchbillMONTHLY!$A$71:$U$71,OFFSET(WatchbillMONTHLY!$A$71:$U$71,1,2))=IF(_xlfn.XLOOKUP($A31,INDIRECT("_"&amp;_xlfn.XLOOKUP(AZ$2,WatchbillMONTHLY!$A$71:$U$71,OFFSET(WatchbillMONTHLY!$A$71:$U$71,1,2))),INDIRECT("_"&amp;_xlfn.XLOOKUP(AZ$2,WatchbillMONTHLY!$A$71:$U$71,OFFSET(WatchbillMONTHLY!$A$71:$U$71,1,2))))=$A31,_xlfn.XLOOKUP(AZ$2,WatchbillMONTHLY!$A$71:$U$71,OFFSET(WatchbillMONTHLY!$A$71:$U$71,1,2)),FALSE),TRUE,FALSE)),
IF(_xlfn.XLOOKUP(AZ$2,WatchbillMONTHLY!$A$88:$U$88,OFFSET(WatchbillMONTHLY!$A$88:$U$88,1,2))=IF(_xlfn.XLOOKUP($A31,INDIRECT("_"&amp;_xlfn.XLOOKUP(AZ$2,WatchbillMONTHLY!$A$88:$U$88,OFFSET(WatchbillMONTHLY!$A$88:$U$88,1,2))),INDIRECT("_"&amp;_xlfn.XLOOKUP(AZ$2,WatchbillMONTHLY!$A$88:$U$88,OFFSET(WatchbillMONTHLY!$A$88:$U$88,1,2))))=$A31,_xlfn.XLOOKUP(AZ$2,WatchbillMONTHLY!$A$88:$U$88,OFFSET(WatchbillMONTHLY!$A$88:$U$88,1,2)),FALSE),TRUE,FALSE)),
FALSE),FALSE)</f>
        <v>0</v>
      </c>
      <c r="BA31" s="209" t="b" cm="1">
        <f t="array" aca="1" ref="BA31" ca="1">IF(AND($A31 &gt; 0, T31 &gt; 0,BA$2&lt;MiscFormulas!$A$5+1),
_xlfn.IFNA(
_xlfn.IFNA(
_xlfn.IFNA(
_xlfn.IFNA(
_xlfn.IFNA(
_xlfn.IFNA(
IF(_xlfn.XLOOKUP(BA$2,WatchbillMONTHLY!$A$3:$U$3,OFFSET(WatchbillMONTHLY!$A$3:$U$3,1,2))=IF(_xlfn.XLOOKUP($A31,INDIRECT("_"&amp;_xlfn.XLOOKUP(BA$2,WatchbillMONTHLY!$A$3:$U$3,OFFSET(WatchbillMONTHLY!$A$3:$U$3,1,2))),INDIRECT("_"&amp;_xlfn.XLOOKUP(BA$2,WatchbillMONTHLY!$A$3:$U$3,OFFSET(WatchbillMONTHLY!$A$3:$U$3,1,2))))=$A31,_xlfn.XLOOKUP(BA$2,WatchbillMONTHLY!$A$3:$U$3,OFFSET(WatchbillMONTHLY!$A$3:$U$3,1,2)),FALSE),TRUE,FALSE),
IF(_xlfn.XLOOKUP(BA$2,WatchbillMONTHLY!$A$20:$U$20,OFFSET(WatchbillMONTHLY!$A$20:$U$20,1,2))=IF(_xlfn.XLOOKUP($A31,INDIRECT("_"&amp;_xlfn.XLOOKUP(BA$2,WatchbillMONTHLY!$A$20:$U$20,OFFSET(WatchbillMONTHLY!$A$20:$U$20,1,2))),INDIRECT("_"&amp;_xlfn.XLOOKUP(BA$2,WatchbillMONTHLY!$A$20:$U$20,OFFSET(WatchbillMONTHLY!$A$20:$U$20,1,2))))=$A31,_xlfn.XLOOKUP(BA$2,WatchbillMONTHLY!$A$20:$U$20,OFFSET(WatchbillMONTHLY!$A$20:$U$20,1,2)),FALSE),TRUE,FALSE)),
IF(_xlfn.XLOOKUP(BA$2,WatchbillMONTHLY!$A$37:$U$37,OFFSET(WatchbillMONTHLY!$A$37:$U$37,1,2))=IF(_xlfn.XLOOKUP($A31,INDIRECT("_"&amp;_xlfn.XLOOKUP(BA$2,WatchbillMONTHLY!$A$37:$U$37,OFFSET(WatchbillMONTHLY!$A$37:$U$37,1,2))),INDIRECT("_"&amp;_xlfn.XLOOKUP(BA$2,WatchbillMONTHLY!$A$37:$U$37,OFFSET(WatchbillMONTHLY!$A$37:$U$37,1,2))))=$A31,_xlfn.XLOOKUP(BA$2,WatchbillMONTHLY!$A$37:$U$37,OFFSET(WatchbillMONTHLY!$A$37:$U$37,1,2)),FALSE),TRUE,FALSE)),
IF(_xlfn.XLOOKUP(BA$2,WatchbillMONTHLY!$A$54:$U$54,OFFSET(WatchbillMONTHLY!$A$54:$U$54,1,2))=IF(_xlfn.XLOOKUP($A31,INDIRECT("_"&amp;_xlfn.XLOOKUP(BA$2,WatchbillMONTHLY!$A$54:$U$54,OFFSET(WatchbillMONTHLY!$A$54:$U$54,1,2))),INDIRECT("_"&amp;_xlfn.XLOOKUP(BA$2,WatchbillMONTHLY!$A$54:$U$54,OFFSET(WatchbillMONTHLY!$A$54:$U$54,1,2))))=$A31,_xlfn.XLOOKUP(BA$2,WatchbillMONTHLY!$A$54:$U$54,OFFSET(WatchbillMONTHLY!$A$54:$U$54,1,2)),FALSE),TRUE,FALSE)),
IF(_xlfn.XLOOKUP(BA$2,WatchbillMONTHLY!$A$71:$U$71,OFFSET(WatchbillMONTHLY!$A$71:$U$71,1,2))=IF(_xlfn.XLOOKUP($A31,INDIRECT("_"&amp;_xlfn.XLOOKUP(BA$2,WatchbillMONTHLY!$A$71:$U$71,OFFSET(WatchbillMONTHLY!$A$71:$U$71,1,2))),INDIRECT("_"&amp;_xlfn.XLOOKUP(BA$2,WatchbillMONTHLY!$A$71:$U$71,OFFSET(WatchbillMONTHLY!$A$71:$U$71,1,2))))=$A31,_xlfn.XLOOKUP(BA$2,WatchbillMONTHLY!$A$71:$U$71,OFFSET(WatchbillMONTHLY!$A$71:$U$71,1,2)),FALSE),TRUE,FALSE)),
IF(_xlfn.XLOOKUP(BA$2,WatchbillMONTHLY!$A$88:$U$88,OFFSET(WatchbillMONTHLY!$A$88:$U$88,1,2))=IF(_xlfn.XLOOKUP($A31,INDIRECT("_"&amp;_xlfn.XLOOKUP(BA$2,WatchbillMONTHLY!$A$88:$U$88,OFFSET(WatchbillMONTHLY!$A$88:$U$88,1,2))),INDIRECT("_"&amp;_xlfn.XLOOKUP(BA$2,WatchbillMONTHLY!$A$88:$U$88,OFFSET(WatchbillMONTHLY!$A$88:$U$88,1,2))))=$A31,_xlfn.XLOOKUP(BA$2,WatchbillMONTHLY!$A$88:$U$88,OFFSET(WatchbillMONTHLY!$A$88:$U$88,1,2)),FALSE),TRUE,FALSE)),
FALSE),FALSE)</f>
        <v>0</v>
      </c>
      <c r="BB31" s="209" t="b" cm="1">
        <f t="array" aca="1" ref="BB31" ca="1">IF(AND($A31 &gt; 0, U31 &gt; 0,BB$2&lt;MiscFormulas!$A$5+1),
_xlfn.IFNA(
_xlfn.IFNA(
_xlfn.IFNA(
_xlfn.IFNA(
_xlfn.IFNA(
_xlfn.IFNA(
IF(_xlfn.XLOOKUP(BB$2,WatchbillMONTHLY!$A$3:$U$3,OFFSET(WatchbillMONTHLY!$A$3:$U$3,1,2))=IF(_xlfn.XLOOKUP($A31,INDIRECT("_"&amp;_xlfn.XLOOKUP(BB$2,WatchbillMONTHLY!$A$3:$U$3,OFFSET(WatchbillMONTHLY!$A$3:$U$3,1,2))),INDIRECT("_"&amp;_xlfn.XLOOKUP(BB$2,WatchbillMONTHLY!$A$3:$U$3,OFFSET(WatchbillMONTHLY!$A$3:$U$3,1,2))))=$A31,_xlfn.XLOOKUP(BB$2,WatchbillMONTHLY!$A$3:$U$3,OFFSET(WatchbillMONTHLY!$A$3:$U$3,1,2)),FALSE),TRUE,FALSE),
IF(_xlfn.XLOOKUP(BB$2,WatchbillMONTHLY!$A$20:$U$20,OFFSET(WatchbillMONTHLY!$A$20:$U$20,1,2))=IF(_xlfn.XLOOKUP($A31,INDIRECT("_"&amp;_xlfn.XLOOKUP(BB$2,WatchbillMONTHLY!$A$20:$U$20,OFFSET(WatchbillMONTHLY!$A$20:$U$20,1,2))),INDIRECT("_"&amp;_xlfn.XLOOKUP(BB$2,WatchbillMONTHLY!$A$20:$U$20,OFFSET(WatchbillMONTHLY!$A$20:$U$20,1,2))))=$A31,_xlfn.XLOOKUP(BB$2,WatchbillMONTHLY!$A$20:$U$20,OFFSET(WatchbillMONTHLY!$A$20:$U$20,1,2)),FALSE),TRUE,FALSE)),
IF(_xlfn.XLOOKUP(BB$2,WatchbillMONTHLY!$A$37:$U$37,OFFSET(WatchbillMONTHLY!$A$37:$U$37,1,2))=IF(_xlfn.XLOOKUP($A31,INDIRECT("_"&amp;_xlfn.XLOOKUP(BB$2,WatchbillMONTHLY!$A$37:$U$37,OFFSET(WatchbillMONTHLY!$A$37:$U$37,1,2))),INDIRECT("_"&amp;_xlfn.XLOOKUP(BB$2,WatchbillMONTHLY!$A$37:$U$37,OFFSET(WatchbillMONTHLY!$A$37:$U$37,1,2))))=$A31,_xlfn.XLOOKUP(BB$2,WatchbillMONTHLY!$A$37:$U$37,OFFSET(WatchbillMONTHLY!$A$37:$U$37,1,2)),FALSE),TRUE,FALSE)),
IF(_xlfn.XLOOKUP(BB$2,WatchbillMONTHLY!$A$54:$U$54,OFFSET(WatchbillMONTHLY!$A$54:$U$54,1,2))=IF(_xlfn.XLOOKUP($A31,INDIRECT("_"&amp;_xlfn.XLOOKUP(BB$2,WatchbillMONTHLY!$A$54:$U$54,OFFSET(WatchbillMONTHLY!$A$54:$U$54,1,2))),INDIRECT("_"&amp;_xlfn.XLOOKUP(BB$2,WatchbillMONTHLY!$A$54:$U$54,OFFSET(WatchbillMONTHLY!$A$54:$U$54,1,2))))=$A31,_xlfn.XLOOKUP(BB$2,WatchbillMONTHLY!$A$54:$U$54,OFFSET(WatchbillMONTHLY!$A$54:$U$54,1,2)),FALSE),TRUE,FALSE)),
IF(_xlfn.XLOOKUP(BB$2,WatchbillMONTHLY!$A$71:$U$71,OFFSET(WatchbillMONTHLY!$A$71:$U$71,1,2))=IF(_xlfn.XLOOKUP($A31,INDIRECT("_"&amp;_xlfn.XLOOKUP(BB$2,WatchbillMONTHLY!$A$71:$U$71,OFFSET(WatchbillMONTHLY!$A$71:$U$71,1,2))),INDIRECT("_"&amp;_xlfn.XLOOKUP(BB$2,WatchbillMONTHLY!$A$71:$U$71,OFFSET(WatchbillMONTHLY!$A$71:$U$71,1,2))))=$A31,_xlfn.XLOOKUP(BB$2,WatchbillMONTHLY!$A$71:$U$71,OFFSET(WatchbillMONTHLY!$A$71:$U$71,1,2)),FALSE),TRUE,FALSE)),
IF(_xlfn.XLOOKUP(BB$2,WatchbillMONTHLY!$A$88:$U$88,OFFSET(WatchbillMONTHLY!$A$88:$U$88,1,2))=IF(_xlfn.XLOOKUP($A31,INDIRECT("_"&amp;_xlfn.XLOOKUP(BB$2,WatchbillMONTHLY!$A$88:$U$88,OFFSET(WatchbillMONTHLY!$A$88:$U$88,1,2))),INDIRECT("_"&amp;_xlfn.XLOOKUP(BB$2,WatchbillMONTHLY!$A$88:$U$88,OFFSET(WatchbillMONTHLY!$A$88:$U$88,1,2))))=$A31,_xlfn.XLOOKUP(BB$2,WatchbillMONTHLY!$A$88:$U$88,OFFSET(WatchbillMONTHLY!$A$88:$U$88,1,2)),FALSE),TRUE,FALSE)),
FALSE),FALSE)</f>
        <v>0</v>
      </c>
      <c r="BC31" s="209" t="b" cm="1">
        <f t="array" aca="1" ref="BC31" ca="1">IF(AND($A31 &gt; 0, V31 &gt; 0,BC$2&lt;MiscFormulas!$A$5+1),
_xlfn.IFNA(
_xlfn.IFNA(
_xlfn.IFNA(
_xlfn.IFNA(
_xlfn.IFNA(
_xlfn.IFNA(
IF(_xlfn.XLOOKUP(BC$2,WatchbillMONTHLY!$A$3:$U$3,OFFSET(WatchbillMONTHLY!$A$3:$U$3,1,2))=IF(_xlfn.XLOOKUP($A31,INDIRECT("_"&amp;_xlfn.XLOOKUP(BC$2,WatchbillMONTHLY!$A$3:$U$3,OFFSET(WatchbillMONTHLY!$A$3:$U$3,1,2))),INDIRECT("_"&amp;_xlfn.XLOOKUP(BC$2,WatchbillMONTHLY!$A$3:$U$3,OFFSET(WatchbillMONTHLY!$A$3:$U$3,1,2))))=$A31,_xlfn.XLOOKUP(BC$2,WatchbillMONTHLY!$A$3:$U$3,OFFSET(WatchbillMONTHLY!$A$3:$U$3,1,2)),FALSE),TRUE,FALSE),
IF(_xlfn.XLOOKUP(BC$2,WatchbillMONTHLY!$A$20:$U$20,OFFSET(WatchbillMONTHLY!$A$20:$U$20,1,2))=IF(_xlfn.XLOOKUP($A31,INDIRECT("_"&amp;_xlfn.XLOOKUP(BC$2,WatchbillMONTHLY!$A$20:$U$20,OFFSET(WatchbillMONTHLY!$A$20:$U$20,1,2))),INDIRECT("_"&amp;_xlfn.XLOOKUP(BC$2,WatchbillMONTHLY!$A$20:$U$20,OFFSET(WatchbillMONTHLY!$A$20:$U$20,1,2))))=$A31,_xlfn.XLOOKUP(BC$2,WatchbillMONTHLY!$A$20:$U$20,OFFSET(WatchbillMONTHLY!$A$20:$U$20,1,2)),FALSE),TRUE,FALSE)),
IF(_xlfn.XLOOKUP(BC$2,WatchbillMONTHLY!$A$37:$U$37,OFFSET(WatchbillMONTHLY!$A$37:$U$37,1,2))=IF(_xlfn.XLOOKUP($A31,INDIRECT("_"&amp;_xlfn.XLOOKUP(BC$2,WatchbillMONTHLY!$A$37:$U$37,OFFSET(WatchbillMONTHLY!$A$37:$U$37,1,2))),INDIRECT("_"&amp;_xlfn.XLOOKUP(BC$2,WatchbillMONTHLY!$A$37:$U$37,OFFSET(WatchbillMONTHLY!$A$37:$U$37,1,2))))=$A31,_xlfn.XLOOKUP(BC$2,WatchbillMONTHLY!$A$37:$U$37,OFFSET(WatchbillMONTHLY!$A$37:$U$37,1,2)),FALSE),TRUE,FALSE)),
IF(_xlfn.XLOOKUP(BC$2,WatchbillMONTHLY!$A$54:$U$54,OFFSET(WatchbillMONTHLY!$A$54:$U$54,1,2))=IF(_xlfn.XLOOKUP($A31,INDIRECT("_"&amp;_xlfn.XLOOKUP(BC$2,WatchbillMONTHLY!$A$54:$U$54,OFFSET(WatchbillMONTHLY!$A$54:$U$54,1,2))),INDIRECT("_"&amp;_xlfn.XLOOKUP(BC$2,WatchbillMONTHLY!$A$54:$U$54,OFFSET(WatchbillMONTHLY!$A$54:$U$54,1,2))))=$A31,_xlfn.XLOOKUP(BC$2,WatchbillMONTHLY!$A$54:$U$54,OFFSET(WatchbillMONTHLY!$A$54:$U$54,1,2)),FALSE),TRUE,FALSE)),
IF(_xlfn.XLOOKUP(BC$2,WatchbillMONTHLY!$A$71:$U$71,OFFSET(WatchbillMONTHLY!$A$71:$U$71,1,2))=IF(_xlfn.XLOOKUP($A31,INDIRECT("_"&amp;_xlfn.XLOOKUP(BC$2,WatchbillMONTHLY!$A$71:$U$71,OFFSET(WatchbillMONTHLY!$A$71:$U$71,1,2))),INDIRECT("_"&amp;_xlfn.XLOOKUP(BC$2,WatchbillMONTHLY!$A$71:$U$71,OFFSET(WatchbillMONTHLY!$A$71:$U$71,1,2))))=$A31,_xlfn.XLOOKUP(BC$2,WatchbillMONTHLY!$A$71:$U$71,OFFSET(WatchbillMONTHLY!$A$71:$U$71,1,2)),FALSE),TRUE,FALSE)),
IF(_xlfn.XLOOKUP(BC$2,WatchbillMONTHLY!$A$88:$U$88,OFFSET(WatchbillMONTHLY!$A$88:$U$88,1,2))=IF(_xlfn.XLOOKUP($A31,INDIRECT("_"&amp;_xlfn.XLOOKUP(BC$2,WatchbillMONTHLY!$A$88:$U$88,OFFSET(WatchbillMONTHLY!$A$88:$U$88,1,2))),INDIRECT("_"&amp;_xlfn.XLOOKUP(BC$2,WatchbillMONTHLY!$A$88:$U$88,OFFSET(WatchbillMONTHLY!$A$88:$U$88,1,2))))=$A31,_xlfn.XLOOKUP(BC$2,WatchbillMONTHLY!$A$88:$U$88,OFFSET(WatchbillMONTHLY!$A$88:$U$88,1,2)),FALSE),TRUE,FALSE)),
FALSE),FALSE)</f>
        <v>0</v>
      </c>
      <c r="BD31" s="209" t="b" cm="1">
        <f t="array" aca="1" ref="BD31" ca="1">IF(AND($A31 &gt; 0, W31 &gt; 0,BD$2&lt;MiscFormulas!$A$5+1),
_xlfn.IFNA(
_xlfn.IFNA(
_xlfn.IFNA(
_xlfn.IFNA(
_xlfn.IFNA(
_xlfn.IFNA(
IF(_xlfn.XLOOKUP(BD$2,WatchbillMONTHLY!$A$3:$U$3,OFFSET(WatchbillMONTHLY!$A$3:$U$3,1,2))=IF(_xlfn.XLOOKUP($A31,INDIRECT("_"&amp;_xlfn.XLOOKUP(BD$2,WatchbillMONTHLY!$A$3:$U$3,OFFSET(WatchbillMONTHLY!$A$3:$U$3,1,2))),INDIRECT("_"&amp;_xlfn.XLOOKUP(BD$2,WatchbillMONTHLY!$A$3:$U$3,OFFSET(WatchbillMONTHLY!$A$3:$U$3,1,2))))=$A31,_xlfn.XLOOKUP(BD$2,WatchbillMONTHLY!$A$3:$U$3,OFFSET(WatchbillMONTHLY!$A$3:$U$3,1,2)),FALSE),TRUE,FALSE),
IF(_xlfn.XLOOKUP(BD$2,WatchbillMONTHLY!$A$20:$U$20,OFFSET(WatchbillMONTHLY!$A$20:$U$20,1,2))=IF(_xlfn.XLOOKUP($A31,INDIRECT("_"&amp;_xlfn.XLOOKUP(BD$2,WatchbillMONTHLY!$A$20:$U$20,OFFSET(WatchbillMONTHLY!$A$20:$U$20,1,2))),INDIRECT("_"&amp;_xlfn.XLOOKUP(BD$2,WatchbillMONTHLY!$A$20:$U$20,OFFSET(WatchbillMONTHLY!$A$20:$U$20,1,2))))=$A31,_xlfn.XLOOKUP(BD$2,WatchbillMONTHLY!$A$20:$U$20,OFFSET(WatchbillMONTHLY!$A$20:$U$20,1,2)),FALSE),TRUE,FALSE)),
IF(_xlfn.XLOOKUP(BD$2,WatchbillMONTHLY!$A$37:$U$37,OFFSET(WatchbillMONTHLY!$A$37:$U$37,1,2))=IF(_xlfn.XLOOKUP($A31,INDIRECT("_"&amp;_xlfn.XLOOKUP(BD$2,WatchbillMONTHLY!$A$37:$U$37,OFFSET(WatchbillMONTHLY!$A$37:$U$37,1,2))),INDIRECT("_"&amp;_xlfn.XLOOKUP(BD$2,WatchbillMONTHLY!$A$37:$U$37,OFFSET(WatchbillMONTHLY!$A$37:$U$37,1,2))))=$A31,_xlfn.XLOOKUP(BD$2,WatchbillMONTHLY!$A$37:$U$37,OFFSET(WatchbillMONTHLY!$A$37:$U$37,1,2)),FALSE),TRUE,FALSE)),
IF(_xlfn.XLOOKUP(BD$2,WatchbillMONTHLY!$A$54:$U$54,OFFSET(WatchbillMONTHLY!$A$54:$U$54,1,2))=IF(_xlfn.XLOOKUP($A31,INDIRECT("_"&amp;_xlfn.XLOOKUP(BD$2,WatchbillMONTHLY!$A$54:$U$54,OFFSET(WatchbillMONTHLY!$A$54:$U$54,1,2))),INDIRECT("_"&amp;_xlfn.XLOOKUP(BD$2,WatchbillMONTHLY!$A$54:$U$54,OFFSET(WatchbillMONTHLY!$A$54:$U$54,1,2))))=$A31,_xlfn.XLOOKUP(BD$2,WatchbillMONTHLY!$A$54:$U$54,OFFSET(WatchbillMONTHLY!$A$54:$U$54,1,2)),FALSE),TRUE,FALSE)),
IF(_xlfn.XLOOKUP(BD$2,WatchbillMONTHLY!$A$71:$U$71,OFFSET(WatchbillMONTHLY!$A$71:$U$71,1,2))=IF(_xlfn.XLOOKUP($A31,INDIRECT("_"&amp;_xlfn.XLOOKUP(BD$2,WatchbillMONTHLY!$A$71:$U$71,OFFSET(WatchbillMONTHLY!$A$71:$U$71,1,2))),INDIRECT("_"&amp;_xlfn.XLOOKUP(BD$2,WatchbillMONTHLY!$A$71:$U$71,OFFSET(WatchbillMONTHLY!$A$71:$U$71,1,2))))=$A31,_xlfn.XLOOKUP(BD$2,WatchbillMONTHLY!$A$71:$U$71,OFFSET(WatchbillMONTHLY!$A$71:$U$71,1,2)),FALSE),TRUE,FALSE)),
IF(_xlfn.XLOOKUP(BD$2,WatchbillMONTHLY!$A$88:$U$88,OFFSET(WatchbillMONTHLY!$A$88:$U$88,1,2))=IF(_xlfn.XLOOKUP($A31,INDIRECT("_"&amp;_xlfn.XLOOKUP(BD$2,WatchbillMONTHLY!$A$88:$U$88,OFFSET(WatchbillMONTHLY!$A$88:$U$88,1,2))),INDIRECT("_"&amp;_xlfn.XLOOKUP(BD$2,WatchbillMONTHLY!$A$88:$U$88,OFFSET(WatchbillMONTHLY!$A$88:$U$88,1,2))))=$A31,_xlfn.XLOOKUP(BD$2,WatchbillMONTHLY!$A$88:$U$88,OFFSET(WatchbillMONTHLY!$A$88:$U$88,1,2)),FALSE),TRUE,FALSE)),
FALSE),FALSE)</f>
        <v>0</v>
      </c>
      <c r="BE31" s="209" t="b" cm="1">
        <f t="array" aca="1" ref="BE31" ca="1">IF(AND($A31 &gt; 0, X31 &gt; 0,BE$2&lt;MiscFormulas!$A$5+1),
_xlfn.IFNA(
_xlfn.IFNA(
_xlfn.IFNA(
_xlfn.IFNA(
_xlfn.IFNA(
_xlfn.IFNA(
IF(_xlfn.XLOOKUP(BE$2,WatchbillMONTHLY!$A$3:$U$3,OFFSET(WatchbillMONTHLY!$A$3:$U$3,1,2))=IF(_xlfn.XLOOKUP($A31,INDIRECT("_"&amp;_xlfn.XLOOKUP(BE$2,WatchbillMONTHLY!$A$3:$U$3,OFFSET(WatchbillMONTHLY!$A$3:$U$3,1,2))),INDIRECT("_"&amp;_xlfn.XLOOKUP(BE$2,WatchbillMONTHLY!$A$3:$U$3,OFFSET(WatchbillMONTHLY!$A$3:$U$3,1,2))))=$A31,_xlfn.XLOOKUP(BE$2,WatchbillMONTHLY!$A$3:$U$3,OFFSET(WatchbillMONTHLY!$A$3:$U$3,1,2)),FALSE),TRUE,FALSE),
IF(_xlfn.XLOOKUP(BE$2,WatchbillMONTHLY!$A$20:$U$20,OFFSET(WatchbillMONTHLY!$A$20:$U$20,1,2))=IF(_xlfn.XLOOKUP($A31,INDIRECT("_"&amp;_xlfn.XLOOKUP(BE$2,WatchbillMONTHLY!$A$20:$U$20,OFFSET(WatchbillMONTHLY!$A$20:$U$20,1,2))),INDIRECT("_"&amp;_xlfn.XLOOKUP(BE$2,WatchbillMONTHLY!$A$20:$U$20,OFFSET(WatchbillMONTHLY!$A$20:$U$20,1,2))))=$A31,_xlfn.XLOOKUP(BE$2,WatchbillMONTHLY!$A$20:$U$20,OFFSET(WatchbillMONTHLY!$A$20:$U$20,1,2)),FALSE),TRUE,FALSE)),
IF(_xlfn.XLOOKUP(BE$2,WatchbillMONTHLY!$A$37:$U$37,OFFSET(WatchbillMONTHLY!$A$37:$U$37,1,2))=IF(_xlfn.XLOOKUP($A31,INDIRECT("_"&amp;_xlfn.XLOOKUP(BE$2,WatchbillMONTHLY!$A$37:$U$37,OFFSET(WatchbillMONTHLY!$A$37:$U$37,1,2))),INDIRECT("_"&amp;_xlfn.XLOOKUP(BE$2,WatchbillMONTHLY!$A$37:$U$37,OFFSET(WatchbillMONTHLY!$A$37:$U$37,1,2))))=$A31,_xlfn.XLOOKUP(BE$2,WatchbillMONTHLY!$A$37:$U$37,OFFSET(WatchbillMONTHLY!$A$37:$U$37,1,2)),FALSE),TRUE,FALSE)),
IF(_xlfn.XLOOKUP(BE$2,WatchbillMONTHLY!$A$54:$U$54,OFFSET(WatchbillMONTHLY!$A$54:$U$54,1,2))=IF(_xlfn.XLOOKUP($A31,INDIRECT("_"&amp;_xlfn.XLOOKUP(BE$2,WatchbillMONTHLY!$A$54:$U$54,OFFSET(WatchbillMONTHLY!$A$54:$U$54,1,2))),INDIRECT("_"&amp;_xlfn.XLOOKUP(BE$2,WatchbillMONTHLY!$A$54:$U$54,OFFSET(WatchbillMONTHLY!$A$54:$U$54,1,2))))=$A31,_xlfn.XLOOKUP(BE$2,WatchbillMONTHLY!$A$54:$U$54,OFFSET(WatchbillMONTHLY!$A$54:$U$54,1,2)),FALSE),TRUE,FALSE)),
IF(_xlfn.XLOOKUP(BE$2,WatchbillMONTHLY!$A$71:$U$71,OFFSET(WatchbillMONTHLY!$A$71:$U$71,1,2))=IF(_xlfn.XLOOKUP($A31,INDIRECT("_"&amp;_xlfn.XLOOKUP(BE$2,WatchbillMONTHLY!$A$71:$U$71,OFFSET(WatchbillMONTHLY!$A$71:$U$71,1,2))),INDIRECT("_"&amp;_xlfn.XLOOKUP(BE$2,WatchbillMONTHLY!$A$71:$U$71,OFFSET(WatchbillMONTHLY!$A$71:$U$71,1,2))))=$A31,_xlfn.XLOOKUP(BE$2,WatchbillMONTHLY!$A$71:$U$71,OFFSET(WatchbillMONTHLY!$A$71:$U$71,1,2)),FALSE),TRUE,FALSE)),
IF(_xlfn.XLOOKUP(BE$2,WatchbillMONTHLY!$A$88:$U$88,OFFSET(WatchbillMONTHLY!$A$88:$U$88,1,2))=IF(_xlfn.XLOOKUP($A31,INDIRECT("_"&amp;_xlfn.XLOOKUP(BE$2,WatchbillMONTHLY!$A$88:$U$88,OFFSET(WatchbillMONTHLY!$A$88:$U$88,1,2))),INDIRECT("_"&amp;_xlfn.XLOOKUP(BE$2,WatchbillMONTHLY!$A$88:$U$88,OFFSET(WatchbillMONTHLY!$A$88:$U$88,1,2))))=$A31,_xlfn.XLOOKUP(BE$2,WatchbillMONTHLY!$A$88:$U$88,OFFSET(WatchbillMONTHLY!$A$88:$U$88,1,2)),FALSE),TRUE,FALSE)),
FALSE),FALSE)</f>
        <v>0</v>
      </c>
      <c r="BF31" s="209" t="b" cm="1">
        <f t="array" aca="1" ref="BF31" ca="1">IF(AND($A31 &gt; 0, Y31 &gt; 0,BF$2&lt;MiscFormulas!$A$5+1),
_xlfn.IFNA(
_xlfn.IFNA(
_xlfn.IFNA(
_xlfn.IFNA(
_xlfn.IFNA(
_xlfn.IFNA(
IF(_xlfn.XLOOKUP(BF$2,WatchbillMONTHLY!$A$3:$U$3,OFFSET(WatchbillMONTHLY!$A$3:$U$3,1,2))=IF(_xlfn.XLOOKUP($A31,INDIRECT("_"&amp;_xlfn.XLOOKUP(BF$2,WatchbillMONTHLY!$A$3:$U$3,OFFSET(WatchbillMONTHLY!$A$3:$U$3,1,2))),INDIRECT("_"&amp;_xlfn.XLOOKUP(BF$2,WatchbillMONTHLY!$A$3:$U$3,OFFSET(WatchbillMONTHLY!$A$3:$U$3,1,2))))=$A31,_xlfn.XLOOKUP(BF$2,WatchbillMONTHLY!$A$3:$U$3,OFFSET(WatchbillMONTHLY!$A$3:$U$3,1,2)),FALSE),TRUE,FALSE),
IF(_xlfn.XLOOKUP(BF$2,WatchbillMONTHLY!$A$20:$U$20,OFFSET(WatchbillMONTHLY!$A$20:$U$20,1,2))=IF(_xlfn.XLOOKUP($A31,INDIRECT("_"&amp;_xlfn.XLOOKUP(BF$2,WatchbillMONTHLY!$A$20:$U$20,OFFSET(WatchbillMONTHLY!$A$20:$U$20,1,2))),INDIRECT("_"&amp;_xlfn.XLOOKUP(BF$2,WatchbillMONTHLY!$A$20:$U$20,OFFSET(WatchbillMONTHLY!$A$20:$U$20,1,2))))=$A31,_xlfn.XLOOKUP(BF$2,WatchbillMONTHLY!$A$20:$U$20,OFFSET(WatchbillMONTHLY!$A$20:$U$20,1,2)),FALSE),TRUE,FALSE)),
IF(_xlfn.XLOOKUP(BF$2,WatchbillMONTHLY!$A$37:$U$37,OFFSET(WatchbillMONTHLY!$A$37:$U$37,1,2))=IF(_xlfn.XLOOKUP($A31,INDIRECT("_"&amp;_xlfn.XLOOKUP(BF$2,WatchbillMONTHLY!$A$37:$U$37,OFFSET(WatchbillMONTHLY!$A$37:$U$37,1,2))),INDIRECT("_"&amp;_xlfn.XLOOKUP(BF$2,WatchbillMONTHLY!$A$37:$U$37,OFFSET(WatchbillMONTHLY!$A$37:$U$37,1,2))))=$A31,_xlfn.XLOOKUP(BF$2,WatchbillMONTHLY!$A$37:$U$37,OFFSET(WatchbillMONTHLY!$A$37:$U$37,1,2)),FALSE),TRUE,FALSE)),
IF(_xlfn.XLOOKUP(BF$2,WatchbillMONTHLY!$A$54:$U$54,OFFSET(WatchbillMONTHLY!$A$54:$U$54,1,2))=IF(_xlfn.XLOOKUP($A31,INDIRECT("_"&amp;_xlfn.XLOOKUP(BF$2,WatchbillMONTHLY!$A$54:$U$54,OFFSET(WatchbillMONTHLY!$A$54:$U$54,1,2))),INDIRECT("_"&amp;_xlfn.XLOOKUP(BF$2,WatchbillMONTHLY!$A$54:$U$54,OFFSET(WatchbillMONTHLY!$A$54:$U$54,1,2))))=$A31,_xlfn.XLOOKUP(BF$2,WatchbillMONTHLY!$A$54:$U$54,OFFSET(WatchbillMONTHLY!$A$54:$U$54,1,2)),FALSE),TRUE,FALSE)),
IF(_xlfn.XLOOKUP(BF$2,WatchbillMONTHLY!$A$71:$U$71,OFFSET(WatchbillMONTHLY!$A$71:$U$71,1,2))=IF(_xlfn.XLOOKUP($A31,INDIRECT("_"&amp;_xlfn.XLOOKUP(BF$2,WatchbillMONTHLY!$A$71:$U$71,OFFSET(WatchbillMONTHLY!$A$71:$U$71,1,2))),INDIRECT("_"&amp;_xlfn.XLOOKUP(BF$2,WatchbillMONTHLY!$A$71:$U$71,OFFSET(WatchbillMONTHLY!$A$71:$U$71,1,2))))=$A31,_xlfn.XLOOKUP(BF$2,WatchbillMONTHLY!$A$71:$U$71,OFFSET(WatchbillMONTHLY!$A$71:$U$71,1,2)),FALSE),TRUE,FALSE)),
IF(_xlfn.XLOOKUP(BF$2,WatchbillMONTHLY!$A$88:$U$88,OFFSET(WatchbillMONTHLY!$A$88:$U$88,1,2))=IF(_xlfn.XLOOKUP($A31,INDIRECT("_"&amp;_xlfn.XLOOKUP(BF$2,WatchbillMONTHLY!$A$88:$U$88,OFFSET(WatchbillMONTHLY!$A$88:$U$88,1,2))),INDIRECT("_"&amp;_xlfn.XLOOKUP(BF$2,WatchbillMONTHLY!$A$88:$U$88,OFFSET(WatchbillMONTHLY!$A$88:$U$88,1,2))))=$A31,_xlfn.XLOOKUP(BF$2,WatchbillMONTHLY!$A$88:$U$88,OFFSET(WatchbillMONTHLY!$A$88:$U$88,1,2)),FALSE),TRUE,FALSE)),
FALSE),FALSE)</f>
        <v>0</v>
      </c>
      <c r="BG31" s="209" t="b" cm="1">
        <f t="array" aca="1" ref="BG31" ca="1">IF(AND($A31 &gt; 0, Z31 &gt; 0,BG$2&lt;MiscFormulas!$A$5+1),
_xlfn.IFNA(
_xlfn.IFNA(
_xlfn.IFNA(
_xlfn.IFNA(
_xlfn.IFNA(
_xlfn.IFNA(
IF(_xlfn.XLOOKUP(BG$2,WatchbillMONTHLY!$A$3:$U$3,OFFSET(WatchbillMONTHLY!$A$3:$U$3,1,2))=IF(_xlfn.XLOOKUP($A31,INDIRECT("_"&amp;_xlfn.XLOOKUP(BG$2,WatchbillMONTHLY!$A$3:$U$3,OFFSET(WatchbillMONTHLY!$A$3:$U$3,1,2))),INDIRECT("_"&amp;_xlfn.XLOOKUP(BG$2,WatchbillMONTHLY!$A$3:$U$3,OFFSET(WatchbillMONTHLY!$A$3:$U$3,1,2))))=$A31,_xlfn.XLOOKUP(BG$2,WatchbillMONTHLY!$A$3:$U$3,OFFSET(WatchbillMONTHLY!$A$3:$U$3,1,2)),FALSE),TRUE,FALSE),
IF(_xlfn.XLOOKUP(BG$2,WatchbillMONTHLY!$A$20:$U$20,OFFSET(WatchbillMONTHLY!$A$20:$U$20,1,2))=IF(_xlfn.XLOOKUP($A31,INDIRECT("_"&amp;_xlfn.XLOOKUP(BG$2,WatchbillMONTHLY!$A$20:$U$20,OFFSET(WatchbillMONTHLY!$A$20:$U$20,1,2))),INDIRECT("_"&amp;_xlfn.XLOOKUP(BG$2,WatchbillMONTHLY!$A$20:$U$20,OFFSET(WatchbillMONTHLY!$A$20:$U$20,1,2))))=$A31,_xlfn.XLOOKUP(BG$2,WatchbillMONTHLY!$A$20:$U$20,OFFSET(WatchbillMONTHLY!$A$20:$U$20,1,2)),FALSE),TRUE,FALSE)),
IF(_xlfn.XLOOKUP(BG$2,WatchbillMONTHLY!$A$37:$U$37,OFFSET(WatchbillMONTHLY!$A$37:$U$37,1,2))=IF(_xlfn.XLOOKUP($A31,INDIRECT("_"&amp;_xlfn.XLOOKUP(BG$2,WatchbillMONTHLY!$A$37:$U$37,OFFSET(WatchbillMONTHLY!$A$37:$U$37,1,2))),INDIRECT("_"&amp;_xlfn.XLOOKUP(BG$2,WatchbillMONTHLY!$A$37:$U$37,OFFSET(WatchbillMONTHLY!$A$37:$U$37,1,2))))=$A31,_xlfn.XLOOKUP(BG$2,WatchbillMONTHLY!$A$37:$U$37,OFFSET(WatchbillMONTHLY!$A$37:$U$37,1,2)),FALSE),TRUE,FALSE)),
IF(_xlfn.XLOOKUP(BG$2,WatchbillMONTHLY!$A$54:$U$54,OFFSET(WatchbillMONTHLY!$A$54:$U$54,1,2))=IF(_xlfn.XLOOKUP($A31,INDIRECT("_"&amp;_xlfn.XLOOKUP(BG$2,WatchbillMONTHLY!$A$54:$U$54,OFFSET(WatchbillMONTHLY!$A$54:$U$54,1,2))),INDIRECT("_"&amp;_xlfn.XLOOKUP(BG$2,WatchbillMONTHLY!$A$54:$U$54,OFFSET(WatchbillMONTHLY!$A$54:$U$54,1,2))))=$A31,_xlfn.XLOOKUP(BG$2,WatchbillMONTHLY!$A$54:$U$54,OFFSET(WatchbillMONTHLY!$A$54:$U$54,1,2)),FALSE),TRUE,FALSE)),
IF(_xlfn.XLOOKUP(BG$2,WatchbillMONTHLY!$A$71:$U$71,OFFSET(WatchbillMONTHLY!$A$71:$U$71,1,2))=IF(_xlfn.XLOOKUP($A31,INDIRECT("_"&amp;_xlfn.XLOOKUP(BG$2,WatchbillMONTHLY!$A$71:$U$71,OFFSET(WatchbillMONTHLY!$A$71:$U$71,1,2))),INDIRECT("_"&amp;_xlfn.XLOOKUP(BG$2,WatchbillMONTHLY!$A$71:$U$71,OFFSET(WatchbillMONTHLY!$A$71:$U$71,1,2))))=$A31,_xlfn.XLOOKUP(BG$2,WatchbillMONTHLY!$A$71:$U$71,OFFSET(WatchbillMONTHLY!$A$71:$U$71,1,2)),FALSE),TRUE,FALSE)),
IF(_xlfn.XLOOKUP(BG$2,WatchbillMONTHLY!$A$88:$U$88,OFFSET(WatchbillMONTHLY!$A$88:$U$88,1,2))=IF(_xlfn.XLOOKUP($A31,INDIRECT("_"&amp;_xlfn.XLOOKUP(BG$2,WatchbillMONTHLY!$A$88:$U$88,OFFSET(WatchbillMONTHLY!$A$88:$U$88,1,2))),INDIRECT("_"&amp;_xlfn.XLOOKUP(BG$2,WatchbillMONTHLY!$A$88:$U$88,OFFSET(WatchbillMONTHLY!$A$88:$U$88,1,2))))=$A31,_xlfn.XLOOKUP(BG$2,WatchbillMONTHLY!$A$88:$U$88,OFFSET(WatchbillMONTHLY!$A$88:$U$88,1,2)),FALSE),TRUE,FALSE)),
FALSE),FALSE)</f>
        <v>0</v>
      </c>
      <c r="BH31" s="209" t="b" cm="1">
        <f t="array" aca="1" ref="BH31" ca="1">IF(AND($A31 &gt; 0, AA31 &gt; 0,BH$2&lt;MiscFormulas!$A$5+1),
_xlfn.IFNA(
_xlfn.IFNA(
_xlfn.IFNA(
_xlfn.IFNA(
_xlfn.IFNA(
_xlfn.IFNA(
IF(_xlfn.XLOOKUP(BH$2,WatchbillMONTHLY!$A$3:$U$3,OFFSET(WatchbillMONTHLY!$A$3:$U$3,1,2))=IF(_xlfn.XLOOKUP($A31,INDIRECT("_"&amp;_xlfn.XLOOKUP(BH$2,WatchbillMONTHLY!$A$3:$U$3,OFFSET(WatchbillMONTHLY!$A$3:$U$3,1,2))),INDIRECT("_"&amp;_xlfn.XLOOKUP(BH$2,WatchbillMONTHLY!$A$3:$U$3,OFFSET(WatchbillMONTHLY!$A$3:$U$3,1,2))))=$A31,_xlfn.XLOOKUP(BH$2,WatchbillMONTHLY!$A$3:$U$3,OFFSET(WatchbillMONTHLY!$A$3:$U$3,1,2)),FALSE),TRUE,FALSE),
IF(_xlfn.XLOOKUP(BH$2,WatchbillMONTHLY!$A$20:$U$20,OFFSET(WatchbillMONTHLY!$A$20:$U$20,1,2))=IF(_xlfn.XLOOKUP($A31,INDIRECT("_"&amp;_xlfn.XLOOKUP(BH$2,WatchbillMONTHLY!$A$20:$U$20,OFFSET(WatchbillMONTHLY!$A$20:$U$20,1,2))),INDIRECT("_"&amp;_xlfn.XLOOKUP(BH$2,WatchbillMONTHLY!$A$20:$U$20,OFFSET(WatchbillMONTHLY!$A$20:$U$20,1,2))))=$A31,_xlfn.XLOOKUP(BH$2,WatchbillMONTHLY!$A$20:$U$20,OFFSET(WatchbillMONTHLY!$A$20:$U$20,1,2)),FALSE),TRUE,FALSE)),
IF(_xlfn.XLOOKUP(BH$2,WatchbillMONTHLY!$A$37:$U$37,OFFSET(WatchbillMONTHLY!$A$37:$U$37,1,2))=IF(_xlfn.XLOOKUP($A31,INDIRECT("_"&amp;_xlfn.XLOOKUP(BH$2,WatchbillMONTHLY!$A$37:$U$37,OFFSET(WatchbillMONTHLY!$A$37:$U$37,1,2))),INDIRECT("_"&amp;_xlfn.XLOOKUP(BH$2,WatchbillMONTHLY!$A$37:$U$37,OFFSET(WatchbillMONTHLY!$A$37:$U$37,1,2))))=$A31,_xlfn.XLOOKUP(BH$2,WatchbillMONTHLY!$A$37:$U$37,OFFSET(WatchbillMONTHLY!$A$37:$U$37,1,2)),FALSE),TRUE,FALSE)),
IF(_xlfn.XLOOKUP(BH$2,WatchbillMONTHLY!$A$54:$U$54,OFFSET(WatchbillMONTHLY!$A$54:$U$54,1,2))=IF(_xlfn.XLOOKUP($A31,INDIRECT("_"&amp;_xlfn.XLOOKUP(BH$2,WatchbillMONTHLY!$A$54:$U$54,OFFSET(WatchbillMONTHLY!$A$54:$U$54,1,2))),INDIRECT("_"&amp;_xlfn.XLOOKUP(BH$2,WatchbillMONTHLY!$A$54:$U$54,OFFSET(WatchbillMONTHLY!$A$54:$U$54,1,2))))=$A31,_xlfn.XLOOKUP(BH$2,WatchbillMONTHLY!$A$54:$U$54,OFFSET(WatchbillMONTHLY!$A$54:$U$54,1,2)),FALSE),TRUE,FALSE)),
IF(_xlfn.XLOOKUP(BH$2,WatchbillMONTHLY!$A$71:$U$71,OFFSET(WatchbillMONTHLY!$A$71:$U$71,1,2))=IF(_xlfn.XLOOKUP($A31,INDIRECT("_"&amp;_xlfn.XLOOKUP(BH$2,WatchbillMONTHLY!$A$71:$U$71,OFFSET(WatchbillMONTHLY!$A$71:$U$71,1,2))),INDIRECT("_"&amp;_xlfn.XLOOKUP(BH$2,WatchbillMONTHLY!$A$71:$U$71,OFFSET(WatchbillMONTHLY!$A$71:$U$71,1,2))))=$A31,_xlfn.XLOOKUP(BH$2,WatchbillMONTHLY!$A$71:$U$71,OFFSET(WatchbillMONTHLY!$A$71:$U$71,1,2)),FALSE),TRUE,FALSE)),
IF(_xlfn.XLOOKUP(BH$2,WatchbillMONTHLY!$A$88:$U$88,OFFSET(WatchbillMONTHLY!$A$88:$U$88,1,2))=IF(_xlfn.XLOOKUP($A31,INDIRECT("_"&amp;_xlfn.XLOOKUP(BH$2,WatchbillMONTHLY!$A$88:$U$88,OFFSET(WatchbillMONTHLY!$A$88:$U$88,1,2))),INDIRECT("_"&amp;_xlfn.XLOOKUP(BH$2,WatchbillMONTHLY!$A$88:$U$88,OFFSET(WatchbillMONTHLY!$A$88:$U$88,1,2))))=$A31,_xlfn.XLOOKUP(BH$2,WatchbillMONTHLY!$A$88:$U$88,OFFSET(WatchbillMONTHLY!$A$88:$U$88,1,2)),FALSE),TRUE,FALSE)),
FALSE),FALSE)</f>
        <v>0</v>
      </c>
      <c r="BI31" s="209" t="b" cm="1">
        <f t="array" aca="1" ref="BI31" ca="1">IF(AND($A31 &gt; 0, AB31 &gt; 0,BI$2&lt;MiscFormulas!$A$5+1),
_xlfn.IFNA(
_xlfn.IFNA(
_xlfn.IFNA(
_xlfn.IFNA(
_xlfn.IFNA(
_xlfn.IFNA(
IF(_xlfn.XLOOKUP(BI$2,WatchbillMONTHLY!$A$3:$U$3,OFFSET(WatchbillMONTHLY!$A$3:$U$3,1,2))=IF(_xlfn.XLOOKUP($A31,INDIRECT("_"&amp;_xlfn.XLOOKUP(BI$2,WatchbillMONTHLY!$A$3:$U$3,OFFSET(WatchbillMONTHLY!$A$3:$U$3,1,2))),INDIRECT("_"&amp;_xlfn.XLOOKUP(BI$2,WatchbillMONTHLY!$A$3:$U$3,OFFSET(WatchbillMONTHLY!$A$3:$U$3,1,2))))=$A31,_xlfn.XLOOKUP(BI$2,WatchbillMONTHLY!$A$3:$U$3,OFFSET(WatchbillMONTHLY!$A$3:$U$3,1,2)),FALSE),TRUE,FALSE),
IF(_xlfn.XLOOKUP(BI$2,WatchbillMONTHLY!$A$20:$U$20,OFFSET(WatchbillMONTHLY!$A$20:$U$20,1,2))=IF(_xlfn.XLOOKUP($A31,INDIRECT("_"&amp;_xlfn.XLOOKUP(BI$2,WatchbillMONTHLY!$A$20:$U$20,OFFSET(WatchbillMONTHLY!$A$20:$U$20,1,2))),INDIRECT("_"&amp;_xlfn.XLOOKUP(BI$2,WatchbillMONTHLY!$A$20:$U$20,OFFSET(WatchbillMONTHLY!$A$20:$U$20,1,2))))=$A31,_xlfn.XLOOKUP(BI$2,WatchbillMONTHLY!$A$20:$U$20,OFFSET(WatchbillMONTHLY!$A$20:$U$20,1,2)),FALSE),TRUE,FALSE)),
IF(_xlfn.XLOOKUP(BI$2,WatchbillMONTHLY!$A$37:$U$37,OFFSET(WatchbillMONTHLY!$A$37:$U$37,1,2))=IF(_xlfn.XLOOKUP($A31,INDIRECT("_"&amp;_xlfn.XLOOKUP(BI$2,WatchbillMONTHLY!$A$37:$U$37,OFFSET(WatchbillMONTHLY!$A$37:$U$37,1,2))),INDIRECT("_"&amp;_xlfn.XLOOKUP(BI$2,WatchbillMONTHLY!$A$37:$U$37,OFFSET(WatchbillMONTHLY!$A$37:$U$37,1,2))))=$A31,_xlfn.XLOOKUP(BI$2,WatchbillMONTHLY!$A$37:$U$37,OFFSET(WatchbillMONTHLY!$A$37:$U$37,1,2)),FALSE),TRUE,FALSE)),
IF(_xlfn.XLOOKUP(BI$2,WatchbillMONTHLY!$A$54:$U$54,OFFSET(WatchbillMONTHLY!$A$54:$U$54,1,2))=IF(_xlfn.XLOOKUP($A31,INDIRECT("_"&amp;_xlfn.XLOOKUP(BI$2,WatchbillMONTHLY!$A$54:$U$54,OFFSET(WatchbillMONTHLY!$A$54:$U$54,1,2))),INDIRECT("_"&amp;_xlfn.XLOOKUP(BI$2,WatchbillMONTHLY!$A$54:$U$54,OFFSET(WatchbillMONTHLY!$A$54:$U$54,1,2))))=$A31,_xlfn.XLOOKUP(BI$2,WatchbillMONTHLY!$A$54:$U$54,OFFSET(WatchbillMONTHLY!$A$54:$U$54,1,2)),FALSE),TRUE,FALSE)),
IF(_xlfn.XLOOKUP(BI$2,WatchbillMONTHLY!$A$71:$U$71,OFFSET(WatchbillMONTHLY!$A$71:$U$71,1,2))=IF(_xlfn.XLOOKUP($A31,INDIRECT("_"&amp;_xlfn.XLOOKUP(BI$2,WatchbillMONTHLY!$A$71:$U$71,OFFSET(WatchbillMONTHLY!$A$71:$U$71,1,2))),INDIRECT("_"&amp;_xlfn.XLOOKUP(BI$2,WatchbillMONTHLY!$A$71:$U$71,OFFSET(WatchbillMONTHLY!$A$71:$U$71,1,2))))=$A31,_xlfn.XLOOKUP(BI$2,WatchbillMONTHLY!$A$71:$U$71,OFFSET(WatchbillMONTHLY!$A$71:$U$71,1,2)),FALSE),TRUE,FALSE)),
IF(_xlfn.XLOOKUP(BI$2,WatchbillMONTHLY!$A$88:$U$88,OFFSET(WatchbillMONTHLY!$A$88:$U$88,1,2))=IF(_xlfn.XLOOKUP($A31,INDIRECT("_"&amp;_xlfn.XLOOKUP(BI$2,WatchbillMONTHLY!$A$88:$U$88,OFFSET(WatchbillMONTHLY!$A$88:$U$88,1,2))),INDIRECT("_"&amp;_xlfn.XLOOKUP(BI$2,WatchbillMONTHLY!$A$88:$U$88,OFFSET(WatchbillMONTHLY!$A$88:$U$88,1,2))))=$A31,_xlfn.XLOOKUP(BI$2,WatchbillMONTHLY!$A$88:$U$88,OFFSET(WatchbillMONTHLY!$A$88:$U$88,1,2)),FALSE),TRUE,FALSE)),
FALSE),FALSE)</f>
        <v>0</v>
      </c>
      <c r="BJ31" s="209" t="b" cm="1">
        <f t="array" aca="1" ref="BJ31" ca="1">IF(AND($A31 &gt; 0, AC31 &gt; 0,BJ$2&lt;MiscFormulas!$A$5+1),
_xlfn.IFNA(
_xlfn.IFNA(
_xlfn.IFNA(
_xlfn.IFNA(
_xlfn.IFNA(
_xlfn.IFNA(
IF(_xlfn.XLOOKUP(BJ$2,WatchbillMONTHLY!$A$3:$U$3,OFFSET(WatchbillMONTHLY!$A$3:$U$3,1,2))=IF(_xlfn.XLOOKUP($A31,INDIRECT("_"&amp;_xlfn.XLOOKUP(BJ$2,WatchbillMONTHLY!$A$3:$U$3,OFFSET(WatchbillMONTHLY!$A$3:$U$3,1,2))),INDIRECT("_"&amp;_xlfn.XLOOKUP(BJ$2,WatchbillMONTHLY!$A$3:$U$3,OFFSET(WatchbillMONTHLY!$A$3:$U$3,1,2))))=$A31,_xlfn.XLOOKUP(BJ$2,WatchbillMONTHLY!$A$3:$U$3,OFFSET(WatchbillMONTHLY!$A$3:$U$3,1,2)),FALSE),TRUE,FALSE),
IF(_xlfn.XLOOKUP(BJ$2,WatchbillMONTHLY!$A$20:$U$20,OFFSET(WatchbillMONTHLY!$A$20:$U$20,1,2))=IF(_xlfn.XLOOKUP($A31,INDIRECT("_"&amp;_xlfn.XLOOKUP(BJ$2,WatchbillMONTHLY!$A$20:$U$20,OFFSET(WatchbillMONTHLY!$A$20:$U$20,1,2))),INDIRECT("_"&amp;_xlfn.XLOOKUP(BJ$2,WatchbillMONTHLY!$A$20:$U$20,OFFSET(WatchbillMONTHLY!$A$20:$U$20,1,2))))=$A31,_xlfn.XLOOKUP(BJ$2,WatchbillMONTHLY!$A$20:$U$20,OFFSET(WatchbillMONTHLY!$A$20:$U$20,1,2)),FALSE),TRUE,FALSE)),
IF(_xlfn.XLOOKUP(BJ$2,WatchbillMONTHLY!$A$37:$U$37,OFFSET(WatchbillMONTHLY!$A$37:$U$37,1,2))=IF(_xlfn.XLOOKUP($A31,INDIRECT("_"&amp;_xlfn.XLOOKUP(BJ$2,WatchbillMONTHLY!$A$37:$U$37,OFFSET(WatchbillMONTHLY!$A$37:$U$37,1,2))),INDIRECT("_"&amp;_xlfn.XLOOKUP(BJ$2,WatchbillMONTHLY!$A$37:$U$37,OFFSET(WatchbillMONTHLY!$A$37:$U$37,1,2))))=$A31,_xlfn.XLOOKUP(BJ$2,WatchbillMONTHLY!$A$37:$U$37,OFFSET(WatchbillMONTHLY!$A$37:$U$37,1,2)),FALSE),TRUE,FALSE)),
IF(_xlfn.XLOOKUP(BJ$2,WatchbillMONTHLY!$A$54:$U$54,OFFSET(WatchbillMONTHLY!$A$54:$U$54,1,2))=IF(_xlfn.XLOOKUP($A31,INDIRECT("_"&amp;_xlfn.XLOOKUP(BJ$2,WatchbillMONTHLY!$A$54:$U$54,OFFSET(WatchbillMONTHLY!$A$54:$U$54,1,2))),INDIRECT("_"&amp;_xlfn.XLOOKUP(BJ$2,WatchbillMONTHLY!$A$54:$U$54,OFFSET(WatchbillMONTHLY!$A$54:$U$54,1,2))))=$A31,_xlfn.XLOOKUP(BJ$2,WatchbillMONTHLY!$A$54:$U$54,OFFSET(WatchbillMONTHLY!$A$54:$U$54,1,2)),FALSE),TRUE,FALSE)),
IF(_xlfn.XLOOKUP(BJ$2,WatchbillMONTHLY!$A$71:$U$71,OFFSET(WatchbillMONTHLY!$A$71:$U$71,1,2))=IF(_xlfn.XLOOKUP($A31,INDIRECT("_"&amp;_xlfn.XLOOKUP(BJ$2,WatchbillMONTHLY!$A$71:$U$71,OFFSET(WatchbillMONTHLY!$A$71:$U$71,1,2))),INDIRECT("_"&amp;_xlfn.XLOOKUP(BJ$2,WatchbillMONTHLY!$A$71:$U$71,OFFSET(WatchbillMONTHLY!$A$71:$U$71,1,2))))=$A31,_xlfn.XLOOKUP(BJ$2,WatchbillMONTHLY!$A$71:$U$71,OFFSET(WatchbillMONTHLY!$A$71:$U$71,1,2)),FALSE),TRUE,FALSE)),
IF(_xlfn.XLOOKUP(BJ$2,WatchbillMONTHLY!$A$88:$U$88,OFFSET(WatchbillMONTHLY!$A$88:$U$88,1,2))=IF(_xlfn.XLOOKUP($A31,INDIRECT("_"&amp;_xlfn.XLOOKUP(BJ$2,WatchbillMONTHLY!$A$88:$U$88,OFFSET(WatchbillMONTHLY!$A$88:$U$88,1,2))),INDIRECT("_"&amp;_xlfn.XLOOKUP(BJ$2,WatchbillMONTHLY!$A$88:$U$88,OFFSET(WatchbillMONTHLY!$A$88:$U$88,1,2))))=$A31,_xlfn.XLOOKUP(BJ$2,WatchbillMONTHLY!$A$88:$U$88,OFFSET(WatchbillMONTHLY!$A$88:$U$88,1,2)),FALSE),TRUE,FALSE)),
FALSE),FALSE)</f>
        <v>0</v>
      </c>
      <c r="BK31" s="209" t="b" cm="1">
        <f t="array" aca="1" ref="BK31" ca="1">IF(AND($A31 &gt; 0, AD31 &gt; 0,BK$2&lt;MiscFormulas!$A$5+1),
_xlfn.IFNA(
_xlfn.IFNA(
_xlfn.IFNA(
_xlfn.IFNA(
_xlfn.IFNA(
_xlfn.IFNA(
IF(_xlfn.XLOOKUP(BK$2,WatchbillMONTHLY!$A$3:$U$3,OFFSET(WatchbillMONTHLY!$A$3:$U$3,1,2))=IF(_xlfn.XLOOKUP($A31,INDIRECT("_"&amp;_xlfn.XLOOKUP(BK$2,WatchbillMONTHLY!$A$3:$U$3,OFFSET(WatchbillMONTHLY!$A$3:$U$3,1,2))),INDIRECT("_"&amp;_xlfn.XLOOKUP(BK$2,WatchbillMONTHLY!$A$3:$U$3,OFFSET(WatchbillMONTHLY!$A$3:$U$3,1,2))))=$A31,_xlfn.XLOOKUP(BK$2,WatchbillMONTHLY!$A$3:$U$3,OFFSET(WatchbillMONTHLY!$A$3:$U$3,1,2)),FALSE),TRUE,FALSE),
IF(_xlfn.XLOOKUP(BK$2,WatchbillMONTHLY!$A$20:$U$20,OFFSET(WatchbillMONTHLY!$A$20:$U$20,1,2))=IF(_xlfn.XLOOKUP($A31,INDIRECT("_"&amp;_xlfn.XLOOKUP(BK$2,WatchbillMONTHLY!$A$20:$U$20,OFFSET(WatchbillMONTHLY!$A$20:$U$20,1,2))),INDIRECT("_"&amp;_xlfn.XLOOKUP(BK$2,WatchbillMONTHLY!$A$20:$U$20,OFFSET(WatchbillMONTHLY!$A$20:$U$20,1,2))))=$A31,_xlfn.XLOOKUP(BK$2,WatchbillMONTHLY!$A$20:$U$20,OFFSET(WatchbillMONTHLY!$A$20:$U$20,1,2)),FALSE),TRUE,FALSE)),
IF(_xlfn.XLOOKUP(BK$2,WatchbillMONTHLY!$A$37:$U$37,OFFSET(WatchbillMONTHLY!$A$37:$U$37,1,2))=IF(_xlfn.XLOOKUP($A31,INDIRECT("_"&amp;_xlfn.XLOOKUP(BK$2,WatchbillMONTHLY!$A$37:$U$37,OFFSET(WatchbillMONTHLY!$A$37:$U$37,1,2))),INDIRECT("_"&amp;_xlfn.XLOOKUP(BK$2,WatchbillMONTHLY!$A$37:$U$37,OFFSET(WatchbillMONTHLY!$A$37:$U$37,1,2))))=$A31,_xlfn.XLOOKUP(BK$2,WatchbillMONTHLY!$A$37:$U$37,OFFSET(WatchbillMONTHLY!$A$37:$U$37,1,2)),FALSE),TRUE,FALSE)),
IF(_xlfn.XLOOKUP(BK$2,WatchbillMONTHLY!$A$54:$U$54,OFFSET(WatchbillMONTHLY!$A$54:$U$54,1,2))=IF(_xlfn.XLOOKUP($A31,INDIRECT("_"&amp;_xlfn.XLOOKUP(BK$2,WatchbillMONTHLY!$A$54:$U$54,OFFSET(WatchbillMONTHLY!$A$54:$U$54,1,2))),INDIRECT("_"&amp;_xlfn.XLOOKUP(BK$2,WatchbillMONTHLY!$A$54:$U$54,OFFSET(WatchbillMONTHLY!$A$54:$U$54,1,2))))=$A31,_xlfn.XLOOKUP(BK$2,WatchbillMONTHLY!$A$54:$U$54,OFFSET(WatchbillMONTHLY!$A$54:$U$54,1,2)),FALSE),TRUE,FALSE)),
IF(_xlfn.XLOOKUP(BK$2,WatchbillMONTHLY!$A$71:$U$71,OFFSET(WatchbillMONTHLY!$A$71:$U$71,1,2))=IF(_xlfn.XLOOKUP($A31,INDIRECT("_"&amp;_xlfn.XLOOKUP(BK$2,WatchbillMONTHLY!$A$71:$U$71,OFFSET(WatchbillMONTHLY!$A$71:$U$71,1,2))),INDIRECT("_"&amp;_xlfn.XLOOKUP(BK$2,WatchbillMONTHLY!$A$71:$U$71,OFFSET(WatchbillMONTHLY!$A$71:$U$71,1,2))))=$A31,_xlfn.XLOOKUP(BK$2,WatchbillMONTHLY!$A$71:$U$71,OFFSET(WatchbillMONTHLY!$A$71:$U$71,1,2)),FALSE),TRUE,FALSE)),
IF(_xlfn.XLOOKUP(BK$2,WatchbillMONTHLY!$A$88:$U$88,OFFSET(WatchbillMONTHLY!$A$88:$U$88,1,2))=IF(_xlfn.XLOOKUP($A31,INDIRECT("_"&amp;_xlfn.XLOOKUP(BK$2,WatchbillMONTHLY!$A$88:$U$88,OFFSET(WatchbillMONTHLY!$A$88:$U$88,1,2))),INDIRECT("_"&amp;_xlfn.XLOOKUP(BK$2,WatchbillMONTHLY!$A$88:$U$88,OFFSET(WatchbillMONTHLY!$A$88:$U$88,1,2))))=$A31,_xlfn.XLOOKUP(BK$2,WatchbillMONTHLY!$A$88:$U$88,OFFSET(WatchbillMONTHLY!$A$88:$U$88,1,2)),FALSE),TRUE,FALSE)),
FALSE),FALSE)</f>
        <v>0</v>
      </c>
      <c r="BL31" s="209" t="b" cm="1">
        <f t="array" aca="1" ref="BL31" ca="1">IF(AND($A31 &gt; 0, AE31 &gt; 0,BL$2&lt;MiscFormulas!$A$5+1),
_xlfn.IFNA(
_xlfn.IFNA(
_xlfn.IFNA(
_xlfn.IFNA(
_xlfn.IFNA(
_xlfn.IFNA(
IF(_xlfn.XLOOKUP(BL$2,WatchbillMONTHLY!$A$3:$U$3,OFFSET(WatchbillMONTHLY!$A$3:$U$3,1,2))=IF(_xlfn.XLOOKUP($A31,INDIRECT("_"&amp;_xlfn.XLOOKUP(BL$2,WatchbillMONTHLY!$A$3:$U$3,OFFSET(WatchbillMONTHLY!$A$3:$U$3,1,2))),INDIRECT("_"&amp;_xlfn.XLOOKUP(BL$2,WatchbillMONTHLY!$A$3:$U$3,OFFSET(WatchbillMONTHLY!$A$3:$U$3,1,2))))=$A31,_xlfn.XLOOKUP(BL$2,WatchbillMONTHLY!$A$3:$U$3,OFFSET(WatchbillMONTHLY!$A$3:$U$3,1,2)),FALSE),TRUE,FALSE),
IF(_xlfn.XLOOKUP(BL$2,WatchbillMONTHLY!$A$20:$U$20,OFFSET(WatchbillMONTHLY!$A$20:$U$20,1,2))=IF(_xlfn.XLOOKUP($A31,INDIRECT("_"&amp;_xlfn.XLOOKUP(BL$2,WatchbillMONTHLY!$A$20:$U$20,OFFSET(WatchbillMONTHLY!$A$20:$U$20,1,2))),INDIRECT("_"&amp;_xlfn.XLOOKUP(BL$2,WatchbillMONTHLY!$A$20:$U$20,OFFSET(WatchbillMONTHLY!$A$20:$U$20,1,2))))=$A31,_xlfn.XLOOKUP(BL$2,WatchbillMONTHLY!$A$20:$U$20,OFFSET(WatchbillMONTHLY!$A$20:$U$20,1,2)),FALSE),TRUE,FALSE)),
IF(_xlfn.XLOOKUP(BL$2,WatchbillMONTHLY!$A$37:$U$37,OFFSET(WatchbillMONTHLY!$A$37:$U$37,1,2))=IF(_xlfn.XLOOKUP($A31,INDIRECT("_"&amp;_xlfn.XLOOKUP(BL$2,WatchbillMONTHLY!$A$37:$U$37,OFFSET(WatchbillMONTHLY!$A$37:$U$37,1,2))),INDIRECT("_"&amp;_xlfn.XLOOKUP(BL$2,WatchbillMONTHLY!$A$37:$U$37,OFFSET(WatchbillMONTHLY!$A$37:$U$37,1,2))))=$A31,_xlfn.XLOOKUP(BL$2,WatchbillMONTHLY!$A$37:$U$37,OFFSET(WatchbillMONTHLY!$A$37:$U$37,1,2)),FALSE),TRUE,FALSE)),
IF(_xlfn.XLOOKUP(BL$2,WatchbillMONTHLY!$A$54:$U$54,OFFSET(WatchbillMONTHLY!$A$54:$U$54,1,2))=IF(_xlfn.XLOOKUP($A31,INDIRECT("_"&amp;_xlfn.XLOOKUP(BL$2,WatchbillMONTHLY!$A$54:$U$54,OFFSET(WatchbillMONTHLY!$A$54:$U$54,1,2))),INDIRECT("_"&amp;_xlfn.XLOOKUP(BL$2,WatchbillMONTHLY!$A$54:$U$54,OFFSET(WatchbillMONTHLY!$A$54:$U$54,1,2))))=$A31,_xlfn.XLOOKUP(BL$2,WatchbillMONTHLY!$A$54:$U$54,OFFSET(WatchbillMONTHLY!$A$54:$U$54,1,2)),FALSE),TRUE,FALSE)),
IF(_xlfn.XLOOKUP(BL$2,WatchbillMONTHLY!$A$71:$U$71,OFFSET(WatchbillMONTHLY!$A$71:$U$71,1,2))=IF(_xlfn.XLOOKUP($A31,INDIRECT("_"&amp;_xlfn.XLOOKUP(BL$2,WatchbillMONTHLY!$A$71:$U$71,OFFSET(WatchbillMONTHLY!$A$71:$U$71,1,2))),INDIRECT("_"&amp;_xlfn.XLOOKUP(BL$2,WatchbillMONTHLY!$A$71:$U$71,OFFSET(WatchbillMONTHLY!$A$71:$U$71,1,2))))=$A31,_xlfn.XLOOKUP(BL$2,WatchbillMONTHLY!$A$71:$U$71,OFFSET(WatchbillMONTHLY!$A$71:$U$71,1,2)),FALSE),TRUE,FALSE)),
IF(_xlfn.XLOOKUP(BL$2,WatchbillMONTHLY!$A$88:$U$88,OFFSET(WatchbillMONTHLY!$A$88:$U$88,1,2))=IF(_xlfn.XLOOKUP($A31,INDIRECT("_"&amp;_xlfn.XLOOKUP(BL$2,WatchbillMONTHLY!$A$88:$U$88,OFFSET(WatchbillMONTHLY!$A$88:$U$88,1,2))),INDIRECT("_"&amp;_xlfn.XLOOKUP(BL$2,WatchbillMONTHLY!$A$88:$U$88,OFFSET(WatchbillMONTHLY!$A$88:$U$88,1,2))))=$A31,_xlfn.XLOOKUP(BL$2,WatchbillMONTHLY!$A$88:$U$88,OFFSET(WatchbillMONTHLY!$A$88:$U$88,1,2)),FALSE),TRUE,FALSE)),
FALSE),FALSE)</f>
        <v>0</v>
      </c>
      <c r="BM31" s="209" t="b" cm="1">
        <f t="array" aca="1" ref="BM31" ca="1">IF(AND($A31 &gt; 0, AF31 &gt; 0,BM$2&lt;MiscFormulas!$A$5+1),
_xlfn.IFNA(
_xlfn.IFNA(
_xlfn.IFNA(
_xlfn.IFNA(
_xlfn.IFNA(
_xlfn.IFNA(
IF(_xlfn.XLOOKUP(BM$2,WatchbillMONTHLY!$A$3:$U$3,OFFSET(WatchbillMONTHLY!$A$3:$U$3,1,2))=IF(_xlfn.XLOOKUP($A31,INDIRECT("_"&amp;_xlfn.XLOOKUP(BM$2,WatchbillMONTHLY!$A$3:$U$3,OFFSET(WatchbillMONTHLY!$A$3:$U$3,1,2))),INDIRECT("_"&amp;_xlfn.XLOOKUP(BM$2,WatchbillMONTHLY!$A$3:$U$3,OFFSET(WatchbillMONTHLY!$A$3:$U$3,1,2))))=$A31,_xlfn.XLOOKUP(BM$2,WatchbillMONTHLY!$A$3:$U$3,OFFSET(WatchbillMONTHLY!$A$3:$U$3,1,2)),FALSE),TRUE,FALSE),
IF(_xlfn.XLOOKUP(BM$2,WatchbillMONTHLY!$A$20:$U$20,OFFSET(WatchbillMONTHLY!$A$20:$U$20,1,2))=IF(_xlfn.XLOOKUP($A31,INDIRECT("_"&amp;_xlfn.XLOOKUP(BM$2,WatchbillMONTHLY!$A$20:$U$20,OFFSET(WatchbillMONTHLY!$A$20:$U$20,1,2))),INDIRECT("_"&amp;_xlfn.XLOOKUP(BM$2,WatchbillMONTHLY!$A$20:$U$20,OFFSET(WatchbillMONTHLY!$A$20:$U$20,1,2))))=$A31,_xlfn.XLOOKUP(BM$2,WatchbillMONTHLY!$A$20:$U$20,OFFSET(WatchbillMONTHLY!$A$20:$U$20,1,2)),FALSE),TRUE,FALSE)),
IF(_xlfn.XLOOKUP(BM$2,WatchbillMONTHLY!$A$37:$U$37,OFFSET(WatchbillMONTHLY!$A$37:$U$37,1,2))=IF(_xlfn.XLOOKUP($A31,INDIRECT("_"&amp;_xlfn.XLOOKUP(BM$2,WatchbillMONTHLY!$A$37:$U$37,OFFSET(WatchbillMONTHLY!$A$37:$U$37,1,2))),INDIRECT("_"&amp;_xlfn.XLOOKUP(BM$2,WatchbillMONTHLY!$A$37:$U$37,OFFSET(WatchbillMONTHLY!$A$37:$U$37,1,2))))=$A31,_xlfn.XLOOKUP(BM$2,WatchbillMONTHLY!$A$37:$U$37,OFFSET(WatchbillMONTHLY!$A$37:$U$37,1,2)),FALSE),TRUE,FALSE)),
IF(_xlfn.XLOOKUP(BM$2,WatchbillMONTHLY!$A$54:$U$54,OFFSET(WatchbillMONTHLY!$A$54:$U$54,1,2))=IF(_xlfn.XLOOKUP($A31,INDIRECT("_"&amp;_xlfn.XLOOKUP(BM$2,WatchbillMONTHLY!$A$54:$U$54,OFFSET(WatchbillMONTHLY!$A$54:$U$54,1,2))),INDIRECT("_"&amp;_xlfn.XLOOKUP(BM$2,WatchbillMONTHLY!$A$54:$U$54,OFFSET(WatchbillMONTHLY!$A$54:$U$54,1,2))))=$A31,_xlfn.XLOOKUP(BM$2,WatchbillMONTHLY!$A$54:$U$54,OFFSET(WatchbillMONTHLY!$A$54:$U$54,1,2)),FALSE),TRUE,FALSE)),
IF(_xlfn.XLOOKUP(BM$2,WatchbillMONTHLY!$A$71:$U$71,OFFSET(WatchbillMONTHLY!$A$71:$U$71,1,2))=IF(_xlfn.XLOOKUP($A31,INDIRECT("_"&amp;_xlfn.XLOOKUP(BM$2,WatchbillMONTHLY!$A$71:$U$71,OFFSET(WatchbillMONTHLY!$A$71:$U$71,1,2))),INDIRECT("_"&amp;_xlfn.XLOOKUP(BM$2,WatchbillMONTHLY!$A$71:$U$71,OFFSET(WatchbillMONTHLY!$A$71:$U$71,1,2))))=$A31,_xlfn.XLOOKUP(BM$2,WatchbillMONTHLY!$A$71:$U$71,OFFSET(WatchbillMONTHLY!$A$71:$U$71,1,2)),FALSE),TRUE,FALSE)),
IF(_xlfn.XLOOKUP(BM$2,WatchbillMONTHLY!$A$88:$U$88,OFFSET(WatchbillMONTHLY!$A$88:$U$88,1,2))=IF(_xlfn.XLOOKUP($A31,INDIRECT("_"&amp;_xlfn.XLOOKUP(BM$2,WatchbillMONTHLY!$A$88:$U$88,OFFSET(WatchbillMONTHLY!$A$88:$U$88,1,2))),INDIRECT("_"&amp;_xlfn.XLOOKUP(BM$2,WatchbillMONTHLY!$A$88:$U$88,OFFSET(WatchbillMONTHLY!$A$88:$U$88,1,2))))=$A31,_xlfn.XLOOKUP(BM$2,WatchbillMONTHLY!$A$88:$U$88,OFFSET(WatchbillMONTHLY!$A$88:$U$88,1,2)),FALSE),TRUE,FALSE)),
FALSE),FALSE)</f>
        <v>0</v>
      </c>
      <c r="BN31" s="209" t="b" cm="1">
        <f t="array" aca="1" ref="BN31" ca="1">IF(AND($A31 &gt; 0, AG31 &gt; 0,BN$2&lt;MiscFormulas!$A$5+1),
_xlfn.IFNA(
_xlfn.IFNA(
_xlfn.IFNA(
_xlfn.IFNA(
_xlfn.IFNA(
_xlfn.IFNA(
IF(_xlfn.XLOOKUP(BN$2,WatchbillMONTHLY!$A$3:$U$3,OFFSET(WatchbillMONTHLY!$A$3:$U$3,1,2))=IF(_xlfn.XLOOKUP($A31,INDIRECT("_"&amp;_xlfn.XLOOKUP(BN$2,WatchbillMONTHLY!$A$3:$U$3,OFFSET(WatchbillMONTHLY!$A$3:$U$3,1,2))),INDIRECT("_"&amp;_xlfn.XLOOKUP(BN$2,WatchbillMONTHLY!$A$3:$U$3,OFFSET(WatchbillMONTHLY!$A$3:$U$3,1,2))))=$A31,_xlfn.XLOOKUP(BN$2,WatchbillMONTHLY!$A$3:$U$3,OFFSET(WatchbillMONTHLY!$A$3:$U$3,1,2)),FALSE),TRUE,FALSE),
IF(_xlfn.XLOOKUP(BN$2,WatchbillMONTHLY!$A$20:$U$20,OFFSET(WatchbillMONTHLY!$A$20:$U$20,1,2))=IF(_xlfn.XLOOKUP($A31,INDIRECT("_"&amp;_xlfn.XLOOKUP(BN$2,WatchbillMONTHLY!$A$20:$U$20,OFFSET(WatchbillMONTHLY!$A$20:$U$20,1,2))),INDIRECT("_"&amp;_xlfn.XLOOKUP(BN$2,WatchbillMONTHLY!$A$20:$U$20,OFFSET(WatchbillMONTHLY!$A$20:$U$20,1,2))))=$A31,_xlfn.XLOOKUP(BN$2,WatchbillMONTHLY!$A$20:$U$20,OFFSET(WatchbillMONTHLY!$A$20:$U$20,1,2)),FALSE),TRUE,FALSE)),
IF(_xlfn.XLOOKUP(BN$2,WatchbillMONTHLY!$A$37:$U$37,OFFSET(WatchbillMONTHLY!$A$37:$U$37,1,2))=IF(_xlfn.XLOOKUP($A31,INDIRECT("_"&amp;_xlfn.XLOOKUP(BN$2,WatchbillMONTHLY!$A$37:$U$37,OFFSET(WatchbillMONTHLY!$A$37:$U$37,1,2))),INDIRECT("_"&amp;_xlfn.XLOOKUP(BN$2,WatchbillMONTHLY!$A$37:$U$37,OFFSET(WatchbillMONTHLY!$A$37:$U$37,1,2))))=$A31,_xlfn.XLOOKUP(BN$2,WatchbillMONTHLY!$A$37:$U$37,OFFSET(WatchbillMONTHLY!$A$37:$U$37,1,2)),FALSE),TRUE,FALSE)),
IF(_xlfn.XLOOKUP(BN$2,WatchbillMONTHLY!$A$54:$U$54,OFFSET(WatchbillMONTHLY!$A$54:$U$54,1,2))=IF(_xlfn.XLOOKUP($A31,INDIRECT("_"&amp;_xlfn.XLOOKUP(BN$2,WatchbillMONTHLY!$A$54:$U$54,OFFSET(WatchbillMONTHLY!$A$54:$U$54,1,2))),INDIRECT("_"&amp;_xlfn.XLOOKUP(BN$2,WatchbillMONTHLY!$A$54:$U$54,OFFSET(WatchbillMONTHLY!$A$54:$U$54,1,2))))=$A31,_xlfn.XLOOKUP(BN$2,WatchbillMONTHLY!$A$54:$U$54,OFFSET(WatchbillMONTHLY!$A$54:$U$54,1,2)),FALSE),TRUE,FALSE)),
IF(_xlfn.XLOOKUP(BN$2,WatchbillMONTHLY!$A$71:$U$71,OFFSET(WatchbillMONTHLY!$A$71:$U$71,1,2))=IF(_xlfn.XLOOKUP($A31,INDIRECT("_"&amp;_xlfn.XLOOKUP(BN$2,WatchbillMONTHLY!$A$71:$U$71,OFFSET(WatchbillMONTHLY!$A$71:$U$71,1,2))),INDIRECT("_"&amp;_xlfn.XLOOKUP(BN$2,WatchbillMONTHLY!$A$71:$U$71,OFFSET(WatchbillMONTHLY!$A$71:$U$71,1,2))))=$A31,_xlfn.XLOOKUP(BN$2,WatchbillMONTHLY!$A$71:$U$71,OFFSET(WatchbillMONTHLY!$A$71:$U$71,1,2)),FALSE),TRUE,FALSE)),
IF(_xlfn.XLOOKUP(BN$2,WatchbillMONTHLY!$A$88:$U$88,OFFSET(WatchbillMONTHLY!$A$88:$U$88,1,2))=IF(_xlfn.XLOOKUP($A31,INDIRECT("_"&amp;_xlfn.XLOOKUP(BN$2,WatchbillMONTHLY!$A$88:$U$88,OFFSET(WatchbillMONTHLY!$A$88:$U$88,1,2))),INDIRECT("_"&amp;_xlfn.XLOOKUP(BN$2,WatchbillMONTHLY!$A$88:$U$88,OFFSET(WatchbillMONTHLY!$A$88:$U$88,1,2))))=$A31,_xlfn.XLOOKUP(BN$2,WatchbillMONTHLY!$A$88:$U$88,OFFSET(WatchbillMONTHLY!$A$88:$U$88,1,2)),FALSE),TRUE,FALSE)),
FALSE),FALSE)</f>
        <v>0</v>
      </c>
      <c r="BO31" s="209" t="b" cm="1">
        <f t="array" aca="1" ref="BO31" ca="1">IF(
    AND($A31 &gt; 0, AH31 &gt; 0,BO$2&lt;MiscFormulas!$A$5+1),
    ISNUMBER(
        MATCH($A31,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1" s="210"/>
    </row>
    <row r="32" spans="1:68" x14ac:dyDescent="0.35">
      <c r="A32" t="str">
        <v>EX3 Christina, A.</v>
      </c>
      <c r="B32" s="214" t="str">
        <v>EX3 Christina, Aguilera</v>
      </c>
      <c r="C32" s="218"/>
      <c r="D32" s="230"/>
      <c r="E32" s="231"/>
      <c r="F32" s="231"/>
      <c r="G32" s="231"/>
      <c r="H32" s="231"/>
      <c r="I32" s="231"/>
      <c r="J32" s="231" t="s">
        <v>266</v>
      </c>
      <c r="K32" s="231"/>
      <c r="L32" s="231"/>
      <c r="M32" s="231"/>
      <c r="N32" s="231"/>
      <c r="O32" s="231"/>
      <c r="P32" s="231"/>
      <c r="Q32" s="231"/>
      <c r="R32" s="231"/>
      <c r="S32" s="231"/>
      <c r="T32" s="231"/>
      <c r="U32" s="231"/>
      <c r="V32" s="231"/>
      <c r="W32" s="231"/>
      <c r="X32" s="231"/>
      <c r="Y32" s="231"/>
      <c r="Z32" s="231" t="s">
        <v>266</v>
      </c>
      <c r="AA32" s="231"/>
      <c r="AB32" s="231"/>
      <c r="AC32" s="231"/>
      <c r="AD32" s="231"/>
      <c r="AE32" s="231"/>
      <c r="AF32" s="231"/>
      <c r="AG32" s="231"/>
      <c r="AH32" s="179"/>
      <c r="AI32" s="209"/>
      <c r="AJ32" s="209" t="str" cm="1">
        <f t="array" aca="1" ref="AJ32" ca="1">IF(OR(AK32:BN32=TRUE),$A32&amp;" :  ","")&amp;_xlfn.TEXTJOIN(" | ",TRUE,IF(AK32:BN32=TRUE,$AK$2:$BN$2,""))</f>
        <v/>
      </c>
      <c r="AK32" s="209" t="b" cm="1">
        <f t="array" aca="1" ref="AK32" ca="1">IF(AND($A32 &gt; 0, D32 &gt; 0,AK$2&lt;MiscFormulas!$A$5+1),
_xlfn.IFNA(
_xlfn.IFNA(
_xlfn.IFNA(
_xlfn.IFNA(
_xlfn.IFNA(
_xlfn.IFNA(
IF(_xlfn.XLOOKUP(AK$2,WatchbillMONTHLY!$A$3:$U$3,OFFSET(WatchbillMONTHLY!$A$3:$U$3,1,2))=IF(_xlfn.XLOOKUP($A32,INDIRECT("_"&amp;_xlfn.XLOOKUP(AK$2,WatchbillMONTHLY!$A$3:$U$3,OFFSET(WatchbillMONTHLY!$A$3:$U$3,1,2))),INDIRECT("_"&amp;_xlfn.XLOOKUP(AK$2,WatchbillMONTHLY!$A$3:$U$3,OFFSET(WatchbillMONTHLY!$A$3:$U$3,1,2))))=$A32,_xlfn.XLOOKUP(AK$2,WatchbillMONTHLY!$A$3:$U$3,OFFSET(WatchbillMONTHLY!$A$3:$U$3,1,2)),FALSE),TRUE,FALSE),
IF(_xlfn.XLOOKUP(AK$2,WatchbillMONTHLY!$A$20:$U$20,OFFSET(WatchbillMONTHLY!$A$20:$U$20,1,2))=IF(_xlfn.XLOOKUP($A32,INDIRECT("_"&amp;_xlfn.XLOOKUP(AK$2,WatchbillMONTHLY!$A$20:$U$20,OFFSET(WatchbillMONTHLY!$A$20:$U$20,1,2))),INDIRECT("_"&amp;_xlfn.XLOOKUP(AK$2,WatchbillMONTHLY!$A$20:$U$20,OFFSET(WatchbillMONTHLY!$A$20:$U$20,1,2))))=$A32,_xlfn.XLOOKUP(AK$2,WatchbillMONTHLY!$A$20:$U$20,OFFSET(WatchbillMONTHLY!$A$20:$U$20,1,2)),FALSE),TRUE,FALSE)),
IF(_xlfn.XLOOKUP(AK$2,WatchbillMONTHLY!$A$37:$U$37,OFFSET(WatchbillMONTHLY!$A$37:$U$37,1,2))=IF(_xlfn.XLOOKUP($A32,INDIRECT("_"&amp;_xlfn.XLOOKUP(AK$2,WatchbillMONTHLY!$A$37:$U$37,OFFSET(WatchbillMONTHLY!$A$37:$U$37,1,2))),INDIRECT("_"&amp;_xlfn.XLOOKUP(AK$2,WatchbillMONTHLY!$A$37:$U$37,OFFSET(WatchbillMONTHLY!$A$37:$U$37,1,2))))=$A32,_xlfn.XLOOKUP(AK$2,WatchbillMONTHLY!$A$37:$U$37,OFFSET(WatchbillMONTHLY!$A$37:$U$37,1,2)),FALSE),TRUE,FALSE)),
IF(_xlfn.XLOOKUP(AK$2,WatchbillMONTHLY!$A$54:$U$54,OFFSET(WatchbillMONTHLY!$A$54:$U$54,1,2))=IF(_xlfn.XLOOKUP($A32,INDIRECT("_"&amp;_xlfn.XLOOKUP(AK$2,WatchbillMONTHLY!$A$54:$U$54,OFFSET(WatchbillMONTHLY!$A$54:$U$54,1,2))),INDIRECT("_"&amp;_xlfn.XLOOKUP(AK$2,WatchbillMONTHLY!$A$54:$U$54,OFFSET(WatchbillMONTHLY!$A$54:$U$54,1,2))))=$A32,_xlfn.XLOOKUP(AK$2,WatchbillMONTHLY!$A$54:$U$54,OFFSET(WatchbillMONTHLY!$A$54:$U$54,1,2)),FALSE),TRUE,FALSE)),
IF(_xlfn.XLOOKUP(AK$2,WatchbillMONTHLY!$A$71:$U$71,OFFSET(WatchbillMONTHLY!$A$71:$U$71,1,2))=IF(_xlfn.XLOOKUP($A32,INDIRECT("_"&amp;_xlfn.XLOOKUP(AK$2,WatchbillMONTHLY!$A$71:$U$71,OFFSET(WatchbillMONTHLY!$A$71:$U$71,1,2))),INDIRECT("_"&amp;_xlfn.XLOOKUP(AK$2,WatchbillMONTHLY!$A$71:$U$71,OFFSET(WatchbillMONTHLY!$A$71:$U$71,1,2))))=$A32,_xlfn.XLOOKUP(AK$2,WatchbillMONTHLY!$A$71:$U$71,OFFSET(WatchbillMONTHLY!$A$71:$U$71,1,2)),FALSE),TRUE,FALSE)),
IF(_xlfn.XLOOKUP(AK$2,WatchbillMONTHLY!$A$88:$U$88,OFFSET(WatchbillMONTHLY!$A$88:$U$88,1,2))=IF(_xlfn.XLOOKUP($A32,INDIRECT("_"&amp;_xlfn.XLOOKUP(AK$2,WatchbillMONTHLY!$A$88:$U$88,OFFSET(WatchbillMONTHLY!$A$88:$U$88,1,2))),INDIRECT("_"&amp;_xlfn.XLOOKUP(AK$2,WatchbillMONTHLY!$A$88:$U$88,OFFSET(WatchbillMONTHLY!$A$88:$U$88,1,2))))=$A32,_xlfn.XLOOKUP(AK$2,WatchbillMONTHLY!$A$88:$U$88,OFFSET(WatchbillMONTHLY!$A$88:$U$88,1,2)),FALSE),TRUE,FALSE)),
FALSE),FALSE)</f>
        <v>0</v>
      </c>
      <c r="AL32" s="209" t="b" cm="1">
        <f t="array" aca="1" ref="AL32" ca="1">IF(AND($A32 &gt; 0, E32 &gt; 0,AL$2&lt;MiscFormulas!$A$5+1),
_xlfn.IFNA(
_xlfn.IFNA(
_xlfn.IFNA(
_xlfn.IFNA(
_xlfn.IFNA(
_xlfn.IFNA(
IF(_xlfn.XLOOKUP(AL$2,WatchbillMONTHLY!$A$3:$U$3,OFFSET(WatchbillMONTHLY!$A$3:$U$3,1,2))=IF(_xlfn.XLOOKUP($A32,INDIRECT("_"&amp;_xlfn.XLOOKUP(AL$2,WatchbillMONTHLY!$A$3:$U$3,OFFSET(WatchbillMONTHLY!$A$3:$U$3,1,2))),INDIRECT("_"&amp;_xlfn.XLOOKUP(AL$2,WatchbillMONTHLY!$A$3:$U$3,OFFSET(WatchbillMONTHLY!$A$3:$U$3,1,2))))=$A32,_xlfn.XLOOKUP(AL$2,WatchbillMONTHLY!$A$3:$U$3,OFFSET(WatchbillMONTHLY!$A$3:$U$3,1,2)),FALSE),TRUE,FALSE),
IF(_xlfn.XLOOKUP(AL$2,WatchbillMONTHLY!$A$20:$U$20,OFFSET(WatchbillMONTHLY!$A$20:$U$20,1,2))=IF(_xlfn.XLOOKUP($A32,INDIRECT("_"&amp;_xlfn.XLOOKUP(AL$2,WatchbillMONTHLY!$A$20:$U$20,OFFSET(WatchbillMONTHLY!$A$20:$U$20,1,2))),INDIRECT("_"&amp;_xlfn.XLOOKUP(AL$2,WatchbillMONTHLY!$A$20:$U$20,OFFSET(WatchbillMONTHLY!$A$20:$U$20,1,2))))=$A32,_xlfn.XLOOKUP(AL$2,WatchbillMONTHLY!$A$20:$U$20,OFFSET(WatchbillMONTHLY!$A$20:$U$20,1,2)),FALSE),TRUE,FALSE)),
IF(_xlfn.XLOOKUP(AL$2,WatchbillMONTHLY!$A$37:$U$37,OFFSET(WatchbillMONTHLY!$A$37:$U$37,1,2))=IF(_xlfn.XLOOKUP($A32,INDIRECT("_"&amp;_xlfn.XLOOKUP(AL$2,WatchbillMONTHLY!$A$37:$U$37,OFFSET(WatchbillMONTHLY!$A$37:$U$37,1,2))),INDIRECT("_"&amp;_xlfn.XLOOKUP(AL$2,WatchbillMONTHLY!$A$37:$U$37,OFFSET(WatchbillMONTHLY!$A$37:$U$37,1,2))))=$A32,_xlfn.XLOOKUP(AL$2,WatchbillMONTHLY!$A$37:$U$37,OFFSET(WatchbillMONTHLY!$A$37:$U$37,1,2)),FALSE),TRUE,FALSE)),
IF(_xlfn.XLOOKUP(AL$2,WatchbillMONTHLY!$A$54:$U$54,OFFSET(WatchbillMONTHLY!$A$54:$U$54,1,2))=IF(_xlfn.XLOOKUP($A32,INDIRECT("_"&amp;_xlfn.XLOOKUP(AL$2,WatchbillMONTHLY!$A$54:$U$54,OFFSET(WatchbillMONTHLY!$A$54:$U$54,1,2))),INDIRECT("_"&amp;_xlfn.XLOOKUP(AL$2,WatchbillMONTHLY!$A$54:$U$54,OFFSET(WatchbillMONTHLY!$A$54:$U$54,1,2))))=$A32,_xlfn.XLOOKUP(AL$2,WatchbillMONTHLY!$A$54:$U$54,OFFSET(WatchbillMONTHLY!$A$54:$U$54,1,2)),FALSE),TRUE,FALSE)),
IF(_xlfn.XLOOKUP(AL$2,WatchbillMONTHLY!$A$71:$U$71,OFFSET(WatchbillMONTHLY!$A$71:$U$71,1,2))=IF(_xlfn.XLOOKUP($A32,INDIRECT("_"&amp;_xlfn.XLOOKUP(AL$2,WatchbillMONTHLY!$A$71:$U$71,OFFSET(WatchbillMONTHLY!$A$71:$U$71,1,2))),INDIRECT("_"&amp;_xlfn.XLOOKUP(AL$2,WatchbillMONTHLY!$A$71:$U$71,OFFSET(WatchbillMONTHLY!$A$71:$U$71,1,2))))=$A32,_xlfn.XLOOKUP(AL$2,WatchbillMONTHLY!$A$71:$U$71,OFFSET(WatchbillMONTHLY!$A$71:$U$71,1,2)),FALSE),TRUE,FALSE)),
IF(_xlfn.XLOOKUP(AL$2,WatchbillMONTHLY!$A$88:$U$88,OFFSET(WatchbillMONTHLY!$A$88:$U$88,1,2))=IF(_xlfn.XLOOKUP($A32,INDIRECT("_"&amp;_xlfn.XLOOKUP(AL$2,WatchbillMONTHLY!$A$88:$U$88,OFFSET(WatchbillMONTHLY!$A$88:$U$88,1,2))),INDIRECT("_"&amp;_xlfn.XLOOKUP(AL$2,WatchbillMONTHLY!$A$88:$U$88,OFFSET(WatchbillMONTHLY!$A$88:$U$88,1,2))))=$A32,_xlfn.XLOOKUP(AL$2,WatchbillMONTHLY!$A$88:$U$88,OFFSET(WatchbillMONTHLY!$A$88:$U$88,1,2)),FALSE),TRUE,FALSE)),
FALSE),FALSE)</f>
        <v>0</v>
      </c>
      <c r="AM32" s="209" t="b" cm="1">
        <f t="array" aca="1" ref="AM32" ca="1">IF(AND($A32 &gt; 0, F32 &gt; 0,AM$2&lt;MiscFormulas!$A$5+1),
_xlfn.IFNA(
_xlfn.IFNA(
_xlfn.IFNA(
_xlfn.IFNA(
_xlfn.IFNA(
_xlfn.IFNA(
IF(_xlfn.XLOOKUP(AM$2,WatchbillMONTHLY!$A$3:$U$3,OFFSET(WatchbillMONTHLY!$A$3:$U$3,1,2))=IF(_xlfn.XLOOKUP($A32,INDIRECT("_"&amp;_xlfn.XLOOKUP(AM$2,WatchbillMONTHLY!$A$3:$U$3,OFFSET(WatchbillMONTHLY!$A$3:$U$3,1,2))),INDIRECT("_"&amp;_xlfn.XLOOKUP(AM$2,WatchbillMONTHLY!$A$3:$U$3,OFFSET(WatchbillMONTHLY!$A$3:$U$3,1,2))))=$A32,_xlfn.XLOOKUP(AM$2,WatchbillMONTHLY!$A$3:$U$3,OFFSET(WatchbillMONTHLY!$A$3:$U$3,1,2)),FALSE),TRUE,FALSE),
IF(_xlfn.XLOOKUP(AM$2,WatchbillMONTHLY!$A$20:$U$20,OFFSET(WatchbillMONTHLY!$A$20:$U$20,1,2))=IF(_xlfn.XLOOKUP($A32,INDIRECT("_"&amp;_xlfn.XLOOKUP(AM$2,WatchbillMONTHLY!$A$20:$U$20,OFFSET(WatchbillMONTHLY!$A$20:$U$20,1,2))),INDIRECT("_"&amp;_xlfn.XLOOKUP(AM$2,WatchbillMONTHLY!$A$20:$U$20,OFFSET(WatchbillMONTHLY!$A$20:$U$20,1,2))))=$A32,_xlfn.XLOOKUP(AM$2,WatchbillMONTHLY!$A$20:$U$20,OFFSET(WatchbillMONTHLY!$A$20:$U$20,1,2)),FALSE),TRUE,FALSE)),
IF(_xlfn.XLOOKUP(AM$2,WatchbillMONTHLY!$A$37:$U$37,OFFSET(WatchbillMONTHLY!$A$37:$U$37,1,2))=IF(_xlfn.XLOOKUP($A32,INDIRECT("_"&amp;_xlfn.XLOOKUP(AM$2,WatchbillMONTHLY!$A$37:$U$37,OFFSET(WatchbillMONTHLY!$A$37:$U$37,1,2))),INDIRECT("_"&amp;_xlfn.XLOOKUP(AM$2,WatchbillMONTHLY!$A$37:$U$37,OFFSET(WatchbillMONTHLY!$A$37:$U$37,1,2))))=$A32,_xlfn.XLOOKUP(AM$2,WatchbillMONTHLY!$A$37:$U$37,OFFSET(WatchbillMONTHLY!$A$37:$U$37,1,2)),FALSE),TRUE,FALSE)),
IF(_xlfn.XLOOKUP(AM$2,WatchbillMONTHLY!$A$54:$U$54,OFFSET(WatchbillMONTHLY!$A$54:$U$54,1,2))=IF(_xlfn.XLOOKUP($A32,INDIRECT("_"&amp;_xlfn.XLOOKUP(AM$2,WatchbillMONTHLY!$A$54:$U$54,OFFSET(WatchbillMONTHLY!$A$54:$U$54,1,2))),INDIRECT("_"&amp;_xlfn.XLOOKUP(AM$2,WatchbillMONTHLY!$A$54:$U$54,OFFSET(WatchbillMONTHLY!$A$54:$U$54,1,2))))=$A32,_xlfn.XLOOKUP(AM$2,WatchbillMONTHLY!$A$54:$U$54,OFFSET(WatchbillMONTHLY!$A$54:$U$54,1,2)),FALSE),TRUE,FALSE)),
IF(_xlfn.XLOOKUP(AM$2,WatchbillMONTHLY!$A$71:$U$71,OFFSET(WatchbillMONTHLY!$A$71:$U$71,1,2))=IF(_xlfn.XLOOKUP($A32,INDIRECT("_"&amp;_xlfn.XLOOKUP(AM$2,WatchbillMONTHLY!$A$71:$U$71,OFFSET(WatchbillMONTHLY!$A$71:$U$71,1,2))),INDIRECT("_"&amp;_xlfn.XLOOKUP(AM$2,WatchbillMONTHLY!$A$71:$U$71,OFFSET(WatchbillMONTHLY!$A$71:$U$71,1,2))))=$A32,_xlfn.XLOOKUP(AM$2,WatchbillMONTHLY!$A$71:$U$71,OFFSET(WatchbillMONTHLY!$A$71:$U$71,1,2)),FALSE),TRUE,FALSE)),
IF(_xlfn.XLOOKUP(AM$2,WatchbillMONTHLY!$A$88:$U$88,OFFSET(WatchbillMONTHLY!$A$88:$U$88,1,2))=IF(_xlfn.XLOOKUP($A32,INDIRECT("_"&amp;_xlfn.XLOOKUP(AM$2,WatchbillMONTHLY!$A$88:$U$88,OFFSET(WatchbillMONTHLY!$A$88:$U$88,1,2))),INDIRECT("_"&amp;_xlfn.XLOOKUP(AM$2,WatchbillMONTHLY!$A$88:$U$88,OFFSET(WatchbillMONTHLY!$A$88:$U$88,1,2))))=$A32,_xlfn.XLOOKUP(AM$2,WatchbillMONTHLY!$A$88:$U$88,OFFSET(WatchbillMONTHLY!$A$88:$U$88,1,2)),FALSE),TRUE,FALSE)),
FALSE),FALSE)</f>
        <v>0</v>
      </c>
      <c r="AN32" s="209" t="b" cm="1">
        <f t="array" aca="1" ref="AN32" ca="1">IF(AND($A32 &gt; 0, G32 &gt; 0,AN$2&lt;MiscFormulas!$A$5+1),
_xlfn.IFNA(
_xlfn.IFNA(
_xlfn.IFNA(
_xlfn.IFNA(
_xlfn.IFNA(
_xlfn.IFNA(
IF(_xlfn.XLOOKUP(AN$2,WatchbillMONTHLY!$A$3:$U$3,OFFSET(WatchbillMONTHLY!$A$3:$U$3,1,2))=IF(_xlfn.XLOOKUP($A32,INDIRECT("_"&amp;_xlfn.XLOOKUP(AN$2,WatchbillMONTHLY!$A$3:$U$3,OFFSET(WatchbillMONTHLY!$A$3:$U$3,1,2))),INDIRECT("_"&amp;_xlfn.XLOOKUP(AN$2,WatchbillMONTHLY!$A$3:$U$3,OFFSET(WatchbillMONTHLY!$A$3:$U$3,1,2))))=$A32,_xlfn.XLOOKUP(AN$2,WatchbillMONTHLY!$A$3:$U$3,OFFSET(WatchbillMONTHLY!$A$3:$U$3,1,2)),FALSE),TRUE,FALSE),
IF(_xlfn.XLOOKUP(AN$2,WatchbillMONTHLY!$A$20:$U$20,OFFSET(WatchbillMONTHLY!$A$20:$U$20,1,2))=IF(_xlfn.XLOOKUP($A32,INDIRECT("_"&amp;_xlfn.XLOOKUP(AN$2,WatchbillMONTHLY!$A$20:$U$20,OFFSET(WatchbillMONTHLY!$A$20:$U$20,1,2))),INDIRECT("_"&amp;_xlfn.XLOOKUP(AN$2,WatchbillMONTHLY!$A$20:$U$20,OFFSET(WatchbillMONTHLY!$A$20:$U$20,1,2))))=$A32,_xlfn.XLOOKUP(AN$2,WatchbillMONTHLY!$A$20:$U$20,OFFSET(WatchbillMONTHLY!$A$20:$U$20,1,2)),FALSE),TRUE,FALSE)),
IF(_xlfn.XLOOKUP(AN$2,WatchbillMONTHLY!$A$37:$U$37,OFFSET(WatchbillMONTHLY!$A$37:$U$37,1,2))=IF(_xlfn.XLOOKUP($A32,INDIRECT("_"&amp;_xlfn.XLOOKUP(AN$2,WatchbillMONTHLY!$A$37:$U$37,OFFSET(WatchbillMONTHLY!$A$37:$U$37,1,2))),INDIRECT("_"&amp;_xlfn.XLOOKUP(AN$2,WatchbillMONTHLY!$A$37:$U$37,OFFSET(WatchbillMONTHLY!$A$37:$U$37,1,2))))=$A32,_xlfn.XLOOKUP(AN$2,WatchbillMONTHLY!$A$37:$U$37,OFFSET(WatchbillMONTHLY!$A$37:$U$37,1,2)),FALSE),TRUE,FALSE)),
IF(_xlfn.XLOOKUP(AN$2,WatchbillMONTHLY!$A$54:$U$54,OFFSET(WatchbillMONTHLY!$A$54:$U$54,1,2))=IF(_xlfn.XLOOKUP($A32,INDIRECT("_"&amp;_xlfn.XLOOKUP(AN$2,WatchbillMONTHLY!$A$54:$U$54,OFFSET(WatchbillMONTHLY!$A$54:$U$54,1,2))),INDIRECT("_"&amp;_xlfn.XLOOKUP(AN$2,WatchbillMONTHLY!$A$54:$U$54,OFFSET(WatchbillMONTHLY!$A$54:$U$54,1,2))))=$A32,_xlfn.XLOOKUP(AN$2,WatchbillMONTHLY!$A$54:$U$54,OFFSET(WatchbillMONTHLY!$A$54:$U$54,1,2)),FALSE),TRUE,FALSE)),
IF(_xlfn.XLOOKUP(AN$2,WatchbillMONTHLY!$A$71:$U$71,OFFSET(WatchbillMONTHLY!$A$71:$U$71,1,2))=IF(_xlfn.XLOOKUP($A32,INDIRECT("_"&amp;_xlfn.XLOOKUP(AN$2,WatchbillMONTHLY!$A$71:$U$71,OFFSET(WatchbillMONTHLY!$A$71:$U$71,1,2))),INDIRECT("_"&amp;_xlfn.XLOOKUP(AN$2,WatchbillMONTHLY!$A$71:$U$71,OFFSET(WatchbillMONTHLY!$A$71:$U$71,1,2))))=$A32,_xlfn.XLOOKUP(AN$2,WatchbillMONTHLY!$A$71:$U$71,OFFSET(WatchbillMONTHLY!$A$71:$U$71,1,2)),FALSE),TRUE,FALSE)),
IF(_xlfn.XLOOKUP(AN$2,WatchbillMONTHLY!$A$88:$U$88,OFFSET(WatchbillMONTHLY!$A$88:$U$88,1,2))=IF(_xlfn.XLOOKUP($A32,INDIRECT("_"&amp;_xlfn.XLOOKUP(AN$2,WatchbillMONTHLY!$A$88:$U$88,OFFSET(WatchbillMONTHLY!$A$88:$U$88,1,2))),INDIRECT("_"&amp;_xlfn.XLOOKUP(AN$2,WatchbillMONTHLY!$A$88:$U$88,OFFSET(WatchbillMONTHLY!$A$88:$U$88,1,2))))=$A32,_xlfn.XLOOKUP(AN$2,WatchbillMONTHLY!$A$88:$U$88,OFFSET(WatchbillMONTHLY!$A$88:$U$88,1,2)),FALSE),TRUE,FALSE)),
FALSE),FALSE)</f>
        <v>0</v>
      </c>
      <c r="AO32" s="209" t="b" cm="1">
        <f t="array" aca="1" ref="AO32" ca="1">IF(AND($A32 &gt; 0, H32 &gt; 0,AO$2&lt;MiscFormulas!$A$5+1),
_xlfn.IFNA(
_xlfn.IFNA(
_xlfn.IFNA(
_xlfn.IFNA(
_xlfn.IFNA(
_xlfn.IFNA(
IF(_xlfn.XLOOKUP(AO$2,WatchbillMONTHLY!$A$3:$U$3,OFFSET(WatchbillMONTHLY!$A$3:$U$3,1,2))=IF(_xlfn.XLOOKUP($A32,INDIRECT("_"&amp;_xlfn.XLOOKUP(AO$2,WatchbillMONTHLY!$A$3:$U$3,OFFSET(WatchbillMONTHLY!$A$3:$U$3,1,2))),INDIRECT("_"&amp;_xlfn.XLOOKUP(AO$2,WatchbillMONTHLY!$A$3:$U$3,OFFSET(WatchbillMONTHLY!$A$3:$U$3,1,2))))=$A32,_xlfn.XLOOKUP(AO$2,WatchbillMONTHLY!$A$3:$U$3,OFFSET(WatchbillMONTHLY!$A$3:$U$3,1,2)),FALSE),TRUE,FALSE),
IF(_xlfn.XLOOKUP(AO$2,WatchbillMONTHLY!$A$20:$U$20,OFFSET(WatchbillMONTHLY!$A$20:$U$20,1,2))=IF(_xlfn.XLOOKUP($A32,INDIRECT("_"&amp;_xlfn.XLOOKUP(AO$2,WatchbillMONTHLY!$A$20:$U$20,OFFSET(WatchbillMONTHLY!$A$20:$U$20,1,2))),INDIRECT("_"&amp;_xlfn.XLOOKUP(AO$2,WatchbillMONTHLY!$A$20:$U$20,OFFSET(WatchbillMONTHLY!$A$20:$U$20,1,2))))=$A32,_xlfn.XLOOKUP(AO$2,WatchbillMONTHLY!$A$20:$U$20,OFFSET(WatchbillMONTHLY!$A$20:$U$20,1,2)),FALSE),TRUE,FALSE)),
IF(_xlfn.XLOOKUP(AO$2,WatchbillMONTHLY!$A$37:$U$37,OFFSET(WatchbillMONTHLY!$A$37:$U$37,1,2))=IF(_xlfn.XLOOKUP($A32,INDIRECT("_"&amp;_xlfn.XLOOKUP(AO$2,WatchbillMONTHLY!$A$37:$U$37,OFFSET(WatchbillMONTHLY!$A$37:$U$37,1,2))),INDIRECT("_"&amp;_xlfn.XLOOKUP(AO$2,WatchbillMONTHLY!$A$37:$U$37,OFFSET(WatchbillMONTHLY!$A$37:$U$37,1,2))))=$A32,_xlfn.XLOOKUP(AO$2,WatchbillMONTHLY!$A$37:$U$37,OFFSET(WatchbillMONTHLY!$A$37:$U$37,1,2)),FALSE),TRUE,FALSE)),
IF(_xlfn.XLOOKUP(AO$2,WatchbillMONTHLY!$A$54:$U$54,OFFSET(WatchbillMONTHLY!$A$54:$U$54,1,2))=IF(_xlfn.XLOOKUP($A32,INDIRECT("_"&amp;_xlfn.XLOOKUP(AO$2,WatchbillMONTHLY!$A$54:$U$54,OFFSET(WatchbillMONTHLY!$A$54:$U$54,1,2))),INDIRECT("_"&amp;_xlfn.XLOOKUP(AO$2,WatchbillMONTHLY!$A$54:$U$54,OFFSET(WatchbillMONTHLY!$A$54:$U$54,1,2))))=$A32,_xlfn.XLOOKUP(AO$2,WatchbillMONTHLY!$A$54:$U$54,OFFSET(WatchbillMONTHLY!$A$54:$U$54,1,2)),FALSE),TRUE,FALSE)),
IF(_xlfn.XLOOKUP(AO$2,WatchbillMONTHLY!$A$71:$U$71,OFFSET(WatchbillMONTHLY!$A$71:$U$71,1,2))=IF(_xlfn.XLOOKUP($A32,INDIRECT("_"&amp;_xlfn.XLOOKUP(AO$2,WatchbillMONTHLY!$A$71:$U$71,OFFSET(WatchbillMONTHLY!$A$71:$U$71,1,2))),INDIRECT("_"&amp;_xlfn.XLOOKUP(AO$2,WatchbillMONTHLY!$A$71:$U$71,OFFSET(WatchbillMONTHLY!$A$71:$U$71,1,2))))=$A32,_xlfn.XLOOKUP(AO$2,WatchbillMONTHLY!$A$71:$U$71,OFFSET(WatchbillMONTHLY!$A$71:$U$71,1,2)),FALSE),TRUE,FALSE)),
IF(_xlfn.XLOOKUP(AO$2,WatchbillMONTHLY!$A$88:$U$88,OFFSET(WatchbillMONTHLY!$A$88:$U$88,1,2))=IF(_xlfn.XLOOKUP($A32,INDIRECT("_"&amp;_xlfn.XLOOKUP(AO$2,WatchbillMONTHLY!$A$88:$U$88,OFFSET(WatchbillMONTHLY!$A$88:$U$88,1,2))),INDIRECT("_"&amp;_xlfn.XLOOKUP(AO$2,WatchbillMONTHLY!$A$88:$U$88,OFFSET(WatchbillMONTHLY!$A$88:$U$88,1,2))))=$A32,_xlfn.XLOOKUP(AO$2,WatchbillMONTHLY!$A$88:$U$88,OFFSET(WatchbillMONTHLY!$A$88:$U$88,1,2)),FALSE),TRUE,FALSE)),
FALSE),FALSE)</f>
        <v>0</v>
      </c>
      <c r="AP32" s="209" t="b" cm="1">
        <f t="array" aca="1" ref="AP32" ca="1">IF(AND($A32 &gt; 0, I32 &gt; 0,AP$2&lt;MiscFormulas!$A$5+1),
_xlfn.IFNA(
_xlfn.IFNA(
_xlfn.IFNA(
_xlfn.IFNA(
_xlfn.IFNA(
_xlfn.IFNA(
IF(_xlfn.XLOOKUP(AP$2,WatchbillMONTHLY!$A$3:$U$3,OFFSET(WatchbillMONTHLY!$A$3:$U$3,1,2))=IF(_xlfn.XLOOKUP($A32,INDIRECT("_"&amp;_xlfn.XLOOKUP(AP$2,WatchbillMONTHLY!$A$3:$U$3,OFFSET(WatchbillMONTHLY!$A$3:$U$3,1,2))),INDIRECT("_"&amp;_xlfn.XLOOKUP(AP$2,WatchbillMONTHLY!$A$3:$U$3,OFFSET(WatchbillMONTHLY!$A$3:$U$3,1,2))))=$A32,_xlfn.XLOOKUP(AP$2,WatchbillMONTHLY!$A$3:$U$3,OFFSET(WatchbillMONTHLY!$A$3:$U$3,1,2)),FALSE),TRUE,FALSE),
IF(_xlfn.XLOOKUP(AP$2,WatchbillMONTHLY!$A$20:$U$20,OFFSET(WatchbillMONTHLY!$A$20:$U$20,1,2))=IF(_xlfn.XLOOKUP($A32,INDIRECT("_"&amp;_xlfn.XLOOKUP(AP$2,WatchbillMONTHLY!$A$20:$U$20,OFFSET(WatchbillMONTHLY!$A$20:$U$20,1,2))),INDIRECT("_"&amp;_xlfn.XLOOKUP(AP$2,WatchbillMONTHLY!$A$20:$U$20,OFFSET(WatchbillMONTHLY!$A$20:$U$20,1,2))))=$A32,_xlfn.XLOOKUP(AP$2,WatchbillMONTHLY!$A$20:$U$20,OFFSET(WatchbillMONTHLY!$A$20:$U$20,1,2)),FALSE),TRUE,FALSE)),
IF(_xlfn.XLOOKUP(AP$2,WatchbillMONTHLY!$A$37:$U$37,OFFSET(WatchbillMONTHLY!$A$37:$U$37,1,2))=IF(_xlfn.XLOOKUP($A32,INDIRECT("_"&amp;_xlfn.XLOOKUP(AP$2,WatchbillMONTHLY!$A$37:$U$37,OFFSET(WatchbillMONTHLY!$A$37:$U$37,1,2))),INDIRECT("_"&amp;_xlfn.XLOOKUP(AP$2,WatchbillMONTHLY!$A$37:$U$37,OFFSET(WatchbillMONTHLY!$A$37:$U$37,1,2))))=$A32,_xlfn.XLOOKUP(AP$2,WatchbillMONTHLY!$A$37:$U$37,OFFSET(WatchbillMONTHLY!$A$37:$U$37,1,2)),FALSE),TRUE,FALSE)),
IF(_xlfn.XLOOKUP(AP$2,WatchbillMONTHLY!$A$54:$U$54,OFFSET(WatchbillMONTHLY!$A$54:$U$54,1,2))=IF(_xlfn.XLOOKUP($A32,INDIRECT("_"&amp;_xlfn.XLOOKUP(AP$2,WatchbillMONTHLY!$A$54:$U$54,OFFSET(WatchbillMONTHLY!$A$54:$U$54,1,2))),INDIRECT("_"&amp;_xlfn.XLOOKUP(AP$2,WatchbillMONTHLY!$A$54:$U$54,OFFSET(WatchbillMONTHLY!$A$54:$U$54,1,2))))=$A32,_xlfn.XLOOKUP(AP$2,WatchbillMONTHLY!$A$54:$U$54,OFFSET(WatchbillMONTHLY!$A$54:$U$54,1,2)),FALSE),TRUE,FALSE)),
IF(_xlfn.XLOOKUP(AP$2,WatchbillMONTHLY!$A$71:$U$71,OFFSET(WatchbillMONTHLY!$A$71:$U$71,1,2))=IF(_xlfn.XLOOKUP($A32,INDIRECT("_"&amp;_xlfn.XLOOKUP(AP$2,WatchbillMONTHLY!$A$71:$U$71,OFFSET(WatchbillMONTHLY!$A$71:$U$71,1,2))),INDIRECT("_"&amp;_xlfn.XLOOKUP(AP$2,WatchbillMONTHLY!$A$71:$U$71,OFFSET(WatchbillMONTHLY!$A$71:$U$71,1,2))))=$A32,_xlfn.XLOOKUP(AP$2,WatchbillMONTHLY!$A$71:$U$71,OFFSET(WatchbillMONTHLY!$A$71:$U$71,1,2)),FALSE),TRUE,FALSE)),
IF(_xlfn.XLOOKUP(AP$2,WatchbillMONTHLY!$A$88:$U$88,OFFSET(WatchbillMONTHLY!$A$88:$U$88,1,2))=IF(_xlfn.XLOOKUP($A32,INDIRECT("_"&amp;_xlfn.XLOOKUP(AP$2,WatchbillMONTHLY!$A$88:$U$88,OFFSET(WatchbillMONTHLY!$A$88:$U$88,1,2))),INDIRECT("_"&amp;_xlfn.XLOOKUP(AP$2,WatchbillMONTHLY!$A$88:$U$88,OFFSET(WatchbillMONTHLY!$A$88:$U$88,1,2))))=$A32,_xlfn.XLOOKUP(AP$2,WatchbillMONTHLY!$A$88:$U$88,OFFSET(WatchbillMONTHLY!$A$88:$U$88,1,2)),FALSE),TRUE,FALSE)),
FALSE),FALSE)</f>
        <v>0</v>
      </c>
      <c r="AQ32" s="209" t="b" cm="1">
        <f t="array" aca="1" ref="AQ32" ca="1">IF(AND($A32 &gt; 0, J32 &gt; 0,AQ$2&lt;MiscFormulas!$A$5+1),
_xlfn.IFNA(
_xlfn.IFNA(
_xlfn.IFNA(
_xlfn.IFNA(
_xlfn.IFNA(
_xlfn.IFNA(
IF(_xlfn.XLOOKUP(AQ$2,WatchbillMONTHLY!$A$3:$U$3,OFFSET(WatchbillMONTHLY!$A$3:$U$3,1,2))=IF(_xlfn.XLOOKUP($A32,INDIRECT("_"&amp;_xlfn.XLOOKUP(AQ$2,WatchbillMONTHLY!$A$3:$U$3,OFFSET(WatchbillMONTHLY!$A$3:$U$3,1,2))),INDIRECT("_"&amp;_xlfn.XLOOKUP(AQ$2,WatchbillMONTHLY!$A$3:$U$3,OFFSET(WatchbillMONTHLY!$A$3:$U$3,1,2))))=$A32,_xlfn.XLOOKUP(AQ$2,WatchbillMONTHLY!$A$3:$U$3,OFFSET(WatchbillMONTHLY!$A$3:$U$3,1,2)),FALSE),TRUE,FALSE),
IF(_xlfn.XLOOKUP(AQ$2,WatchbillMONTHLY!$A$20:$U$20,OFFSET(WatchbillMONTHLY!$A$20:$U$20,1,2))=IF(_xlfn.XLOOKUP($A32,INDIRECT("_"&amp;_xlfn.XLOOKUP(AQ$2,WatchbillMONTHLY!$A$20:$U$20,OFFSET(WatchbillMONTHLY!$A$20:$U$20,1,2))),INDIRECT("_"&amp;_xlfn.XLOOKUP(AQ$2,WatchbillMONTHLY!$A$20:$U$20,OFFSET(WatchbillMONTHLY!$A$20:$U$20,1,2))))=$A32,_xlfn.XLOOKUP(AQ$2,WatchbillMONTHLY!$A$20:$U$20,OFFSET(WatchbillMONTHLY!$A$20:$U$20,1,2)),FALSE),TRUE,FALSE)),
IF(_xlfn.XLOOKUP(AQ$2,WatchbillMONTHLY!$A$37:$U$37,OFFSET(WatchbillMONTHLY!$A$37:$U$37,1,2))=IF(_xlfn.XLOOKUP($A32,INDIRECT("_"&amp;_xlfn.XLOOKUP(AQ$2,WatchbillMONTHLY!$A$37:$U$37,OFFSET(WatchbillMONTHLY!$A$37:$U$37,1,2))),INDIRECT("_"&amp;_xlfn.XLOOKUP(AQ$2,WatchbillMONTHLY!$A$37:$U$37,OFFSET(WatchbillMONTHLY!$A$37:$U$37,1,2))))=$A32,_xlfn.XLOOKUP(AQ$2,WatchbillMONTHLY!$A$37:$U$37,OFFSET(WatchbillMONTHLY!$A$37:$U$37,1,2)),FALSE),TRUE,FALSE)),
IF(_xlfn.XLOOKUP(AQ$2,WatchbillMONTHLY!$A$54:$U$54,OFFSET(WatchbillMONTHLY!$A$54:$U$54,1,2))=IF(_xlfn.XLOOKUP($A32,INDIRECT("_"&amp;_xlfn.XLOOKUP(AQ$2,WatchbillMONTHLY!$A$54:$U$54,OFFSET(WatchbillMONTHLY!$A$54:$U$54,1,2))),INDIRECT("_"&amp;_xlfn.XLOOKUP(AQ$2,WatchbillMONTHLY!$A$54:$U$54,OFFSET(WatchbillMONTHLY!$A$54:$U$54,1,2))))=$A32,_xlfn.XLOOKUP(AQ$2,WatchbillMONTHLY!$A$54:$U$54,OFFSET(WatchbillMONTHLY!$A$54:$U$54,1,2)),FALSE),TRUE,FALSE)),
IF(_xlfn.XLOOKUP(AQ$2,WatchbillMONTHLY!$A$71:$U$71,OFFSET(WatchbillMONTHLY!$A$71:$U$71,1,2))=IF(_xlfn.XLOOKUP($A32,INDIRECT("_"&amp;_xlfn.XLOOKUP(AQ$2,WatchbillMONTHLY!$A$71:$U$71,OFFSET(WatchbillMONTHLY!$A$71:$U$71,1,2))),INDIRECT("_"&amp;_xlfn.XLOOKUP(AQ$2,WatchbillMONTHLY!$A$71:$U$71,OFFSET(WatchbillMONTHLY!$A$71:$U$71,1,2))))=$A32,_xlfn.XLOOKUP(AQ$2,WatchbillMONTHLY!$A$71:$U$71,OFFSET(WatchbillMONTHLY!$A$71:$U$71,1,2)),FALSE),TRUE,FALSE)),
IF(_xlfn.XLOOKUP(AQ$2,WatchbillMONTHLY!$A$88:$U$88,OFFSET(WatchbillMONTHLY!$A$88:$U$88,1,2))=IF(_xlfn.XLOOKUP($A32,INDIRECT("_"&amp;_xlfn.XLOOKUP(AQ$2,WatchbillMONTHLY!$A$88:$U$88,OFFSET(WatchbillMONTHLY!$A$88:$U$88,1,2))),INDIRECT("_"&amp;_xlfn.XLOOKUP(AQ$2,WatchbillMONTHLY!$A$88:$U$88,OFFSET(WatchbillMONTHLY!$A$88:$U$88,1,2))))=$A32,_xlfn.XLOOKUP(AQ$2,WatchbillMONTHLY!$A$88:$U$88,OFFSET(WatchbillMONTHLY!$A$88:$U$88,1,2)),FALSE),TRUE,FALSE)),
FALSE),FALSE)</f>
        <v>0</v>
      </c>
      <c r="AR32" s="209" t="b" cm="1">
        <f t="array" aca="1" ref="AR32" ca="1">IF(AND($A32 &gt; 0, K32 &gt; 0,AR$2&lt;MiscFormulas!$A$5+1),
_xlfn.IFNA(
_xlfn.IFNA(
_xlfn.IFNA(
_xlfn.IFNA(
_xlfn.IFNA(
_xlfn.IFNA(
IF(_xlfn.XLOOKUP(AR$2,WatchbillMONTHLY!$A$3:$U$3,OFFSET(WatchbillMONTHLY!$A$3:$U$3,1,2))=IF(_xlfn.XLOOKUP($A32,INDIRECT("_"&amp;_xlfn.XLOOKUP(AR$2,WatchbillMONTHLY!$A$3:$U$3,OFFSET(WatchbillMONTHLY!$A$3:$U$3,1,2))),INDIRECT("_"&amp;_xlfn.XLOOKUP(AR$2,WatchbillMONTHLY!$A$3:$U$3,OFFSET(WatchbillMONTHLY!$A$3:$U$3,1,2))))=$A32,_xlfn.XLOOKUP(AR$2,WatchbillMONTHLY!$A$3:$U$3,OFFSET(WatchbillMONTHLY!$A$3:$U$3,1,2)),FALSE),TRUE,FALSE),
IF(_xlfn.XLOOKUP(AR$2,WatchbillMONTHLY!$A$20:$U$20,OFFSET(WatchbillMONTHLY!$A$20:$U$20,1,2))=IF(_xlfn.XLOOKUP($A32,INDIRECT("_"&amp;_xlfn.XLOOKUP(AR$2,WatchbillMONTHLY!$A$20:$U$20,OFFSET(WatchbillMONTHLY!$A$20:$U$20,1,2))),INDIRECT("_"&amp;_xlfn.XLOOKUP(AR$2,WatchbillMONTHLY!$A$20:$U$20,OFFSET(WatchbillMONTHLY!$A$20:$U$20,1,2))))=$A32,_xlfn.XLOOKUP(AR$2,WatchbillMONTHLY!$A$20:$U$20,OFFSET(WatchbillMONTHLY!$A$20:$U$20,1,2)),FALSE),TRUE,FALSE)),
IF(_xlfn.XLOOKUP(AR$2,WatchbillMONTHLY!$A$37:$U$37,OFFSET(WatchbillMONTHLY!$A$37:$U$37,1,2))=IF(_xlfn.XLOOKUP($A32,INDIRECT("_"&amp;_xlfn.XLOOKUP(AR$2,WatchbillMONTHLY!$A$37:$U$37,OFFSET(WatchbillMONTHLY!$A$37:$U$37,1,2))),INDIRECT("_"&amp;_xlfn.XLOOKUP(AR$2,WatchbillMONTHLY!$A$37:$U$37,OFFSET(WatchbillMONTHLY!$A$37:$U$37,1,2))))=$A32,_xlfn.XLOOKUP(AR$2,WatchbillMONTHLY!$A$37:$U$37,OFFSET(WatchbillMONTHLY!$A$37:$U$37,1,2)),FALSE),TRUE,FALSE)),
IF(_xlfn.XLOOKUP(AR$2,WatchbillMONTHLY!$A$54:$U$54,OFFSET(WatchbillMONTHLY!$A$54:$U$54,1,2))=IF(_xlfn.XLOOKUP($A32,INDIRECT("_"&amp;_xlfn.XLOOKUP(AR$2,WatchbillMONTHLY!$A$54:$U$54,OFFSET(WatchbillMONTHLY!$A$54:$U$54,1,2))),INDIRECT("_"&amp;_xlfn.XLOOKUP(AR$2,WatchbillMONTHLY!$A$54:$U$54,OFFSET(WatchbillMONTHLY!$A$54:$U$54,1,2))))=$A32,_xlfn.XLOOKUP(AR$2,WatchbillMONTHLY!$A$54:$U$54,OFFSET(WatchbillMONTHLY!$A$54:$U$54,1,2)),FALSE),TRUE,FALSE)),
IF(_xlfn.XLOOKUP(AR$2,WatchbillMONTHLY!$A$71:$U$71,OFFSET(WatchbillMONTHLY!$A$71:$U$71,1,2))=IF(_xlfn.XLOOKUP($A32,INDIRECT("_"&amp;_xlfn.XLOOKUP(AR$2,WatchbillMONTHLY!$A$71:$U$71,OFFSET(WatchbillMONTHLY!$A$71:$U$71,1,2))),INDIRECT("_"&amp;_xlfn.XLOOKUP(AR$2,WatchbillMONTHLY!$A$71:$U$71,OFFSET(WatchbillMONTHLY!$A$71:$U$71,1,2))))=$A32,_xlfn.XLOOKUP(AR$2,WatchbillMONTHLY!$A$71:$U$71,OFFSET(WatchbillMONTHLY!$A$71:$U$71,1,2)),FALSE),TRUE,FALSE)),
IF(_xlfn.XLOOKUP(AR$2,WatchbillMONTHLY!$A$88:$U$88,OFFSET(WatchbillMONTHLY!$A$88:$U$88,1,2))=IF(_xlfn.XLOOKUP($A32,INDIRECT("_"&amp;_xlfn.XLOOKUP(AR$2,WatchbillMONTHLY!$A$88:$U$88,OFFSET(WatchbillMONTHLY!$A$88:$U$88,1,2))),INDIRECT("_"&amp;_xlfn.XLOOKUP(AR$2,WatchbillMONTHLY!$A$88:$U$88,OFFSET(WatchbillMONTHLY!$A$88:$U$88,1,2))))=$A32,_xlfn.XLOOKUP(AR$2,WatchbillMONTHLY!$A$88:$U$88,OFFSET(WatchbillMONTHLY!$A$88:$U$88,1,2)),FALSE),TRUE,FALSE)),
FALSE),FALSE)</f>
        <v>0</v>
      </c>
      <c r="AS32" s="209" t="b" cm="1">
        <f t="array" aca="1" ref="AS32" ca="1">IF(AND($A32 &gt; 0, L32 &gt; 0,AS$2&lt;MiscFormulas!$A$5+1),
_xlfn.IFNA(
_xlfn.IFNA(
_xlfn.IFNA(
_xlfn.IFNA(
_xlfn.IFNA(
_xlfn.IFNA(
IF(_xlfn.XLOOKUP(AS$2,WatchbillMONTHLY!$A$3:$U$3,OFFSET(WatchbillMONTHLY!$A$3:$U$3,1,2))=IF(_xlfn.XLOOKUP($A32,INDIRECT("_"&amp;_xlfn.XLOOKUP(AS$2,WatchbillMONTHLY!$A$3:$U$3,OFFSET(WatchbillMONTHLY!$A$3:$U$3,1,2))),INDIRECT("_"&amp;_xlfn.XLOOKUP(AS$2,WatchbillMONTHLY!$A$3:$U$3,OFFSET(WatchbillMONTHLY!$A$3:$U$3,1,2))))=$A32,_xlfn.XLOOKUP(AS$2,WatchbillMONTHLY!$A$3:$U$3,OFFSET(WatchbillMONTHLY!$A$3:$U$3,1,2)),FALSE),TRUE,FALSE),
IF(_xlfn.XLOOKUP(AS$2,WatchbillMONTHLY!$A$20:$U$20,OFFSET(WatchbillMONTHLY!$A$20:$U$20,1,2))=IF(_xlfn.XLOOKUP($A32,INDIRECT("_"&amp;_xlfn.XLOOKUP(AS$2,WatchbillMONTHLY!$A$20:$U$20,OFFSET(WatchbillMONTHLY!$A$20:$U$20,1,2))),INDIRECT("_"&amp;_xlfn.XLOOKUP(AS$2,WatchbillMONTHLY!$A$20:$U$20,OFFSET(WatchbillMONTHLY!$A$20:$U$20,1,2))))=$A32,_xlfn.XLOOKUP(AS$2,WatchbillMONTHLY!$A$20:$U$20,OFFSET(WatchbillMONTHLY!$A$20:$U$20,1,2)),FALSE),TRUE,FALSE)),
IF(_xlfn.XLOOKUP(AS$2,WatchbillMONTHLY!$A$37:$U$37,OFFSET(WatchbillMONTHLY!$A$37:$U$37,1,2))=IF(_xlfn.XLOOKUP($A32,INDIRECT("_"&amp;_xlfn.XLOOKUP(AS$2,WatchbillMONTHLY!$A$37:$U$37,OFFSET(WatchbillMONTHLY!$A$37:$U$37,1,2))),INDIRECT("_"&amp;_xlfn.XLOOKUP(AS$2,WatchbillMONTHLY!$A$37:$U$37,OFFSET(WatchbillMONTHLY!$A$37:$U$37,1,2))))=$A32,_xlfn.XLOOKUP(AS$2,WatchbillMONTHLY!$A$37:$U$37,OFFSET(WatchbillMONTHLY!$A$37:$U$37,1,2)),FALSE),TRUE,FALSE)),
IF(_xlfn.XLOOKUP(AS$2,WatchbillMONTHLY!$A$54:$U$54,OFFSET(WatchbillMONTHLY!$A$54:$U$54,1,2))=IF(_xlfn.XLOOKUP($A32,INDIRECT("_"&amp;_xlfn.XLOOKUP(AS$2,WatchbillMONTHLY!$A$54:$U$54,OFFSET(WatchbillMONTHLY!$A$54:$U$54,1,2))),INDIRECT("_"&amp;_xlfn.XLOOKUP(AS$2,WatchbillMONTHLY!$A$54:$U$54,OFFSET(WatchbillMONTHLY!$A$54:$U$54,1,2))))=$A32,_xlfn.XLOOKUP(AS$2,WatchbillMONTHLY!$A$54:$U$54,OFFSET(WatchbillMONTHLY!$A$54:$U$54,1,2)),FALSE),TRUE,FALSE)),
IF(_xlfn.XLOOKUP(AS$2,WatchbillMONTHLY!$A$71:$U$71,OFFSET(WatchbillMONTHLY!$A$71:$U$71,1,2))=IF(_xlfn.XLOOKUP($A32,INDIRECT("_"&amp;_xlfn.XLOOKUP(AS$2,WatchbillMONTHLY!$A$71:$U$71,OFFSET(WatchbillMONTHLY!$A$71:$U$71,1,2))),INDIRECT("_"&amp;_xlfn.XLOOKUP(AS$2,WatchbillMONTHLY!$A$71:$U$71,OFFSET(WatchbillMONTHLY!$A$71:$U$71,1,2))))=$A32,_xlfn.XLOOKUP(AS$2,WatchbillMONTHLY!$A$71:$U$71,OFFSET(WatchbillMONTHLY!$A$71:$U$71,1,2)),FALSE),TRUE,FALSE)),
IF(_xlfn.XLOOKUP(AS$2,WatchbillMONTHLY!$A$88:$U$88,OFFSET(WatchbillMONTHLY!$A$88:$U$88,1,2))=IF(_xlfn.XLOOKUP($A32,INDIRECT("_"&amp;_xlfn.XLOOKUP(AS$2,WatchbillMONTHLY!$A$88:$U$88,OFFSET(WatchbillMONTHLY!$A$88:$U$88,1,2))),INDIRECT("_"&amp;_xlfn.XLOOKUP(AS$2,WatchbillMONTHLY!$A$88:$U$88,OFFSET(WatchbillMONTHLY!$A$88:$U$88,1,2))))=$A32,_xlfn.XLOOKUP(AS$2,WatchbillMONTHLY!$A$88:$U$88,OFFSET(WatchbillMONTHLY!$A$88:$U$88,1,2)),FALSE),TRUE,FALSE)),
FALSE),FALSE)</f>
        <v>0</v>
      </c>
      <c r="AT32" s="209" t="b" cm="1">
        <f t="array" aca="1" ref="AT32" ca="1">IF(AND($A32 &gt; 0, M32 &gt; 0,AT$2&lt;MiscFormulas!$A$5+1),
_xlfn.IFNA(
_xlfn.IFNA(
_xlfn.IFNA(
_xlfn.IFNA(
_xlfn.IFNA(
_xlfn.IFNA(
IF(_xlfn.XLOOKUP(AT$2,WatchbillMONTHLY!$A$3:$U$3,OFFSET(WatchbillMONTHLY!$A$3:$U$3,1,2))=IF(_xlfn.XLOOKUP($A32,INDIRECT("_"&amp;_xlfn.XLOOKUP(AT$2,WatchbillMONTHLY!$A$3:$U$3,OFFSET(WatchbillMONTHLY!$A$3:$U$3,1,2))),INDIRECT("_"&amp;_xlfn.XLOOKUP(AT$2,WatchbillMONTHLY!$A$3:$U$3,OFFSET(WatchbillMONTHLY!$A$3:$U$3,1,2))))=$A32,_xlfn.XLOOKUP(AT$2,WatchbillMONTHLY!$A$3:$U$3,OFFSET(WatchbillMONTHLY!$A$3:$U$3,1,2)),FALSE),TRUE,FALSE),
IF(_xlfn.XLOOKUP(AT$2,WatchbillMONTHLY!$A$20:$U$20,OFFSET(WatchbillMONTHLY!$A$20:$U$20,1,2))=IF(_xlfn.XLOOKUP($A32,INDIRECT("_"&amp;_xlfn.XLOOKUP(AT$2,WatchbillMONTHLY!$A$20:$U$20,OFFSET(WatchbillMONTHLY!$A$20:$U$20,1,2))),INDIRECT("_"&amp;_xlfn.XLOOKUP(AT$2,WatchbillMONTHLY!$A$20:$U$20,OFFSET(WatchbillMONTHLY!$A$20:$U$20,1,2))))=$A32,_xlfn.XLOOKUP(AT$2,WatchbillMONTHLY!$A$20:$U$20,OFFSET(WatchbillMONTHLY!$A$20:$U$20,1,2)),FALSE),TRUE,FALSE)),
IF(_xlfn.XLOOKUP(AT$2,WatchbillMONTHLY!$A$37:$U$37,OFFSET(WatchbillMONTHLY!$A$37:$U$37,1,2))=IF(_xlfn.XLOOKUP($A32,INDIRECT("_"&amp;_xlfn.XLOOKUP(AT$2,WatchbillMONTHLY!$A$37:$U$37,OFFSET(WatchbillMONTHLY!$A$37:$U$37,1,2))),INDIRECT("_"&amp;_xlfn.XLOOKUP(AT$2,WatchbillMONTHLY!$A$37:$U$37,OFFSET(WatchbillMONTHLY!$A$37:$U$37,1,2))))=$A32,_xlfn.XLOOKUP(AT$2,WatchbillMONTHLY!$A$37:$U$37,OFFSET(WatchbillMONTHLY!$A$37:$U$37,1,2)),FALSE),TRUE,FALSE)),
IF(_xlfn.XLOOKUP(AT$2,WatchbillMONTHLY!$A$54:$U$54,OFFSET(WatchbillMONTHLY!$A$54:$U$54,1,2))=IF(_xlfn.XLOOKUP($A32,INDIRECT("_"&amp;_xlfn.XLOOKUP(AT$2,WatchbillMONTHLY!$A$54:$U$54,OFFSET(WatchbillMONTHLY!$A$54:$U$54,1,2))),INDIRECT("_"&amp;_xlfn.XLOOKUP(AT$2,WatchbillMONTHLY!$A$54:$U$54,OFFSET(WatchbillMONTHLY!$A$54:$U$54,1,2))))=$A32,_xlfn.XLOOKUP(AT$2,WatchbillMONTHLY!$A$54:$U$54,OFFSET(WatchbillMONTHLY!$A$54:$U$54,1,2)),FALSE),TRUE,FALSE)),
IF(_xlfn.XLOOKUP(AT$2,WatchbillMONTHLY!$A$71:$U$71,OFFSET(WatchbillMONTHLY!$A$71:$U$71,1,2))=IF(_xlfn.XLOOKUP($A32,INDIRECT("_"&amp;_xlfn.XLOOKUP(AT$2,WatchbillMONTHLY!$A$71:$U$71,OFFSET(WatchbillMONTHLY!$A$71:$U$71,1,2))),INDIRECT("_"&amp;_xlfn.XLOOKUP(AT$2,WatchbillMONTHLY!$A$71:$U$71,OFFSET(WatchbillMONTHLY!$A$71:$U$71,1,2))))=$A32,_xlfn.XLOOKUP(AT$2,WatchbillMONTHLY!$A$71:$U$71,OFFSET(WatchbillMONTHLY!$A$71:$U$71,1,2)),FALSE),TRUE,FALSE)),
IF(_xlfn.XLOOKUP(AT$2,WatchbillMONTHLY!$A$88:$U$88,OFFSET(WatchbillMONTHLY!$A$88:$U$88,1,2))=IF(_xlfn.XLOOKUP($A32,INDIRECT("_"&amp;_xlfn.XLOOKUP(AT$2,WatchbillMONTHLY!$A$88:$U$88,OFFSET(WatchbillMONTHLY!$A$88:$U$88,1,2))),INDIRECT("_"&amp;_xlfn.XLOOKUP(AT$2,WatchbillMONTHLY!$A$88:$U$88,OFFSET(WatchbillMONTHLY!$A$88:$U$88,1,2))))=$A32,_xlfn.XLOOKUP(AT$2,WatchbillMONTHLY!$A$88:$U$88,OFFSET(WatchbillMONTHLY!$A$88:$U$88,1,2)),FALSE),TRUE,FALSE)),
FALSE),FALSE)</f>
        <v>0</v>
      </c>
      <c r="AU32" s="209" t="b" cm="1">
        <f t="array" aca="1" ref="AU32" ca="1">IF(AND($A32 &gt; 0, N32 &gt; 0,AU$2&lt;MiscFormulas!$A$5+1),
_xlfn.IFNA(
_xlfn.IFNA(
_xlfn.IFNA(
_xlfn.IFNA(
_xlfn.IFNA(
_xlfn.IFNA(
IF(_xlfn.XLOOKUP(AU$2,WatchbillMONTHLY!$A$3:$U$3,OFFSET(WatchbillMONTHLY!$A$3:$U$3,1,2))=IF(_xlfn.XLOOKUP($A32,INDIRECT("_"&amp;_xlfn.XLOOKUP(AU$2,WatchbillMONTHLY!$A$3:$U$3,OFFSET(WatchbillMONTHLY!$A$3:$U$3,1,2))),INDIRECT("_"&amp;_xlfn.XLOOKUP(AU$2,WatchbillMONTHLY!$A$3:$U$3,OFFSET(WatchbillMONTHLY!$A$3:$U$3,1,2))))=$A32,_xlfn.XLOOKUP(AU$2,WatchbillMONTHLY!$A$3:$U$3,OFFSET(WatchbillMONTHLY!$A$3:$U$3,1,2)),FALSE),TRUE,FALSE),
IF(_xlfn.XLOOKUP(AU$2,WatchbillMONTHLY!$A$20:$U$20,OFFSET(WatchbillMONTHLY!$A$20:$U$20,1,2))=IF(_xlfn.XLOOKUP($A32,INDIRECT("_"&amp;_xlfn.XLOOKUP(AU$2,WatchbillMONTHLY!$A$20:$U$20,OFFSET(WatchbillMONTHLY!$A$20:$U$20,1,2))),INDIRECT("_"&amp;_xlfn.XLOOKUP(AU$2,WatchbillMONTHLY!$A$20:$U$20,OFFSET(WatchbillMONTHLY!$A$20:$U$20,1,2))))=$A32,_xlfn.XLOOKUP(AU$2,WatchbillMONTHLY!$A$20:$U$20,OFFSET(WatchbillMONTHLY!$A$20:$U$20,1,2)),FALSE),TRUE,FALSE)),
IF(_xlfn.XLOOKUP(AU$2,WatchbillMONTHLY!$A$37:$U$37,OFFSET(WatchbillMONTHLY!$A$37:$U$37,1,2))=IF(_xlfn.XLOOKUP($A32,INDIRECT("_"&amp;_xlfn.XLOOKUP(AU$2,WatchbillMONTHLY!$A$37:$U$37,OFFSET(WatchbillMONTHLY!$A$37:$U$37,1,2))),INDIRECT("_"&amp;_xlfn.XLOOKUP(AU$2,WatchbillMONTHLY!$A$37:$U$37,OFFSET(WatchbillMONTHLY!$A$37:$U$37,1,2))))=$A32,_xlfn.XLOOKUP(AU$2,WatchbillMONTHLY!$A$37:$U$37,OFFSET(WatchbillMONTHLY!$A$37:$U$37,1,2)),FALSE),TRUE,FALSE)),
IF(_xlfn.XLOOKUP(AU$2,WatchbillMONTHLY!$A$54:$U$54,OFFSET(WatchbillMONTHLY!$A$54:$U$54,1,2))=IF(_xlfn.XLOOKUP($A32,INDIRECT("_"&amp;_xlfn.XLOOKUP(AU$2,WatchbillMONTHLY!$A$54:$U$54,OFFSET(WatchbillMONTHLY!$A$54:$U$54,1,2))),INDIRECT("_"&amp;_xlfn.XLOOKUP(AU$2,WatchbillMONTHLY!$A$54:$U$54,OFFSET(WatchbillMONTHLY!$A$54:$U$54,1,2))))=$A32,_xlfn.XLOOKUP(AU$2,WatchbillMONTHLY!$A$54:$U$54,OFFSET(WatchbillMONTHLY!$A$54:$U$54,1,2)),FALSE),TRUE,FALSE)),
IF(_xlfn.XLOOKUP(AU$2,WatchbillMONTHLY!$A$71:$U$71,OFFSET(WatchbillMONTHLY!$A$71:$U$71,1,2))=IF(_xlfn.XLOOKUP($A32,INDIRECT("_"&amp;_xlfn.XLOOKUP(AU$2,WatchbillMONTHLY!$A$71:$U$71,OFFSET(WatchbillMONTHLY!$A$71:$U$71,1,2))),INDIRECT("_"&amp;_xlfn.XLOOKUP(AU$2,WatchbillMONTHLY!$A$71:$U$71,OFFSET(WatchbillMONTHLY!$A$71:$U$71,1,2))))=$A32,_xlfn.XLOOKUP(AU$2,WatchbillMONTHLY!$A$71:$U$71,OFFSET(WatchbillMONTHLY!$A$71:$U$71,1,2)),FALSE),TRUE,FALSE)),
IF(_xlfn.XLOOKUP(AU$2,WatchbillMONTHLY!$A$88:$U$88,OFFSET(WatchbillMONTHLY!$A$88:$U$88,1,2))=IF(_xlfn.XLOOKUP($A32,INDIRECT("_"&amp;_xlfn.XLOOKUP(AU$2,WatchbillMONTHLY!$A$88:$U$88,OFFSET(WatchbillMONTHLY!$A$88:$U$88,1,2))),INDIRECT("_"&amp;_xlfn.XLOOKUP(AU$2,WatchbillMONTHLY!$A$88:$U$88,OFFSET(WatchbillMONTHLY!$A$88:$U$88,1,2))))=$A32,_xlfn.XLOOKUP(AU$2,WatchbillMONTHLY!$A$88:$U$88,OFFSET(WatchbillMONTHLY!$A$88:$U$88,1,2)),FALSE),TRUE,FALSE)),
FALSE),FALSE)</f>
        <v>0</v>
      </c>
      <c r="AV32" s="209" t="b" cm="1">
        <f t="array" aca="1" ref="AV32" ca="1">IF(AND($A32 &gt; 0, O32 &gt; 0,AV$2&lt;MiscFormulas!$A$5+1),
_xlfn.IFNA(
_xlfn.IFNA(
_xlfn.IFNA(
_xlfn.IFNA(
_xlfn.IFNA(
_xlfn.IFNA(
IF(_xlfn.XLOOKUP(AV$2,WatchbillMONTHLY!$A$3:$U$3,OFFSET(WatchbillMONTHLY!$A$3:$U$3,1,2))=IF(_xlfn.XLOOKUP($A32,INDIRECT("_"&amp;_xlfn.XLOOKUP(AV$2,WatchbillMONTHLY!$A$3:$U$3,OFFSET(WatchbillMONTHLY!$A$3:$U$3,1,2))),INDIRECT("_"&amp;_xlfn.XLOOKUP(AV$2,WatchbillMONTHLY!$A$3:$U$3,OFFSET(WatchbillMONTHLY!$A$3:$U$3,1,2))))=$A32,_xlfn.XLOOKUP(AV$2,WatchbillMONTHLY!$A$3:$U$3,OFFSET(WatchbillMONTHLY!$A$3:$U$3,1,2)),FALSE),TRUE,FALSE),
IF(_xlfn.XLOOKUP(AV$2,WatchbillMONTHLY!$A$20:$U$20,OFFSET(WatchbillMONTHLY!$A$20:$U$20,1,2))=IF(_xlfn.XLOOKUP($A32,INDIRECT("_"&amp;_xlfn.XLOOKUP(AV$2,WatchbillMONTHLY!$A$20:$U$20,OFFSET(WatchbillMONTHLY!$A$20:$U$20,1,2))),INDIRECT("_"&amp;_xlfn.XLOOKUP(AV$2,WatchbillMONTHLY!$A$20:$U$20,OFFSET(WatchbillMONTHLY!$A$20:$U$20,1,2))))=$A32,_xlfn.XLOOKUP(AV$2,WatchbillMONTHLY!$A$20:$U$20,OFFSET(WatchbillMONTHLY!$A$20:$U$20,1,2)),FALSE),TRUE,FALSE)),
IF(_xlfn.XLOOKUP(AV$2,WatchbillMONTHLY!$A$37:$U$37,OFFSET(WatchbillMONTHLY!$A$37:$U$37,1,2))=IF(_xlfn.XLOOKUP($A32,INDIRECT("_"&amp;_xlfn.XLOOKUP(AV$2,WatchbillMONTHLY!$A$37:$U$37,OFFSET(WatchbillMONTHLY!$A$37:$U$37,1,2))),INDIRECT("_"&amp;_xlfn.XLOOKUP(AV$2,WatchbillMONTHLY!$A$37:$U$37,OFFSET(WatchbillMONTHLY!$A$37:$U$37,1,2))))=$A32,_xlfn.XLOOKUP(AV$2,WatchbillMONTHLY!$A$37:$U$37,OFFSET(WatchbillMONTHLY!$A$37:$U$37,1,2)),FALSE),TRUE,FALSE)),
IF(_xlfn.XLOOKUP(AV$2,WatchbillMONTHLY!$A$54:$U$54,OFFSET(WatchbillMONTHLY!$A$54:$U$54,1,2))=IF(_xlfn.XLOOKUP($A32,INDIRECT("_"&amp;_xlfn.XLOOKUP(AV$2,WatchbillMONTHLY!$A$54:$U$54,OFFSET(WatchbillMONTHLY!$A$54:$U$54,1,2))),INDIRECT("_"&amp;_xlfn.XLOOKUP(AV$2,WatchbillMONTHLY!$A$54:$U$54,OFFSET(WatchbillMONTHLY!$A$54:$U$54,1,2))))=$A32,_xlfn.XLOOKUP(AV$2,WatchbillMONTHLY!$A$54:$U$54,OFFSET(WatchbillMONTHLY!$A$54:$U$54,1,2)),FALSE),TRUE,FALSE)),
IF(_xlfn.XLOOKUP(AV$2,WatchbillMONTHLY!$A$71:$U$71,OFFSET(WatchbillMONTHLY!$A$71:$U$71,1,2))=IF(_xlfn.XLOOKUP($A32,INDIRECT("_"&amp;_xlfn.XLOOKUP(AV$2,WatchbillMONTHLY!$A$71:$U$71,OFFSET(WatchbillMONTHLY!$A$71:$U$71,1,2))),INDIRECT("_"&amp;_xlfn.XLOOKUP(AV$2,WatchbillMONTHLY!$A$71:$U$71,OFFSET(WatchbillMONTHLY!$A$71:$U$71,1,2))))=$A32,_xlfn.XLOOKUP(AV$2,WatchbillMONTHLY!$A$71:$U$71,OFFSET(WatchbillMONTHLY!$A$71:$U$71,1,2)),FALSE),TRUE,FALSE)),
IF(_xlfn.XLOOKUP(AV$2,WatchbillMONTHLY!$A$88:$U$88,OFFSET(WatchbillMONTHLY!$A$88:$U$88,1,2))=IF(_xlfn.XLOOKUP($A32,INDIRECT("_"&amp;_xlfn.XLOOKUP(AV$2,WatchbillMONTHLY!$A$88:$U$88,OFFSET(WatchbillMONTHLY!$A$88:$U$88,1,2))),INDIRECT("_"&amp;_xlfn.XLOOKUP(AV$2,WatchbillMONTHLY!$A$88:$U$88,OFFSET(WatchbillMONTHLY!$A$88:$U$88,1,2))))=$A32,_xlfn.XLOOKUP(AV$2,WatchbillMONTHLY!$A$88:$U$88,OFFSET(WatchbillMONTHLY!$A$88:$U$88,1,2)),FALSE),TRUE,FALSE)),
FALSE),FALSE)</f>
        <v>0</v>
      </c>
      <c r="AW32" s="209" t="b" cm="1">
        <f t="array" aca="1" ref="AW32" ca="1">IF(AND($A32 &gt; 0, P32 &gt; 0,AW$2&lt;MiscFormulas!$A$5+1),
_xlfn.IFNA(
_xlfn.IFNA(
_xlfn.IFNA(
_xlfn.IFNA(
_xlfn.IFNA(
_xlfn.IFNA(
IF(_xlfn.XLOOKUP(AW$2,WatchbillMONTHLY!$A$3:$U$3,OFFSET(WatchbillMONTHLY!$A$3:$U$3,1,2))=IF(_xlfn.XLOOKUP($A32,INDIRECT("_"&amp;_xlfn.XLOOKUP(AW$2,WatchbillMONTHLY!$A$3:$U$3,OFFSET(WatchbillMONTHLY!$A$3:$U$3,1,2))),INDIRECT("_"&amp;_xlfn.XLOOKUP(AW$2,WatchbillMONTHLY!$A$3:$U$3,OFFSET(WatchbillMONTHLY!$A$3:$U$3,1,2))))=$A32,_xlfn.XLOOKUP(AW$2,WatchbillMONTHLY!$A$3:$U$3,OFFSET(WatchbillMONTHLY!$A$3:$U$3,1,2)),FALSE),TRUE,FALSE),
IF(_xlfn.XLOOKUP(AW$2,WatchbillMONTHLY!$A$20:$U$20,OFFSET(WatchbillMONTHLY!$A$20:$U$20,1,2))=IF(_xlfn.XLOOKUP($A32,INDIRECT("_"&amp;_xlfn.XLOOKUP(AW$2,WatchbillMONTHLY!$A$20:$U$20,OFFSET(WatchbillMONTHLY!$A$20:$U$20,1,2))),INDIRECT("_"&amp;_xlfn.XLOOKUP(AW$2,WatchbillMONTHLY!$A$20:$U$20,OFFSET(WatchbillMONTHLY!$A$20:$U$20,1,2))))=$A32,_xlfn.XLOOKUP(AW$2,WatchbillMONTHLY!$A$20:$U$20,OFFSET(WatchbillMONTHLY!$A$20:$U$20,1,2)),FALSE),TRUE,FALSE)),
IF(_xlfn.XLOOKUP(AW$2,WatchbillMONTHLY!$A$37:$U$37,OFFSET(WatchbillMONTHLY!$A$37:$U$37,1,2))=IF(_xlfn.XLOOKUP($A32,INDIRECT("_"&amp;_xlfn.XLOOKUP(AW$2,WatchbillMONTHLY!$A$37:$U$37,OFFSET(WatchbillMONTHLY!$A$37:$U$37,1,2))),INDIRECT("_"&amp;_xlfn.XLOOKUP(AW$2,WatchbillMONTHLY!$A$37:$U$37,OFFSET(WatchbillMONTHLY!$A$37:$U$37,1,2))))=$A32,_xlfn.XLOOKUP(AW$2,WatchbillMONTHLY!$A$37:$U$37,OFFSET(WatchbillMONTHLY!$A$37:$U$37,1,2)),FALSE),TRUE,FALSE)),
IF(_xlfn.XLOOKUP(AW$2,WatchbillMONTHLY!$A$54:$U$54,OFFSET(WatchbillMONTHLY!$A$54:$U$54,1,2))=IF(_xlfn.XLOOKUP($A32,INDIRECT("_"&amp;_xlfn.XLOOKUP(AW$2,WatchbillMONTHLY!$A$54:$U$54,OFFSET(WatchbillMONTHLY!$A$54:$U$54,1,2))),INDIRECT("_"&amp;_xlfn.XLOOKUP(AW$2,WatchbillMONTHLY!$A$54:$U$54,OFFSET(WatchbillMONTHLY!$A$54:$U$54,1,2))))=$A32,_xlfn.XLOOKUP(AW$2,WatchbillMONTHLY!$A$54:$U$54,OFFSET(WatchbillMONTHLY!$A$54:$U$54,1,2)),FALSE),TRUE,FALSE)),
IF(_xlfn.XLOOKUP(AW$2,WatchbillMONTHLY!$A$71:$U$71,OFFSET(WatchbillMONTHLY!$A$71:$U$71,1,2))=IF(_xlfn.XLOOKUP($A32,INDIRECT("_"&amp;_xlfn.XLOOKUP(AW$2,WatchbillMONTHLY!$A$71:$U$71,OFFSET(WatchbillMONTHLY!$A$71:$U$71,1,2))),INDIRECT("_"&amp;_xlfn.XLOOKUP(AW$2,WatchbillMONTHLY!$A$71:$U$71,OFFSET(WatchbillMONTHLY!$A$71:$U$71,1,2))))=$A32,_xlfn.XLOOKUP(AW$2,WatchbillMONTHLY!$A$71:$U$71,OFFSET(WatchbillMONTHLY!$A$71:$U$71,1,2)),FALSE),TRUE,FALSE)),
IF(_xlfn.XLOOKUP(AW$2,WatchbillMONTHLY!$A$88:$U$88,OFFSET(WatchbillMONTHLY!$A$88:$U$88,1,2))=IF(_xlfn.XLOOKUP($A32,INDIRECT("_"&amp;_xlfn.XLOOKUP(AW$2,WatchbillMONTHLY!$A$88:$U$88,OFFSET(WatchbillMONTHLY!$A$88:$U$88,1,2))),INDIRECT("_"&amp;_xlfn.XLOOKUP(AW$2,WatchbillMONTHLY!$A$88:$U$88,OFFSET(WatchbillMONTHLY!$A$88:$U$88,1,2))))=$A32,_xlfn.XLOOKUP(AW$2,WatchbillMONTHLY!$A$88:$U$88,OFFSET(WatchbillMONTHLY!$A$88:$U$88,1,2)),FALSE),TRUE,FALSE)),
FALSE),FALSE)</f>
        <v>0</v>
      </c>
      <c r="AX32" s="209" t="b" cm="1">
        <f t="array" aca="1" ref="AX32" ca="1">IF(AND($A32 &gt; 0, Q32 &gt; 0,AX$2&lt;MiscFormulas!$A$5+1),
_xlfn.IFNA(
_xlfn.IFNA(
_xlfn.IFNA(
_xlfn.IFNA(
_xlfn.IFNA(
_xlfn.IFNA(
IF(_xlfn.XLOOKUP(AX$2,WatchbillMONTHLY!$A$3:$U$3,OFFSET(WatchbillMONTHLY!$A$3:$U$3,1,2))=IF(_xlfn.XLOOKUP($A32,INDIRECT("_"&amp;_xlfn.XLOOKUP(AX$2,WatchbillMONTHLY!$A$3:$U$3,OFFSET(WatchbillMONTHLY!$A$3:$U$3,1,2))),INDIRECT("_"&amp;_xlfn.XLOOKUP(AX$2,WatchbillMONTHLY!$A$3:$U$3,OFFSET(WatchbillMONTHLY!$A$3:$U$3,1,2))))=$A32,_xlfn.XLOOKUP(AX$2,WatchbillMONTHLY!$A$3:$U$3,OFFSET(WatchbillMONTHLY!$A$3:$U$3,1,2)),FALSE),TRUE,FALSE),
IF(_xlfn.XLOOKUP(AX$2,WatchbillMONTHLY!$A$20:$U$20,OFFSET(WatchbillMONTHLY!$A$20:$U$20,1,2))=IF(_xlfn.XLOOKUP($A32,INDIRECT("_"&amp;_xlfn.XLOOKUP(AX$2,WatchbillMONTHLY!$A$20:$U$20,OFFSET(WatchbillMONTHLY!$A$20:$U$20,1,2))),INDIRECT("_"&amp;_xlfn.XLOOKUP(AX$2,WatchbillMONTHLY!$A$20:$U$20,OFFSET(WatchbillMONTHLY!$A$20:$U$20,1,2))))=$A32,_xlfn.XLOOKUP(AX$2,WatchbillMONTHLY!$A$20:$U$20,OFFSET(WatchbillMONTHLY!$A$20:$U$20,1,2)),FALSE),TRUE,FALSE)),
IF(_xlfn.XLOOKUP(AX$2,WatchbillMONTHLY!$A$37:$U$37,OFFSET(WatchbillMONTHLY!$A$37:$U$37,1,2))=IF(_xlfn.XLOOKUP($A32,INDIRECT("_"&amp;_xlfn.XLOOKUP(AX$2,WatchbillMONTHLY!$A$37:$U$37,OFFSET(WatchbillMONTHLY!$A$37:$U$37,1,2))),INDIRECT("_"&amp;_xlfn.XLOOKUP(AX$2,WatchbillMONTHLY!$A$37:$U$37,OFFSET(WatchbillMONTHLY!$A$37:$U$37,1,2))))=$A32,_xlfn.XLOOKUP(AX$2,WatchbillMONTHLY!$A$37:$U$37,OFFSET(WatchbillMONTHLY!$A$37:$U$37,1,2)),FALSE),TRUE,FALSE)),
IF(_xlfn.XLOOKUP(AX$2,WatchbillMONTHLY!$A$54:$U$54,OFFSET(WatchbillMONTHLY!$A$54:$U$54,1,2))=IF(_xlfn.XLOOKUP($A32,INDIRECT("_"&amp;_xlfn.XLOOKUP(AX$2,WatchbillMONTHLY!$A$54:$U$54,OFFSET(WatchbillMONTHLY!$A$54:$U$54,1,2))),INDIRECT("_"&amp;_xlfn.XLOOKUP(AX$2,WatchbillMONTHLY!$A$54:$U$54,OFFSET(WatchbillMONTHLY!$A$54:$U$54,1,2))))=$A32,_xlfn.XLOOKUP(AX$2,WatchbillMONTHLY!$A$54:$U$54,OFFSET(WatchbillMONTHLY!$A$54:$U$54,1,2)),FALSE),TRUE,FALSE)),
IF(_xlfn.XLOOKUP(AX$2,WatchbillMONTHLY!$A$71:$U$71,OFFSET(WatchbillMONTHLY!$A$71:$U$71,1,2))=IF(_xlfn.XLOOKUP($A32,INDIRECT("_"&amp;_xlfn.XLOOKUP(AX$2,WatchbillMONTHLY!$A$71:$U$71,OFFSET(WatchbillMONTHLY!$A$71:$U$71,1,2))),INDIRECT("_"&amp;_xlfn.XLOOKUP(AX$2,WatchbillMONTHLY!$A$71:$U$71,OFFSET(WatchbillMONTHLY!$A$71:$U$71,1,2))))=$A32,_xlfn.XLOOKUP(AX$2,WatchbillMONTHLY!$A$71:$U$71,OFFSET(WatchbillMONTHLY!$A$71:$U$71,1,2)),FALSE),TRUE,FALSE)),
IF(_xlfn.XLOOKUP(AX$2,WatchbillMONTHLY!$A$88:$U$88,OFFSET(WatchbillMONTHLY!$A$88:$U$88,1,2))=IF(_xlfn.XLOOKUP($A32,INDIRECT("_"&amp;_xlfn.XLOOKUP(AX$2,WatchbillMONTHLY!$A$88:$U$88,OFFSET(WatchbillMONTHLY!$A$88:$U$88,1,2))),INDIRECT("_"&amp;_xlfn.XLOOKUP(AX$2,WatchbillMONTHLY!$A$88:$U$88,OFFSET(WatchbillMONTHLY!$A$88:$U$88,1,2))))=$A32,_xlfn.XLOOKUP(AX$2,WatchbillMONTHLY!$A$88:$U$88,OFFSET(WatchbillMONTHLY!$A$88:$U$88,1,2)),FALSE),TRUE,FALSE)),
FALSE),FALSE)</f>
        <v>0</v>
      </c>
      <c r="AY32" s="209" t="b" cm="1">
        <f t="array" aca="1" ref="AY32" ca="1">IF(AND($A32 &gt; 0, R32 &gt; 0,AY$2&lt;MiscFormulas!$A$5+1),
_xlfn.IFNA(
_xlfn.IFNA(
_xlfn.IFNA(
_xlfn.IFNA(
_xlfn.IFNA(
_xlfn.IFNA(
IF(_xlfn.XLOOKUP(AY$2,WatchbillMONTHLY!$A$3:$U$3,OFFSET(WatchbillMONTHLY!$A$3:$U$3,1,2))=IF(_xlfn.XLOOKUP($A32,INDIRECT("_"&amp;_xlfn.XLOOKUP(AY$2,WatchbillMONTHLY!$A$3:$U$3,OFFSET(WatchbillMONTHLY!$A$3:$U$3,1,2))),INDIRECT("_"&amp;_xlfn.XLOOKUP(AY$2,WatchbillMONTHLY!$A$3:$U$3,OFFSET(WatchbillMONTHLY!$A$3:$U$3,1,2))))=$A32,_xlfn.XLOOKUP(AY$2,WatchbillMONTHLY!$A$3:$U$3,OFFSET(WatchbillMONTHLY!$A$3:$U$3,1,2)),FALSE),TRUE,FALSE),
IF(_xlfn.XLOOKUP(AY$2,WatchbillMONTHLY!$A$20:$U$20,OFFSET(WatchbillMONTHLY!$A$20:$U$20,1,2))=IF(_xlfn.XLOOKUP($A32,INDIRECT("_"&amp;_xlfn.XLOOKUP(AY$2,WatchbillMONTHLY!$A$20:$U$20,OFFSET(WatchbillMONTHLY!$A$20:$U$20,1,2))),INDIRECT("_"&amp;_xlfn.XLOOKUP(AY$2,WatchbillMONTHLY!$A$20:$U$20,OFFSET(WatchbillMONTHLY!$A$20:$U$20,1,2))))=$A32,_xlfn.XLOOKUP(AY$2,WatchbillMONTHLY!$A$20:$U$20,OFFSET(WatchbillMONTHLY!$A$20:$U$20,1,2)),FALSE),TRUE,FALSE)),
IF(_xlfn.XLOOKUP(AY$2,WatchbillMONTHLY!$A$37:$U$37,OFFSET(WatchbillMONTHLY!$A$37:$U$37,1,2))=IF(_xlfn.XLOOKUP($A32,INDIRECT("_"&amp;_xlfn.XLOOKUP(AY$2,WatchbillMONTHLY!$A$37:$U$37,OFFSET(WatchbillMONTHLY!$A$37:$U$37,1,2))),INDIRECT("_"&amp;_xlfn.XLOOKUP(AY$2,WatchbillMONTHLY!$A$37:$U$37,OFFSET(WatchbillMONTHLY!$A$37:$U$37,1,2))))=$A32,_xlfn.XLOOKUP(AY$2,WatchbillMONTHLY!$A$37:$U$37,OFFSET(WatchbillMONTHLY!$A$37:$U$37,1,2)),FALSE),TRUE,FALSE)),
IF(_xlfn.XLOOKUP(AY$2,WatchbillMONTHLY!$A$54:$U$54,OFFSET(WatchbillMONTHLY!$A$54:$U$54,1,2))=IF(_xlfn.XLOOKUP($A32,INDIRECT("_"&amp;_xlfn.XLOOKUP(AY$2,WatchbillMONTHLY!$A$54:$U$54,OFFSET(WatchbillMONTHLY!$A$54:$U$54,1,2))),INDIRECT("_"&amp;_xlfn.XLOOKUP(AY$2,WatchbillMONTHLY!$A$54:$U$54,OFFSET(WatchbillMONTHLY!$A$54:$U$54,1,2))))=$A32,_xlfn.XLOOKUP(AY$2,WatchbillMONTHLY!$A$54:$U$54,OFFSET(WatchbillMONTHLY!$A$54:$U$54,1,2)),FALSE),TRUE,FALSE)),
IF(_xlfn.XLOOKUP(AY$2,WatchbillMONTHLY!$A$71:$U$71,OFFSET(WatchbillMONTHLY!$A$71:$U$71,1,2))=IF(_xlfn.XLOOKUP($A32,INDIRECT("_"&amp;_xlfn.XLOOKUP(AY$2,WatchbillMONTHLY!$A$71:$U$71,OFFSET(WatchbillMONTHLY!$A$71:$U$71,1,2))),INDIRECT("_"&amp;_xlfn.XLOOKUP(AY$2,WatchbillMONTHLY!$A$71:$U$71,OFFSET(WatchbillMONTHLY!$A$71:$U$71,1,2))))=$A32,_xlfn.XLOOKUP(AY$2,WatchbillMONTHLY!$A$71:$U$71,OFFSET(WatchbillMONTHLY!$A$71:$U$71,1,2)),FALSE),TRUE,FALSE)),
IF(_xlfn.XLOOKUP(AY$2,WatchbillMONTHLY!$A$88:$U$88,OFFSET(WatchbillMONTHLY!$A$88:$U$88,1,2))=IF(_xlfn.XLOOKUP($A32,INDIRECT("_"&amp;_xlfn.XLOOKUP(AY$2,WatchbillMONTHLY!$A$88:$U$88,OFFSET(WatchbillMONTHLY!$A$88:$U$88,1,2))),INDIRECT("_"&amp;_xlfn.XLOOKUP(AY$2,WatchbillMONTHLY!$A$88:$U$88,OFFSET(WatchbillMONTHLY!$A$88:$U$88,1,2))))=$A32,_xlfn.XLOOKUP(AY$2,WatchbillMONTHLY!$A$88:$U$88,OFFSET(WatchbillMONTHLY!$A$88:$U$88,1,2)),FALSE),TRUE,FALSE)),
FALSE),FALSE)</f>
        <v>0</v>
      </c>
      <c r="AZ32" s="209" t="b" cm="1">
        <f t="array" aca="1" ref="AZ32" ca="1">IF(AND($A32 &gt; 0, S32 &gt; 0,AZ$2&lt;MiscFormulas!$A$5+1),
_xlfn.IFNA(
_xlfn.IFNA(
_xlfn.IFNA(
_xlfn.IFNA(
_xlfn.IFNA(
_xlfn.IFNA(
IF(_xlfn.XLOOKUP(AZ$2,WatchbillMONTHLY!$A$3:$U$3,OFFSET(WatchbillMONTHLY!$A$3:$U$3,1,2))=IF(_xlfn.XLOOKUP($A32,INDIRECT("_"&amp;_xlfn.XLOOKUP(AZ$2,WatchbillMONTHLY!$A$3:$U$3,OFFSET(WatchbillMONTHLY!$A$3:$U$3,1,2))),INDIRECT("_"&amp;_xlfn.XLOOKUP(AZ$2,WatchbillMONTHLY!$A$3:$U$3,OFFSET(WatchbillMONTHLY!$A$3:$U$3,1,2))))=$A32,_xlfn.XLOOKUP(AZ$2,WatchbillMONTHLY!$A$3:$U$3,OFFSET(WatchbillMONTHLY!$A$3:$U$3,1,2)),FALSE),TRUE,FALSE),
IF(_xlfn.XLOOKUP(AZ$2,WatchbillMONTHLY!$A$20:$U$20,OFFSET(WatchbillMONTHLY!$A$20:$U$20,1,2))=IF(_xlfn.XLOOKUP($A32,INDIRECT("_"&amp;_xlfn.XLOOKUP(AZ$2,WatchbillMONTHLY!$A$20:$U$20,OFFSET(WatchbillMONTHLY!$A$20:$U$20,1,2))),INDIRECT("_"&amp;_xlfn.XLOOKUP(AZ$2,WatchbillMONTHLY!$A$20:$U$20,OFFSET(WatchbillMONTHLY!$A$20:$U$20,1,2))))=$A32,_xlfn.XLOOKUP(AZ$2,WatchbillMONTHLY!$A$20:$U$20,OFFSET(WatchbillMONTHLY!$A$20:$U$20,1,2)),FALSE),TRUE,FALSE)),
IF(_xlfn.XLOOKUP(AZ$2,WatchbillMONTHLY!$A$37:$U$37,OFFSET(WatchbillMONTHLY!$A$37:$U$37,1,2))=IF(_xlfn.XLOOKUP($A32,INDIRECT("_"&amp;_xlfn.XLOOKUP(AZ$2,WatchbillMONTHLY!$A$37:$U$37,OFFSET(WatchbillMONTHLY!$A$37:$U$37,1,2))),INDIRECT("_"&amp;_xlfn.XLOOKUP(AZ$2,WatchbillMONTHLY!$A$37:$U$37,OFFSET(WatchbillMONTHLY!$A$37:$U$37,1,2))))=$A32,_xlfn.XLOOKUP(AZ$2,WatchbillMONTHLY!$A$37:$U$37,OFFSET(WatchbillMONTHLY!$A$37:$U$37,1,2)),FALSE),TRUE,FALSE)),
IF(_xlfn.XLOOKUP(AZ$2,WatchbillMONTHLY!$A$54:$U$54,OFFSET(WatchbillMONTHLY!$A$54:$U$54,1,2))=IF(_xlfn.XLOOKUP($A32,INDIRECT("_"&amp;_xlfn.XLOOKUP(AZ$2,WatchbillMONTHLY!$A$54:$U$54,OFFSET(WatchbillMONTHLY!$A$54:$U$54,1,2))),INDIRECT("_"&amp;_xlfn.XLOOKUP(AZ$2,WatchbillMONTHLY!$A$54:$U$54,OFFSET(WatchbillMONTHLY!$A$54:$U$54,1,2))))=$A32,_xlfn.XLOOKUP(AZ$2,WatchbillMONTHLY!$A$54:$U$54,OFFSET(WatchbillMONTHLY!$A$54:$U$54,1,2)),FALSE),TRUE,FALSE)),
IF(_xlfn.XLOOKUP(AZ$2,WatchbillMONTHLY!$A$71:$U$71,OFFSET(WatchbillMONTHLY!$A$71:$U$71,1,2))=IF(_xlfn.XLOOKUP($A32,INDIRECT("_"&amp;_xlfn.XLOOKUP(AZ$2,WatchbillMONTHLY!$A$71:$U$71,OFFSET(WatchbillMONTHLY!$A$71:$U$71,1,2))),INDIRECT("_"&amp;_xlfn.XLOOKUP(AZ$2,WatchbillMONTHLY!$A$71:$U$71,OFFSET(WatchbillMONTHLY!$A$71:$U$71,1,2))))=$A32,_xlfn.XLOOKUP(AZ$2,WatchbillMONTHLY!$A$71:$U$71,OFFSET(WatchbillMONTHLY!$A$71:$U$71,1,2)),FALSE),TRUE,FALSE)),
IF(_xlfn.XLOOKUP(AZ$2,WatchbillMONTHLY!$A$88:$U$88,OFFSET(WatchbillMONTHLY!$A$88:$U$88,1,2))=IF(_xlfn.XLOOKUP($A32,INDIRECT("_"&amp;_xlfn.XLOOKUP(AZ$2,WatchbillMONTHLY!$A$88:$U$88,OFFSET(WatchbillMONTHLY!$A$88:$U$88,1,2))),INDIRECT("_"&amp;_xlfn.XLOOKUP(AZ$2,WatchbillMONTHLY!$A$88:$U$88,OFFSET(WatchbillMONTHLY!$A$88:$U$88,1,2))))=$A32,_xlfn.XLOOKUP(AZ$2,WatchbillMONTHLY!$A$88:$U$88,OFFSET(WatchbillMONTHLY!$A$88:$U$88,1,2)),FALSE),TRUE,FALSE)),
FALSE),FALSE)</f>
        <v>0</v>
      </c>
      <c r="BA32" s="209" t="b" cm="1">
        <f t="array" aca="1" ref="BA32" ca="1">IF(AND($A32 &gt; 0, T32 &gt; 0,BA$2&lt;MiscFormulas!$A$5+1),
_xlfn.IFNA(
_xlfn.IFNA(
_xlfn.IFNA(
_xlfn.IFNA(
_xlfn.IFNA(
_xlfn.IFNA(
IF(_xlfn.XLOOKUP(BA$2,WatchbillMONTHLY!$A$3:$U$3,OFFSET(WatchbillMONTHLY!$A$3:$U$3,1,2))=IF(_xlfn.XLOOKUP($A32,INDIRECT("_"&amp;_xlfn.XLOOKUP(BA$2,WatchbillMONTHLY!$A$3:$U$3,OFFSET(WatchbillMONTHLY!$A$3:$U$3,1,2))),INDIRECT("_"&amp;_xlfn.XLOOKUP(BA$2,WatchbillMONTHLY!$A$3:$U$3,OFFSET(WatchbillMONTHLY!$A$3:$U$3,1,2))))=$A32,_xlfn.XLOOKUP(BA$2,WatchbillMONTHLY!$A$3:$U$3,OFFSET(WatchbillMONTHLY!$A$3:$U$3,1,2)),FALSE),TRUE,FALSE),
IF(_xlfn.XLOOKUP(BA$2,WatchbillMONTHLY!$A$20:$U$20,OFFSET(WatchbillMONTHLY!$A$20:$U$20,1,2))=IF(_xlfn.XLOOKUP($A32,INDIRECT("_"&amp;_xlfn.XLOOKUP(BA$2,WatchbillMONTHLY!$A$20:$U$20,OFFSET(WatchbillMONTHLY!$A$20:$U$20,1,2))),INDIRECT("_"&amp;_xlfn.XLOOKUP(BA$2,WatchbillMONTHLY!$A$20:$U$20,OFFSET(WatchbillMONTHLY!$A$20:$U$20,1,2))))=$A32,_xlfn.XLOOKUP(BA$2,WatchbillMONTHLY!$A$20:$U$20,OFFSET(WatchbillMONTHLY!$A$20:$U$20,1,2)),FALSE),TRUE,FALSE)),
IF(_xlfn.XLOOKUP(BA$2,WatchbillMONTHLY!$A$37:$U$37,OFFSET(WatchbillMONTHLY!$A$37:$U$37,1,2))=IF(_xlfn.XLOOKUP($A32,INDIRECT("_"&amp;_xlfn.XLOOKUP(BA$2,WatchbillMONTHLY!$A$37:$U$37,OFFSET(WatchbillMONTHLY!$A$37:$U$37,1,2))),INDIRECT("_"&amp;_xlfn.XLOOKUP(BA$2,WatchbillMONTHLY!$A$37:$U$37,OFFSET(WatchbillMONTHLY!$A$37:$U$37,1,2))))=$A32,_xlfn.XLOOKUP(BA$2,WatchbillMONTHLY!$A$37:$U$37,OFFSET(WatchbillMONTHLY!$A$37:$U$37,1,2)),FALSE),TRUE,FALSE)),
IF(_xlfn.XLOOKUP(BA$2,WatchbillMONTHLY!$A$54:$U$54,OFFSET(WatchbillMONTHLY!$A$54:$U$54,1,2))=IF(_xlfn.XLOOKUP($A32,INDIRECT("_"&amp;_xlfn.XLOOKUP(BA$2,WatchbillMONTHLY!$A$54:$U$54,OFFSET(WatchbillMONTHLY!$A$54:$U$54,1,2))),INDIRECT("_"&amp;_xlfn.XLOOKUP(BA$2,WatchbillMONTHLY!$A$54:$U$54,OFFSET(WatchbillMONTHLY!$A$54:$U$54,1,2))))=$A32,_xlfn.XLOOKUP(BA$2,WatchbillMONTHLY!$A$54:$U$54,OFFSET(WatchbillMONTHLY!$A$54:$U$54,1,2)),FALSE),TRUE,FALSE)),
IF(_xlfn.XLOOKUP(BA$2,WatchbillMONTHLY!$A$71:$U$71,OFFSET(WatchbillMONTHLY!$A$71:$U$71,1,2))=IF(_xlfn.XLOOKUP($A32,INDIRECT("_"&amp;_xlfn.XLOOKUP(BA$2,WatchbillMONTHLY!$A$71:$U$71,OFFSET(WatchbillMONTHLY!$A$71:$U$71,1,2))),INDIRECT("_"&amp;_xlfn.XLOOKUP(BA$2,WatchbillMONTHLY!$A$71:$U$71,OFFSET(WatchbillMONTHLY!$A$71:$U$71,1,2))))=$A32,_xlfn.XLOOKUP(BA$2,WatchbillMONTHLY!$A$71:$U$71,OFFSET(WatchbillMONTHLY!$A$71:$U$71,1,2)),FALSE),TRUE,FALSE)),
IF(_xlfn.XLOOKUP(BA$2,WatchbillMONTHLY!$A$88:$U$88,OFFSET(WatchbillMONTHLY!$A$88:$U$88,1,2))=IF(_xlfn.XLOOKUP($A32,INDIRECT("_"&amp;_xlfn.XLOOKUP(BA$2,WatchbillMONTHLY!$A$88:$U$88,OFFSET(WatchbillMONTHLY!$A$88:$U$88,1,2))),INDIRECT("_"&amp;_xlfn.XLOOKUP(BA$2,WatchbillMONTHLY!$A$88:$U$88,OFFSET(WatchbillMONTHLY!$A$88:$U$88,1,2))))=$A32,_xlfn.XLOOKUP(BA$2,WatchbillMONTHLY!$A$88:$U$88,OFFSET(WatchbillMONTHLY!$A$88:$U$88,1,2)),FALSE),TRUE,FALSE)),
FALSE),FALSE)</f>
        <v>0</v>
      </c>
      <c r="BB32" s="209" t="b" cm="1">
        <f t="array" aca="1" ref="BB32" ca="1">IF(AND($A32 &gt; 0, U32 &gt; 0,BB$2&lt;MiscFormulas!$A$5+1),
_xlfn.IFNA(
_xlfn.IFNA(
_xlfn.IFNA(
_xlfn.IFNA(
_xlfn.IFNA(
_xlfn.IFNA(
IF(_xlfn.XLOOKUP(BB$2,WatchbillMONTHLY!$A$3:$U$3,OFFSET(WatchbillMONTHLY!$A$3:$U$3,1,2))=IF(_xlfn.XLOOKUP($A32,INDIRECT("_"&amp;_xlfn.XLOOKUP(BB$2,WatchbillMONTHLY!$A$3:$U$3,OFFSET(WatchbillMONTHLY!$A$3:$U$3,1,2))),INDIRECT("_"&amp;_xlfn.XLOOKUP(BB$2,WatchbillMONTHLY!$A$3:$U$3,OFFSET(WatchbillMONTHLY!$A$3:$U$3,1,2))))=$A32,_xlfn.XLOOKUP(BB$2,WatchbillMONTHLY!$A$3:$U$3,OFFSET(WatchbillMONTHLY!$A$3:$U$3,1,2)),FALSE),TRUE,FALSE),
IF(_xlfn.XLOOKUP(BB$2,WatchbillMONTHLY!$A$20:$U$20,OFFSET(WatchbillMONTHLY!$A$20:$U$20,1,2))=IF(_xlfn.XLOOKUP($A32,INDIRECT("_"&amp;_xlfn.XLOOKUP(BB$2,WatchbillMONTHLY!$A$20:$U$20,OFFSET(WatchbillMONTHLY!$A$20:$U$20,1,2))),INDIRECT("_"&amp;_xlfn.XLOOKUP(BB$2,WatchbillMONTHLY!$A$20:$U$20,OFFSET(WatchbillMONTHLY!$A$20:$U$20,1,2))))=$A32,_xlfn.XLOOKUP(BB$2,WatchbillMONTHLY!$A$20:$U$20,OFFSET(WatchbillMONTHLY!$A$20:$U$20,1,2)),FALSE),TRUE,FALSE)),
IF(_xlfn.XLOOKUP(BB$2,WatchbillMONTHLY!$A$37:$U$37,OFFSET(WatchbillMONTHLY!$A$37:$U$37,1,2))=IF(_xlfn.XLOOKUP($A32,INDIRECT("_"&amp;_xlfn.XLOOKUP(BB$2,WatchbillMONTHLY!$A$37:$U$37,OFFSET(WatchbillMONTHLY!$A$37:$U$37,1,2))),INDIRECT("_"&amp;_xlfn.XLOOKUP(BB$2,WatchbillMONTHLY!$A$37:$U$37,OFFSET(WatchbillMONTHLY!$A$37:$U$37,1,2))))=$A32,_xlfn.XLOOKUP(BB$2,WatchbillMONTHLY!$A$37:$U$37,OFFSET(WatchbillMONTHLY!$A$37:$U$37,1,2)),FALSE),TRUE,FALSE)),
IF(_xlfn.XLOOKUP(BB$2,WatchbillMONTHLY!$A$54:$U$54,OFFSET(WatchbillMONTHLY!$A$54:$U$54,1,2))=IF(_xlfn.XLOOKUP($A32,INDIRECT("_"&amp;_xlfn.XLOOKUP(BB$2,WatchbillMONTHLY!$A$54:$U$54,OFFSET(WatchbillMONTHLY!$A$54:$U$54,1,2))),INDIRECT("_"&amp;_xlfn.XLOOKUP(BB$2,WatchbillMONTHLY!$A$54:$U$54,OFFSET(WatchbillMONTHLY!$A$54:$U$54,1,2))))=$A32,_xlfn.XLOOKUP(BB$2,WatchbillMONTHLY!$A$54:$U$54,OFFSET(WatchbillMONTHLY!$A$54:$U$54,1,2)),FALSE),TRUE,FALSE)),
IF(_xlfn.XLOOKUP(BB$2,WatchbillMONTHLY!$A$71:$U$71,OFFSET(WatchbillMONTHLY!$A$71:$U$71,1,2))=IF(_xlfn.XLOOKUP($A32,INDIRECT("_"&amp;_xlfn.XLOOKUP(BB$2,WatchbillMONTHLY!$A$71:$U$71,OFFSET(WatchbillMONTHLY!$A$71:$U$71,1,2))),INDIRECT("_"&amp;_xlfn.XLOOKUP(BB$2,WatchbillMONTHLY!$A$71:$U$71,OFFSET(WatchbillMONTHLY!$A$71:$U$71,1,2))))=$A32,_xlfn.XLOOKUP(BB$2,WatchbillMONTHLY!$A$71:$U$71,OFFSET(WatchbillMONTHLY!$A$71:$U$71,1,2)),FALSE),TRUE,FALSE)),
IF(_xlfn.XLOOKUP(BB$2,WatchbillMONTHLY!$A$88:$U$88,OFFSET(WatchbillMONTHLY!$A$88:$U$88,1,2))=IF(_xlfn.XLOOKUP($A32,INDIRECT("_"&amp;_xlfn.XLOOKUP(BB$2,WatchbillMONTHLY!$A$88:$U$88,OFFSET(WatchbillMONTHLY!$A$88:$U$88,1,2))),INDIRECT("_"&amp;_xlfn.XLOOKUP(BB$2,WatchbillMONTHLY!$A$88:$U$88,OFFSET(WatchbillMONTHLY!$A$88:$U$88,1,2))))=$A32,_xlfn.XLOOKUP(BB$2,WatchbillMONTHLY!$A$88:$U$88,OFFSET(WatchbillMONTHLY!$A$88:$U$88,1,2)),FALSE),TRUE,FALSE)),
FALSE),FALSE)</f>
        <v>0</v>
      </c>
      <c r="BC32" s="209" t="b" cm="1">
        <f t="array" aca="1" ref="BC32" ca="1">IF(AND($A32 &gt; 0, V32 &gt; 0,BC$2&lt;MiscFormulas!$A$5+1),
_xlfn.IFNA(
_xlfn.IFNA(
_xlfn.IFNA(
_xlfn.IFNA(
_xlfn.IFNA(
_xlfn.IFNA(
IF(_xlfn.XLOOKUP(BC$2,WatchbillMONTHLY!$A$3:$U$3,OFFSET(WatchbillMONTHLY!$A$3:$U$3,1,2))=IF(_xlfn.XLOOKUP($A32,INDIRECT("_"&amp;_xlfn.XLOOKUP(BC$2,WatchbillMONTHLY!$A$3:$U$3,OFFSET(WatchbillMONTHLY!$A$3:$U$3,1,2))),INDIRECT("_"&amp;_xlfn.XLOOKUP(BC$2,WatchbillMONTHLY!$A$3:$U$3,OFFSET(WatchbillMONTHLY!$A$3:$U$3,1,2))))=$A32,_xlfn.XLOOKUP(BC$2,WatchbillMONTHLY!$A$3:$U$3,OFFSET(WatchbillMONTHLY!$A$3:$U$3,1,2)),FALSE),TRUE,FALSE),
IF(_xlfn.XLOOKUP(BC$2,WatchbillMONTHLY!$A$20:$U$20,OFFSET(WatchbillMONTHLY!$A$20:$U$20,1,2))=IF(_xlfn.XLOOKUP($A32,INDIRECT("_"&amp;_xlfn.XLOOKUP(BC$2,WatchbillMONTHLY!$A$20:$U$20,OFFSET(WatchbillMONTHLY!$A$20:$U$20,1,2))),INDIRECT("_"&amp;_xlfn.XLOOKUP(BC$2,WatchbillMONTHLY!$A$20:$U$20,OFFSET(WatchbillMONTHLY!$A$20:$U$20,1,2))))=$A32,_xlfn.XLOOKUP(BC$2,WatchbillMONTHLY!$A$20:$U$20,OFFSET(WatchbillMONTHLY!$A$20:$U$20,1,2)),FALSE),TRUE,FALSE)),
IF(_xlfn.XLOOKUP(BC$2,WatchbillMONTHLY!$A$37:$U$37,OFFSET(WatchbillMONTHLY!$A$37:$U$37,1,2))=IF(_xlfn.XLOOKUP($A32,INDIRECT("_"&amp;_xlfn.XLOOKUP(BC$2,WatchbillMONTHLY!$A$37:$U$37,OFFSET(WatchbillMONTHLY!$A$37:$U$37,1,2))),INDIRECT("_"&amp;_xlfn.XLOOKUP(BC$2,WatchbillMONTHLY!$A$37:$U$37,OFFSET(WatchbillMONTHLY!$A$37:$U$37,1,2))))=$A32,_xlfn.XLOOKUP(BC$2,WatchbillMONTHLY!$A$37:$U$37,OFFSET(WatchbillMONTHLY!$A$37:$U$37,1,2)),FALSE),TRUE,FALSE)),
IF(_xlfn.XLOOKUP(BC$2,WatchbillMONTHLY!$A$54:$U$54,OFFSET(WatchbillMONTHLY!$A$54:$U$54,1,2))=IF(_xlfn.XLOOKUP($A32,INDIRECT("_"&amp;_xlfn.XLOOKUP(BC$2,WatchbillMONTHLY!$A$54:$U$54,OFFSET(WatchbillMONTHLY!$A$54:$U$54,1,2))),INDIRECT("_"&amp;_xlfn.XLOOKUP(BC$2,WatchbillMONTHLY!$A$54:$U$54,OFFSET(WatchbillMONTHLY!$A$54:$U$54,1,2))))=$A32,_xlfn.XLOOKUP(BC$2,WatchbillMONTHLY!$A$54:$U$54,OFFSET(WatchbillMONTHLY!$A$54:$U$54,1,2)),FALSE),TRUE,FALSE)),
IF(_xlfn.XLOOKUP(BC$2,WatchbillMONTHLY!$A$71:$U$71,OFFSET(WatchbillMONTHLY!$A$71:$U$71,1,2))=IF(_xlfn.XLOOKUP($A32,INDIRECT("_"&amp;_xlfn.XLOOKUP(BC$2,WatchbillMONTHLY!$A$71:$U$71,OFFSET(WatchbillMONTHLY!$A$71:$U$71,1,2))),INDIRECT("_"&amp;_xlfn.XLOOKUP(BC$2,WatchbillMONTHLY!$A$71:$U$71,OFFSET(WatchbillMONTHLY!$A$71:$U$71,1,2))))=$A32,_xlfn.XLOOKUP(BC$2,WatchbillMONTHLY!$A$71:$U$71,OFFSET(WatchbillMONTHLY!$A$71:$U$71,1,2)),FALSE),TRUE,FALSE)),
IF(_xlfn.XLOOKUP(BC$2,WatchbillMONTHLY!$A$88:$U$88,OFFSET(WatchbillMONTHLY!$A$88:$U$88,1,2))=IF(_xlfn.XLOOKUP($A32,INDIRECT("_"&amp;_xlfn.XLOOKUP(BC$2,WatchbillMONTHLY!$A$88:$U$88,OFFSET(WatchbillMONTHLY!$A$88:$U$88,1,2))),INDIRECT("_"&amp;_xlfn.XLOOKUP(BC$2,WatchbillMONTHLY!$A$88:$U$88,OFFSET(WatchbillMONTHLY!$A$88:$U$88,1,2))))=$A32,_xlfn.XLOOKUP(BC$2,WatchbillMONTHLY!$A$88:$U$88,OFFSET(WatchbillMONTHLY!$A$88:$U$88,1,2)),FALSE),TRUE,FALSE)),
FALSE),FALSE)</f>
        <v>0</v>
      </c>
      <c r="BD32" s="209" t="b" cm="1">
        <f t="array" aca="1" ref="BD32" ca="1">IF(AND($A32 &gt; 0, W32 &gt; 0,BD$2&lt;MiscFormulas!$A$5+1),
_xlfn.IFNA(
_xlfn.IFNA(
_xlfn.IFNA(
_xlfn.IFNA(
_xlfn.IFNA(
_xlfn.IFNA(
IF(_xlfn.XLOOKUP(BD$2,WatchbillMONTHLY!$A$3:$U$3,OFFSET(WatchbillMONTHLY!$A$3:$U$3,1,2))=IF(_xlfn.XLOOKUP($A32,INDIRECT("_"&amp;_xlfn.XLOOKUP(BD$2,WatchbillMONTHLY!$A$3:$U$3,OFFSET(WatchbillMONTHLY!$A$3:$U$3,1,2))),INDIRECT("_"&amp;_xlfn.XLOOKUP(BD$2,WatchbillMONTHLY!$A$3:$U$3,OFFSET(WatchbillMONTHLY!$A$3:$U$3,1,2))))=$A32,_xlfn.XLOOKUP(BD$2,WatchbillMONTHLY!$A$3:$U$3,OFFSET(WatchbillMONTHLY!$A$3:$U$3,1,2)),FALSE),TRUE,FALSE),
IF(_xlfn.XLOOKUP(BD$2,WatchbillMONTHLY!$A$20:$U$20,OFFSET(WatchbillMONTHLY!$A$20:$U$20,1,2))=IF(_xlfn.XLOOKUP($A32,INDIRECT("_"&amp;_xlfn.XLOOKUP(BD$2,WatchbillMONTHLY!$A$20:$U$20,OFFSET(WatchbillMONTHLY!$A$20:$U$20,1,2))),INDIRECT("_"&amp;_xlfn.XLOOKUP(BD$2,WatchbillMONTHLY!$A$20:$U$20,OFFSET(WatchbillMONTHLY!$A$20:$U$20,1,2))))=$A32,_xlfn.XLOOKUP(BD$2,WatchbillMONTHLY!$A$20:$U$20,OFFSET(WatchbillMONTHLY!$A$20:$U$20,1,2)),FALSE),TRUE,FALSE)),
IF(_xlfn.XLOOKUP(BD$2,WatchbillMONTHLY!$A$37:$U$37,OFFSET(WatchbillMONTHLY!$A$37:$U$37,1,2))=IF(_xlfn.XLOOKUP($A32,INDIRECT("_"&amp;_xlfn.XLOOKUP(BD$2,WatchbillMONTHLY!$A$37:$U$37,OFFSET(WatchbillMONTHLY!$A$37:$U$37,1,2))),INDIRECT("_"&amp;_xlfn.XLOOKUP(BD$2,WatchbillMONTHLY!$A$37:$U$37,OFFSET(WatchbillMONTHLY!$A$37:$U$37,1,2))))=$A32,_xlfn.XLOOKUP(BD$2,WatchbillMONTHLY!$A$37:$U$37,OFFSET(WatchbillMONTHLY!$A$37:$U$37,1,2)),FALSE),TRUE,FALSE)),
IF(_xlfn.XLOOKUP(BD$2,WatchbillMONTHLY!$A$54:$U$54,OFFSET(WatchbillMONTHLY!$A$54:$U$54,1,2))=IF(_xlfn.XLOOKUP($A32,INDIRECT("_"&amp;_xlfn.XLOOKUP(BD$2,WatchbillMONTHLY!$A$54:$U$54,OFFSET(WatchbillMONTHLY!$A$54:$U$54,1,2))),INDIRECT("_"&amp;_xlfn.XLOOKUP(BD$2,WatchbillMONTHLY!$A$54:$U$54,OFFSET(WatchbillMONTHLY!$A$54:$U$54,1,2))))=$A32,_xlfn.XLOOKUP(BD$2,WatchbillMONTHLY!$A$54:$U$54,OFFSET(WatchbillMONTHLY!$A$54:$U$54,1,2)),FALSE),TRUE,FALSE)),
IF(_xlfn.XLOOKUP(BD$2,WatchbillMONTHLY!$A$71:$U$71,OFFSET(WatchbillMONTHLY!$A$71:$U$71,1,2))=IF(_xlfn.XLOOKUP($A32,INDIRECT("_"&amp;_xlfn.XLOOKUP(BD$2,WatchbillMONTHLY!$A$71:$U$71,OFFSET(WatchbillMONTHLY!$A$71:$U$71,1,2))),INDIRECT("_"&amp;_xlfn.XLOOKUP(BD$2,WatchbillMONTHLY!$A$71:$U$71,OFFSET(WatchbillMONTHLY!$A$71:$U$71,1,2))))=$A32,_xlfn.XLOOKUP(BD$2,WatchbillMONTHLY!$A$71:$U$71,OFFSET(WatchbillMONTHLY!$A$71:$U$71,1,2)),FALSE),TRUE,FALSE)),
IF(_xlfn.XLOOKUP(BD$2,WatchbillMONTHLY!$A$88:$U$88,OFFSET(WatchbillMONTHLY!$A$88:$U$88,1,2))=IF(_xlfn.XLOOKUP($A32,INDIRECT("_"&amp;_xlfn.XLOOKUP(BD$2,WatchbillMONTHLY!$A$88:$U$88,OFFSET(WatchbillMONTHLY!$A$88:$U$88,1,2))),INDIRECT("_"&amp;_xlfn.XLOOKUP(BD$2,WatchbillMONTHLY!$A$88:$U$88,OFFSET(WatchbillMONTHLY!$A$88:$U$88,1,2))))=$A32,_xlfn.XLOOKUP(BD$2,WatchbillMONTHLY!$A$88:$U$88,OFFSET(WatchbillMONTHLY!$A$88:$U$88,1,2)),FALSE),TRUE,FALSE)),
FALSE),FALSE)</f>
        <v>0</v>
      </c>
      <c r="BE32" s="209" t="b" cm="1">
        <f t="array" aca="1" ref="BE32" ca="1">IF(AND($A32 &gt; 0, X32 &gt; 0,BE$2&lt;MiscFormulas!$A$5+1),
_xlfn.IFNA(
_xlfn.IFNA(
_xlfn.IFNA(
_xlfn.IFNA(
_xlfn.IFNA(
_xlfn.IFNA(
IF(_xlfn.XLOOKUP(BE$2,WatchbillMONTHLY!$A$3:$U$3,OFFSET(WatchbillMONTHLY!$A$3:$U$3,1,2))=IF(_xlfn.XLOOKUP($A32,INDIRECT("_"&amp;_xlfn.XLOOKUP(BE$2,WatchbillMONTHLY!$A$3:$U$3,OFFSET(WatchbillMONTHLY!$A$3:$U$3,1,2))),INDIRECT("_"&amp;_xlfn.XLOOKUP(BE$2,WatchbillMONTHLY!$A$3:$U$3,OFFSET(WatchbillMONTHLY!$A$3:$U$3,1,2))))=$A32,_xlfn.XLOOKUP(BE$2,WatchbillMONTHLY!$A$3:$U$3,OFFSET(WatchbillMONTHLY!$A$3:$U$3,1,2)),FALSE),TRUE,FALSE),
IF(_xlfn.XLOOKUP(BE$2,WatchbillMONTHLY!$A$20:$U$20,OFFSET(WatchbillMONTHLY!$A$20:$U$20,1,2))=IF(_xlfn.XLOOKUP($A32,INDIRECT("_"&amp;_xlfn.XLOOKUP(BE$2,WatchbillMONTHLY!$A$20:$U$20,OFFSET(WatchbillMONTHLY!$A$20:$U$20,1,2))),INDIRECT("_"&amp;_xlfn.XLOOKUP(BE$2,WatchbillMONTHLY!$A$20:$U$20,OFFSET(WatchbillMONTHLY!$A$20:$U$20,1,2))))=$A32,_xlfn.XLOOKUP(BE$2,WatchbillMONTHLY!$A$20:$U$20,OFFSET(WatchbillMONTHLY!$A$20:$U$20,1,2)),FALSE),TRUE,FALSE)),
IF(_xlfn.XLOOKUP(BE$2,WatchbillMONTHLY!$A$37:$U$37,OFFSET(WatchbillMONTHLY!$A$37:$U$37,1,2))=IF(_xlfn.XLOOKUP($A32,INDIRECT("_"&amp;_xlfn.XLOOKUP(BE$2,WatchbillMONTHLY!$A$37:$U$37,OFFSET(WatchbillMONTHLY!$A$37:$U$37,1,2))),INDIRECT("_"&amp;_xlfn.XLOOKUP(BE$2,WatchbillMONTHLY!$A$37:$U$37,OFFSET(WatchbillMONTHLY!$A$37:$U$37,1,2))))=$A32,_xlfn.XLOOKUP(BE$2,WatchbillMONTHLY!$A$37:$U$37,OFFSET(WatchbillMONTHLY!$A$37:$U$37,1,2)),FALSE),TRUE,FALSE)),
IF(_xlfn.XLOOKUP(BE$2,WatchbillMONTHLY!$A$54:$U$54,OFFSET(WatchbillMONTHLY!$A$54:$U$54,1,2))=IF(_xlfn.XLOOKUP($A32,INDIRECT("_"&amp;_xlfn.XLOOKUP(BE$2,WatchbillMONTHLY!$A$54:$U$54,OFFSET(WatchbillMONTHLY!$A$54:$U$54,1,2))),INDIRECT("_"&amp;_xlfn.XLOOKUP(BE$2,WatchbillMONTHLY!$A$54:$U$54,OFFSET(WatchbillMONTHLY!$A$54:$U$54,1,2))))=$A32,_xlfn.XLOOKUP(BE$2,WatchbillMONTHLY!$A$54:$U$54,OFFSET(WatchbillMONTHLY!$A$54:$U$54,1,2)),FALSE),TRUE,FALSE)),
IF(_xlfn.XLOOKUP(BE$2,WatchbillMONTHLY!$A$71:$U$71,OFFSET(WatchbillMONTHLY!$A$71:$U$71,1,2))=IF(_xlfn.XLOOKUP($A32,INDIRECT("_"&amp;_xlfn.XLOOKUP(BE$2,WatchbillMONTHLY!$A$71:$U$71,OFFSET(WatchbillMONTHLY!$A$71:$U$71,1,2))),INDIRECT("_"&amp;_xlfn.XLOOKUP(BE$2,WatchbillMONTHLY!$A$71:$U$71,OFFSET(WatchbillMONTHLY!$A$71:$U$71,1,2))))=$A32,_xlfn.XLOOKUP(BE$2,WatchbillMONTHLY!$A$71:$U$71,OFFSET(WatchbillMONTHLY!$A$71:$U$71,1,2)),FALSE),TRUE,FALSE)),
IF(_xlfn.XLOOKUP(BE$2,WatchbillMONTHLY!$A$88:$U$88,OFFSET(WatchbillMONTHLY!$A$88:$U$88,1,2))=IF(_xlfn.XLOOKUP($A32,INDIRECT("_"&amp;_xlfn.XLOOKUP(BE$2,WatchbillMONTHLY!$A$88:$U$88,OFFSET(WatchbillMONTHLY!$A$88:$U$88,1,2))),INDIRECT("_"&amp;_xlfn.XLOOKUP(BE$2,WatchbillMONTHLY!$A$88:$U$88,OFFSET(WatchbillMONTHLY!$A$88:$U$88,1,2))))=$A32,_xlfn.XLOOKUP(BE$2,WatchbillMONTHLY!$A$88:$U$88,OFFSET(WatchbillMONTHLY!$A$88:$U$88,1,2)),FALSE),TRUE,FALSE)),
FALSE),FALSE)</f>
        <v>0</v>
      </c>
      <c r="BF32" s="209" t="b" cm="1">
        <f t="array" aca="1" ref="BF32" ca="1">IF(AND($A32 &gt; 0, Y32 &gt; 0,BF$2&lt;MiscFormulas!$A$5+1),
_xlfn.IFNA(
_xlfn.IFNA(
_xlfn.IFNA(
_xlfn.IFNA(
_xlfn.IFNA(
_xlfn.IFNA(
IF(_xlfn.XLOOKUP(BF$2,WatchbillMONTHLY!$A$3:$U$3,OFFSET(WatchbillMONTHLY!$A$3:$U$3,1,2))=IF(_xlfn.XLOOKUP($A32,INDIRECT("_"&amp;_xlfn.XLOOKUP(BF$2,WatchbillMONTHLY!$A$3:$U$3,OFFSET(WatchbillMONTHLY!$A$3:$U$3,1,2))),INDIRECT("_"&amp;_xlfn.XLOOKUP(BF$2,WatchbillMONTHLY!$A$3:$U$3,OFFSET(WatchbillMONTHLY!$A$3:$U$3,1,2))))=$A32,_xlfn.XLOOKUP(BF$2,WatchbillMONTHLY!$A$3:$U$3,OFFSET(WatchbillMONTHLY!$A$3:$U$3,1,2)),FALSE),TRUE,FALSE),
IF(_xlfn.XLOOKUP(BF$2,WatchbillMONTHLY!$A$20:$U$20,OFFSET(WatchbillMONTHLY!$A$20:$U$20,1,2))=IF(_xlfn.XLOOKUP($A32,INDIRECT("_"&amp;_xlfn.XLOOKUP(BF$2,WatchbillMONTHLY!$A$20:$U$20,OFFSET(WatchbillMONTHLY!$A$20:$U$20,1,2))),INDIRECT("_"&amp;_xlfn.XLOOKUP(BF$2,WatchbillMONTHLY!$A$20:$U$20,OFFSET(WatchbillMONTHLY!$A$20:$U$20,1,2))))=$A32,_xlfn.XLOOKUP(BF$2,WatchbillMONTHLY!$A$20:$U$20,OFFSET(WatchbillMONTHLY!$A$20:$U$20,1,2)),FALSE),TRUE,FALSE)),
IF(_xlfn.XLOOKUP(BF$2,WatchbillMONTHLY!$A$37:$U$37,OFFSET(WatchbillMONTHLY!$A$37:$U$37,1,2))=IF(_xlfn.XLOOKUP($A32,INDIRECT("_"&amp;_xlfn.XLOOKUP(BF$2,WatchbillMONTHLY!$A$37:$U$37,OFFSET(WatchbillMONTHLY!$A$37:$U$37,1,2))),INDIRECT("_"&amp;_xlfn.XLOOKUP(BF$2,WatchbillMONTHLY!$A$37:$U$37,OFFSET(WatchbillMONTHLY!$A$37:$U$37,1,2))))=$A32,_xlfn.XLOOKUP(BF$2,WatchbillMONTHLY!$A$37:$U$37,OFFSET(WatchbillMONTHLY!$A$37:$U$37,1,2)),FALSE),TRUE,FALSE)),
IF(_xlfn.XLOOKUP(BF$2,WatchbillMONTHLY!$A$54:$U$54,OFFSET(WatchbillMONTHLY!$A$54:$U$54,1,2))=IF(_xlfn.XLOOKUP($A32,INDIRECT("_"&amp;_xlfn.XLOOKUP(BF$2,WatchbillMONTHLY!$A$54:$U$54,OFFSET(WatchbillMONTHLY!$A$54:$U$54,1,2))),INDIRECT("_"&amp;_xlfn.XLOOKUP(BF$2,WatchbillMONTHLY!$A$54:$U$54,OFFSET(WatchbillMONTHLY!$A$54:$U$54,1,2))))=$A32,_xlfn.XLOOKUP(BF$2,WatchbillMONTHLY!$A$54:$U$54,OFFSET(WatchbillMONTHLY!$A$54:$U$54,1,2)),FALSE),TRUE,FALSE)),
IF(_xlfn.XLOOKUP(BF$2,WatchbillMONTHLY!$A$71:$U$71,OFFSET(WatchbillMONTHLY!$A$71:$U$71,1,2))=IF(_xlfn.XLOOKUP($A32,INDIRECT("_"&amp;_xlfn.XLOOKUP(BF$2,WatchbillMONTHLY!$A$71:$U$71,OFFSET(WatchbillMONTHLY!$A$71:$U$71,1,2))),INDIRECT("_"&amp;_xlfn.XLOOKUP(BF$2,WatchbillMONTHLY!$A$71:$U$71,OFFSET(WatchbillMONTHLY!$A$71:$U$71,1,2))))=$A32,_xlfn.XLOOKUP(BF$2,WatchbillMONTHLY!$A$71:$U$71,OFFSET(WatchbillMONTHLY!$A$71:$U$71,1,2)),FALSE),TRUE,FALSE)),
IF(_xlfn.XLOOKUP(BF$2,WatchbillMONTHLY!$A$88:$U$88,OFFSET(WatchbillMONTHLY!$A$88:$U$88,1,2))=IF(_xlfn.XLOOKUP($A32,INDIRECT("_"&amp;_xlfn.XLOOKUP(BF$2,WatchbillMONTHLY!$A$88:$U$88,OFFSET(WatchbillMONTHLY!$A$88:$U$88,1,2))),INDIRECT("_"&amp;_xlfn.XLOOKUP(BF$2,WatchbillMONTHLY!$A$88:$U$88,OFFSET(WatchbillMONTHLY!$A$88:$U$88,1,2))))=$A32,_xlfn.XLOOKUP(BF$2,WatchbillMONTHLY!$A$88:$U$88,OFFSET(WatchbillMONTHLY!$A$88:$U$88,1,2)),FALSE),TRUE,FALSE)),
FALSE),FALSE)</f>
        <v>0</v>
      </c>
      <c r="BG32" s="209" t="b" cm="1">
        <f t="array" aca="1" ref="BG32" ca="1">IF(AND($A32 &gt; 0, Z32 &gt; 0,BG$2&lt;MiscFormulas!$A$5+1),
_xlfn.IFNA(
_xlfn.IFNA(
_xlfn.IFNA(
_xlfn.IFNA(
_xlfn.IFNA(
_xlfn.IFNA(
IF(_xlfn.XLOOKUP(BG$2,WatchbillMONTHLY!$A$3:$U$3,OFFSET(WatchbillMONTHLY!$A$3:$U$3,1,2))=IF(_xlfn.XLOOKUP($A32,INDIRECT("_"&amp;_xlfn.XLOOKUP(BG$2,WatchbillMONTHLY!$A$3:$U$3,OFFSET(WatchbillMONTHLY!$A$3:$U$3,1,2))),INDIRECT("_"&amp;_xlfn.XLOOKUP(BG$2,WatchbillMONTHLY!$A$3:$U$3,OFFSET(WatchbillMONTHLY!$A$3:$U$3,1,2))))=$A32,_xlfn.XLOOKUP(BG$2,WatchbillMONTHLY!$A$3:$U$3,OFFSET(WatchbillMONTHLY!$A$3:$U$3,1,2)),FALSE),TRUE,FALSE),
IF(_xlfn.XLOOKUP(BG$2,WatchbillMONTHLY!$A$20:$U$20,OFFSET(WatchbillMONTHLY!$A$20:$U$20,1,2))=IF(_xlfn.XLOOKUP($A32,INDIRECT("_"&amp;_xlfn.XLOOKUP(BG$2,WatchbillMONTHLY!$A$20:$U$20,OFFSET(WatchbillMONTHLY!$A$20:$U$20,1,2))),INDIRECT("_"&amp;_xlfn.XLOOKUP(BG$2,WatchbillMONTHLY!$A$20:$U$20,OFFSET(WatchbillMONTHLY!$A$20:$U$20,1,2))))=$A32,_xlfn.XLOOKUP(BG$2,WatchbillMONTHLY!$A$20:$U$20,OFFSET(WatchbillMONTHLY!$A$20:$U$20,1,2)),FALSE),TRUE,FALSE)),
IF(_xlfn.XLOOKUP(BG$2,WatchbillMONTHLY!$A$37:$U$37,OFFSET(WatchbillMONTHLY!$A$37:$U$37,1,2))=IF(_xlfn.XLOOKUP($A32,INDIRECT("_"&amp;_xlfn.XLOOKUP(BG$2,WatchbillMONTHLY!$A$37:$U$37,OFFSET(WatchbillMONTHLY!$A$37:$U$37,1,2))),INDIRECT("_"&amp;_xlfn.XLOOKUP(BG$2,WatchbillMONTHLY!$A$37:$U$37,OFFSET(WatchbillMONTHLY!$A$37:$U$37,1,2))))=$A32,_xlfn.XLOOKUP(BG$2,WatchbillMONTHLY!$A$37:$U$37,OFFSET(WatchbillMONTHLY!$A$37:$U$37,1,2)),FALSE),TRUE,FALSE)),
IF(_xlfn.XLOOKUP(BG$2,WatchbillMONTHLY!$A$54:$U$54,OFFSET(WatchbillMONTHLY!$A$54:$U$54,1,2))=IF(_xlfn.XLOOKUP($A32,INDIRECT("_"&amp;_xlfn.XLOOKUP(BG$2,WatchbillMONTHLY!$A$54:$U$54,OFFSET(WatchbillMONTHLY!$A$54:$U$54,1,2))),INDIRECT("_"&amp;_xlfn.XLOOKUP(BG$2,WatchbillMONTHLY!$A$54:$U$54,OFFSET(WatchbillMONTHLY!$A$54:$U$54,1,2))))=$A32,_xlfn.XLOOKUP(BG$2,WatchbillMONTHLY!$A$54:$U$54,OFFSET(WatchbillMONTHLY!$A$54:$U$54,1,2)),FALSE),TRUE,FALSE)),
IF(_xlfn.XLOOKUP(BG$2,WatchbillMONTHLY!$A$71:$U$71,OFFSET(WatchbillMONTHLY!$A$71:$U$71,1,2))=IF(_xlfn.XLOOKUP($A32,INDIRECT("_"&amp;_xlfn.XLOOKUP(BG$2,WatchbillMONTHLY!$A$71:$U$71,OFFSET(WatchbillMONTHLY!$A$71:$U$71,1,2))),INDIRECT("_"&amp;_xlfn.XLOOKUP(BG$2,WatchbillMONTHLY!$A$71:$U$71,OFFSET(WatchbillMONTHLY!$A$71:$U$71,1,2))))=$A32,_xlfn.XLOOKUP(BG$2,WatchbillMONTHLY!$A$71:$U$71,OFFSET(WatchbillMONTHLY!$A$71:$U$71,1,2)),FALSE),TRUE,FALSE)),
IF(_xlfn.XLOOKUP(BG$2,WatchbillMONTHLY!$A$88:$U$88,OFFSET(WatchbillMONTHLY!$A$88:$U$88,1,2))=IF(_xlfn.XLOOKUP($A32,INDIRECT("_"&amp;_xlfn.XLOOKUP(BG$2,WatchbillMONTHLY!$A$88:$U$88,OFFSET(WatchbillMONTHLY!$A$88:$U$88,1,2))),INDIRECT("_"&amp;_xlfn.XLOOKUP(BG$2,WatchbillMONTHLY!$A$88:$U$88,OFFSET(WatchbillMONTHLY!$A$88:$U$88,1,2))))=$A32,_xlfn.XLOOKUP(BG$2,WatchbillMONTHLY!$A$88:$U$88,OFFSET(WatchbillMONTHLY!$A$88:$U$88,1,2)),FALSE),TRUE,FALSE)),
FALSE),FALSE)</f>
        <v>0</v>
      </c>
      <c r="BH32" s="209" t="b" cm="1">
        <f t="array" aca="1" ref="BH32" ca="1">IF(AND($A32 &gt; 0, AA32 &gt; 0,BH$2&lt;MiscFormulas!$A$5+1),
_xlfn.IFNA(
_xlfn.IFNA(
_xlfn.IFNA(
_xlfn.IFNA(
_xlfn.IFNA(
_xlfn.IFNA(
IF(_xlfn.XLOOKUP(BH$2,WatchbillMONTHLY!$A$3:$U$3,OFFSET(WatchbillMONTHLY!$A$3:$U$3,1,2))=IF(_xlfn.XLOOKUP($A32,INDIRECT("_"&amp;_xlfn.XLOOKUP(BH$2,WatchbillMONTHLY!$A$3:$U$3,OFFSET(WatchbillMONTHLY!$A$3:$U$3,1,2))),INDIRECT("_"&amp;_xlfn.XLOOKUP(BH$2,WatchbillMONTHLY!$A$3:$U$3,OFFSET(WatchbillMONTHLY!$A$3:$U$3,1,2))))=$A32,_xlfn.XLOOKUP(BH$2,WatchbillMONTHLY!$A$3:$U$3,OFFSET(WatchbillMONTHLY!$A$3:$U$3,1,2)),FALSE),TRUE,FALSE),
IF(_xlfn.XLOOKUP(BH$2,WatchbillMONTHLY!$A$20:$U$20,OFFSET(WatchbillMONTHLY!$A$20:$U$20,1,2))=IF(_xlfn.XLOOKUP($A32,INDIRECT("_"&amp;_xlfn.XLOOKUP(BH$2,WatchbillMONTHLY!$A$20:$U$20,OFFSET(WatchbillMONTHLY!$A$20:$U$20,1,2))),INDIRECT("_"&amp;_xlfn.XLOOKUP(BH$2,WatchbillMONTHLY!$A$20:$U$20,OFFSET(WatchbillMONTHLY!$A$20:$U$20,1,2))))=$A32,_xlfn.XLOOKUP(BH$2,WatchbillMONTHLY!$A$20:$U$20,OFFSET(WatchbillMONTHLY!$A$20:$U$20,1,2)),FALSE),TRUE,FALSE)),
IF(_xlfn.XLOOKUP(BH$2,WatchbillMONTHLY!$A$37:$U$37,OFFSET(WatchbillMONTHLY!$A$37:$U$37,1,2))=IF(_xlfn.XLOOKUP($A32,INDIRECT("_"&amp;_xlfn.XLOOKUP(BH$2,WatchbillMONTHLY!$A$37:$U$37,OFFSET(WatchbillMONTHLY!$A$37:$U$37,1,2))),INDIRECT("_"&amp;_xlfn.XLOOKUP(BH$2,WatchbillMONTHLY!$A$37:$U$37,OFFSET(WatchbillMONTHLY!$A$37:$U$37,1,2))))=$A32,_xlfn.XLOOKUP(BH$2,WatchbillMONTHLY!$A$37:$U$37,OFFSET(WatchbillMONTHLY!$A$37:$U$37,1,2)),FALSE),TRUE,FALSE)),
IF(_xlfn.XLOOKUP(BH$2,WatchbillMONTHLY!$A$54:$U$54,OFFSET(WatchbillMONTHLY!$A$54:$U$54,1,2))=IF(_xlfn.XLOOKUP($A32,INDIRECT("_"&amp;_xlfn.XLOOKUP(BH$2,WatchbillMONTHLY!$A$54:$U$54,OFFSET(WatchbillMONTHLY!$A$54:$U$54,1,2))),INDIRECT("_"&amp;_xlfn.XLOOKUP(BH$2,WatchbillMONTHLY!$A$54:$U$54,OFFSET(WatchbillMONTHLY!$A$54:$U$54,1,2))))=$A32,_xlfn.XLOOKUP(BH$2,WatchbillMONTHLY!$A$54:$U$54,OFFSET(WatchbillMONTHLY!$A$54:$U$54,1,2)),FALSE),TRUE,FALSE)),
IF(_xlfn.XLOOKUP(BH$2,WatchbillMONTHLY!$A$71:$U$71,OFFSET(WatchbillMONTHLY!$A$71:$U$71,1,2))=IF(_xlfn.XLOOKUP($A32,INDIRECT("_"&amp;_xlfn.XLOOKUP(BH$2,WatchbillMONTHLY!$A$71:$U$71,OFFSET(WatchbillMONTHLY!$A$71:$U$71,1,2))),INDIRECT("_"&amp;_xlfn.XLOOKUP(BH$2,WatchbillMONTHLY!$A$71:$U$71,OFFSET(WatchbillMONTHLY!$A$71:$U$71,1,2))))=$A32,_xlfn.XLOOKUP(BH$2,WatchbillMONTHLY!$A$71:$U$71,OFFSET(WatchbillMONTHLY!$A$71:$U$71,1,2)),FALSE),TRUE,FALSE)),
IF(_xlfn.XLOOKUP(BH$2,WatchbillMONTHLY!$A$88:$U$88,OFFSET(WatchbillMONTHLY!$A$88:$U$88,1,2))=IF(_xlfn.XLOOKUP($A32,INDIRECT("_"&amp;_xlfn.XLOOKUP(BH$2,WatchbillMONTHLY!$A$88:$U$88,OFFSET(WatchbillMONTHLY!$A$88:$U$88,1,2))),INDIRECT("_"&amp;_xlfn.XLOOKUP(BH$2,WatchbillMONTHLY!$A$88:$U$88,OFFSET(WatchbillMONTHLY!$A$88:$U$88,1,2))))=$A32,_xlfn.XLOOKUP(BH$2,WatchbillMONTHLY!$A$88:$U$88,OFFSET(WatchbillMONTHLY!$A$88:$U$88,1,2)),FALSE),TRUE,FALSE)),
FALSE),FALSE)</f>
        <v>0</v>
      </c>
      <c r="BI32" s="209" t="b" cm="1">
        <f t="array" aca="1" ref="BI32" ca="1">IF(AND($A32 &gt; 0, AB32 &gt; 0,BI$2&lt;MiscFormulas!$A$5+1),
_xlfn.IFNA(
_xlfn.IFNA(
_xlfn.IFNA(
_xlfn.IFNA(
_xlfn.IFNA(
_xlfn.IFNA(
IF(_xlfn.XLOOKUP(BI$2,WatchbillMONTHLY!$A$3:$U$3,OFFSET(WatchbillMONTHLY!$A$3:$U$3,1,2))=IF(_xlfn.XLOOKUP($A32,INDIRECT("_"&amp;_xlfn.XLOOKUP(BI$2,WatchbillMONTHLY!$A$3:$U$3,OFFSET(WatchbillMONTHLY!$A$3:$U$3,1,2))),INDIRECT("_"&amp;_xlfn.XLOOKUP(BI$2,WatchbillMONTHLY!$A$3:$U$3,OFFSET(WatchbillMONTHLY!$A$3:$U$3,1,2))))=$A32,_xlfn.XLOOKUP(BI$2,WatchbillMONTHLY!$A$3:$U$3,OFFSET(WatchbillMONTHLY!$A$3:$U$3,1,2)),FALSE),TRUE,FALSE),
IF(_xlfn.XLOOKUP(BI$2,WatchbillMONTHLY!$A$20:$U$20,OFFSET(WatchbillMONTHLY!$A$20:$U$20,1,2))=IF(_xlfn.XLOOKUP($A32,INDIRECT("_"&amp;_xlfn.XLOOKUP(BI$2,WatchbillMONTHLY!$A$20:$U$20,OFFSET(WatchbillMONTHLY!$A$20:$U$20,1,2))),INDIRECT("_"&amp;_xlfn.XLOOKUP(BI$2,WatchbillMONTHLY!$A$20:$U$20,OFFSET(WatchbillMONTHLY!$A$20:$U$20,1,2))))=$A32,_xlfn.XLOOKUP(BI$2,WatchbillMONTHLY!$A$20:$U$20,OFFSET(WatchbillMONTHLY!$A$20:$U$20,1,2)),FALSE),TRUE,FALSE)),
IF(_xlfn.XLOOKUP(BI$2,WatchbillMONTHLY!$A$37:$U$37,OFFSET(WatchbillMONTHLY!$A$37:$U$37,1,2))=IF(_xlfn.XLOOKUP($A32,INDIRECT("_"&amp;_xlfn.XLOOKUP(BI$2,WatchbillMONTHLY!$A$37:$U$37,OFFSET(WatchbillMONTHLY!$A$37:$U$37,1,2))),INDIRECT("_"&amp;_xlfn.XLOOKUP(BI$2,WatchbillMONTHLY!$A$37:$U$37,OFFSET(WatchbillMONTHLY!$A$37:$U$37,1,2))))=$A32,_xlfn.XLOOKUP(BI$2,WatchbillMONTHLY!$A$37:$U$37,OFFSET(WatchbillMONTHLY!$A$37:$U$37,1,2)),FALSE),TRUE,FALSE)),
IF(_xlfn.XLOOKUP(BI$2,WatchbillMONTHLY!$A$54:$U$54,OFFSET(WatchbillMONTHLY!$A$54:$U$54,1,2))=IF(_xlfn.XLOOKUP($A32,INDIRECT("_"&amp;_xlfn.XLOOKUP(BI$2,WatchbillMONTHLY!$A$54:$U$54,OFFSET(WatchbillMONTHLY!$A$54:$U$54,1,2))),INDIRECT("_"&amp;_xlfn.XLOOKUP(BI$2,WatchbillMONTHLY!$A$54:$U$54,OFFSET(WatchbillMONTHLY!$A$54:$U$54,1,2))))=$A32,_xlfn.XLOOKUP(BI$2,WatchbillMONTHLY!$A$54:$U$54,OFFSET(WatchbillMONTHLY!$A$54:$U$54,1,2)),FALSE),TRUE,FALSE)),
IF(_xlfn.XLOOKUP(BI$2,WatchbillMONTHLY!$A$71:$U$71,OFFSET(WatchbillMONTHLY!$A$71:$U$71,1,2))=IF(_xlfn.XLOOKUP($A32,INDIRECT("_"&amp;_xlfn.XLOOKUP(BI$2,WatchbillMONTHLY!$A$71:$U$71,OFFSET(WatchbillMONTHLY!$A$71:$U$71,1,2))),INDIRECT("_"&amp;_xlfn.XLOOKUP(BI$2,WatchbillMONTHLY!$A$71:$U$71,OFFSET(WatchbillMONTHLY!$A$71:$U$71,1,2))))=$A32,_xlfn.XLOOKUP(BI$2,WatchbillMONTHLY!$A$71:$U$71,OFFSET(WatchbillMONTHLY!$A$71:$U$71,1,2)),FALSE),TRUE,FALSE)),
IF(_xlfn.XLOOKUP(BI$2,WatchbillMONTHLY!$A$88:$U$88,OFFSET(WatchbillMONTHLY!$A$88:$U$88,1,2))=IF(_xlfn.XLOOKUP($A32,INDIRECT("_"&amp;_xlfn.XLOOKUP(BI$2,WatchbillMONTHLY!$A$88:$U$88,OFFSET(WatchbillMONTHLY!$A$88:$U$88,1,2))),INDIRECT("_"&amp;_xlfn.XLOOKUP(BI$2,WatchbillMONTHLY!$A$88:$U$88,OFFSET(WatchbillMONTHLY!$A$88:$U$88,1,2))))=$A32,_xlfn.XLOOKUP(BI$2,WatchbillMONTHLY!$A$88:$U$88,OFFSET(WatchbillMONTHLY!$A$88:$U$88,1,2)),FALSE),TRUE,FALSE)),
FALSE),FALSE)</f>
        <v>0</v>
      </c>
      <c r="BJ32" s="209" t="b" cm="1">
        <f t="array" aca="1" ref="BJ32" ca="1">IF(AND($A32 &gt; 0, AC32 &gt; 0,BJ$2&lt;MiscFormulas!$A$5+1),
_xlfn.IFNA(
_xlfn.IFNA(
_xlfn.IFNA(
_xlfn.IFNA(
_xlfn.IFNA(
_xlfn.IFNA(
IF(_xlfn.XLOOKUP(BJ$2,WatchbillMONTHLY!$A$3:$U$3,OFFSET(WatchbillMONTHLY!$A$3:$U$3,1,2))=IF(_xlfn.XLOOKUP($A32,INDIRECT("_"&amp;_xlfn.XLOOKUP(BJ$2,WatchbillMONTHLY!$A$3:$U$3,OFFSET(WatchbillMONTHLY!$A$3:$U$3,1,2))),INDIRECT("_"&amp;_xlfn.XLOOKUP(BJ$2,WatchbillMONTHLY!$A$3:$U$3,OFFSET(WatchbillMONTHLY!$A$3:$U$3,1,2))))=$A32,_xlfn.XLOOKUP(BJ$2,WatchbillMONTHLY!$A$3:$U$3,OFFSET(WatchbillMONTHLY!$A$3:$U$3,1,2)),FALSE),TRUE,FALSE),
IF(_xlfn.XLOOKUP(BJ$2,WatchbillMONTHLY!$A$20:$U$20,OFFSET(WatchbillMONTHLY!$A$20:$U$20,1,2))=IF(_xlfn.XLOOKUP($A32,INDIRECT("_"&amp;_xlfn.XLOOKUP(BJ$2,WatchbillMONTHLY!$A$20:$U$20,OFFSET(WatchbillMONTHLY!$A$20:$U$20,1,2))),INDIRECT("_"&amp;_xlfn.XLOOKUP(BJ$2,WatchbillMONTHLY!$A$20:$U$20,OFFSET(WatchbillMONTHLY!$A$20:$U$20,1,2))))=$A32,_xlfn.XLOOKUP(BJ$2,WatchbillMONTHLY!$A$20:$U$20,OFFSET(WatchbillMONTHLY!$A$20:$U$20,1,2)),FALSE),TRUE,FALSE)),
IF(_xlfn.XLOOKUP(BJ$2,WatchbillMONTHLY!$A$37:$U$37,OFFSET(WatchbillMONTHLY!$A$37:$U$37,1,2))=IF(_xlfn.XLOOKUP($A32,INDIRECT("_"&amp;_xlfn.XLOOKUP(BJ$2,WatchbillMONTHLY!$A$37:$U$37,OFFSET(WatchbillMONTHLY!$A$37:$U$37,1,2))),INDIRECT("_"&amp;_xlfn.XLOOKUP(BJ$2,WatchbillMONTHLY!$A$37:$U$37,OFFSET(WatchbillMONTHLY!$A$37:$U$37,1,2))))=$A32,_xlfn.XLOOKUP(BJ$2,WatchbillMONTHLY!$A$37:$U$37,OFFSET(WatchbillMONTHLY!$A$37:$U$37,1,2)),FALSE),TRUE,FALSE)),
IF(_xlfn.XLOOKUP(BJ$2,WatchbillMONTHLY!$A$54:$U$54,OFFSET(WatchbillMONTHLY!$A$54:$U$54,1,2))=IF(_xlfn.XLOOKUP($A32,INDIRECT("_"&amp;_xlfn.XLOOKUP(BJ$2,WatchbillMONTHLY!$A$54:$U$54,OFFSET(WatchbillMONTHLY!$A$54:$U$54,1,2))),INDIRECT("_"&amp;_xlfn.XLOOKUP(BJ$2,WatchbillMONTHLY!$A$54:$U$54,OFFSET(WatchbillMONTHLY!$A$54:$U$54,1,2))))=$A32,_xlfn.XLOOKUP(BJ$2,WatchbillMONTHLY!$A$54:$U$54,OFFSET(WatchbillMONTHLY!$A$54:$U$54,1,2)),FALSE),TRUE,FALSE)),
IF(_xlfn.XLOOKUP(BJ$2,WatchbillMONTHLY!$A$71:$U$71,OFFSET(WatchbillMONTHLY!$A$71:$U$71,1,2))=IF(_xlfn.XLOOKUP($A32,INDIRECT("_"&amp;_xlfn.XLOOKUP(BJ$2,WatchbillMONTHLY!$A$71:$U$71,OFFSET(WatchbillMONTHLY!$A$71:$U$71,1,2))),INDIRECT("_"&amp;_xlfn.XLOOKUP(BJ$2,WatchbillMONTHLY!$A$71:$U$71,OFFSET(WatchbillMONTHLY!$A$71:$U$71,1,2))))=$A32,_xlfn.XLOOKUP(BJ$2,WatchbillMONTHLY!$A$71:$U$71,OFFSET(WatchbillMONTHLY!$A$71:$U$71,1,2)),FALSE),TRUE,FALSE)),
IF(_xlfn.XLOOKUP(BJ$2,WatchbillMONTHLY!$A$88:$U$88,OFFSET(WatchbillMONTHLY!$A$88:$U$88,1,2))=IF(_xlfn.XLOOKUP($A32,INDIRECT("_"&amp;_xlfn.XLOOKUP(BJ$2,WatchbillMONTHLY!$A$88:$U$88,OFFSET(WatchbillMONTHLY!$A$88:$U$88,1,2))),INDIRECT("_"&amp;_xlfn.XLOOKUP(BJ$2,WatchbillMONTHLY!$A$88:$U$88,OFFSET(WatchbillMONTHLY!$A$88:$U$88,1,2))))=$A32,_xlfn.XLOOKUP(BJ$2,WatchbillMONTHLY!$A$88:$U$88,OFFSET(WatchbillMONTHLY!$A$88:$U$88,1,2)),FALSE),TRUE,FALSE)),
FALSE),FALSE)</f>
        <v>0</v>
      </c>
      <c r="BK32" s="209" t="b" cm="1">
        <f t="array" aca="1" ref="BK32" ca="1">IF(AND($A32 &gt; 0, AD32 &gt; 0,BK$2&lt;MiscFormulas!$A$5+1),
_xlfn.IFNA(
_xlfn.IFNA(
_xlfn.IFNA(
_xlfn.IFNA(
_xlfn.IFNA(
_xlfn.IFNA(
IF(_xlfn.XLOOKUP(BK$2,WatchbillMONTHLY!$A$3:$U$3,OFFSET(WatchbillMONTHLY!$A$3:$U$3,1,2))=IF(_xlfn.XLOOKUP($A32,INDIRECT("_"&amp;_xlfn.XLOOKUP(BK$2,WatchbillMONTHLY!$A$3:$U$3,OFFSET(WatchbillMONTHLY!$A$3:$U$3,1,2))),INDIRECT("_"&amp;_xlfn.XLOOKUP(BK$2,WatchbillMONTHLY!$A$3:$U$3,OFFSET(WatchbillMONTHLY!$A$3:$U$3,1,2))))=$A32,_xlfn.XLOOKUP(BK$2,WatchbillMONTHLY!$A$3:$U$3,OFFSET(WatchbillMONTHLY!$A$3:$U$3,1,2)),FALSE),TRUE,FALSE),
IF(_xlfn.XLOOKUP(BK$2,WatchbillMONTHLY!$A$20:$U$20,OFFSET(WatchbillMONTHLY!$A$20:$U$20,1,2))=IF(_xlfn.XLOOKUP($A32,INDIRECT("_"&amp;_xlfn.XLOOKUP(BK$2,WatchbillMONTHLY!$A$20:$U$20,OFFSET(WatchbillMONTHLY!$A$20:$U$20,1,2))),INDIRECT("_"&amp;_xlfn.XLOOKUP(BK$2,WatchbillMONTHLY!$A$20:$U$20,OFFSET(WatchbillMONTHLY!$A$20:$U$20,1,2))))=$A32,_xlfn.XLOOKUP(BK$2,WatchbillMONTHLY!$A$20:$U$20,OFFSET(WatchbillMONTHLY!$A$20:$U$20,1,2)),FALSE),TRUE,FALSE)),
IF(_xlfn.XLOOKUP(BK$2,WatchbillMONTHLY!$A$37:$U$37,OFFSET(WatchbillMONTHLY!$A$37:$U$37,1,2))=IF(_xlfn.XLOOKUP($A32,INDIRECT("_"&amp;_xlfn.XLOOKUP(BK$2,WatchbillMONTHLY!$A$37:$U$37,OFFSET(WatchbillMONTHLY!$A$37:$U$37,1,2))),INDIRECT("_"&amp;_xlfn.XLOOKUP(BK$2,WatchbillMONTHLY!$A$37:$U$37,OFFSET(WatchbillMONTHLY!$A$37:$U$37,1,2))))=$A32,_xlfn.XLOOKUP(BK$2,WatchbillMONTHLY!$A$37:$U$37,OFFSET(WatchbillMONTHLY!$A$37:$U$37,1,2)),FALSE),TRUE,FALSE)),
IF(_xlfn.XLOOKUP(BK$2,WatchbillMONTHLY!$A$54:$U$54,OFFSET(WatchbillMONTHLY!$A$54:$U$54,1,2))=IF(_xlfn.XLOOKUP($A32,INDIRECT("_"&amp;_xlfn.XLOOKUP(BK$2,WatchbillMONTHLY!$A$54:$U$54,OFFSET(WatchbillMONTHLY!$A$54:$U$54,1,2))),INDIRECT("_"&amp;_xlfn.XLOOKUP(BK$2,WatchbillMONTHLY!$A$54:$U$54,OFFSET(WatchbillMONTHLY!$A$54:$U$54,1,2))))=$A32,_xlfn.XLOOKUP(BK$2,WatchbillMONTHLY!$A$54:$U$54,OFFSET(WatchbillMONTHLY!$A$54:$U$54,1,2)),FALSE),TRUE,FALSE)),
IF(_xlfn.XLOOKUP(BK$2,WatchbillMONTHLY!$A$71:$U$71,OFFSET(WatchbillMONTHLY!$A$71:$U$71,1,2))=IF(_xlfn.XLOOKUP($A32,INDIRECT("_"&amp;_xlfn.XLOOKUP(BK$2,WatchbillMONTHLY!$A$71:$U$71,OFFSET(WatchbillMONTHLY!$A$71:$U$71,1,2))),INDIRECT("_"&amp;_xlfn.XLOOKUP(BK$2,WatchbillMONTHLY!$A$71:$U$71,OFFSET(WatchbillMONTHLY!$A$71:$U$71,1,2))))=$A32,_xlfn.XLOOKUP(BK$2,WatchbillMONTHLY!$A$71:$U$71,OFFSET(WatchbillMONTHLY!$A$71:$U$71,1,2)),FALSE),TRUE,FALSE)),
IF(_xlfn.XLOOKUP(BK$2,WatchbillMONTHLY!$A$88:$U$88,OFFSET(WatchbillMONTHLY!$A$88:$U$88,1,2))=IF(_xlfn.XLOOKUP($A32,INDIRECT("_"&amp;_xlfn.XLOOKUP(BK$2,WatchbillMONTHLY!$A$88:$U$88,OFFSET(WatchbillMONTHLY!$A$88:$U$88,1,2))),INDIRECT("_"&amp;_xlfn.XLOOKUP(BK$2,WatchbillMONTHLY!$A$88:$U$88,OFFSET(WatchbillMONTHLY!$A$88:$U$88,1,2))))=$A32,_xlfn.XLOOKUP(BK$2,WatchbillMONTHLY!$A$88:$U$88,OFFSET(WatchbillMONTHLY!$A$88:$U$88,1,2)),FALSE),TRUE,FALSE)),
FALSE),FALSE)</f>
        <v>0</v>
      </c>
      <c r="BL32" s="209" t="b" cm="1">
        <f t="array" aca="1" ref="BL32" ca="1">IF(AND($A32 &gt; 0, AE32 &gt; 0,BL$2&lt;MiscFormulas!$A$5+1),
_xlfn.IFNA(
_xlfn.IFNA(
_xlfn.IFNA(
_xlfn.IFNA(
_xlfn.IFNA(
_xlfn.IFNA(
IF(_xlfn.XLOOKUP(BL$2,WatchbillMONTHLY!$A$3:$U$3,OFFSET(WatchbillMONTHLY!$A$3:$U$3,1,2))=IF(_xlfn.XLOOKUP($A32,INDIRECT("_"&amp;_xlfn.XLOOKUP(BL$2,WatchbillMONTHLY!$A$3:$U$3,OFFSET(WatchbillMONTHLY!$A$3:$U$3,1,2))),INDIRECT("_"&amp;_xlfn.XLOOKUP(BL$2,WatchbillMONTHLY!$A$3:$U$3,OFFSET(WatchbillMONTHLY!$A$3:$U$3,1,2))))=$A32,_xlfn.XLOOKUP(BL$2,WatchbillMONTHLY!$A$3:$U$3,OFFSET(WatchbillMONTHLY!$A$3:$U$3,1,2)),FALSE),TRUE,FALSE),
IF(_xlfn.XLOOKUP(BL$2,WatchbillMONTHLY!$A$20:$U$20,OFFSET(WatchbillMONTHLY!$A$20:$U$20,1,2))=IF(_xlfn.XLOOKUP($A32,INDIRECT("_"&amp;_xlfn.XLOOKUP(BL$2,WatchbillMONTHLY!$A$20:$U$20,OFFSET(WatchbillMONTHLY!$A$20:$U$20,1,2))),INDIRECT("_"&amp;_xlfn.XLOOKUP(BL$2,WatchbillMONTHLY!$A$20:$U$20,OFFSET(WatchbillMONTHLY!$A$20:$U$20,1,2))))=$A32,_xlfn.XLOOKUP(BL$2,WatchbillMONTHLY!$A$20:$U$20,OFFSET(WatchbillMONTHLY!$A$20:$U$20,1,2)),FALSE),TRUE,FALSE)),
IF(_xlfn.XLOOKUP(BL$2,WatchbillMONTHLY!$A$37:$U$37,OFFSET(WatchbillMONTHLY!$A$37:$U$37,1,2))=IF(_xlfn.XLOOKUP($A32,INDIRECT("_"&amp;_xlfn.XLOOKUP(BL$2,WatchbillMONTHLY!$A$37:$U$37,OFFSET(WatchbillMONTHLY!$A$37:$U$37,1,2))),INDIRECT("_"&amp;_xlfn.XLOOKUP(BL$2,WatchbillMONTHLY!$A$37:$U$37,OFFSET(WatchbillMONTHLY!$A$37:$U$37,1,2))))=$A32,_xlfn.XLOOKUP(BL$2,WatchbillMONTHLY!$A$37:$U$37,OFFSET(WatchbillMONTHLY!$A$37:$U$37,1,2)),FALSE),TRUE,FALSE)),
IF(_xlfn.XLOOKUP(BL$2,WatchbillMONTHLY!$A$54:$U$54,OFFSET(WatchbillMONTHLY!$A$54:$U$54,1,2))=IF(_xlfn.XLOOKUP($A32,INDIRECT("_"&amp;_xlfn.XLOOKUP(BL$2,WatchbillMONTHLY!$A$54:$U$54,OFFSET(WatchbillMONTHLY!$A$54:$U$54,1,2))),INDIRECT("_"&amp;_xlfn.XLOOKUP(BL$2,WatchbillMONTHLY!$A$54:$U$54,OFFSET(WatchbillMONTHLY!$A$54:$U$54,1,2))))=$A32,_xlfn.XLOOKUP(BL$2,WatchbillMONTHLY!$A$54:$U$54,OFFSET(WatchbillMONTHLY!$A$54:$U$54,1,2)),FALSE),TRUE,FALSE)),
IF(_xlfn.XLOOKUP(BL$2,WatchbillMONTHLY!$A$71:$U$71,OFFSET(WatchbillMONTHLY!$A$71:$U$71,1,2))=IF(_xlfn.XLOOKUP($A32,INDIRECT("_"&amp;_xlfn.XLOOKUP(BL$2,WatchbillMONTHLY!$A$71:$U$71,OFFSET(WatchbillMONTHLY!$A$71:$U$71,1,2))),INDIRECT("_"&amp;_xlfn.XLOOKUP(BL$2,WatchbillMONTHLY!$A$71:$U$71,OFFSET(WatchbillMONTHLY!$A$71:$U$71,1,2))))=$A32,_xlfn.XLOOKUP(BL$2,WatchbillMONTHLY!$A$71:$U$71,OFFSET(WatchbillMONTHLY!$A$71:$U$71,1,2)),FALSE),TRUE,FALSE)),
IF(_xlfn.XLOOKUP(BL$2,WatchbillMONTHLY!$A$88:$U$88,OFFSET(WatchbillMONTHLY!$A$88:$U$88,1,2))=IF(_xlfn.XLOOKUP($A32,INDIRECT("_"&amp;_xlfn.XLOOKUP(BL$2,WatchbillMONTHLY!$A$88:$U$88,OFFSET(WatchbillMONTHLY!$A$88:$U$88,1,2))),INDIRECT("_"&amp;_xlfn.XLOOKUP(BL$2,WatchbillMONTHLY!$A$88:$U$88,OFFSET(WatchbillMONTHLY!$A$88:$U$88,1,2))))=$A32,_xlfn.XLOOKUP(BL$2,WatchbillMONTHLY!$A$88:$U$88,OFFSET(WatchbillMONTHLY!$A$88:$U$88,1,2)),FALSE),TRUE,FALSE)),
FALSE),FALSE)</f>
        <v>0</v>
      </c>
      <c r="BM32" s="209" t="b" cm="1">
        <f t="array" aca="1" ref="BM32" ca="1">IF(AND($A32 &gt; 0, AF32 &gt; 0,BM$2&lt;MiscFormulas!$A$5+1),
_xlfn.IFNA(
_xlfn.IFNA(
_xlfn.IFNA(
_xlfn.IFNA(
_xlfn.IFNA(
_xlfn.IFNA(
IF(_xlfn.XLOOKUP(BM$2,WatchbillMONTHLY!$A$3:$U$3,OFFSET(WatchbillMONTHLY!$A$3:$U$3,1,2))=IF(_xlfn.XLOOKUP($A32,INDIRECT("_"&amp;_xlfn.XLOOKUP(BM$2,WatchbillMONTHLY!$A$3:$U$3,OFFSET(WatchbillMONTHLY!$A$3:$U$3,1,2))),INDIRECT("_"&amp;_xlfn.XLOOKUP(BM$2,WatchbillMONTHLY!$A$3:$U$3,OFFSET(WatchbillMONTHLY!$A$3:$U$3,1,2))))=$A32,_xlfn.XLOOKUP(BM$2,WatchbillMONTHLY!$A$3:$U$3,OFFSET(WatchbillMONTHLY!$A$3:$U$3,1,2)),FALSE),TRUE,FALSE),
IF(_xlfn.XLOOKUP(BM$2,WatchbillMONTHLY!$A$20:$U$20,OFFSET(WatchbillMONTHLY!$A$20:$U$20,1,2))=IF(_xlfn.XLOOKUP($A32,INDIRECT("_"&amp;_xlfn.XLOOKUP(BM$2,WatchbillMONTHLY!$A$20:$U$20,OFFSET(WatchbillMONTHLY!$A$20:$U$20,1,2))),INDIRECT("_"&amp;_xlfn.XLOOKUP(BM$2,WatchbillMONTHLY!$A$20:$U$20,OFFSET(WatchbillMONTHLY!$A$20:$U$20,1,2))))=$A32,_xlfn.XLOOKUP(BM$2,WatchbillMONTHLY!$A$20:$U$20,OFFSET(WatchbillMONTHLY!$A$20:$U$20,1,2)),FALSE),TRUE,FALSE)),
IF(_xlfn.XLOOKUP(BM$2,WatchbillMONTHLY!$A$37:$U$37,OFFSET(WatchbillMONTHLY!$A$37:$U$37,1,2))=IF(_xlfn.XLOOKUP($A32,INDIRECT("_"&amp;_xlfn.XLOOKUP(BM$2,WatchbillMONTHLY!$A$37:$U$37,OFFSET(WatchbillMONTHLY!$A$37:$U$37,1,2))),INDIRECT("_"&amp;_xlfn.XLOOKUP(BM$2,WatchbillMONTHLY!$A$37:$U$37,OFFSET(WatchbillMONTHLY!$A$37:$U$37,1,2))))=$A32,_xlfn.XLOOKUP(BM$2,WatchbillMONTHLY!$A$37:$U$37,OFFSET(WatchbillMONTHLY!$A$37:$U$37,1,2)),FALSE),TRUE,FALSE)),
IF(_xlfn.XLOOKUP(BM$2,WatchbillMONTHLY!$A$54:$U$54,OFFSET(WatchbillMONTHLY!$A$54:$U$54,1,2))=IF(_xlfn.XLOOKUP($A32,INDIRECT("_"&amp;_xlfn.XLOOKUP(BM$2,WatchbillMONTHLY!$A$54:$U$54,OFFSET(WatchbillMONTHLY!$A$54:$U$54,1,2))),INDIRECT("_"&amp;_xlfn.XLOOKUP(BM$2,WatchbillMONTHLY!$A$54:$U$54,OFFSET(WatchbillMONTHLY!$A$54:$U$54,1,2))))=$A32,_xlfn.XLOOKUP(BM$2,WatchbillMONTHLY!$A$54:$U$54,OFFSET(WatchbillMONTHLY!$A$54:$U$54,1,2)),FALSE),TRUE,FALSE)),
IF(_xlfn.XLOOKUP(BM$2,WatchbillMONTHLY!$A$71:$U$71,OFFSET(WatchbillMONTHLY!$A$71:$U$71,1,2))=IF(_xlfn.XLOOKUP($A32,INDIRECT("_"&amp;_xlfn.XLOOKUP(BM$2,WatchbillMONTHLY!$A$71:$U$71,OFFSET(WatchbillMONTHLY!$A$71:$U$71,1,2))),INDIRECT("_"&amp;_xlfn.XLOOKUP(BM$2,WatchbillMONTHLY!$A$71:$U$71,OFFSET(WatchbillMONTHLY!$A$71:$U$71,1,2))))=$A32,_xlfn.XLOOKUP(BM$2,WatchbillMONTHLY!$A$71:$U$71,OFFSET(WatchbillMONTHLY!$A$71:$U$71,1,2)),FALSE),TRUE,FALSE)),
IF(_xlfn.XLOOKUP(BM$2,WatchbillMONTHLY!$A$88:$U$88,OFFSET(WatchbillMONTHLY!$A$88:$U$88,1,2))=IF(_xlfn.XLOOKUP($A32,INDIRECT("_"&amp;_xlfn.XLOOKUP(BM$2,WatchbillMONTHLY!$A$88:$U$88,OFFSET(WatchbillMONTHLY!$A$88:$U$88,1,2))),INDIRECT("_"&amp;_xlfn.XLOOKUP(BM$2,WatchbillMONTHLY!$A$88:$U$88,OFFSET(WatchbillMONTHLY!$A$88:$U$88,1,2))))=$A32,_xlfn.XLOOKUP(BM$2,WatchbillMONTHLY!$A$88:$U$88,OFFSET(WatchbillMONTHLY!$A$88:$U$88,1,2)),FALSE),TRUE,FALSE)),
FALSE),FALSE)</f>
        <v>0</v>
      </c>
      <c r="BN32" s="209" t="b" cm="1">
        <f t="array" aca="1" ref="BN32" ca="1">IF(AND($A32 &gt; 0, AG32 &gt; 0,BN$2&lt;MiscFormulas!$A$5+1),
_xlfn.IFNA(
_xlfn.IFNA(
_xlfn.IFNA(
_xlfn.IFNA(
_xlfn.IFNA(
_xlfn.IFNA(
IF(_xlfn.XLOOKUP(BN$2,WatchbillMONTHLY!$A$3:$U$3,OFFSET(WatchbillMONTHLY!$A$3:$U$3,1,2))=IF(_xlfn.XLOOKUP($A32,INDIRECT("_"&amp;_xlfn.XLOOKUP(BN$2,WatchbillMONTHLY!$A$3:$U$3,OFFSET(WatchbillMONTHLY!$A$3:$U$3,1,2))),INDIRECT("_"&amp;_xlfn.XLOOKUP(BN$2,WatchbillMONTHLY!$A$3:$U$3,OFFSET(WatchbillMONTHLY!$A$3:$U$3,1,2))))=$A32,_xlfn.XLOOKUP(BN$2,WatchbillMONTHLY!$A$3:$U$3,OFFSET(WatchbillMONTHLY!$A$3:$U$3,1,2)),FALSE),TRUE,FALSE),
IF(_xlfn.XLOOKUP(BN$2,WatchbillMONTHLY!$A$20:$U$20,OFFSET(WatchbillMONTHLY!$A$20:$U$20,1,2))=IF(_xlfn.XLOOKUP($A32,INDIRECT("_"&amp;_xlfn.XLOOKUP(BN$2,WatchbillMONTHLY!$A$20:$U$20,OFFSET(WatchbillMONTHLY!$A$20:$U$20,1,2))),INDIRECT("_"&amp;_xlfn.XLOOKUP(BN$2,WatchbillMONTHLY!$A$20:$U$20,OFFSET(WatchbillMONTHLY!$A$20:$U$20,1,2))))=$A32,_xlfn.XLOOKUP(BN$2,WatchbillMONTHLY!$A$20:$U$20,OFFSET(WatchbillMONTHLY!$A$20:$U$20,1,2)),FALSE),TRUE,FALSE)),
IF(_xlfn.XLOOKUP(BN$2,WatchbillMONTHLY!$A$37:$U$37,OFFSET(WatchbillMONTHLY!$A$37:$U$37,1,2))=IF(_xlfn.XLOOKUP($A32,INDIRECT("_"&amp;_xlfn.XLOOKUP(BN$2,WatchbillMONTHLY!$A$37:$U$37,OFFSET(WatchbillMONTHLY!$A$37:$U$37,1,2))),INDIRECT("_"&amp;_xlfn.XLOOKUP(BN$2,WatchbillMONTHLY!$A$37:$U$37,OFFSET(WatchbillMONTHLY!$A$37:$U$37,1,2))))=$A32,_xlfn.XLOOKUP(BN$2,WatchbillMONTHLY!$A$37:$U$37,OFFSET(WatchbillMONTHLY!$A$37:$U$37,1,2)),FALSE),TRUE,FALSE)),
IF(_xlfn.XLOOKUP(BN$2,WatchbillMONTHLY!$A$54:$U$54,OFFSET(WatchbillMONTHLY!$A$54:$U$54,1,2))=IF(_xlfn.XLOOKUP($A32,INDIRECT("_"&amp;_xlfn.XLOOKUP(BN$2,WatchbillMONTHLY!$A$54:$U$54,OFFSET(WatchbillMONTHLY!$A$54:$U$54,1,2))),INDIRECT("_"&amp;_xlfn.XLOOKUP(BN$2,WatchbillMONTHLY!$A$54:$U$54,OFFSET(WatchbillMONTHLY!$A$54:$U$54,1,2))))=$A32,_xlfn.XLOOKUP(BN$2,WatchbillMONTHLY!$A$54:$U$54,OFFSET(WatchbillMONTHLY!$A$54:$U$54,1,2)),FALSE),TRUE,FALSE)),
IF(_xlfn.XLOOKUP(BN$2,WatchbillMONTHLY!$A$71:$U$71,OFFSET(WatchbillMONTHLY!$A$71:$U$71,1,2))=IF(_xlfn.XLOOKUP($A32,INDIRECT("_"&amp;_xlfn.XLOOKUP(BN$2,WatchbillMONTHLY!$A$71:$U$71,OFFSET(WatchbillMONTHLY!$A$71:$U$71,1,2))),INDIRECT("_"&amp;_xlfn.XLOOKUP(BN$2,WatchbillMONTHLY!$A$71:$U$71,OFFSET(WatchbillMONTHLY!$A$71:$U$71,1,2))))=$A32,_xlfn.XLOOKUP(BN$2,WatchbillMONTHLY!$A$71:$U$71,OFFSET(WatchbillMONTHLY!$A$71:$U$71,1,2)),FALSE),TRUE,FALSE)),
IF(_xlfn.XLOOKUP(BN$2,WatchbillMONTHLY!$A$88:$U$88,OFFSET(WatchbillMONTHLY!$A$88:$U$88,1,2))=IF(_xlfn.XLOOKUP($A32,INDIRECT("_"&amp;_xlfn.XLOOKUP(BN$2,WatchbillMONTHLY!$A$88:$U$88,OFFSET(WatchbillMONTHLY!$A$88:$U$88,1,2))),INDIRECT("_"&amp;_xlfn.XLOOKUP(BN$2,WatchbillMONTHLY!$A$88:$U$88,OFFSET(WatchbillMONTHLY!$A$88:$U$88,1,2))))=$A32,_xlfn.XLOOKUP(BN$2,WatchbillMONTHLY!$A$88:$U$88,OFFSET(WatchbillMONTHLY!$A$88:$U$88,1,2)),FALSE),TRUE,FALSE)),
FALSE),FALSE)</f>
        <v>0</v>
      </c>
      <c r="BO32" s="209" t="b" cm="1">
        <f t="array" aca="1" ref="BO32" ca="1">IF(
    AND($A32 &gt; 0, AH32 &gt; 0,BO$2&lt;MiscFormulas!$A$5+1),
    ISNUMBER(
        MATCH($A32,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2" s="210"/>
    </row>
    <row r="33" spans="1:68" x14ac:dyDescent="0.35">
      <c r="A33" t="str">
        <v>EX3 Christopher, C.</v>
      </c>
      <c r="B33" s="214" t="str">
        <v>EX3 Christopher, Columbus</v>
      </c>
      <c r="C33" s="218"/>
      <c r="D33" s="230"/>
      <c r="E33" s="231"/>
      <c r="F33" s="231"/>
      <c r="G33" s="231"/>
      <c r="H33" s="231"/>
      <c r="I33" s="231"/>
      <c r="J33" s="231" t="s">
        <v>266</v>
      </c>
      <c r="K33" s="231"/>
      <c r="L33" s="231"/>
      <c r="M33" s="231"/>
      <c r="N33" s="231"/>
      <c r="O33" s="231"/>
      <c r="P33" s="231"/>
      <c r="Q33" s="231"/>
      <c r="R33" s="231"/>
      <c r="S33" s="231"/>
      <c r="T33" s="231"/>
      <c r="U33" s="231"/>
      <c r="V33" s="231"/>
      <c r="W33" s="231"/>
      <c r="X33" s="231"/>
      <c r="Y33" s="231"/>
      <c r="Z33" s="231" t="s">
        <v>266</v>
      </c>
      <c r="AA33" s="231"/>
      <c r="AB33" s="231"/>
      <c r="AC33" s="231"/>
      <c r="AD33" s="231"/>
      <c r="AE33" s="231"/>
      <c r="AF33" s="231"/>
      <c r="AG33" s="231"/>
      <c r="AH33" s="179"/>
      <c r="AI33" s="209"/>
      <c r="AJ33" s="209" t="str" cm="1">
        <f t="array" aca="1" ref="AJ33" ca="1">IF(OR(AK33:BN33=TRUE),$A33&amp;" :  ","")&amp;_xlfn.TEXTJOIN(" | ",TRUE,IF(AK33:BN33=TRUE,$AK$2:$BN$2,""))</f>
        <v/>
      </c>
      <c r="AK33" s="209" t="b" cm="1">
        <f t="array" aca="1" ref="AK33" ca="1">IF(AND($A33 &gt; 0, D33 &gt; 0,AK$2&lt;MiscFormulas!$A$5+1),
_xlfn.IFNA(
_xlfn.IFNA(
_xlfn.IFNA(
_xlfn.IFNA(
_xlfn.IFNA(
_xlfn.IFNA(
IF(_xlfn.XLOOKUP(AK$2,WatchbillMONTHLY!$A$3:$U$3,OFFSET(WatchbillMONTHLY!$A$3:$U$3,1,2))=IF(_xlfn.XLOOKUP($A33,INDIRECT("_"&amp;_xlfn.XLOOKUP(AK$2,WatchbillMONTHLY!$A$3:$U$3,OFFSET(WatchbillMONTHLY!$A$3:$U$3,1,2))),INDIRECT("_"&amp;_xlfn.XLOOKUP(AK$2,WatchbillMONTHLY!$A$3:$U$3,OFFSET(WatchbillMONTHLY!$A$3:$U$3,1,2))))=$A33,_xlfn.XLOOKUP(AK$2,WatchbillMONTHLY!$A$3:$U$3,OFFSET(WatchbillMONTHLY!$A$3:$U$3,1,2)),FALSE),TRUE,FALSE),
IF(_xlfn.XLOOKUP(AK$2,WatchbillMONTHLY!$A$20:$U$20,OFFSET(WatchbillMONTHLY!$A$20:$U$20,1,2))=IF(_xlfn.XLOOKUP($A33,INDIRECT("_"&amp;_xlfn.XLOOKUP(AK$2,WatchbillMONTHLY!$A$20:$U$20,OFFSET(WatchbillMONTHLY!$A$20:$U$20,1,2))),INDIRECT("_"&amp;_xlfn.XLOOKUP(AK$2,WatchbillMONTHLY!$A$20:$U$20,OFFSET(WatchbillMONTHLY!$A$20:$U$20,1,2))))=$A33,_xlfn.XLOOKUP(AK$2,WatchbillMONTHLY!$A$20:$U$20,OFFSET(WatchbillMONTHLY!$A$20:$U$20,1,2)),FALSE),TRUE,FALSE)),
IF(_xlfn.XLOOKUP(AK$2,WatchbillMONTHLY!$A$37:$U$37,OFFSET(WatchbillMONTHLY!$A$37:$U$37,1,2))=IF(_xlfn.XLOOKUP($A33,INDIRECT("_"&amp;_xlfn.XLOOKUP(AK$2,WatchbillMONTHLY!$A$37:$U$37,OFFSET(WatchbillMONTHLY!$A$37:$U$37,1,2))),INDIRECT("_"&amp;_xlfn.XLOOKUP(AK$2,WatchbillMONTHLY!$A$37:$U$37,OFFSET(WatchbillMONTHLY!$A$37:$U$37,1,2))))=$A33,_xlfn.XLOOKUP(AK$2,WatchbillMONTHLY!$A$37:$U$37,OFFSET(WatchbillMONTHLY!$A$37:$U$37,1,2)),FALSE),TRUE,FALSE)),
IF(_xlfn.XLOOKUP(AK$2,WatchbillMONTHLY!$A$54:$U$54,OFFSET(WatchbillMONTHLY!$A$54:$U$54,1,2))=IF(_xlfn.XLOOKUP($A33,INDIRECT("_"&amp;_xlfn.XLOOKUP(AK$2,WatchbillMONTHLY!$A$54:$U$54,OFFSET(WatchbillMONTHLY!$A$54:$U$54,1,2))),INDIRECT("_"&amp;_xlfn.XLOOKUP(AK$2,WatchbillMONTHLY!$A$54:$U$54,OFFSET(WatchbillMONTHLY!$A$54:$U$54,1,2))))=$A33,_xlfn.XLOOKUP(AK$2,WatchbillMONTHLY!$A$54:$U$54,OFFSET(WatchbillMONTHLY!$A$54:$U$54,1,2)),FALSE),TRUE,FALSE)),
IF(_xlfn.XLOOKUP(AK$2,WatchbillMONTHLY!$A$71:$U$71,OFFSET(WatchbillMONTHLY!$A$71:$U$71,1,2))=IF(_xlfn.XLOOKUP($A33,INDIRECT("_"&amp;_xlfn.XLOOKUP(AK$2,WatchbillMONTHLY!$A$71:$U$71,OFFSET(WatchbillMONTHLY!$A$71:$U$71,1,2))),INDIRECT("_"&amp;_xlfn.XLOOKUP(AK$2,WatchbillMONTHLY!$A$71:$U$71,OFFSET(WatchbillMONTHLY!$A$71:$U$71,1,2))))=$A33,_xlfn.XLOOKUP(AK$2,WatchbillMONTHLY!$A$71:$U$71,OFFSET(WatchbillMONTHLY!$A$71:$U$71,1,2)),FALSE),TRUE,FALSE)),
IF(_xlfn.XLOOKUP(AK$2,WatchbillMONTHLY!$A$88:$U$88,OFFSET(WatchbillMONTHLY!$A$88:$U$88,1,2))=IF(_xlfn.XLOOKUP($A33,INDIRECT("_"&amp;_xlfn.XLOOKUP(AK$2,WatchbillMONTHLY!$A$88:$U$88,OFFSET(WatchbillMONTHLY!$A$88:$U$88,1,2))),INDIRECT("_"&amp;_xlfn.XLOOKUP(AK$2,WatchbillMONTHLY!$A$88:$U$88,OFFSET(WatchbillMONTHLY!$A$88:$U$88,1,2))))=$A33,_xlfn.XLOOKUP(AK$2,WatchbillMONTHLY!$A$88:$U$88,OFFSET(WatchbillMONTHLY!$A$88:$U$88,1,2)),FALSE),TRUE,FALSE)),
FALSE),FALSE)</f>
        <v>0</v>
      </c>
      <c r="AL33" s="209" t="b" cm="1">
        <f t="array" aca="1" ref="AL33" ca="1">IF(AND($A33 &gt; 0, E33 &gt; 0,AL$2&lt;MiscFormulas!$A$5+1),
_xlfn.IFNA(
_xlfn.IFNA(
_xlfn.IFNA(
_xlfn.IFNA(
_xlfn.IFNA(
_xlfn.IFNA(
IF(_xlfn.XLOOKUP(AL$2,WatchbillMONTHLY!$A$3:$U$3,OFFSET(WatchbillMONTHLY!$A$3:$U$3,1,2))=IF(_xlfn.XLOOKUP($A33,INDIRECT("_"&amp;_xlfn.XLOOKUP(AL$2,WatchbillMONTHLY!$A$3:$U$3,OFFSET(WatchbillMONTHLY!$A$3:$U$3,1,2))),INDIRECT("_"&amp;_xlfn.XLOOKUP(AL$2,WatchbillMONTHLY!$A$3:$U$3,OFFSET(WatchbillMONTHLY!$A$3:$U$3,1,2))))=$A33,_xlfn.XLOOKUP(AL$2,WatchbillMONTHLY!$A$3:$U$3,OFFSET(WatchbillMONTHLY!$A$3:$U$3,1,2)),FALSE),TRUE,FALSE),
IF(_xlfn.XLOOKUP(AL$2,WatchbillMONTHLY!$A$20:$U$20,OFFSET(WatchbillMONTHLY!$A$20:$U$20,1,2))=IF(_xlfn.XLOOKUP($A33,INDIRECT("_"&amp;_xlfn.XLOOKUP(AL$2,WatchbillMONTHLY!$A$20:$U$20,OFFSET(WatchbillMONTHLY!$A$20:$U$20,1,2))),INDIRECT("_"&amp;_xlfn.XLOOKUP(AL$2,WatchbillMONTHLY!$A$20:$U$20,OFFSET(WatchbillMONTHLY!$A$20:$U$20,1,2))))=$A33,_xlfn.XLOOKUP(AL$2,WatchbillMONTHLY!$A$20:$U$20,OFFSET(WatchbillMONTHLY!$A$20:$U$20,1,2)),FALSE),TRUE,FALSE)),
IF(_xlfn.XLOOKUP(AL$2,WatchbillMONTHLY!$A$37:$U$37,OFFSET(WatchbillMONTHLY!$A$37:$U$37,1,2))=IF(_xlfn.XLOOKUP($A33,INDIRECT("_"&amp;_xlfn.XLOOKUP(AL$2,WatchbillMONTHLY!$A$37:$U$37,OFFSET(WatchbillMONTHLY!$A$37:$U$37,1,2))),INDIRECT("_"&amp;_xlfn.XLOOKUP(AL$2,WatchbillMONTHLY!$A$37:$U$37,OFFSET(WatchbillMONTHLY!$A$37:$U$37,1,2))))=$A33,_xlfn.XLOOKUP(AL$2,WatchbillMONTHLY!$A$37:$U$37,OFFSET(WatchbillMONTHLY!$A$37:$U$37,1,2)),FALSE),TRUE,FALSE)),
IF(_xlfn.XLOOKUP(AL$2,WatchbillMONTHLY!$A$54:$U$54,OFFSET(WatchbillMONTHLY!$A$54:$U$54,1,2))=IF(_xlfn.XLOOKUP($A33,INDIRECT("_"&amp;_xlfn.XLOOKUP(AL$2,WatchbillMONTHLY!$A$54:$U$54,OFFSET(WatchbillMONTHLY!$A$54:$U$54,1,2))),INDIRECT("_"&amp;_xlfn.XLOOKUP(AL$2,WatchbillMONTHLY!$A$54:$U$54,OFFSET(WatchbillMONTHLY!$A$54:$U$54,1,2))))=$A33,_xlfn.XLOOKUP(AL$2,WatchbillMONTHLY!$A$54:$U$54,OFFSET(WatchbillMONTHLY!$A$54:$U$54,1,2)),FALSE),TRUE,FALSE)),
IF(_xlfn.XLOOKUP(AL$2,WatchbillMONTHLY!$A$71:$U$71,OFFSET(WatchbillMONTHLY!$A$71:$U$71,1,2))=IF(_xlfn.XLOOKUP($A33,INDIRECT("_"&amp;_xlfn.XLOOKUP(AL$2,WatchbillMONTHLY!$A$71:$U$71,OFFSET(WatchbillMONTHLY!$A$71:$U$71,1,2))),INDIRECT("_"&amp;_xlfn.XLOOKUP(AL$2,WatchbillMONTHLY!$A$71:$U$71,OFFSET(WatchbillMONTHLY!$A$71:$U$71,1,2))))=$A33,_xlfn.XLOOKUP(AL$2,WatchbillMONTHLY!$A$71:$U$71,OFFSET(WatchbillMONTHLY!$A$71:$U$71,1,2)),FALSE),TRUE,FALSE)),
IF(_xlfn.XLOOKUP(AL$2,WatchbillMONTHLY!$A$88:$U$88,OFFSET(WatchbillMONTHLY!$A$88:$U$88,1,2))=IF(_xlfn.XLOOKUP($A33,INDIRECT("_"&amp;_xlfn.XLOOKUP(AL$2,WatchbillMONTHLY!$A$88:$U$88,OFFSET(WatchbillMONTHLY!$A$88:$U$88,1,2))),INDIRECT("_"&amp;_xlfn.XLOOKUP(AL$2,WatchbillMONTHLY!$A$88:$U$88,OFFSET(WatchbillMONTHLY!$A$88:$U$88,1,2))))=$A33,_xlfn.XLOOKUP(AL$2,WatchbillMONTHLY!$A$88:$U$88,OFFSET(WatchbillMONTHLY!$A$88:$U$88,1,2)),FALSE),TRUE,FALSE)),
FALSE),FALSE)</f>
        <v>0</v>
      </c>
      <c r="AM33" s="209" t="b" cm="1">
        <f t="array" aca="1" ref="AM33" ca="1">IF(AND($A33 &gt; 0, F33 &gt; 0,AM$2&lt;MiscFormulas!$A$5+1),
_xlfn.IFNA(
_xlfn.IFNA(
_xlfn.IFNA(
_xlfn.IFNA(
_xlfn.IFNA(
_xlfn.IFNA(
IF(_xlfn.XLOOKUP(AM$2,WatchbillMONTHLY!$A$3:$U$3,OFFSET(WatchbillMONTHLY!$A$3:$U$3,1,2))=IF(_xlfn.XLOOKUP($A33,INDIRECT("_"&amp;_xlfn.XLOOKUP(AM$2,WatchbillMONTHLY!$A$3:$U$3,OFFSET(WatchbillMONTHLY!$A$3:$U$3,1,2))),INDIRECT("_"&amp;_xlfn.XLOOKUP(AM$2,WatchbillMONTHLY!$A$3:$U$3,OFFSET(WatchbillMONTHLY!$A$3:$U$3,1,2))))=$A33,_xlfn.XLOOKUP(AM$2,WatchbillMONTHLY!$A$3:$U$3,OFFSET(WatchbillMONTHLY!$A$3:$U$3,1,2)),FALSE),TRUE,FALSE),
IF(_xlfn.XLOOKUP(AM$2,WatchbillMONTHLY!$A$20:$U$20,OFFSET(WatchbillMONTHLY!$A$20:$U$20,1,2))=IF(_xlfn.XLOOKUP($A33,INDIRECT("_"&amp;_xlfn.XLOOKUP(AM$2,WatchbillMONTHLY!$A$20:$U$20,OFFSET(WatchbillMONTHLY!$A$20:$U$20,1,2))),INDIRECT("_"&amp;_xlfn.XLOOKUP(AM$2,WatchbillMONTHLY!$A$20:$U$20,OFFSET(WatchbillMONTHLY!$A$20:$U$20,1,2))))=$A33,_xlfn.XLOOKUP(AM$2,WatchbillMONTHLY!$A$20:$U$20,OFFSET(WatchbillMONTHLY!$A$20:$U$20,1,2)),FALSE),TRUE,FALSE)),
IF(_xlfn.XLOOKUP(AM$2,WatchbillMONTHLY!$A$37:$U$37,OFFSET(WatchbillMONTHLY!$A$37:$U$37,1,2))=IF(_xlfn.XLOOKUP($A33,INDIRECT("_"&amp;_xlfn.XLOOKUP(AM$2,WatchbillMONTHLY!$A$37:$U$37,OFFSET(WatchbillMONTHLY!$A$37:$U$37,1,2))),INDIRECT("_"&amp;_xlfn.XLOOKUP(AM$2,WatchbillMONTHLY!$A$37:$U$37,OFFSET(WatchbillMONTHLY!$A$37:$U$37,1,2))))=$A33,_xlfn.XLOOKUP(AM$2,WatchbillMONTHLY!$A$37:$U$37,OFFSET(WatchbillMONTHLY!$A$37:$U$37,1,2)),FALSE),TRUE,FALSE)),
IF(_xlfn.XLOOKUP(AM$2,WatchbillMONTHLY!$A$54:$U$54,OFFSET(WatchbillMONTHLY!$A$54:$U$54,1,2))=IF(_xlfn.XLOOKUP($A33,INDIRECT("_"&amp;_xlfn.XLOOKUP(AM$2,WatchbillMONTHLY!$A$54:$U$54,OFFSET(WatchbillMONTHLY!$A$54:$U$54,1,2))),INDIRECT("_"&amp;_xlfn.XLOOKUP(AM$2,WatchbillMONTHLY!$A$54:$U$54,OFFSET(WatchbillMONTHLY!$A$54:$U$54,1,2))))=$A33,_xlfn.XLOOKUP(AM$2,WatchbillMONTHLY!$A$54:$U$54,OFFSET(WatchbillMONTHLY!$A$54:$U$54,1,2)),FALSE),TRUE,FALSE)),
IF(_xlfn.XLOOKUP(AM$2,WatchbillMONTHLY!$A$71:$U$71,OFFSET(WatchbillMONTHLY!$A$71:$U$71,1,2))=IF(_xlfn.XLOOKUP($A33,INDIRECT("_"&amp;_xlfn.XLOOKUP(AM$2,WatchbillMONTHLY!$A$71:$U$71,OFFSET(WatchbillMONTHLY!$A$71:$U$71,1,2))),INDIRECT("_"&amp;_xlfn.XLOOKUP(AM$2,WatchbillMONTHLY!$A$71:$U$71,OFFSET(WatchbillMONTHLY!$A$71:$U$71,1,2))))=$A33,_xlfn.XLOOKUP(AM$2,WatchbillMONTHLY!$A$71:$U$71,OFFSET(WatchbillMONTHLY!$A$71:$U$71,1,2)),FALSE),TRUE,FALSE)),
IF(_xlfn.XLOOKUP(AM$2,WatchbillMONTHLY!$A$88:$U$88,OFFSET(WatchbillMONTHLY!$A$88:$U$88,1,2))=IF(_xlfn.XLOOKUP($A33,INDIRECT("_"&amp;_xlfn.XLOOKUP(AM$2,WatchbillMONTHLY!$A$88:$U$88,OFFSET(WatchbillMONTHLY!$A$88:$U$88,1,2))),INDIRECT("_"&amp;_xlfn.XLOOKUP(AM$2,WatchbillMONTHLY!$A$88:$U$88,OFFSET(WatchbillMONTHLY!$A$88:$U$88,1,2))))=$A33,_xlfn.XLOOKUP(AM$2,WatchbillMONTHLY!$A$88:$U$88,OFFSET(WatchbillMONTHLY!$A$88:$U$88,1,2)),FALSE),TRUE,FALSE)),
FALSE),FALSE)</f>
        <v>0</v>
      </c>
      <c r="AN33" s="209" t="b" cm="1">
        <f t="array" aca="1" ref="AN33" ca="1">IF(AND($A33 &gt; 0, G33 &gt; 0,AN$2&lt;MiscFormulas!$A$5+1),
_xlfn.IFNA(
_xlfn.IFNA(
_xlfn.IFNA(
_xlfn.IFNA(
_xlfn.IFNA(
_xlfn.IFNA(
IF(_xlfn.XLOOKUP(AN$2,WatchbillMONTHLY!$A$3:$U$3,OFFSET(WatchbillMONTHLY!$A$3:$U$3,1,2))=IF(_xlfn.XLOOKUP($A33,INDIRECT("_"&amp;_xlfn.XLOOKUP(AN$2,WatchbillMONTHLY!$A$3:$U$3,OFFSET(WatchbillMONTHLY!$A$3:$U$3,1,2))),INDIRECT("_"&amp;_xlfn.XLOOKUP(AN$2,WatchbillMONTHLY!$A$3:$U$3,OFFSET(WatchbillMONTHLY!$A$3:$U$3,1,2))))=$A33,_xlfn.XLOOKUP(AN$2,WatchbillMONTHLY!$A$3:$U$3,OFFSET(WatchbillMONTHLY!$A$3:$U$3,1,2)),FALSE),TRUE,FALSE),
IF(_xlfn.XLOOKUP(AN$2,WatchbillMONTHLY!$A$20:$U$20,OFFSET(WatchbillMONTHLY!$A$20:$U$20,1,2))=IF(_xlfn.XLOOKUP($A33,INDIRECT("_"&amp;_xlfn.XLOOKUP(AN$2,WatchbillMONTHLY!$A$20:$U$20,OFFSET(WatchbillMONTHLY!$A$20:$U$20,1,2))),INDIRECT("_"&amp;_xlfn.XLOOKUP(AN$2,WatchbillMONTHLY!$A$20:$U$20,OFFSET(WatchbillMONTHLY!$A$20:$U$20,1,2))))=$A33,_xlfn.XLOOKUP(AN$2,WatchbillMONTHLY!$A$20:$U$20,OFFSET(WatchbillMONTHLY!$A$20:$U$20,1,2)),FALSE),TRUE,FALSE)),
IF(_xlfn.XLOOKUP(AN$2,WatchbillMONTHLY!$A$37:$U$37,OFFSET(WatchbillMONTHLY!$A$37:$U$37,1,2))=IF(_xlfn.XLOOKUP($A33,INDIRECT("_"&amp;_xlfn.XLOOKUP(AN$2,WatchbillMONTHLY!$A$37:$U$37,OFFSET(WatchbillMONTHLY!$A$37:$U$37,1,2))),INDIRECT("_"&amp;_xlfn.XLOOKUP(AN$2,WatchbillMONTHLY!$A$37:$U$37,OFFSET(WatchbillMONTHLY!$A$37:$U$37,1,2))))=$A33,_xlfn.XLOOKUP(AN$2,WatchbillMONTHLY!$A$37:$U$37,OFFSET(WatchbillMONTHLY!$A$37:$U$37,1,2)),FALSE),TRUE,FALSE)),
IF(_xlfn.XLOOKUP(AN$2,WatchbillMONTHLY!$A$54:$U$54,OFFSET(WatchbillMONTHLY!$A$54:$U$54,1,2))=IF(_xlfn.XLOOKUP($A33,INDIRECT("_"&amp;_xlfn.XLOOKUP(AN$2,WatchbillMONTHLY!$A$54:$U$54,OFFSET(WatchbillMONTHLY!$A$54:$U$54,1,2))),INDIRECT("_"&amp;_xlfn.XLOOKUP(AN$2,WatchbillMONTHLY!$A$54:$U$54,OFFSET(WatchbillMONTHLY!$A$54:$U$54,1,2))))=$A33,_xlfn.XLOOKUP(AN$2,WatchbillMONTHLY!$A$54:$U$54,OFFSET(WatchbillMONTHLY!$A$54:$U$54,1,2)),FALSE),TRUE,FALSE)),
IF(_xlfn.XLOOKUP(AN$2,WatchbillMONTHLY!$A$71:$U$71,OFFSET(WatchbillMONTHLY!$A$71:$U$71,1,2))=IF(_xlfn.XLOOKUP($A33,INDIRECT("_"&amp;_xlfn.XLOOKUP(AN$2,WatchbillMONTHLY!$A$71:$U$71,OFFSET(WatchbillMONTHLY!$A$71:$U$71,1,2))),INDIRECT("_"&amp;_xlfn.XLOOKUP(AN$2,WatchbillMONTHLY!$A$71:$U$71,OFFSET(WatchbillMONTHLY!$A$71:$U$71,1,2))))=$A33,_xlfn.XLOOKUP(AN$2,WatchbillMONTHLY!$A$71:$U$71,OFFSET(WatchbillMONTHLY!$A$71:$U$71,1,2)),FALSE),TRUE,FALSE)),
IF(_xlfn.XLOOKUP(AN$2,WatchbillMONTHLY!$A$88:$U$88,OFFSET(WatchbillMONTHLY!$A$88:$U$88,1,2))=IF(_xlfn.XLOOKUP($A33,INDIRECT("_"&amp;_xlfn.XLOOKUP(AN$2,WatchbillMONTHLY!$A$88:$U$88,OFFSET(WatchbillMONTHLY!$A$88:$U$88,1,2))),INDIRECT("_"&amp;_xlfn.XLOOKUP(AN$2,WatchbillMONTHLY!$A$88:$U$88,OFFSET(WatchbillMONTHLY!$A$88:$U$88,1,2))))=$A33,_xlfn.XLOOKUP(AN$2,WatchbillMONTHLY!$A$88:$U$88,OFFSET(WatchbillMONTHLY!$A$88:$U$88,1,2)),FALSE),TRUE,FALSE)),
FALSE),FALSE)</f>
        <v>0</v>
      </c>
      <c r="AO33" s="209" t="b" cm="1">
        <f t="array" aca="1" ref="AO33" ca="1">IF(AND($A33 &gt; 0, H33 &gt; 0,AO$2&lt;MiscFormulas!$A$5+1),
_xlfn.IFNA(
_xlfn.IFNA(
_xlfn.IFNA(
_xlfn.IFNA(
_xlfn.IFNA(
_xlfn.IFNA(
IF(_xlfn.XLOOKUP(AO$2,WatchbillMONTHLY!$A$3:$U$3,OFFSET(WatchbillMONTHLY!$A$3:$U$3,1,2))=IF(_xlfn.XLOOKUP($A33,INDIRECT("_"&amp;_xlfn.XLOOKUP(AO$2,WatchbillMONTHLY!$A$3:$U$3,OFFSET(WatchbillMONTHLY!$A$3:$U$3,1,2))),INDIRECT("_"&amp;_xlfn.XLOOKUP(AO$2,WatchbillMONTHLY!$A$3:$U$3,OFFSET(WatchbillMONTHLY!$A$3:$U$3,1,2))))=$A33,_xlfn.XLOOKUP(AO$2,WatchbillMONTHLY!$A$3:$U$3,OFFSET(WatchbillMONTHLY!$A$3:$U$3,1,2)),FALSE),TRUE,FALSE),
IF(_xlfn.XLOOKUP(AO$2,WatchbillMONTHLY!$A$20:$U$20,OFFSET(WatchbillMONTHLY!$A$20:$U$20,1,2))=IF(_xlfn.XLOOKUP($A33,INDIRECT("_"&amp;_xlfn.XLOOKUP(AO$2,WatchbillMONTHLY!$A$20:$U$20,OFFSET(WatchbillMONTHLY!$A$20:$U$20,1,2))),INDIRECT("_"&amp;_xlfn.XLOOKUP(AO$2,WatchbillMONTHLY!$A$20:$U$20,OFFSET(WatchbillMONTHLY!$A$20:$U$20,1,2))))=$A33,_xlfn.XLOOKUP(AO$2,WatchbillMONTHLY!$A$20:$U$20,OFFSET(WatchbillMONTHLY!$A$20:$U$20,1,2)),FALSE),TRUE,FALSE)),
IF(_xlfn.XLOOKUP(AO$2,WatchbillMONTHLY!$A$37:$U$37,OFFSET(WatchbillMONTHLY!$A$37:$U$37,1,2))=IF(_xlfn.XLOOKUP($A33,INDIRECT("_"&amp;_xlfn.XLOOKUP(AO$2,WatchbillMONTHLY!$A$37:$U$37,OFFSET(WatchbillMONTHLY!$A$37:$U$37,1,2))),INDIRECT("_"&amp;_xlfn.XLOOKUP(AO$2,WatchbillMONTHLY!$A$37:$U$37,OFFSET(WatchbillMONTHLY!$A$37:$U$37,1,2))))=$A33,_xlfn.XLOOKUP(AO$2,WatchbillMONTHLY!$A$37:$U$37,OFFSET(WatchbillMONTHLY!$A$37:$U$37,1,2)),FALSE),TRUE,FALSE)),
IF(_xlfn.XLOOKUP(AO$2,WatchbillMONTHLY!$A$54:$U$54,OFFSET(WatchbillMONTHLY!$A$54:$U$54,1,2))=IF(_xlfn.XLOOKUP($A33,INDIRECT("_"&amp;_xlfn.XLOOKUP(AO$2,WatchbillMONTHLY!$A$54:$U$54,OFFSET(WatchbillMONTHLY!$A$54:$U$54,1,2))),INDIRECT("_"&amp;_xlfn.XLOOKUP(AO$2,WatchbillMONTHLY!$A$54:$U$54,OFFSET(WatchbillMONTHLY!$A$54:$U$54,1,2))))=$A33,_xlfn.XLOOKUP(AO$2,WatchbillMONTHLY!$A$54:$U$54,OFFSET(WatchbillMONTHLY!$A$54:$U$54,1,2)),FALSE),TRUE,FALSE)),
IF(_xlfn.XLOOKUP(AO$2,WatchbillMONTHLY!$A$71:$U$71,OFFSET(WatchbillMONTHLY!$A$71:$U$71,1,2))=IF(_xlfn.XLOOKUP($A33,INDIRECT("_"&amp;_xlfn.XLOOKUP(AO$2,WatchbillMONTHLY!$A$71:$U$71,OFFSET(WatchbillMONTHLY!$A$71:$U$71,1,2))),INDIRECT("_"&amp;_xlfn.XLOOKUP(AO$2,WatchbillMONTHLY!$A$71:$U$71,OFFSET(WatchbillMONTHLY!$A$71:$U$71,1,2))))=$A33,_xlfn.XLOOKUP(AO$2,WatchbillMONTHLY!$A$71:$U$71,OFFSET(WatchbillMONTHLY!$A$71:$U$71,1,2)),FALSE),TRUE,FALSE)),
IF(_xlfn.XLOOKUP(AO$2,WatchbillMONTHLY!$A$88:$U$88,OFFSET(WatchbillMONTHLY!$A$88:$U$88,1,2))=IF(_xlfn.XLOOKUP($A33,INDIRECT("_"&amp;_xlfn.XLOOKUP(AO$2,WatchbillMONTHLY!$A$88:$U$88,OFFSET(WatchbillMONTHLY!$A$88:$U$88,1,2))),INDIRECT("_"&amp;_xlfn.XLOOKUP(AO$2,WatchbillMONTHLY!$A$88:$U$88,OFFSET(WatchbillMONTHLY!$A$88:$U$88,1,2))))=$A33,_xlfn.XLOOKUP(AO$2,WatchbillMONTHLY!$A$88:$U$88,OFFSET(WatchbillMONTHLY!$A$88:$U$88,1,2)),FALSE),TRUE,FALSE)),
FALSE),FALSE)</f>
        <v>0</v>
      </c>
      <c r="AP33" s="209" t="b" cm="1">
        <f t="array" aca="1" ref="AP33" ca="1">IF(AND($A33 &gt; 0, I33 &gt; 0,AP$2&lt;MiscFormulas!$A$5+1),
_xlfn.IFNA(
_xlfn.IFNA(
_xlfn.IFNA(
_xlfn.IFNA(
_xlfn.IFNA(
_xlfn.IFNA(
IF(_xlfn.XLOOKUP(AP$2,WatchbillMONTHLY!$A$3:$U$3,OFFSET(WatchbillMONTHLY!$A$3:$U$3,1,2))=IF(_xlfn.XLOOKUP($A33,INDIRECT("_"&amp;_xlfn.XLOOKUP(AP$2,WatchbillMONTHLY!$A$3:$U$3,OFFSET(WatchbillMONTHLY!$A$3:$U$3,1,2))),INDIRECT("_"&amp;_xlfn.XLOOKUP(AP$2,WatchbillMONTHLY!$A$3:$U$3,OFFSET(WatchbillMONTHLY!$A$3:$U$3,1,2))))=$A33,_xlfn.XLOOKUP(AP$2,WatchbillMONTHLY!$A$3:$U$3,OFFSET(WatchbillMONTHLY!$A$3:$U$3,1,2)),FALSE),TRUE,FALSE),
IF(_xlfn.XLOOKUP(AP$2,WatchbillMONTHLY!$A$20:$U$20,OFFSET(WatchbillMONTHLY!$A$20:$U$20,1,2))=IF(_xlfn.XLOOKUP($A33,INDIRECT("_"&amp;_xlfn.XLOOKUP(AP$2,WatchbillMONTHLY!$A$20:$U$20,OFFSET(WatchbillMONTHLY!$A$20:$U$20,1,2))),INDIRECT("_"&amp;_xlfn.XLOOKUP(AP$2,WatchbillMONTHLY!$A$20:$U$20,OFFSET(WatchbillMONTHLY!$A$20:$U$20,1,2))))=$A33,_xlfn.XLOOKUP(AP$2,WatchbillMONTHLY!$A$20:$U$20,OFFSET(WatchbillMONTHLY!$A$20:$U$20,1,2)),FALSE),TRUE,FALSE)),
IF(_xlfn.XLOOKUP(AP$2,WatchbillMONTHLY!$A$37:$U$37,OFFSET(WatchbillMONTHLY!$A$37:$U$37,1,2))=IF(_xlfn.XLOOKUP($A33,INDIRECT("_"&amp;_xlfn.XLOOKUP(AP$2,WatchbillMONTHLY!$A$37:$U$37,OFFSET(WatchbillMONTHLY!$A$37:$U$37,1,2))),INDIRECT("_"&amp;_xlfn.XLOOKUP(AP$2,WatchbillMONTHLY!$A$37:$U$37,OFFSET(WatchbillMONTHLY!$A$37:$U$37,1,2))))=$A33,_xlfn.XLOOKUP(AP$2,WatchbillMONTHLY!$A$37:$U$37,OFFSET(WatchbillMONTHLY!$A$37:$U$37,1,2)),FALSE),TRUE,FALSE)),
IF(_xlfn.XLOOKUP(AP$2,WatchbillMONTHLY!$A$54:$U$54,OFFSET(WatchbillMONTHLY!$A$54:$U$54,1,2))=IF(_xlfn.XLOOKUP($A33,INDIRECT("_"&amp;_xlfn.XLOOKUP(AP$2,WatchbillMONTHLY!$A$54:$U$54,OFFSET(WatchbillMONTHLY!$A$54:$U$54,1,2))),INDIRECT("_"&amp;_xlfn.XLOOKUP(AP$2,WatchbillMONTHLY!$A$54:$U$54,OFFSET(WatchbillMONTHLY!$A$54:$U$54,1,2))))=$A33,_xlfn.XLOOKUP(AP$2,WatchbillMONTHLY!$A$54:$U$54,OFFSET(WatchbillMONTHLY!$A$54:$U$54,1,2)),FALSE),TRUE,FALSE)),
IF(_xlfn.XLOOKUP(AP$2,WatchbillMONTHLY!$A$71:$U$71,OFFSET(WatchbillMONTHLY!$A$71:$U$71,1,2))=IF(_xlfn.XLOOKUP($A33,INDIRECT("_"&amp;_xlfn.XLOOKUP(AP$2,WatchbillMONTHLY!$A$71:$U$71,OFFSET(WatchbillMONTHLY!$A$71:$U$71,1,2))),INDIRECT("_"&amp;_xlfn.XLOOKUP(AP$2,WatchbillMONTHLY!$A$71:$U$71,OFFSET(WatchbillMONTHLY!$A$71:$U$71,1,2))))=$A33,_xlfn.XLOOKUP(AP$2,WatchbillMONTHLY!$A$71:$U$71,OFFSET(WatchbillMONTHLY!$A$71:$U$71,1,2)),FALSE),TRUE,FALSE)),
IF(_xlfn.XLOOKUP(AP$2,WatchbillMONTHLY!$A$88:$U$88,OFFSET(WatchbillMONTHLY!$A$88:$U$88,1,2))=IF(_xlfn.XLOOKUP($A33,INDIRECT("_"&amp;_xlfn.XLOOKUP(AP$2,WatchbillMONTHLY!$A$88:$U$88,OFFSET(WatchbillMONTHLY!$A$88:$U$88,1,2))),INDIRECT("_"&amp;_xlfn.XLOOKUP(AP$2,WatchbillMONTHLY!$A$88:$U$88,OFFSET(WatchbillMONTHLY!$A$88:$U$88,1,2))))=$A33,_xlfn.XLOOKUP(AP$2,WatchbillMONTHLY!$A$88:$U$88,OFFSET(WatchbillMONTHLY!$A$88:$U$88,1,2)),FALSE),TRUE,FALSE)),
FALSE),FALSE)</f>
        <v>0</v>
      </c>
      <c r="AQ33" s="209" t="b" cm="1">
        <f t="array" aca="1" ref="AQ33" ca="1">IF(AND($A33 &gt; 0, J33 &gt; 0,AQ$2&lt;MiscFormulas!$A$5+1),
_xlfn.IFNA(
_xlfn.IFNA(
_xlfn.IFNA(
_xlfn.IFNA(
_xlfn.IFNA(
_xlfn.IFNA(
IF(_xlfn.XLOOKUP(AQ$2,WatchbillMONTHLY!$A$3:$U$3,OFFSET(WatchbillMONTHLY!$A$3:$U$3,1,2))=IF(_xlfn.XLOOKUP($A33,INDIRECT("_"&amp;_xlfn.XLOOKUP(AQ$2,WatchbillMONTHLY!$A$3:$U$3,OFFSET(WatchbillMONTHLY!$A$3:$U$3,1,2))),INDIRECT("_"&amp;_xlfn.XLOOKUP(AQ$2,WatchbillMONTHLY!$A$3:$U$3,OFFSET(WatchbillMONTHLY!$A$3:$U$3,1,2))))=$A33,_xlfn.XLOOKUP(AQ$2,WatchbillMONTHLY!$A$3:$U$3,OFFSET(WatchbillMONTHLY!$A$3:$U$3,1,2)),FALSE),TRUE,FALSE),
IF(_xlfn.XLOOKUP(AQ$2,WatchbillMONTHLY!$A$20:$U$20,OFFSET(WatchbillMONTHLY!$A$20:$U$20,1,2))=IF(_xlfn.XLOOKUP($A33,INDIRECT("_"&amp;_xlfn.XLOOKUP(AQ$2,WatchbillMONTHLY!$A$20:$U$20,OFFSET(WatchbillMONTHLY!$A$20:$U$20,1,2))),INDIRECT("_"&amp;_xlfn.XLOOKUP(AQ$2,WatchbillMONTHLY!$A$20:$U$20,OFFSET(WatchbillMONTHLY!$A$20:$U$20,1,2))))=$A33,_xlfn.XLOOKUP(AQ$2,WatchbillMONTHLY!$A$20:$U$20,OFFSET(WatchbillMONTHLY!$A$20:$U$20,1,2)),FALSE),TRUE,FALSE)),
IF(_xlfn.XLOOKUP(AQ$2,WatchbillMONTHLY!$A$37:$U$37,OFFSET(WatchbillMONTHLY!$A$37:$U$37,1,2))=IF(_xlfn.XLOOKUP($A33,INDIRECT("_"&amp;_xlfn.XLOOKUP(AQ$2,WatchbillMONTHLY!$A$37:$U$37,OFFSET(WatchbillMONTHLY!$A$37:$U$37,1,2))),INDIRECT("_"&amp;_xlfn.XLOOKUP(AQ$2,WatchbillMONTHLY!$A$37:$U$37,OFFSET(WatchbillMONTHLY!$A$37:$U$37,1,2))))=$A33,_xlfn.XLOOKUP(AQ$2,WatchbillMONTHLY!$A$37:$U$37,OFFSET(WatchbillMONTHLY!$A$37:$U$37,1,2)),FALSE),TRUE,FALSE)),
IF(_xlfn.XLOOKUP(AQ$2,WatchbillMONTHLY!$A$54:$U$54,OFFSET(WatchbillMONTHLY!$A$54:$U$54,1,2))=IF(_xlfn.XLOOKUP($A33,INDIRECT("_"&amp;_xlfn.XLOOKUP(AQ$2,WatchbillMONTHLY!$A$54:$U$54,OFFSET(WatchbillMONTHLY!$A$54:$U$54,1,2))),INDIRECT("_"&amp;_xlfn.XLOOKUP(AQ$2,WatchbillMONTHLY!$A$54:$U$54,OFFSET(WatchbillMONTHLY!$A$54:$U$54,1,2))))=$A33,_xlfn.XLOOKUP(AQ$2,WatchbillMONTHLY!$A$54:$U$54,OFFSET(WatchbillMONTHLY!$A$54:$U$54,1,2)),FALSE),TRUE,FALSE)),
IF(_xlfn.XLOOKUP(AQ$2,WatchbillMONTHLY!$A$71:$U$71,OFFSET(WatchbillMONTHLY!$A$71:$U$71,1,2))=IF(_xlfn.XLOOKUP($A33,INDIRECT("_"&amp;_xlfn.XLOOKUP(AQ$2,WatchbillMONTHLY!$A$71:$U$71,OFFSET(WatchbillMONTHLY!$A$71:$U$71,1,2))),INDIRECT("_"&amp;_xlfn.XLOOKUP(AQ$2,WatchbillMONTHLY!$A$71:$U$71,OFFSET(WatchbillMONTHLY!$A$71:$U$71,1,2))))=$A33,_xlfn.XLOOKUP(AQ$2,WatchbillMONTHLY!$A$71:$U$71,OFFSET(WatchbillMONTHLY!$A$71:$U$71,1,2)),FALSE),TRUE,FALSE)),
IF(_xlfn.XLOOKUP(AQ$2,WatchbillMONTHLY!$A$88:$U$88,OFFSET(WatchbillMONTHLY!$A$88:$U$88,1,2))=IF(_xlfn.XLOOKUP($A33,INDIRECT("_"&amp;_xlfn.XLOOKUP(AQ$2,WatchbillMONTHLY!$A$88:$U$88,OFFSET(WatchbillMONTHLY!$A$88:$U$88,1,2))),INDIRECT("_"&amp;_xlfn.XLOOKUP(AQ$2,WatchbillMONTHLY!$A$88:$U$88,OFFSET(WatchbillMONTHLY!$A$88:$U$88,1,2))))=$A33,_xlfn.XLOOKUP(AQ$2,WatchbillMONTHLY!$A$88:$U$88,OFFSET(WatchbillMONTHLY!$A$88:$U$88,1,2)),FALSE),TRUE,FALSE)),
FALSE),FALSE)</f>
        <v>0</v>
      </c>
      <c r="AR33" s="209" t="b" cm="1">
        <f t="array" aca="1" ref="AR33" ca="1">IF(AND($A33 &gt; 0, K33 &gt; 0,AR$2&lt;MiscFormulas!$A$5+1),
_xlfn.IFNA(
_xlfn.IFNA(
_xlfn.IFNA(
_xlfn.IFNA(
_xlfn.IFNA(
_xlfn.IFNA(
IF(_xlfn.XLOOKUP(AR$2,WatchbillMONTHLY!$A$3:$U$3,OFFSET(WatchbillMONTHLY!$A$3:$U$3,1,2))=IF(_xlfn.XLOOKUP($A33,INDIRECT("_"&amp;_xlfn.XLOOKUP(AR$2,WatchbillMONTHLY!$A$3:$U$3,OFFSET(WatchbillMONTHLY!$A$3:$U$3,1,2))),INDIRECT("_"&amp;_xlfn.XLOOKUP(AR$2,WatchbillMONTHLY!$A$3:$U$3,OFFSET(WatchbillMONTHLY!$A$3:$U$3,1,2))))=$A33,_xlfn.XLOOKUP(AR$2,WatchbillMONTHLY!$A$3:$U$3,OFFSET(WatchbillMONTHLY!$A$3:$U$3,1,2)),FALSE),TRUE,FALSE),
IF(_xlfn.XLOOKUP(AR$2,WatchbillMONTHLY!$A$20:$U$20,OFFSET(WatchbillMONTHLY!$A$20:$U$20,1,2))=IF(_xlfn.XLOOKUP($A33,INDIRECT("_"&amp;_xlfn.XLOOKUP(AR$2,WatchbillMONTHLY!$A$20:$U$20,OFFSET(WatchbillMONTHLY!$A$20:$U$20,1,2))),INDIRECT("_"&amp;_xlfn.XLOOKUP(AR$2,WatchbillMONTHLY!$A$20:$U$20,OFFSET(WatchbillMONTHLY!$A$20:$U$20,1,2))))=$A33,_xlfn.XLOOKUP(AR$2,WatchbillMONTHLY!$A$20:$U$20,OFFSET(WatchbillMONTHLY!$A$20:$U$20,1,2)),FALSE),TRUE,FALSE)),
IF(_xlfn.XLOOKUP(AR$2,WatchbillMONTHLY!$A$37:$U$37,OFFSET(WatchbillMONTHLY!$A$37:$U$37,1,2))=IF(_xlfn.XLOOKUP($A33,INDIRECT("_"&amp;_xlfn.XLOOKUP(AR$2,WatchbillMONTHLY!$A$37:$U$37,OFFSET(WatchbillMONTHLY!$A$37:$U$37,1,2))),INDIRECT("_"&amp;_xlfn.XLOOKUP(AR$2,WatchbillMONTHLY!$A$37:$U$37,OFFSET(WatchbillMONTHLY!$A$37:$U$37,1,2))))=$A33,_xlfn.XLOOKUP(AR$2,WatchbillMONTHLY!$A$37:$U$37,OFFSET(WatchbillMONTHLY!$A$37:$U$37,1,2)),FALSE),TRUE,FALSE)),
IF(_xlfn.XLOOKUP(AR$2,WatchbillMONTHLY!$A$54:$U$54,OFFSET(WatchbillMONTHLY!$A$54:$U$54,1,2))=IF(_xlfn.XLOOKUP($A33,INDIRECT("_"&amp;_xlfn.XLOOKUP(AR$2,WatchbillMONTHLY!$A$54:$U$54,OFFSET(WatchbillMONTHLY!$A$54:$U$54,1,2))),INDIRECT("_"&amp;_xlfn.XLOOKUP(AR$2,WatchbillMONTHLY!$A$54:$U$54,OFFSET(WatchbillMONTHLY!$A$54:$U$54,1,2))))=$A33,_xlfn.XLOOKUP(AR$2,WatchbillMONTHLY!$A$54:$U$54,OFFSET(WatchbillMONTHLY!$A$54:$U$54,1,2)),FALSE),TRUE,FALSE)),
IF(_xlfn.XLOOKUP(AR$2,WatchbillMONTHLY!$A$71:$U$71,OFFSET(WatchbillMONTHLY!$A$71:$U$71,1,2))=IF(_xlfn.XLOOKUP($A33,INDIRECT("_"&amp;_xlfn.XLOOKUP(AR$2,WatchbillMONTHLY!$A$71:$U$71,OFFSET(WatchbillMONTHLY!$A$71:$U$71,1,2))),INDIRECT("_"&amp;_xlfn.XLOOKUP(AR$2,WatchbillMONTHLY!$A$71:$U$71,OFFSET(WatchbillMONTHLY!$A$71:$U$71,1,2))))=$A33,_xlfn.XLOOKUP(AR$2,WatchbillMONTHLY!$A$71:$U$71,OFFSET(WatchbillMONTHLY!$A$71:$U$71,1,2)),FALSE),TRUE,FALSE)),
IF(_xlfn.XLOOKUP(AR$2,WatchbillMONTHLY!$A$88:$U$88,OFFSET(WatchbillMONTHLY!$A$88:$U$88,1,2))=IF(_xlfn.XLOOKUP($A33,INDIRECT("_"&amp;_xlfn.XLOOKUP(AR$2,WatchbillMONTHLY!$A$88:$U$88,OFFSET(WatchbillMONTHLY!$A$88:$U$88,1,2))),INDIRECT("_"&amp;_xlfn.XLOOKUP(AR$2,WatchbillMONTHLY!$A$88:$U$88,OFFSET(WatchbillMONTHLY!$A$88:$U$88,1,2))))=$A33,_xlfn.XLOOKUP(AR$2,WatchbillMONTHLY!$A$88:$U$88,OFFSET(WatchbillMONTHLY!$A$88:$U$88,1,2)),FALSE),TRUE,FALSE)),
FALSE),FALSE)</f>
        <v>0</v>
      </c>
      <c r="AS33" s="209" t="b" cm="1">
        <f t="array" aca="1" ref="AS33" ca="1">IF(AND($A33 &gt; 0, L33 &gt; 0,AS$2&lt;MiscFormulas!$A$5+1),
_xlfn.IFNA(
_xlfn.IFNA(
_xlfn.IFNA(
_xlfn.IFNA(
_xlfn.IFNA(
_xlfn.IFNA(
IF(_xlfn.XLOOKUP(AS$2,WatchbillMONTHLY!$A$3:$U$3,OFFSET(WatchbillMONTHLY!$A$3:$U$3,1,2))=IF(_xlfn.XLOOKUP($A33,INDIRECT("_"&amp;_xlfn.XLOOKUP(AS$2,WatchbillMONTHLY!$A$3:$U$3,OFFSET(WatchbillMONTHLY!$A$3:$U$3,1,2))),INDIRECT("_"&amp;_xlfn.XLOOKUP(AS$2,WatchbillMONTHLY!$A$3:$U$3,OFFSET(WatchbillMONTHLY!$A$3:$U$3,1,2))))=$A33,_xlfn.XLOOKUP(AS$2,WatchbillMONTHLY!$A$3:$U$3,OFFSET(WatchbillMONTHLY!$A$3:$U$3,1,2)),FALSE),TRUE,FALSE),
IF(_xlfn.XLOOKUP(AS$2,WatchbillMONTHLY!$A$20:$U$20,OFFSET(WatchbillMONTHLY!$A$20:$U$20,1,2))=IF(_xlfn.XLOOKUP($A33,INDIRECT("_"&amp;_xlfn.XLOOKUP(AS$2,WatchbillMONTHLY!$A$20:$U$20,OFFSET(WatchbillMONTHLY!$A$20:$U$20,1,2))),INDIRECT("_"&amp;_xlfn.XLOOKUP(AS$2,WatchbillMONTHLY!$A$20:$U$20,OFFSET(WatchbillMONTHLY!$A$20:$U$20,1,2))))=$A33,_xlfn.XLOOKUP(AS$2,WatchbillMONTHLY!$A$20:$U$20,OFFSET(WatchbillMONTHLY!$A$20:$U$20,1,2)),FALSE),TRUE,FALSE)),
IF(_xlfn.XLOOKUP(AS$2,WatchbillMONTHLY!$A$37:$U$37,OFFSET(WatchbillMONTHLY!$A$37:$U$37,1,2))=IF(_xlfn.XLOOKUP($A33,INDIRECT("_"&amp;_xlfn.XLOOKUP(AS$2,WatchbillMONTHLY!$A$37:$U$37,OFFSET(WatchbillMONTHLY!$A$37:$U$37,1,2))),INDIRECT("_"&amp;_xlfn.XLOOKUP(AS$2,WatchbillMONTHLY!$A$37:$U$37,OFFSET(WatchbillMONTHLY!$A$37:$U$37,1,2))))=$A33,_xlfn.XLOOKUP(AS$2,WatchbillMONTHLY!$A$37:$U$37,OFFSET(WatchbillMONTHLY!$A$37:$U$37,1,2)),FALSE),TRUE,FALSE)),
IF(_xlfn.XLOOKUP(AS$2,WatchbillMONTHLY!$A$54:$U$54,OFFSET(WatchbillMONTHLY!$A$54:$U$54,1,2))=IF(_xlfn.XLOOKUP($A33,INDIRECT("_"&amp;_xlfn.XLOOKUP(AS$2,WatchbillMONTHLY!$A$54:$U$54,OFFSET(WatchbillMONTHLY!$A$54:$U$54,1,2))),INDIRECT("_"&amp;_xlfn.XLOOKUP(AS$2,WatchbillMONTHLY!$A$54:$U$54,OFFSET(WatchbillMONTHLY!$A$54:$U$54,1,2))))=$A33,_xlfn.XLOOKUP(AS$2,WatchbillMONTHLY!$A$54:$U$54,OFFSET(WatchbillMONTHLY!$A$54:$U$54,1,2)),FALSE),TRUE,FALSE)),
IF(_xlfn.XLOOKUP(AS$2,WatchbillMONTHLY!$A$71:$U$71,OFFSET(WatchbillMONTHLY!$A$71:$U$71,1,2))=IF(_xlfn.XLOOKUP($A33,INDIRECT("_"&amp;_xlfn.XLOOKUP(AS$2,WatchbillMONTHLY!$A$71:$U$71,OFFSET(WatchbillMONTHLY!$A$71:$U$71,1,2))),INDIRECT("_"&amp;_xlfn.XLOOKUP(AS$2,WatchbillMONTHLY!$A$71:$U$71,OFFSET(WatchbillMONTHLY!$A$71:$U$71,1,2))))=$A33,_xlfn.XLOOKUP(AS$2,WatchbillMONTHLY!$A$71:$U$71,OFFSET(WatchbillMONTHLY!$A$71:$U$71,1,2)),FALSE),TRUE,FALSE)),
IF(_xlfn.XLOOKUP(AS$2,WatchbillMONTHLY!$A$88:$U$88,OFFSET(WatchbillMONTHLY!$A$88:$U$88,1,2))=IF(_xlfn.XLOOKUP($A33,INDIRECT("_"&amp;_xlfn.XLOOKUP(AS$2,WatchbillMONTHLY!$A$88:$U$88,OFFSET(WatchbillMONTHLY!$A$88:$U$88,1,2))),INDIRECT("_"&amp;_xlfn.XLOOKUP(AS$2,WatchbillMONTHLY!$A$88:$U$88,OFFSET(WatchbillMONTHLY!$A$88:$U$88,1,2))))=$A33,_xlfn.XLOOKUP(AS$2,WatchbillMONTHLY!$A$88:$U$88,OFFSET(WatchbillMONTHLY!$A$88:$U$88,1,2)),FALSE),TRUE,FALSE)),
FALSE),FALSE)</f>
        <v>0</v>
      </c>
      <c r="AT33" s="209" t="b" cm="1">
        <f t="array" aca="1" ref="AT33" ca="1">IF(AND($A33 &gt; 0, M33 &gt; 0,AT$2&lt;MiscFormulas!$A$5+1),
_xlfn.IFNA(
_xlfn.IFNA(
_xlfn.IFNA(
_xlfn.IFNA(
_xlfn.IFNA(
_xlfn.IFNA(
IF(_xlfn.XLOOKUP(AT$2,WatchbillMONTHLY!$A$3:$U$3,OFFSET(WatchbillMONTHLY!$A$3:$U$3,1,2))=IF(_xlfn.XLOOKUP($A33,INDIRECT("_"&amp;_xlfn.XLOOKUP(AT$2,WatchbillMONTHLY!$A$3:$U$3,OFFSET(WatchbillMONTHLY!$A$3:$U$3,1,2))),INDIRECT("_"&amp;_xlfn.XLOOKUP(AT$2,WatchbillMONTHLY!$A$3:$U$3,OFFSET(WatchbillMONTHLY!$A$3:$U$3,1,2))))=$A33,_xlfn.XLOOKUP(AT$2,WatchbillMONTHLY!$A$3:$U$3,OFFSET(WatchbillMONTHLY!$A$3:$U$3,1,2)),FALSE),TRUE,FALSE),
IF(_xlfn.XLOOKUP(AT$2,WatchbillMONTHLY!$A$20:$U$20,OFFSET(WatchbillMONTHLY!$A$20:$U$20,1,2))=IF(_xlfn.XLOOKUP($A33,INDIRECT("_"&amp;_xlfn.XLOOKUP(AT$2,WatchbillMONTHLY!$A$20:$U$20,OFFSET(WatchbillMONTHLY!$A$20:$U$20,1,2))),INDIRECT("_"&amp;_xlfn.XLOOKUP(AT$2,WatchbillMONTHLY!$A$20:$U$20,OFFSET(WatchbillMONTHLY!$A$20:$U$20,1,2))))=$A33,_xlfn.XLOOKUP(AT$2,WatchbillMONTHLY!$A$20:$U$20,OFFSET(WatchbillMONTHLY!$A$20:$U$20,1,2)),FALSE),TRUE,FALSE)),
IF(_xlfn.XLOOKUP(AT$2,WatchbillMONTHLY!$A$37:$U$37,OFFSET(WatchbillMONTHLY!$A$37:$U$37,1,2))=IF(_xlfn.XLOOKUP($A33,INDIRECT("_"&amp;_xlfn.XLOOKUP(AT$2,WatchbillMONTHLY!$A$37:$U$37,OFFSET(WatchbillMONTHLY!$A$37:$U$37,1,2))),INDIRECT("_"&amp;_xlfn.XLOOKUP(AT$2,WatchbillMONTHLY!$A$37:$U$37,OFFSET(WatchbillMONTHLY!$A$37:$U$37,1,2))))=$A33,_xlfn.XLOOKUP(AT$2,WatchbillMONTHLY!$A$37:$U$37,OFFSET(WatchbillMONTHLY!$A$37:$U$37,1,2)),FALSE),TRUE,FALSE)),
IF(_xlfn.XLOOKUP(AT$2,WatchbillMONTHLY!$A$54:$U$54,OFFSET(WatchbillMONTHLY!$A$54:$U$54,1,2))=IF(_xlfn.XLOOKUP($A33,INDIRECT("_"&amp;_xlfn.XLOOKUP(AT$2,WatchbillMONTHLY!$A$54:$U$54,OFFSET(WatchbillMONTHLY!$A$54:$U$54,1,2))),INDIRECT("_"&amp;_xlfn.XLOOKUP(AT$2,WatchbillMONTHLY!$A$54:$U$54,OFFSET(WatchbillMONTHLY!$A$54:$U$54,1,2))))=$A33,_xlfn.XLOOKUP(AT$2,WatchbillMONTHLY!$A$54:$U$54,OFFSET(WatchbillMONTHLY!$A$54:$U$54,1,2)),FALSE),TRUE,FALSE)),
IF(_xlfn.XLOOKUP(AT$2,WatchbillMONTHLY!$A$71:$U$71,OFFSET(WatchbillMONTHLY!$A$71:$U$71,1,2))=IF(_xlfn.XLOOKUP($A33,INDIRECT("_"&amp;_xlfn.XLOOKUP(AT$2,WatchbillMONTHLY!$A$71:$U$71,OFFSET(WatchbillMONTHLY!$A$71:$U$71,1,2))),INDIRECT("_"&amp;_xlfn.XLOOKUP(AT$2,WatchbillMONTHLY!$A$71:$U$71,OFFSET(WatchbillMONTHLY!$A$71:$U$71,1,2))))=$A33,_xlfn.XLOOKUP(AT$2,WatchbillMONTHLY!$A$71:$U$71,OFFSET(WatchbillMONTHLY!$A$71:$U$71,1,2)),FALSE),TRUE,FALSE)),
IF(_xlfn.XLOOKUP(AT$2,WatchbillMONTHLY!$A$88:$U$88,OFFSET(WatchbillMONTHLY!$A$88:$U$88,1,2))=IF(_xlfn.XLOOKUP($A33,INDIRECT("_"&amp;_xlfn.XLOOKUP(AT$2,WatchbillMONTHLY!$A$88:$U$88,OFFSET(WatchbillMONTHLY!$A$88:$U$88,1,2))),INDIRECT("_"&amp;_xlfn.XLOOKUP(AT$2,WatchbillMONTHLY!$A$88:$U$88,OFFSET(WatchbillMONTHLY!$A$88:$U$88,1,2))))=$A33,_xlfn.XLOOKUP(AT$2,WatchbillMONTHLY!$A$88:$U$88,OFFSET(WatchbillMONTHLY!$A$88:$U$88,1,2)),FALSE),TRUE,FALSE)),
FALSE),FALSE)</f>
        <v>0</v>
      </c>
      <c r="AU33" s="209" t="b" cm="1">
        <f t="array" aca="1" ref="AU33" ca="1">IF(AND($A33 &gt; 0, N33 &gt; 0,AU$2&lt;MiscFormulas!$A$5+1),
_xlfn.IFNA(
_xlfn.IFNA(
_xlfn.IFNA(
_xlfn.IFNA(
_xlfn.IFNA(
_xlfn.IFNA(
IF(_xlfn.XLOOKUP(AU$2,WatchbillMONTHLY!$A$3:$U$3,OFFSET(WatchbillMONTHLY!$A$3:$U$3,1,2))=IF(_xlfn.XLOOKUP($A33,INDIRECT("_"&amp;_xlfn.XLOOKUP(AU$2,WatchbillMONTHLY!$A$3:$U$3,OFFSET(WatchbillMONTHLY!$A$3:$U$3,1,2))),INDIRECT("_"&amp;_xlfn.XLOOKUP(AU$2,WatchbillMONTHLY!$A$3:$U$3,OFFSET(WatchbillMONTHLY!$A$3:$U$3,1,2))))=$A33,_xlfn.XLOOKUP(AU$2,WatchbillMONTHLY!$A$3:$U$3,OFFSET(WatchbillMONTHLY!$A$3:$U$3,1,2)),FALSE),TRUE,FALSE),
IF(_xlfn.XLOOKUP(AU$2,WatchbillMONTHLY!$A$20:$U$20,OFFSET(WatchbillMONTHLY!$A$20:$U$20,1,2))=IF(_xlfn.XLOOKUP($A33,INDIRECT("_"&amp;_xlfn.XLOOKUP(AU$2,WatchbillMONTHLY!$A$20:$U$20,OFFSET(WatchbillMONTHLY!$A$20:$U$20,1,2))),INDIRECT("_"&amp;_xlfn.XLOOKUP(AU$2,WatchbillMONTHLY!$A$20:$U$20,OFFSET(WatchbillMONTHLY!$A$20:$U$20,1,2))))=$A33,_xlfn.XLOOKUP(AU$2,WatchbillMONTHLY!$A$20:$U$20,OFFSET(WatchbillMONTHLY!$A$20:$U$20,1,2)),FALSE),TRUE,FALSE)),
IF(_xlfn.XLOOKUP(AU$2,WatchbillMONTHLY!$A$37:$U$37,OFFSET(WatchbillMONTHLY!$A$37:$U$37,1,2))=IF(_xlfn.XLOOKUP($A33,INDIRECT("_"&amp;_xlfn.XLOOKUP(AU$2,WatchbillMONTHLY!$A$37:$U$37,OFFSET(WatchbillMONTHLY!$A$37:$U$37,1,2))),INDIRECT("_"&amp;_xlfn.XLOOKUP(AU$2,WatchbillMONTHLY!$A$37:$U$37,OFFSET(WatchbillMONTHLY!$A$37:$U$37,1,2))))=$A33,_xlfn.XLOOKUP(AU$2,WatchbillMONTHLY!$A$37:$U$37,OFFSET(WatchbillMONTHLY!$A$37:$U$37,1,2)),FALSE),TRUE,FALSE)),
IF(_xlfn.XLOOKUP(AU$2,WatchbillMONTHLY!$A$54:$U$54,OFFSET(WatchbillMONTHLY!$A$54:$U$54,1,2))=IF(_xlfn.XLOOKUP($A33,INDIRECT("_"&amp;_xlfn.XLOOKUP(AU$2,WatchbillMONTHLY!$A$54:$U$54,OFFSET(WatchbillMONTHLY!$A$54:$U$54,1,2))),INDIRECT("_"&amp;_xlfn.XLOOKUP(AU$2,WatchbillMONTHLY!$A$54:$U$54,OFFSET(WatchbillMONTHLY!$A$54:$U$54,1,2))))=$A33,_xlfn.XLOOKUP(AU$2,WatchbillMONTHLY!$A$54:$U$54,OFFSET(WatchbillMONTHLY!$A$54:$U$54,1,2)),FALSE),TRUE,FALSE)),
IF(_xlfn.XLOOKUP(AU$2,WatchbillMONTHLY!$A$71:$U$71,OFFSET(WatchbillMONTHLY!$A$71:$U$71,1,2))=IF(_xlfn.XLOOKUP($A33,INDIRECT("_"&amp;_xlfn.XLOOKUP(AU$2,WatchbillMONTHLY!$A$71:$U$71,OFFSET(WatchbillMONTHLY!$A$71:$U$71,1,2))),INDIRECT("_"&amp;_xlfn.XLOOKUP(AU$2,WatchbillMONTHLY!$A$71:$U$71,OFFSET(WatchbillMONTHLY!$A$71:$U$71,1,2))))=$A33,_xlfn.XLOOKUP(AU$2,WatchbillMONTHLY!$A$71:$U$71,OFFSET(WatchbillMONTHLY!$A$71:$U$71,1,2)),FALSE),TRUE,FALSE)),
IF(_xlfn.XLOOKUP(AU$2,WatchbillMONTHLY!$A$88:$U$88,OFFSET(WatchbillMONTHLY!$A$88:$U$88,1,2))=IF(_xlfn.XLOOKUP($A33,INDIRECT("_"&amp;_xlfn.XLOOKUP(AU$2,WatchbillMONTHLY!$A$88:$U$88,OFFSET(WatchbillMONTHLY!$A$88:$U$88,1,2))),INDIRECT("_"&amp;_xlfn.XLOOKUP(AU$2,WatchbillMONTHLY!$A$88:$U$88,OFFSET(WatchbillMONTHLY!$A$88:$U$88,1,2))))=$A33,_xlfn.XLOOKUP(AU$2,WatchbillMONTHLY!$A$88:$U$88,OFFSET(WatchbillMONTHLY!$A$88:$U$88,1,2)),FALSE),TRUE,FALSE)),
FALSE),FALSE)</f>
        <v>0</v>
      </c>
      <c r="AV33" s="209" t="b" cm="1">
        <f t="array" aca="1" ref="AV33" ca="1">IF(AND($A33 &gt; 0, O33 &gt; 0,AV$2&lt;MiscFormulas!$A$5+1),
_xlfn.IFNA(
_xlfn.IFNA(
_xlfn.IFNA(
_xlfn.IFNA(
_xlfn.IFNA(
_xlfn.IFNA(
IF(_xlfn.XLOOKUP(AV$2,WatchbillMONTHLY!$A$3:$U$3,OFFSET(WatchbillMONTHLY!$A$3:$U$3,1,2))=IF(_xlfn.XLOOKUP($A33,INDIRECT("_"&amp;_xlfn.XLOOKUP(AV$2,WatchbillMONTHLY!$A$3:$U$3,OFFSET(WatchbillMONTHLY!$A$3:$U$3,1,2))),INDIRECT("_"&amp;_xlfn.XLOOKUP(AV$2,WatchbillMONTHLY!$A$3:$U$3,OFFSET(WatchbillMONTHLY!$A$3:$U$3,1,2))))=$A33,_xlfn.XLOOKUP(AV$2,WatchbillMONTHLY!$A$3:$U$3,OFFSET(WatchbillMONTHLY!$A$3:$U$3,1,2)),FALSE),TRUE,FALSE),
IF(_xlfn.XLOOKUP(AV$2,WatchbillMONTHLY!$A$20:$U$20,OFFSET(WatchbillMONTHLY!$A$20:$U$20,1,2))=IF(_xlfn.XLOOKUP($A33,INDIRECT("_"&amp;_xlfn.XLOOKUP(AV$2,WatchbillMONTHLY!$A$20:$U$20,OFFSET(WatchbillMONTHLY!$A$20:$U$20,1,2))),INDIRECT("_"&amp;_xlfn.XLOOKUP(AV$2,WatchbillMONTHLY!$A$20:$U$20,OFFSET(WatchbillMONTHLY!$A$20:$U$20,1,2))))=$A33,_xlfn.XLOOKUP(AV$2,WatchbillMONTHLY!$A$20:$U$20,OFFSET(WatchbillMONTHLY!$A$20:$U$20,1,2)),FALSE),TRUE,FALSE)),
IF(_xlfn.XLOOKUP(AV$2,WatchbillMONTHLY!$A$37:$U$37,OFFSET(WatchbillMONTHLY!$A$37:$U$37,1,2))=IF(_xlfn.XLOOKUP($A33,INDIRECT("_"&amp;_xlfn.XLOOKUP(AV$2,WatchbillMONTHLY!$A$37:$U$37,OFFSET(WatchbillMONTHLY!$A$37:$U$37,1,2))),INDIRECT("_"&amp;_xlfn.XLOOKUP(AV$2,WatchbillMONTHLY!$A$37:$U$37,OFFSET(WatchbillMONTHLY!$A$37:$U$37,1,2))))=$A33,_xlfn.XLOOKUP(AV$2,WatchbillMONTHLY!$A$37:$U$37,OFFSET(WatchbillMONTHLY!$A$37:$U$37,1,2)),FALSE),TRUE,FALSE)),
IF(_xlfn.XLOOKUP(AV$2,WatchbillMONTHLY!$A$54:$U$54,OFFSET(WatchbillMONTHLY!$A$54:$U$54,1,2))=IF(_xlfn.XLOOKUP($A33,INDIRECT("_"&amp;_xlfn.XLOOKUP(AV$2,WatchbillMONTHLY!$A$54:$U$54,OFFSET(WatchbillMONTHLY!$A$54:$U$54,1,2))),INDIRECT("_"&amp;_xlfn.XLOOKUP(AV$2,WatchbillMONTHLY!$A$54:$U$54,OFFSET(WatchbillMONTHLY!$A$54:$U$54,1,2))))=$A33,_xlfn.XLOOKUP(AV$2,WatchbillMONTHLY!$A$54:$U$54,OFFSET(WatchbillMONTHLY!$A$54:$U$54,1,2)),FALSE),TRUE,FALSE)),
IF(_xlfn.XLOOKUP(AV$2,WatchbillMONTHLY!$A$71:$U$71,OFFSET(WatchbillMONTHLY!$A$71:$U$71,1,2))=IF(_xlfn.XLOOKUP($A33,INDIRECT("_"&amp;_xlfn.XLOOKUP(AV$2,WatchbillMONTHLY!$A$71:$U$71,OFFSET(WatchbillMONTHLY!$A$71:$U$71,1,2))),INDIRECT("_"&amp;_xlfn.XLOOKUP(AV$2,WatchbillMONTHLY!$A$71:$U$71,OFFSET(WatchbillMONTHLY!$A$71:$U$71,1,2))))=$A33,_xlfn.XLOOKUP(AV$2,WatchbillMONTHLY!$A$71:$U$71,OFFSET(WatchbillMONTHLY!$A$71:$U$71,1,2)),FALSE),TRUE,FALSE)),
IF(_xlfn.XLOOKUP(AV$2,WatchbillMONTHLY!$A$88:$U$88,OFFSET(WatchbillMONTHLY!$A$88:$U$88,1,2))=IF(_xlfn.XLOOKUP($A33,INDIRECT("_"&amp;_xlfn.XLOOKUP(AV$2,WatchbillMONTHLY!$A$88:$U$88,OFFSET(WatchbillMONTHLY!$A$88:$U$88,1,2))),INDIRECT("_"&amp;_xlfn.XLOOKUP(AV$2,WatchbillMONTHLY!$A$88:$U$88,OFFSET(WatchbillMONTHLY!$A$88:$U$88,1,2))))=$A33,_xlfn.XLOOKUP(AV$2,WatchbillMONTHLY!$A$88:$U$88,OFFSET(WatchbillMONTHLY!$A$88:$U$88,1,2)),FALSE),TRUE,FALSE)),
FALSE),FALSE)</f>
        <v>0</v>
      </c>
      <c r="AW33" s="209" t="b" cm="1">
        <f t="array" aca="1" ref="AW33" ca="1">IF(AND($A33 &gt; 0, P33 &gt; 0,AW$2&lt;MiscFormulas!$A$5+1),
_xlfn.IFNA(
_xlfn.IFNA(
_xlfn.IFNA(
_xlfn.IFNA(
_xlfn.IFNA(
_xlfn.IFNA(
IF(_xlfn.XLOOKUP(AW$2,WatchbillMONTHLY!$A$3:$U$3,OFFSET(WatchbillMONTHLY!$A$3:$U$3,1,2))=IF(_xlfn.XLOOKUP($A33,INDIRECT("_"&amp;_xlfn.XLOOKUP(AW$2,WatchbillMONTHLY!$A$3:$U$3,OFFSET(WatchbillMONTHLY!$A$3:$U$3,1,2))),INDIRECT("_"&amp;_xlfn.XLOOKUP(AW$2,WatchbillMONTHLY!$A$3:$U$3,OFFSET(WatchbillMONTHLY!$A$3:$U$3,1,2))))=$A33,_xlfn.XLOOKUP(AW$2,WatchbillMONTHLY!$A$3:$U$3,OFFSET(WatchbillMONTHLY!$A$3:$U$3,1,2)),FALSE),TRUE,FALSE),
IF(_xlfn.XLOOKUP(AW$2,WatchbillMONTHLY!$A$20:$U$20,OFFSET(WatchbillMONTHLY!$A$20:$U$20,1,2))=IF(_xlfn.XLOOKUP($A33,INDIRECT("_"&amp;_xlfn.XLOOKUP(AW$2,WatchbillMONTHLY!$A$20:$U$20,OFFSET(WatchbillMONTHLY!$A$20:$U$20,1,2))),INDIRECT("_"&amp;_xlfn.XLOOKUP(AW$2,WatchbillMONTHLY!$A$20:$U$20,OFFSET(WatchbillMONTHLY!$A$20:$U$20,1,2))))=$A33,_xlfn.XLOOKUP(AW$2,WatchbillMONTHLY!$A$20:$U$20,OFFSET(WatchbillMONTHLY!$A$20:$U$20,1,2)),FALSE),TRUE,FALSE)),
IF(_xlfn.XLOOKUP(AW$2,WatchbillMONTHLY!$A$37:$U$37,OFFSET(WatchbillMONTHLY!$A$37:$U$37,1,2))=IF(_xlfn.XLOOKUP($A33,INDIRECT("_"&amp;_xlfn.XLOOKUP(AW$2,WatchbillMONTHLY!$A$37:$U$37,OFFSET(WatchbillMONTHLY!$A$37:$U$37,1,2))),INDIRECT("_"&amp;_xlfn.XLOOKUP(AW$2,WatchbillMONTHLY!$A$37:$U$37,OFFSET(WatchbillMONTHLY!$A$37:$U$37,1,2))))=$A33,_xlfn.XLOOKUP(AW$2,WatchbillMONTHLY!$A$37:$U$37,OFFSET(WatchbillMONTHLY!$A$37:$U$37,1,2)),FALSE),TRUE,FALSE)),
IF(_xlfn.XLOOKUP(AW$2,WatchbillMONTHLY!$A$54:$U$54,OFFSET(WatchbillMONTHLY!$A$54:$U$54,1,2))=IF(_xlfn.XLOOKUP($A33,INDIRECT("_"&amp;_xlfn.XLOOKUP(AW$2,WatchbillMONTHLY!$A$54:$U$54,OFFSET(WatchbillMONTHLY!$A$54:$U$54,1,2))),INDIRECT("_"&amp;_xlfn.XLOOKUP(AW$2,WatchbillMONTHLY!$A$54:$U$54,OFFSET(WatchbillMONTHLY!$A$54:$U$54,1,2))))=$A33,_xlfn.XLOOKUP(AW$2,WatchbillMONTHLY!$A$54:$U$54,OFFSET(WatchbillMONTHLY!$A$54:$U$54,1,2)),FALSE),TRUE,FALSE)),
IF(_xlfn.XLOOKUP(AW$2,WatchbillMONTHLY!$A$71:$U$71,OFFSET(WatchbillMONTHLY!$A$71:$U$71,1,2))=IF(_xlfn.XLOOKUP($A33,INDIRECT("_"&amp;_xlfn.XLOOKUP(AW$2,WatchbillMONTHLY!$A$71:$U$71,OFFSET(WatchbillMONTHLY!$A$71:$U$71,1,2))),INDIRECT("_"&amp;_xlfn.XLOOKUP(AW$2,WatchbillMONTHLY!$A$71:$U$71,OFFSET(WatchbillMONTHLY!$A$71:$U$71,1,2))))=$A33,_xlfn.XLOOKUP(AW$2,WatchbillMONTHLY!$A$71:$U$71,OFFSET(WatchbillMONTHLY!$A$71:$U$71,1,2)),FALSE),TRUE,FALSE)),
IF(_xlfn.XLOOKUP(AW$2,WatchbillMONTHLY!$A$88:$U$88,OFFSET(WatchbillMONTHLY!$A$88:$U$88,1,2))=IF(_xlfn.XLOOKUP($A33,INDIRECT("_"&amp;_xlfn.XLOOKUP(AW$2,WatchbillMONTHLY!$A$88:$U$88,OFFSET(WatchbillMONTHLY!$A$88:$U$88,1,2))),INDIRECT("_"&amp;_xlfn.XLOOKUP(AW$2,WatchbillMONTHLY!$A$88:$U$88,OFFSET(WatchbillMONTHLY!$A$88:$U$88,1,2))))=$A33,_xlfn.XLOOKUP(AW$2,WatchbillMONTHLY!$A$88:$U$88,OFFSET(WatchbillMONTHLY!$A$88:$U$88,1,2)),FALSE),TRUE,FALSE)),
FALSE),FALSE)</f>
        <v>0</v>
      </c>
      <c r="AX33" s="209" t="b" cm="1">
        <f t="array" aca="1" ref="AX33" ca="1">IF(AND($A33 &gt; 0, Q33 &gt; 0,AX$2&lt;MiscFormulas!$A$5+1),
_xlfn.IFNA(
_xlfn.IFNA(
_xlfn.IFNA(
_xlfn.IFNA(
_xlfn.IFNA(
_xlfn.IFNA(
IF(_xlfn.XLOOKUP(AX$2,WatchbillMONTHLY!$A$3:$U$3,OFFSET(WatchbillMONTHLY!$A$3:$U$3,1,2))=IF(_xlfn.XLOOKUP($A33,INDIRECT("_"&amp;_xlfn.XLOOKUP(AX$2,WatchbillMONTHLY!$A$3:$U$3,OFFSET(WatchbillMONTHLY!$A$3:$U$3,1,2))),INDIRECT("_"&amp;_xlfn.XLOOKUP(AX$2,WatchbillMONTHLY!$A$3:$U$3,OFFSET(WatchbillMONTHLY!$A$3:$U$3,1,2))))=$A33,_xlfn.XLOOKUP(AX$2,WatchbillMONTHLY!$A$3:$U$3,OFFSET(WatchbillMONTHLY!$A$3:$U$3,1,2)),FALSE),TRUE,FALSE),
IF(_xlfn.XLOOKUP(AX$2,WatchbillMONTHLY!$A$20:$U$20,OFFSET(WatchbillMONTHLY!$A$20:$U$20,1,2))=IF(_xlfn.XLOOKUP($A33,INDIRECT("_"&amp;_xlfn.XLOOKUP(AX$2,WatchbillMONTHLY!$A$20:$U$20,OFFSET(WatchbillMONTHLY!$A$20:$U$20,1,2))),INDIRECT("_"&amp;_xlfn.XLOOKUP(AX$2,WatchbillMONTHLY!$A$20:$U$20,OFFSET(WatchbillMONTHLY!$A$20:$U$20,1,2))))=$A33,_xlfn.XLOOKUP(AX$2,WatchbillMONTHLY!$A$20:$U$20,OFFSET(WatchbillMONTHLY!$A$20:$U$20,1,2)),FALSE),TRUE,FALSE)),
IF(_xlfn.XLOOKUP(AX$2,WatchbillMONTHLY!$A$37:$U$37,OFFSET(WatchbillMONTHLY!$A$37:$U$37,1,2))=IF(_xlfn.XLOOKUP($A33,INDIRECT("_"&amp;_xlfn.XLOOKUP(AX$2,WatchbillMONTHLY!$A$37:$U$37,OFFSET(WatchbillMONTHLY!$A$37:$U$37,1,2))),INDIRECT("_"&amp;_xlfn.XLOOKUP(AX$2,WatchbillMONTHLY!$A$37:$U$37,OFFSET(WatchbillMONTHLY!$A$37:$U$37,1,2))))=$A33,_xlfn.XLOOKUP(AX$2,WatchbillMONTHLY!$A$37:$U$37,OFFSET(WatchbillMONTHLY!$A$37:$U$37,1,2)),FALSE),TRUE,FALSE)),
IF(_xlfn.XLOOKUP(AX$2,WatchbillMONTHLY!$A$54:$U$54,OFFSET(WatchbillMONTHLY!$A$54:$U$54,1,2))=IF(_xlfn.XLOOKUP($A33,INDIRECT("_"&amp;_xlfn.XLOOKUP(AX$2,WatchbillMONTHLY!$A$54:$U$54,OFFSET(WatchbillMONTHLY!$A$54:$U$54,1,2))),INDIRECT("_"&amp;_xlfn.XLOOKUP(AX$2,WatchbillMONTHLY!$A$54:$U$54,OFFSET(WatchbillMONTHLY!$A$54:$U$54,1,2))))=$A33,_xlfn.XLOOKUP(AX$2,WatchbillMONTHLY!$A$54:$U$54,OFFSET(WatchbillMONTHLY!$A$54:$U$54,1,2)),FALSE),TRUE,FALSE)),
IF(_xlfn.XLOOKUP(AX$2,WatchbillMONTHLY!$A$71:$U$71,OFFSET(WatchbillMONTHLY!$A$71:$U$71,1,2))=IF(_xlfn.XLOOKUP($A33,INDIRECT("_"&amp;_xlfn.XLOOKUP(AX$2,WatchbillMONTHLY!$A$71:$U$71,OFFSET(WatchbillMONTHLY!$A$71:$U$71,1,2))),INDIRECT("_"&amp;_xlfn.XLOOKUP(AX$2,WatchbillMONTHLY!$A$71:$U$71,OFFSET(WatchbillMONTHLY!$A$71:$U$71,1,2))))=$A33,_xlfn.XLOOKUP(AX$2,WatchbillMONTHLY!$A$71:$U$71,OFFSET(WatchbillMONTHLY!$A$71:$U$71,1,2)),FALSE),TRUE,FALSE)),
IF(_xlfn.XLOOKUP(AX$2,WatchbillMONTHLY!$A$88:$U$88,OFFSET(WatchbillMONTHLY!$A$88:$U$88,1,2))=IF(_xlfn.XLOOKUP($A33,INDIRECT("_"&amp;_xlfn.XLOOKUP(AX$2,WatchbillMONTHLY!$A$88:$U$88,OFFSET(WatchbillMONTHLY!$A$88:$U$88,1,2))),INDIRECT("_"&amp;_xlfn.XLOOKUP(AX$2,WatchbillMONTHLY!$A$88:$U$88,OFFSET(WatchbillMONTHLY!$A$88:$U$88,1,2))))=$A33,_xlfn.XLOOKUP(AX$2,WatchbillMONTHLY!$A$88:$U$88,OFFSET(WatchbillMONTHLY!$A$88:$U$88,1,2)),FALSE),TRUE,FALSE)),
FALSE),FALSE)</f>
        <v>0</v>
      </c>
      <c r="AY33" s="209" t="b" cm="1">
        <f t="array" aca="1" ref="AY33" ca="1">IF(AND($A33 &gt; 0, R33 &gt; 0,AY$2&lt;MiscFormulas!$A$5+1),
_xlfn.IFNA(
_xlfn.IFNA(
_xlfn.IFNA(
_xlfn.IFNA(
_xlfn.IFNA(
_xlfn.IFNA(
IF(_xlfn.XLOOKUP(AY$2,WatchbillMONTHLY!$A$3:$U$3,OFFSET(WatchbillMONTHLY!$A$3:$U$3,1,2))=IF(_xlfn.XLOOKUP($A33,INDIRECT("_"&amp;_xlfn.XLOOKUP(AY$2,WatchbillMONTHLY!$A$3:$U$3,OFFSET(WatchbillMONTHLY!$A$3:$U$3,1,2))),INDIRECT("_"&amp;_xlfn.XLOOKUP(AY$2,WatchbillMONTHLY!$A$3:$U$3,OFFSET(WatchbillMONTHLY!$A$3:$U$3,1,2))))=$A33,_xlfn.XLOOKUP(AY$2,WatchbillMONTHLY!$A$3:$U$3,OFFSET(WatchbillMONTHLY!$A$3:$U$3,1,2)),FALSE),TRUE,FALSE),
IF(_xlfn.XLOOKUP(AY$2,WatchbillMONTHLY!$A$20:$U$20,OFFSET(WatchbillMONTHLY!$A$20:$U$20,1,2))=IF(_xlfn.XLOOKUP($A33,INDIRECT("_"&amp;_xlfn.XLOOKUP(AY$2,WatchbillMONTHLY!$A$20:$U$20,OFFSET(WatchbillMONTHLY!$A$20:$U$20,1,2))),INDIRECT("_"&amp;_xlfn.XLOOKUP(AY$2,WatchbillMONTHLY!$A$20:$U$20,OFFSET(WatchbillMONTHLY!$A$20:$U$20,1,2))))=$A33,_xlfn.XLOOKUP(AY$2,WatchbillMONTHLY!$A$20:$U$20,OFFSET(WatchbillMONTHLY!$A$20:$U$20,1,2)),FALSE),TRUE,FALSE)),
IF(_xlfn.XLOOKUP(AY$2,WatchbillMONTHLY!$A$37:$U$37,OFFSET(WatchbillMONTHLY!$A$37:$U$37,1,2))=IF(_xlfn.XLOOKUP($A33,INDIRECT("_"&amp;_xlfn.XLOOKUP(AY$2,WatchbillMONTHLY!$A$37:$U$37,OFFSET(WatchbillMONTHLY!$A$37:$U$37,1,2))),INDIRECT("_"&amp;_xlfn.XLOOKUP(AY$2,WatchbillMONTHLY!$A$37:$U$37,OFFSET(WatchbillMONTHLY!$A$37:$U$37,1,2))))=$A33,_xlfn.XLOOKUP(AY$2,WatchbillMONTHLY!$A$37:$U$37,OFFSET(WatchbillMONTHLY!$A$37:$U$37,1,2)),FALSE),TRUE,FALSE)),
IF(_xlfn.XLOOKUP(AY$2,WatchbillMONTHLY!$A$54:$U$54,OFFSET(WatchbillMONTHLY!$A$54:$U$54,1,2))=IF(_xlfn.XLOOKUP($A33,INDIRECT("_"&amp;_xlfn.XLOOKUP(AY$2,WatchbillMONTHLY!$A$54:$U$54,OFFSET(WatchbillMONTHLY!$A$54:$U$54,1,2))),INDIRECT("_"&amp;_xlfn.XLOOKUP(AY$2,WatchbillMONTHLY!$A$54:$U$54,OFFSET(WatchbillMONTHLY!$A$54:$U$54,1,2))))=$A33,_xlfn.XLOOKUP(AY$2,WatchbillMONTHLY!$A$54:$U$54,OFFSET(WatchbillMONTHLY!$A$54:$U$54,1,2)),FALSE),TRUE,FALSE)),
IF(_xlfn.XLOOKUP(AY$2,WatchbillMONTHLY!$A$71:$U$71,OFFSET(WatchbillMONTHLY!$A$71:$U$71,1,2))=IF(_xlfn.XLOOKUP($A33,INDIRECT("_"&amp;_xlfn.XLOOKUP(AY$2,WatchbillMONTHLY!$A$71:$U$71,OFFSET(WatchbillMONTHLY!$A$71:$U$71,1,2))),INDIRECT("_"&amp;_xlfn.XLOOKUP(AY$2,WatchbillMONTHLY!$A$71:$U$71,OFFSET(WatchbillMONTHLY!$A$71:$U$71,1,2))))=$A33,_xlfn.XLOOKUP(AY$2,WatchbillMONTHLY!$A$71:$U$71,OFFSET(WatchbillMONTHLY!$A$71:$U$71,1,2)),FALSE),TRUE,FALSE)),
IF(_xlfn.XLOOKUP(AY$2,WatchbillMONTHLY!$A$88:$U$88,OFFSET(WatchbillMONTHLY!$A$88:$U$88,1,2))=IF(_xlfn.XLOOKUP($A33,INDIRECT("_"&amp;_xlfn.XLOOKUP(AY$2,WatchbillMONTHLY!$A$88:$U$88,OFFSET(WatchbillMONTHLY!$A$88:$U$88,1,2))),INDIRECT("_"&amp;_xlfn.XLOOKUP(AY$2,WatchbillMONTHLY!$A$88:$U$88,OFFSET(WatchbillMONTHLY!$A$88:$U$88,1,2))))=$A33,_xlfn.XLOOKUP(AY$2,WatchbillMONTHLY!$A$88:$U$88,OFFSET(WatchbillMONTHLY!$A$88:$U$88,1,2)),FALSE),TRUE,FALSE)),
FALSE),FALSE)</f>
        <v>0</v>
      </c>
      <c r="AZ33" s="209" t="b" cm="1">
        <f t="array" aca="1" ref="AZ33" ca="1">IF(AND($A33 &gt; 0, S33 &gt; 0,AZ$2&lt;MiscFormulas!$A$5+1),
_xlfn.IFNA(
_xlfn.IFNA(
_xlfn.IFNA(
_xlfn.IFNA(
_xlfn.IFNA(
_xlfn.IFNA(
IF(_xlfn.XLOOKUP(AZ$2,WatchbillMONTHLY!$A$3:$U$3,OFFSET(WatchbillMONTHLY!$A$3:$U$3,1,2))=IF(_xlfn.XLOOKUP($A33,INDIRECT("_"&amp;_xlfn.XLOOKUP(AZ$2,WatchbillMONTHLY!$A$3:$U$3,OFFSET(WatchbillMONTHLY!$A$3:$U$3,1,2))),INDIRECT("_"&amp;_xlfn.XLOOKUP(AZ$2,WatchbillMONTHLY!$A$3:$U$3,OFFSET(WatchbillMONTHLY!$A$3:$U$3,1,2))))=$A33,_xlfn.XLOOKUP(AZ$2,WatchbillMONTHLY!$A$3:$U$3,OFFSET(WatchbillMONTHLY!$A$3:$U$3,1,2)),FALSE),TRUE,FALSE),
IF(_xlfn.XLOOKUP(AZ$2,WatchbillMONTHLY!$A$20:$U$20,OFFSET(WatchbillMONTHLY!$A$20:$U$20,1,2))=IF(_xlfn.XLOOKUP($A33,INDIRECT("_"&amp;_xlfn.XLOOKUP(AZ$2,WatchbillMONTHLY!$A$20:$U$20,OFFSET(WatchbillMONTHLY!$A$20:$U$20,1,2))),INDIRECT("_"&amp;_xlfn.XLOOKUP(AZ$2,WatchbillMONTHLY!$A$20:$U$20,OFFSET(WatchbillMONTHLY!$A$20:$U$20,1,2))))=$A33,_xlfn.XLOOKUP(AZ$2,WatchbillMONTHLY!$A$20:$U$20,OFFSET(WatchbillMONTHLY!$A$20:$U$20,1,2)),FALSE),TRUE,FALSE)),
IF(_xlfn.XLOOKUP(AZ$2,WatchbillMONTHLY!$A$37:$U$37,OFFSET(WatchbillMONTHLY!$A$37:$U$37,1,2))=IF(_xlfn.XLOOKUP($A33,INDIRECT("_"&amp;_xlfn.XLOOKUP(AZ$2,WatchbillMONTHLY!$A$37:$U$37,OFFSET(WatchbillMONTHLY!$A$37:$U$37,1,2))),INDIRECT("_"&amp;_xlfn.XLOOKUP(AZ$2,WatchbillMONTHLY!$A$37:$U$37,OFFSET(WatchbillMONTHLY!$A$37:$U$37,1,2))))=$A33,_xlfn.XLOOKUP(AZ$2,WatchbillMONTHLY!$A$37:$U$37,OFFSET(WatchbillMONTHLY!$A$37:$U$37,1,2)),FALSE),TRUE,FALSE)),
IF(_xlfn.XLOOKUP(AZ$2,WatchbillMONTHLY!$A$54:$U$54,OFFSET(WatchbillMONTHLY!$A$54:$U$54,1,2))=IF(_xlfn.XLOOKUP($A33,INDIRECT("_"&amp;_xlfn.XLOOKUP(AZ$2,WatchbillMONTHLY!$A$54:$U$54,OFFSET(WatchbillMONTHLY!$A$54:$U$54,1,2))),INDIRECT("_"&amp;_xlfn.XLOOKUP(AZ$2,WatchbillMONTHLY!$A$54:$U$54,OFFSET(WatchbillMONTHLY!$A$54:$U$54,1,2))))=$A33,_xlfn.XLOOKUP(AZ$2,WatchbillMONTHLY!$A$54:$U$54,OFFSET(WatchbillMONTHLY!$A$54:$U$54,1,2)),FALSE),TRUE,FALSE)),
IF(_xlfn.XLOOKUP(AZ$2,WatchbillMONTHLY!$A$71:$U$71,OFFSET(WatchbillMONTHLY!$A$71:$U$71,1,2))=IF(_xlfn.XLOOKUP($A33,INDIRECT("_"&amp;_xlfn.XLOOKUP(AZ$2,WatchbillMONTHLY!$A$71:$U$71,OFFSET(WatchbillMONTHLY!$A$71:$U$71,1,2))),INDIRECT("_"&amp;_xlfn.XLOOKUP(AZ$2,WatchbillMONTHLY!$A$71:$U$71,OFFSET(WatchbillMONTHLY!$A$71:$U$71,1,2))))=$A33,_xlfn.XLOOKUP(AZ$2,WatchbillMONTHLY!$A$71:$U$71,OFFSET(WatchbillMONTHLY!$A$71:$U$71,1,2)),FALSE),TRUE,FALSE)),
IF(_xlfn.XLOOKUP(AZ$2,WatchbillMONTHLY!$A$88:$U$88,OFFSET(WatchbillMONTHLY!$A$88:$U$88,1,2))=IF(_xlfn.XLOOKUP($A33,INDIRECT("_"&amp;_xlfn.XLOOKUP(AZ$2,WatchbillMONTHLY!$A$88:$U$88,OFFSET(WatchbillMONTHLY!$A$88:$U$88,1,2))),INDIRECT("_"&amp;_xlfn.XLOOKUP(AZ$2,WatchbillMONTHLY!$A$88:$U$88,OFFSET(WatchbillMONTHLY!$A$88:$U$88,1,2))))=$A33,_xlfn.XLOOKUP(AZ$2,WatchbillMONTHLY!$A$88:$U$88,OFFSET(WatchbillMONTHLY!$A$88:$U$88,1,2)),FALSE),TRUE,FALSE)),
FALSE),FALSE)</f>
        <v>0</v>
      </c>
      <c r="BA33" s="209" t="b" cm="1">
        <f t="array" aca="1" ref="BA33" ca="1">IF(AND($A33 &gt; 0, T33 &gt; 0,BA$2&lt;MiscFormulas!$A$5+1),
_xlfn.IFNA(
_xlfn.IFNA(
_xlfn.IFNA(
_xlfn.IFNA(
_xlfn.IFNA(
_xlfn.IFNA(
IF(_xlfn.XLOOKUP(BA$2,WatchbillMONTHLY!$A$3:$U$3,OFFSET(WatchbillMONTHLY!$A$3:$U$3,1,2))=IF(_xlfn.XLOOKUP($A33,INDIRECT("_"&amp;_xlfn.XLOOKUP(BA$2,WatchbillMONTHLY!$A$3:$U$3,OFFSET(WatchbillMONTHLY!$A$3:$U$3,1,2))),INDIRECT("_"&amp;_xlfn.XLOOKUP(BA$2,WatchbillMONTHLY!$A$3:$U$3,OFFSET(WatchbillMONTHLY!$A$3:$U$3,1,2))))=$A33,_xlfn.XLOOKUP(BA$2,WatchbillMONTHLY!$A$3:$U$3,OFFSET(WatchbillMONTHLY!$A$3:$U$3,1,2)),FALSE),TRUE,FALSE),
IF(_xlfn.XLOOKUP(BA$2,WatchbillMONTHLY!$A$20:$U$20,OFFSET(WatchbillMONTHLY!$A$20:$U$20,1,2))=IF(_xlfn.XLOOKUP($A33,INDIRECT("_"&amp;_xlfn.XLOOKUP(BA$2,WatchbillMONTHLY!$A$20:$U$20,OFFSET(WatchbillMONTHLY!$A$20:$U$20,1,2))),INDIRECT("_"&amp;_xlfn.XLOOKUP(BA$2,WatchbillMONTHLY!$A$20:$U$20,OFFSET(WatchbillMONTHLY!$A$20:$U$20,1,2))))=$A33,_xlfn.XLOOKUP(BA$2,WatchbillMONTHLY!$A$20:$U$20,OFFSET(WatchbillMONTHLY!$A$20:$U$20,1,2)),FALSE),TRUE,FALSE)),
IF(_xlfn.XLOOKUP(BA$2,WatchbillMONTHLY!$A$37:$U$37,OFFSET(WatchbillMONTHLY!$A$37:$U$37,1,2))=IF(_xlfn.XLOOKUP($A33,INDIRECT("_"&amp;_xlfn.XLOOKUP(BA$2,WatchbillMONTHLY!$A$37:$U$37,OFFSET(WatchbillMONTHLY!$A$37:$U$37,1,2))),INDIRECT("_"&amp;_xlfn.XLOOKUP(BA$2,WatchbillMONTHLY!$A$37:$U$37,OFFSET(WatchbillMONTHLY!$A$37:$U$37,1,2))))=$A33,_xlfn.XLOOKUP(BA$2,WatchbillMONTHLY!$A$37:$U$37,OFFSET(WatchbillMONTHLY!$A$37:$U$37,1,2)),FALSE),TRUE,FALSE)),
IF(_xlfn.XLOOKUP(BA$2,WatchbillMONTHLY!$A$54:$U$54,OFFSET(WatchbillMONTHLY!$A$54:$U$54,1,2))=IF(_xlfn.XLOOKUP($A33,INDIRECT("_"&amp;_xlfn.XLOOKUP(BA$2,WatchbillMONTHLY!$A$54:$U$54,OFFSET(WatchbillMONTHLY!$A$54:$U$54,1,2))),INDIRECT("_"&amp;_xlfn.XLOOKUP(BA$2,WatchbillMONTHLY!$A$54:$U$54,OFFSET(WatchbillMONTHLY!$A$54:$U$54,1,2))))=$A33,_xlfn.XLOOKUP(BA$2,WatchbillMONTHLY!$A$54:$U$54,OFFSET(WatchbillMONTHLY!$A$54:$U$54,1,2)),FALSE),TRUE,FALSE)),
IF(_xlfn.XLOOKUP(BA$2,WatchbillMONTHLY!$A$71:$U$71,OFFSET(WatchbillMONTHLY!$A$71:$U$71,1,2))=IF(_xlfn.XLOOKUP($A33,INDIRECT("_"&amp;_xlfn.XLOOKUP(BA$2,WatchbillMONTHLY!$A$71:$U$71,OFFSET(WatchbillMONTHLY!$A$71:$U$71,1,2))),INDIRECT("_"&amp;_xlfn.XLOOKUP(BA$2,WatchbillMONTHLY!$A$71:$U$71,OFFSET(WatchbillMONTHLY!$A$71:$U$71,1,2))))=$A33,_xlfn.XLOOKUP(BA$2,WatchbillMONTHLY!$A$71:$U$71,OFFSET(WatchbillMONTHLY!$A$71:$U$71,1,2)),FALSE),TRUE,FALSE)),
IF(_xlfn.XLOOKUP(BA$2,WatchbillMONTHLY!$A$88:$U$88,OFFSET(WatchbillMONTHLY!$A$88:$U$88,1,2))=IF(_xlfn.XLOOKUP($A33,INDIRECT("_"&amp;_xlfn.XLOOKUP(BA$2,WatchbillMONTHLY!$A$88:$U$88,OFFSET(WatchbillMONTHLY!$A$88:$U$88,1,2))),INDIRECT("_"&amp;_xlfn.XLOOKUP(BA$2,WatchbillMONTHLY!$A$88:$U$88,OFFSET(WatchbillMONTHLY!$A$88:$U$88,1,2))))=$A33,_xlfn.XLOOKUP(BA$2,WatchbillMONTHLY!$A$88:$U$88,OFFSET(WatchbillMONTHLY!$A$88:$U$88,1,2)),FALSE),TRUE,FALSE)),
FALSE),FALSE)</f>
        <v>0</v>
      </c>
      <c r="BB33" s="209" t="b" cm="1">
        <f t="array" aca="1" ref="BB33" ca="1">IF(AND($A33 &gt; 0, U33 &gt; 0,BB$2&lt;MiscFormulas!$A$5+1),
_xlfn.IFNA(
_xlfn.IFNA(
_xlfn.IFNA(
_xlfn.IFNA(
_xlfn.IFNA(
_xlfn.IFNA(
IF(_xlfn.XLOOKUP(BB$2,WatchbillMONTHLY!$A$3:$U$3,OFFSET(WatchbillMONTHLY!$A$3:$U$3,1,2))=IF(_xlfn.XLOOKUP($A33,INDIRECT("_"&amp;_xlfn.XLOOKUP(BB$2,WatchbillMONTHLY!$A$3:$U$3,OFFSET(WatchbillMONTHLY!$A$3:$U$3,1,2))),INDIRECT("_"&amp;_xlfn.XLOOKUP(BB$2,WatchbillMONTHLY!$A$3:$U$3,OFFSET(WatchbillMONTHLY!$A$3:$U$3,1,2))))=$A33,_xlfn.XLOOKUP(BB$2,WatchbillMONTHLY!$A$3:$U$3,OFFSET(WatchbillMONTHLY!$A$3:$U$3,1,2)),FALSE),TRUE,FALSE),
IF(_xlfn.XLOOKUP(BB$2,WatchbillMONTHLY!$A$20:$U$20,OFFSET(WatchbillMONTHLY!$A$20:$U$20,1,2))=IF(_xlfn.XLOOKUP($A33,INDIRECT("_"&amp;_xlfn.XLOOKUP(BB$2,WatchbillMONTHLY!$A$20:$U$20,OFFSET(WatchbillMONTHLY!$A$20:$U$20,1,2))),INDIRECT("_"&amp;_xlfn.XLOOKUP(BB$2,WatchbillMONTHLY!$A$20:$U$20,OFFSET(WatchbillMONTHLY!$A$20:$U$20,1,2))))=$A33,_xlfn.XLOOKUP(BB$2,WatchbillMONTHLY!$A$20:$U$20,OFFSET(WatchbillMONTHLY!$A$20:$U$20,1,2)),FALSE),TRUE,FALSE)),
IF(_xlfn.XLOOKUP(BB$2,WatchbillMONTHLY!$A$37:$U$37,OFFSET(WatchbillMONTHLY!$A$37:$U$37,1,2))=IF(_xlfn.XLOOKUP($A33,INDIRECT("_"&amp;_xlfn.XLOOKUP(BB$2,WatchbillMONTHLY!$A$37:$U$37,OFFSET(WatchbillMONTHLY!$A$37:$U$37,1,2))),INDIRECT("_"&amp;_xlfn.XLOOKUP(BB$2,WatchbillMONTHLY!$A$37:$U$37,OFFSET(WatchbillMONTHLY!$A$37:$U$37,1,2))))=$A33,_xlfn.XLOOKUP(BB$2,WatchbillMONTHLY!$A$37:$U$37,OFFSET(WatchbillMONTHLY!$A$37:$U$37,1,2)),FALSE),TRUE,FALSE)),
IF(_xlfn.XLOOKUP(BB$2,WatchbillMONTHLY!$A$54:$U$54,OFFSET(WatchbillMONTHLY!$A$54:$U$54,1,2))=IF(_xlfn.XLOOKUP($A33,INDIRECT("_"&amp;_xlfn.XLOOKUP(BB$2,WatchbillMONTHLY!$A$54:$U$54,OFFSET(WatchbillMONTHLY!$A$54:$U$54,1,2))),INDIRECT("_"&amp;_xlfn.XLOOKUP(BB$2,WatchbillMONTHLY!$A$54:$U$54,OFFSET(WatchbillMONTHLY!$A$54:$U$54,1,2))))=$A33,_xlfn.XLOOKUP(BB$2,WatchbillMONTHLY!$A$54:$U$54,OFFSET(WatchbillMONTHLY!$A$54:$U$54,1,2)),FALSE),TRUE,FALSE)),
IF(_xlfn.XLOOKUP(BB$2,WatchbillMONTHLY!$A$71:$U$71,OFFSET(WatchbillMONTHLY!$A$71:$U$71,1,2))=IF(_xlfn.XLOOKUP($A33,INDIRECT("_"&amp;_xlfn.XLOOKUP(BB$2,WatchbillMONTHLY!$A$71:$U$71,OFFSET(WatchbillMONTHLY!$A$71:$U$71,1,2))),INDIRECT("_"&amp;_xlfn.XLOOKUP(BB$2,WatchbillMONTHLY!$A$71:$U$71,OFFSET(WatchbillMONTHLY!$A$71:$U$71,1,2))))=$A33,_xlfn.XLOOKUP(BB$2,WatchbillMONTHLY!$A$71:$U$71,OFFSET(WatchbillMONTHLY!$A$71:$U$71,1,2)),FALSE),TRUE,FALSE)),
IF(_xlfn.XLOOKUP(BB$2,WatchbillMONTHLY!$A$88:$U$88,OFFSET(WatchbillMONTHLY!$A$88:$U$88,1,2))=IF(_xlfn.XLOOKUP($A33,INDIRECT("_"&amp;_xlfn.XLOOKUP(BB$2,WatchbillMONTHLY!$A$88:$U$88,OFFSET(WatchbillMONTHLY!$A$88:$U$88,1,2))),INDIRECT("_"&amp;_xlfn.XLOOKUP(BB$2,WatchbillMONTHLY!$A$88:$U$88,OFFSET(WatchbillMONTHLY!$A$88:$U$88,1,2))))=$A33,_xlfn.XLOOKUP(BB$2,WatchbillMONTHLY!$A$88:$U$88,OFFSET(WatchbillMONTHLY!$A$88:$U$88,1,2)),FALSE),TRUE,FALSE)),
FALSE),FALSE)</f>
        <v>0</v>
      </c>
      <c r="BC33" s="209" t="b" cm="1">
        <f t="array" aca="1" ref="BC33" ca="1">IF(AND($A33 &gt; 0, V33 &gt; 0,BC$2&lt;MiscFormulas!$A$5+1),
_xlfn.IFNA(
_xlfn.IFNA(
_xlfn.IFNA(
_xlfn.IFNA(
_xlfn.IFNA(
_xlfn.IFNA(
IF(_xlfn.XLOOKUP(BC$2,WatchbillMONTHLY!$A$3:$U$3,OFFSET(WatchbillMONTHLY!$A$3:$U$3,1,2))=IF(_xlfn.XLOOKUP($A33,INDIRECT("_"&amp;_xlfn.XLOOKUP(BC$2,WatchbillMONTHLY!$A$3:$U$3,OFFSET(WatchbillMONTHLY!$A$3:$U$3,1,2))),INDIRECT("_"&amp;_xlfn.XLOOKUP(BC$2,WatchbillMONTHLY!$A$3:$U$3,OFFSET(WatchbillMONTHLY!$A$3:$U$3,1,2))))=$A33,_xlfn.XLOOKUP(BC$2,WatchbillMONTHLY!$A$3:$U$3,OFFSET(WatchbillMONTHLY!$A$3:$U$3,1,2)),FALSE),TRUE,FALSE),
IF(_xlfn.XLOOKUP(BC$2,WatchbillMONTHLY!$A$20:$U$20,OFFSET(WatchbillMONTHLY!$A$20:$U$20,1,2))=IF(_xlfn.XLOOKUP($A33,INDIRECT("_"&amp;_xlfn.XLOOKUP(BC$2,WatchbillMONTHLY!$A$20:$U$20,OFFSET(WatchbillMONTHLY!$A$20:$U$20,1,2))),INDIRECT("_"&amp;_xlfn.XLOOKUP(BC$2,WatchbillMONTHLY!$A$20:$U$20,OFFSET(WatchbillMONTHLY!$A$20:$U$20,1,2))))=$A33,_xlfn.XLOOKUP(BC$2,WatchbillMONTHLY!$A$20:$U$20,OFFSET(WatchbillMONTHLY!$A$20:$U$20,1,2)),FALSE),TRUE,FALSE)),
IF(_xlfn.XLOOKUP(BC$2,WatchbillMONTHLY!$A$37:$U$37,OFFSET(WatchbillMONTHLY!$A$37:$U$37,1,2))=IF(_xlfn.XLOOKUP($A33,INDIRECT("_"&amp;_xlfn.XLOOKUP(BC$2,WatchbillMONTHLY!$A$37:$U$37,OFFSET(WatchbillMONTHLY!$A$37:$U$37,1,2))),INDIRECT("_"&amp;_xlfn.XLOOKUP(BC$2,WatchbillMONTHLY!$A$37:$U$37,OFFSET(WatchbillMONTHLY!$A$37:$U$37,1,2))))=$A33,_xlfn.XLOOKUP(BC$2,WatchbillMONTHLY!$A$37:$U$37,OFFSET(WatchbillMONTHLY!$A$37:$U$37,1,2)),FALSE),TRUE,FALSE)),
IF(_xlfn.XLOOKUP(BC$2,WatchbillMONTHLY!$A$54:$U$54,OFFSET(WatchbillMONTHLY!$A$54:$U$54,1,2))=IF(_xlfn.XLOOKUP($A33,INDIRECT("_"&amp;_xlfn.XLOOKUP(BC$2,WatchbillMONTHLY!$A$54:$U$54,OFFSET(WatchbillMONTHLY!$A$54:$U$54,1,2))),INDIRECT("_"&amp;_xlfn.XLOOKUP(BC$2,WatchbillMONTHLY!$A$54:$U$54,OFFSET(WatchbillMONTHLY!$A$54:$U$54,1,2))))=$A33,_xlfn.XLOOKUP(BC$2,WatchbillMONTHLY!$A$54:$U$54,OFFSET(WatchbillMONTHLY!$A$54:$U$54,1,2)),FALSE),TRUE,FALSE)),
IF(_xlfn.XLOOKUP(BC$2,WatchbillMONTHLY!$A$71:$U$71,OFFSET(WatchbillMONTHLY!$A$71:$U$71,1,2))=IF(_xlfn.XLOOKUP($A33,INDIRECT("_"&amp;_xlfn.XLOOKUP(BC$2,WatchbillMONTHLY!$A$71:$U$71,OFFSET(WatchbillMONTHLY!$A$71:$U$71,1,2))),INDIRECT("_"&amp;_xlfn.XLOOKUP(BC$2,WatchbillMONTHLY!$A$71:$U$71,OFFSET(WatchbillMONTHLY!$A$71:$U$71,1,2))))=$A33,_xlfn.XLOOKUP(BC$2,WatchbillMONTHLY!$A$71:$U$71,OFFSET(WatchbillMONTHLY!$A$71:$U$71,1,2)),FALSE),TRUE,FALSE)),
IF(_xlfn.XLOOKUP(BC$2,WatchbillMONTHLY!$A$88:$U$88,OFFSET(WatchbillMONTHLY!$A$88:$U$88,1,2))=IF(_xlfn.XLOOKUP($A33,INDIRECT("_"&amp;_xlfn.XLOOKUP(BC$2,WatchbillMONTHLY!$A$88:$U$88,OFFSET(WatchbillMONTHLY!$A$88:$U$88,1,2))),INDIRECT("_"&amp;_xlfn.XLOOKUP(BC$2,WatchbillMONTHLY!$A$88:$U$88,OFFSET(WatchbillMONTHLY!$A$88:$U$88,1,2))))=$A33,_xlfn.XLOOKUP(BC$2,WatchbillMONTHLY!$A$88:$U$88,OFFSET(WatchbillMONTHLY!$A$88:$U$88,1,2)),FALSE),TRUE,FALSE)),
FALSE),FALSE)</f>
        <v>0</v>
      </c>
      <c r="BD33" s="209" t="b" cm="1">
        <f t="array" aca="1" ref="BD33" ca="1">IF(AND($A33 &gt; 0, W33 &gt; 0,BD$2&lt;MiscFormulas!$A$5+1),
_xlfn.IFNA(
_xlfn.IFNA(
_xlfn.IFNA(
_xlfn.IFNA(
_xlfn.IFNA(
_xlfn.IFNA(
IF(_xlfn.XLOOKUP(BD$2,WatchbillMONTHLY!$A$3:$U$3,OFFSET(WatchbillMONTHLY!$A$3:$U$3,1,2))=IF(_xlfn.XLOOKUP($A33,INDIRECT("_"&amp;_xlfn.XLOOKUP(BD$2,WatchbillMONTHLY!$A$3:$U$3,OFFSET(WatchbillMONTHLY!$A$3:$U$3,1,2))),INDIRECT("_"&amp;_xlfn.XLOOKUP(BD$2,WatchbillMONTHLY!$A$3:$U$3,OFFSET(WatchbillMONTHLY!$A$3:$U$3,1,2))))=$A33,_xlfn.XLOOKUP(BD$2,WatchbillMONTHLY!$A$3:$U$3,OFFSET(WatchbillMONTHLY!$A$3:$U$3,1,2)),FALSE),TRUE,FALSE),
IF(_xlfn.XLOOKUP(BD$2,WatchbillMONTHLY!$A$20:$U$20,OFFSET(WatchbillMONTHLY!$A$20:$U$20,1,2))=IF(_xlfn.XLOOKUP($A33,INDIRECT("_"&amp;_xlfn.XLOOKUP(BD$2,WatchbillMONTHLY!$A$20:$U$20,OFFSET(WatchbillMONTHLY!$A$20:$U$20,1,2))),INDIRECT("_"&amp;_xlfn.XLOOKUP(BD$2,WatchbillMONTHLY!$A$20:$U$20,OFFSET(WatchbillMONTHLY!$A$20:$U$20,1,2))))=$A33,_xlfn.XLOOKUP(BD$2,WatchbillMONTHLY!$A$20:$U$20,OFFSET(WatchbillMONTHLY!$A$20:$U$20,1,2)),FALSE),TRUE,FALSE)),
IF(_xlfn.XLOOKUP(BD$2,WatchbillMONTHLY!$A$37:$U$37,OFFSET(WatchbillMONTHLY!$A$37:$U$37,1,2))=IF(_xlfn.XLOOKUP($A33,INDIRECT("_"&amp;_xlfn.XLOOKUP(BD$2,WatchbillMONTHLY!$A$37:$U$37,OFFSET(WatchbillMONTHLY!$A$37:$U$37,1,2))),INDIRECT("_"&amp;_xlfn.XLOOKUP(BD$2,WatchbillMONTHLY!$A$37:$U$37,OFFSET(WatchbillMONTHLY!$A$37:$U$37,1,2))))=$A33,_xlfn.XLOOKUP(BD$2,WatchbillMONTHLY!$A$37:$U$37,OFFSET(WatchbillMONTHLY!$A$37:$U$37,1,2)),FALSE),TRUE,FALSE)),
IF(_xlfn.XLOOKUP(BD$2,WatchbillMONTHLY!$A$54:$U$54,OFFSET(WatchbillMONTHLY!$A$54:$U$54,1,2))=IF(_xlfn.XLOOKUP($A33,INDIRECT("_"&amp;_xlfn.XLOOKUP(BD$2,WatchbillMONTHLY!$A$54:$U$54,OFFSET(WatchbillMONTHLY!$A$54:$U$54,1,2))),INDIRECT("_"&amp;_xlfn.XLOOKUP(BD$2,WatchbillMONTHLY!$A$54:$U$54,OFFSET(WatchbillMONTHLY!$A$54:$U$54,1,2))))=$A33,_xlfn.XLOOKUP(BD$2,WatchbillMONTHLY!$A$54:$U$54,OFFSET(WatchbillMONTHLY!$A$54:$U$54,1,2)),FALSE),TRUE,FALSE)),
IF(_xlfn.XLOOKUP(BD$2,WatchbillMONTHLY!$A$71:$U$71,OFFSET(WatchbillMONTHLY!$A$71:$U$71,1,2))=IF(_xlfn.XLOOKUP($A33,INDIRECT("_"&amp;_xlfn.XLOOKUP(BD$2,WatchbillMONTHLY!$A$71:$U$71,OFFSET(WatchbillMONTHLY!$A$71:$U$71,1,2))),INDIRECT("_"&amp;_xlfn.XLOOKUP(BD$2,WatchbillMONTHLY!$A$71:$U$71,OFFSET(WatchbillMONTHLY!$A$71:$U$71,1,2))))=$A33,_xlfn.XLOOKUP(BD$2,WatchbillMONTHLY!$A$71:$U$71,OFFSET(WatchbillMONTHLY!$A$71:$U$71,1,2)),FALSE),TRUE,FALSE)),
IF(_xlfn.XLOOKUP(BD$2,WatchbillMONTHLY!$A$88:$U$88,OFFSET(WatchbillMONTHLY!$A$88:$U$88,1,2))=IF(_xlfn.XLOOKUP($A33,INDIRECT("_"&amp;_xlfn.XLOOKUP(BD$2,WatchbillMONTHLY!$A$88:$U$88,OFFSET(WatchbillMONTHLY!$A$88:$U$88,1,2))),INDIRECT("_"&amp;_xlfn.XLOOKUP(BD$2,WatchbillMONTHLY!$A$88:$U$88,OFFSET(WatchbillMONTHLY!$A$88:$U$88,1,2))))=$A33,_xlfn.XLOOKUP(BD$2,WatchbillMONTHLY!$A$88:$U$88,OFFSET(WatchbillMONTHLY!$A$88:$U$88,1,2)),FALSE),TRUE,FALSE)),
FALSE),FALSE)</f>
        <v>0</v>
      </c>
      <c r="BE33" s="209" t="b" cm="1">
        <f t="array" aca="1" ref="BE33" ca="1">IF(AND($A33 &gt; 0, X33 &gt; 0,BE$2&lt;MiscFormulas!$A$5+1),
_xlfn.IFNA(
_xlfn.IFNA(
_xlfn.IFNA(
_xlfn.IFNA(
_xlfn.IFNA(
_xlfn.IFNA(
IF(_xlfn.XLOOKUP(BE$2,WatchbillMONTHLY!$A$3:$U$3,OFFSET(WatchbillMONTHLY!$A$3:$U$3,1,2))=IF(_xlfn.XLOOKUP($A33,INDIRECT("_"&amp;_xlfn.XLOOKUP(BE$2,WatchbillMONTHLY!$A$3:$U$3,OFFSET(WatchbillMONTHLY!$A$3:$U$3,1,2))),INDIRECT("_"&amp;_xlfn.XLOOKUP(BE$2,WatchbillMONTHLY!$A$3:$U$3,OFFSET(WatchbillMONTHLY!$A$3:$U$3,1,2))))=$A33,_xlfn.XLOOKUP(BE$2,WatchbillMONTHLY!$A$3:$U$3,OFFSET(WatchbillMONTHLY!$A$3:$U$3,1,2)),FALSE),TRUE,FALSE),
IF(_xlfn.XLOOKUP(BE$2,WatchbillMONTHLY!$A$20:$U$20,OFFSET(WatchbillMONTHLY!$A$20:$U$20,1,2))=IF(_xlfn.XLOOKUP($A33,INDIRECT("_"&amp;_xlfn.XLOOKUP(BE$2,WatchbillMONTHLY!$A$20:$U$20,OFFSET(WatchbillMONTHLY!$A$20:$U$20,1,2))),INDIRECT("_"&amp;_xlfn.XLOOKUP(BE$2,WatchbillMONTHLY!$A$20:$U$20,OFFSET(WatchbillMONTHLY!$A$20:$U$20,1,2))))=$A33,_xlfn.XLOOKUP(BE$2,WatchbillMONTHLY!$A$20:$U$20,OFFSET(WatchbillMONTHLY!$A$20:$U$20,1,2)),FALSE),TRUE,FALSE)),
IF(_xlfn.XLOOKUP(BE$2,WatchbillMONTHLY!$A$37:$U$37,OFFSET(WatchbillMONTHLY!$A$37:$U$37,1,2))=IF(_xlfn.XLOOKUP($A33,INDIRECT("_"&amp;_xlfn.XLOOKUP(BE$2,WatchbillMONTHLY!$A$37:$U$37,OFFSET(WatchbillMONTHLY!$A$37:$U$37,1,2))),INDIRECT("_"&amp;_xlfn.XLOOKUP(BE$2,WatchbillMONTHLY!$A$37:$U$37,OFFSET(WatchbillMONTHLY!$A$37:$U$37,1,2))))=$A33,_xlfn.XLOOKUP(BE$2,WatchbillMONTHLY!$A$37:$U$37,OFFSET(WatchbillMONTHLY!$A$37:$U$37,1,2)),FALSE),TRUE,FALSE)),
IF(_xlfn.XLOOKUP(BE$2,WatchbillMONTHLY!$A$54:$U$54,OFFSET(WatchbillMONTHLY!$A$54:$U$54,1,2))=IF(_xlfn.XLOOKUP($A33,INDIRECT("_"&amp;_xlfn.XLOOKUP(BE$2,WatchbillMONTHLY!$A$54:$U$54,OFFSET(WatchbillMONTHLY!$A$54:$U$54,1,2))),INDIRECT("_"&amp;_xlfn.XLOOKUP(BE$2,WatchbillMONTHLY!$A$54:$U$54,OFFSET(WatchbillMONTHLY!$A$54:$U$54,1,2))))=$A33,_xlfn.XLOOKUP(BE$2,WatchbillMONTHLY!$A$54:$U$54,OFFSET(WatchbillMONTHLY!$A$54:$U$54,1,2)),FALSE),TRUE,FALSE)),
IF(_xlfn.XLOOKUP(BE$2,WatchbillMONTHLY!$A$71:$U$71,OFFSET(WatchbillMONTHLY!$A$71:$U$71,1,2))=IF(_xlfn.XLOOKUP($A33,INDIRECT("_"&amp;_xlfn.XLOOKUP(BE$2,WatchbillMONTHLY!$A$71:$U$71,OFFSET(WatchbillMONTHLY!$A$71:$U$71,1,2))),INDIRECT("_"&amp;_xlfn.XLOOKUP(BE$2,WatchbillMONTHLY!$A$71:$U$71,OFFSET(WatchbillMONTHLY!$A$71:$U$71,1,2))))=$A33,_xlfn.XLOOKUP(BE$2,WatchbillMONTHLY!$A$71:$U$71,OFFSET(WatchbillMONTHLY!$A$71:$U$71,1,2)),FALSE),TRUE,FALSE)),
IF(_xlfn.XLOOKUP(BE$2,WatchbillMONTHLY!$A$88:$U$88,OFFSET(WatchbillMONTHLY!$A$88:$U$88,1,2))=IF(_xlfn.XLOOKUP($A33,INDIRECT("_"&amp;_xlfn.XLOOKUP(BE$2,WatchbillMONTHLY!$A$88:$U$88,OFFSET(WatchbillMONTHLY!$A$88:$U$88,1,2))),INDIRECT("_"&amp;_xlfn.XLOOKUP(BE$2,WatchbillMONTHLY!$A$88:$U$88,OFFSET(WatchbillMONTHLY!$A$88:$U$88,1,2))))=$A33,_xlfn.XLOOKUP(BE$2,WatchbillMONTHLY!$A$88:$U$88,OFFSET(WatchbillMONTHLY!$A$88:$U$88,1,2)),FALSE),TRUE,FALSE)),
FALSE),FALSE)</f>
        <v>0</v>
      </c>
      <c r="BF33" s="209" t="b" cm="1">
        <f t="array" aca="1" ref="BF33" ca="1">IF(AND($A33 &gt; 0, Y33 &gt; 0,BF$2&lt;MiscFormulas!$A$5+1),
_xlfn.IFNA(
_xlfn.IFNA(
_xlfn.IFNA(
_xlfn.IFNA(
_xlfn.IFNA(
_xlfn.IFNA(
IF(_xlfn.XLOOKUP(BF$2,WatchbillMONTHLY!$A$3:$U$3,OFFSET(WatchbillMONTHLY!$A$3:$U$3,1,2))=IF(_xlfn.XLOOKUP($A33,INDIRECT("_"&amp;_xlfn.XLOOKUP(BF$2,WatchbillMONTHLY!$A$3:$U$3,OFFSET(WatchbillMONTHLY!$A$3:$U$3,1,2))),INDIRECT("_"&amp;_xlfn.XLOOKUP(BF$2,WatchbillMONTHLY!$A$3:$U$3,OFFSET(WatchbillMONTHLY!$A$3:$U$3,1,2))))=$A33,_xlfn.XLOOKUP(BF$2,WatchbillMONTHLY!$A$3:$U$3,OFFSET(WatchbillMONTHLY!$A$3:$U$3,1,2)),FALSE),TRUE,FALSE),
IF(_xlfn.XLOOKUP(BF$2,WatchbillMONTHLY!$A$20:$U$20,OFFSET(WatchbillMONTHLY!$A$20:$U$20,1,2))=IF(_xlfn.XLOOKUP($A33,INDIRECT("_"&amp;_xlfn.XLOOKUP(BF$2,WatchbillMONTHLY!$A$20:$U$20,OFFSET(WatchbillMONTHLY!$A$20:$U$20,1,2))),INDIRECT("_"&amp;_xlfn.XLOOKUP(BF$2,WatchbillMONTHLY!$A$20:$U$20,OFFSET(WatchbillMONTHLY!$A$20:$U$20,1,2))))=$A33,_xlfn.XLOOKUP(BF$2,WatchbillMONTHLY!$A$20:$U$20,OFFSET(WatchbillMONTHLY!$A$20:$U$20,1,2)),FALSE),TRUE,FALSE)),
IF(_xlfn.XLOOKUP(BF$2,WatchbillMONTHLY!$A$37:$U$37,OFFSET(WatchbillMONTHLY!$A$37:$U$37,1,2))=IF(_xlfn.XLOOKUP($A33,INDIRECT("_"&amp;_xlfn.XLOOKUP(BF$2,WatchbillMONTHLY!$A$37:$U$37,OFFSET(WatchbillMONTHLY!$A$37:$U$37,1,2))),INDIRECT("_"&amp;_xlfn.XLOOKUP(BF$2,WatchbillMONTHLY!$A$37:$U$37,OFFSET(WatchbillMONTHLY!$A$37:$U$37,1,2))))=$A33,_xlfn.XLOOKUP(BF$2,WatchbillMONTHLY!$A$37:$U$37,OFFSET(WatchbillMONTHLY!$A$37:$U$37,1,2)),FALSE),TRUE,FALSE)),
IF(_xlfn.XLOOKUP(BF$2,WatchbillMONTHLY!$A$54:$U$54,OFFSET(WatchbillMONTHLY!$A$54:$U$54,1,2))=IF(_xlfn.XLOOKUP($A33,INDIRECT("_"&amp;_xlfn.XLOOKUP(BF$2,WatchbillMONTHLY!$A$54:$U$54,OFFSET(WatchbillMONTHLY!$A$54:$U$54,1,2))),INDIRECT("_"&amp;_xlfn.XLOOKUP(BF$2,WatchbillMONTHLY!$A$54:$U$54,OFFSET(WatchbillMONTHLY!$A$54:$U$54,1,2))))=$A33,_xlfn.XLOOKUP(BF$2,WatchbillMONTHLY!$A$54:$U$54,OFFSET(WatchbillMONTHLY!$A$54:$U$54,1,2)),FALSE),TRUE,FALSE)),
IF(_xlfn.XLOOKUP(BF$2,WatchbillMONTHLY!$A$71:$U$71,OFFSET(WatchbillMONTHLY!$A$71:$U$71,1,2))=IF(_xlfn.XLOOKUP($A33,INDIRECT("_"&amp;_xlfn.XLOOKUP(BF$2,WatchbillMONTHLY!$A$71:$U$71,OFFSET(WatchbillMONTHLY!$A$71:$U$71,1,2))),INDIRECT("_"&amp;_xlfn.XLOOKUP(BF$2,WatchbillMONTHLY!$A$71:$U$71,OFFSET(WatchbillMONTHLY!$A$71:$U$71,1,2))))=$A33,_xlfn.XLOOKUP(BF$2,WatchbillMONTHLY!$A$71:$U$71,OFFSET(WatchbillMONTHLY!$A$71:$U$71,1,2)),FALSE),TRUE,FALSE)),
IF(_xlfn.XLOOKUP(BF$2,WatchbillMONTHLY!$A$88:$U$88,OFFSET(WatchbillMONTHLY!$A$88:$U$88,1,2))=IF(_xlfn.XLOOKUP($A33,INDIRECT("_"&amp;_xlfn.XLOOKUP(BF$2,WatchbillMONTHLY!$A$88:$U$88,OFFSET(WatchbillMONTHLY!$A$88:$U$88,1,2))),INDIRECT("_"&amp;_xlfn.XLOOKUP(BF$2,WatchbillMONTHLY!$A$88:$U$88,OFFSET(WatchbillMONTHLY!$A$88:$U$88,1,2))))=$A33,_xlfn.XLOOKUP(BF$2,WatchbillMONTHLY!$A$88:$U$88,OFFSET(WatchbillMONTHLY!$A$88:$U$88,1,2)),FALSE),TRUE,FALSE)),
FALSE),FALSE)</f>
        <v>0</v>
      </c>
      <c r="BG33" s="209" t="b" cm="1">
        <f t="array" aca="1" ref="BG33" ca="1">IF(AND($A33 &gt; 0, Z33 &gt; 0,BG$2&lt;MiscFormulas!$A$5+1),
_xlfn.IFNA(
_xlfn.IFNA(
_xlfn.IFNA(
_xlfn.IFNA(
_xlfn.IFNA(
_xlfn.IFNA(
IF(_xlfn.XLOOKUP(BG$2,WatchbillMONTHLY!$A$3:$U$3,OFFSET(WatchbillMONTHLY!$A$3:$U$3,1,2))=IF(_xlfn.XLOOKUP($A33,INDIRECT("_"&amp;_xlfn.XLOOKUP(BG$2,WatchbillMONTHLY!$A$3:$U$3,OFFSET(WatchbillMONTHLY!$A$3:$U$3,1,2))),INDIRECT("_"&amp;_xlfn.XLOOKUP(BG$2,WatchbillMONTHLY!$A$3:$U$3,OFFSET(WatchbillMONTHLY!$A$3:$U$3,1,2))))=$A33,_xlfn.XLOOKUP(BG$2,WatchbillMONTHLY!$A$3:$U$3,OFFSET(WatchbillMONTHLY!$A$3:$U$3,1,2)),FALSE),TRUE,FALSE),
IF(_xlfn.XLOOKUP(BG$2,WatchbillMONTHLY!$A$20:$U$20,OFFSET(WatchbillMONTHLY!$A$20:$U$20,1,2))=IF(_xlfn.XLOOKUP($A33,INDIRECT("_"&amp;_xlfn.XLOOKUP(BG$2,WatchbillMONTHLY!$A$20:$U$20,OFFSET(WatchbillMONTHLY!$A$20:$U$20,1,2))),INDIRECT("_"&amp;_xlfn.XLOOKUP(BG$2,WatchbillMONTHLY!$A$20:$U$20,OFFSET(WatchbillMONTHLY!$A$20:$U$20,1,2))))=$A33,_xlfn.XLOOKUP(BG$2,WatchbillMONTHLY!$A$20:$U$20,OFFSET(WatchbillMONTHLY!$A$20:$U$20,1,2)),FALSE),TRUE,FALSE)),
IF(_xlfn.XLOOKUP(BG$2,WatchbillMONTHLY!$A$37:$U$37,OFFSET(WatchbillMONTHLY!$A$37:$U$37,1,2))=IF(_xlfn.XLOOKUP($A33,INDIRECT("_"&amp;_xlfn.XLOOKUP(BG$2,WatchbillMONTHLY!$A$37:$U$37,OFFSET(WatchbillMONTHLY!$A$37:$U$37,1,2))),INDIRECT("_"&amp;_xlfn.XLOOKUP(BG$2,WatchbillMONTHLY!$A$37:$U$37,OFFSET(WatchbillMONTHLY!$A$37:$U$37,1,2))))=$A33,_xlfn.XLOOKUP(BG$2,WatchbillMONTHLY!$A$37:$U$37,OFFSET(WatchbillMONTHLY!$A$37:$U$37,1,2)),FALSE),TRUE,FALSE)),
IF(_xlfn.XLOOKUP(BG$2,WatchbillMONTHLY!$A$54:$U$54,OFFSET(WatchbillMONTHLY!$A$54:$U$54,1,2))=IF(_xlfn.XLOOKUP($A33,INDIRECT("_"&amp;_xlfn.XLOOKUP(BG$2,WatchbillMONTHLY!$A$54:$U$54,OFFSET(WatchbillMONTHLY!$A$54:$U$54,1,2))),INDIRECT("_"&amp;_xlfn.XLOOKUP(BG$2,WatchbillMONTHLY!$A$54:$U$54,OFFSET(WatchbillMONTHLY!$A$54:$U$54,1,2))))=$A33,_xlfn.XLOOKUP(BG$2,WatchbillMONTHLY!$A$54:$U$54,OFFSET(WatchbillMONTHLY!$A$54:$U$54,1,2)),FALSE),TRUE,FALSE)),
IF(_xlfn.XLOOKUP(BG$2,WatchbillMONTHLY!$A$71:$U$71,OFFSET(WatchbillMONTHLY!$A$71:$U$71,1,2))=IF(_xlfn.XLOOKUP($A33,INDIRECT("_"&amp;_xlfn.XLOOKUP(BG$2,WatchbillMONTHLY!$A$71:$U$71,OFFSET(WatchbillMONTHLY!$A$71:$U$71,1,2))),INDIRECT("_"&amp;_xlfn.XLOOKUP(BG$2,WatchbillMONTHLY!$A$71:$U$71,OFFSET(WatchbillMONTHLY!$A$71:$U$71,1,2))))=$A33,_xlfn.XLOOKUP(BG$2,WatchbillMONTHLY!$A$71:$U$71,OFFSET(WatchbillMONTHLY!$A$71:$U$71,1,2)),FALSE),TRUE,FALSE)),
IF(_xlfn.XLOOKUP(BG$2,WatchbillMONTHLY!$A$88:$U$88,OFFSET(WatchbillMONTHLY!$A$88:$U$88,1,2))=IF(_xlfn.XLOOKUP($A33,INDIRECT("_"&amp;_xlfn.XLOOKUP(BG$2,WatchbillMONTHLY!$A$88:$U$88,OFFSET(WatchbillMONTHLY!$A$88:$U$88,1,2))),INDIRECT("_"&amp;_xlfn.XLOOKUP(BG$2,WatchbillMONTHLY!$A$88:$U$88,OFFSET(WatchbillMONTHLY!$A$88:$U$88,1,2))))=$A33,_xlfn.XLOOKUP(BG$2,WatchbillMONTHLY!$A$88:$U$88,OFFSET(WatchbillMONTHLY!$A$88:$U$88,1,2)),FALSE),TRUE,FALSE)),
FALSE),FALSE)</f>
        <v>0</v>
      </c>
      <c r="BH33" s="209" t="b" cm="1">
        <f t="array" aca="1" ref="BH33" ca="1">IF(AND($A33 &gt; 0, AA33 &gt; 0,BH$2&lt;MiscFormulas!$A$5+1),
_xlfn.IFNA(
_xlfn.IFNA(
_xlfn.IFNA(
_xlfn.IFNA(
_xlfn.IFNA(
_xlfn.IFNA(
IF(_xlfn.XLOOKUP(BH$2,WatchbillMONTHLY!$A$3:$U$3,OFFSET(WatchbillMONTHLY!$A$3:$U$3,1,2))=IF(_xlfn.XLOOKUP($A33,INDIRECT("_"&amp;_xlfn.XLOOKUP(BH$2,WatchbillMONTHLY!$A$3:$U$3,OFFSET(WatchbillMONTHLY!$A$3:$U$3,1,2))),INDIRECT("_"&amp;_xlfn.XLOOKUP(BH$2,WatchbillMONTHLY!$A$3:$U$3,OFFSET(WatchbillMONTHLY!$A$3:$U$3,1,2))))=$A33,_xlfn.XLOOKUP(BH$2,WatchbillMONTHLY!$A$3:$U$3,OFFSET(WatchbillMONTHLY!$A$3:$U$3,1,2)),FALSE),TRUE,FALSE),
IF(_xlfn.XLOOKUP(BH$2,WatchbillMONTHLY!$A$20:$U$20,OFFSET(WatchbillMONTHLY!$A$20:$U$20,1,2))=IF(_xlfn.XLOOKUP($A33,INDIRECT("_"&amp;_xlfn.XLOOKUP(BH$2,WatchbillMONTHLY!$A$20:$U$20,OFFSET(WatchbillMONTHLY!$A$20:$U$20,1,2))),INDIRECT("_"&amp;_xlfn.XLOOKUP(BH$2,WatchbillMONTHLY!$A$20:$U$20,OFFSET(WatchbillMONTHLY!$A$20:$U$20,1,2))))=$A33,_xlfn.XLOOKUP(BH$2,WatchbillMONTHLY!$A$20:$U$20,OFFSET(WatchbillMONTHLY!$A$20:$U$20,1,2)),FALSE),TRUE,FALSE)),
IF(_xlfn.XLOOKUP(BH$2,WatchbillMONTHLY!$A$37:$U$37,OFFSET(WatchbillMONTHLY!$A$37:$U$37,1,2))=IF(_xlfn.XLOOKUP($A33,INDIRECT("_"&amp;_xlfn.XLOOKUP(BH$2,WatchbillMONTHLY!$A$37:$U$37,OFFSET(WatchbillMONTHLY!$A$37:$U$37,1,2))),INDIRECT("_"&amp;_xlfn.XLOOKUP(BH$2,WatchbillMONTHLY!$A$37:$U$37,OFFSET(WatchbillMONTHLY!$A$37:$U$37,1,2))))=$A33,_xlfn.XLOOKUP(BH$2,WatchbillMONTHLY!$A$37:$U$37,OFFSET(WatchbillMONTHLY!$A$37:$U$37,1,2)),FALSE),TRUE,FALSE)),
IF(_xlfn.XLOOKUP(BH$2,WatchbillMONTHLY!$A$54:$U$54,OFFSET(WatchbillMONTHLY!$A$54:$U$54,1,2))=IF(_xlfn.XLOOKUP($A33,INDIRECT("_"&amp;_xlfn.XLOOKUP(BH$2,WatchbillMONTHLY!$A$54:$U$54,OFFSET(WatchbillMONTHLY!$A$54:$U$54,1,2))),INDIRECT("_"&amp;_xlfn.XLOOKUP(BH$2,WatchbillMONTHLY!$A$54:$U$54,OFFSET(WatchbillMONTHLY!$A$54:$U$54,1,2))))=$A33,_xlfn.XLOOKUP(BH$2,WatchbillMONTHLY!$A$54:$U$54,OFFSET(WatchbillMONTHLY!$A$54:$U$54,1,2)),FALSE),TRUE,FALSE)),
IF(_xlfn.XLOOKUP(BH$2,WatchbillMONTHLY!$A$71:$U$71,OFFSET(WatchbillMONTHLY!$A$71:$U$71,1,2))=IF(_xlfn.XLOOKUP($A33,INDIRECT("_"&amp;_xlfn.XLOOKUP(BH$2,WatchbillMONTHLY!$A$71:$U$71,OFFSET(WatchbillMONTHLY!$A$71:$U$71,1,2))),INDIRECT("_"&amp;_xlfn.XLOOKUP(BH$2,WatchbillMONTHLY!$A$71:$U$71,OFFSET(WatchbillMONTHLY!$A$71:$U$71,1,2))))=$A33,_xlfn.XLOOKUP(BH$2,WatchbillMONTHLY!$A$71:$U$71,OFFSET(WatchbillMONTHLY!$A$71:$U$71,1,2)),FALSE),TRUE,FALSE)),
IF(_xlfn.XLOOKUP(BH$2,WatchbillMONTHLY!$A$88:$U$88,OFFSET(WatchbillMONTHLY!$A$88:$U$88,1,2))=IF(_xlfn.XLOOKUP($A33,INDIRECT("_"&amp;_xlfn.XLOOKUP(BH$2,WatchbillMONTHLY!$A$88:$U$88,OFFSET(WatchbillMONTHLY!$A$88:$U$88,1,2))),INDIRECT("_"&amp;_xlfn.XLOOKUP(BH$2,WatchbillMONTHLY!$A$88:$U$88,OFFSET(WatchbillMONTHLY!$A$88:$U$88,1,2))))=$A33,_xlfn.XLOOKUP(BH$2,WatchbillMONTHLY!$A$88:$U$88,OFFSET(WatchbillMONTHLY!$A$88:$U$88,1,2)),FALSE),TRUE,FALSE)),
FALSE),FALSE)</f>
        <v>0</v>
      </c>
      <c r="BI33" s="209" t="b" cm="1">
        <f t="array" aca="1" ref="BI33" ca="1">IF(AND($A33 &gt; 0, AB33 &gt; 0,BI$2&lt;MiscFormulas!$A$5+1),
_xlfn.IFNA(
_xlfn.IFNA(
_xlfn.IFNA(
_xlfn.IFNA(
_xlfn.IFNA(
_xlfn.IFNA(
IF(_xlfn.XLOOKUP(BI$2,WatchbillMONTHLY!$A$3:$U$3,OFFSET(WatchbillMONTHLY!$A$3:$U$3,1,2))=IF(_xlfn.XLOOKUP($A33,INDIRECT("_"&amp;_xlfn.XLOOKUP(BI$2,WatchbillMONTHLY!$A$3:$U$3,OFFSET(WatchbillMONTHLY!$A$3:$U$3,1,2))),INDIRECT("_"&amp;_xlfn.XLOOKUP(BI$2,WatchbillMONTHLY!$A$3:$U$3,OFFSET(WatchbillMONTHLY!$A$3:$U$3,1,2))))=$A33,_xlfn.XLOOKUP(BI$2,WatchbillMONTHLY!$A$3:$U$3,OFFSET(WatchbillMONTHLY!$A$3:$U$3,1,2)),FALSE),TRUE,FALSE),
IF(_xlfn.XLOOKUP(BI$2,WatchbillMONTHLY!$A$20:$U$20,OFFSET(WatchbillMONTHLY!$A$20:$U$20,1,2))=IF(_xlfn.XLOOKUP($A33,INDIRECT("_"&amp;_xlfn.XLOOKUP(BI$2,WatchbillMONTHLY!$A$20:$U$20,OFFSET(WatchbillMONTHLY!$A$20:$U$20,1,2))),INDIRECT("_"&amp;_xlfn.XLOOKUP(BI$2,WatchbillMONTHLY!$A$20:$U$20,OFFSET(WatchbillMONTHLY!$A$20:$U$20,1,2))))=$A33,_xlfn.XLOOKUP(BI$2,WatchbillMONTHLY!$A$20:$U$20,OFFSET(WatchbillMONTHLY!$A$20:$U$20,1,2)),FALSE),TRUE,FALSE)),
IF(_xlfn.XLOOKUP(BI$2,WatchbillMONTHLY!$A$37:$U$37,OFFSET(WatchbillMONTHLY!$A$37:$U$37,1,2))=IF(_xlfn.XLOOKUP($A33,INDIRECT("_"&amp;_xlfn.XLOOKUP(BI$2,WatchbillMONTHLY!$A$37:$U$37,OFFSET(WatchbillMONTHLY!$A$37:$U$37,1,2))),INDIRECT("_"&amp;_xlfn.XLOOKUP(BI$2,WatchbillMONTHLY!$A$37:$U$37,OFFSET(WatchbillMONTHLY!$A$37:$U$37,1,2))))=$A33,_xlfn.XLOOKUP(BI$2,WatchbillMONTHLY!$A$37:$U$37,OFFSET(WatchbillMONTHLY!$A$37:$U$37,1,2)),FALSE),TRUE,FALSE)),
IF(_xlfn.XLOOKUP(BI$2,WatchbillMONTHLY!$A$54:$U$54,OFFSET(WatchbillMONTHLY!$A$54:$U$54,1,2))=IF(_xlfn.XLOOKUP($A33,INDIRECT("_"&amp;_xlfn.XLOOKUP(BI$2,WatchbillMONTHLY!$A$54:$U$54,OFFSET(WatchbillMONTHLY!$A$54:$U$54,1,2))),INDIRECT("_"&amp;_xlfn.XLOOKUP(BI$2,WatchbillMONTHLY!$A$54:$U$54,OFFSET(WatchbillMONTHLY!$A$54:$U$54,1,2))))=$A33,_xlfn.XLOOKUP(BI$2,WatchbillMONTHLY!$A$54:$U$54,OFFSET(WatchbillMONTHLY!$A$54:$U$54,1,2)),FALSE),TRUE,FALSE)),
IF(_xlfn.XLOOKUP(BI$2,WatchbillMONTHLY!$A$71:$U$71,OFFSET(WatchbillMONTHLY!$A$71:$U$71,1,2))=IF(_xlfn.XLOOKUP($A33,INDIRECT("_"&amp;_xlfn.XLOOKUP(BI$2,WatchbillMONTHLY!$A$71:$U$71,OFFSET(WatchbillMONTHLY!$A$71:$U$71,1,2))),INDIRECT("_"&amp;_xlfn.XLOOKUP(BI$2,WatchbillMONTHLY!$A$71:$U$71,OFFSET(WatchbillMONTHLY!$A$71:$U$71,1,2))))=$A33,_xlfn.XLOOKUP(BI$2,WatchbillMONTHLY!$A$71:$U$71,OFFSET(WatchbillMONTHLY!$A$71:$U$71,1,2)),FALSE),TRUE,FALSE)),
IF(_xlfn.XLOOKUP(BI$2,WatchbillMONTHLY!$A$88:$U$88,OFFSET(WatchbillMONTHLY!$A$88:$U$88,1,2))=IF(_xlfn.XLOOKUP($A33,INDIRECT("_"&amp;_xlfn.XLOOKUP(BI$2,WatchbillMONTHLY!$A$88:$U$88,OFFSET(WatchbillMONTHLY!$A$88:$U$88,1,2))),INDIRECT("_"&amp;_xlfn.XLOOKUP(BI$2,WatchbillMONTHLY!$A$88:$U$88,OFFSET(WatchbillMONTHLY!$A$88:$U$88,1,2))))=$A33,_xlfn.XLOOKUP(BI$2,WatchbillMONTHLY!$A$88:$U$88,OFFSET(WatchbillMONTHLY!$A$88:$U$88,1,2)),FALSE),TRUE,FALSE)),
FALSE),FALSE)</f>
        <v>0</v>
      </c>
      <c r="BJ33" s="209" t="b" cm="1">
        <f t="array" aca="1" ref="BJ33" ca="1">IF(AND($A33 &gt; 0, AC33 &gt; 0,BJ$2&lt;MiscFormulas!$A$5+1),
_xlfn.IFNA(
_xlfn.IFNA(
_xlfn.IFNA(
_xlfn.IFNA(
_xlfn.IFNA(
_xlfn.IFNA(
IF(_xlfn.XLOOKUP(BJ$2,WatchbillMONTHLY!$A$3:$U$3,OFFSET(WatchbillMONTHLY!$A$3:$U$3,1,2))=IF(_xlfn.XLOOKUP($A33,INDIRECT("_"&amp;_xlfn.XLOOKUP(BJ$2,WatchbillMONTHLY!$A$3:$U$3,OFFSET(WatchbillMONTHLY!$A$3:$U$3,1,2))),INDIRECT("_"&amp;_xlfn.XLOOKUP(BJ$2,WatchbillMONTHLY!$A$3:$U$3,OFFSET(WatchbillMONTHLY!$A$3:$U$3,1,2))))=$A33,_xlfn.XLOOKUP(BJ$2,WatchbillMONTHLY!$A$3:$U$3,OFFSET(WatchbillMONTHLY!$A$3:$U$3,1,2)),FALSE),TRUE,FALSE),
IF(_xlfn.XLOOKUP(BJ$2,WatchbillMONTHLY!$A$20:$U$20,OFFSET(WatchbillMONTHLY!$A$20:$U$20,1,2))=IF(_xlfn.XLOOKUP($A33,INDIRECT("_"&amp;_xlfn.XLOOKUP(BJ$2,WatchbillMONTHLY!$A$20:$U$20,OFFSET(WatchbillMONTHLY!$A$20:$U$20,1,2))),INDIRECT("_"&amp;_xlfn.XLOOKUP(BJ$2,WatchbillMONTHLY!$A$20:$U$20,OFFSET(WatchbillMONTHLY!$A$20:$U$20,1,2))))=$A33,_xlfn.XLOOKUP(BJ$2,WatchbillMONTHLY!$A$20:$U$20,OFFSET(WatchbillMONTHLY!$A$20:$U$20,1,2)),FALSE),TRUE,FALSE)),
IF(_xlfn.XLOOKUP(BJ$2,WatchbillMONTHLY!$A$37:$U$37,OFFSET(WatchbillMONTHLY!$A$37:$U$37,1,2))=IF(_xlfn.XLOOKUP($A33,INDIRECT("_"&amp;_xlfn.XLOOKUP(BJ$2,WatchbillMONTHLY!$A$37:$U$37,OFFSET(WatchbillMONTHLY!$A$37:$U$37,1,2))),INDIRECT("_"&amp;_xlfn.XLOOKUP(BJ$2,WatchbillMONTHLY!$A$37:$U$37,OFFSET(WatchbillMONTHLY!$A$37:$U$37,1,2))))=$A33,_xlfn.XLOOKUP(BJ$2,WatchbillMONTHLY!$A$37:$U$37,OFFSET(WatchbillMONTHLY!$A$37:$U$37,1,2)),FALSE),TRUE,FALSE)),
IF(_xlfn.XLOOKUP(BJ$2,WatchbillMONTHLY!$A$54:$U$54,OFFSET(WatchbillMONTHLY!$A$54:$U$54,1,2))=IF(_xlfn.XLOOKUP($A33,INDIRECT("_"&amp;_xlfn.XLOOKUP(BJ$2,WatchbillMONTHLY!$A$54:$U$54,OFFSET(WatchbillMONTHLY!$A$54:$U$54,1,2))),INDIRECT("_"&amp;_xlfn.XLOOKUP(BJ$2,WatchbillMONTHLY!$A$54:$U$54,OFFSET(WatchbillMONTHLY!$A$54:$U$54,1,2))))=$A33,_xlfn.XLOOKUP(BJ$2,WatchbillMONTHLY!$A$54:$U$54,OFFSET(WatchbillMONTHLY!$A$54:$U$54,1,2)),FALSE),TRUE,FALSE)),
IF(_xlfn.XLOOKUP(BJ$2,WatchbillMONTHLY!$A$71:$U$71,OFFSET(WatchbillMONTHLY!$A$71:$U$71,1,2))=IF(_xlfn.XLOOKUP($A33,INDIRECT("_"&amp;_xlfn.XLOOKUP(BJ$2,WatchbillMONTHLY!$A$71:$U$71,OFFSET(WatchbillMONTHLY!$A$71:$U$71,1,2))),INDIRECT("_"&amp;_xlfn.XLOOKUP(BJ$2,WatchbillMONTHLY!$A$71:$U$71,OFFSET(WatchbillMONTHLY!$A$71:$U$71,1,2))))=$A33,_xlfn.XLOOKUP(BJ$2,WatchbillMONTHLY!$A$71:$U$71,OFFSET(WatchbillMONTHLY!$A$71:$U$71,1,2)),FALSE),TRUE,FALSE)),
IF(_xlfn.XLOOKUP(BJ$2,WatchbillMONTHLY!$A$88:$U$88,OFFSET(WatchbillMONTHLY!$A$88:$U$88,1,2))=IF(_xlfn.XLOOKUP($A33,INDIRECT("_"&amp;_xlfn.XLOOKUP(BJ$2,WatchbillMONTHLY!$A$88:$U$88,OFFSET(WatchbillMONTHLY!$A$88:$U$88,1,2))),INDIRECT("_"&amp;_xlfn.XLOOKUP(BJ$2,WatchbillMONTHLY!$A$88:$U$88,OFFSET(WatchbillMONTHLY!$A$88:$U$88,1,2))))=$A33,_xlfn.XLOOKUP(BJ$2,WatchbillMONTHLY!$A$88:$U$88,OFFSET(WatchbillMONTHLY!$A$88:$U$88,1,2)),FALSE),TRUE,FALSE)),
FALSE),FALSE)</f>
        <v>0</v>
      </c>
      <c r="BK33" s="209" t="b" cm="1">
        <f t="array" aca="1" ref="BK33" ca="1">IF(AND($A33 &gt; 0, AD33 &gt; 0,BK$2&lt;MiscFormulas!$A$5+1),
_xlfn.IFNA(
_xlfn.IFNA(
_xlfn.IFNA(
_xlfn.IFNA(
_xlfn.IFNA(
_xlfn.IFNA(
IF(_xlfn.XLOOKUP(BK$2,WatchbillMONTHLY!$A$3:$U$3,OFFSET(WatchbillMONTHLY!$A$3:$U$3,1,2))=IF(_xlfn.XLOOKUP($A33,INDIRECT("_"&amp;_xlfn.XLOOKUP(BK$2,WatchbillMONTHLY!$A$3:$U$3,OFFSET(WatchbillMONTHLY!$A$3:$U$3,1,2))),INDIRECT("_"&amp;_xlfn.XLOOKUP(BK$2,WatchbillMONTHLY!$A$3:$U$3,OFFSET(WatchbillMONTHLY!$A$3:$U$3,1,2))))=$A33,_xlfn.XLOOKUP(BK$2,WatchbillMONTHLY!$A$3:$U$3,OFFSET(WatchbillMONTHLY!$A$3:$U$3,1,2)),FALSE),TRUE,FALSE),
IF(_xlfn.XLOOKUP(BK$2,WatchbillMONTHLY!$A$20:$U$20,OFFSET(WatchbillMONTHLY!$A$20:$U$20,1,2))=IF(_xlfn.XLOOKUP($A33,INDIRECT("_"&amp;_xlfn.XLOOKUP(BK$2,WatchbillMONTHLY!$A$20:$U$20,OFFSET(WatchbillMONTHLY!$A$20:$U$20,1,2))),INDIRECT("_"&amp;_xlfn.XLOOKUP(BK$2,WatchbillMONTHLY!$A$20:$U$20,OFFSET(WatchbillMONTHLY!$A$20:$U$20,1,2))))=$A33,_xlfn.XLOOKUP(BK$2,WatchbillMONTHLY!$A$20:$U$20,OFFSET(WatchbillMONTHLY!$A$20:$U$20,1,2)),FALSE),TRUE,FALSE)),
IF(_xlfn.XLOOKUP(BK$2,WatchbillMONTHLY!$A$37:$U$37,OFFSET(WatchbillMONTHLY!$A$37:$U$37,1,2))=IF(_xlfn.XLOOKUP($A33,INDIRECT("_"&amp;_xlfn.XLOOKUP(BK$2,WatchbillMONTHLY!$A$37:$U$37,OFFSET(WatchbillMONTHLY!$A$37:$U$37,1,2))),INDIRECT("_"&amp;_xlfn.XLOOKUP(BK$2,WatchbillMONTHLY!$A$37:$U$37,OFFSET(WatchbillMONTHLY!$A$37:$U$37,1,2))))=$A33,_xlfn.XLOOKUP(BK$2,WatchbillMONTHLY!$A$37:$U$37,OFFSET(WatchbillMONTHLY!$A$37:$U$37,1,2)),FALSE),TRUE,FALSE)),
IF(_xlfn.XLOOKUP(BK$2,WatchbillMONTHLY!$A$54:$U$54,OFFSET(WatchbillMONTHLY!$A$54:$U$54,1,2))=IF(_xlfn.XLOOKUP($A33,INDIRECT("_"&amp;_xlfn.XLOOKUP(BK$2,WatchbillMONTHLY!$A$54:$U$54,OFFSET(WatchbillMONTHLY!$A$54:$U$54,1,2))),INDIRECT("_"&amp;_xlfn.XLOOKUP(BK$2,WatchbillMONTHLY!$A$54:$U$54,OFFSET(WatchbillMONTHLY!$A$54:$U$54,1,2))))=$A33,_xlfn.XLOOKUP(BK$2,WatchbillMONTHLY!$A$54:$U$54,OFFSET(WatchbillMONTHLY!$A$54:$U$54,1,2)),FALSE),TRUE,FALSE)),
IF(_xlfn.XLOOKUP(BK$2,WatchbillMONTHLY!$A$71:$U$71,OFFSET(WatchbillMONTHLY!$A$71:$U$71,1,2))=IF(_xlfn.XLOOKUP($A33,INDIRECT("_"&amp;_xlfn.XLOOKUP(BK$2,WatchbillMONTHLY!$A$71:$U$71,OFFSET(WatchbillMONTHLY!$A$71:$U$71,1,2))),INDIRECT("_"&amp;_xlfn.XLOOKUP(BK$2,WatchbillMONTHLY!$A$71:$U$71,OFFSET(WatchbillMONTHLY!$A$71:$U$71,1,2))))=$A33,_xlfn.XLOOKUP(BK$2,WatchbillMONTHLY!$A$71:$U$71,OFFSET(WatchbillMONTHLY!$A$71:$U$71,1,2)),FALSE),TRUE,FALSE)),
IF(_xlfn.XLOOKUP(BK$2,WatchbillMONTHLY!$A$88:$U$88,OFFSET(WatchbillMONTHLY!$A$88:$U$88,1,2))=IF(_xlfn.XLOOKUP($A33,INDIRECT("_"&amp;_xlfn.XLOOKUP(BK$2,WatchbillMONTHLY!$A$88:$U$88,OFFSET(WatchbillMONTHLY!$A$88:$U$88,1,2))),INDIRECT("_"&amp;_xlfn.XLOOKUP(BK$2,WatchbillMONTHLY!$A$88:$U$88,OFFSET(WatchbillMONTHLY!$A$88:$U$88,1,2))))=$A33,_xlfn.XLOOKUP(BK$2,WatchbillMONTHLY!$A$88:$U$88,OFFSET(WatchbillMONTHLY!$A$88:$U$88,1,2)),FALSE),TRUE,FALSE)),
FALSE),FALSE)</f>
        <v>0</v>
      </c>
      <c r="BL33" s="209" t="b" cm="1">
        <f t="array" aca="1" ref="BL33" ca="1">IF(AND($A33 &gt; 0, AE33 &gt; 0,BL$2&lt;MiscFormulas!$A$5+1),
_xlfn.IFNA(
_xlfn.IFNA(
_xlfn.IFNA(
_xlfn.IFNA(
_xlfn.IFNA(
_xlfn.IFNA(
IF(_xlfn.XLOOKUP(BL$2,WatchbillMONTHLY!$A$3:$U$3,OFFSET(WatchbillMONTHLY!$A$3:$U$3,1,2))=IF(_xlfn.XLOOKUP($A33,INDIRECT("_"&amp;_xlfn.XLOOKUP(BL$2,WatchbillMONTHLY!$A$3:$U$3,OFFSET(WatchbillMONTHLY!$A$3:$U$3,1,2))),INDIRECT("_"&amp;_xlfn.XLOOKUP(BL$2,WatchbillMONTHLY!$A$3:$U$3,OFFSET(WatchbillMONTHLY!$A$3:$U$3,1,2))))=$A33,_xlfn.XLOOKUP(BL$2,WatchbillMONTHLY!$A$3:$U$3,OFFSET(WatchbillMONTHLY!$A$3:$U$3,1,2)),FALSE),TRUE,FALSE),
IF(_xlfn.XLOOKUP(BL$2,WatchbillMONTHLY!$A$20:$U$20,OFFSET(WatchbillMONTHLY!$A$20:$U$20,1,2))=IF(_xlfn.XLOOKUP($A33,INDIRECT("_"&amp;_xlfn.XLOOKUP(BL$2,WatchbillMONTHLY!$A$20:$U$20,OFFSET(WatchbillMONTHLY!$A$20:$U$20,1,2))),INDIRECT("_"&amp;_xlfn.XLOOKUP(BL$2,WatchbillMONTHLY!$A$20:$U$20,OFFSET(WatchbillMONTHLY!$A$20:$U$20,1,2))))=$A33,_xlfn.XLOOKUP(BL$2,WatchbillMONTHLY!$A$20:$U$20,OFFSET(WatchbillMONTHLY!$A$20:$U$20,1,2)),FALSE),TRUE,FALSE)),
IF(_xlfn.XLOOKUP(BL$2,WatchbillMONTHLY!$A$37:$U$37,OFFSET(WatchbillMONTHLY!$A$37:$U$37,1,2))=IF(_xlfn.XLOOKUP($A33,INDIRECT("_"&amp;_xlfn.XLOOKUP(BL$2,WatchbillMONTHLY!$A$37:$U$37,OFFSET(WatchbillMONTHLY!$A$37:$U$37,1,2))),INDIRECT("_"&amp;_xlfn.XLOOKUP(BL$2,WatchbillMONTHLY!$A$37:$U$37,OFFSET(WatchbillMONTHLY!$A$37:$U$37,1,2))))=$A33,_xlfn.XLOOKUP(BL$2,WatchbillMONTHLY!$A$37:$U$37,OFFSET(WatchbillMONTHLY!$A$37:$U$37,1,2)),FALSE),TRUE,FALSE)),
IF(_xlfn.XLOOKUP(BL$2,WatchbillMONTHLY!$A$54:$U$54,OFFSET(WatchbillMONTHLY!$A$54:$U$54,1,2))=IF(_xlfn.XLOOKUP($A33,INDIRECT("_"&amp;_xlfn.XLOOKUP(BL$2,WatchbillMONTHLY!$A$54:$U$54,OFFSET(WatchbillMONTHLY!$A$54:$U$54,1,2))),INDIRECT("_"&amp;_xlfn.XLOOKUP(BL$2,WatchbillMONTHLY!$A$54:$U$54,OFFSET(WatchbillMONTHLY!$A$54:$U$54,1,2))))=$A33,_xlfn.XLOOKUP(BL$2,WatchbillMONTHLY!$A$54:$U$54,OFFSET(WatchbillMONTHLY!$A$54:$U$54,1,2)),FALSE),TRUE,FALSE)),
IF(_xlfn.XLOOKUP(BL$2,WatchbillMONTHLY!$A$71:$U$71,OFFSET(WatchbillMONTHLY!$A$71:$U$71,1,2))=IF(_xlfn.XLOOKUP($A33,INDIRECT("_"&amp;_xlfn.XLOOKUP(BL$2,WatchbillMONTHLY!$A$71:$U$71,OFFSET(WatchbillMONTHLY!$A$71:$U$71,1,2))),INDIRECT("_"&amp;_xlfn.XLOOKUP(BL$2,WatchbillMONTHLY!$A$71:$U$71,OFFSET(WatchbillMONTHLY!$A$71:$U$71,1,2))))=$A33,_xlfn.XLOOKUP(BL$2,WatchbillMONTHLY!$A$71:$U$71,OFFSET(WatchbillMONTHLY!$A$71:$U$71,1,2)),FALSE),TRUE,FALSE)),
IF(_xlfn.XLOOKUP(BL$2,WatchbillMONTHLY!$A$88:$U$88,OFFSET(WatchbillMONTHLY!$A$88:$U$88,1,2))=IF(_xlfn.XLOOKUP($A33,INDIRECT("_"&amp;_xlfn.XLOOKUP(BL$2,WatchbillMONTHLY!$A$88:$U$88,OFFSET(WatchbillMONTHLY!$A$88:$U$88,1,2))),INDIRECT("_"&amp;_xlfn.XLOOKUP(BL$2,WatchbillMONTHLY!$A$88:$U$88,OFFSET(WatchbillMONTHLY!$A$88:$U$88,1,2))))=$A33,_xlfn.XLOOKUP(BL$2,WatchbillMONTHLY!$A$88:$U$88,OFFSET(WatchbillMONTHLY!$A$88:$U$88,1,2)),FALSE),TRUE,FALSE)),
FALSE),FALSE)</f>
        <v>0</v>
      </c>
      <c r="BM33" s="209" t="b" cm="1">
        <f t="array" aca="1" ref="BM33" ca="1">IF(AND($A33 &gt; 0, AF33 &gt; 0,BM$2&lt;MiscFormulas!$A$5+1),
_xlfn.IFNA(
_xlfn.IFNA(
_xlfn.IFNA(
_xlfn.IFNA(
_xlfn.IFNA(
_xlfn.IFNA(
IF(_xlfn.XLOOKUP(BM$2,WatchbillMONTHLY!$A$3:$U$3,OFFSET(WatchbillMONTHLY!$A$3:$U$3,1,2))=IF(_xlfn.XLOOKUP($A33,INDIRECT("_"&amp;_xlfn.XLOOKUP(BM$2,WatchbillMONTHLY!$A$3:$U$3,OFFSET(WatchbillMONTHLY!$A$3:$U$3,1,2))),INDIRECT("_"&amp;_xlfn.XLOOKUP(BM$2,WatchbillMONTHLY!$A$3:$U$3,OFFSET(WatchbillMONTHLY!$A$3:$U$3,1,2))))=$A33,_xlfn.XLOOKUP(BM$2,WatchbillMONTHLY!$A$3:$U$3,OFFSET(WatchbillMONTHLY!$A$3:$U$3,1,2)),FALSE),TRUE,FALSE),
IF(_xlfn.XLOOKUP(BM$2,WatchbillMONTHLY!$A$20:$U$20,OFFSET(WatchbillMONTHLY!$A$20:$U$20,1,2))=IF(_xlfn.XLOOKUP($A33,INDIRECT("_"&amp;_xlfn.XLOOKUP(BM$2,WatchbillMONTHLY!$A$20:$U$20,OFFSET(WatchbillMONTHLY!$A$20:$U$20,1,2))),INDIRECT("_"&amp;_xlfn.XLOOKUP(BM$2,WatchbillMONTHLY!$A$20:$U$20,OFFSET(WatchbillMONTHLY!$A$20:$U$20,1,2))))=$A33,_xlfn.XLOOKUP(BM$2,WatchbillMONTHLY!$A$20:$U$20,OFFSET(WatchbillMONTHLY!$A$20:$U$20,1,2)),FALSE),TRUE,FALSE)),
IF(_xlfn.XLOOKUP(BM$2,WatchbillMONTHLY!$A$37:$U$37,OFFSET(WatchbillMONTHLY!$A$37:$U$37,1,2))=IF(_xlfn.XLOOKUP($A33,INDIRECT("_"&amp;_xlfn.XLOOKUP(BM$2,WatchbillMONTHLY!$A$37:$U$37,OFFSET(WatchbillMONTHLY!$A$37:$U$37,1,2))),INDIRECT("_"&amp;_xlfn.XLOOKUP(BM$2,WatchbillMONTHLY!$A$37:$U$37,OFFSET(WatchbillMONTHLY!$A$37:$U$37,1,2))))=$A33,_xlfn.XLOOKUP(BM$2,WatchbillMONTHLY!$A$37:$U$37,OFFSET(WatchbillMONTHLY!$A$37:$U$37,1,2)),FALSE),TRUE,FALSE)),
IF(_xlfn.XLOOKUP(BM$2,WatchbillMONTHLY!$A$54:$U$54,OFFSET(WatchbillMONTHLY!$A$54:$U$54,1,2))=IF(_xlfn.XLOOKUP($A33,INDIRECT("_"&amp;_xlfn.XLOOKUP(BM$2,WatchbillMONTHLY!$A$54:$U$54,OFFSET(WatchbillMONTHLY!$A$54:$U$54,1,2))),INDIRECT("_"&amp;_xlfn.XLOOKUP(BM$2,WatchbillMONTHLY!$A$54:$U$54,OFFSET(WatchbillMONTHLY!$A$54:$U$54,1,2))))=$A33,_xlfn.XLOOKUP(BM$2,WatchbillMONTHLY!$A$54:$U$54,OFFSET(WatchbillMONTHLY!$A$54:$U$54,1,2)),FALSE),TRUE,FALSE)),
IF(_xlfn.XLOOKUP(BM$2,WatchbillMONTHLY!$A$71:$U$71,OFFSET(WatchbillMONTHLY!$A$71:$U$71,1,2))=IF(_xlfn.XLOOKUP($A33,INDIRECT("_"&amp;_xlfn.XLOOKUP(BM$2,WatchbillMONTHLY!$A$71:$U$71,OFFSET(WatchbillMONTHLY!$A$71:$U$71,1,2))),INDIRECT("_"&amp;_xlfn.XLOOKUP(BM$2,WatchbillMONTHLY!$A$71:$U$71,OFFSET(WatchbillMONTHLY!$A$71:$U$71,1,2))))=$A33,_xlfn.XLOOKUP(BM$2,WatchbillMONTHLY!$A$71:$U$71,OFFSET(WatchbillMONTHLY!$A$71:$U$71,1,2)),FALSE),TRUE,FALSE)),
IF(_xlfn.XLOOKUP(BM$2,WatchbillMONTHLY!$A$88:$U$88,OFFSET(WatchbillMONTHLY!$A$88:$U$88,1,2))=IF(_xlfn.XLOOKUP($A33,INDIRECT("_"&amp;_xlfn.XLOOKUP(BM$2,WatchbillMONTHLY!$A$88:$U$88,OFFSET(WatchbillMONTHLY!$A$88:$U$88,1,2))),INDIRECT("_"&amp;_xlfn.XLOOKUP(BM$2,WatchbillMONTHLY!$A$88:$U$88,OFFSET(WatchbillMONTHLY!$A$88:$U$88,1,2))))=$A33,_xlfn.XLOOKUP(BM$2,WatchbillMONTHLY!$A$88:$U$88,OFFSET(WatchbillMONTHLY!$A$88:$U$88,1,2)),FALSE),TRUE,FALSE)),
FALSE),FALSE)</f>
        <v>0</v>
      </c>
      <c r="BN33" s="209" t="b" cm="1">
        <f t="array" aca="1" ref="BN33" ca="1">IF(AND($A33 &gt; 0, AG33 &gt; 0,BN$2&lt;MiscFormulas!$A$5+1),
_xlfn.IFNA(
_xlfn.IFNA(
_xlfn.IFNA(
_xlfn.IFNA(
_xlfn.IFNA(
_xlfn.IFNA(
IF(_xlfn.XLOOKUP(BN$2,WatchbillMONTHLY!$A$3:$U$3,OFFSET(WatchbillMONTHLY!$A$3:$U$3,1,2))=IF(_xlfn.XLOOKUP($A33,INDIRECT("_"&amp;_xlfn.XLOOKUP(BN$2,WatchbillMONTHLY!$A$3:$U$3,OFFSET(WatchbillMONTHLY!$A$3:$U$3,1,2))),INDIRECT("_"&amp;_xlfn.XLOOKUP(BN$2,WatchbillMONTHLY!$A$3:$U$3,OFFSET(WatchbillMONTHLY!$A$3:$U$3,1,2))))=$A33,_xlfn.XLOOKUP(BN$2,WatchbillMONTHLY!$A$3:$U$3,OFFSET(WatchbillMONTHLY!$A$3:$U$3,1,2)),FALSE),TRUE,FALSE),
IF(_xlfn.XLOOKUP(BN$2,WatchbillMONTHLY!$A$20:$U$20,OFFSET(WatchbillMONTHLY!$A$20:$U$20,1,2))=IF(_xlfn.XLOOKUP($A33,INDIRECT("_"&amp;_xlfn.XLOOKUP(BN$2,WatchbillMONTHLY!$A$20:$U$20,OFFSET(WatchbillMONTHLY!$A$20:$U$20,1,2))),INDIRECT("_"&amp;_xlfn.XLOOKUP(BN$2,WatchbillMONTHLY!$A$20:$U$20,OFFSET(WatchbillMONTHLY!$A$20:$U$20,1,2))))=$A33,_xlfn.XLOOKUP(BN$2,WatchbillMONTHLY!$A$20:$U$20,OFFSET(WatchbillMONTHLY!$A$20:$U$20,1,2)),FALSE),TRUE,FALSE)),
IF(_xlfn.XLOOKUP(BN$2,WatchbillMONTHLY!$A$37:$U$37,OFFSET(WatchbillMONTHLY!$A$37:$U$37,1,2))=IF(_xlfn.XLOOKUP($A33,INDIRECT("_"&amp;_xlfn.XLOOKUP(BN$2,WatchbillMONTHLY!$A$37:$U$37,OFFSET(WatchbillMONTHLY!$A$37:$U$37,1,2))),INDIRECT("_"&amp;_xlfn.XLOOKUP(BN$2,WatchbillMONTHLY!$A$37:$U$37,OFFSET(WatchbillMONTHLY!$A$37:$U$37,1,2))))=$A33,_xlfn.XLOOKUP(BN$2,WatchbillMONTHLY!$A$37:$U$37,OFFSET(WatchbillMONTHLY!$A$37:$U$37,1,2)),FALSE),TRUE,FALSE)),
IF(_xlfn.XLOOKUP(BN$2,WatchbillMONTHLY!$A$54:$U$54,OFFSET(WatchbillMONTHLY!$A$54:$U$54,1,2))=IF(_xlfn.XLOOKUP($A33,INDIRECT("_"&amp;_xlfn.XLOOKUP(BN$2,WatchbillMONTHLY!$A$54:$U$54,OFFSET(WatchbillMONTHLY!$A$54:$U$54,1,2))),INDIRECT("_"&amp;_xlfn.XLOOKUP(BN$2,WatchbillMONTHLY!$A$54:$U$54,OFFSET(WatchbillMONTHLY!$A$54:$U$54,1,2))))=$A33,_xlfn.XLOOKUP(BN$2,WatchbillMONTHLY!$A$54:$U$54,OFFSET(WatchbillMONTHLY!$A$54:$U$54,1,2)),FALSE),TRUE,FALSE)),
IF(_xlfn.XLOOKUP(BN$2,WatchbillMONTHLY!$A$71:$U$71,OFFSET(WatchbillMONTHLY!$A$71:$U$71,1,2))=IF(_xlfn.XLOOKUP($A33,INDIRECT("_"&amp;_xlfn.XLOOKUP(BN$2,WatchbillMONTHLY!$A$71:$U$71,OFFSET(WatchbillMONTHLY!$A$71:$U$71,1,2))),INDIRECT("_"&amp;_xlfn.XLOOKUP(BN$2,WatchbillMONTHLY!$A$71:$U$71,OFFSET(WatchbillMONTHLY!$A$71:$U$71,1,2))))=$A33,_xlfn.XLOOKUP(BN$2,WatchbillMONTHLY!$A$71:$U$71,OFFSET(WatchbillMONTHLY!$A$71:$U$71,1,2)),FALSE),TRUE,FALSE)),
IF(_xlfn.XLOOKUP(BN$2,WatchbillMONTHLY!$A$88:$U$88,OFFSET(WatchbillMONTHLY!$A$88:$U$88,1,2))=IF(_xlfn.XLOOKUP($A33,INDIRECT("_"&amp;_xlfn.XLOOKUP(BN$2,WatchbillMONTHLY!$A$88:$U$88,OFFSET(WatchbillMONTHLY!$A$88:$U$88,1,2))),INDIRECT("_"&amp;_xlfn.XLOOKUP(BN$2,WatchbillMONTHLY!$A$88:$U$88,OFFSET(WatchbillMONTHLY!$A$88:$U$88,1,2))))=$A33,_xlfn.XLOOKUP(BN$2,WatchbillMONTHLY!$A$88:$U$88,OFFSET(WatchbillMONTHLY!$A$88:$U$88,1,2)),FALSE),TRUE,FALSE)),
FALSE),FALSE)</f>
        <v>0</v>
      </c>
      <c r="BO33" s="209" t="b" cm="1">
        <f t="array" aca="1" ref="BO33" ca="1">IF(
    AND($A33 &gt; 0, AH33 &gt; 0,BO$2&lt;MiscFormulas!$A$5+1),
    ISNUMBER(
        MATCH($A33,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3" s="210"/>
    </row>
    <row r="34" spans="1:68" x14ac:dyDescent="0.35">
      <c r="A34" t="str">
        <v>EX18 Coont, N.</v>
      </c>
      <c r="B34" s="214" t="str">
        <v>EX18 Coont, Number1</v>
      </c>
      <c r="C34" s="218"/>
      <c r="D34" s="230"/>
      <c r="E34" s="231"/>
      <c r="F34" s="231"/>
      <c r="G34" s="231"/>
      <c r="H34" s="231"/>
      <c r="I34" s="231"/>
      <c r="J34" s="231" t="s">
        <v>266</v>
      </c>
      <c r="K34" s="231"/>
      <c r="L34" s="231"/>
      <c r="M34" s="231"/>
      <c r="N34" s="231"/>
      <c r="O34" s="231"/>
      <c r="P34" s="231"/>
      <c r="Q34" s="231"/>
      <c r="R34" s="231"/>
      <c r="S34" s="231"/>
      <c r="T34" s="231"/>
      <c r="U34" s="231"/>
      <c r="V34" s="231"/>
      <c r="W34" s="231"/>
      <c r="X34" s="231"/>
      <c r="Y34" s="231"/>
      <c r="Z34" s="231" t="s">
        <v>489</v>
      </c>
      <c r="AA34" s="231"/>
      <c r="AB34" s="231"/>
      <c r="AC34" s="231"/>
      <c r="AD34" s="231"/>
      <c r="AE34" s="231"/>
      <c r="AF34" s="231"/>
      <c r="AG34" s="231"/>
      <c r="AH34" s="179"/>
      <c r="AI34" s="209"/>
      <c r="AJ34" s="209" t="str" cm="1">
        <f t="array" aca="1" ref="AJ34" ca="1">IF(OR(AK34:BN34=TRUE),$A34&amp;" :  ","")&amp;_xlfn.TEXTJOIN(" | ",TRUE,IF(AK34:BN34=TRUE,$AK$2:$BN$2,""))</f>
        <v/>
      </c>
      <c r="AK34" s="209" t="b" cm="1">
        <f t="array" aca="1" ref="AK34" ca="1">IF(AND($A34 &gt; 0, D34 &gt; 0,AK$2&lt;MiscFormulas!$A$5+1),
_xlfn.IFNA(
_xlfn.IFNA(
_xlfn.IFNA(
_xlfn.IFNA(
_xlfn.IFNA(
_xlfn.IFNA(
IF(_xlfn.XLOOKUP(AK$2,WatchbillMONTHLY!$A$3:$U$3,OFFSET(WatchbillMONTHLY!$A$3:$U$3,1,2))=IF(_xlfn.XLOOKUP($A34,INDIRECT("_"&amp;_xlfn.XLOOKUP(AK$2,WatchbillMONTHLY!$A$3:$U$3,OFFSET(WatchbillMONTHLY!$A$3:$U$3,1,2))),INDIRECT("_"&amp;_xlfn.XLOOKUP(AK$2,WatchbillMONTHLY!$A$3:$U$3,OFFSET(WatchbillMONTHLY!$A$3:$U$3,1,2))))=$A34,_xlfn.XLOOKUP(AK$2,WatchbillMONTHLY!$A$3:$U$3,OFFSET(WatchbillMONTHLY!$A$3:$U$3,1,2)),FALSE),TRUE,FALSE),
IF(_xlfn.XLOOKUP(AK$2,WatchbillMONTHLY!$A$20:$U$20,OFFSET(WatchbillMONTHLY!$A$20:$U$20,1,2))=IF(_xlfn.XLOOKUP($A34,INDIRECT("_"&amp;_xlfn.XLOOKUP(AK$2,WatchbillMONTHLY!$A$20:$U$20,OFFSET(WatchbillMONTHLY!$A$20:$U$20,1,2))),INDIRECT("_"&amp;_xlfn.XLOOKUP(AK$2,WatchbillMONTHLY!$A$20:$U$20,OFFSET(WatchbillMONTHLY!$A$20:$U$20,1,2))))=$A34,_xlfn.XLOOKUP(AK$2,WatchbillMONTHLY!$A$20:$U$20,OFFSET(WatchbillMONTHLY!$A$20:$U$20,1,2)),FALSE),TRUE,FALSE)),
IF(_xlfn.XLOOKUP(AK$2,WatchbillMONTHLY!$A$37:$U$37,OFFSET(WatchbillMONTHLY!$A$37:$U$37,1,2))=IF(_xlfn.XLOOKUP($A34,INDIRECT("_"&amp;_xlfn.XLOOKUP(AK$2,WatchbillMONTHLY!$A$37:$U$37,OFFSET(WatchbillMONTHLY!$A$37:$U$37,1,2))),INDIRECT("_"&amp;_xlfn.XLOOKUP(AK$2,WatchbillMONTHLY!$A$37:$U$37,OFFSET(WatchbillMONTHLY!$A$37:$U$37,1,2))))=$A34,_xlfn.XLOOKUP(AK$2,WatchbillMONTHLY!$A$37:$U$37,OFFSET(WatchbillMONTHLY!$A$37:$U$37,1,2)),FALSE),TRUE,FALSE)),
IF(_xlfn.XLOOKUP(AK$2,WatchbillMONTHLY!$A$54:$U$54,OFFSET(WatchbillMONTHLY!$A$54:$U$54,1,2))=IF(_xlfn.XLOOKUP($A34,INDIRECT("_"&amp;_xlfn.XLOOKUP(AK$2,WatchbillMONTHLY!$A$54:$U$54,OFFSET(WatchbillMONTHLY!$A$54:$U$54,1,2))),INDIRECT("_"&amp;_xlfn.XLOOKUP(AK$2,WatchbillMONTHLY!$A$54:$U$54,OFFSET(WatchbillMONTHLY!$A$54:$U$54,1,2))))=$A34,_xlfn.XLOOKUP(AK$2,WatchbillMONTHLY!$A$54:$U$54,OFFSET(WatchbillMONTHLY!$A$54:$U$54,1,2)),FALSE),TRUE,FALSE)),
IF(_xlfn.XLOOKUP(AK$2,WatchbillMONTHLY!$A$71:$U$71,OFFSET(WatchbillMONTHLY!$A$71:$U$71,1,2))=IF(_xlfn.XLOOKUP($A34,INDIRECT("_"&amp;_xlfn.XLOOKUP(AK$2,WatchbillMONTHLY!$A$71:$U$71,OFFSET(WatchbillMONTHLY!$A$71:$U$71,1,2))),INDIRECT("_"&amp;_xlfn.XLOOKUP(AK$2,WatchbillMONTHLY!$A$71:$U$71,OFFSET(WatchbillMONTHLY!$A$71:$U$71,1,2))))=$A34,_xlfn.XLOOKUP(AK$2,WatchbillMONTHLY!$A$71:$U$71,OFFSET(WatchbillMONTHLY!$A$71:$U$71,1,2)),FALSE),TRUE,FALSE)),
IF(_xlfn.XLOOKUP(AK$2,WatchbillMONTHLY!$A$88:$U$88,OFFSET(WatchbillMONTHLY!$A$88:$U$88,1,2))=IF(_xlfn.XLOOKUP($A34,INDIRECT("_"&amp;_xlfn.XLOOKUP(AK$2,WatchbillMONTHLY!$A$88:$U$88,OFFSET(WatchbillMONTHLY!$A$88:$U$88,1,2))),INDIRECT("_"&amp;_xlfn.XLOOKUP(AK$2,WatchbillMONTHLY!$A$88:$U$88,OFFSET(WatchbillMONTHLY!$A$88:$U$88,1,2))))=$A34,_xlfn.XLOOKUP(AK$2,WatchbillMONTHLY!$A$88:$U$88,OFFSET(WatchbillMONTHLY!$A$88:$U$88,1,2)),FALSE),TRUE,FALSE)),
FALSE),FALSE)</f>
        <v>0</v>
      </c>
      <c r="AL34" s="209" t="b" cm="1">
        <f t="array" aca="1" ref="AL34" ca="1">IF(AND($A34 &gt; 0, E34 &gt; 0,AL$2&lt;MiscFormulas!$A$5+1),
_xlfn.IFNA(
_xlfn.IFNA(
_xlfn.IFNA(
_xlfn.IFNA(
_xlfn.IFNA(
_xlfn.IFNA(
IF(_xlfn.XLOOKUP(AL$2,WatchbillMONTHLY!$A$3:$U$3,OFFSET(WatchbillMONTHLY!$A$3:$U$3,1,2))=IF(_xlfn.XLOOKUP($A34,INDIRECT("_"&amp;_xlfn.XLOOKUP(AL$2,WatchbillMONTHLY!$A$3:$U$3,OFFSET(WatchbillMONTHLY!$A$3:$U$3,1,2))),INDIRECT("_"&amp;_xlfn.XLOOKUP(AL$2,WatchbillMONTHLY!$A$3:$U$3,OFFSET(WatchbillMONTHLY!$A$3:$U$3,1,2))))=$A34,_xlfn.XLOOKUP(AL$2,WatchbillMONTHLY!$A$3:$U$3,OFFSET(WatchbillMONTHLY!$A$3:$U$3,1,2)),FALSE),TRUE,FALSE),
IF(_xlfn.XLOOKUP(AL$2,WatchbillMONTHLY!$A$20:$U$20,OFFSET(WatchbillMONTHLY!$A$20:$U$20,1,2))=IF(_xlfn.XLOOKUP($A34,INDIRECT("_"&amp;_xlfn.XLOOKUP(AL$2,WatchbillMONTHLY!$A$20:$U$20,OFFSET(WatchbillMONTHLY!$A$20:$U$20,1,2))),INDIRECT("_"&amp;_xlfn.XLOOKUP(AL$2,WatchbillMONTHLY!$A$20:$U$20,OFFSET(WatchbillMONTHLY!$A$20:$U$20,1,2))))=$A34,_xlfn.XLOOKUP(AL$2,WatchbillMONTHLY!$A$20:$U$20,OFFSET(WatchbillMONTHLY!$A$20:$U$20,1,2)),FALSE),TRUE,FALSE)),
IF(_xlfn.XLOOKUP(AL$2,WatchbillMONTHLY!$A$37:$U$37,OFFSET(WatchbillMONTHLY!$A$37:$U$37,1,2))=IF(_xlfn.XLOOKUP($A34,INDIRECT("_"&amp;_xlfn.XLOOKUP(AL$2,WatchbillMONTHLY!$A$37:$U$37,OFFSET(WatchbillMONTHLY!$A$37:$U$37,1,2))),INDIRECT("_"&amp;_xlfn.XLOOKUP(AL$2,WatchbillMONTHLY!$A$37:$U$37,OFFSET(WatchbillMONTHLY!$A$37:$U$37,1,2))))=$A34,_xlfn.XLOOKUP(AL$2,WatchbillMONTHLY!$A$37:$U$37,OFFSET(WatchbillMONTHLY!$A$37:$U$37,1,2)),FALSE),TRUE,FALSE)),
IF(_xlfn.XLOOKUP(AL$2,WatchbillMONTHLY!$A$54:$U$54,OFFSET(WatchbillMONTHLY!$A$54:$U$54,1,2))=IF(_xlfn.XLOOKUP($A34,INDIRECT("_"&amp;_xlfn.XLOOKUP(AL$2,WatchbillMONTHLY!$A$54:$U$54,OFFSET(WatchbillMONTHLY!$A$54:$U$54,1,2))),INDIRECT("_"&amp;_xlfn.XLOOKUP(AL$2,WatchbillMONTHLY!$A$54:$U$54,OFFSET(WatchbillMONTHLY!$A$54:$U$54,1,2))))=$A34,_xlfn.XLOOKUP(AL$2,WatchbillMONTHLY!$A$54:$U$54,OFFSET(WatchbillMONTHLY!$A$54:$U$54,1,2)),FALSE),TRUE,FALSE)),
IF(_xlfn.XLOOKUP(AL$2,WatchbillMONTHLY!$A$71:$U$71,OFFSET(WatchbillMONTHLY!$A$71:$U$71,1,2))=IF(_xlfn.XLOOKUP($A34,INDIRECT("_"&amp;_xlfn.XLOOKUP(AL$2,WatchbillMONTHLY!$A$71:$U$71,OFFSET(WatchbillMONTHLY!$A$71:$U$71,1,2))),INDIRECT("_"&amp;_xlfn.XLOOKUP(AL$2,WatchbillMONTHLY!$A$71:$U$71,OFFSET(WatchbillMONTHLY!$A$71:$U$71,1,2))))=$A34,_xlfn.XLOOKUP(AL$2,WatchbillMONTHLY!$A$71:$U$71,OFFSET(WatchbillMONTHLY!$A$71:$U$71,1,2)),FALSE),TRUE,FALSE)),
IF(_xlfn.XLOOKUP(AL$2,WatchbillMONTHLY!$A$88:$U$88,OFFSET(WatchbillMONTHLY!$A$88:$U$88,1,2))=IF(_xlfn.XLOOKUP($A34,INDIRECT("_"&amp;_xlfn.XLOOKUP(AL$2,WatchbillMONTHLY!$A$88:$U$88,OFFSET(WatchbillMONTHLY!$A$88:$U$88,1,2))),INDIRECT("_"&amp;_xlfn.XLOOKUP(AL$2,WatchbillMONTHLY!$A$88:$U$88,OFFSET(WatchbillMONTHLY!$A$88:$U$88,1,2))))=$A34,_xlfn.XLOOKUP(AL$2,WatchbillMONTHLY!$A$88:$U$88,OFFSET(WatchbillMONTHLY!$A$88:$U$88,1,2)),FALSE),TRUE,FALSE)),
FALSE),FALSE)</f>
        <v>0</v>
      </c>
      <c r="AM34" s="209" t="b" cm="1">
        <f t="array" aca="1" ref="AM34" ca="1">IF(AND($A34 &gt; 0, F34 &gt; 0,AM$2&lt;MiscFormulas!$A$5+1),
_xlfn.IFNA(
_xlfn.IFNA(
_xlfn.IFNA(
_xlfn.IFNA(
_xlfn.IFNA(
_xlfn.IFNA(
IF(_xlfn.XLOOKUP(AM$2,WatchbillMONTHLY!$A$3:$U$3,OFFSET(WatchbillMONTHLY!$A$3:$U$3,1,2))=IF(_xlfn.XLOOKUP($A34,INDIRECT("_"&amp;_xlfn.XLOOKUP(AM$2,WatchbillMONTHLY!$A$3:$U$3,OFFSET(WatchbillMONTHLY!$A$3:$U$3,1,2))),INDIRECT("_"&amp;_xlfn.XLOOKUP(AM$2,WatchbillMONTHLY!$A$3:$U$3,OFFSET(WatchbillMONTHLY!$A$3:$U$3,1,2))))=$A34,_xlfn.XLOOKUP(AM$2,WatchbillMONTHLY!$A$3:$U$3,OFFSET(WatchbillMONTHLY!$A$3:$U$3,1,2)),FALSE),TRUE,FALSE),
IF(_xlfn.XLOOKUP(AM$2,WatchbillMONTHLY!$A$20:$U$20,OFFSET(WatchbillMONTHLY!$A$20:$U$20,1,2))=IF(_xlfn.XLOOKUP($A34,INDIRECT("_"&amp;_xlfn.XLOOKUP(AM$2,WatchbillMONTHLY!$A$20:$U$20,OFFSET(WatchbillMONTHLY!$A$20:$U$20,1,2))),INDIRECT("_"&amp;_xlfn.XLOOKUP(AM$2,WatchbillMONTHLY!$A$20:$U$20,OFFSET(WatchbillMONTHLY!$A$20:$U$20,1,2))))=$A34,_xlfn.XLOOKUP(AM$2,WatchbillMONTHLY!$A$20:$U$20,OFFSET(WatchbillMONTHLY!$A$20:$U$20,1,2)),FALSE),TRUE,FALSE)),
IF(_xlfn.XLOOKUP(AM$2,WatchbillMONTHLY!$A$37:$U$37,OFFSET(WatchbillMONTHLY!$A$37:$U$37,1,2))=IF(_xlfn.XLOOKUP($A34,INDIRECT("_"&amp;_xlfn.XLOOKUP(AM$2,WatchbillMONTHLY!$A$37:$U$37,OFFSET(WatchbillMONTHLY!$A$37:$U$37,1,2))),INDIRECT("_"&amp;_xlfn.XLOOKUP(AM$2,WatchbillMONTHLY!$A$37:$U$37,OFFSET(WatchbillMONTHLY!$A$37:$U$37,1,2))))=$A34,_xlfn.XLOOKUP(AM$2,WatchbillMONTHLY!$A$37:$U$37,OFFSET(WatchbillMONTHLY!$A$37:$U$37,1,2)),FALSE),TRUE,FALSE)),
IF(_xlfn.XLOOKUP(AM$2,WatchbillMONTHLY!$A$54:$U$54,OFFSET(WatchbillMONTHLY!$A$54:$U$54,1,2))=IF(_xlfn.XLOOKUP($A34,INDIRECT("_"&amp;_xlfn.XLOOKUP(AM$2,WatchbillMONTHLY!$A$54:$U$54,OFFSET(WatchbillMONTHLY!$A$54:$U$54,1,2))),INDIRECT("_"&amp;_xlfn.XLOOKUP(AM$2,WatchbillMONTHLY!$A$54:$U$54,OFFSET(WatchbillMONTHLY!$A$54:$U$54,1,2))))=$A34,_xlfn.XLOOKUP(AM$2,WatchbillMONTHLY!$A$54:$U$54,OFFSET(WatchbillMONTHLY!$A$54:$U$54,1,2)),FALSE),TRUE,FALSE)),
IF(_xlfn.XLOOKUP(AM$2,WatchbillMONTHLY!$A$71:$U$71,OFFSET(WatchbillMONTHLY!$A$71:$U$71,1,2))=IF(_xlfn.XLOOKUP($A34,INDIRECT("_"&amp;_xlfn.XLOOKUP(AM$2,WatchbillMONTHLY!$A$71:$U$71,OFFSET(WatchbillMONTHLY!$A$71:$U$71,1,2))),INDIRECT("_"&amp;_xlfn.XLOOKUP(AM$2,WatchbillMONTHLY!$A$71:$U$71,OFFSET(WatchbillMONTHLY!$A$71:$U$71,1,2))))=$A34,_xlfn.XLOOKUP(AM$2,WatchbillMONTHLY!$A$71:$U$71,OFFSET(WatchbillMONTHLY!$A$71:$U$71,1,2)),FALSE),TRUE,FALSE)),
IF(_xlfn.XLOOKUP(AM$2,WatchbillMONTHLY!$A$88:$U$88,OFFSET(WatchbillMONTHLY!$A$88:$U$88,1,2))=IF(_xlfn.XLOOKUP($A34,INDIRECT("_"&amp;_xlfn.XLOOKUP(AM$2,WatchbillMONTHLY!$A$88:$U$88,OFFSET(WatchbillMONTHLY!$A$88:$U$88,1,2))),INDIRECT("_"&amp;_xlfn.XLOOKUP(AM$2,WatchbillMONTHLY!$A$88:$U$88,OFFSET(WatchbillMONTHLY!$A$88:$U$88,1,2))))=$A34,_xlfn.XLOOKUP(AM$2,WatchbillMONTHLY!$A$88:$U$88,OFFSET(WatchbillMONTHLY!$A$88:$U$88,1,2)),FALSE),TRUE,FALSE)),
FALSE),FALSE)</f>
        <v>0</v>
      </c>
      <c r="AN34" s="209" t="b" cm="1">
        <f t="array" aca="1" ref="AN34" ca="1">IF(AND($A34 &gt; 0, G34 &gt; 0,AN$2&lt;MiscFormulas!$A$5+1),
_xlfn.IFNA(
_xlfn.IFNA(
_xlfn.IFNA(
_xlfn.IFNA(
_xlfn.IFNA(
_xlfn.IFNA(
IF(_xlfn.XLOOKUP(AN$2,WatchbillMONTHLY!$A$3:$U$3,OFFSET(WatchbillMONTHLY!$A$3:$U$3,1,2))=IF(_xlfn.XLOOKUP($A34,INDIRECT("_"&amp;_xlfn.XLOOKUP(AN$2,WatchbillMONTHLY!$A$3:$U$3,OFFSET(WatchbillMONTHLY!$A$3:$U$3,1,2))),INDIRECT("_"&amp;_xlfn.XLOOKUP(AN$2,WatchbillMONTHLY!$A$3:$U$3,OFFSET(WatchbillMONTHLY!$A$3:$U$3,1,2))))=$A34,_xlfn.XLOOKUP(AN$2,WatchbillMONTHLY!$A$3:$U$3,OFFSET(WatchbillMONTHLY!$A$3:$U$3,1,2)),FALSE),TRUE,FALSE),
IF(_xlfn.XLOOKUP(AN$2,WatchbillMONTHLY!$A$20:$U$20,OFFSET(WatchbillMONTHLY!$A$20:$U$20,1,2))=IF(_xlfn.XLOOKUP($A34,INDIRECT("_"&amp;_xlfn.XLOOKUP(AN$2,WatchbillMONTHLY!$A$20:$U$20,OFFSET(WatchbillMONTHLY!$A$20:$U$20,1,2))),INDIRECT("_"&amp;_xlfn.XLOOKUP(AN$2,WatchbillMONTHLY!$A$20:$U$20,OFFSET(WatchbillMONTHLY!$A$20:$U$20,1,2))))=$A34,_xlfn.XLOOKUP(AN$2,WatchbillMONTHLY!$A$20:$U$20,OFFSET(WatchbillMONTHLY!$A$20:$U$20,1,2)),FALSE),TRUE,FALSE)),
IF(_xlfn.XLOOKUP(AN$2,WatchbillMONTHLY!$A$37:$U$37,OFFSET(WatchbillMONTHLY!$A$37:$U$37,1,2))=IF(_xlfn.XLOOKUP($A34,INDIRECT("_"&amp;_xlfn.XLOOKUP(AN$2,WatchbillMONTHLY!$A$37:$U$37,OFFSET(WatchbillMONTHLY!$A$37:$U$37,1,2))),INDIRECT("_"&amp;_xlfn.XLOOKUP(AN$2,WatchbillMONTHLY!$A$37:$U$37,OFFSET(WatchbillMONTHLY!$A$37:$U$37,1,2))))=$A34,_xlfn.XLOOKUP(AN$2,WatchbillMONTHLY!$A$37:$U$37,OFFSET(WatchbillMONTHLY!$A$37:$U$37,1,2)),FALSE),TRUE,FALSE)),
IF(_xlfn.XLOOKUP(AN$2,WatchbillMONTHLY!$A$54:$U$54,OFFSET(WatchbillMONTHLY!$A$54:$U$54,1,2))=IF(_xlfn.XLOOKUP($A34,INDIRECT("_"&amp;_xlfn.XLOOKUP(AN$2,WatchbillMONTHLY!$A$54:$U$54,OFFSET(WatchbillMONTHLY!$A$54:$U$54,1,2))),INDIRECT("_"&amp;_xlfn.XLOOKUP(AN$2,WatchbillMONTHLY!$A$54:$U$54,OFFSET(WatchbillMONTHLY!$A$54:$U$54,1,2))))=$A34,_xlfn.XLOOKUP(AN$2,WatchbillMONTHLY!$A$54:$U$54,OFFSET(WatchbillMONTHLY!$A$54:$U$54,1,2)),FALSE),TRUE,FALSE)),
IF(_xlfn.XLOOKUP(AN$2,WatchbillMONTHLY!$A$71:$U$71,OFFSET(WatchbillMONTHLY!$A$71:$U$71,1,2))=IF(_xlfn.XLOOKUP($A34,INDIRECT("_"&amp;_xlfn.XLOOKUP(AN$2,WatchbillMONTHLY!$A$71:$U$71,OFFSET(WatchbillMONTHLY!$A$71:$U$71,1,2))),INDIRECT("_"&amp;_xlfn.XLOOKUP(AN$2,WatchbillMONTHLY!$A$71:$U$71,OFFSET(WatchbillMONTHLY!$A$71:$U$71,1,2))))=$A34,_xlfn.XLOOKUP(AN$2,WatchbillMONTHLY!$A$71:$U$71,OFFSET(WatchbillMONTHLY!$A$71:$U$71,1,2)),FALSE),TRUE,FALSE)),
IF(_xlfn.XLOOKUP(AN$2,WatchbillMONTHLY!$A$88:$U$88,OFFSET(WatchbillMONTHLY!$A$88:$U$88,1,2))=IF(_xlfn.XLOOKUP($A34,INDIRECT("_"&amp;_xlfn.XLOOKUP(AN$2,WatchbillMONTHLY!$A$88:$U$88,OFFSET(WatchbillMONTHLY!$A$88:$U$88,1,2))),INDIRECT("_"&amp;_xlfn.XLOOKUP(AN$2,WatchbillMONTHLY!$A$88:$U$88,OFFSET(WatchbillMONTHLY!$A$88:$U$88,1,2))))=$A34,_xlfn.XLOOKUP(AN$2,WatchbillMONTHLY!$A$88:$U$88,OFFSET(WatchbillMONTHLY!$A$88:$U$88,1,2)),FALSE),TRUE,FALSE)),
FALSE),FALSE)</f>
        <v>0</v>
      </c>
      <c r="AO34" s="209" t="b" cm="1">
        <f t="array" aca="1" ref="AO34" ca="1">IF(AND($A34 &gt; 0, H34 &gt; 0,AO$2&lt;MiscFormulas!$A$5+1),
_xlfn.IFNA(
_xlfn.IFNA(
_xlfn.IFNA(
_xlfn.IFNA(
_xlfn.IFNA(
_xlfn.IFNA(
IF(_xlfn.XLOOKUP(AO$2,WatchbillMONTHLY!$A$3:$U$3,OFFSET(WatchbillMONTHLY!$A$3:$U$3,1,2))=IF(_xlfn.XLOOKUP($A34,INDIRECT("_"&amp;_xlfn.XLOOKUP(AO$2,WatchbillMONTHLY!$A$3:$U$3,OFFSET(WatchbillMONTHLY!$A$3:$U$3,1,2))),INDIRECT("_"&amp;_xlfn.XLOOKUP(AO$2,WatchbillMONTHLY!$A$3:$U$3,OFFSET(WatchbillMONTHLY!$A$3:$U$3,1,2))))=$A34,_xlfn.XLOOKUP(AO$2,WatchbillMONTHLY!$A$3:$U$3,OFFSET(WatchbillMONTHLY!$A$3:$U$3,1,2)),FALSE),TRUE,FALSE),
IF(_xlfn.XLOOKUP(AO$2,WatchbillMONTHLY!$A$20:$U$20,OFFSET(WatchbillMONTHLY!$A$20:$U$20,1,2))=IF(_xlfn.XLOOKUP($A34,INDIRECT("_"&amp;_xlfn.XLOOKUP(AO$2,WatchbillMONTHLY!$A$20:$U$20,OFFSET(WatchbillMONTHLY!$A$20:$U$20,1,2))),INDIRECT("_"&amp;_xlfn.XLOOKUP(AO$2,WatchbillMONTHLY!$A$20:$U$20,OFFSET(WatchbillMONTHLY!$A$20:$U$20,1,2))))=$A34,_xlfn.XLOOKUP(AO$2,WatchbillMONTHLY!$A$20:$U$20,OFFSET(WatchbillMONTHLY!$A$20:$U$20,1,2)),FALSE),TRUE,FALSE)),
IF(_xlfn.XLOOKUP(AO$2,WatchbillMONTHLY!$A$37:$U$37,OFFSET(WatchbillMONTHLY!$A$37:$U$37,1,2))=IF(_xlfn.XLOOKUP($A34,INDIRECT("_"&amp;_xlfn.XLOOKUP(AO$2,WatchbillMONTHLY!$A$37:$U$37,OFFSET(WatchbillMONTHLY!$A$37:$U$37,1,2))),INDIRECT("_"&amp;_xlfn.XLOOKUP(AO$2,WatchbillMONTHLY!$A$37:$U$37,OFFSET(WatchbillMONTHLY!$A$37:$U$37,1,2))))=$A34,_xlfn.XLOOKUP(AO$2,WatchbillMONTHLY!$A$37:$U$37,OFFSET(WatchbillMONTHLY!$A$37:$U$37,1,2)),FALSE),TRUE,FALSE)),
IF(_xlfn.XLOOKUP(AO$2,WatchbillMONTHLY!$A$54:$U$54,OFFSET(WatchbillMONTHLY!$A$54:$U$54,1,2))=IF(_xlfn.XLOOKUP($A34,INDIRECT("_"&amp;_xlfn.XLOOKUP(AO$2,WatchbillMONTHLY!$A$54:$U$54,OFFSET(WatchbillMONTHLY!$A$54:$U$54,1,2))),INDIRECT("_"&amp;_xlfn.XLOOKUP(AO$2,WatchbillMONTHLY!$A$54:$U$54,OFFSET(WatchbillMONTHLY!$A$54:$U$54,1,2))))=$A34,_xlfn.XLOOKUP(AO$2,WatchbillMONTHLY!$A$54:$U$54,OFFSET(WatchbillMONTHLY!$A$54:$U$54,1,2)),FALSE),TRUE,FALSE)),
IF(_xlfn.XLOOKUP(AO$2,WatchbillMONTHLY!$A$71:$U$71,OFFSET(WatchbillMONTHLY!$A$71:$U$71,1,2))=IF(_xlfn.XLOOKUP($A34,INDIRECT("_"&amp;_xlfn.XLOOKUP(AO$2,WatchbillMONTHLY!$A$71:$U$71,OFFSET(WatchbillMONTHLY!$A$71:$U$71,1,2))),INDIRECT("_"&amp;_xlfn.XLOOKUP(AO$2,WatchbillMONTHLY!$A$71:$U$71,OFFSET(WatchbillMONTHLY!$A$71:$U$71,1,2))))=$A34,_xlfn.XLOOKUP(AO$2,WatchbillMONTHLY!$A$71:$U$71,OFFSET(WatchbillMONTHLY!$A$71:$U$71,1,2)),FALSE),TRUE,FALSE)),
IF(_xlfn.XLOOKUP(AO$2,WatchbillMONTHLY!$A$88:$U$88,OFFSET(WatchbillMONTHLY!$A$88:$U$88,1,2))=IF(_xlfn.XLOOKUP($A34,INDIRECT("_"&amp;_xlfn.XLOOKUP(AO$2,WatchbillMONTHLY!$A$88:$U$88,OFFSET(WatchbillMONTHLY!$A$88:$U$88,1,2))),INDIRECT("_"&amp;_xlfn.XLOOKUP(AO$2,WatchbillMONTHLY!$A$88:$U$88,OFFSET(WatchbillMONTHLY!$A$88:$U$88,1,2))))=$A34,_xlfn.XLOOKUP(AO$2,WatchbillMONTHLY!$A$88:$U$88,OFFSET(WatchbillMONTHLY!$A$88:$U$88,1,2)),FALSE),TRUE,FALSE)),
FALSE),FALSE)</f>
        <v>0</v>
      </c>
      <c r="AP34" s="209" t="b" cm="1">
        <f t="array" aca="1" ref="AP34" ca="1">IF(AND($A34 &gt; 0, I34 &gt; 0,AP$2&lt;MiscFormulas!$A$5+1),
_xlfn.IFNA(
_xlfn.IFNA(
_xlfn.IFNA(
_xlfn.IFNA(
_xlfn.IFNA(
_xlfn.IFNA(
IF(_xlfn.XLOOKUP(AP$2,WatchbillMONTHLY!$A$3:$U$3,OFFSET(WatchbillMONTHLY!$A$3:$U$3,1,2))=IF(_xlfn.XLOOKUP($A34,INDIRECT("_"&amp;_xlfn.XLOOKUP(AP$2,WatchbillMONTHLY!$A$3:$U$3,OFFSET(WatchbillMONTHLY!$A$3:$U$3,1,2))),INDIRECT("_"&amp;_xlfn.XLOOKUP(AP$2,WatchbillMONTHLY!$A$3:$U$3,OFFSET(WatchbillMONTHLY!$A$3:$U$3,1,2))))=$A34,_xlfn.XLOOKUP(AP$2,WatchbillMONTHLY!$A$3:$U$3,OFFSET(WatchbillMONTHLY!$A$3:$U$3,1,2)),FALSE),TRUE,FALSE),
IF(_xlfn.XLOOKUP(AP$2,WatchbillMONTHLY!$A$20:$U$20,OFFSET(WatchbillMONTHLY!$A$20:$U$20,1,2))=IF(_xlfn.XLOOKUP($A34,INDIRECT("_"&amp;_xlfn.XLOOKUP(AP$2,WatchbillMONTHLY!$A$20:$U$20,OFFSET(WatchbillMONTHLY!$A$20:$U$20,1,2))),INDIRECT("_"&amp;_xlfn.XLOOKUP(AP$2,WatchbillMONTHLY!$A$20:$U$20,OFFSET(WatchbillMONTHLY!$A$20:$U$20,1,2))))=$A34,_xlfn.XLOOKUP(AP$2,WatchbillMONTHLY!$A$20:$U$20,OFFSET(WatchbillMONTHLY!$A$20:$U$20,1,2)),FALSE),TRUE,FALSE)),
IF(_xlfn.XLOOKUP(AP$2,WatchbillMONTHLY!$A$37:$U$37,OFFSET(WatchbillMONTHLY!$A$37:$U$37,1,2))=IF(_xlfn.XLOOKUP($A34,INDIRECT("_"&amp;_xlfn.XLOOKUP(AP$2,WatchbillMONTHLY!$A$37:$U$37,OFFSET(WatchbillMONTHLY!$A$37:$U$37,1,2))),INDIRECT("_"&amp;_xlfn.XLOOKUP(AP$2,WatchbillMONTHLY!$A$37:$U$37,OFFSET(WatchbillMONTHLY!$A$37:$U$37,1,2))))=$A34,_xlfn.XLOOKUP(AP$2,WatchbillMONTHLY!$A$37:$U$37,OFFSET(WatchbillMONTHLY!$A$37:$U$37,1,2)),FALSE),TRUE,FALSE)),
IF(_xlfn.XLOOKUP(AP$2,WatchbillMONTHLY!$A$54:$U$54,OFFSET(WatchbillMONTHLY!$A$54:$U$54,1,2))=IF(_xlfn.XLOOKUP($A34,INDIRECT("_"&amp;_xlfn.XLOOKUP(AP$2,WatchbillMONTHLY!$A$54:$U$54,OFFSET(WatchbillMONTHLY!$A$54:$U$54,1,2))),INDIRECT("_"&amp;_xlfn.XLOOKUP(AP$2,WatchbillMONTHLY!$A$54:$U$54,OFFSET(WatchbillMONTHLY!$A$54:$U$54,1,2))))=$A34,_xlfn.XLOOKUP(AP$2,WatchbillMONTHLY!$A$54:$U$54,OFFSET(WatchbillMONTHLY!$A$54:$U$54,1,2)),FALSE),TRUE,FALSE)),
IF(_xlfn.XLOOKUP(AP$2,WatchbillMONTHLY!$A$71:$U$71,OFFSET(WatchbillMONTHLY!$A$71:$U$71,1,2))=IF(_xlfn.XLOOKUP($A34,INDIRECT("_"&amp;_xlfn.XLOOKUP(AP$2,WatchbillMONTHLY!$A$71:$U$71,OFFSET(WatchbillMONTHLY!$A$71:$U$71,1,2))),INDIRECT("_"&amp;_xlfn.XLOOKUP(AP$2,WatchbillMONTHLY!$A$71:$U$71,OFFSET(WatchbillMONTHLY!$A$71:$U$71,1,2))))=$A34,_xlfn.XLOOKUP(AP$2,WatchbillMONTHLY!$A$71:$U$71,OFFSET(WatchbillMONTHLY!$A$71:$U$71,1,2)),FALSE),TRUE,FALSE)),
IF(_xlfn.XLOOKUP(AP$2,WatchbillMONTHLY!$A$88:$U$88,OFFSET(WatchbillMONTHLY!$A$88:$U$88,1,2))=IF(_xlfn.XLOOKUP($A34,INDIRECT("_"&amp;_xlfn.XLOOKUP(AP$2,WatchbillMONTHLY!$A$88:$U$88,OFFSET(WatchbillMONTHLY!$A$88:$U$88,1,2))),INDIRECT("_"&amp;_xlfn.XLOOKUP(AP$2,WatchbillMONTHLY!$A$88:$U$88,OFFSET(WatchbillMONTHLY!$A$88:$U$88,1,2))))=$A34,_xlfn.XLOOKUP(AP$2,WatchbillMONTHLY!$A$88:$U$88,OFFSET(WatchbillMONTHLY!$A$88:$U$88,1,2)),FALSE),TRUE,FALSE)),
FALSE),FALSE)</f>
        <v>0</v>
      </c>
      <c r="AQ34" s="209" t="b" cm="1">
        <f t="array" aca="1" ref="AQ34" ca="1">IF(AND($A34 &gt; 0, J34 &gt; 0,AQ$2&lt;MiscFormulas!$A$5+1),
_xlfn.IFNA(
_xlfn.IFNA(
_xlfn.IFNA(
_xlfn.IFNA(
_xlfn.IFNA(
_xlfn.IFNA(
IF(_xlfn.XLOOKUP(AQ$2,WatchbillMONTHLY!$A$3:$U$3,OFFSET(WatchbillMONTHLY!$A$3:$U$3,1,2))=IF(_xlfn.XLOOKUP($A34,INDIRECT("_"&amp;_xlfn.XLOOKUP(AQ$2,WatchbillMONTHLY!$A$3:$U$3,OFFSET(WatchbillMONTHLY!$A$3:$U$3,1,2))),INDIRECT("_"&amp;_xlfn.XLOOKUP(AQ$2,WatchbillMONTHLY!$A$3:$U$3,OFFSET(WatchbillMONTHLY!$A$3:$U$3,1,2))))=$A34,_xlfn.XLOOKUP(AQ$2,WatchbillMONTHLY!$A$3:$U$3,OFFSET(WatchbillMONTHLY!$A$3:$U$3,1,2)),FALSE),TRUE,FALSE),
IF(_xlfn.XLOOKUP(AQ$2,WatchbillMONTHLY!$A$20:$U$20,OFFSET(WatchbillMONTHLY!$A$20:$U$20,1,2))=IF(_xlfn.XLOOKUP($A34,INDIRECT("_"&amp;_xlfn.XLOOKUP(AQ$2,WatchbillMONTHLY!$A$20:$U$20,OFFSET(WatchbillMONTHLY!$A$20:$U$20,1,2))),INDIRECT("_"&amp;_xlfn.XLOOKUP(AQ$2,WatchbillMONTHLY!$A$20:$U$20,OFFSET(WatchbillMONTHLY!$A$20:$U$20,1,2))))=$A34,_xlfn.XLOOKUP(AQ$2,WatchbillMONTHLY!$A$20:$U$20,OFFSET(WatchbillMONTHLY!$A$20:$U$20,1,2)),FALSE),TRUE,FALSE)),
IF(_xlfn.XLOOKUP(AQ$2,WatchbillMONTHLY!$A$37:$U$37,OFFSET(WatchbillMONTHLY!$A$37:$U$37,1,2))=IF(_xlfn.XLOOKUP($A34,INDIRECT("_"&amp;_xlfn.XLOOKUP(AQ$2,WatchbillMONTHLY!$A$37:$U$37,OFFSET(WatchbillMONTHLY!$A$37:$U$37,1,2))),INDIRECT("_"&amp;_xlfn.XLOOKUP(AQ$2,WatchbillMONTHLY!$A$37:$U$37,OFFSET(WatchbillMONTHLY!$A$37:$U$37,1,2))))=$A34,_xlfn.XLOOKUP(AQ$2,WatchbillMONTHLY!$A$37:$U$37,OFFSET(WatchbillMONTHLY!$A$37:$U$37,1,2)),FALSE),TRUE,FALSE)),
IF(_xlfn.XLOOKUP(AQ$2,WatchbillMONTHLY!$A$54:$U$54,OFFSET(WatchbillMONTHLY!$A$54:$U$54,1,2))=IF(_xlfn.XLOOKUP($A34,INDIRECT("_"&amp;_xlfn.XLOOKUP(AQ$2,WatchbillMONTHLY!$A$54:$U$54,OFFSET(WatchbillMONTHLY!$A$54:$U$54,1,2))),INDIRECT("_"&amp;_xlfn.XLOOKUP(AQ$2,WatchbillMONTHLY!$A$54:$U$54,OFFSET(WatchbillMONTHLY!$A$54:$U$54,1,2))))=$A34,_xlfn.XLOOKUP(AQ$2,WatchbillMONTHLY!$A$54:$U$54,OFFSET(WatchbillMONTHLY!$A$54:$U$54,1,2)),FALSE),TRUE,FALSE)),
IF(_xlfn.XLOOKUP(AQ$2,WatchbillMONTHLY!$A$71:$U$71,OFFSET(WatchbillMONTHLY!$A$71:$U$71,1,2))=IF(_xlfn.XLOOKUP($A34,INDIRECT("_"&amp;_xlfn.XLOOKUP(AQ$2,WatchbillMONTHLY!$A$71:$U$71,OFFSET(WatchbillMONTHLY!$A$71:$U$71,1,2))),INDIRECT("_"&amp;_xlfn.XLOOKUP(AQ$2,WatchbillMONTHLY!$A$71:$U$71,OFFSET(WatchbillMONTHLY!$A$71:$U$71,1,2))))=$A34,_xlfn.XLOOKUP(AQ$2,WatchbillMONTHLY!$A$71:$U$71,OFFSET(WatchbillMONTHLY!$A$71:$U$71,1,2)),FALSE),TRUE,FALSE)),
IF(_xlfn.XLOOKUP(AQ$2,WatchbillMONTHLY!$A$88:$U$88,OFFSET(WatchbillMONTHLY!$A$88:$U$88,1,2))=IF(_xlfn.XLOOKUP($A34,INDIRECT("_"&amp;_xlfn.XLOOKUP(AQ$2,WatchbillMONTHLY!$A$88:$U$88,OFFSET(WatchbillMONTHLY!$A$88:$U$88,1,2))),INDIRECT("_"&amp;_xlfn.XLOOKUP(AQ$2,WatchbillMONTHLY!$A$88:$U$88,OFFSET(WatchbillMONTHLY!$A$88:$U$88,1,2))))=$A34,_xlfn.XLOOKUP(AQ$2,WatchbillMONTHLY!$A$88:$U$88,OFFSET(WatchbillMONTHLY!$A$88:$U$88,1,2)),FALSE),TRUE,FALSE)),
FALSE),FALSE)</f>
        <v>0</v>
      </c>
      <c r="AR34" s="209" t="b" cm="1">
        <f t="array" aca="1" ref="AR34" ca="1">IF(AND($A34 &gt; 0, K34 &gt; 0,AR$2&lt;MiscFormulas!$A$5+1),
_xlfn.IFNA(
_xlfn.IFNA(
_xlfn.IFNA(
_xlfn.IFNA(
_xlfn.IFNA(
_xlfn.IFNA(
IF(_xlfn.XLOOKUP(AR$2,WatchbillMONTHLY!$A$3:$U$3,OFFSET(WatchbillMONTHLY!$A$3:$U$3,1,2))=IF(_xlfn.XLOOKUP($A34,INDIRECT("_"&amp;_xlfn.XLOOKUP(AR$2,WatchbillMONTHLY!$A$3:$U$3,OFFSET(WatchbillMONTHLY!$A$3:$U$3,1,2))),INDIRECT("_"&amp;_xlfn.XLOOKUP(AR$2,WatchbillMONTHLY!$A$3:$U$3,OFFSET(WatchbillMONTHLY!$A$3:$U$3,1,2))))=$A34,_xlfn.XLOOKUP(AR$2,WatchbillMONTHLY!$A$3:$U$3,OFFSET(WatchbillMONTHLY!$A$3:$U$3,1,2)),FALSE),TRUE,FALSE),
IF(_xlfn.XLOOKUP(AR$2,WatchbillMONTHLY!$A$20:$U$20,OFFSET(WatchbillMONTHLY!$A$20:$U$20,1,2))=IF(_xlfn.XLOOKUP($A34,INDIRECT("_"&amp;_xlfn.XLOOKUP(AR$2,WatchbillMONTHLY!$A$20:$U$20,OFFSET(WatchbillMONTHLY!$A$20:$U$20,1,2))),INDIRECT("_"&amp;_xlfn.XLOOKUP(AR$2,WatchbillMONTHLY!$A$20:$U$20,OFFSET(WatchbillMONTHLY!$A$20:$U$20,1,2))))=$A34,_xlfn.XLOOKUP(AR$2,WatchbillMONTHLY!$A$20:$U$20,OFFSET(WatchbillMONTHLY!$A$20:$U$20,1,2)),FALSE),TRUE,FALSE)),
IF(_xlfn.XLOOKUP(AR$2,WatchbillMONTHLY!$A$37:$U$37,OFFSET(WatchbillMONTHLY!$A$37:$U$37,1,2))=IF(_xlfn.XLOOKUP($A34,INDIRECT("_"&amp;_xlfn.XLOOKUP(AR$2,WatchbillMONTHLY!$A$37:$U$37,OFFSET(WatchbillMONTHLY!$A$37:$U$37,1,2))),INDIRECT("_"&amp;_xlfn.XLOOKUP(AR$2,WatchbillMONTHLY!$A$37:$U$37,OFFSET(WatchbillMONTHLY!$A$37:$U$37,1,2))))=$A34,_xlfn.XLOOKUP(AR$2,WatchbillMONTHLY!$A$37:$U$37,OFFSET(WatchbillMONTHLY!$A$37:$U$37,1,2)),FALSE),TRUE,FALSE)),
IF(_xlfn.XLOOKUP(AR$2,WatchbillMONTHLY!$A$54:$U$54,OFFSET(WatchbillMONTHLY!$A$54:$U$54,1,2))=IF(_xlfn.XLOOKUP($A34,INDIRECT("_"&amp;_xlfn.XLOOKUP(AR$2,WatchbillMONTHLY!$A$54:$U$54,OFFSET(WatchbillMONTHLY!$A$54:$U$54,1,2))),INDIRECT("_"&amp;_xlfn.XLOOKUP(AR$2,WatchbillMONTHLY!$A$54:$U$54,OFFSET(WatchbillMONTHLY!$A$54:$U$54,1,2))))=$A34,_xlfn.XLOOKUP(AR$2,WatchbillMONTHLY!$A$54:$U$54,OFFSET(WatchbillMONTHLY!$A$54:$U$54,1,2)),FALSE),TRUE,FALSE)),
IF(_xlfn.XLOOKUP(AR$2,WatchbillMONTHLY!$A$71:$U$71,OFFSET(WatchbillMONTHLY!$A$71:$U$71,1,2))=IF(_xlfn.XLOOKUP($A34,INDIRECT("_"&amp;_xlfn.XLOOKUP(AR$2,WatchbillMONTHLY!$A$71:$U$71,OFFSET(WatchbillMONTHLY!$A$71:$U$71,1,2))),INDIRECT("_"&amp;_xlfn.XLOOKUP(AR$2,WatchbillMONTHLY!$A$71:$U$71,OFFSET(WatchbillMONTHLY!$A$71:$U$71,1,2))))=$A34,_xlfn.XLOOKUP(AR$2,WatchbillMONTHLY!$A$71:$U$71,OFFSET(WatchbillMONTHLY!$A$71:$U$71,1,2)),FALSE),TRUE,FALSE)),
IF(_xlfn.XLOOKUP(AR$2,WatchbillMONTHLY!$A$88:$U$88,OFFSET(WatchbillMONTHLY!$A$88:$U$88,1,2))=IF(_xlfn.XLOOKUP($A34,INDIRECT("_"&amp;_xlfn.XLOOKUP(AR$2,WatchbillMONTHLY!$A$88:$U$88,OFFSET(WatchbillMONTHLY!$A$88:$U$88,1,2))),INDIRECT("_"&amp;_xlfn.XLOOKUP(AR$2,WatchbillMONTHLY!$A$88:$U$88,OFFSET(WatchbillMONTHLY!$A$88:$U$88,1,2))))=$A34,_xlfn.XLOOKUP(AR$2,WatchbillMONTHLY!$A$88:$U$88,OFFSET(WatchbillMONTHLY!$A$88:$U$88,1,2)),FALSE),TRUE,FALSE)),
FALSE),FALSE)</f>
        <v>0</v>
      </c>
      <c r="AS34" s="209" t="b" cm="1">
        <f t="array" aca="1" ref="AS34" ca="1">IF(AND($A34 &gt; 0, L34 &gt; 0,AS$2&lt;MiscFormulas!$A$5+1),
_xlfn.IFNA(
_xlfn.IFNA(
_xlfn.IFNA(
_xlfn.IFNA(
_xlfn.IFNA(
_xlfn.IFNA(
IF(_xlfn.XLOOKUP(AS$2,WatchbillMONTHLY!$A$3:$U$3,OFFSET(WatchbillMONTHLY!$A$3:$U$3,1,2))=IF(_xlfn.XLOOKUP($A34,INDIRECT("_"&amp;_xlfn.XLOOKUP(AS$2,WatchbillMONTHLY!$A$3:$U$3,OFFSET(WatchbillMONTHLY!$A$3:$U$3,1,2))),INDIRECT("_"&amp;_xlfn.XLOOKUP(AS$2,WatchbillMONTHLY!$A$3:$U$3,OFFSET(WatchbillMONTHLY!$A$3:$U$3,1,2))))=$A34,_xlfn.XLOOKUP(AS$2,WatchbillMONTHLY!$A$3:$U$3,OFFSET(WatchbillMONTHLY!$A$3:$U$3,1,2)),FALSE),TRUE,FALSE),
IF(_xlfn.XLOOKUP(AS$2,WatchbillMONTHLY!$A$20:$U$20,OFFSET(WatchbillMONTHLY!$A$20:$U$20,1,2))=IF(_xlfn.XLOOKUP($A34,INDIRECT("_"&amp;_xlfn.XLOOKUP(AS$2,WatchbillMONTHLY!$A$20:$U$20,OFFSET(WatchbillMONTHLY!$A$20:$U$20,1,2))),INDIRECT("_"&amp;_xlfn.XLOOKUP(AS$2,WatchbillMONTHLY!$A$20:$U$20,OFFSET(WatchbillMONTHLY!$A$20:$U$20,1,2))))=$A34,_xlfn.XLOOKUP(AS$2,WatchbillMONTHLY!$A$20:$U$20,OFFSET(WatchbillMONTHLY!$A$20:$U$20,1,2)),FALSE),TRUE,FALSE)),
IF(_xlfn.XLOOKUP(AS$2,WatchbillMONTHLY!$A$37:$U$37,OFFSET(WatchbillMONTHLY!$A$37:$U$37,1,2))=IF(_xlfn.XLOOKUP($A34,INDIRECT("_"&amp;_xlfn.XLOOKUP(AS$2,WatchbillMONTHLY!$A$37:$U$37,OFFSET(WatchbillMONTHLY!$A$37:$U$37,1,2))),INDIRECT("_"&amp;_xlfn.XLOOKUP(AS$2,WatchbillMONTHLY!$A$37:$U$37,OFFSET(WatchbillMONTHLY!$A$37:$U$37,1,2))))=$A34,_xlfn.XLOOKUP(AS$2,WatchbillMONTHLY!$A$37:$U$37,OFFSET(WatchbillMONTHLY!$A$37:$U$37,1,2)),FALSE),TRUE,FALSE)),
IF(_xlfn.XLOOKUP(AS$2,WatchbillMONTHLY!$A$54:$U$54,OFFSET(WatchbillMONTHLY!$A$54:$U$54,1,2))=IF(_xlfn.XLOOKUP($A34,INDIRECT("_"&amp;_xlfn.XLOOKUP(AS$2,WatchbillMONTHLY!$A$54:$U$54,OFFSET(WatchbillMONTHLY!$A$54:$U$54,1,2))),INDIRECT("_"&amp;_xlfn.XLOOKUP(AS$2,WatchbillMONTHLY!$A$54:$U$54,OFFSET(WatchbillMONTHLY!$A$54:$U$54,1,2))))=$A34,_xlfn.XLOOKUP(AS$2,WatchbillMONTHLY!$A$54:$U$54,OFFSET(WatchbillMONTHLY!$A$54:$U$54,1,2)),FALSE),TRUE,FALSE)),
IF(_xlfn.XLOOKUP(AS$2,WatchbillMONTHLY!$A$71:$U$71,OFFSET(WatchbillMONTHLY!$A$71:$U$71,1,2))=IF(_xlfn.XLOOKUP($A34,INDIRECT("_"&amp;_xlfn.XLOOKUP(AS$2,WatchbillMONTHLY!$A$71:$U$71,OFFSET(WatchbillMONTHLY!$A$71:$U$71,1,2))),INDIRECT("_"&amp;_xlfn.XLOOKUP(AS$2,WatchbillMONTHLY!$A$71:$U$71,OFFSET(WatchbillMONTHLY!$A$71:$U$71,1,2))))=$A34,_xlfn.XLOOKUP(AS$2,WatchbillMONTHLY!$A$71:$U$71,OFFSET(WatchbillMONTHLY!$A$71:$U$71,1,2)),FALSE),TRUE,FALSE)),
IF(_xlfn.XLOOKUP(AS$2,WatchbillMONTHLY!$A$88:$U$88,OFFSET(WatchbillMONTHLY!$A$88:$U$88,1,2))=IF(_xlfn.XLOOKUP($A34,INDIRECT("_"&amp;_xlfn.XLOOKUP(AS$2,WatchbillMONTHLY!$A$88:$U$88,OFFSET(WatchbillMONTHLY!$A$88:$U$88,1,2))),INDIRECT("_"&amp;_xlfn.XLOOKUP(AS$2,WatchbillMONTHLY!$A$88:$U$88,OFFSET(WatchbillMONTHLY!$A$88:$U$88,1,2))))=$A34,_xlfn.XLOOKUP(AS$2,WatchbillMONTHLY!$A$88:$U$88,OFFSET(WatchbillMONTHLY!$A$88:$U$88,1,2)),FALSE),TRUE,FALSE)),
FALSE),FALSE)</f>
        <v>0</v>
      </c>
      <c r="AT34" s="209" t="b" cm="1">
        <f t="array" aca="1" ref="AT34" ca="1">IF(AND($A34 &gt; 0, M34 &gt; 0,AT$2&lt;MiscFormulas!$A$5+1),
_xlfn.IFNA(
_xlfn.IFNA(
_xlfn.IFNA(
_xlfn.IFNA(
_xlfn.IFNA(
_xlfn.IFNA(
IF(_xlfn.XLOOKUP(AT$2,WatchbillMONTHLY!$A$3:$U$3,OFFSET(WatchbillMONTHLY!$A$3:$U$3,1,2))=IF(_xlfn.XLOOKUP($A34,INDIRECT("_"&amp;_xlfn.XLOOKUP(AT$2,WatchbillMONTHLY!$A$3:$U$3,OFFSET(WatchbillMONTHLY!$A$3:$U$3,1,2))),INDIRECT("_"&amp;_xlfn.XLOOKUP(AT$2,WatchbillMONTHLY!$A$3:$U$3,OFFSET(WatchbillMONTHLY!$A$3:$U$3,1,2))))=$A34,_xlfn.XLOOKUP(AT$2,WatchbillMONTHLY!$A$3:$U$3,OFFSET(WatchbillMONTHLY!$A$3:$U$3,1,2)),FALSE),TRUE,FALSE),
IF(_xlfn.XLOOKUP(AT$2,WatchbillMONTHLY!$A$20:$U$20,OFFSET(WatchbillMONTHLY!$A$20:$U$20,1,2))=IF(_xlfn.XLOOKUP($A34,INDIRECT("_"&amp;_xlfn.XLOOKUP(AT$2,WatchbillMONTHLY!$A$20:$U$20,OFFSET(WatchbillMONTHLY!$A$20:$U$20,1,2))),INDIRECT("_"&amp;_xlfn.XLOOKUP(AT$2,WatchbillMONTHLY!$A$20:$U$20,OFFSET(WatchbillMONTHLY!$A$20:$U$20,1,2))))=$A34,_xlfn.XLOOKUP(AT$2,WatchbillMONTHLY!$A$20:$U$20,OFFSET(WatchbillMONTHLY!$A$20:$U$20,1,2)),FALSE),TRUE,FALSE)),
IF(_xlfn.XLOOKUP(AT$2,WatchbillMONTHLY!$A$37:$U$37,OFFSET(WatchbillMONTHLY!$A$37:$U$37,1,2))=IF(_xlfn.XLOOKUP($A34,INDIRECT("_"&amp;_xlfn.XLOOKUP(AT$2,WatchbillMONTHLY!$A$37:$U$37,OFFSET(WatchbillMONTHLY!$A$37:$U$37,1,2))),INDIRECT("_"&amp;_xlfn.XLOOKUP(AT$2,WatchbillMONTHLY!$A$37:$U$37,OFFSET(WatchbillMONTHLY!$A$37:$U$37,1,2))))=$A34,_xlfn.XLOOKUP(AT$2,WatchbillMONTHLY!$A$37:$U$37,OFFSET(WatchbillMONTHLY!$A$37:$U$37,1,2)),FALSE),TRUE,FALSE)),
IF(_xlfn.XLOOKUP(AT$2,WatchbillMONTHLY!$A$54:$U$54,OFFSET(WatchbillMONTHLY!$A$54:$U$54,1,2))=IF(_xlfn.XLOOKUP($A34,INDIRECT("_"&amp;_xlfn.XLOOKUP(AT$2,WatchbillMONTHLY!$A$54:$U$54,OFFSET(WatchbillMONTHLY!$A$54:$U$54,1,2))),INDIRECT("_"&amp;_xlfn.XLOOKUP(AT$2,WatchbillMONTHLY!$A$54:$U$54,OFFSET(WatchbillMONTHLY!$A$54:$U$54,1,2))))=$A34,_xlfn.XLOOKUP(AT$2,WatchbillMONTHLY!$A$54:$U$54,OFFSET(WatchbillMONTHLY!$A$54:$U$54,1,2)),FALSE),TRUE,FALSE)),
IF(_xlfn.XLOOKUP(AT$2,WatchbillMONTHLY!$A$71:$U$71,OFFSET(WatchbillMONTHLY!$A$71:$U$71,1,2))=IF(_xlfn.XLOOKUP($A34,INDIRECT("_"&amp;_xlfn.XLOOKUP(AT$2,WatchbillMONTHLY!$A$71:$U$71,OFFSET(WatchbillMONTHLY!$A$71:$U$71,1,2))),INDIRECT("_"&amp;_xlfn.XLOOKUP(AT$2,WatchbillMONTHLY!$A$71:$U$71,OFFSET(WatchbillMONTHLY!$A$71:$U$71,1,2))))=$A34,_xlfn.XLOOKUP(AT$2,WatchbillMONTHLY!$A$71:$U$71,OFFSET(WatchbillMONTHLY!$A$71:$U$71,1,2)),FALSE),TRUE,FALSE)),
IF(_xlfn.XLOOKUP(AT$2,WatchbillMONTHLY!$A$88:$U$88,OFFSET(WatchbillMONTHLY!$A$88:$U$88,1,2))=IF(_xlfn.XLOOKUP($A34,INDIRECT("_"&amp;_xlfn.XLOOKUP(AT$2,WatchbillMONTHLY!$A$88:$U$88,OFFSET(WatchbillMONTHLY!$A$88:$U$88,1,2))),INDIRECT("_"&amp;_xlfn.XLOOKUP(AT$2,WatchbillMONTHLY!$A$88:$U$88,OFFSET(WatchbillMONTHLY!$A$88:$U$88,1,2))))=$A34,_xlfn.XLOOKUP(AT$2,WatchbillMONTHLY!$A$88:$U$88,OFFSET(WatchbillMONTHLY!$A$88:$U$88,1,2)),FALSE),TRUE,FALSE)),
FALSE),FALSE)</f>
        <v>0</v>
      </c>
      <c r="AU34" s="209" t="b" cm="1">
        <f t="array" aca="1" ref="AU34" ca="1">IF(AND($A34 &gt; 0, N34 &gt; 0,AU$2&lt;MiscFormulas!$A$5+1),
_xlfn.IFNA(
_xlfn.IFNA(
_xlfn.IFNA(
_xlfn.IFNA(
_xlfn.IFNA(
_xlfn.IFNA(
IF(_xlfn.XLOOKUP(AU$2,WatchbillMONTHLY!$A$3:$U$3,OFFSET(WatchbillMONTHLY!$A$3:$U$3,1,2))=IF(_xlfn.XLOOKUP($A34,INDIRECT("_"&amp;_xlfn.XLOOKUP(AU$2,WatchbillMONTHLY!$A$3:$U$3,OFFSET(WatchbillMONTHLY!$A$3:$U$3,1,2))),INDIRECT("_"&amp;_xlfn.XLOOKUP(AU$2,WatchbillMONTHLY!$A$3:$U$3,OFFSET(WatchbillMONTHLY!$A$3:$U$3,1,2))))=$A34,_xlfn.XLOOKUP(AU$2,WatchbillMONTHLY!$A$3:$U$3,OFFSET(WatchbillMONTHLY!$A$3:$U$3,1,2)),FALSE),TRUE,FALSE),
IF(_xlfn.XLOOKUP(AU$2,WatchbillMONTHLY!$A$20:$U$20,OFFSET(WatchbillMONTHLY!$A$20:$U$20,1,2))=IF(_xlfn.XLOOKUP($A34,INDIRECT("_"&amp;_xlfn.XLOOKUP(AU$2,WatchbillMONTHLY!$A$20:$U$20,OFFSET(WatchbillMONTHLY!$A$20:$U$20,1,2))),INDIRECT("_"&amp;_xlfn.XLOOKUP(AU$2,WatchbillMONTHLY!$A$20:$U$20,OFFSET(WatchbillMONTHLY!$A$20:$U$20,1,2))))=$A34,_xlfn.XLOOKUP(AU$2,WatchbillMONTHLY!$A$20:$U$20,OFFSET(WatchbillMONTHLY!$A$20:$U$20,1,2)),FALSE),TRUE,FALSE)),
IF(_xlfn.XLOOKUP(AU$2,WatchbillMONTHLY!$A$37:$U$37,OFFSET(WatchbillMONTHLY!$A$37:$U$37,1,2))=IF(_xlfn.XLOOKUP($A34,INDIRECT("_"&amp;_xlfn.XLOOKUP(AU$2,WatchbillMONTHLY!$A$37:$U$37,OFFSET(WatchbillMONTHLY!$A$37:$U$37,1,2))),INDIRECT("_"&amp;_xlfn.XLOOKUP(AU$2,WatchbillMONTHLY!$A$37:$U$37,OFFSET(WatchbillMONTHLY!$A$37:$U$37,1,2))))=$A34,_xlfn.XLOOKUP(AU$2,WatchbillMONTHLY!$A$37:$U$37,OFFSET(WatchbillMONTHLY!$A$37:$U$37,1,2)),FALSE),TRUE,FALSE)),
IF(_xlfn.XLOOKUP(AU$2,WatchbillMONTHLY!$A$54:$U$54,OFFSET(WatchbillMONTHLY!$A$54:$U$54,1,2))=IF(_xlfn.XLOOKUP($A34,INDIRECT("_"&amp;_xlfn.XLOOKUP(AU$2,WatchbillMONTHLY!$A$54:$U$54,OFFSET(WatchbillMONTHLY!$A$54:$U$54,1,2))),INDIRECT("_"&amp;_xlfn.XLOOKUP(AU$2,WatchbillMONTHLY!$A$54:$U$54,OFFSET(WatchbillMONTHLY!$A$54:$U$54,1,2))))=$A34,_xlfn.XLOOKUP(AU$2,WatchbillMONTHLY!$A$54:$U$54,OFFSET(WatchbillMONTHLY!$A$54:$U$54,1,2)),FALSE),TRUE,FALSE)),
IF(_xlfn.XLOOKUP(AU$2,WatchbillMONTHLY!$A$71:$U$71,OFFSET(WatchbillMONTHLY!$A$71:$U$71,1,2))=IF(_xlfn.XLOOKUP($A34,INDIRECT("_"&amp;_xlfn.XLOOKUP(AU$2,WatchbillMONTHLY!$A$71:$U$71,OFFSET(WatchbillMONTHLY!$A$71:$U$71,1,2))),INDIRECT("_"&amp;_xlfn.XLOOKUP(AU$2,WatchbillMONTHLY!$A$71:$U$71,OFFSET(WatchbillMONTHLY!$A$71:$U$71,1,2))))=$A34,_xlfn.XLOOKUP(AU$2,WatchbillMONTHLY!$A$71:$U$71,OFFSET(WatchbillMONTHLY!$A$71:$U$71,1,2)),FALSE),TRUE,FALSE)),
IF(_xlfn.XLOOKUP(AU$2,WatchbillMONTHLY!$A$88:$U$88,OFFSET(WatchbillMONTHLY!$A$88:$U$88,1,2))=IF(_xlfn.XLOOKUP($A34,INDIRECT("_"&amp;_xlfn.XLOOKUP(AU$2,WatchbillMONTHLY!$A$88:$U$88,OFFSET(WatchbillMONTHLY!$A$88:$U$88,1,2))),INDIRECT("_"&amp;_xlfn.XLOOKUP(AU$2,WatchbillMONTHLY!$A$88:$U$88,OFFSET(WatchbillMONTHLY!$A$88:$U$88,1,2))))=$A34,_xlfn.XLOOKUP(AU$2,WatchbillMONTHLY!$A$88:$U$88,OFFSET(WatchbillMONTHLY!$A$88:$U$88,1,2)),FALSE),TRUE,FALSE)),
FALSE),FALSE)</f>
        <v>0</v>
      </c>
      <c r="AV34" s="209" t="b" cm="1">
        <f t="array" aca="1" ref="AV34" ca="1">IF(AND($A34 &gt; 0, O34 &gt; 0,AV$2&lt;MiscFormulas!$A$5+1),
_xlfn.IFNA(
_xlfn.IFNA(
_xlfn.IFNA(
_xlfn.IFNA(
_xlfn.IFNA(
_xlfn.IFNA(
IF(_xlfn.XLOOKUP(AV$2,WatchbillMONTHLY!$A$3:$U$3,OFFSET(WatchbillMONTHLY!$A$3:$U$3,1,2))=IF(_xlfn.XLOOKUP($A34,INDIRECT("_"&amp;_xlfn.XLOOKUP(AV$2,WatchbillMONTHLY!$A$3:$U$3,OFFSET(WatchbillMONTHLY!$A$3:$U$3,1,2))),INDIRECT("_"&amp;_xlfn.XLOOKUP(AV$2,WatchbillMONTHLY!$A$3:$U$3,OFFSET(WatchbillMONTHLY!$A$3:$U$3,1,2))))=$A34,_xlfn.XLOOKUP(AV$2,WatchbillMONTHLY!$A$3:$U$3,OFFSET(WatchbillMONTHLY!$A$3:$U$3,1,2)),FALSE),TRUE,FALSE),
IF(_xlfn.XLOOKUP(AV$2,WatchbillMONTHLY!$A$20:$U$20,OFFSET(WatchbillMONTHLY!$A$20:$U$20,1,2))=IF(_xlfn.XLOOKUP($A34,INDIRECT("_"&amp;_xlfn.XLOOKUP(AV$2,WatchbillMONTHLY!$A$20:$U$20,OFFSET(WatchbillMONTHLY!$A$20:$U$20,1,2))),INDIRECT("_"&amp;_xlfn.XLOOKUP(AV$2,WatchbillMONTHLY!$A$20:$U$20,OFFSET(WatchbillMONTHLY!$A$20:$U$20,1,2))))=$A34,_xlfn.XLOOKUP(AV$2,WatchbillMONTHLY!$A$20:$U$20,OFFSET(WatchbillMONTHLY!$A$20:$U$20,1,2)),FALSE),TRUE,FALSE)),
IF(_xlfn.XLOOKUP(AV$2,WatchbillMONTHLY!$A$37:$U$37,OFFSET(WatchbillMONTHLY!$A$37:$U$37,1,2))=IF(_xlfn.XLOOKUP($A34,INDIRECT("_"&amp;_xlfn.XLOOKUP(AV$2,WatchbillMONTHLY!$A$37:$U$37,OFFSET(WatchbillMONTHLY!$A$37:$U$37,1,2))),INDIRECT("_"&amp;_xlfn.XLOOKUP(AV$2,WatchbillMONTHLY!$A$37:$U$37,OFFSET(WatchbillMONTHLY!$A$37:$U$37,1,2))))=$A34,_xlfn.XLOOKUP(AV$2,WatchbillMONTHLY!$A$37:$U$37,OFFSET(WatchbillMONTHLY!$A$37:$U$37,1,2)),FALSE),TRUE,FALSE)),
IF(_xlfn.XLOOKUP(AV$2,WatchbillMONTHLY!$A$54:$U$54,OFFSET(WatchbillMONTHLY!$A$54:$U$54,1,2))=IF(_xlfn.XLOOKUP($A34,INDIRECT("_"&amp;_xlfn.XLOOKUP(AV$2,WatchbillMONTHLY!$A$54:$U$54,OFFSET(WatchbillMONTHLY!$A$54:$U$54,1,2))),INDIRECT("_"&amp;_xlfn.XLOOKUP(AV$2,WatchbillMONTHLY!$A$54:$U$54,OFFSET(WatchbillMONTHLY!$A$54:$U$54,1,2))))=$A34,_xlfn.XLOOKUP(AV$2,WatchbillMONTHLY!$A$54:$U$54,OFFSET(WatchbillMONTHLY!$A$54:$U$54,1,2)),FALSE),TRUE,FALSE)),
IF(_xlfn.XLOOKUP(AV$2,WatchbillMONTHLY!$A$71:$U$71,OFFSET(WatchbillMONTHLY!$A$71:$U$71,1,2))=IF(_xlfn.XLOOKUP($A34,INDIRECT("_"&amp;_xlfn.XLOOKUP(AV$2,WatchbillMONTHLY!$A$71:$U$71,OFFSET(WatchbillMONTHLY!$A$71:$U$71,1,2))),INDIRECT("_"&amp;_xlfn.XLOOKUP(AV$2,WatchbillMONTHLY!$A$71:$U$71,OFFSET(WatchbillMONTHLY!$A$71:$U$71,1,2))))=$A34,_xlfn.XLOOKUP(AV$2,WatchbillMONTHLY!$A$71:$U$71,OFFSET(WatchbillMONTHLY!$A$71:$U$71,1,2)),FALSE),TRUE,FALSE)),
IF(_xlfn.XLOOKUP(AV$2,WatchbillMONTHLY!$A$88:$U$88,OFFSET(WatchbillMONTHLY!$A$88:$U$88,1,2))=IF(_xlfn.XLOOKUP($A34,INDIRECT("_"&amp;_xlfn.XLOOKUP(AV$2,WatchbillMONTHLY!$A$88:$U$88,OFFSET(WatchbillMONTHLY!$A$88:$U$88,1,2))),INDIRECT("_"&amp;_xlfn.XLOOKUP(AV$2,WatchbillMONTHLY!$A$88:$U$88,OFFSET(WatchbillMONTHLY!$A$88:$U$88,1,2))))=$A34,_xlfn.XLOOKUP(AV$2,WatchbillMONTHLY!$A$88:$U$88,OFFSET(WatchbillMONTHLY!$A$88:$U$88,1,2)),FALSE),TRUE,FALSE)),
FALSE),FALSE)</f>
        <v>0</v>
      </c>
      <c r="AW34" s="209" t="b" cm="1">
        <f t="array" aca="1" ref="AW34" ca="1">IF(AND($A34 &gt; 0, P34 &gt; 0,AW$2&lt;MiscFormulas!$A$5+1),
_xlfn.IFNA(
_xlfn.IFNA(
_xlfn.IFNA(
_xlfn.IFNA(
_xlfn.IFNA(
_xlfn.IFNA(
IF(_xlfn.XLOOKUP(AW$2,WatchbillMONTHLY!$A$3:$U$3,OFFSET(WatchbillMONTHLY!$A$3:$U$3,1,2))=IF(_xlfn.XLOOKUP($A34,INDIRECT("_"&amp;_xlfn.XLOOKUP(AW$2,WatchbillMONTHLY!$A$3:$U$3,OFFSET(WatchbillMONTHLY!$A$3:$U$3,1,2))),INDIRECT("_"&amp;_xlfn.XLOOKUP(AW$2,WatchbillMONTHLY!$A$3:$U$3,OFFSET(WatchbillMONTHLY!$A$3:$U$3,1,2))))=$A34,_xlfn.XLOOKUP(AW$2,WatchbillMONTHLY!$A$3:$U$3,OFFSET(WatchbillMONTHLY!$A$3:$U$3,1,2)),FALSE),TRUE,FALSE),
IF(_xlfn.XLOOKUP(AW$2,WatchbillMONTHLY!$A$20:$U$20,OFFSET(WatchbillMONTHLY!$A$20:$U$20,1,2))=IF(_xlfn.XLOOKUP($A34,INDIRECT("_"&amp;_xlfn.XLOOKUP(AW$2,WatchbillMONTHLY!$A$20:$U$20,OFFSET(WatchbillMONTHLY!$A$20:$U$20,1,2))),INDIRECT("_"&amp;_xlfn.XLOOKUP(AW$2,WatchbillMONTHLY!$A$20:$U$20,OFFSET(WatchbillMONTHLY!$A$20:$U$20,1,2))))=$A34,_xlfn.XLOOKUP(AW$2,WatchbillMONTHLY!$A$20:$U$20,OFFSET(WatchbillMONTHLY!$A$20:$U$20,1,2)),FALSE),TRUE,FALSE)),
IF(_xlfn.XLOOKUP(AW$2,WatchbillMONTHLY!$A$37:$U$37,OFFSET(WatchbillMONTHLY!$A$37:$U$37,1,2))=IF(_xlfn.XLOOKUP($A34,INDIRECT("_"&amp;_xlfn.XLOOKUP(AW$2,WatchbillMONTHLY!$A$37:$U$37,OFFSET(WatchbillMONTHLY!$A$37:$U$37,1,2))),INDIRECT("_"&amp;_xlfn.XLOOKUP(AW$2,WatchbillMONTHLY!$A$37:$U$37,OFFSET(WatchbillMONTHLY!$A$37:$U$37,1,2))))=$A34,_xlfn.XLOOKUP(AW$2,WatchbillMONTHLY!$A$37:$U$37,OFFSET(WatchbillMONTHLY!$A$37:$U$37,1,2)),FALSE),TRUE,FALSE)),
IF(_xlfn.XLOOKUP(AW$2,WatchbillMONTHLY!$A$54:$U$54,OFFSET(WatchbillMONTHLY!$A$54:$U$54,1,2))=IF(_xlfn.XLOOKUP($A34,INDIRECT("_"&amp;_xlfn.XLOOKUP(AW$2,WatchbillMONTHLY!$A$54:$U$54,OFFSET(WatchbillMONTHLY!$A$54:$U$54,1,2))),INDIRECT("_"&amp;_xlfn.XLOOKUP(AW$2,WatchbillMONTHLY!$A$54:$U$54,OFFSET(WatchbillMONTHLY!$A$54:$U$54,1,2))))=$A34,_xlfn.XLOOKUP(AW$2,WatchbillMONTHLY!$A$54:$U$54,OFFSET(WatchbillMONTHLY!$A$54:$U$54,1,2)),FALSE),TRUE,FALSE)),
IF(_xlfn.XLOOKUP(AW$2,WatchbillMONTHLY!$A$71:$U$71,OFFSET(WatchbillMONTHLY!$A$71:$U$71,1,2))=IF(_xlfn.XLOOKUP($A34,INDIRECT("_"&amp;_xlfn.XLOOKUP(AW$2,WatchbillMONTHLY!$A$71:$U$71,OFFSET(WatchbillMONTHLY!$A$71:$U$71,1,2))),INDIRECT("_"&amp;_xlfn.XLOOKUP(AW$2,WatchbillMONTHLY!$A$71:$U$71,OFFSET(WatchbillMONTHLY!$A$71:$U$71,1,2))))=$A34,_xlfn.XLOOKUP(AW$2,WatchbillMONTHLY!$A$71:$U$71,OFFSET(WatchbillMONTHLY!$A$71:$U$71,1,2)),FALSE),TRUE,FALSE)),
IF(_xlfn.XLOOKUP(AW$2,WatchbillMONTHLY!$A$88:$U$88,OFFSET(WatchbillMONTHLY!$A$88:$U$88,1,2))=IF(_xlfn.XLOOKUP($A34,INDIRECT("_"&amp;_xlfn.XLOOKUP(AW$2,WatchbillMONTHLY!$A$88:$U$88,OFFSET(WatchbillMONTHLY!$A$88:$U$88,1,2))),INDIRECT("_"&amp;_xlfn.XLOOKUP(AW$2,WatchbillMONTHLY!$A$88:$U$88,OFFSET(WatchbillMONTHLY!$A$88:$U$88,1,2))))=$A34,_xlfn.XLOOKUP(AW$2,WatchbillMONTHLY!$A$88:$U$88,OFFSET(WatchbillMONTHLY!$A$88:$U$88,1,2)),FALSE),TRUE,FALSE)),
FALSE),FALSE)</f>
        <v>0</v>
      </c>
      <c r="AX34" s="209" t="b" cm="1">
        <f t="array" aca="1" ref="AX34" ca="1">IF(AND($A34 &gt; 0, Q34 &gt; 0,AX$2&lt;MiscFormulas!$A$5+1),
_xlfn.IFNA(
_xlfn.IFNA(
_xlfn.IFNA(
_xlfn.IFNA(
_xlfn.IFNA(
_xlfn.IFNA(
IF(_xlfn.XLOOKUP(AX$2,WatchbillMONTHLY!$A$3:$U$3,OFFSET(WatchbillMONTHLY!$A$3:$U$3,1,2))=IF(_xlfn.XLOOKUP($A34,INDIRECT("_"&amp;_xlfn.XLOOKUP(AX$2,WatchbillMONTHLY!$A$3:$U$3,OFFSET(WatchbillMONTHLY!$A$3:$U$3,1,2))),INDIRECT("_"&amp;_xlfn.XLOOKUP(AX$2,WatchbillMONTHLY!$A$3:$U$3,OFFSET(WatchbillMONTHLY!$A$3:$U$3,1,2))))=$A34,_xlfn.XLOOKUP(AX$2,WatchbillMONTHLY!$A$3:$U$3,OFFSET(WatchbillMONTHLY!$A$3:$U$3,1,2)),FALSE),TRUE,FALSE),
IF(_xlfn.XLOOKUP(AX$2,WatchbillMONTHLY!$A$20:$U$20,OFFSET(WatchbillMONTHLY!$A$20:$U$20,1,2))=IF(_xlfn.XLOOKUP($A34,INDIRECT("_"&amp;_xlfn.XLOOKUP(AX$2,WatchbillMONTHLY!$A$20:$U$20,OFFSET(WatchbillMONTHLY!$A$20:$U$20,1,2))),INDIRECT("_"&amp;_xlfn.XLOOKUP(AX$2,WatchbillMONTHLY!$A$20:$U$20,OFFSET(WatchbillMONTHLY!$A$20:$U$20,1,2))))=$A34,_xlfn.XLOOKUP(AX$2,WatchbillMONTHLY!$A$20:$U$20,OFFSET(WatchbillMONTHLY!$A$20:$U$20,1,2)),FALSE),TRUE,FALSE)),
IF(_xlfn.XLOOKUP(AX$2,WatchbillMONTHLY!$A$37:$U$37,OFFSET(WatchbillMONTHLY!$A$37:$U$37,1,2))=IF(_xlfn.XLOOKUP($A34,INDIRECT("_"&amp;_xlfn.XLOOKUP(AX$2,WatchbillMONTHLY!$A$37:$U$37,OFFSET(WatchbillMONTHLY!$A$37:$U$37,1,2))),INDIRECT("_"&amp;_xlfn.XLOOKUP(AX$2,WatchbillMONTHLY!$A$37:$U$37,OFFSET(WatchbillMONTHLY!$A$37:$U$37,1,2))))=$A34,_xlfn.XLOOKUP(AX$2,WatchbillMONTHLY!$A$37:$U$37,OFFSET(WatchbillMONTHLY!$A$37:$U$37,1,2)),FALSE),TRUE,FALSE)),
IF(_xlfn.XLOOKUP(AX$2,WatchbillMONTHLY!$A$54:$U$54,OFFSET(WatchbillMONTHLY!$A$54:$U$54,1,2))=IF(_xlfn.XLOOKUP($A34,INDIRECT("_"&amp;_xlfn.XLOOKUP(AX$2,WatchbillMONTHLY!$A$54:$U$54,OFFSET(WatchbillMONTHLY!$A$54:$U$54,1,2))),INDIRECT("_"&amp;_xlfn.XLOOKUP(AX$2,WatchbillMONTHLY!$A$54:$U$54,OFFSET(WatchbillMONTHLY!$A$54:$U$54,1,2))))=$A34,_xlfn.XLOOKUP(AX$2,WatchbillMONTHLY!$A$54:$U$54,OFFSET(WatchbillMONTHLY!$A$54:$U$54,1,2)),FALSE),TRUE,FALSE)),
IF(_xlfn.XLOOKUP(AX$2,WatchbillMONTHLY!$A$71:$U$71,OFFSET(WatchbillMONTHLY!$A$71:$U$71,1,2))=IF(_xlfn.XLOOKUP($A34,INDIRECT("_"&amp;_xlfn.XLOOKUP(AX$2,WatchbillMONTHLY!$A$71:$U$71,OFFSET(WatchbillMONTHLY!$A$71:$U$71,1,2))),INDIRECT("_"&amp;_xlfn.XLOOKUP(AX$2,WatchbillMONTHLY!$A$71:$U$71,OFFSET(WatchbillMONTHLY!$A$71:$U$71,1,2))))=$A34,_xlfn.XLOOKUP(AX$2,WatchbillMONTHLY!$A$71:$U$71,OFFSET(WatchbillMONTHLY!$A$71:$U$71,1,2)),FALSE),TRUE,FALSE)),
IF(_xlfn.XLOOKUP(AX$2,WatchbillMONTHLY!$A$88:$U$88,OFFSET(WatchbillMONTHLY!$A$88:$U$88,1,2))=IF(_xlfn.XLOOKUP($A34,INDIRECT("_"&amp;_xlfn.XLOOKUP(AX$2,WatchbillMONTHLY!$A$88:$U$88,OFFSET(WatchbillMONTHLY!$A$88:$U$88,1,2))),INDIRECT("_"&amp;_xlfn.XLOOKUP(AX$2,WatchbillMONTHLY!$A$88:$U$88,OFFSET(WatchbillMONTHLY!$A$88:$U$88,1,2))))=$A34,_xlfn.XLOOKUP(AX$2,WatchbillMONTHLY!$A$88:$U$88,OFFSET(WatchbillMONTHLY!$A$88:$U$88,1,2)),FALSE),TRUE,FALSE)),
FALSE),FALSE)</f>
        <v>0</v>
      </c>
      <c r="AY34" s="209" t="b" cm="1">
        <f t="array" aca="1" ref="AY34" ca="1">IF(AND($A34 &gt; 0, R34 &gt; 0,AY$2&lt;MiscFormulas!$A$5+1),
_xlfn.IFNA(
_xlfn.IFNA(
_xlfn.IFNA(
_xlfn.IFNA(
_xlfn.IFNA(
_xlfn.IFNA(
IF(_xlfn.XLOOKUP(AY$2,WatchbillMONTHLY!$A$3:$U$3,OFFSET(WatchbillMONTHLY!$A$3:$U$3,1,2))=IF(_xlfn.XLOOKUP($A34,INDIRECT("_"&amp;_xlfn.XLOOKUP(AY$2,WatchbillMONTHLY!$A$3:$U$3,OFFSET(WatchbillMONTHLY!$A$3:$U$3,1,2))),INDIRECT("_"&amp;_xlfn.XLOOKUP(AY$2,WatchbillMONTHLY!$A$3:$U$3,OFFSET(WatchbillMONTHLY!$A$3:$U$3,1,2))))=$A34,_xlfn.XLOOKUP(AY$2,WatchbillMONTHLY!$A$3:$U$3,OFFSET(WatchbillMONTHLY!$A$3:$U$3,1,2)),FALSE),TRUE,FALSE),
IF(_xlfn.XLOOKUP(AY$2,WatchbillMONTHLY!$A$20:$U$20,OFFSET(WatchbillMONTHLY!$A$20:$U$20,1,2))=IF(_xlfn.XLOOKUP($A34,INDIRECT("_"&amp;_xlfn.XLOOKUP(AY$2,WatchbillMONTHLY!$A$20:$U$20,OFFSET(WatchbillMONTHLY!$A$20:$U$20,1,2))),INDIRECT("_"&amp;_xlfn.XLOOKUP(AY$2,WatchbillMONTHLY!$A$20:$U$20,OFFSET(WatchbillMONTHLY!$A$20:$U$20,1,2))))=$A34,_xlfn.XLOOKUP(AY$2,WatchbillMONTHLY!$A$20:$U$20,OFFSET(WatchbillMONTHLY!$A$20:$U$20,1,2)),FALSE),TRUE,FALSE)),
IF(_xlfn.XLOOKUP(AY$2,WatchbillMONTHLY!$A$37:$U$37,OFFSET(WatchbillMONTHLY!$A$37:$U$37,1,2))=IF(_xlfn.XLOOKUP($A34,INDIRECT("_"&amp;_xlfn.XLOOKUP(AY$2,WatchbillMONTHLY!$A$37:$U$37,OFFSET(WatchbillMONTHLY!$A$37:$U$37,1,2))),INDIRECT("_"&amp;_xlfn.XLOOKUP(AY$2,WatchbillMONTHLY!$A$37:$U$37,OFFSET(WatchbillMONTHLY!$A$37:$U$37,1,2))))=$A34,_xlfn.XLOOKUP(AY$2,WatchbillMONTHLY!$A$37:$U$37,OFFSET(WatchbillMONTHLY!$A$37:$U$37,1,2)),FALSE),TRUE,FALSE)),
IF(_xlfn.XLOOKUP(AY$2,WatchbillMONTHLY!$A$54:$U$54,OFFSET(WatchbillMONTHLY!$A$54:$U$54,1,2))=IF(_xlfn.XLOOKUP($A34,INDIRECT("_"&amp;_xlfn.XLOOKUP(AY$2,WatchbillMONTHLY!$A$54:$U$54,OFFSET(WatchbillMONTHLY!$A$54:$U$54,1,2))),INDIRECT("_"&amp;_xlfn.XLOOKUP(AY$2,WatchbillMONTHLY!$A$54:$U$54,OFFSET(WatchbillMONTHLY!$A$54:$U$54,1,2))))=$A34,_xlfn.XLOOKUP(AY$2,WatchbillMONTHLY!$A$54:$U$54,OFFSET(WatchbillMONTHLY!$A$54:$U$54,1,2)),FALSE),TRUE,FALSE)),
IF(_xlfn.XLOOKUP(AY$2,WatchbillMONTHLY!$A$71:$U$71,OFFSET(WatchbillMONTHLY!$A$71:$U$71,1,2))=IF(_xlfn.XLOOKUP($A34,INDIRECT("_"&amp;_xlfn.XLOOKUP(AY$2,WatchbillMONTHLY!$A$71:$U$71,OFFSET(WatchbillMONTHLY!$A$71:$U$71,1,2))),INDIRECT("_"&amp;_xlfn.XLOOKUP(AY$2,WatchbillMONTHLY!$A$71:$U$71,OFFSET(WatchbillMONTHLY!$A$71:$U$71,1,2))))=$A34,_xlfn.XLOOKUP(AY$2,WatchbillMONTHLY!$A$71:$U$71,OFFSET(WatchbillMONTHLY!$A$71:$U$71,1,2)),FALSE),TRUE,FALSE)),
IF(_xlfn.XLOOKUP(AY$2,WatchbillMONTHLY!$A$88:$U$88,OFFSET(WatchbillMONTHLY!$A$88:$U$88,1,2))=IF(_xlfn.XLOOKUP($A34,INDIRECT("_"&amp;_xlfn.XLOOKUP(AY$2,WatchbillMONTHLY!$A$88:$U$88,OFFSET(WatchbillMONTHLY!$A$88:$U$88,1,2))),INDIRECT("_"&amp;_xlfn.XLOOKUP(AY$2,WatchbillMONTHLY!$A$88:$U$88,OFFSET(WatchbillMONTHLY!$A$88:$U$88,1,2))))=$A34,_xlfn.XLOOKUP(AY$2,WatchbillMONTHLY!$A$88:$U$88,OFFSET(WatchbillMONTHLY!$A$88:$U$88,1,2)),FALSE),TRUE,FALSE)),
FALSE),FALSE)</f>
        <v>0</v>
      </c>
      <c r="AZ34" s="209" t="b" cm="1">
        <f t="array" aca="1" ref="AZ34" ca="1">IF(AND($A34 &gt; 0, S34 &gt; 0,AZ$2&lt;MiscFormulas!$A$5+1),
_xlfn.IFNA(
_xlfn.IFNA(
_xlfn.IFNA(
_xlfn.IFNA(
_xlfn.IFNA(
_xlfn.IFNA(
IF(_xlfn.XLOOKUP(AZ$2,WatchbillMONTHLY!$A$3:$U$3,OFFSET(WatchbillMONTHLY!$A$3:$U$3,1,2))=IF(_xlfn.XLOOKUP($A34,INDIRECT("_"&amp;_xlfn.XLOOKUP(AZ$2,WatchbillMONTHLY!$A$3:$U$3,OFFSET(WatchbillMONTHLY!$A$3:$U$3,1,2))),INDIRECT("_"&amp;_xlfn.XLOOKUP(AZ$2,WatchbillMONTHLY!$A$3:$U$3,OFFSET(WatchbillMONTHLY!$A$3:$U$3,1,2))))=$A34,_xlfn.XLOOKUP(AZ$2,WatchbillMONTHLY!$A$3:$U$3,OFFSET(WatchbillMONTHLY!$A$3:$U$3,1,2)),FALSE),TRUE,FALSE),
IF(_xlfn.XLOOKUP(AZ$2,WatchbillMONTHLY!$A$20:$U$20,OFFSET(WatchbillMONTHLY!$A$20:$U$20,1,2))=IF(_xlfn.XLOOKUP($A34,INDIRECT("_"&amp;_xlfn.XLOOKUP(AZ$2,WatchbillMONTHLY!$A$20:$U$20,OFFSET(WatchbillMONTHLY!$A$20:$U$20,1,2))),INDIRECT("_"&amp;_xlfn.XLOOKUP(AZ$2,WatchbillMONTHLY!$A$20:$U$20,OFFSET(WatchbillMONTHLY!$A$20:$U$20,1,2))))=$A34,_xlfn.XLOOKUP(AZ$2,WatchbillMONTHLY!$A$20:$U$20,OFFSET(WatchbillMONTHLY!$A$20:$U$20,1,2)),FALSE),TRUE,FALSE)),
IF(_xlfn.XLOOKUP(AZ$2,WatchbillMONTHLY!$A$37:$U$37,OFFSET(WatchbillMONTHLY!$A$37:$U$37,1,2))=IF(_xlfn.XLOOKUP($A34,INDIRECT("_"&amp;_xlfn.XLOOKUP(AZ$2,WatchbillMONTHLY!$A$37:$U$37,OFFSET(WatchbillMONTHLY!$A$37:$U$37,1,2))),INDIRECT("_"&amp;_xlfn.XLOOKUP(AZ$2,WatchbillMONTHLY!$A$37:$U$37,OFFSET(WatchbillMONTHLY!$A$37:$U$37,1,2))))=$A34,_xlfn.XLOOKUP(AZ$2,WatchbillMONTHLY!$A$37:$U$37,OFFSET(WatchbillMONTHLY!$A$37:$U$37,1,2)),FALSE),TRUE,FALSE)),
IF(_xlfn.XLOOKUP(AZ$2,WatchbillMONTHLY!$A$54:$U$54,OFFSET(WatchbillMONTHLY!$A$54:$U$54,1,2))=IF(_xlfn.XLOOKUP($A34,INDIRECT("_"&amp;_xlfn.XLOOKUP(AZ$2,WatchbillMONTHLY!$A$54:$U$54,OFFSET(WatchbillMONTHLY!$A$54:$U$54,1,2))),INDIRECT("_"&amp;_xlfn.XLOOKUP(AZ$2,WatchbillMONTHLY!$A$54:$U$54,OFFSET(WatchbillMONTHLY!$A$54:$U$54,1,2))))=$A34,_xlfn.XLOOKUP(AZ$2,WatchbillMONTHLY!$A$54:$U$54,OFFSET(WatchbillMONTHLY!$A$54:$U$54,1,2)),FALSE),TRUE,FALSE)),
IF(_xlfn.XLOOKUP(AZ$2,WatchbillMONTHLY!$A$71:$U$71,OFFSET(WatchbillMONTHLY!$A$71:$U$71,1,2))=IF(_xlfn.XLOOKUP($A34,INDIRECT("_"&amp;_xlfn.XLOOKUP(AZ$2,WatchbillMONTHLY!$A$71:$U$71,OFFSET(WatchbillMONTHLY!$A$71:$U$71,1,2))),INDIRECT("_"&amp;_xlfn.XLOOKUP(AZ$2,WatchbillMONTHLY!$A$71:$U$71,OFFSET(WatchbillMONTHLY!$A$71:$U$71,1,2))))=$A34,_xlfn.XLOOKUP(AZ$2,WatchbillMONTHLY!$A$71:$U$71,OFFSET(WatchbillMONTHLY!$A$71:$U$71,1,2)),FALSE),TRUE,FALSE)),
IF(_xlfn.XLOOKUP(AZ$2,WatchbillMONTHLY!$A$88:$U$88,OFFSET(WatchbillMONTHLY!$A$88:$U$88,1,2))=IF(_xlfn.XLOOKUP($A34,INDIRECT("_"&amp;_xlfn.XLOOKUP(AZ$2,WatchbillMONTHLY!$A$88:$U$88,OFFSET(WatchbillMONTHLY!$A$88:$U$88,1,2))),INDIRECT("_"&amp;_xlfn.XLOOKUP(AZ$2,WatchbillMONTHLY!$A$88:$U$88,OFFSET(WatchbillMONTHLY!$A$88:$U$88,1,2))))=$A34,_xlfn.XLOOKUP(AZ$2,WatchbillMONTHLY!$A$88:$U$88,OFFSET(WatchbillMONTHLY!$A$88:$U$88,1,2)),FALSE),TRUE,FALSE)),
FALSE),FALSE)</f>
        <v>0</v>
      </c>
      <c r="BA34" s="209" t="b" cm="1">
        <f t="array" aca="1" ref="BA34" ca="1">IF(AND($A34 &gt; 0, T34 &gt; 0,BA$2&lt;MiscFormulas!$A$5+1),
_xlfn.IFNA(
_xlfn.IFNA(
_xlfn.IFNA(
_xlfn.IFNA(
_xlfn.IFNA(
_xlfn.IFNA(
IF(_xlfn.XLOOKUP(BA$2,WatchbillMONTHLY!$A$3:$U$3,OFFSET(WatchbillMONTHLY!$A$3:$U$3,1,2))=IF(_xlfn.XLOOKUP($A34,INDIRECT("_"&amp;_xlfn.XLOOKUP(BA$2,WatchbillMONTHLY!$A$3:$U$3,OFFSET(WatchbillMONTHLY!$A$3:$U$3,1,2))),INDIRECT("_"&amp;_xlfn.XLOOKUP(BA$2,WatchbillMONTHLY!$A$3:$U$3,OFFSET(WatchbillMONTHLY!$A$3:$U$3,1,2))))=$A34,_xlfn.XLOOKUP(BA$2,WatchbillMONTHLY!$A$3:$U$3,OFFSET(WatchbillMONTHLY!$A$3:$U$3,1,2)),FALSE),TRUE,FALSE),
IF(_xlfn.XLOOKUP(BA$2,WatchbillMONTHLY!$A$20:$U$20,OFFSET(WatchbillMONTHLY!$A$20:$U$20,1,2))=IF(_xlfn.XLOOKUP($A34,INDIRECT("_"&amp;_xlfn.XLOOKUP(BA$2,WatchbillMONTHLY!$A$20:$U$20,OFFSET(WatchbillMONTHLY!$A$20:$U$20,1,2))),INDIRECT("_"&amp;_xlfn.XLOOKUP(BA$2,WatchbillMONTHLY!$A$20:$U$20,OFFSET(WatchbillMONTHLY!$A$20:$U$20,1,2))))=$A34,_xlfn.XLOOKUP(BA$2,WatchbillMONTHLY!$A$20:$U$20,OFFSET(WatchbillMONTHLY!$A$20:$U$20,1,2)),FALSE),TRUE,FALSE)),
IF(_xlfn.XLOOKUP(BA$2,WatchbillMONTHLY!$A$37:$U$37,OFFSET(WatchbillMONTHLY!$A$37:$U$37,1,2))=IF(_xlfn.XLOOKUP($A34,INDIRECT("_"&amp;_xlfn.XLOOKUP(BA$2,WatchbillMONTHLY!$A$37:$U$37,OFFSET(WatchbillMONTHLY!$A$37:$U$37,1,2))),INDIRECT("_"&amp;_xlfn.XLOOKUP(BA$2,WatchbillMONTHLY!$A$37:$U$37,OFFSET(WatchbillMONTHLY!$A$37:$U$37,1,2))))=$A34,_xlfn.XLOOKUP(BA$2,WatchbillMONTHLY!$A$37:$U$37,OFFSET(WatchbillMONTHLY!$A$37:$U$37,1,2)),FALSE),TRUE,FALSE)),
IF(_xlfn.XLOOKUP(BA$2,WatchbillMONTHLY!$A$54:$U$54,OFFSET(WatchbillMONTHLY!$A$54:$U$54,1,2))=IF(_xlfn.XLOOKUP($A34,INDIRECT("_"&amp;_xlfn.XLOOKUP(BA$2,WatchbillMONTHLY!$A$54:$U$54,OFFSET(WatchbillMONTHLY!$A$54:$U$54,1,2))),INDIRECT("_"&amp;_xlfn.XLOOKUP(BA$2,WatchbillMONTHLY!$A$54:$U$54,OFFSET(WatchbillMONTHLY!$A$54:$U$54,1,2))))=$A34,_xlfn.XLOOKUP(BA$2,WatchbillMONTHLY!$A$54:$U$54,OFFSET(WatchbillMONTHLY!$A$54:$U$54,1,2)),FALSE),TRUE,FALSE)),
IF(_xlfn.XLOOKUP(BA$2,WatchbillMONTHLY!$A$71:$U$71,OFFSET(WatchbillMONTHLY!$A$71:$U$71,1,2))=IF(_xlfn.XLOOKUP($A34,INDIRECT("_"&amp;_xlfn.XLOOKUP(BA$2,WatchbillMONTHLY!$A$71:$U$71,OFFSET(WatchbillMONTHLY!$A$71:$U$71,1,2))),INDIRECT("_"&amp;_xlfn.XLOOKUP(BA$2,WatchbillMONTHLY!$A$71:$U$71,OFFSET(WatchbillMONTHLY!$A$71:$U$71,1,2))))=$A34,_xlfn.XLOOKUP(BA$2,WatchbillMONTHLY!$A$71:$U$71,OFFSET(WatchbillMONTHLY!$A$71:$U$71,1,2)),FALSE),TRUE,FALSE)),
IF(_xlfn.XLOOKUP(BA$2,WatchbillMONTHLY!$A$88:$U$88,OFFSET(WatchbillMONTHLY!$A$88:$U$88,1,2))=IF(_xlfn.XLOOKUP($A34,INDIRECT("_"&amp;_xlfn.XLOOKUP(BA$2,WatchbillMONTHLY!$A$88:$U$88,OFFSET(WatchbillMONTHLY!$A$88:$U$88,1,2))),INDIRECT("_"&amp;_xlfn.XLOOKUP(BA$2,WatchbillMONTHLY!$A$88:$U$88,OFFSET(WatchbillMONTHLY!$A$88:$U$88,1,2))))=$A34,_xlfn.XLOOKUP(BA$2,WatchbillMONTHLY!$A$88:$U$88,OFFSET(WatchbillMONTHLY!$A$88:$U$88,1,2)),FALSE),TRUE,FALSE)),
FALSE),FALSE)</f>
        <v>0</v>
      </c>
      <c r="BB34" s="209" t="b" cm="1">
        <f t="array" aca="1" ref="BB34" ca="1">IF(AND($A34 &gt; 0, U34 &gt; 0,BB$2&lt;MiscFormulas!$A$5+1),
_xlfn.IFNA(
_xlfn.IFNA(
_xlfn.IFNA(
_xlfn.IFNA(
_xlfn.IFNA(
_xlfn.IFNA(
IF(_xlfn.XLOOKUP(BB$2,WatchbillMONTHLY!$A$3:$U$3,OFFSET(WatchbillMONTHLY!$A$3:$U$3,1,2))=IF(_xlfn.XLOOKUP($A34,INDIRECT("_"&amp;_xlfn.XLOOKUP(BB$2,WatchbillMONTHLY!$A$3:$U$3,OFFSET(WatchbillMONTHLY!$A$3:$U$3,1,2))),INDIRECT("_"&amp;_xlfn.XLOOKUP(BB$2,WatchbillMONTHLY!$A$3:$U$3,OFFSET(WatchbillMONTHLY!$A$3:$U$3,1,2))))=$A34,_xlfn.XLOOKUP(BB$2,WatchbillMONTHLY!$A$3:$U$3,OFFSET(WatchbillMONTHLY!$A$3:$U$3,1,2)),FALSE),TRUE,FALSE),
IF(_xlfn.XLOOKUP(BB$2,WatchbillMONTHLY!$A$20:$U$20,OFFSET(WatchbillMONTHLY!$A$20:$U$20,1,2))=IF(_xlfn.XLOOKUP($A34,INDIRECT("_"&amp;_xlfn.XLOOKUP(BB$2,WatchbillMONTHLY!$A$20:$U$20,OFFSET(WatchbillMONTHLY!$A$20:$U$20,1,2))),INDIRECT("_"&amp;_xlfn.XLOOKUP(BB$2,WatchbillMONTHLY!$A$20:$U$20,OFFSET(WatchbillMONTHLY!$A$20:$U$20,1,2))))=$A34,_xlfn.XLOOKUP(BB$2,WatchbillMONTHLY!$A$20:$U$20,OFFSET(WatchbillMONTHLY!$A$20:$U$20,1,2)),FALSE),TRUE,FALSE)),
IF(_xlfn.XLOOKUP(BB$2,WatchbillMONTHLY!$A$37:$U$37,OFFSET(WatchbillMONTHLY!$A$37:$U$37,1,2))=IF(_xlfn.XLOOKUP($A34,INDIRECT("_"&amp;_xlfn.XLOOKUP(BB$2,WatchbillMONTHLY!$A$37:$U$37,OFFSET(WatchbillMONTHLY!$A$37:$U$37,1,2))),INDIRECT("_"&amp;_xlfn.XLOOKUP(BB$2,WatchbillMONTHLY!$A$37:$U$37,OFFSET(WatchbillMONTHLY!$A$37:$U$37,1,2))))=$A34,_xlfn.XLOOKUP(BB$2,WatchbillMONTHLY!$A$37:$U$37,OFFSET(WatchbillMONTHLY!$A$37:$U$37,1,2)),FALSE),TRUE,FALSE)),
IF(_xlfn.XLOOKUP(BB$2,WatchbillMONTHLY!$A$54:$U$54,OFFSET(WatchbillMONTHLY!$A$54:$U$54,1,2))=IF(_xlfn.XLOOKUP($A34,INDIRECT("_"&amp;_xlfn.XLOOKUP(BB$2,WatchbillMONTHLY!$A$54:$U$54,OFFSET(WatchbillMONTHLY!$A$54:$U$54,1,2))),INDIRECT("_"&amp;_xlfn.XLOOKUP(BB$2,WatchbillMONTHLY!$A$54:$U$54,OFFSET(WatchbillMONTHLY!$A$54:$U$54,1,2))))=$A34,_xlfn.XLOOKUP(BB$2,WatchbillMONTHLY!$A$54:$U$54,OFFSET(WatchbillMONTHLY!$A$54:$U$54,1,2)),FALSE),TRUE,FALSE)),
IF(_xlfn.XLOOKUP(BB$2,WatchbillMONTHLY!$A$71:$U$71,OFFSET(WatchbillMONTHLY!$A$71:$U$71,1,2))=IF(_xlfn.XLOOKUP($A34,INDIRECT("_"&amp;_xlfn.XLOOKUP(BB$2,WatchbillMONTHLY!$A$71:$U$71,OFFSET(WatchbillMONTHLY!$A$71:$U$71,1,2))),INDIRECT("_"&amp;_xlfn.XLOOKUP(BB$2,WatchbillMONTHLY!$A$71:$U$71,OFFSET(WatchbillMONTHLY!$A$71:$U$71,1,2))))=$A34,_xlfn.XLOOKUP(BB$2,WatchbillMONTHLY!$A$71:$U$71,OFFSET(WatchbillMONTHLY!$A$71:$U$71,1,2)),FALSE),TRUE,FALSE)),
IF(_xlfn.XLOOKUP(BB$2,WatchbillMONTHLY!$A$88:$U$88,OFFSET(WatchbillMONTHLY!$A$88:$U$88,1,2))=IF(_xlfn.XLOOKUP($A34,INDIRECT("_"&amp;_xlfn.XLOOKUP(BB$2,WatchbillMONTHLY!$A$88:$U$88,OFFSET(WatchbillMONTHLY!$A$88:$U$88,1,2))),INDIRECT("_"&amp;_xlfn.XLOOKUP(BB$2,WatchbillMONTHLY!$A$88:$U$88,OFFSET(WatchbillMONTHLY!$A$88:$U$88,1,2))))=$A34,_xlfn.XLOOKUP(BB$2,WatchbillMONTHLY!$A$88:$U$88,OFFSET(WatchbillMONTHLY!$A$88:$U$88,1,2)),FALSE),TRUE,FALSE)),
FALSE),FALSE)</f>
        <v>0</v>
      </c>
      <c r="BC34" s="209" t="b" cm="1">
        <f t="array" aca="1" ref="BC34" ca="1">IF(AND($A34 &gt; 0, V34 &gt; 0,BC$2&lt;MiscFormulas!$A$5+1),
_xlfn.IFNA(
_xlfn.IFNA(
_xlfn.IFNA(
_xlfn.IFNA(
_xlfn.IFNA(
_xlfn.IFNA(
IF(_xlfn.XLOOKUP(BC$2,WatchbillMONTHLY!$A$3:$U$3,OFFSET(WatchbillMONTHLY!$A$3:$U$3,1,2))=IF(_xlfn.XLOOKUP($A34,INDIRECT("_"&amp;_xlfn.XLOOKUP(BC$2,WatchbillMONTHLY!$A$3:$U$3,OFFSET(WatchbillMONTHLY!$A$3:$U$3,1,2))),INDIRECT("_"&amp;_xlfn.XLOOKUP(BC$2,WatchbillMONTHLY!$A$3:$U$3,OFFSET(WatchbillMONTHLY!$A$3:$U$3,1,2))))=$A34,_xlfn.XLOOKUP(BC$2,WatchbillMONTHLY!$A$3:$U$3,OFFSET(WatchbillMONTHLY!$A$3:$U$3,1,2)),FALSE),TRUE,FALSE),
IF(_xlfn.XLOOKUP(BC$2,WatchbillMONTHLY!$A$20:$U$20,OFFSET(WatchbillMONTHLY!$A$20:$U$20,1,2))=IF(_xlfn.XLOOKUP($A34,INDIRECT("_"&amp;_xlfn.XLOOKUP(BC$2,WatchbillMONTHLY!$A$20:$U$20,OFFSET(WatchbillMONTHLY!$A$20:$U$20,1,2))),INDIRECT("_"&amp;_xlfn.XLOOKUP(BC$2,WatchbillMONTHLY!$A$20:$U$20,OFFSET(WatchbillMONTHLY!$A$20:$U$20,1,2))))=$A34,_xlfn.XLOOKUP(BC$2,WatchbillMONTHLY!$A$20:$U$20,OFFSET(WatchbillMONTHLY!$A$20:$U$20,1,2)),FALSE),TRUE,FALSE)),
IF(_xlfn.XLOOKUP(BC$2,WatchbillMONTHLY!$A$37:$U$37,OFFSET(WatchbillMONTHLY!$A$37:$U$37,1,2))=IF(_xlfn.XLOOKUP($A34,INDIRECT("_"&amp;_xlfn.XLOOKUP(BC$2,WatchbillMONTHLY!$A$37:$U$37,OFFSET(WatchbillMONTHLY!$A$37:$U$37,1,2))),INDIRECT("_"&amp;_xlfn.XLOOKUP(BC$2,WatchbillMONTHLY!$A$37:$U$37,OFFSET(WatchbillMONTHLY!$A$37:$U$37,1,2))))=$A34,_xlfn.XLOOKUP(BC$2,WatchbillMONTHLY!$A$37:$U$37,OFFSET(WatchbillMONTHLY!$A$37:$U$37,1,2)),FALSE),TRUE,FALSE)),
IF(_xlfn.XLOOKUP(BC$2,WatchbillMONTHLY!$A$54:$U$54,OFFSET(WatchbillMONTHLY!$A$54:$U$54,1,2))=IF(_xlfn.XLOOKUP($A34,INDIRECT("_"&amp;_xlfn.XLOOKUP(BC$2,WatchbillMONTHLY!$A$54:$U$54,OFFSET(WatchbillMONTHLY!$A$54:$U$54,1,2))),INDIRECT("_"&amp;_xlfn.XLOOKUP(BC$2,WatchbillMONTHLY!$A$54:$U$54,OFFSET(WatchbillMONTHLY!$A$54:$U$54,1,2))))=$A34,_xlfn.XLOOKUP(BC$2,WatchbillMONTHLY!$A$54:$U$54,OFFSET(WatchbillMONTHLY!$A$54:$U$54,1,2)),FALSE),TRUE,FALSE)),
IF(_xlfn.XLOOKUP(BC$2,WatchbillMONTHLY!$A$71:$U$71,OFFSET(WatchbillMONTHLY!$A$71:$U$71,1,2))=IF(_xlfn.XLOOKUP($A34,INDIRECT("_"&amp;_xlfn.XLOOKUP(BC$2,WatchbillMONTHLY!$A$71:$U$71,OFFSET(WatchbillMONTHLY!$A$71:$U$71,1,2))),INDIRECT("_"&amp;_xlfn.XLOOKUP(BC$2,WatchbillMONTHLY!$A$71:$U$71,OFFSET(WatchbillMONTHLY!$A$71:$U$71,1,2))))=$A34,_xlfn.XLOOKUP(BC$2,WatchbillMONTHLY!$A$71:$U$71,OFFSET(WatchbillMONTHLY!$A$71:$U$71,1,2)),FALSE),TRUE,FALSE)),
IF(_xlfn.XLOOKUP(BC$2,WatchbillMONTHLY!$A$88:$U$88,OFFSET(WatchbillMONTHLY!$A$88:$U$88,1,2))=IF(_xlfn.XLOOKUP($A34,INDIRECT("_"&amp;_xlfn.XLOOKUP(BC$2,WatchbillMONTHLY!$A$88:$U$88,OFFSET(WatchbillMONTHLY!$A$88:$U$88,1,2))),INDIRECT("_"&amp;_xlfn.XLOOKUP(BC$2,WatchbillMONTHLY!$A$88:$U$88,OFFSET(WatchbillMONTHLY!$A$88:$U$88,1,2))))=$A34,_xlfn.XLOOKUP(BC$2,WatchbillMONTHLY!$A$88:$U$88,OFFSET(WatchbillMONTHLY!$A$88:$U$88,1,2)),FALSE),TRUE,FALSE)),
FALSE),FALSE)</f>
        <v>0</v>
      </c>
      <c r="BD34" s="209" t="b" cm="1">
        <f t="array" aca="1" ref="BD34" ca="1">IF(AND($A34 &gt; 0, W34 &gt; 0,BD$2&lt;MiscFormulas!$A$5+1),
_xlfn.IFNA(
_xlfn.IFNA(
_xlfn.IFNA(
_xlfn.IFNA(
_xlfn.IFNA(
_xlfn.IFNA(
IF(_xlfn.XLOOKUP(BD$2,WatchbillMONTHLY!$A$3:$U$3,OFFSET(WatchbillMONTHLY!$A$3:$U$3,1,2))=IF(_xlfn.XLOOKUP($A34,INDIRECT("_"&amp;_xlfn.XLOOKUP(BD$2,WatchbillMONTHLY!$A$3:$U$3,OFFSET(WatchbillMONTHLY!$A$3:$U$3,1,2))),INDIRECT("_"&amp;_xlfn.XLOOKUP(BD$2,WatchbillMONTHLY!$A$3:$U$3,OFFSET(WatchbillMONTHLY!$A$3:$U$3,1,2))))=$A34,_xlfn.XLOOKUP(BD$2,WatchbillMONTHLY!$A$3:$U$3,OFFSET(WatchbillMONTHLY!$A$3:$U$3,1,2)),FALSE),TRUE,FALSE),
IF(_xlfn.XLOOKUP(BD$2,WatchbillMONTHLY!$A$20:$U$20,OFFSET(WatchbillMONTHLY!$A$20:$U$20,1,2))=IF(_xlfn.XLOOKUP($A34,INDIRECT("_"&amp;_xlfn.XLOOKUP(BD$2,WatchbillMONTHLY!$A$20:$U$20,OFFSET(WatchbillMONTHLY!$A$20:$U$20,1,2))),INDIRECT("_"&amp;_xlfn.XLOOKUP(BD$2,WatchbillMONTHLY!$A$20:$U$20,OFFSET(WatchbillMONTHLY!$A$20:$U$20,1,2))))=$A34,_xlfn.XLOOKUP(BD$2,WatchbillMONTHLY!$A$20:$U$20,OFFSET(WatchbillMONTHLY!$A$20:$U$20,1,2)),FALSE),TRUE,FALSE)),
IF(_xlfn.XLOOKUP(BD$2,WatchbillMONTHLY!$A$37:$U$37,OFFSET(WatchbillMONTHLY!$A$37:$U$37,1,2))=IF(_xlfn.XLOOKUP($A34,INDIRECT("_"&amp;_xlfn.XLOOKUP(BD$2,WatchbillMONTHLY!$A$37:$U$37,OFFSET(WatchbillMONTHLY!$A$37:$U$37,1,2))),INDIRECT("_"&amp;_xlfn.XLOOKUP(BD$2,WatchbillMONTHLY!$A$37:$U$37,OFFSET(WatchbillMONTHLY!$A$37:$U$37,1,2))))=$A34,_xlfn.XLOOKUP(BD$2,WatchbillMONTHLY!$A$37:$U$37,OFFSET(WatchbillMONTHLY!$A$37:$U$37,1,2)),FALSE),TRUE,FALSE)),
IF(_xlfn.XLOOKUP(BD$2,WatchbillMONTHLY!$A$54:$U$54,OFFSET(WatchbillMONTHLY!$A$54:$U$54,1,2))=IF(_xlfn.XLOOKUP($A34,INDIRECT("_"&amp;_xlfn.XLOOKUP(BD$2,WatchbillMONTHLY!$A$54:$U$54,OFFSET(WatchbillMONTHLY!$A$54:$U$54,1,2))),INDIRECT("_"&amp;_xlfn.XLOOKUP(BD$2,WatchbillMONTHLY!$A$54:$U$54,OFFSET(WatchbillMONTHLY!$A$54:$U$54,1,2))))=$A34,_xlfn.XLOOKUP(BD$2,WatchbillMONTHLY!$A$54:$U$54,OFFSET(WatchbillMONTHLY!$A$54:$U$54,1,2)),FALSE),TRUE,FALSE)),
IF(_xlfn.XLOOKUP(BD$2,WatchbillMONTHLY!$A$71:$U$71,OFFSET(WatchbillMONTHLY!$A$71:$U$71,1,2))=IF(_xlfn.XLOOKUP($A34,INDIRECT("_"&amp;_xlfn.XLOOKUP(BD$2,WatchbillMONTHLY!$A$71:$U$71,OFFSET(WatchbillMONTHLY!$A$71:$U$71,1,2))),INDIRECT("_"&amp;_xlfn.XLOOKUP(BD$2,WatchbillMONTHLY!$A$71:$U$71,OFFSET(WatchbillMONTHLY!$A$71:$U$71,1,2))))=$A34,_xlfn.XLOOKUP(BD$2,WatchbillMONTHLY!$A$71:$U$71,OFFSET(WatchbillMONTHLY!$A$71:$U$71,1,2)),FALSE),TRUE,FALSE)),
IF(_xlfn.XLOOKUP(BD$2,WatchbillMONTHLY!$A$88:$U$88,OFFSET(WatchbillMONTHLY!$A$88:$U$88,1,2))=IF(_xlfn.XLOOKUP($A34,INDIRECT("_"&amp;_xlfn.XLOOKUP(BD$2,WatchbillMONTHLY!$A$88:$U$88,OFFSET(WatchbillMONTHLY!$A$88:$U$88,1,2))),INDIRECT("_"&amp;_xlfn.XLOOKUP(BD$2,WatchbillMONTHLY!$A$88:$U$88,OFFSET(WatchbillMONTHLY!$A$88:$U$88,1,2))))=$A34,_xlfn.XLOOKUP(BD$2,WatchbillMONTHLY!$A$88:$U$88,OFFSET(WatchbillMONTHLY!$A$88:$U$88,1,2)),FALSE),TRUE,FALSE)),
FALSE),FALSE)</f>
        <v>0</v>
      </c>
      <c r="BE34" s="209" t="b" cm="1">
        <f t="array" aca="1" ref="BE34" ca="1">IF(AND($A34 &gt; 0, X34 &gt; 0,BE$2&lt;MiscFormulas!$A$5+1),
_xlfn.IFNA(
_xlfn.IFNA(
_xlfn.IFNA(
_xlfn.IFNA(
_xlfn.IFNA(
_xlfn.IFNA(
IF(_xlfn.XLOOKUP(BE$2,WatchbillMONTHLY!$A$3:$U$3,OFFSET(WatchbillMONTHLY!$A$3:$U$3,1,2))=IF(_xlfn.XLOOKUP($A34,INDIRECT("_"&amp;_xlfn.XLOOKUP(BE$2,WatchbillMONTHLY!$A$3:$U$3,OFFSET(WatchbillMONTHLY!$A$3:$U$3,1,2))),INDIRECT("_"&amp;_xlfn.XLOOKUP(BE$2,WatchbillMONTHLY!$A$3:$U$3,OFFSET(WatchbillMONTHLY!$A$3:$U$3,1,2))))=$A34,_xlfn.XLOOKUP(BE$2,WatchbillMONTHLY!$A$3:$U$3,OFFSET(WatchbillMONTHLY!$A$3:$U$3,1,2)),FALSE),TRUE,FALSE),
IF(_xlfn.XLOOKUP(BE$2,WatchbillMONTHLY!$A$20:$U$20,OFFSET(WatchbillMONTHLY!$A$20:$U$20,1,2))=IF(_xlfn.XLOOKUP($A34,INDIRECT("_"&amp;_xlfn.XLOOKUP(BE$2,WatchbillMONTHLY!$A$20:$U$20,OFFSET(WatchbillMONTHLY!$A$20:$U$20,1,2))),INDIRECT("_"&amp;_xlfn.XLOOKUP(BE$2,WatchbillMONTHLY!$A$20:$U$20,OFFSET(WatchbillMONTHLY!$A$20:$U$20,1,2))))=$A34,_xlfn.XLOOKUP(BE$2,WatchbillMONTHLY!$A$20:$U$20,OFFSET(WatchbillMONTHLY!$A$20:$U$20,1,2)),FALSE),TRUE,FALSE)),
IF(_xlfn.XLOOKUP(BE$2,WatchbillMONTHLY!$A$37:$U$37,OFFSET(WatchbillMONTHLY!$A$37:$U$37,1,2))=IF(_xlfn.XLOOKUP($A34,INDIRECT("_"&amp;_xlfn.XLOOKUP(BE$2,WatchbillMONTHLY!$A$37:$U$37,OFFSET(WatchbillMONTHLY!$A$37:$U$37,1,2))),INDIRECT("_"&amp;_xlfn.XLOOKUP(BE$2,WatchbillMONTHLY!$A$37:$U$37,OFFSET(WatchbillMONTHLY!$A$37:$U$37,1,2))))=$A34,_xlfn.XLOOKUP(BE$2,WatchbillMONTHLY!$A$37:$U$37,OFFSET(WatchbillMONTHLY!$A$37:$U$37,1,2)),FALSE),TRUE,FALSE)),
IF(_xlfn.XLOOKUP(BE$2,WatchbillMONTHLY!$A$54:$U$54,OFFSET(WatchbillMONTHLY!$A$54:$U$54,1,2))=IF(_xlfn.XLOOKUP($A34,INDIRECT("_"&amp;_xlfn.XLOOKUP(BE$2,WatchbillMONTHLY!$A$54:$U$54,OFFSET(WatchbillMONTHLY!$A$54:$U$54,1,2))),INDIRECT("_"&amp;_xlfn.XLOOKUP(BE$2,WatchbillMONTHLY!$A$54:$U$54,OFFSET(WatchbillMONTHLY!$A$54:$U$54,1,2))))=$A34,_xlfn.XLOOKUP(BE$2,WatchbillMONTHLY!$A$54:$U$54,OFFSET(WatchbillMONTHLY!$A$54:$U$54,1,2)),FALSE),TRUE,FALSE)),
IF(_xlfn.XLOOKUP(BE$2,WatchbillMONTHLY!$A$71:$U$71,OFFSET(WatchbillMONTHLY!$A$71:$U$71,1,2))=IF(_xlfn.XLOOKUP($A34,INDIRECT("_"&amp;_xlfn.XLOOKUP(BE$2,WatchbillMONTHLY!$A$71:$U$71,OFFSET(WatchbillMONTHLY!$A$71:$U$71,1,2))),INDIRECT("_"&amp;_xlfn.XLOOKUP(BE$2,WatchbillMONTHLY!$A$71:$U$71,OFFSET(WatchbillMONTHLY!$A$71:$U$71,1,2))))=$A34,_xlfn.XLOOKUP(BE$2,WatchbillMONTHLY!$A$71:$U$71,OFFSET(WatchbillMONTHLY!$A$71:$U$71,1,2)),FALSE),TRUE,FALSE)),
IF(_xlfn.XLOOKUP(BE$2,WatchbillMONTHLY!$A$88:$U$88,OFFSET(WatchbillMONTHLY!$A$88:$U$88,1,2))=IF(_xlfn.XLOOKUP($A34,INDIRECT("_"&amp;_xlfn.XLOOKUP(BE$2,WatchbillMONTHLY!$A$88:$U$88,OFFSET(WatchbillMONTHLY!$A$88:$U$88,1,2))),INDIRECT("_"&amp;_xlfn.XLOOKUP(BE$2,WatchbillMONTHLY!$A$88:$U$88,OFFSET(WatchbillMONTHLY!$A$88:$U$88,1,2))))=$A34,_xlfn.XLOOKUP(BE$2,WatchbillMONTHLY!$A$88:$U$88,OFFSET(WatchbillMONTHLY!$A$88:$U$88,1,2)),FALSE),TRUE,FALSE)),
FALSE),FALSE)</f>
        <v>0</v>
      </c>
      <c r="BF34" s="209" t="b" cm="1">
        <f t="array" aca="1" ref="BF34" ca="1">IF(AND($A34 &gt; 0, Y34 &gt; 0,BF$2&lt;MiscFormulas!$A$5+1),
_xlfn.IFNA(
_xlfn.IFNA(
_xlfn.IFNA(
_xlfn.IFNA(
_xlfn.IFNA(
_xlfn.IFNA(
IF(_xlfn.XLOOKUP(BF$2,WatchbillMONTHLY!$A$3:$U$3,OFFSET(WatchbillMONTHLY!$A$3:$U$3,1,2))=IF(_xlfn.XLOOKUP($A34,INDIRECT("_"&amp;_xlfn.XLOOKUP(BF$2,WatchbillMONTHLY!$A$3:$U$3,OFFSET(WatchbillMONTHLY!$A$3:$U$3,1,2))),INDIRECT("_"&amp;_xlfn.XLOOKUP(BF$2,WatchbillMONTHLY!$A$3:$U$3,OFFSET(WatchbillMONTHLY!$A$3:$U$3,1,2))))=$A34,_xlfn.XLOOKUP(BF$2,WatchbillMONTHLY!$A$3:$U$3,OFFSET(WatchbillMONTHLY!$A$3:$U$3,1,2)),FALSE),TRUE,FALSE),
IF(_xlfn.XLOOKUP(BF$2,WatchbillMONTHLY!$A$20:$U$20,OFFSET(WatchbillMONTHLY!$A$20:$U$20,1,2))=IF(_xlfn.XLOOKUP($A34,INDIRECT("_"&amp;_xlfn.XLOOKUP(BF$2,WatchbillMONTHLY!$A$20:$U$20,OFFSET(WatchbillMONTHLY!$A$20:$U$20,1,2))),INDIRECT("_"&amp;_xlfn.XLOOKUP(BF$2,WatchbillMONTHLY!$A$20:$U$20,OFFSET(WatchbillMONTHLY!$A$20:$U$20,1,2))))=$A34,_xlfn.XLOOKUP(BF$2,WatchbillMONTHLY!$A$20:$U$20,OFFSET(WatchbillMONTHLY!$A$20:$U$20,1,2)),FALSE),TRUE,FALSE)),
IF(_xlfn.XLOOKUP(BF$2,WatchbillMONTHLY!$A$37:$U$37,OFFSET(WatchbillMONTHLY!$A$37:$U$37,1,2))=IF(_xlfn.XLOOKUP($A34,INDIRECT("_"&amp;_xlfn.XLOOKUP(BF$2,WatchbillMONTHLY!$A$37:$U$37,OFFSET(WatchbillMONTHLY!$A$37:$U$37,1,2))),INDIRECT("_"&amp;_xlfn.XLOOKUP(BF$2,WatchbillMONTHLY!$A$37:$U$37,OFFSET(WatchbillMONTHLY!$A$37:$U$37,1,2))))=$A34,_xlfn.XLOOKUP(BF$2,WatchbillMONTHLY!$A$37:$U$37,OFFSET(WatchbillMONTHLY!$A$37:$U$37,1,2)),FALSE),TRUE,FALSE)),
IF(_xlfn.XLOOKUP(BF$2,WatchbillMONTHLY!$A$54:$U$54,OFFSET(WatchbillMONTHLY!$A$54:$U$54,1,2))=IF(_xlfn.XLOOKUP($A34,INDIRECT("_"&amp;_xlfn.XLOOKUP(BF$2,WatchbillMONTHLY!$A$54:$U$54,OFFSET(WatchbillMONTHLY!$A$54:$U$54,1,2))),INDIRECT("_"&amp;_xlfn.XLOOKUP(BF$2,WatchbillMONTHLY!$A$54:$U$54,OFFSET(WatchbillMONTHLY!$A$54:$U$54,1,2))))=$A34,_xlfn.XLOOKUP(BF$2,WatchbillMONTHLY!$A$54:$U$54,OFFSET(WatchbillMONTHLY!$A$54:$U$54,1,2)),FALSE),TRUE,FALSE)),
IF(_xlfn.XLOOKUP(BF$2,WatchbillMONTHLY!$A$71:$U$71,OFFSET(WatchbillMONTHLY!$A$71:$U$71,1,2))=IF(_xlfn.XLOOKUP($A34,INDIRECT("_"&amp;_xlfn.XLOOKUP(BF$2,WatchbillMONTHLY!$A$71:$U$71,OFFSET(WatchbillMONTHLY!$A$71:$U$71,1,2))),INDIRECT("_"&amp;_xlfn.XLOOKUP(BF$2,WatchbillMONTHLY!$A$71:$U$71,OFFSET(WatchbillMONTHLY!$A$71:$U$71,1,2))))=$A34,_xlfn.XLOOKUP(BF$2,WatchbillMONTHLY!$A$71:$U$71,OFFSET(WatchbillMONTHLY!$A$71:$U$71,1,2)),FALSE),TRUE,FALSE)),
IF(_xlfn.XLOOKUP(BF$2,WatchbillMONTHLY!$A$88:$U$88,OFFSET(WatchbillMONTHLY!$A$88:$U$88,1,2))=IF(_xlfn.XLOOKUP($A34,INDIRECT("_"&amp;_xlfn.XLOOKUP(BF$2,WatchbillMONTHLY!$A$88:$U$88,OFFSET(WatchbillMONTHLY!$A$88:$U$88,1,2))),INDIRECT("_"&amp;_xlfn.XLOOKUP(BF$2,WatchbillMONTHLY!$A$88:$U$88,OFFSET(WatchbillMONTHLY!$A$88:$U$88,1,2))))=$A34,_xlfn.XLOOKUP(BF$2,WatchbillMONTHLY!$A$88:$U$88,OFFSET(WatchbillMONTHLY!$A$88:$U$88,1,2)),FALSE),TRUE,FALSE)),
FALSE),FALSE)</f>
        <v>0</v>
      </c>
      <c r="BG34" s="209" t="b" cm="1">
        <f t="array" aca="1" ref="BG34" ca="1">IF(AND($A34 &gt; 0, Z34 &gt; 0,BG$2&lt;MiscFormulas!$A$5+1),
_xlfn.IFNA(
_xlfn.IFNA(
_xlfn.IFNA(
_xlfn.IFNA(
_xlfn.IFNA(
_xlfn.IFNA(
IF(_xlfn.XLOOKUP(BG$2,WatchbillMONTHLY!$A$3:$U$3,OFFSET(WatchbillMONTHLY!$A$3:$U$3,1,2))=IF(_xlfn.XLOOKUP($A34,INDIRECT("_"&amp;_xlfn.XLOOKUP(BG$2,WatchbillMONTHLY!$A$3:$U$3,OFFSET(WatchbillMONTHLY!$A$3:$U$3,1,2))),INDIRECT("_"&amp;_xlfn.XLOOKUP(BG$2,WatchbillMONTHLY!$A$3:$U$3,OFFSET(WatchbillMONTHLY!$A$3:$U$3,1,2))))=$A34,_xlfn.XLOOKUP(BG$2,WatchbillMONTHLY!$A$3:$U$3,OFFSET(WatchbillMONTHLY!$A$3:$U$3,1,2)),FALSE),TRUE,FALSE),
IF(_xlfn.XLOOKUP(BG$2,WatchbillMONTHLY!$A$20:$U$20,OFFSET(WatchbillMONTHLY!$A$20:$U$20,1,2))=IF(_xlfn.XLOOKUP($A34,INDIRECT("_"&amp;_xlfn.XLOOKUP(BG$2,WatchbillMONTHLY!$A$20:$U$20,OFFSET(WatchbillMONTHLY!$A$20:$U$20,1,2))),INDIRECT("_"&amp;_xlfn.XLOOKUP(BG$2,WatchbillMONTHLY!$A$20:$U$20,OFFSET(WatchbillMONTHLY!$A$20:$U$20,1,2))))=$A34,_xlfn.XLOOKUP(BG$2,WatchbillMONTHLY!$A$20:$U$20,OFFSET(WatchbillMONTHLY!$A$20:$U$20,1,2)),FALSE),TRUE,FALSE)),
IF(_xlfn.XLOOKUP(BG$2,WatchbillMONTHLY!$A$37:$U$37,OFFSET(WatchbillMONTHLY!$A$37:$U$37,1,2))=IF(_xlfn.XLOOKUP($A34,INDIRECT("_"&amp;_xlfn.XLOOKUP(BG$2,WatchbillMONTHLY!$A$37:$U$37,OFFSET(WatchbillMONTHLY!$A$37:$U$37,1,2))),INDIRECT("_"&amp;_xlfn.XLOOKUP(BG$2,WatchbillMONTHLY!$A$37:$U$37,OFFSET(WatchbillMONTHLY!$A$37:$U$37,1,2))))=$A34,_xlfn.XLOOKUP(BG$2,WatchbillMONTHLY!$A$37:$U$37,OFFSET(WatchbillMONTHLY!$A$37:$U$37,1,2)),FALSE),TRUE,FALSE)),
IF(_xlfn.XLOOKUP(BG$2,WatchbillMONTHLY!$A$54:$U$54,OFFSET(WatchbillMONTHLY!$A$54:$U$54,1,2))=IF(_xlfn.XLOOKUP($A34,INDIRECT("_"&amp;_xlfn.XLOOKUP(BG$2,WatchbillMONTHLY!$A$54:$U$54,OFFSET(WatchbillMONTHLY!$A$54:$U$54,1,2))),INDIRECT("_"&amp;_xlfn.XLOOKUP(BG$2,WatchbillMONTHLY!$A$54:$U$54,OFFSET(WatchbillMONTHLY!$A$54:$U$54,1,2))))=$A34,_xlfn.XLOOKUP(BG$2,WatchbillMONTHLY!$A$54:$U$54,OFFSET(WatchbillMONTHLY!$A$54:$U$54,1,2)),FALSE),TRUE,FALSE)),
IF(_xlfn.XLOOKUP(BG$2,WatchbillMONTHLY!$A$71:$U$71,OFFSET(WatchbillMONTHLY!$A$71:$U$71,1,2))=IF(_xlfn.XLOOKUP($A34,INDIRECT("_"&amp;_xlfn.XLOOKUP(BG$2,WatchbillMONTHLY!$A$71:$U$71,OFFSET(WatchbillMONTHLY!$A$71:$U$71,1,2))),INDIRECT("_"&amp;_xlfn.XLOOKUP(BG$2,WatchbillMONTHLY!$A$71:$U$71,OFFSET(WatchbillMONTHLY!$A$71:$U$71,1,2))))=$A34,_xlfn.XLOOKUP(BG$2,WatchbillMONTHLY!$A$71:$U$71,OFFSET(WatchbillMONTHLY!$A$71:$U$71,1,2)),FALSE),TRUE,FALSE)),
IF(_xlfn.XLOOKUP(BG$2,WatchbillMONTHLY!$A$88:$U$88,OFFSET(WatchbillMONTHLY!$A$88:$U$88,1,2))=IF(_xlfn.XLOOKUP($A34,INDIRECT("_"&amp;_xlfn.XLOOKUP(BG$2,WatchbillMONTHLY!$A$88:$U$88,OFFSET(WatchbillMONTHLY!$A$88:$U$88,1,2))),INDIRECT("_"&amp;_xlfn.XLOOKUP(BG$2,WatchbillMONTHLY!$A$88:$U$88,OFFSET(WatchbillMONTHLY!$A$88:$U$88,1,2))))=$A34,_xlfn.XLOOKUP(BG$2,WatchbillMONTHLY!$A$88:$U$88,OFFSET(WatchbillMONTHLY!$A$88:$U$88,1,2)),FALSE),TRUE,FALSE)),
FALSE),FALSE)</f>
        <v>0</v>
      </c>
      <c r="BH34" s="209" t="b" cm="1">
        <f t="array" aca="1" ref="BH34" ca="1">IF(AND($A34 &gt; 0, AA34 &gt; 0,BH$2&lt;MiscFormulas!$A$5+1),
_xlfn.IFNA(
_xlfn.IFNA(
_xlfn.IFNA(
_xlfn.IFNA(
_xlfn.IFNA(
_xlfn.IFNA(
IF(_xlfn.XLOOKUP(BH$2,WatchbillMONTHLY!$A$3:$U$3,OFFSET(WatchbillMONTHLY!$A$3:$U$3,1,2))=IF(_xlfn.XLOOKUP($A34,INDIRECT("_"&amp;_xlfn.XLOOKUP(BH$2,WatchbillMONTHLY!$A$3:$U$3,OFFSET(WatchbillMONTHLY!$A$3:$U$3,1,2))),INDIRECT("_"&amp;_xlfn.XLOOKUP(BH$2,WatchbillMONTHLY!$A$3:$U$3,OFFSET(WatchbillMONTHLY!$A$3:$U$3,1,2))))=$A34,_xlfn.XLOOKUP(BH$2,WatchbillMONTHLY!$A$3:$U$3,OFFSET(WatchbillMONTHLY!$A$3:$U$3,1,2)),FALSE),TRUE,FALSE),
IF(_xlfn.XLOOKUP(BH$2,WatchbillMONTHLY!$A$20:$U$20,OFFSET(WatchbillMONTHLY!$A$20:$U$20,1,2))=IF(_xlfn.XLOOKUP($A34,INDIRECT("_"&amp;_xlfn.XLOOKUP(BH$2,WatchbillMONTHLY!$A$20:$U$20,OFFSET(WatchbillMONTHLY!$A$20:$U$20,1,2))),INDIRECT("_"&amp;_xlfn.XLOOKUP(BH$2,WatchbillMONTHLY!$A$20:$U$20,OFFSET(WatchbillMONTHLY!$A$20:$U$20,1,2))))=$A34,_xlfn.XLOOKUP(BH$2,WatchbillMONTHLY!$A$20:$U$20,OFFSET(WatchbillMONTHLY!$A$20:$U$20,1,2)),FALSE),TRUE,FALSE)),
IF(_xlfn.XLOOKUP(BH$2,WatchbillMONTHLY!$A$37:$U$37,OFFSET(WatchbillMONTHLY!$A$37:$U$37,1,2))=IF(_xlfn.XLOOKUP($A34,INDIRECT("_"&amp;_xlfn.XLOOKUP(BH$2,WatchbillMONTHLY!$A$37:$U$37,OFFSET(WatchbillMONTHLY!$A$37:$U$37,1,2))),INDIRECT("_"&amp;_xlfn.XLOOKUP(BH$2,WatchbillMONTHLY!$A$37:$U$37,OFFSET(WatchbillMONTHLY!$A$37:$U$37,1,2))))=$A34,_xlfn.XLOOKUP(BH$2,WatchbillMONTHLY!$A$37:$U$37,OFFSET(WatchbillMONTHLY!$A$37:$U$37,1,2)),FALSE),TRUE,FALSE)),
IF(_xlfn.XLOOKUP(BH$2,WatchbillMONTHLY!$A$54:$U$54,OFFSET(WatchbillMONTHLY!$A$54:$U$54,1,2))=IF(_xlfn.XLOOKUP($A34,INDIRECT("_"&amp;_xlfn.XLOOKUP(BH$2,WatchbillMONTHLY!$A$54:$U$54,OFFSET(WatchbillMONTHLY!$A$54:$U$54,1,2))),INDIRECT("_"&amp;_xlfn.XLOOKUP(BH$2,WatchbillMONTHLY!$A$54:$U$54,OFFSET(WatchbillMONTHLY!$A$54:$U$54,1,2))))=$A34,_xlfn.XLOOKUP(BH$2,WatchbillMONTHLY!$A$54:$U$54,OFFSET(WatchbillMONTHLY!$A$54:$U$54,1,2)),FALSE),TRUE,FALSE)),
IF(_xlfn.XLOOKUP(BH$2,WatchbillMONTHLY!$A$71:$U$71,OFFSET(WatchbillMONTHLY!$A$71:$U$71,1,2))=IF(_xlfn.XLOOKUP($A34,INDIRECT("_"&amp;_xlfn.XLOOKUP(BH$2,WatchbillMONTHLY!$A$71:$U$71,OFFSET(WatchbillMONTHLY!$A$71:$U$71,1,2))),INDIRECT("_"&amp;_xlfn.XLOOKUP(BH$2,WatchbillMONTHLY!$A$71:$U$71,OFFSET(WatchbillMONTHLY!$A$71:$U$71,1,2))))=$A34,_xlfn.XLOOKUP(BH$2,WatchbillMONTHLY!$A$71:$U$71,OFFSET(WatchbillMONTHLY!$A$71:$U$71,1,2)),FALSE),TRUE,FALSE)),
IF(_xlfn.XLOOKUP(BH$2,WatchbillMONTHLY!$A$88:$U$88,OFFSET(WatchbillMONTHLY!$A$88:$U$88,1,2))=IF(_xlfn.XLOOKUP($A34,INDIRECT("_"&amp;_xlfn.XLOOKUP(BH$2,WatchbillMONTHLY!$A$88:$U$88,OFFSET(WatchbillMONTHLY!$A$88:$U$88,1,2))),INDIRECT("_"&amp;_xlfn.XLOOKUP(BH$2,WatchbillMONTHLY!$A$88:$U$88,OFFSET(WatchbillMONTHLY!$A$88:$U$88,1,2))))=$A34,_xlfn.XLOOKUP(BH$2,WatchbillMONTHLY!$A$88:$U$88,OFFSET(WatchbillMONTHLY!$A$88:$U$88,1,2)),FALSE),TRUE,FALSE)),
FALSE),FALSE)</f>
        <v>0</v>
      </c>
      <c r="BI34" s="209" t="b" cm="1">
        <f t="array" aca="1" ref="BI34" ca="1">IF(AND($A34 &gt; 0, AB34 &gt; 0,BI$2&lt;MiscFormulas!$A$5+1),
_xlfn.IFNA(
_xlfn.IFNA(
_xlfn.IFNA(
_xlfn.IFNA(
_xlfn.IFNA(
_xlfn.IFNA(
IF(_xlfn.XLOOKUP(BI$2,WatchbillMONTHLY!$A$3:$U$3,OFFSET(WatchbillMONTHLY!$A$3:$U$3,1,2))=IF(_xlfn.XLOOKUP($A34,INDIRECT("_"&amp;_xlfn.XLOOKUP(BI$2,WatchbillMONTHLY!$A$3:$U$3,OFFSET(WatchbillMONTHLY!$A$3:$U$3,1,2))),INDIRECT("_"&amp;_xlfn.XLOOKUP(BI$2,WatchbillMONTHLY!$A$3:$U$3,OFFSET(WatchbillMONTHLY!$A$3:$U$3,1,2))))=$A34,_xlfn.XLOOKUP(BI$2,WatchbillMONTHLY!$A$3:$U$3,OFFSET(WatchbillMONTHLY!$A$3:$U$3,1,2)),FALSE),TRUE,FALSE),
IF(_xlfn.XLOOKUP(BI$2,WatchbillMONTHLY!$A$20:$U$20,OFFSET(WatchbillMONTHLY!$A$20:$U$20,1,2))=IF(_xlfn.XLOOKUP($A34,INDIRECT("_"&amp;_xlfn.XLOOKUP(BI$2,WatchbillMONTHLY!$A$20:$U$20,OFFSET(WatchbillMONTHLY!$A$20:$U$20,1,2))),INDIRECT("_"&amp;_xlfn.XLOOKUP(BI$2,WatchbillMONTHLY!$A$20:$U$20,OFFSET(WatchbillMONTHLY!$A$20:$U$20,1,2))))=$A34,_xlfn.XLOOKUP(BI$2,WatchbillMONTHLY!$A$20:$U$20,OFFSET(WatchbillMONTHLY!$A$20:$U$20,1,2)),FALSE),TRUE,FALSE)),
IF(_xlfn.XLOOKUP(BI$2,WatchbillMONTHLY!$A$37:$U$37,OFFSET(WatchbillMONTHLY!$A$37:$U$37,1,2))=IF(_xlfn.XLOOKUP($A34,INDIRECT("_"&amp;_xlfn.XLOOKUP(BI$2,WatchbillMONTHLY!$A$37:$U$37,OFFSET(WatchbillMONTHLY!$A$37:$U$37,1,2))),INDIRECT("_"&amp;_xlfn.XLOOKUP(BI$2,WatchbillMONTHLY!$A$37:$U$37,OFFSET(WatchbillMONTHLY!$A$37:$U$37,1,2))))=$A34,_xlfn.XLOOKUP(BI$2,WatchbillMONTHLY!$A$37:$U$37,OFFSET(WatchbillMONTHLY!$A$37:$U$37,1,2)),FALSE),TRUE,FALSE)),
IF(_xlfn.XLOOKUP(BI$2,WatchbillMONTHLY!$A$54:$U$54,OFFSET(WatchbillMONTHLY!$A$54:$U$54,1,2))=IF(_xlfn.XLOOKUP($A34,INDIRECT("_"&amp;_xlfn.XLOOKUP(BI$2,WatchbillMONTHLY!$A$54:$U$54,OFFSET(WatchbillMONTHLY!$A$54:$U$54,1,2))),INDIRECT("_"&amp;_xlfn.XLOOKUP(BI$2,WatchbillMONTHLY!$A$54:$U$54,OFFSET(WatchbillMONTHLY!$A$54:$U$54,1,2))))=$A34,_xlfn.XLOOKUP(BI$2,WatchbillMONTHLY!$A$54:$U$54,OFFSET(WatchbillMONTHLY!$A$54:$U$54,1,2)),FALSE),TRUE,FALSE)),
IF(_xlfn.XLOOKUP(BI$2,WatchbillMONTHLY!$A$71:$U$71,OFFSET(WatchbillMONTHLY!$A$71:$U$71,1,2))=IF(_xlfn.XLOOKUP($A34,INDIRECT("_"&amp;_xlfn.XLOOKUP(BI$2,WatchbillMONTHLY!$A$71:$U$71,OFFSET(WatchbillMONTHLY!$A$71:$U$71,1,2))),INDIRECT("_"&amp;_xlfn.XLOOKUP(BI$2,WatchbillMONTHLY!$A$71:$U$71,OFFSET(WatchbillMONTHLY!$A$71:$U$71,1,2))))=$A34,_xlfn.XLOOKUP(BI$2,WatchbillMONTHLY!$A$71:$U$71,OFFSET(WatchbillMONTHLY!$A$71:$U$71,1,2)),FALSE),TRUE,FALSE)),
IF(_xlfn.XLOOKUP(BI$2,WatchbillMONTHLY!$A$88:$U$88,OFFSET(WatchbillMONTHLY!$A$88:$U$88,1,2))=IF(_xlfn.XLOOKUP($A34,INDIRECT("_"&amp;_xlfn.XLOOKUP(BI$2,WatchbillMONTHLY!$A$88:$U$88,OFFSET(WatchbillMONTHLY!$A$88:$U$88,1,2))),INDIRECT("_"&amp;_xlfn.XLOOKUP(BI$2,WatchbillMONTHLY!$A$88:$U$88,OFFSET(WatchbillMONTHLY!$A$88:$U$88,1,2))))=$A34,_xlfn.XLOOKUP(BI$2,WatchbillMONTHLY!$A$88:$U$88,OFFSET(WatchbillMONTHLY!$A$88:$U$88,1,2)),FALSE),TRUE,FALSE)),
FALSE),FALSE)</f>
        <v>0</v>
      </c>
      <c r="BJ34" s="209" t="b" cm="1">
        <f t="array" aca="1" ref="BJ34" ca="1">IF(AND($A34 &gt; 0, AC34 &gt; 0,BJ$2&lt;MiscFormulas!$A$5+1),
_xlfn.IFNA(
_xlfn.IFNA(
_xlfn.IFNA(
_xlfn.IFNA(
_xlfn.IFNA(
_xlfn.IFNA(
IF(_xlfn.XLOOKUP(BJ$2,WatchbillMONTHLY!$A$3:$U$3,OFFSET(WatchbillMONTHLY!$A$3:$U$3,1,2))=IF(_xlfn.XLOOKUP($A34,INDIRECT("_"&amp;_xlfn.XLOOKUP(BJ$2,WatchbillMONTHLY!$A$3:$U$3,OFFSET(WatchbillMONTHLY!$A$3:$U$3,1,2))),INDIRECT("_"&amp;_xlfn.XLOOKUP(BJ$2,WatchbillMONTHLY!$A$3:$U$3,OFFSET(WatchbillMONTHLY!$A$3:$U$3,1,2))))=$A34,_xlfn.XLOOKUP(BJ$2,WatchbillMONTHLY!$A$3:$U$3,OFFSET(WatchbillMONTHLY!$A$3:$U$3,1,2)),FALSE),TRUE,FALSE),
IF(_xlfn.XLOOKUP(BJ$2,WatchbillMONTHLY!$A$20:$U$20,OFFSET(WatchbillMONTHLY!$A$20:$U$20,1,2))=IF(_xlfn.XLOOKUP($A34,INDIRECT("_"&amp;_xlfn.XLOOKUP(BJ$2,WatchbillMONTHLY!$A$20:$U$20,OFFSET(WatchbillMONTHLY!$A$20:$U$20,1,2))),INDIRECT("_"&amp;_xlfn.XLOOKUP(BJ$2,WatchbillMONTHLY!$A$20:$U$20,OFFSET(WatchbillMONTHLY!$A$20:$U$20,1,2))))=$A34,_xlfn.XLOOKUP(BJ$2,WatchbillMONTHLY!$A$20:$U$20,OFFSET(WatchbillMONTHLY!$A$20:$U$20,1,2)),FALSE),TRUE,FALSE)),
IF(_xlfn.XLOOKUP(BJ$2,WatchbillMONTHLY!$A$37:$U$37,OFFSET(WatchbillMONTHLY!$A$37:$U$37,1,2))=IF(_xlfn.XLOOKUP($A34,INDIRECT("_"&amp;_xlfn.XLOOKUP(BJ$2,WatchbillMONTHLY!$A$37:$U$37,OFFSET(WatchbillMONTHLY!$A$37:$U$37,1,2))),INDIRECT("_"&amp;_xlfn.XLOOKUP(BJ$2,WatchbillMONTHLY!$A$37:$U$37,OFFSET(WatchbillMONTHLY!$A$37:$U$37,1,2))))=$A34,_xlfn.XLOOKUP(BJ$2,WatchbillMONTHLY!$A$37:$U$37,OFFSET(WatchbillMONTHLY!$A$37:$U$37,1,2)),FALSE),TRUE,FALSE)),
IF(_xlfn.XLOOKUP(BJ$2,WatchbillMONTHLY!$A$54:$U$54,OFFSET(WatchbillMONTHLY!$A$54:$U$54,1,2))=IF(_xlfn.XLOOKUP($A34,INDIRECT("_"&amp;_xlfn.XLOOKUP(BJ$2,WatchbillMONTHLY!$A$54:$U$54,OFFSET(WatchbillMONTHLY!$A$54:$U$54,1,2))),INDIRECT("_"&amp;_xlfn.XLOOKUP(BJ$2,WatchbillMONTHLY!$A$54:$U$54,OFFSET(WatchbillMONTHLY!$A$54:$U$54,1,2))))=$A34,_xlfn.XLOOKUP(BJ$2,WatchbillMONTHLY!$A$54:$U$54,OFFSET(WatchbillMONTHLY!$A$54:$U$54,1,2)),FALSE),TRUE,FALSE)),
IF(_xlfn.XLOOKUP(BJ$2,WatchbillMONTHLY!$A$71:$U$71,OFFSET(WatchbillMONTHLY!$A$71:$U$71,1,2))=IF(_xlfn.XLOOKUP($A34,INDIRECT("_"&amp;_xlfn.XLOOKUP(BJ$2,WatchbillMONTHLY!$A$71:$U$71,OFFSET(WatchbillMONTHLY!$A$71:$U$71,1,2))),INDIRECT("_"&amp;_xlfn.XLOOKUP(BJ$2,WatchbillMONTHLY!$A$71:$U$71,OFFSET(WatchbillMONTHLY!$A$71:$U$71,1,2))))=$A34,_xlfn.XLOOKUP(BJ$2,WatchbillMONTHLY!$A$71:$U$71,OFFSET(WatchbillMONTHLY!$A$71:$U$71,1,2)),FALSE),TRUE,FALSE)),
IF(_xlfn.XLOOKUP(BJ$2,WatchbillMONTHLY!$A$88:$U$88,OFFSET(WatchbillMONTHLY!$A$88:$U$88,1,2))=IF(_xlfn.XLOOKUP($A34,INDIRECT("_"&amp;_xlfn.XLOOKUP(BJ$2,WatchbillMONTHLY!$A$88:$U$88,OFFSET(WatchbillMONTHLY!$A$88:$U$88,1,2))),INDIRECT("_"&amp;_xlfn.XLOOKUP(BJ$2,WatchbillMONTHLY!$A$88:$U$88,OFFSET(WatchbillMONTHLY!$A$88:$U$88,1,2))))=$A34,_xlfn.XLOOKUP(BJ$2,WatchbillMONTHLY!$A$88:$U$88,OFFSET(WatchbillMONTHLY!$A$88:$U$88,1,2)),FALSE),TRUE,FALSE)),
FALSE),FALSE)</f>
        <v>0</v>
      </c>
      <c r="BK34" s="209" t="b" cm="1">
        <f t="array" aca="1" ref="BK34" ca="1">IF(AND($A34 &gt; 0, AD34 &gt; 0,BK$2&lt;MiscFormulas!$A$5+1),
_xlfn.IFNA(
_xlfn.IFNA(
_xlfn.IFNA(
_xlfn.IFNA(
_xlfn.IFNA(
_xlfn.IFNA(
IF(_xlfn.XLOOKUP(BK$2,WatchbillMONTHLY!$A$3:$U$3,OFFSET(WatchbillMONTHLY!$A$3:$U$3,1,2))=IF(_xlfn.XLOOKUP($A34,INDIRECT("_"&amp;_xlfn.XLOOKUP(BK$2,WatchbillMONTHLY!$A$3:$U$3,OFFSET(WatchbillMONTHLY!$A$3:$U$3,1,2))),INDIRECT("_"&amp;_xlfn.XLOOKUP(BK$2,WatchbillMONTHLY!$A$3:$U$3,OFFSET(WatchbillMONTHLY!$A$3:$U$3,1,2))))=$A34,_xlfn.XLOOKUP(BK$2,WatchbillMONTHLY!$A$3:$U$3,OFFSET(WatchbillMONTHLY!$A$3:$U$3,1,2)),FALSE),TRUE,FALSE),
IF(_xlfn.XLOOKUP(BK$2,WatchbillMONTHLY!$A$20:$U$20,OFFSET(WatchbillMONTHLY!$A$20:$U$20,1,2))=IF(_xlfn.XLOOKUP($A34,INDIRECT("_"&amp;_xlfn.XLOOKUP(BK$2,WatchbillMONTHLY!$A$20:$U$20,OFFSET(WatchbillMONTHLY!$A$20:$U$20,1,2))),INDIRECT("_"&amp;_xlfn.XLOOKUP(BK$2,WatchbillMONTHLY!$A$20:$U$20,OFFSET(WatchbillMONTHLY!$A$20:$U$20,1,2))))=$A34,_xlfn.XLOOKUP(BK$2,WatchbillMONTHLY!$A$20:$U$20,OFFSET(WatchbillMONTHLY!$A$20:$U$20,1,2)),FALSE),TRUE,FALSE)),
IF(_xlfn.XLOOKUP(BK$2,WatchbillMONTHLY!$A$37:$U$37,OFFSET(WatchbillMONTHLY!$A$37:$U$37,1,2))=IF(_xlfn.XLOOKUP($A34,INDIRECT("_"&amp;_xlfn.XLOOKUP(BK$2,WatchbillMONTHLY!$A$37:$U$37,OFFSET(WatchbillMONTHLY!$A$37:$U$37,1,2))),INDIRECT("_"&amp;_xlfn.XLOOKUP(BK$2,WatchbillMONTHLY!$A$37:$U$37,OFFSET(WatchbillMONTHLY!$A$37:$U$37,1,2))))=$A34,_xlfn.XLOOKUP(BK$2,WatchbillMONTHLY!$A$37:$U$37,OFFSET(WatchbillMONTHLY!$A$37:$U$37,1,2)),FALSE),TRUE,FALSE)),
IF(_xlfn.XLOOKUP(BK$2,WatchbillMONTHLY!$A$54:$U$54,OFFSET(WatchbillMONTHLY!$A$54:$U$54,1,2))=IF(_xlfn.XLOOKUP($A34,INDIRECT("_"&amp;_xlfn.XLOOKUP(BK$2,WatchbillMONTHLY!$A$54:$U$54,OFFSET(WatchbillMONTHLY!$A$54:$U$54,1,2))),INDIRECT("_"&amp;_xlfn.XLOOKUP(BK$2,WatchbillMONTHLY!$A$54:$U$54,OFFSET(WatchbillMONTHLY!$A$54:$U$54,1,2))))=$A34,_xlfn.XLOOKUP(BK$2,WatchbillMONTHLY!$A$54:$U$54,OFFSET(WatchbillMONTHLY!$A$54:$U$54,1,2)),FALSE),TRUE,FALSE)),
IF(_xlfn.XLOOKUP(BK$2,WatchbillMONTHLY!$A$71:$U$71,OFFSET(WatchbillMONTHLY!$A$71:$U$71,1,2))=IF(_xlfn.XLOOKUP($A34,INDIRECT("_"&amp;_xlfn.XLOOKUP(BK$2,WatchbillMONTHLY!$A$71:$U$71,OFFSET(WatchbillMONTHLY!$A$71:$U$71,1,2))),INDIRECT("_"&amp;_xlfn.XLOOKUP(BK$2,WatchbillMONTHLY!$A$71:$U$71,OFFSET(WatchbillMONTHLY!$A$71:$U$71,1,2))))=$A34,_xlfn.XLOOKUP(BK$2,WatchbillMONTHLY!$A$71:$U$71,OFFSET(WatchbillMONTHLY!$A$71:$U$71,1,2)),FALSE),TRUE,FALSE)),
IF(_xlfn.XLOOKUP(BK$2,WatchbillMONTHLY!$A$88:$U$88,OFFSET(WatchbillMONTHLY!$A$88:$U$88,1,2))=IF(_xlfn.XLOOKUP($A34,INDIRECT("_"&amp;_xlfn.XLOOKUP(BK$2,WatchbillMONTHLY!$A$88:$U$88,OFFSET(WatchbillMONTHLY!$A$88:$U$88,1,2))),INDIRECT("_"&amp;_xlfn.XLOOKUP(BK$2,WatchbillMONTHLY!$A$88:$U$88,OFFSET(WatchbillMONTHLY!$A$88:$U$88,1,2))))=$A34,_xlfn.XLOOKUP(BK$2,WatchbillMONTHLY!$A$88:$U$88,OFFSET(WatchbillMONTHLY!$A$88:$U$88,1,2)),FALSE),TRUE,FALSE)),
FALSE),FALSE)</f>
        <v>0</v>
      </c>
      <c r="BL34" s="209" t="b" cm="1">
        <f t="array" aca="1" ref="BL34" ca="1">IF(AND($A34 &gt; 0, AE34 &gt; 0,BL$2&lt;MiscFormulas!$A$5+1),
_xlfn.IFNA(
_xlfn.IFNA(
_xlfn.IFNA(
_xlfn.IFNA(
_xlfn.IFNA(
_xlfn.IFNA(
IF(_xlfn.XLOOKUP(BL$2,WatchbillMONTHLY!$A$3:$U$3,OFFSET(WatchbillMONTHLY!$A$3:$U$3,1,2))=IF(_xlfn.XLOOKUP($A34,INDIRECT("_"&amp;_xlfn.XLOOKUP(BL$2,WatchbillMONTHLY!$A$3:$U$3,OFFSET(WatchbillMONTHLY!$A$3:$U$3,1,2))),INDIRECT("_"&amp;_xlfn.XLOOKUP(BL$2,WatchbillMONTHLY!$A$3:$U$3,OFFSET(WatchbillMONTHLY!$A$3:$U$3,1,2))))=$A34,_xlfn.XLOOKUP(BL$2,WatchbillMONTHLY!$A$3:$U$3,OFFSET(WatchbillMONTHLY!$A$3:$U$3,1,2)),FALSE),TRUE,FALSE),
IF(_xlfn.XLOOKUP(BL$2,WatchbillMONTHLY!$A$20:$U$20,OFFSET(WatchbillMONTHLY!$A$20:$U$20,1,2))=IF(_xlfn.XLOOKUP($A34,INDIRECT("_"&amp;_xlfn.XLOOKUP(BL$2,WatchbillMONTHLY!$A$20:$U$20,OFFSET(WatchbillMONTHLY!$A$20:$U$20,1,2))),INDIRECT("_"&amp;_xlfn.XLOOKUP(BL$2,WatchbillMONTHLY!$A$20:$U$20,OFFSET(WatchbillMONTHLY!$A$20:$U$20,1,2))))=$A34,_xlfn.XLOOKUP(BL$2,WatchbillMONTHLY!$A$20:$U$20,OFFSET(WatchbillMONTHLY!$A$20:$U$20,1,2)),FALSE),TRUE,FALSE)),
IF(_xlfn.XLOOKUP(BL$2,WatchbillMONTHLY!$A$37:$U$37,OFFSET(WatchbillMONTHLY!$A$37:$U$37,1,2))=IF(_xlfn.XLOOKUP($A34,INDIRECT("_"&amp;_xlfn.XLOOKUP(BL$2,WatchbillMONTHLY!$A$37:$U$37,OFFSET(WatchbillMONTHLY!$A$37:$U$37,1,2))),INDIRECT("_"&amp;_xlfn.XLOOKUP(BL$2,WatchbillMONTHLY!$A$37:$U$37,OFFSET(WatchbillMONTHLY!$A$37:$U$37,1,2))))=$A34,_xlfn.XLOOKUP(BL$2,WatchbillMONTHLY!$A$37:$U$37,OFFSET(WatchbillMONTHLY!$A$37:$U$37,1,2)),FALSE),TRUE,FALSE)),
IF(_xlfn.XLOOKUP(BL$2,WatchbillMONTHLY!$A$54:$U$54,OFFSET(WatchbillMONTHLY!$A$54:$U$54,1,2))=IF(_xlfn.XLOOKUP($A34,INDIRECT("_"&amp;_xlfn.XLOOKUP(BL$2,WatchbillMONTHLY!$A$54:$U$54,OFFSET(WatchbillMONTHLY!$A$54:$U$54,1,2))),INDIRECT("_"&amp;_xlfn.XLOOKUP(BL$2,WatchbillMONTHLY!$A$54:$U$54,OFFSET(WatchbillMONTHLY!$A$54:$U$54,1,2))))=$A34,_xlfn.XLOOKUP(BL$2,WatchbillMONTHLY!$A$54:$U$54,OFFSET(WatchbillMONTHLY!$A$54:$U$54,1,2)),FALSE),TRUE,FALSE)),
IF(_xlfn.XLOOKUP(BL$2,WatchbillMONTHLY!$A$71:$U$71,OFFSET(WatchbillMONTHLY!$A$71:$U$71,1,2))=IF(_xlfn.XLOOKUP($A34,INDIRECT("_"&amp;_xlfn.XLOOKUP(BL$2,WatchbillMONTHLY!$A$71:$U$71,OFFSET(WatchbillMONTHLY!$A$71:$U$71,1,2))),INDIRECT("_"&amp;_xlfn.XLOOKUP(BL$2,WatchbillMONTHLY!$A$71:$U$71,OFFSET(WatchbillMONTHLY!$A$71:$U$71,1,2))))=$A34,_xlfn.XLOOKUP(BL$2,WatchbillMONTHLY!$A$71:$U$71,OFFSET(WatchbillMONTHLY!$A$71:$U$71,1,2)),FALSE),TRUE,FALSE)),
IF(_xlfn.XLOOKUP(BL$2,WatchbillMONTHLY!$A$88:$U$88,OFFSET(WatchbillMONTHLY!$A$88:$U$88,1,2))=IF(_xlfn.XLOOKUP($A34,INDIRECT("_"&amp;_xlfn.XLOOKUP(BL$2,WatchbillMONTHLY!$A$88:$U$88,OFFSET(WatchbillMONTHLY!$A$88:$U$88,1,2))),INDIRECT("_"&amp;_xlfn.XLOOKUP(BL$2,WatchbillMONTHLY!$A$88:$U$88,OFFSET(WatchbillMONTHLY!$A$88:$U$88,1,2))))=$A34,_xlfn.XLOOKUP(BL$2,WatchbillMONTHLY!$A$88:$U$88,OFFSET(WatchbillMONTHLY!$A$88:$U$88,1,2)),FALSE),TRUE,FALSE)),
FALSE),FALSE)</f>
        <v>0</v>
      </c>
      <c r="BM34" s="209" t="b" cm="1">
        <f t="array" aca="1" ref="BM34" ca="1">IF(AND($A34 &gt; 0, AF34 &gt; 0,BM$2&lt;MiscFormulas!$A$5+1),
_xlfn.IFNA(
_xlfn.IFNA(
_xlfn.IFNA(
_xlfn.IFNA(
_xlfn.IFNA(
_xlfn.IFNA(
IF(_xlfn.XLOOKUP(BM$2,WatchbillMONTHLY!$A$3:$U$3,OFFSET(WatchbillMONTHLY!$A$3:$U$3,1,2))=IF(_xlfn.XLOOKUP($A34,INDIRECT("_"&amp;_xlfn.XLOOKUP(BM$2,WatchbillMONTHLY!$A$3:$U$3,OFFSET(WatchbillMONTHLY!$A$3:$U$3,1,2))),INDIRECT("_"&amp;_xlfn.XLOOKUP(BM$2,WatchbillMONTHLY!$A$3:$U$3,OFFSET(WatchbillMONTHLY!$A$3:$U$3,1,2))))=$A34,_xlfn.XLOOKUP(BM$2,WatchbillMONTHLY!$A$3:$U$3,OFFSET(WatchbillMONTHLY!$A$3:$U$3,1,2)),FALSE),TRUE,FALSE),
IF(_xlfn.XLOOKUP(BM$2,WatchbillMONTHLY!$A$20:$U$20,OFFSET(WatchbillMONTHLY!$A$20:$U$20,1,2))=IF(_xlfn.XLOOKUP($A34,INDIRECT("_"&amp;_xlfn.XLOOKUP(BM$2,WatchbillMONTHLY!$A$20:$U$20,OFFSET(WatchbillMONTHLY!$A$20:$U$20,1,2))),INDIRECT("_"&amp;_xlfn.XLOOKUP(BM$2,WatchbillMONTHLY!$A$20:$U$20,OFFSET(WatchbillMONTHLY!$A$20:$U$20,1,2))))=$A34,_xlfn.XLOOKUP(BM$2,WatchbillMONTHLY!$A$20:$U$20,OFFSET(WatchbillMONTHLY!$A$20:$U$20,1,2)),FALSE),TRUE,FALSE)),
IF(_xlfn.XLOOKUP(BM$2,WatchbillMONTHLY!$A$37:$U$37,OFFSET(WatchbillMONTHLY!$A$37:$U$37,1,2))=IF(_xlfn.XLOOKUP($A34,INDIRECT("_"&amp;_xlfn.XLOOKUP(BM$2,WatchbillMONTHLY!$A$37:$U$37,OFFSET(WatchbillMONTHLY!$A$37:$U$37,1,2))),INDIRECT("_"&amp;_xlfn.XLOOKUP(BM$2,WatchbillMONTHLY!$A$37:$U$37,OFFSET(WatchbillMONTHLY!$A$37:$U$37,1,2))))=$A34,_xlfn.XLOOKUP(BM$2,WatchbillMONTHLY!$A$37:$U$37,OFFSET(WatchbillMONTHLY!$A$37:$U$37,1,2)),FALSE),TRUE,FALSE)),
IF(_xlfn.XLOOKUP(BM$2,WatchbillMONTHLY!$A$54:$U$54,OFFSET(WatchbillMONTHLY!$A$54:$U$54,1,2))=IF(_xlfn.XLOOKUP($A34,INDIRECT("_"&amp;_xlfn.XLOOKUP(BM$2,WatchbillMONTHLY!$A$54:$U$54,OFFSET(WatchbillMONTHLY!$A$54:$U$54,1,2))),INDIRECT("_"&amp;_xlfn.XLOOKUP(BM$2,WatchbillMONTHLY!$A$54:$U$54,OFFSET(WatchbillMONTHLY!$A$54:$U$54,1,2))))=$A34,_xlfn.XLOOKUP(BM$2,WatchbillMONTHLY!$A$54:$U$54,OFFSET(WatchbillMONTHLY!$A$54:$U$54,1,2)),FALSE),TRUE,FALSE)),
IF(_xlfn.XLOOKUP(BM$2,WatchbillMONTHLY!$A$71:$U$71,OFFSET(WatchbillMONTHLY!$A$71:$U$71,1,2))=IF(_xlfn.XLOOKUP($A34,INDIRECT("_"&amp;_xlfn.XLOOKUP(BM$2,WatchbillMONTHLY!$A$71:$U$71,OFFSET(WatchbillMONTHLY!$A$71:$U$71,1,2))),INDIRECT("_"&amp;_xlfn.XLOOKUP(BM$2,WatchbillMONTHLY!$A$71:$U$71,OFFSET(WatchbillMONTHLY!$A$71:$U$71,1,2))))=$A34,_xlfn.XLOOKUP(BM$2,WatchbillMONTHLY!$A$71:$U$71,OFFSET(WatchbillMONTHLY!$A$71:$U$71,1,2)),FALSE),TRUE,FALSE)),
IF(_xlfn.XLOOKUP(BM$2,WatchbillMONTHLY!$A$88:$U$88,OFFSET(WatchbillMONTHLY!$A$88:$U$88,1,2))=IF(_xlfn.XLOOKUP($A34,INDIRECT("_"&amp;_xlfn.XLOOKUP(BM$2,WatchbillMONTHLY!$A$88:$U$88,OFFSET(WatchbillMONTHLY!$A$88:$U$88,1,2))),INDIRECT("_"&amp;_xlfn.XLOOKUP(BM$2,WatchbillMONTHLY!$A$88:$U$88,OFFSET(WatchbillMONTHLY!$A$88:$U$88,1,2))))=$A34,_xlfn.XLOOKUP(BM$2,WatchbillMONTHLY!$A$88:$U$88,OFFSET(WatchbillMONTHLY!$A$88:$U$88,1,2)),FALSE),TRUE,FALSE)),
FALSE),FALSE)</f>
        <v>0</v>
      </c>
      <c r="BN34" s="209" t="b" cm="1">
        <f t="array" aca="1" ref="BN34" ca="1">IF(AND($A34 &gt; 0, AG34 &gt; 0,BN$2&lt;MiscFormulas!$A$5+1),
_xlfn.IFNA(
_xlfn.IFNA(
_xlfn.IFNA(
_xlfn.IFNA(
_xlfn.IFNA(
_xlfn.IFNA(
IF(_xlfn.XLOOKUP(BN$2,WatchbillMONTHLY!$A$3:$U$3,OFFSET(WatchbillMONTHLY!$A$3:$U$3,1,2))=IF(_xlfn.XLOOKUP($A34,INDIRECT("_"&amp;_xlfn.XLOOKUP(BN$2,WatchbillMONTHLY!$A$3:$U$3,OFFSET(WatchbillMONTHLY!$A$3:$U$3,1,2))),INDIRECT("_"&amp;_xlfn.XLOOKUP(BN$2,WatchbillMONTHLY!$A$3:$U$3,OFFSET(WatchbillMONTHLY!$A$3:$U$3,1,2))))=$A34,_xlfn.XLOOKUP(BN$2,WatchbillMONTHLY!$A$3:$U$3,OFFSET(WatchbillMONTHLY!$A$3:$U$3,1,2)),FALSE),TRUE,FALSE),
IF(_xlfn.XLOOKUP(BN$2,WatchbillMONTHLY!$A$20:$U$20,OFFSET(WatchbillMONTHLY!$A$20:$U$20,1,2))=IF(_xlfn.XLOOKUP($A34,INDIRECT("_"&amp;_xlfn.XLOOKUP(BN$2,WatchbillMONTHLY!$A$20:$U$20,OFFSET(WatchbillMONTHLY!$A$20:$U$20,1,2))),INDIRECT("_"&amp;_xlfn.XLOOKUP(BN$2,WatchbillMONTHLY!$A$20:$U$20,OFFSET(WatchbillMONTHLY!$A$20:$U$20,1,2))))=$A34,_xlfn.XLOOKUP(BN$2,WatchbillMONTHLY!$A$20:$U$20,OFFSET(WatchbillMONTHLY!$A$20:$U$20,1,2)),FALSE),TRUE,FALSE)),
IF(_xlfn.XLOOKUP(BN$2,WatchbillMONTHLY!$A$37:$U$37,OFFSET(WatchbillMONTHLY!$A$37:$U$37,1,2))=IF(_xlfn.XLOOKUP($A34,INDIRECT("_"&amp;_xlfn.XLOOKUP(BN$2,WatchbillMONTHLY!$A$37:$U$37,OFFSET(WatchbillMONTHLY!$A$37:$U$37,1,2))),INDIRECT("_"&amp;_xlfn.XLOOKUP(BN$2,WatchbillMONTHLY!$A$37:$U$37,OFFSET(WatchbillMONTHLY!$A$37:$U$37,1,2))))=$A34,_xlfn.XLOOKUP(BN$2,WatchbillMONTHLY!$A$37:$U$37,OFFSET(WatchbillMONTHLY!$A$37:$U$37,1,2)),FALSE),TRUE,FALSE)),
IF(_xlfn.XLOOKUP(BN$2,WatchbillMONTHLY!$A$54:$U$54,OFFSET(WatchbillMONTHLY!$A$54:$U$54,1,2))=IF(_xlfn.XLOOKUP($A34,INDIRECT("_"&amp;_xlfn.XLOOKUP(BN$2,WatchbillMONTHLY!$A$54:$U$54,OFFSET(WatchbillMONTHLY!$A$54:$U$54,1,2))),INDIRECT("_"&amp;_xlfn.XLOOKUP(BN$2,WatchbillMONTHLY!$A$54:$U$54,OFFSET(WatchbillMONTHLY!$A$54:$U$54,1,2))))=$A34,_xlfn.XLOOKUP(BN$2,WatchbillMONTHLY!$A$54:$U$54,OFFSET(WatchbillMONTHLY!$A$54:$U$54,1,2)),FALSE),TRUE,FALSE)),
IF(_xlfn.XLOOKUP(BN$2,WatchbillMONTHLY!$A$71:$U$71,OFFSET(WatchbillMONTHLY!$A$71:$U$71,1,2))=IF(_xlfn.XLOOKUP($A34,INDIRECT("_"&amp;_xlfn.XLOOKUP(BN$2,WatchbillMONTHLY!$A$71:$U$71,OFFSET(WatchbillMONTHLY!$A$71:$U$71,1,2))),INDIRECT("_"&amp;_xlfn.XLOOKUP(BN$2,WatchbillMONTHLY!$A$71:$U$71,OFFSET(WatchbillMONTHLY!$A$71:$U$71,1,2))))=$A34,_xlfn.XLOOKUP(BN$2,WatchbillMONTHLY!$A$71:$U$71,OFFSET(WatchbillMONTHLY!$A$71:$U$71,1,2)),FALSE),TRUE,FALSE)),
IF(_xlfn.XLOOKUP(BN$2,WatchbillMONTHLY!$A$88:$U$88,OFFSET(WatchbillMONTHLY!$A$88:$U$88,1,2))=IF(_xlfn.XLOOKUP($A34,INDIRECT("_"&amp;_xlfn.XLOOKUP(BN$2,WatchbillMONTHLY!$A$88:$U$88,OFFSET(WatchbillMONTHLY!$A$88:$U$88,1,2))),INDIRECT("_"&amp;_xlfn.XLOOKUP(BN$2,WatchbillMONTHLY!$A$88:$U$88,OFFSET(WatchbillMONTHLY!$A$88:$U$88,1,2))))=$A34,_xlfn.XLOOKUP(BN$2,WatchbillMONTHLY!$A$88:$U$88,OFFSET(WatchbillMONTHLY!$A$88:$U$88,1,2)),FALSE),TRUE,FALSE)),
FALSE),FALSE)</f>
        <v>0</v>
      </c>
      <c r="BO34" s="209" t="b" cm="1">
        <f t="array" aca="1" ref="BO34" ca="1">IF(
    AND($A34 &gt; 0, AH34 &gt; 0,BO$2&lt;MiscFormulas!$A$5+1),
    ISNUMBER(
        MATCH($A34,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4" s="210"/>
    </row>
    <row r="35" spans="1:68" x14ac:dyDescent="0.35">
      <c r="A35" t="str">
        <v>EX19 Cooter, B.</v>
      </c>
      <c r="B35" s="214" t="str">
        <v>EX19 Cooter, Becky</v>
      </c>
      <c r="C35" s="218"/>
      <c r="D35" s="230"/>
      <c r="E35" s="231"/>
      <c r="F35" s="231"/>
      <c r="G35" s="231"/>
      <c r="H35" s="231"/>
      <c r="I35" s="231"/>
      <c r="J35" s="231" t="s">
        <v>266</v>
      </c>
      <c r="K35" s="231"/>
      <c r="L35" s="231"/>
      <c r="M35" s="231"/>
      <c r="N35" s="231"/>
      <c r="O35" s="231"/>
      <c r="P35" s="231"/>
      <c r="Q35" s="231"/>
      <c r="R35" s="231"/>
      <c r="S35" s="231"/>
      <c r="T35" s="231"/>
      <c r="U35" s="231"/>
      <c r="V35" s="231"/>
      <c r="W35" s="231"/>
      <c r="X35" s="231"/>
      <c r="Y35" s="231"/>
      <c r="Z35" s="231" t="s">
        <v>266</v>
      </c>
      <c r="AA35" s="231"/>
      <c r="AB35" s="231"/>
      <c r="AC35" s="231"/>
      <c r="AD35" s="231"/>
      <c r="AE35" s="231"/>
      <c r="AF35" s="231"/>
      <c r="AG35" s="231"/>
      <c r="AH35" s="179"/>
      <c r="AI35" s="209"/>
      <c r="AJ35" s="209" t="str" cm="1">
        <f t="array" aca="1" ref="AJ35" ca="1">IF(OR(AK35:BN35=TRUE),$A35&amp;" :  ","")&amp;_xlfn.TEXTJOIN(" | ",TRUE,IF(AK35:BN35=TRUE,$AK$2:$BN$2,""))</f>
        <v/>
      </c>
      <c r="AK35" s="209" t="b" cm="1">
        <f t="array" aca="1" ref="AK35" ca="1">IF(AND($A35 &gt; 0, D35 &gt; 0,AK$2&lt;MiscFormulas!$A$5+1),
_xlfn.IFNA(
_xlfn.IFNA(
_xlfn.IFNA(
_xlfn.IFNA(
_xlfn.IFNA(
_xlfn.IFNA(
IF(_xlfn.XLOOKUP(AK$2,WatchbillMONTHLY!$A$3:$U$3,OFFSET(WatchbillMONTHLY!$A$3:$U$3,1,2))=IF(_xlfn.XLOOKUP($A35,INDIRECT("_"&amp;_xlfn.XLOOKUP(AK$2,WatchbillMONTHLY!$A$3:$U$3,OFFSET(WatchbillMONTHLY!$A$3:$U$3,1,2))),INDIRECT("_"&amp;_xlfn.XLOOKUP(AK$2,WatchbillMONTHLY!$A$3:$U$3,OFFSET(WatchbillMONTHLY!$A$3:$U$3,1,2))))=$A35,_xlfn.XLOOKUP(AK$2,WatchbillMONTHLY!$A$3:$U$3,OFFSET(WatchbillMONTHLY!$A$3:$U$3,1,2)),FALSE),TRUE,FALSE),
IF(_xlfn.XLOOKUP(AK$2,WatchbillMONTHLY!$A$20:$U$20,OFFSET(WatchbillMONTHLY!$A$20:$U$20,1,2))=IF(_xlfn.XLOOKUP($A35,INDIRECT("_"&amp;_xlfn.XLOOKUP(AK$2,WatchbillMONTHLY!$A$20:$U$20,OFFSET(WatchbillMONTHLY!$A$20:$U$20,1,2))),INDIRECT("_"&amp;_xlfn.XLOOKUP(AK$2,WatchbillMONTHLY!$A$20:$U$20,OFFSET(WatchbillMONTHLY!$A$20:$U$20,1,2))))=$A35,_xlfn.XLOOKUP(AK$2,WatchbillMONTHLY!$A$20:$U$20,OFFSET(WatchbillMONTHLY!$A$20:$U$20,1,2)),FALSE),TRUE,FALSE)),
IF(_xlfn.XLOOKUP(AK$2,WatchbillMONTHLY!$A$37:$U$37,OFFSET(WatchbillMONTHLY!$A$37:$U$37,1,2))=IF(_xlfn.XLOOKUP($A35,INDIRECT("_"&amp;_xlfn.XLOOKUP(AK$2,WatchbillMONTHLY!$A$37:$U$37,OFFSET(WatchbillMONTHLY!$A$37:$U$37,1,2))),INDIRECT("_"&amp;_xlfn.XLOOKUP(AK$2,WatchbillMONTHLY!$A$37:$U$37,OFFSET(WatchbillMONTHLY!$A$37:$U$37,1,2))))=$A35,_xlfn.XLOOKUP(AK$2,WatchbillMONTHLY!$A$37:$U$37,OFFSET(WatchbillMONTHLY!$A$37:$U$37,1,2)),FALSE),TRUE,FALSE)),
IF(_xlfn.XLOOKUP(AK$2,WatchbillMONTHLY!$A$54:$U$54,OFFSET(WatchbillMONTHLY!$A$54:$U$54,1,2))=IF(_xlfn.XLOOKUP($A35,INDIRECT("_"&amp;_xlfn.XLOOKUP(AK$2,WatchbillMONTHLY!$A$54:$U$54,OFFSET(WatchbillMONTHLY!$A$54:$U$54,1,2))),INDIRECT("_"&amp;_xlfn.XLOOKUP(AK$2,WatchbillMONTHLY!$A$54:$U$54,OFFSET(WatchbillMONTHLY!$A$54:$U$54,1,2))))=$A35,_xlfn.XLOOKUP(AK$2,WatchbillMONTHLY!$A$54:$U$54,OFFSET(WatchbillMONTHLY!$A$54:$U$54,1,2)),FALSE),TRUE,FALSE)),
IF(_xlfn.XLOOKUP(AK$2,WatchbillMONTHLY!$A$71:$U$71,OFFSET(WatchbillMONTHLY!$A$71:$U$71,1,2))=IF(_xlfn.XLOOKUP($A35,INDIRECT("_"&amp;_xlfn.XLOOKUP(AK$2,WatchbillMONTHLY!$A$71:$U$71,OFFSET(WatchbillMONTHLY!$A$71:$U$71,1,2))),INDIRECT("_"&amp;_xlfn.XLOOKUP(AK$2,WatchbillMONTHLY!$A$71:$U$71,OFFSET(WatchbillMONTHLY!$A$71:$U$71,1,2))))=$A35,_xlfn.XLOOKUP(AK$2,WatchbillMONTHLY!$A$71:$U$71,OFFSET(WatchbillMONTHLY!$A$71:$U$71,1,2)),FALSE),TRUE,FALSE)),
IF(_xlfn.XLOOKUP(AK$2,WatchbillMONTHLY!$A$88:$U$88,OFFSET(WatchbillMONTHLY!$A$88:$U$88,1,2))=IF(_xlfn.XLOOKUP($A35,INDIRECT("_"&amp;_xlfn.XLOOKUP(AK$2,WatchbillMONTHLY!$A$88:$U$88,OFFSET(WatchbillMONTHLY!$A$88:$U$88,1,2))),INDIRECT("_"&amp;_xlfn.XLOOKUP(AK$2,WatchbillMONTHLY!$A$88:$U$88,OFFSET(WatchbillMONTHLY!$A$88:$U$88,1,2))))=$A35,_xlfn.XLOOKUP(AK$2,WatchbillMONTHLY!$A$88:$U$88,OFFSET(WatchbillMONTHLY!$A$88:$U$88,1,2)),FALSE),TRUE,FALSE)),
FALSE),FALSE)</f>
        <v>0</v>
      </c>
      <c r="AL35" s="209" t="b" cm="1">
        <f t="array" aca="1" ref="AL35" ca="1">IF(AND($A35 &gt; 0, E35 &gt; 0,AL$2&lt;MiscFormulas!$A$5+1),
_xlfn.IFNA(
_xlfn.IFNA(
_xlfn.IFNA(
_xlfn.IFNA(
_xlfn.IFNA(
_xlfn.IFNA(
IF(_xlfn.XLOOKUP(AL$2,WatchbillMONTHLY!$A$3:$U$3,OFFSET(WatchbillMONTHLY!$A$3:$U$3,1,2))=IF(_xlfn.XLOOKUP($A35,INDIRECT("_"&amp;_xlfn.XLOOKUP(AL$2,WatchbillMONTHLY!$A$3:$U$3,OFFSET(WatchbillMONTHLY!$A$3:$U$3,1,2))),INDIRECT("_"&amp;_xlfn.XLOOKUP(AL$2,WatchbillMONTHLY!$A$3:$U$3,OFFSET(WatchbillMONTHLY!$A$3:$U$3,1,2))))=$A35,_xlfn.XLOOKUP(AL$2,WatchbillMONTHLY!$A$3:$U$3,OFFSET(WatchbillMONTHLY!$A$3:$U$3,1,2)),FALSE),TRUE,FALSE),
IF(_xlfn.XLOOKUP(AL$2,WatchbillMONTHLY!$A$20:$U$20,OFFSET(WatchbillMONTHLY!$A$20:$U$20,1,2))=IF(_xlfn.XLOOKUP($A35,INDIRECT("_"&amp;_xlfn.XLOOKUP(AL$2,WatchbillMONTHLY!$A$20:$U$20,OFFSET(WatchbillMONTHLY!$A$20:$U$20,1,2))),INDIRECT("_"&amp;_xlfn.XLOOKUP(AL$2,WatchbillMONTHLY!$A$20:$U$20,OFFSET(WatchbillMONTHLY!$A$20:$U$20,1,2))))=$A35,_xlfn.XLOOKUP(AL$2,WatchbillMONTHLY!$A$20:$U$20,OFFSET(WatchbillMONTHLY!$A$20:$U$20,1,2)),FALSE),TRUE,FALSE)),
IF(_xlfn.XLOOKUP(AL$2,WatchbillMONTHLY!$A$37:$U$37,OFFSET(WatchbillMONTHLY!$A$37:$U$37,1,2))=IF(_xlfn.XLOOKUP($A35,INDIRECT("_"&amp;_xlfn.XLOOKUP(AL$2,WatchbillMONTHLY!$A$37:$U$37,OFFSET(WatchbillMONTHLY!$A$37:$U$37,1,2))),INDIRECT("_"&amp;_xlfn.XLOOKUP(AL$2,WatchbillMONTHLY!$A$37:$U$37,OFFSET(WatchbillMONTHLY!$A$37:$U$37,1,2))))=$A35,_xlfn.XLOOKUP(AL$2,WatchbillMONTHLY!$A$37:$U$37,OFFSET(WatchbillMONTHLY!$A$37:$U$37,1,2)),FALSE),TRUE,FALSE)),
IF(_xlfn.XLOOKUP(AL$2,WatchbillMONTHLY!$A$54:$U$54,OFFSET(WatchbillMONTHLY!$A$54:$U$54,1,2))=IF(_xlfn.XLOOKUP($A35,INDIRECT("_"&amp;_xlfn.XLOOKUP(AL$2,WatchbillMONTHLY!$A$54:$U$54,OFFSET(WatchbillMONTHLY!$A$54:$U$54,1,2))),INDIRECT("_"&amp;_xlfn.XLOOKUP(AL$2,WatchbillMONTHLY!$A$54:$U$54,OFFSET(WatchbillMONTHLY!$A$54:$U$54,1,2))))=$A35,_xlfn.XLOOKUP(AL$2,WatchbillMONTHLY!$A$54:$U$54,OFFSET(WatchbillMONTHLY!$A$54:$U$54,1,2)),FALSE),TRUE,FALSE)),
IF(_xlfn.XLOOKUP(AL$2,WatchbillMONTHLY!$A$71:$U$71,OFFSET(WatchbillMONTHLY!$A$71:$U$71,1,2))=IF(_xlfn.XLOOKUP($A35,INDIRECT("_"&amp;_xlfn.XLOOKUP(AL$2,WatchbillMONTHLY!$A$71:$U$71,OFFSET(WatchbillMONTHLY!$A$71:$U$71,1,2))),INDIRECT("_"&amp;_xlfn.XLOOKUP(AL$2,WatchbillMONTHLY!$A$71:$U$71,OFFSET(WatchbillMONTHLY!$A$71:$U$71,1,2))))=$A35,_xlfn.XLOOKUP(AL$2,WatchbillMONTHLY!$A$71:$U$71,OFFSET(WatchbillMONTHLY!$A$71:$U$71,1,2)),FALSE),TRUE,FALSE)),
IF(_xlfn.XLOOKUP(AL$2,WatchbillMONTHLY!$A$88:$U$88,OFFSET(WatchbillMONTHLY!$A$88:$U$88,1,2))=IF(_xlfn.XLOOKUP($A35,INDIRECT("_"&amp;_xlfn.XLOOKUP(AL$2,WatchbillMONTHLY!$A$88:$U$88,OFFSET(WatchbillMONTHLY!$A$88:$U$88,1,2))),INDIRECT("_"&amp;_xlfn.XLOOKUP(AL$2,WatchbillMONTHLY!$A$88:$U$88,OFFSET(WatchbillMONTHLY!$A$88:$U$88,1,2))))=$A35,_xlfn.XLOOKUP(AL$2,WatchbillMONTHLY!$A$88:$U$88,OFFSET(WatchbillMONTHLY!$A$88:$U$88,1,2)),FALSE),TRUE,FALSE)),
FALSE),FALSE)</f>
        <v>0</v>
      </c>
      <c r="AM35" s="209" t="b" cm="1">
        <f t="array" aca="1" ref="AM35" ca="1">IF(AND($A35 &gt; 0, F35 &gt; 0,AM$2&lt;MiscFormulas!$A$5+1),
_xlfn.IFNA(
_xlfn.IFNA(
_xlfn.IFNA(
_xlfn.IFNA(
_xlfn.IFNA(
_xlfn.IFNA(
IF(_xlfn.XLOOKUP(AM$2,WatchbillMONTHLY!$A$3:$U$3,OFFSET(WatchbillMONTHLY!$A$3:$U$3,1,2))=IF(_xlfn.XLOOKUP($A35,INDIRECT("_"&amp;_xlfn.XLOOKUP(AM$2,WatchbillMONTHLY!$A$3:$U$3,OFFSET(WatchbillMONTHLY!$A$3:$U$3,1,2))),INDIRECT("_"&amp;_xlfn.XLOOKUP(AM$2,WatchbillMONTHLY!$A$3:$U$3,OFFSET(WatchbillMONTHLY!$A$3:$U$3,1,2))))=$A35,_xlfn.XLOOKUP(AM$2,WatchbillMONTHLY!$A$3:$U$3,OFFSET(WatchbillMONTHLY!$A$3:$U$3,1,2)),FALSE),TRUE,FALSE),
IF(_xlfn.XLOOKUP(AM$2,WatchbillMONTHLY!$A$20:$U$20,OFFSET(WatchbillMONTHLY!$A$20:$U$20,1,2))=IF(_xlfn.XLOOKUP($A35,INDIRECT("_"&amp;_xlfn.XLOOKUP(AM$2,WatchbillMONTHLY!$A$20:$U$20,OFFSET(WatchbillMONTHLY!$A$20:$U$20,1,2))),INDIRECT("_"&amp;_xlfn.XLOOKUP(AM$2,WatchbillMONTHLY!$A$20:$U$20,OFFSET(WatchbillMONTHLY!$A$20:$U$20,1,2))))=$A35,_xlfn.XLOOKUP(AM$2,WatchbillMONTHLY!$A$20:$U$20,OFFSET(WatchbillMONTHLY!$A$20:$U$20,1,2)),FALSE),TRUE,FALSE)),
IF(_xlfn.XLOOKUP(AM$2,WatchbillMONTHLY!$A$37:$U$37,OFFSET(WatchbillMONTHLY!$A$37:$U$37,1,2))=IF(_xlfn.XLOOKUP($A35,INDIRECT("_"&amp;_xlfn.XLOOKUP(AM$2,WatchbillMONTHLY!$A$37:$U$37,OFFSET(WatchbillMONTHLY!$A$37:$U$37,1,2))),INDIRECT("_"&amp;_xlfn.XLOOKUP(AM$2,WatchbillMONTHLY!$A$37:$U$37,OFFSET(WatchbillMONTHLY!$A$37:$U$37,1,2))))=$A35,_xlfn.XLOOKUP(AM$2,WatchbillMONTHLY!$A$37:$U$37,OFFSET(WatchbillMONTHLY!$A$37:$U$37,1,2)),FALSE),TRUE,FALSE)),
IF(_xlfn.XLOOKUP(AM$2,WatchbillMONTHLY!$A$54:$U$54,OFFSET(WatchbillMONTHLY!$A$54:$U$54,1,2))=IF(_xlfn.XLOOKUP($A35,INDIRECT("_"&amp;_xlfn.XLOOKUP(AM$2,WatchbillMONTHLY!$A$54:$U$54,OFFSET(WatchbillMONTHLY!$A$54:$U$54,1,2))),INDIRECT("_"&amp;_xlfn.XLOOKUP(AM$2,WatchbillMONTHLY!$A$54:$U$54,OFFSET(WatchbillMONTHLY!$A$54:$U$54,1,2))))=$A35,_xlfn.XLOOKUP(AM$2,WatchbillMONTHLY!$A$54:$U$54,OFFSET(WatchbillMONTHLY!$A$54:$U$54,1,2)),FALSE),TRUE,FALSE)),
IF(_xlfn.XLOOKUP(AM$2,WatchbillMONTHLY!$A$71:$U$71,OFFSET(WatchbillMONTHLY!$A$71:$U$71,1,2))=IF(_xlfn.XLOOKUP($A35,INDIRECT("_"&amp;_xlfn.XLOOKUP(AM$2,WatchbillMONTHLY!$A$71:$U$71,OFFSET(WatchbillMONTHLY!$A$71:$U$71,1,2))),INDIRECT("_"&amp;_xlfn.XLOOKUP(AM$2,WatchbillMONTHLY!$A$71:$U$71,OFFSET(WatchbillMONTHLY!$A$71:$U$71,1,2))))=$A35,_xlfn.XLOOKUP(AM$2,WatchbillMONTHLY!$A$71:$U$71,OFFSET(WatchbillMONTHLY!$A$71:$U$71,1,2)),FALSE),TRUE,FALSE)),
IF(_xlfn.XLOOKUP(AM$2,WatchbillMONTHLY!$A$88:$U$88,OFFSET(WatchbillMONTHLY!$A$88:$U$88,1,2))=IF(_xlfn.XLOOKUP($A35,INDIRECT("_"&amp;_xlfn.XLOOKUP(AM$2,WatchbillMONTHLY!$A$88:$U$88,OFFSET(WatchbillMONTHLY!$A$88:$U$88,1,2))),INDIRECT("_"&amp;_xlfn.XLOOKUP(AM$2,WatchbillMONTHLY!$A$88:$U$88,OFFSET(WatchbillMONTHLY!$A$88:$U$88,1,2))))=$A35,_xlfn.XLOOKUP(AM$2,WatchbillMONTHLY!$A$88:$U$88,OFFSET(WatchbillMONTHLY!$A$88:$U$88,1,2)),FALSE),TRUE,FALSE)),
FALSE),FALSE)</f>
        <v>0</v>
      </c>
      <c r="AN35" s="209" t="b" cm="1">
        <f t="array" aca="1" ref="AN35" ca="1">IF(AND($A35 &gt; 0, G35 &gt; 0,AN$2&lt;MiscFormulas!$A$5+1),
_xlfn.IFNA(
_xlfn.IFNA(
_xlfn.IFNA(
_xlfn.IFNA(
_xlfn.IFNA(
_xlfn.IFNA(
IF(_xlfn.XLOOKUP(AN$2,WatchbillMONTHLY!$A$3:$U$3,OFFSET(WatchbillMONTHLY!$A$3:$U$3,1,2))=IF(_xlfn.XLOOKUP($A35,INDIRECT("_"&amp;_xlfn.XLOOKUP(AN$2,WatchbillMONTHLY!$A$3:$U$3,OFFSET(WatchbillMONTHLY!$A$3:$U$3,1,2))),INDIRECT("_"&amp;_xlfn.XLOOKUP(AN$2,WatchbillMONTHLY!$A$3:$U$3,OFFSET(WatchbillMONTHLY!$A$3:$U$3,1,2))))=$A35,_xlfn.XLOOKUP(AN$2,WatchbillMONTHLY!$A$3:$U$3,OFFSET(WatchbillMONTHLY!$A$3:$U$3,1,2)),FALSE),TRUE,FALSE),
IF(_xlfn.XLOOKUP(AN$2,WatchbillMONTHLY!$A$20:$U$20,OFFSET(WatchbillMONTHLY!$A$20:$U$20,1,2))=IF(_xlfn.XLOOKUP($A35,INDIRECT("_"&amp;_xlfn.XLOOKUP(AN$2,WatchbillMONTHLY!$A$20:$U$20,OFFSET(WatchbillMONTHLY!$A$20:$U$20,1,2))),INDIRECT("_"&amp;_xlfn.XLOOKUP(AN$2,WatchbillMONTHLY!$A$20:$U$20,OFFSET(WatchbillMONTHLY!$A$20:$U$20,1,2))))=$A35,_xlfn.XLOOKUP(AN$2,WatchbillMONTHLY!$A$20:$U$20,OFFSET(WatchbillMONTHLY!$A$20:$U$20,1,2)),FALSE),TRUE,FALSE)),
IF(_xlfn.XLOOKUP(AN$2,WatchbillMONTHLY!$A$37:$U$37,OFFSET(WatchbillMONTHLY!$A$37:$U$37,1,2))=IF(_xlfn.XLOOKUP($A35,INDIRECT("_"&amp;_xlfn.XLOOKUP(AN$2,WatchbillMONTHLY!$A$37:$U$37,OFFSET(WatchbillMONTHLY!$A$37:$U$37,1,2))),INDIRECT("_"&amp;_xlfn.XLOOKUP(AN$2,WatchbillMONTHLY!$A$37:$U$37,OFFSET(WatchbillMONTHLY!$A$37:$U$37,1,2))))=$A35,_xlfn.XLOOKUP(AN$2,WatchbillMONTHLY!$A$37:$U$37,OFFSET(WatchbillMONTHLY!$A$37:$U$37,1,2)),FALSE),TRUE,FALSE)),
IF(_xlfn.XLOOKUP(AN$2,WatchbillMONTHLY!$A$54:$U$54,OFFSET(WatchbillMONTHLY!$A$54:$U$54,1,2))=IF(_xlfn.XLOOKUP($A35,INDIRECT("_"&amp;_xlfn.XLOOKUP(AN$2,WatchbillMONTHLY!$A$54:$U$54,OFFSET(WatchbillMONTHLY!$A$54:$U$54,1,2))),INDIRECT("_"&amp;_xlfn.XLOOKUP(AN$2,WatchbillMONTHLY!$A$54:$U$54,OFFSET(WatchbillMONTHLY!$A$54:$U$54,1,2))))=$A35,_xlfn.XLOOKUP(AN$2,WatchbillMONTHLY!$A$54:$U$54,OFFSET(WatchbillMONTHLY!$A$54:$U$54,1,2)),FALSE),TRUE,FALSE)),
IF(_xlfn.XLOOKUP(AN$2,WatchbillMONTHLY!$A$71:$U$71,OFFSET(WatchbillMONTHLY!$A$71:$U$71,1,2))=IF(_xlfn.XLOOKUP($A35,INDIRECT("_"&amp;_xlfn.XLOOKUP(AN$2,WatchbillMONTHLY!$A$71:$U$71,OFFSET(WatchbillMONTHLY!$A$71:$U$71,1,2))),INDIRECT("_"&amp;_xlfn.XLOOKUP(AN$2,WatchbillMONTHLY!$A$71:$U$71,OFFSET(WatchbillMONTHLY!$A$71:$U$71,1,2))))=$A35,_xlfn.XLOOKUP(AN$2,WatchbillMONTHLY!$A$71:$U$71,OFFSET(WatchbillMONTHLY!$A$71:$U$71,1,2)),FALSE),TRUE,FALSE)),
IF(_xlfn.XLOOKUP(AN$2,WatchbillMONTHLY!$A$88:$U$88,OFFSET(WatchbillMONTHLY!$A$88:$U$88,1,2))=IF(_xlfn.XLOOKUP($A35,INDIRECT("_"&amp;_xlfn.XLOOKUP(AN$2,WatchbillMONTHLY!$A$88:$U$88,OFFSET(WatchbillMONTHLY!$A$88:$U$88,1,2))),INDIRECT("_"&amp;_xlfn.XLOOKUP(AN$2,WatchbillMONTHLY!$A$88:$U$88,OFFSET(WatchbillMONTHLY!$A$88:$U$88,1,2))))=$A35,_xlfn.XLOOKUP(AN$2,WatchbillMONTHLY!$A$88:$U$88,OFFSET(WatchbillMONTHLY!$A$88:$U$88,1,2)),FALSE),TRUE,FALSE)),
FALSE),FALSE)</f>
        <v>0</v>
      </c>
      <c r="AO35" s="209" t="b" cm="1">
        <f t="array" aca="1" ref="AO35" ca="1">IF(AND($A35 &gt; 0, H35 &gt; 0,AO$2&lt;MiscFormulas!$A$5+1),
_xlfn.IFNA(
_xlfn.IFNA(
_xlfn.IFNA(
_xlfn.IFNA(
_xlfn.IFNA(
_xlfn.IFNA(
IF(_xlfn.XLOOKUP(AO$2,WatchbillMONTHLY!$A$3:$U$3,OFFSET(WatchbillMONTHLY!$A$3:$U$3,1,2))=IF(_xlfn.XLOOKUP($A35,INDIRECT("_"&amp;_xlfn.XLOOKUP(AO$2,WatchbillMONTHLY!$A$3:$U$3,OFFSET(WatchbillMONTHLY!$A$3:$U$3,1,2))),INDIRECT("_"&amp;_xlfn.XLOOKUP(AO$2,WatchbillMONTHLY!$A$3:$U$3,OFFSET(WatchbillMONTHLY!$A$3:$U$3,1,2))))=$A35,_xlfn.XLOOKUP(AO$2,WatchbillMONTHLY!$A$3:$U$3,OFFSET(WatchbillMONTHLY!$A$3:$U$3,1,2)),FALSE),TRUE,FALSE),
IF(_xlfn.XLOOKUP(AO$2,WatchbillMONTHLY!$A$20:$U$20,OFFSET(WatchbillMONTHLY!$A$20:$U$20,1,2))=IF(_xlfn.XLOOKUP($A35,INDIRECT("_"&amp;_xlfn.XLOOKUP(AO$2,WatchbillMONTHLY!$A$20:$U$20,OFFSET(WatchbillMONTHLY!$A$20:$U$20,1,2))),INDIRECT("_"&amp;_xlfn.XLOOKUP(AO$2,WatchbillMONTHLY!$A$20:$U$20,OFFSET(WatchbillMONTHLY!$A$20:$U$20,1,2))))=$A35,_xlfn.XLOOKUP(AO$2,WatchbillMONTHLY!$A$20:$U$20,OFFSET(WatchbillMONTHLY!$A$20:$U$20,1,2)),FALSE),TRUE,FALSE)),
IF(_xlfn.XLOOKUP(AO$2,WatchbillMONTHLY!$A$37:$U$37,OFFSET(WatchbillMONTHLY!$A$37:$U$37,1,2))=IF(_xlfn.XLOOKUP($A35,INDIRECT("_"&amp;_xlfn.XLOOKUP(AO$2,WatchbillMONTHLY!$A$37:$U$37,OFFSET(WatchbillMONTHLY!$A$37:$U$37,1,2))),INDIRECT("_"&amp;_xlfn.XLOOKUP(AO$2,WatchbillMONTHLY!$A$37:$U$37,OFFSET(WatchbillMONTHLY!$A$37:$U$37,1,2))))=$A35,_xlfn.XLOOKUP(AO$2,WatchbillMONTHLY!$A$37:$U$37,OFFSET(WatchbillMONTHLY!$A$37:$U$37,1,2)),FALSE),TRUE,FALSE)),
IF(_xlfn.XLOOKUP(AO$2,WatchbillMONTHLY!$A$54:$U$54,OFFSET(WatchbillMONTHLY!$A$54:$U$54,1,2))=IF(_xlfn.XLOOKUP($A35,INDIRECT("_"&amp;_xlfn.XLOOKUP(AO$2,WatchbillMONTHLY!$A$54:$U$54,OFFSET(WatchbillMONTHLY!$A$54:$U$54,1,2))),INDIRECT("_"&amp;_xlfn.XLOOKUP(AO$2,WatchbillMONTHLY!$A$54:$U$54,OFFSET(WatchbillMONTHLY!$A$54:$U$54,1,2))))=$A35,_xlfn.XLOOKUP(AO$2,WatchbillMONTHLY!$A$54:$U$54,OFFSET(WatchbillMONTHLY!$A$54:$U$54,1,2)),FALSE),TRUE,FALSE)),
IF(_xlfn.XLOOKUP(AO$2,WatchbillMONTHLY!$A$71:$U$71,OFFSET(WatchbillMONTHLY!$A$71:$U$71,1,2))=IF(_xlfn.XLOOKUP($A35,INDIRECT("_"&amp;_xlfn.XLOOKUP(AO$2,WatchbillMONTHLY!$A$71:$U$71,OFFSET(WatchbillMONTHLY!$A$71:$U$71,1,2))),INDIRECT("_"&amp;_xlfn.XLOOKUP(AO$2,WatchbillMONTHLY!$A$71:$U$71,OFFSET(WatchbillMONTHLY!$A$71:$U$71,1,2))))=$A35,_xlfn.XLOOKUP(AO$2,WatchbillMONTHLY!$A$71:$U$71,OFFSET(WatchbillMONTHLY!$A$71:$U$71,1,2)),FALSE),TRUE,FALSE)),
IF(_xlfn.XLOOKUP(AO$2,WatchbillMONTHLY!$A$88:$U$88,OFFSET(WatchbillMONTHLY!$A$88:$U$88,1,2))=IF(_xlfn.XLOOKUP($A35,INDIRECT("_"&amp;_xlfn.XLOOKUP(AO$2,WatchbillMONTHLY!$A$88:$U$88,OFFSET(WatchbillMONTHLY!$A$88:$U$88,1,2))),INDIRECT("_"&amp;_xlfn.XLOOKUP(AO$2,WatchbillMONTHLY!$A$88:$U$88,OFFSET(WatchbillMONTHLY!$A$88:$U$88,1,2))))=$A35,_xlfn.XLOOKUP(AO$2,WatchbillMONTHLY!$A$88:$U$88,OFFSET(WatchbillMONTHLY!$A$88:$U$88,1,2)),FALSE),TRUE,FALSE)),
FALSE),FALSE)</f>
        <v>0</v>
      </c>
      <c r="AP35" s="209" t="b" cm="1">
        <f t="array" aca="1" ref="AP35" ca="1">IF(AND($A35 &gt; 0, I35 &gt; 0,AP$2&lt;MiscFormulas!$A$5+1),
_xlfn.IFNA(
_xlfn.IFNA(
_xlfn.IFNA(
_xlfn.IFNA(
_xlfn.IFNA(
_xlfn.IFNA(
IF(_xlfn.XLOOKUP(AP$2,WatchbillMONTHLY!$A$3:$U$3,OFFSET(WatchbillMONTHLY!$A$3:$U$3,1,2))=IF(_xlfn.XLOOKUP($A35,INDIRECT("_"&amp;_xlfn.XLOOKUP(AP$2,WatchbillMONTHLY!$A$3:$U$3,OFFSET(WatchbillMONTHLY!$A$3:$U$3,1,2))),INDIRECT("_"&amp;_xlfn.XLOOKUP(AP$2,WatchbillMONTHLY!$A$3:$U$3,OFFSET(WatchbillMONTHLY!$A$3:$U$3,1,2))))=$A35,_xlfn.XLOOKUP(AP$2,WatchbillMONTHLY!$A$3:$U$3,OFFSET(WatchbillMONTHLY!$A$3:$U$3,1,2)),FALSE),TRUE,FALSE),
IF(_xlfn.XLOOKUP(AP$2,WatchbillMONTHLY!$A$20:$U$20,OFFSET(WatchbillMONTHLY!$A$20:$U$20,1,2))=IF(_xlfn.XLOOKUP($A35,INDIRECT("_"&amp;_xlfn.XLOOKUP(AP$2,WatchbillMONTHLY!$A$20:$U$20,OFFSET(WatchbillMONTHLY!$A$20:$U$20,1,2))),INDIRECT("_"&amp;_xlfn.XLOOKUP(AP$2,WatchbillMONTHLY!$A$20:$U$20,OFFSET(WatchbillMONTHLY!$A$20:$U$20,1,2))))=$A35,_xlfn.XLOOKUP(AP$2,WatchbillMONTHLY!$A$20:$U$20,OFFSET(WatchbillMONTHLY!$A$20:$U$20,1,2)),FALSE),TRUE,FALSE)),
IF(_xlfn.XLOOKUP(AP$2,WatchbillMONTHLY!$A$37:$U$37,OFFSET(WatchbillMONTHLY!$A$37:$U$37,1,2))=IF(_xlfn.XLOOKUP($A35,INDIRECT("_"&amp;_xlfn.XLOOKUP(AP$2,WatchbillMONTHLY!$A$37:$U$37,OFFSET(WatchbillMONTHLY!$A$37:$U$37,1,2))),INDIRECT("_"&amp;_xlfn.XLOOKUP(AP$2,WatchbillMONTHLY!$A$37:$U$37,OFFSET(WatchbillMONTHLY!$A$37:$U$37,1,2))))=$A35,_xlfn.XLOOKUP(AP$2,WatchbillMONTHLY!$A$37:$U$37,OFFSET(WatchbillMONTHLY!$A$37:$U$37,1,2)),FALSE),TRUE,FALSE)),
IF(_xlfn.XLOOKUP(AP$2,WatchbillMONTHLY!$A$54:$U$54,OFFSET(WatchbillMONTHLY!$A$54:$U$54,1,2))=IF(_xlfn.XLOOKUP($A35,INDIRECT("_"&amp;_xlfn.XLOOKUP(AP$2,WatchbillMONTHLY!$A$54:$U$54,OFFSET(WatchbillMONTHLY!$A$54:$U$54,1,2))),INDIRECT("_"&amp;_xlfn.XLOOKUP(AP$2,WatchbillMONTHLY!$A$54:$U$54,OFFSET(WatchbillMONTHLY!$A$54:$U$54,1,2))))=$A35,_xlfn.XLOOKUP(AP$2,WatchbillMONTHLY!$A$54:$U$54,OFFSET(WatchbillMONTHLY!$A$54:$U$54,1,2)),FALSE),TRUE,FALSE)),
IF(_xlfn.XLOOKUP(AP$2,WatchbillMONTHLY!$A$71:$U$71,OFFSET(WatchbillMONTHLY!$A$71:$U$71,1,2))=IF(_xlfn.XLOOKUP($A35,INDIRECT("_"&amp;_xlfn.XLOOKUP(AP$2,WatchbillMONTHLY!$A$71:$U$71,OFFSET(WatchbillMONTHLY!$A$71:$U$71,1,2))),INDIRECT("_"&amp;_xlfn.XLOOKUP(AP$2,WatchbillMONTHLY!$A$71:$U$71,OFFSET(WatchbillMONTHLY!$A$71:$U$71,1,2))))=$A35,_xlfn.XLOOKUP(AP$2,WatchbillMONTHLY!$A$71:$U$71,OFFSET(WatchbillMONTHLY!$A$71:$U$71,1,2)),FALSE),TRUE,FALSE)),
IF(_xlfn.XLOOKUP(AP$2,WatchbillMONTHLY!$A$88:$U$88,OFFSET(WatchbillMONTHLY!$A$88:$U$88,1,2))=IF(_xlfn.XLOOKUP($A35,INDIRECT("_"&amp;_xlfn.XLOOKUP(AP$2,WatchbillMONTHLY!$A$88:$U$88,OFFSET(WatchbillMONTHLY!$A$88:$U$88,1,2))),INDIRECT("_"&amp;_xlfn.XLOOKUP(AP$2,WatchbillMONTHLY!$A$88:$U$88,OFFSET(WatchbillMONTHLY!$A$88:$U$88,1,2))))=$A35,_xlfn.XLOOKUP(AP$2,WatchbillMONTHLY!$A$88:$U$88,OFFSET(WatchbillMONTHLY!$A$88:$U$88,1,2)),FALSE),TRUE,FALSE)),
FALSE),FALSE)</f>
        <v>0</v>
      </c>
      <c r="AQ35" s="209" t="b" cm="1">
        <f t="array" aca="1" ref="AQ35" ca="1">IF(AND($A35 &gt; 0, J35 &gt; 0,AQ$2&lt;MiscFormulas!$A$5+1),
_xlfn.IFNA(
_xlfn.IFNA(
_xlfn.IFNA(
_xlfn.IFNA(
_xlfn.IFNA(
_xlfn.IFNA(
IF(_xlfn.XLOOKUP(AQ$2,WatchbillMONTHLY!$A$3:$U$3,OFFSET(WatchbillMONTHLY!$A$3:$U$3,1,2))=IF(_xlfn.XLOOKUP($A35,INDIRECT("_"&amp;_xlfn.XLOOKUP(AQ$2,WatchbillMONTHLY!$A$3:$U$3,OFFSET(WatchbillMONTHLY!$A$3:$U$3,1,2))),INDIRECT("_"&amp;_xlfn.XLOOKUP(AQ$2,WatchbillMONTHLY!$A$3:$U$3,OFFSET(WatchbillMONTHLY!$A$3:$U$3,1,2))))=$A35,_xlfn.XLOOKUP(AQ$2,WatchbillMONTHLY!$A$3:$U$3,OFFSET(WatchbillMONTHLY!$A$3:$U$3,1,2)),FALSE),TRUE,FALSE),
IF(_xlfn.XLOOKUP(AQ$2,WatchbillMONTHLY!$A$20:$U$20,OFFSET(WatchbillMONTHLY!$A$20:$U$20,1,2))=IF(_xlfn.XLOOKUP($A35,INDIRECT("_"&amp;_xlfn.XLOOKUP(AQ$2,WatchbillMONTHLY!$A$20:$U$20,OFFSET(WatchbillMONTHLY!$A$20:$U$20,1,2))),INDIRECT("_"&amp;_xlfn.XLOOKUP(AQ$2,WatchbillMONTHLY!$A$20:$U$20,OFFSET(WatchbillMONTHLY!$A$20:$U$20,1,2))))=$A35,_xlfn.XLOOKUP(AQ$2,WatchbillMONTHLY!$A$20:$U$20,OFFSET(WatchbillMONTHLY!$A$20:$U$20,1,2)),FALSE),TRUE,FALSE)),
IF(_xlfn.XLOOKUP(AQ$2,WatchbillMONTHLY!$A$37:$U$37,OFFSET(WatchbillMONTHLY!$A$37:$U$37,1,2))=IF(_xlfn.XLOOKUP($A35,INDIRECT("_"&amp;_xlfn.XLOOKUP(AQ$2,WatchbillMONTHLY!$A$37:$U$37,OFFSET(WatchbillMONTHLY!$A$37:$U$37,1,2))),INDIRECT("_"&amp;_xlfn.XLOOKUP(AQ$2,WatchbillMONTHLY!$A$37:$U$37,OFFSET(WatchbillMONTHLY!$A$37:$U$37,1,2))))=$A35,_xlfn.XLOOKUP(AQ$2,WatchbillMONTHLY!$A$37:$U$37,OFFSET(WatchbillMONTHLY!$A$37:$U$37,1,2)),FALSE),TRUE,FALSE)),
IF(_xlfn.XLOOKUP(AQ$2,WatchbillMONTHLY!$A$54:$U$54,OFFSET(WatchbillMONTHLY!$A$54:$U$54,1,2))=IF(_xlfn.XLOOKUP($A35,INDIRECT("_"&amp;_xlfn.XLOOKUP(AQ$2,WatchbillMONTHLY!$A$54:$U$54,OFFSET(WatchbillMONTHLY!$A$54:$U$54,1,2))),INDIRECT("_"&amp;_xlfn.XLOOKUP(AQ$2,WatchbillMONTHLY!$A$54:$U$54,OFFSET(WatchbillMONTHLY!$A$54:$U$54,1,2))))=$A35,_xlfn.XLOOKUP(AQ$2,WatchbillMONTHLY!$A$54:$U$54,OFFSET(WatchbillMONTHLY!$A$54:$U$54,1,2)),FALSE),TRUE,FALSE)),
IF(_xlfn.XLOOKUP(AQ$2,WatchbillMONTHLY!$A$71:$U$71,OFFSET(WatchbillMONTHLY!$A$71:$U$71,1,2))=IF(_xlfn.XLOOKUP($A35,INDIRECT("_"&amp;_xlfn.XLOOKUP(AQ$2,WatchbillMONTHLY!$A$71:$U$71,OFFSET(WatchbillMONTHLY!$A$71:$U$71,1,2))),INDIRECT("_"&amp;_xlfn.XLOOKUP(AQ$2,WatchbillMONTHLY!$A$71:$U$71,OFFSET(WatchbillMONTHLY!$A$71:$U$71,1,2))))=$A35,_xlfn.XLOOKUP(AQ$2,WatchbillMONTHLY!$A$71:$U$71,OFFSET(WatchbillMONTHLY!$A$71:$U$71,1,2)),FALSE),TRUE,FALSE)),
IF(_xlfn.XLOOKUP(AQ$2,WatchbillMONTHLY!$A$88:$U$88,OFFSET(WatchbillMONTHLY!$A$88:$U$88,1,2))=IF(_xlfn.XLOOKUP($A35,INDIRECT("_"&amp;_xlfn.XLOOKUP(AQ$2,WatchbillMONTHLY!$A$88:$U$88,OFFSET(WatchbillMONTHLY!$A$88:$U$88,1,2))),INDIRECT("_"&amp;_xlfn.XLOOKUP(AQ$2,WatchbillMONTHLY!$A$88:$U$88,OFFSET(WatchbillMONTHLY!$A$88:$U$88,1,2))))=$A35,_xlfn.XLOOKUP(AQ$2,WatchbillMONTHLY!$A$88:$U$88,OFFSET(WatchbillMONTHLY!$A$88:$U$88,1,2)),FALSE),TRUE,FALSE)),
FALSE),FALSE)</f>
        <v>0</v>
      </c>
      <c r="AR35" s="209" t="b" cm="1">
        <f t="array" aca="1" ref="AR35" ca="1">IF(AND($A35 &gt; 0, K35 &gt; 0,AR$2&lt;MiscFormulas!$A$5+1),
_xlfn.IFNA(
_xlfn.IFNA(
_xlfn.IFNA(
_xlfn.IFNA(
_xlfn.IFNA(
_xlfn.IFNA(
IF(_xlfn.XLOOKUP(AR$2,WatchbillMONTHLY!$A$3:$U$3,OFFSET(WatchbillMONTHLY!$A$3:$U$3,1,2))=IF(_xlfn.XLOOKUP($A35,INDIRECT("_"&amp;_xlfn.XLOOKUP(AR$2,WatchbillMONTHLY!$A$3:$U$3,OFFSET(WatchbillMONTHLY!$A$3:$U$3,1,2))),INDIRECT("_"&amp;_xlfn.XLOOKUP(AR$2,WatchbillMONTHLY!$A$3:$U$3,OFFSET(WatchbillMONTHLY!$A$3:$U$3,1,2))))=$A35,_xlfn.XLOOKUP(AR$2,WatchbillMONTHLY!$A$3:$U$3,OFFSET(WatchbillMONTHLY!$A$3:$U$3,1,2)),FALSE),TRUE,FALSE),
IF(_xlfn.XLOOKUP(AR$2,WatchbillMONTHLY!$A$20:$U$20,OFFSET(WatchbillMONTHLY!$A$20:$U$20,1,2))=IF(_xlfn.XLOOKUP($A35,INDIRECT("_"&amp;_xlfn.XLOOKUP(AR$2,WatchbillMONTHLY!$A$20:$U$20,OFFSET(WatchbillMONTHLY!$A$20:$U$20,1,2))),INDIRECT("_"&amp;_xlfn.XLOOKUP(AR$2,WatchbillMONTHLY!$A$20:$U$20,OFFSET(WatchbillMONTHLY!$A$20:$U$20,1,2))))=$A35,_xlfn.XLOOKUP(AR$2,WatchbillMONTHLY!$A$20:$U$20,OFFSET(WatchbillMONTHLY!$A$20:$U$20,1,2)),FALSE),TRUE,FALSE)),
IF(_xlfn.XLOOKUP(AR$2,WatchbillMONTHLY!$A$37:$U$37,OFFSET(WatchbillMONTHLY!$A$37:$U$37,1,2))=IF(_xlfn.XLOOKUP($A35,INDIRECT("_"&amp;_xlfn.XLOOKUP(AR$2,WatchbillMONTHLY!$A$37:$U$37,OFFSET(WatchbillMONTHLY!$A$37:$U$37,1,2))),INDIRECT("_"&amp;_xlfn.XLOOKUP(AR$2,WatchbillMONTHLY!$A$37:$U$37,OFFSET(WatchbillMONTHLY!$A$37:$U$37,1,2))))=$A35,_xlfn.XLOOKUP(AR$2,WatchbillMONTHLY!$A$37:$U$37,OFFSET(WatchbillMONTHLY!$A$37:$U$37,1,2)),FALSE),TRUE,FALSE)),
IF(_xlfn.XLOOKUP(AR$2,WatchbillMONTHLY!$A$54:$U$54,OFFSET(WatchbillMONTHLY!$A$54:$U$54,1,2))=IF(_xlfn.XLOOKUP($A35,INDIRECT("_"&amp;_xlfn.XLOOKUP(AR$2,WatchbillMONTHLY!$A$54:$U$54,OFFSET(WatchbillMONTHLY!$A$54:$U$54,1,2))),INDIRECT("_"&amp;_xlfn.XLOOKUP(AR$2,WatchbillMONTHLY!$A$54:$U$54,OFFSET(WatchbillMONTHLY!$A$54:$U$54,1,2))))=$A35,_xlfn.XLOOKUP(AR$2,WatchbillMONTHLY!$A$54:$U$54,OFFSET(WatchbillMONTHLY!$A$54:$U$54,1,2)),FALSE),TRUE,FALSE)),
IF(_xlfn.XLOOKUP(AR$2,WatchbillMONTHLY!$A$71:$U$71,OFFSET(WatchbillMONTHLY!$A$71:$U$71,1,2))=IF(_xlfn.XLOOKUP($A35,INDIRECT("_"&amp;_xlfn.XLOOKUP(AR$2,WatchbillMONTHLY!$A$71:$U$71,OFFSET(WatchbillMONTHLY!$A$71:$U$71,1,2))),INDIRECT("_"&amp;_xlfn.XLOOKUP(AR$2,WatchbillMONTHLY!$A$71:$U$71,OFFSET(WatchbillMONTHLY!$A$71:$U$71,1,2))))=$A35,_xlfn.XLOOKUP(AR$2,WatchbillMONTHLY!$A$71:$U$71,OFFSET(WatchbillMONTHLY!$A$71:$U$71,1,2)),FALSE),TRUE,FALSE)),
IF(_xlfn.XLOOKUP(AR$2,WatchbillMONTHLY!$A$88:$U$88,OFFSET(WatchbillMONTHLY!$A$88:$U$88,1,2))=IF(_xlfn.XLOOKUP($A35,INDIRECT("_"&amp;_xlfn.XLOOKUP(AR$2,WatchbillMONTHLY!$A$88:$U$88,OFFSET(WatchbillMONTHLY!$A$88:$U$88,1,2))),INDIRECT("_"&amp;_xlfn.XLOOKUP(AR$2,WatchbillMONTHLY!$A$88:$U$88,OFFSET(WatchbillMONTHLY!$A$88:$U$88,1,2))))=$A35,_xlfn.XLOOKUP(AR$2,WatchbillMONTHLY!$A$88:$U$88,OFFSET(WatchbillMONTHLY!$A$88:$U$88,1,2)),FALSE),TRUE,FALSE)),
FALSE),FALSE)</f>
        <v>0</v>
      </c>
      <c r="AS35" s="209" t="b" cm="1">
        <f t="array" aca="1" ref="AS35" ca="1">IF(AND($A35 &gt; 0, L35 &gt; 0,AS$2&lt;MiscFormulas!$A$5+1),
_xlfn.IFNA(
_xlfn.IFNA(
_xlfn.IFNA(
_xlfn.IFNA(
_xlfn.IFNA(
_xlfn.IFNA(
IF(_xlfn.XLOOKUP(AS$2,WatchbillMONTHLY!$A$3:$U$3,OFFSET(WatchbillMONTHLY!$A$3:$U$3,1,2))=IF(_xlfn.XLOOKUP($A35,INDIRECT("_"&amp;_xlfn.XLOOKUP(AS$2,WatchbillMONTHLY!$A$3:$U$3,OFFSET(WatchbillMONTHLY!$A$3:$U$3,1,2))),INDIRECT("_"&amp;_xlfn.XLOOKUP(AS$2,WatchbillMONTHLY!$A$3:$U$3,OFFSET(WatchbillMONTHLY!$A$3:$U$3,1,2))))=$A35,_xlfn.XLOOKUP(AS$2,WatchbillMONTHLY!$A$3:$U$3,OFFSET(WatchbillMONTHLY!$A$3:$U$3,1,2)),FALSE),TRUE,FALSE),
IF(_xlfn.XLOOKUP(AS$2,WatchbillMONTHLY!$A$20:$U$20,OFFSET(WatchbillMONTHLY!$A$20:$U$20,1,2))=IF(_xlfn.XLOOKUP($A35,INDIRECT("_"&amp;_xlfn.XLOOKUP(AS$2,WatchbillMONTHLY!$A$20:$U$20,OFFSET(WatchbillMONTHLY!$A$20:$U$20,1,2))),INDIRECT("_"&amp;_xlfn.XLOOKUP(AS$2,WatchbillMONTHLY!$A$20:$U$20,OFFSET(WatchbillMONTHLY!$A$20:$U$20,1,2))))=$A35,_xlfn.XLOOKUP(AS$2,WatchbillMONTHLY!$A$20:$U$20,OFFSET(WatchbillMONTHLY!$A$20:$U$20,1,2)),FALSE),TRUE,FALSE)),
IF(_xlfn.XLOOKUP(AS$2,WatchbillMONTHLY!$A$37:$U$37,OFFSET(WatchbillMONTHLY!$A$37:$U$37,1,2))=IF(_xlfn.XLOOKUP($A35,INDIRECT("_"&amp;_xlfn.XLOOKUP(AS$2,WatchbillMONTHLY!$A$37:$U$37,OFFSET(WatchbillMONTHLY!$A$37:$U$37,1,2))),INDIRECT("_"&amp;_xlfn.XLOOKUP(AS$2,WatchbillMONTHLY!$A$37:$U$37,OFFSET(WatchbillMONTHLY!$A$37:$U$37,1,2))))=$A35,_xlfn.XLOOKUP(AS$2,WatchbillMONTHLY!$A$37:$U$37,OFFSET(WatchbillMONTHLY!$A$37:$U$37,1,2)),FALSE),TRUE,FALSE)),
IF(_xlfn.XLOOKUP(AS$2,WatchbillMONTHLY!$A$54:$U$54,OFFSET(WatchbillMONTHLY!$A$54:$U$54,1,2))=IF(_xlfn.XLOOKUP($A35,INDIRECT("_"&amp;_xlfn.XLOOKUP(AS$2,WatchbillMONTHLY!$A$54:$U$54,OFFSET(WatchbillMONTHLY!$A$54:$U$54,1,2))),INDIRECT("_"&amp;_xlfn.XLOOKUP(AS$2,WatchbillMONTHLY!$A$54:$U$54,OFFSET(WatchbillMONTHLY!$A$54:$U$54,1,2))))=$A35,_xlfn.XLOOKUP(AS$2,WatchbillMONTHLY!$A$54:$U$54,OFFSET(WatchbillMONTHLY!$A$54:$U$54,1,2)),FALSE),TRUE,FALSE)),
IF(_xlfn.XLOOKUP(AS$2,WatchbillMONTHLY!$A$71:$U$71,OFFSET(WatchbillMONTHLY!$A$71:$U$71,1,2))=IF(_xlfn.XLOOKUP($A35,INDIRECT("_"&amp;_xlfn.XLOOKUP(AS$2,WatchbillMONTHLY!$A$71:$U$71,OFFSET(WatchbillMONTHLY!$A$71:$U$71,1,2))),INDIRECT("_"&amp;_xlfn.XLOOKUP(AS$2,WatchbillMONTHLY!$A$71:$U$71,OFFSET(WatchbillMONTHLY!$A$71:$U$71,1,2))))=$A35,_xlfn.XLOOKUP(AS$2,WatchbillMONTHLY!$A$71:$U$71,OFFSET(WatchbillMONTHLY!$A$71:$U$71,1,2)),FALSE),TRUE,FALSE)),
IF(_xlfn.XLOOKUP(AS$2,WatchbillMONTHLY!$A$88:$U$88,OFFSET(WatchbillMONTHLY!$A$88:$U$88,1,2))=IF(_xlfn.XLOOKUP($A35,INDIRECT("_"&amp;_xlfn.XLOOKUP(AS$2,WatchbillMONTHLY!$A$88:$U$88,OFFSET(WatchbillMONTHLY!$A$88:$U$88,1,2))),INDIRECT("_"&amp;_xlfn.XLOOKUP(AS$2,WatchbillMONTHLY!$A$88:$U$88,OFFSET(WatchbillMONTHLY!$A$88:$U$88,1,2))))=$A35,_xlfn.XLOOKUP(AS$2,WatchbillMONTHLY!$A$88:$U$88,OFFSET(WatchbillMONTHLY!$A$88:$U$88,1,2)),FALSE),TRUE,FALSE)),
FALSE),FALSE)</f>
        <v>0</v>
      </c>
      <c r="AT35" s="209" t="b" cm="1">
        <f t="array" aca="1" ref="AT35" ca="1">IF(AND($A35 &gt; 0, M35 &gt; 0,AT$2&lt;MiscFormulas!$A$5+1),
_xlfn.IFNA(
_xlfn.IFNA(
_xlfn.IFNA(
_xlfn.IFNA(
_xlfn.IFNA(
_xlfn.IFNA(
IF(_xlfn.XLOOKUP(AT$2,WatchbillMONTHLY!$A$3:$U$3,OFFSET(WatchbillMONTHLY!$A$3:$U$3,1,2))=IF(_xlfn.XLOOKUP($A35,INDIRECT("_"&amp;_xlfn.XLOOKUP(AT$2,WatchbillMONTHLY!$A$3:$U$3,OFFSET(WatchbillMONTHLY!$A$3:$U$3,1,2))),INDIRECT("_"&amp;_xlfn.XLOOKUP(AT$2,WatchbillMONTHLY!$A$3:$U$3,OFFSET(WatchbillMONTHLY!$A$3:$U$3,1,2))))=$A35,_xlfn.XLOOKUP(AT$2,WatchbillMONTHLY!$A$3:$U$3,OFFSET(WatchbillMONTHLY!$A$3:$U$3,1,2)),FALSE),TRUE,FALSE),
IF(_xlfn.XLOOKUP(AT$2,WatchbillMONTHLY!$A$20:$U$20,OFFSET(WatchbillMONTHLY!$A$20:$U$20,1,2))=IF(_xlfn.XLOOKUP($A35,INDIRECT("_"&amp;_xlfn.XLOOKUP(AT$2,WatchbillMONTHLY!$A$20:$U$20,OFFSET(WatchbillMONTHLY!$A$20:$U$20,1,2))),INDIRECT("_"&amp;_xlfn.XLOOKUP(AT$2,WatchbillMONTHLY!$A$20:$U$20,OFFSET(WatchbillMONTHLY!$A$20:$U$20,1,2))))=$A35,_xlfn.XLOOKUP(AT$2,WatchbillMONTHLY!$A$20:$U$20,OFFSET(WatchbillMONTHLY!$A$20:$U$20,1,2)),FALSE),TRUE,FALSE)),
IF(_xlfn.XLOOKUP(AT$2,WatchbillMONTHLY!$A$37:$U$37,OFFSET(WatchbillMONTHLY!$A$37:$U$37,1,2))=IF(_xlfn.XLOOKUP($A35,INDIRECT("_"&amp;_xlfn.XLOOKUP(AT$2,WatchbillMONTHLY!$A$37:$U$37,OFFSET(WatchbillMONTHLY!$A$37:$U$37,1,2))),INDIRECT("_"&amp;_xlfn.XLOOKUP(AT$2,WatchbillMONTHLY!$A$37:$U$37,OFFSET(WatchbillMONTHLY!$A$37:$U$37,1,2))))=$A35,_xlfn.XLOOKUP(AT$2,WatchbillMONTHLY!$A$37:$U$37,OFFSET(WatchbillMONTHLY!$A$37:$U$37,1,2)),FALSE),TRUE,FALSE)),
IF(_xlfn.XLOOKUP(AT$2,WatchbillMONTHLY!$A$54:$U$54,OFFSET(WatchbillMONTHLY!$A$54:$U$54,1,2))=IF(_xlfn.XLOOKUP($A35,INDIRECT("_"&amp;_xlfn.XLOOKUP(AT$2,WatchbillMONTHLY!$A$54:$U$54,OFFSET(WatchbillMONTHLY!$A$54:$U$54,1,2))),INDIRECT("_"&amp;_xlfn.XLOOKUP(AT$2,WatchbillMONTHLY!$A$54:$U$54,OFFSET(WatchbillMONTHLY!$A$54:$U$54,1,2))))=$A35,_xlfn.XLOOKUP(AT$2,WatchbillMONTHLY!$A$54:$U$54,OFFSET(WatchbillMONTHLY!$A$54:$U$54,1,2)),FALSE),TRUE,FALSE)),
IF(_xlfn.XLOOKUP(AT$2,WatchbillMONTHLY!$A$71:$U$71,OFFSET(WatchbillMONTHLY!$A$71:$U$71,1,2))=IF(_xlfn.XLOOKUP($A35,INDIRECT("_"&amp;_xlfn.XLOOKUP(AT$2,WatchbillMONTHLY!$A$71:$U$71,OFFSET(WatchbillMONTHLY!$A$71:$U$71,1,2))),INDIRECT("_"&amp;_xlfn.XLOOKUP(AT$2,WatchbillMONTHLY!$A$71:$U$71,OFFSET(WatchbillMONTHLY!$A$71:$U$71,1,2))))=$A35,_xlfn.XLOOKUP(AT$2,WatchbillMONTHLY!$A$71:$U$71,OFFSET(WatchbillMONTHLY!$A$71:$U$71,1,2)),FALSE),TRUE,FALSE)),
IF(_xlfn.XLOOKUP(AT$2,WatchbillMONTHLY!$A$88:$U$88,OFFSET(WatchbillMONTHLY!$A$88:$U$88,1,2))=IF(_xlfn.XLOOKUP($A35,INDIRECT("_"&amp;_xlfn.XLOOKUP(AT$2,WatchbillMONTHLY!$A$88:$U$88,OFFSET(WatchbillMONTHLY!$A$88:$U$88,1,2))),INDIRECT("_"&amp;_xlfn.XLOOKUP(AT$2,WatchbillMONTHLY!$A$88:$U$88,OFFSET(WatchbillMONTHLY!$A$88:$U$88,1,2))))=$A35,_xlfn.XLOOKUP(AT$2,WatchbillMONTHLY!$A$88:$U$88,OFFSET(WatchbillMONTHLY!$A$88:$U$88,1,2)),FALSE),TRUE,FALSE)),
FALSE),FALSE)</f>
        <v>0</v>
      </c>
      <c r="AU35" s="209" t="b" cm="1">
        <f t="array" aca="1" ref="AU35" ca="1">IF(AND($A35 &gt; 0, N35 &gt; 0,AU$2&lt;MiscFormulas!$A$5+1),
_xlfn.IFNA(
_xlfn.IFNA(
_xlfn.IFNA(
_xlfn.IFNA(
_xlfn.IFNA(
_xlfn.IFNA(
IF(_xlfn.XLOOKUP(AU$2,WatchbillMONTHLY!$A$3:$U$3,OFFSET(WatchbillMONTHLY!$A$3:$U$3,1,2))=IF(_xlfn.XLOOKUP($A35,INDIRECT("_"&amp;_xlfn.XLOOKUP(AU$2,WatchbillMONTHLY!$A$3:$U$3,OFFSET(WatchbillMONTHLY!$A$3:$U$3,1,2))),INDIRECT("_"&amp;_xlfn.XLOOKUP(AU$2,WatchbillMONTHLY!$A$3:$U$3,OFFSET(WatchbillMONTHLY!$A$3:$U$3,1,2))))=$A35,_xlfn.XLOOKUP(AU$2,WatchbillMONTHLY!$A$3:$U$3,OFFSET(WatchbillMONTHLY!$A$3:$U$3,1,2)),FALSE),TRUE,FALSE),
IF(_xlfn.XLOOKUP(AU$2,WatchbillMONTHLY!$A$20:$U$20,OFFSET(WatchbillMONTHLY!$A$20:$U$20,1,2))=IF(_xlfn.XLOOKUP($A35,INDIRECT("_"&amp;_xlfn.XLOOKUP(AU$2,WatchbillMONTHLY!$A$20:$U$20,OFFSET(WatchbillMONTHLY!$A$20:$U$20,1,2))),INDIRECT("_"&amp;_xlfn.XLOOKUP(AU$2,WatchbillMONTHLY!$A$20:$U$20,OFFSET(WatchbillMONTHLY!$A$20:$U$20,1,2))))=$A35,_xlfn.XLOOKUP(AU$2,WatchbillMONTHLY!$A$20:$U$20,OFFSET(WatchbillMONTHLY!$A$20:$U$20,1,2)),FALSE),TRUE,FALSE)),
IF(_xlfn.XLOOKUP(AU$2,WatchbillMONTHLY!$A$37:$U$37,OFFSET(WatchbillMONTHLY!$A$37:$U$37,1,2))=IF(_xlfn.XLOOKUP($A35,INDIRECT("_"&amp;_xlfn.XLOOKUP(AU$2,WatchbillMONTHLY!$A$37:$U$37,OFFSET(WatchbillMONTHLY!$A$37:$U$37,1,2))),INDIRECT("_"&amp;_xlfn.XLOOKUP(AU$2,WatchbillMONTHLY!$A$37:$U$37,OFFSET(WatchbillMONTHLY!$A$37:$U$37,1,2))))=$A35,_xlfn.XLOOKUP(AU$2,WatchbillMONTHLY!$A$37:$U$37,OFFSET(WatchbillMONTHLY!$A$37:$U$37,1,2)),FALSE),TRUE,FALSE)),
IF(_xlfn.XLOOKUP(AU$2,WatchbillMONTHLY!$A$54:$U$54,OFFSET(WatchbillMONTHLY!$A$54:$U$54,1,2))=IF(_xlfn.XLOOKUP($A35,INDIRECT("_"&amp;_xlfn.XLOOKUP(AU$2,WatchbillMONTHLY!$A$54:$U$54,OFFSET(WatchbillMONTHLY!$A$54:$U$54,1,2))),INDIRECT("_"&amp;_xlfn.XLOOKUP(AU$2,WatchbillMONTHLY!$A$54:$U$54,OFFSET(WatchbillMONTHLY!$A$54:$U$54,1,2))))=$A35,_xlfn.XLOOKUP(AU$2,WatchbillMONTHLY!$A$54:$U$54,OFFSET(WatchbillMONTHLY!$A$54:$U$54,1,2)),FALSE),TRUE,FALSE)),
IF(_xlfn.XLOOKUP(AU$2,WatchbillMONTHLY!$A$71:$U$71,OFFSET(WatchbillMONTHLY!$A$71:$U$71,1,2))=IF(_xlfn.XLOOKUP($A35,INDIRECT("_"&amp;_xlfn.XLOOKUP(AU$2,WatchbillMONTHLY!$A$71:$U$71,OFFSET(WatchbillMONTHLY!$A$71:$U$71,1,2))),INDIRECT("_"&amp;_xlfn.XLOOKUP(AU$2,WatchbillMONTHLY!$A$71:$U$71,OFFSET(WatchbillMONTHLY!$A$71:$U$71,1,2))))=$A35,_xlfn.XLOOKUP(AU$2,WatchbillMONTHLY!$A$71:$U$71,OFFSET(WatchbillMONTHLY!$A$71:$U$71,1,2)),FALSE),TRUE,FALSE)),
IF(_xlfn.XLOOKUP(AU$2,WatchbillMONTHLY!$A$88:$U$88,OFFSET(WatchbillMONTHLY!$A$88:$U$88,1,2))=IF(_xlfn.XLOOKUP($A35,INDIRECT("_"&amp;_xlfn.XLOOKUP(AU$2,WatchbillMONTHLY!$A$88:$U$88,OFFSET(WatchbillMONTHLY!$A$88:$U$88,1,2))),INDIRECT("_"&amp;_xlfn.XLOOKUP(AU$2,WatchbillMONTHLY!$A$88:$U$88,OFFSET(WatchbillMONTHLY!$A$88:$U$88,1,2))))=$A35,_xlfn.XLOOKUP(AU$2,WatchbillMONTHLY!$A$88:$U$88,OFFSET(WatchbillMONTHLY!$A$88:$U$88,1,2)),FALSE),TRUE,FALSE)),
FALSE),FALSE)</f>
        <v>0</v>
      </c>
      <c r="AV35" s="209" t="b" cm="1">
        <f t="array" aca="1" ref="AV35" ca="1">IF(AND($A35 &gt; 0, O35 &gt; 0,AV$2&lt;MiscFormulas!$A$5+1),
_xlfn.IFNA(
_xlfn.IFNA(
_xlfn.IFNA(
_xlfn.IFNA(
_xlfn.IFNA(
_xlfn.IFNA(
IF(_xlfn.XLOOKUP(AV$2,WatchbillMONTHLY!$A$3:$U$3,OFFSET(WatchbillMONTHLY!$A$3:$U$3,1,2))=IF(_xlfn.XLOOKUP($A35,INDIRECT("_"&amp;_xlfn.XLOOKUP(AV$2,WatchbillMONTHLY!$A$3:$U$3,OFFSET(WatchbillMONTHLY!$A$3:$U$3,1,2))),INDIRECT("_"&amp;_xlfn.XLOOKUP(AV$2,WatchbillMONTHLY!$A$3:$U$3,OFFSET(WatchbillMONTHLY!$A$3:$U$3,1,2))))=$A35,_xlfn.XLOOKUP(AV$2,WatchbillMONTHLY!$A$3:$U$3,OFFSET(WatchbillMONTHLY!$A$3:$U$3,1,2)),FALSE),TRUE,FALSE),
IF(_xlfn.XLOOKUP(AV$2,WatchbillMONTHLY!$A$20:$U$20,OFFSET(WatchbillMONTHLY!$A$20:$U$20,1,2))=IF(_xlfn.XLOOKUP($A35,INDIRECT("_"&amp;_xlfn.XLOOKUP(AV$2,WatchbillMONTHLY!$A$20:$U$20,OFFSET(WatchbillMONTHLY!$A$20:$U$20,1,2))),INDIRECT("_"&amp;_xlfn.XLOOKUP(AV$2,WatchbillMONTHLY!$A$20:$U$20,OFFSET(WatchbillMONTHLY!$A$20:$U$20,1,2))))=$A35,_xlfn.XLOOKUP(AV$2,WatchbillMONTHLY!$A$20:$U$20,OFFSET(WatchbillMONTHLY!$A$20:$U$20,1,2)),FALSE),TRUE,FALSE)),
IF(_xlfn.XLOOKUP(AV$2,WatchbillMONTHLY!$A$37:$U$37,OFFSET(WatchbillMONTHLY!$A$37:$U$37,1,2))=IF(_xlfn.XLOOKUP($A35,INDIRECT("_"&amp;_xlfn.XLOOKUP(AV$2,WatchbillMONTHLY!$A$37:$U$37,OFFSET(WatchbillMONTHLY!$A$37:$U$37,1,2))),INDIRECT("_"&amp;_xlfn.XLOOKUP(AV$2,WatchbillMONTHLY!$A$37:$U$37,OFFSET(WatchbillMONTHLY!$A$37:$U$37,1,2))))=$A35,_xlfn.XLOOKUP(AV$2,WatchbillMONTHLY!$A$37:$U$37,OFFSET(WatchbillMONTHLY!$A$37:$U$37,1,2)),FALSE),TRUE,FALSE)),
IF(_xlfn.XLOOKUP(AV$2,WatchbillMONTHLY!$A$54:$U$54,OFFSET(WatchbillMONTHLY!$A$54:$U$54,1,2))=IF(_xlfn.XLOOKUP($A35,INDIRECT("_"&amp;_xlfn.XLOOKUP(AV$2,WatchbillMONTHLY!$A$54:$U$54,OFFSET(WatchbillMONTHLY!$A$54:$U$54,1,2))),INDIRECT("_"&amp;_xlfn.XLOOKUP(AV$2,WatchbillMONTHLY!$A$54:$U$54,OFFSET(WatchbillMONTHLY!$A$54:$U$54,1,2))))=$A35,_xlfn.XLOOKUP(AV$2,WatchbillMONTHLY!$A$54:$U$54,OFFSET(WatchbillMONTHLY!$A$54:$U$54,1,2)),FALSE),TRUE,FALSE)),
IF(_xlfn.XLOOKUP(AV$2,WatchbillMONTHLY!$A$71:$U$71,OFFSET(WatchbillMONTHLY!$A$71:$U$71,1,2))=IF(_xlfn.XLOOKUP($A35,INDIRECT("_"&amp;_xlfn.XLOOKUP(AV$2,WatchbillMONTHLY!$A$71:$U$71,OFFSET(WatchbillMONTHLY!$A$71:$U$71,1,2))),INDIRECT("_"&amp;_xlfn.XLOOKUP(AV$2,WatchbillMONTHLY!$A$71:$U$71,OFFSET(WatchbillMONTHLY!$A$71:$U$71,1,2))))=$A35,_xlfn.XLOOKUP(AV$2,WatchbillMONTHLY!$A$71:$U$71,OFFSET(WatchbillMONTHLY!$A$71:$U$71,1,2)),FALSE),TRUE,FALSE)),
IF(_xlfn.XLOOKUP(AV$2,WatchbillMONTHLY!$A$88:$U$88,OFFSET(WatchbillMONTHLY!$A$88:$U$88,1,2))=IF(_xlfn.XLOOKUP($A35,INDIRECT("_"&amp;_xlfn.XLOOKUP(AV$2,WatchbillMONTHLY!$A$88:$U$88,OFFSET(WatchbillMONTHLY!$A$88:$U$88,1,2))),INDIRECT("_"&amp;_xlfn.XLOOKUP(AV$2,WatchbillMONTHLY!$A$88:$U$88,OFFSET(WatchbillMONTHLY!$A$88:$U$88,1,2))))=$A35,_xlfn.XLOOKUP(AV$2,WatchbillMONTHLY!$A$88:$U$88,OFFSET(WatchbillMONTHLY!$A$88:$U$88,1,2)),FALSE),TRUE,FALSE)),
FALSE),FALSE)</f>
        <v>0</v>
      </c>
      <c r="AW35" s="209" t="b" cm="1">
        <f t="array" aca="1" ref="AW35" ca="1">IF(AND($A35 &gt; 0, P35 &gt; 0,AW$2&lt;MiscFormulas!$A$5+1),
_xlfn.IFNA(
_xlfn.IFNA(
_xlfn.IFNA(
_xlfn.IFNA(
_xlfn.IFNA(
_xlfn.IFNA(
IF(_xlfn.XLOOKUP(AW$2,WatchbillMONTHLY!$A$3:$U$3,OFFSET(WatchbillMONTHLY!$A$3:$U$3,1,2))=IF(_xlfn.XLOOKUP($A35,INDIRECT("_"&amp;_xlfn.XLOOKUP(AW$2,WatchbillMONTHLY!$A$3:$U$3,OFFSET(WatchbillMONTHLY!$A$3:$U$3,1,2))),INDIRECT("_"&amp;_xlfn.XLOOKUP(AW$2,WatchbillMONTHLY!$A$3:$U$3,OFFSET(WatchbillMONTHLY!$A$3:$U$3,1,2))))=$A35,_xlfn.XLOOKUP(AW$2,WatchbillMONTHLY!$A$3:$U$3,OFFSET(WatchbillMONTHLY!$A$3:$U$3,1,2)),FALSE),TRUE,FALSE),
IF(_xlfn.XLOOKUP(AW$2,WatchbillMONTHLY!$A$20:$U$20,OFFSET(WatchbillMONTHLY!$A$20:$U$20,1,2))=IF(_xlfn.XLOOKUP($A35,INDIRECT("_"&amp;_xlfn.XLOOKUP(AW$2,WatchbillMONTHLY!$A$20:$U$20,OFFSET(WatchbillMONTHLY!$A$20:$U$20,1,2))),INDIRECT("_"&amp;_xlfn.XLOOKUP(AW$2,WatchbillMONTHLY!$A$20:$U$20,OFFSET(WatchbillMONTHLY!$A$20:$U$20,1,2))))=$A35,_xlfn.XLOOKUP(AW$2,WatchbillMONTHLY!$A$20:$U$20,OFFSET(WatchbillMONTHLY!$A$20:$U$20,1,2)),FALSE),TRUE,FALSE)),
IF(_xlfn.XLOOKUP(AW$2,WatchbillMONTHLY!$A$37:$U$37,OFFSET(WatchbillMONTHLY!$A$37:$U$37,1,2))=IF(_xlfn.XLOOKUP($A35,INDIRECT("_"&amp;_xlfn.XLOOKUP(AW$2,WatchbillMONTHLY!$A$37:$U$37,OFFSET(WatchbillMONTHLY!$A$37:$U$37,1,2))),INDIRECT("_"&amp;_xlfn.XLOOKUP(AW$2,WatchbillMONTHLY!$A$37:$U$37,OFFSET(WatchbillMONTHLY!$A$37:$U$37,1,2))))=$A35,_xlfn.XLOOKUP(AW$2,WatchbillMONTHLY!$A$37:$U$37,OFFSET(WatchbillMONTHLY!$A$37:$U$37,1,2)),FALSE),TRUE,FALSE)),
IF(_xlfn.XLOOKUP(AW$2,WatchbillMONTHLY!$A$54:$U$54,OFFSET(WatchbillMONTHLY!$A$54:$U$54,1,2))=IF(_xlfn.XLOOKUP($A35,INDIRECT("_"&amp;_xlfn.XLOOKUP(AW$2,WatchbillMONTHLY!$A$54:$U$54,OFFSET(WatchbillMONTHLY!$A$54:$U$54,1,2))),INDIRECT("_"&amp;_xlfn.XLOOKUP(AW$2,WatchbillMONTHLY!$A$54:$U$54,OFFSET(WatchbillMONTHLY!$A$54:$U$54,1,2))))=$A35,_xlfn.XLOOKUP(AW$2,WatchbillMONTHLY!$A$54:$U$54,OFFSET(WatchbillMONTHLY!$A$54:$U$54,1,2)),FALSE),TRUE,FALSE)),
IF(_xlfn.XLOOKUP(AW$2,WatchbillMONTHLY!$A$71:$U$71,OFFSET(WatchbillMONTHLY!$A$71:$U$71,1,2))=IF(_xlfn.XLOOKUP($A35,INDIRECT("_"&amp;_xlfn.XLOOKUP(AW$2,WatchbillMONTHLY!$A$71:$U$71,OFFSET(WatchbillMONTHLY!$A$71:$U$71,1,2))),INDIRECT("_"&amp;_xlfn.XLOOKUP(AW$2,WatchbillMONTHLY!$A$71:$U$71,OFFSET(WatchbillMONTHLY!$A$71:$U$71,1,2))))=$A35,_xlfn.XLOOKUP(AW$2,WatchbillMONTHLY!$A$71:$U$71,OFFSET(WatchbillMONTHLY!$A$71:$U$71,1,2)),FALSE),TRUE,FALSE)),
IF(_xlfn.XLOOKUP(AW$2,WatchbillMONTHLY!$A$88:$U$88,OFFSET(WatchbillMONTHLY!$A$88:$U$88,1,2))=IF(_xlfn.XLOOKUP($A35,INDIRECT("_"&amp;_xlfn.XLOOKUP(AW$2,WatchbillMONTHLY!$A$88:$U$88,OFFSET(WatchbillMONTHLY!$A$88:$U$88,1,2))),INDIRECT("_"&amp;_xlfn.XLOOKUP(AW$2,WatchbillMONTHLY!$A$88:$U$88,OFFSET(WatchbillMONTHLY!$A$88:$U$88,1,2))))=$A35,_xlfn.XLOOKUP(AW$2,WatchbillMONTHLY!$A$88:$U$88,OFFSET(WatchbillMONTHLY!$A$88:$U$88,1,2)),FALSE),TRUE,FALSE)),
FALSE),FALSE)</f>
        <v>0</v>
      </c>
      <c r="AX35" s="209" t="b" cm="1">
        <f t="array" aca="1" ref="AX35" ca="1">IF(AND($A35 &gt; 0, Q35 &gt; 0,AX$2&lt;MiscFormulas!$A$5+1),
_xlfn.IFNA(
_xlfn.IFNA(
_xlfn.IFNA(
_xlfn.IFNA(
_xlfn.IFNA(
_xlfn.IFNA(
IF(_xlfn.XLOOKUP(AX$2,WatchbillMONTHLY!$A$3:$U$3,OFFSET(WatchbillMONTHLY!$A$3:$U$3,1,2))=IF(_xlfn.XLOOKUP($A35,INDIRECT("_"&amp;_xlfn.XLOOKUP(AX$2,WatchbillMONTHLY!$A$3:$U$3,OFFSET(WatchbillMONTHLY!$A$3:$U$3,1,2))),INDIRECT("_"&amp;_xlfn.XLOOKUP(AX$2,WatchbillMONTHLY!$A$3:$U$3,OFFSET(WatchbillMONTHLY!$A$3:$U$3,1,2))))=$A35,_xlfn.XLOOKUP(AX$2,WatchbillMONTHLY!$A$3:$U$3,OFFSET(WatchbillMONTHLY!$A$3:$U$3,1,2)),FALSE),TRUE,FALSE),
IF(_xlfn.XLOOKUP(AX$2,WatchbillMONTHLY!$A$20:$U$20,OFFSET(WatchbillMONTHLY!$A$20:$U$20,1,2))=IF(_xlfn.XLOOKUP($A35,INDIRECT("_"&amp;_xlfn.XLOOKUP(AX$2,WatchbillMONTHLY!$A$20:$U$20,OFFSET(WatchbillMONTHLY!$A$20:$U$20,1,2))),INDIRECT("_"&amp;_xlfn.XLOOKUP(AX$2,WatchbillMONTHLY!$A$20:$U$20,OFFSET(WatchbillMONTHLY!$A$20:$U$20,1,2))))=$A35,_xlfn.XLOOKUP(AX$2,WatchbillMONTHLY!$A$20:$U$20,OFFSET(WatchbillMONTHLY!$A$20:$U$20,1,2)),FALSE),TRUE,FALSE)),
IF(_xlfn.XLOOKUP(AX$2,WatchbillMONTHLY!$A$37:$U$37,OFFSET(WatchbillMONTHLY!$A$37:$U$37,1,2))=IF(_xlfn.XLOOKUP($A35,INDIRECT("_"&amp;_xlfn.XLOOKUP(AX$2,WatchbillMONTHLY!$A$37:$U$37,OFFSET(WatchbillMONTHLY!$A$37:$U$37,1,2))),INDIRECT("_"&amp;_xlfn.XLOOKUP(AX$2,WatchbillMONTHLY!$A$37:$U$37,OFFSET(WatchbillMONTHLY!$A$37:$U$37,1,2))))=$A35,_xlfn.XLOOKUP(AX$2,WatchbillMONTHLY!$A$37:$U$37,OFFSET(WatchbillMONTHLY!$A$37:$U$37,1,2)),FALSE),TRUE,FALSE)),
IF(_xlfn.XLOOKUP(AX$2,WatchbillMONTHLY!$A$54:$U$54,OFFSET(WatchbillMONTHLY!$A$54:$U$54,1,2))=IF(_xlfn.XLOOKUP($A35,INDIRECT("_"&amp;_xlfn.XLOOKUP(AX$2,WatchbillMONTHLY!$A$54:$U$54,OFFSET(WatchbillMONTHLY!$A$54:$U$54,1,2))),INDIRECT("_"&amp;_xlfn.XLOOKUP(AX$2,WatchbillMONTHLY!$A$54:$U$54,OFFSET(WatchbillMONTHLY!$A$54:$U$54,1,2))))=$A35,_xlfn.XLOOKUP(AX$2,WatchbillMONTHLY!$A$54:$U$54,OFFSET(WatchbillMONTHLY!$A$54:$U$54,1,2)),FALSE),TRUE,FALSE)),
IF(_xlfn.XLOOKUP(AX$2,WatchbillMONTHLY!$A$71:$U$71,OFFSET(WatchbillMONTHLY!$A$71:$U$71,1,2))=IF(_xlfn.XLOOKUP($A35,INDIRECT("_"&amp;_xlfn.XLOOKUP(AX$2,WatchbillMONTHLY!$A$71:$U$71,OFFSET(WatchbillMONTHLY!$A$71:$U$71,1,2))),INDIRECT("_"&amp;_xlfn.XLOOKUP(AX$2,WatchbillMONTHLY!$A$71:$U$71,OFFSET(WatchbillMONTHLY!$A$71:$U$71,1,2))))=$A35,_xlfn.XLOOKUP(AX$2,WatchbillMONTHLY!$A$71:$U$71,OFFSET(WatchbillMONTHLY!$A$71:$U$71,1,2)),FALSE),TRUE,FALSE)),
IF(_xlfn.XLOOKUP(AX$2,WatchbillMONTHLY!$A$88:$U$88,OFFSET(WatchbillMONTHLY!$A$88:$U$88,1,2))=IF(_xlfn.XLOOKUP($A35,INDIRECT("_"&amp;_xlfn.XLOOKUP(AX$2,WatchbillMONTHLY!$A$88:$U$88,OFFSET(WatchbillMONTHLY!$A$88:$U$88,1,2))),INDIRECT("_"&amp;_xlfn.XLOOKUP(AX$2,WatchbillMONTHLY!$A$88:$U$88,OFFSET(WatchbillMONTHLY!$A$88:$U$88,1,2))))=$A35,_xlfn.XLOOKUP(AX$2,WatchbillMONTHLY!$A$88:$U$88,OFFSET(WatchbillMONTHLY!$A$88:$U$88,1,2)),FALSE),TRUE,FALSE)),
FALSE),FALSE)</f>
        <v>0</v>
      </c>
      <c r="AY35" s="209" t="b" cm="1">
        <f t="array" aca="1" ref="AY35" ca="1">IF(AND($A35 &gt; 0, R35 &gt; 0,AY$2&lt;MiscFormulas!$A$5+1),
_xlfn.IFNA(
_xlfn.IFNA(
_xlfn.IFNA(
_xlfn.IFNA(
_xlfn.IFNA(
_xlfn.IFNA(
IF(_xlfn.XLOOKUP(AY$2,WatchbillMONTHLY!$A$3:$U$3,OFFSET(WatchbillMONTHLY!$A$3:$U$3,1,2))=IF(_xlfn.XLOOKUP($A35,INDIRECT("_"&amp;_xlfn.XLOOKUP(AY$2,WatchbillMONTHLY!$A$3:$U$3,OFFSET(WatchbillMONTHLY!$A$3:$U$3,1,2))),INDIRECT("_"&amp;_xlfn.XLOOKUP(AY$2,WatchbillMONTHLY!$A$3:$U$3,OFFSET(WatchbillMONTHLY!$A$3:$U$3,1,2))))=$A35,_xlfn.XLOOKUP(AY$2,WatchbillMONTHLY!$A$3:$U$3,OFFSET(WatchbillMONTHLY!$A$3:$U$3,1,2)),FALSE),TRUE,FALSE),
IF(_xlfn.XLOOKUP(AY$2,WatchbillMONTHLY!$A$20:$U$20,OFFSET(WatchbillMONTHLY!$A$20:$U$20,1,2))=IF(_xlfn.XLOOKUP($A35,INDIRECT("_"&amp;_xlfn.XLOOKUP(AY$2,WatchbillMONTHLY!$A$20:$U$20,OFFSET(WatchbillMONTHLY!$A$20:$U$20,1,2))),INDIRECT("_"&amp;_xlfn.XLOOKUP(AY$2,WatchbillMONTHLY!$A$20:$U$20,OFFSET(WatchbillMONTHLY!$A$20:$U$20,1,2))))=$A35,_xlfn.XLOOKUP(AY$2,WatchbillMONTHLY!$A$20:$U$20,OFFSET(WatchbillMONTHLY!$A$20:$U$20,1,2)),FALSE),TRUE,FALSE)),
IF(_xlfn.XLOOKUP(AY$2,WatchbillMONTHLY!$A$37:$U$37,OFFSET(WatchbillMONTHLY!$A$37:$U$37,1,2))=IF(_xlfn.XLOOKUP($A35,INDIRECT("_"&amp;_xlfn.XLOOKUP(AY$2,WatchbillMONTHLY!$A$37:$U$37,OFFSET(WatchbillMONTHLY!$A$37:$U$37,1,2))),INDIRECT("_"&amp;_xlfn.XLOOKUP(AY$2,WatchbillMONTHLY!$A$37:$U$37,OFFSET(WatchbillMONTHLY!$A$37:$U$37,1,2))))=$A35,_xlfn.XLOOKUP(AY$2,WatchbillMONTHLY!$A$37:$U$37,OFFSET(WatchbillMONTHLY!$A$37:$U$37,1,2)),FALSE),TRUE,FALSE)),
IF(_xlfn.XLOOKUP(AY$2,WatchbillMONTHLY!$A$54:$U$54,OFFSET(WatchbillMONTHLY!$A$54:$U$54,1,2))=IF(_xlfn.XLOOKUP($A35,INDIRECT("_"&amp;_xlfn.XLOOKUP(AY$2,WatchbillMONTHLY!$A$54:$U$54,OFFSET(WatchbillMONTHLY!$A$54:$U$54,1,2))),INDIRECT("_"&amp;_xlfn.XLOOKUP(AY$2,WatchbillMONTHLY!$A$54:$U$54,OFFSET(WatchbillMONTHLY!$A$54:$U$54,1,2))))=$A35,_xlfn.XLOOKUP(AY$2,WatchbillMONTHLY!$A$54:$U$54,OFFSET(WatchbillMONTHLY!$A$54:$U$54,1,2)),FALSE),TRUE,FALSE)),
IF(_xlfn.XLOOKUP(AY$2,WatchbillMONTHLY!$A$71:$U$71,OFFSET(WatchbillMONTHLY!$A$71:$U$71,1,2))=IF(_xlfn.XLOOKUP($A35,INDIRECT("_"&amp;_xlfn.XLOOKUP(AY$2,WatchbillMONTHLY!$A$71:$U$71,OFFSET(WatchbillMONTHLY!$A$71:$U$71,1,2))),INDIRECT("_"&amp;_xlfn.XLOOKUP(AY$2,WatchbillMONTHLY!$A$71:$U$71,OFFSET(WatchbillMONTHLY!$A$71:$U$71,1,2))))=$A35,_xlfn.XLOOKUP(AY$2,WatchbillMONTHLY!$A$71:$U$71,OFFSET(WatchbillMONTHLY!$A$71:$U$71,1,2)),FALSE),TRUE,FALSE)),
IF(_xlfn.XLOOKUP(AY$2,WatchbillMONTHLY!$A$88:$U$88,OFFSET(WatchbillMONTHLY!$A$88:$U$88,1,2))=IF(_xlfn.XLOOKUP($A35,INDIRECT("_"&amp;_xlfn.XLOOKUP(AY$2,WatchbillMONTHLY!$A$88:$U$88,OFFSET(WatchbillMONTHLY!$A$88:$U$88,1,2))),INDIRECT("_"&amp;_xlfn.XLOOKUP(AY$2,WatchbillMONTHLY!$A$88:$U$88,OFFSET(WatchbillMONTHLY!$A$88:$U$88,1,2))))=$A35,_xlfn.XLOOKUP(AY$2,WatchbillMONTHLY!$A$88:$U$88,OFFSET(WatchbillMONTHLY!$A$88:$U$88,1,2)),FALSE),TRUE,FALSE)),
FALSE),FALSE)</f>
        <v>0</v>
      </c>
      <c r="AZ35" s="209" t="b" cm="1">
        <f t="array" aca="1" ref="AZ35" ca="1">IF(AND($A35 &gt; 0, S35 &gt; 0,AZ$2&lt;MiscFormulas!$A$5+1),
_xlfn.IFNA(
_xlfn.IFNA(
_xlfn.IFNA(
_xlfn.IFNA(
_xlfn.IFNA(
_xlfn.IFNA(
IF(_xlfn.XLOOKUP(AZ$2,WatchbillMONTHLY!$A$3:$U$3,OFFSET(WatchbillMONTHLY!$A$3:$U$3,1,2))=IF(_xlfn.XLOOKUP($A35,INDIRECT("_"&amp;_xlfn.XLOOKUP(AZ$2,WatchbillMONTHLY!$A$3:$U$3,OFFSET(WatchbillMONTHLY!$A$3:$U$3,1,2))),INDIRECT("_"&amp;_xlfn.XLOOKUP(AZ$2,WatchbillMONTHLY!$A$3:$U$3,OFFSET(WatchbillMONTHLY!$A$3:$U$3,1,2))))=$A35,_xlfn.XLOOKUP(AZ$2,WatchbillMONTHLY!$A$3:$U$3,OFFSET(WatchbillMONTHLY!$A$3:$U$3,1,2)),FALSE),TRUE,FALSE),
IF(_xlfn.XLOOKUP(AZ$2,WatchbillMONTHLY!$A$20:$U$20,OFFSET(WatchbillMONTHLY!$A$20:$U$20,1,2))=IF(_xlfn.XLOOKUP($A35,INDIRECT("_"&amp;_xlfn.XLOOKUP(AZ$2,WatchbillMONTHLY!$A$20:$U$20,OFFSET(WatchbillMONTHLY!$A$20:$U$20,1,2))),INDIRECT("_"&amp;_xlfn.XLOOKUP(AZ$2,WatchbillMONTHLY!$A$20:$U$20,OFFSET(WatchbillMONTHLY!$A$20:$U$20,1,2))))=$A35,_xlfn.XLOOKUP(AZ$2,WatchbillMONTHLY!$A$20:$U$20,OFFSET(WatchbillMONTHLY!$A$20:$U$20,1,2)),FALSE),TRUE,FALSE)),
IF(_xlfn.XLOOKUP(AZ$2,WatchbillMONTHLY!$A$37:$U$37,OFFSET(WatchbillMONTHLY!$A$37:$U$37,1,2))=IF(_xlfn.XLOOKUP($A35,INDIRECT("_"&amp;_xlfn.XLOOKUP(AZ$2,WatchbillMONTHLY!$A$37:$U$37,OFFSET(WatchbillMONTHLY!$A$37:$U$37,1,2))),INDIRECT("_"&amp;_xlfn.XLOOKUP(AZ$2,WatchbillMONTHLY!$A$37:$U$37,OFFSET(WatchbillMONTHLY!$A$37:$U$37,1,2))))=$A35,_xlfn.XLOOKUP(AZ$2,WatchbillMONTHLY!$A$37:$U$37,OFFSET(WatchbillMONTHLY!$A$37:$U$37,1,2)),FALSE),TRUE,FALSE)),
IF(_xlfn.XLOOKUP(AZ$2,WatchbillMONTHLY!$A$54:$U$54,OFFSET(WatchbillMONTHLY!$A$54:$U$54,1,2))=IF(_xlfn.XLOOKUP($A35,INDIRECT("_"&amp;_xlfn.XLOOKUP(AZ$2,WatchbillMONTHLY!$A$54:$U$54,OFFSET(WatchbillMONTHLY!$A$54:$U$54,1,2))),INDIRECT("_"&amp;_xlfn.XLOOKUP(AZ$2,WatchbillMONTHLY!$A$54:$U$54,OFFSET(WatchbillMONTHLY!$A$54:$U$54,1,2))))=$A35,_xlfn.XLOOKUP(AZ$2,WatchbillMONTHLY!$A$54:$U$54,OFFSET(WatchbillMONTHLY!$A$54:$U$54,1,2)),FALSE),TRUE,FALSE)),
IF(_xlfn.XLOOKUP(AZ$2,WatchbillMONTHLY!$A$71:$U$71,OFFSET(WatchbillMONTHLY!$A$71:$U$71,1,2))=IF(_xlfn.XLOOKUP($A35,INDIRECT("_"&amp;_xlfn.XLOOKUP(AZ$2,WatchbillMONTHLY!$A$71:$U$71,OFFSET(WatchbillMONTHLY!$A$71:$U$71,1,2))),INDIRECT("_"&amp;_xlfn.XLOOKUP(AZ$2,WatchbillMONTHLY!$A$71:$U$71,OFFSET(WatchbillMONTHLY!$A$71:$U$71,1,2))))=$A35,_xlfn.XLOOKUP(AZ$2,WatchbillMONTHLY!$A$71:$U$71,OFFSET(WatchbillMONTHLY!$A$71:$U$71,1,2)),FALSE),TRUE,FALSE)),
IF(_xlfn.XLOOKUP(AZ$2,WatchbillMONTHLY!$A$88:$U$88,OFFSET(WatchbillMONTHLY!$A$88:$U$88,1,2))=IF(_xlfn.XLOOKUP($A35,INDIRECT("_"&amp;_xlfn.XLOOKUP(AZ$2,WatchbillMONTHLY!$A$88:$U$88,OFFSET(WatchbillMONTHLY!$A$88:$U$88,1,2))),INDIRECT("_"&amp;_xlfn.XLOOKUP(AZ$2,WatchbillMONTHLY!$A$88:$U$88,OFFSET(WatchbillMONTHLY!$A$88:$U$88,1,2))))=$A35,_xlfn.XLOOKUP(AZ$2,WatchbillMONTHLY!$A$88:$U$88,OFFSET(WatchbillMONTHLY!$A$88:$U$88,1,2)),FALSE),TRUE,FALSE)),
FALSE),FALSE)</f>
        <v>0</v>
      </c>
      <c r="BA35" s="209" t="b" cm="1">
        <f t="array" aca="1" ref="BA35" ca="1">IF(AND($A35 &gt; 0, T35 &gt; 0,BA$2&lt;MiscFormulas!$A$5+1),
_xlfn.IFNA(
_xlfn.IFNA(
_xlfn.IFNA(
_xlfn.IFNA(
_xlfn.IFNA(
_xlfn.IFNA(
IF(_xlfn.XLOOKUP(BA$2,WatchbillMONTHLY!$A$3:$U$3,OFFSET(WatchbillMONTHLY!$A$3:$U$3,1,2))=IF(_xlfn.XLOOKUP($A35,INDIRECT("_"&amp;_xlfn.XLOOKUP(BA$2,WatchbillMONTHLY!$A$3:$U$3,OFFSET(WatchbillMONTHLY!$A$3:$U$3,1,2))),INDIRECT("_"&amp;_xlfn.XLOOKUP(BA$2,WatchbillMONTHLY!$A$3:$U$3,OFFSET(WatchbillMONTHLY!$A$3:$U$3,1,2))))=$A35,_xlfn.XLOOKUP(BA$2,WatchbillMONTHLY!$A$3:$U$3,OFFSET(WatchbillMONTHLY!$A$3:$U$3,1,2)),FALSE),TRUE,FALSE),
IF(_xlfn.XLOOKUP(BA$2,WatchbillMONTHLY!$A$20:$U$20,OFFSET(WatchbillMONTHLY!$A$20:$U$20,1,2))=IF(_xlfn.XLOOKUP($A35,INDIRECT("_"&amp;_xlfn.XLOOKUP(BA$2,WatchbillMONTHLY!$A$20:$U$20,OFFSET(WatchbillMONTHLY!$A$20:$U$20,1,2))),INDIRECT("_"&amp;_xlfn.XLOOKUP(BA$2,WatchbillMONTHLY!$A$20:$U$20,OFFSET(WatchbillMONTHLY!$A$20:$U$20,1,2))))=$A35,_xlfn.XLOOKUP(BA$2,WatchbillMONTHLY!$A$20:$U$20,OFFSET(WatchbillMONTHLY!$A$20:$U$20,1,2)),FALSE),TRUE,FALSE)),
IF(_xlfn.XLOOKUP(BA$2,WatchbillMONTHLY!$A$37:$U$37,OFFSET(WatchbillMONTHLY!$A$37:$U$37,1,2))=IF(_xlfn.XLOOKUP($A35,INDIRECT("_"&amp;_xlfn.XLOOKUP(BA$2,WatchbillMONTHLY!$A$37:$U$37,OFFSET(WatchbillMONTHLY!$A$37:$U$37,1,2))),INDIRECT("_"&amp;_xlfn.XLOOKUP(BA$2,WatchbillMONTHLY!$A$37:$U$37,OFFSET(WatchbillMONTHLY!$A$37:$U$37,1,2))))=$A35,_xlfn.XLOOKUP(BA$2,WatchbillMONTHLY!$A$37:$U$37,OFFSET(WatchbillMONTHLY!$A$37:$U$37,1,2)),FALSE),TRUE,FALSE)),
IF(_xlfn.XLOOKUP(BA$2,WatchbillMONTHLY!$A$54:$U$54,OFFSET(WatchbillMONTHLY!$A$54:$U$54,1,2))=IF(_xlfn.XLOOKUP($A35,INDIRECT("_"&amp;_xlfn.XLOOKUP(BA$2,WatchbillMONTHLY!$A$54:$U$54,OFFSET(WatchbillMONTHLY!$A$54:$U$54,1,2))),INDIRECT("_"&amp;_xlfn.XLOOKUP(BA$2,WatchbillMONTHLY!$A$54:$U$54,OFFSET(WatchbillMONTHLY!$A$54:$U$54,1,2))))=$A35,_xlfn.XLOOKUP(BA$2,WatchbillMONTHLY!$A$54:$U$54,OFFSET(WatchbillMONTHLY!$A$54:$U$54,1,2)),FALSE),TRUE,FALSE)),
IF(_xlfn.XLOOKUP(BA$2,WatchbillMONTHLY!$A$71:$U$71,OFFSET(WatchbillMONTHLY!$A$71:$U$71,1,2))=IF(_xlfn.XLOOKUP($A35,INDIRECT("_"&amp;_xlfn.XLOOKUP(BA$2,WatchbillMONTHLY!$A$71:$U$71,OFFSET(WatchbillMONTHLY!$A$71:$U$71,1,2))),INDIRECT("_"&amp;_xlfn.XLOOKUP(BA$2,WatchbillMONTHLY!$A$71:$U$71,OFFSET(WatchbillMONTHLY!$A$71:$U$71,1,2))))=$A35,_xlfn.XLOOKUP(BA$2,WatchbillMONTHLY!$A$71:$U$71,OFFSET(WatchbillMONTHLY!$A$71:$U$71,1,2)),FALSE),TRUE,FALSE)),
IF(_xlfn.XLOOKUP(BA$2,WatchbillMONTHLY!$A$88:$U$88,OFFSET(WatchbillMONTHLY!$A$88:$U$88,1,2))=IF(_xlfn.XLOOKUP($A35,INDIRECT("_"&amp;_xlfn.XLOOKUP(BA$2,WatchbillMONTHLY!$A$88:$U$88,OFFSET(WatchbillMONTHLY!$A$88:$U$88,1,2))),INDIRECT("_"&amp;_xlfn.XLOOKUP(BA$2,WatchbillMONTHLY!$A$88:$U$88,OFFSET(WatchbillMONTHLY!$A$88:$U$88,1,2))))=$A35,_xlfn.XLOOKUP(BA$2,WatchbillMONTHLY!$A$88:$U$88,OFFSET(WatchbillMONTHLY!$A$88:$U$88,1,2)),FALSE),TRUE,FALSE)),
FALSE),FALSE)</f>
        <v>0</v>
      </c>
      <c r="BB35" s="209" t="b" cm="1">
        <f t="array" aca="1" ref="BB35" ca="1">IF(AND($A35 &gt; 0, U35 &gt; 0,BB$2&lt;MiscFormulas!$A$5+1),
_xlfn.IFNA(
_xlfn.IFNA(
_xlfn.IFNA(
_xlfn.IFNA(
_xlfn.IFNA(
_xlfn.IFNA(
IF(_xlfn.XLOOKUP(BB$2,WatchbillMONTHLY!$A$3:$U$3,OFFSET(WatchbillMONTHLY!$A$3:$U$3,1,2))=IF(_xlfn.XLOOKUP($A35,INDIRECT("_"&amp;_xlfn.XLOOKUP(BB$2,WatchbillMONTHLY!$A$3:$U$3,OFFSET(WatchbillMONTHLY!$A$3:$U$3,1,2))),INDIRECT("_"&amp;_xlfn.XLOOKUP(BB$2,WatchbillMONTHLY!$A$3:$U$3,OFFSET(WatchbillMONTHLY!$A$3:$U$3,1,2))))=$A35,_xlfn.XLOOKUP(BB$2,WatchbillMONTHLY!$A$3:$U$3,OFFSET(WatchbillMONTHLY!$A$3:$U$3,1,2)),FALSE),TRUE,FALSE),
IF(_xlfn.XLOOKUP(BB$2,WatchbillMONTHLY!$A$20:$U$20,OFFSET(WatchbillMONTHLY!$A$20:$U$20,1,2))=IF(_xlfn.XLOOKUP($A35,INDIRECT("_"&amp;_xlfn.XLOOKUP(BB$2,WatchbillMONTHLY!$A$20:$U$20,OFFSET(WatchbillMONTHLY!$A$20:$U$20,1,2))),INDIRECT("_"&amp;_xlfn.XLOOKUP(BB$2,WatchbillMONTHLY!$A$20:$U$20,OFFSET(WatchbillMONTHLY!$A$20:$U$20,1,2))))=$A35,_xlfn.XLOOKUP(BB$2,WatchbillMONTHLY!$A$20:$U$20,OFFSET(WatchbillMONTHLY!$A$20:$U$20,1,2)),FALSE),TRUE,FALSE)),
IF(_xlfn.XLOOKUP(BB$2,WatchbillMONTHLY!$A$37:$U$37,OFFSET(WatchbillMONTHLY!$A$37:$U$37,1,2))=IF(_xlfn.XLOOKUP($A35,INDIRECT("_"&amp;_xlfn.XLOOKUP(BB$2,WatchbillMONTHLY!$A$37:$U$37,OFFSET(WatchbillMONTHLY!$A$37:$U$37,1,2))),INDIRECT("_"&amp;_xlfn.XLOOKUP(BB$2,WatchbillMONTHLY!$A$37:$U$37,OFFSET(WatchbillMONTHLY!$A$37:$U$37,1,2))))=$A35,_xlfn.XLOOKUP(BB$2,WatchbillMONTHLY!$A$37:$U$37,OFFSET(WatchbillMONTHLY!$A$37:$U$37,1,2)),FALSE),TRUE,FALSE)),
IF(_xlfn.XLOOKUP(BB$2,WatchbillMONTHLY!$A$54:$U$54,OFFSET(WatchbillMONTHLY!$A$54:$U$54,1,2))=IF(_xlfn.XLOOKUP($A35,INDIRECT("_"&amp;_xlfn.XLOOKUP(BB$2,WatchbillMONTHLY!$A$54:$U$54,OFFSET(WatchbillMONTHLY!$A$54:$U$54,1,2))),INDIRECT("_"&amp;_xlfn.XLOOKUP(BB$2,WatchbillMONTHLY!$A$54:$U$54,OFFSET(WatchbillMONTHLY!$A$54:$U$54,1,2))))=$A35,_xlfn.XLOOKUP(BB$2,WatchbillMONTHLY!$A$54:$U$54,OFFSET(WatchbillMONTHLY!$A$54:$U$54,1,2)),FALSE),TRUE,FALSE)),
IF(_xlfn.XLOOKUP(BB$2,WatchbillMONTHLY!$A$71:$U$71,OFFSET(WatchbillMONTHLY!$A$71:$U$71,1,2))=IF(_xlfn.XLOOKUP($A35,INDIRECT("_"&amp;_xlfn.XLOOKUP(BB$2,WatchbillMONTHLY!$A$71:$U$71,OFFSET(WatchbillMONTHLY!$A$71:$U$71,1,2))),INDIRECT("_"&amp;_xlfn.XLOOKUP(BB$2,WatchbillMONTHLY!$A$71:$U$71,OFFSET(WatchbillMONTHLY!$A$71:$U$71,1,2))))=$A35,_xlfn.XLOOKUP(BB$2,WatchbillMONTHLY!$A$71:$U$71,OFFSET(WatchbillMONTHLY!$A$71:$U$71,1,2)),FALSE),TRUE,FALSE)),
IF(_xlfn.XLOOKUP(BB$2,WatchbillMONTHLY!$A$88:$U$88,OFFSET(WatchbillMONTHLY!$A$88:$U$88,1,2))=IF(_xlfn.XLOOKUP($A35,INDIRECT("_"&amp;_xlfn.XLOOKUP(BB$2,WatchbillMONTHLY!$A$88:$U$88,OFFSET(WatchbillMONTHLY!$A$88:$U$88,1,2))),INDIRECT("_"&amp;_xlfn.XLOOKUP(BB$2,WatchbillMONTHLY!$A$88:$U$88,OFFSET(WatchbillMONTHLY!$A$88:$U$88,1,2))))=$A35,_xlfn.XLOOKUP(BB$2,WatchbillMONTHLY!$A$88:$U$88,OFFSET(WatchbillMONTHLY!$A$88:$U$88,1,2)),FALSE),TRUE,FALSE)),
FALSE),FALSE)</f>
        <v>0</v>
      </c>
      <c r="BC35" s="209" t="b" cm="1">
        <f t="array" aca="1" ref="BC35" ca="1">IF(AND($A35 &gt; 0, V35 &gt; 0,BC$2&lt;MiscFormulas!$A$5+1),
_xlfn.IFNA(
_xlfn.IFNA(
_xlfn.IFNA(
_xlfn.IFNA(
_xlfn.IFNA(
_xlfn.IFNA(
IF(_xlfn.XLOOKUP(BC$2,WatchbillMONTHLY!$A$3:$U$3,OFFSET(WatchbillMONTHLY!$A$3:$U$3,1,2))=IF(_xlfn.XLOOKUP($A35,INDIRECT("_"&amp;_xlfn.XLOOKUP(BC$2,WatchbillMONTHLY!$A$3:$U$3,OFFSET(WatchbillMONTHLY!$A$3:$U$3,1,2))),INDIRECT("_"&amp;_xlfn.XLOOKUP(BC$2,WatchbillMONTHLY!$A$3:$U$3,OFFSET(WatchbillMONTHLY!$A$3:$U$3,1,2))))=$A35,_xlfn.XLOOKUP(BC$2,WatchbillMONTHLY!$A$3:$U$3,OFFSET(WatchbillMONTHLY!$A$3:$U$3,1,2)),FALSE),TRUE,FALSE),
IF(_xlfn.XLOOKUP(BC$2,WatchbillMONTHLY!$A$20:$U$20,OFFSET(WatchbillMONTHLY!$A$20:$U$20,1,2))=IF(_xlfn.XLOOKUP($A35,INDIRECT("_"&amp;_xlfn.XLOOKUP(BC$2,WatchbillMONTHLY!$A$20:$U$20,OFFSET(WatchbillMONTHLY!$A$20:$U$20,1,2))),INDIRECT("_"&amp;_xlfn.XLOOKUP(BC$2,WatchbillMONTHLY!$A$20:$U$20,OFFSET(WatchbillMONTHLY!$A$20:$U$20,1,2))))=$A35,_xlfn.XLOOKUP(BC$2,WatchbillMONTHLY!$A$20:$U$20,OFFSET(WatchbillMONTHLY!$A$20:$U$20,1,2)),FALSE),TRUE,FALSE)),
IF(_xlfn.XLOOKUP(BC$2,WatchbillMONTHLY!$A$37:$U$37,OFFSET(WatchbillMONTHLY!$A$37:$U$37,1,2))=IF(_xlfn.XLOOKUP($A35,INDIRECT("_"&amp;_xlfn.XLOOKUP(BC$2,WatchbillMONTHLY!$A$37:$U$37,OFFSET(WatchbillMONTHLY!$A$37:$U$37,1,2))),INDIRECT("_"&amp;_xlfn.XLOOKUP(BC$2,WatchbillMONTHLY!$A$37:$U$37,OFFSET(WatchbillMONTHLY!$A$37:$U$37,1,2))))=$A35,_xlfn.XLOOKUP(BC$2,WatchbillMONTHLY!$A$37:$U$37,OFFSET(WatchbillMONTHLY!$A$37:$U$37,1,2)),FALSE),TRUE,FALSE)),
IF(_xlfn.XLOOKUP(BC$2,WatchbillMONTHLY!$A$54:$U$54,OFFSET(WatchbillMONTHLY!$A$54:$U$54,1,2))=IF(_xlfn.XLOOKUP($A35,INDIRECT("_"&amp;_xlfn.XLOOKUP(BC$2,WatchbillMONTHLY!$A$54:$U$54,OFFSET(WatchbillMONTHLY!$A$54:$U$54,1,2))),INDIRECT("_"&amp;_xlfn.XLOOKUP(BC$2,WatchbillMONTHLY!$A$54:$U$54,OFFSET(WatchbillMONTHLY!$A$54:$U$54,1,2))))=$A35,_xlfn.XLOOKUP(BC$2,WatchbillMONTHLY!$A$54:$U$54,OFFSET(WatchbillMONTHLY!$A$54:$U$54,1,2)),FALSE),TRUE,FALSE)),
IF(_xlfn.XLOOKUP(BC$2,WatchbillMONTHLY!$A$71:$U$71,OFFSET(WatchbillMONTHLY!$A$71:$U$71,1,2))=IF(_xlfn.XLOOKUP($A35,INDIRECT("_"&amp;_xlfn.XLOOKUP(BC$2,WatchbillMONTHLY!$A$71:$U$71,OFFSET(WatchbillMONTHLY!$A$71:$U$71,1,2))),INDIRECT("_"&amp;_xlfn.XLOOKUP(BC$2,WatchbillMONTHLY!$A$71:$U$71,OFFSET(WatchbillMONTHLY!$A$71:$U$71,1,2))))=$A35,_xlfn.XLOOKUP(BC$2,WatchbillMONTHLY!$A$71:$U$71,OFFSET(WatchbillMONTHLY!$A$71:$U$71,1,2)),FALSE),TRUE,FALSE)),
IF(_xlfn.XLOOKUP(BC$2,WatchbillMONTHLY!$A$88:$U$88,OFFSET(WatchbillMONTHLY!$A$88:$U$88,1,2))=IF(_xlfn.XLOOKUP($A35,INDIRECT("_"&amp;_xlfn.XLOOKUP(BC$2,WatchbillMONTHLY!$A$88:$U$88,OFFSET(WatchbillMONTHLY!$A$88:$U$88,1,2))),INDIRECT("_"&amp;_xlfn.XLOOKUP(BC$2,WatchbillMONTHLY!$A$88:$U$88,OFFSET(WatchbillMONTHLY!$A$88:$U$88,1,2))))=$A35,_xlfn.XLOOKUP(BC$2,WatchbillMONTHLY!$A$88:$U$88,OFFSET(WatchbillMONTHLY!$A$88:$U$88,1,2)),FALSE),TRUE,FALSE)),
FALSE),FALSE)</f>
        <v>0</v>
      </c>
      <c r="BD35" s="209" t="b" cm="1">
        <f t="array" aca="1" ref="BD35" ca="1">IF(AND($A35 &gt; 0, W35 &gt; 0,BD$2&lt;MiscFormulas!$A$5+1),
_xlfn.IFNA(
_xlfn.IFNA(
_xlfn.IFNA(
_xlfn.IFNA(
_xlfn.IFNA(
_xlfn.IFNA(
IF(_xlfn.XLOOKUP(BD$2,WatchbillMONTHLY!$A$3:$U$3,OFFSET(WatchbillMONTHLY!$A$3:$U$3,1,2))=IF(_xlfn.XLOOKUP($A35,INDIRECT("_"&amp;_xlfn.XLOOKUP(BD$2,WatchbillMONTHLY!$A$3:$U$3,OFFSET(WatchbillMONTHLY!$A$3:$U$3,1,2))),INDIRECT("_"&amp;_xlfn.XLOOKUP(BD$2,WatchbillMONTHLY!$A$3:$U$3,OFFSET(WatchbillMONTHLY!$A$3:$U$3,1,2))))=$A35,_xlfn.XLOOKUP(BD$2,WatchbillMONTHLY!$A$3:$U$3,OFFSET(WatchbillMONTHLY!$A$3:$U$3,1,2)),FALSE),TRUE,FALSE),
IF(_xlfn.XLOOKUP(BD$2,WatchbillMONTHLY!$A$20:$U$20,OFFSET(WatchbillMONTHLY!$A$20:$U$20,1,2))=IF(_xlfn.XLOOKUP($A35,INDIRECT("_"&amp;_xlfn.XLOOKUP(BD$2,WatchbillMONTHLY!$A$20:$U$20,OFFSET(WatchbillMONTHLY!$A$20:$U$20,1,2))),INDIRECT("_"&amp;_xlfn.XLOOKUP(BD$2,WatchbillMONTHLY!$A$20:$U$20,OFFSET(WatchbillMONTHLY!$A$20:$U$20,1,2))))=$A35,_xlfn.XLOOKUP(BD$2,WatchbillMONTHLY!$A$20:$U$20,OFFSET(WatchbillMONTHLY!$A$20:$U$20,1,2)),FALSE),TRUE,FALSE)),
IF(_xlfn.XLOOKUP(BD$2,WatchbillMONTHLY!$A$37:$U$37,OFFSET(WatchbillMONTHLY!$A$37:$U$37,1,2))=IF(_xlfn.XLOOKUP($A35,INDIRECT("_"&amp;_xlfn.XLOOKUP(BD$2,WatchbillMONTHLY!$A$37:$U$37,OFFSET(WatchbillMONTHLY!$A$37:$U$37,1,2))),INDIRECT("_"&amp;_xlfn.XLOOKUP(BD$2,WatchbillMONTHLY!$A$37:$U$37,OFFSET(WatchbillMONTHLY!$A$37:$U$37,1,2))))=$A35,_xlfn.XLOOKUP(BD$2,WatchbillMONTHLY!$A$37:$U$37,OFFSET(WatchbillMONTHLY!$A$37:$U$37,1,2)),FALSE),TRUE,FALSE)),
IF(_xlfn.XLOOKUP(BD$2,WatchbillMONTHLY!$A$54:$U$54,OFFSET(WatchbillMONTHLY!$A$54:$U$54,1,2))=IF(_xlfn.XLOOKUP($A35,INDIRECT("_"&amp;_xlfn.XLOOKUP(BD$2,WatchbillMONTHLY!$A$54:$U$54,OFFSET(WatchbillMONTHLY!$A$54:$U$54,1,2))),INDIRECT("_"&amp;_xlfn.XLOOKUP(BD$2,WatchbillMONTHLY!$A$54:$U$54,OFFSET(WatchbillMONTHLY!$A$54:$U$54,1,2))))=$A35,_xlfn.XLOOKUP(BD$2,WatchbillMONTHLY!$A$54:$U$54,OFFSET(WatchbillMONTHLY!$A$54:$U$54,1,2)),FALSE),TRUE,FALSE)),
IF(_xlfn.XLOOKUP(BD$2,WatchbillMONTHLY!$A$71:$U$71,OFFSET(WatchbillMONTHLY!$A$71:$U$71,1,2))=IF(_xlfn.XLOOKUP($A35,INDIRECT("_"&amp;_xlfn.XLOOKUP(BD$2,WatchbillMONTHLY!$A$71:$U$71,OFFSET(WatchbillMONTHLY!$A$71:$U$71,1,2))),INDIRECT("_"&amp;_xlfn.XLOOKUP(BD$2,WatchbillMONTHLY!$A$71:$U$71,OFFSET(WatchbillMONTHLY!$A$71:$U$71,1,2))))=$A35,_xlfn.XLOOKUP(BD$2,WatchbillMONTHLY!$A$71:$U$71,OFFSET(WatchbillMONTHLY!$A$71:$U$71,1,2)),FALSE),TRUE,FALSE)),
IF(_xlfn.XLOOKUP(BD$2,WatchbillMONTHLY!$A$88:$U$88,OFFSET(WatchbillMONTHLY!$A$88:$U$88,1,2))=IF(_xlfn.XLOOKUP($A35,INDIRECT("_"&amp;_xlfn.XLOOKUP(BD$2,WatchbillMONTHLY!$A$88:$U$88,OFFSET(WatchbillMONTHLY!$A$88:$U$88,1,2))),INDIRECT("_"&amp;_xlfn.XLOOKUP(BD$2,WatchbillMONTHLY!$A$88:$U$88,OFFSET(WatchbillMONTHLY!$A$88:$U$88,1,2))))=$A35,_xlfn.XLOOKUP(BD$2,WatchbillMONTHLY!$A$88:$U$88,OFFSET(WatchbillMONTHLY!$A$88:$U$88,1,2)),FALSE),TRUE,FALSE)),
FALSE),FALSE)</f>
        <v>0</v>
      </c>
      <c r="BE35" s="209" t="b" cm="1">
        <f t="array" aca="1" ref="BE35" ca="1">IF(AND($A35 &gt; 0, X35 &gt; 0,BE$2&lt;MiscFormulas!$A$5+1),
_xlfn.IFNA(
_xlfn.IFNA(
_xlfn.IFNA(
_xlfn.IFNA(
_xlfn.IFNA(
_xlfn.IFNA(
IF(_xlfn.XLOOKUP(BE$2,WatchbillMONTHLY!$A$3:$U$3,OFFSET(WatchbillMONTHLY!$A$3:$U$3,1,2))=IF(_xlfn.XLOOKUP($A35,INDIRECT("_"&amp;_xlfn.XLOOKUP(BE$2,WatchbillMONTHLY!$A$3:$U$3,OFFSET(WatchbillMONTHLY!$A$3:$U$3,1,2))),INDIRECT("_"&amp;_xlfn.XLOOKUP(BE$2,WatchbillMONTHLY!$A$3:$U$3,OFFSET(WatchbillMONTHLY!$A$3:$U$3,1,2))))=$A35,_xlfn.XLOOKUP(BE$2,WatchbillMONTHLY!$A$3:$U$3,OFFSET(WatchbillMONTHLY!$A$3:$U$3,1,2)),FALSE),TRUE,FALSE),
IF(_xlfn.XLOOKUP(BE$2,WatchbillMONTHLY!$A$20:$U$20,OFFSET(WatchbillMONTHLY!$A$20:$U$20,1,2))=IF(_xlfn.XLOOKUP($A35,INDIRECT("_"&amp;_xlfn.XLOOKUP(BE$2,WatchbillMONTHLY!$A$20:$U$20,OFFSET(WatchbillMONTHLY!$A$20:$U$20,1,2))),INDIRECT("_"&amp;_xlfn.XLOOKUP(BE$2,WatchbillMONTHLY!$A$20:$U$20,OFFSET(WatchbillMONTHLY!$A$20:$U$20,1,2))))=$A35,_xlfn.XLOOKUP(BE$2,WatchbillMONTHLY!$A$20:$U$20,OFFSET(WatchbillMONTHLY!$A$20:$U$20,1,2)),FALSE),TRUE,FALSE)),
IF(_xlfn.XLOOKUP(BE$2,WatchbillMONTHLY!$A$37:$U$37,OFFSET(WatchbillMONTHLY!$A$37:$U$37,1,2))=IF(_xlfn.XLOOKUP($A35,INDIRECT("_"&amp;_xlfn.XLOOKUP(BE$2,WatchbillMONTHLY!$A$37:$U$37,OFFSET(WatchbillMONTHLY!$A$37:$U$37,1,2))),INDIRECT("_"&amp;_xlfn.XLOOKUP(BE$2,WatchbillMONTHLY!$A$37:$U$37,OFFSET(WatchbillMONTHLY!$A$37:$U$37,1,2))))=$A35,_xlfn.XLOOKUP(BE$2,WatchbillMONTHLY!$A$37:$U$37,OFFSET(WatchbillMONTHLY!$A$37:$U$37,1,2)),FALSE),TRUE,FALSE)),
IF(_xlfn.XLOOKUP(BE$2,WatchbillMONTHLY!$A$54:$U$54,OFFSET(WatchbillMONTHLY!$A$54:$U$54,1,2))=IF(_xlfn.XLOOKUP($A35,INDIRECT("_"&amp;_xlfn.XLOOKUP(BE$2,WatchbillMONTHLY!$A$54:$U$54,OFFSET(WatchbillMONTHLY!$A$54:$U$54,1,2))),INDIRECT("_"&amp;_xlfn.XLOOKUP(BE$2,WatchbillMONTHLY!$A$54:$U$54,OFFSET(WatchbillMONTHLY!$A$54:$U$54,1,2))))=$A35,_xlfn.XLOOKUP(BE$2,WatchbillMONTHLY!$A$54:$U$54,OFFSET(WatchbillMONTHLY!$A$54:$U$54,1,2)),FALSE),TRUE,FALSE)),
IF(_xlfn.XLOOKUP(BE$2,WatchbillMONTHLY!$A$71:$U$71,OFFSET(WatchbillMONTHLY!$A$71:$U$71,1,2))=IF(_xlfn.XLOOKUP($A35,INDIRECT("_"&amp;_xlfn.XLOOKUP(BE$2,WatchbillMONTHLY!$A$71:$U$71,OFFSET(WatchbillMONTHLY!$A$71:$U$71,1,2))),INDIRECT("_"&amp;_xlfn.XLOOKUP(BE$2,WatchbillMONTHLY!$A$71:$U$71,OFFSET(WatchbillMONTHLY!$A$71:$U$71,1,2))))=$A35,_xlfn.XLOOKUP(BE$2,WatchbillMONTHLY!$A$71:$U$71,OFFSET(WatchbillMONTHLY!$A$71:$U$71,1,2)),FALSE),TRUE,FALSE)),
IF(_xlfn.XLOOKUP(BE$2,WatchbillMONTHLY!$A$88:$U$88,OFFSET(WatchbillMONTHLY!$A$88:$U$88,1,2))=IF(_xlfn.XLOOKUP($A35,INDIRECT("_"&amp;_xlfn.XLOOKUP(BE$2,WatchbillMONTHLY!$A$88:$U$88,OFFSET(WatchbillMONTHLY!$A$88:$U$88,1,2))),INDIRECT("_"&amp;_xlfn.XLOOKUP(BE$2,WatchbillMONTHLY!$A$88:$U$88,OFFSET(WatchbillMONTHLY!$A$88:$U$88,1,2))))=$A35,_xlfn.XLOOKUP(BE$2,WatchbillMONTHLY!$A$88:$U$88,OFFSET(WatchbillMONTHLY!$A$88:$U$88,1,2)),FALSE),TRUE,FALSE)),
FALSE),FALSE)</f>
        <v>0</v>
      </c>
      <c r="BF35" s="209" t="b" cm="1">
        <f t="array" aca="1" ref="BF35" ca="1">IF(AND($A35 &gt; 0, Y35 &gt; 0,BF$2&lt;MiscFormulas!$A$5+1),
_xlfn.IFNA(
_xlfn.IFNA(
_xlfn.IFNA(
_xlfn.IFNA(
_xlfn.IFNA(
_xlfn.IFNA(
IF(_xlfn.XLOOKUP(BF$2,WatchbillMONTHLY!$A$3:$U$3,OFFSET(WatchbillMONTHLY!$A$3:$U$3,1,2))=IF(_xlfn.XLOOKUP($A35,INDIRECT("_"&amp;_xlfn.XLOOKUP(BF$2,WatchbillMONTHLY!$A$3:$U$3,OFFSET(WatchbillMONTHLY!$A$3:$U$3,1,2))),INDIRECT("_"&amp;_xlfn.XLOOKUP(BF$2,WatchbillMONTHLY!$A$3:$U$3,OFFSET(WatchbillMONTHLY!$A$3:$U$3,1,2))))=$A35,_xlfn.XLOOKUP(BF$2,WatchbillMONTHLY!$A$3:$U$3,OFFSET(WatchbillMONTHLY!$A$3:$U$3,1,2)),FALSE),TRUE,FALSE),
IF(_xlfn.XLOOKUP(BF$2,WatchbillMONTHLY!$A$20:$U$20,OFFSET(WatchbillMONTHLY!$A$20:$U$20,1,2))=IF(_xlfn.XLOOKUP($A35,INDIRECT("_"&amp;_xlfn.XLOOKUP(BF$2,WatchbillMONTHLY!$A$20:$U$20,OFFSET(WatchbillMONTHLY!$A$20:$U$20,1,2))),INDIRECT("_"&amp;_xlfn.XLOOKUP(BF$2,WatchbillMONTHLY!$A$20:$U$20,OFFSET(WatchbillMONTHLY!$A$20:$U$20,1,2))))=$A35,_xlfn.XLOOKUP(BF$2,WatchbillMONTHLY!$A$20:$U$20,OFFSET(WatchbillMONTHLY!$A$20:$U$20,1,2)),FALSE),TRUE,FALSE)),
IF(_xlfn.XLOOKUP(BF$2,WatchbillMONTHLY!$A$37:$U$37,OFFSET(WatchbillMONTHLY!$A$37:$U$37,1,2))=IF(_xlfn.XLOOKUP($A35,INDIRECT("_"&amp;_xlfn.XLOOKUP(BF$2,WatchbillMONTHLY!$A$37:$U$37,OFFSET(WatchbillMONTHLY!$A$37:$U$37,1,2))),INDIRECT("_"&amp;_xlfn.XLOOKUP(BF$2,WatchbillMONTHLY!$A$37:$U$37,OFFSET(WatchbillMONTHLY!$A$37:$U$37,1,2))))=$A35,_xlfn.XLOOKUP(BF$2,WatchbillMONTHLY!$A$37:$U$37,OFFSET(WatchbillMONTHLY!$A$37:$U$37,1,2)),FALSE),TRUE,FALSE)),
IF(_xlfn.XLOOKUP(BF$2,WatchbillMONTHLY!$A$54:$U$54,OFFSET(WatchbillMONTHLY!$A$54:$U$54,1,2))=IF(_xlfn.XLOOKUP($A35,INDIRECT("_"&amp;_xlfn.XLOOKUP(BF$2,WatchbillMONTHLY!$A$54:$U$54,OFFSET(WatchbillMONTHLY!$A$54:$U$54,1,2))),INDIRECT("_"&amp;_xlfn.XLOOKUP(BF$2,WatchbillMONTHLY!$A$54:$U$54,OFFSET(WatchbillMONTHLY!$A$54:$U$54,1,2))))=$A35,_xlfn.XLOOKUP(BF$2,WatchbillMONTHLY!$A$54:$U$54,OFFSET(WatchbillMONTHLY!$A$54:$U$54,1,2)),FALSE),TRUE,FALSE)),
IF(_xlfn.XLOOKUP(BF$2,WatchbillMONTHLY!$A$71:$U$71,OFFSET(WatchbillMONTHLY!$A$71:$U$71,1,2))=IF(_xlfn.XLOOKUP($A35,INDIRECT("_"&amp;_xlfn.XLOOKUP(BF$2,WatchbillMONTHLY!$A$71:$U$71,OFFSET(WatchbillMONTHLY!$A$71:$U$71,1,2))),INDIRECT("_"&amp;_xlfn.XLOOKUP(BF$2,WatchbillMONTHLY!$A$71:$U$71,OFFSET(WatchbillMONTHLY!$A$71:$U$71,1,2))))=$A35,_xlfn.XLOOKUP(BF$2,WatchbillMONTHLY!$A$71:$U$71,OFFSET(WatchbillMONTHLY!$A$71:$U$71,1,2)),FALSE),TRUE,FALSE)),
IF(_xlfn.XLOOKUP(BF$2,WatchbillMONTHLY!$A$88:$U$88,OFFSET(WatchbillMONTHLY!$A$88:$U$88,1,2))=IF(_xlfn.XLOOKUP($A35,INDIRECT("_"&amp;_xlfn.XLOOKUP(BF$2,WatchbillMONTHLY!$A$88:$U$88,OFFSET(WatchbillMONTHLY!$A$88:$U$88,1,2))),INDIRECT("_"&amp;_xlfn.XLOOKUP(BF$2,WatchbillMONTHLY!$A$88:$U$88,OFFSET(WatchbillMONTHLY!$A$88:$U$88,1,2))))=$A35,_xlfn.XLOOKUP(BF$2,WatchbillMONTHLY!$A$88:$U$88,OFFSET(WatchbillMONTHLY!$A$88:$U$88,1,2)),FALSE),TRUE,FALSE)),
FALSE),FALSE)</f>
        <v>0</v>
      </c>
      <c r="BG35" s="209" t="b" cm="1">
        <f t="array" aca="1" ref="BG35" ca="1">IF(AND($A35 &gt; 0, Z35 &gt; 0,BG$2&lt;MiscFormulas!$A$5+1),
_xlfn.IFNA(
_xlfn.IFNA(
_xlfn.IFNA(
_xlfn.IFNA(
_xlfn.IFNA(
_xlfn.IFNA(
IF(_xlfn.XLOOKUP(BG$2,WatchbillMONTHLY!$A$3:$U$3,OFFSET(WatchbillMONTHLY!$A$3:$U$3,1,2))=IF(_xlfn.XLOOKUP($A35,INDIRECT("_"&amp;_xlfn.XLOOKUP(BG$2,WatchbillMONTHLY!$A$3:$U$3,OFFSET(WatchbillMONTHLY!$A$3:$U$3,1,2))),INDIRECT("_"&amp;_xlfn.XLOOKUP(BG$2,WatchbillMONTHLY!$A$3:$U$3,OFFSET(WatchbillMONTHLY!$A$3:$U$3,1,2))))=$A35,_xlfn.XLOOKUP(BG$2,WatchbillMONTHLY!$A$3:$U$3,OFFSET(WatchbillMONTHLY!$A$3:$U$3,1,2)),FALSE),TRUE,FALSE),
IF(_xlfn.XLOOKUP(BG$2,WatchbillMONTHLY!$A$20:$U$20,OFFSET(WatchbillMONTHLY!$A$20:$U$20,1,2))=IF(_xlfn.XLOOKUP($A35,INDIRECT("_"&amp;_xlfn.XLOOKUP(BG$2,WatchbillMONTHLY!$A$20:$U$20,OFFSET(WatchbillMONTHLY!$A$20:$U$20,1,2))),INDIRECT("_"&amp;_xlfn.XLOOKUP(BG$2,WatchbillMONTHLY!$A$20:$U$20,OFFSET(WatchbillMONTHLY!$A$20:$U$20,1,2))))=$A35,_xlfn.XLOOKUP(BG$2,WatchbillMONTHLY!$A$20:$U$20,OFFSET(WatchbillMONTHLY!$A$20:$U$20,1,2)),FALSE),TRUE,FALSE)),
IF(_xlfn.XLOOKUP(BG$2,WatchbillMONTHLY!$A$37:$U$37,OFFSET(WatchbillMONTHLY!$A$37:$U$37,1,2))=IF(_xlfn.XLOOKUP($A35,INDIRECT("_"&amp;_xlfn.XLOOKUP(BG$2,WatchbillMONTHLY!$A$37:$U$37,OFFSET(WatchbillMONTHLY!$A$37:$U$37,1,2))),INDIRECT("_"&amp;_xlfn.XLOOKUP(BG$2,WatchbillMONTHLY!$A$37:$U$37,OFFSET(WatchbillMONTHLY!$A$37:$U$37,1,2))))=$A35,_xlfn.XLOOKUP(BG$2,WatchbillMONTHLY!$A$37:$U$37,OFFSET(WatchbillMONTHLY!$A$37:$U$37,1,2)),FALSE),TRUE,FALSE)),
IF(_xlfn.XLOOKUP(BG$2,WatchbillMONTHLY!$A$54:$U$54,OFFSET(WatchbillMONTHLY!$A$54:$U$54,1,2))=IF(_xlfn.XLOOKUP($A35,INDIRECT("_"&amp;_xlfn.XLOOKUP(BG$2,WatchbillMONTHLY!$A$54:$U$54,OFFSET(WatchbillMONTHLY!$A$54:$U$54,1,2))),INDIRECT("_"&amp;_xlfn.XLOOKUP(BG$2,WatchbillMONTHLY!$A$54:$U$54,OFFSET(WatchbillMONTHLY!$A$54:$U$54,1,2))))=$A35,_xlfn.XLOOKUP(BG$2,WatchbillMONTHLY!$A$54:$U$54,OFFSET(WatchbillMONTHLY!$A$54:$U$54,1,2)),FALSE),TRUE,FALSE)),
IF(_xlfn.XLOOKUP(BG$2,WatchbillMONTHLY!$A$71:$U$71,OFFSET(WatchbillMONTHLY!$A$71:$U$71,1,2))=IF(_xlfn.XLOOKUP($A35,INDIRECT("_"&amp;_xlfn.XLOOKUP(BG$2,WatchbillMONTHLY!$A$71:$U$71,OFFSET(WatchbillMONTHLY!$A$71:$U$71,1,2))),INDIRECT("_"&amp;_xlfn.XLOOKUP(BG$2,WatchbillMONTHLY!$A$71:$U$71,OFFSET(WatchbillMONTHLY!$A$71:$U$71,1,2))))=$A35,_xlfn.XLOOKUP(BG$2,WatchbillMONTHLY!$A$71:$U$71,OFFSET(WatchbillMONTHLY!$A$71:$U$71,1,2)),FALSE),TRUE,FALSE)),
IF(_xlfn.XLOOKUP(BG$2,WatchbillMONTHLY!$A$88:$U$88,OFFSET(WatchbillMONTHLY!$A$88:$U$88,1,2))=IF(_xlfn.XLOOKUP($A35,INDIRECT("_"&amp;_xlfn.XLOOKUP(BG$2,WatchbillMONTHLY!$A$88:$U$88,OFFSET(WatchbillMONTHLY!$A$88:$U$88,1,2))),INDIRECT("_"&amp;_xlfn.XLOOKUP(BG$2,WatchbillMONTHLY!$A$88:$U$88,OFFSET(WatchbillMONTHLY!$A$88:$U$88,1,2))))=$A35,_xlfn.XLOOKUP(BG$2,WatchbillMONTHLY!$A$88:$U$88,OFFSET(WatchbillMONTHLY!$A$88:$U$88,1,2)),FALSE),TRUE,FALSE)),
FALSE),FALSE)</f>
        <v>0</v>
      </c>
      <c r="BH35" s="209" t="b" cm="1">
        <f t="array" aca="1" ref="BH35" ca="1">IF(AND($A35 &gt; 0, AA35 &gt; 0,BH$2&lt;MiscFormulas!$A$5+1),
_xlfn.IFNA(
_xlfn.IFNA(
_xlfn.IFNA(
_xlfn.IFNA(
_xlfn.IFNA(
_xlfn.IFNA(
IF(_xlfn.XLOOKUP(BH$2,WatchbillMONTHLY!$A$3:$U$3,OFFSET(WatchbillMONTHLY!$A$3:$U$3,1,2))=IF(_xlfn.XLOOKUP($A35,INDIRECT("_"&amp;_xlfn.XLOOKUP(BH$2,WatchbillMONTHLY!$A$3:$U$3,OFFSET(WatchbillMONTHLY!$A$3:$U$3,1,2))),INDIRECT("_"&amp;_xlfn.XLOOKUP(BH$2,WatchbillMONTHLY!$A$3:$U$3,OFFSET(WatchbillMONTHLY!$A$3:$U$3,1,2))))=$A35,_xlfn.XLOOKUP(BH$2,WatchbillMONTHLY!$A$3:$U$3,OFFSET(WatchbillMONTHLY!$A$3:$U$3,1,2)),FALSE),TRUE,FALSE),
IF(_xlfn.XLOOKUP(BH$2,WatchbillMONTHLY!$A$20:$U$20,OFFSET(WatchbillMONTHLY!$A$20:$U$20,1,2))=IF(_xlfn.XLOOKUP($A35,INDIRECT("_"&amp;_xlfn.XLOOKUP(BH$2,WatchbillMONTHLY!$A$20:$U$20,OFFSET(WatchbillMONTHLY!$A$20:$U$20,1,2))),INDIRECT("_"&amp;_xlfn.XLOOKUP(BH$2,WatchbillMONTHLY!$A$20:$U$20,OFFSET(WatchbillMONTHLY!$A$20:$U$20,1,2))))=$A35,_xlfn.XLOOKUP(BH$2,WatchbillMONTHLY!$A$20:$U$20,OFFSET(WatchbillMONTHLY!$A$20:$U$20,1,2)),FALSE),TRUE,FALSE)),
IF(_xlfn.XLOOKUP(BH$2,WatchbillMONTHLY!$A$37:$U$37,OFFSET(WatchbillMONTHLY!$A$37:$U$37,1,2))=IF(_xlfn.XLOOKUP($A35,INDIRECT("_"&amp;_xlfn.XLOOKUP(BH$2,WatchbillMONTHLY!$A$37:$U$37,OFFSET(WatchbillMONTHLY!$A$37:$U$37,1,2))),INDIRECT("_"&amp;_xlfn.XLOOKUP(BH$2,WatchbillMONTHLY!$A$37:$U$37,OFFSET(WatchbillMONTHLY!$A$37:$U$37,1,2))))=$A35,_xlfn.XLOOKUP(BH$2,WatchbillMONTHLY!$A$37:$U$37,OFFSET(WatchbillMONTHLY!$A$37:$U$37,1,2)),FALSE),TRUE,FALSE)),
IF(_xlfn.XLOOKUP(BH$2,WatchbillMONTHLY!$A$54:$U$54,OFFSET(WatchbillMONTHLY!$A$54:$U$54,1,2))=IF(_xlfn.XLOOKUP($A35,INDIRECT("_"&amp;_xlfn.XLOOKUP(BH$2,WatchbillMONTHLY!$A$54:$U$54,OFFSET(WatchbillMONTHLY!$A$54:$U$54,1,2))),INDIRECT("_"&amp;_xlfn.XLOOKUP(BH$2,WatchbillMONTHLY!$A$54:$U$54,OFFSET(WatchbillMONTHLY!$A$54:$U$54,1,2))))=$A35,_xlfn.XLOOKUP(BH$2,WatchbillMONTHLY!$A$54:$U$54,OFFSET(WatchbillMONTHLY!$A$54:$U$54,1,2)),FALSE),TRUE,FALSE)),
IF(_xlfn.XLOOKUP(BH$2,WatchbillMONTHLY!$A$71:$U$71,OFFSET(WatchbillMONTHLY!$A$71:$U$71,1,2))=IF(_xlfn.XLOOKUP($A35,INDIRECT("_"&amp;_xlfn.XLOOKUP(BH$2,WatchbillMONTHLY!$A$71:$U$71,OFFSET(WatchbillMONTHLY!$A$71:$U$71,1,2))),INDIRECT("_"&amp;_xlfn.XLOOKUP(BH$2,WatchbillMONTHLY!$A$71:$U$71,OFFSET(WatchbillMONTHLY!$A$71:$U$71,1,2))))=$A35,_xlfn.XLOOKUP(BH$2,WatchbillMONTHLY!$A$71:$U$71,OFFSET(WatchbillMONTHLY!$A$71:$U$71,1,2)),FALSE),TRUE,FALSE)),
IF(_xlfn.XLOOKUP(BH$2,WatchbillMONTHLY!$A$88:$U$88,OFFSET(WatchbillMONTHLY!$A$88:$U$88,1,2))=IF(_xlfn.XLOOKUP($A35,INDIRECT("_"&amp;_xlfn.XLOOKUP(BH$2,WatchbillMONTHLY!$A$88:$U$88,OFFSET(WatchbillMONTHLY!$A$88:$U$88,1,2))),INDIRECT("_"&amp;_xlfn.XLOOKUP(BH$2,WatchbillMONTHLY!$A$88:$U$88,OFFSET(WatchbillMONTHLY!$A$88:$U$88,1,2))))=$A35,_xlfn.XLOOKUP(BH$2,WatchbillMONTHLY!$A$88:$U$88,OFFSET(WatchbillMONTHLY!$A$88:$U$88,1,2)),FALSE),TRUE,FALSE)),
FALSE),FALSE)</f>
        <v>0</v>
      </c>
      <c r="BI35" s="209" t="b" cm="1">
        <f t="array" aca="1" ref="BI35" ca="1">IF(AND($A35 &gt; 0, AB35 &gt; 0,BI$2&lt;MiscFormulas!$A$5+1),
_xlfn.IFNA(
_xlfn.IFNA(
_xlfn.IFNA(
_xlfn.IFNA(
_xlfn.IFNA(
_xlfn.IFNA(
IF(_xlfn.XLOOKUP(BI$2,WatchbillMONTHLY!$A$3:$U$3,OFFSET(WatchbillMONTHLY!$A$3:$U$3,1,2))=IF(_xlfn.XLOOKUP($A35,INDIRECT("_"&amp;_xlfn.XLOOKUP(BI$2,WatchbillMONTHLY!$A$3:$U$3,OFFSET(WatchbillMONTHLY!$A$3:$U$3,1,2))),INDIRECT("_"&amp;_xlfn.XLOOKUP(BI$2,WatchbillMONTHLY!$A$3:$U$3,OFFSET(WatchbillMONTHLY!$A$3:$U$3,1,2))))=$A35,_xlfn.XLOOKUP(BI$2,WatchbillMONTHLY!$A$3:$U$3,OFFSET(WatchbillMONTHLY!$A$3:$U$3,1,2)),FALSE),TRUE,FALSE),
IF(_xlfn.XLOOKUP(BI$2,WatchbillMONTHLY!$A$20:$U$20,OFFSET(WatchbillMONTHLY!$A$20:$U$20,1,2))=IF(_xlfn.XLOOKUP($A35,INDIRECT("_"&amp;_xlfn.XLOOKUP(BI$2,WatchbillMONTHLY!$A$20:$U$20,OFFSET(WatchbillMONTHLY!$A$20:$U$20,1,2))),INDIRECT("_"&amp;_xlfn.XLOOKUP(BI$2,WatchbillMONTHLY!$A$20:$U$20,OFFSET(WatchbillMONTHLY!$A$20:$U$20,1,2))))=$A35,_xlfn.XLOOKUP(BI$2,WatchbillMONTHLY!$A$20:$U$20,OFFSET(WatchbillMONTHLY!$A$20:$U$20,1,2)),FALSE),TRUE,FALSE)),
IF(_xlfn.XLOOKUP(BI$2,WatchbillMONTHLY!$A$37:$U$37,OFFSET(WatchbillMONTHLY!$A$37:$U$37,1,2))=IF(_xlfn.XLOOKUP($A35,INDIRECT("_"&amp;_xlfn.XLOOKUP(BI$2,WatchbillMONTHLY!$A$37:$U$37,OFFSET(WatchbillMONTHLY!$A$37:$U$37,1,2))),INDIRECT("_"&amp;_xlfn.XLOOKUP(BI$2,WatchbillMONTHLY!$A$37:$U$37,OFFSET(WatchbillMONTHLY!$A$37:$U$37,1,2))))=$A35,_xlfn.XLOOKUP(BI$2,WatchbillMONTHLY!$A$37:$U$37,OFFSET(WatchbillMONTHLY!$A$37:$U$37,1,2)),FALSE),TRUE,FALSE)),
IF(_xlfn.XLOOKUP(BI$2,WatchbillMONTHLY!$A$54:$U$54,OFFSET(WatchbillMONTHLY!$A$54:$U$54,1,2))=IF(_xlfn.XLOOKUP($A35,INDIRECT("_"&amp;_xlfn.XLOOKUP(BI$2,WatchbillMONTHLY!$A$54:$U$54,OFFSET(WatchbillMONTHLY!$A$54:$U$54,1,2))),INDIRECT("_"&amp;_xlfn.XLOOKUP(BI$2,WatchbillMONTHLY!$A$54:$U$54,OFFSET(WatchbillMONTHLY!$A$54:$U$54,1,2))))=$A35,_xlfn.XLOOKUP(BI$2,WatchbillMONTHLY!$A$54:$U$54,OFFSET(WatchbillMONTHLY!$A$54:$U$54,1,2)),FALSE),TRUE,FALSE)),
IF(_xlfn.XLOOKUP(BI$2,WatchbillMONTHLY!$A$71:$U$71,OFFSET(WatchbillMONTHLY!$A$71:$U$71,1,2))=IF(_xlfn.XLOOKUP($A35,INDIRECT("_"&amp;_xlfn.XLOOKUP(BI$2,WatchbillMONTHLY!$A$71:$U$71,OFFSET(WatchbillMONTHLY!$A$71:$U$71,1,2))),INDIRECT("_"&amp;_xlfn.XLOOKUP(BI$2,WatchbillMONTHLY!$A$71:$U$71,OFFSET(WatchbillMONTHLY!$A$71:$U$71,1,2))))=$A35,_xlfn.XLOOKUP(BI$2,WatchbillMONTHLY!$A$71:$U$71,OFFSET(WatchbillMONTHLY!$A$71:$U$71,1,2)),FALSE),TRUE,FALSE)),
IF(_xlfn.XLOOKUP(BI$2,WatchbillMONTHLY!$A$88:$U$88,OFFSET(WatchbillMONTHLY!$A$88:$U$88,1,2))=IF(_xlfn.XLOOKUP($A35,INDIRECT("_"&amp;_xlfn.XLOOKUP(BI$2,WatchbillMONTHLY!$A$88:$U$88,OFFSET(WatchbillMONTHLY!$A$88:$U$88,1,2))),INDIRECT("_"&amp;_xlfn.XLOOKUP(BI$2,WatchbillMONTHLY!$A$88:$U$88,OFFSET(WatchbillMONTHLY!$A$88:$U$88,1,2))))=$A35,_xlfn.XLOOKUP(BI$2,WatchbillMONTHLY!$A$88:$U$88,OFFSET(WatchbillMONTHLY!$A$88:$U$88,1,2)),FALSE),TRUE,FALSE)),
FALSE),FALSE)</f>
        <v>0</v>
      </c>
      <c r="BJ35" s="209" t="b" cm="1">
        <f t="array" aca="1" ref="BJ35" ca="1">IF(AND($A35 &gt; 0, AC35 &gt; 0,BJ$2&lt;MiscFormulas!$A$5+1),
_xlfn.IFNA(
_xlfn.IFNA(
_xlfn.IFNA(
_xlfn.IFNA(
_xlfn.IFNA(
_xlfn.IFNA(
IF(_xlfn.XLOOKUP(BJ$2,WatchbillMONTHLY!$A$3:$U$3,OFFSET(WatchbillMONTHLY!$A$3:$U$3,1,2))=IF(_xlfn.XLOOKUP($A35,INDIRECT("_"&amp;_xlfn.XLOOKUP(BJ$2,WatchbillMONTHLY!$A$3:$U$3,OFFSET(WatchbillMONTHLY!$A$3:$U$3,1,2))),INDIRECT("_"&amp;_xlfn.XLOOKUP(BJ$2,WatchbillMONTHLY!$A$3:$U$3,OFFSET(WatchbillMONTHLY!$A$3:$U$3,1,2))))=$A35,_xlfn.XLOOKUP(BJ$2,WatchbillMONTHLY!$A$3:$U$3,OFFSET(WatchbillMONTHLY!$A$3:$U$3,1,2)),FALSE),TRUE,FALSE),
IF(_xlfn.XLOOKUP(BJ$2,WatchbillMONTHLY!$A$20:$U$20,OFFSET(WatchbillMONTHLY!$A$20:$U$20,1,2))=IF(_xlfn.XLOOKUP($A35,INDIRECT("_"&amp;_xlfn.XLOOKUP(BJ$2,WatchbillMONTHLY!$A$20:$U$20,OFFSET(WatchbillMONTHLY!$A$20:$U$20,1,2))),INDIRECT("_"&amp;_xlfn.XLOOKUP(BJ$2,WatchbillMONTHLY!$A$20:$U$20,OFFSET(WatchbillMONTHLY!$A$20:$U$20,1,2))))=$A35,_xlfn.XLOOKUP(BJ$2,WatchbillMONTHLY!$A$20:$U$20,OFFSET(WatchbillMONTHLY!$A$20:$U$20,1,2)),FALSE),TRUE,FALSE)),
IF(_xlfn.XLOOKUP(BJ$2,WatchbillMONTHLY!$A$37:$U$37,OFFSET(WatchbillMONTHLY!$A$37:$U$37,1,2))=IF(_xlfn.XLOOKUP($A35,INDIRECT("_"&amp;_xlfn.XLOOKUP(BJ$2,WatchbillMONTHLY!$A$37:$U$37,OFFSET(WatchbillMONTHLY!$A$37:$U$37,1,2))),INDIRECT("_"&amp;_xlfn.XLOOKUP(BJ$2,WatchbillMONTHLY!$A$37:$U$37,OFFSET(WatchbillMONTHLY!$A$37:$U$37,1,2))))=$A35,_xlfn.XLOOKUP(BJ$2,WatchbillMONTHLY!$A$37:$U$37,OFFSET(WatchbillMONTHLY!$A$37:$U$37,1,2)),FALSE),TRUE,FALSE)),
IF(_xlfn.XLOOKUP(BJ$2,WatchbillMONTHLY!$A$54:$U$54,OFFSET(WatchbillMONTHLY!$A$54:$U$54,1,2))=IF(_xlfn.XLOOKUP($A35,INDIRECT("_"&amp;_xlfn.XLOOKUP(BJ$2,WatchbillMONTHLY!$A$54:$U$54,OFFSET(WatchbillMONTHLY!$A$54:$U$54,1,2))),INDIRECT("_"&amp;_xlfn.XLOOKUP(BJ$2,WatchbillMONTHLY!$A$54:$U$54,OFFSET(WatchbillMONTHLY!$A$54:$U$54,1,2))))=$A35,_xlfn.XLOOKUP(BJ$2,WatchbillMONTHLY!$A$54:$U$54,OFFSET(WatchbillMONTHLY!$A$54:$U$54,1,2)),FALSE),TRUE,FALSE)),
IF(_xlfn.XLOOKUP(BJ$2,WatchbillMONTHLY!$A$71:$U$71,OFFSET(WatchbillMONTHLY!$A$71:$U$71,1,2))=IF(_xlfn.XLOOKUP($A35,INDIRECT("_"&amp;_xlfn.XLOOKUP(BJ$2,WatchbillMONTHLY!$A$71:$U$71,OFFSET(WatchbillMONTHLY!$A$71:$U$71,1,2))),INDIRECT("_"&amp;_xlfn.XLOOKUP(BJ$2,WatchbillMONTHLY!$A$71:$U$71,OFFSET(WatchbillMONTHLY!$A$71:$U$71,1,2))))=$A35,_xlfn.XLOOKUP(BJ$2,WatchbillMONTHLY!$A$71:$U$71,OFFSET(WatchbillMONTHLY!$A$71:$U$71,1,2)),FALSE),TRUE,FALSE)),
IF(_xlfn.XLOOKUP(BJ$2,WatchbillMONTHLY!$A$88:$U$88,OFFSET(WatchbillMONTHLY!$A$88:$U$88,1,2))=IF(_xlfn.XLOOKUP($A35,INDIRECT("_"&amp;_xlfn.XLOOKUP(BJ$2,WatchbillMONTHLY!$A$88:$U$88,OFFSET(WatchbillMONTHLY!$A$88:$U$88,1,2))),INDIRECT("_"&amp;_xlfn.XLOOKUP(BJ$2,WatchbillMONTHLY!$A$88:$U$88,OFFSET(WatchbillMONTHLY!$A$88:$U$88,1,2))))=$A35,_xlfn.XLOOKUP(BJ$2,WatchbillMONTHLY!$A$88:$U$88,OFFSET(WatchbillMONTHLY!$A$88:$U$88,1,2)),FALSE),TRUE,FALSE)),
FALSE),FALSE)</f>
        <v>0</v>
      </c>
      <c r="BK35" s="209" t="b" cm="1">
        <f t="array" aca="1" ref="BK35" ca="1">IF(AND($A35 &gt; 0, AD35 &gt; 0,BK$2&lt;MiscFormulas!$A$5+1),
_xlfn.IFNA(
_xlfn.IFNA(
_xlfn.IFNA(
_xlfn.IFNA(
_xlfn.IFNA(
_xlfn.IFNA(
IF(_xlfn.XLOOKUP(BK$2,WatchbillMONTHLY!$A$3:$U$3,OFFSET(WatchbillMONTHLY!$A$3:$U$3,1,2))=IF(_xlfn.XLOOKUP($A35,INDIRECT("_"&amp;_xlfn.XLOOKUP(BK$2,WatchbillMONTHLY!$A$3:$U$3,OFFSET(WatchbillMONTHLY!$A$3:$U$3,1,2))),INDIRECT("_"&amp;_xlfn.XLOOKUP(BK$2,WatchbillMONTHLY!$A$3:$U$3,OFFSET(WatchbillMONTHLY!$A$3:$U$3,1,2))))=$A35,_xlfn.XLOOKUP(BK$2,WatchbillMONTHLY!$A$3:$U$3,OFFSET(WatchbillMONTHLY!$A$3:$U$3,1,2)),FALSE),TRUE,FALSE),
IF(_xlfn.XLOOKUP(BK$2,WatchbillMONTHLY!$A$20:$U$20,OFFSET(WatchbillMONTHLY!$A$20:$U$20,1,2))=IF(_xlfn.XLOOKUP($A35,INDIRECT("_"&amp;_xlfn.XLOOKUP(BK$2,WatchbillMONTHLY!$A$20:$U$20,OFFSET(WatchbillMONTHLY!$A$20:$U$20,1,2))),INDIRECT("_"&amp;_xlfn.XLOOKUP(BK$2,WatchbillMONTHLY!$A$20:$U$20,OFFSET(WatchbillMONTHLY!$A$20:$U$20,1,2))))=$A35,_xlfn.XLOOKUP(BK$2,WatchbillMONTHLY!$A$20:$U$20,OFFSET(WatchbillMONTHLY!$A$20:$U$20,1,2)),FALSE),TRUE,FALSE)),
IF(_xlfn.XLOOKUP(BK$2,WatchbillMONTHLY!$A$37:$U$37,OFFSET(WatchbillMONTHLY!$A$37:$U$37,1,2))=IF(_xlfn.XLOOKUP($A35,INDIRECT("_"&amp;_xlfn.XLOOKUP(BK$2,WatchbillMONTHLY!$A$37:$U$37,OFFSET(WatchbillMONTHLY!$A$37:$U$37,1,2))),INDIRECT("_"&amp;_xlfn.XLOOKUP(BK$2,WatchbillMONTHLY!$A$37:$U$37,OFFSET(WatchbillMONTHLY!$A$37:$U$37,1,2))))=$A35,_xlfn.XLOOKUP(BK$2,WatchbillMONTHLY!$A$37:$U$37,OFFSET(WatchbillMONTHLY!$A$37:$U$37,1,2)),FALSE),TRUE,FALSE)),
IF(_xlfn.XLOOKUP(BK$2,WatchbillMONTHLY!$A$54:$U$54,OFFSET(WatchbillMONTHLY!$A$54:$U$54,1,2))=IF(_xlfn.XLOOKUP($A35,INDIRECT("_"&amp;_xlfn.XLOOKUP(BK$2,WatchbillMONTHLY!$A$54:$U$54,OFFSET(WatchbillMONTHLY!$A$54:$U$54,1,2))),INDIRECT("_"&amp;_xlfn.XLOOKUP(BK$2,WatchbillMONTHLY!$A$54:$U$54,OFFSET(WatchbillMONTHLY!$A$54:$U$54,1,2))))=$A35,_xlfn.XLOOKUP(BK$2,WatchbillMONTHLY!$A$54:$U$54,OFFSET(WatchbillMONTHLY!$A$54:$U$54,1,2)),FALSE),TRUE,FALSE)),
IF(_xlfn.XLOOKUP(BK$2,WatchbillMONTHLY!$A$71:$U$71,OFFSET(WatchbillMONTHLY!$A$71:$U$71,1,2))=IF(_xlfn.XLOOKUP($A35,INDIRECT("_"&amp;_xlfn.XLOOKUP(BK$2,WatchbillMONTHLY!$A$71:$U$71,OFFSET(WatchbillMONTHLY!$A$71:$U$71,1,2))),INDIRECT("_"&amp;_xlfn.XLOOKUP(BK$2,WatchbillMONTHLY!$A$71:$U$71,OFFSET(WatchbillMONTHLY!$A$71:$U$71,1,2))))=$A35,_xlfn.XLOOKUP(BK$2,WatchbillMONTHLY!$A$71:$U$71,OFFSET(WatchbillMONTHLY!$A$71:$U$71,1,2)),FALSE),TRUE,FALSE)),
IF(_xlfn.XLOOKUP(BK$2,WatchbillMONTHLY!$A$88:$U$88,OFFSET(WatchbillMONTHLY!$A$88:$U$88,1,2))=IF(_xlfn.XLOOKUP($A35,INDIRECT("_"&amp;_xlfn.XLOOKUP(BK$2,WatchbillMONTHLY!$A$88:$U$88,OFFSET(WatchbillMONTHLY!$A$88:$U$88,1,2))),INDIRECT("_"&amp;_xlfn.XLOOKUP(BK$2,WatchbillMONTHLY!$A$88:$U$88,OFFSET(WatchbillMONTHLY!$A$88:$U$88,1,2))))=$A35,_xlfn.XLOOKUP(BK$2,WatchbillMONTHLY!$A$88:$U$88,OFFSET(WatchbillMONTHLY!$A$88:$U$88,1,2)),FALSE),TRUE,FALSE)),
FALSE),FALSE)</f>
        <v>0</v>
      </c>
      <c r="BL35" s="209" t="b" cm="1">
        <f t="array" aca="1" ref="BL35" ca="1">IF(AND($A35 &gt; 0, AE35 &gt; 0,BL$2&lt;MiscFormulas!$A$5+1),
_xlfn.IFNA(
_xlfn.IFNA(
_xlfn.IFNA(
_xlfn.IFNA(
_xlfn.IFNA(
_xlfn.IFNA(
IF(_xlfn.XLOOKUP(BL$2,WatchbillMONTHLY!$A$3:$U$3,OFFSET(WatchbillMONTHLY!$A$3:$U$3,1,2))=IF(_xlfn.XLOOKUP($A35,INDIRECT("_"&amp;_xlfn.XLOOKUP(BL$2,WatchbillMONTHLY!$A$3:$U$3,OFFSET(WatchbillMONTHLY!$A$3:$U$3,1,2))),INDIRECT("_"&amp;_xlfn.XLOOKUP(BL$2,WatchbillMONTHLY!$A$3:$U$3,OFFSET(WatchbillMONTHLY!$A$3:$U$3,1,2))))=$A35,_xlfn.XLOOKUP(BL$2,WatchbillMONTHLY!$A$3:$U$3,OFFSET(WatchbillMONTHLY!$A$3:$U$3,1,2)),FALSE),TRUE,FALSE),
IF(_xlfn.XLOOKUP(BL$2,WatchbillMONTHLY!$A$20:$U$20,OFFSET(WatchbillMONTHLY!$A$20:$U$20,1,2))=IF(_xlfn.XLOOKUP($A35,INDIRECT("_"&amp;_xlfn.XLOOKUP(BL$2,WatchbillMONTHLY!$A$20:$U$20,OFFSET(WatchbillMONTHLY!$A$20:$U$20,1,2))),INDIRECT("_"&amp;_xlfn.XLOOKUP(BL$2,WatchbillMONTHLY!$A$20:$U$20,OFFSET(WatchbillMONTHLY!$A$20:$U$20,1,2))))=$A35,_xlfn.XLOOKUP(BL$2,WatchbillMONTHLY!$A$20:$U$20,OFFSET(WatchbillMONTHLY!$A$20:$U$20,1,2)),FALSE),TRUE,FALSE)),
IF(_xlfn.XLOOKUP(BL$2,WatchbillMONTHLY!$A$37:$U$37,OFFSET(WatchbillMONTHLY!$A$37:$U$37,1,2))=IF(_xlfn.XLOOKUP($A35,INDIRECT("_"&amp;_xlfn.XLOOKUP(BL$2,WatchbillMONTHLY!$A$37:$U$37,OFFSET(WatchbillMONTHLY!$A$37:$U$37,1,2))),INDIRECT("_"&amp;_xlfn.XLOOKUP(BL$2,WatchbillMONTHLY!$A$37:$U$37,OFFSET(WatchbillMONTHLY!$A$37:$U$37,1,2))))=$A35,_xlfn.XLOOKUP(BL$2,WatchbillMONTHLY!$A$37:$U$37,OFFSET(WatchbillMONTHLY!$A$37:$U$37,1,2)),FALSE),TRUE,FALSE)),
IF(_xlfn.XLOOKUP(BL$2,WatchbillMONTHLY!$A$54:$U$54,OFFSET(WatchbillMONTHLY!$A$54:$U$54,1,2))=IF(_xlfn.XLOOKUP($A35,INDIRECT("_"&amp;_xlfn.XLOOKUP(BL$2,WatchbillMONTHLY!$A$54:$U$54,OFFSET(WatchbillMONTHLY!$A$54:$U$54,1,2))),INDIRECT("_"&amp;_xlfn.XLOOKUP(BL$2,WatchbillMONTHLY!$A$54:$U$54,OFFSET(WatchbillMONTHLY!$A$54:$U$54,1,2))))=$A35,_xlfn.XLOOKUP(BL$2,WatchbillMONTHLY!$A$54:$U$54,OFFSET(WatchbillMONTHLY!$A$54:$U$54,1,2)),FALSE),TRUE,FALSE)),
IF(_xlfn.XLOOKUP(BL$2,WatchbillMONTHLY!$A$71:$U$71,OFFSET(WatchbillMONTHLY!$A$71:$U$71,1,2))=IF(_xlfn.XLOOKUP($A35,INDIRECT("_"&amp;_xlfn.XLOOKUP(BL$2,WatchbillMONTHLY!$A$71:$U$71,OFFSET(WatchbillMONTHLY!$A$71:$U$71,1,2))),INDIRECT("_"&amp;_xlfn.XLOOKUP(BL$2,WatchbillMONTHLY!$A$71:$U$71,OFFSET(WatchbillMONTHLY!$A$71:$U$71,1,2))))=$A35,_xlfn.XLOOKUP(BL$2,WatchbillMONTHLY!$A$71:$U$71,OFFSET(WatchbillMONTHLY!$A$71:$U$71,1,2)),FALSE),TRUE,FALSE)),
IF(_xlfn.XLOOKUP(BL$2,WatchbillMONTHLY!$A$88:$U$88,OFFSET(WatchbillMONTHLY!$A$88:$U$88,1,2))=IF(_xlfn.XLOOKUP($A35,INDIRECT("_"&amp;_xlfn.XLOOKUP(BL$2,WatchbillMONTHLY!$A$88:$U$88,OFFSET(WatchbillMONTHLY!$A$88:$U$88,1,2))),INDIRECT("_"&amp;_xlfn.XLOOKUP(BL$2,WatchbillMONTHLY!$A$88:$U$88,OFFSET(WatchbillMONTHLY!$A$88:$U$88,1,2))))=$A35,_xlfn.XLOOKUP(BL$2,WatchbillMONTHLY!$A$88:$U$88,OFFSET(WatchbillMONTHLY!$A$88:$U$88,1,2)),FALSE),TRUE,FALSE)),
FALSE),FALSE)</f>
        <v>0</v>
      </c>
      <c r="BM35" s="209" t="b" cm="1">
        <f t="array" aca="1" ref="BM35" ca="1">IF(AND($A35 &gt; 0, AF35 &gt; 0,BM$2&lt;MiscFormulas!$A$5+1),
_xlfn.IFNA(
_xlfn.IFNA(
_xlfn.IFNA(
_xlfn.IFNA(
_xlfn.IFNA(
_xlfn.IFNA(
IF(_xlfn.XLOOKUP(BM$2,WatchbillMONTHLY!$A$3:$U$3,OFFSET(WatchbillMONTHLY!$A$3:$U$3,1,2))=IF(_xlfn.XLOOKUP($A35,INDIRECT("_"&amp;_xlfn.XLOOKUP(BM$2,WatchbillMONTHLY!$A$3:$U$3,OFFSET(WatchbillMONTHLY!$A$3:$U$3,1,2))),INDIRECT("_"&amp;_xlfn.XLOOKUP(BM$2,WatchbillMONTHLY!$A$3:$U$3,OFFSET(WatchbillMONTHLY!$A$3:$U$3,1,2))))=$A35,_xlfn.XLOOKUP(BM$2,WatchbillMONTHLY!$A$3:$U$3,OFFSET(WatchbillMONTHLY!$A$3:$U$3,1,2)),FALSE),TRUE,FALSE),
IF(_xlfn.XLOOKUP(BM$2,WatchbillMONTHLY!$A$20:$U$20,OFFSET(WatchbillMONTHLY!$A$20:$U$20,1,2))=IF(_xlfn.XLOOKUP($A35,INDIRECT("_"&amp;_xlfn.XLOOKUP(BM$2,WatchbillMONTHLY!$A$20:$U$20,OFFSET(WatchbillMONTHLY!$A$20:$U$20,1,2))),INDIRECT("_"&amp;_xlfn.XLOOKUP(BM$2,WatchbillMONTHLY!$A$20:$U$20,OFFSET(WatchbillMONTHLY!$A$20:$U$20,1,2))))=$A35,_xlfn.XLOOKUP(BM$2,WatchbillMONTHLY!$A$20:$U$20,OFFSET(WatchbillMONTHLY!$A$20:$U$20,1,2)),FALSE),TRUE,FALSE)),
IF(_xlfn.XLOOKUP(BM$2,WatchbillMONTHLY!$A$37:$U$37,OFFSET(WatchbillMONTHLY!$A$37:$U$37,1,2))=IF(_xlfn.XLOOKUP($A35,INDIRECT("_"&amp;_xlfn.XLOOKUP(BM$2,WatchbillMONTHLY!$A$37:$U$37,OFFSET(WatchbillMONTHLY!$A$37:$U$37,1,2))),INDIRECT("_"&amp;_xlfn.XLOOKUP(BM$2,WatchbillMONTHLY!$A$37:$U$37,OFFSET(WatchbillMONTHLY!$A$37:$U$37,1,2))))=$A35,_xlfn.XLOOKUP(BM$2,WatchbillMONTHLY!$A$37:$U$37,OFFSET(WatchbillMONTHLY!$A$37:$U$37,1,2)),FALSE),TRUE,FALSE)),
IF(_xlfn.XLOOKUP(BM$2,WatchbillMONTHLY!$A$54:$U$54,OFFSET(WatchbillMONTHLY!$A$54:$U$54,1,2))=IF(_xlfn.XLOOKUP($A35,INDIRECT("_"&amp;_xlfn.XLOOKUP(BM$2,WatchbillMONTHLY!$A$54:$U$54,OFFSET(WatchbillMONTHLY!$A$54:$U$54,1,2))),INDIRECT("_"&amp;_xlfn.XLOOKUP(BM$2,WatchbillMONTHLY!$A$54:$U$54,OFFSET(WatchbillMONTHLY!$A$54:$U$54,1,2))))=$A35,_xlfn.XLOOKUP(BM$2,WatchbillMONTHLY!$A$54:$U$54,OFFSET(WatchbillMONTHLY!$A$54:$U$54,1,2)),FALSE),TRUE,FALSE)),
IF(_xlfn.XLOOKUP(BM$2,WatchbillMONTHLY!$A$71:$U$71,OFFSET(WatchbillMONTHLY!$A$71:$U$71,1,2))=IF(_xlfn.XLOOKUP($A35,INDIRECT("_"&amp;_xlfn.XLOOKUP(BM$2,WatchbillMONTHLY!$A$71:$U$71,OFFSET(WatchbillMONTHLY!$A$71:$U$71,1,2))),INDIRECT("_"&amp;_xlfn.XLOOKUP(BM$2,WatchbillMONTHLY!$A$71:$U$71,OFFSET(WatchbillMONTHLY!$A$71:$U$71,1,2))))=$A35,_xlfn.XLOOKUP(BM$2,WatchbillMONTHLY!$A$71:$U$71,OFFSET(WatchbillMONTHLY!$A$71:$U$71,1,2)),FALSE),TRUE,FALSE)),
IF(_xlfn.XLOOKUP(BM$2,WatchbillMONTHLY!$A$88:$U$88,OFFSET(WatchbillMONTHLY!$A$88:$U$88,1,2))=IF(_xlfn.XLOOKUP($A35,INDIRECT("_"&amp;_xlfn.XLOOKUP(BM$2,WatchbillMONTHLY!$A$88:$U$88,OFFSET(WatchbillMONTHLY!$A$88:$U$88,1,2))),INDIRECT("_"&amp;_xlfn.XLOOKUP(BM$2,WatchbillMONTHLY!$A$88:$U$88,OFFSET(WatchbillMONTHLY!$A$88:$U$88,1,2))))=$A35,_xlfn.XLOOKUP(BM$2,WatchbillMONTHLY!$A$88:$U$88,OFFSET(WatchbillMONTHLY!$A$88:$U$88,1,2)),FALSE),TRUE,FALSE)),
FALSE),FALSE)</f>
        <v>0</v>
      </c>
      <c r="BN35" s="209" t="b" cm="1">
        <f t="array" aca="1" ref="BN35" ca="1">IF(AND($A35 &gt; 0, AG35 &gt; 0,BN$2&lt;MiscFormulas!$A$5+1),
_xlfn.IFNA(
_xlfn.IFNA(
_xlfn.IFNA(
_xlfn.IFNA(
_xlfn.IFNA(
_xlfn.IFNA(
IF(_xlfn.XLOOKUP(BN$2,WatchbillMONTHLY!$A$3:$U$3,OFFSET(WatchbillMONTHLY!$A$3:$U$3,1,2))=IF(_xlfn.XLOOKUP($A35,INDIRECT("_"&amp;_xlfn.XLOOKUP(BN$2,WatchbillMONTHLY!$A$3:$U$3,OFFSET(WatchbillMONTHLY!$A$3:$U$3,1,2))),INDIRECT("_"&amp;_xlfn.XLOOKUP(BN$2,WatchbillMONTHLY!$A$3:$U$3,OFFSET(WatchbillMONTHLY!$A$3:$U$3,1,2))))=$A35,_xlfn.XLOOKUP(BN$2,WatchbillMONTHLY!$A$3:$U$3,OFFSET(WatchbillMONTHLY!$A$3:$U$3,1,2)),FALSE),TRUE,FALSE),
IF(_xlfn.XLOOKUP(BN$2,WatchbillMONTHLY!$A$20:$U$20,OFFSET(WatchbillMONTHLY!$A$20:$U$20,1,2))=IF(_xlfn.XLOOKUP($A35,INDIRECT("_"&amp;_xlfn.XLOOKUP(BN$2,WatchbillMONTHLY!$A$20:$U$20,OFFSET(WatchbillMONTHLY!$A$20:$U$20,1,2))),INDIRECT("_"&amp;_xlfn.XLOOKUP(BN$2,WatchbillMONTHLY!$A$20:$U$20,OFFSET(WatchbillMONTHLY!$A$20:$U$20,1,2))))=$A35,_xlfn.XLOOKUP(BN$2,WatchbillMONTHLY!$A$20:$U$20,OFFSET(WatchbillMONTHLY!$A$20:$U$20,1,2)),FALSE),TRUE,FALSE)),
IF(_xlfn.XLOOKUP(BN$2,WatchbillMONTHLY!$A$37:$U$37,OFFSET(WatchbillMONTHLY!$A$37:$U$37,1,2))=IF(_xlfn.XLOOKUP($A35,INDIRECT("_"&amp;_xlfn.XLOOKUP(BN$2,WatchbillMONTHLY!$A$37:$U$37,OFFSET(WatchbillMONTHLY!$A$37:$U$37,1,2))),INDIRECT("_"&amp;_xlfn.XLOOKUP(BN$2,WatchbillMONTHLY!$A$37:$U$37,OFFSET(WatchbillMONTHLY!$A$37:$U$37,1,2))))=$A35,_xlfn.XLOOKUP(BN$2,WatchbillMONTHLY!$A$37:$U$37,OFFSET(WatchbillMONTHLY!$A$37:$U$37,1,2)),FALSE),TRUE,FALSE)),
IF(_xlfn.XLOOKUP(BN$2,WatchbillMONTHLY!$A$54:$U$54,OFFSET(WatchbillMONTHLY!$A$54:$U$54,1,2))=IF(_xlfn.XLOOKUP($A35,INDIRECT("_"&amp;_xlfn.XLOOKUP(BN$2,WatchbillMONTHLY!$A$54:$U$54,OFFSET(WatchbillMONTHLY!$A$54:$U$54,1,2))),INDIRECT("_"&amp;_xlfn.XLOOKUP(BN$2,WatchbillMONTHLY!$A$54:$U$54,OFFSET(WatchbillMONTHLY!$A$54:$U$54,1,2))))=$A35,_xlfn.XLOOKUP(BN$2,WatchbillMONTHLY!$A$54:$U$54,OFFSET(WatchbillMONTHLY!$A$54:$U$54,1,2)),FALSE),TRUE,FALSE)),
IF(_xlfn.XLOOKUP(BN$2,WatchbillMONTHLY!$A$71:$U$71,OFFSET(WatchbillMONTHLY!$A$71:$U$71,1,2))=IF(_xlfn.XLOOKUP($A35,INDIRECT("_"&amp;_xlfn.XLOOKUP(BN$2,WatchbillMONTHLY!$A$71:$U$71,OFFSET(WatchbillMONTHLY!$A$71:$U$71,1,2))),INDIRECT("_"&amp;_xlfn.XLOOKUP(BN$2,WatchbillMONTHLY!$A$71:$U$71,OFFSET(WatchbillMONTHLY!$A$71:$U$71,1,2))))=$A35,_xlfn.XLOOKUP(BN$2,WatchbillMONTHLY!$A$71:$U$71,OFFSET(WatchbillMONTHLY!$A$71:$U$71,1,2)),FALSE),TRUE,FALSE)),
IF(_xlfn.XLOOKUP(BN$2,WatchbillMONTHLY!$A$88:$U$88,OFFSET(WatchbillMONTHLY!$A$88:$U$88,1,2))=IF(_xlfn.XLOOKUP($A35,INDIRECT("_"&amp;_xlfn.XLOOKUP(BN$2,WatchbillMONTHLY!$A$88:$U$88,OFFSET(WatchbillMONTHLY!$A$88:$U$88,1,2))),INDIRECT("_"&amp;_xlfn.XLOOKUP(BN$2,WatchbillMONTHLY!$A$88:$U$88,OFFSET(WatchbillMONTHLY!$A$88:$U$88,1,2))))=$A35,_xlfn.XLOOKUP(BN$2,WatchbillMONTHLY!$A$88:$U$88,OFFSET(WatchbillMONTHLY!$A$88:$U$88,1,2)),FALSE),TRUE,FALSE)),
FALSE),FALSE)</f>
        <v>0</v>
      </c>
      <c r="BO35" s="209" t="b" cm="1">
        <f t="array" aca="1" ref="BO35" ca="1">IF(
    AND($A35 &gt; 0, AH35 &gt; 0,BO$2&lt;MiscFormulas!$A$5+1),
    ISNUMBER(
        MATCH($A35,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5" s="210"/>
    </row>
    <row r="36" spans="1:68" x14ac:dyDescent="0.35">
      <c r="A36" t="str">
        <v>EX20 Correy, D.</v>
      </c>
      <c r="B36" s="214" t="str">
        <v>EX20 Correy, Dofus</v>
      </c>
      <c r="C36" s="218"/>
      <c r="D36" s="230"/>
      <c r="E36" s="231"/>
      <c r="F36" s="231"/>
      <c r="G36" s="231"/>
      <c r="H36" s="231"/>
      <c r="I36" s="231"/>
      <c r="J36" s="231" t="s">
        <v>266</v>
      </c>
      <c r="K36" s="231"/>
      <c r="L36" s="231"/>
      <c r="M36" s="231"/>
      <c r="N36" s="231"/>
      <c r="O36" s="231"/>
      <c r="P36" s="231"/>
      <c r="Q36" s="231"/>
      <c r="R36" s="231"/>
      <c r="S36" s="231"/>
      <c r="T36" s="231"/>
      <c r="U36" s="231"/>
      <c r="V36" s="231"/>
      <c r="W36" s="231"/>
      <c r="X36" s="231"/>
      <c r="Y36" s="231"/>
      <c r="Z36" s="231" t="s">
        <v>266</v>
      </c>
      <c r="AA36" s="231"/>
      <c r="AB36" s="231"/>
      <c r="AC36" s="231"/>
      <c r="AD36" s="231"/>
      <c r="AE36" s="231"/>
      <c r="AF36" s="231"/>
      <c r="AG36" s="231"/>
      <c r="AH36" s="179"/>
      <c r="AI36" s="209"/>
      <c r="AJ36" s="209" t="str" cm="1">
        <f t="array" aca="1" ref="AJ36" ca="1">IF(OR(AK36:BN36=TRUE),$A36&amp;" :  ","")&amp;_xlfn.TEXTJOIN(" | ",TRUE,IF(AK36:BN36=TRUE,$AK$2:$BN$2,""))</f>
        <v/>
      </c>
      <c r="AK36" s="209" t="b" cm="1">
        <f t="array" aca="1" ref="AK36" ca="1">IF(AND($A36 &gt; 0, D36 &gt; 0,AK$2&lt;MiscFormulas!$A$5+1),
_xlfn.IFNA(
_xlfn.IFNA(
_xlfn.IFNA(
_xlfn.IFNA(
_xlfn.IFNA(
_xlfn.IFNA(
IF(_xlfn.XLOOKUP(AK$2,WatchbillMONTHLY!$A$3:$U$3,OFFSET(WatchbillMONTHLY!$A$3:$U$3,1,2))=IF(_xlfn.XLOOKUP($A36,INDIRECT("_"&amp;_xlfn.XLOOKUP(AK$2,WatchbillMONTHLY!$A$3:$U$3,OFFSET(WatchbillMONTHLY!$A$3:$U$3,1,2))),INDIRECT("_"&amp;_xlfn.XLOOKUP(AK$2,WatchbillMONTHLY!$A$3:$U$3,OFFSET(WatchbillMONTHLY!$A$3:$U$3,1,2))))=$A36,_xlfn.XLOOKUP(AK$2,WatchbillMONTHLY!$A$3:$U$3,OFFSET(WatchbillMONTHLY!$A$3:$U$3,1,2)),FALSE),TRUE,FALSE),
IF(_xlfn.XLOOKUP(AK$2,WatchbillMONTHLY!$A$20:$U$20,OFFSET(WatchbillMONTHLY!$A$20:$U$20,1,2))=IF(_xlfn.XLOOKUP($A36,INDIRECT("_"&amp;_xlfn.XLOOKUP(AK$2,WatchbillMONTHLY!$A$20:$U$20,OFFSET(WatchbillMONTHLY!$A$20:$U$20,1,2))),INDIRECT("_"&amp;_xlfn.XLOOKUP(AK$2,WatchbillMONTHLY!$A$20:$U$20,OFFSET(WatchbillMONTHLY!$A$20:$U$20,1,2))))=$A36,_xlfn.XLOOKUP(AK$2,WatchbillMONTHLY!$A$20:$U$20,OFFSET(WatchbillMONTHLY!$A$20:$U$20,1,2)),FALSE),TRUE,FALSE)),
IF(_xlfn.XLOOKUP(AK$2,WatchbillMONTHLY!$A$37:$U$37,OFFSET(WatchbillMONTHLY!$A$37:$U$37,1,2))=IF(_xlfn.XLOOKUP($A36,INDIRECT("_"&amp;_xlfn.XLOOKUP(AK$2,WatchbillMONTHLY!$A$37:$U$37,OFFSET(WatchbillMONTHLY!$A$37:$U$37,1,2))),INDIRECT("_"&amp;_xlfn.XLOOKUP(AK$2,WatchbillMONTHLY!$A$37:$U$37,OFFSET(WatchbillMONTHLY!$A$37:$U$37,1,2))))=$A36,_xlfn.XLOOKUP(AK$2,WatchbillMONTHLY!$A$37:$U$37,OFFSET(WatchbillMONTHLY!$A$37:$U$37,1,2)),FALSE),TRUE,FALSE)),
IF(_xlfn.XLOOKUP(AK$2,WatchbillMONTHLY!$A$54:$U$54,OFFSET(WatchbillMONTHLY!$A$54:$U$54,1,2))=IF(_xlfn.XLOOKUP($A36,INDIRECT("_"&amp;_xlfn.XLOOKUP(AK$2,WatchbillMONTHLY!$A$54:$U$54,OFFSET(WatchbillMONTHLY!$A$54:$U$54,1,2))),INDIRECT("_"&amp;_xlfn.XLOOKUP(AK$2,WatchbillMONTHLY!$A$54:$U$54,OFFSET(WatchbillMONTHLY!$A$54:$U$54,1,2))))=$A36,_xlfn.XLOOKUP(AK$2,WatchbillMONTHLY!$A$54:$U$54,OFFSET(WatchbillMONTHLY!$A$54:$U$54,1,2)),FALSE),TRUE,FALSE)),
IF(_xlfn.XLOOKUP(AK$2,WatchbillMONTHLY!$A$71:$U$71,OFFSET(WatchbillMONTHLY!$A$71:$U$71,1,2))=IF(_xlfn.XLOOKUP($A36,INDIRECT("_"&amp;_xlfn.XLOOKUP(AK$2,WatchbillMONTHLY!$A$71:$U$71,OFFSET(WatchbillMONTHLY!$A$71:$U$71,1,2))),INDIRECT("_"&amp;_xlfn.XLOOKUP(AK$2,WatchbillMONTHLY!$A$71:$U$71,OFFSET(WatchbillMONTHLY!$A$71:$U$71,1,2))))=$A36,_xlfn.XLOOKUP(AK$2,WatchbillMONTHLY!$A$71:$U$71,OFFSET(WatchbillMONTHLY!$A$71:$U$71,1,2)),FALSE),TRUE,FALSE)),
IF(_xlfn.XLOOKUP(AK$2,WatchbillMONTHLY!$A$88:$U$88,OFFSET(WatchbillMONTHLY!$A$88:$U$88,1,2))=IF(_xlfn.XLOOKUP($A36,INDIRECT("_"&amp;_xlfn.XLOOKUP(AK$2,WatchbillMONTHLY!$A$88:$U$88,OFFSET(WatchbillMONTHLY!$A$88:$U$88,1,2))),INDIRECT("_"&amp;_xlfn.XLOOKUP(AK$2,WatchbillMONTHLY!$A$88:$U$88,OFFSET(WatchbillMONTHLY!$A$88:$U$88,1,2))))=$A36,_xlfn.XLOOKUP(AK$2,WatchbillMONTHLY!$A$88:$U$88,OFFSET(WatchbillMONTHLY!$A$88:$U$88,1,2)),FALSE),TRUE,FALSE)),
FALSE),FALSE)</f>
        <v>0</v>
      </c>
      <c r="AL36" s="209" t="b" cm="1">
        <f t="array" aca="1" ref="AL36" ca="1">IF(AND($A36 &gt; 0, E36 &gt; 0,AL$2&lt;MiscFormulas!$A$5+1),
_xlfn.IFNA(
_xlfn.IFNA(
_xlfn.IFNA(
_xlfn.IFNA(
_xlfn.IFNA(
_xlfn.IFNA(
IF(_xlfn.XLOOKUP(AL$2,WatchbillMONTHLY!$A$3:$U$3,OFFSET(WatchbillMONTHLY!$A$3:$U$3,1,2))=IF(_xlfn.XLOOKUP($A36,INDIRECT("_"&amp;_xlfn.XLOOKUP(AL$2,WatchbillMONTHLY!$A$3:$U$3,OFFSET(WatchbillMONTHLY!$A$3:$U$3,1,2))),INDIRECT("_"&amp;_xlfn.XLOOKUP(AL$2,WatchbillMONTHLY!$A$3:$U$3,OFFSET(WatchbillMONTHLY!$A$3:$U$3,1,2))))=$A36,_xlfn.XLOOKUP(AL$2,WatchbillMONTHLY!$A$3:$U$3,OFFSET(WatchbillMONTHLY!$A$3:$U$3,1,2)),FALSE),TRUE,FALSE),
IF(_xlfn.XLOOKUP(AL$2,WatchbillMONTHLY!$A$20:$U$20,OFFSET(WatchbillMONTHLY!$A$20:$U$20,1,2))=IF(_xlfn.XLOOKUP($A36,INDIRECT("_"&amp;_xlfn.XLOOKUP(AL$2,WatchbillMONTHLY!$A$20:$U$20,OFFSET(WatchbillMONTHLY!$A$20:$U$20,1,2))),INDIRECT("_"&amp;_xlfn.XLOOKUP(AL$2,WatchbillMONTHLY!$A$20:$U$20,OFFSET(WatchbillMONTHLY!$A$20:$U$20,1,2))))=$A36,_xlfn.XLOOKUP(AL$2,WatchbillMONTHLY!$A$20:$U$20,OFFSET(WatchbillMONTHLY!$A$20:$U$20,1,2)),FALSE),TRUE,FALSE)),
IF(_xlfn.XLOOKUP(AL$2,WatchbillMONTHLY!$A$37:$U$37,OFFSET(WatchbillMONTHLY!$A$37:$U$37,1,2))=IF(_xlfn.XLOOKUP($A36,INDIRECT("_"&amp;_xlfn.XLOOKUP(AL$2,WatchbillMONTHLY!$A$37:$U$37,OFFSET(WatchbillMONTHLY!$A$37:$U$37,1,2))),INDIRECT("_"&amp;_xlfn.XLOOKUP(AL$2,WatchbillMONTHLY!$A$37:$U$37,OFFSET(WatchbillMONTHLY!$A$37:$U$37,1,2))))=$A36,_xlfn.XLOOKUP(AL$2,WatchbillMONTHLY!$A$37:$U$37,OFFSET(WatchbillMONTHLY!$A$37:$U$37,1,2)),FALSE),TRUE,FALSE)),
IF(_xlfn.XLOOKUP(AL$2,WatchbillMONTHLY!$A$54:$U$54,OFFSET(WatchbillMONTHLY!$A$54:$U$54,1,2))=IF(_xlfn.XLOOKUP($A36,INDIRECT("_"&amp;_xlfn.XLOOKUP(AL$2,WatchbillMONTHLY!$A$54:$U$54,OFFSET(WatchbillMONTHLY!$A$54:$U$54,1,2))),INDIRECT("_"&amp;_xlfn.XLOOKUP(AL$2,WatchbillMONTHLY!$A$54:$U$54,OFFSET(WatchbillMONTHLY!$A$54:$U$54,1,2))))=$A36,_xlfn.XLOOKUP(AL$2,WatchbillMONTHLY!$A$54:$U$54,OFFSET(WatchbillMONTHLY!$A$54:$U$54,1,2)),FALSE),TRUE,FALSE)),
IF(_xlfn.XLOOKUP(AL$2,WatchbillMONTHLY!$A$71:$U$71,OFFSET(WatchbillMONTHLY!$A$71:$U$71,1,2))=IF(_xlfn.XLOOKUP($A36,INDIRECT("_"&amp;_xlfn.XLOOKUP(AL$2,WatchbillMONTHLY!$A$71:$U$71,OFFSET(WatchbillMONTHLY!$A$71:$U$71,1,2))),INDIRECT("_"&amp;_xlfn.XLOOKUP(AL$2,WatchbillMONTHLY!$A$71:$U$71,OFFSET(WatchbillMONTHLY!$A$71:$U$71,1,2))))=$A36,_xlfn.XLOOKUP(AL$2,WatchbillMONTHLY!$A$71:$U$71,OFFSET(WatchbillMONTHLY!$A$71:$U$71,1,2)),FALSE),TRUE,FALSE)),
IF(_xlfn.XLOOKUP(AL$2,WatchbillMONTHLY!$A$88:$U$88,OFFSET(WatchbillMONTHLY!$A$88:$U$88,1,2))=IF(_xlfn.XLOOKUP($A36,INDIRECT("_"&amp;_xlfn.XLOOKUP(AL$2,WatchbillMONTHLY!$A$88:$U$88,OFFSET(WatchbillMONTHLY!$A$88:$U$88,1,2))),INDIRECT("_"&amp;_xlfn.XLOOKUP(AL$2,WatchbillMONTHLY!$A$88:$U$88,OFFSET(WatchbillMONTHLY!$A$88:$U$88,1,2))))=$A36,_xlfn.XLOOKUP(AL$2,WatchbillMONTHLY!$A$88:$U$88,OFFSET(WatchbillMONTHLY!$A$88:$U$88,1,2)),FALSE),TRUE,FALSE)),
FALSE),FALSE)</f>
        <v>0</v>
      </c>
      <c r="AM36" s="209" t="b" cm="1">
        <f t="array" aca="1" ref="AM36" ca="1">IF(AND($A36 &gt; 0, F36 &gt; 0,AM$2&lt;MiscFormulas!$A$5+1),
_xlfn.IFNA(
_xlfn.IFNA(
_xlfn.IFNA(
_xlfn.IFNA(
_xlfn.IFNA(
_xlfn.IFNA(
IF(_xlfn.XLOOKUP(AM$2,WatchbillMONTHLY!$A$3:$U$3,OFFSET(WatchbillMONTHLY!$A$3:$U$3,1,2))=IF(_xlfn.XLOOKUP($A36,INDIRECT("_"&amp;_xlfn.XLOOKUP(AM$2,WatchbillMONTHLY!$A$3:$U$3,OFFSET(WatchbillMONTHLY!$A$3:$U$3,1,2))),INDIRECT("_"&amp;_xlfn.XLOOKUP(AM$2,WatchbillMONTHLY!$A$3:$U$3,OFFSET(WatchbillMONTHLY!$A$3:$U$3,1,2))))=$A36,_xlfn.XLOOKUP(AM$2,WatchbillMONTHLY!$A$3:$U$3,OFFSET(WatchbillMONTHLY!$A$3:$U$3,1,2)),FALSE),TRUE,FALSE),
IF(_xlfn.XLOOKUP(AM$2,WatchbillMONTHLY!$A$20:$U$20,OFFSET(WatchbillMONTHLY!$A$20:$U$20,1,2))=IF(_xlfn.XLOOKUP($A36,INDIRECT("_"&amp;_xlfn.XLOOKUP(AM$2,WatchbillMONTHLY!$A$20:$U$20,OFFSET(WatchbillMONTHLY!$A$20:$U$20,1,2))),INDIRECT("_"&amp;_xlfn.XLOOKUP(AM$2,WatchbillMONTHLY!$A$20:$U$20,OFFSET(WatchbillMONTHLY!$A$20:$U$20,1,2))))=$A36,_xlfn.XLOOKUP(AM$2,WatchbillMONTHLY!$A$20:$U$20,OFFSET(WatchbillMONTHLY!$A$20:$U$20,1,2)),FALSE),TRUE,FALSE)),
IF(_xlfn.XLOOKUP(AM$2,WatchbillMONTHLY!$A$37:$U$37,OFFSET(WatchbillMONTHLY!$A$37:$U$37,1,2))=IF(_xlfn.XLOOKUP($A36,INDIRECT("_"&amp;_xlfn.XLOOKUP(AM$2,WatchbillMONTHLY!$A$37:$U$37,OFFSET(WatchbillMONTHLY!$A$37:$U$37,1,2))),INDIRECT("_"&amp;_xlfn.XLOOKUP(AM$2,WatchbillMONTHLY!$A$37:$U$37,OFFSET(WatchbillMONTHLY!$A$37:$U$37,1,2))))=$A36,_xlfn.XLOOKUP(AM$2,WatchbillMONTHLY!$A$37:$U$37,OFFSET(WatchbillMONTHLY!$A$37:$U$37,1,2)),FALSE),TRUE,FALSE)),
IF(_xlfn.XLOOKUP(AM$2,WatchbillMONTHLY!$A$54:$U$54,OFFSET(WatchbillMONTHLY!$A$54:$U$54,1,2))=IF(_xlfn.XLOOKUP($A36,INDIRECT("_"&amp;_xlfn.XLOOKUP(AM$2,WatchbillMONTHLY!$A$54:$U$54,OFFSET(WatchbillMONTHLY!$A$54:$U$54,1,2))),INDIRECT("_"&amp;_xlfn.XLOOKUP(AM$2,WatchbillMONTHLY!$A$54:$U$54,OFFSET(WatchbillMONTHLY!$A$54:$U$54,1,2))))=$A36,_xlfn.XLOOKUP(AM$2,WatchbillMONTHLY!$A$54:$U$54,OFFSET(WatchbillMONTHLY!$A$54:$U$54,1,2)),FALSE),TRUE,FALSE)),
IF(_xlfn.XLOOKUP(AM$2,WatchbillMONTHLY!$A$71:$U$71,OFFSET(WatchbillMONTHLY!$A$71:$U$71,1,2))=IF(_xlfn.XLOOKUP($A36,INDIRECT("_"&amp;_xlfn.XLOOKUP(AM$2,WatchbillMONTHLY!$A$71:$U$71,OFFSET(WatchbillMONTHLY!$A$71:$U$71,1,2))),INDIRECT("_"&amp;_xlfn.XLOOKUP(AM$2,WatchbillMONTHLY!$A$71:$U$71,OFFSET(WatchbillMONTHLY!$A$71:$U$71,1,2))))=$A36,_xlfn.XLOOKUP(AM$2,WatchbillMONTHLY!$A$71:$U$71,OFFSET(WatchbillMONTHLY!$A$71:$U$71,1,2)),FALSE),TRUE,FALSE)),
IF(_xlfn.XLOOKUP(AM$2,WatchbillMONTHLY!$A$88:$U$88,OFFSET(WatchbillMONTHLY!$A$88:$U$88,1,2))=IF(_xlfn.XLOOKUP($A36,INDIRECT("_"&amp;_xlfn.XLOOKUP(AM$2,WatchbillMONTHLY!$A$88:$U$88,OFFSET(WatchbillMONTHLY!$A$88:$U$88,1,2))),INDIRECT("_"&amp;_xlfn.XLOOKUP(AM$2,WatchbillMONTHLY!$A$88:$U$88,OFFSET(WatchbillMONTHLY!$A$88:$U$88,1,2))))=$A36,_xlfn.XLOOKUP(AM$2,WatchbillMONTHLY!$A$88:$U$88,OFFSET(WatchbillMONTHLY!$A$88:$U$88,1,2)),FALSE),TRUE,FALSE)),
FALSE),FALSE)</f>
        <v>0</v>
      </c>
      <c r="AN36" s="209" t="b" cm="1">
        <f t="array" aca="1" ref="AN36" ca="1">IF(AND($A36 &gt; 0, G36 &gt; 0,AN$2&lt;MiscFormulas!$A$5+1),
_xlfn.IFNA(
_xlfn.IFNA(
_xlfn.IFNA(
_xlfn.IFNA(
_xlfn.IFNA(
_xlfn.IFNA(
IF(_xlfn.XLOOKUP(AN$2,WatchbillMONTHLY!$A$3:$U$3,OFFSET(WatchbillMONTHLY!$A$3:$U$3,1,2))=IF(_xlfn.XLOOKUP($A36,INDIRECT("_"&amp;_xlfn.XLOOKUP(AN$2,WatchbillMONTHLY!$A$3:$U$3,OFFSET(WatchbillMONTHLY!$A$3:$U$3,1,2))),INDIRECT("_"&amp;_xlfn.XLOOKUP(AN$2,WatchbillMONTHLY!$A$3:$U$3,OFFSET(WatchbillMONTHLY!$A$3:$U$3,1,2))))=$A36,_xlfn.XLOOKUP(AN$2,WatchbillMONTHLY!$A$3:$U$3,OFFSET(WatchbillMONTHLY!$A$3:$U$3,1,2)),FALSE),TRUE,FALSE),
IF(_xlfn.XLOOKUP(AN$2,WatchbillMONTHLY!$A$20:$U$20,OFFSET(WatchbillMONTHLY!$A$20:$U$20,1,2))=IF(_xlfn.XLOOKUP($A36,INDIRECT("_"&amp;_xlfn.XLOOKUP(AN$2,WatchbillMONTHLY!$A$20:$U$20,OFFSET(WatchbillMONTHLY!$A$20:$U$20,1,2))),INDIRECT("_"&amp;_xlfn.XLOOKUP(AN$2,WatchbillMONTHLY!$A$20:$U$20,OFFSET(WatchbillMONTHLY!$A$20:$U$20,1,2))))=$A36,_xlfn.XLOOKUP(AN$2,WatchbillMONTHLY!$A$20:$U$20,OFFSET(WatchbillMONTHLY!$A$20:$U$20,1,2)),FALSE),TRUE,FALSE)),
IF(_xlfn.XLOOKUP(AN$2,WatchbillMONTHLY!$A$37:$U$37,OFFSET(WatchbillMONTHLY!$A$37:$U$37,1,2))=IF(_xlfn.XLOOKUP($A36,INDIRECT("_"&amp;_xlfn.XLOOKUP(AN$2,WatchbillMONTHLY!$A$37:$U$37,OFFSET(WatchbillMONTHLY!$A$37:$U$37,1,2))),INDIRECT("_"&amp;_xlfn.XLOOKUP(AN$2,WatchbillMONTHLY!$A$37:$U$37,OFFSET(WatchbillMONTHLY!$A$37:$U$37,1,2))))=$A36,_xlfn.XLOOKUP(AN$2,WatchbillMONTHLY!$A$37:$U$37,OFFSET(WatchbillMONTHLY!$A$37:$U$37,1,2)),FALSE),TRUE,FALSE)),
IF(_xlfn.XLOOKUP(AN$2,WatchbillMONTHLY!$A$54:$U$54,OFFSET(WatchbillMONTHLY!$A$54:$U$54,1,2))=IF(_xlfn.XLOOKUP($A36,INDIRECT("_"&amp;_xlfn.XLOOKUP(AN$2,WatchbillMONTHLY!$A$54:$U$54,OFFSET(WatchbillMONTHLY!$A$54:$U$54,1,2))),INDIRECT("_"&amp;_xlfn.XLOOKUP(AN$2,WatchbillMONTHLY!$A$54:$U$54,OFFSET(WatchbillMONTHLY!$A$54:$U$54,1,2))))=$A36,_xlfn.XLOOKUP(AN$2,WatchbillMONTHLY!$A$54:$U$54,OFFSET(WatchbillMONTHLY!$A$54:$U$54,1,2)),FALSE),TRUE,FALSE)),
IF(_xlfn.XLOOKUP(AN$2,WatchbillMONTHLY!$A$71:$U$71,OFFSET(WatchbillMONTHLY!$A$71:$U$71,1,2))=IF(_xlfn.XLOOKUP($A36,INDIRECT("_"&amp;_xlfn.XLOOKUP(AN$2,WatchbillMONTHLY!$A$71:$U$71,OFFSET(WatchbillMONTHLY!$A$71:$U$71,1,2))),INDIRECT("_"&amp;_xlfn.XLOOKUP(AN$2,WatchbillMONTHLY!$A$71:$U$71,OFFSET(WatchbillMONTHLY!$A$71:$U$71,1,2))))=$A36,_xlfn.XLOOKUP(AN$2,WatchbillMONTHLY!$A$71:$U$71,OFFSET(WatchbillMONTHLY!$A$71:$U$71,1,2)),FALSE),TRUE,FALSE)),
IF(_xlfn.XLOOKUP(AN$2,WatchbillMONTHLY!$A$88:$U$88,OFFSET(WatchbillMONTHLY!$A$88:$U$88,1,2))=IF(_xlfn.XLOOKUP($A36,INDIRECT("_"&amp;_xlfn.XLOOKUP(AN$2,WatchbillMONTHLY!$A$88:$U$88,OFFSET(WatchbillMONTHLY!$A$88:$U$88,1,2))),INDIRECT("_"&amp;_xlfn.XLOOKUP(AN$2,WatchbillMONTHLY!$A$88:$U$88,OFFSET(WatchbillMONTHLY!$A$88:$U$88,1,2))))=$A36,_xlfn.XLOOKUP(AN$2,WatchbillMONTHLY!$A$88:$U$88,OFFSET(WatchbillMONTHLY!$A$88:$U$88,1,2)),FALSE),TRUE,FALSE)),
FALSE),FALSE)</f>
        <v>0</v>
      </c>
      <c r="AO36" s="209" t="b" cm="1">
        <f t="array" aca="1" ref="AO36" ca="1">IF(AND($A36 &gt; 0, H36 &gt; 0,AO$2&lt;MiscFormulas!$A$5+1),
_xlfn.IFNA(
_xlfn.IFNA(
_xlfn.IFNA(
_xlfn.IFNA(
_xlfn.IFNA(
_xlfn.IFNA(
IF(_xlfn.XLOOKUP(AO$2,WatchbillMONTHLY!$A$3:$U$3,OFFSET(WatchbillMONTHLY!$A$3:$U$3,1,2))=IF(_xlfn.XLOOKUP($A36,INDIRECT("_"&amp;_xlfn.XLOOKUP(AO$2,WatchbillMONTHLY!$A$3:$U$3,OFFSET(WatchbillMONTHLY!$A$3:$U$3,1,2))),INDIRECT("_"&amp;_xlfn.XLOOKUP(AO$2,WatchbillMONTHLY!$A$3:$U$3,OFFSET(WatchbillMONTHLY!$A$3:$U$3,1,2))))=$A36,_xlfn.XLOOKUP(AO$2,WatchbillMONTHLY!$A$3:$U$3,OFFSET(WatchbillMONTHLY!$A$3:$U$3,1,2)),FALSE),TRUE,FALSE),
IF(_xlfn.XLOOKUP(AO$2,WatchbillMONTHLY!$A$20:$U$20,OFFSET(WatchbillMONTHLY!$A$20:$U$20,1,2))=IF(_xlfn.XLOOKUP($A36,INDIRECT("_"&amp;_xlfn.XLOOKUP(AO$2,WatchbillMONTHLY!$A$20:$U$20,OFFSET(WatchbillMONTHLY!$A$20:$U$20,1,2))),INDIRECT("_"&amp;_xlfn.XLOOKUP(AO$2,WatchbillMONTHLY!$A$20:$U$20,OFFSET(WatchbillMONTHLY!$A$20:$U$20,1,2))))=$A36,_xlfn.XLOOKUP(AO$2,WatchbillMONTHLY!$A$20:$U$20,OFFSET(WatchbillMONTHLY!$A$20:$U$20,1,2)),FALSE),TRUE,FALSE)),
IF(_xlfn.XLOOKUP(AO$2,WatchbillMONTHLY!$A$37:$U$37,OFFSET(WatchbillMONTHLY!$A$37:$U$37,1,2))=IF(_xlfn.XLOOKUP($A36,INDIRECT("_"&amp;_xlfn.XLOOKUP(AO$2,WatchbillMONTHLY!$A$37:$U$37,OFFSET(WatchbillMONTHLY!$A$37:$U$37,1,2))),INDIRECT("_"&amp;_xlfn.XLOOKUP(AO$2,WatchbillMONTHLY!$A$37:$U$37,OFFSET(WatchbillMONTHLY!$A$37:$U$37,1,2))))=$A36,_xlfn.XLOOKUP(AO$2,WatchbillMONTHLY!$A$37:$U$37,OFFSET(WatchbillMONTHLY!$A$37:$U$37,1,2)),FALSE),TRUE,FALSE)),
IF(_xlfn.XLOOKUP(AO$2,WatchbillMONTHLY!$A$54:$U$54,OFFSET(WatchbillMONTHLY!$A$54:$U$54,1,2))=IF(_xlfn.XLOOKUP($A36,INDIRECT("_"&amp;_xlfn.XLOOKUP(AO$2,WatchbillMONTHLY!$A$54:$U$54,OFFSET(WatchbillMONTHLY!$A$54:$U$54,1,2))),INDIRECT("_"&amp;_xlfn.XLOOKUP(AO$2,WatchbillMONTHLY!$A$54:$U$54,OFFSET(WatchbillMONTHLY!$A$54:$U$54,1,2))))=$A36,_xlfn.XLOOKUP(AO$2,WatchbillMONTHLY!$A$54:$U$54,OFFSET(WatchbillMONTHLY!$A$54:$U$54,1,2)),FALSE),TRUE,FALSE)),
IF(_xlfn.XLOOKUP(AO$2,WatchbillMONTHLY!$A$71:$U$71,OFFSET(WatchbillMONTHLY!$A$71:$U$71,1,2))=IF(_xlfn.XLOOKUP($A36,INDIRECT("_"&amp;_xlfn.XLOOKUP(AO$2,WatchbillMONTHLY!$A$71:$U$71,OFFSET(WatchbillMONTHLY!$A$71:$U$71,1,2))),INDIRECT("_"&amp;_xlfn.XLOOKUP(AO$2,WatchbillMONTHLY!$A$71:$U$71,OFFSET(WatchbillMONTHLY!$A$71:$U$71,1,2))))=$A36,_xlfn.XLOOKUP(AO$2,WatchbillMONTHLY!$A$71:$U$71,OFFSET(WatchbillMONTHLY!$A$71:$U$71,1,2)),FALSE),TRUE,FALSE)),
IF(_xlfn.XLOOKUP(AO$2,WatchbillMONTHLY!$A$88:$U$88,OFFSET(WatchbillMONTHLY!$A$88:$U$88,1,2))=IF(_xlfn.XLOOKUP($A36,INDIRECT("_"&amp;_xlfn.XLOOKUP(AO$2,WatchbillMONTHLY!$A$88:$U$88,OFFSET(WatchbillMONTHLY!$A$88:$U$88,1,2))),INDIRECT("_"&amp;_xlfn.XLOOKUP(AO$2,WatchbillMONTHLY!$A$88:$U$88,OFFSET(WatchbillMONTHLY!$A$88:$U$88,1,2))))=$A36,_xlfn.XLOOKUP(AO$2,WatchbillMONTHLY!$A$88:$U$88,OFFSET(WatchbillMONTHLY!$A$88:$U$88,1,2)),FALSE),TRUE,FALSE)),
FALSE),FALSE)</f>
        <v>0</v>
      </c>
      <c r="AP36" s="209" t="b" cm="1">
        <f t="array" aca="1" ref="AP36" ca="1">IF(AND($A36 &gt; 0, I36 &gt; 0,AP$2&lt;MiscFormulas!$A$5+1),
_xlfn.IFNA(
_xlfn.IFNA(
_xlfn.IFNA(
_xlfn.IFNA(
_xlfn.IFNA(
_xlfn.IFNA(
IF(_xlfn.XLOOKUP(AP$2,WatchbillMONTHLY!$A$3:$U$3,OFFSET(WatchbillMONTHLY!$A$3:$U$3,1,2))=IF(_xlfn.XLOOKUP($A36,INDIRECT("_"&amp;_xlfn.XLOOKUP(AP$2,WatchbillMONTHLY!$A$3:$U$3,OFFSET(WatchbillMONTHLY!$A$3:$U$3,1,2))),INDIRECT("_"&amp;_xlfn.XLOOKUP(AP$2,WatchbillMONTHLY!$A$3:$U$3,OFFSET(WatchbillMONTHLY!$A$3:$U$3,1,2))))=$A36,_xlfn.XLOOKUP(AP$2,WatchbillMONTHLY!$A$3:$U$3,OFFSET(WatchbillMONTHLY!$A$3:$U$3,1,2)),FALSE),TRUE,FALSE),
IF(_xlfn.XLOOKUP(AP$2,WatchbillMONTHLY!$A$20:$U$20,OFFSET(WatchbillMONTHLY!$A$20:$U$20,1,2))=IF(_xlfn.XLOOKUP($A36,INDIRECT("_"&amp;_xlfn.XLOOKUP(AP$2,WatchbillMONTHLY!$A$20:$U$20,OFFSET(WatchbillMONTHLY!$A$20:$U$20,1,2))),INDIRECT("_"&amp;_xlfn.XLOOKUP(AP$2,WatchbillMONTHLY!$A$20:$U$20,OFFSET(WatchbillMONTHLY!$A$20:$U$20,1,2))))=$A36,_xlfn.XLOOKUP(AP$2,WatchbillMONTHLY!$A$20:$U$20,OFFSET(WatchbillMONTHLY!$A$20:$U$20,1,2)),FALSE),TRUE,FALSE)),
IF(_xlfn.XLOOKUP(AP$2,WatchbillMONTHLY!$A$37:$U$37,OFFSET(WatchbillMONTHLY!$A$37:$U$37,1,2))=IF(_xlfn.XLOOKUP($A36,INDIRECT("_"&amp;_xlfn.XLOOKUP(AP$2,WatchbillMONTHLY!$A$37:$U$37,OFFSET(WatchbillMONTHLY!$A$37:$U$37,1,2))),INDIRECT("_"&amp;_xlfn.XLOOKUP(AP$2,WatchbillMONTHLY!$A$37:$U$37,OFFSET(WatchbillMONTHLY!$A$37:$U$37,1,2))))=$A36,_xlfn.XLOOKUP(AP$2,WatchbillMONTHLY!$A$37:$U$37,OFFSET(WatchbillMONTHLY!$A$37:$U$37,1,2)),FALSE),TRUE,FALSE)),
IF(_xlfn.XLOOKUP(AP$2,WatchbillMONTHLY!$A$54:$U$54,OFFSET(WatchbillMONTHLY!$A$54:$U$54,1,2))=IF(_xlfn.XLOOKUP($A36,INDIRECT("_"&amp;_xlfn.XLOOKUP(AP$2,WatchbillMONTHLY!$A$54:$U$54,OFFSET(WatchbillMONTHLY!$A$54:$U$54,1,2))),INDIRECT("_"&amp;_xlfn.XLOOKUP(AP$2,WatchbillMONTHLY!$A$54:$U$54,OFFSET(WatchbillMONTHLY!$A$54:$U$54,1,2))))=$A36,_xlfn.XLOOKUP(AP$2,WatchbillMONTHLY!$A$54:$U$54,OFFSET(WatchbillMONTHLY!$A$54:$U$54,1,2)),FALSE),TRUE,FALSE)),
IF(_xlfn.XLOOKUP(AP$2,WatchbillMONTHLY!$A$71:$U$71,OFFSET(WatchbillMONTHLY!$A$71:$U$71,1,2))=IF(_xlfn.XLOOKUP($A36,INDIRECT("_"&amp;_xlfn.XLOOKUP(AP$2,WatchbillMONTHLY!$A$71:$U$71,OFFSET(WatchbillMONTHLY!$A$71:$U$71,1,2))),INDIRECT("_"&amp;_xlfn.XLOOKUP(AP$2,WatchbillMONTHLY!$A$71:$U$71,OFFSET(WatchbillMONTHLY!$A$71:$U$71,1,2))))=$A36,_xlfn.XLOOKUP(AP$2,WatchbillMONTHLY!$A$71:$U$71,OFFSET(WatchbillMONTHLY!$A$71:$U$71,1,2)),FALSE),TRUE,FALSE)),
IF(_xlfn.XLOOKUP(AP$2,WatchbillMONTHLY!$A$88:$U$88,OFFSET(WatchbillMONTHLY!$A$88:$U$88,1,2))=IF(_xlfn.XLOOKUP($A36,INDIRECT("_"&amp;_xlfn.XLOOKUP(AP$2,WatchbillMONTHLY!$A$88:$U$88,OFFSET(WatchbillMONTHLY!$A$88:$U$88,1,2))),INDIRECT("_"&amp;_xlfn.XLOOKUP(AP$2,WatchbillMONTHLY!$A$88:$U$88,OFFSET(WatchbillMONTHLY!$A$88:$U$88,1,2))))=$A36,_xlfn.XLOOKUP(AP$2,WatchbillMONTHLY!$A$88:$U$88,OFFSET(WatchbillMONTHLY!$A$88:$U$88,1,2)),FALSE),TRUE,FALSE)),
FALSE),FALSE)</f>
        <v>0</v>
      </c>
      <c r="AQ36" s="209" t="b" cm="1">
        <f t="array" aca="1" ref="AQ36" ca="1">IF(AND($A36 &gt; 0, J36 &gt; 0,AQ$2&lt;MiscFormulas!$A$5+1),
_xlfn.IFNA(
_xlfn.IFNA(
_xlfn.IFNA(
_xlfn.IFNA(
_xlfn.IFNA(
_xlfn.IFNA(
IF(_xlfn.XLOOKUP(AQ$2,WatchbillMONTHLY!$A$3:$U$3,OFFSET(WatchbillMONTHLY!$A$3:$U$3,1,2))=IF(_xlfn.XLOOKUP($A36,INDIRECT("_"&amp;_xlfn.XLOOKUP(AQ$2,WatchbillMONTHLY!$A$3:$U$3,OFFSET(WatchbillMONTHLY!$A$3:$U$3,1,2))),INDIRECT("_"&amp;_xlfn.XLOOKUP(AQ$2,WatchbillMONTHLY!$A$3:$U$3,OFFSET(WatchbillMONTHLY!$A$3:$U$3,1,2))))=$A36,_xlfn.XLOOKUP(AQ$2,WatchbillMONTHLY!$A$3:$U$3,OFFSET(WatchbillMONTHLY!$A$3:$U$3,1,2)),FALSE),TRUE,FALSE),
IF(_xlfn.XLOOKUP(AQ$2,WatchbillMONTHLY!$A$20:$U$20,OFFSET(WatchbillMONTHLY!$A$20:$U$20,1,2))=IF(_xlfn.XLOOKUP($A36,INDIRECT("_"&amp;_xlfn.XLOOKUP(AQ$2,WatchbillMONTHLY!$A$20:$U$20,OFFSET(WatchbillMONTHLY!$A$20:$U$20,1,2))),INDIRECT("_"&amp;_xlfn.XLOOKUP(AQ$2,WatchbillMONTHLY!$A$20:$U$20,OFFSET(WatchbillMONTHLY!$A$20:$U$20,1,2))))=$A36,_xlfn.XLOOKUP(AQ$2,WatchbillMONTHLY!$A$20:$U$20,OFFSET(WatchbillMONTHLY!$A$20:$U$20,1,2)),FALSE),TRUE,FALSE)),
IF(_xlfn.XLOOKUP(AQ$2,WatchbillMONTHLY!$A$37:$U$37,OFFSET(WatchbillMONTHLY!$A$37:$U$37,1,2))=IF(_xlfn.XLOOKUP($A36,INDIRECT("_"&amp;_xlfn.XLOOKUP(AQ$2,WatchbillMONTHLY!$A$37:$U$37,OFFSET(WatchbillMONTHLY!$A$37:$U$37,1,2))),INDIRECT("_"&amp;_xlfn.XLOOKUP(AQ$2,WatchbillMONTHLY!$A$37:$U$37,OFFSET(WatchbillMONTHLY!$A$37:$U$37,1,2))))=$A36,_xlfn.XLOOKUP(AQ$2,WatchbillMONTHLY!$A$37:$U$37,OFFSET(WatchbillMONTHLY!$A$37:$U$37,1,2)),FALSE),TRUE,FALSE)),
IF(_xlfn.XLOOKUP(AQ$2,WatchbillMONTHLY!$A$54:$U$54,OFFSET(WatchbillMONTHLY!$A$54:$U$54,1,2))=IF(_xlfn.XLOOKUP($A36,INDIRECT("_"&amp;_xlfn.XLOOKUP(AQ$2,WatchbillMONTHLY!$A$54:$U$54,OFFSET(WatchbillMONTHLY!$A$54:$U$54,1,2))),INDIRECT("_"&amp;_xlfn.XLOOKUP(AQ$2,WatchbillMONTHLY!$A$54:$U$54,OFFSET(WatchbillMONTHLY!$A$54:$U$54,1,2))))=$A36,_xlfn.XLOOKUP(AQ$2,WatchbillMONTHLY!$A$54:$U$54,OFFSET(WatchbillMONTHLY!$A$54:$U$54,1,2)),FALSE),TRUE,FALSE)),
IF(_xlfn.XLOOKUP(AQ$2,WatchbillMONTHLY!$A$71:$U$71,OFFSET(WatchbillMONTHLY!$A$71:$U$71,1,2))=IF(_xlfn.XLOOKUP($A36,INDIRECT("_"&amp;_xlfn.XLOOKUP(AQ$2,WatchbillMONTHLY!$A$71:$U$71,OFFSET(WatchbillMONTHLY!$A$71:$U$71,1,2))),INDIRECT("_"&amp;_xlfn.XLOOKUP(AQ$2,WatchbillMONTHLY!$A$71:$U$71,OFFSET(WatchbillMONTHLY!$A$71:$U$71,1,2))))=$A36,_xlfn.XLOOKUP(AQ$2,WatchbillMONTHLY!$A$71:$U$71,OFFSET(WatchbillMONTHLY!$A$71:$U$71,1,2)),FALSE),TRUE,FALSE)),
IF(_xlfn.XLOOKUP(AQ$2,WatchbillMONTHLY!$A$88:$U$88,OFFSET(WatchbillMONTHLY!$A$88:$U$88,1,2))=IF(_xlfn.XLOOKUP($A36,INDIRECT("_"&amp;_xlfn.XLOOKUP(AQ$2,WatchbillMONTHLY!$A$88:$U$88,OFFSET(WatchbillMONTHLY!$A$88:$U$88,1,2))),INDIRECT("_"&amp;_xlfn.XLOOKUP(AQ$2,WatchbillMONTHLY!$A$88:$U$88,OFFSET(WatchbillMONTHLY!$A$88:$U$88,1,2))))=$A36,_xlfn.XLOOKUP(AQ$2,WatchbillMONTHLY!$A$88:$U$88,OFFSET(WatchbillMONTHLY!$A$88:$U$88,1,2)),FALSE),TRUE,FALSE)),
FALSE),FALSE)</f>
        <v>0</v>
      </c>
      <c r="AR36" s="209" t="b" cm="1">
        <f t="array" aca="1" ref="AR36" ca="1">IF(AND($A36 &gt; 0, K36 &gt; 0,AR$2&lt;MiscFormulas!$A$5+1),
_xlfn.IFNA(
_xlfn.IFNA(
_xlfn.IFNA(
_xlfn.IFNA(
_xlfn.IFNA(
_xlfn.IFNA(
IF(_xlfn.XLOOKUP(AR$2,WatchbillMONTHLY!$A$3:$U$3,OFFSET(WatchbillMONTHLY!$A$3:$U$3,1,2))=IF(_xlfn.XLOOKUP($A36,INDIRECT("_"&amp;_xlfn.XLOOKUP(AR$2,WatchbillMONTHLY!$A$3:$U$3,OFFSET(WatchbillMONTHLY!$A$3:$U$3,1,2))),INDIRECT("_"&amp;_xlfn.XLOOKUP(AR$2,WatchbillMONTHLY!$A$3:$U$3,OFFSET(WatchbillMONTHLY!$A$3:$U$3,1,2))))=$A36,_xlfn.XLOOKUP(AR$2,WatchbillMONTHLY!$A$3:$U$3,OFFSET(WatchbillMONTHLY!$A$3:$U$3,1,2)),FALSE),TRUE,FALSE),
IF(_xlfn.XLOOKUP(AR$2,WatchbillMONTHLY!$A$20:$U$20,OFFSET(WatchbillMONTHLY!$A$20:$U$20,1,2))=IF(_xlfn.XLOOKUP($A36,INDIRECT("_"&amp;_xlfn.XLOOKUP(AR$2,WatchbillMONTHLY!$A$20:$U$20,OFFSET(WatchbillMONTHLY!$A$20:$U$20,1,2))),INDIRECT("_"&amp;_xlfn.XLOOKUP(AR$2,WatchbillMONTHLY!$A$20:$U$20,OFFSET(WatchbillMONTHLY!$A$20:$U$20,1,2))))=$A36,_xlfn.XLOOKUP(AR$2,WatchbillMONTHLY!$A$20:$U$20,OFFSET(WatchbillMONTHLY!$A$20:$U$20,1,2)),FALSE),TRUE,FALSE)),
IF(_xlfn.XLOOKUP(AR$2,WatchbillMONTHLY!$A$37:$U$37,OFFSET(WatchbillMONTHLY!$A$37:$U$37,1,2))=IF(_xlfn.XLOOKUP($A36,INDIRECT("_"&amp;_xlfn.XLOOKUP(AR$2,WatchbillMONTHLY!$A$37:$U$37,OFFSET(WatchbillMONTHLY!$A$37:$U$37,1,2))),INDIRECT("_"&amp;_xlfn.XLOOKUP(AR$2,WatchbillMONTHLY!$A$37:$U$37,OFFSET(WatchbillMONTHLY!$A$37:$U$37,1,2))))=$A36,_xlfn.XLOOKUP(AR$2,WatchbillMONTHLY!$A$37:$U$37,OFFSET(WatchbillMONTHLY!$A$37:$U$37,1,2)),FALSE),TRUE,FALSE)),
IF(_xlfn.XLOOKUP(AR$2,WatchbillMONTHLY!$A$54:$U$54,OFFSET(WatchbillMONTHLY!$A$54:$U$54,1,2))=IF(_xlfn.XLOOKUP($A36,INDIRECT("_"&amp;_xlfn.XLOOKUP(AR$2,WatchbillMONTHLY!$A$54:$U$54,OFFSET(WatchbillMONTHLY!$A$54:$U$54,1,2))),INDIRECT("_"&amp;_xlfn.XLOOKUP(AR$2,WatchbillMONTHLY!$A$54:$U$54,OFFSET(WatchbillMONTHLY!$A$54:$U$54,1,2))))=$A36,_xlfn.XLOOKUP(AR$2,WatchbillMONTHLY!$A$54:$U$54,OFFSET(WatchbillMONTHLY!$A$54:$U$54,1,2)),FALSE),TRUE,FALSE)),
IF(_xlfn.XLOOKUP(AR$2,WatchbillMONTHLY!$A$71:$U$71,OFFSET(WatchbillMONTHLY!$A$71:$U$71,1,2))=IF(_xlfn.XLOOKUP($A36,INDIRECT("_"&amp;_xlfn.XLOOKUP(AR$2,WatchbillMONTHLY!$A$71:$U$71,OFFSET(WatchbillMONTHLY!$A$71:$U$71,1,2))),INDIRECT("_"&amp;_xlfn.XLOOKUP(AR$2,WatchbillMONTHLY!$A$71:$U$71,OFFSET(WatchbillMONTHLY!$A$71:$U$71,1,2))))=$A36,_xlfn.XLOOKUP(AR$2,WatchbillMONTHLY!$A$71:$U$71,OFFSET(WatchbillMONTHLY!$A$71:$U$71,1,2)),FALSE),TRUE,FALSE)),
IF(_xlfn.XLOOKUP(AR$2,WatchbillMONTHLY!$A$88:$U$88,OFFSET(WatchbillMONTHLY!$A$88:$U$88,1,2))=IF(_xlfn.XLOOKUP($A36,INDIRECT("_"&amp;_xlfn.XLOOKUP(AR$2,WatchbillMONTHLY!$A$88:$U$88,OFFSET(WatchbillMONTHLY!$A$88:$U$88,1,2))),INDIRECT("_"&amp;_xlfn.XLOOKUP(AR$2,WatchbillMONTHLY!$A$88:$U$88,OFFSET(WatchbillMONTHLY!$A$88:$U$88,1,2))))=$A36,_xlfn.XLOOKUP(AR$2,WatchbillMONTHLY!$A$88:$U$88,OFFSET(WatchbillMONTHLY!$A$88:$U$88,1,2)),FALSE),TRUE,FALSE)),
FALSE),FALSE)</f>
        <v>0</v>
      </c>
      <c r="AS36" s="209" t="b" cm="1">
        <f t="array" aca="1" ref="AS36" ca="1">IF(AND($A36 &gt; 0, L36 &gt; 0,AS$2&lt;MiscFormulas!$A$5+1),
_xlfn.IFNA(
_xlfn.IFNA(
_xlfn.IFNA(
_xlfn.IFNA(
_xlfn.IFNA(
_xlfn.IFNA(
IF(_xlfn.XLOOKUP(AS$2,WatchbillMONTHLY!$A$3:$U$3,OFFSET(WatchbillMONTHLY!$A$3:$U$3,1,2))=IF(_xlfn.XLOOKUP($A36,INDIRECT("_"&amp;_xlfn.XLOOKUP(AS$2,WatchbillMONTHLY!$A$3:$U$3,OFFSET(WatchbillMONTHLY!$A$3:$U$3,1,2))),INDIRECT("_"&amp;_xlfn.XLOOKUP(AS$2,WatchbillMONTHLY!$A$3:$U$3,OFFSET(WatchbillMONTHLY!$A$3:$U$3,1,2))))=$A36,_xlfn.XLOOKUP(AS$2,WatchbillMONTHLY!$A$3:$U$3,OFFSET(WatchbillMONTHLY!$A$3:$U$3,1,2)),FALSE),TRUE,FALSE),
IF(_xlfn.XLOOKUP(AS$2,WatchbillMONTHLY!$A$20:$U$20,OFFSET(WatchbillMONTHLY!$A$20:$U$20,1,2))=IF(_xlfn.XLOOKUP($A36,INDIRECT("_"&amp;_xlfn.XLOOKUP(AS$2,WatchbillMONTHLY!$A$20:$U$20,OFFSET(WatchbillMONTHLY!$A$20:$U$20,1,2))),INDIRECT("_"&amp;_xlfn.XLOOKUP(AS$2,WatchbillMONTHLY!$A$20:$U$20,OFFSET(WatchbillMONTHLY!$A$20:$U$20,1,2))))=$A36,_xlfn.XLOOKUP(AS$2,WatchbillMONTHLY!$A$20:$U$20,OFFSET(WatchbillMONTHLY!$A$20:$U$20,1,2)),FALSE),TRUE,FALSE)),
IF(_xlfn.XLOOKUP(AS$2,WatchbillMONTHLY!$A$37:$U$37,OFFSET(WatchbillMONTHLY!$A$37:$U$37,1,2))=IF(_xlfn.XLOOKUP($A36,INDIRECT("_"&amp;_xlfn.XLOOKUP(AS$2,WatchbillMONTHLY!$A$37:$U$37,OFFSET(WatchbillMONTHLY!$A$37:$U$37,1,2))),INDIRECT("_"&amp;_xlfn.XLOOKUP(AS$2,WatchbillMONTHLY!$A$37:$U$37,OFFSET(WatchbillMONTHLY!$A$37:$U$37,1,2))))=$A36,_xlfn.XLOOKUP(AS$2,WatchbillMONTHLY!$A$37:$U$37,OFFSET(WatchbillMONTHLY!$A$37:$U$37,1,2)),FALSE),TRUE,FALSE)),
IF(_xlfn.XLOOKUP(AS$2,WatchbillMONTHLY!$A$54:$U$54,OFFSET(WatchbillMONTHLY!$A$54:$U$54,1,2))=IF(_xlfn.XLOOKUP($A36,INDIRECT("_"&amp;_xlfn.XLOOKUP(AS$2,WatchbillMONTHLY!$A$54:$U$54,OFFSET(WatchbillMONTHLY!$A$54:$U$54,1,2))),INDIRECT("_"&amp;_xlfn.XLOOKUP(AS$2,WatchbillMONTHLY!$A$54:$U$54,OFFSET(WatchbillMONTHLY!$A$54:$U$54,1,2))))=$A36,_xlfn.XLOOKUP(AS$2,WatchbillMONTHLY!$A$54:$U$54,OFFSET(WatchbillMONTHLY!$A$54:$U$54,1,2)),FALSE),TRUE,FALSE)),
IF(_xlfn.XLOOKUP(AS$2,WatchbillMONTHLY!$A$71:$U$71,OFFSET(WatchbillMONTHLY!$A$71:$U$71,1,2))=IF(_xlfn.XLOOKUP($A36,INDIRECT("_"&amp;_xlfn.XLOOKUP(AS$2,WatchbillMONTHLY!$A$71:$U$71,OFFSET(WatchbillMONTHLY!$A$71:$U$71,1,2))),INDIRECT("_"&amp;_xlfn.XLOOKUP(AS$2,WatchbillMONTHLY!$A$71:$U$71,OFFSET(WatchbillMONTHLY!$A$71:$U$71,1,2))))=$A36,_xlfn.XLOOKUP(AS$2,WatchbillMONTHLY!$A$71:$U$71,OFFSET(WatchbillMONTHLY!$A$71:$U$71,1,2)),FALSE),TRUE,FALSE)),
IF(_xlfn.XLOOKUP(AS$2,WatchbillMONTHLY!$A$88:$U$88,OFFSET(WatchbillMONTHLY!$A$88:$U$88,1,2))=IF(_xlfn.XLOOKUP($A36,INDIRECT("_"&amp;_xlfn.XLOOKUP(AS$2,WatchbillMONTHLY!$A$88:$U$88,OFFSET(WatchbillMONTHLY!$A$88:$U$88,1,2))),INDIRECT("_"&amp;_xlfn.XLOOKUP(AS$2,WatchbillMONTHLY!$A$88:$U$88,OFFSET(WatchbillMONTHLY!$A$88:$U$88,1,2))))=$A36,_xlfn.XLOOKUP(AS$2,WatchbillMONTHLY!$A$88:$U$88,OFFSET(WatchbillMONTHLY!$A$88:$U$88,1,2)),FALSE),TRUE,FALSE)),
FALSE),FALSE)</f>
        <v>0</v>
      </c>
      <c r="AT36" s="209" t="b" cm="1">
        <f t="array" aca="1" ref="AT36" ca="1">IF(AND($A36 &gt; 0, M36 &gt; 0,AT$2&lt;MiscFormulas!$A$5+1),
_xlfn.IFNA(
_xlfn.IFNA(
_xlfn.IFNA(
_xlfn.IFNA(
_xlfn.IFNA(
_xlfn.IFNA(
IF(_xlfn.XLOOKUP(AT$2,WatchbillMONTHLY!$A$3:$U$3,OFFSET(WatchbillMONTHLY!$A$3:$U$3,1,2))=IF(_xlfn.XLOOKUP($A36,INDIRECT("_"&amp;_xlfn.XLOOKUP(AT$2,WatchbillMONTHLY!$A$3:$U$3,OFFSET(WatchbillMONTHLY!$A$3:$U$3,1,2))),INDIRECT("_"&amp;_xlfn.XLOOKUP(AT$2,WatchbillMONTHLY!$A$3:$U$3,OFFSET(WatchbillMONTHLY!$A$3:$U$3,1,2))))=$A36,_xlfn.XLOOKUP(AT$2,WatchbillMONTHLY!$A$3:$U$3,OFFSET(WatchbillMONTHLY!$A$3:$U$3,1,2)),FALSE),TRUE,FALSE),
IF(_xlfn.XLOOKUP(AT$2,WatchbillMONTHLY!$A$20:$U$20,OFFSET(WatchbillMONTHLY!$A$20:$U$20,1,2))=IF(_xlfn.XLOOKUP($A36,INDIRECT("_"&amp;_xlfn.XLOOKUP(AT$2,WatchbillMONTHLY!$A$20:$U$20,OFFSET(WatchbillMONTHLY!$A$20:$U$20,1,2))),INDIRECT("_"&amp;_xlfn.XLOOKUP(AT$2,WatchbillMONTHLY!$A$20:$U$20,OFFSET(WatchbillMONTHLY!$A$20:$U$20,1,2))))=$A36,_xlfn.XLOOKUP(AT$2,WatchbillMONTHLY!$A$20:$U$20,OFFSET(WatchbillMONTHLY!$A$20:$U$20,1,2)),FALSE),TRUE,FALSE)),
IF(_xlfn.XLOOKUP(AT$2,WatchbillMONTHLY!$A$37:$U$37,OFFSET(WatchbillMONTHLY!$A$37:$U$37,1,2))=IF(_xlfn.XLOOKUP($A36,INDIRECT("_"&amp;_xlfn.XLOOKUP(AT$2,WatchbillMONTHLY!$A$37:$U$37,OFFSET(WatchbillMONTHLY!$A$37:$U$37,1,2))),INDIRECT("_"&amp;_xlfn.XLOOKUP(AT$2,WatchbillMONTHLY!$A$37:$U$37,OFFSET(WatchbillMONTHLY!$A$37:$U$37,1,2))))=$A36,_xlfn.XLOOKUP(AT$2,WatchbillMONTHLY!$A$37:$U$37,OFFSET(WatchbillMONTHLY!$A$37:$U$37,1,2)),FALSE),TRUE,FALSE)),
IF(_xlfn.XLOOKUP(AT$2,WatchbillMONTHLY!$A$54:$U$54,OFFSET(WatchbillMONTHLY!$A$54:$U$54,1,2))=IF(_xlfn.XLOOKUP($A36,INDIRECT("_"&amp;_xlfn.XLOOKUP(AT$2,WatchbillMONTHLY!$A$54:$U$54,OFFSET(WatchbillMONTHLY!$A$54:$U$54,1,2))),INDIRECT("_"&amp;_xlfn.XLOOKUP(AT$2,WatchbillMONTHLY!$A$54:$U$54,OFFSET(WatchbillMONTHLY!$A$54:$U$54,1,2))))=$A36,_xlfn.XLOOKUP(AT$2,WatchbillMONTHLY!$A$54:$U$54,OFFSET(WatchbillMONTHLY!$A$54:$U$54,1,2)),FALSE),TRUE,FALSE)),
IF(_xlfn.XLOOKUP(AT$2,WatchbillMONTHLY!$A$71:$U$71,OFFSET(WatchbillMONTHLY!$A$71:$U$71,1,2))=IF(_xlfn.XLOOKUP($A36,INDIRECT("_"&amp;_xlfn.XLOOKUP(AT$2,WatchbillMONTHLY!$A$71:$U$71,OFFSET(WatchbillMONTHLY!$A$71:$U$71,1,2))),INDIRECT("_"&amp;_xlfn.XLOOKUP(AT$2,WatchbillMONTHLY!$A$71:$U$71,OFFSET(WatchbillMONTHLY!$A$71:$U$71,1,2))))=$A36,_xlfn.XLOOKUP(AT$2,WatchbillMONTHLY!$A$71:$U$71,OFFSET(WatchbillMONTHLY!$A$71:$U$71,1,2)),FALSE),TRUE,FALSE)),
IF(_xlfn.XLOOKUP(AT$2,WatchbillMONTHLY!$A$88:$U$88,OFFSET(WatchbillMONTHLY!$A$88:$U$88,1,2))=IF(_xlfn.XLOOKUP($A36,INDIRECT("_"&amp;_xlfn.XLOOKUP(AT$2,WatchbillMONTHLY!$A$88:$U$88,OFFSET(WatchbillMONTHLY!$A$88:$U$88,1,2))),INDIRECT("_"&amp;_xlfn.XLOOKUP(AT$2,WatchbillMONTHLY!$A$88:$U$88,OFFSET(WatchbillMONTHLY!$A$88:$U$88,1,2))))=$A36,_xlfn.XLOOKUP(AT$2,WatchbillMONTHLY!$A$88:$U$88,OFFSET(WatchbillMONTHLY!$A$88:$U$88,1,2)),FALSE),TRUE,FALSE)),
FALSE),FALSE)</f>
        <v>0</v>
      </c>
      <c r="AU36" s="209" t="b" cm="1">
        <f t="array" aca="1" ref="AU36" ca="1">IF(AND($A36 &gt; 0, N36 &gt; 0,AU$2&lt;MiscFormulas!$A$5+1),
_xlfn.IFNA(
_xlfn.IFNA(
_xlfn.IFNA(
_xlfn.IFNA(
_xlfn.IFNA(
_xlfn.IFNA(
IF(_xlfn.XLOOKUP(AU$2,WatchbillMONTHLY!$A$3:$U$3,OFFSET(WatchbillMONTHLY!$A$3:$U$3,1,2))=IF(_xlfn.XLOOKUP($A36,INDIRECT("_"&amp;_xlfn.XLOOKUP(AU$2,WatchbillMONTHLY!$A$3:$U$3,OFFSET(WatchbillMONTHLY!$A$3:$U$3,1,2))),INDIRECT("_"&amp;_xlfn.XLOOKUP(AU$2,WatchbillMONTHLY!$A$3:$U$3,OFFSET(WatchbillMONTHLY!$A$3:$U$3,1,2))))=$A36,_xlfn.XLOOKUP(AU$2,WatchbillMONTHLY!$A$3:$U$3,OFFSET(WatchbillMONTHLY!$A$3:$U$3,1,2)),FALSE),TRUE,FALSE),
IF(_xlfn.XLOOKUP(AU$2,WatchbillMONTHLY!$A$20:$U$20,OFFSET(WatchbillMONTHLY!$A$20:$U$20,1,2))=IF(_xlfn.XLOOKUP($A36,INDIRECT("_"&amp;_xlfn.XLOOKUP(AU$2,WatchbillMONTHLY!$A$20:$U$20,OFFSET(WatchbillMONTHLY!$A$20:$U$20,1,2))),INDIRECT("_"&amp;_xlfn.XLOOKUP(AU$2,WatchbillMONTHLY!$A$20:$U$20,OFFSET(WatchbillMONTHLY!$A$20:$U$20,1,2))))=$A36,_xlfn.XLOOKUP(AU$2,WatchbillMONTHLY!$A$20:$U$20,OFFSET(WatchbillMONTHLY!$A$20:$U$20,1,2)),FALSE),TRUE,FALSE)),
IF(_xlfn.XLOOKUP(AU$2,WatchbillMONTHLY!$A$37:$U$37,OFFSET(WatchbillMONTHLY!$A$37:$U$37,1,2))=IF(_xlfn.XLOOKUP($A36,INDIRECT("_"&amp;_xlfn.XLOOKUP(AU$2,WatchbillMONTHLY!$A$37:$U$37,OFFSET(WatchbillMONTHLY!$A$37:$U$37,1,2))),INDIRECT("_"&amp;_xlfn.XLOOKUP(AU$2,WatchbillMONTHLY!$A$37:$U$37,OFFSET(WatchbillMONTHLY!$A$37:$U$37,1,2))))=$A36,_xlfn.XLOOKUP(AU$2,WatchbillMONTHLY!$A$37:$U$37,OFFSET(WatchbillMONTHLY!$A$37:$U$37,1,2)),FALSE),TRUE,FALSE)),
IF(_xlfn.XLOOKUP(AU$2,WatchbillMONTHLY!$A$54:$U$54,OFFSET(WatchbillMONTHLY!$A$54:$U$54,1,2))=IF(_xlfn.XLOOKUP($A36,INDIRECT("_"&amp;_xlfn.XLOOKUP(AU$2,WatchbillMONTHLY!$A$54:$U$54,OFFSET(WatchbillMONTHLY!$A$54:$U$54,1,2))),INDIRECT("_"&amp;_xlfn.XLOOKUP(AU$2,WatchbillMONTHLY!$A$54:$U$54,OFFSET(WatchbillMONTHLY!$A$54:$U$54,1,2))))=$A36,_xlfn.XLOOKUP(AU$2,WatchbillMONTHLY!$A$54:$U$54,OFFSET(WatchbillMONTHLY!$A$54:$U$54,1,2)),FALSE),TRUE,FALSE)),
IF(_xlfn.XLOOKUP(AU$2,WatchbillMONTHLY!$A$71:$U$71,OFFSET(WatchbillMONTHLY!$A$71:$U$71,1,2))=IF(_xlfn.XLOOKUP($A36,INDIRECT("_"&amp;_xlfn.XLOOKUP(AU$2,WatchbillMONTHLY!$A$71:$U$71,OFFSET(WatchbillMONTHLY!$A$71:$U$71,1,2))),INDIRECT("_"&amp;_xlfn.XLOOKUP(AU$2,WatchbillMONTHLY!$A$71:$U$71,OFFSET(WatchbillMONTHLY!$A$71:$U$71,1,2))))=$A36,_xlfn.XLOOKUP(AU$2,WatchbillMONTHLY!$A$71:$U$71,OFFSET(WatchbillMONTHLY!$A$71:$U$71,1,2)),FALSE),TRUE,FALSE)),
IF(_xlfn.XLOOKUP(AU$2,WatchbillMONTHLY!$A$88:$U$88,OFFSET(WatchbillMONTHLY!$A$88:$U$88,1,2))=IF(_xlfn.XLOOKUP($A36,INDIRECT("_"&amp;_xlfn.XLOOKUP(AU$2,WatchbillMONTHLY!$A$88:$U$88,OFFSET(WatchbillMONTHLY!$A$88:$U$88,1,2))),INDIRECT("_"&amp;_xlfn.XLOOKUP(AU$2,WatchbillMONTHLY!$A$88:$U$88,OFFSET(WatchbillMONTHLY!$A$88:$U$88,1,2))))=$A36,_xlfn.XLOOKUP(AU$2,WatchbillMONTHLY!$A$88:$U$88,OFFSET(WatchbillMONTHLY!$A$88:$U$88,1,2)),FALSE),TRUE,FALSE)),
FALSE),FALSE)</f>
        <v>0</v>
      </c>
      <c r="AV36" s="209" t="b" cm="1">
        <f t="array" aca="1" ref="AV36" ca="1">IF(AND($A36 &gt; 0, O36 &gt; 0,AV$2&lt;MiscFormulas!$A$5+1),
_xlfn.IFNA(
_xlfn.IFNA(
_xlfn.IFNA(
_xlfn.IFNA(
_xlfn.IFNA(
_xlfn.IFNA(
IF(_xlfn.XLOOKUP(AV$2,WatchbillMONTHLY!$A$3:$U$3,OFFSET(WatchbillMONTHLY!$A$3:$U$3,1,2))=IF(_xlfn.XLOOKUP($A36,INDIRECT("_"&amp;_xlfn.XLOOKUP(AV$2,WatchbillMONTHLY!$A$3:$U$3,OFFSET(WatchbillMONTHLY!$A$3:$U$3,1,2))),INDIRECT("_"&amp;_xlfn.XLOOKUP(AV$2,WatchbillMONTHLY!$A$3:$U$3,OFFSET(WatchbillMONTHLY!$A$3:$U$3,1,2))))=$A36,_xlfn.XLOOKUP(AV$2,WatchbillMONTHLY!$A$3:$U$3,OFFSET(WatchbillMONTHLY!$A$3:$U$3,1,2)),FALSE),TRUE,FALSE),
IF(_xlfn.XLOOKUP(AV$2,WatchbillMONTHLY!$A$20:$U$20,OFFSET(WatchbillMONTHLY!$A$20:$U$20,1,2))=IF(_xlfn.XLOOKUP($A36,INDIRECT("_"&amp;_xlfn.XLOOKUP(AV$2,WatchbillMONTHLY!$A$20:$U$20,OFFSET(WatchbillMONTHLY!$A$20:$U$20,1,2))),INDIRECT("_"&amp;_xlfn.XLOOKUP(AV$2,WatchbillMONTHLY!$A$20:$U$20,OFFSET(WatchbillMONTHLY!$A$20:$U$20,1,2))))=$A36,_xlfn.XLOOKUP(AV$2,WatchbillMONTHLY!$A$20:$U$20,OFFSET(WatchbillMONTHLY!$A$20:$U$20,1,2)),FALSE),TRUE,FALSE)),
IF(_xlfn.XLOOKUP(AV$2,WatchbillMONTHLY!$A$37:$U$37,OFFSET(WatchbillMONTHLY!$A$37:$U$37,1,2))=IF(_xlfn.XLOOKUP($A36,INDIRECT("_"&amp;_xlfn.XLOOKUP(AV$2,WatchbillMONTHLY!$A$37:$U$37,OFFSET(WatchbillMONTHLY!$A$37:$U$37,1,2))),INDIRECT("_"&amp;_xlfn.XLOOKUP(AV$2,WatchbillMONTHLY!$A$37:$U$37,OFFSET(WatchbillMONTHLY!$A$37:$U$37,1,2))))=$A36,_xlfn.XLOOKUP(AV$2,WatchbillMONTHLY!$A$37:$U$37,OFFSET(WatchbillMONTHLY!$A$37:$U$37,1,2)),FALSE),TRUE,FALSE)),
IF(_xlfn.XLOOKUP(AV$2,WatchbillMONTHLY!$A$54:$U$54,OFFSET(WatchbillMONTHLY!$A$54:$U$54,1,2))=IF(_xlfn.XLOOKUP($A36,INDIRECT("_"&amp;_xlfn.XLOOKUP(AV$2,WatchbillMONTHLY!$A$54:$U$54,OFFSET(WatchbillMONTHLY!$A$54:$U$54,1,2))),INDIRECT("_"&amp;_xlfn.XLOOKUP(AV$2,WatchbillMONTHLY!$A$54:$U$54,OFFSET(WatchbillMONTHLY!$A$54:$U$54,1,2))))=$A36,_xlfn.XLOOKUP(AV$2,WatchbillMONTHLY!$A$54:$U$54,OFFSET(WatchbillMONTHLY!$A$54:$U$54,1,2)),FALSE),TRUE,FALSE)),
IF(_xlfn.XLOOKUP(AV$2,WatchbillMONTHLY!$A$71:$U$71,OFFSET(WatchbillMONTHLY!$A$71:$U$71,1,2))=IF(_xlfn.XLOOKUP($A36,INDIRECT("_"&amp;_xlfn.XLOOKUP(AV$2,WatchbillMONTHLY!$A$71:$U$71,OFFSET(WatchbillMONTHLY!$A$71:$U$71,1,2))),INDIRECT("_"&amp;_xlfn.XLOOKUP(AV$2,WatchbillMONTHLY!$A$71:$U$71,OFFSET(WatchbillMONTHLY!$A$71:$U$71,1,2))))=$A36,_xlfn.XLOOKUP(AV$2,WatchbillMONTHLY!$A$71:$U$71,OFFSET(WatchbillMONTHLY!$A$71:$U$71,1,2)),FALSE),TRUE,FALSE)),
IF(_xlfn.XLOOKUP(AV$2,WatchbillMONTHLY!$A$88:$U$88,OFFSET(WatchbillMONTHLY!$A$88:$U$88,1,2))=IF(_xlfn.XLOOKUP($A36,INDIRECT("_"&amp;_xlfn.XLOOKUP(AV$2,WatchbillMONTHLY!$A$88:$U$88,OFFSET(WatchbillMONTHLY!$A$88:$U$88,1,2))),INDIRECT("_"&amp;_xlfn.XLOOKUP(AV$2,WatchbillMONTHLY!$A$88:$U$88,OFFSET(WatchbillMONTHLY!$A$88:$U$88,1,2))))=$A36,_xlfn.XLOOKUP(AV$2,WatchbillMONTHLY!$A$88:$U$88,OFFSET(WatchbillMONTHLY!$A$88:$U$88,1,2)),FALSE),TRUE,FALSE)),
FALSE),FALSE)</f>
        <v>0</v>
      </c>
      <c r="AW36" s="209" t="b" cm="1">
        <f t="array" aca="1" ref="AW36" ca="1">IF(AND($A36 &gt; 0, P36 &gt; 0,AW$2&lt;MiscFormulas!$A$5+1),
_xlfn.IFNA(
_xlfn.IFNA(
_xlfn.IFNA(
_xlfn.IFNA(
_xlfn.IFNA(
_xlfn.IFNA(
IF(_xlfn.XLOOKUP(AW$2,WatchbillMONTHLY!$A$3:$U$3,OFFSET(WatchbillMONTHLY!$A$3:$U$3,1,2))=IF(_xlfn.XLOOKUP($A36,INDIRECT("_"&amp;_xlfn.XLOOKUP(AW$2,WatchbillMONTHLY!$A$3:$U$3,OFFSET(WatchbillMONTHLY!$A$3:$U$3,1,2))),INDIRECT("_"&amp;_xlfn.XLOOKUP(AW$2,WatchbillMONTHLY!$A$3:$U$3,OFFSET(WatchbillMONTHLY!$A$3:$U$3,1,2))))=$A36,_xlfn.XLOOKUP(AW$2,WatchbillMONTHLY!$A$3:$U$3,OFFSET(WatchbillMONTHLY!$A$3:$U$3,1,2)),FALSE),TRUE,FALSE),
IF(_xlfn.XLOOKUP(AW$2,WatchbillMONTHLY!$A$20:$U$20,OFFSET(WatchbillMONTHLY!$A$20:$U$20,1,2))=IF(_xlfn.XLOOKUP($A36,INDIRECT("_"&amp;_xlfn.XLOOKUP(AW$2,WatchbillMONTHLY!$A$20:$U$20,OFFSET(WatchbillMONTHLY!$A$20:$U$20,1,2))),INDIRECT("_"&amp;_xlfn.XLOOKUP(AW$2,WatchbillMONTHLY!$A$20:$U$20,OFFSET(WatchbillMONTHLY!$A$20:$U$20,1,2))))=$A36,_xlfn.XLOOKUP(AW$2,WatchbillMONTHLY!$A$20:$U$20,OFFSET(WatchbillMONTHLY!$A$20:$U$20,1,2)),FALSE),TRUE,FALSE)),
IF(_xlfn.XLOOKUP(AW$2,WatchbillMONTHLY!$A$37:$U$37,OFFSET(WatchbillMONTHLY!$A$37:$U$37,1,2))=IF(_xlfn.XLOOKUP($A36,INDIRECT("_"&amp;_xlfn.XLOOKUP(AW$2,WatchbillMONTHLY!$A$37:$U$37,OFFSET(WatchbillMONTHLY!$A$37:$U$37,1,2))),INDIRECT("_"&amp;_xlfn.XLOOKUP(AW$2,WatchbillMONTHLY!$A$37:$U$37,OFFSET(WatchbillMONTHLY!$A$37:$U$37,1,2))))=$A36,_xlfn.XLOOKUP(AW$2,WatchbillMONTHLY!$A$37:$U$37,OFFSET(WatchbillMONTHLY!$A$37:$U$37,1,2)),FALSE),TRUE,FALSE)),
IF(_xlfn.XLOOKUP(AW$2,WatchbillMONTHLY!$A$54:$U$54,OFFSET(WatchbillMONTHLY!$A$54:$U$54,1,2))=IF(_xlfn.XLOOKUP($A36,INDIRECT("_"&amp;_xlfn.XLOOKUP(AW$2,WatchbillMONTHLY!$A$54:$U$54,OFFSET(WatchbillMONTHLY!$A$54:$U$54,1,2))),INDIRECT("_"&amp;_xlfn.XLOOKUP(AW$2,WatchbillMONTHLY!$A$54:$U$54,OFFSET(WatchbillMONTHLY!$A$54:$U$54,1,2))))=$A36,_xlfn.XLOOKUP(AW$2,WatchbillMONTHLY!$A$54:$U$54,OFFSET(WatchbillMONTHLY!$A$54:$U$54,1,2)),FALSE),TRUE,FALSE)),
IF(_xlfn.XLOOKUP(AW$2,WatchbillMONTHLY!$A$71:$U$71,OFFSET(WatchbillMONTHLY!$A$71:$U$71,1,2))=IF(_xlfn.XLOOKUP($A36,INDIRECT("_"&amp;_xlfn.XLOOKUP(AW$2,WatchbillMONTHLY!$A$71:$U$71,OFFSET(WatchbillMONTHLY!$A$71:$U$71,1,2))),INDIRECT("_"&amp;_xlfn.XLOOKUP(AW$2,WatchbillMONTHLY!$A$71:$U$71,OFFSET(WatchbillMONTHLY!$A$71:$U$71,1,2))))=$A36,_xlfn.XLOOKUP(AW$2,WatchbillMONTHLY!$A$71:$U$71,OFFSET(WatchbillMONTHLY!$A$71:$U$71,1,2)),FALSE),TRUE,FALSE)),
IF(_xlfn.XLOOKUP(AW$2,WatchbillMONTHLY!$A$88:$U$88,OFFSET(WatchbillMONTHLY!$A$88:$U$88,1,2))=IF(_xlfn.XLOOKUP($A36,INDIRECT("_"&amp;_xlfn.XLOOKUP(AW$2,WatchbillMONTHLY!$A$88:$U$88,OFFSET(WatchbillMONTHLY!$A$88:$U$88,1,2))),INDIRECT("_"&amp;_xlfn.XLOOKUP(AW$2,WatchbillMONTHLY!$A$88:$U$88,OFFSET(WatchbillMONTHLY!$A$88:$U$88,1,2))))=$A36,_xlfn.XLOOKUP(AW$2,WatchbillMONTHLY!$A$88:$U$88,OFFSET(WatchbillMONTHLY!$A$88:$U$88,1,2)),FALSE),TRUE,FALSE)),
FALSE),FALSE)</f>
        <v>0</v>
      </c>
      <c r="AX36" s="209" t="b" cm="1">
        <f t="array" aca="1" ref="AX36" ca="1">IF(AND($A36 &gt; 0, Q36 &gt; 0,AX$2&lt;MiscFormulas!$A$5+1),
_xlfn.IFNA(
_xlfn.IFNA(
_xlfn.IFNA(
_xlfn.IFNA(
_xlfn.IFNA(
_xlfn.IFNA(
IF(_xlfn.XLOOKUP(AX$2,WatchbillMONTHLY!$A$3:$U$3,OFFSET(WatchbillMONTHLY!$A$3:$U$3,1,2))=IF(_xlfn.XLOOKUP($A36,INDIRECT("_"&amp;_xlfn.XLOOKUP(AX$2,WatchbillMONTHLY!$A$3:$U$3,OFFSET(WatchbillMONTHLY!$A$3:$U$3,1,2))),INDIRECT("_"&amp;_xlfn.XLOOKUP(AX$2,WatchbillMONTHLY!$A$3:$U$3,OFFSET(WatchbillMONTHLY!$A$3:$U$3,1,2))))=$A36,_xlfn.XLOOKUP(AX$2,WatchbillMONTHLY!$A$3:$U$3,OFFSET(WatchbillMONTHLY!$A$3:$U$3,1,2)),FALSE),TRUE,FALSE),
IF(_xlfn.XLOOKUP(AX$2,WatchbillMONTHLY!$A$20:$U$20,OFFSET(WatchbillMONTHLY!$A$20:$U$20,1,2))=IF(_xlfn.XLOOKUP($A36,INDIRECT("_"&amp;_xlfn.XLOOKUP(AX$2,WatchbillMONTHLY!$A$20:$U$20,OFFSET(WatchbillMONTHLY!$A$20:$U$20,1,2))),INDIRECT("_"&amp;_xlfn.XLOOKUP(AX$2,WatchbillMONTHLY!$A$20:$U$20,OFFSET(WatchbillMONTHLY!$A$20:$U$20,1,2))))=$A36,_xlfn.XLOOKUP(AX$2,WatchbillMONTHLY!$A$20:$U$20,OFFSET(WatchbillMONTHLY!$A$20:$U$20,1,2)),FALSE),TRUE,FALSE)),
IF(_xlfn.XLOOKUP(AX$2,WatchbillMONTHLY!$A$37:$U$37,OFFSET(WatchbillMONTHLY!$A$37:$U$37,1,2))=IF(_xlfn.XLOOKUP($A36,INDIRECT("_"&amp;_xlfn.XLOOKUP(AX$2,WatchbillMONTHLY!$A$37:$U$37,OFFSET(WatchbillMONTHLY!$A$37:$U$37,1,2))),INDIRECT("_"&amp;_xlfn.XLOOKUP(AX$2,WatchbillMONTHLY!$A$37:$U$37,OFFSET(WatchbillMONTHLY!$A$37:$U$37,1,2))))=$A36,_xlfn.XLOOKUP(AX$2,WatchbillMONTHLY!$A$37:$U$37,OFFSET(WatchbillMONTHLY!$A$37:$U$37,1,2)),FALSE),TRUE,FALSE)),
IF(_xlfn.XLOOKUP(AX$2,WatchbillMONTHLY!$A$54:$U$54,OFFSET(WatchbillMONTHLY!$A$54:$U$54,1,2))=IF(_xlfn.XLOOKUP($A36,INDIRECT("_"&amp;_xlfn.XLOOKUP(AX$2,WatchbillMONTHLY!$A$54:$U$54,OFFSET(WatchbillMONTHLY!$A$54:$U$54,1,2))),INDIRECT("_"&amp;_xlfn.XLOOKUP(AX$2,WatchbillMONTHLY!$A$54:$U$54,OFFSET(WatchbillMONTHLY!$A$54:$U$54,1,2))))=$A36,_xlfn.XLOOKUP(AX$2,WatchbillMONTHLY!$A$54:$U$54,OFFSET(WatchbillMONTHLY!$A$54:$U$54,1,2)),FALSE),TRUE,FALSE)),
IF(_xlfn.XLOOKUP(AX$2,WatchbillMONTHLY!$A$71:$U$71,OFFSET(WatchbillMONTHLY!$A$71:$U$71,1,2))=IF(_xlfn.XLOOKUP($A36,INDIRECT("_"&amp;_xlfn.XLOOKUP(AX$2,WatchbillMONTHLY!$A$71:$U$71,OFFSET(WatchbillMONTHLY!$A$71:$U$71,1,2))),INDIRECT("_"&amp;_xlfn.XLOOKUP(AX$2,WatchbillMONTHLY!$A$71:$U$71,OFFSET(WatchbillMONTHLY!$A$71:$U$71,1,2))))=$A36,_xlfn.XLOOKUP(AX$2,WatchbillMONTHLY!$A$71:$U$71,OFFSET(WatchbillMONTHLY!$A$71:$U$71,1,2)),FALSE),TRUE,FALSE)),
IF(_xlfn.XLOOKUP(AX$2,WatchbillMONTHLY!$A$88:$U$88,OFFSET(WatchbillMONTHLY!$A$88:$U$88,1,2))=IF(_xlfn.XLOOKUP($A36,INDIRECT("_"&amp;_xlfn.XLOOKUP(AX$2,WatchbillMONTHLY!$A$88:$U$88,OFFSET(WatchbillMONTHLY!$A$88:$U$88,1,2))),INDIRECT("_"&amp;_xlfn.XLOOKUP(AX$2,WatchbillMONTHLY!$A$88:$U$88,OFFSET(WatchbillMONTHLY!$A$88:$U$88,1,2))))=$A36,_xlfn.XLOOKUP(AX$2,WatchbillMONTHLY!$A$88:$U$88,OFFSET(WatchbillMONTHLY!$A$88:$U$88,1,2)),FALSE),TRUE,FALSE)),
FALSE),FALSE)</f>
        <v>0</v>
      </c>
      <c r="AY36" s="209" t="b" cm="1">
        <f t="array" aca="1" ref="AY36" ca="1">IF(AND($A36 &gt; 0, R36 &gt; 0,AY$2&lt;MiscFormulas!$A$5+1),
_xlfn.IFNA(
_xlfn.IFNA(
_xlfn.IFNA(
_xlfn.IFNA(
_xlfn.IFNA(
_xlfn.IFNA(
IF(_xlfn.XLOOKUP(AY$2,WatchbillMONTHLY!$A$3:$U$3,OFFSET(WatchbillMONTHLY!$A$3:$U$3,1,2))=IF(_xlfn.XLOOKUP($A36,INDIRECT("_"&amp;_xlfn.XLOOKUP(AY$2,WatchbillMONTHLY!$A$3:$U$3,OFFSET(WatchbillMONTHLY!$A$3:$U$3,1,2))),INDIRECT("_"&amp;_xlfn.XLOOKUP(AY$2,WatchbillMONTHLY!$A$3:$U$3,OFFSET(WatchbillMONTHLY!$A$3:$U$3,1,2))))=$A36,_xlfn.XLOOKUP(AY$2,WatchbillMONTHLY!$A$3:$U$3,OFFSET(WatchbillMONTHLY!$A$3:$U$3,1,2)),FALSE),TRUE,FALSE),
IF(_xlfn.XLOOKUP(AY$2,WatchbillMONTHLY!$A$20:$U$20,OFFSET(WatchbillMONTHLY!$A$20:$U$20,1,2))=IF(_xlfn.XLOOKUP($A36,INDIRECT("_"&amp;_xlfn.XLOOKUP(AY$2,WatchbillMONTHLY!$A$20:$U$20,OFFSET(WatchbillMONTHLY!$A$20:$U$20,1,2))),INDIRECT("_"&amp;_xlfn.XLOOKUP(AY$2,WatchbillMONTHLY!$A$20:$U$20,OFFSET(WatchbillMONTHLY!$A$20:$U$20,1,2))))=$A36,_xlfn.XLOOKUP(AY$2,WatchbillMONTHLY!$A$20:$U$20,OFFSET(WatchbillMONTHLY!$A$20:$U$20,1,2)),FALSE),TRUE,FALSE)),
IF(_xlfn.XLOOKUP(AY$2,WatchbillMONTHLY!$A$37:$U$37,OFFSET(WatchbillMONTHLY!$A$37:$U$37,1,2))=IF(_xlfn.XLOOKUP($A36,INDIRECT("_"&amp;_xlfn.XLOOKUP(AY$2,WatchbillMONTHLY!$A$37:$U$37,OFFSET(WatchbillMONTHLY!$A$37:$U$37,1,2))),INDIRECT("_"&amp;_xlfn.XLOOKUP(AY$2,WatchbillMONTHLY!$A$37:$U$37,OFFSET(WatchbillMONTHLY!$A$37:$U$37,1,2))))=$A36,_xlfn.XLOOKUP(AY$2,WatchbillMONTHLY!$A$37:$U$37,OFFSET(WatchbillMONTHLY!$A$37:$U$37,1,2)),FALSE),TRUE,FALSE)),
IF(_xlfn.XLOOKUP(AY$2,WatchbillMONTHLY!$A$54:$U$54,OFFSET(WatchbillMONTHLY!$A$54:$U$54,1,2))=IF(_xlfn.XLOOKUP($A36,INDIRECT("_"&amp;_xlfn.XLOOKUP(AY$2,WatchbillMONTHLY!$A$54:$U$54,OFFSET(WatchbillMONTHLY!$A$54:$U$54,1,2))),INDIRECT("_"&amp;_xlfn.XLOOKUP(AY$2,WatchbillMONTHLY!$A$54:$U$54,OFFSET(WatchbillMONTHLY!$A$54:$U$54,1,2))))=$A36,_xlfn.XLOOKUP(AY$2,WatchbillMONTHLY!$A$54:$U$54,OFFSET(WatchbillMONTHLY!$A$54:$U$54,1,2)),FALSE),TRUE,FALSE)),
IF(_xlfn.XLOOKUP(AY$2,WatchbillMONTHLY!$A$71:$U$71,OFFSET(WatchbillMONTHLY!$A$71:$U$71,1,2))=IF(_xlfn.XLOOKUP($A36,INDIRECT("_"&amp;_xlfn.XLOOKUP(AY$2,WatchbillMONTHLY!$A$71:$U$71,OFFSET(WatchbillMONTHLY!$A$71:$U$71,1,2))),INDIRECT("_"&amp;_xlfn.XLOOKUP(AY$2,WatchbillMONTHLY!$A$71:$U$71,OFFSET(WatchbillMONTHLY!$A$71:$U$71,1,2))))=$A36,_xlfn.XLOOKUP(AY$2,WatchbillMONTHLY!$A$71:$U$71,OFFSET(WatchbillMONTHLY!$A$71:$U$71,1,2)),FALSE),TRUE,FALSE)),
IF(_xlfn.XLOOKUP(AY$2,WatchbillMONTHLY!$A$88:$U$88,OFFSET(WatchbillMONTHLY!$A$88:$U$88,1,2))=IF(_xlfn.XLOOKUP($A36,INDIRECT("_"&amp;_xlfn.XLOOKUP(AY$2,WatchbillMONTHLY!$A$88:$U$88,OFFSET(WatchbillMONTHLY!$A$88:$U$88,1,2))),INDIRECT("_"&amp;_xlfn.XLOOKUP(AY$2,WatchbillMONTHLY!$A$88:$U$88,OFFSET(WatchbillMONTHLY!$A$88:$U$88,1,2))))=$A36,_xlfn.XLOOKUP(AY$2,WatchbillMONTHLY!$A$88:$U$88,OFFSET(WatchbillMONTHLY!$A$88:$U$88,1,2)),FALSE),TRUE,FALSE)),
FALSE),FALSE)</f>
        <v>0</v>
      </c>
      <c r="AZ36" s="209" t="b" cm="1">
        <f t="array" aca="1" ref="AZ36" ca="1">IF(AND($A36 &gt; 0, S36 &gt; 0,AZ$2&lt;MiscFormulas!$A$5+1),
_xlfn.IFNA(
_xlfn.IFNA(
_xlfn.IFNA(
_xlfn.IFNA(
_xlfn.IFNA(
_xlfn.IFNA(
IF(_xlfn.XLOOKUP(AZ$2,WatchbillMONTHLY!$A$3:$U$3,OFFSET(WatchbillMONTHLY!$A$3:$U$3,1,2))=IF(_xlfn.XLOOKUP($A36,INDIRECT("_"&amp;_xlfn.XLOOKUP(AZ$2,WatchbillMONTHLY!$A$3:$U$3,OFFSET(WatchbillMONTHLY!$A$3:$U$3,1,2))),INDIRECT("_"&amp;_xlfn.XLOOKUP(AZ$2,WatchbillMONTHLY!$A$3:$U$3,OFFSET(WatchbillMONTHLY!$A$3:$U$3,1,2))))=$A36,_xlfn.XLOOKUP(AZ$2,WatchbillMONTHLY!$A$3:$U$3,OFFSET(WatchbillMONTHLY!$A$3:$U$3,1,2)),FALSE),TRUE,FALSE),
IF(_xlfn.XLOOKUP(AZ$2,WatchbillMONTHLY!$A$20:$U$20,OFFSET(WatchbillMONTHLY!$A$20:$U$20,1,2))=IF(_xlfn.XLOOKUP($A36,INDIRECT("_"&amp;_xlfn.XLOOKUP(AZ$2,WatchbillMONTHLY!$A$20:$U$20,OFFSET(WatchbillMONTHLY!$A$20:$U$20,1,2))),INDIRECT("_"&amp;_xlfn.XLOOKUP(AZ$2,WatchbillMONTHLY!$A$20:$U$20,OFFSET(WatchbillMONTHLY!$A$20:$U$20,1,2))))=$A36,_xlfn.XLOOKUP(AZ$2,WatchbillMONTHLY!$A$20:$U$20,OFFSET(WatchbillMONTHLY!$A$20:$U$20,1,2)),FALSE),TRUE,FALSE)),
IF(_xlfn.XLOOKUP(AZ$2,WatchbillMONTHLY!$A$37:$U$37,OFFSET(WatchbillMONTHLY!$A$37:$U$37,1,2))=IF(_xlfn.XLOOKUP($A36,INDIRECT("_"&amp;_xlfn.XLOOKUP(AZ$2,WatchbillMONTHLY!$A$37:$U$37,OFFSET(WatchbillMONTHLY!$A$37:$U$37,1,2))),INDIRECT("_"&amp;_xlfn.XLOOKUP(AZ$2,WatchbillMONTHLY!$A$37:$U$37,OFFSET(WatchbillMONTHLY!$A$37:$U$37,1,2))))=$A36,_xlfn.XLOOKUP(AZ$2,WatchbillMONTHLY!$A$37:$U$37,OFFSET(WatchbillMONTHLY!$A$37:$U$37,1,2)),FALSE),TRUE,FALSE)),
IF(_xlfn.XLOOKUP(AZ$2,WatchbillMONTHLY!$A$54:$U$54,OFFSET(WatchbillMONTHLY!$A$54:$U$54,1,2))=IF(_xlfn.XLOOKUP($A36,INDIRECT("_"&amp;_xlfn.XLOOKUP(AZ$2,WatchbillMONTHLY!$A$54:$U$54,OFFSET(WatchbillMONTHLY!$A$54:$U$54,1,2))),INDIRECT("_"&amp;_xlfn.XLOOKUP(AZ$2,WatchbillMONTHLY!$A$54:$U$54,OFFSET(WatchbillMONTHLY!$A$54:$U$54,1,2))))=$A36,_xlfn.XLOOKUP(AZ$2,WatchbillMONTHLY!$A$54:$U$54,OFFSET(WatchbillMONTHLY!$A$54:$U$54,1,2)),FALSE),TRUE,FALSE)),
IF(_xlfn.XLOOKUP(AZ$2,WatchbillMONTHLY!$A$71:$U$71,OFFSET(WatchbillMONTHLY!$A$71:$U$71,1,2))=IF(_xlfn.XLOOKUP($A36,INDIRECT("_"&amp;_xlfn.XLOOKUP(AZ$2,WatchbillMONTHLY!$A$71:$U$71,OFFSET(WatchbillMONTHLY!$A$71:$U$71,1,2))),INDIRECT("_"&amp;_xlfn.XLOOKUP(AZ$2,WatchbillMONTHLY!$A$71:$U$71,OFFSET(WatchbillMONTHLY!$A$71:$U$71,1,2))))=$A36,_xlfn.XLOOKUP(AZ$2,WatchbillMONTHLY!$A$71:$U$71,OFFSET(WatchbillMONTHLY!$A$71:$U$71,1,2)),FALSE),TRUE,FALSE)),
IF(_xlfn.XLOOKUP(AZ$2,WatchbillMONTHLY!$A$88:$U$88,OFFSET(WatchbillMONTHLY!$A$88:$U$88,1,2))=IF(_xlfn.XLOOKUP($A36,INDIRECT("_"&amp;_xlfn.XLOOKUP(AZ$2,WatchbillMONTHLY!$A$88:$U$88,OFFSET(WatchbillMONTHLY!$A$88:$U$88,1,2))),INDIRECT("_"&amp;_xlfn.XLOOKUP(AZ$2,WatchbillMONTHLY!$A$88:$U$88,OFFSET(WatchbillMONTHLY!$A$88:$U$88,1,2))))=$A36,_xlfn.XLOOKUP(AZ$2,WatchbillMONTHLY!$A$88:$U$88,OFFSET(WatchbillMONTHLY!$A$88:$U$88,1,2)),FALSE),TRUE,FALSE)),
FALSE),FALSE)</f>
        <v>0</v>
      </c>
      <c r="BA36" s="209" t="b" cm="1">
        <f t="array" aca="1" ref="BA36" ca="1">IF(AND($A36 &gt; 0, T36 &gt; 0,BA$2&lt;MiscFormulas!$A$5+1),
_xlfn.IFNA(
_xlfn.IFNA(
_xlfn.IFNA(
_xlfn.IFNA(
_xlfn.IFNA(
_xlfn.IFNA(
IF(_xlfn.XLOOKUP(BA$2,WatchbillMONTHLY!$A$3:$U$3,OFFSET(WatchbillMONTHLY!$A$3:$U$3,1,2))=IF(_xlfn.XLOOKUP($A36,INDIRECT("_"&amp;_xlfn.XLOOKUP(BA$2,WatchbillMONTHLY!$A$3:$U$3,OFFSET(WatchbillMONTHLY!$A$3:$U$3,1,2))),INDIRECT("_"&amp;_xlfn.XLOOKUP(BA$2,WatchbillMONTHLY!$A$3:$U$3,OFFSET(WatchbillMONTHLY!$A$3:$U$3,1,2))))=$A36,_xlfn.XLOOKUP(BA$2,WatchbillMONTHLY!$A$3:$U$3,OFFSET(WatchbillMONTHLY!$A$3:$U$3,1,2)),FALSE),TRUE,FALSE),
IF(_xlfn.XLOOKUP(BA$2,WatchbillMONTHLY!$A$20:$U$20,OFFSET(WatchbillMONTHLY!$A$20:$U$20,1,2))=IF(_xlfn.XLOOKUP($A36,INDIRECT("_"&amp;_xlfn.XLOOKUP(BA$2,WatchbillMONTHLY!$A$20:$U$20,OFFSET(WatchbillMONTHLY!$A$20:$U$20,1,2))),INDIRECT("_"&amp;_xlfn.XLOOKUP(BA$2,WatchbillMONTHLY!$A$20:$U$20,OFFSET(WatchbillMONTHLY!$A$20:$U$20,1,2))))=$A36,_xlfn.XLOOKUP(BA$2,WatchbillMONTHLY!$A$20:$U$20,OFFSET(WatchbillMONTHLY!$A$20:$U$20,1,2)),FALSE),TRUE,FALSE)),
IF(_xlfn.XLOOKUP(BA$2,WatchbillMONTHLY!$A$37:$U$37,OFFSET(WatchbillMONTHLY!$A$37:$U$37,1,2))=IF(_xlfn.XLOOKUP($A36,INDIRECT("_"&amp;_xlfn.XLOOKUP(BA$2,WatchbillMONTHLY!$A$37:$U$37,OFFSET(WatchbillMONTHLY!$A$37:$U$37,1,2))),INDIRECT("_"&amp;_xlfn.XLOOKUP(BA$2,WatchbillMONTHLY!$A$37:$U$37,OFFSET(WatchbillMONTHLY!$A$37:$U$37,1,2))))=$A36,_xlfn.XLOOKUP(BA$2,WatchbillMONTHLY!$A$37:$U$37,OFFSET(WatchbillMONTHLY!$A$37:$U$37,1,2)),FALSE),TRUE,FALSE)),
IF(_xlfn.XLOOKUP(BA$2,WatchbillMONTHLY!$A$54:$U$54,OFFSET(WatchbillMONTHLY!$A$54:$U$54,1,2))=IF(_xlfn.XLOOKUP($A36,INDIRECT("_"&amp;_xlfn.XLOOKUP(BA$2,WatchbillMONTHLY!$A$54:$U$54,OFFSET(WatchbillMONTHLY!$A$54:$U$54,1,2))),INDIRECT("_"&amp;_xlfn.XLOOKUP(BA$2,WatchbillMONTHLY!$A$54:$U$54,OFFSET(WatchbillMONTHLY!$A$54:$U$54,1,2))))=$A36,_xlfn.XLOOKUP(BA$2,WatchbillMONTHLY!$A$54:$U$54,OFFSET(WatchbillMONTHLY!$A$54:$U$54,1,2)),FALSE),TRUE,FALSE)),
IF(_xlfn.XLOOKUP(BA$2,WatchbillMONTHLY!$A$71:$U$71,OFFSET(WatchbillMONTHLY!$A$71:$U$71,1,2))=IF(_xlfn.XLOOKUP($A36,INDIRECT("_"&amp;_xlfn.XLOOKUP(BA$2,WatchbillMONTHLY!$A$71:$U$71,OFFSET(WatchbillMONTHLY!$A$71:$U$71,1,2))),INDIRECT("_"&amp;_xlfn.XLOOKUP(BA$2,WatchbillMONTHLY!$A$71:$U$71,OFFSET(WatchbillMONTHLY!$A$71:$U$71,1,2))))=$A36,_xlfn.XLOOKUP(BA$2,WatchbillMONTHLY!$A$71:$U$71,OFFSET(WatchbillMONTHLY!$A$71:$U$71,1,2)),FALSE),TRUE,FALSE)),
IF(_xlfn.XLOOKUP(BA$2,WatchbillMONTHLY!$A$88:$U$88,OFFSET(WatchbillMONTHLY!$A$88:$U$88,1,2))=IF(_xlfn.XLOOKUP($A36,INDIRECT("_"&amp;_xlfn.XLOOKUP(BA$2,WatchbillMONTHLY!$A$88:$U$88,OFFSET(WatchbillMONTHLY!$A$88:$U$88,1,2))),INDIRECT("_"&amp;_xlfn.XLOOKUP(BA$2,WatchbillMONTHLY!$A$88:$U$88,OFFSET(WatchbillMONTHLY!$A$88:$U$88,1,2))))=$A36,_xlfn.XLOOKUP(BA$2,WatchbillMONTHLY!$A$88:$U$88,OFFSET(WatchbillMONTHLY!$A$88:$U$88,1,2)),FALSE),TRUE,FALSE)),
FALSE),FALSE)</f>
        <v>0</v>
      </c>
      <c r="BB36" s="209" t="b" cm="1">
        <f t="array" aca="1" ref="BB36" ca="1">IF(AND($A36 &gt; 0, U36 &gt; 0,BB$2&lt;MiscFormulas!$A$5+1),
_xlfn.IFNA(
_xlfn.IFNA(
_xlfn.IFNA(
_xlfn.IFNA(
_xlfn.IFNA(
_xlfn.IFNA(
IF(_xlfn.XLOOKUP(BB$2,WatchbillMONTHLY!$A$3:$U$3,OFFSET(WatchbillMONTHLY!$A$3:$U$3,1,2))=IF(_xlfn.XLOOKUP($A36,INDIRECT("_"&amp;_xlfn.XLOOKUP(BB$2,WatchbillMONTHLY!$A$3:$U$3,OFFSET(WatchbillMONTHLY!$A$3:$U$3,1,2))),INDIRECT("_"&amp;_xlfn.XLOOKUP(BB$2,WatchbillMONTHLY!$A$3:$U$3,OFFSET(WatchbillMONTHLY!$A$3:$U$3,1,2))))=$A36,_xlfn.XLOOKUP(BB$2,WatchbillMONTHLY!$A$3:$U$3,OFFSET(WatchbillMONTHLY!$A$3:$U$3,1,2)),FALSE),TRUE,FALSE),
IF(_xlfn.XLOOKUP(BB$2,WatchbillMONTHLY!$A$20:$U$20,OFFSET(WatchbillMONTHLY!$A$20:$U$20,1,2))=IF(_xlfn.XLOOKUP($A36,INDIRECT("_"&amp;_xlfn.XLOOKUP(BB$2,WatchbillMONTHLY!$A$20:$U$20,OFFSET(WatchbillMONTHLY!$A$20:$U$20,1,2))),INDIRECT("_"&amp;_xlfn.XLOOKUP(BB$2,WatchbillMONTHLY!$A$20:$U$20,OFFSET(WatchbillMONTHLY!$A$20:$U$20,1,2))))=$A36,_xlfn.XLOOKUP(BB$2,WatchbillMONTHLY!$A$20:$U$20,OFFSET(WatchbillMONTHLY!$A$20:$U$20,1,2)),FALSE),TRUE,FALSE)),
IF(_xlfn.XLOOKUP(BB$2,WatchbillMONTHLY!$A$37:$U$37,OFFSET(WatchbillMONTHLY!$A$37:$U$37,1,2))=IF(_xlfn.XLOOKUP($A36,INDIRECT("_"&amp;_xlfn.XLOOKUP(BB$2,WatchbillMONTHLY!$A$37:$U$37,OFFSET(WatchbillMONTHLY!$A$37:$U$37,1,2))),INDIRECT("_"&amp;_xlfn.XLOOKUP(BB$2,WatchbillMONTHLY!$A$37:$U$37,OFFSET(WatchbillMONTHLY!$A$37:$U$37,1,2))))=$A36,_xlfn.XLOOKUP(BB$2,WatchbillMONTHLY!$A$37:$U$37,OFFSET(WatchbillMONTHLY!$A$37:$U$37,1,2)),FALSE),TRUE,FALSE)),
IF(_xlfn.XLOOKUP(BB$2,WatchbillMONTHLY!$A$54:$U$54,OFFSET(WatchbillMONTHLY!$A$54:$U$54,1,2))=IF(_xlfn.XLOOKUP($A36,INDIRECT("_"&amp;_xlfn.XLOOKUP(BB$2,WatchbillMONTHLY!$A$54:$U$54,OFFSET(WatchbillMONTHLY!$A$54:$U$54,1,2))),INDIRECT("_"&amp;_xlfn.XLOOKUP(BB$2,WatchbillMONTHLY!$A$54:$U$54,OFFSET(WatchbillMONTHLY!$A$54:$U$54,1,2))))=$A36,_xlfn.XLOOKUP(BB$2,WatchbillMONTHLY!$A$54:$U$54,OFFSET(WatchbillMONTHLY!$A$54:$U$54,1,2)),FALSE),TRUE,FALSE)),
IF(_xlfn.XLOOKUP(BB$2,WatchbillMONTHLY!$A$71:$U$71,OFFSET(WatchbillMONTHLY!$A$71:$U$71,1,2))=IF(_xlfn.XLOOKUP($A36,INDIRECT("_"&amp;_xlfn.XLOOKUP(BB$2,WatchbillMONTHLY!$A$71:$U$71,OFFSET(WatchbillMONTHLY!$A$71:$U$71,1,2))),INDIRECT("_"&amp;_xlfn.XLOOKUP(BB$2,WatchbillMONTHLY!$A$71:$U$71,OFFSET(WatchbillMONTHLY!$A$71:$U$71,1,2))))=$A36,_xlfn.XLOOKUP(BB$2,WatchbillMONTHLY!$A$71:$U$71,OFFSET(WatchbillMONTHLY!$A$71:$U$71,1,2)),FALSE),TRUE,FALSE)),
IF(_xlfn.XLOOKUP(BB$2,WatchbillMONTHLY!$A$88:$U$88,OFFSET(WatchbillMONTHLY!$A$88:$U$88,1,2))=IF(_xlfn.XLOOKUP($A36,INDIRECT("_"&amp;_xlfn.XLOOKUP(BB$2,WatchbillMONTHLY!$A$88:$U$88,OFFSET(WatchbillMONTHLY!$A$88:$U$88,1,2))),INDIRECT("_"&amp;_xlfn.XLOOKUP(BB$2,WatchbillMONTHLY!$A$88:$U$88,OFFSET(WatchbillMONTHLY!$A$88:$U$88,1,2))))=$A36,_xlfn.XLOOKUP(BB$2,WatchbillMONTHLY!$A$88:$U$88,OFFSET(WatchbillMONTHLY!$A$88:$U$88,1,2)),FALSE),TRUE,FALSE)),
FALSE),FALSE)</f>
        <v>0</v>
      </c>
      <c r="BC36" s="209" t="b" cm="1">
        <f t="array" aca="1" ref="BC36" ca="1">IF(AND($A36 &gt; 0, V36 &gt; 0,BC$2&lt;MiscFormulas!$A$5+1),
_xlfn.IFNA(
_xlfn.IFNA(
_xlfn.IFNA(
_xlfn.IFNA(
_xlfn.IFNA(
_xlfn.IFNA(
IF(_xlfn.XLOOKUP(BC$2,WatchbillMONTHLY!$A$3:$U$3,OFFSET(WatchbillMONTHLY!$A$3:$U$3,1,2))=IF(_xlfn.XLOOKUP($A36,INDIRECT("_"&amp;_xlfn.XLOOKUP(BC$2,WatchbillMONTHLY!$A$3:$U$3,OFFSET(WatchbillMONTHLY!$A$3:$U$3,1,2))),INDIRECT("_"&amp;_xlfn.XLOOKUP(BC$2,WatchbillMONTHLY!$A$3:$U$3,OFFSET(WatchbillMONTHLY!$A$3:$U$3,1,2))))=$A36,_xlfn.XLOOKUP(BC$2,WatchbillMONTHLY!$A$3:$U$3,OFFSET(WatchbillMONTHLY!$A$3:$U$3,1,2)),FALSE),TRUE,FALSE),
IF(_xlfn.XLOOKUP(BC$2,WatchbillMONTHLY!$A$20:$U$20,OFFSET(WatchbillMONTHLY!$A$20:$U$20,1,2))=IF(_xlfn.XLOOKUP($A36,INDIRECT("_"&amp;_xlfn.XLOOKUP(BC$2,WatchbillMONTHLY!$A$20:$U$20,OFFSET(WatchbillMONTHLY!$A$20:$U$20,1,2))),INDIRECT("_"&amp;_xlfn.XLOOKUP(BC$2,WatchbillMONTHLY!$A$20:$U$20,OFFSET(WatchbillMONTHLY!$A$20:$U$20,1,2))))=$A36,_xlfn.XLOOKUP(BC$2,WatchbillMONTHLY!$A$20:$U$20,OFFSET(WatchbillMONTHLY!$A$20:$U$20,1,2)),FALSE),TRUE,FALSE)),
IF(_xlfn.XLOOKUP(BC$2,WatchbillMONTHLY!$A$37:$U$37,OFFSET(WatchbillMONTHLY!$A$37:$U$37,1,2))=IF(_xlfn.XLOOKUP($A36,INDIRECT("_"&amp;_xlfn.XLOOKUP(BC$2,WatchbillMONTHLY!$A$37:$U$37,OFFSET(WatchbillMONTHLY!$A$37:$U$37,1,2))),INDIRECT("_"&amp;_xlfn.XLOOKUP(BC$2,WatchbillMONTHLY!$A$37:$U$37,OFFSET(WatchbillMONTHLY!$A$37:$U$37,1,2))))=$A36,_xlfn.XLOOKUP(BC$2,WatchbillMONTHLY!$A$37:$U$37,OFFSET(WatchbillMONTHLY!$A$37:$U$37,1,2)),FALSE),TRUE,FALSE)),
IF(_xlfn.XLOOKUP(BC$2,WatchbillMONTHLY!$A$54:$U$54,OFFSET(WatchbillMONTHLY!$A$54:$U$54,1,2))=IF(_xlfn.XLOOKUP($A36,INDIRECT("_"&amp;_xlfn.XLOOKUP(BC$2,WatchbillMONTHLY!$A$54:$U$54,OFFSET(WatchbillMONTHLY!$A$54:$U$54,1,2))),INDIRECT("_"&amp;_xlfn.XLOOKUP(BC$2,WatchbillMONTHLY!$A$54:$U$54,OFFSET(WatchbillMONTHLY!$A$54:$U$54,1,2))))=$A36,_xlfn.XLOOKUP(BC$2,WatchbillMONTHLY!$A$54:$U$54,OFFSET(WatchbillMONTHLY!$A$54:$U$54,1,2)),FALSE),TRUE,FALSE)),
IF(_xlfn.XLOOKUP(BC$2,WatchbillMONTHLY!$A$71:$U$71,OFFSET(WatchbillMONTHLY!$A$71:$U$71,1,2))=IF(_xlfn.XLOOKUP($A36,INDIRECT("_"&amp;_xlfn.XLOOKUP(BC$2,WatchbillMONTHLY!$A$71:$U$71,OFFSET(WatchbillMONTHLY!$A$71:$U$71,1,2))),INDIRECT("_"&amp;_xlfn.XLOOKUP(BC$2,WatchbillMONTHLY!$A$71:$U$71,OFFSET(WatchbillMONTHLY!$A$71:$U$71,1,2))))=$A36,_xlfn.XLOOKUP(BC$2,WatchbillMONTHLY!$A$71:$U$71,OFFSET(WatchbillMONTHLY!$A$71:$U$71,1,2)),FALSE),TRUE,FALSE)),
IF(_xlfn.XLOOKUP(BC$2,WatchbillMONTHLY!$A$88:$U$88,OFFSET(WatchbillMONTHLY!$A$88:$U$88,1,2))=IF(_xlfn.XLOOKUP($A36,INDIRECT("_"&amp;_xlfn.XLOOKUP(BC$2,WatchbillMONTHLY!$A$88:$U$88,OFFSET(WatchbillMONTHLY!$A$88:$U$88,1,2))),INDIRECT("_"&amp;_xlfn.XLOOKUP(BC$2,WatchbillMONTHLY!$A$88:$U$88,OFFSET(WatchbillMONTHLY!$A$88:$U$88,1,2))))=$A36,_xlfn.XLOOKUP(BC$2,WatchbillMONTHLY!$A$88:$U$88,OFFSET(WatchbillMONTHLY!$A$88:$U$88,1,2)),FALSE),TRUE,FALSE)),
FALSE),FALSE)</f>
        <v>0</v>
      </c>
      <c r="BD36" s="209" t="b" cm="1">
        <f t="array" aca="1" ref="BD36" ca="1">IF(AND($A36 &gt; 0, W36 &gt; 0,BD$2&lt;MiscFormulas!$A$5+1),
_xlfn.IFNA(
_xlfn.IFNA(
_xlfn.IFNA(
_xlfn.IFNA(
_xlfn.IFNA(
_xlfn.IFNA(
IF(_xlfn.XLOOKUP(BD$2,WatchbillMONTHLY!$A$3:$U$3,OFFSET(WatchbillMONTHLY!$A$3:$U$3,1,2))=IF(_xlfn.XLOOKUP($A36,INDIRECT("_"&amp;_xlfn.XLOOKUP(BD$2,WatchbillMONTHLY!$A$3:$U$3,OFFSET(WatchbillMONTHLY!$A$3:$U$3,1,2))),INDIRECT("_"&amp;_xlfn.XLOOKUP(BD$2,WatchbillMONTHLY!$A$3:$U$3,OFFSET(WatchbillMONTHLY!$A$3:$U$3,1,2))))=$A36,_xlfn.XLOOKUP(BD$2,WatchbillMONTHLY!$A$3:$U$3,OFFSET(WatchbillMONTHLY!$A$3:$U$3,1,2)),FALSE),TRUE,FALSE),
IF(_xlfn.XLOOKUP(BD$2,WatchbillMONTHLY!$A$20:$U$20,OFFSET(WatchbillMONTHLY!$A$20:$U$20,1,2))=IF(_xlfn.XLOOKUP($A36,INDIRECT("_"&amp;_xlfn.XLOOKUP(BD$2,WatchbillMONTHLY!$A$20:$U$20,OFFSET(WatchbillMONTHLY!$A$20:$U$20,1,2))),INDIRECT("_"&amp;_xlfn.XLOOKUP(BD$2,WatchbillMONTHLY!$A$20:$U$20,OFFSET(WatchbillMONTHLY!$A$20:$U$20,1,2))))=$A36,_xlfn.XLOOKUP(BD$2,WatchbillMONTHLY!$A$20:$U$20,OFFSET(WatchbillMONTHLY!$A$20:$U$20,1,2)),FALSE),TRUE,FALSE)),
IF(_xlfn.XLOOKUP(BD$2,WatchbillMONTHLY!$A$37:$U$37,OFFSET(WatchbillMONTHLY!$A$37:$U$37,1,2))=IF(_xlfn.XLOOKUP($A36,INDIRECT("_"&amp;_xlfn.XLOOKUP(BD$2,WatchbillMONTHLY!$A$37:$U$37,OFFSET(WatchbillMONTHLY!$A$37:$U$37,1,2))),INDIRECT("_"&amp;_xlfn.XLOOKUP(BD$2,WatchbillMONTHLY!$A$37:$U$37,OFFSET(WatchbillMONTHLY!$A$37:$U$37,1,2))))=$A36,_xlfn.XLOOKUP(BD$2,WatchbillMONTHLY!$A$37:$U$37,OFFSET(WatchbillMONTHLY!$A$37:$U$37,1,2)),FALSE),TRUE,FALSE)),
IF(_xlfn.XLOOKUP(BD$2,WatchbillMONTHLY!$A$54:$U$54,OFFSET(WatchbillMONTHLY!$A$54:$U$54,1,2))=IF(_xlfn.XLOOKUP($A36,INDIRECT("_"&amp;_xlfn.XLOOKUP(BD$2,WatchbillMONTHLY!$A$54:$U$54,OFFSET(WatchbillMONTHLY!$A$54:$U$54,1,2))),INDIRECT("_"&amp;_xlfn.XLOOKUP(BD$2,WatchbillMONTHLY!$A$54:$U$54,OFFSET(WatchbillMONTHLY!$A$54:$U$54,1,2))))=$A36,_xlfn.XLOOKUP(BD$2,WatchbillMONTHLY!$A$54:$U$54,OFFSET(WatchbillMONTHLY!$A$54:$U$54,1,2)),FALSE),TRUE,FALSE)),
IF(_xlfn.XLOOKUP(BD$2,WatchbillMONTHLY!$A$71:$U$71,OFFSET(WatchbillMONTHLY!$A$71:$U$71,1,2))=IF(_xlfn.XLOOKUP($A36,INDIRECT("_"&amp;_xlfn.XLOOKUP(BD$2,WatchbillMONTHLY!$A$71:$U$71,OFFSET(WatchbillMONTHLY!$A$71:$U$71,1,2))),INDIRECT("_"&amp;_xlfn.XLOOKUP(BD$2,WatchbillMONTHLY!$A$71:$U$71,OFFSET(WatchbillMONTHLY!$A$71:$U$71,1,2))))=$A36,_xlfn.XLOOKUP(BD$2,WatchbillMONTHLY!$A$71:$U$71,OFFSET(WatchbillMONTHLY!$A$71:$U$71,1,2)),FALSE),TRUE,FALSE)),
IF(_xlfn.XLOOKUP(BD$2,WatchbillMONTHLY!$A$88:$U$88,OFFSET(WatchbillMONTHLY!$A$88:$U$88,1,2))=IF(_xlfn.XLOOKUP($A36,INDIRECT("_"&amp;_xlfn.XLOOKUP(BD$2,WatchbillMONTHLY!$A$88:$U$88,OFFSET(WatchbillMONTHLY!$A$88:$U$88,1,2))),INDIRECT("_"&amp;_xlfn.XLOOKUP(BD$2,WatchbillMONTHLY!$A$88:$U$88,OFFSET(WatchbillMONTHLY!$A$88:$U$88,1,2))))=$A36,_xlfn.XLOOKUP(BD$2,WatchbillMONTHLY!$A$88:$U$88,OFFSET(WatchbillMONTHLY!$A$88:$U$88,1,2)),FALSE),TRUE,FALSE)),
FALSE),FALSE)</f>
        <v>0</v>
      </c>
      <c r="BE36" s="209" t="b" cm="1">
        <f t="array" aca="1" ref="BE36" ca="1">IF(AND($A36 &gt; 0, X36 &gt; 0,BE$2&lt;MiscFormulas!$A$5+1),
_xlfn.IFNA(
_xlfn.IFNA(
_xlfn.IFNA(
_xlfn.IFNA(
_xlfn.IFNA(
_xlfn.IFNA(
IF(_xlfn.XLOOKUP(BE$2,WatchbillMONTHLY!$A$3:$U$3,OFFSET(WatchbillMONTHLY!$A$3:$U$3,1,2))=IF(_xlfn.XLOOKUP($A36,INDIRECT("_"&amp;_xlfn.XLOOKUP(BE$2,WatchbillMONTHLY!$A$3:$U$3,OFFSET(WatchbillMONTHLY!$A$3:$U$3,1,2))),INDIRECT("_"&amp;_xlfn.XLOOKUP(BE$2,WatchbillMONTHLY!$A$3:$U$3,OFFSET(WatchbillMONTHLY!$A$3:$U$3,1,2))))=$A36,_xlfn.XLOOKUP(BE$2,WatchbillMONTHLY!$A$3:$U$3,OFFSET(WatchbillMONTHLY!$A$3:$U$3,1,2)),FALSE),TRUE,FALSE),
IF(_xlfn.XLOOKUP(BE$2,WatchbillMONTHLY!$A$20:$U$20,OFFSET(WatchbillMONTHLY!$A$20:$U$20,1,2))=IF(_xlfn.XLOOKUP($A36,INDIRECT("_"&amp;_xlfn.XLOOKUP(BE$2,WatchbillMONTHLY!$A$20:$U$20,OFFSET(WatchbillMONTHLY!$A$20:$U$20,1,2))),INDIRECT("_"&amp;_xlfn.XLOOKUP(BE$2,WatchbillMONTHLY!$A$20:$U$20,OFFSET(WatchbillMONTHLY!$A$20:$U$20,1,2))))=$A36,_xlfn.XLOOKUP(BE$2,WatchbillMONTHLY!$A$20:$U$20,OFFSET(WatchbillMONTHLY!$A$20:$U$20,1,2)),FALSE),TRUE,FALSE)),
IF(_xlfn.XLOOKUP(BE$2,WatchbillMONTHLY!$A$37:$U$37,OFFSET(WatchbillMONTHLY!$A$37:$U$37,1,2))=IF(_xlfn.XLOOKUP($A36,INDIRECT("_"&amp;_xlfn.XLOOKUP(BE$2,WatchbillMONTHLY!$A$37:$U$37,OFFSET(WatchbillMONTHLY!$A$37:$U$37,1,2))),INDIRECT("_"&amp;_xlfn.XLOOKUP(BE$2,WatchbillMONTHLY!$A$37:$U$37,OFFSET(WatchbillMONTHLY!$A$37:$U$37,1,2))))=$A36,_xlfn.XLOOKUP(BE$2,WatchbillMONTHLY!$A$37:$U$37,OFFSET(WatchbillMONTHLY!$A$37:$U$37,1,2)),FALSE),TRUE,FALSE)),
IF(_xlfn.XLOOKUP(BE$2,WatchbillMONTHLY!$A$54:$U$54,OFFSET(WatchbillMONTHLY!$A$54:$U$54,1,2))=IF(_xlfn.XLOOKUP($A36,INDIRECT("_"&amp;_xlfn.XLOOKUP(BE$2,WatchbillMONTHLY!$A$54:$U$54,OFFSET(WatchbillMONTHLY!$A$54:$U$54,1,2))),INDIRECT("_"&amp;_xlfn.XLOOKUP(BE$2,WatchbillMONTHLY!$A$54:$U$54,OFFSET(WatchbillMONTHLY!$A$54:$U$54,1,2))))=$A36,_xlfn.XLOOKUP(BE$2,WatchbillMONTHLY!$A$54:$U$54,OFFSET(WatchbillMONTHLY!$A$54:$U$54,1,2)),FALSE),TRUE,FALSE)),
IF(_xlfn.XLOOKUP(BE$2,WatchbillMONTHLY!$A$71:$U$71,OFFSET(WatchbillMONTHLY!$A$71:$U$71,1,2))=IF(_xlfn.XLOOKUP($A36,INDIRECT("_"&amp;_xlfn.XLOOKUP(BE$2,WatchbillMONTHLY!$A$71:$U$71,OFFSET(WatchbillMONTHLY!$A$71:$U$71,1,2))),INDIRECT("_"&amp;_xlfn.XLOOKUP(BE$2,WatchbillMONTHLY!$A$71:$U$71,OFFSET(WatchbillMONTHLY!$A$71:$U$71,1,2))))=$A36,_xlfn.XLOOKUP(BE$2,WatchbillMONTHLY!$A$71:$U$71,OFFSET(WatchbillMONTHLY!$A$71:$U$71,1,2)),FALSE),TRUE,FALSE)),
IF(_xlfn.XLOOKUP(BE$2,WatchbillMONTHLY!$A$88:$U$88,OFFSET(WatchbillMONTHLY!$A$88:$U$88,1,2))=IF(_xlfn.XLOOKUP($A36,INDIRECT("_"&amp;_xlfn.XLOOKUP(BE$2,WatchbillMONTHLY!$A$88:$U$88,OFFSET(WatchbillMONTHLY!$A$88:$U$88,1,2))),INDIRECT("_"&amp;_xlfn.XLOOKUP(BE$2,WatchbillMONTHLY!$A$88:$U$88,OFFSET(WatchbillMONTHLY!$A$88:$U$88,1,2))))=$A36,_xlfn.XLOOKUP(BE$2,WatchbillMONTHLY!$A$88:$U$88,OFFSET(WatchbillMONTHLY!$A$88:$U$88,1,2)),FALSE),TRUE,FALSE)),
FALSE),FALSE)</f>
        <v>0</v>
      </c>
      <c r="BF36" s="209" t="b" cm="1">
        <f t="array" aca="1" ref="BF36" ca="1">IF(AND($A36 &gt; 0, Y36 &gt; 0,BF$2&lt;MiscFormulas!$A$5+1),
_xlfn.IFNA(
_xlfn.IFNA(
_xlfn.IFNA(
_xlfn.IFNA(
_xlfn.IFNA(
_xlfn.IFNA(
IF(_xlfn.XLOOKUP(BF$2,WatchbillMONTHLY!$A$3:$U$3,OFFSET(WatchbillMONTHLY!$A$3:$U$3,1,2))=IF(_xlfn.XLOOKUP($A36,INDIRECT("_"&amp;_xlfn.XLOOKUP(BF$2,WatchbillMONTHLY!$A$3:$U$3,OFFSET(WatchbillMONTHLY!$A$3:$U$3,1,2))),INDIRECT("_"&amp;_xlfn.XLOOKUP(BF$2,WatchbillMONTHLY!$A$3:$U$3,OFFSET(WatchbillMONTHLY!$A$3:$U$3,1,2))))=$A36,_xlfn.XLOOKUP(BF$2,WatchbillMONTHLY!$A$3:$U$3,OFFSET(WatchbillMONTHLY!$A$3:$U$3,1,2)),FALSE),TRUE,FALSE),
IF(_xlfn.XLOOKUP(BF$2,WatchbillMONTHLY!$A$20:$U$20,OFFSET(WatchbillMONTHLY!$A$20:$U$20,1,2))=IF(_xlfn.XLOOKUP($A36,INDIRECT("_"&amp;_xlfn.XLOOKUP(BF$2,WatchbillMONTHLY!$A$20:$U$20,OFFSET(WatchbillMONTHLY!$A$20:$U$20,1,2))),INDIRECT("_"&amp;_xlfn.XLOOKUP(BF$2,WatchbillMONTHLY!$A$20:$U$20,OFFSET(WatchbillMONTHLY!$A$20:$U$20,1,2))))=$A36,_xlfn.XLOOKUP(BF$2,WatchbillMONTHLY!$A$20:$U$20,OFFSET(WatchbillMONTHLY!$A$20:$U$20,1,2)),FALSE),TRUE,FALSE)),
IF(_xlfn.XLOOKUP(BF$2,WatchbillMONTHLY!$A$37:$U$37,OFFSET(WatchbillMONTHLY!$A$37:$U$37,1,2))=IF(_xlfn.XLOOKUP($A36,INDIRECT("_"&amp;_xlfn.XLOOKUP(BF$2,WatchbillMONTHLY!$A$37:$U$37,OFFSET(WatchbillMONTHLY!$A$37:$U$37,1,2))),INDIRECT("_"&amp;_xlfn.XLOOKUP(BF$2,WatchbillMONTHLY!$A$37:$U$37,OFFSET(WatchbillMONTHLY!$A$37:$U$37,1,2))))=$A36,_xlfn.XLOOKUP(BF$2,WatchbillMONTHLY!$A$37:$U$37,OFFSET(WatchbillMONTHLY!$A$37:$U$37,1,2)),FALSE),TRUE,FALSE)),
IF(_xlfn.XLOOKUP(BF$2,WatchbillMONTHLY!$A$54:$U$54,OFFSET(WatchbillMONTHLY!$A$54:$U$54,1,2))=IF(_xlfn.XLOOKUP($A36,INDIRECT("_"&amp;_xlfn.XLOOKUP(BF$2,WatchbillMONTHLY!$A$54:$U$54,OFFSET(WatchbillMONTHLY!$A$54:$U$54,1,2))),INDIRECT("_"&amp;_xlfn.XLOOKUP(BF$2,WatchbillMONTHLY!$A$54:$U$54,OFFSET(WatchbillMONTHLY!$A$54:$U$54,1,2))))=$A36,_xlfn.XLOOKUP(BF$2,WatchbillMONTHLY!$A$54:$U$54,OFFSET(WatchbillMONTHLY!$A$54:$U$54,1,2)),FALSE),TRUE,FALSE)),
IF(_xlfn.XLOOKUP(BF$2,WatchbillMONTHLY!$A$71:$U$71,OFFSET(WatchbillMONTHLY!$A$71:$U$71,1,2))=IF(_xlfn.XLOOKUP($A36,INDIRECT("_"&amp;_xlfn.XLOOKUP(BF$2,WatchbillMONTHLY!$A$71:$U$71,OFFSET(WatchbillMONTHLY!$A$71:$U$71,1,2))),INDIRECT("_"&amp;_xlfn.XLOOKUP(BF$2,WatchbillMONTHLY!$A$71:$U$71,OFFSET(WatchbillMONTHLY!$A$71:$U$71,1,2))))=$A36,_xlfn.XLOOKUP(BF$2,WatchbillMONTHLY!$A$71:$U$71,OFFSET(WatchbillMONTHLY!$A$71:$U$71,1,2)),FALSE),TRUE,FALSE)),
IF(_xlfn.XLOOKUP(BF$2,WatchbillMONTHLY!$A$88:$U$88,OFFSET(WatchbillMONTHLY!$A$88:$U$88,1,2))=IF(_xlfn.XLOOKUP($A36,INDIRECT("_"&amp;_xlfn.XLOOKUP(BF$2,WatchbillMONTHLY!$A$88:$U$88,OFFSET(WatchbillMONTHLY!$A$88:$U$88,1,2))),INDIRECT("_"&amp;_xlfn.XLOOKUP(BF$2,WatchbillMONTHLY!$A$88:$U$88,OFFSET(WatchbillMONTHLY!$A$88:$U$88,1,2))))=$A36,_xlfn.XLOOKUP(BF$2,WatchbillMONTHLY!$A$88:$U$88,OFFSET(WatchbillMONTHLY!$A$88:$U$88,1,2)),FALSE),TRUE,FALSE)),
FALSE),FALSE)</f>
        <v>0</v>
      </c>
      <c r="BG36" s="209" t="b" cm="1">
        <f t="array" aca="1" ref="BG36" ca="1">IF(AND($A36 &gt; 0, Z36 &gt; 0,BG$2&lt;MiscFormulas!$A$5+1),
_xlfn.IFNA(
_xlfn.IFNA(
_xlfn.IFNA(
_xlfn.IFNA(
_xlfn.IFNA(
_xlfn.IFNA(
IF(_xlfn.XLOOKUP(BG$2,WatchbillMONTHLY!$A$3:$U$3,OFFSET(WatchbillMONTHLY!$A$3:$U$3,1,2))=IF(_xlfn.XLOOKUP($A36,INDIRECT("_"&amp;_xlfn.XLOOKUP(BG$2,WatchbillMONTHLY!$A$3:$U$3,OFFSET(WatchbillMONTHLY!$A$3:$U$3,1,2))),INDIRECT("_"&amp;_xlfn.XLOOKUP(BG$2,WatchbillMONTHLY!$A$3:$U$3,OFFSET(WatchbillMONTHLY!$A$3:$U$3,1,2))))=$A36,_xlfn.XLOOKUP(BG$2,WatchbillMONTHLY!$A$3:$U$3,OFFSET(WatchbillMONTHLY!$A$3:$U$3,1,2)),FALSE),TRUE,FALSE),
IF(_xlfn.XLOOKUP(BG$2,WatchbillMONTHLY!$A$20:$U$20,OFFSET(WatchbillMONTHLY!$A$20:$U$20,1,2))=IF(_xlfn.XLOOKUP($A36,INDIRECT("_"&amp;_xlfn.XLOOKUP(BG$2,WatchbillMONTHLY!$A$20:$U$20,OFFSET(WatchbillMONTHLY!$A$20:$U$20,1,2))),INDIRECT("_"&amp;_xlfn.XLOOKUP(BG$2,WatchbillMONTHLY!$A$20:$U$20,OFFSET(WatchbillMONTHLY!$A$20:$U$20,1,2))))=$A36,_xlfn.XLOOKUP(BG$2,WatchbillMONTHLY!$A$20:$U$20,OFFSET(WatchbillMONTHLY!$A$20:$U$20,1,2)),FALSE),TRUE,FALSE)),
IF(_xlfn.XLOOKUP(BG$2,WatchbillMONTHLY!$A$37:$U$37,OFFSET(WatchbillMONTHLY!$A$37:$U$37,1,2))=IF(_xlfn.XLOOKUP($A36,INDIRECT("_"&amp;_xlfn.XLOOKUP(BG$2,WatchbillMONTHLY!$A$37:$U$37,OFFSET(WatchbillMONTHLY!$A$37:$U$37,1,2))),INDIRECT("_"&amp;_xlfn.XLOOKUP(BG$2,WatchbillMONTHLY!$A$37:$U$37,OFFSET(WatchbillMONTHLY!$A$37:$U$37,1,2))))=$A36,_xlfn.XLOOKUP(BG$2,WatchbillMONTHLY!$A$37:$U$37,OFFSET(WatchbillMONTHLY!$A$37:$U$37,1,2)),FALSE),TRUE,FALSE)),
IF(_xlfn.XLOOKUP(BG$2,WatchbillMONTHLY!$A$54:$U$54,OFFSET(WatchbillMONTHLY!$A$54:$U$54,1,2))=IF(_xlfn.XLOOKUP($A36,INDIRECT("_"&amp;_xlfn.XLOOKUP(BG$2,WatchbillMONTHLY!$A$54:$U$54,OFFSET(WatchbillMONTHLY!$A$54:$U$54,1,2))),INDIRECT("_"&amp;_xlfn.XLOOKUP(BG$2,WatchbillMONTHLY!$A$54:$U$54,OFFSET(WatchbillMONTHLY!$A$54:$U$54,1,2))))=$A36,_xlfn.XLOOKUP(BG$2,WatchbillMONTHLY!$A$54:$U$54,OFFSET(WatchbillMONTHLY!$A$54:$U$54,1,2)),FALSE),TRUE,FALSE)),
IF(_xlfn.XLOOKUP(BG$2,WatchbillMONTHLY!$A$71:$U$71,OFFSET(WatchbillMONTHLY!$A$71:$U$71,1,2))=IF(_xlfn.XLOOKUP($A36,INDIRECT("_"&amp;_xlfn.XLOOKUP(BG$2,WatchbillMONTHLY!$A$71:$U$71,OFFSET(WatchbillMONTHLY!$A$71:$U$71,1,2))),INDIRECT("_"&amp;_xlfn.XLOOKUP(BG$2,WatchbillMONTHLY!$A$71:$U$71,OFFSET(WatchbillMONTHLY!$A$71:$U$71,1,2))))=$A36,_xlfn.XLOOKUP(BG$2,WatchbillMONTHLY!$A$71:$U$71,OFFSET(WatchbillMONTHLY!$A$71:$U$71,1,2)),FALSE),TRUE,FALSE)),
IF(_xlfn.XLOOKUP(BG$2,WatchbillMONTHLY!$A$88:$U$88,OFFSET(WatchbillMONTHLY!$A$88:$U$88,1,2))=IF(_xlfn.XLOOKUP($A36,INDIRECT("_"&amp;_xlfn.XLOOKUP(BG$2,WatchbillMONTHLY!$A$88:$U$88,OFFSET(WatchbillMONTHLY!$A$88:$U$88,1,2))),INDIRECT("_"&amp;_xlfn.XLOOKUP(BG$2,WatchbillMONTHLY!$A$88:$U$88,OFFSET(WatchbillMONTHLY!$A$88:$U$88,1,2))))=$A36,_xlfn.XLOOKUP(BG$2,WatchbillMONTHLY!$A$88:$U$88,OFFSET(WatchbillMONTHLY!$A$88:$U$88,1,2)),FALSE),TRUE,FALSE)),
FALSE),FALSE)</f>
        <v>0</v>
      </c>
      <c r="BH36" s="209" t="b" cm="1">
        <f t="array" aca="1" ref="BH36" ca="1">IF(AND($A36 &gt; 0, AA36 &gt; 0,BH$2&lt;MiscFormulas!$A$5+1),
_xlfn.IFNA(
_xlfn.IFNA(
_xlfn.IFNA(
_xlfn.IFNA(
_xlfn.IFNA(
_xlfn.IFNA(
IF(_xlfn.XLOOKUP(BH$2,WatchbillMONTHLY!$A$3:$U$3,OFFSET(WatchbillMONTHLY!$A$3:$U$3,1,2))=IF(_xlfn.XLOOKUP($A36,INDIRECT("_"&amp;_xlfn.XLOOKUP(BH$2,WatchbillMONTHLY!$A$3:$U$3,OFFSET(WatchbillMONTHLY!$A$3:$U$3,1,2))),INDIRECT("_"&amp;_xlfn.XLOOKUP(BH$2,WatchbillMONTHLY!$A$3:$U$3,OFFSET(WatchbillMONTHLY!$A$3:$U$3,1,2))))=$A36,_xlfn.XLOOKUP(BH$2,WatchbillMONTHLY!$A$3:$U$3,OFFSET(WatchbillMONTHLY!$A$3:$U$3,1,2)),FALSE),TRUE,FALSE),
IF(_xlfn.XLOOKUP(BH$2,WatchbillMONTHLY!$A$20:$U$20,OFFSET(WatchbillMONTHLY!$A$20:$U$20,1,2))=IF(_xlfn.XLOOKUP($A36,INDIRECT("_"&amp;_xlfn.XLOOKUP(BH$2,WatchbillMONTHLY!$A$20:$U$20,OFFSET(WatchbillMONTHLY!$A$20:$U$20,1,2))),INDIRECT("_"&amp;_xlfn.XLOOKUP(BH$2,WatchbillMONTHLY!$A$20:$U$20,OFFSET(WatchbillMONTHLY!$A$20:$U$20,1,2))))=$A36,_xlfn.XLOOKUP(BH$2,WatchbillMONTHLY!$A$20:$U$20,OFFSET(WatchbillMONTHLY!$A$20:$U$20,1,2)),FALSE),TRUE,FALSE)),
IF(_xlfn.XLOOKUP(BH$2,WatchbillMONTHLY!$A$37:$U$37,OFFSET(WatchbillMONTHLY!$A$37:$U$37,1,2))=IF(_xlfn.XLOOKUP($A36,INDIRECT("_"&amp;_xlfn.XLOOKUP(BH$2,WatchbillMONTHLY!$A$37:$U$37,OFFSET(WatchbillMONTHLY!$A$37:$U$37,1,2))),INDIRECT("_"&amp;_xlfn.XLOOKUP(BH$2,WatchbillMONTHLY!$A$37:$U$37,OFFSET(WatchbillMONTHLY!$A$37:$U$37,1,2))))=$A36,_xlfn.XLOOKUP(BH$2,WatchbillMONTHLY!$A$37:$U$37,OFFSET(WatchbillMONTHLY!$A$37:$U$37,1,2)),FALSE),TRUE,FALSE)),
IF(_xlfn.XLOOKUP(BH$2,WatchbillMONTHLY!$A$54:$U$54,OFFSET(WatchbillMONTHLY!$A$54:$U$54,1,2))=IF(_xlfn.XLOOKUP($A36,INDIRECT("_"&amp;_xlfn.XLOOKUP(BH$2,WatchbillMONTHLY!$A$54:$U$54,OFFSET(WatchbillMONTHLY!$A$54:$U$54,1,2))),INDIRECT("_"&amp;_xlfn.XLOOKUP(BH$2,WatchbillMONTHLY!$A$54:$U$54,OFFSET(WatchbillMONTHLY!$A$54:$U$54,1,2))))=$A36,_xlfn.XLOOKUP(BH$2,WatchbillMONTHLY!$A$54:$U$54,OFFSET(WatchbillMONTHLY!$A$54:$U$54,1,2)),FALSE),TRUE,FALSE)),
IF(_xlfn.XLOOKUP(BH$2,WatchbillMONTHLY!$A$71:$U$71,OFFSET(WatchbillMONTHLY!$A$71:$U$71,1,2))=IF(_xlfn.XLOOKUP($A36,INDIRECT("_"&amp;_xlfn.XLOOKUP(BH$2,WatchbillMONTHLY!$A$71:$U$71,OFFSET(WatchbillMONTHLY!$A$71:$U$71,1,2))),INDIRECT("_"&amp;_xlfn.XLOOKUP(BH$2,WatchbillMONTHLY!$A$71:$U$71,OFFSET(WatchbillMONTHLY!$A$71:$U$71,1,2))))=$A36,_xlfn.XLOOKUP(BH$2,WatchbillMONTHLY!$A$71:$U$71,OFFSET(WatchbillMONTHLY!$A$71:$U$71,1,2)),FALSE),TRUE,FALSE)),
IF(_xlfn.XLOOKUP(BH$2,WatchbillMONTHLY!$A$88:$U$88,OFFSET(WatchbillMONTHLY!$A$88:$U$88,1,2))=IF(_xlfn.XLOOKUP($A36,INDIRECT("_"&amp;_xlfn.XLOOKUP(BH$2,WatchbillMONTHLY!$A$88:$U$88,OFFSET(WatchbillMONTHLY!$A$88:$U$88,1,2))),INDIRECT("_"&amp;_xlfn.XLOOKUP(BH$2,WatchbillMONTHLY!$A$88:$U$88,OFFSET(WatchbillMONTHLY!$A$88:$U$88,1,2))))=$A36,_xlfn.XLOOKUP(BH$2,WatchbillMONTHLY!$A$88:$U$88,OFFSET(WatchbillMONTHLY!$A$88:$U$88,1,2)),FALSE),TRUE,FALSE)),
FALSE),FALSE)</f>
        <v>0</v>
      </c>
      <c r="BI36" s="209" t="b" cm="1">
        <f t="array" aca="1" ref="BI36" ca="1">IF(AND($A36 &gt; 0, AB36 &gt; 0,BI$2&lt;MiscFormulas!$A$5+1),
_xlfn.IFNA(
_xlfn.IFNA(
_xlfn.IFNA(
_xlfn.IFNA(
_xlfn.IFNA(
_xlfn.IFNA(
IF(_xlfn.XLOOKUP(BI$2,WatchbillMONTHLY!$A$3:$U$3,OFFSET(WatchbillMONTHLY!$A$3:$U$3,1,2))=IF(_xlfn.XLOOKUP($A36,INDIRECT("_"&amp;_xlfn.XLOOKUP(BI$2,WatchbillMONTHLY!$A$3:$U$3,OFFSET(WatchbillMONTHLY!$A$3:$U$3,1,2))),INDIRECT("_"&amp;_xlfn.XLOOKUP(BI$2,WatchbillMONTHLY!$A$3:$U$3,OFFSET(WatchbillMONTHLY!$A$3:$U$3,1,2))))=$A36,_xlfn.XLOOKUP(BI$2,WatchbillMONTHLY!$A$3:$U$3,OFFSET(WatchbillMONTHLY!$A$3:$U$3,1,2)),FALSE),TRUE,FALSE),
IF(_xlfn.XLOOKUP(BI$2,WatchbillMONTHLY!$A$20:$U$20,OFFSET(WatchbillMONTHLY!$A$20:$U$20,1,2))=IF(_xlfn.XLOOKUP($A36,INDIRECT("_"&amp;_xlfn.XLOOKUP(BI$2,WatchbillMONTHLY!$A$20:$U$20,OFFSET(WatchbillMONTHLY!$A$20:$U$20,1,2))),INDIRECT("_"&amp;_xlfn.XLOOKUP(BI$2,WatchbillMONTHLY!$A$20:$U$20,OFFSET(WatchbillMONTHLY!$A$20:$U$20,1,2))))=$A36,_xlfn.XLOOKUP(BI$2,WatchbillMONTHLY!$A$20:$U$20,OFFSET(WatchbillMONTHLY!$A$20:$U$20,1,2)),FALSE),TRUE,FALSE)),
IF(_xlfn.XLOOKUP(BI$2,WatchbillMONTHLY!$A$37:$U$37,OFFSET(WatchbillMONTHLY!$A$37:$U$37,1,2))=IF(_xlfn.XLOOKUP($A36,INDIRECT("_"&amp;_xlfn.XLOOKUP(BI$2,WatchbillMONTHLY!$A$37:$U$37,OFFSET(WatchbillMONTHLY!$A$37:$U$37,1,2))),INDIRECT("_"&amp;_xlfn.XLOOKUP(BI$2,WatchbillMONTHLY!$A$37:$U$37,OFFSET(WatchbillMONTHLY!$A$37:$U$37,1,2))))=$A36,_xlfn.XLOOKUP(BI$2,WatchbillMONTHLY!$A$37:$U$37,OFFSET(WatchbillMONTHLY!$A$37:$U$37,1,2)),FALSE),TRUE,FALSE)),
IF(_xlfn.XLOOKUP(BI$2,WatchbillMONTHLY!$A$54:$U$54,OFFSET(WatchbillMONTHLY!$A$54:$U$54,1,2))=IF(_xlfn.XLOOKUP($A36,INDIRECT("_"&amp;_xlfn.XLOOKUP(BI$2,WatchbillMONTHLY!$A$54:$U$54,OFFSET(WatchbillMONTHLY!$A$54:$U$54,1,2))),INDIRECT("_"&amp;_xlfn.XLOOKUP(BI$2,WatchbillMONTHLY!$A$54:$U$54,OFFSET(WatchbillMONTHLY!$A$54:$U$54,1,2))))=$A36,_xlfn.XLOOKUP(BI$2,WatchbillMONTHLY!$A$54:$U$54,OFFSET(WatchbillMONTHLY!$A$54:$U$54,1,2)),FALSE),TRUE,FALSE)),
IF(_xlfn.XLOOKUP(BI$2,WatchbillMONTHLY!$A$71:$U$71,OFFSET(WatchbillMONTHLY!$A$71:$U$71,1,2))=IF(_xlfn.XLOOKUP($A36,INDIRECT("_"&amp;_xlfn.XLOOKUP(BI$2,WatchbillMONTHLY!$A$71:$U$71,OFFSET(WatchbillMONTHLY!$A$71:$U$71,1,2))),INDIRECT("_"&amp;_xlfn.XLOOKUP(BI$2,WatchbillMONTHLY!$A$71:$U$71,OFFSET(WatchbillMONTHLY!$A$71:$U$71,1,2))))=$A36,_xlfn.XLOOKUP(BI$2,WatchbillMONTHLY!$A$71:$U$71,OFFSET(WatchbillMONTHLY!$A$71:$U$71,1,2)),FALSE),TRUE,FALSE)),
IF(_xlfn.XLOOKUP(BI$2,WatchbillMONTHLY!$A$88:$U$88,OFFSET(WatchbillMONTHLY!$A$88:$U$88,1,2))=IF(_xlfn.XLOOKUP($A36,INDIRECT("_"&amp;_xlfn.XLOOKUP(BI$2,WatchbillMONTHLY!$A$88:$U$88,OFFSET(WatchbillMONTHLY!$A$88:$U$88,1,2))),INDIRECT("_"&amp;_xlfn.XLOOKUP(BI$2,WatchbillMONTHLY!$A$88:$U$88,OFFSET(WatchbillMONTHLY!$A$88:$U$88,1,2))))=$A36,_xlfn.XLOOKUP(BI$2,WatchbillMONTHLY!$A$88:$U$88,OFFSET(WatchbillMONTHLY!$A$88:$U$88,1,2)),FALSE),TRUE,FALSE)),
FALSE),FALSE)</f>
        <v>0</v>
      </c>
      <c r="BJ36" s="209" t="b" cm="1">
        <f t="array" aca="1" ref="BJ36" ca="1">IF(AND($A36 &gt; 0, AC36 &gt; 0,BJ$2&lt;MiscFormulas!$A$5+1),
_xlfn.IFNA(
_xlfn.IFNA(
_xlfn.IFNA(
_xlfn.IFNA(
_xlfn.IFNA(
_xlfn.IFNA(
IF(_xlfn.XLOOKUP(BJ$2,WatchbillMONTHLY!$A$3:$U$3,OFFSET(WatchbillMONTHLY!$A$3:$U$3,1,2))=IF(_xlfn.XLOOKUP($A36,INDIRECT("_"&amp;_xlfn.XLOOKUP(BJ$2,WatchbillMONTHLY!$A$3:$U$3,OFFSET(WatchbillMONTHLY!$A$3:$U$3,1,2))),INDIRECT("_"&amp;_xlfn.XLOOKUP(BJ$2,WatchbillMONTHLY!$A$3:$U$3,OFFSET(WatchbillMONTHLY!$A$3:$U$3,1,2))))=$A36,_xlfn.XLOOKUP(BJ$2,WatchbillMONTHLY!$A$3:$U$3,OFFSET(WatchbillMONTHLY!$A$3:$U$3,1,2)),FALSE),TRUE,FALSE),
IF(_xlfn.XLOOKUP(BJ$2,WatchbillMONTHLY!$A$20:$U$20,OFFSET(WatchbillMONTHLY!$A$20:$U$20,1,2))=IF(_xlfn.XLOOKUP($A36,INDIRECT("_"&amp;_xlfn.XLOOKUP(BJ$2,WatchbillMONTHLY!$A$20:$U$20,OFFSET(WatchbillMONTHLY!$A$20:$U$20,1,2))),INDIRECT("_"&amp;_xlfn.XLOOKUP(BJ$2,WatchbillMONTHLY!$A$20:$U$20,OFFSET(WatchbillMONTHLY!$A$20:$U$20,1,2))))=$A36,_xlfn.XLOOKUP(BJ$2,WatchbillMONTHLY!$A$20:$U$20,OFFSET(WatchbillMONTHLY!$A$20:$U$20,1,2)),FALSE),TRUE,FALSE)),
IF(_xlfn.XLOOKUP(BJ$2,WatchbillMONTHLY!$A$37:$U$37,OFFSET(WatchbillMONTHLY!$A$37:$U$37,1,2))=IF(_xlfn.XLOOKUP($A36,INDIRECT("_"&amp;_xlfn.XLOOKUP(BJ$2,WatchbillMONTHLY!$A$37:$U$37,OFFSET(WatchbillMONTHLY!$A$37:$U$37,1,2))),INDIRECT("_"&amp;_xlfn.XLOOKUP(BJ$2,WatchbillMONTHLY!$A$37:$U$37,OFFSET(WatchbillMONTHLY!$A$37:$U$37,1,2))))=$A36,_xlfn.XLOOKUP(BJ$2,WatchbillMONTHLY!$A$37:$U$37,OFFSET(WatchbillMONTHLY!$A$37:$U$37,1,2)),FALSE),TRUE,FALSE)),
IF(_xlfn.XLOOKUP(BJ$2,WatchbillMONTHLY!$A$54:$U$54,OFFSET(WatchbillMONTHLY!$A$54:$U$54,1,2))=IF(_xlfn.XLOOKUP($A36,INDIRECT("_"&amp;_xlfn.XLOOKUP(BJ$2,WatchbillMONTHLY!$A$54:$U$54,OFFSET(WatchbillMONTHLY!$A$54:$U$54,1,2))),INDIRECT("_"&amp;_xlfn.XLOOKUP(BJ$2,WatchbillMONTHLY!$A$54:$U$54,OFFSET(WatchbillMONTHLY!$A$54:$U$54,1,2))))=$A36,_xlfn.XLOOKUP(BJ$2,WatchbillMONTHLY!$A$54:$U$54,OFFSET(WatchbillMONTHLY!$A$54:$U$54,1,2)),FALSE),TRUE,FALSE)),
IF(_xlfn.XLOOKUP(BJ$2,WatchbillMONTHLY!$A$71:$U$71,OFFSET(WatchbillMONTHLY!$A$71:$U$71,1,2))=IF(_xlfn.XLOOKUP($A36,INDIRECT("_"&amp;_xlfn.XLOOKUP(BJ$2,WatchbillMONTHLY!$A$71:$U$71,OFFSET(WatchbillMONTHLY!$A$71:$U$71,1,2))),INDIRECT("_"&amp;_xlfn.XLOOKUP(BJ$2,WatchbillMONTHLY!$A$71:$U$71,OFFSET(WatchbillMONTHLY!$A$71:$U$71,1,2))))=$A36,_xlfn.XLOOKUP(BJ$2,WatchbillMONTHLY!$A$71:$U$71,OFFSET(WatchbillMONTHLY!$A$71:$U$71,1,2)),FALSE),TRUE,FALSE)),
IF(_xlfn.XLOOKUP(BJ$2,WatchbillMONTHLY!$A$88:$U$88,OFFSET(WatchbillMONTHLY!$A$88:$U$88,1,2))=IF(_xlfn.XLOOKUP($A36,INDIRECT("_"&amp;_xlfn.XLOOKUP(BJ$2,WatchbillMONTHLY!$A$88:$U$88,OFFSET(WatchbillMONTHLY!$A$88:$U$88,1,2))),INDIRECT("_"&amp;_xlfn.XLOOKUP(BJ$2,WatchbillMONTHLY!$A$88:$U$88,OFFSET(WatchbillMONTHLY!$A$88:$U$88,1,2))))=$A36,_xlfn.XLOOKUP(BJ$2,WatchbillMONTHLY!$A$88:$U$88,OFFSET(WatchbillMONTHLY!$A$88:$U$88,1,2)),FALSE),TRUE,FALSE)),
FALSE),FALSE)</f>
        <v>0</v>
      </c>
      <c r="BK36" s="209" t="b" cm="1">
        <f t="array" aca="1" ref="BK36" ca="1">IF(AND($A36 &gt; 0, AD36 &gt; 0,BK$2&lt;MiscFormulas!$A$5+1),
_xlfn.IFNA(
_xlfn.IFNA(
_xlfn.IFNA(
_xlfn.IFNA(
_xlfn.IFNA(
_xlfn.IFNA(
IF(_xlfn.XLOOKUP(BK$2,WatchbillMONTHLY!$A$3:$U$3,OFFSET(WatchbillMONTHLY!$A$3:$U$3,1,2))=IF(_xlfn.XLOOKUP($A36,INDIRECT("_"&amp;_xlfn.XLOOKUP(BK$2,WatchbillMONTHLY!$A$3:$U$3,OFFSET(WatchbillMONTHLY!$A$3:$U$3,1,2))),INDIRECT("_"&amp;_xlfn.XLOOKUP(BK$2,WatchbillMONTHLY!$A$3:$U$3,OFFSET(WatchbillMONTHLY!$A$3:$U$3,1,2))))=$A36,_xlfn.XLOOKUP(BK$2,WatchbillMONTHLY!$A$3:$U$3,OFFSET(WatchbillMONTHLY!$A$3:$U$3,1,2)),FALSE),TRUE,FALSE),
IF(_xlfn.XLOOKUP(BK$2,WatchbillMONTHLY!$A$20:$U$20,OFFSET(WatchbillMONTHLY!$A$20:$U$20,1,2))=IF(_xlfn.XLOOKUP($A36,INDIRECT("_"&amp;_xlfn.XLOOKUP(BK$2,WatchbillMONTHLY!$A$20:$U$20,OFFSET(WatchbillMONTHLY!$A$20:$U$20,1,2))),INDIRECT("_"&amp;_xlfn.XLOOKUP(BK$2,WatchbillMONTHLY!$A$20:$U$20,OFFSET(WatchbillMONTHLY!$A$20:$U$20,1,2))))=$A36,_xlfn.XLOOKUP(BK$2,WatchbillMONTHLY!$A$20:$U$20,OFFSET(WatchbillMONTHLY!$A$20:$U$20,1,2)),FALSE),TRUE,FALSE)),
IF(_xlfn.XLOOKUP(BK$2,WatchbillMONTHLY!$A$37:$U$37,OFFSET(WatchbillMONTHLY!$A$37:$U$37,1,2))=IF(_xlfn.XLOOKUP($A36,INDIRECT("_"&amp;_xlfn.XLOOKUP(BK$2,WatchbillMONTHLY!$A$37:$U$37,OFFSET(WatchbillMONTHLY!$A$37:$U$37,1,2))),INDIRECT("_"&amp;_xlfn.XLOOKUP(BK$2,WatchbillMONTHLY!$A$37:$U$37,OFFSET(WatchbillMONTHLY!$A$37:$U$37,1,2))))=$A36,_xlfn.XLOOKUP(BK$2,WatchbillMONTHLY!$A$37:$U$37,OFFSET(WatchbillMONTHLY!$A$37:$U$37,1,2)),FALSE),TRUE,FALSE)),
IF(_xlfn.XLOOKUP(BK$2,WatchbillMONTHLY!$A$54:$U$54,OFFSET(WatchbillMONTHLY!$A$54:$U$54,1,2))=IF(_xlfn.XLOOKUP($A36,INDIRECT("_"&amp;_xlfn.XLOOKUP(BK$2,WatchbillMONTHLY!$A$54:$U$54,OFFSET(WatchbillMONTHLY!$A$54:$U$54,1,2))),INDIRECT("_"&amp;_xlfn.XLOOKUP(BK$2,WatchbillMONTHLY!$A$54:$U$54,OFFSET(WatchbillMONTHLY!$A$54:$U$54,1,2))))=$A36,_xlfn.XLOOKUP(BK$2,WatchbillMONTHLY!$A$54:$U$54,OFFSET(WatchbillMONTHLY!$A$54:$U$54,1,2)),FALSE),TRUE,FALSE)),
IF(_xlfn.XLOOKUP(BK$2,WatchbillMONTHLY!$A$71:$U$71,OFFSET(WatchbillMONTHLY!$A$71:$U$71,1,2))=IF(_xlfn.XLOOKUP($A36,INDIRECT("_"&amp;_xlfn.XLOOKUP(BK$2,WatchbillMONTHLY!$A$71:$U$71,OFFSET(WatchbillMONTHLY!$A$71:$U$71,1,2))),INDIRECT("_"&amp;_xlfn.XLOOKUP(BK$2,WatchbillMONTHLY!$A$71:$U$71,OFFSET(WatchbillMONTHLY!$A$71:$U$71,1,2))))=$A36,_xlfn.XLOOKUP(BK$2,WatchbillMONTHLY!$A$71:$U$71,OFFSET(WatchbillMONTHLY!$A$71:$U$71,1,2)),FALSE),TRUE,FALSE)),
IF(_xlfn.XLOOKUP(BK$2,WatchbillMONTHLY!$A$88:$U$88,OFFSET(WatchbillMONTHLY!$A$88:$U$88,1,2))=IF(_xlfn.XLOOKUP($A36,INDIRECT("_"&amp;_xlfn.XLOOKUP(BK$2,WatchbillMONTHLY!$A$88:$U$88,OFFSET(WatchbillMONTHLY!$A$88:$U$88,1,2))),INDIRECT("_"&amp;_xlfn.XLOOKUP(BK$2,WatchbillMONTHLY!$A$88:$U$88,OFFSET(WatchbillMONTHLY!$A$88:$U$88,1,2))))=$A36,_xlfn.XLOOKUP(BK$2,WatchbillMONTHLY!$A$88:$U$88,OFFSET(WatchbillMONTHLY!$A$88:$U$88,1,2)),FALSE),TRUE,FALSE)),
FALSE),FALSE)</f>
        <v>0</v>
      </c>
      <c r="BL36" s="209" t="b" cm="1">
        <f t="array" aca="1" ref="BL36" ca="1">IF(AND($A36 &gt; 0, AE36 &gt; 0,BL$2&lt;MiscFormulas!$A$5+1),
_xlfn.IFNA(
_xlfn.IFNA(
_xlfn.IFNA(
_xlfn.IFNA(
_xlfn.IFNA(
_xlfn.IFNA(
IF(_xlfn.XLOOKUP(BL$2,WatchbillMONTHLY!$A$3:$U$3,OFFSET(WatchbillMONTHLY!$A$3:$U$3,1,2))=IF(_xlfn.XLOOKUP($A36,INDIRECT("_"&amp;_xlfn.XLOOKUP(BL$2,WatchbillMONTHLY!$A$3:$U$3,OFFSET(WatchbillMONTHLY!$A$3:$U$3,1,2))),INDIRECT("_"&amp;_xlfn.XLOOKUP(BL$2,WatchbillMONTHLY!$A$3:$U$3,OFFSET(WatchbillMONTHLY!$A$3:$U$3,1,2))))=$A36,_xlfn.XLOOKUP(BL$2,WatchbillMONTHLY!$A$3:$U$3,OFFSET(WatchbillMONTHLY!$A$3:$U$3,1,2)),FALSE),TRUE,FALSE),
IF(_xlfn.XLOOKUP(BL$2,WatchbillMONTHLY!$A$20:$U$20,OFFSET(WatchbillMONTHLY!$A$20:$U$20,1,2))=IF(_xlfn.XLOOKUP($A36,INDIRECT("_"&amp;_xlfn.XLOOKUP(BL$2,WatchbillMONTHLY!$A$20:$U$20,OFFSET(WatchbillMONTHLY!$A$20:$U$20,1,2))),INDIRECT("_"&amp;_xlfn.XLOOKUP(BL$2,WatchbillMONTHLY!$A$20:$U$20,OFFSET(WatchbillMONTHLY!$A$20:$U$20,1,2))))=$A36,_xlfn.XLOOKUP(BL$2,WatchbillMONTHLY!$A$20:$U$20,OFFSET(WatchbillMONTHLY!$A$20:$U$20,1,2)),FALSE),TRUE,FALSE)),
IF(_xlfn.XLOOKUP(BL$2,WatchbillMONTHLY!$A$37:$U$37,OFFSET(WatchbillMONTHLY!$A$37:$U$37,1,2))=IF(_xlfn.XLOOKUP($A36,INDIRECT("_"&amp;_xlfn.XLOOKUP(BL$2,WatchbillMONTHLY!$A$37:$U$37,OFFSET(WatchbillMONTHLY!$A$37:$U$37,1,2))),INDIRECT("_"&amp;_xlfn.XLOOKUP(BL$2,WatchbillMONTHLY!$A$37:$U$37,OFFSET(WatchbillMONTHLY!$A$37:$U$37,1,2))))=$A36,_xlfn.XLOOKUP(BL$2,WatchbillMONTHLY!$A$37:$U$37,OFFSET(WatchbillMONTHLY!$A$37:$U$37,1,2)),FALSE),TRUE,FALSE)),
IF(_xlfn.XLOOKUP(BL$2,WatchbillMONTHLY!$A$54:$U$54,OFFSET(WatchbillMONTHLY!$A$54:$U$54,1,2))=IF(_xlfn.XLOOKUP($A36,INDIRECT("_"&amp;_xlfn.XLOOKUP(BL$2,WatchbillMONTHLY!$A$54:$U$54,OFFSET(WatchbillMONTHLY!$A$54:$U$54,1,2))),INDIRECT("_"&amp;_xlfn.XLOOKUP(BL$2,WatchbillMONTHLY!$A$54:$U$54,OFFSET(WatchbillMONTHLY!$A$54:$U$54,1,2))))=$A36,_xlfn.XLOOKUP(BL$2,WatchbillMONTHLY!$A$54:$U$54,OFFSET(WatchbillMONTHLY!$A$54:$U$54,1,2)),FALSE),TRUE,FALSE)),
IF(_xlfn.XLOOKUP(BL$2,WatchbillMONTHLY!$A$71:$U$71,OFFSET(WatchbillMONTHLY!$A$71:$U$71,1,2))=IF(_xlfn.XLOOKUP($A36,INDIRECT("_"&amp;_xlfn.XLOOKUP(BL$2,WatchbillMONTHLY!$A$71:$U$71,OFFSET(WatchbillMONTHLY!$A$71:$U$71,1,2))),INDIRECT("_"&amp;_xlfn.XLOOKUP(BL$2,WatchbillMONTHLY!$A$71:$U$71,OFFSET(WatchbillMONTHLY!$A$71:$U$71,1,2))))=$A36,_xlfn.XLOOKUP(BL$2,WatchbillMONTHLY!$A$71:$U$71,OFFSET(WatchbillMONTHLY!$A$71:$U$71,1,2)),FALSE),TRUE,FALSE)),
IF(_xlfn.XLOOKUP(BL$2,WatchbillMONTHLY!$A$88:$U$88,OFFSET(WatchbillMONTHLY!$A$88:$U$88,1,2))=IF(_xlfn.XLOOKUP($A36,INDIRECT("_"&amp;_xlfn.XLOOKUP(BL$2,WatchbillMONTHLY!$A$88:$U$88,OFFSET(WatchbillMONTHLY!$A$88:$U$88,1,2))),INDIRECT("_"&amp;_xlfn.XLOOKUP(BL$2,WatchbillMONTHLY!$A$88:$U$88,OFFSET(WatchbillMONTHLY!$A$88:$U$88,1,2))))=$A36,_xlfn.XLOOKUP(BL$2,WatchbillMONTHLY!$A$88:$U$88,OFFSET(WatchbillMONTHLY!$A$88:$U$88,1,2)),FALSE),TRUE,FALSE)),
FALSE),FALSE)</f>
        <v>0</v>
      </c>
      <c r="BM36" s="209" t="b" cm="1">
        <f t="array" aca="1" ref="BM36" ca="1">IF(AND($A36 &gt; 0, AF36 &gt; 0,BM$2&lt;MiscFormulas!$A$5+1),
_xlfn.IFNA(
_xlfn.IFNA(
_xlfn.IFNA(
_xlfn.IFNA(
_xlfn.IFNA(
_xlfn.IFNA(
IF(_xlfn.XLOOKUP(BM$2,WatchbillMONTHLY!$A$3:$U$3,OFFSET(WatchbillMONTHLY!$A$3:$U$3,1,2))=IF(_xlfn.XLOOKUP($A36,INDIRECT("_"&amp;_xlfn.XLOOKUP(BM$2,WatchbillMONTHLY!$A$3:$U$3,OFFSET(WatchbillMONTHLY!$A$3:$U$3,1,2))),INDIRECT("_"&amp;_xlfn.XLOOKUP(BM$2,WatchbillMONTHLY!$A$3:$U$3,OFFSET(WatchbillMONTHLY!$A$3:$U$3,1,2))))=$A36,_xlfn.XLOOKUP(BM$2,WatchbillMONTHLY!$A$3:$U$3,OFFSET(WatchbillMONTHLY!$A$3:$U$3,1,2)),FALSE),TRUE,FALSE),
IF(_xlfn.XLOOKUP(BM$2,WatchbillMONTHLY!$A$20:$U$20,OFFSET(WatchbillMONTHLY!$A$20:$U$20,1,2))=IF(_xlfn.XLOOKUP($A36,INDIRECT("_"&amp;_xlfn.XLOOKUP(BM$2,WatchbillMONTHLY!$A$20:$U$20,OFFSET(WatchbillMONTHLY!$A$20:$U$20,1,2))),INDIRECT("_"&amp;_xlfn.XLOOKUP(BM$2,WatchbillMONTHLY!$A$20:$U$20,OFFSET(WatchbillMONTHLY!$A$20:$U$20,1,2))))=$A36,_xlfn.XLOOKUP(BM$2,WatchbillMONTHLY!$A$20:$U$20,OFFSET(WatchbillMONTHLY!$A$20:$U$20,1,2)),FALSE),TRUE,FALSE)),
IF(_xlfn.XLOOKUP(BM$2,WatchbillMONTHLY!$A$37:$U$37,OFFSET(WatchbillMONTHLY!$A$37:$U$37,1,2))=IF(_xlfn.XLOOKUP($A36,INDIRECT("_"&amp;_xlfn.XLOOKUP(BM$2,WatchbillMONTHLY!$A$37:$U$37,OFFSET(WatchbillMONTHLY!$A$37:$U$37,1,2))),INDIRECT("_"&amp;_xlfn.XLOOKUP(BM$2,WatchbillMONTHLY!$A$37:$U$37,OFFSET(WatchbillMONTHLY!$A$37:$U$37,1,2))))=$A36,_xlfn.XLOOKUP(BM$2,WatchbillMONTHLY!$A$37:$U$37,OFFSET(WatchbillMONTHLY!$A$37:$U$37,1,2)),FALSE),TRUE,FALSE)),
IF(_xlfn.XLOOKUP(BM$2,WatchbillMONTHLY!$A$54:$U$54,OFFSET(WatchbillMONTHLY!$A$54:$U$54,1,2))=IF(_xlfn.XLOOKUP($A36,INDIRECT("_"&amp;_xlfn.XLOOKUP(BM$2,WatchbillMONTHLY!$A$54:$U$54,OFFSET(WatchbillMONTHLY!$A$54:$U$54,1,2))),INDIRECT("_"&amp;_xlfn.XLOOKUP(BM$2,WatchbillMONTHLY!$A$54:$U$54,OFFSET(WatchbillMONTHLY!$A$54:$U$54,1,2))))=$A36,_xlfn.XLOOKUP(BM$2,WatchbillMONTHLY!$A$54:$U$54,OFFSET(WatchbillMONTHLY!$A$54:$U$54,1,2)),FALSE),TRUE,FALSE)),
IF(_xlfn.XLOOKUP(BM$2,WatchbillMONTHLY!$A$71:$U$71,OFFSET(WatchbillMONTHLY!$A$71:$U$71,1,2))=IF(_xlfn.XLOOKUP($A36,INDIRECT("_"&amp;_xlfn.XLOOKUP(BM$2,WatchbillMONTHLY!$A$71:$U$71,OFFSET(WatchbillMONTHLY!$A$71:$U$71,1,2))),INDIRECT("_"&amp;_xlfn.XLOOKUP(BM$2,WatchbillMONTHLY!$A$71:$U$71,OFFSET(WatchbillMONTHLY!$A$71:$U$71,1,2))))=$A36,_xlfn.XLOOKUP(BM$2,WatchbillMONTHLY!$A$71:$U$71,OFFSET(WatchbillMONTHLY!$A$71:$U$71,1,2)),FALSE),TRUE,FALSE)),
IF(_xlfn.XLOOKUP(BM$2,WatchbillMONTHLY!$A$88:$U$88,OFFSET(WatchbillMONTHLY!$A$88:$U$88,1,2))=IF(_xlfn.XLOOKUP($A36,INDIRECT("_"&amp;_xlfn.XLOOKUP(BM$2,WatchbillMONTHLY!$A$88:$U$88,OFFSET(WatchbillMONTHLY!$A$88:$U$88,1,2))),INDIRECT("_"&amp;_xlfn.XLOOKUP(BM$2,WatchbillMONTHLY!$A$88:$U$88,OFFSET(WatchbillMONTHLY!$A$88:$U$88,1,2))))=$A36,_xlfn.XLOOKUP(BM$2,WatchbillMONTHLY!$A$88:$U$88,OFFSET(WatchbillMONTHLY!$A$88:$U$88,1,2)),FALSE),TRUE,FALSE)),
FALSE),FALSE)</f>
        <v>0</v>
      </c>
      <c r="BN36" s="209" t="b" cm="1">
        <f t="array" aca="1" ref="BN36" ca="1">IF(AND($A36 &gt; 0, AG36 &gt; 0,BN$2&lt;MiscFormulas!$A$5+1),
_xlfn.IFNA(
_xlfn.IFNA(
_xlfn.IFNA(
_xlfn.IFNA(
_xlfn.IFNA(
_xlfn.IFNA(
IF(_xlfn.XLOOKUP(BN$2,WatchbillMONTHLY!$A$3:$U$3,OFFSET(WatchbillMONTHLY!$A$3:$U$3,1,2))=IF(_xlfn.XLOOKUP($A36,INDIRECT("_"&amp;_xlfn.XLOOKUP(BN$2,WatchbillMONTHLY!$A$3:$U$3,OFFSET(WatchbillMONTHLY!$A$3:$U$3,1,2))),INDIRECT("_"&amp;_xlfn.XLOOKUP(BN$2,WatchbillMONTHLY!$A$3:$U$3,OFFSET(WatchbillMONTHLY!$A$3:$U$3,1,2))))=$A36,_xlfn.XLOOKUP(BN$2,WatchbillMONTHLY!$A$3:$U$3,OFFSET(WatchbillMONTHLY!$A$3:$U$3,1,2)),FALSE),TRUE,FALSE),
IF(_xlfn.XLOOKUP(BN$2,WatchbillMONTHLY!$A$20:$U$20,OFFSET(WatchbillMONTHLY!$A$20:$U$20,1,2))=IF(_xlfn.XLOOKUP($A36,INDIRECT("_"&amp;_xlfn.XLOOKUP(BN$2,WatchbillMONTHLY!$A$20:$U$20,OFFSET(WatchbillMONTHLY!$A$20:$U$20,1,2))),INDIRECT("_"&amp;_xlfn.XLOOKUP(BN$2,WatchbillMONTHLY!$A$20:$U$20,OFFSET(WatchbillMONTHLY!$A$20:$U$20,1,2))))=$A36,_xlfn.XLOOKUP(BN$2,WatchbillMONTHLY!$A$20:$U$20,OFFSET(WatchbillMONTHLY!$A$20:$U$20,1,2)),FALSE),TRUE,FALSE)),
IF(_xlfn.XLOOKUP(BN$2,WatchbillMONTHLY!$A$37:$U$37,OFFSET(WatchbillMONTHLY!$A$37:$U$37,1,2))=IF(_xlfn.XLOOKUP($A36,INDIRECT("_"&amp;_xlfn.XLOOKUP(BN$2,WatchbillMONTHLY!$A$37:$U$37,OFFSET(WatchbillMONTHLY!$A$37:$U$37,1,2))),INDIRECT("_"&amp;_xlfn.XLOOKUP(BN$2,WatchbillMONTHLY!$A$37:$U$37,OFFSET(WatchbillMONTHLY!$A$37:$U$37,1,2))))=$A36,_xlfn.XLOOKUP(BN$2,WatchbillMONTHLY!$A$37:$U$37,OFFSET(WatchbillMONTHLY!$A$37:$U$37,1,2)),FALSE),TRUE,FALSE)),
IF(_xlfn.XLOOKUP(BN$2,WatchbillMONTHLY!$A$54:$U$54,OFFSET(WatchbillMONTHLY!$A$54:$U$54,1,2))=IF(_xlfn.XLOOKUP($A36,INDIRECT("_"&amp;_xlfn.XLOOKUP(BN$2,WatchbillMONTHLY!$A$54:$U$54,OFFSET(WatchbillMONTHLY!$A$54:$U$54,1,2))),INDIRECT("_"&amp;_xlfn.XLOOKUP(BN$2,WatchbillMONTHLY!$A$54:$U$54,OFFSET(WatchbillMONTHLY!$A$54:$U$54,1,2))))=$A36,_xlfn.XLOOKUP(BN$2,WatchbillMONTHLY!$A$54:$U$54,OFFSET(WatchbillMONTHLY!$A$54:$U$54,1,2)),FALSE),TRUE,FALSE)),
IF(_xlfn.XLOOKUP(BN$2,WatchbillMONTHLY!$A$71:$U$71,OFFSET(WatchbillMONTHLY!$A$71:$U$71,1,2))=IF(_xlfn.XLOOKUP($A36,INDIRECT("_"&amp;_xlfn.XLOOKUP(BN$2,WatchbillMONTHLY!$A$71:$U$71,OFFSET(WatchbillMONTHLY!$A$71:$U$71,1,2))),INDIRECT("_"&amp;_xlfn.XLOOKUP(BN$2,WatchbillMONTHLY!$A$71:$U$71,OFFSET(WatchbillMONTHLY!$A$71:$U$71,1,2))))=$A36,_xlfn.XLOOKUP(BN$2,WatchbillMONTHLY!$A$71:$U$71,OFFSET(WatchbillMONTHLY!$A$71:$U$71,1,2)),FALSE),TRUE,FALSE)),
IF(_xlfn.XLOOKUP(BN$2,WatchbillMONTHLY!$A$88:$U$88,OFFSET(WatchbillMONTHLY!$A$88:$U$88,1,2))=IF(_xlfn.XLOOKUP($A36,INDIRECT("_"&amp;_xlfn.XLOOKUP(BN$2,WatchbillMONTHLY!$A$88:$U$88,OFFSET(WatchbillMONTHLY!$A$88:$U$88,1,2))),INDIRECT("_"&amp;_xlfn.XLOOKUP(BN$2,WatchbillMONTHLY!$A$88:$U$88,OFFSET(WatchbillMONTHLY!$A$88:$U$88,1,2))))=$A36,_xlfn.XLOOKUP(BN$2,WatchbillMONTHLY!$A$88:$U$88,OFFSET(WatchbillMONTHLY!$A$88:$U$88,1,2)),FALSE),TRUE,FALSE)),
FALSE),FALSE)</f>
        <v>0</v>
      </c>
      <c r="BO36" s="209" t="b" cm="1">
        <f t="array" aca="1" ref="BO36" ca="1">IF(
    AND($A36 &gt; 0, AH36 &gt; 0,BO$2&lt;MiscFormulas!$A$5+1),
    ISNUMBER(
        MATCH($A36,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6" s="210"/>
    </row>
    <row r="37" spans="1:68" x14ac:dyDescent="0.35">
      <c r="A37" t="str">
        <v>EX3 Crystal, S.</v>
      </c>
      <c r="B37" s="214" t="str">
        <v>EX3 Crystal, Skull</v>
      </c>
      <c r="C37" s="218"/>
      <c r="D37" s="230"/>
      <c r="E37" s="231"/>
      <c r="F37" s="231"/>
      <c r="G37" s="231"/>
      <c r="H37" s="231"/>
      <c r="I37" s="231"/>
      <c r="J37" s="231" t="s">
        <v>266</v>
      </c>
      <c r="K37" s="231"/>
      <c r="L37" s="231"/>
      <c r="M37" s="231"/>
      <c r="N37" s="231"/>
      <c r="O37" s="231"/>
      <c r="P37" s="231"/>
      <c r="Q37" s="231"/>
      <c r="R37" s="231"/>
      <c r="S37" s="231"/>
      <c r="T37" s="231"/>
      <c r="U37" s="231"/>
      <c r="V37" s="231"/>
      <c r="W37" s="231"/>
      <c r="X37" s="231"/>
      <c r="Y37" s="231"/>
      <c r="Z37" s="231" t="s">
        <v>266</v>
      </c>
      <c r="AA37" s="231"/>
      <c r="AB37" s="231"/>
      <c r="AC37" s="231"/>
      <c r="AD37" s="231"/>
      <c r="AE37" s="231"/>
      <c r="AF37" s="231"/>
      <c r="AG37" s="231"/>
      <c r="AH37" s="179"/>
      <c r="AI37" s="209"/>
      <c r="AJ37" s="209" t="str" cm="1">
        <f t="array" aca="1" ref="AJ37" ca="1">IF(OR(AK37:BN37=TRUE),$A37&amp;" :  ","")&amp;_xlfn.TEXTJOIN(" | ",TRUE,IF(AK37:BN37=TRUE,$AK$2:$BN$2,""))</f>
        <v/>
      </c>
      <c r="AK37" s="209" t="b" cm="1">
        <f t="array" aca="1" ref="AK37" ca="1">IF(AND($A37 &gt; 0, D37 &gt; 0,AK$2&lt;MiscFormulas!$A$5+1),
_xlfn.IFNA(
_xlfn.IFNA(
_xlfn.IFNA(
_xlfn.IFNA(
_xlfn.IFNA(
_xlfn.IFNA(
IF(_xlfn.XLOOKUP(AK$2,WatchbillMONTHLY!$A$3:$U$3,OFFSET(WatchbillMONTHLY!$A$3:$U$3,1,2))=IF(_xlfn.XLOOKUP($A37,INDIRECT("_"&amp;_xlfn.XLOOKUP(AK$2,WatchbillMONTHLY!$A$3:$U$3,OFFSET(WatchbillMONTHLY!$A$3:$U$3,1,2))),INDIRECT("_"&amp;_xlfn.XLOOKUP(AK$2,WatchbillMONTHLY!$A$3:$U$3,OFFSET(WatchbillMONTHLY!$A$3:$U$3,1,2))))=$A37,_xlfn.XLOOKUP(AK$2,WatchbillMONTHLY!$A$3:$U$3,OFFSET(WatchbillMONTHLY!$A$3:$U$3,1,2)),FALSE),TRUE,FALSE),
IF(_xlfn.XLOOKUP(AK$2,WatchbillMONTHLY!$A$20:$U$20,OFFSET(WatchbillMONTHLY!$A$20:$U$20,1,2))=IF(_xlfn.XLOOKUP($A37,INDIRECT("_"&amp;_xlfn.XLOOKUP(AK$2,WatchbillMONTHLY!$A$20:$U$20,OFFSET(WatchbillMONTHLY!$A$20:$U$20,1,2))),INDIRECT("_"&amp;_xlfn.XLOOKUP(AK$2,WatchbillMONTHLY!$A$20:$U$20,OFFSET(WatchbillMONTHLY!$A$20:$U$20,1,2))))=$A37,_xlfn.XLOOKUP(AK$2,WatchbillMONTHLY!$A$20:$U$20,OFFSET(WatchbillMONTHLY!$A$20:$U$20,1,2)),FALSE),TRUE,FALSE)),
IF(_xlfn.XLOOKUP(AK$2,WatchbillMONTHLY!$A$37:$U$37,OFFSET(WatchbillMONTHLY!$A$37:$U$37,1,2))=IF(_xlfn.XLOOKUP($A37,INDIRECT("_"&amp;_xlfn.XLOOKUP(AK$2,WatchbillMONTHLY!$A$37:$U$37,OFFSET(WatchbillMONTHLY!$A$37:$U$37,1,2))),INDIRECT("_"&amp;_xlfn.XLOOKUP(AK$2,WatchbillMONTHLY!$A$37:$U$37,OFFSET(WatchbillMONTHLY!$A$37:$U$37,1,2))))=$A37,_xlfn.XLOOKUP(AK$2,WatchbillMONTHLY!$A$37:$U$37,OFFSET(WatchbillMONTHLY!$A$37:$U$37,1,2)),FALSE),TRUE,FALSE)),
IF(_xlfn.XLOOKUP(AK$2,WatchbillMONTHLY!$A$54:$U$54,OFFSET(WatchbillMONTHLY!$A$54:$U$54,1,2))=IF(_xlfn.XLOOKUP($A37,INDIRECT("_"&amp;_xlfn.XLOOKUP(AK$2,WatchbillMONTHLY!$A$54:$U$54,OFFSET(WatchbillMONTHLY!$A$54:$U$54,1,2))),INDIRECT("_"&amp;_xlfn.XLOOKUP(AK$2,WatchbillMONTHLY!$A$54:$U$54,OFFSET(WatchbillMONTHLY!$A$54:$U$54,1,2))))=$A37,_xlfn.XLOOKUP(AK$2,WatchbillMONTHLY!$A$54:$U$54,OFFSET(WatchbillMONTHLY!$A$54:$U$54,1,2)),FALSE),TRUE,FALSE)),
IF(_xlfn.XLOOKUP(AK$2,WatchbillMONTHLY!$A$71:$U$71,OFFSET(WatchbillMONTHLY!$A$71:$U$71,1,2))=IF(_xlfn.XLOOKUP($A37,INDIRECT("_"&amp;_xlfn.XLOOKUP(AK$2,WatchbillMONTHLY!$A$71:$U$71,OFFSET(WatchbillMONTHLY!$A$71:$U$71,1,2))),INDIRECT("_"&amp;_xlfn.XLOOKUP(AK$2,WatchbillMONTHLY!$A$71:$U$71,OFFSET(WatchbillMONTHLY!$A$71:$U$71,1,2))))=$A37,_xlfn.XLOOKUP(AK$2,WatchbillMONTHLY!$A$71:$U$71,OFFSET(WatchbillMONTHLY!$A$71:$U$71,1,2)),FALSE),TRUE,FALSE)),
IF(_xlfn.XLOOKUP(AK$2,WatchbillMONTHLY!$A$88:$U$88,OFFSET(WatchbillMONTHLY!$A$88:$U$88,1,2))=IF(_xlfn.XLOOKUP($A37,INDIRECT("_"&amp;_xlfn.XLOOKUP(AK$2,WatchbillMONTHLY!$A$88:$U$88,OFFSET(WatchbillMONTHLY!$A$88:$U$88,1,2))),INDIRECT("_"&amp;_xlfn.XLOOKUP(AK$2,WatchbillMONTHLY!$A$88:$U$88,OFFSET(WatchbillMONTHLY!$A$88:$U$88,1,2))))=$A37,_xlfn.XLOOKUP(AK$2,WatchbillMONTHLY!$A$88:$U$88,OFFSET(WatchbillMONTHLY!$A$88:$U$88,1,2)),FALSE),TRUE,FALSE)),
FALSE),FALSE)</f>
        <v>0</v>
      </c>
      <c r="AL37" s="209" t="b" cm="1">
        <f t="array" aca="1" ref="AL37" ca="1">IF(AND($A37 &gt; 0, E37 &gt; 0,AL$2&lt;MiscFormulas!$A$5+1),
_xlfn.IFNA(
_xlfn.IFNA(
_xlfn.IFNA(
_xlfn.IFNA(
_xlfn.IFNA(
_xlfn.IFNA(
IF(_xlfn.XLOOKUP(AL$2,WatchbillMONTHLY!$A$3:$U$3,OFFSET(WatchbillMONTHLY!$A$3:$U$3,1,2))=IF(_xlfn.XLOOKUP($A37,INDIRECT("_"&amp;_xlfn.XLOOKUP(AL$2,WatchbillMONTHLY!$A$3:$U$3,OFFSET(WatchbillMONTHLY!$A$3:$U$3,1,2))),INDIRECT("_"&amp;_xlfn.XLOOKUP(AL$2,WatchbillMONTHLY!$A$3:$U$3,OFFSET(WatchbillMONTHLY!$A$3:$U$3,1,2))))=$A37,_xlfn.XLOOKUP(AL$2,WatchbillMONTHLY!$A$3:$U$3,OFFSET(WatchbillMONTHLY!$A$3:$U$3,1,2)),FALSE),TRUE,FALSE),
IF(_xlfn.XLOOKUP(AL$2,WatchbillMONTHLY!$A$20:$U$20,OFFSET(WatchbillMONTHLY!$A$20:$U$20,1,2))=IF(_xlfn.XLOOKUP($A37,INDIRECT("_"&amp;_xlfn.XLOOKUP(AL$2,WatchbillMONTHLY!$A$20:$U$20,OFFSET(WatchbillMONTHLY!$A$20:$U$20,1,2))),INDIRECT("_"&amp;_xlfn.XLOOKUP(AL$2,WatchbillMONTHLY!$A$20:$U$20,OFFSET(WatchbillMONTHLY!$A$20:$U$20,1,2))))=$A37,_xlfn.XLOOKUP(AL$2,WatchbillMONTHLY!$A$20:$U$20,OFFSET(WatchbillMONTHLY!$A$20:$U$20,1,2)),FALSE),TRUE,FALSE)),
IF(_xlfn.XLOOKUP(AL$2,WatchbillMONTHLY!$A$37:$U$37,OFFSET(WatchbillMONTHLY!$A$37:$U$37,1,2))=IF(_xlfn.XLOOKUP($A37,INDIRECT("_"&amp;_xlfn.XLOOKUP(AL$2,WatchbillMONTHLY!$A$37:$U$37,OFFSET(WatchbillMONTHLY!$A$37:$U$37,1,2))),INDIRECT("_"&amp;_xlfn.XLOOKUP(AL$2,WatchbillMONTHLY!$A$37:$U$37,OFFSET(WatchbillMONTHLY!$A$37:$U$37,1,2))))=$A37,_xlfn.XLOOKUP(AL$2,WatchbillMONTHLY!$A$37:$U$37,OFFSET(WatchbillMONTHLY!$A$37:$U$37,1,2)),FALSE),TRUE,FALSE)),
IF(_xlfn.XLOOKUP(AL$2,WatchbillMONTHLY!$A$54:$U$54,OFFSET(WatchbillMONTHLY!$A$54:$U$54,1,2))=IF(_xlfn.XLOOKUP($A37,INDIRECT("_"&amp;_xlfn.XLOOKUP(AL$2,WatchbillMONTHLY!$A$54:$U$54,OFFSET(WatchbillMONTHLY!$A$54:$U$54,1,2))),INDIRECT("_"&amp;_xlfn.XLOOKUP(AL$2,WatchbillMONTHLY!$A$54:$U$54,OFFSET(WatchbillMONTHLY!$A$54:$U$54,1,2))))=$A37,_xlfn.XLOOKUP(AL$2,WatchbillMONTHLY!$A$54:$U$54,OFFSET(WatchbillMONTHLY!$A$54:$U$54,1,2)),FALSE),TRUE,FALSE)),
IF(_xlfn.XLOOKUP(AL$2,WatchbillMONTHLY!$A$71:$U$71,OFFSET(WatchbillMONTHLY!$A$71:$U$71,1,2))=IF(_xlfn.XLOOKUP($A37,INDIRECT("_"&amp;_xlfn.XLOOKUP(AL$2,WatchbillMONTHLY!$A$71:$U$71,OFFSET(WatchbillMONTHLY!$A$71:$U$71,1,2))),INDIRECT("_"&amp;_xlfn.XLOOKUP(AL$2,WatchbillMONTHLY!$A$71:$U$71,OFFSET(WatchbillMONTHLY!$A$71:$U$71,1,2))))=$A37,_xlfn.XLOOKUP(AL$2,WatchbillMONTHLY!$A$71:$U$71,OFFSET(WatchbillMONTHLY!$A$71:$U$71,1,2)),FALSE),TRUE,FALSE)),
IF(_xlfn.XLOOKUP(AL$2,WatchbillMONTHLY!$A$88:$U$88,OFFSET(WatchbillMONTHLY!$A$88:$U$88,1,2))=IF(_xlfn.XLOOKUP($A37,INDIRECT("_"&amp;_xlfn.XLOOKUP(AL$2,WatchbillMONTHLY!$A$88:$U$88,OFFSET(WatchbillMONTHLY!$A$88:$U$88,1,2))),INDIRECT("_"&amp;_xlfn.XLOOKUP(AL$2,WatchbillMONTHLY!$A$88:$U$88,OFFSET(WatchbillMONTHLY!$A$88:$U$88,1,2))))=$A37,_xlfn.XLOOKUP(AL$2,WatchbillMONTHLY!$A$88:$U$88,OFFSET(WatchbillMONTHLY!$A$88:$U$88,1,2)),FALSE),TRUE,FALSE)),
FALSE),FALSE)</f>
        <v>0</v>
      </c>
      <c r="AM37" s="209" t="b" cm="1">
        <f t="array" aca="1" ref="AM37" ca="1">IF(AND($A37 &gt; 0, F37 &gt; 0,AM$2&lt;MiscFormulas!$A$5+1),
_xlfn.IFNA(
_xlfn.IFNA(
_xlfn.IFNA(
_xlfn.IFNA(
_xlfn.IFNA(
_xlfn.IFNA(
IF(_xlfn.XLOOKUP(AM$2,WatchbillMONTHLY!$A$3:$U$3,OFFSET(WatchbillMONTHLY!$A$3:$U$3,1,2))=IF(_xlfn.XLOOKUP($A37,INDIRECT("_"&amp;_xlfn.XLOOKUP(AM$2,WatchbillMONTHLY!$A$3:$U$3,OFFSET(WatchbillMONTHLY!$A$3:$U$3,1,2))),INDIRECT("_"&amp;_xlfn.XLOOKUP(AM$2,WatchbillMONTHLY!$A$3:$U$3,OFFSET(WatchbillMONTHLY!$A$3:$U$3,1,2))))=$A37,_xlfn.XLOOKUP(AM$2,WatchbillMONTHLY!$A$3:$U$3,OFFSET(WatchbillMONTHLY!$A$3:$U$3,1,2)),FALSE),TRUE,FALSE),
IF(_xlfn.XLOOKUP(AM$2,WatchbillMONTHLY!$A$20:$U$20,OFFSET(WatchbillMONTHLY!$A$20:$U$20,1,2))=IF(_xlfn.XLOOKUP($A37,INDIRECT("_"&amp;_xlfn.XLOOKUP(AM$2,WatchbillMONTHLY!$A$20:$U$20,OFFSET(WatchbillMONTHLY!$A$20:$U$20,1,2))),INDIRECT("_"&amp;_xlfn.XLOOKUP(AM$2,WatchbillMONTHLY!$A$20:$U$20,OFFSET(WatchbillMONTHLY!$A$20:$U$20,1,2))))=$A37,_xlfn.XLOOKUP(AM$2,WatchbillMONTHLY!$A$20:$U$20,OFFSET(WatchbillMONTHLY!$A$20:$U$20,1,2)),FALSE),TRUE,FALSE)),
IF(_xlfn.XLOOKUP(AM$2,WatchbillMONTHLY!$A$37:$U$37,OFFSET(WatchbillMONTHLY!$A$37:$U$37,1,2))=IF(_xlfn.XLOOKUP($A37,INDIRECT("_"&amp;_xlfn.XLOOKUP(AM$2,WatchbillMONTHLY!$A$37:$U$37,OFFSET(WatchbillMONTHLY!$A$37:$U$37,1,2))),INDIRECT("_"&amp;_xlfn.XLOOKUP(AM$2,WatchbillMONTHLY!$A$37:$U$37,OFFSET(WatchbillMONTHLY!$A$37:$U$37,1,2))))=$A37,_xlfn.XLOOKUP(AM$2,WatchbillMONTHLY!$A$37:$U$37,OFFSET(WatchbillMONTHLY!$A$37:$U$37,1,2)),FALSE),TRUE,FALSE)),
IF(_xlfn.XLOOKUP(AM$2,WatchbillMONTHLY!$A$54:$U$54,OFFSET(WatchbillMONTHLY!$A$54:$U$54,1,2))=IF(_xlfn.XLOOKUP($A37,INDIRECT("_"&amp;_xlfn.XLOOKUP(AM$2,WatchbillMONTHLY!$A$54:$U$54,OFFSET(WatchbillMONTHLY!$A$54:$U$54,1,2))),INDIRECT("_"&amp;_xlfn.XLOOKUP(AM$2,WatchbillMONTHLY!$A$54:$U$54,OFFSET(WatchbillMONTHLY!$A$54:$U$54,1,2))))=$A37,_xlfn.XLOOKUP(AM$2,WatchbillMONTHLY!$A$54:$U$54,OFFSET(WatchbillMONTHLY!$A$54:$U$54,1,2)),FALSE),TRUE,FALSE)),
IF(_xlfn.XLOOKUP(AM$2,WatchbillMONTHLY!$A$71:$U$71,OFFSET(WatchbillMONTHLY!$A$71:$U$71,1,2))=IF(_xlfn.XLOOKUP($A37,INDIRECT("_"&amp;_xlfn.XLOOKUP(AM$2,WatchbillMONTHLY!$A$71:$U$71,OFFSET(WatchbillMONTHLY!$A$71:$U$71,1,2))),INDIRECT("_"&amp;_xlfn.XLOOKUP(AM$2,WatchbillMONTHLY!$A$71:$U$71,OFFSET(WatchbillMONTHLY!$A$71:$U$71,1,2))))=$A37,_xlfn.XLOOKUP(AM$2,WatchbillMONTHLY!$A$71:$U$71,OFFSET(WatchbillMONTHLY!$A$71:$U$71,1,2)),FALSE),TRUE,FALSE)),
IF(_xlfn.XLOOKUP(AM$2,WatchbillMONTHLY!$A$88:$U$88,OFFSET(WatchbillMONTHLY!$A$88:$U$88,1,2))=IF(_xlfn.XLOOKUP($A37,INDIRECT("_"&amp;_xlfn.XLOOKUP(AM$2,WatchbillMONTHLY!$A$88:$U$88,OFFSET(WatchbillMONTHLY!$A$88:$U$88,1,2))),INDIRECT("_"&amp;_xlfn.XLOOKUP(AM$2,WatchbillMONTHLY!$A$88:$U$88,OFFSET(WatchbillMONTHLY!$A$88:$U$88,1,2))))=$A37,_xlfn.XLOOKUP(AM$2,WatchbillMONTHLY!$A$88:$U$88,OFFSET(WatchbillMONTHLY!$A$88:$U$88,1,2)),FALSE),TRUE,FALSE)),
FALSE),FALSE)</f>
        <v>0</v>
      </c>
      <c r="AN37" s="209" t="b" cm="1">
        <f t="array" aca="1" ref="AN37" ca="1">IF(AND($A37 &gt; 0, G37 &gt; 0,AN$2&lt;MiscFormulas!$A$5+1),
_xlfn.IFNA(
_xlfn.IFNA(
_xlfn.IFNA(
_xlfn.IFNA(
_xlfn.IFNA(
_xlfn.IFNA(
IF(_xlfn.XLOOKUP(AN$2,WatchbillMONTHLY!$A$3:$U$3,OFFSET(WatchbillMONTHLY!$A$3:$U$3,1,2))=IF(_xlfn.XLOOKUP($A37,INDIRECT("_"&amp;_xlfn.XLOOKUP(AN$2,WatchbillMONTHLY!$A$3:$U$3,OFFSET(WatchbillMONTHLY!$A$3:$U$3,1,2))),INDIRECT("_"&amp;_xlfn.XLOOKUP(AN$2,WatchbillMONTHLY!$A$3:$U$3,OFFSET(WatchbillMONTHLY!$A$3:$U$3,1,2))))=$A37,_xlfn.XLOOKUP(AN$2,WatchbillMONTHLY!$A$3:$U$3,OFFSET(WatchbillMONTHLY!$A$3:$U$3,1,2)),FALSE),TRUE,FALSE),
IF(_xlfn.XLOOKUP(AN$2,WatchbillMONTHLY!$A$20:$U$20,OFFSET(WatchbillMONTHLY!$A$20:$U$20,1,2))=IF(_xlfn.XLOOKUP($A37,INDIRECT("_"&amp;_xlfn.XLOOKUP(AN$2,WatchbillMONTHLY!$A$20:$U$20,OFFSET(WatchbillMONTHLY!$A$20:$U$20,1,2))),INDIRECT("_"&amp;_xlfn.XLOOKUP(AN$2,WatchbillMONTHLY!$A$20:$U$20,OFFSET(WatchbillMONTHLY!$A$20:$U$20,1,2))))=$A37,_xlfn.XLOOKUP(AN$2,WatchbillMONTHLY!$A$20:$U$20,OFFSET(WatchbillMONTHLY!$A$20:$U$20,1,2)),FALSE),TRUE,FALSE)),
IF(_xlfn.XLOOKUP(AN$2,WatchbillMONTHLY!$A$37:$U$37,OFFSET(WatchbillMONTHLY!$A$37:$U$37,1,2))=IF(_xlfn.XLOOKUP($A37,INDIRECT("_"&amp;_xlfn.XLOOKUP(AN$2,WatchbillMONTHLY!$A$37:$U$37,OFFSET(WatchbillMONTHLY!$A$37:$U$37,1,2))),INDIRECT("_"&amp;_xlfn.XLOOKUP(AN$2,WatchbillMONTHLY!$A$37:$U$37,OFFSET(WatchbillMONTHLY!$A$37:$U$37,1,2))))=$A37,_xlfn.XLOOKUP(AN$2,WatchbillMONTHLY!$A$37:$U$37,OFFSET(WatchbillMONTHLY!$A$37:$U$37,1,2)),FALSE),TRUE,FALSE)),
IF(_xlfn.XLOOKUP(AN$2,WatchbillMONTHLY!$A$54:$U$54,OFFSET(WatchbillMONTHLY!$A$54:$U$54,1,2))=IF(_xlfn.XLOOKUP($A37,INDIRECT("_"&amp;_xlfn.XLOOKUP(AN$2,WatchbillMONTHLY!$A$54:$U$54,OFFSET(WatchbillMONTHLY!$A$54:$U$54,1,2))),INDIRECT("_"&amp;_xlfn.XLOOKUP(AN$2,WatchbillMONTHLY!$A$54:$U$54,OFFSET(WatchbillMONTHLY!$A$54:$U$54,1,2))))=$A37,_xlfn.XLOOKUP(AN$2,WatchbillMONTHLY!$A$54:$U$54,OFFSET(WatchbillMONTHLY!$A$54:$U$54,1,2)),FALSE),TRUE,FALSE)),
IF(_xlfn.XLOOKUP(AN$2,WatchbillMONTHLY!$A$71:$U$71,OFFSET(WatchbillMONTHLY!$A$71:$U$71,1,2))=IF(_xlfn.XLOOKUP($A37,INDIRECT("_"&amp;_xlfn.XLOOKUP(AN$2,WatchbillMONTHLY!$A$71:$U$71,OFFSET(WatchbillMONTHLY!$A$71:$U$71,1,2))),INDIRECT("_"&amp;_xlfn.XLOOKUP(AN$2,WatchbillMONTHLY!$A$71:$U$71,OFFSET(WatchbillMONTHLY!$A$71:$U$71,1,2))))=$A37,_xlfn.XLOOKUP(AN$2,WatchbillMONTHLY!$A$71:$U$71,OFFSET(WatchbillMONTHLY!$A$71:$U$71,1,2)),FALSE),TRUE,FALSE)),
IF(_xlfn.XLOOKUP(AN$2,WatchbillMONTHLY!$A$88:$U$88,OFFSET(WatchbillMONTHLY!$A$88:$U$88,1,2))=IF(_xlfn.XLOOKUP($A37,INDIRECT("_"&amp;_xlfn.XLOOKUP(AN$2,WatchbillMONTHLY!$A$88:$U$88,OFFSET(WatchbillMONTHLY!$A$88:$U$88,1,2))),INDIRECT("_"&amp;_xlfn.XLOOKUP(AN$2,WatchbillMONTHLY!$A$88:$U$88,OFFSET(WatchbillMONTHLY!$A$88:$U$88,1,2))))=$A37,_xlfn.XLOOKUP(AN$2,WatchbillMONTHLY!$A$88:$U$88,OFFSET(WatchbillMONTHLY!$A$88:$U$88,1,2)),FALSE),TRUE,FALSE)),
FALSE),FALSE)</f>
        <v>0</v>
      </c>
      <c r="AO37" s="209" t="b" cm="1">
        <f t="array" aca="1" ref="AO37" ca="1">IF(AND($A37 &gt; 0, H37 &gt; 0,AO$2&lt;MiscFormulas!$A$5+1),
_xlfn.IFNA(
_xlfn.IFNA(
_xlfn.IFNA(
_xlfn.IFNA(
_xlfn.IFNA(
_xlfn.IFNA(
IF(_xlfn.XLOOKUP(AO$2,WatchbillMONTHLY!$A$3:$U$3,OFFSET(WatchbillMONTHLY!$A$3:$U$3,1,2))=IF(_xlfn.XLOOKUP($A37,INDIRECT("_"&amp;_xlfn.XLOOKUP(AO$2,WatchbillMONTHLY!$A$3:$U$3,OFFSET(WatchbillMONTHLY!$A$3:$U$3,1,2))),INDIRECT("_"&amp;_xlfn.XLOOKUP(AO$2,WatchbillMONTHLY!$A$3:$U$3,OFFSET(WatchbillMONTHLY!$A$3:$U$3,1,2))))=$A37,_xlfn.XLOOKUP(AO$2,WatchbillMONTHLY!$A$3:$U$3,OFFSET(WatchbillMONTHLY!$A$3:$U$3,1,2)),FALSE),TRUE,FALSE),
IF(_xlfn.XLOOKUP(AO$2,WatchbillMONTHLY!$A$20:$U$20,OFFSET(WatchbillMONTHLY!$A$20:$U$20,1,2))=IF(_xlfn.XLOOKUP($A37,INDIRECT("_"&amp;_xlfn.XLOOKUP(AO$2,WatchbillMONTHLY!$A$20:$U$20,OFFSET(WatchbillMONTHLY!$A$20:$U$20,1,2))),INDIRECT("_"&amp;_xlfn.XLOOKUP(AO$2,WatchbillMONTHLY!$A$20:$U$20,OFFSET(WatchbillMONTHLY!$A$20:$U$20,1,2))))=$A37,_xlfn.XLOOKUP(AO$2,WatchbillMONTHLY!$A$20:$U$20,OFFSET(WatchbillMONTHLY!$A$20:$U$20,1,2)),FALSE),TRUE,FALSE)),
IF(_xlfn.XLOOKUP(AO$2,WatchbillMONTHLY!$A$37:$U$37,OFFSET(WatchbillMONTHLY!$A$37:$U$37,1,2))=IF(_xlfn.XLOOKUP($A37,INDIRECT("_"&amp;_xlfn.XLOOKUP(AO$2,WatchbillMONTHLY!$A$37:$U$37,OFFSET(WatchbillMONTHLY!$A$37:$U$37,1,2))),INDIRECT("_"&amp;_xlfn.XLOOKUP(AO$2,WatchbillMONTHLY!$A$37:$U$37,OFFSET(WatchbillMONTHLY!$A$37:$U$37,1,2))))=$A37,_xlfn.XLOOKUP(AO$2,WatchbillMONTHLY!$A$37:$U$37,OFFSET(WatchbillMONTHLY!$A$37:$U$37,1,2)),FALSE),TRUE,FALSE)),
IF(_xlfn.XLOOKUP(AO$2,WatchbillMONTHLY!$A$54:$U$54,OFFSET(WatchbillMONTHLY!$A$54:$U$54,1,2))=IF(_xlfn.XLOOKUP($A37,INDIRECT("_"&amp;_xlfn.XLOOKUP(AO$2,WatchbillMONTHLY!$A$54:$U$54,OFFSET(WatchbillMONTHLY!$A$54:$U$54,1,2))),INDIRECT("_"&amp;_xlfn.XLOOKUP(AO$2,WatchbillMONTHLY!$A$54:$U$54,OFFSET(WatchbillMONTHLY!$A$54:$U$54,1,2))))=$A37,_xlfn.XLOOKUP(AO$2,WatchbillMONTHLY!$A$54:$U$54,OFFSET(WatchbillMONTHLY!$A$54:$U$54,1,2)),FALSE),TRUE,FALSE)),
IF(_xlfn.XLOOKUP(AO$2,WatchbillMONTHLY!$A$71:$U$71,OFFSET(WatchbillMONTHLY!$A$71:$U$71,1,2))=IF(_xlfn.XLOOKUP($A37,INDIRECT("_"&amp;_xlfn.XLOOKUP(AO$2,WatchbillMONTHLY!$A$71:$U$71,OFFSET(WatchbillMONTHLY!$A$71:$U$71,1,2))),INDIRECT("_"&amp;_xlfn.XLOOKUP(AO$2,WatchbillMONTHLY!$A$71:$U$71,OFFSET(WatchbillMONTHLY!$A$71:$U$71,1,2))))=$A37,_xlfn.XLOOKUP(AO$2,WatchbillMONTHLY!$A$71:$U$71,OFFSET(WatchbillMONTHLY!$A$71:$U$71,1,2)),FALSE),TRUE,FALSE)),
IF(_xlfn.XLOOKUP(AO$2,WatchbillMONTHLY!$A$88:$U$88,OFFSET(WatchbillMONTHLY!$A$88:$U$88,1,2))=IF(_xlfn.XLOOKUP($A37,INDIRECT("_"&amp;_xlfn.XLOOKUP(AO$2,WatchbillMONTHLY!$A$88:$U$88,OFFSET(WatchbillMONTHLY!$A$88:$U$88,1,2))),INDIRECT("_"&amp;_xlfn.XLOOKUP(AO$2,WatchbillMONTHLY!$A$88:$U$88,OFFSET(WatchbillMONTHLY!$A$88:$U$88,1,2))))=$A37,_xlfn.XLOOKUP(AO$2,WatchbillMONTHLY!$A$88:$U$88,OFFSET(WatchbillMONTHLY!$A$88:$U$88,1,2)),FALSE),TRUE,FALSE)),
FALSE),FALSE)</f>
        <v>0</v>
      </c>
      <c r="AP37" s="209" t="b" cm="1">
        <f t="array" aca="1" ref="AP37" ca="1">IF(AND($A37 &gt; 0, I37 &gt; 0,AP$2&lt;MiscFormulas!$A$5+1),
_xlfn.IFNA(
_xlfn.IFNA(
_xlfn.IFNA(
_xlfn.IFNA(
_xlfn.IFNA(
_xlfn.IFNA(
IF(_xlfn.XLOOKUP(AP$2,WatchbillMONTHLY!$A$3:$U$3,OFFSET(WatchbillMONTHLY!$A$3:$U$3,1,2))=IF(_xlfn.XLOOKUP($A37,INDIRECT("_"&amp;_xlfn.XLOOKUP(AP$2,WatchbillMONTHLY!$A$3:$U$3,OFFSET(WatchbillMONTHLY!$A$3:$U$3,1,2))),INDIRECT("_"&amp;_xlfn.XLOOKUP(AP$2,WatchbillMONTHLY!$A$3:$U$3,OFFSET(WatchbillMONTHLY!$A$3:$U$3,1,2))))=$A37,_xlfn.XLOOKUP(AP$2,WatchbillMONTHLY!$A$3:$U$3,OFFSET(WatchbillMONTHLY!$A$3:$U$3,1,2)),FALSE),TRUE,FALSE),
IF(_xlfn.XLOOKUP(AP$2,WatchbillMONTHLY!$A$20:$U$20,OFFSET(WatchbillMONTHLY!$A$20:$U$20,1,2))=IF(_xlfn.XLOOKUP($A37,INDIRECT("_"&amp;_xlfn.XLOOKUP(AP$2,WatchbillMONTHLY!$A$20:$U$20,OFFSET(WatchbillMONTHLY!$A$20:$U$20,1,2))),INDIRECT("_"&amp;_xlfn.XLOOKUP(AP$2,WatchbillMONTHLY!$A$20:$U$20,OFFSET(WatchbillMONTHLY!$A$20:$U$20,1,2))))=$A37,_xlfn.XLOOKUP(AP$2,WatchbillMONTHLY!$A$20:$U$20,OFFSET(WatchbillMONTHLY!$A$20:$U$20,1,2)),FALSE),TRUE,FALSE)),
IF(_xlfn.XLOOKUP(AP$2,WatchbillMONTHLY!$A$37:$U$37,OFFSET(WatchbillMONTHLY!$A$37:$U$37,1,2))=IF(_xlfn.XLOOKUP($A37,INDIRECT("_"&amp;_xlfn.XLOOKUP(AP$2,WatchbillMONTHLY!$A$37:$U$37,OFFSET(WatchbillMONTHLY!$A$37:$U$37,1,2))),INDIRECT("_"&amp;_xlfn.XLOOKUP(AP$2,WatchbillMONTHLY!$A$37:$U$37,OFFSET(WatchbillMONTHLY!$A$37:$U$37,1,2))))=$A37,_xlfn.XLOOKUP(AP$2,WatchbillMONTHLY!$A$37:$U$37,OFFSET(WatchbillMONTHLY!$A$37:$U$37,1,2)),FALSE),TRUE,FALSE)),
IF(_xlfn.XLOOKUP(AP$2,WatchbillMONTHLY!$A$54:$U$54,OFFSET(WatchbillMONTHLY!$A$54:$U$54,1,2))=IF(_xlfn.XLOOKUP($A37,INDIRECT("_"&amp;_xlfn.XLOOKUP(AP$2,WatchbillMONTHLY!$A$54:$U$54,OFFSET(WatchbillMONTHLY!$A$54:$U$54,1,2))),INDIRECT("_"&amp;_xlfn.XLOOKUP(AP$2,WatchbillMONTHLY!$A$54:$U$54,OFFSET(WatchbillMONTHLY!$A$54:$U$54,1,2))))=$A37,_xlfn.XLOOKUP(AP$2,WatchbillMONTHLY!$A$54:$U$54,OFFSET(WatchbillMONTHLY!$A$54:$U$54,1,2)),FALSE),TRUE,FALSE)),
IF(_xlfn.XLOOKUP(AP$2,WatchbillMONTHLY!$A$71:$U$71,OFFSET(WatchbillMONTHLY!$A$71:$U$71,1,2))=IF(_xlfn.XLOOKUP($A37,INDIRECT("_"&amp;_xlfn.XLOOKUP(AP$2,WatchbillMONTHLY!$A$71:$U$71,OFFSET(WatchbillMONTHLY!$A$71:$U$71,1,2))),INDIRECT("_"&amp;_xlfn.XLOOKUP(AP$2,WatchbillMONTHLY!$A$71:$U$71,OFFSET(WatchbillMONTHLY!$A$71:$U$71,1,2))))=$A37,_xlfn.XLOOKUP(AP$2,WatchbillMONTHLY!$A$71:$U$71,OFFSET(WatchbillMONTHLY!$A$71:$U$71,1,2)),FALSE),TRUE,FALSE)),
IF(_xlfn.XLOOKUP(AP$2,WatchbillMONTHLY!$A$88:$U$88,OFFSET(WatchbillMONTHLY!$A$88:$U$88,1,2))=IF(_xlfn.XLOOKUP($A37,INDIRECT("_"&amp;_xlfn.XLOOKUP(AP$2,WatchbillMONTHLY!$A$88:$U$88,OFFSET(WatchbillMONTHLY!$A$88:$U$88,1,2))),INDIRECT("_"&amp;_xlfn.XLOOKUP(AP$2,WatchbillMONTHLY!$A$88:$U$88,OFFSET(WatchbillMONTHLY!$A$88:$U$88,1,2))))=$A37,_xlfn.XLOOKUP(AP$2,WatchbillMONTHLY!$A$88:$U$88,OFFSET(WatchbillMONTHLY!$A$88:$U$88,1,2)),FALSE),TRUE,FALSE)),
FALSE),FALSE)</f>
        <v>0</v>
      </c>
      <c r="AQ37" s="209" t="b" cm="1">
        <f t="array" aca="1" ref="AQ37" ca="1">IF(AND($A37 &gt; 0, J37 &gt; 0,AQ$2&lt;MiscFormulas!$A$5+1),
_xlfn.IFNA(
_xlfn.IFNA(
_xlfn.IFNA(
_xlfn.IFNA(
_xlfn.IFNA(
_xlfn.IFNA(
IF(_xlfn.XLOOKUP(AQ$2,WatchbillMONTHLY!$A$3:$U$3,OFFSET(WatchbillMONTHLY!$A$3:$U$3,1,2))=IF(_xlfn.XLOOKUP($A37,INDIRECT("_"&amp;_xlfn.XLOOKUP(AQ$2,WatchbillMONTHLY!$A$3:$U$3,OFFSET(WatchbillMONTHLY!$A$3:$U$3,1,2))),INDIRECT("_"&amp;_xlfn.XLOOKUP(AQ$2,WatchbillMONTHLY!$A$3:$U$3,OFFSET(WatchbillMONTHLY!$A$3:$U$3,1,2))))=$A37,_xlfn.XLOOKUP(AQ$2,WatchbillMONTHLY!$A$3:$U$3,OFFSET(WatchbillMONTHLY!$A$3:$U$3,1,2)),FALSE),TRUE,FALSE),
IF(_xlfn.XLOOKUP(AQ$2,WatchbillMONTHLY!$A$20:$U$20,OFFSET(WatchbillMONTHLY!$A$20:$U$20,1,2))=IF(_xlfn.XLOOKUP($A37,INDIRECT("_"&amp;_xlfn.XLOOKUP(AQ$2,WatchbillMONTHLY!$A$20:$U$20,OFFSET(WatchbillMONTHLY!$A$20:$U$20,1,2))),INDIRECT("_"&amp;_xlfn.XLOOKUP(AQ$2,WatchbillMONTHLY!$A$20:$U$20,OFFSET(WatchbillMONTHLY!$A$20:$U$20,1,2))))=$A37,_xlfn.XLOOKUP(AQ$2,WatchbillMONTHLY!$A$20:$U$20,OFFSET(WatchbillMONTHLY!$A$20:$U$20,1,2)),FALSE),TRUE,FALSE)),
IF(_xlfn.XLOOKUP(AQ$2,WatchbillMONTHLY!$A$37:$U$37,OFFSET(WatchbillMONTHLY!$A$37:$U$37,1,2))=IF(_xlfn.XLOOKUP($A37,INDIRECT("_"&amp;_xlfn.XLOOKUP(AQ$2,WatchbillMONTHLY!$A$37:$U$37,OFFSET(WatchbillMONTHLY!$A$37:$U$37,1,2))),INDIRECT("_"&amp;_xlfn.XLOOKUP(AQ$2,WatchbillMONTHLY!$A$37:$U$37,OFFSET(WatchbillMONTHLY!$A$37:$U$37,1,2))))=$A37,_xlfn.XLOOKUP(AQ$2,WatchbillMONTHLY!$A$37:$U$37,OFFSET(WatchbillMONTHLY!$A$37:$U$37,1,2)),FALSE),TRUE,FALSE)),
IF(_xlfn.XLOOKUP(AQ$2,WatchbillMONTHLY!$A$54:$U$54,OFFSET(WatchbillMONTHLY!$A$54:$U$54,1,2))=IF(_xlfn.XLOOKUP($A37,INDIRECT("_"&amp;_xlfn.XLOOKUP(AQ$2,WatchbillMONTHLY!$A$54:$U$54,OFFSET(WatchbillMONTHLY!$A$54:$U$54,1,2))),INDIRECT("_"&amp;_xlfn.XLOOKUP(AQ$2,WatchbillMONTHLY!$A$54:$U$54,OFFSET(WatchbillMONTHLY!$A$54:$U$54,1,2))))=$A37,_xlfn.XLOOKUP(AQ$2,WatchbillMONTHLY!$A$54:$U$54,OFFSET(WatchbillMONTHLY!$A$54:$U$54,1,2)),FALSE),TRUE,FALSE)),
IF(_xlfn.XLOOKUP(AQ$2,WatchbillMONTHLY!$A$71:$U$71,OFFSET(WatchbillMONTHLY!$A$71:$U$71,1,2))=IF(_xlfn.XLOOKUP($A37,INDIRECT("_"&amp;_xlfn.XLOOKUP(AQ$2,WatchbillMONTHLY!$A$71:$U$71,OFFSET(WatchbillMONTHLY!$A$71:$U$71,1,2))),INDIRECT("_"&amp;_xlfn.XLOOKUP(AQ$2,WatchbillMONTHLY!$A$71:$U$71,OFFSET(WatchbillMONTHLY!$A$71:$U$71,1,2))))=$A37,_xlfn.XLOOKUP(AQ$2,WatchbillMONTHLY!$A$71:$U$71,OFFSET(WatchbillMONTHLY!$A$71:$U$71,1,2)),FALSE),TRUE,FALSE)),
IF(_xlfn.XLOOKUP(AQ$2,WatchbillMONTHLY!$A$88:$U$88,OFFSET(WatchbillMONTHLY!$A$88:$U$88,1,2))=IF(_xlfn.XLOOKUP($A37,INDIRECT("_"&amp;_xlfn.XLOOKUP(AQ$2,WatchbillMONTHLY!$A$88:$U$88,OFFSET(WatchbillMONTHLY!$A$88:$U$88,1,2))),INDIRECT("_"&amp;_xlfn.XLOOKUP(AQ$2,WatchbillMONTHLY!$A$88:$U$88,OFFSET(WatchbillMONTHLY!$A$88:$U$88,1,2))))=$A37,_xlfn.XLOOKUP(AQ$2,WatchbillMONTHLY!$A$88:$U$88,OFFSET(WatchbillMONTHLY!$A$88:$U$88,1,2)),FALSE),TRUE,FALSE)),
FALSE),FALSE)</f>
        <v>0</v>
      </c>
      <c r="AR37" s="209" t="b" cm="1">
        <f t="array" aca="1" ref="AR37" ca="1">IF(AND($A37 &gt; 0, K37 &gt; 0,AR$2&lt;MiscFormulas!$A$5+1),
_xlfn.IFNA(
_xlfn.IFNA(
_xlfn.IFNA(
_xlfn.IFNA(
_xlfn.IFNA(
_xlfn.IFNA(
IF(_xlfn.XLOOKUP(AR$2,WatchbillMONTHLY!$A$3:$U$3,OFFSET(WatchbillMONTHLY!$A$3:$U$3,1,2))=IF(_xlfn.XLOOKUP($A37,INDIRECT("_"&amp;_xlfn.XLOOKUP(AR$2,WatchbillMONTHLY!$A$3:$U$3,OFFSET(WatchbillMONTHLY!$A$3:$U$3,1,2))),INDIRECT("_"&amp;_xlfn.XLOOKUP(AR$2,WatchbillMONTHLY!$A$3:$U$3,OFFSET(WatchbillMONTHLY!$A$3:$U$3,1,2))))=$A37,_xlfn.XLOOKUP(AR$2,WatchbillMONTHLY!$A$3:$U$3,OFFSET(WatchbillMONTHLY!$A$3:$U$3,1,2)),FALSE),TRUE,FALSE),
IF(_xlfn.XLOOKUP(AR$2,WatchbillMONTHLY!$A$20:$U$20,OFFSET(WatchbillMONTHLY!$A$20:$U$20,1,2))=IF(_xlfn.XLOOKUP($A37,INDIRECT("_"&amp;_xlfn.XLOOKUP(AR$2,WatchbillMONTHLY!$A$20:$U$20,OFFSET(WatchbillMONTHLY!$A$20:$U$20,1,2))),INDIRECT("_"&amp;_xlfn.XLOOKUP(AR$2,WatchbillMONTHLY!$A$20:$U$20,OFFSET(WatchbillMONTHLY!$A$20:$U$20,1,2))))=$A37,_xlfn.XLOOKUP(AR$2,WatchbillMONTHLY!$A$20:$U$20,OFFSET(WatchbillMONTHLY!$A$20:$U$20,1,2)),FALSE),TRUE,FALSE)),
IF(_xlfn.XLOOKUP(AR$2,WatchbillMONTHLY!$A$37:$U$37,OFFSET(WatchbillMONTHLY!$A$37:$U$37,1,2))=IF(_xlfn.XLOOKUP($A37,INDIRECT("_"&amp;_xlfn.XLOOKUP(AR$2,WatchbillMONTHLY!$A$37:$U$37,OFFSET(WatchbillMONTHLY!$A$37:$U$37,1,2))),INDIRECT("_"&amp;_xlfn.XLOOKUP(AR$2,WatchbillMONTHLY!$A$37:$U$37,OFFSET(WatchbillMONTHLY!$A$37:$U$37,1,2))))=$A37,_xlfn.XLOOKUP(AR$2,WatchbillMONTHLY!$A$37:$U$37,OFFSET(WatchbillMONTHLY!$A$37:$U$37,1,2)),FALSE),TRUE,FALSE)),
IF(_xlfn.XLOOKUP(AR$2,WatchbillMONTHLY!$A$54:$U$54,OFFSET(WatchbillMONTHLY!$A$54:$U$54,1,2))=IF(_xlfn.XLOOKUP($A37,INDIRECT("_"&amp;_xlfn.XLOOKUP(AR$2,WatchbillMONTHLY!$A$54:$U$54,OFFSET(WatchbillMONTHLY!$A$54:$U$54,1,2))),INDIRECT("_"&amp;_xlfn.XLOOKUP(AR$2,WatchbillMONTHLY!$A$54:$U$54,OFFSET(WatchbillMONTHLY!$A$54:$U$54,1,2))))=$A37,_xlfn.XLOOKUP(AR$2,WatchbillMONTHLY!$A$54:$U$54,OFFSET(WatchbillMONTHLY!$A$54:$U$54,1,2)),FALSE),TRUE,FALSE)),
IF(_xlfn.XLOOKUP(AR$2,WatchbillMONTHLY!$A$71:$U$71,OFFSET(WatchbillMONTHLY!$A$71:$U$71,1,2))=IF(_xlfn.XLOOKUP($A37,INDIRECT("_"&amp;_xlfn.XLOOKUP(AR$2,WatchbillMONTHLY!$A$71:$U$71,OFFSET(WatchbillMONTHLY!$A$71:$U$71,1,2))),INDIRECT("_"&amp;_xlfn.XLOOKUP(AR$2,WatchbillMONTHLY!$A$71:$U$71,OFFSET(WatchbillMONTHLY!$A$71:$U$71,1,2))))=$A37,_xlfn.XLOOKUP(AR$2,WatchbillMONTHLY!$A$71:$U$71,OFFSET(WatchbillMONTHLY!$A$71:$U$71,1,2)),FALSE),TRUE,FALSE)),
IF(_xlfn.XLOOKUP(AR$2,WatchbillMONTHLY!$A$88:$U$88,OFFSET(WatchbillMONTHLY!$A$88:$U$88,1,2))=IF(_xlfn.XLOOKUP($A37,INDIRECT("_"&amp;_xlfn.XLOOKUP(AR$2,WatchbillMONTHLY!$A$88:$U$88,OFFSET(WatchbillMONTHLY!$A$88:$U$88,1,2))),INDIRECT("_"&amp;_xlfn.XLOOKUP(AR$2,WatchbillMONTHLY!$A$88:$U$88,OFFSET(WatchbillMONTHLY!$A$88:$U$88,1,2))))=$A37,_xlfn.XLOOKUP(AR$2,WatchbillMONTHLY!$A$88:$U$88,OFFSET(WatchbillMONTHLY!$A$88:$U$88,1,2)),FALSE),TRUE,FALSE)),
FALSE),FALSE)</f>
        <v>0</v>
      </c>
      <c r="AS37" s="209" t="b" cm="1">
        <f t="array" aca="1" ref="AS37" ca="1">IF(AND($A37 &gt; 0, L37 &gt; 0,AS$2&lt;MiscFormulas!$A$5+1),
_xlfn.IFNA(
_xlfn.IFNA(
_xlfn.IFNA(
_xlfn.IFNA(
_xlfn.IFNA(
_xlfn.IFNA(
IF(_xlfn.XLOOKUP(AS$2,WatchbillMONTHLY!$A$3:$U$3,OFFSET(WatchbillMONTHLY!$A$3:$U$3,1,2))=IF(_xlfn.XLOOKUP($A37,INDIRECT("_"&amp;_xlfn.XLOOKUP(AS$2,WatchbillMONTHLY!$A$3:$U$3,OFFSET(WatchbillMONTHLY!$A$3:$U$3,1,2))),INDIRECT("_"&amp;_xlfn.XLOOKUP(AS$2,WatchbillMONTHLY!$A$3:$U$3,OFFSET(WatchbillMONTHLY!$A$3:$U$3,1,2))))=$A37,_xlfn.XLOOKUP(AS$2,WatchbillMONTHLY!$A$3:$U$3,OFFSET(WatchbillMONTHLY!$A$3:$U$3,1,2)),FALSE),TRUE,FALSE),
IF(_xlfn.XLOOKUP(AS$2,WatchbillMONTHLY!$A$20:$U$20,OFFSET(WatchbillMONTHLY!$A$20:$U$20,1,2))=IF(_xlfn.XLOOKUP($A37,INDIRECT("_"&amp;_xlfn.XLOOKUP(AS$2,WatchbillMONTHLY!$A$20:$U$20,OFFSET(WatchbillMONTHLY!$A$20:$U$20,1,2))),INDIRECT("_"&amp;_xlfn.XLOOKUP(AS$2,WatchbillMONTHLY!$A$20:$U$20,OFFSET(WatchbillMONTHLY!$A$20:$U$20,1,2))))=$A37,_xlfn.XLOOKUP(AS$2,WatchbillMONTHLY!$A$20:$U$20,OFFSET(WatchbillMONTHLY!$A$20:$U$20,1,2)),FALSE),TRUE,FALSE)),
IF(_xlfn.XLOOKUP(AS$2,WatchbillMONTHLY!$A$37:$U$37,OFFSET(WatchbillMONTHLY!$A$37:$U$37,1,2))=IF(_xlfn.XLOOKUP($A37,INDIRECT("_"&amp;_xlfn.XLOOKUP(AS$2,WatchbillMONTHLY!$A$37:$U$37,OFFSET(WatchbillMONTHLY!$A$37:$U$37,1,2))),INDIRECT("_"&amp;_xlfn.XLOOKUP(AS$2,WatchbillMONTHLY!$A$37:$U$37,OFFSET(WatchbillMONTHLY!$A$37:$U$37,1,2))))=$A37,_xlfn.XLOOKUP(AS$2,WatchbillMONTHLY!$A$37:$U$37,OFFSET(WatchbillMONTHLY!$A$37:$U$37,1,2)),FALSE),TRUE,FALSE)),
IF(_xlfn.XLOOKUP(AS$2,WatchbillMONTHLY!$A$54:$U$54,OFFSET(WatchbillMONTHLY!$A$54:$U$54,1,2))=IF(_xlfn.XLOOKUP($A37,INDIRECT("_"&amp;_xlfn.XLOOKUP(AS$2,WatchbillMONTHLY!$A$54:$U$54,OFFSET(WatchbillMONTHLY!$A$54:$U$54,1,2))),INDIRECT("_"&amp;_xlfn.XLOOKUP(AS$2,WatchbillMONTHLY!$A$54:$U$54,OFFSET(WatchbillMONTHLY!$A$54:$U$54,1,2))))=$A37,_xlfn.XLOOKUP(AS$2,WatchbillMONTHLY!$A$54:$U$54,OFFSET(WatchbillMONTHLY!$A$54:$U$54,1,2)),FALSE),TRUE,FALSE)),
IF(_xlfn.XLOOKUP(AS$2,WatchbillMONTHLY!$A$71:$U$71,OFFSET(WatchbillMONTHLY!$A$71:$U$71,1,2))=IF(_xlfn.XLOOKUP($A37,INDIRECT("_"&amp;_xlfn.XLOOKUP(AS$2,WatchbillMONTHLY!$A$71:$U$71,OFFSET(WatchbillMONTHLY!$A$71:$U$71,1,2))),INDIRECT("_"&amp;_xlfn.XLOOKUP(AS$2,WatchbillMONTHLY!$A$71:$U$71,OFFSET(WatchbillMONTHLY!$A$71:$U$71,1,2))))=$A37,_xlfn.XLOOKUP(AS$2,WatchbillMONTHLY!$A$71:$U$71,OFFSET(WatchbillMONTHLY!$A$71:$U$71,1,2)),FALSE),TRUE,FALSE)),
IF(_xlfn.XLOOKUP(AS$2,WatchbillMONTHLY!$A$88:$U$88,OFFSET(WatchbillMONTHLY!$A$88:$U$88,1,2))=IF(_xlfn.XLOOKUP($A37,INDIRECT("_"&amp;_xlfn.XLOOKUP(AS$2,WatchbillMONTHLY!$A$88:$U$88,OFFSET(WatchbillMONTHLY!$A$88:$U$88,1,2))),INDIRECT("_"&amp;_xlfn.XLOOKUP(AS$2,WatchbillMONTHLY!$A$88:$U$88,OFFSET(WatchbillMONTHLY!$A$88:$U$88,1,2))))=$A37,_xlfn.XLOOKUP(AS$2,WatchbillMONTHLY!$A$88:$U$88,OFFSET(WatchbillMONTHLY!$A$88:$U$88,1,2)),FALSE),TRUE,FALSE)),
FALSE),FALSE)</f>
        <v>0</v>
      </c>
      <c r="AT37" s="209" t="b" cm="1">
        <f t="array" aca="1" ref="AT37" ca="1">IF(AND($A37 &gt; 0, M37 &gt; 0,AT$2&lt;MiscFormulas!$A$5+1),
_xlfn.IFNA(
_xlfn.IFNA(
_xlfn.IFNA(
_xlfn.IFNA(
_xlfn.IFNA(
_xlfn.IFNA(
IF(_xlfn.XLOOKUP(AT$2,WatchbillMONTHLY!$A$3:$U$3,OFFSET(WatchbillMONTHLY!$A$3:$U$3,1,2))=IF(_xlfn.XLOOKUP($A37,INDIRECT("_"&amp;_xlfn.XLOOKUP(AT$2,WatchbillMONTHLY!$A$3:$U$3,OFFSET(WatchbillMONTHLY!$A$3:$U$3,1,2))),INDIRECT("_"&amp;_xlfn.XLOOKUP(AT$2,WatchbillMONTHLY!$A$3:$U$3,OFFSET(WatchbillMONTHLY!$A$3:$U$3,1,2))))=$A37,_xlfn.XLOOKUP(AT$2,WatchbillMONTHLY!$A$3:$U$3,OFFSET(WatchbillMONTHLY!$A$3:$U$3,1,2)),FALSE),TRUE,FALSE),
IF(_xlfn.XLOOKUP(AT$2,WatchbillMONTHLY!$A$20:$U$20,OFFSET(WatchbillMONTHLY!$A$20:$U$20,1,2))=IF(_xlfn.XLOOKUP($A37,INDIRECT("_"&amp;_xlfn.XLOOKUP(AT$2,WatchbillMONTHLY!$A$20:$U$20,OFFSET(WatchbillMONTHLY!$A$20:$U$20,1,2))),INDIRECT("_"&amp;_xlfn.XLOOKUP(AT$2,WatchbillMONTHLY!$A$20:$U$20,OFFSET(WatchbillMONTHLY!$A$20:$U$20,1,2))))=$A37,_xlfn.XLOOKUP(AT$2,WatchbillMONTHLY!$A$20:$U$20,OFFSET(WatchbillMONTHLY!$A$20:$U$20,1,2)),FALSE),TRUE,FALSE)),
IF(_xlfn.XLOOKUP(AT$2,WatchbillMONTHLY!$A$37:$U$37,OFFSET(WatchbillMONTHLY!$A$37:$U$37,1,2))=IF(_xlfn.XLOOKUP($A37,INDIRECT("_"&amp;_xlfn.XLOOKUP(AT$2,WatchbillMONTHLY!$A$37:$U$37,OFFSET(WatchbillMONTHLY!$A$37:$U$37,1,2))),INDIRECT("_"&amp;_xlfn.XLOOKUP(AT$2,WatchbillMONTHLY!$A$37:$U$37,OFFSET(WatchbillMONTHLY!$A$37:$U$37,1,2))))=$A37,_xlfn.XLOOKUP(AT$2,WatchbillMONTHLY!$A$37:$U$37,OFFSET(WatchbillMONTHLY!$A$37:$U$37,1,2)),FALSE),TRUE,FALSE)),
IF(_xlfn.XLOOKUP(AT$2,WatchbillMONTHLY!$A$54:$U$54,OFFSET(WatchbillMONTHLY!$A$54:$U$54,1,2))=IF(_xlfn.XLOOKUP($A37,INDIRECT("_"&amp;_xlfn.XLOOKUP(AT$2,WatchbillMONTHLY!$A$54:$U$54,OFFSET(WatchbillMONTHLY!$A$54:$U$54,1,2))),INDIRECT("_"&amp;_xlfn.XLOOKUP(AT$2,WatchbillMONTHLY!$A$54:$U$54,OFFSET(WatchbillMONTHLY!$A$54:$U$54,1,2))))=$A37,_xlfn.XLOOKUP(AT$2,WatchbillMONTHLY!$A$54:$U$54,OFFSET(WatchbillMONTHLY!$A$54:$U$54,1,2)),FALSE),TRUE,FALSE)),
IF(_xlfn.XLOOKUP(AT$2,WatchbillMONTHLY!$A$71:$U$71,OFFSET(WatchbillMONTHLY!$A$71:$U$71,1,2))=IF(_xlfn.XLOOKUP($A37,INDIRECT("_"&amp;_xlfn.XLOOKUP(AT$2,WatchbillMONTHLY!$A$71:$U$71,OFFSET(WatchbillMONTHLY!$A$71:$U$71,1,2))),INDIRECT("_"&amp;_xlfn.XLOOKUP(AT$2,WatchbillMONTHLY!$A$71:$U$71,OFFSET(WatchbillMONTHLY!$A$71:$U$71,1,2))))=$A37,_xlfn.XLOOKUP(AT$2,WatchbillMONTHLY!$A$71:$U$71,OFFSET(WatchbillMONTHLY!$A$71:$U$71,1,2)),FALSE),TRUE,FALSE)),
IF(_xlfn.XLOOKUP(AT$2,WatchbillMONTHLY!$A$88:$U$88,OFFSET(WatchbillMONTHLY!$A$88:$U$88,1,2))=IF(_xlfn.XLOOKUP($A37,INDIRECT("_"&amp;_xlfn.XLOOKUP(AT$2,WatchbillMONTHLY!$A$88:$U$88,OFFSET(WatchbillMONTHLY!$A$88:$U$88,1,2))),INDIRECT("_"&amp;_xlfn.XLOOKUP(AT$2,WatchbillMONTHLY!$A$88:$U$88,OFFSET(WatchbillMONTHLY!$A$88:$U$88,1,2))))=$A37,_xlfn.XLOOKUP(AT$2,WatchbillMONTHLY!$A$88:$U$88,OFFSET(WatchbillMONTHLY!$A$88:$U$88,1,2)),FALSE),TRUE,FALSE)),
FALSE),FALSE)</f>
        <v>0</v>
      </c>
      <c r="AU37" s="209" t="b" cm="1">
        <f t="array" aca="1" ref="AU37" ca="1">IF(AND($A37 &gt; 0, N37 &gt; 0,AU$2&lt;MiscFormulas!$A$5+1),
_xlfn.IFNA(
_xlfn.IFNA(
_xlfn.IFNA(
_xlfn.IFNA(
_xlfn.IFNA(
_xlfn.IFNA(
IF(_xlfn.XLOOKUP(AU$2,WatchbillMONTHLY!$A$3:$U$3,OFFSET(WatchbillMONTHLY!$A$3:$U$3,1,2))=IF(_xlfn.XLOOKUP($A37,INDIRECT("_"&amp;_xlfn.XLOOKUP(AU$2,WatchbillMONTHLY!$A$3:$U$3,OFFSET(WatchbillMONTHLY!$A$3:$U$3,1,2))),INDIRECT("_"&amp;_xlfn.XLOOKUP(AU$2,WatchbillMONTHLY!$A$3:$U$3,OFFSET(WatchbillMONTHLY!$A$3:$U$3,1,2))))=$A37,_xlfn.XLOOKUP(AU$2,WatchbillMONTHLY!$A$3:$U$3,OFFSET(WatchbillMONTHLY!$A$3:$U$3,1,2)),FALSE),TRUE,FALSE),
IF(_xlfn.XLOOKUP(AU$2,WatchbillMONTHLY!$A$20:$U$20,OFFSET(WatchbillMONTHLY!$A$20:$U$20,1,2))=IF(_xlfn.XLOOKUP($A37,INDIRECT("_"&amp;_xlfn.XLOOKUP(AU$2,WatchbillMONTHLY!$A$20:$U$20,OFFSET(WatchbillMONTHLY!$A$20:$U$20,1,2))),INDIRECT("_"&amp;_xlfn.XLOOKUP(AU$2,WatchbillMONTHLY!$A$20:$U$20,OFFSET(WatchbillMONTHLY!$A$20:$U$20,1,2))))=$A37,_xlfn.XLOOKUP(AU$2,WatchbillMONTHLY!$A$20:$U$20,OFFSET(WatchbillMONTHLY!$A$20:$U$20,1,2)),FALSE),TRUE,FALSE)),
IF(_xlfn.XLOOKUP(AU$2,WatchbillMONTHLY!$A$37:$U$37,OFFSET(WatchbillMONTHLY!$A$37:$U$37,1,2))=IF(_xlfn.XLOOKUP($A37,INDIRECT("_"&amp;_xlfn.XLOOKUP(AU$2,WatchbillMONTHLY!$A$37:$U$37,OFFSET(WatchbillMONTHLY!$A$37:$U$37,1,2))),INDIRECT("_"&amp;_xlfn.XLOOKUP(AU$2,WatchbillMONTHLY!$A$37:$U$37,OFFSET(WatchbillMONTHLY!$A$37:$U$37,1,2))))=$A37,_xlfn.XLOOKUP(AU$2,WatchbillMONTHLY!$A$37:$U$37,OFFSET(WatchbillMONTHLY!$A$37:$U$37,1,2)),FALSE),TRUE,FALSE)),
IF(_xlfn.XLOOKUP(AU$2,WatchbillMONTHLY!$A$54:$U$54,OFFSET(WatchbillMONTHLY!$A$54:$U$54,1,2))=IF(_xlfn.XLOOKUP($A37,INDIRECT("_"&amp;_xlfn.XLOOKUP(AU$2,WatchbillMONTHLY!$A$54:$U$54,OFFSET(WatchbillMONTHLY!$A$54:$U$54,1,2))),INDIRECT("_"&amp;_xlfn.XLOOKUP(AU$2,WatchbillMONTHLY!$A$54:$U$54,OFFSET(WatchbillMONTHLY!$A$54:$U$54,1,2))))=$A37,_xlfn.XLOOKUP(AU$2,WatchbillMONTHLY!$A$54:$U$54,OFFSET(WatchbillMONTHLY!$A$54:$U$54,1,2)),FALSE),TRUE,FALSE)),
IF(_xlfn.XLOOKUP(AU$2,WatchbillMONTHLY!$A$71:$U$71,OFFSET(WatchbillMONTHLY!$A$71:$U$71,1,2))=IF(_xlfn.XLOOKUP($A37,INDIRECT("_"&amp;_xlfn.XLOOKUP(AU$2,WatchbillMONTHLY!$A$71:$U$71,OFFSET(WatchbillMONTHLY!$A$71:$U$71,1,2))),INDIRECT("_"&amp;_xlfn.XLOOKUP(AU$2,WatchbillMONTHLY!$A$71:$U$71,OFFSET(WatchbillMONTHLY!$A$71:$U$71,1,2))))=$A37,_xlfn.XLOOKUP(AU$2,WatchbillMONTHLY!$A$71:$U$71,OFFSET(WatchbillMONTHLY!$A$71:$U$71,1,2)),FALSE),TRUE,FALSE)),
IF(_xlfn.XLOOKUP(AU$2,WatchbillMONTHLY!$A$88:$U$88,OFFSET(WatchbillMONTHLY!$A$88:$U$88,1,2))=IF(_xlfn.XLOOKUP($A37,INDIRECT("_"&amp;_xlfn.XLOOKUP(AU$2,WatchbillMONTHLY!$A$88:$U$88,OFFSET(WatchbillMONTHLY!$A$88:$U$88,1,2))),INDIRECT("_"&amp;_xlfn.XLOOKUP(AU$2,WatchbillMONTHLY!$A$88:$U$88,OFFSET(WatchbillMONTHLY!$A$88:$U$88,1,2))))=$A37,_xlfn.XLOOKUP(AU$2,WatchbillMONTHLY!$A$88:$U$88,OFFSET(WatchbillMONTHLY!$A$88:$U$88,1,2)),FALSE),TRUE,FALSE)),
FALSE),FALSE)</f>
        <v>0</v>
      </c>
      <c r="AV37" s="209" t="b" cm="1">
        <f t="array" aca="1" ref="AV37" ca="1">IF(AND($A37 &gt; 0, O37 &gt; 0,AV$2&lt;MiscFormulas!$A$5+1),
_xlfn.IFNA(
_xlfn.IFNA(
_xlfn.IFNA(
_xlfn.IFNA(
_xlfn.IFNA(
_xlfn.IFNA(
IF(_xlfn.XLOOKUP(AV$2,WatchbillMONTHLY!$A$3:$U$3,OFFSET(WatchbillMONTHLY!$A$3:$U$3,1,2))=IF(_xlfn.XLOOKUP($A37,INDIRECT("_"&amp;_xlfn.XLOOKUP(AV$2,WatchbillMONTHLY!$A$3:$U$3,OFFSET(WatchbillMONTHLY!$A$3:$U$3,1,2))),INDIRECT("_"&amp;_xlfn.XLOOKUP(AV$2,WatchbillMONTHLY!$A$3:$U$3,OFFSET(WatchbillMONTHLY!$A$3:$U$3,1,2))))=$A37,_xlfn.XLOOKUP(AV$2,WatchbillMONTHLY!$A$3:$U$3,OFFSET(WatchbillMONTHLY!$A$3:$U$3,1,2)),FALSE),TRUE,FALSE),
IF(_xlfn.XLOOKUP(AV$2,WatchbillMONTHLY!$A$20:$U$20,OFFSET(WatchbillMONTHLY!$A$20:$U$20,1,2))=IF(_xlfn.XLOOKUP($A37,INDIRECT("_"&amp;_xlfn.XLOOKUP(AV$2,WatchbillMONTHLY!$A$20:$U$20,OFFSET(WatchbillMONTHLY!$A$20:$U$20,1,2))),INDIRECT("_"&amp;_xlfn.XLOOKUP(AV$2,WatchbillMONTHLY!$A$20:$U$20,OFFSET(WatchbillMONTHLY!$A$20:$U$20,1,2))))=$A37,_xlfn.XLOOKUP(AV$2,WatchbillMONTHLY!$A$20:$U$20,OFFSET(WatchbillMONTHLY!$A$20:$U$20,1,2)),FALSE),TRUE,FALSE)),
IF(_xlfn.XLOOKUP(AV$2,WatchbillMONTHLY!$A$37:$U$37,OFFSET(WatchbillMONTHLY!$A$37:$U$37,1,2))=IF(_xlfn.XLOOKUP($A37,INDIRECT("_"&amp;_xlfn.XLOOKUP(AV$2,WatchbillMONTHLY!$A$37:$U$37,OFFSET(WatchbillMONTHLY!$A$37:$U$37,1,2))),INDIRECT("_"&amp;_xlfn.XLOOKUP(AV$2,WatchbillMONTHLY!$A$37:$U$37,OFFSET(WatchbillMONTHLY!$A$37:$U$37,1,2))))=$A37,_xlfn.XLOOKUP(AV$2,WatchbillMONTHLY!$A$37:$U$37,OFFSET(WatchbillMONTHLY!$A$37:$U$37,1,2)),FALSE),TRUE,FALSE)),
IF(_xlfn.XLOOKUP(AV$2,WatchbillMONTHLY!$A$54:$U$54,OFFSET(WatchbillMONTHLY!$A$54:$U$54,1,2))=IF(_xlfn.XLOOKUP($A37,INDIRECT("_"&amp;_xlfn.XLOOKUP(AV$2,WatchbillMONTHLY!$A$54:$U$54,OFFSET(WatchbillMONTHLY!$A$54:$U$54,1,2))),INDIRECT("_"&amp;_xlfn.XLOOKUP(AV$2,WatchbillMONTHLY!$A$54:$U$54,OFFSET(WatchbillMONTHLY!$A$54:$U$54,1,2))))=$A37,_xlfn.XLOOKUP(AV$2,WatchbillMONTHLY!$A$54:$U$54,OFFSET(WatchbillMONTHLY!$A$54:$U$54,1,2)),FALSE),TRUE,FALSE)),
IF(_xlfn.XLOOKUP(AV$2,WatchbillMONTHLY!$A$71:$U$71,OFFSET(WatchbillMONTHLY!$A$71:$U$71,1,2))=IF(_xlfn.XLOOKUP($A37,INDIRECT("_"&amp;_xlfn.XLOOKUP(AV$2,WatchbillMONTHLY!$A$71:$U$71,OFFSET(WatchbillMONTHLY!$A$71:$U$71,1,2))),INDIRECT("_"&amp;_xlfn.XLOOKUP(AV$2,WatchbillMONTHLY!$A$71:$U$71,OFFSET(WatchbillMONTHLY!$A$71:$U$71,1,2))))=$A37,_xlfn.XLOOKUP(AV$2,WatchbillMONTHLY!$A$71:$U$71,OFFSET(WatchbillMONTHLY!$A$71:$U$71,1,2)),FALSE),TRUE,FALSE)),
IF(_xlfn.XLOOKUP(AV$2,WatchbillMONTHLY!$A$88:$U$88,OFFSET(WatchbillMONTHLY!$A$88:$U$88,1,2))=IF(_xlfn.XLOOKUP($A37,INDIRECT("_"&amp;_xlfn.XLOOKUP(AV$2,WatchbillMONTHLY!$A$88:$U$88,OFFSET(WatchbillMONTHLY!$A$88:$U$88,1,2))),INDIRECT("_"&amp;_xlfn.XLOOKUP(AV$2,WatchbillMONTHLY!$A$88:$U$88,OFFSET(WatchbillMONTHLY!$A$88:$U$88,1,2))))=$A37,_xlfn.XLOOKUP(AV$2,WatchbillMONTHLY!$A$88:$U$88,OFFSET(WatchbillMONTHLY!$A$88:$U$88,1,2)),FALSE),TRUE,FALSE)),
FALSE),FALSE)</f>
        <v>0</v>
      </c>
      <c r="AW37" s="209" t="b" cm="1">
        <f t="array" aca="1" ref="AW37" ca="1">IF(AND($A37 &gt; 0, P37 &gt; 0,AW$2&lt;MiscFormulas!$A$5+1),
_xlfn.IFNA(
_xlfn.IFNA(
_xlfn.IFNA(
_xlfn.IFNA(
_xlfn.IFNA(
_xlfn.IFNA(
IF(_xlfn.XLOOKUP(AW$2,WatchbillMONTHLY!$A$3:$U$3,OFFSET(WatchbillMONTHLY!$A$3:$U$3,1,2))=IF(_xlfn.XLOOKUP($A37,INDIRECT("_"&amp;_xlfn.XLOOKUP(AW$2,WatchbillMONTHLY!$A$3:$U$3,OFFSET(WatchbillMONTHLY!$A$3:$U$3,1,2))),INDIRECT("_"&amp;_xlfn.XLOOKUP(AW$2,WatchbillMONTHLY!$A$3:$U$3,OFFSET(WatchbillMONTHLY!$A$3:$U$3,1,2))))=$A37,_xlfn.XLOOKUP(AW$2,WatchbillMONTHLY!$A$3:$U$3,OFFSET(WatchbillMONTHLY!$A$3:$U$3,1,2)),FALSE),TRUE,FALSE),
IF(_xlfn.XLOOKUP(AW$2,WatchbillMONTHLY!$A$20:$U$20,OFFSET(WatchbillMONTHLY!$A$20:$U$20,1,2))=IF(_xlfn.XLOOKUP($A37,INDIRECT("_"&amp;_xlfn.XLOOKUP(AW$2,WatchbillMONTHLY!$A$20:$U$20,OFFSET(WatchbillMONTHLY!$A$20:$U$20,1,2))),INDIRECT("_"&amp;_xlfn.XLOOKUP(AW$2,WatchbillMONTHLY!$A$20:$U$20,OFFSET(WatchbillMONTHLY!$A$20:$U$20,1,2))))=$A37,_xlfn.XLOOKUP(AW$2,WatchbillMONTHLY!$A$20:$U$20,OFFSET(WatchbillMONTHLY!$A$20:$U$20,1,2)),FALSE),TRUE,FALSE)),
IF(_xlfn.XLOOKUP(AW$2,WatchbillMONTHLY!$A$37:$U$37,OFFSET(WatchbillMONTHLY!$A$37:$U$37,1,2))=IF(_xlfn.XLOOKUP($A37,INDIRECT("_"&amp;_xlfn.XLOOKUP(AW$2,WatchbillMONTHLY!$A$37:$U$37,OFFSET(WatchbillMONTHLY!$A$37:$U$37,1,2))),INDIRECT("_"&amp;_xlfn.XLOOKUP(AW$2,WatchbillMONTHLY!$A$37:$U$37,OFFSET(WatchbillMONTHLY!$A$37:$U$37,1,2))))=$A37,_xlfn.XLOOKUP(AW$2,WatchbillMONTHLY!$A$37:$U$37,OFFSET(WatchbillMONTHLY!$A$37:$U$37,1,2)),FALSE),TRUE,FALSE)),
IF(_xlfn.XLOOKUP(AW$2,WatchbillMONTHLY!$A$54:$U$54,OFFSET(WatchbillMONTHLY!$A$54:$U$54,1,2))=IF(_xlfn.XLOOKUP($A37,INDIRECT("_"&amp;_xlfn.XLOOKUP(AW$2,WatchbillMONTHLY!$A$54:$U$54,OFFSET(WatchbillMONTHLY!$A$54:$U$54,1,2))),INDIRECT("_"&amp;_xlfn.XLOOKUP(AW$2,WatchbillMONTHLY!$A$54:$U$54,OFFSET(WatchbillMONTHLY!$A$54:$U$54,1,2))))=$A37,_xlfn.XLOOKUP(AW$2,WatchbillMONTHLY!$A$54:$U$54,OFFSET(WatchbillMONTHLY!$A$54:$U$54,1,2)),FALSE),TRUE,FALSE)),
IF(_xlfn.XLOOKUP(AW$2,WatchbillMONTHLY!$A$71:$U$71,OFFSET(WatchbillMONTHLY!$A$71:$U$71,1,2))=IF(_xlfn.XLOOKUP($A37,INDIRECT("_"&amp;_xlfn.XLOOKUP(AW$2,WatchbillMONTHLY!$A$71:$U$71,OFFSET(WatchbillMONTHLY!$A$71:$U$71,1,2))),INDIRECT("_"&amp;_xlfn.XLOOKUP(AW$2,WatchbillMONTHLY!$A$71:$U$71,OFFSET(WatchbillMONTHLY!$A$71:$U$71,1,2))))=$A37,_xlfn.XLOOKUP(AW$2,WatchbillMONTHLY!$A$71:$U$71,OFFSET(WatchbillMONTHLY!$A$71:$U$71,1,2)),FALSE),TRUE,FALSE)),
IF(_xlfn.XLOOKUP(AW$2,WatchbillMONTHLY!$A$88:$U$88,OFFSET(WatchbillMONTHLY!$A$88:$U$88,1,2))=IF(_xlfn.XLOOKUP($A37,INDIRECT("_"&amp;_xlfn.XLOOKUP(AW$2,WatchbillMONTHLY!$A$88:$U$88,OFFSET(WatchbillMONTHLY!$A$88:$U$88,1,2))),INDIRECT("_"&amp;_xlfn.XLOOKUP(AW$2,WatchbillMONTHLY!$A$88:$U$88,OFFSET(WatchbillMONTHLY!$A$88:$U$88,1,2))))=$A37,_xlfn.XLOOKUP(AW$2,WatchbillMONTHLY!$A$88:$U$88,OFFSET(WatchbillMONTHLY!$A$88:$U$88,1,2)),FALSE),TRUE,FALSE)),
FALSE),FALSE)</f>
        <v>0</v>
      </c>
      <c r="AX37" s="209" t="b" cm="1">
        <f t="array" aca="1" ref="AX37" ca="1">IF(AND($A37 &gt; 0, Q37 &gt; 0,AX$2&lt;MiscFormulas!$A$5+1),
_xlfn.IFNA(
_xlfn.IFNA(
_xlfn.IFNA(
_xlfn.IFNA(
_xlfn.IFNA(
_xlfn.IFNA(
IF(_xlfn.XLOOKUP(AX$2,WatchbillMONTHLY!$A$3:$U$3,OFFSET(WatchbillMONTHLY!$A$3:$U$3,1,2))=IF(_xlfn.XLOOKUP($A37,INDIRECT("_"&amp;_xlfn.XLOOKUP(AX$2,WatchbillMONTHLY!$A$3:$U$3,OFFSET(WatchbillMONTHLY!$A$3:$U$3,1,2))),INDIRECT("_"&amp;_xlfn.XLOOKUP(AX$2,WatchbillMONTHLY!$A$3:$U$3,OFFSET(WatchbillMONTHLY!$A$3:$U$3,1,2))))=$A37,_xlfn.XLOOKUP(AX$2,WatchbillMONTHLY!$A$3:$U$3,OFFSET(WatchbillMONTHLY!$A$3:$U$3,1,2)),FALSE),TRUE,FALSE),
IF(_xlfn.XLOOKUP(AX$2,WatchbillMONTHLY!$A$20:$U$20,OFFSET(WatchbillMONTHLY!$A$20:$U$20,1,2))=IF(_xlfn.XLOOKUP($A37,INDIRECT("_"&amp;_xlfn.XLOOKUP(AX$2,WatchbillMONTHLY!$A$20:$U$20,OFFSET(WatchbillMONTHLY!$A$20:$U$20,1,2))),INDIRECT("_"&amp;_xlfn.XLOOKUP(AX$2,WatchbillMONTHLY!$A$20:$U$20,OFFSET(WatchbillMONTHLY!$A$20:$U$20,1,2))))=$A37,_xlfn.XLOOKUP(AX$2,WatchbillMONTHLY!$A$20:$U$20,OFFSET(WatchbillMONTHLY!$A$20:$U$20,1,2)),FALSE),TRUE,FALSE)),
IF(_xlfn.XLOOKUP(AX$2,WatchbillMONTHLY!$A$37:$U$37,OFFSET(WatchbillMONTHLY!$A$37:$U$37,1,2))=IF(_xlfn.XLOOKUP($A37,INDIRECT("_"&amp;_xlfn.XLOOKUP(AX$2,WatchbillMONTHLY!$A$37:$U$37,OFFSET(WatchbillMONTHLY!$A$37:$U$37,1,2))),INDIRECT("_"&amp;_xlfn.XLOOKUP(AX$2,WatchbillMONTHLY!$A$37:$U$37,OFFSET(WatchbillMONTHLY!$A$37:$U$37,1,2))))=$A37,_xlfn.XLOOKUP(AX$2,WatchbillMONTHLY!$A$37:$U$37,OFFSET(WatchbillMONTHLY!$A$37:$U$37,1,2)),FALSE),TRUE,FALSE)),
IF(_xlfn.XLOOKUP(AX$2,WatchbillMONTHLY!$A$54:$U$54,OFFSET(WatchbillMONTHLY!$A$54:$U$54,1,2))=IF(_xlfn.XLOOKUP($A37,INDIRECT("_"&amp;_xlfn.XLOOKUP(AX$2,WatchbillMONTHLY!$A$54:$U$54,OFFSET(WatchbillMONTHLY!$A$54:$U$54,1,2))),INDIRECT("_"&amp;_xlfn.XLOOKUP(AX$2,WatchbillMONTHLY!$A$54:$U$54,OFFSET(WatchbillMONTHLY!$A$54:$U$54,1,2))))=$A37,_xlfn.XLOOKUP(AX$2,WatchbillMONTHLY!$A$54:$U$54,OFFSET(WatchbillMONTHLY!$A$54:$U$54,1,2)),FALSE),TRUE,FALSE)),
IF(_xlfn.XLOOKUP(AX$2,WatchbillMONTHLY!$A$71:$U$71,OFFSET(WatchbillMONTHLY!$A$71:$U$71,1,2))=IF(_xlfn.XLOOKUP($A37,INDIRECT("_"&amp;_xlfn.XLOOKUP(AX$2,WatchbillMONTHLY!$A$71:$U$71,OFFSET(WatchbillMONTHLY!$A$71:$U$71,1,2))),INDIRECT("_"&amp;_xlfn.XLOOKUP(AX$2,WatchbillMONTHLY!$A$71:$U$71,OFFSET(WatchbillMONTHLY!$A$71:$U$71,1,2))))=$A37,_xlfn.XLOOKUP(AX$2,WatchbillMONTHLY!$A$71:$U$71,OFFSET(WatchbillMONTHLY!$A$71:$U$71,1,2)),FALSE),TRUE,FALSE)),
IF(_xlfn.XLOOKUP(AX$2,WatchbillMONTHLY!$A$88:$U$88,OFFSET(WatchbillMONTHLY!$A$88:$U$88,1,2))=IF(_xlfn.XLOOKUP($A37,INDIRECT("_"&amp;_xlfn.XLOOKUP(AX$2,WatchbillMONTHLY!$A$88:$U$88,OFFSET(WatchbillMONTHLY!$A$88:$U$88,1,2))),INDIRECT("_"&amp;_xlfn.XLOOKUP(AX$2,WatchbillMONTHLY!$A$88:$U$88,OFFSET(WatchbillMONTHLY!$A$88:$U$88,1,2))))=$A37,_xlfn.XLOOKUP(AX$2,WatchbillMONTHLY!$A$88:$U$88,OFFSET(WatchbillMONTHLY!$A$88:$U$88,1,2)),FALSE),TRUE,FALSE)),
FALSE),FALSE)</f>
        <v>0</v>
      </c>
      <c r="AY37" s="209" t="b" cm="1">
        <f t="array" aca="1" ref="AY37" ca="1">IF(AND($A37 &gt; 0, R37 &gt; 0,AY$2&lt;MiscFormulas!$A$5+1),
_xlfn.IFNA(
_xlfn.IFNA(
_xlfn.IFNA(
_xlfn.IFNA(
_xlfn.IFNA(
_xlfn.IFNA(
IF(_xlfn.XLOOKUP(AY$2,WatchbillMONTHLY!$A$3:$U$3,OFFSET(WatchbillMONTHLY!$A$3:$U$3,1,2))=IF(_xlfn.XLOOKUP($A37,INDIRECT("_"&amp;_xlfn.XLOOKUP(AY$2,WatchbillMONTHLY!$A$3:$U$3,OFFSET(WatchbillMONTHLY!$A$3:$U$3,1,2))),INDIRECT("_"&amp;_xlfn.XLOOKUP(AY$2,WatchbillMONTHLY!$A$3:$U$3,OFFSET(WatchbillMONTHLY!$A$3:$U$3,1,2))))=$A37,_xlfn.XLOOKUP(AY$2,WatchbillMONTHLY!$A$3:$U$3,OFFSET(WatchbillMONTHLY!$A$3:$U$3,1,2)),FALSE),TRUE,FALSE),
IF(_xlfn.XLOOKUP(AY$2,WatchbillMONTHLY!$A$20:$U$20,OFFSET(WatchbillMONTHLY!$A$20:$U$20,1,2))=IF(_xlfn.XLOOKUP($A37,INDIRECT("_"&amp;_xlfn.XLOOKUP(AY$2,WatchbillMONTHLY!$A$20:$U$20,OFFSET(WatchbillMONTHLY!$A$20:$U$20,1,2))),INDIRECT("_"&amp;_xlfn.XLOOKUP(AY$2,WatchbillMONTHLY!$A$20:$U$20,OFFSET(WatchbillMONTHLY!$A$20:$U$20,1,2))))=$A37,_xlfn.XLOOKUP(AY$2,WatchbillMONTHLY!$A$20:$U$20,OFFSET(WatchbillMONTHLY!$A$20:$U$20,1,2)),FALSE),TRUE,FALSE)),
IF(_xlfn.XLOOKUP(AY$2,WatchbillMONTHLY!$A$37:$U$37,OFFSET(WatchbillMONTHLY!$A$37:$U$37,1,2))=IF(_xlfn.XLOOKUP($A37,INDIRECT("_"&amp;_xlfn.XLOOKUP(AY$2,WatchbillMONTHLY!$A$37:$U$37,OFFSET(WatchbillMONTHLY!$A$37:$U$37,1,2))),INDIRECT("_"&amp;_xlfn.XLOOKUP(AY$2,WatchbillMONTHLY!$A$37:$U$37,OFFSET(WatchbillMONTHLY!$A$37:$U$37,1,2))))=$A37,_xlfn.XLOOKUP(AY$2,WatchbillMONTHLY!$A$37:$U$37,OFFSET(WatchbillMONTHLY!$A$37:$U$37,1,2)),FALSE),TRUE,FALSE)),
IF(_xlfn.XLOOKUP(AY$2,WatchbillMONTHLY!$A$54:$U$54,OFFSET(WatchbillMONTHLY!$A$54:$U$54,1,2))=IF(_xlfn.XLOOKUP($A37,INDIRECT("_"&amp;_xlfn.XLOOKUP(AY$2,WatchbillMONTHLY!$A$54:$U$54,OFFSET(WatchbillMONTHLY!$A$54:$U$54,1,2))),INDIRECT("_"&amp;_xlfn.XLOOKUP(AY$2,WatchbillMONTHLY!$A$54:$U$54,OFFSET(WatchbillMONTHLY!$A$54:$U$54,1,2))))=$A37,_xlfn.XLOOKUP(AY$2,WatchbillMONTHLY!$A$54:$U$54,OFFSET(WatchbillMONTHLY!$A$54:$U$54,1,2)),FALSE),TRUE,FALSE)),
IF(_xlfn.XLOOKUP(AY$2,WatchbillMONTHLY!$A$71:$U$71,OFFSET(WatchbillMONTHLY!$A$71:$U$71,1,2))=IF(_xlfn.XLOOKUP($A37,INDIRECT("_"&amp;_xlfn.XLOOKUP(AY$2,WatchbillMONTHLY!$A$71:$U$71,OFFSET(WatchbillMONTHLY!$A$71:$U$71,1,2))),INDIRECT("_"&amp;_xlfn.XLOOKUP(AY$2,WatchbillMONTHLY!$A$71:$U$71,OFFSET(WatchbillMONTHLY!$A$71:$U$71,1,2))))=$A37,_xlfn.XLOOKUP(AY$2,WatchbillMONTHLY!$A$71:$U$71,OFFSET(WatchbillMONTHLY!$A$71:$U$71,1,2)),FALSE),TRUE,FALSE)),
IF(_xlfn.XLOOKUP(AY$2,WatchbillMONTHLY!$A$88:$U$88,OFFSET(WatchbillMONTHLY!$A$88:$U$88,1,2))=IF(_xlfn.XLOOKUP($A37,INDIRECT("_"&amp;_xlfn.XLOOKUP(AY$2,WatchbillMONTHLY!$A$88:$U$88,OFFSET(WatchbillMONTHLY!$A$88:$U$88,1,2))),INDIRECT("_"&amp;_xlfn.XLOOKUP(AY$2,WatchbillMONTHLY!$A$88:$U$88,OFFSET(WatchbillMONTHLY!$A$88:$U$88,1,2))))=$A37,_xlfn.XLOOKUP(AY$2,WatchbillMONTHLY!$A$88:$U$88,OFFSET(WatchbillMONTHLY!$A$88:$U$88,1,2)),FALSE),TRUE,FALSE)),
FALSE),FALSE)</f>
        <v>0</v>
      </c>
      <c r="AZ37" s="209" t="b" cm="1">
        <f t="array" aca="1" ref="AZ37" ca="1">IF(AND($A37 &gt; 0, S37 &gt; 0,AZ$2&lt;MiscFormulas!$A$5+1),
_xlfn.IFNA(
_xlfn.IFNA(
_xlfn.IFNA(
_xlfn.IFNA(
_xlfn.IFNA(
_xlfn.IFNA(
IF(_xlfn.XLOOKUP(AZ$2,WatchbillMONTHLY!$A$3:$U$3,OFFSET(WatchbillMONTHLY!$A$3:$U$3,1,2))=IF(_xlfn.XLOOKUP($A37,INDIRECT("_"&amp;_xlfn.XLOOKUP(AZ$2,WatchbillMONTHLY!$A$3:$U$3,OFFSET(WatchbillMONTHLY!$A$3:$U$3,1,2))),INDIRECT("_"&amp;_xlfn.XLOOKUP(AZ$2,WatchbillMONTHLY!$A$3:$U$3,OFFSET(WatchbillMONTHLY!$A$3:$U$3,1,2))))=$A37,_xlfn.XLOOKUP(AZ$2,WatchbillMONTHLY!$A$3:$U$3,OFFSET(WatchbillMONTHLY!$A$3:$U$3,1,2)),FALSE),TRUE,FALSE),
IF(_xlfn.XLOOKUP(AZ$2,WatchbillMONTHLY!$A$20:$U$20,OFFSET(WatchbillMONTHLY!$A$20:$U$20,1,2))=IF(_xlfn.XLOOKUP($A37,INDIRECT("_"&amp;_xlfn.XLOOKUP(AZ$2,WatchbillMONTHLY!$A$20:$U$20,OFFSET(WatchbillMONTHLY!$A$20:$U$20,1,2))),INDIRECT("_"&amp;_xlfn.XLOOKUP(AZ$2,WatchbillMONTHLY!$A$20:$U$20,OFFSET(WatchbillMONTHLY!$A$20:$U$20,1,2))))=$A37,_xlfn.XLOOKUP(AZ$2,WatchbillMONTHLY!$A$20:$U$20,OFFSET(WatchbillMONTHLY!$A$20:$U$20,1,2)),FALSE),TRUE,FALSE)),
IF(_xlfn.XLOOKUP(AZ$2,WatchbillMONTHLY!$A$37:$U$37,OFFSET(WatchbillMONTHLY!$A$37:$U$37,1,2))=IF(_xlfn.XLOOKUP($A37,INDIRECT("_"&amp;_xlfn.XLOOKUP(AZ$2,WatchbillMONTHLY!$A$37:$U$37,OFFSET(WatchbillMONTHLY!$A$37:$U$37,1,2))),INDIRECT("_"&amp;_xlfn.XLOOKUP(AZ$2,WatchbillMONTHLY!$A$37:$U$37,OFFSET(WatchbillMONTHLY!$A$37:$U$37,1,2))))=$A37,_xlfn.XLOOKUP(AZ$2,WatchbillMONTHLY!$A$37:$U$37,OFFSET(WatchbillMONTHLY!$A$37:$U$37,1,2)),FALSE),TRUE,FALSE)),
IF(_xlfn.XLOOKUP(AZ$2,WatchbillMONTHLY!$A$54:$U$54,OFFSET(WatchbillMONTHLY!$A$54:$U$54,1,2))=IF(_xlfn.XLOOKUP($A37,INDIRECT("_"&amp;_xlfn.XLOOKUP(AZ$2,WatchbillMONTHLY!$A$54:$U$54,OFFSET(WatchbillMONTHLY!$A$54:$U$54,1,2))),INDIRECT("_"&amp;_xlfn.XLOOKUP(AZ$2,WatchbillMONTHLY!$A$54:$U$54,OFFSET(WatchbillMONTHLY!$A$54:$U$54,1,2))))=$A37,_xlfn.XLOOKUP(AZ$2,WatchbillMONTHLY!$A$54:$U$54,OFFSET(WatchbillMONTHLY!$A$54:$U$54,1,2)),FALSE),TRUE,FALSE)),
IF(_xlfn.XLOOKUP(AZ$2,WatchbillMONTHLY!$A$71:$U$71,OFFSET(WatchbillMONTHLY!$A$71:$U$71,1,2))=IF(_xlfn.XLOOKUP($A37,INDIRECT("_"&amp;_xlfn.XLOOKUP(AZ$2,WatchbillMONTHLY!$A$71:$U$71,OFFSET(WatchbillMONTHLY!$A$71:$U$71,1,2))),INDIRECT("_"&amp;_xlfn.XLOOKUP(AZ$2,WatchbillMONTHLY!$A$71:$U$71,OFFSET(WatchbillMONTHLY!$A$71:$U$71,1,2))))=$A37,_xlfn.XLOOKUP(AZ$2,WatchbillMONTHLY!$A$71:$U$71,OFFSET(WatchbillMONTHLY!$A$71:$U$71,1,2)),FALSE),TRUE,FALSE)),
IF(_xlfn.XLOOKUP(AZ$2,WatchbillMONTHLY!$A$88:$U$88,OFFSET(WatchbillMONTHLY!$A$88:$U$88,1,2))=IF(_xlfn.XLOOKUP($A37,INDIRECT("_"&amp;_xlfn.XLOOKUP(AZ$2,WatchbillMONTHLY!$A$88:$U$88,OFFSET(WatchbillMONTHLY!$A$88:$U$88,1,2))),INDIRECT("_"&amp;_xlfn.XLOOKUP(AZ$2,WatchbillMONTHLY!$A$88:$U$88,OFFSET(WatchbillMONTHLY!$A$88:$U$88,1,2))))=$A37,_xlfn.XLOOKUP(AZ$2,WatchbillMONTHLY!$A$88:$U$88,OFFSET(WatchbillMONTHLY!$A$88:$U$88,1,2)),FALSE),TRUE,FALSE)),
FALSE),FALSE)</f>
        <v>0</v>
      </c>
      <c r="BA37" s="209" t="b" cm="1">
        <f t="array" aca="1" ref="BA37" ca="1">IF(AND($A37 &gt; 0, T37 &gt; 0,BA$2&lt;MiscFormulas!$A$5+1),
_xlfn.IFNA(
_xlfn.IFNA(
_xlfn.IFNA(
_xlfn.IFNA(
_xlfn.IFNA(
_xlfn.IFNA(
IF(_xlfn.XLOOKUP(BA$2,WatchbillMONTHLY!$A$3:$U$3,OFFSET(WatchbillMONTHLY!$A$3:$U$3,1,2))=IF(_xlfn.XLOOKUP($A37,INDIRECT("_"&amp;_xlfn.XLOOKUP(BA$2,WatchbillMONTHLY!$A$3:$U$3,OFFSET(WatchbillMONTHLY!$A$3:$U$3,1,2))),INDIRECT("_"&amp;_xlfn.XLOOKUP(BA$2,WatchbillMONTHLY!$A$3:$U$3,OFFSET(WatchbillMONTHLY!$A$3:$U$3,1,2))))=$A37,_xlfn.XLOOKUP(BA$2,WatchbillMONTHLY!$A$3:$U$3,OFFSET(WatchbillMONTHLY!$A$3:$U$3,1,2)),FALSE),TRUE,FALSE),
IF(_xlfn.XLOOKUP(BA$2,WatchbillMONTHLY!$A$20:$U$20,OFFSET(WatchbillMONTHLY!$A$20:$U$20,1,2))=IF(_xlfn.XLOOKUP($A37,INDIRECT("_"&amp;_xlfn.XLOOKUP(BA$2,WatchbillMONTHLY!$A$20:$U$20,OFFSET(WatchbillMONTHLY!$A$20:$U$20,1,2))),INDIRECT("_"&amp;_xlfn.XLOOKUP(BA$2,WatchbillMONTHLY!$A$20:$U$20,OFFSET(WatchbillMONTHLY!$A$20:$U$20,1,2))))=$A37,_xlfn.XLOOKUP(BA$2,WatchbillMONTHLY!$A$20:$U$20,OFFSET(WatchbillMONTHLY!$A$20:$U$20,1,2)),FALSE),TRUE,FALSE)),
IF(_xlfn.XLOOKUP(BA$2,WatchbillMONTHLY!$A$37:$U$37,OFFSET(WatchbillMONTHLY!$A$37:$U$37,1,2))=IF(_xlfn.XLOOKUP($A37,INDIRECT("_"&amp;_xlfn.XLOOKUP(BA$2,WatchbillMONTHLY!$A$37:$U$37,OFFSET(WatchbillMONTHLY!$A$37:$U$37,1,2))),INDIRECT("_"&amp;_xlfn.XLOOKUP(BA$2,WatchbillMONTHLY!$A$37:$U$37,OFFSET(WatchbillMONTHLY!$A$37:$U$37,1,2))))=$A37,_xlfn.XLOOKUP(BA$2,WatchbillMONTHLY!$A$37:$U$37,OFFSET(WatchbillMONTHLY!$A$37:$U$37,1,2)),FALSE),TRUE,FALSE)),
IF(_xlfn.XLOOKUP(BA$2,WatchbillMONTHLY!$A$54:$U$54,OFFSET(WatchbillMONTHLY!$A$54:$U$54,1,2))=IF(_xlfn.XLOOKUP($A37,INDIRECT("_"&amp;_xlfn.XLOOKUP(BA$2,WatchbillMONTHLY!$A$54:$U$54,OFFSET(WatchbillMONTHLY!$A$54:$U$54,1,2))),INDIRECT("_"&amp;_xlfn.XLOOKUP(BA$2,WatchbillMONTHLY!$A$54:$U$54,OFFSET(WatchbillMONTHLY!$A$54:$U$54,1,2))))=$A37,_xlfn.XLOOKUP(BA$2,WatchbillMONTHLY!$A$54:$U$54,OFFSET(WatchbillMONTHLY!$A$54:$U$54,1,2)),FALSE),TRUE,FALSE)),
IF(_xlfn.XLOOKUP(BA$2,WatchbillMONTHLY!$A$71:$U$71,OFFSET(WatchbillMONTHLY!$A$71:$U$71,1,2))=IF(_xlfn.XLOOKUP($A37,INDIRECT("_"&amp;_xlfn.XLOOKUP(BA$2,WatchbillMONTHLY!$A$71:$U$71,OFFSET(WatchbillMONTHLY!$A$71:$U$71,1,2))),INDIRECT("_"&amp;_xlfn.XLOOKUP(BA$2,WatchbillMONTHLY!$A$71:$U$71,OFFSET(WatchbillMONTHLY!$A$71:$U$71,1,2))))=$A37,_xlfn.XLOOKUP(BA$2,WatchbillMONTHLY!$A$71:$U$71,OFFSET(WatchbillMONTHLY!$A$71:$U$71,1,2)),FALSE),TRUE,FALSE)),
IF(_xlfn.XLOOKUP(BA$2,WatchbillMONTHLY!$A$88:$U$88,OFFSET(WatchbillMONTHLY!$A$88:$U$88,1,2))=IF(_xlfn.XLOOKUP($A37,INDIRECT("_"&amp;_xlfn.XLOOKUP(BA$2,WatchbillMONTHLY!$A$88:$U$88,OFFSET(WatchbillMONTHLY!$A$88:$U$88,1,2))),INDIRECT("_"&amp;_xlfn.XLOOKUP(BA$2,WatchbillMONTHLY!$A$88:$U$88,OFFSET(WatchbillMONTHLY!$A$88:$U$88,1,2))))=$A37,_xlfn.XLOOKUP(BA$2,WatchbillMONTHLY!$A$88:$U$88,OFFSET(WatchbillMONTHLY!$A$88:$U$88,1,2)),FALSE),TRUE,FALSE)),
FALSE),FALSE)</f>
        <v>0</v>
      </c>
      <c r="BB37" s="209" t="b" cm="1">
        <f t="array" aca="1" ref="BB37" ca="1">IF(AND($A37 &gt; 0, U37 &gt; 0,BB$2&lt;MiscFormulas!$A$5+1),
_xlfn.IFNA(
_xlfn.IFNA(
_xlfn.IFNA(
_xlfn.IFNA(
_xlfn.IFNA(
_xlfn.IFNA(
IF(_xlfn.XLOOKUP(BB$2,WatchbillMONTHLY!$A$3:$U$3,OFFSET(WatchbillMONTHLY!$A$3:$U$3,1,2))=IF(_xlfn.XLOOKUP($A37,INDIRECT("_"&amp;_xlfn.XLOOKUP(BB$2,WatchbillMONTHLY!$A$3:$U$3,OFFSET(WatchbillMONTHLY!$A$3:$U$3,1,2))),INDIRECT("_"&amp;_xlfn.XLOOKUP(BB$2,WatchbillMONTHLY!$A$3:$U$3,OFFSET(WatchbillMONTHLY!$A$3:$U$3,1,2))))=$A37,_xlfn.XLOOKUP(BB$2,WatchbillMONTHLY!$A$3:$U$3,OFFSET(WatchbillMONTHLY!$A$3:$U$3,1,2)),FALSE),TRUE,FALSE),
IF(_xlfn.XLOOKUP(BB$2,WatchbillMONTHLY!$A$20:$U$20,OFFSET(WatchbillMONTHLY!$A$20:$U$20,1,2))=IF(_xlfn.XLOOKUP($A37,INDIRECT("_"&amp;_xlfn.XLOOKUP(BB$2,WatchbillMONTHLY!$A$20:$U$20,OFFSET(WatchbillMONTHLY!$A$20:$U$20,1,2))),INDIRECT("_"&amp;_xlfn.XLOOKUP(BB$2,WatchbillMONTHLY!$A$20:$U$20,OFFSET(WatchbillMONTHLY!$A$20:$U$20,1,2))))=$A37,_xlfn.XLOOKUP(BB$2,WatchbillMONTHLY!$A$20:$U$20,OFFSET(WatchbillMONTHLY!$A$20:$U$20,1,2)),FALSE),TRUE,FALSE)),
IF(_xlfn.XLOOKUP(BB$2,WatchbillMONTHLY!$A$37:$U$37,OFFSET(WatchbillMONTHLY!$A$37:$U$37,1,2))=IF(_xlfn.XLOOKUP($A37,INDIRECT("_"&amp;_xlfn.XLOOKUP(BB$2,WatchbillMONTHLY!$A$37:$U$37,OFFSET(WatchbillMONTHLY!$A$37:$U$37,1,2))),INDIRECT("_"&amp;_xlfn.XLOOKUP(BB$2,WatchbillMONTHLY!$A$37:$U$37,OFFSET(WatchbillMONTHLY!$A$37:$U$37,1,2))))=$A37,_xlfn.XLOOKUP(BB$2,WatchbillMONTHLY!$A$37:$U$37,OFFSET(WatchbillMONTHLY!$A$37:$U$37,1,2)),FALSE),TRUE,FALSE)),
IF(_xlfn.XLOOKUP(BB$2,WatchbillMONTHLY!$A$54:$U$54,OFFSET(WatchbillMONTHLY!$A$54:$U$54,1,2))=IF(_xlfn.XLOOKUP($A37,INDIRECT("_"&amp;_xlfn.XLOOKUP(BB$2,WatchbillMONTHLY!$A$54:$U$54,OFFSET(WatchbillMONTHLY!$A$54:$U$54,1,2))),INDIRECT("_"&amp;_xlfn.XLOOKUP(BB$2,WatchbillMONTHLY!$A$54:$U$54,OFFSET(WatchbillMONTHLY!$A$54:$U$54,1,2))))=$A37,_xlfn.XLOOKUP(BB$2,WatchbillMONTHLY!$A$54:$U$54,OFFSET(WatchbillMONTHLY!$A$54:$U$54,1,2)),FALSE),TRUE,FALSE)),
IF(_xlfn.XLOOKUP(BB$2,WatchbillMONTHLY!$A$71:$U$71,OFFSET(WatchbillMONTHLY!$A$71:$U$71,1,2))=IF(_xlfn.XLOOKUP($A37,INDIRECT("_"&amp;_xlfn.XLOOKUP(BB$2,WatchbillMONTHLY!$A$71:$U$71,OFFSET(WatchbillMONTHLY!$A$71:$U$71,1,2))),INDIRECT("_"&amp;_xlfn.XLOOKUP(BB$2,WatchbillMONTHLY!$A$71:$U$71,OFFSET(WatchbillMONTHLY!$A$71:$U$71,1,2))))=$A37,_xlfn.XLOOKUP(BB$2,WatchbillMONTHLY!$A$71:$U$71,OFFSET(WatchbillMONTHLY!$A$71:$U$71,1,2)),FALSE),TRUE,FALSE)),
IF(_xlfn.XLOOKUP(BB$2,WatchbillMONTHLY!$A$88:$U$88,OFFSET(WatchbillMONTHLY!$A$88:$U$88,1,2))=IF(_xlfn.XLOOKUP($A37,INDIRECT("_"&amp;_xlfn.XLOOKUP(BB$2,WatchbillMONTHLY!$A$88:$U$88,OFFSET(WatchbillMONTHLY!$A$88:$U$88,1,2))),INDIRECT("_"&amp;_xlfn.XLOOKUP(BB$2,WatchbillMONTHLY!$A$88:$U$88,OFFSET(WatchbillMONTHLY!$A$88:$U$88,1,2))))=$A37,_xlfn.XLOOKUP(BB$2,WatchbillMONTHLY!$A$88:$U$88,OFFSET(WatchbillMONTHLY!$A$88:$U$88,1,2)),FALSE),TRUE,FALSE)),
FALSE),FALSE)</f>
        <v>0</v>
      </c>
      <c r="BC37" s="209" t="b" cm="1">
        <f t="array" aca="1" ref="BC37" ca="1">IF(AND($A37 &gt; 0, V37 &gt; 0,BC$2&lt;MiscFormulas!$A$5+1),
_xlfn.IFNA(
_xlfn.IFNA(
_xlfn.IFNA(
_xlfn.IFNA(
_xlfn.IFNA(
_xlfn.IFNA(
IF(_xlfn.XLOOKUP(BC$2,WatchbillMONTHLY!$A$3:$U$3,OFFSET(WatchbillMONTHLY!$A$3:$U$3,1,2))=IF(_xlfn.XLOOKUP($A37,INDIRECT("_"&amp;_xlfn.XLOOKUP(BC$2,WatchbillMONTHLY!$A$3:$U$3,OFFSET(WatchbillMONTHLY!$A$3:$U$3,1,2))),INDIRECT("_"&amp;_xlfn.XLOOKUP(BC$2,WatchbillMONTHLY!$A$3:$U$3,OFFSET(WatchbillMONTHLY!$A$3:$U$3,1,2))))=$A37,_xlfn.XLOOKUP(BC$2,WatchbillMONTHLY!$A$3:$U$3,OFFSET(WatchbillMONTHLY!$A$3:$U$3,1,2)),FALSE),TRUE,FALSE),
IF(_xlfn.XLOOKUP(BC$2,WatchbillMONTHLY!$A$20:$U$20,OFFSET(WatchbillMONTHLY!$A$20:$U$20,1,2))=IF(_xlfn.XLOOKUP($A37,INDIRECT("_"&amp;_xlfn.XLOOKUP(BC$2,WatchbillMONTHLY!$A$20:$U$20,OFFSET(WatchbillMONTHLY!$A$20:$U$20,1,2))),INDIRECT("_"&amp;_xlfn.XLOOKUP(BC$2,WatchbillMONTHLY!$A$20:$U$20,OFFSET(WatchbillMONTHLY!$A$20:$U$20,1,2))))=$A37,_xlfn.XLOOKUP(BC$2,WatchbillMONTHLY!$A$20:$U$20,OFFSET(WatchbillMONTHLY!$A$20:$U$20,1,2)),FALSE),TRUE,FALSE)),
IF(_xlfn.XLOOKUP(BC$2,WatchbillMONTHLY!$A$37:$U$37,OFFSET(WatchbillMONTHLY!$A$37:$U$37,1,2))=IF(_xlfn.XLOOKUP($A37,INDIRECT("_"&amp;_xlfn.XLOOKUP(BC$2,WatchbillMONTHLY!$A$37:$U$37,OFFSET(WatchbillMONTHLY!$A$37:$U$37,1,2))),INDIRECT("_"&amp;_xlfn.XLOOKUP(BC$2,WatchbillMONTHLY!$A$37:$U$37,OFFSET(WatchbillMONTHLY!$A$37:$U$37,1,2))))=$A37,_xlfn.XLOOKUP(BC$2,WatchbillMONTHLY!$A$37:$U$37,OFFSET(WatchbillMONTHLY!$A$37:$U$37,1,2)),FALSE),TRUE,FALSE)),
IF(_xlfn.XLOOKUP(BC$2,WatchbillMONTHLY!$A$54:$U$54,OFFSET(WatchbillMONTHLY!$A$54:$U$54,1,2))=IF(_xlfn.XLOOKUP($A37,INDIRECT("_"&amp;_xlfn.XLOOKUP(BC$2,WatchbillMONTHLY!$A$54:$U$54,OFFSET(WatchbillMONTHLY!$A$54:$U$54,1,2))),INDIRECT("_"&amp;_xlfn.XLOOKUP(BC$2,WatchbillMONTHLY!$A$54:$U$54,OFFSET(WatchbillMONTHLY!$A$54:$U$54,1,2))))=$A37,_xlfn.XLOOKUP(BC$2,WatchbillMONTHLY!$A$54:$U$54,OFFSET(WatchbillMONTHLY!$A$54:$U$54,1,2)),FALSE),TRUE,FALSE)),
IF(_xlfn.XLOOKUP(BC$2,WatchbillMONTHLY!$A$71:$U$71,OFFSET(WatchbillMONTHLY!$A$71:$U$71,1,2))=IF(_xlfn.XLOOKUP($A37,INDIRECT("_"&amp;_xlfn.XLOOKUP(BC$2,WatchbillMONTHLY!$A$71:$U$71,OFFSET(WatchbillMONTHLY!$A$71:$U$71,1,2))),INDIRECT("_"&amp;_xlfn.XLOOKUP(BC$2,WatchbillMONTHLY!$A$71:$U$71,OFFSET(WatchbillMONTHLY!$A$71:$U$71,1,2))))=$A37,_xlfn.XLOOKUP(BC$2,WatchbillMONTHLY!$A$71:$U$71,OFFSET(WatchbillMONTHLY!$A$71:$U$71,1,2)),FALSE),TRUE,FALSE)),
IF(_xlfn.XLOOKUP(BC$2,WatchbillMONTHLY!$A$88:$U$88,OFFSET(WatchbillMONTHLY!$A$88:$U$88,1,2))=IF(_xlfn.XLOOKUP($A37,INDIRECT("_"&amp;_xlfn.XLOOKUP(BC$2,WatchbillMONTHLY!$A$88:$U$88,OFFSET(WatchbillMONTHLY!$A$88:$U$88,1,2))),INDIRECT("_"&amp;_xlfn.XLOOKUP(BC$2,WatchbillMONTHLY!$A$88:$U$88,OFFSET(WatchbillMONTHLY!$A$88:$U$88,1,2))))=$A37,_xlfn.XLOOKUP(BC$2,WatchbillMONTHLY!$A$88:$U$88,OFFSET(WatchbillMONTHLY!$A$88:$U$88,1,2)),FALSE),TRUE,FALSE)),
FALSE),FALSE)</f>
        <v>0</v>
      </c>
      <c r="BD37" s="209" t="b" cm="1">
        <f t="array" aca="1" ref="BD37" ca="1">IF(AND($A37 &gt; 0, W37 &gt; 0,BD$2&lt;MiscFormulas!$A$5+1),
_xlfn.IFNA(
_xlfn.IFNA(
_xlfn.IFNA(
_xlfn.IFNA(
_xlfn.IFNA(
_xlfn.IFNA(
IF(_xlfn.XLOOKUP(BD$2,WatchbillMONTHLY!$A$3:$U$3,OFFSET(WatchbillMONTHLY!$A$3:$U$3,1,2))=IF(_xlfn.XLOOKUP($A37,INDIRECT("_"&amp;_xlfn.XLOOKUP(BD$2,WatchbillMONTHLY!$A$3:$U$3,OFFSET(WatchbillMONTHLY!$A$3:$U$3,1,2))),INDIRECT("_"&amp;_xlfn.XLOOKUP(BD$2,WatchbillMONTHLY!$A$3:$U$3,OFFSET(WatchbillMONTHLY!$A$3:$U$3,1,2))))=$A37,_xlfn.XLOOKUP(BD$2,WatchbillMONTHLY!$A$3:$U$3,OFFSET(WatchbillMONTHLY!$A$3:$U$3,1,2)),FALSE),TRUE,FALSE),
IF(_xlfn.XLOOKUP(BD$2,WatchbillMONTHLY!$A$20:$U$20,OFFSET(WatchbillMONTHLY!$A$20:$U$20,1,2))=IF(_xlfn.XLOOKUP($A37,INDIRECT("_"&amp;_xlfn.XLOOKUP(BD$2,WatchbillMONTHLY!$A$20:$U$20,OFFSET(WatchbillMONTHLY!$A$20:$U$20,1,2))),INDIRECT("_"&amp;_xlfn.XLOOKUP(BD$2,WatchbillMONTHLY!$A$20:$U$20,OFFSET(WatchbillMONTHLY!$A$20:$U$20,1,2))))=$A37,_xlfn.XLOOKUP(BD$2,WatchbillMONTHLY!$A$20:$U$20,OFFSET(WatchbillMONTHLY!$A$20:$U$20,1,2)),FALSE),TRUE,FALSE)),
IF(_xlfn.XLOOKUP(BD$2,WatchbillMONTHLY!$A$37:$U$37,OFFSET(WatchbillMONTHLY!$A$37:$U$37,1,2))=IF(_xlfn.XLOOKUP($A37,INDIRECT("_"&amp;_xlfn.XLOOKUP(BD$2,WatchbillMONTHLY!$A$37:$U$37,OFFSET(WatchbillMONTHLY!$A$37:$U$37,1,2))),INDIRECT("_"&amp;_xlfn.XLOOKUP(BD$2,WatchbillMONTHLY!$A$37:$U$37,OFFSET(WatchbillMONTHLY!$A$37:$U$37,1,2))))=$A37,_xlfn.XLOOKUP(BD$2,WatchbillMONTHLY!$A$37:$U$37,OFFSET(WatchbillMONTHLY!$A$37:$U$37,1,2)),FALSE),TRUE,FALSE)),
IF(_xlfn.XLOOKUP(BD$2,WatchbillMONTHLY!$A$54:$U$54,OFFSET(WatchbillMONTHLY!$A$54:$U$54,1,2))=IF(_xlfn.XLOOKUP($A37,INDIRECT("_"&amp;_xlfn.XLOOKUP(BD$2,WatchbillMONTHLY!$A$54:$U$54,OFFSET(WatchbillMONTHLY!$A$54:$U$54,1,2))),INDIRECT("_"&amp;_xlfn.XLOOKUP(BD$2,WatchbillMONTHLY!$A$54:$U$54,OFFSET(WatchbillMONTHLY!$A$54:$U$54,1,2))))=$A37,_xlfn.XLOOKUP(BD$2,WatchbillMONTHLY!$A$54:$U$54,OFFSET(WatchbillMONTHLY!$A$54:$U$54,1,2)),FALSE),TRUE,FALSE)),
IF(_xlfn.XLOOKUP(BD$2,WatchbillMONTHLY!$A$71:$U$71,OFFSET(WatchbillMONTHLY!$A$71:$U$71,1,2))=IF(_xlfn.XLOOKUP($A37,INDIRECT("_"&amp;_xlfn.XLOOKUP(BD$2,WatchbillMONTHLY!$A$71:$U$71,OFFSET(WatchbillMONTHLY!$A$71:$U$71,1,2))),INDIRECT("_"&amp;_xlfn.XLOOKUP(BD$2,WatchbillMONTHLY!$A$71:$U$71,OFFSET(WatchbillMONTHLY!$A$71:$U$71,1,2))))=$A37,_xlfn.XLOOKUP(BD$2,WatchbillMONTHLY!$A$71:$U$71,OFFSET(WatchbillMONTHLY!$A$71:$U$71,1,2)),FALSE),TRUE,FALSE)),
IF(_xlfn.XLOOKUP(BD$2,WatchbillMONTHLY!$A$88:$U$88,OFFSET(WatchbillMONTHLY!$A$88:$U$88,1,2))=IF(_xlfn.XLOOKUP($A37,INDIRECT("_"&amp;_xlfn.XLOOKUP(BD$2,WatchbillMONTHLY!$A$88:$U$88,OFFSET(WatchbillMONTHLY!$A$88:$U$88,1,2))),INDIRECT("_"&amp;_xlfn.XLOOKUP(BD$2,WatchbillMONTHLY!$A$88:$U$88,OFFSET(WatchbillMONTHLY!$A$88:$U$88,1,2))))=$A37,_xlfn.XLOOKUP(BD$2,WatchbillMONTHLY!$A$88:$U$88,OFFSET(WatchbillMONTHLY!$A$88:$U$88,1,2)),FALSE),TRUE,FALSE)),
FALSE),FALSE)</f>
        <v>0</v>
      </c>
      <c r="BE37" s="209" t="b" cm="1">
        <f t="array" aca="1" ref="BE37" ca="1">IF(AND($A37 &gt; 0, X37 &gt; 0,BE$2&lt;MiscFormulas!$A$5+1),
_xlfn.IFNA(
_xlfn.IFNA(
_xlfn.IFNA(
_xlfn.IFNA(
_xlfn.IFNA(
_xlfn.IFNA(
IF(_xlfn.XLOOKUP(BE$2,WatchbillMONTHLY!$A$3:$U$3,OFFSET(WatchbillMONTHLY!$A$3:$U$3,1,2))=IF(_xlfn.XLOOKUP($A37,INDIRECT("_"&amp;_xlfn.XLOOKUP(BE$2,WatchbillMONTHLY!$A$3:$U$3,OFFSET(WatchbillMONTHLY!$A$3:$U$3,1,2))),INDIRECT("_"&amp;_xlfn.XLOOKUP(BE$2,WatchbillMONTHLY!$A$3:$U$3,OFFSET(WatchbillMONTHLY!$A$3:$U$3,1,2))))=$A37,_xlfn.XLOOKUP(BE$2,WatchbillMONTHLY!$A$3:$U$3,OFFSET(WatchbillMONTHLY!$A$3:$U$3,1,2)),FALSE),TRUE,FALSE),
IF(_xlfn.XLOOKUP(BE$2,WatchbillMONTHLY!$A$20:$U$20,OFFSET(WatchbillMONTHLY!$A$20:$U$20,1,2))=IF(_xlfn.XLOOKUP($A37,INDIRECT("_"&amp;_xlfn.XLOOKUP(BE$2,WatchbillMONTHLY!$A$20:$U$20,OFFSET(WatchbillMONTHLY!$A$20:$U$20,1,2))),INDIRECT("_"&amp;_xlfn.XLOOKUP(BE$2,WatchbillMONTHLY!$A$20:$U$20,OFFSET(WatchbillMONTHLY!$A$20:$U$20,1,2))))=$A37,_xlfn.XLOOKUP(BE$2,WatchbillMONTHLY!$A$20:$U$20,OFFSET(WatchbillMONTHLY!$A$20:$U$20,1,2)),FALSE),TRUE,FALSE)),
IF(_xlfn.XLOOKUP(BE$2,WatchbillMONTHLY!$A$37:$U$37,OFFSET(WatchbillMONTHLY!$A$37:$U$37,1,2))=IF(_xlfn.XLOOKUP($A37,INDIRECT("_"&amp;_xlfn.XLOOKUP(BE$2,WatchbillMONTHLY!$A$37:$U$37,OFFSET(WatchbillMONTHLY!$A$37:$U$37,1,2))),INDIRECT("_"&amp;_xlfn.XLOOKUP(BE$2,WatchbillMONTHLY!$A$37:$U$37,OFFSET(WatchbillMONTHLY!$A$37:$U$37,1,2))))=$A37,_xlfn.XLOOKUP(BE$2,WatchbillMONTHLY!$A$37:$U$37,OFFSET(WatchbillMONTHLY!$A$37:$U$37,1,2)),FALSE),TRUE,FALSE)),
IF(_xlfn.XLOOKUP(BE$2,WatchbillMONTHLY!$A$54:$U$54,OFFSET(WatchbillMONTHLY!$A$54:$U$54,1,2))=IF(_xlfn.XLOOKUP($A37,INDIRECT("_"&amp;_xlfn.XLOOKUP(BE$2,WatchbillMONTHLY!$A$54:$U$54,OFFSET(WatchbillMONTHLY!$A$54:$U$54,1,2))),INDIRECT("_"&amp;_xlfn.XLOOKUP(BE$2,WatchbillMONTHLY!$A$54:$U$54,OFFSET(WatchbillMONTHLY!$A$54:$U$54,1,2))))=$A37,_xlfn.XLOOKUP(BE$2,WatchbillMONTHLY!$A$54:$U$54,OFFSET(WatchbillMONTHLY!$A$54:$U$54,1,2)),FALSE),TRUE,FALSE)),
IF(_xlfn.XLOOKUP(BE$2,WatchbillMONTHLY!$A$71:$U$71,OFFSET(WatchbillMONTHLY!$A$71:$U$71,1,2))=IF(_xlfn.XLOOKUP($A37,INDIRECT("_"&amp;_xlfn.XLOOKUP(BE$2,WatchbillMONTHLY!$A$71:$U$71,OFFSET(WatchbillMONTHLY!$A$71:$U$71,1,2))),INDIRECT("_"&amp;_xlfn.XLOOKUP(BE$2,WatchbillMONTHLY!$A$71:$U$71,OFFSET(WatchbillMONTHLY!$A$71:$U$71,1,2))))=$A37,_xlfn.XLOOKUP(BE$2,WatchbillMONTHLY!$A$71:$U$71,OFFSET(WatchbillMONTHLY!$A$71:$U$71,1,2)),FALSE),TRUE,FALSE)),
IF(_xlfn.XLOOKUP(BE$2,WatchbillMONTHLY!$A$88:$U$88,OFFSET(WatchbillMONTHLY!$A$88:$U$88,1,2))=IF(_xlfn.XLOOKUP($A37,INDIRECT("_"&amp;_xlfn.XLOOKUP(BE$2,WatchbillMONTHLY!$A$88:$U$88,OFFSET(WatchbillMONTHLY!$A$88:$U$88,1,2))),INDIRECT("_"&amp;_xlfn.XLOOKUP(BE$2,WatchbillMONTHLY!$A$88:$U$88,OFFSET(WatchbillMONTHLY!$A$88:$U$88,1,2))))=$A37,_xlfn.XLOOKUP(BE$2,WatchbillMONTHLY!$A$88:$U$88,OFFSET(WatchbillMONTHLY!$A$88:$U$88,1,2)),FALSE),TRUE,FALSE)),
FALSE),FALSE)</f>
        <v>0</v>
      </c>
      <c r="BF37" s="209" t="b" cm="1">
        <f t="array" aca="1" ref="BF37" ca="1">IF(AND($A37 &gt; 0, Y37 &gt; 0,BF$2&lt;MiscFormulas!$A$5+1),
_xlfn.IFNA(
_xlfn.IFNA(
_xlfn.IFNA(
_xlfn.IFNA(
_xlfn.IFNA(
_xlfn.IFNA(
IF(_xlfn.XLOOKUP(BF$2,WatchbillMONTHLY!$A$3:$U$3,OFFSET(WatchbillMONTHLY!$A$3:$U$3,1,2))=IF(_xlfn.XLOOKUP($A37,INDIRECT("_"&amp;_xlfn.XLOOKUP(BF$2,WatchbillMONTHLY!$A$3:$U$3,OFFSET(WatchbillMONTHLY!$A$3:$U$3,1,2))),INDIRECT("_"&amp;_xlfn.XLOOKUP(BF$2,WatchbillMONTHLY!$A$3:$U$3,OFFSET(WatchbillMONTHLY!$A$3:$U$3,1,2))))=$A37,_xlfn.XLOOKUP(BF$2,WatchbillMONTHLY!$A$3:$U$3,OFFSET(WatchbillMONTHLY!$A$3:$U$3,1,2)),FALSE),TRUE,FALSE),
IF(_xlfn.XLOOKUP(BF$2,WatchbillMONTHLY!$A$20:$U$20,OFFSET(WatchbillMONTHLY!$A$20:$U$20,1,2))=IF(_xlfn.XLOOKUP($A37,INDIRECT("_"&amp;_xlfn.XLOOKUP(BF$2,WatchbillMONTHLY!$A$20:$U$20,OFFSET(WatchbillMONTHLY!$A$20:$U$20,1,2))),INDIRECT("_"&amp;_xlfn.XLOOKUP(BF$2,WatchbillMONTHLY!$A$20:$U$20,OFFSET(WatchbillMONTHLY!$A$20:$U$20,1,2))))=$A37,_xlfn.XLOOKUP(BF$2,WatchbillMONTHLY!$A$20:$U$20,OFFSET(WatchbillMONTHLY!$A$20:$U$20,1,2)),FALSE),TRUE,FALSE)),
IF(_xlfn.XLOOKUP(BF$2,WatchbillMONTHLY!$A$37:$U$37,OFFSET(WatchbillMONTHLY!$A$37:$U$37,1,2))=IF(_xlfn.XLOOKUP($A37,INDIRECT("_"&amp;_xlfn.XLOOKUP(BF$2,WatchbillMONTHLY!$A$37:$U$37,OFFSET(WatchbillMONTHLY!$A$37:$U$37,1,2))),INDIRECT("_"&amp;_xlfn.XLOOKUP(BF$2,WatchbillMONTHLY!$A$37:$U$37,OFFSET(WatchbillMONTHLY!$A$37:$U$37,1,2))))=$A37,_xlfn.XLOOKUP(BF$2,WatchbillMONTHLY!$A$37:$U$37,OFFSET(WatchbillMONTHLY!$A$37:$U$37,1,2)),FALSE),TRUE,FALSE)),
IF(_xlfn.XLOOKUP(BF$2,WatchbillMONTHLY!$A$54:$U$54,OFFSET(WatchbillMONTHLY!$A$54:$U$54,1,2))=IF(_xlfn.XLOOKUP($A37,INDIRECT("_"&amp;_xlfn.XLOOKUP(BF$2,WatchbillMONTHLY!$A$54:$U$54,OFFSET(WatchbillMONTHLY!$A$54:$U$54,1,2))),INDIRECT("_"&amp;_xlfn.XLOOKUP(BF$2,WatchbillMONTHLY!$A$54:$U$54,OFFSET(WatchbillMONTHLY!$A$54:$U$54,1,2))))=$A37,_xlfn.XLOOKUP(BF$2,WatchbillMONTHLY!$A$54:$U$54,OFFSET(WatchbillMONTHLY!$A$54:$U$54,1,2)),FALSE),TRUE,FALSE)),
IF(_xlfn.XLOOKUP(BF$2,WatchbillMONTHLY!$A$71:$U$71,OFFSET(WatchbillMONTHLY!$A$71:$U$71,1,2))=IF(_xlfn.XLOOKUP($A37,INDIRECT("_"&amp;_xlfn.XLOOKUP(BF$2,WatchbillMONTHLY!$A$71:$U$71,OFFSET(WatchbillMONTHLY!$A$71:$U$71,1,2))),INDIRECT("_"&amp;_xlfn.XLOOKUP(BF$2,WatchbillMONTHLY!$A$71:$U$71,OFFSET(WatchbillMONTHLY!$A$71:$U$71,1,2))))=$A37,_xlfn.XLOOKUP(BF$2,WatchbillMONTHLY!$A$71:$U$71,OFFSET(WatchbillMONTHLY!$A$71:$U$71,1,2)),FALSE),TRUE,FALSE)),
IF(_xlfn.XLOOKUP(BF$2,WatchbillMONTHLY!$A$88:$U$88,OFFSET(WatchbillMONTHLY!$A$88:$U$88,1,2))=IF(_xlfn.XLOOKUP($A37,INDIRECT("_"&amp;_xlfn.XLOOKUP(BF$2,WatchbillMONTHLY!$A$88:$U$88,OFFSET(WatchbillMONTHLY!$A$88:$U$88,1,2))),INDIRECT("_"&amp;_xlfn.XLOOKUP(BF$2,WatchbillMONTHLY!$A$88:$U$88,OFFSET(WatchbillMONTHLY!$A$88:$U$88,1,2))))=$A37,_xlfn.XLOOKUP(BF$2,WatchbillMONTHLY!$A$88:$U$88,OFFSET(WatchbillMONTHLY!$A$88:$U$88,1,2)),FALSE),TRUE,FALSE)),
FALSE),FALSE)</f>
        <v>0</v>
      </c>
      <c r="BG37" s="209" t="b" cm="1">
        <f t="array" aca="1" ref="BG37" ca="1">IF(AND($A37 &gt; 0, Z37 &gt; 0,BG$2&lt;MiscFormulas!$A$5+1),
_xlfn.IFNA(
_xlfn.IFNA(
_xlfn.IFNA(
_xlfn.IFNA(
_xlfn.IFNA(
_xlfn.IFNA(
IF(_xlfn.XLOOKUP(BG$2,WatchbillMONTHLY!$A$3:$U$3,OFFSET(WatchbillMONTHLY!$A$3:$U$3,1,2))=IF(_xlfn.XLOOKUP($A37,INDIRECT("_"&amp;_xlfn.XLOOKUP(BG$2,WatchbillMONTHLY!$A$3:$U$3,OFFSET(WatchbillMONTHLY!$A$3:$U$3,1,2))),INDIRECT("_"&amp;_xlfn.XLOOKUP(BG$2,WatchbillMONTHLY!$A$3:$U$3,OFFSET(WatchbillMONTHLY!$A$3:$U$3,1,2))))=$A37,_xlfn.XLOOKUP(BG$2,WatchbillMONTHLY!$A$3:$U$3,OFFSET(WatchbillMONTHLY!$A$3:$U$3,1,2)),FALSE),TRUE,FALSE),
IF(_xlfn.XLOOKUP(BG$2,WatchbillMONTHLY!$A$20:$U$20,OFFSET(WatchbillMONTHLY!$A$20:$U$20,1,2))=IF(_xlfn.XLOOKUP($A37,INDIRECT("_"&amp;_xlfn.XLOOKUP(BG$2,WatchbillMONTHLY!$A$20:$U$20,OFFSET(WatchbillMONTHLY!$A$20:$U$20,1,2))),INDIRECT("_"&amp;_xlfn.XLOOKUP(BG$2,WatchbillMONTHLY!$A$20:$U$20,OFFSET(WatchbillMONTHLY!$A$20:$U$20,1,2))))=$A37,_xlfn.XLOOKUP(BG$2,WatchbillMONTHLY!$A$20:$U$20,OFFSET(WatchbillMONTHLY!$A$20:$U$20,1,2)),FALSE),TRUE,FALSE)),
IF(_xlfn.XLOOKUP(BG$2,WatchbillMONTHLY!$A$37:$U$37,OFFSET(WatchbillMONTHLY!$A$37:$U$37,1,2))=IF(_xlfn.XLOOKUP($A37,INDIRECT("_"&amp;_xlfn.XLOOKUP(BG$2,WatchbillMONTHLY!$A$37:$U$37,OFFSET(WatchbillMONTHLY!$A$37:$U$37,1,2))),INDIRECT("_"&amp;_xlfn.XLOOKUP(BG$2,WatchbillMONTHLY!$A$37:$U$37,OFFSET(WatchbillMONTHLY!$A$37:$U$37,1,2))))=$A37,_xlfn.XLOOKUP(BG$2,WatchbillMONTHLY!$A$37:$U$37,OFFSET(WatchbillMONTHLY!$A$37:$U$37,1,2)),FALSE),TRUE,FALSE)),
IF(_xlfn.XLOOKUP(BG$2,WatchbillMONTHLY!$A$54:$U$54,OFFSET(WatchbillMONTHLY!$A$54:$U$54,1,2))=IF(_xlfn.XLOOKUP($A37,INDIRECT("_"&amp;_xlfn.XLOOKUP(BG$2,WatchbillMONTHLY!$A$54:$U$54,OFFSET(WatchbillMONTHLY!$A$54:$U$54,1,2))),INDIRECT("_"&amp;_xlfn.XLOOKUP(BG$2,WatchbillMONTHLY!$A$54:$U$54,OFFSET(WatchbillMONTHLY!$A$54:$U$54,1,2))))=$A37,_xlfn.XLOOKUP(BG$2,WatchbillMONTHLY!$A$54:$U$54,OFFSET(WatchbillMONTHLY!$A$54:$U$54,1,2)),FALSE),TRUE,FALSE)),
IF(_xlfn.XLOOKUP(BG$2,WatchbillMONTHLY!$A$71:$U$71,OFFSET(WatchbillMONTHLY!$A$71:$U$71,1,2))=IF(_xlfn.XLOOKUP($A37,INDIRECT("_"&amp;_xlfn.XLOOKUP(BG$2,WatchbillMONTHLY!$A$71:$U$71,OFFSET(WatchbillMONTHLY!$A$71:$U$71,1,2))),INDIRECT("_"&amp;_xlfn.XLOOKUP(BG$2,WatchbillMONTHLY!$A$71:$U$71,OFFSET(WatchbillMONTHLY!$A$71:$U$71,1,2))))=$A37,_xlfn.XLOOKUP(BG$2,WatchbillMONTHLY!$A$71:$U$71,OFFSET(WatchbillMONTHLY!$A$71:$U$71,1,2)),FALSE),TRUE,FALSE)),
IF(_xlfn.XLOOKUP(BG$2,WatchbillMONTHLY!$A$88:$U$88,OFFSET(WatchbillMONTHLY!$A$88:$U$88,1,2))=IF(_xlfn.XLOOKUP($A37,INDIRECT("_"&amp;_xlfn.XLOOKUP(BG$2,WatchbillMONTHLY!$A$88:$U$88,OFFSET(WatchbillMONTHLY!$A$88:$U$88,1,2))),INDIRECT("_"&amp;_xlfn.XLOOKUP(BG$2,WatchbillMONTHLY!$A$88:$U$88,OFFSET(WatchbillMONTHLY!$A$88:$U$88,1,2))))=$A37,_xlfn.XLOOKUP(BG$2,WatchbillMONTHLY!$A$88:$U$88,OFFSET(WatchbillMONTHLY!$A$88:$U$88,1,2)),FALSE),TRUE,FALSE)),
FALSE),FALSE)</f>
        <v>0</v>
      </c>
      <c r="BH37" s="209" t="b" cm="1">
        <f t="array" aca="1" ref="BH37" ca="1">IF(AND($A37 &gt; 0, AA37 &gt; 0,BH$2&lt;MiscFormulas!$A$5+1),
_xlfn.IFNA(
_xlfn.IFNA(
_xlfn.IFNA(
_xlfn.IFNA(
_xlfn.IFNA(
_xlfn.IFNA(
IF(_xlfn.XLOOKUP(BH$2,WatchbillMONTHLY!$A$3:$U$3,OFFSET(WatchbillMONTHLY!$A$3:$U$3,1,2))=IF(_xlfn.XLOOKUP($A37,INDIRECT("_"&amp;_xlfn.XLOOKUP(BH$2,WatchbillMONTHLY!$A$3:$U$3,OFFSET(WatchbillMONTHLY!$A$3:$U$3,1,2))),INDIRECT("_"&amp;_xlfn.XLOOKUP(BH$2,WatchbillMONTHLY!$A$3:$U$3,OFFSET(WatchbillMONTHLY!$A$3:$U$3,1,2))))=$A37,_xlfn.XLOOKUP(BH$2,WatchbillMONTHLY!$A$3:$U$3,OFFSET(WatchbillMONTHLY!$A$3:$U$3,1,2)),FALSE),TRUE,FALSE),
IF(_xlfn.XLOOKUP(BH$2,WatchbillMONTHLY!$A$20:$U$20,OFFSET(WatchbillMONTHLY!$A$20:$U$20,1,2))=IF(_xlfn.XLOOKUP($A37,INDIRECT("_"&amp;_xlfn.XLOOKUP(BH$2,WatchbillMONTHLY!$A$20:$U$20,OFFSET(WatchbillMONTHLY!$A$20:$U$20,1,2))),INDIRECT("_"&amp;_xlfn.XLOOKUP(BH$2,WatchbillMONTHLY!$A$20:$U$20,OFFSET(WatchbillMONTHLY!$A$20:$U$20,1,2))))=$A37,_xlfn.XLOOKUP(BH$2,WatchbillMONTHLY!$A$20:$U$20,OFFSET(WatchbillMONTHLY!$A$20:$U$20,1,2)),FALSE),TRUE,FALSE)),
IF(_xlfn.XLOOKUP(BH$2,WatchbillMONTHLY!$A$37:$U$37,OFFSET(WatchbillMONTHLY!$A$37:$U$37,1,2))=IF(_xlfn.XLOOKUP($A37,INDIRECT("_"&amp;_xlfn.XLOOKUP(BH$2,WatchbillMONTHLY!$A$37:$U$37,OFFSET(WatchbillMONTHLY!$A$37:$U$37,1,2))),INDIRECT("_"&amp;_xlfn.XLOOKUP(BH$2,WatchbillMONTHLY!$A$37:$U$37,OFFSET(WatchbillMONTHLY!$A$37:$U$37,1,2))))=$A37,_xlfn.XLOOKUP(BH$2,WatchbillMONTHLY!$A$37:$U$37,OFFSET(WatchbillMONTHLY!$A$37:$U$37,1,2)),FALSE),TRUE,FALSE)),
IF(_xlfn.XLOOKUP(BH$2,WatchbillMONTHLY!$A$54:$U$54,OFFSET(WatchbillMONTHLY!$A$54:$U$54,1,2))=IF(_xlfn.XLOOKUP($A37,INDIRECT("_"&amp;_xlfn.XLOOKUP(BH$2,WatchbillMONTHLY!$A$54:$U$54,OFFSET(WatchbillMONTHLY!$A$54:$U$54,1,2))),INDIRECT("_"&amp;_xlfn.XLOOKUP(BH$2,WatchbillMONTHLY!$A$54:$U$54,OFFSET(WatchbillMONTHLY!$A$54:$U$54,1,2))))=$A37,_xlfn.XLOOKUP(BH$2,WatchbillMONTHLY!$A$54:$U$54,OFFSET(WatchbillMONTHLY!$A$54:$U$54,1,2)),FALSE),TRUE,FALSE)),
IF(_xlfn.XLOOKUP(BH$2,WatchbillMONTHLY!$A$71:$U$71,OFFSET(WatchbillMONTHLY!$A$71:$U$71,1,2))=IF(_xlfn.XLOOKUP($A37,INDIRECT("_"&amp;_xlfn.XLOOKUP(BH$2,WatchbillMONTHLY!$A$71:$U$71,OFFSET(WatchbillMONTHLY!$A$71:$U$71,1,2))),INDIRECT("_"&amp;_xlfn.XLOOKUP(BH$2,WatchbillMONTHLY!$A$71:$U$71,OFFSET(WatchbillMONTHLY!$A$71:$U$71,1,2))))=$A37,_xlfn.XLOOKUP(BH$2,WatchbillMONTHLY!$A$71:$U$71,OFFSET(WatchbillMONTHLY!$A$71:$U$71,1,2)),FALSE),TRUE,FALSE)),
IF(_xlfn.XLOOKUP(BH$2,WatchbillMONTHLY!$A$88:$U$88,OFFSET(WatchbillMONTHLY!$A$88:$U$88,1,2))=IF(_xlfn.XLOOKUP($A37,INDIRECT("_"&amp;_xlfn.XLOOKUP(BH$2,WatchbillMONTHLY!$A$88:$U$88,OFFSET(WatchbillMONTHLY!$A$88:$U$88,1,2))),INDIRECT("_"&amp;_xlfn.XLOOKUP(BH$2,WatchbillMONTHLY!$A$88:$U$88,OFFSET(WatchbillMONTHLY!$A$88:$U$88,1,2))))=$A37,_xlfn.XLOOKUP(BH$2,WatchbillMONTHLY!$A$88:$U$88,OFFSET(WatchbillMONTHLY!$A$88:$U$88,1,2)),FALSE),TRUE,FALSE)),
FALSE),FALSE)</f>
        <v>0</v>
      </c>
      <c r="BI37" s="209" t="b" cm="1">
        <f t="array" aca="1" ref="BI37" ca="1">IF(AND($A37 &gt; 0, AB37 &gt; 0,BI$2&lt;MiscFormulas!$A$5+1),
_xlfn.IFNA(
_xlfn.IFNA(
_xlfn.IFNA(
_xlfn.IFNA(
_xlfn.IFNA(
_xlfn.IFNA(
IF(_xlfn.XLOOKUP(BI$2,WatchbillMONTHLY!$A$3:$U$3,OFFSET(WatchbillMONTHLY!$A$3:$U$3,1,2))=IF(_xlfn.XLOOKUP($A37,INDIRECT("_"&amp;_xlfn.XLOOKUP(BI$2,WatchbillMONTHLY!$A$3:$U$3,OFFSET(WatchbillMONTHLY!$A$3:$U$3,1,2))),INDIRECT("_"&amp;_xlfn.XLOOKUP(BI$2,WatchbillMONTHLY!$A$3:$U$3,OFFSET(WatchbillMONTHLY!$A$3:$U$3,1,2))))=$A37,_xlfn.XLOOKUP(BI$2,WatchbillMONTHLY!$A$3:$U$3,OFFSET(WatchbillMONTHLY!$A$3:$U$3,1,2)),FALSE),TRUE,FALSE),
IF(_xlfn.XLOOKUP(BI$2,WatchbillMONTHLY!$A$20:$U$20,OFFSET(WatchbillMONTHLY!$A$20:$U$20,1,2))=IF(_xlfn.XLOOKUP($A37,INDIRECT("_"&amp;_xlfn.XLOOKUP(BI$2,WatchbillMONTHLY!$A$20:$U$20,OFFSET(WatchbillMONTHLY!$A$20:$U$20,1,2))),INDIRECT("_"&amp;_xlfn.XLOOKUP(BI$2,WatchbillMONTHLY!$A$20:$U$20,OFFSET(WatchbillMONTHLY!$A$20:$U$20,1,2))))=$A37,_xlfn.XLOOKUP(BI$2,WatchbillMONTHLY!$A$20:$U$20,OFFSET(WatchbillMONTHLY!$A$20:$U$20,1,2)),FALSE),TRUE,FALSE)),
IF(_xlfn.XLOOKUP(BI$2,WatchbillMONTHLY!$A$37:$U$37,OFFSET(WatchbillMONTHLY!$A$37:$U$37,1,2))=IF(_xlfn.XLOOKUP($A37,INDIRECT("_"&amp;_xlfn.XLOOKUP(BI$2,WatchbillMONTHLY!$A$37:$U$37,OFFSET(WatchbillMONTHLY!$A$37:$U$37,1,2))),INDIRECT("_"&amp;_xlfn.XLOOKUP(BI$2,WatchbillMONTHLY!$A$37:$U$37,OFFSET(WatchbillMONTHLY!$A$37:$U$37,1,2))))=$A37,_xlfn.XLOOKUP(BI$2,WatchbillMONTHLY!$A$37:$U$37,OFFSET(WatchbillMONTHLY!$A$37:$U$37,1,2)),FALSE),TRUE,FALSE)),
IF(_xlfn.XLOOKUP(BI$2,WatchbillMONTHLY!$A$54:$U$54,OFFSET(WatchbillMONTHLY!$A$54:$U$54,1,2))=IF(_xlfn.XLOOKUP($A37,INDIRECT("_"&amp;_xlfn.XLOOKUP(BI$2,WatchbillMONTHLY!$A$54:$U$54,OFFSET(WatchbillMONTHLY!$A$54:$U$54,1,2))),INDIRECT("_"&amp;_xlfn.XLOOKUP(BI$2,WatchbillMONTHLY!$A$54:$U$54,OFFSET(WatchbillMONTHLY!$A$54:$U$54,1,2))))=$A37,_xlfn.XLOOKUP(BI$2,WatchbillMONTHLY!$A$54:$U$54,OFFSET(WatchbillMONTHLY!$A$54:$U$54,1,2)),FALSE),TRUE,FALSE)),
IF(_xlfn.XLOOKUP(BI$2,WatchbillMONTHLY!$A$71:$U$71,OFFSET(WatchbillMONTHLY!$A$71:$U$71,1,2))=IF(_xlfn.XLOOKUP($A37,INDIRECT("_"&amp;_xlfn.XLOOKUP(BI$2,WatchbillMONTHLY!$A$71:$U$71,OFFSET(WatchbillMONTHLY!$A$71:$U$71,1,2))),INDIRECT("_"&amp;_xlfn.XLOOKUP(BI$2,WatchbillMONTHLY!$A$71:$U$71,OFFSET(WatchbillMONTHLY!$A$71:$U$71,1,2))))=$A37,_xlfn.XLOOKUP(BI$2,WatchbillMONTHLY!$A$71:$U$71,OFFSET(WatchbillMONTHLY!$A$71:$U$71,1,2)),FALSE),TRUE,FALSE)),
IF(_xlfn.XLOOKUP(BI$2,WatchbillMONTHLY!$A$88:$U$88,OFFSET(WatchbillMONTHLY!$A$88:$U$88,1,2))=IF(_xlfn.XLOOKUP($A37,INDIRECT("_"&amp;_xlfn.XLOOKUP(BI$2,WatchbillMONTHLY!$A$88:$U$88,OFFSET(WatchbillMONTHLY!$A$88:$U$88,1,2))),INDIRECT("_"&amp;_xlfn.XLOOKUP(BI$2,WatchbillMONTHLY!$A$88:$U$88,OFFSET(WatchbillMONTHLY!$A$88:$U$88,1,2))))=$A37,_xlfn.XLOOKUP(BI$2,WatchbillMONTHLY!$A$88:$U$88,OFFSET(WatchbillMONTHLY!$A$88:$U$88,1,2)),FALSE),TRUE,FALSE)),
FALSE),FALSE)</f>
        <v>0</v>
      </c>
      <c r="BJ37" s="209" t="b" cm="1">
        <f t="array" aca="1" ref="BJ37" ca="1">IF(AND($A37 &gt; 0, AC37 &gt; 0,BJ$2&lt;MiscFormulas!$A$5+1),
_xlfn.IFNA(
_xlfn.IFNA(
_xlfn.IFNA(
_xlfn.IFNA(
_xlfn.IFNA(
_xlfn.IFNA(
IF(_xlfn.XLOOKUP(BJ$2,WatchbillMONTHLY!$A$3:$U$3,OFFSET(WatchbillMONTHLY!$A$3:$U$3,1,2))=IF(_xlfn.XLOOKUP($A37,INDIRECT("_"&amp;_xlfn.XLOOKUP(BJ$2,WatchbillMONTHLY!$A$3:$U$3,OFFSET(WatchbillMONTHLY!$A$3:$U$3,1,2))),INDIRECT("_"&amp;_xlfn.XLOOKUP(BJ$2,WatchbillMONTHLY!$A$3:$U$3,OFFSET(WatchbillMONTHLY!$A$3:$U$3,1,2))))=$A37,_xlfn.XLOOKUP(BJ$2,WatchbillMONTHLY!$A$3:$U$3,OFFSET(WatchbillMONTHLY!$A$3:$U$3,1,2)),FALSE),TRUE,FALSE),
IF(_xlfn.XLOOKUP(BJ$2,WatchbillMONTHLY!$A$20:$U$20,OFFSET(WatchbillMONTHLY!$A$20:$U$20,1,2))=IF(_xlfn.XLOOKUP($A37,INDIRECT("_"&amp;_xlfn.XLOOKUP(BJ$2,WatchbillMONTHLY!$A$20:$U$20,OFFSET(WatchbillMONTHLY!$A$20:$U$20,1,2))),INDIRECT("_"&amp;_xlfn.XLOOKUP(BJ$2,WatchbillMONTHLY!$A$20:$U$20,OFFSET(WatchbillMONTHLY!$A$20:$U$20,1,2))))=$A37,_xlfn.XLOOKUP(BJ$2,WatchbillMONTHLY!$A$20:$U$20,OFFSET(WatchbillMONTHLY!$A$20:$U$20,1,2)),FALSE),TRUE,FALSE)),
IF(_xlfn.XLOOKUP(BJ$2,WatchbillMONTHLY!$A$37:$U$37,OFFSET(WatchbillMONTHLY!$A$37:$U$37,1,2))=IF(_xlfn.XLOOKUP($A37,INDIRECT("_"&amp;_xlfn.XLOOKUP(BJ$2,WatchbillMONTHLY!$A$37:$U$37,OFFSET(WatchbillMONTHLY!$A$37:$U$37,1,2))),INDIRECT("_"&amp;_xlfn.XLOOKUP(BJ$2,WatchbillMONTHLY!$A$37:$U$37,OFFSET(WatchbillMONTHLY!$A$37:$U$37,1,2))))=$A37,_xlfn.XLOOKUP(BJ$2,WatchbillMONTHLY!$A$37:$U$37,OFFSET(WatchbillMONTHLY!$A$37:$U$37,1,2)),FALSE),TRUE,FALSE)),
IF(_xlfn.XLOOKUP(BJ$2,WatchbillMONTHLY!$A$54:$U$54,OFFSET(WatchbillMONTHLY!$A$54:$U$54,1,2))=IF(_xlfn.XLOOKUP($A37,INDIRECT("_"&amp;_xlfn.XLOOKUP(BJ$2,WatchbillMONTHLY!$A$54:$U$54,OFFSET(WatchbillMONTHLY!$A$54:$U$54,1,2))),INDIRECT("_"&amp;_xlfn.XLOOKUP(BJ$2,WatchbillMONTHLY!$A$54:$U$54,OFFSET(WatchbillMONTHLY!$A$54:$U$54,1,2))))=$A37,_xlfn.XLOOKUP(BJ$2,WatchbillMONTHLY!$A$54:$U$54,OFFSET(WatchbillMONTHLY!$A$54:$U$54,1,2)),FALSE),TRUE,FALSE)),
IF(_xlfn.XLOOKUP(BJ$2,WatchbillMONTHLY!$A$71:$U$71,OFFSET(WatchbillMONTHLY!$A$71:$U$71,1,2))=IF(_xlfn.XLOOKUP($A37,INDIRECT("_"&amp;_xlfn.XLOOKUP(BJ$2,WatchbillMONTHLY!$A$71:$U$71,OFFSET(WatchbillMONTHLY!$A$71:$U$71,1,2))),INDIRECT("_"&amp;_xlfn.XLOOKUP(BJ$2,WatchbillMONTHLY!$A$71:$U$71,OFFSET(WatchbillMONTHLY!$A$71:$U$71,1,2))))=$A37,_xlfn.XLOOKUP(BJ$2,WatchbillMONTHLY!$A$71:$U$71,OFFSET(WatchbillMONTHLY!$A$71:$U$71,1,2)),FALSE),TRUE,FALSE)),
IF(_xlfn.XLOOKUP(BJ$2,WatchbillMONTHLY!$A$88:$U$88,OFFSET(WatchbillMONTHLY!$A$88:$U$88,1,2))=IF(_xlfn.XLOOKUP($A37,INDIRECT("_"&amp;_xlfn.XLOOKUP(BJ$2,WatchbillMONTHLY!$A$88:$U$88,OFFSET(WatchbillMONTHLY!$A$88:$U$88,1,2))),INDIRECT("_"&amp;_xlfn.XLOOKUP(BJ$2,WatchbillMONTHLY!$A$88:$U$88,OFFSET(WatchbillMONTHLY!$A$88:$U$88,1,2))))=$A37,_xlfn.XLOOKUP(BJ$2,WatchbillMONTHLY!$A$88:$U$88,OFFSET(WatchbillMONTHLY!$A$88:$U$88,1,2)),FALSE),TRUE,FALSE)),
FALSE),FALSE)</f>
        <v>0</v>
      </c>
      <c r="BK37" s="209" t="b" cm="1">
        <f t="array" aca="1" ref="BK37" ca="1">IF(AND($A37 &gt; 0, AD37 &gt; 0,BK$2&lt;MiscFormulas!$A$5+1),
_xlfn.IFNA(
_xlfn.IFNA(
_xlfn.IFNA(
_xlfn.IFNA(
_xlfn.IFNA(
_xlfn.IFNA(
IF(_xlfn.XLOOKUP(BK$2,WatchbillMONTHLY!$A$3:$U$3,OFFSET(WatchbillMONTHLY!$A$3:$U$3,1,2))=IF(_xlfn.XLOOKUP($A37,INDIRECT("_"&amp;_xlfn.XLOOKUP(BK$2,WatchbillMONTHLY!$A$3:$U$3,OFFSET(WatchbillMONTHLY!$A$3:$U$3,1,2))),INDIRECT("_"&amp;_xlfn.XLOOKUP(BK$2,WatchbillMONTHLY!$A$3:$U$3,OFFSET(WatchbillMONTHLY!$A$3:$U$3,1,2))))=$A37,_xlfn.XLOOKUP(BK$2,WatchbillMONTHLY!$A$3:$U$3,OFFSET(WatchbillMONTHLY!$A$3:$U$3,1,2)),FALSE),TRUE,FALSE),
IF(_xlfn.XLOOKUP(BK$2,WatchbillMONTHLY!$A$20:$U$20,OFFSET(WatchbillMONTHLY!$A$20:$U$20,1,2))=IF(_xlfn.XLOOKUP($A37,INDIRECT("_"&amp;_xlfn.XLOOKUP(BK$2,WatchbillMONTHLY!$A$20:$U$20,OFFSET(WatchbillMONTHLY!$A$20:$U$20,1,2))),INDIRECT("_"&amp;_xlfn.XLOOKUP(BK$2,WatchbillMONTHLY!$A$20:$U$20,OFFSET(WatchbillMONTHLY!$A$20:$U$20,1,2))))=$A37,_xlfn.XLOOKUP(BK$2,WatchbillMONTHLY!$A$20:$U$20,OFFSET(WatchbillMONTHLY!$A$20:$U$20,1,2)),FALSE),TRUE,FALSE)),
IF(_xlfn.XLOOKUP(BK$2,WatchbillMONTHLY!$A$37:$U$37,OFFSET(WatchbillMONTHLY!$A$37:$U$37,1,2))=IF(_xlfn.XLOOKUP($A37,INDIRECT("_"&amp;_xlfn.XLOOKUP(BK$2,WatchbillMONTHLY!$A$37:$U$37,OFFSET(WatchbillMONTHLY!$A$37:$U$37,1,2))),INDIRECT("_"&amp;_xlfn.XLOOKUP(BK$2,WatchbillMONTHLY!$A$37:$U$37,OFFSET(WatchbillMONTHLY!$A$37:$U$37,1,2))))=$A37,_xlfn.XLOOKUP(BK$2,WatchbillMONTHLY!$A$37:$U$37,OFFSET(WatchbillMONTHLY!$A$37:$U$37,1,2)),FALSE),TRUE,FALSE)),
IF(_xlfn.XLOOKUP(BK$2,WatchbillMONTHLY!$A$54:$U$54,OFFSET(WatchbillMONTHLY!$A$54:$U$54,1,2))=IF(_xlfn.XLOOKUP($A37,INDIRECT("_"&amp;_xlfn.XLOOKUP(BK$2,WatchbillMONTHLY!$A$54:$U$54,OFFSET(WatchbillMONTHLY!$A$54:$U$54,1,2))),INDIRECT("_"&amp;_xlfn.XLOOKUP(BK$2,WatchbillMONTHLY!$A$54:$U$54,OFFSET(WatchbillMONTHLY!$A$54:$U$54,1,2))))=$A37,_xlfn.XLOOKUP(BK$2,WatchbillMONTHLY!$A$54:$U$54,OFFSET(WatchbillMONTHLY!$A$54:$U$54,1,2)),FALSE),TRUE,FALSE)),
IF(_xlfn.XLOOKUP(BK$2,WatchbillMONTHLY!$A$71:$U$71,OFFSET(WatchbillMONTHLY!$A$71:$U$71,1,2))=IF(_xlfn.XLOOKUP($A37,INDIRECT("_"&amp;_xlfn.XLOOKUP(BK$2,WatchbillMONTHLY!$A$71:$U$71,OFFSET(WatchbillMONTHLY!$A$71:$U$71,1,2))),INDIRECT("_"&amp;_xlfn.XLOOKUP(BK$2,WatchbillMONTHLY!$A$71:$U$71,OFFSET(WatchbillMONTHLY!$A$71:$U$71,1,2))))=$A37,_xlfn.XLOOKUP(BK$2,WatchbillMONTHLY!$A$71:$U$71,OFFSET(WatchbillMONTHLY!$A$71:$U$71,1,2)),FALSE),TRUE,FALSE)),
IF(_xlfn.XLOOKUP(BK$2,WatchbillMONTHLY!$A$88:$U$88,OFFSET(WatchbillMONTHLY!$A$88:$U$88,1,2))=IF(_xlfn.XLOOKUP($A37,INDIRECT("_"&amp;_xlfn.XLOOKUP(BK$2,WatchbillMONTHLY!$A$88:$U$88,OFFSET(WatchbillMONTHLY!$A$88:$U$88,1,2))),INDIRECT("_"&amp;_xlfn.XLOOKUP(BK$2,WatchbillMONTHLY!$A$88:$U$88,OFFSET(WatchbillMONTHLY!$A$88:$U$88,1,2))))=$A37,_xlfn.XLOOKUP(BK$2,WatchbillMONTHLY!$A$88:$U$88,OFFSET(WatchbillMONTHLY!$A$88:$U$88,1,2)),FALSE),TRUE,FALSE)),
FALSE),FALSE)</f>
        <v>0</v>
      </c>
      <c r="BL37" s="209" t="b" cm="1">
        <f t="array" aca="1" ref="BL37" ca="1">IF(AND($A37 &gt; 0, AE37 &gt; 0,BL$2&lt;MiscFormulas!$A$5+1),
_xlfn.IFNA(
_xlfn.IFNA(
_xlfn.IFNA(
_xlfn.IFNA(
_xlfn.IFNA(
_xlfn.IFNA(
IF(_xlfn.XLOOKUP(BL$2,WatchbillMONTHLY!$A$3:$U$3,OFFSET(WatchbillMONTHLY!$A$3:$U$3,1,2))=IF(_xlfn.XLOOKUP($A37,INDIRECT("_"&amp;_xlfn.XLOOKUP(BL$2,WatchbillMONTHLY!$A$3:$U$3,OFFSET(WatchbillMONTHLY!$A$3:$U$3,1,2))),INDIRECT("_"&amp;_xlfn.XLOOKUP(BL$2,WatchbillMONTHLY!$A$3:$U$3,OFFSET(WatchbillMONTHLY!$A$3:$U$3,1,2))))=$A37,_xlfn.XLOOKUP(BL$2,WatchbillMONTHLY!$A$3:$U$3,OFFSET(WatchbillMONTHLY!$A$3:$U$3,1,2)),FALSE),TRUE,FALSE),
IF(_xlfn.XLOOKUP(BL$2,WatchbillMONTHLY!$A$20:$U$20,OFFSET(WatchbillMONTHLY!$A$20:$U$20,1,2))=IF(_xlfn.XLOOKUP($A37,INDIRECT("_"&amp;_xlfn.XLOOKUP(BL$2,WatchbillMONTHLY!$A$20:$U$20,OFFSET(WatchbillMONTHLY!$A$20:$U$20,1,2))),INDIRECT("_"&amp;_xlfn.XLOOKUP(BL$2,WatchbillMONTHLY!$A$20:$U$20,OFFSET(WatchbillMONTHLY!$A$20:$U$20,1,2))))=$A37,_xlfn.XLOOKUP(BL$2,WatchbillMONTHLY!$A$20:$U$20,OFFSET(WatchbillMONTHLY!$A$20:$U$20,1,2)),FALSE),TRUE,FALSE)),
IF(_xlfn.XLOOKUP(BL$2,WatchbillMONTHLY!$A$37:$U$37,OFFSET(WatchbillMONTHLY!$A$37:$U$37,1,2))=IF(_xlfn.XLOOKUP($A37,INDIRECT("_"&amp;_xlfn.XLOOKUP(BL$2,WatchbillMONTHLY!$A$37:$U$37,OFFSET(WatchbillMONTHLY!$A$37:$U$37,1,2))),INDIRECT("_"&amp;_xlfn.XLOOKUP(BL$2,WatchbillMONTHLY!$A$37:$U$37,OFFSET(WatchbillMONTHLY!$A$37:$U$37,1,2))))=$A37,_xlfn.XLOOKUP(BL$2,WatchbillMONTHLY!$A$37:$U$37,OFFSET(WatchbillMONTHLY!$A$37:$U$37,1,2)),FALSE),TRUE,FALSE)),
IF(_xlfn.XLOOKUP(BL$2,WatchbillMONTHLY!$A$54:$U$54,OFFSET(WatchbillMONTHLY!$A$54:$U$54,1,2))=IF(_xlfn.XLOOKUP($A37,INDIRECT("_"&amp;_xlfn.XLOOKUP(BL$2,WatchbillMONTHLY!$A$54:$U$54,OFFSET(WatchbillMONTHLY!$A$54:$U$54,1,2))),INDIRECT("_"&amp;_xlfn.XLOOKUP(BL$2,WatchbillMONTHLY!$A$54:$U$54,OFFSET(WatchbillMONTHLY!$A$54:$U$54,1,2))))=$A37,_xlfn.XLOOKUP(BL$2,WatchbillMONTHLY!$A$54:$U$54,OFFSET(WatchbillMONTHLY!$A$54:$U$54,1,2)),FALSE),TRUE,FALSE)),
IF(_xlfn.XLOOKUP(BL$2,WatchbillMONTHLY!$A$71:$U$71,OFFSET(WatchbillMONTHLY!$A$71:$U$71,1,2))=IF(_xlfn.XLOOKUP($A37,INDIRECT("_"&amp;_xlfn.XLOOKUP(BL$2,WatchbillMONTHLY!$A$71:$U$71,OFFSET(WatchbillMONTHLY!$A$71:$U$71,1,2))),INDIRECT("_"&amp;_xlfn.XLOOKUP(BL$2,WatchbillMONTHLY!$A$71:$U$71,OFFSET(WatchbillMONTHLY!$A$71:$U$71,1,2))))=$A37,_xlfn.XLOOKUP(BL$2,WatchbillMONTHLY!$A$71:$U$71,OFFSET(WatchbillMONTHLY!$A$71:$U$71,1,2)),FALSE),TRUE,FALSE)),
IF(_xlfn.XLOOKUP(BL$2,WatchbillMONTHLY!$A$88:$U$88,OFFSET(WatchbillMONTHLY!$A$88:$U$88,1,2))=IF(_xlfn.XLOOKUP($A37,INDIRECT("_"&amp;_xlfn.XLOOKUP(BL$2,WatchbillMONTHLY!$A$88:$U$88,OFFSET(WatchbillMONTHLY!$A$88:$U$88,1,2))),INDIRECT("_"&amp;_xlfn.XLOOKUP(BL$2,WatchbillMONTHLY!$A$88:$U$88,OFFSET(WatchbillMONTHLY!$A$88:$U$88,1,2))))=$A37,_xlfn.XLOOKUP(BL$2,WatchbillMONTHLY!$A$88:$U$88,OFFSET(WatchbillMONTHLY!$A$88:$U$88,1,2)),FALSE),TRUE,FALSE)),
FALSE),FALSE)</f>
        <v>0</v>
      </c>
      <c r="BM37" s="209" t="b" cm="1">
        <f t="array" aca="1" ref="BM37" ca="1">IF(AND($A37 &gt; 0, AF37 &gt; 0,BM$2&lt;MiscFormulas!$A$5+1),
_xlfn.IFNA(
_xlfn.IFNA(
_xlfn.IFNA(
_xlfn.IFNA(
_xlfn.IFNA(
_xlfn.IFNA(
IF(_xlfn.XLOOKUP(BM$2,WatchbillMONTHLY!$A$3:$U$3,OFFSET(WatchbillMONTHLY!$A$3:$U$3,1,2))=IF(_xlfn.XLOOKUP($A37,INDIRECT("_"&amp;_xlfn.XLOOKUP(BM$2,WatchbillMONTHLY!$A$3:$U$3,OFFSET(WatchbillMONTHLY!$A$3:$U$3,1,2))),INDIRECT("_"&amp;_xlfn.XLOOKUP(BM$2,WatchbillMONTHLY!$A$3:$U$3,OFFSET(WatchbillMONTHLY!$A$3:$U$3,1,2))))=$A37,_xlfn.XLOOKUP(BM$2,WatchbillMONTHLY!$A$3:$U$3,OFFSET(WatchbillMONTHLY!$A$3:$U$3,1,2)),FALSE),TRUE,FALSE),
IF(_xlfn.XLOOKUP(BM$2,WatchbillMONTHLY!$A$20:$U$20,OFFSET(WatchbillMONTHLY!$A$20:$U$20,1,2))=IF(_xlfn.XLOOKUP($A37,INDIRECT("_"&amp;_xlfn.XLOOKUP(BM$2,WatchbillMONTHLY!$A$20:$U$20,OFFSET(WatchbillMONTHLY!$A$20:$U$20,1,2))),INDIRECT("_"&amp;_xlfn.XLOOKUP(BM$2,WatchbillMONTHLY!$A$20:$U$20,OFFSET(WatchbillMONTHLY!$A$20:$U$20,1,2))))=$A37,_xlfn.XLOOKUP(BM$2,WatchbillMONTHLY!$A$20:$U$20,OFFSET(WatchbillMONTHLY!$A$20:$U$20,1,2)),FALSE),TRUE,FALSE)),
IF(_xlfn.XLOOKUP(BM$2,WatchbillMONTHLY!$A$37:$U$37,OFFSET(WatchbillMONTHLY!$A$37:$U$37,1,2))=IF(_xlfn.XLOOKUP($A37,INDIRECT("_"&amp;_xlfn.XLOOKUP(BM$2,WatchbillMONTHLY!$A$37:$U$37,OFFSET(WatchbillMONTHLY!$A$37:$U$37,1,2))),INDIRECT("_"&amp;_xlfn.XLOOKUP(BM$2,WatchbillMONTHLY!$A$37:$U$37,OFFSET(WatchbillMONTHLY!$A$37:$U$37,1,2))))=$A37,_xlfn.XLOOKUP(BM$2,WatchbillMONTHLY!$A$37:$U$37,OFFSET(WatchbillMONTHLY!$A$37:$U$37,1,2)),FALSE),TRUE,FALSE)),
IF(_xlfn.XLOOKUP(BM$2,WatchbillMONTHLY!$A$54:$U$54,OFFSET(WatchbillMONTHLY!$A$54:$U$54,1,2))=IF(_xlfn.XLOOKUP($A37,INDIRECT("_"&amp;_xlfn.XLOOKUP(BM$2,WatchbillMONTHLY!$A$54:$U$54,OFFSET(WatchbillMONTHLY!$A$54:$U$54,1,2))),INDIRECT("_"&amp;_xlfn.XLOOKUP(BM$2,WatchbillMONTHLY!$A$54:$U$54,OFFSET(WatchbillMONTHLY!$A$54:$U$54,1,2))))=$A37,_xlfn.XLOOKUP(BM$2,WatchbillMONTHLY!$A$54:$U$54,OFFSET(WatchbillMONTHLY!$A$54:$U$54,1,2)),FALSE),TRUE,FALSE)),
IF(_xlfn.XLOOKUP(BM$2,WatchbillMONTHLY!$A$71:$U$71,OFFSET(WatchbillMONTHLY!$A$71:$U$71,1,2))=IF(_xlfn.XLOOKUP($A37,INDIRECT("_"&amp;_xlfn.XLOOKUP(BM$2,WatchbillMONTHLY!$A$71:$U$71,OFFSET(WatchbillMONTHLY!$A$71:$U$71,1,2))),INDIRECT("_"&amp;_xlfn.XLOOKUP(BM$2,WatchbillMONTHLY!$A$71:$U$71,OFFSET(WatchbillMONTHLY!$A$71:$U$71,1,2))))=$A37,_xlfn.XLOOKUP(BM$2,WatchbillMONTHLY!$A$71:$U$71,OFFSET(WatchbillMONTHLY!$A$71:$U$71,1,2)),FALSE),TRUE,FALSE)),
IF(_xlfn.XLOOKUP(BM$2,WatchbillMONTHLY!$A$88:$U$88,OFFSET(WatchbillMONTHLY!$A$88:$U$88,1,2))=IF(_xlfn.XLOOKUP($A37,INDIRECT("_"&amp;_xlfn.XLOOKUP(BM$2,WatchbillMONTHLY!$A$88:$U$88,OFFSET(WatchbillMONTHLY!$A$88:$U$88,1,2))),INDIRECT("_"&amp;_xlfn.XLOOKUP(BM$2,WatchbillMONTHLY!$A$88:$U$88,OFFSET(WatchbillMONTHLY!$A$88:$U$88,1,2))))=$A37,_xlfn.XLOOKUP(BM$2,WatchbillMONTHLY!$A$88:$U$88,OFFSET(WatchbillMONTHLY!$A$88:$U$88,1,2)),FALSE),TRUE,FALSE)),
FALSE),FALSE)</f>
        <v>0</v>
      </c>
      <c r="BN37" s="209" t="b" cm="1">
        <f t="array" aca="1" ref="BN37" ca="1">IF(AND($A37 &gt; 0, AG37 &gt; 0,BN$2&lt;MiscFormulas!$A$5+1),
_xlfn.IFNA(
_xlfn.IFNA(
_xlfn.IFNA(
_xlfn.IFNA(
_xlfn.IFNA(
_xlfn.IFNA(
IF(_xlfn.XLOOKUP(BN$2,WatchbillMONTHLY!$A$3:$U$3,OFFSET(WatchbillMONTHLY!$A$3:$U$3,1,2))=IF(_xlfn.XLOOKUP($A37,INDIRECT("_"&amp;_xlfn.XLOOKUP(BN$2,WatchbillMONTHLY!$A$3:$U$3,OFFSET(WatchbillMONTHLY!$A$3:$U$3,1,2))),INDIRECT("_"&amp;_xlfn.XLOOKUP(BN$2,WatchbillMONTHLY!$A$3:$U$3,OFFSET(WatchbillMONTHLY!$A$3:$U$3,1,2))))=$A37,_xlfn.XLOOKUP(BN$2,WatchbillMONTHLY!$A$3:$U$3,OFFSET(WatchbillMONTHLY!$A$3:$U$3,1,2)),FALSE),TRUE,FALSE),
IF(_xlfn.XLOOKUP(BN$2,WatchbillMONTHLY!$A$20:$U$20,OFFSET(WatchbillMONTHLY!$A$20:$U$20,1,2))=IF(_xlfn.XLOOKUP($A37,INDIRECT("_"&amp;_xlfn.XLOOKUP(BN$2,WatchbillMONTHLY!$A$20:$U$20,OFFSET(WatchbillMONTHLY!$A$20:$U$20,1,2))),INDIRECT("_"&amp;_xlfn.XLOOKUP(BN$2,WatchbillMONTHLY!$A$20:$U$20,OFFSET(WatchbillMONTHLY!$A$20:$U$20,1,2))))=$A37,_xlfn.XLOOKUP(BN$2,WatchbillMONTHLY!$A$20:$U$20,OFFSET(WatchbillMONTHLY!$A$20:$U$20,1,2)),FALSE),TRUE,FALSE)),
IF(_xlfn.XLOOKUP(BN$2,WatchbillMONTHLY!$A$37:$U$37,OFFSET(WatchbillMONTHLY!$A$37:$U$37,1,2))=IF(_xlfn.XLOOKUP($A37,INDIRECT("_"&amp;_xlfn.XLOOKUP(BN$2,WatchbillMONTHLY!$A$37:$U$37,OFFSET(WatchbillMONTHLY!$A$37:$U$37,1,2))),INDIRECT("_"&amp;_xlfn.XLOOKUP(BN$2,WatchbillMONTHLY!$A$37:$U$37,OFFSET(WatchbillMONTHLY!$A$37:$U$37,1,2))))=$A37,_xlfn.XLOOKUP(BN$2,WatchbillMONTHLY!$A$37:$U$37,OFFSET(WatchbillMONTHLY!$A$37:$U$37,1,2)),FALSE),TRUE,FALSE)),
IF(_xlfn.XLOOKUP(BN$2,WatchbillMONTHLY!$A$54:$U$54,OFFSET(WatchbillMONTHLY!$A$54:$U$54,1,2))=IF(_xlfn.XLOOKUP($A37,INDIRECT("_"&amp;_xlfn.XLOOKUP(BN$2,WatchbillMONTHLY!$A$54:$U$54,OFFSET(WatchbillMONTHLY!$A$54:$U$54,1,2))),INDIRECT("_"&amp;_xlfn.XLOOKUP(BN$2,WatchbillMONTHLY!$A$54:$U$54,OFFSET(WatchbillMONTHLY!$A$54:$U$54,1,2))))=$A37,_xlfn.XLOOKUP(BN$2,WatchbillMONTHLY!$A$54:$U$54,OFFSET(WatchbillMONTHLY!$A$54:$U$54,1,2)),FALSE),TRUE,FALSE)),
IF(_xlfn.XLOOKUP(BN$2,WatchbillMONTHLY!$A$71:$U$71,OFFSET(WatchbillMONTHLY!$A$71:$U$71,1,2))=IF(_xlfn.XLOOKUP($A37,INDIRECT("_"&amp;_xlfn.XLOOKUP(BN$2,WatchbillMONTHLY!$A$71:$U$71,OFFSET(WatchbillMONTHLY!$A$71:$U$71,1,2))),INDIRECT("_"&amp;_xlfn.XLOOKUP(BN$2,WatchbillMONTHLY!$A$71:$U$71,OFFSET(WatchbillMONTHLY!$A$71:$U$71,1,2))))=$A37,_xlfn.XLOOKUP(BN$2,WatchbillMONTHLY!$A$71:$U$71,OFFSET(WatchbillMONTHLY!$A$71:$U$71,1,2)),FALSE),TRUE,FALSE)),
IF(_xlfn.XLOOKUP(BN$2,WatchbillMONTHLY!$A$88:$U$88,OFFSET(WatchbillMONTHLY!$A$88:$U$88,1,2))=IF(_xlfn.XLOOKUP($A37,INDIRECT("_"&amp;_xlfn.XLOOKUP(BN$2,WatchbillMONTHLY!$A$88:$U$88,OFFSET(WatchbillMONTHLY!$A$88:$U$88,1,2))),INDIRECT("_"&amp;_xlfn.XLOOKUP(BN$2,WatchbillMONTHLY!$A$88:$U$88,OFFSET(WatchbillMONTHLY!$A$88:$U$88,1,2))))=$A37,_xlfn.XLOOKUP(BN$2,WatchbillMONTHLY!$A$88:$U$88,OFFSET(WatchbillMONTHLY!$A$88:$U$88,1,2)),FALSE),TRUE,FALSE)),
FALSE),FALSE)</f>
        <v>0</v>
      </c>
      <c r="BO37" s="209" t="b" cm="1">
        <f t="array" aca="1" ref="BO37" ca="1">IF(
    AND($A37 &gt; 0, AH37 &gt; 0,BO$2&lt;MiscFormulas!$A$5+1),
    ISNUMBER(
        MATCH($A37,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7" s="210"/>
    </row>
    <row r="38" spans="1:68" x14ac:dyDescent="0.35">
      <c r="A38" t="str">
        <v>EX3 Daniel, S.</v>
      </c>
      <c r="B38" s="214" t="str">
        <v>EX3 Daniel, Savarin</v>
      </c>
      <c r="C38" s="218"/>
      <c r="D38" s="230"/>
      <c r="E38" s="231"/>
      <c r="F38" s="231"/>
      <c r="G38" s="231"/>
      <c r="H38" s="231"/>
      <c r="I38" s="231"/>
      <c r="J38" s="231" t="s">
        <v>266</v>
      </c>
      <c r="K38" s="231"/>
      <c r="L38" s="231"/>
      <c r="M38" s="231"/>
      <c r="N38" s="231"/>
      <c r="O38" s="231"/>
      <c r="P38" s="231"/>
      <c r="Q38" s="231"/>
      <c r="R38" s="231"/>
      <c r="S38" s="231"/>
      <c r="T38" s="231"/>
      <c r="U38" s="231"/>
      <c r="V38" s="231"/>
      <c r="W38" s="231"/>
      <c r="X38" s="231"/>
      <c r="Y38" s="231"/>
      <c r="Z38" s="231" t="s">
        <v>266</v>
      </c>
      <c r="AA38" s="231"/>
      <c r="AB38" s="231"/>
      <c r="AC38" s="231"/>
      <c r="AD38" s="231"/>
      <c r="AE38" s="231"/>
      <c r="AF38" s="231"/>
      <c r="AG38" s="231"/>
      <c r="AH38" s="179"/>
      <c r="AI38" s="209"/>
      <c r="AJ38" s="209" t="str" cm="1">
        <f t="array" aca="1" ref="AJ38" ca="1">IF(OR(AK38:BN38=TRUE),$A38&amp;" :  ","")&amp;_xlfn.TEXTJOIN(" | ",TRUE,IF(AK38:BN38=TRUE,$AK$2:$BN$2,""))</f>
        <v/>
      </c>
      <c r="AK38" s="209" t="b" cm="1">
        <f t="array" aca="1" ref="AK38" ca="1">IF(AND($A38 &gt; 0, D38 &gt; 0,AK$2&lt;MiscFormulas!$A$5+1),
_xlfn.IFNA(
_xlfn.IFNA(
_xlfn.IFNA(
_xlfn.IFNA(
_xlfn.IFNA(
_xlfn.IFNA(
IF(_xlfn.XLOOKUP(AK$2,WatchbillMONTHLY!$A$3:$U$3,OFFSET(WatchbillMONTHLY!$A$3:$U$3,1,2))=IF(_xlfn.XLOOKUP($A38,INDIRECT("_"&amp;_xlfn.XLOOKUP(AK$2,WatchbillMONTHLY!$A$3:$U$3,OFFSET(WatchbillMONTHLY!$A$3:$U$3,1,2))),INDIRECT("_"&amp;_xlfn.XLOOKUP(AK$2,WatchbillMONTHLY!$A$3:$U$3,OFFSET(WatchbillMONTHLY!$A$3:$U$3,1,2))))=$A38,_xlfn.XLOOKUP(AK$2,WatchbillMONTHLY!$A$3:$U$3,OFFSET(WatchbillMONTHLY!$A$3:$U$3,1,2)),FALSE),TRUE,FALSE),
IF(_xlfn.XLOOKUP(AK$2,WatchbillMONTHLY!$A$20:$U$20,OFFSET(WatchbillMONTHLY!$A$20:$U$20,1,2))=IF(_xlfn.XLOOKUP($A38,INDIRECT("_"&amp;_xlfn.XLOOKUP(AK$2,WatchbillMONTHLY!$A$20:$U$20,OFFSET(WatchbillMONTHLY!$A$20:$U$20,1,2))),INDIRECT("_"&amp;_xlfn.XLOOKUP(AK$2,WatchbillMONTHLY!$A$20:$U$20,OFFSET(WatchbillMONTHLY!$A$20:$U$20,1,2))))=$A38,_xlfn.XLOOKUP(AK$2,WatchbillMONTHLY!$A$20:$U$20,OFFSET(WatchbillMONTHLY!$A$20:$U$20,1,2)),FALSE),TRUE,FALSE)),
IF(_xlfn.XLOOKUP(AK$2,WatchbillMONTHLY!$A$37:$U$37,OFFSET(WatchbillMONTHLY!$A$37:$U$37,1,2))=IF(_xlfn.XLOOKUP($A38,INDIRECT("_"&amp;_xlfn.XLOOKUP(AK$2,WatchbillMONTHLY!$A$37:$U$37,OFFSET(WatchbillMONTHLY!$A$37:$U$37,1,2))),INDIRECT("_"&amp;_xlfn.XLOOKUP(AK$2,WatchbillMONTHLY!$A$37:$U$37,OFFSET(WatchbillMONTHLY!$A$37:$U$37,1,2))))=$A38,_xlfn.XLOOKUP(AK$2,WatchbillMONTHLY!$A$37:$U$37,OFFSET(WatchbillMONTHLY!$A$37:$U$37,1,2)),FALSE),TRUE,FALSE)),
IF(_xlfn.XLOOKUP(AK$2,WatchbillMONTHLY!$A$54:$U$54,OFFSET(WatchbillMONTHLY!$A$54:$U$54,1,2))=IF(_xlfn.XLOOKUP($A38,INDIRECT("_"&amp;_xlfn.XLOOKUP(AK$2,WatchbillMONTHLY!$A$54:$U$54,OFFSET(WatchbillMONTHLY!$A$54:$U$54,1,2))),INDIRECT("_"&amp;_xlfn.XLOOKUP(AK$2,WatchbillMONTHLY!$A$54:$U$54,OFFSET(WatchbillMONTHLY!$A$54:$U$54,1,2))))=$A38,_xlfn.XLOOKUP(AK$2,WatchbillMONTHLY!$A$54:$U$54,OFFSET(WatchbillMONTHLY!$A$54:$U$54,1,2)),FALSE),TRUE,FALSE)),
IF(_xlfn.XLOOKUP(AK$2,WatchbillMONTHLY!$A$71:$U$71,OFFSET(WatchbillMONTHLY!$A$71:$U$71,1,2))=IF(_xlfn.XLOOKUP($A38,INDIRECT("_"&amp;_xlfn.XLOOKUP(AK$2,WatchbillMONTHLY!$A$71:$U$71,OFFSET(WatchbillMONTHLY!$A$71:$U$71,1,2))),INDIRECT("_"&amp;_xlfn.XLOOKUP(AK$2,WatchbillMONTHLY!$A$71:$U$71,OFFSET(WatchbillMONTHLY!$A$71:$U$71,1,2))))=$A38,_xlfn.XLOOKUP(AK$2,WatchbillMONTHLY!$A$71:$U$71,OFFSET(WatchbillMONTHLY!$A$71:$U$71,1,2)),FALSE),TRUE,FALSE)),
IF(_xlfn.XLOOKUP(AK$2,WatchbillMONTHLY!$A$88:$U$88,OFFSET(WatchbillMONTHLY!$A$88:$U$88,1,2))=IF(_xlfn.XLOOKUP($A38,INDIRECT("_"&amp;_xlfn.XLOOKUP(AK$2,WatchbillMONTHLY!$A$88:$U$88,OFFSET(WatchbillMONTHLY!$A$88:$U$88,1,2))),INDIRECT("_"&amp;_xlfn.XLOOKUP(AK$2,WatchbillMONTHLY!$A$88:$U$88,OFFSET(WatchbillMONTHLY!$A$88:$U$88,1,2))))=$A38,_xlfn.XLOOKUP(AK$2,WatchbillMONTHLY!$A$88:$U$88,OFFSET(WatchbillMONTHLY!$A$88:$U$88,1,2)),FALSE),TRUE,FALSE)),
FALSE),FALSE)</f>
        <v>0</v>
      </c>
      <c r="AL38" s="209" t="b" cm="1">
        <f t="array" aca="1" ref="AL38" ca="1">IF(AND($A38 &gt; 0, E38 &gt; 0,AL$2&lt;MiscFormulas!$A$5+1),
_xlfn.IFNA(
_xlfn.IFNA(
_xlfn.IFNA(
_xlfn.IFNA(
_xlfn.IFNA(
_xlfn.IFNA(
IF(_xlfn.XLOOKUP(AL$2,WatchbillMONTHLY!$A$3:$U$3,OFFSET(WatchbillMONTHLY!$A$3:$U$3,1,2))=IF(_xlfn.XLOOKUP($A38,INDIRECT("_"&amp;_xlfn.XLOOKUP(AL$2,WatchbillMONTHLY!$A$3:$U$3,OFFSET(WatchbillMONTHLY!$A$3:$U$3,1,2))),INDIRECT("_"&amp;_xlfn.XLOOKUP(AL$2,WatchbillMONTHLY!$A$3:$U$3,OFFSET(WatchbillMONTHLY!$A$3:$U$3,1,2))))=$A38,_xlfn.XLOOKUP(AL$2,WatchbillMONTHLY!$A$3:$U$3,OFFSET(WatchbillMONTHLY!$A$3:$U$3,1,2)),FALSE),TRUE,FALSE),
IF(_xlfn.XLOOKUP(AL$2,WatchbillMONTHLY!$A$20:$U$20,OFFSET(WatchbillMONTHLY!$A$20:$U$20,1,2))=IF(_xlfn.XLOOKUP($A38,INDIRECT("_"&amp;_xlfn.XLOOKUP(AL$2,WatchbillMONTHLY!$A$20:$U$20,OFFSET(WatchbillMONTHLY!$A$20:$U$20,1,2))),INDIRECT("_"&amp;_xlfn.XLOOKUP(AL$2,WatchbillMONTHLY!$A$20:$U$20,OFFSET(WatchbillMONTHLY!$A$20:$U$20,1,2))))=$A38,_xlfn.XLOOKUP(AL$2,WatchbillMONTHLY!$A$20:$U$20,OFFSET(WatchbillMONTHLY!$A$20:$U$20,1,2)),FALSE),TRUE,FALSE)),
IF(_xlfn.XLOOKUP(AL$2,WatchbillMONTHLY!$A$37:$U$37,OFFSET(WatchbillMONTHLY!$A$37:$U$37,1,2))=IF(_xlfn.XLOOKUP($A38,INDIRECT("_"&amp;_xlfn.XLOOKUP(AL$2,WatchbillMONTHLY!$A$37:$U$37,OFFSET(WatchbillMONTHLY!$A$37:$U$37,1,2))),INDIRECT("_"&amp;_xlfn.XLOOKUP(AL$2,WatchbillMONTHLY!$A$37:$U$37,OFFSET(WatchbillMONTHLY!$A$37:$U$37,1,2))))=$A38,_xlfn.XLOOKUP(AL$2,WatchbillMONTHLY!$A$37:$U$37,OFFSET(WatchbillMONTHLY!$A$37:$U$37,1,2)),FALSE),TRUE,FALSE)),
IF(_xlfn.XLOOKUP(AL$2,WatchbillMONTHLY!$A$54:$U$54,OFFSET(WatchbillMONTHLY!$A$54:$U$54,1,2))=IF(_xlfn.XLOOKUP($A38,INDIRECT("_"&amp;_xlfn.XLOOKUP(AL$2,WatchbillMONTHLY!$A$54:$U$54,OFFSET(WatchbillMONTHLY!$A$54:$U$54,1,2))),INDIRECT("_"&amp;_xlfn.XLOOKUP(AL$2,WatchbillMONTHLY!$A$54:$U$54,OFFSET(WatchbillMONTHLY!$A$54:$U$54,1,2))))=$A38,_xlfn.XLOOKUP(AL$2,WatchbillMONTHLY!$A$54:$U$54,OFFSET(WatchbillMONTHLY!$A$54:$U$54,1,2)),FALSE),TRUE,FALSE)),
IF(_xlfn.XLOOKUP(AL$2,WatchbillMONTHLY!$A$71:$U$71,OFFSET(WatchbillMONTHLY!$A$71:$U$71,1,2))=IF(_xlfn.XLOOKUP($A38,INDIRECT("_"&amp;_xlfn.XLOOKUP(AL$2,WatchbillMONTHLY!$A$71:$U$71,OFFSET(WatchbillMONTHLY!$A$71:$U$71,1,2))),INDIRECT("_"&amp;_xlfn.XLOOKUP(AL$2,WatchbillMONTHLY!$A$71:$U$71,OFFSET(WatchbillMONTHLY!$A$71:$U$71,1,2))))=$A38,_xlfn.XLOOKUP(AL$2,WatchbillMONTHLY!$A$71:$U$71,OFFSET(WatchbillMONTHLY!$A$71:$U$71,1,2)),FALSE),TRUE,FALSE)),
IF(_xlfn.XLOOKUP(AL$2,WatchbillMONTHLY!$A$88:$U$88,OFFSET(WatchbillMONTHLY!$A$88:$U$88,1,2))=IF(_xlfn.XLOOKUP($A38,INDIRECT("_"&amp;_xlfn.XLOOKUP(AL$2,WatchbillMONTHLY!$A$88:$U$88,OFFSET(WatchbillMONTHLY!$A$88:$U$88,1,2))),INDIRECT("_"&amp;_xlfn.XLOOKUP(AL$2,WatchbillMONTHLY!$A$88:$U$88,OFFSET(WatchbillMONTHLY!$A$88:$U$88,1,2))))=$A38,_xlfn.XLOOKUP(AL$2,WatchbillMONTHLY!$A$88:$U$88,OFFSET(WatchbillMONTHLY!$A$88:$U$88,1,2)),FALSE),TRUE,FALSE)),
FALSE),FALSE)</f>
        <v>0</v>
      </c>
      <c r="AM38" s="209" t="b" cm="1">
        <f t="array" aca="1" ref="AM38" ca="1">IF(AND($A38 &gt; 0, F38 &gt; 0,AM$2&lt;MiscFormulas!$A$5+1),
_xlfn.IFNA(
_xlfn.IFNA(
_xlfn.IFNA(
_xlfn.IFNA(
_xlfn.IFNA(
_xlfn.IFNA(
IF(_xlfn.XLOOKUP(AM$2,WatchbillMONTHLY!$A$3:$U$3,OFFSET(WatchbillMONTHLY!$A$3:$U$3,1,2))=IF(_xlfn.XLOOKUP($A38,INDIRECT("_"&amp;_xlfn.XLOOKUP(AM$2,WatchbillMONTHLY!$A$3:$U$3,OFFSET(WatchbillMONTHLY!$A$3:$U$3,1,2))),INDIRECT("_"&amp;_xlfn.XLOOKUP(AM$2,WatchbillMONTHLY!$A$3:$U$3,OFFSET(WatchbillMONTHLY!$A$3:$U$3,1,2))))=$A38,_xlfn.XLOOKUP(AM$2,WatchbillMONTHLY!$A$3:$U$3,OFFSET(WatchbillMONTHLY!$A$3:$U$3,1,2)),FALSE),TRUE,FALSE),
IF(_xlfn.XLOOKUP(AM$2,WatchbillMONTHLY!$A$20:$U$20,OFFSET(WatchbillMONTHLY!$A$20:$U$20,1,2))=IF(_xlfn.XLOOKUP($A38,INDIRECT("_"&amp;_xlfn.XLOOKUP(AM$2,WatchbillMONTHLY!$A$20:$U$20,OFFSET(WatchbillMONTHLY!$A$20:$U$20,1,2))),INDIRECT("_"&amp;_xlfn.XLOOKUP(AM$2,WatchbillMONTHLY!$A$20:$U$20,OFFSET(WatchbillMONTHLY!$A$20:$U$20,1,2))))=$A38,_xlfn.XLOOKUP(AM$2,WatchbillMONTHLY!$A$20:$U$20,OFFSET(WatchbillMONTHLY!$A$20:$U$20,1,2)),FALSE),TRUE,FALSE)),
IF(_xlfn.XLOOKUP(AM$2,WatchbillMONTHLY!$A$37:$U$37,OFFSET(WatchbillMONTHLY!$A$37:$U$37,1,2))=IF(_xlfn.XLOOKUP($A38,INDIRECT("_"&amp;_xlfn.XLOOKUP(AM$2,WatchbillMONTHLY!$A$37:$U$37,OFFSET(WatchbillMONTHLY!$A$37:$U$37,1,2))),INDIRECT("_"&amp;_xlfn.XLOOKUP(AM$2,WatchbillMONTHLY!$A$37:$U$37,OFFSET(WatchbillMONTHLY!$A$37:$U$37,1,2))))=$A38,_xlfn.XLOOKUP(AM$2,WatchbillMONTHLY!$A$37:$U$37,OFFSET(WatchbillMONTHLY!$A$37:$U$37,1,2)),FALSE),TRUE,FALSE)),
IF(_xlfn.XLOOKUP(AM$2,WatchbillMONTHLY!$A$54:$U$54,OFFSET(WatchbillMONTHLY!$A$54:$U$54,1,2))=IF(_xlfn.XLOOKUP($A38,INDIRECT("_"&amp;_xlfn.XLOOKUP(AM$2,WatchbillMONTHLY!$A$54:$U$54,OFFSET(WatchbillMONTHLY!$A$54:$U$54,1,2))),INDIRECT("_"&amp;_xlfn.XLOOKUP(AM$2,WatchbillMONTHLY!$A$54:$U$54,OFFSET(WatchbillMONTHLY!$A$54:$U$54,1,2))))=$A38,_xlfn.XLOOKUP(AM$2,WatchbillMONTHLY!$A$54:$U$54,OFFSET(WatchbillMONTHLY!$A$54:$U$54,1,2)),FALSE),TRUE,FALSE)),
IF(_xlfn.XLOOKUP(AM$2,WatchbillMONTHLY!$A$71:$U$71,OFFSET(WatchbillMONTHLY!$A$71:$U$71,1,2))=IF(_xlfn.XLOOKUP($A38,INDIRECT("_"&amp;_xlfn.XLOOKUP(AM$2,WatchbillMONTHLY!$A$71:$U$71,OFFSET(WatchbillMONTHLY!$A$71:$U$71,1,2))),INDIRECT("_"&amp;_xlfn.XLOOKUP(AM$2,WatchbillMONTHLY!$A$71:$U$71,OFFSET(WatchbillMONTHLY!$A$71:$U$71,1,2))))=$A38,_xlfn.XLOOKUP(AM$2,WatchbillMONTHLY!$A$71:$U$71,OFFSET(WatchbillMONTHLY!$A$71:$U$71,1,2)),FALSE),TRUE,FALSE)),
IF(_xlfn.XLOOKUP(AM$2,WatchbillMONTHLY!$A$88:$U$88,OFFSET(WatchbillMONTHLY!$A$88:$U$88,1,2))=IF(_xlfn.XLOOKUP($A38,INDIRECT("_"&amp;_xlfn.XLOOKUP(AM$2,WatchbillMONTHLY!$A$88:$U$88,OFFSET(WatchbillMONTHLY!$A$88:$U$88,1,2))),INDIRECT("_"&amp;_xlfn.XLOOKUP(AM$2,WatchbillMONTHLY!$A$88:$U$88,OFFSET(WatchbillMONTHLY!$A$88:$U$88,1,2))))=$A38,_xlfn.XLOOKUP(AM$2,WatchbillMONTHLY!$A$88:$U$88,OFFSET(WatchbillMONTHLY!$A$88:$U$88,1,2)),FALSE),TRUE,FALSE)),
FALSE),FALSE)</f>
        <v>0</v>
      </c>
      <c r="AN38" s="209" t="b" cm="1">
        <f t="array" aca="1" ref="AN38" ca="1">IF(AND($A38 &gt; 0, G38 &gt; 0,AN$2&lt;MiscFormulas!$A$5+1),
_xlfn.IFNA(
_xlfn.IFNA(
_xlfn.IFNA(
_xlfn.IFNA(
_xlfn.IFNA(
_xlfn.IFNA(
IF(_xlfn.XLOOKUP(AN$2,WatchbillMONTHLY!$A$3:$U$3,OFFSET(WatchbillMONTHLY!$A$3:$U$3,1,2))=IF(_xlfn.XLOOKUP($A38,INDIRECT("_"&amp;_xlfn.XLOOKUP(AN$2,WatchbillMONTHLY!$A$3:$U$3,OFFSET(WatchbillMONTHLY!$A$3:$U$3,1,2))),INDIRECT("_"&amp;_xlfn.XLOOKUP(AN$2,WatchbillMONTHLY!$A$3:$U$3,OFFSET(WatchbillMONTHLY!$A$3:$U$3,1,2))))=$A38,_xlfn.XLOOKUP(AN$2,WatchbillMONTHLY!$A$3:$U$3,OFFSET(WatchbillMONTHLY!$A$3:$U$3,1,2)),FALSE),TRUE,FALSE),
IF(_xlfn.XLOOKUP(AN$2,WatchbillMONTHLY!$A$20:$U$20,OFFSET(WatchbillMONTHLY!$A$20:$U$20,1,2))=IF(_xlfn.XLOOKUP($A38,INDIRECT("_"&amp;_xlfn.XLOOKUP(AN$2,WatchbillMONTHLY!$A$20:$U$20,OFFSET(WatchbillMONTHLY!$A$20:$U$20,1,2))),INDIRECT("_"&amp;_xlfn.XLOOKUP(AN$2,WatchbillMONTHLY!$A$20:$U$20,OFFSET(WatchbillMONTHLY!$A$20:$U$20,1,2))))=$A38,_xlfn.XLOOKUP(AN$2,WatchbillMONTHLY!$A$20:$U$20,OFFSET(WatchbillMONTHLY!$A$20:$U$20,1,2)),FALSE),TRUE,FALSE)),
IF(_xlfn.XLOOKUP(AN$2,WatchbillMONTHLY!$A$37:$U$37,OFFSET(WatchbillMONTHLY!$A$37:$U$37,1,2))=IF(_xlfn.XLOOKUP($A38,INDIRECT("_"&amp;_xlfn.XLOOKUP(AN$2,WatchbillMONTHLY!$A$37:$U$37,OFFSET(WatchbillMONTHLY!$A$37:$U$37,1,2))),INDIRECT("_"&amp;_xlfn.XLOOKUP(AN$2,WatchbillMONTHLY!$A$37:$U$37,OFFSET(WatchbillMONTHLY!$A$37:$U$37,1,2))))=$A38,_xlfn.XLOOKUP(AN$2,WatchbillMONTHLY!$A$37:$U$37,OFFSET(WatchbillMONTHLY!$A$37:$U$37,1,2)),FALSE),TRUE,FALSE)),
IF(_xlfn.XLOOKUP(AN$2,WatchbillMONTHLY!$A$54:$U$54,OFFSET(WatchbillMONTHLY!$A$54:$U$54,1,2))=IF(_xlfn.XLOOKUP($A38,INDIRECT("_"&amp;_xlfn.XLOOKUP(AN$2,WatchbillMONTHLY!$A$54:$U$54,OFFSET(WatchbillMONTHLY!$A$54:$U$54,1,2))),INDIRECT("_"&amp;_xlfn.XLOOKUP(AN$2,WatchbillMONTHLY!$A$54:$U$54,OFFSET(WatchbillMONTHLY!$A$54:$U$54,1,2))))=$A38,_xlfn.XLOOKUP(AN$2,WatchbillMONTHLY!$A$54:$U$54,OFFSET(WatchbillMONTHLY!$A$54:$U$54,1,2)),FALSE),TRUE,FALSE)),
IF(_xlfn.XLOOKUP(AN$2,WatchbillMONTHLY!$A$71:$U$71,OFFSET(WatchbillMONTHLY!$A$71:$U$71,1,2))=IF(_xlfn.XLOOKUP($A38,INDIRECT("_"&amp;_xlfn.XLOOKUP(AN$2,WatchbillMONTHLY!$A$71:$U$71,OFFSET(WatchbillMONTHLY!$A$71:$U$71,1,2))),INDIRECT("_"&amp;_xlfn.XLOOKUP(AN$2,WatchbillMONTHLY!$A$71:$U$71,OFFSET(WatchbillMONTHLY!$A$71:$U$71,1,2))))=$A38,_xlfn.XLOOKUP(AN$2,WatchbillMONTHLY!$A$71:$U$71,OFFSET(WatchbillMONTHLY!$A$71:$U$71,1,2)),FALSE),TRUE,FALSE)),
IF(_xlfn.XLOOKUP(AN$2,WatchbillMONTHLY!$A$88:$U$88,OFFSET(WatchbillMONTHLY!$A$88:$U$88,1,2))=IF(_xlfn.XLOOKUP($A38,INDIRECT("_"&amp;_xlfn.XLOOKUP(AN$2,WatchbillMONTHLY!$A$88:$U$88,OFFSET(WatchbillMONTHLY!$A$88:$U$88,1,2))),INDIRECT("_"&amp;_xlfn.XLOOKUP(AN$2,WatchbillMONTHLY!$A$88:$U$88,OFFSET(WatchbillMONTHLY!$A$88:$U$88,1,2))))=$A38,_xlfn.XLOOKUP(AN$2,WatchbillMONTHLY!$A$88:$U$88,OFFSET(WatchbillMONTHLY!$A$88:$U$88,1,2)),FALSE),TRUE,FALSE)),
FALSE),FALSE)</f>
        <v>0</v>
      </c>
      <c r="AO38" s="209" t="b" cm="1">
        <f t="array" aca="1" ref="AO38" ca="1">IF(AND($A38 &gt; 0, H38 &gt; 0,AO$2&lt;MiscFormulas!$A$5+1),
_xlfn.IFNA(
_xlfn.IFNA(
_xlfn.IFNA(
_xlfn.IFNA(
_xlfn.IFNA(
_xlfn.IFNA(
IF(_xlfn.XLOOKUP(AO$2,WatchbillMONTHLY!$A$3:$U$3,OFFSET(WatchbillMONTHLY!$A$3:$U$3,1,2))=IF(_xlfn.XLOOKUP($A38,INDIRECT("_"&amp;_xlfn.XLOOKUP(AO$2,WatchbillMONTHLY!$A$3:$U$3,OFFSET(WatchbillMONTHLY!$A$3:$U$3,1,2))),INDIRECT("_"&amp;_xlfn.XLOOKUP(AO$2,WatchbillMONTHLY!$A$3:$U$3,OFFSET(WatchbillMONTHLY!$A$3:$U$3,1,2))))=$A38,_xlfn.XLOOKUP(AO$2,WatchbillMONTHLY!$A$3:$U$3,OFFSET(WatchbillMONTHLY!$A$3:$U$3,1,2)),FALSE),TRUE,FALSE),
IF(_xlfn.XLOOKUP(AO$2,WatchbillMONTHLY!$A$20:$U$20,OFFSET(WatchbillMONTHLY!$A$20:$U$20,1,2))=IF(_xlfn.XLOOKUP($A38,INDIRECT("_"&amp;_xlfn.XLOOKUP(AO$2,WatchbillMONTHLY!$A$20:$U$20,OFFSET(WatchbillMONTHLY!$A$20:$U$20,1,2))),INDIRECT("_"&amp;_xlfn.XLOOKUP(AO$2,WatchbillMONTHLY!$A$20:$U$20,OFFSET(WatchbillMONTHLY!$A$20:$U$20,1,2))))=$A38,_xlfn.XLOOKUP(AO$2,WatchbillMONTHLY!$A$20:$U$20,OFFSET(WatchbillMONTHLY!$A$20:$U$20,1,2)),FALSE),TRUE,FALSE)),
IF(_xlfn.XLOOKUP(AO$2,WatchbillMONTHLY!$A$37:$U$37,OFFSET(WatchbillMONTHLY!$A$37:$U$37,1,2))=IF(_xlfn.XLOOKUP($A38,INDIRECT("_"&amp;_xlfn.XLOOKUP(AO$2,WatchbillMONTHLY!$A$37:$U$37,OFFSET(WatchbillMONTHLY!$A$37:$U$37,1,2))),INDIRECT("_"&amp;_xlfn.XLOOKUP(AO$2,WatchbillMONTHLY!$A$37:$U$37,OFFSET(WatchbillMONTHLY!$A$37:$U$37,1,2))))=$A38,_xlfn.XLOOKUP(AO$2,WatchbillMONTHLY!$A$37:$U$37,OFFSET(WatchbillMONTHLY!$A$37:$U$37,1,2)),FALSE),TRUE,FALSE)),
IF(_xlfn.XLOOKUP(AO$2,WatchbillMONTHLY!$A$54:$U$54,OFFSET(WatchbillMONTHLY!$A$54:$U$54,1,2))=IF(_xlfn.XLOOKUP($A38,INDIRECT("_"&amp;_xlfn.XLOOKUP(AO$2,WatchbillMONTHLY!$A$54:$U$54,OFFSET(WatchbillMONTHLY!$A$54:$U$54,1,2))),INDIRECT("_"&amp;_xlfn.XLOOKUP(AO$2,WatchbillMONTHLY!$A$54:$U$54,OFFSET(WatchbillMONTHLY!$A$54:$U$54,1,2))))=$A38,_xlfn.XLOOKUP(AO$2,WatchbillMONTHLY!$A$54:$U$54,OFFSET(WatchbillMONTHLY!$A$54:$U$54,1,2)),FALSE),TRUE,FALSE)),
IF(_xlfn.XLOOKUP(AO$2,WatchbillMONTHLY!$A$71:$U$71,OFFSET(WatchbillMONTHLY!$A$71:$U$71,1,2))=IF(_xlfn.XLOOKUP($A38,INDIRECT("_"&amp;_xlfn.XLOOKUP(AO$2,WatchbillMONTHLY!$A$71:$U$71,OFFSET(WatchbillMONTHLY!$A$71:$U$71,1,2))),INDIRECT("_"&amp;_xlfn.XLOOKUP(AO$2,WatchbillMONTHLY!$A$71:$U$71,OFFSET(WatchbillMONTHLY!$A$71:$U$71,1,2))))=$A38,_xlfn.XLOOKUP(AO$2,WatchbillMONTHLY!$A$71:$U$71,OFFSET(WatchbillMONTHLY!$A$71:$U$71,1,2)),FALSE),TRUE,FALSE)),
IF(_xlfn.XLOOKUP(AO$2,WatchbillMONTHLY!$A$88:$U$88,OFFSET(WatchbillMONTHLY!$A$88:$U$88,1,2))=IF(_xlfn.XLOOKUP($A38,INDIRECT("_"&amp;_xlfn.XLOOKUP(AO$2,WatchbillMONTHLY!$A$88:$U$88,OFFSET(WatchbillMONTHLY!$A$88:$U$88,1,2))),INDIRECT("_"&amp;_xlfn.XLOOKUP(AO$2,WatchbillMONTHLY!$A$88:$U$88,OFFSET(WatchbillMONTHLY!$A$88:$U$88,1,2))))=$A38,_xlfn.XLOOKUP(AO$2,WatchbillMONTHLY!$A$88:$U$88,OFFSET(WatchbillMONTHLY!$A$88:$U$88,1,2)),FALSE),TRUE,FALSE)),
FALSE),FALSE)</f>
        <v>0</v>
      </c>
      <c r="AP38" s="209" t="b" cm="1">
        <f t="array" aca="1" ref="AP38" ca="1">IF(AND($A38 &gt; 0, I38 &gt; 0,AP$2&lt;MiscFormulas!$A$5+1),
_xlfn.IFNA(
_xlfn.IFNA(
_xlfn.IFNA(
_xlfn.IFNA(
_xlfn.IFNA(
_xlfn.IFNA(
IF(_xlfn.XLOOKUP(AP$2,WatchbillMONTHLY!$A$3:$U$3,OFFSET(WatchbillMONTHLY!$A$3:$U$3,1,2))=IF(_xlfn.XLOOKUP($A38,INDIRECT("_"&amp;_xlfn.XLOOKUP(AP$2,WatchbillMONTHLY!$A$3:$U$3,OFFSET(WatchbillMONTHLY!$A$3:$U$3,1,2))),INDIRECT("_"&amp;_xlfn.XLOOKUP(AP$2,WatchbillMONTHLY!$A$3:$U$3,OFFSET(WatchbillMONTHLY!$A$3:$U$3,1,2))))=$A38,_xlfn.XLOOKUP(AP$2,WatchbillMONTHLY!$A$3:$U$3,OFFSET(WatchbillMONTHLY!$A$3:$U$3,1,2)),FALSE),TRUE,FALSE),
IF(_xlfn.XLOOKUP(AP$2,WatchbillMONTHLY!$A$20:$U$20,OFFSET(WatchbillMONTHLY!$A$20:$U$20,1,2))=IF(_xlfn.XLOOKUP($A38,INDIRECT("_"&amp;_xlfn.XLOOKUP(AP$2,WatchbillMONTHLY!$A$20:$U$20,OFFSET(WatchbillMONTHLY!$A$20:$U$20,1,2))),INDIRECT("_"&amp;_xlfn.XLOOKUP(AP$2,WatchbillMONTHLY!$A$20:$U$20,OFFSET(WatchbillMONTHLY!$A$20:$U$20,1,2))))=$A38,_xlfn.XLOOKUP(AP$2,WatchbillMONTHLY!$A$20:$U$20,OFFSET(WatchbillMONTHLY!$A$20:$U$20,1,2)),FALSE),TRUE,FALSE)),
IF(_xlfn.XLOOKUP(AP$2,WatchbillMONTHLY!$A$37:$U$37,OFFSET(WatchbillMONTHLY!$A$37:$U$37,1,2))=IF(_xlfn.XLOOKUP($A38,INDIRECT("_"&amp;_xlfn.XLOOKUP(AP$2,WatchbillMONTHLY!$A$37:$U$37,OFFSET(WatchbillMONTHLY!$A$37:$U$37,1,2))),INDIRECT("_"&amp;_xlfn.XLOOKUP(AP$2,WatchbillMONTHLY!$A$37:$U$37,OFFSET(WatchbillMONTHLY!$A$37:$U$37,1,2))))=$A38,_xlfn.XLOOKUP(AP$2,WatchbillMONTHLY!$A$37:$U$37,OFFSET(WatchbillMONTHLY!$A$37:$U$37,1,2)),FALSE),TRUE,FALSE)),
IF(_xlfn.XLOOKUP(AP$2,WatchbillMONTHLY!$A$54:$U$54,OFFSET(WatchbillMONTHLY!$A$54:$U$54,1,2))=IF(_xlfn.XLOOKUP($A38,INDIRECT("_"&amp;_xlfn.XLOOKUP(AP$2,WatchbillMONTHLY!$A$54:$U$54,OFFSET(WatchbillMONTHLY!$A$54:$U$54,1,2))),INDIRECT("_"&amp;_xlfn.XLOOKUP(AP$2,WatchbillMONTHLY!$A$54:$U$54,OFFSET(WatchbillMONTHLY!$A$54:$U$54,1,2))))=$A38,_xlfn.XLOOKUP(AP$2,WatchbillMONTHLY!$A$54:$U$54,OFFSET(WatchbillMONTHLY!$A$54:$U$54,1,2)),FALSE),TRUE,FALSE)),
IF(_xlfn.XLOOKUP(AP$2,WatchbillMONTHLY!$A$71:$U$71,OFFSET(WatchbillMONTHLY!$A$71:$U$71,1,2))=IF(_xlfn.XLOOKUP($A38,INDIRECT("_"&amp;_xlfn.XLOOKUP(AP$2,WatchbillMONTHLY!$A$71:$U$71,OFFSET(WatchbillMONTHLY!$A$71:$U$71,1,2))),INDIRECT("_"&amp;_xlfn.XLOOKUP(AP$2,WatchbillMONTHLY!$A$71:$U$71,OFFSET(WatchbillMONTHLY!$A$71:$U$71,1,2))))=$A38,_xlfn.XLOOKUP(AP$2,WatchbillMONTHLY!$A$71:$U$71,OFFSET(WatchbillMONTHLY!$A$71:$U$71,1,2)),FALSE),TRUE,FALSE)),
IF(_xlfn.XLOOKUP(AP$2,WatchbillMONTHLY!$A$88:$U$88,OFFSET(WatchbillMONTHLY!$A$88:$U$88,1,2))=IF(_xlfn.XLOOKUP($A38,INDIRECT("_"&amp;_xlfn.XLOOKUP(AP$2,WatchbillMONTHLY!$A$88:$U$88,OFFSET(WatchbillMONTHLY!$A$88:$U$88,1,2))),INDIRECT("_"&amp;_xlfn.XLOOKUP(AP$2,WatchbillMONTHLY!$A$88:$U$88,OFFSET(WatchbillMONTHLY!$A$88:$U$88,1,2))))=$A38,_xlfn.XLOOKUP(AP$2,WatchbillMONTHLY!$A$88:$U$88,OFFSET(WatchbillMONTHLY!$A$88:$U$88,1,2)),FALSE),TRUE,FALSE)),
FALSE),FALSE)</f>
        <v>0</v>
      </c>
      <c r="AQ38" s="209" t="b" cm="1">
        <f t="array" aca="1" ref="AQ38" ca="1">IF(AND($A38 &gt; 0, J38 &gt; 0,AQ$2&lt;MiscFormulas!$A$5+1),
_xlfn.IFNA(
_xlfn.IFNA(
_xlfn.IFNA(
_xlfn.IFNA(
_xlfn.IFNA(
_xlfn.IFNA(
IF(_xlfn.XLOOKUP(AQ$2,WatchbillMONTHLY!$A$3:$U$3,OFFSET(WatchbillMONTHLY!$A$3:$U$3,1,2))=IF(_xlfn.XLOOKUP($A38,INDIRECT("_"&amp;_xlfn.XLOOKUP(AQ$2,WatchbillMONTHLY!$A$3:$U$3,OFFSET(WatchbillMONTHLY!$A$3:$U$3,1,2))),INDIRECT("_"&amp;_xlfn.XLOOKUP(AQ$2,WatchbillMONTHLY!$A$3:$U$3,OFFSET(WatchbillMONTHLY!$A$3:$U$3,1,2))))=$A38,_xlfn.XLOOKUP(AQ$2,WatchbillMONTHLY!$A$3:$U$3,OFFSET(WatchbillMONTHLY!$A$3:$U$3,1,2)),FALSE),TRUE,FALSE),
IF(_xlfn.XLOOKUP(AQ$2,WatchbillMONTHLY!$A$20:$U$20,OFFSET(WatchbillMONTHLY!$A$20:$U$20,1,2))=IF(_xlfn.XLOOKUP($A38,INDIRECT("_"&amp;_xlfn.XLOOKUP(AQ$2,WatchbillMONTHLY!$A$20:$U$20,OFFSET(WatchbillMONTHLY!$A$20:$U$20,1,2))),INDIRECT("_"&amp;_xlfn.XLOOKUP(AQ$2,WatchbillMONTHLY!$A$20:$U$20,OFFSET(WatchbillMONTHLY!$A$20:$U$20,1,2))))=$A38,_xlfn.XLOOKUP(AQ$2,WatchbillMONTHLY!$A$20:$U$20,OFFSET(WatchbillMONTHLY!$A$20:$U$20,1,2)),FALSE),TRUE,FALSE)),
IF(_xlfn.XLOOKUP(AQ$2,WatchbillMONTHLY!$A$37:$U$37,OFFSET(WatchbillMONTHLY!$A$37:$U$37,1,2))=IF(_xlfn.XLOOKUP($A38,INDIRECT("_"&amp;_xlfn.XLOOKUP(AQ$2,WatchbillMONTHLY!$A$37:$U$37,OFFSET(WatchbillMONTHLY!$A$37:$U$37,1,2))),INDIRECT("_"&amp;_xlfn.XLOOKUP(AQ$2,WatchbillMONTHLY!$A$37:$U$37,OFFSET(WatchbillMONTHLY!$A$37:$U$37,1,2))))=$A38,_xlfn.XLOOKUP(AQ$2,WatchbillMONTHLY!$A$37:$U$37,OFFSET(WatchbillMONTHLY!$A$37:$U$37,1,2)),FALSE),TRUE,FALSE)),
IF(_xlfn.XLOOKUP(AQ$2,WatchbillMONTHLY!$A$54:$U$54,OFFSET(WatchbillMONTHLY!$A$54:$U$54,1,2))=IF(_xlfn.XLOOKUP($A38,INDIRECT("_"&amp;_xlfn.XLOOKUP(AQ$2,WatchbillMONTHLY!$A$54:$U$54,OFFSET(WatchbillMONTHLY!$A$54:$U$54,1,2))),INDIRECT("_"&amp;_xlfn.XLOOKUP(AQ$2,WatchbillMONTHLY!$A$54:$U$54,OFFSET(WatchbillMONTHLY!$A$54:$U$54,1,2))))=$A38,_xlfn.XLOOKUP(AQ$2,WatchbillMONTHLY!$A$54:$U$54,OFFSET(WatchbillMONTHLY!$A$54:$U$54,1,2)),FALSE),TRUE,FALSE)),
IF(_xlfn.XLOOKUP(AQ$2,WatchbillMONTHLY!$A$71:$U$71,OFFSET(WatchbillMONTHLY!$A$71:$U$71,1,2))=IF(_xlfn.XLOOKUP($A38,INDIRECT("_"&amp;_xlfn.XLOOKUP(AQ$2,WatchbillMONTHLY!$A$71:$U$71,OFFSET(WatchbillMONTHLY!$A$71:$U$71,1,2))),INDIRECT("_"&amp;_xlfn.XLOOKUP(AQ$2,WatchbillMONTHLY!$A$71:$U$71,OFFSET(WatchbillMONTHLY!$A$71:$U$71,1,2))))=$A38,_xlfn.XLOOKUP(AQ$2,WatchbillMONTHLY!$A$71:$U$71,OFFSET(WatchbillMONTHLY!$A$71:$U$71,1,2)),FALSE),TRUE,FALSE)),
IF(_xlfn.XLOOKUP(AQ$2,WatchbillMONTHLY!$A$88:$U$88,OFFSET(WatchbillMONTHLY!$A$88:$U$88,1,2))=IF(_xlfn.XLOOKUP($A38,INDIRECT("_"&amp;_xlfn.XLOOKUP(AQ$2,WatchbillMONTHLY!$A$88:$U$88,OFFSET(WatchbillMONTHLY!$A$88:$U$88,1,2))),INDIRECT("_"&amp;_xlfn.XLOOKUP(AQ$2,WatchbillMONTHLY!$A$88:$U$88,OFFSET(WatchbillMONTHLY!$A$88:$U$88,1,2))))=$A38,_xlfn.XLOOKUP(AQ$2,WatchbillMONTHLY!$A$88:$U$88,OFFSET(WatchbillMONTHLY!$A$88:$U$88,1,2)),FALSE),TRUE,FALSE)),
FALSE),FALSE)</f>
        <v>0</v>
      </c>
      <c r="AR38" s="209" t="b" cm="1">
        <f t="array" aca="1" ref="AR38" ca="1">IF(AND($A38 &gt; 0, K38 &gt; 0,AR$2&lt;MiscFormulas!$A$5+1),
_xlfn.IFNA(
_xlfn.IFNA(
_xlfn.IFNA(
_xlfn.IFNA(
_xlfn.IFNA(
_xlfn.IFNA(
IF(_xlfn.XLOOKUP(AR$2,WatchbillMONTHLY!$A$3:$U$3,OFFSET(WatchbillMONTHLY!$A$3:$U$3,1,2))=IF(_xlfn.XLOOKUP($A38,INDIRECT("_"&amp;_xlfn.XLOOKUP(AR$2,WatchbillMONTHLY!$A$3:$U$3,OFFSET(WatchbillMONTHLY!$A$3:$U$3,1,2))),INDIRECT("_"&amp;_xlfn.XLOOKUP(AR$2,WatchbillMONTHLY!$A$3:$U$3,OFFSET(WatchbillMONTHLY!$A$3:$U$3,1,2))))=$A38,_xlfn.XLOOKUP(AR$2,WatchbillMONTHLY!$A$3:$U$3,OFFSET(WatchbillMONTHLY!$A$3:$U$3,1,2)),FALSE),TRUE,FALSE),
IF(_xlfn.XLOOKUP(AR$2,WatchbillMONTHLY!$A$20:$U$20,OFFSET(WatchbillMONTHLY!$A$20:$U$20,1,2))=IF(_xlfn.XLOOKUP($A38,INDIRECT("_"&amp;_xlfn.XLOOKUP(AR$2,WatchbillMONTHLY!$A$20:$U$20,OFFSET(WatchbillMONTHLY!$A$20:$U$20,1,2))),INDIRECT("_"&amp;_xlfn.XLOOKUP(AR$2,WatchbillMONTHLY!$A$20:$U$20,OFFSET(WatchbillMONTHLY!$A$20:$U$20,1,2))))=$A38,_xlfn.XLOOKUP(AR$2,WatchbillMONTHLY!$A$20:$U$20,OFFSET(WatchbillMONTHLY!$A$20:$U$20,1,2)),FALSE),TRUE,FALSE)),
IF(_xlfn.XLOOKUP(AR$2,WatchbillMONTHLY!$A$37:$U$37,OFFSET(WatchbillMONTHLY!$A$37:$U$37,1,2))=IF(_xlfn.XLOOKUP($A38,INDIRECT("_"&amp;_xlfn.XLOOKUP(AR$2,WatchbillMONTHLY!$A$37:$U$37,OFFSET(WatchbillMONTHLY!$A$37:$U$37,1,2))),INDIRECT("_"&amp;_xlfn.XLOOKUP(AR$2,WatchbillMONTHLY!$A$37:$U$37,OFFSET(WatchbillMONTHLY!$A$37:$U$37,1,2))))=$A38,_xlfn.XLOOKUP(AR$2,WatchbillMONTHLY!$A$37:$U$37,OFFSET(WatchbillMONTHLY!$A$37:$U$37,1,2)),FALSE),TRUE,FALSE)),
IF(_xlfn.XLOOKUP(AR$2,WatchbillMONTHLY!$A$54:$U$54,OFFSET(WatchbillMONTHLY!$A$54:$U$54,1,2))=IF(_xlfn.XLOOKUP($A38,INDIRECT("_"&amp;_xlfn.XLOOKUP(AR$2,WatchbillMONTHLY!$A$54:$U$54,OFFSET(WatchbillMONTHLY!$A$54:$U$54,1,2))),INDIRECT("_"&amp;_xlfn.XLOOKUP(AR$2,WatchbillMONTHLY!$A$54:$U$54,OFFSET(WatchbillMONTHLY!$A$54:$U$54,1,2))))=$A38,_xlfn.XLOOKUP(AR$2,WatchbillMONTHLY!$A$54:$U$54,OFFSET(WatchbillMONTHLY!$A$54:$U$54,1,2)),FALSE),TRUE,FALSE)),
IF(_xlfn.XLOOKUP(AR$2,WatchbillMONTHLY!$A$71:$U$71,OFFSET(WatchbillMONTHLY!$A$71:$U$71,1,2))=IF(_xlfn.XLOOKUP($A38,INDIRECT("_"&amp;_xlfn.XLOOKUP(AR$2,WatchbillMONTHLY!$A$71:$U$71,OFFSET(WatchbillMONTHLY!$A$71:$U$71,1,2))),INDIRECT("_"&amp;_xlfn.XLOOKUP(AR$2,WatchbillMONTHLY!$A$71:$U$71,OFFSET(WatchbillMONTHLY!$A$71:$U$71,1,2))))=$A38,_xlfn.XLOOKUP(AR$2,WatchbillMONTHLY!$A$71:$U$71,OFFSET(WatchbillMONTHLY!$A$71:$U$71,1,2)),FALSE),TRUE,FALSE)),
IF(_xlfn.XLOOKUP(AR$2,WatchbillMONTHLY!$A$88:$U$88,OFFSET(WatchbillMONTHLY!$A$88:$U$88,1,2))=IF(_xlfn.XLOOKUP($A38,INDIRECT("_"&amp;_xlfn.XLOOKUP(AR$2,WatchbillMONTHLY!$A$88:$U$88,OFFSET(WatchbillMONTHLY!$A$88:$U$88,1,2))),INDIRECT("_"&amp;_xlfn.XLOOKUP(AR$2,WatchbillMONTHLY!$A$88:$U$88,OFFSET(WatchbillMONTHLY!$A$88:$U$88,1,2))))=$A38,_xlfn.XLOOKUP(AR$2,WatchbillMONTHLY!$A$88:$U$88,OFFSET(WatchbillMONTHLY!$A$88:$U$88,1,2)),FALSE),TRUE,FALSE)),
FALSE),FALSE)</f>
        <v>0</v>
      </c>
      <c r="AS38" s="209" t="b" cm="1">
        <f t="array" aca="1" ref="AS38" ca="1">IF(AND($A38 &gt; 0, L38 &gt; 0,AS$2&lt;MiscFormulas!$A$5+1),
_xlfn.IFNA(
_xlfn.IFNA(
_xlfn.IFNA(
_xlfn.IFNA(
_xlfn.IFNA(
_xlfn.IFNA(
IF(_xlfn.XLOOKUP(AS$2,WatchbillMONTHLY!$A$3:$U$3,OFFSET(WatchbillMONTHLY!$A$3:$U$3,1,2))=IF(_xlfn.XLOOKUP($A38,INDIRECT("_"&amp;_xlfn.XLOOKUP(AS$2,WatchbillMONTHLY!$A$3:$U$3,OFFSET(WatchbillMONTHLY!$A$3:$U$3,1,2))),INDIRECT("_"&amp;_xlfn.XLOOKUP(AS$2,WatchbillMONTHLY!$A$3:$U$3,OFFSET(WatchbillMONTHLY!$A$3:$U$3,1,2))))=$A38,_xlfn.XLOOKUP(AS$2,WatchbillMONTHLY!$A$3:$U$3,OFFSET(WatchbillMONTHLY!$A$3:$U$3,1,2)),FALSE),TRUE,FALSE),
IF(_xlfn.XLOOKUP(AS$2,WatchbillMONTHLY!$A$20:$U$20,OFFSET(WatchbillMONTHLY!$A$20:$U$20,1,2))=IF(_xlfn.XLOOKUP($A38,INDIRECT("_"&amp;_xlfn.XLOOKUP(AS$2,WatchbillMONTHLY!$A$20:$U$20,OFFSET(WatchbillMONTHLY!$A$20:$U$20,1,2))),INDIRECT("_"&amp;_xlfn.XLOOKUP(AS$2,WatchbillMONTHLY!$A$20:$U$20,OFFSET(WatchbillMONTHLY!$A$20:$U$20,1,2))))=$A38,_xlfn.XLOOKUP(AS$2,WatchbillMONTHLY!$A$20:$U$20,OFFSET(WatchbillMONTHLY!$A$20:$U$20,1,2)),FALSE),TRUE,FALSE)),
IF(_xlfn.XLOOKUP(AS$2,WatchbillMONTHLY!$A$37:$U$37,OFFSET(WatchbillMONTHLY!$A$37:$U$37,1,2))=IF(_xlfn.XLOOKUP($A38,INDIRECT("_"&amp;_xlfn.XLOOKUP(AS$2,WatchbillMONTHLY!$A$37:$U$37,OFFSET(WatchbillMONTHLY!$A$37:$U$37,1,2))),INDIRECT("_"&amp;_xlfn.XLOOKUP(AS$2,WatchbillMONTHLY!$A$37:$U$37,OFFSET(WatchbillMONTHLY!$A$37:$U$37,1,2))))=$A38,_xlfn.XLOOKUP(AS$2,WatchbillMONTHLY!$A$37:$U$37,OFFSET(WatchbillMONTHLY!$A$37:$U$37,1,2)),FALSE),TRUE,FALSE)),
IF(_xlfn.XLOOKUP(AS$2,WatchbillMONTHLY!$A$54:$U$54,OFFSET(WatchbillMONTHLY!$A$54:$U$54,1,2))=IF(_xlfn.XLOOKUP($A38,INDIRECT("_"&amp;_xlfn.XLOOKUP(AS$2,WatchbillMONTHLY!$A$54:$U$54,OFFSET(WatchbillMONTHLY!$A$54:$U$54,1,2))),INDIRECT("_"&amp;_xlfn.XLOOKUP(AS$2,WatchbillMONTHLY!$A$54:$U$54,OFFSET(WatchbillMONTHLY!$A$54:$U$54,1,2))))=$A38,_xlfn.XLOOKUP(AS$2,WatchbillMONTHLY!$A$54:$U$54,OFFSET(WatchbillMONTHLY!$A$54:$U$54,1,2)),FALSE),TRUE,FALSE)),
IF(_xlfn.XLOOKUP(AS$2,WatchbillMONTHLY!$A$71:$U$71,OFFSET(WatchbillMONTHLY!$A$71:$U$71,1,2))=IF(_xlfn.XLOOKUP($A38,INDIRECT("_"&amp;_xlfn.XLOOKUP(AS$2,WatchbillMONTHLY!$A$71:$U$71,OFFSET(WatchbillMONTHLY!$A$71:$U$71,1,2))),INDIRECT("_"&amp;_xlfn.XLOOKUP(AS$2,WatchbillMONTHLY!$A$71:$U$71,OFFSET(WatchbillMONTHLY!$A$71:$U$71,1,2))))=$A38,_xlfn.XLOOKUP(AS$2,WatchbillMONTHLY!$A$71:$U$71,OFFSET(WatchbillMONTHLY!$A$71:$U$71,1,2)),FALSE),TRUE,FALSE)),
IF(_xlfn.XLOOKUP(AS$2,WatchbillMONTHLY!$A$88:$U$88,OFFSET(WatchbillMONTHLY!$A$88:$U$88,1,2))=IF(_xlfn.XLOOKUP($A38,INDIRECT("_"&amp;_xlfn.XLOOKUP(AS$2,WatchbillMONTHLY!$A$88:$U$88,OFFSET(WatchbillMONTHLY!$A$88:$U$88,1,2))),INDIRECT("_"&amp;_xlfn.XLOOKUP(AS$2,WatchbillMONTHLY!$A$88:$U$88,OFFSET(WatchbillMONTHLY!$A$88:$U$88,1,2))))=$A38,_xlfn.XLOOKUP(AS$2,WatchbillMONTHLY!$A$88:$U$88,OFFSET(WatchbillMONTHLY!$A$88:$U$88,1,2)),FALSE),TRUE,FALSE)),
FALSE),FALSE)</f>
        <v>0</v>
      </c>
      <c r="AT38" s="209" t="b" cm="1">
        <f t="array" aca="1" ref="AT38" ca="1">IF(AND($A38 &gt; 0, M38 &gt; 0,AT$2&lt;MiscFormulas!$A$5+1),
_xlfn.IFNA(
_xlfn.IFNA(
_xlfn.IFNA(
_xlfn.IFNA(
_xlfn.IFNA(
_xlfn.IFNA(
IF(_xlfn.XLOOKUP(AT$2,WatchbillMONTHLY!$A$3:$U$3,OFFSET(WatchbillMONTHLY!$A$3:$U$3,1,2))=IF(_xlfn.XLOOKUP($A38,INDIRECT("_"&amp;_xlfn.XLOOKUP(AT$2,WatchbillMONTHLY!$A$3:$U$3,OFFSET(WatchbillMONTHLY!$A$3:$U$3,1,2))),INDIRECT("_"&amp;_xlfn.XLOOKUP(AT$2,WatchbillMONTHLY!$A$3:$U$3,OFFSET(WatchbillMONTHLY!$A$3:$U$3,1,2))))=$A38,_xlfn.XLOOKUP(AT$2,WatchbillMONTHLY!$A$3:$U$3,OFFSET(WatchbillMONTHLY!$A$3:$U$3,1,2)),FALSE),TRUE,FALSE),
IF(_xlfn.XLOOKUP(AT$2,WatchbillMONTHLY!$A$20:$U$20,OFFSET(WatchbillMONTHLY!$A$20:$U$20,1,2))=IF(_xlfn.XLOOKUP($A38,INDIRECT("_"&amp;_xlfn.XLOOKUP(AT$2,WatchbillMONTHLY!$A$20:$U$20,OFFSET(WatchbillMONTHLY!$A$20:$U$20,1,2))),INDIRECT("_"&amp;_xlfn.XLOOKUP(AT$2,WatchbillMONTHLY!$A$20:$U$20,OFFSET(WatchbillMONTHLY!$A$20:$U$20,1,2))))=$A38,_xlfn.XLOOKUP(AT$2,WatchbillMONTHLY!$A$20:$U$20,OFFSET(WatchbillMONTHLY!$A$20:$U$20,1,2)),FALSE),TRUE,FALSE)),
IF(_xlfn.XLOOKUP(AT$2,WatchbillMONTHLY!$A$37:$U$37,OFFSET(WatchbillMONTHLY!$A$37:$U$37,1,2))=IF(_xlfn.XLOOKUP($A38,INDIRECT("_"&amp;_xlfn.XLOOKUP(AT$2,WatchbillMONTHLY!$A$37:$U$37,OFFSET(WatchbillMONTHLY!$A$37:$U$37,1,2))),INDIRECT("_"&amp;_xlfn.XLOOKUP(AT$2,WatchbillMONTHLY!$A$37:$U$37,OFFSET(WatchbillMONTHLY!$A$37:$U$37,1,2))))=$A38,_xlfn.XLOOKUP(AT$2,WatchbillMONTHLY!$A$37:$U$37,OFFSET(WatchbillMONTHLY!$A$37:$U$37,1,2)),FALSE),TRUE,FALSE)),
IF(_xlfn.XLOOKUP(AT$2,WatchbillMONTHLY!$A$54:$U$54,OFFSET(WatchbillMONTHLY!$A$54:$U$54,1,2))=IF(_xlfn.XLOOKUP($A38,INDIRECT("_"&amp;_xlfn.XLOOKUP(AT$2,WatchbillMONTHLY!$A$54:$U$54,OFFSET(WatchbillMONTHLY!$A$54:$U$54,1,2))),INDIRECT("_"&amp;_xlfn.XLOOKUP(AT$2,WatchbillMONTHLY!$A$54:$U$54,OFFSET(WatchbillMONTHLY!$A$54:$U$54,1,2))))=$A38,_xlfn.XLOOKUP(AT$2,WatchbillMONTHLY!$A$54:$U$54,OFFSET(WatchbillMONTHLY!$A$54:$U$54,1,2)),FALSE),TRUE,FALSE)),
IF(_xlfn.XLOOKUP(AT$2,WatchbillMONTHLY!$A$71:$U$71,OFFSET(WatchbillMONTHLY!$A$71:$U$71,1,2))=IF(_xlfn.XLOOKUP($A38,INDIRECT("_"&amp;_xlfn.XLOOKUP(AT$2,WatchbillMONTHLY!$A$71:$U$71,OFFSET(WatchbillMONTHLY!$A$71:$U$71,1,2))),INDIRECT("_"&amp;_xlfn.XLOOKUP(AT$2,WatchbillMONTHLY!$A$71:$U$71,OFFSET(WatchbillMONTHLY!$A$71:$U$71,1,2))))=$A38,_xlfn.XLOOKUP(AT$2,WatchbillMONTHLY!$A$71:$U$71,OFFSET(WatchbillMONTHLY!$A$71:$U$71,1,2)),FALSE),TRUE,FALSE)),
IF(_xlfn.XLOOKUP(AT$2,WatchbillMONTHLY!$A$88:$U$88,OFFSET(WatchbillMONTHLY!$A$88:$U$88,1,2))=IF(_xlfn.XLOOKUP($A38,INDIRECT("_"&amp;_xlfn.XLOOKUP(AT$2,WatchbillMONTHLY!$A$88:$U$88,OFFSET(WatchbillMONTHLY!$A$88:$U$88,1,2))),INDIRECT("_"&amp;_xlfn.XLOOKUP(AT$2,WatchbillMONTHLY!$A$88:$U$88,OFFSET(WatchbillMONTHLY!$A$88:$U$88,1,2))))=$A38,_xlfn.XLOOKUP(AT$2,WatchbillMONTHLY!$A$88:$U$88,OFFSET(WatchbillMONTHLY!$A$88:$U$88,1,2)),FALSE),TRUE,FALSE)),
FALSE),FALSE)</f>
        <v>0</v>
      </c>
      <c r="AU38" s="209" t="b" cm="1">
        <f t="array" aca="1" ref="AU38" ca="1">IF(AND($A38 &gt; 0, N38 &gt; 0,AU$2&lt;MiscFormulas!$A$5+1),
_xlfn.IFNA(
_xlfn.IFNA(
_xlfn.IFNA(
_xlfn.IFNA(
_xlfn.IFNA(
_xlfn.IFNA(
IF(_xlfn.XLOOKUP(AU$2,WatchbillMONTHLY!$A$3:$U$3,OFFSET(WatchbillMONTHLY!$A$3:$U$3,1,2))=IF(_xlfn.XLOOKUP($A38,INDIRECT("_"&amp;_xlfn.XLOOKUP(AU$2,WatchbillMONTHLY!$A$3:$U$3,OFFSET(WatchbillMONTHLY!$A$3:$U$3,1,2))),INDIRECT("_"&amp;_xlfn.XLOOKUP(AU$2,WatchbillMONTHLY!$A$3:$U$3,OFFSET(WatchbillMONTHLY!$A$3:$U$3,1,2))))=$A38,_xlfn.XLOOKUP(AU$2,WatchbillMONTHLY!$A$3:$U$3,OFFSET(WatchbillMONTHLY!$A$3:$U$3,1,2)),FALSE),TRUE,FALSE),
IF(_xlfn.XLOOKUP(AU$2,WatchbillMONTHLY!$A$20:$U$20,OFFSET(WatchbillMONTHLY!$A$20:$U$20,1,2))=IF(_xlfn.XLOOKUP($A38,INDIRECT("_"&amp;_xlfn.XLOOKUP(AU$2,WatchbillMONTHLY!$A$20:$U$20,OFFSET(WatchbillMONTHLY!$A$20:$U$20,1,2))),INDIRECT("_"&amp;_xlfn.XLOOKUP(AU$2,WatchbillMONTHLY!$A$20:$U$20,OFFSET(WatchbillMONTHLY!$A$20:$U$20,1,2))))=$A38,_xlfn.XLOOKUP(AU$2,WatchbillMONTHLY!$A$20:$U$20,OFFSET(WatchbillMONTHLY!$A$20:$U$20,1,2)),FALSE),TRUE,FALSE)),
IF(_xlfn.XLOOKUP(AU$2,WatchbillMONTHLY!$A$37:$U$37,OFFSET(WatchbillMONTHLY!$A$37:$U$37,1,2))=IF(_xlfn.XLOOKUP($A38,INDIRECT("_"&amp;_xlfn.XLOOKUP(AU$2,WatchbillMONTHLY!$A$37:$U$37,OFFSET(WatchbillMONTHLY!$A$37:$U$37,1,2))),INDIRECT("_"&amp;_xlfn.XLOOKUP(AU$2,WatchbillMONTHLY!$A$37:$U$37,OFFSET(WatchbillMONTHLY!$A$37:$U$37,1,2))))=$A38,_xlfn.XLOOKUP(AU$2,WatchbillMONTHLY!$A$37:$U$37,OFFSET(WatchbillMONTHLY!$A$37:$U$37,1,2)),FALSE),TRUE,FALSE)),
IF(_xlfn.XLOOKUP(AU$2,WatchbillMONTHLY!$A$54:$U$54,OFFSET(WatchbillMONTHLY!$A$54:$U$54,1,2))=IF(_xlfn.XLOOKUP($A38,INDIRECT("_"&amp;_xlfn.XLOOKUP(AU$2,WatchbillMONTHLY!$A$54:$U$54,OFFSET(WatchbillMONTHLY!$A$54:$U$54,1,2))),INDIRECT("_"&amp;_xlfn.XLOOKUP(AU$2,WatchbillMONTHLY!$A$54:$U$54,OFFSET(WatchbillMONTHLY!$A$54:$U$54,1,2))))=$A38,_xlfn.XLOOKUP(AU$2,WatchbillMONTHLY!$A$54:$U$54,OFFSET(WatchbillMONTHLY!$A$54:$U$54,1,2)),FALSE),TRUE,FALSE)),
IF(_xlfn.XLOOKUP(AU$2,WatchbillMONTHLY!$A$71:$U$71,OFFSET(WatchbillMONTHLY!$A$71:$U$71,1,2))=IF(_xlfn.XLOOKUP($A38,INDIRECT("_"&amp;_xlfn.XLOOKUP(AU$2,WatchbillMONTHLY!$A$71:$U$71,OFFSET(WatchbillMONTHLY!$A$71:$U$71,1,2))),INDIRECT("_"&amp;_xlfn.XLOOKUP(AU$2,WatchbillMONTHLY!$A$71:$U$71,OFFSET(WatchbillMONTHLY!$A$71:$U$71,1,2))))=$A38,_xlfn.XLOOKUP(AU$2,WatchbillMONTHLY!$A$71:$U$71,OFFSET(WatchbillMONTHLY!$A$71:$U$71,1,2)),FALSE),TRUE,FALSE)),
IF(_xlfn.XLOOKUP(AU$2,WatchbillMONTHLY!$A$88:$U$88,OFFSET(WatchbillMONTHLY!$A$88:$U$88,1,2))=IF(_xlfn.XLOOKUP($A38,INDIRECT("_"&amp;_xlfn.XLOOKUP(AU$2,WatchbillMONTHLY!$A$88:$U$88,OFFSET(WatchbillMONTHLY!$A$88:$U$88,1,2))),INDIRECT("_"&amp;_xlfn.XLOOKUP(AU$2,WatchbillMONTHLY!$A$88:$U$88,OFFSET(WatchbillMONTHLY!$A$88:$U$88,1,2))))=$A38,_xlfn.XLOOKUP(AU$2,WatchbillMONTHLY!$A$88:$U$88,OFFSET(WatchbillMONTHLY!$A$88:$U$88,1,2)),FALSE),TRUE,FALSE)),
FALSE),FALSE)</f>
        <v>0</v>
      </c>
      <c r="AV38" s="209" t="b" cm="1">
        <f t="array" aca="1" ref="AV38" ca="1">IF(AND($A38 &gt; 0, O38 &gt; 0,AV$2&lt;MiscFormulas!$A$5+1),
_xlfn.IFNA(
_xlfn.IFNA(
_xlfn.IFNA(
_xlfn.IFNA(
_xlfn.IFNA(
_xlfn.IFNA(
IF(_xlfn.XLOOKUP(AV$2,WatchbillMONTHLY!$A$3:$U$3,OFFSET(WatchbillMONTHLY!$A$3:$U$3,1,2))=IF(_xlfn.XLOOKUP($A38,INDIRECT("_"&amp;_xlfn.XLOOKUP(AV$2,WatchbillMONTHLY!$A$3:$U$3,OFFSET(WatchbillMONTHLY!$A$3:$U$3,1,2))),INDIRECT("_"&amp;_xlfn.XLOOKUP(AV$2,WatchbillMONTHLY!$A$3:$U$3,OFFSET(WatchbillMONTHLY!$A$3:$U$3,1,2))))=$A38,_xlfn.XLOOKUP(AV$2,WatchbillMONTHLY!$A$3:$U$3,OFFSET(WatchbillMONTHLY!$A$3:$U$3,1,2)),FALSE),TRUE,FALSE),
IF(_xlfn.XLOOKUP(AV$2,WatchbillMONTHLY!$A$20:$U$20,OFFSET(WatchbillMONTHLY!$A$20:$U$20,1,2))=IF(_xlfn.XLOOKUP($A38,INDIRECT("_"&amp;_xlfn.XLOOKUP(AV$2,WatchbillMONTHLY!$A$20:$U$20,OFFSET(WatchbillMONTHLY!$A$20:$U$20,1,2))),INDIRECT("_"&amp;_xlfn.XLOOKUP(AV$2,WatchbillMONTHLY!$A$20:$U$20,OFFSET(WatchbillMONTHLY!$A$20:$U$20,1,2))))=$A38,_xlfn.XLOOKUP(AV$2,WatchbillMONTHLY!$A$20:$U$20,OFFSET(WatchbillMONTHLY!$A$20:$U$20,1,2)),FALSE),TRUE,FALSE)),
IF(_xlfn.XLOOKUP(AV$2,WatchbillMONTHLY!$A$37:$U$37,OFFSET(WatchbillMONTHLY!$A$37:$U$37,1,2))=IF(_xlfn.XLOOKUP($A38,INDIRECT("_"&amp;_xlfn.XLOOKUP(AV$2,WatchbillMONTHLY!$A$37:$U$37,OFFSET(WatchbillMONTHLY!$A$37:$U$37,1,2))),INDIRECT("_"&amp;_xlfn.XLOOKUP(AV$2,WatchbillMONTHLY!$A$37:$U$37,OFFSET(WatchbillMONTHLY!$A$37:$U$37,1,2))))=$A38,_xlfn.XLOOKUP(AV$2,WatchbillMONTHLY!$A$37:$U$37,OFFSET(WatchbillMONTHLY!$A$37:$U$37,1,2)),FALSE),TRUE,FALSE)),
IF(_xlfn.XLOOKUP(AV$2,WatchbillMONTHLY!$A$54:$U$54,OFFSET(WatchbillMONTHLY!$A$54:$U$54,1,2))=IF(_xlfn.XLOOKUP($A38,INDIRECT("_"&amp;_xlfn.XLOOKUP(AV$2,WatchbillMONTHLY!$A$54:$U$54,OFFSET(WatchbillMONTHLY!$A$54:$U$54,1,2))),INDIRECT("_"&amp;_xlfn.XLOOKUP(AV$2,WatchbillMONTHLY!$A$54:$U$54,OFFSET(WatchbillMONTHLY!$A$54:$U$54,1,2))))=$A38,_xlfn.XLOOKUP(AV$2,WatchbillMONTHLY!$A$54:$U$54,OFFSET(WatchbillMONTHLY!$A$54:$U$54,1,2)),FALSE),TRUE,FALSE)),
IF(_xlfn.XLOOKUP(AV$2,WatchbillMONTHLY!$A$71:$U$71,OFFSET(WatchbillMONTHLY!$A$71:$U$71,1,2))=IF(_xlfn.XLOOKUP($A38,INDIRECT("_"&amp;_xlfn.XLOOKUP(AV$2,WatchbillMONTHLY!$A$71:$U$71,OFFSET(WatchbillMONTHLY!$A$71:$U$71,1,2))),INDIRECT("_"&amp;_xlfn.XLOOKUP(AV$2,WatchbillMONTHLY!$A$71:$U$71,OFFSET(WatchbillMONTHLY!$A$71:$U$71,1,2))))=$A38,_xlfn.XLOOKUP(AV$2,WatchbillMONTHLY!$A$71:$U$71,OFFSET(WatchbillMONTHLY!$A$71:$U$71,1,2)),FALSE),TRUE,FALSE)),
IF(_xlfn.XLOOKUP(AV$2,WatchbillMONTHLY!$A$88:$U$88,OFFSET(WatchbillMONTHLY!$A$88:$U$88,1,2))=IF(_xlfn.XLOOKUP($A38,INDIRECT("_"&amp;_xlfn.XLOOKUP(AV$2,WatchbillMONTHLY!$A$88:$U$88,OFFSET(WatchbillMONTHLY!$A$88:$U$88,1,2))),INDIRECT("_"&amp;_xlfn.XLOOKUP(AV$2,WatchbillMONTHLY!$A$88:$U$88,OFFSET(WatchbillMONTHLY!$A$88:$U$88,1,2))))=$A38,_xlfn.XLOOKUP(AV$2,WatchbillMONTHLY!$A$88:$U$88,OFFSET(WatchbillMONTHLY!$A$88:$U$88,1,2)),FALSE),TRUE,FALSE)),
FALSE),FALSE)</f>
        <v>0</v>
      </c>
      <c r="AW38" s="209" t="b" cm="1">
        <f t="array" aca="1" ref="AW38" ca="1">IF(AND($A38 &gt; 0, P38 &gt; 0,AW$2&lt;MiscFormulas!$A$5+1),
_xlfn.IFNA(
_xlfn.IFNA(
_xlfn.IFNA(
_xlfn.IFNA(
_xlfn.IFNA(
_xlfn.IFNA(
IF(_xlfn.XLOOKUP(AW$2,WatchbillMONTHLY!$A$3:$U$3,OFFSET(WatchbillMONTHLY!$A$3:$U$3,1,2))=IF(_xlfn.XLOOKUP($A38,INDIRECT("_"&amp;_xlfn.XLOOKUP(AW$2,WatchbillMONTHLY!$A$3:$U$3,OFFSET(WatchbillMONTHLY!$A$3:$U$3,1,2))),INDIRECT("_"&amp;_xlfn.XLOOKUP(AW$2,WatchbillMONTHLY!$A$3:$U$3,OFFSET(WatchbillMONTHLY!$A$3:$U$3,1,2))))=$A38,_xlfn.XLOOKUP(AW$2,WatchbillMONTHLY!$A$3:$U$3,OFFSET(WatchbillMONTHLY!$A$3:$U$3,1,2)),FALSE),TRUE,FALSE),
IF(_xlfn.XLOOKUP(AW$2,WatchbillMONTHLY!$A$20:$U$20,OFFSET(WatchbillMONTHLY!$A$20:$U$20,1,2))=IF(_xlfn.XLOOKUP($A38,INDIRECT("_"&amp;_xlfn.XLOOKUP(AW$2,WatchbillMONTHLY!$A$20:$U$20,OFFSET(WatchbillMONTHLY!$A$20:$U$20,1,2))),INDIRECT("_"&amp;_xlfn.XLOOKUP(AW$2,WatchbillMONTHLY!$A$20:$U$20,OFFSET(WatchbillMONTHLY!$A$20:$U$20,1,2))))=$A38,_xlfn.XLOOKUP(AW$2,WatchbillMONTHLY!$A$20:$U$20,OFFSET(WatchbillMONTHLY!$A$20:$U$20,1,2)),FALSE),TRUE,FALSE)),
IF(_xlfn.XLOOKUP(AW$2,WatchbillMONTHLY!$A$37:$U$37,OFFSET(WatchbillMONTHLY!$A$37:$U$37,1,2))=IF(_xlfn.XLOOKUP($A38,INDIRECT("_"&amp;_xlfn.XLOOKUP(AW$2,WatchbillMONTHLY!$A$37:$U$37,OFFSET(WatchbillMONTHLY!$A$37:$U$37,1,2))),INDIRECT("_"&amp;_xlfn.XLOOKUP(AW$2,WatchbillMONTHLY!$A$37:$U$37,OFFSET(WatchbillMONTHLY!$A$37:$U$37,1,2))))=$A38,_xlfn.XLOOKUP(AW$2,WatchbillMONTHLY!$A$37:$U$37,OFFSET(WatchbillMONTHLY!$A$37:$U$37,1,2)),FALSE),TRUE,FALSE)),
IF(_xlfn.XLOOKUP(AW$2,WatchbillMONTHLY!$A$54:$U$54,OFFSET(WatchbillMONTHLY!$A$54:$U$54,1,2))=IF(_xlfn.XLOOKUP($A38,INDIRECT("_"&amp;_xlfn.XLOOKUP(AW$2,WatchbillMONTHLY!$A$54:$U$54,OFFSET(WatchbillMONTHLY!$A$54:$U$54,1,2))),INDIRECT("_"&amp;_xlfn.XLOOKUP(AW$2,WatchbillMONTHLY!$A$54:$U$54,OFFSET(WatchbillMONTHLY!$A$54:$U$54,1,2))))=$A38,_xlfn.XLOOKUP(AW$2,WatchbillMONTHLY!$A$54:$U$54,OFFSET(WatchbillMONTHLY!$A$54:$U$54,1,2)),FALSE),TRUE,FALSE)),
IF(_xlfn.XLOOKUP(AW$2,WatchbillMONTHLY!$A$71:$U$71,OFFSET(WatchbillMONTHLY!$A$71:$U$71,1,2))=IF(_xlfn.XLOOKUP($A38,INDIRECT("_"&amp;_xlfn.XLOOKUP(AW$2,WatchbillMONTHLY!$A$71:$U$71,OFFSET(WatchbillMONTHLY!$A$71:$U$71,1,2))),INDIRECT("_"&amp;_xlfn.XLOOKUP(AW$2,WatchbillMONTHLY!$A$71:$U$71,OFFSET(WatchbillMONTHLY!$A$71:$U$71,1,2))))=$A38,_xlfn.XLOOKUP(AW$2,WatchbillMONTHLY!$A$71:$U$71,OFFSET(WatchbillMONTHLY!$A$71:$U$71,1,2)),FALSE),TRUE,FALSE)),
IF(_xlfn.XLOOKUP(AW$2,WatchbillMONTHLY!$A$88:$U$88,OFFSET(WatchbillMONTHLY!$A$88:$U$88,1,2))=IF(_xlfn.XLOOKUP($A38,INDIRECT("_"&amp;_xlfn.XLOOKUP(AW$2,WatchbillMONTHLY!$A$88:$U$88,OFFSET(WatchbillMONTHLY!$A$88:$U$88,1,2))),INDIRECT("_"&amp;_xlfn.XLOOKUP(AW$2,WatchbillMONTHLY!$A$88:$U$88,OFFSET(WatchbillMONTHLY!$A$88:$U$88,1,2))))=$A38,_xlfn.XLOOKUP(AW$2,WatchbillMONTHLY!$A$88:$U$88,OFFSET(WatchbillMONTHLY!$A$88:$U$88,1,2)),FALSE),TRUE,FALSE)),
FALSE),FALSE)</f>
        <v>0</v>
      </c>
      <c r="AX38" s="209" t="b" cm="1">
        <f t="array" aca="1" ref="AX38" ca="1">IF(AND($A38 &gt; 0, Q38 &gt; 0,AX$2&lt;MiscFormulas!$A$5+1),
_xlfn.IFNA(
_xlfn.IFNA(
_xlfn.IFNA(
_xlfn.IFNA(
_xlfn.IFNA(
_xlfn.IFNA(
IF(_xlfn.XLOOKUP(AX$2,WatchbillMONTHLY!$A$3:$U$3,OFFSET(WatchbillMONTHLY!$A$3:$U$3,1,2))=IF(_xlfn.XLOOKUP($A38,INDIRECT("_"&amp;_xlfn.XLOOKUP(AX$2,WatchbillMONTHLY!$A$3:$U$3,OFFSET(WatchbillMONTHLY!$A$3:$U$3,1,2))),INDIRECT("_"&amp;_xlfn.XLOOKUP(AX$2,WatchbillMONTHLY!$A$3:$U$3,OFFSET(WatchbillMONTHLY!$A$3:$U$3,1,2))))=$A38,_xlfn.XLOOKUP(AX$2,WatchbillMONTHLY!$A$3:$U$3,OFFSET(WatchbillMONTHLY!$A$3:$U$3,1,2)),FALSE),TRUE,FALSE),
IF(_xlfn.XLOOKUP(AX$2,WatchbillMONTHLY!$A$20:$U$20,OFFSET(WatchbillMONTHLY!$A$20:$U$20,1,2))=IF(_xlfn.XLOOKUP($A38,INDIRECT("_"&amp;_xlfn.XLOOKUP(AX$2,WatchbillMONTHLY!$A$20:$U$20,OFFSET(WatchbillMONTHLY!$A$20:$U$20,1,2))),INDIRECT("_"&amp;_xlfn.XLOOKUP(AX$2,WatchbillMONTHLY!$A$20:$U$20,OFFSET(WatchbillMONTHLY!$A$20:$U$20,1,2))))=$A38,_xlfn.XLOOKUP(AX$2,WatchbillMONTHLY!$A$20:$U$20,OFFSET(WatchbillMONTHLY!$A$20:$U$20,1,2)),FALSE),TRUE,FALSE)),
IF(_xlfn.XLOOKUP(AX$2,WatchbillMONTHLY!$A$37:$U$37,OFFSET(WatchbillMONTHLY!$A$37:$U$37,1,2))=IF(_xlfn.XLOOKUP($A38,INDIRECT("_"&amp;_xlfn.XLOOKUP(AX$2,WatchbillMONTHLY!$A$37:$U$37,OFFSET(WatchbillMONTHLY!$A$37:$U$37,1,2))),INDIRECT("_"&amp;_xlfn.XLOOKUP(AX$2,WatchbillMONTHLY!$A$37:$U$37,OFFSET(WatchbillMONTHLY!$A$37:$U$37,1,2))))=$A38,_xlfn.XLOOKUP(AX$2,WatchbillMONTHLY!$A$37:$U$37,OFFSET(WatchbillMONTHLY!$A$37:$U$37,1,2)),FALSE),TRUE,FALSE)),
IF(_xlfn.XLOOKUP(AX$2,WatchbillMONTHLY!$A$54:$U$54,OFFSET(WatchbillMONTHLY!$A$54:$U$54,1,2))=IF(_xlfn.XLOOKUP($A38,INDIRECT("_"&amp;_xlfn.XLOOKUP(AX$2,WatchbillMONTHLY!$A$54:$U$54,OFFSET(WatchbillMONTHLY!$A$54:$U$54,1,2))),INDIRECT("_"&amp;_xlfn.XLOOKUP(AX$2,WatchbillMONTHLY!$A$54:$U$54,OFFSET(WatchbillMONTHLY!$A$54:$U$54,1,2))))=$A38,_xlfn.XLOOKUP(AX$2,WatchbillMONTHLY!$A$54:$U$54,OFFSET(WatchbillMONTHLY!$A$54:$U$54,1,2)),FALSE),TRUE,FALSE)),
IF(_xlfn.XLOOKUP(AX$2,WatchbillMONTHLY!$A$71:$U$71,OFFSET(WatchbillMONTHLY!$A$71:$U$71,1,2))=IF(_xlfn.XLOOKUP($A38,INDIRECT("_"&amp;_xlfn.XLOOKUP(AX$2,WatchbillMONTHLY!$A$71:$U$71,OFFSET(WatchbillMONTHLY!$A$71:$U$71,1,2))),INDIRECT("_"&amp;_xlfn.XLOOKUP(AX$2,WatchbillMONTHLY!$A$71:$U$71,OFFSET(WatchbillMONTHLY!$A$71:$U$71,1,2))))=$A38,_xlfn.XLOOKUP(AX$2,WatchbillMONTHLY!$A$71:$U$71,OFFSET(WatchbillMONTHLY!$A$71:$U$71,1,2)),FALSE),TRUE,FALSE)),
IF(_xlfn.XLOOKUP(AX$2,WatchbillMONTHLY!$A$88:$U$88,OFFSET(WatchbillMONTHLY!$A$88:$U$88,1,2))=IF(_xlfn.XLOOKUP($A38,INDIRECT("_"&amp;_xlfn.XLOOKUP(AX$2,WatchbillMONTHLY!$A$88:$U$88,OFFSET(WatchbillMONTHLY!$A$88:$U$88,1,2))),INDIRECT("_"&amp;_xlfn.XLOOKUP(AX$2,WatchbillMONTHLY!$A$88:$U$88,OFFSET(WatchbillMONTHLY!$A$88:$U$88,1,2))))=$A38,_xlfn.XLOOKUP(AX$2,WatchbillMONTHLY!$A$88:$U$88,OFFSET(WatchbillMONTHLY!$A$88:$U$88,1,2)),FALSE),TRUE,FALSE)),
FALSE),FALSE)</f>
        <v>0</v>
      </c>
      <c r="AY38" s="209" t="b" cm="1">
        <f t="array" aca="1" ref="AY38" ca="1">IF(AND($A38 &gt; 0, R38 &gt; 0,AY$2&lt;MiscFormulas!$A$5+1),
_xlfn.IFNA(
_xlfn.IFNA(
_xlfn.IFNA(
_xlfn.IFNA(
_xlfn.IFNA(
_xlfn.IFNA(
IF(_xlfn.XLOOKUP(AY$2,WatchbillMONTHLY!$A$3:$U$3,OFFSET(WatchbillMONTHLY!$A$3:$U$3,1,2))=IF(_xlfn.XLOOKUP($A38,INDIRECT("_"&amp;_xlfn.XLOOKUP(AY$2,WatchbillMONTHLY!$A$3:$U$3,OFFSET(WatchbillMONTHLY!$A$3:$U$3,1,2))),INDIRECT("_"&amp;_xlfn.XLOOKUP(AY$2,WatchbillMONTHLY!$A$3:$U$3,OFFSET(WatchbillMONTHLY!$A$3:$U$3,1,2))))=$A38,_xlfn.XLOOKUP(AY$2,WatchbillMONTHLY!$A$3:$U$3,OFFSET(WatchbillMONTHLY!$A$3:$U$3,1,2)),FALSE),TRUE,FALSE),
IF(_xlfn.XLOOKUP(AY$2,WatchbillMONTHLY!$A$20:$U$20,OFFSET(WatchbillMONTHLY!$A$20:$U$20,1,2))=IF(_xlfn.XLOOKUP($A38,INDIRECT("_"&amp;_xlfn.XLOOKUP(AY$2,WatchbillMONTHLY!$A$20:$U$20,OFFSET(WatchbillMONTHLY!$A$20:$U$20,1,2))),INDIRECT("_"&amp;_xlfn.XLOOKUP(AY$2,WatchbillMONTHLY!$A$20:$U$20,OFFSET(WatchbillMONTHLY!$A$20:$U$20,1,2))))=$A38,_xlfn.XLOOKUP(AY$2,WatchbillMONTHLY!$A$20:$U$20,OFFSET(WatchbillMONTHLY!$A$20:$U$20,1,2)),FALSE),TRUE,FALSE)),
IF(_xlfn.XLOOKUP(AY$2,WatchbillMONTHLY!$A$37:$U$37,OFFSET(WatchbillMONTHLY!$A$37:$U$37,1,2))=IF(_xlfn.XLOOKUP($A38,INDIRECT("_"&amp;_xlfn.XLOOKUP(AY$2,WatchbillMONTHLY!$A$37:$U$37,OFFSET(WatchbillMONTHLY!$A$37:$U$37,1,2))),INDIRECT("_"&amp;_xlfn.XLOOKUP(AY$2,WatchbillMONTHLY!$A$37:$U$37,OFFSET(WatchbillMONTHLY!$A$37:$U$37,1,2))))=$A38,_xlfn.XLOOKUP(AY$2,WatchbillMONTHLY!$A$37:$U$37,OFFSET(WatchbillMONTHLY!$A$37:$U$37,1,2)),FALSE),TRUE,FALSE)),
IF(_xlfn.XLOOKUP(AY$2,WatchbillMONTHLY!$A$54:$U$54,OFFSET(WatchbillMONTHLY!$A$54:$U$54,1,2))=IF(_xlfn.XLOOKUP($A38,INDIRECT("_"&amp;_xlfn.XLOOKUP(AY$2,WatchbillMONTHLY!$A$54:$U$54,OFFSET(WatchbillMONTHLY!$A$54:$U$54,1,2))),INDIRECT("_"&amp;_xlfn.XLOOKUP(AY$2,WatchbillMONTHLY!$A$54:$U$54,OFFSET(WatchbillMONTHLY!$A$54:$U$54,1,2))))=$A38,_xlfn.XLOOKUP(AY$2,WatchbillMONTHLY!$A$54:$U$54,OFFSET(WatchbillMONTHLY!$A$54:$U$54,1,2)),FALSE),TRUE,FALSE)),
IF(_xlfn.XLOOKUP(AY$2,WatchbillMONTHLY!$A$71:$U$71,OFFSET(WatchbillMONTHLY!$A$71:$U$71,1,2))=IF(_xlfn.XLOOKUP($A38,INDIRECT("_"&amp;_xlfn.XLOOKUP(AY$2,WatchbillMONTHLY!$A$71:$U$71,OFFSET(WatchbillMONTHLY!$A$71:$U$71,1,2))),INDIRECT("_"&amp;_xlfn.XLOOKUP(AY$2,WatchbillMONTHLY!$A$71:$U$71,OFFSET(WatchbillMONTHLY!$A$71:$U$71,1,2))))=$A38,_xlfn.XLOOKUP(AY$2,WatchbillMONTHLY!$A$71:$U$71,OFFSET(WatchbillMONTHLY!$A$71:$U$71,1,2)),FALSE),TRUE,FALSE)),
IF(_xlfn.XLOOKUP(AY$2,WatchbillMONTHLY!$A$88:$U$88,OFFSET(WatchbillMONTHLY!$A$88:$U$88,1,2))=IF(_xlfn.XLOOKUP($A38,INDIRECT("_"&amp;_xlfn.XLOOKUP(AY$2,WatchbillMONTHLY!$A$88:$U$88,OFFSET(WatchbillMONTHLY!$A$88:$U$88,1,2))),INDIRECT("_"&amp;_xlfn.XLOOKUP(AY$2,WatchbillMONTHLY!$A$88:$U$88,OFFSET(WatchbillMONTHLY!$A$88:$U$88,1,2))))=$A38,_xlfn.XLOOKUP(AY$2,WatchbillMONTHLY!$A$88:$U$88,OFFSET(WatchbillMONTHLY!$A$88:$U$88,1,2)),FALSE),TRUE,FALSE)),
FALSE),FALSE)</f>
        <v>0</v>
      </c>
      <c r="AZ38" s="209" t="b" cm="1">
        <f t="array" aca="1" ref="AZ38" ca="1">IF(AND($A38 &gt; 0, S38 &gt; 0,AZ$2&lt;MiscFormulas!$A$5+1),
_xlfn.IFNA(
_xlfn.IFNA(
_xlfn.IFNA(
_xlfn.IFNA(
_xlfn.IFNA(
_xlfn.IFNA(
IF(_xlfn.XLOOKUP(AZ$2,WatchbillMONTHLY!$A$3:$U$3,OFFSET(WatchbillMONTHLY!$A$3:$U$3,1,2))=IF(_xlfn.XLOOKUP($A38,INDIRECT("_"&amp;_xlfn.XLOOKUP(AZ$2,WatchbillMONTHLY!$A$3:$U$3,OFFSET(WatchbillMONTHLY!$A$3:$U$3,1,2))),INDIRECT("_"&amp;_xlfn.XLOOKUP(AZ$2,WatchbillMONTHLY!$A$3:$U$3,OFFSET(WatchbillMONTHLY!$A$3:$U$3,1,2))))=$A38,_xlfn.XLOOKUP(AZ$2,WatchbillMONTHLY!$A$3:$U$3,OFFSET(WatchbillMONTHLY!$A$3:$U$3,1,2)),FALSE),TRUE,FALSE),
IF(_xlfn.XLOOKUP(AZ$2,WatchbillMONTHLY!$A$20:$U$20,OFFSET(WatchbillMONTHLY!$A$20:$U$20,1,2))=IF(_xlfn.XLOOKUP($A38,INDIRECT("_"&amp;_xlfn.XLOOKUP(AZ$2,WatchbillMONTHLY!$A$20:$U$20,OFFSET(WatchbillMONTHLY!$A$20:$U$20,1,2))),INDIRECT("_"&amp;_xlfn.XLOOKUP(AZ$2,WatchbillMONTHLY!$A$20:$U$20,OFFSET(WatchbillMONTHLY!$A$20:$U$20,1,2))))=$A38,_xlfn.XLOOKUP(AZ$2,WatchbillMONTHLY!$A$20:$U$20,OFFSET(WatchbillMONTHLY!$A$20:$U$20,1,2)),FALSE),TRUE,FALSE)),
IF(_xlfn.XLOOKUP(AZ$2,WatchbillMONTHLY!$A$37:$U$37,OFFSET(WatchbillMONTHLY!$A$37:$U$37,1,2))=IF(_xlfn.XLOOKUP($A38,INDIRECT("_"&amp;_xlfn.XLOOKUP(AZ$2,WatchbillMONTHLY!$A$37:$U$37,OFFSET(WatchbillMONTHLY!$A$37:$U$37,1,2))),INDIRECT("_"&amp;_xlfn.XLOOKUP(AZ$2,WatchbillMONTHLY!$A$37:$U$37,OFFSET(WatchbillMONTHLY!$A$37:$U$37,1,2))))=$A38,_xlfn.XLOOKUP(AZ$2,WatchbillMONTHLY!$A$37:$U$37,OFFSET(WatchbillMONTHLY!$A$37:$U$37,1,2)),FALSE),TRUE,FALSE)),
IF(_xlfn.XLOOKUP(AZ$2,WatchbillMONTHLY!$A$54:$U$54,OFFSET(WatchbillMONTHLY!$A$54:$U$54,1,2))=IF(_xlfn.XLOOKUP($A38,INDIRECT("_"&amp;_xlfn.XLOOKUP(AZ$2,WatchbillMONTHLY!$A$54:$U$54,OFFSET(WatchbillMONTHLY!$A$54:$U$54,1,2))),INDIRECT("_"&amp;_xlfn.XLOOKUP(AZ$2,WatchbillMONTHLY!$A$54:$U$54,OFFSET(WatchbillMONTHLY!$A$54:$U$54,1,2))))=$A38,_xlfn.XLOOKUP(AZ$2,WatchbillMONTHLY!$A$54:$U$54,OFFSET(WatchbillMONTHLY!$A$54:$U$54,1,2)),FALSE),TRUE,FALSE)),
IF(_xlfn.XLOOKUP(AZ$2,WatchbillMONTHLY!$A$71:$U$71,OFFSET(WatchbillMONTHLY!$A$71:$U$71,1,2))=IF(_xlfn.XLOOKUP($A38,INDIRECT("_"&amp;_xlfn.XLOOKUP(AZ$2,WatchbillMONTHLY!$A$71:$U$71,OFFSET(WatchbillMONTHLY!$A$71:$U$71,1,2))),INDIRECT("_"&amp;_xlfn.XLOOKUP(AZ$2,WatchbillMONTHLY!$A$71:$U$71,OFFSET(WatchbillMONTHLY!$A$71:$U$71,1,2))))=$A38,_xlfn.XLOOKUP(AZ$2,WatchbillMONTHLY!$A$71:$U$71,OFFSET(WatchbillMONTHLY!$A$71:$U$71,1,2)),FALSE),TRUE,FALSE)),
IF(_xlfn.XLOOKUP(AZ$2,WatchbillMONTHLY!$A$88:$U$88,OFFSET(WatchbillMONTHLY!$A$88:$U$88,1,2))=IF(_xlfn.XLOOKUP($A38,INDIRECT("_"&amp;_xlfn.XLOOKUP(AZ$2,WatchbillMONTHLY!$A$88:$U$88,OFFSET(WatchbillMONTHLY!$A$88:$U$88,1,2))),INDIRECT("_"&amp;_xlfn.XLOOKUP(AZ$2,WatchbillMONTHLY!$A$88:$U$88,OFFSET(WatchbillMONTHLY!$A$88:$U$88,1,2))))=$A38,_xlfn.XLOOKUP(AZ$2,WatchbillMONTHLY!$A$88:$U$88,OFFSET(WatchbillMONTHLY!$A$88:$U$88,1,2)),FALSE),TRUE,FALSE)),
FALSE),FALSE)</f>
        <v>0</v>
      </c>
      <c r="BA38" s="209" t="b" cm="1">
        <f t="array" aca="1" ref="BA38" ca="1">IF(AND($A38 &gt; 0, T38 &gt; 0,BA$2&lt;MiscFormulas!$A$5+1),
_xlfn.IFNA(
_xlfn.IFNA(
_xlfn.IFNA(
_xlfn.IFNA(
_xlfn.IFNA(
_xlfn.IFNA(
IF(_xlfn.XLOOKUP(BA$2,WatchbillMONTHLY!$A$3:$U$3,OFFSET(WatchbillMONTHLY!$A$3:$U$3,1,2))=IF(_xlfn.XLOOKUP($A38,INDIRECT("_"&amp;_xlfn.XLOOKUP(BA$2,WatchbillMONTHLY!$A$3:$U$3,OFFSET(WatchbillMONTHLY!$A$3:$U$3,1,2))),INDIRECT("_"&amp;_xlfn.XLOOKUP(BA$2,WatchbillMONTHLY!$A$3:$U$3,OFFSET(WatchbillMONTHLY!$A$3:$U$3,1,2))))=$A38,_xlfn.XLOOKUP(BA$2,WatchbillMONTHLY!$A$3:$U$3,OFFSET(WatchbillMONTHLY!$A$3:$U$3,1,2)),FALSE),TRUE,FALSE),
IF(_xlfn.XLOOKUP(BA$2,WatchbillMONTHLY!$A$20:$U$20,OFFSET(WatchbillMONTHLY!$A$20:$U$20,1,2))=IF(_xlfn.XLOOKUP($A38,INDIRECT("_"&amp;_xlfn.XLOOKUP(BA$2,WatchbillMONTHLY!$A$20:$U$20,OFFSET(WatchbillMONTHLY!$A$20:$U$20,1,2))),INDIRECT("_"&amp;_xlfn.XLOOKUP(BA$2,WatchbillMONTHLY!$A$20:$U$20,OFFSET(WatchbillMONTHLY!$A$20:$U$20,1,2))))=$A38,_xlfn.XLOOKUP(BA$2,WatchbillMONTHLY!$A$20:$U$20,OFFSET(WatchbillMONTHLY!$A$20:$U$20,1,2)),FALSE),TRUE,FALSE)),
IF(_xlfn.XLOOKUP(BA$2,WatchbillMONTHLY!$A$37:$U$37,OFFSET(WatchbillMONTHLY!$A$37:$U$37,1,2))=IF(_xlfn.XLOOKUP($A38,INDIRECT("_"&amp;_xlfn.XLOOKUP(BA$2,WatchbillMONTHLY!$A$37:$U$37,OFFSET(WatchbillMONTHLY!$A$37:$U$37,1,2))),INDIRECT("_"&amp;_xlfn.XLOOKUP(BA$2,WatchbillMONTHLY!$A$37:$U$37,OFFSET(WatchbillMONTHLY!$A$37:$U$37,1,2))))=$A38,_xlfn.XLOOKUP(BA$2,WatchbillMONTHLY!$A$37:$U$37,OFFSET(WatchbillMONTHLY!$A$37:$U$37,1,2)),FALSE),TRUE,FALSE)),
IF(_xlfn.XLOOKUP(BA$2,WatchbillMONTHLY!$A$54:$U$54,OFFSET(WatchbillMONTHLY!$A$54:$U$54,1,2))=IF(_xlfn.XLOOKUP($A38,INDIRECT("_"&amp;_xlfn.XLOOKUP(BA$2,WatchbillMONTHLY!$A$54:$U$54,OFFSET(WatchbillMONTHLY!$A$54:$U$54,1,2))),INDIRECT("_"&amp;_xlfn.XLOOKUP(BA$2,WatchbillMONTHLY!$A$54:$U$54,OFFSET(WatchbillMONTHLY!$A$54:$U$54,1,2))))=$A38,_xlfn.XLOOKUP(BA$2,WatchbillMONTHLY!$A$54:$U$54,OFFSET(WatchbillMONTHLY!$A$54:$U$54,1,2)),FALSE),TRUE,FALSE)),
IF(_xlfn.XLOOKUP(BA$2,WatchbillMONTHLY!$A$71:$U$71,OFFSET(WatchbillMONTHLY!$A$71:$U$71,1,2))=IF(_xlfn.XLOOKUP($A38,INDIRECT("_"&amp;_xlfn.XLOOKUP(BA$2,WatchbillMONTHLY!$A$71:$U$71,OFFSET(WatchbillMONTHLY!$A$71:$U$71,1,2))),INDIRECT("_"&amp;_xlfn.XLOOKUP(BA$2,WatchbillMONTHLY!$A$71:$U$71,OFFSET(WatchbillMONTHLY!$A$71:$U$71,1,2))))=$A38,_xlfn.XLOOKUP(BA$2,WatchbillMONTHLY!$A$71:$U$71,OFFSET(WatchbillMONTHLY!$A$71:$U$71,1,2)),FALSE),TRUE,FALSE)),
IF(_xlfn.XLOOKUP(BA$2,WatchbillMONTHLY!$A$88:$U$88,OFFSET(WatchbillMONTHLY!$A$88:$U$88,1,2))=IF(_xlfn.XLOOKUP($A38,INDIRECT("_"&amp;_xlfn.XLOOKUP(BA$2,WatchbillMONTHLY!$A$88:$U$88,OFFSET(WatchbillMONTHLY!$A$88:$U$88,1,2))),INDIRECT("_"&amp;_xlfn.XLOOKUP(BA$2,WatchbillMONTHLY!$A$88:$U$88,OFFSET(WatchbillMONTHLY!$A$88:$U$88,1,2))))=$A38,_xlfn.XLOOKUP(BA$2,WatchbillMONTHLY!$A$88:$U$88,OFFSET(WatchbillMONTHLY!$A$88:$U$88,1,2)),FALSE),TRUE,FALSE)),
FALSE),FALSE)</f>
        <v>0</v>
      </c>
      <c r="BB38" s="209" t="b" cm="1">
        <f t="array" aca="1" ref="BB38" ca="1">IF(AND($A38 &gt; 0, U38 &gt; 0,BB$2&lt;MiscFormulas!$A$5+1),
_xlfn.IFNA(
_xlfn.IFNA(
_xlfn.IFNA(
_xlfn.IFNA(
_xlfn.IFNA(
_xlfn.IFNA(
IF(_xlfn.XLOOKUP(BB$2,WatchbillMONTHLY!$A$3:$U$3,OFFSET(WatchbillMONTHLY!$A$3:$U$3,1,2))=IF(_xlfn.XLOOKUP($A38,INDIRECT("_"&amp;_xlfn.XLOOKUP(BB$2,WatchbillMONTHLY!$A$3:$U$3,OFFSET(WatchbillMONTHLY!$A$3:$U$3,1,2))),INDIRECT("_"&amp;_xlfn.XLOOKUP(BB$2,WatchbillMONTHLY!$A$3:$U$3,OFFSET(WatchbillMONTHLY!$A$3:$U$3,1,2))))=$A38,_xlfn.XLOOKUP(BB$2,WatchbillMONTHLY!$A$3:$U$3,OFFSET(WatchbillMONTHLY!$A$3:$U$3,1,2)),FALSE),TRUE,FALSE),
IF(_xlfn.XLOOKUP(BB$2,WatchbillMONTHLY!$A$20:$U$20,OFFSET(WatchbillMONTHLY!$A$20:$U$20,1,2))=IF(_xlfn.XLOOKUP($A38,INDIRECT("_"&amp;_xlfn.XLOOKUP(BB$2,WatchbillMONTHLY!$A$20:$U$20,OFFSET(WatchbillMONTHLY!$A$20:$U$20,1,2))),INDIRECT("_"&amp;_xlfn.XLOOKUP(BB$2,WatchbillMONTHLY!$A$20:$U$20,OFFSET(WatchbillMONTHLY!$A$20:$U$20,1,2))))=$A38,_xlfn.XLOOKUP(BB$2,WatchbillMONTHLY!$A$20:$U$20,OFFSET(WatchbillMONTHLY!$A$20:$U$20,1,2)),FALSE),TRUE,FALSE)),
IF(_xlfn.XLOOKUP(BB$2,WatchbillMONTHLY!$A$37:$U$37,OFFSET(WatchbillMONTHLY!$A$37:$U$37,1,2))=IF(_xlfn.XLOOKUP($A38,INDIRECT("_"&amp;_xlfn.XLOOKUP(BB$2,WatchbillMONTHLY!$A$37:$U$37,OFFSET(WatchbillMONTHLY!$A$37:$U$37,1,2))),INDIRECT("_"&amp;_xlfn.XLOOKUP(BB$2,WatchbillMONTHLY!$A$37:$U$37,OFFSET(WatchbillMONTHLY!$A$37:$U$37,1,2))))=$A38,_xlfn.XLOOKUP(BB$2,WatchbillMONTHLY!$A$37:$U$37,OFFSET(WatchbillMONTHLY!$A$37:$U$37,1,2)),FALSE),TRUE,FALSE)),
IF(_xlfn.XLOOKUP(BB$2,WatchbillMONTHLY!$A$54:$U$54,OFFSET(WatchbillMONTHLY!$A$54:$U$54,1,2))=IF(_xlfn.XLOOKUP($A38,INDIRECT("_"&amp;_xlfn.XLOOKUP(BB$2,WatchbillMONTHLY!$A$54:$U$54,OFFSET(WatchbillMONTHLY!$A$54:$U$54,1,2))),INDIRECT("_"&amp;_xlfn.XLOOKUP(BB$2,WatchbillMONTHLY!$A$54:$U$54,OFFSET(WatchbillMONTHLY!$A$54:$U$54,1,2))))=$A38,_xlfn.XLOOKUP(BB$2,WatchbillMONTHLY!$A$54:$U$54,OFFSET(WatchbillMONTHLY!$A$54:$U$54,1,2)),FALSE),TRUE,FALSE)),
IF(_xlfn.XLOOKUP(BB$2,WatchbillMONTHLY!$A$71:$U$71,OFFSET(WatchbillMONTHLY!$A$71:$U$71,1,2))=IF(_xlfn.XLOOKUP($A38,INDIRECT("_"&amp;_xlfn.XLOOKUP(BB$2,WatchbillMONTHLY!$A$71:$U$71,OFFSET(WatchbillMONTHLY!$A$71:$U$71,1,2))),INDIRECT("_"&amp;_xlfn.XLOOKUP(BB$2,WatchbillMONTHLY!$A$71:$U$71,OFFSET(WatchbillMONTHLY!$A$71:$U$71,1,2))))=$A38,_xlfn.XLOOKUP(BB$2,WatchbillMONTHLY!$A$71:$U$71,OFFSET(WatchbillMONTHLY!$A$71:$U$71,1,2)),FALSE),TRUE,FALSE)),
IF(_xlfn.XLOOKUP(BB$2,WatchbillMONTHLY!$A$88:$U$88,OFFSET(WatchbillMONTHLY!$A$88:$U$88,1,2))=IF(_xlfn.XLOOKUP($A38,INDIRECT("_"&amp;_xlfn.XLOOKUP(BB$2,WatchbillMONTHLY!$A$88:$U$88,OFFSET(WatchbillMONTHLY!$A$88:$U$88,1,2))),INDIRECT("_"&amp;_xlfn.XLOOKUP(BB$2,WatchbillMONTHLY!$A$88:$U$88,OFFSET(WatchbillMONTHLY!$A$88:$U$88,1,2))))=$A38,_xlfn.XLOOKUP(BB$2,WatchbillMONTHLY!$A$88:$U$88,OFFSET(WatchbillMONTHLY!$A$88:$U$88,1,2)),FALSE),TRUE,FALSE)),
FALSE),FALSE)</f>
        <v>0</v>
      </c>
      <c r="BC38" s="209" t="b" cm="1">
        <f t="array" aca="1" ref="BC38" ca="1">IF(AND($A38 &gt; 0, V38 &gt; 0,BC$2&lt;MiscFormulas!$A$5+1),
_xlfn.IFNA(
_xlfn.IFNA(
_xlfn.IFNA(
_xlfn.IFNA(
_xlfn.IFNA(
_xlfn.IFNA(
IF(_xlfn.XLOOKUP(BC$2,WatchbillMONTHLY!$A$3:$U$3,OFFSET(WatchbillMONTHLY!$A$3:$U$3,1,2))=IF(_xlfn.XLOOKUP($A38,INDIRECT("_"&amp;_xlfn.XLOOKUP(BC$2,WatchbillMONTHLY!$A$3:$U$3,OFFSET(WatchbillMONTHLY!$A$3:$U$3,1,2))),INDIRECT("_"&amp;_xlfn.XLOOKUP(BC$2,WatchbillMONTHLY!$A$3:$U$3,OFFSET(WatchbillMONTHLY!$A$3:$U$3,1,2))))=$A38,_xlfn.XLOOKUP(BC$2,WatchbillMONTHLY!$A$3:$U$3,OFFSET(WatchbillMONTHLY!$A$3:$U$3,1,2)),FALSE),TRUE,FALSE),
IF(_xlfn.XLOOKUP(BC$2,WatchbillMONTHLY!$A$20:$U$20,OFFSET(WatchbillMONTHLY!$A$20:$U$20,1,2))=IF(_xlfn.XLOOKUP($A38,INDIRECT("_"&amp;_xlfn.XLOOKUP(BC$2,WatchbillMONTHLY!$A$20:$U$20,OFFSET(WatchbillMONTHLY!$A$20:$U$20,1,2))),INDIRECT("_"&amp;_xlfn.XLOOKUP(BC$2,WatchbillMONTHLY!$A$20:$U$20,OFFSET(WatchbillMONTHLY!$A$20:$U$20,1,2))))=$A38,_xlfn.XLOOKUP(BC$2,WatchbillMONTHLY!$A$20:$U$20,OFFSET(WatchbillMONTHLY!$A$20:$U$20,1,2)),FALSE),TRUE,FALSE)),
IF(_xlfn.XLOOKUP(BC$2,WatchbillMONTHLY!$A$37:$U$37,OFFSET(WatchbillMONTHLY!$A$37:$U$37,1,2))=IF(_xlfn.XLOOKUP($A38,INDIRECT("_"&amp;_xlfn.XLOOKUP(BC$2,WatchbillMONTHLY!$A$37:$U$37,OFFSET(WatchbillMONTHLY!$A$37:$U$37,1,2))),INDIRECT("_"&amp;_xlfn.XLOOKUP(BC$2,WatchbillMONTHLY!$A$37:$U$37,OFFSET(WatchbillMONTHLY!$A$37:$U$37,1,2))))=$A38,_xlfn.XLOOKUP(BC$2,WatchbillMONTHLY!$A$37:$U$37,OFFSET(WatchbillMONTHLY!$A$37:$U$37,1,2)),FALSE),TRUE,FALSE)),
IF(_xlfn.XLOOKUP(BC$2,WatchbillMONTHLY!$A$54:$U$54,OFFSET(WatchbillMONTHLY!$A$54:$U$54,1,2))=IF(_xlfn.XLOOKUP($A38,INDIRECT("_"&amp;_xlfn.XLOOKUP(BC$2,WatchbillMONTHLY!$A$54:$U$54,OFFSET(WatchbillMONTHLY!$A$54:$U$54,1,2))),INDIRECT("_"&amp;_xlfn.XLOOKUP(BC$2,WatchbillMONTHLY!$A$54:$U$54,OFFSET(WatchbillMONTHLY!$A$54:$U$54,1,2))))=$A38,_xlfn.XLOOKUP(BC$2,WatchbillMONTHLY!$A$54:$U$54,OFFSET(WatchbillMONTHLY!$A$54:$U$54,1,2)),FALSE),TRUE,FALSE)),
IF(_xlfn.XLOOKUP(BC$2,WatchbillMONTHLY!$A$71:$U$71,OFFSET(WatchbillMONTHLY!$A$71:$U$71,1,2))=IF(_xlfn.XLOOKUP($A38,INDIRECT("_"&amp;_xlfn.XLOOKUP(BC$2,WatchbillMONTHLY!$A$71:$U$71,OFFSET(WatchbillMONTHLY!$A$71:$U$71,1,2))),INDIRECT("_"&amp;_xlfn.XLOOKUP(BC$2,WatchbillMONTHLY!$A$71:$U$71,OFFSET(WatchbillMONTHLY!$A$71:$U$71,1,2))))=$A38,_xlfn.XLOOKUP(BC$2,WatchbillMONTHLY!$A$71:$U$71,OFFSET(WatchbillMONTHLY!$A$71:$U$71,1,2)),FALSE),TRUE,FALSE)),
IF(_xlfn.XLOOKUP(BC$2,WatchbillMONTHLY!$A$88:$U$88,OFFSET(WatchbillMONTHLY!$A$88:$U$88,1,2))=IF(_xlfn.XLOOKUP($A38,INDIRECT("_"&amp;_xlfn.XLOOKUP(BC$2,WatchbillMONTHLY!$A$88:$U$88,OFFSET(WatchbillMONTHLY!$A$88:$U$88,1,2))),INDIRECT("_"&amp;_xlfn.XLOOKUP(BC$2,WatchbillMONTHLY!$A$88:$U$88,OFFSET(WatchbillMONTHLY!$A$88:$U$88,1,2))))=$A38,_xlfn.XLOOKUP(BC$2,WatchbillMONTHLY!$A$88:$U$88,OFFSET(WatchbillMONTHLY!$A$88:$U$88,1,2)),FALSE),TRUE,FALSE)),
FALSE),FALSE)</f>
        <v>0</v>
      </c>
      <c r="BD38" s="209" t="b" cm="1">
        <f t="array" aca="1" ref="BD38" ca="1">IF(AND($A38 &gt; 0, W38 &gt; 0,BD$2&lt;MiscFormulas!$A$5+1),
_xlfn.IFNA(
_xlfn.IFNA(
_xlfn.IFNA(
_xlfn.IFNA(
_xlfn.IFNA(
_xlfn.IFNA(
IF(_xlfn.XLOOKUP(BD$2,WatchbillMONTHLY!$A$3:$U$3,OFFSET(WatchbillMONTHLY!$A$3:$U$3,1,2))=IF(_xlfn.XLOOKUP($A38,INDIRECT("_"&amp;_xlfn.XLOOKUP(BD$2,WatchbillMONTHLY!$A$3:$U$3,OFFSET(WatchbillMONTHLY!$A$3:$U$3,1,2))),INDIRECT("_"&amp;_xlfn.XLOOKUP(BD$2,WatchbillMONTHLY!$A$3:$U$3,OFFSET(WatchbillMONTHLY!$A$3:$U$3,1,2))))=$A38,_xlfn.XLOOKUP(BD$2,WatchbillMONTHLY!$A$3:$U$3,OFFSET(WatchbillMONTHLY!$A$3:$U$3,1,2)),FALSE),TRUE,FALSE),
IF(_xlfn.XLOOKUP(BD$2,WatchbillMONTHLY!$A$20:$U$20,OFFSET(WatchbillMONTHLY!$A$20:$U$20,1,2))=IF(_xlfn.XLOOKUP($A38,INDIRECT("_"&amp;_xlfn.XLOOKUP(BD$2,WatchbillMONTHLY!$A$20:$U$20,OFFSET(WatchbillMONTHLY!$A$20:$U$20,1,2))),INDIRECT("_"&amp;_xlfn.XLOOKUP(BD$2,WatchbillMONTHLY!$A$20:$U$20,OFFSET(WatchbillMONTHLY!$A$20:$U$20,1,2))))=$A38,_xlfn.XLOOKUP(BD$2,WatchbillMONTHLY!$A$20:$U$20,OFFSET(WatchbillMONTHLY!$A$20:$U$20,1,2)),FALSE),TRUE,FALSE)),
IF(_xlfn.XLOOKUP(BD$2,WatchbillMONTHLY!$A$37:$U$37,OFFSET(WatchbillMONTHLY!$A$37:$U$37,1,2))=IF(_xlfn.XLOOKUP($A38,INDIRECT("_"&amp;_xlfn.XLOOKUP(BD$2,WatchbillMONTHLY!$A$37:$U$37,OFFSET(WatchbillMONTHLY!$A$37:$U$37,1,2))),INDIRECT("_"&amp;_xlfn.XLOOKUP(BD$2,WatchbillMONTHLY!$A$37:$U$37,OFFSET(WatchbillMONTHLY!$A$37:$U$37,1,2))))=$A38,_xlfn.XLOOKUP(BD$2,WatchbillMONTHLY!$A$37:$U$37,OFFSET(WatchbillMONTHLY!$A$37:$U$37,1,2)),FALSE),TRUE,FALSE)),
IF(_xlfn.XLOOKUP(BD$2,WatchbillMONTHLY!$A$54:$U$54,OFFSET(WatchbillMONTHLY!$A$54:$U$54,1,2))=IF(_xlfn.XLOOKUP($A38,INDIRECT("_"&amp;_xlfn.XLOOKUP(BD$2,WatchbillMONTHLY!$A$54:$U$54,OFFSET(WatchbillMONTHLY!$A$54:$U$54,1,2))),INDIRECT("_"&amp;_xlfn.XLOOKUP(BD$2,WatchbillMONTHLY!$A$54:$U$54,OFFSET(WatchbillMONTHLY!$A$54:$U$54,1,2))))=$A38,_xlfn.XLOOKUP(BD$2,WatchbillMONTHLY!$A$54:$U$54,OFFSET(WatchbillMONTHLY!$A$54:$U$54,1,2)),FALSE),TRUE,FALSE)),
IF(_xlfn.XLOOKUP(BD$2,WatchbillMONTHLY!$A$71:$U$71,OFFSET(WatchbillMONTHLY!$A$71:$U$71,1,2))=IF(_xlfn.XLOOKUP($A38,INDIRECT("_"&amp;_xlfn.XLOOKUP(BD$2,WatchbillMONTHLY!$A$71:$U$71,OFFSET(WatchbillMONTHLY!$A$71:$U$71,1,2))),INDIRECT("_"&amp;_xlfn.XLOOKUP(BD$2,WatchbillMONTHLY!$A$71:$U$71,OFFSET(WatchbillMONTHLY!$A$71:$U$71,1,2))))=$A38,_xlfn.XLOOKUP(BD$2,WatchbillMONTHLY!$A$71:$U$71,OFFSET(WatchbillMONTHLY!$A$71:$U$71,1,2)),FALSE),TRUE,FALSE)),
IF(_xlfn.XLOOKUP(BD$2,WatchbillMONTHLY!$A$88:$U$88,OFFSET(WatchbillMONTHLY!$A$88:$U$88,1,2))=IF(_xlfn.XLOOKUP($A38,INDIRECT("_"&amp;_xlfn.XLOOKUP(BD$2,WatchbillMONTHLY!$A$88:$U$88,OFFSET(WatchbillMONTHLY!$A$88:$U$88,1,2))),INDIRECT("_"&amp;_xlfn.XLOOKUP(BD$2,WatchbillMONTHLY!$A$88:$U$88,OFFSET(WatchbillMONTHLY!$A$88:$U$88,1,2))))=$A38,_xlfn.XLOOKUP(BD$2,WatchbillMONTHLY!$A$88:$U$88,OFFSET(WatchbillMONTHLY!$A$88:$U$88,1,2)),FALSE),TRUE,FALSE)),
FALSE),FALSE)</f>
        <v>0</v>
      </c>
      <c r="BE38" s="209" t="b" cm="1">
        <f t="array" aca="1" ref="BE38" ca="1">IF(AND($A38 &gt; 0, X38 &gt; 0,BE$2&lt;MiscFormulas!$A$5+1),
_xlfn.IFNA(
_xlfn.IFNA(
_xlfn.IFNA(
_xlfn.IFNA(
_xlfn.IFNA(
_xlfn.IFNA(
IF(_xlfn.XLOOKUP(BE$2,WatchbillMONTHLY!$A$3:$U$3,OFFSET(WatchbillMONTHLY!$A$3:$U$3,1,2))=IF(_xlfn.XLOOKUP($A38,INDIRECT("_"&amp;_xlfn.XLOOKUP(BE$2,WatchbillMONTHLY!$A$3:$U$3,OFFSET(WatchbillMONTHLY!$A$3:$U$3,1,2))),INDIRECT("_"&amp;_xlfn.XLOOKUP(BE$2,WatchbillMONTHLY!$A$3:$U$3,OFFSET(WatchbillMONTHLY!$A$3:$U$3,1,2))))=$A38,_xlfn.XLOOKUP(BE$2,WatchbillMONTHLY!$A$3:$U$3,OFFSET(WatchbillMONTHLY!$A$3:$U$3,1,2)),FALSE),TRUE,FALSE),
IF(_xlfn.XLOOKUP(BE$2,WatchbillMONTHLY!$A$20:$U$20,OFFSET(WatchbillMONTHLY!$A$20:$U$20,1,2))=IF(_xlfn.XLOOKUP($A38,INDIRECT("_"&amp;_xlfn.XLOOKUP(BE$2,WatchbillMONTHLY!$A$20:$U$20,OFFSET(WatchbillMONTHLY!$A$20:$U$20,1,2))),INDIRECT("_"&amp;_xlfn.XLOOKUP(BE$2,WatchbillMONTHLY!$A$20:$U$20,OFFSET(WatchbillMONTHLY!$A$20:$U$20,1,2))))=$A38,_xlfn.XLOOKUP(BE$2,WatchbillMONTHLY!$A$20:$U$20,OFFSET(WatchbillMONTHLY!$A$20:$U$20,1,2)),FALSE),TRUE,FALSE)),
IF(_xlfn.XLOOKUP(BE$2,WatchbillMONTHLY!$A$37:$U$37,OFFSET(WatchbillMONTHLY!$A$37:$U$37,1,2))=IF(_xlfn.XLOOKUP($A38,INDIRECT("_"&amp;_xlfn.XLOOKUP(BE$2,WatchbillMONTHLY!$A$37:$U$37,OFFSET(WatchbillMONTHLY!$A$37:$U$37,1,2))),INDIRECT("_"&amp;_xlfn.XLOOKUP(BE$2,WatchbillMONTHLY!$A$37:$U$37,OFFSET(WatchbillMONTHLY!$A$37:$U$37,1,2))))=$A38,_xlfn.XLOOKUP(BE$2,WatchbillMONTHLY!$A$37:$U$37,OFFSET(WatchbillMONTHLY!$A$37:$U$37,1,2)),FALSE),TRUE,FALSE)),
IF(_xlfn.XLOOKUP(BE$2,WatchbillMONTHLY!$A$54:$U$54,OFFSET(WatchbillMONTHLY!$A$54:$U$54,1,2))=IF(_xlfn.XLOOKUP($A38,INDIRECT("_"&amp;_xlfn.XLOOKUP(BE$2,WatchbillMONTHLY!$A$54:$U$54,OFFSET(WatchbillMONTHLY!$A$54:$U$54,1,2))),INDIRECT("_"&amp;_xlfn.XLOOKUP(BE$2,WatchbillMONTHLY!$A$54:$U$54,OFFSET(WatchbillMONTHLY!$A$54:$U$54,1,2))))=$A38,_xlfn.XLOOKUP(BE$2,WatchbillMONTHLY!$A$54:$U$54,OFFSET(WatchbillMONTHLY!$A$54:$U$54,1,2)),FALSE),TRUE,FALSE)),
IF(_xlfn.XLOOKUP(BE$2,WatchbillMONTHLY!$A$71:$U$71,OFFSET(WatchbillMONTHLY!$A$71:$U$71,1,2))=IF(_xlfn.XLOOKUP($A38,INDIRECT("_"&amp;_xlfn.XLOOKUP(BE$2,WatchbillMONTHLY!$A$71:$U$71,OFFSET(WatchbillMONTHLY!$A$71:$U$71,1,2))),INDIRECT("_"&amp;_xlfn.XLOOKUP(BE$2,WatchbillMONTHLY!$A$71:$U$71,OFFSET(WatchbillMONTHLY!$A$71:$U$71,1,2))))=$A38,_xlfn.XLOOKUP(BE$2,WatchbillMONTHLY!$A$71:$U$71,OFFSET(WatchbillMONTHLY!$A$71:$U$71,1,2)),FALSE),TRUE,FALSE)),
IF(_xlfn.XLOOKUP(BE$2,WatchbillMONTHLY!$A$88:$U$88,OFFSET(WatchbillMONTHLY!$A$88:$U$88,1,2))=IF(_xlfn.XLOOKUP($A38,INDIRECT("_"&amp;_xlfn.XLOOKUP(BE$2,WatchbillMONTHLY!$A$88:$U$88,OFFSET(WatchbillMONTHLY!$A$88:$U$88,1,2))),INDIRECT("_"&amp;_xlfn.XLOOKUP(BE$2,WatchbillMONTHLY!$A$88:$U$88,OFFSET(WatchbillMONTHLY!$A$88:$U$88,1,2))))=$A38,_xlfn.XLOOKUP(BE$2,WatchbillMONTHLY!$A$88:$U$88,OFFSET(WatchbillMONTHLY!$A$88:$U$88,1,2)),FALSE),TRUE,FALSE)),
FALSE),FALSE)</f>
        <v>0</v>
      </c>
      <c r="BF38" s="209" t="b" cm="1">
        <f t="array" aca="1" ref="BF38" ca="1">IF(AND($A38 &gt; 0, Y38 &gt; 0,BF$2&lt;MiscFormulas!$A$5+1),
_xlfn.IFNA(
_xlfn.IFNA(
_xlfn.IFNA(
_xlfn.IFNA(
_xlfn.IFNA(
_xlfn.IFNA(
IF(_xlfn.XLOOKUP(BF$2,WatchbillMONTHLY!$A$3:$U$3,OFFSET(WatchbillMONTHLY!$A$3:$U$3,1,2))=IF(_xlfn.XLOOKUP($A38,INDIRECT("_"&amp;_xlfn.XLOOKUP(BF$2,WatchbillMONTHLY!$A$3:$U$3,OFFSET(WatchbillMONTHLY!$A$3:$U$3,1,2))),INDIRECT("_"&amp;_xlfn.XLOOKUP(BF$2,WatchbillMONTHLY!$A$3:$U$3,OFFSET(WatchbillMONTHLY!$A$3:$U$3,1,2))))=$A38,_xlfn.XLOOKUP(BF$2,WatchbillMONTHLY!$A$3:$U$3,OFFSET(WatchbillMONTHLY!$A$3:$U$3,1,2)),FALSE),TRUE,FALSE),
IF(_xlfn.XLOOKUP(BF$2,WatchbillMONTHLY!$A$20:$U$20,OFFSET(WatchbillMONTHLY!$A$20:$U$20,1,2))=IF(_xlfn.XLOOKUP($A38,INDIRECT("_"&amp;_xlfn.XLOOKUP(BF$2,WatchbillMONTHLY!$A$20:$U$20,OFFSET(WatchbillMONTHLY!$A$20:$U$20,1,2))),INDIRECT("_"&amp;_xlfn.XLOOKUP(BF$2,WatchbillMONTHLY!$A$20:$U$20,OFFSET(WatchbillMONTHLY!$A$20:$U$20,1,2))))=$A38,_xlfn.XLOOKUP(BF$2,WatchbillMONTHLY!$A$20:$U$20,OFFSET(WatchbillMONTHLY!$A$20:$U$20,1,2)),FALSE),TRUE,FALSE)),
IF(_xlfn.XLOOKUP(BF$2,WatchbillMONTHLY!$A$37:$U$37,OFFSET(WatchbillMONTHLY!$A$37:$U$37,1,2))=IF(_xlfn.XLOOKUP($A38,INDIRECT("_"&amp;_xlfn.XLOOKUP(BF$2,WatchbillMONTHLY!$A$37:$U$37,OFFSET(WatchbillMONTHLY!$A$37:$U$37,1,2))),INDIRECT("_"&amp;_xlfn.XLOOKUP(BF$2,WatchbillMONTHLY!$A$37:$U$37,OFFSET(WatchbillMONTHLY!$A$37:$U$37,1,2))))=$A38,_xlfn.XLOOKUP(BF$2,WatchbillMONTHLY!$A$37:$U$37,OFFSET(WatchbillMONTHLY!$A$37:$U$37,1,2)),FALSE),TRUE,FALSE)),
IF(_xlfn.XLOOKUP(BF$2,WatchbillMONTHLY!$A$54:$U$54,OFFSET(WatchbillMONTHLY!$A$54:$U$54,1,2))=IF(_xlfn.XLOOKUP($A38,INDIRECT("_"&amp;_xlfn.XLOOKUP(BF$2,WatchbillMONTHLY!$A$54:$U$54,OFFSET(WatchbillMONTHLY!$A$54:$U$54,1,2))),INDIRECT("_"&amp;_xlfn.XLOOKUP(BF$2,WatchbillMONTHLY!$A$54:$U$54,OFFSET(WatchbillMONTHLY!$A$54:$U$54,1,2))))=$A38,_xlfn.XLOOKUP(BF$2,WatchbillMONTHLY!$A$54:$U$54,OFFSET(WatchbillMONTHLY!$A$54:$U$54,1,2)),FALSE),TRUE,FALSE)),
IF(_xlfn.XLOOKUP(BF$2,WatchbillMONTHLY!$A$71:$U$71,OFFSET(WatchbillMONTHLY!$A$71:$U$71,1,2))=IF(_xlfn.XLOOKUP($A38,INDIRECT("_"&amp;_xlfn.XLOOKUP(BF$2,WatchbillMONTHLY!$A$71:$U$71,OFFSET(WatchbillMONTHLY!$A$71:$U$71,1,2))),INDIRECT("_"&amp;_xlfn.XLOOKUP(BF$2,WatchbillMONTHLY!$A$71:$U$71,OFFSET(WatchbillMONTHLY!$A$71:$U$71,1,2))))=$A38,_xlfn.XLOOKUP(BF$2,WatchbillMONTHLY!$A$71:$U$71,OFFSET(WatchbillMONTHLY!$A$71:$U$71,1,2)),FALSE),TRUE,FALSE)),
IF(_xlfn.XLOOKUP(BF$2,WatchbillMONTHLY!$A$88:$U$88,OFFSET(WatchbillMONTHLY!$A$88:$U$88,1,2))=IF(_xlfn.XLOOKUP($A38,INDIRECT("_"&amp;_xlfn.XLOOKUP(BF$2,WatchbillMONTHLY!$A$88:$U$88,OFFSET(WatchbillMONTHLY!$A$88:$U$88,1,2))),INDIRECT("_"&amp;_xlfn.XLOOKUP(BF$2,WatchbillMONTHLY!$A$88:$U$88,OFFSET(WatchbillMONTHLY!$A$88:$U$88,1,2))))=$A38,_xlfn.XLOOKUP(BF$2,WatchbillMONTHLY!$A$88:$U$88,OFFSET(WatchbillMONTHLY!$A$88:$U$88,1,2)),FALSE),TRUE,FALSE)),
FALSE),FALSE)</f>
        <v>0</v>
      </c>
      <c r="BG38" s="209" t="b" cm="1">
        <f t="array" aca="1" ref="BG38" ca="1">IF(AND($A38 &gt; 0, Z38 &gt; 0,BG$2&lt;MiscFormulas!$A$5+1),
_xlfn.IFNA(
_xlfn.IFNA(
_xlfn.IFNA(
_xlfn.IFNA(
_xlfn.IFNA(
_xlfn.IFNA(
IF(_xlfn.XLOOKUP(BG$2,WatchbillMONTHLY!$A$3:$U$3,OFFSET(WatchbillMONTHLY!$A$3:$U$3,1,2))=IF(_xlfn.XLOOKUP($A38,INDIRECT("_"&amp;_xlfn.XLOOKUP(BG$2,WatchbillMONTHLY!$A$3:$U$3,OFFSET(WatchbillMONTHLY!$A$3:$U$3,1,2))),INDIRECT("_"&amp;_xlfn.XLOOKUP(BG$2,WatchbillMONTHLY!$A$3:$U$3,OFFSET(WatchbillMONTHLY!$A$3:$U$3,1,2))))=$A38,_xlfn.XLOOKUP(BG$2,WatchbillMONTHLY!$A$3:$U$3,OFFSET(WatchbillMONTHLY!$A$3:$U$3,1,2)),FALSE),TRUE,FALSE),
IF(_xlfn.XLOOKUP(BG$2,WatchbillMONTHLY!$A$20:$U$20,OFFSET(WatchbillMONTHLY!$A$20:$U$20,1,2))=IF(_xlfn.XLOOKUP($A38,INDIRECT("_"&amp;_xlfn.XLOOKUP(BG$2,WatchbillMONTHLY!$A$20:$U$20,OFFSET(WatchbillMONTHLY!$A$20:$U$20,1,2))),INDIRECT("_"&amp;_xlfn.XLOOKUP(BG$2,WatchbillMONTHLY!$A$20:$U$20,OFFSET(WatchbillMONTHLY!$A$20:$U$20,1,2))))=$A38,_xlfn.XLOOKUP(BG$2,WatchbillMONTHLY!$A$20:$U$20,OFFSET(WatchbillMONTHLY!$A$20:$U$20,1,2)),FALSE),TRUE,FALSE)),
IF(_xlfn.XLOOKUP(BG$2,WatchbillMONTHLY!$A$37:$U$37,OFFSET(WatchbillMONTHLY!$A$37:$U$37,1,2))=IF(_xlfn.XLOOKUP($A38,INDIRECT("_"&amp;_xlfn.XLOOKUP(BG$2,WatchbillMONTHLY!$A$37:$U$37,OFFSET(WatchbillMONTHLY!$A$37:$U$37,1,2))),INDIRECT("_"&amp;_xlfn.XLOOKUP(BG$2,WatchbillMONTHLY!$A$37:$U$37,OFFSET(WatchbillMONTHLY!$A$37:$U$37,1,2))))=$A38,_xlfn.XLOOKUP(BG$2,WatchbillMONTHLY!$A$37:$U$37,OFFSET(WatchbillMONTHLY!$A$37:$U$37,1,2)),FALSE),TRUE,FALSE)),
IF(_xlfn.XLOOKUP(BG$2,WatchbillMONTHLY!$A$54:$U$54,OFFSET(WatchbillMONTHLY!$A$54:$U$54,1,2))=IF(_xlfn.XLOOKUP($A38,INDIRECT("_"&amp;_xlfn.XLOOKUP(BG$2,WatchbillMONTHLY!$A$54:$U$54,OFFSET(WatchbillMONTHLY!$A$54:$U$54,1,2))),INDIRECT("_"&amp;_xlfn.XLOOKUP(BG$2,WatchbillMONTHLY!$A$54:$U$54,OFFSET(WatchbillMONTHLY!$A$54:$U$54,1,2))))=$A38,_xlfn.XLOOKUP(BG$2,WatchbillMONTHLY!$A$54:$U$54,OFFSET(WatchbillMONTHLY!$A$54:$U$54,1,2)),FALSE),TRUE,FALSE)),
IF(_xlfn.XLOOKUP(BG$2,WatchbillMONTHLY!$A$71:$U$71,OFFSET(WatchbillMONTHLY!$A$71:$U$71,1,2))=IF(_xlfn.XLOOKUP($A38,INDIRECT("_"&amp;_xlfn.XLOOKUP(BG$2,WatchbillMONTHLY!$A$71:$U$71,OFFSET(WatchbillMONTHLY!$A$71:$U$71,1,2))),INDIRECT("_"&amp;_xlfn.XLOOKUP(BG$2,WatchbillMONTHLY!$A$71:$U$71,OFFSET(WatchbillMONTHLY!$A$71:$U$71,1,2))))=$A38,_xlfn.XLOOKUP(BG$2,WatchbillMONTHLY!$A$71:$U$71,OFFSET(WatchbillMONTHLY!$A$71:$U$71,1,2)),FALSE),TRUE,FALSE)),
IF(_xlfn.XLOOKUP(BG$2,WatchbillMONTHLY!$A$88:$U$88,OFFSET(WatchbillMONTHLY!$A$88:$U$88,1,2))=IF(_xlfn.XLOOKUP($A38,INDIRECT("_"&amp;_xlfn.XLOOKUP(BG$2,WatchbillMONTHLY!$A$88:$U$88,OFFSET(WatchbillMONTHLY!$A$88:$U$88,1,2))),INDIRECT("_"&amp;_xlfn.XLOOKUP(BG$2,WatchbillMONTHLY!$A$88:$U$88,OFFSET(WatchbillMONTHLY!$A$88:$U$88,1,2))))=$A38,_xlfn.XLOOKUP(BG$2,WatchbillMONTHLY!$A$88:$U$88,OFFSET(WatchbillMONTHLY!$A$88:$U$88,1,2)),FALSE),TRUE,FALSE)),
FALSE),FALSE)</f>
        <v>0</v>
      </c>
      <c r="BH38" s="209" t="b" cm="1">
        <f t="array" aca="1" ref="BH38" ca="1">IF(AND($A38 &gt; 0, AA38 &gt; 0,BH$2&lt;MiscFormulas!$A$5+1),
_xlfn.IFNA(
_xlfn.IFNA(
_xlfn.IFNA(
_xlfn.IFNA(
_xlfn.IFNA(
_xlfn.IFNA(
IF(_xlfn.XLOOKUP(BH$2,WatchbillMONTHLY!$A$3:$U$3,OFFSET(WatchbillMONTHLY!$A$3:$U$3,1,2))=IF(_xlfn.XLOOKUP($A38,INDIRECT("_"&amp;_xlfn.XLOOKUP(BH$2,WatchbillMONTHLY!$A$3:$U$3,OFFSET(WatchbillMONTHLY!$A$3:$U$3,1,2))),INDIRECT("_"&amp;_xlfn.XLOOKUP(BH$2,WatchbillMONTHLY!$A$3:$U$3,OFFSET(WatchbillMONTHLY!$A$3:$U$3,1,2))))=$A38,_xlfn.XLOOKUP(BH$2,WatchbillMONTHLY!$A$3:$U$3,OFFSET(WatchbillMONTHLY!$A$3:$U$3,1,2)),FALSE),TRUE,FALSE),
IF(_xlfn.XLOOKUP(BH$2,WatchbillMONTHLY!$A$20:$U$20,OFFSET(WatchbillMONTHLY!$A$20:$U$20,1,2))=IF(_xlfn.XLOOKUP($A38,INDIRECT("_"&amp;_xlfn.XLOOKUP(BH$2,WatchbillMONTHLY!$A$20:$U$20,OFFSET(WatchbillMONTHLY!$A$20:$U$20,1,2))),INDIRECT("_"&amp;_xlfn.XLOOKUP(BH$2,WatchbillMONTHLY!$A$20:$U$20,OFFSET(WatchbillMONTHLY!$A$20:$U$20,1,2))))=$A38,_xlfn.XLOOKUP(BH$2,WatchbillMONTHLY!$A$20:$U$20,OFFSET(WatchbillMONTHLY!$A$20:$U$20,1,2)),FALSE),TRUE,FALSE)),
IF(_xlfn.XLOOKUP(BH$2,WatchbillMONTHLY!$A$37:$U$37,OFFSET(WatchbillMONTHLY!$A$37:$U$37,1,2))=IF(_xlfn.XLOOKUP($A38,INDIRECT("_"&amp;_xlfn.XLOOKUP(BH$2,WatchbillMONTHLY!$A$37:$U$37,OFFSET(WatchbillMONTHLY!$A$37:$U$37,1,2))),INDIRECT("_"&amp;_xlfn.XLOOKUP(BH$2,WatchbillMONTHLY!$A$37:$U$37,OFFSET(WatchbillMONTHLY!$A$37:$U$37,1,2))))=$A38,_xlfn.XLOOKUP(BH$2,WatchbillMONTHLY!$A$37:$U$37,OFFSET(WatchbillMONTHLY!$A$37:$U$37,1,2)),FALSE),TRUE,FALSE)),
IF(_xlfn.XLOOKUP(BH$2,WatchbillMONTHLY!$A$54:$U$54,OFFSET(WatchbillMONTHLY!$A$54:$U$54,1,2))=IF(_xlfn.XLOOKUP($A38,INDIRECT("_"&amp;_xlfn.XLOOKUP(BH$2,WatchbillMONTHLY!$A$54:$U$54,OFFSET(WatchbillMONTHLY!$A$54:$U$54,1,2))),INDIRECT("_"&amp;_xlfn.XLOOKUP(BH$2,WatchbillMONTHLY!$A$54:$U$54,OFFSET(WatchbillMONTHLY!$A$54:$U$54,1,2))))=$A38,_xlfn.XLOOKUP(BH$2,WatchbillMONTHLY!$A$54:$U$54,OFFSET(WatchbillMONTHLY!$A$54:$U$54,1,2)),FALSE),TRUE,FALSE)),
IF(_xlfn.XLOOKUP(BH$2,WatchbillMONTHLY!$A$71:$U$71,OFFSET(WatchbillMONTHLY!$A$71:$U$71,1,2))=IF(_xlfn.XLOOKUP($A38,INDIRECT("_"&amp;_xlfn.XLOOKUP(BH$2,WatchbillMONTHLY!$A$71:$U$71,OFFSET(WatchbillMONTHLY!$A$71:$U$71,1,2))),INDIRECT("_"&amp;_xlfn.XLOOKUP(BH$2,WatchbillMONTHLY!$A$71:$U$71,OFFSET(WatchbillMONTHLY!$A$71:$U$71,1,2))))=$A38,_xlfn.XLOOKUP(BH$2,WatchbillMONTHLY!$A$71:$U$71,OFFSET(WatchbillMONTHLY!$A$71:$U$71,1,2)),FALSE),TRUE,FALSE)),
IF(_xlfn.XLOOKUP(BH$2,WatchbillMONTHLY!$A$88:$U$88,OFFSET(WatchbillMONTHLY!$A$88:$U$88,1,2))=IF(_xlfn.XLOOKUP($A38,INDIRECT("_"&amp;_xlfn.XLOOKUP(BH$2,WatchbillMONTHLY!$A$88:$U$88,OFFSET(WatchbillMONTHLY!$A$88:$U$88,1,2))),INDIRECT("_"&amp;_xlfn.XLOOKUP(BH$2,WatchbillMONTHLY!$A$88:$U$88,OFFSET(WatchbillMONTHLY!$A$88:$U$88,1,2))))=$A38,_xlfn.XLOOKUP(BH$2,WatchbillMONTHLY!$A$88:$U$88,OFFSET(WatchbillMONTHLY!$A$88:$U$88,1,2)),FALSE),TRUE,FALSE)),
FALSE),FALSE)</f>
        <v>0</v>
      </c>
      <c r="BI38" s="209" t="b" cm="1">
        <f t="array" aca="1" ref="BI38" ca="1">IF(AND($A38 &gt; 0, AB38 &gt; 0,BI$2&lt;MiscFormulas!$A$5+1),
_xlfn.IFNA(
_xlfn.IFNA(
_xlfn.IFNA(
_xlfn.IFNA(
_xlfn.IFNA(
_xlfn.IFNA(
IF(_xlfn.XLOOKUP(BI$2,WatchbillMONTHLY!$A$3:$U$3,OFFSET(WatchbillMONTHLY!$A$3:$U$3,1,2))=IF(_xlfn.XLOOKUP($A38,INDIRECT("_"&amp;_xlfn.XLOOKUP(BI$2,WatchbillMONTHLY!$A$3:$U$3,OFFSET(WatchbillMONTHLY!$A$3:$U$3,1,2))),INDIRECT("_"&amp;_xlfn.XLOOKUP(BI$2,WatchbillMONTHLY!$A$3:$U$3,OFFSET(WatchbillMONTHLY!$A$3:$U$3,1,2))))=$A38,_xlfn.XLOOKUP(BI$2,WatchbillMONTHLY!$A$3:$U$3,OFFSET(WatchbillMONTHLY!$A$3:$U$3,1,2)),FALSE),TRUE,FALSE),
IF(_xlfn.XLOOKUP(BI$2,WatchbillMONTHLY!$A$20:$U$20,OFFSET(WatchbillMONTHLY!$A$20:$U$20,1,2))=IF(_xlfn.XLOOKUP($A38,INDIRECT("_"&amp;_xlfn.XLOOKUP(BI$2,WatchbillMONTHLY!$A$20:$U$20,OFFSET(WatchbillMONTHLY!$A$20:$U$20,1,2))),INDIRECT("_"&amp;_xlfn.XLOOKUP(BI$2,WatchbillMONTHLY!$A$20:$U$20,OFFSET(WatchbillMONTHLY!$A$20:$U$20,1,2))))=$A38,_xlfn.XLOOKUP(BI$2,WatchbillMONTHLY!$A$20:$U$20,OFFSET(WatchbillMONTHLY!$A$20:$U$20,1,2)),FALSE),TRUE,FALSE)),
IF(_xlfn.XLOOKUP(BI$2,WatchbillMONTHLY!$A$37:$U$37,OFFSET(WatchbillMONTHLY!$A$37:$U$37,1,2))=IF(_xlfn.XLOOKUP($A38,INDIRECT("_"&amp;_xlfn.XLOOKUP(BI$2,WatchbillMONTHLY!$A$37:$U$37,OFFSET(WatchbillMONTHLY!$A$37:$U$37,1,2))),INDIRECT("_"&amp;_xlfn.XLOOKUP(BI$2,WatchbillMONTHLY!$A$37:$U$37,OFFSET(WatchbillMONTHLY!$A$37:$U$37,1,2))))=$A38,_xlfn.XLOOKUP(BI$2,WatchbillMONTHLY!$A$37:$U$37,OFFSET(WatchbillMONTHLY!$A$37:$U$37,1,2)),FALSE),TRUE,FALSE)),
IF(_xlfn.XLOOKUP(BI$2,WatchbillMONTHLY!$A$54:$U$54,OFFSET(WatchbillMONTHLY!$A$54:$U$54,1,2))=IF(_xlfn.XLOOKUP($A38,INDIRECT("_"&amp;_xlfn.XLOOKUP(BI$2,WatchbillMONTHLY!$A$54:$U$54,OFFSET(WatchbillMONTHLY!$A$54:$U$54,1,2))),INDIRECT("_"&amp;_xlfn.XLOOKUP(BI$2,WatchbillMONTHLY!$A$54:$U$54,OFFSET(WatchbillMONTHLY!$A$54:$U$54,1,2))))=$A38,_xlfn.XLOOKUP(BI$2,WatchbillMONTHLY!$A$54:$U$54,OFFSET(WatchbillMONTHLY!$A$54:$U$54,1,2)),FALSE),TRUE,FALSE)),
IF(_xlfn.XLOOKUP(BI$2,WatchbillMONTHLY!$A$71:$U$71,OFFSET(WatchbillMONTHLY!$A$71:$U$71,1,2))=IF(_xlfn.XLOOKUP($A38,INDIRECT("_"&amp;_xlfn.XLOOKUP(BI$2,WatchbillMONTHLY!$A$71:$U$71,OFFSET(WatchbillMONTHLY!$A$71:$U$71,1,2))),INDIRECT("_"&amp;_xlfn.XLOOKUP(BI$2,WatchbillMONTHLY!$A$71:$U$71,OFFSET(WatchbillMONTHLY!$A$71:$U$71,1,2))))=$A38,_xlfn.XLOOKUP(BI$2,WatchbillMONTHLY!$A$71:$U$71,OFFSET(WatchbillMONTHLY!$A$71:$U$71,1,2)),FALSE),TRUE,FALSE)),
IF(_xlfn.XLOOKUP(BI$2,WatchbillMONTHLY!$A$88:$U$88,OFFSET(WatchbillMONTHLY!$A$88:$U$88,1,2))=IF(_xlfn.XLOOKUP($A38,INDIRECT("_"&amp;_xlfn.XLOOKUP(BI$2,WatchbillMONTHLY!$A$88:$U$88,OFFSET(WatchbillMONTHLY!$A$88:$U$88,1,2))),INDIRECT("_"&amp;_xlfn.XLOOKUP(BI$2,WatchbillMONTHLY!$A$88:$U$88,OFFSET(WatchbillMONTHLY!$A$88:$U$88,1,2))))=$A38,_xlfn.XLOOKUP(BI$2,WatchbillMONTHLY!$A$88:$U$88,OFFSET(WatchbillMONTHLY!$A$88:$U$88,1,2)),FALSE),TRUE,FALSE)),
FALSE),FALSE)</f>
        <v>0</v>
      </c>
      <c r="BJ38" s="209" t="b" cm="1">
        <f t="array" aca="1" ref="BJ38" ca="1">IF(AND($A38 &gt; 0, AC38 &gt; 0,BJ$2&lt;MiscFormulas!$A$5+1),
_xlfn.IFNA(
_xlfn.IFNA(
_xlfn.IFNA(
_xlfn.IFNA(
_xlfn.IFNA(
_xlfn.IFNA(
IF(_xlfn.XLOOKUP(BJ$2,WatchbillMONTHLY!$A$3:$U$3,OFFSET(WatchbillMONTHLY!$A$3:$U$3,1,2))=IF(_xlfn.XLOOKUP($A38,INDIRECT("_"&amp;_xlfn.XLOOKUP(BJ$2,WatchbillMONTHLY!$A$3:$U$3,OFFSET(WatchbillMONTHLY!$A$3:$U$3,1,2))),INDIRECT("_"&amp;_xlfn.XLOOKUP(BJ$2,WatchbillMONTHLY!$A$3:$U$3,OFFSET(WatchbillMONTHLY!$A$3:$U$3,1,2))))=$A38,_xlfn.XLOOKUP(BJ$2,WatchbillMONTHLY!$A$3:$U$3,OFFSET(WatchbillMONTHLY!$A$3:$U$3,1,2)),FALSE),TRUE,FALSE),
IF(_xlfn.XLOOKUP(BJ$2,WatchbillMONTHLY!$A$20:$U$20,OFFSET(WatchbillMONTHLY!$A$20:$U$20,1,2))=IF(_xlfn.XLOOKUP($A38,INDIRECT("_"&amp;_xlfn.XLOOKUP(BJ$2,WatchbillMONTHLY!$A$20:$U$20,OFFSET(WatchbillMONTHLY!$A$20:$U$20,1,2))),INDIRECT("_"&amp;_xlfn.XLOOKUP(BJ$2,WatchbillMONTHLY!$A$20:$U$20,OFFSET(WatchbillMONTHLY!$A$20:$U$20,1,2))))=$A38,_xlfn.XLOOKUP(BJ$2,WatchbillMONTHLY!$A$20:$U$20,OFFSET(WatchbillMONTHLY!$A$20:$U$20,1,2)),FALSE),TRUE,FALSE)),
IF(_xlfn.XLOOKUP(BJ$2,WatchbillMONTHLY!$A$37:$U$37,OFFSET(WatchbillMONTHLY!$A$37:$U$37,1,2))=IF(_xlfn.XLOOKUP($A38,INDIRECT("_"&amp;_xlfn.XLOOKUP(BJ$2,WatchbillMONTHLY!$A$37:$U$37,OFFSET(WatchbillMONTHLY!$A$37:$U$37,1,2))),INDIRECT("_"&amp;_xlfn.XLOOKUP(BJ$2,WatchbillMONTHLY!$A$37:$U$37,OFFSET(WatchbillMONTHLY!$A$37:$U$37,1,2))))=$A38,_xlfn.XLOOKUP(BJ$2,WatchbillMONTHLY!$A$37:$U$37,OFFSET(WatchbillMONTHLY!$A$37:$U$37,1,2)),FALSE),TRUE,FALSE)),
IF(_xlfn.XLOOKUP(BJ$2,WatchbillMONTHLY!$A$54:$U$54,OFFSET(WatchbillMONTHLY!$A$54:$U$54,1,2))=IF(_xlfn.XLOOKUP($A38,INDIRECT("_"&amp;_xlfn.XLOOKUP(BJ$2,WatchbillMONTHLY!$A$54:$U$54,OFFSET(WatchbillMONTHLY!$A$54:$U$54,1,2))),INDIRECT("_"&amp;_xlfn.XLOOKUP(BJ$2,WatchbillMONTHLY!$A$54:$U$54,OFFSET(WatchbillMONTHLY!$A$54:$U$54,1,2))))=$A38,_xlfn.XLOOKUP(BJ$2,WatchbillMONTHLY!$A$54:$U$54,OFFSET(WatchbillMONTHLY!$A$54:$U$54,1,2)),FALSE),TRUE,FALSE)),
IF(_xlfn.XLOOKUP(BJ$2,WatchbillMONTHLY!$A$71:$U$71,OFFSET(WatchbillMONTHLY!$A$71:$U$71,1,2))=IF(_xlfn.XLOOKUP($A38,INDIRECT("_"&amp;_xlfn.XLOOKUP(BJ$2,WatchbillMONTHLY!$A$71:$U$71,OFFSET(WatchbillMONTHLY!$A$71:$U$71,1,2))),INDIRECT("_"&amp;_xlfn.XLOOKUP(BJ$2,WatchbillMONTHLY!$A$71:$U$71,OFFSET(WatchbillMONTHLY!$A$71:$U$71,1,2))))=$A38,_xlfn.XLOOKUP(BJ$2,WatchbillMONTHLY!$A$71:$U$71,OFFSET(WatchbillMONTHLY!$A$71:$U$71,1,2)),FALSE),TRUE,FALSE)),
IF(_xlfn.XLOOKUP(BJ$2,WatchbillMONTHLY!$A$88:$U$88,OFFSET(WatchbillMONTHLY!$A$88:$U$88,1,2))=IF(_xlfn.XLOOKUP($A38,INDIRECT("_"&amp;_xlfn.XLOOKUP(BJ$2,WatchbillMONTHLY!$A$88:$U$88,OFFSET(WatchbillMONTHLY!$A$88:$U$88,1,2))),INDIRECT("_"&amp;_xlfn.XLOOKUP(BJ$2,WatchbillMONTHLY!$A$88:$U$88,OFFSET(WatchbillMONTHLY!$A$88:$U$88,1,2))))=$A38,_xlfn.XLOOKUP(BJ$2,WatchbillMONTHLY!$A$88:$U$88,OFFSET(WatchbillMONTHLY!$A$88:$U$88,1,2)),FALSE),TRUE,FALSE)),
FALSE),FALSE)</f>
        <v>0</v>
      </c>
      <c r="BK38" s="209" t="b" cm="1">
        <f t="array" aca="1" ref="BK38" ca="1">IF(AND($A38 &gt; 0, AD38 &gt; 0,BK$2&lt;MiscFormulas!$A$5+1),
_xlfn.IFNA(
_xlfn.IFNA(
_xlfn.IFNA(
_xlfn.IFNA(
_xlfn.IFNA(
_xlfn.IFNA(
IF(_xlfn.XLOOKUP(BK$2,WatchbillMONTHLY!$A$3:$U$3,OFFSET(WatchbillMONTHLY!$A$3:$U$3,1,2))=IF(_xlfn.XLOOKUP($A38,INDIRECT("_"&amp;_xlfn.XLOOKUP(BK$2,WatchbillMONTHLY!$A$3:$U$3,OFFSET(WatchbillMONTHLY!$A$3:$U$3,1,2))),INDIRECT("_"&amp;_xlfn.XLOOKUP(BK$2,WatchbillMONTHLY!$A$3:$U$3,OFFSET(WatchbillMONTHLY!$A$3:$U$3,1,2))))=$A38,_xlfn.XLOOKUP(BK$2,WatchbillMONTHLY!$A$3:$U$3,OFFSET(WatchbillMONTHLY!$A$3:$U$3,1,2)),FALSE),TRUE,FALSE),
IF(_xlfn.XLOOKUP(BK$2,WatchbillMONTHLY!$A$20:$U$20,OFFSET(WatchbillMONTHLY!$A$20:$U$20,1,2))=IF(_xlfn.XLOOKUP($A38,INDIRECT("_"&amp;_xlfn.XLOOKUP(BK$2,WatchbillMONTHLY!$A$20:$U$20,OFFSET(WatchbillMONTHLY!$A$20:$U$20,1,2))),INDIRECT("_"&amp;_xlfn.XLOOKUP(BK$2,WatchbillMONTHLY!$A$20:$U$20,OFFSET(WatchbillMONTHLY!$A$20:$U$20,1,2))))=$A38,_xlfn.XLOOKUP(BK$2,WatchbillMONTHLY!$A$20:$U$20,OFFSET(WatchbillMONTHLY!$A$20:$U$20,1,2)),FALSE),TRUE,FALSE)),
IF(_xlfn.XLOOKUP(BK$2,WatchbillMONTHLY!$A$37:$U$37,OFFSET(WatchbillMONTHLY!$A$37:$U$37,1,2))=IF(_xlfn.XLOOKUP($A38,INDIRECT("_"&amp;_xlfn.XLOOKUP(BK$2,WatchbillMONTHLY!$A$37:$U$37,OFFSET(WatchbillMONTHLY!$A$37:$U$37,1,2))),INDIRECT("_"&amp;_xlfn.XLOOKUP(BK$2,WatchbillMONTHLY!$A$37:$U$37,OFFSET(WatchbillMONTHLY!$A$37:$U$37,1,2))))=$A38,_xlfn.XLOOKUP(BK$2,WatchbillMONTHLY!$A$37:$U$37,OFFSET(WatchbillMONTHLY!$A$37:$U$37,1,2)),FALSE),TRUE,FALSE)),
IF(_xlfn.XLOOKUP(BK$2,WatchbillMONTHLY!$A$54:$U$54,OFFSET(WatchbillMONTHLY!$A$54:$U$54,1,2))=IF(_xlfn.XLOOKUP($A38,INDIRECT("_"&amp;_xlfn.XLOOKUP(BK$2,WatchbillMONTHLY!$A$54:$U$54,OFFSET(WatchbillMONTHLY!$A$54:$U$54,1,2))),INDIRECT("_"&amp;_xlfn.XLOOKUP(BK$2,WatchbillMONTHLY!$A$54:$U$54,OFFSET(WatchbillMONTHLY!$A$54:$U$54,1,2))))=$A38,_xlfn.XLOOKUP(BK$2,WatchbillMONTHLY!$A$54:$U$54,OFFSET(WatchbillMONTHLY!$A$54:$U$54,1,2)),FALSE),TRUE,FALSE)),
IF(_xlfn.XLOOKUP(BK$2,WatchbillMONTHLY!$A$71:$U$71,OFFSET(WatchbillMONTHLY!$A$71:$U$71,1,2))=IF(_xlfn.XLOOKUP($A38,INDIRECT("_"&amp;_xlfn.XLOOKUP(BK$2,WatchbillMONTHLY!$A$71:$U$71,OFFSET(WatchbillMONTHLY!$A$71:$U$71,1,2))),INDIRECT("_"&amp;_xlfn.XLOOKUP(BK$2,WatchbillMONTHLY!$A$71:$U$71,OFFSET(WatchbillMONTHLY!$A$71:$U$71,1,2))))=$A38,_xlfn.XLOOKUP(BK$2,WatchbillMONTHLY!$A$71:$U$71,OFFSET(WatchbillMONTHLY!$A$71:$U$71,1,2)),FALSE),TRUE,FALSE)),
IF(_xlfn.XLOOKUP(BK$2,WatchbillMONTHLY!$A$88:$U$88,OFFSET(WatchbillMONTHLY!$A$88:$U$88,1,2))=IF(_xlfn.XLOOKUP($A38,INDIRECT("_"&amp;_xlfn.XLOOKUP(BK$2,WatchbillMONTHLY!$A$88:$U$88,OFFSET(WatchbillMONTHLY!$A$88:$U$88,1,2))),INDIRECT("_"&amp;_xlfn.XLOOKUP(BK$2,WatchbillMONTHLY!$A$88:$U$88,OFFSET(WatchbillMONTHLY!$A$88:$U$88,1,2))))=$A38,_xlfn.XLOOKUP(BK$2,WatchbillMONTHLY!$A$88:$U$88,OFFSET(WatchbillMONTHLY!$A$88:$U$88,1,2)),FALSE),TRUE,FALSE)),
FALSE),FALSE)</f>
        <v>0</v>
      </c>
      <c r="BL38" s="209" t="b" cm="1">
        <f t="array" aca="1" ref="BL38" ca="1">IF(AND($A38 &gt; 0, AE38 &gt; 0,BL$2&lt;MiscFormulas!$A$5+1),
_xlfn.IFNA(
_xlfn.IFNA(
_xlfn.IFNA(
_xlfn.IFNA(
_xlfn.IFNA(
_xlfn.IFNA(
IF(_xlfn.XLOOKUP(BL$2,WatchbillMONTHLY!$A$3:$U$3,OFFSET(WatchbillMONTHLY!$A$3:$U$3,1,2))=IF(_xlfn.XLOOKUP($A38,INDIRECT("_"&amp;_xlfn.XLOOKUP(BL$2,WatchbillMONTHLY!$A$3:$U$3,OFFSET(WatchbillMONTHLY!$A$3:$U$3,1,2))),INDIRECT("_"&amp;_xlfn.XLOOKUP(BL$2,WatchbillMONTHLY!$A$3:$U$3,OFFSET(WatchbillMONTHLY!$A$3:$U$3,1,2))))=$A38,_xlfn.XLOOKUP(BL$2,WatchbillMONTHLY!$A$3:$U$3,OFFSET(WatchbillMONTHLY!$A$3:$U$3,1,2)),FALSE),TRUE,FALSE),
IF(_xlfn.XLOOKUP(BL$2,WatchbillMONTHLY!$A$20:$U$20,OFFSET(WatchbillMONTHLY!$A$20:$U$20,1,2))=IF(_xlfn.XLOOKUP($A38,INDIRECT("_"&amp;_xlfn.XLOOKUP(BL$2,WatchbillMONTHLY!$A$20:$U$20,OFFSET(WatchbillMONTHLY!$A$20:$U$20,1,2))),INDIRECT("_"&amp;_xlfn.XLOOKUP(BL$2,WatchbillMONTHLY!$A$20:$U$20,OFFSET(WatchbillMONTHLY!$A$20:$U$20,1,2))))=$A38,_xlfn.XLOOKUP(BL$2,WatchbillMONTHLY!$A$20:$U$20,OFFSET(WatchbillMONTHLY!$A$20:$U$20,1,2)),FALSE),TRUE,FALSE)),
IF(_xlfn.XLOOKUP(BL$2,WatchbillMONTHLY!$A$37:$U$37,OFFSET(WatchbillMONTHLY!$A$37:$U$37,1,2))=IF(_xlfn.XLOOKUP($A38,INDIRECT("_"&amp;_xlfn.XLOOKUP(BL$2,WatchbillMONTHLY!$A$37:$U$37,OFFSET(WatchbillMONTHLY!$A$37:$U$37,1,2))),INDIRECT("_"&amp;_xlfn.XLOOKUP(BL$2,WatchbillMONTHLY!$A$37:$U$37,OFFSET(WatchbillMONTHLY!$A$37:$U$37,1,2))))=$A38,_xlfn.XLOOKUP(BL$2,WatchbillMONTHLY!$A$37:$U$37,OFFSET(WatchbillMONTHLY!$A$37:$U$37,1,2)),FALSE),TRUE,FALSE)),
IF(_xlfn.XLOOKUP(BL$2,WatchbillMONTHLY!$A$54:$U$54,OFFSET(WatchbillMONTHLY!$A$54:$U$54,1,2))=IF(_xlfn.XLOOKUP($A38,INDIRECT("_"&amp;_xlfn.XLOOKUP(BL$2,WatchbillMONTHLY!$A$54:$U$54,OFFSET(WatchbillMONTHLY!$A$54:$U$54,1,2))),INDIRECT("_"&amp;_xlfn.XLOOKUP(BL$2,WatchbillMONTHLY!$A$54:$U$54,OFFSET(WatchbillMONTHLY!$A$54:$U$54,1,2))))=$A38,_xlfn.XLOOKUP(BL$2,WatchbillMONTHLY!$A$54:$U$54,OFFSET(WatchbillMONTHLY!$A$54:$U$54,1,2)),FALSE),TRUE,FALSE)),
IF(_xlfn.XLOOKUP(BL$2,WatchbillMONTHLY!$A$71:$U$71,OFFSET(WatchbillMONTHLY!$A$71:$U$71,1,2))=IF(_xlfn.XLOOKUP($A38,INDIRECT("_"&amp;_xlfn.XLOOKUP(BL$2,WatchbillMONTHLY!$A$71:$U$71,OFFSET(WatchbillMONTHLY!$A$71:$U$71,1,2))),INDIRECT("_"&amp;_xlfn.XLOOKUP(BL$2,WatchbillMONTHLY!$A$71:$U$71,OFFSET(WatchbillMONTHLY!$A$71:$U$71,1,2))))=$A38,_xlfn.XLOOKUP(BL$2,WatchbillMONTHLY!$A$71:$U$71,OFFSET(WatchbillMONTHLY!$A$71:$U$71,1,2)),FALSE),TRUE,FALSE)),
IF(_xlfn.XLOOKUP(BL$2,WatchbillMONTHLY!$A$88:$U$88,OFFSET(WatchbillMONTHLY!$A$88:$U$88,1,2))=IF(_xlfn.XLOOKUP($A38,INDIRECT("_"&amp;_xlfn.XLOOKUP(BL$2,WatchbillMONTHLY!$A$88:$U$88,OFFSET(WatchbillMONTHLY!$A$88:$U$88,1,2))),INDIRECT("_"&amp;_xlfn.XLOOKUP(BL$2,WatchbillMONTHLY!$A$88:$U$88,OFFSET(WatchbillMONTHLY!$A$88:$U$88,1,2))))=$A38,_xlfn.XLOOKUP(BL$2,WatchbillMONTHLY!$A$88:$U$88,OFFSET(WatchbillMONTHLY!$A$88:$U$88,1,2)),FALSE),TRUE,FALSE)),
FALSE),FALSE)</f>
        <v>0</v>
      </c>
      <c r="BM38" s="209" t="b" cm="1">
        <f t="array" aca="1" ref="BM38" ca="1">IF(AND($A38 &gt; 0, AF38 &gt; 0,BM$2&lt;MiscFormulas!$A$5+1),
_xlfn.IFNA(
_xlfn.IFNA(
_xlfn.IFNA(
_xlfn.IFNA(
_xlfn.IFNA(
_xlfn.IFNA(
IF(_xlfn.XLOOKUP(BM$2,WatchbillMONTHLY!$A$3:$U$3,OFFSET(WatchbillMONTHLY!$A$3:$U$3,1,2))=IF(_xlfn.XLOOKUP($A38,INDIRECT("_"&amp;_xlfn.XLOOKUP(BM$2,WatchbillMONTHLY!$A$3:$U$3,OFFSET(WatchbillMONTHLY!$A$3:$U$3,1,2))),INDIRECT("_"&amp;_xlfn.XLOOKUP(BM$2,WatchbillMONTHLY!$A$3:$U$3,OFFSET(WatchbillMONTHLY!$A$3:$U$3,1,2))))=$A38,_xlfn.XLOOKUP(BM$2,WatchbillMONTHLY!$A$3:$U$3,OFFSET(WatchbillMONTHLY!$A$3:$U$3,1,2)),FALSE),TRUE,FALSE),
IF(_xlfn.XLOOKUP(BM$2,WatchbillMONTHLY!$A$20:$U$20,OFFSET(WatchbillMONTHLY!$A$20:$U$20,1,2))=IF(_xlfn.XLOOKUP($A38,INDIRECT("_"&amp;_xlfn.XLOOKUP(BM$2,WatchbillMONTHLY!$A$20:$U$20,OFFSET(WatchbillMONTHLY!$A$20:$U$20,1,2))),INDIRECT("_"&amp;_xlfn.XLOOKUP(BM$2,WatchbillMONTHLY!$A$20:$U$20,OFFSET(WatchbillMONTHLY!$A$20:$U$20,1,2))))=$A38,_xlfn.XLOOKUP(BM$2,WatchbillMONTHLY!$A$20:$U$20,OFFSET(WatchbillMONTHLY!$A$20:$U$20,1,2)),FALSE),TRUE,FALSE)),
IF(_xlfn.XLOOKUP(BM$2,WatchbillMONTHLY!$A$37:$U$37,OFFSET(WatchbillMONTHLY!$A$37:$U$37,1,2))=IF(_xlfn.XLOOKUP($A38,INDIRECT("_"&amp;_xlfn.XLOOKUP(BM$2,WatchbillMONTHLY!$A$37:$U$37,OFFSET(WatchbillMONTHLY!$A$37:$U$37,1,2))),INDIRECT("_"&amp;_xlfn.XLOOKUP(BM$2,WatchbillMONTHLY!$A$37:$U$37,OFFSET(WatchbillMONTHLY!$A$37:$U$37,1,2))))=$A38,_xlfn.XLOOKUP(BM$2,WatchbillMONTHLY!$A$37:$U$37,OFFSET(WatchbillMONTHLY!$A$37:$U$37,1,2)),FALSE),TRUE,FALSE)),
IF(_xlfn.XLOOKUP(BM$2,WatchbillMONTHLY!$A$54:$U$54,OFFSET(WatchbillMONTHLY!$A$54:$U$54,1,2))=IF(_xlfn.XLOOKUP($A38,INDIRECT("_"&amp;_xlfn.XLOOKUP(BM$2,WatchbillMONTHLY!$A$54:$U$54,OFFSET(WatchbillMONTHLY!$A$54:$U$54,1,2))),INDIRECT("_"&amp;_xlfn.XLOOKUP(BM$2,WatchbillMONTHLY!$A$54:$U$54,OFFSET(WatchbillMONTHLY!$A$54:$U$54,1,2))))=$A38,_xlfn.XLOOKUP(BM$2,WatchbillMONTHLY!$A$54:$U$54,OFFSET(WatchbillMONTHLY!$A$54:$U$54,1,2)),FALSE),TRUE,FALSE)),
IF(_xlfn.XLOOKUP(BM$2,WatchbillMONTHLY!$A$71:$U$71,OFFSET(WatchbillMONTHLY!$A$71:$U$71,1,2))=IF(_xlfn.XLOOKUP($A38,INDIRECT("_"&amp;_xlfn.XLOOKUP(BM$2,WatchbillMONTHLY!$A$71:$U$71,OFFSET(WatchbillMONTHLY!$A$71:$U$71,1,2))),INDIRECT("_"&amp;_xlfn.XLOOKUP(BM$2,WatchbillMONTHLY!$A$71:$U$71,OFFSET(WatchbillMONTHLY!$A$71:$U$71,1,2))))=$A38,_xlfn.XLOOKUP(BM$2,WatchbillMONTHLY!$A$71:$U$71,OFFSET(WatchbillMONTHLY!$A$71:$U$71,1,2)),FALSE),TRUE,FALSE)),
IF(_xlfn.XLOOKUP(BM$2,WatchbillMONTHLY!$A$88:$U$88,OFFSET(WatchbillMONTHLY!$A$88:$U$88,1,2))=IF(_xlfn.XLOOKUP($A38,INDIRECT("_"&amp;_xlfn.XLOOKUP(BM$2,WatchbillMONTHLY!$A$88:$U$88,OFFSET(WatchbillMONTHLY!$A$88:$U$88,1,2))),INDIRECT("_"&amp;_xlfn.XLOOKUP(BM$2,WatchbillMONTHLY!$A$88:$U$88,OFFSET(WatchbillMONTHLY!$A$88:$U$88,1,2))))=$A38,_xlfn.XLOOKUP(BM$2,WatchbillMONTHLY!$A$88:$U$88,OFFSET(WatchbillMONTHLY!$A$88:$U$88,1,2)),FALSE),TRUE,FALSE)),
FALSE),FALSE)</f>
        <v>0</v>
      </c>
      <c r="BN38" s="209" t="b" cm="1">
        <f t="array" aca="1" ref="BN38" ca="1">IF(AND($A38 &gt; 0, AG38 &gt; 0,BN$2&lt;MiscFormulas!$A$5+1),
_xlfn.IFNA(
_xlfn.IFNA(
_xlfn.IFNA(
_xlfn.IFNA(
_xlfn.IFNA(
_xlfn.IFNA(
IF(_xlfn.XLOOKUP(BN$2,WatchbillMONTHLY!$A$3:$U$3,OFFSET(WatchbillMONTHLY!$A$3:$U$3,1,2))=IF(_xlfn.XLOOKUP($A38,INDIRECT("_"&amp;_xlfn.XLOOKUP(BN$2,WatchbillMONTHLY!$A$3:$U$3,OFFSET(WatchbillMONTHLY!$A$3:$U$3,1,2))),INDIRECT("_"&amp;_xlfn.XLOOKUP(BN$2,WatchbillMONTHLY!$A$3:$U$3,OFFSET(WatchbillMONTHLY!$A$3:$U$3,1,2))))=$A38,_xlfn.XLOOKUP(BN$2,WatchbillMONTHLY!$A$3:$U$3,OFFSET(WatchbillMONTHLY!$A$3:$U$3,1,2)),FALSE),TRUE,FALSE),
IF(_xlfn.XLOOKUP(BN$2,WatchbillMONTHLY!$A$20:$U$20,OFFSET(WatchbillMONTHLY!$A$20:$U$20,1,2))=IF(_xlfn.XLOOKUP($A38,INDIRECT("_"&amp;_xlfn.XLOOKUP(BN$2,WatchbillMONTHLY!$A$20:$U$20,OFFSET(WatchbillMONTHLY!$A$20:$U$20,1,2))),INDIRECT("_"&amp;_xlfn.XLOOKUP(BN$2,WatchbillMONTHLY!$A$20:$U$20,OFFSET(WatchbillMONTHLY!$A$20:$U$20,1,2))))=$A38,_xlfn.XLOOKUP(BN$2,WatchbillMONTHLY!$A$20:$U$20,OFFSET(WatchbillMONTHLY!$A$20:$U$20,1,2)),FALSE),TRUE,FALSE)),
IF(_xlfn.XLOOKUP(BN$2,WatchbillMONTHLY!$A$37:$U$37,OFFSET(WatchbillMONTHLY!$A$37:$U$37,1,2))=IF(_xlfn.XLOOKUP($A38,INDIRECT("_"&amp;_xlfn.XLOOKUP(BN$2,WatchbillMONTHLY!$A$37:$U$37,OFFSET(WatchbillMONTHLY!$A$37:$U$37,1,2))),INDIRECT("_"&amp;_xlfn.XLOOKUP(BN$2,WatchbillMONTHLY!$A$37:$U$37,OFFSET(WatchbillMONTHLY!$A$37:$U$37,1,2))))=$A38,_xlfn.XLOOKUP(BN$2,WatchbillMONTHLY!$A$37:$U$37,OFFSET(WatchbillMONTHLY!$A$37:$U$37,1,2)),FALSE),TRUE,FALSE)),
IF(_xlfn.XLOOKUP(BN$2,WatchbillMONTHLY!$A$54:$U$54,OFFSET(WatchbillMONTHLY!$A$54:$U$54,1,2))=IF(_xlfn.XLOOKUP($A38,INDIRECT("_"&amp;_xlfn.XLOOKUP(BN$2,WatchbillMONTHLY!$A$54:$U$54,OFFSET(WatchbillMONTHLY!$A$54:$U$54,1,2))),INDIRECT("_"&amp;_xlfn.XLOOKUP(BN$2,WatchbillMONTHLY!$A$54:$U$54,OFFSET(WatchbillMONTHLY!$A$54:$U$54,1,2))))=$A38,_xlfn.XLOOKUP(BN$2,WatchbillMONTHLY!$A$54:$U$54,OFFSET(WatchbillMONTHLY!$A$54:$U$54,1,2)),FALSE),TRUE,FALSE)),
IF(_xlfn.XLOOKUP(BN$2,WatchbillMONTHLY!$A$71:$U$71,OFFSET(WatchbillMONTHLY!$A$71:$U$71,1,2))=IF(_xlfn.XLOOKUP($A38,INDIRECT("_"&amp;_xlfn.XLOOKUP(BN$2,WatchbillMONTHLY!$A$71:$U$71,OFFSET(WatchbillMONTHLY!$A$71:$U$71,1,2))),INDIRECT("_"&amp;_xlfn.XLOOKUP(BN$2,WatchbillMONTHLY!$A$71:$U$71,OFFSET(WatchbillMONTHLY!$A$71:$U$71,1,2))))=$A38,_xlfn.XLOOKUP(BN$2,WatchbillMONTHLY!$A$71:$U$71,OFFSET(WatchbillMONTHLY!$A$71:$U$71,1,2)),FALSE),TRUE,FALSE)),
IF(_xlfn.XLOOKUP(BN$2,WatchbillMONTHLY!$A$88:$U$88,OFFSET(WatchbillMONTHLY!$A$88:$U$88,1,2))=IF(_xlfn.XLOOKUP($A38,INDIRECT("_"&amp;_xlfn.XLOOKUP(BN$2,WatchbillMONTHLY!$A$88:$U$88,OFFSET(WatchbillMONTHLY!$A$88:$U$88,1,2))),INDIRECT("_"&amp;_xlfn.XLOOKUP(BN$2,WatchbillMONTHLY!$A$88:$U$88,OFFSET(WatchbillMONTHLY!$A$88:$U$88,1,2))))=$A38,_xlfn.XLOOKUP(BN$2,WatchbillMONTHLY!$A$88:$U$88,OFFSET(WatchbillMONTHLY!$A$88:$U$88,1,2)),FALSE),TRUE,FALSE)),
FALSE),FALSE)</f>
        <v>0</v>
      </c>
      <c r="BO38" s="209" t="b" cm="1">
        <f t="array" aca="1" ref="BO38" ca="1">IF(
    AND($A38 &gt; 0, AH38 &gt; 0,BO$2&lt;MiscFormulas!$A$5+1),
    ISNUMBER(
        MATCH($A38,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8" s="210"/>
    </row>
    <row r="39" spans="1:68" x14ac:dyDescent="0.35">
      <c r="A39" t="str">
        <v>EX3 Danielle, S.</v>
      </c>
      <c r="B39" s="214" t="str">
        <v>EX3 Danielle, Shorty</v>
      </c>
      <c r="C39" s="218"/>
      <c r="D39" s="230"/>
      <c r="E39" s="231"/>
      <c r="F39" s="231"/>
      <c r="G39" s="231"/>
      <c r="H39" s="231"/>
      <c r="I39" s="231"/>
      <c r="J39" s="231" t="s">
        <v>266</v>
      </c>
      <c r="K39" s="231"/>
      <c r="L39" s="231"/>
      <c r="M39" s="231"/>
      <c r="N39" s="231"/>
      <c r="O39" s="231"/>
      <c r="P39" s="231"/>
      <c r="Q39" s="231"/>
      <c r="R39" s="231"/>
      <c r="S39" s="231"/>
      <c r="T39" s="231"/>
      <c r="U39" s="231"/>
      <c r="V39" s="231"/>
      <c r="W39" s="231"/>
      <c r="X39" s="231"/>
      <c r="Y39" s="231"/>
      <c r="Z39" s="231" t="s">
        <v>266</v>
      </c>
      <c r="AA39" s="231"/>
      <c r="AB39" s="231"/>
      <c r="AC39" s="231"/>
      <c r="AD39" s="231"/>
      <c r="AE39" s="231"/>
      <c r="AF39" s="231"/>
      <c r="AG39" s="231"/>
      <c r="AH39" s="179"/>
      <c r="AI39" s="209"/>
      <c r="AJ39" s="209" t="str" cm="1">
        <f t="array" aca="1" ref="AJ39" ca="1">IF(OR(AK39:BN39=TRUE),$A39&amp;" :  ","")&amp;_xlfn.TEXTJOIN(" | ",TRUE,IF(AK39:BN39=TRUE,$AK$2:$BN$2,""))</f>
        <v/>
      </c>
      <c r="AK39" s="209" t="b" cm="1">
        <f t="array" aca="1" ref="AK39" ca="1">IF(AND($A39 &gt; 0, D39 &gt; 0,AK$2&lt;MiscFormulas!$A$5+1),
_xlfn.IFNA(
_xlfn.IFNA(
_xlfn.IFNA(
_xlfn.IFNA(
_xlfn.IFNA(
_xlfn.IFNA(
IF(_xlfn.XLOOKUP(AK$2,WatchbillMONTHLY!$A$3:$U$3,OFFSET(WatchbillMONTHLY!$A$3:$U$3,1,2))=IF(_xlfn.XLOOKUP($A39,INDIRECT("_"&amp;_xlfn.XLOOKUP(AK$2,WatchbillMONTHLY!$A$3:$U$3,OFFSET(WatchbillMONTHLY!$A$3:$U$3,1,2))),INDIRECT("_"&amp;_xlfn.XLOOKUP(AK$2,WatchbillMONTHLY!$A$3:$U$3,OFFSET(WatchbillMONTHLY!$A$3:$U$3,1,2))))=$A39,_xlfn.XLOOKUP(AK$2,WatchbillMONTHLY!$A$3:$U$3,OFFSET(WatchbillMONTHLY!$A$3:$U$3,1,2)),FALSE),TRUE,FALSE),
IF(_xlfn.XLOOKUP(AK$2,WatchbillMONTHLY!$A$20:$U$20,OFFSET(WatchbillMONTHLY!$A$20:$U$20,1,2))=IF(_xlfn.XLOOKUP($A39,INDIRECT("_"&amp;_xlfn.XLOOKUP(AK$2,WatchbillMONTHLY!$A$20:$U$20,OFFSET(WatchbillMONTHLY!$A$20:$U$20,1,2))),INDIRECT("_"&amp;_xlfn.XLOOKUP(AK$2,WatchbillMONTHLY!$A$20:$U$20,OFFSET(WatchbillMONTHLY!$A$20:$U$20,1,2))))=$A39,_xlfn.XLOOKUP(AK$2,WatchbillMONTHLY!$A$20:$U$20,OFFSET(WatchbillMONTHLY!$A$20:$U$20,1,2)),FALSE),TRUE,FALSE)),
IF(_xlfn.XLOOKUP(AK$2,WatchbillMONTHLY!$A$37:$U$37,OFFSET(WatchbillMONTHLY!$A$37:$U$37,1,2))=IF(_xlfn.XLOOKUP($A39,INDIRECT("_"&amp;_xlfn.XLOOKUP(AK$2,WatchbillMONTHLY!$A$37:$U$37,OFFSET(WatchbillMONTHLY!$A$37:$U$37,1,2))),INDIRECT("_"&amp;_xlfn.XLOOKUP(AK$2,WatchbillMONTHLY!$A$37:$U$37,OFFSET(WatchbillMONTHLY!$A$37:$U$37,1,2))))=$A39,_xlfn.XLOOKUP(AK$2,WatchbillMONTHLY!$A$37:$U$37,OFFSET(WatchbillMONTHLY!$A$37:$U$37,1,2)),FALSE),TRUE,FALSE)),
IF(_xlfn.XLOOKUP(AK$2,WatchbillMONTHLY!$A$54:$U$54,OFFSET(WatchbillMONTHLY!$A$54:$U$54,1,2))=IF(_xlfn.XLOOKUP($A39,INDIRECT("_"&amp;_xlfn.XLOOKUP(AK$2,WatchbillMONTHLY!$A$54:$U$54,OFFSET(WatchbillMONTHLY!$A$54:$U$54,1,2))),INDIRECT("_"&amp;_xlfn.XLOOKUP(AK$2,WatchbillMONTHLY!$A$54:$U$54,OFFSET(WatchbillMONTHLY!$A$54:$U$54,1,2))))=$A39,_xlfn.XLOOKUP(AK$2,WatchbillMONTHLY!$A$54:$U$54,OFFSET(WatchbillMONTHLY!$A$54:$U$54,1,2)),FALSE),TRUE,FALSE)),
IF(_xlfn.XLOOKUP(AK$2,WatchbillMONTHLY!$A$71:$U$71,OFFSET(WatchbillMONTHLY!$A$71:$U$71,1,2))=IF(_xlfn.XLOOKUP($A39,INDIRECT("_"&amp;_xlfn.XLOOKUP(AK$2,WatchbillMONTHLY!$A$71:$U$71,OFFSET(WatchbillMONTHLY!$A$71:$U$71,1,2))),INDIRECT("_"&amp;_xlfn.XLOOKUP(AK$2,WatchbillMONTHLY!$A$71:$U$71,OFFSET(WatchbillMONTHLY!$A$71:$U$71,1,2))))=$A39,_xlfn.XLOOKUP(AK$2,WatchbillMONTHLY!$A$71:$U$71,OFFSET(WatchbillMONTHLY!$A$71:$U$71,1,2)),FALSE),TRUE,FALSE)),
IF(_xlfn.XLOOKUP(AK$2,WatchbillMONTHLY!$A$88:$U$88,OFFSET(WatchbillMONTHLY!$A$88:$U$88,1,2))=IF(_xlfn.XLOOKUP($A39,INDIRECT("_"&amp;_xlfn.XLOOKUP(AK$2,WatchbillMONTHLY!$A$88:$U$88,OFFSET(WatchbillMONTHLY!$A$88:$U$88,1,2))),INDIRECT("_"&amp;_xlfn.XLOOKUP(AK$2,WatchbillMONTHLY!$A$88:$U$88,OFFSET(WatchbillMONTHLY!$A$88:$U$88,1,2))))=$A39,_xlfn.XLOOKUP(AK$2,WatchbillMONTHLY!$A$88:$U$88,OFFSET(WatchbillMONTHLY!$A$88:$U$88,1,2)),FALSE),TRUE,FALSE)),
FALSE),FALSE)</f>
        <v>0</v>
      </c>
      <c r="AL39" s="209" t="b" cm="1">
        <f t="array" aca="1" ref="AL39" ca="1">IF(AND($A39 &gt; 0, E39 &gt; 0,AL$2&lt;MiscFormulas!$A$5+1),
_xlfn.IFNA(
_xlfn.IFNA(
_xlfn.IFNA(
_xlfn.IFNA(
_xlfn.IFNA(
_xlfn.IFNA(
IF(_xlfn.XLOOKUP(AL$2,WatchbillMONTHLY!$A$3:$U$3,OFFSET(WatchbillMONTHLY!$A$3:$U$3,1,2))=IF(_xlfn.XLOOKUP($A39,INDIRECT("_"&amp;_xlfn.XLOOKUP(AL$2,WatchbillMONTHLY!$A$3:$U$3,OFFSET(WatchbillMONTHLY!$A$3:$U$3,1,2))),INDIRECT("_"&amp;_xlfn.XLOOKUP(AL$2,WatchbillMONTHLY!$A$3:$U$3,OFFSET(WatchbillMONTHLY!$A$3:$U$3,1,2))))=$A39,_xlfn.XLOOKUP(AL$2,WatchbillMONTHLY!$A$3:$U$3,OFFSET(WatchbillMONTHLY!$A$3:$U$3,1,2)),FALSE),TRUE,FALSE),
IF(_xlfn.XLOOKUP(AL$2,WatchbillMONTHLY!$A$20:$U$20,OFFSET(WatchbillMONTHLY!$A$20:$U$20,1,2))=IF(_xlfn.XLOOKUP($A39,INDIRECT("_"&amp;_xlfn.XLOOKUP(AL$2,WatchbillMONTHLY!$A$20:$U$20,OFFSET(WatchbillMONTHLY!$A$20:$U$20,1,2))),INDIRECT("_"&amp;_xlfn.XLOOKUP(AL$2,WatchbillMONTHLY!$A$20:$U$20,OFFSET(WatchbillMONTHLY!$A$20:$U$20,1,2))))=$A39,_xlfn.XLOOKUP(AL$2,WatchbillMONTHLY!$A$20:$U$20,OFFSET(WatchbillMONTHLY!$A$20:$U$20,1,2)),FALSE),TRUE,FALSE)),
IF(_xlfn.XLOOKUP(AL$2,WatchbillMONTHLY!$A$37:$U$37,OFFSET(WatchbillMONTHLY!$A$37:$U$37,1,2))=IF(_xlfn.XLOOKUP($A39,INDIRECT("_"&amp;_xlfn.XLOOKUP(AL$2,WatchbillMONTHLY!$A$37:$U$37,OFFSET(WatchbillMONTHLY!$A$37:$U$37,1,2))),INDIRECT("_"&amp;_xlfn.XLOOKUP(AL$2,WatchbillMONTHLY!$A$37:$U$37,OFFSET(WatchbillMONTHLY!$A$37:$U$37,1,2))))=$A39,_xlfn.XLOOKUP(AL$2,WatchbillMONTHLY!$A$37:$U$37,OFFSET(WatchbillMONTHLY!$A$37:$U$37,1,2)),FALSE),TRUE,FALSE)),
IF(_xlfn.XLOOKUP(AL$2,WatchbillMONTHLY!$A$54:$U$54,OFFSET(WatchbillMONTHLY!$A$54:$U$54,1,2))=IF(_xlfn.XLOOKUP($A39,INDIRECT("_"&amp;_xlfn.XLOOKUP(AL$2,WatchbillMONTHLY!$A$54:$U$54,OFFSET(WatchbillMONTHLY!$A$54:$U$54,1,2))),INDIRECT("_"&amp;_xlfn.XLOOKUP(AL$2,WatchbillMONTHLY!$A$54:$U$54,OFFSET(WatchbillMONTHLY!$A$54:$U$54,1,2))))=$A39,_xlfn.XLOOKUP(AL$2,WatchbillMONTHLY!$A$54:$U$54,OFFSET(WatchbillMONTHLY!$A$54:$U$54,1,2)),FALSE),TRUE,FALSE)),
IF(_xlfn.XLOOKUP(AL$2,WatchbillMONTHLY!$A$71:$U$71,OFFSET(WatchbillMONTHLY!$A$71:$U$71,1,2))=IF(_xlfn.XLOOKUP($A39,INDIRECT("_"&amp;_xlfn.XLOOKUP(AL$2,WatchbillMONTHLY!$A$71:$U$71,OFFSET(WatchbillMONTHLY!$A$71:$U$71,1,2))),INDIRECT("_"&amp;_xlfn.XLOOKUP(AL$2,WatchbillMONTHLY!$A$71:$U$71,OFFSET(WatchbillMONTHLY!$A$71:$U$71,1,2))))=$A39,_xlfn.XLOOKUP(AL$2,WatchbillMONTHLY!$A$71:$U$71,OFFSET(WatchbillMONTHLY!$A$71:$U$71,1,2)),FALSE),TRUE,FALSE)),
IF(_xlfn.XLOOKUP(AL$2,WatchbillMONTHLY!$A$88:$U$88,OFFSET(WatchbillMONTHLY!$A$88:$U$88,1,2))=IF(_xlfn.XLOOKUP($A39,INDIRECT("_"&amp;_xlfn.XLOOKUP(AL$2,WatchbillMONTHLY!$A$88:$U$88,OFFSET(WatchbillMONTHLY!$A$88:$U$88,1,2))),INDIRECT("_"&amp;_xlfn.XLOOKUP(AL$2,WatchbillMONTHLY!$A$88:$U$88,OFFSET(WatchbillMONTHLY!$A$88:$U$88,1,2))))=$A39,_xlfn.XLOOKUP(AL$2,WatchbillMONTHLY!$A$88:$U$88,OFFSET(WatchbillMONTHLY!$A$88:$U$88,1,2)),FALSE),TRUE,FALSE)),
FALSE),FALSE)</f>
        <v>0</v>
      </c>
      <c r="AM39" s="209" t="b" cm="1">
        <f t="array" aca="1" ref="AM39" ca="1">IF(AND($A39 &gt; 0, F39 &gt; 0,AM$2&lt;MiscFormulas!$A$5+1),
_xlfn.IFNA(
_xlfn.IFNA(
_xlfn.IFNA(
_xlfn.IFNA(
_xlfn.IFNA(
_xlfn.IFNA(
IF(_xlfn.XLOOKUP(AM$2,WatchbillMONTHLY!$A$3:$U$3,OFFSET(WatchbillMONTHLY!$A$3:$U$3,1,2))=IF(_xlfn.XLOOKUP($A39,INDIRECT("_"&amp;_xlfn.XLOOKUP(AM$2,WatchbillMONTHLY!$A$3:$U$3,OFFSET(WatchbillMONTHLY!$A$3:$U$3,1,2))),INDIRECT("_"&amp;_xlfn.XLOOKUP(AM$2,WatchbillMONTHLY!$A$3:$U$3,OFFSET(WatchbillMONTHLY!$A$3:$U$3,1,2))))=$A39,_xlfn.XLOOKUP(AM$2,WatchbillMONTHLY!$A$3:$U$3,OFFSET(WatchbillMONTHLY!$A$3:$U$3,1,2)),FALSE),TRUE,FALSE),
IF(_xlfn.XLOOKUP(AM$2,WatchbillMONTHLY!$A$20:$U$20,OFFSET(WatchbillMONTHLY!$A$20:$U$20,1,2))=IF(_xlfn.XLOOKUP($A39,INDIRECT("_"&amp;_xlfn.XLOOKUP(AM$2,WatchbillMONTHLY!$A$20:$U$20,OFFSET(WatchbillMONTHLY!$A$20:$U$20,1,2))),INDIRECT("_"&amp;_xlfn.XLOOKUP(AM$2,WatchbillMONTHLY!$A$20:$U$20,OFFSET(WatchbillMONTHLY!$A$20:$U$20,1,2))))=$A39,_xlfn.XLOOKUP(AM$2,WatchbillMONTHLY!$A$20:$U$20,OFFSET(WatchbillMONTHLY!$A$20:$U$20,1,2)),FALSE),TRUE,FALSE)),
IF(_xlfn.XLOOKUP(AM$2,WatchbillMONTHLY!$A$37:$U$37,OFFSET(WatchbillMONTHLY!$A$37:$U$37,1,2))=IF(_xlfn.XLOOKUP($A39,INDIRECT("_"&amp;_xlfn.XLOOKUP(AM$2,WatchbillMONTHLY!$A$37:$U$37,OFFSET(WatchbillMONTHLY!$A$37:$U$37,1,2))),INDIRECT("_"&amp;_xlfn.XLOOKUP(AM$2,WatchbillMONTHLY!$A$37:$U$37,OFFSET(WatchbillMONTHLY!$A$37:$U$37,1,2))))=$A39,_xlfn.XLOOKUP(AM$2,WatchbillMONTHLY!$A$37:$U$37,OFFSET(WatchbillMONTHLY!$A$37:$U$37,1,2)),FALSE),TRUE,FALSE)),
IF(_xlfn.XLOOKUP(AM$2,WatchbillMONTHLY!$A$54:$U$54,OFFSET(WatchbillMONTHLY!$A$54:$U$54,1,2))=IF(_xlfn.XLOOKUP($A39,INDIRECT("_"&amp;_xlfn.XLOOKUP(AM$2,WatchbillMONTHLY!$A$54:$U$54,OFFSET(WatchbillMONTHLY!$A$54:$U$54,1,2))),INDIRECT("_"&amp;_xlfn.XLOOKUP(AM$2,WatchbillMONTHLY!$A$54:$U$54,OFFSET(WatchbillMONTHLY!$A$54:$U$54,1,2))))=$A39,_xlfn.XLOOKUP(AM$2,WatchbillMONTHLY!$A$54:$U$54,OFFSET(WatchbillMONTHLY!$A$54:$U$54,1,2)),FALSE),TRUE,FALSE)),
IF(_xlfn.XLOOKUP(AM$2,WatchbillMONTHLY!$A$71:$U$71,OFFSET(WatchbillMONTHLY!$A$71:$U$71,1,2))=IF(_xlfn.XLOOKUP($A39,INDIRECT("_"&amp;_xlfn.XLOOKUP(AM$2,WatchbillMONTHLY!$A$71:$U$71,OFFSET(WatchbillMONTHLY!$A$71:$U$71,1,2))),INDIRECT("_"&amp;_xlfn.XLOOKUP(AM$2,WatchbillMONTHLY!$A$71:$U$71,OFFSET(WatchbillMONTHLY!$A$71:$U$71,1,2))))=$A39,_xlfn.XLOOKUP(AM$2,WatchbillMONTHLY!$A$71:$U$71,OFFSET(WatchbillMONTHLY!$A$71:$U$71,1,2)),FALSE),TRUE,FALSE)),
IF(_xlfn.XLOOKUP(AM$2,WatchbillMONTHLY!$A$88:$U$88,OFFSET(WatchbillMONTHLY!$A$88:$U$88,1,2))=IF(_xlfn.XLOOKUP($A39,INDIRECT("_"&amp;_xlfn.XLOOKUP(AM$2,WatchbillMONTHLY!$A$88:$U$88,OFFSET(WatchbillMONTHLY!$A$88:$U$88,1,2))),INDIRECT("_"&amp;_xlfn.XLOOKUP(AM$2,WatchbillMONTHLY!$A$88:$U$88,OFFSET(WatchbillMONTHLY!$A$88:$U$88,1,2))))=$A39,_xlfn.XLOOKUP(AM$2,WatchbillMONTHLY!$A$88:$U$88,OFFSET(WatchbillMONTHLY!$A$88:$U$88,1,2)),FALSE),TRUE,FALSE)),
FALSE),FALSE)</f>
        <v>0</v>
      </c>
      <c r="AN39" s="209" t="b" cm="1">
        <f t="array" aca="1" ref="AN39" ca="1">IF(AND($A39 &gt; 0, G39 &gt; 0,AN$2&lt;MiscFormulas!$A$5+1),
_xlfn.IFNA(
_xlfn.IFNA(
_xlfn.IFNA(
_xlfn.IFNA(
_xlfn.IFNA(
_xlfn.IFNA(
IF(_xlfn.XLOOKUP(AN$2,WatchbillMONTHLY!$A$3:$U$3,OFFSET(WatchbillMONTHLY!$A$3:$U$3,1,2))=IF(_xlfn.XLOOKUP($A39,INDIRECT("_"&amp;_xlfn.XLOOKUP(AN$2,WatchbillMONTHLY!$A$3:$U$3,OFFSET(WatchbillMONTHLY!$A$3:$U$3,1,2))),INDIRECT("_"&amp;_xlfn.XLOOKUP(AN$2,WatchbillMONTHLY!$A$3:$U$3,OFFSET(WatchbillMONTHLY!$A$3:$U$3,1,2))))=$A39,_xlfn.XLOOKUP(AN$2,WatchbillMONTHLY!$A$3:$U$3,OFFSET(WatchbillMONTHLY!$A$3:$U$3,1,2)),FALSE),TRUE,FALSE),
IF(_xlfn.XLOOKUP(AN$2,WatchbillMONTHLY!$A$20:$U$20,OFFSET(WatchbillMONTHLY!$A$20:$U$20,1,2))=IF(_xlfn.XLOOKUP($A39,INDIRECT("_"&amp;_xlfn.XLOOKUP(AN$2,WatchbillMONTHLY!$A$20:$U$20,OFFSET(WatchbillMONTHLY!$A$20:$U$20,1,2))),INDIRECT("_"&amp;_xlfn.XLOOKUP(AN$2,WatchbillMONTHLY!$A$20:$U$20,OFFSET(WatchbillMONTHLY!$A$20:$U$20,1,2))))=$A39,_xlfn.XLOOKUP(AN$2,WatchbillMONTHLY!$A$20:$U$20,OFFSET(WatchbillMONTHLY!$A$20:$U$20,1,2)),FALSE),TRUE,FALSE)),
IF(_xlfn.XLOOKUP(AN$2,WatchbillMONTHLY!$A$37:$U$37,OFFSET(WatchbillMONTHLY!$A$37:$U$37,1,2))=IF(_xlfn.XLOOKUP($A39,INDIRECT("_"&amp;_xlfn.XLOOKUP(AN$2,WatchbillMONTHLY!$A$37:$U$37,OFFSET(WatchbillMONTHLY!$A$37:$U$37,1,2))),INDIRECT("_"&amp;_xlfn.XLOOKUP(AN$2,WatchbillMONTHLY!$A$37:$U$37,OFFSET(WatchbillMONTHLY!$A$37:$U$37,1,2))))=$A39,_xlfn.XLOOKUP(AN$2,WatchbillMONTHLY!$A$37:$U$37,OFFSET(WatchbillMONTHLY!$A$37:$U$37,1,2)),FALSE),TRUE,FALSE)),
IF(_xlfn.XLOOKUP(AN$2,WatchbillMONTHLY!$A$54:$U$54,OFFSET(WatchbillMONTHLY!$A$54:$U$54,1,2))=IF(_xlfn.XLOOKUP($A39,INDIRECT("_"&amp;_xlfn.XLOOKUP(AN$2,WatchbillMONTHLY!$A$54:$U$54,OFFSET(WatchbillMONTHLY!$A$54:$U$54,1,2))),INDIRECT("_"&amp;_xlfn.XLOOKUP(AN$2,WatchbillMONTHLY!$A$54:$U$54,OFFSET(WatchbillMONTHLY!$A$54:$U$54,1,2))))=$A39,_xlfn.XLOOKUP(AN$2,WatchbillMONTHLY!$A$54:$U$54,OFFSET(WatchbillMONTHLY!$A$54:$U$54,1,2)),FALSE),TRUE,FALSE)),
IF(_xlfn.XLOOKUP(AN$2,WatchbillMONTHLY!$A$71:$U$71,OFFSET(WatchbillMONTHLY!$A$71:$U$71,1,2))=IF(_xlfn.XLOOKUP($A39,INDIRECT("_"&amp;_xlfn.XLOOKUP(AN$2,WatchbillMONTHLY!$A$71:$U$71,OFFSET(WatchbillMONTHLY!$A$71:$U$71,1,2))),INDIRECT("_"&amp;_xlfn.XLOOKUP(AN$2,WatchbillMONTHLY!$A$71:$U$71,OFFSET(WatchbillMONTHLY!$A$71:$U$71,1,2))))=$A39,_xlfn.XLOOKUP(AN$2,WatchbillMONTHLY!$A$71:$U$71,OFFSET(WatchbillMONTHLY!$A$71:$U$71,1,2)),FALSE),TRUE,FALSE)),
IF(_xlfn.XLOOKUP(AN$2,WatchbillMONTHLY!$A$88:$U$88,OFFSET(WatchbillMONTHLY!$A$88:$U$88,1,2))=IF(_xlfn.XLOOKUP($A39,INDIRECT("_"&amp;_xlfn.XLOOKUP(AN$2,WatchbillMONTHLY!$A$88:$U$88,OFFSET(WatchbillMONTHLY!$A$88:$U$88,1,2))),INDIRECT("_"&amp;_xlfn.XLOOKUP(AN$2,WatchbillMONTHLY!$A$88:$U$88,OFFSET(WatchbillMONTHLY!$A$88:$U$88,1,2))))=$A39,_xlfn.XLOOKUP(AN$2,WatchbillMONTHLY!$A$88:$U$88,OFFSET(WatchbillMONTHLY!$A$88:$U$88,1,2)),FALSE),TRUE,FALSE)),
FALSE),FALSE)</f>
        <v>0</v>
      </c>
      <c r="AO39" s="209" t="b" cm="1">
        <f t="array" aca="1" ref="AO39" ca="1">IF(AND($A39 &gt; 0, H39 &gt; 0,AO$2&lt;MiscFormulas!$A$5+1),
_xlfn.IFNA(
_xlfn.IFNA(
_xlfn.IFNA(
_xlfn.IFNA(
_xlfn.IFNA(
_xlfn.IFNA(
IF(_xlfn.XLOOKUP(AO$2,WatchbillMONTHLY!$A$3:$U$3,OFFSET(WatchbillMONTHLY!$A$3:$U$3,1,2))=IF(_xlfn.XLOOKUP($A39,INDIRECT("_"&amp;_xlfn.XLOOKUP(AO$2,WatchbillMONTHLY!$A$3:$U$3,OFFSET(WatchbillMONTHLY!$A$3:$U$3,1,2))),INDIRECT("_"&amp;_xlfn.XLOOKUP(AO$2,WatchbillMONTHLY!$A$3:$U$3,OFFSET(WatchbillMONTHLY!$A$3:$U$3,1,2))))=$A39,_xlfn.XLOOKUP(AO$2,WatchbillMONTHLY!$A$3:$U$3,OFFSET(WatchbillMONTHLY!$A$3:$U$3,1,2)),FALSE),TRUE,FALSE),
IF(_xlfn.XLOOKUP(AO$2,WatchbillMONTHLY!$A$20:$U$20,OFFSET(WatchbillMONTHLY!$A$20:$U$20,1,2))=IF(_xlfn.XLOOKUP($A39,INDIRECT("_"&amp;_xlfn.XLOOKUP(AO$2,WatchbillMONTHLY!$A$20:$U$20,OFFSET(WatchbillMONTHLY!$A$20:$U$20,1,2))),INDIRECT("_"&amp;_xlfn.XLOOKUP(AO$2,WatchbillMONTHLY!$A$20:$U$20,OFFSET(WatchbillMONTHLY!$A$20:$U$20,1,2))))=$A39,_xlfn.XLOOKUP(AO$2,WatchbillMONTHLY!$A$20:$U$20,OFFSET(WatchbillMONTHLY!$A$20:$U$20,1,2)),FALSE),TRUE,FALSE)),
IF(_xlfn.XLOOKUP(AO$2,WatchbillMONTHLY!$A$37:$U$37,OFFSET(WatchbillMONTHLY!$A$37:$U$37,1,2))=IF(_xlfn.XLOOKUP($A39,INDIRECT("_"&amp;_xlfn.XLOOKUP(AO$2,WatchbillMONTHLY!$A$37:$U$37,OFFSET(WatchbillMONTHLY!$A$37:$U$37,1,2))),INDIRECT("_"&amp;_xlfn.XLOOKUP(AO$2,WatchbillMONTHLY!$A$37:$U$37,OFFSET(WatchbillMONTHLY!$A$37:$U$37,1,2))))=$A39,_xlfn.XLOOKUP(AO$2,WatchbillMONTHLY!$A$37:$U$37,OFFSET(WatchbillMONTHLY!$A$37:$U$37,1,2)),FALSE),TRUE,FALSE)),
IF(_xlfn.XLOOKUP(AO$2,WatchbillMONTHLY!$A$54:$U$54,OFFSET(WatchbillMONTHLY!$A$54:$U$54,1,2))=IF(_xlfn.XLOOKUP($A39,INDIRECT("_"&amp;_xlfn.XLOOKUP(AO$2,WatchbillMONTHLY!$A$54:$U$54,OFFSET(WatchbillMONTHLY!$A$54:$U$54,1,2))),INDIRECT("_"&amp;_xlfn.XLOOKUP(AO$2,WatchbillMONTHLY!$A$54:$U$54,OFFSET(WatchbillMONTHLY!$A$54:$U$54,1,2))))=$A39,_xlfn.XLOOKUP(AO$2,WatchbillMONTHLY!$A$54:$U$54,OFFSET(WatchbillMONTHLY!$A$54:$U$54,1,2)),FALSE),TRUE,FALSE)),
IF(_xlfn.XLOOKUP(AO$2,WatchbillMONTHLY!$A$71:$U$71,OFFSET(WatchbillMONTHLY!$A$71:$U$71,1,2))=IF(_xlfn.XLOOKUP($A39,INDIRECT("_"&amp;_xlfn.XLOOKUP(AO$2,WatchbillMONTHLY!$A$71:$U$71,OFFSET(WatchbillMONTHLY!$A$71:$U$71,1,2))),INDIRECT("_"&amp;_xlfn.XLOOKUP(AO$2,WatchbillMONTHLY!$A$71:$U$71,OFFSET(WatchbillMONTHLY!$A$71:$U$71,1,2))))=$A39,_xlfn.XLOOKUP(AO$2,WatchbillMONTHLY!$A$71:$U$71,OFFSET(WatchbillMONTHLY!$A$71:$U$71,1,2)),FALSE),TRUE,FALSE)),
IF(_xlfn.XLOOKUP(AO$2,WatchbillMONTHLY!$A$88:$U$88,OFFSET(WatchbillMONTHLY!$A$88:$U$88,1,2))=IF(_xlfn.XLOOKUP($A39,INDIRECT("_"&amp;_xlfn.XLOOKUP(AO$2,WatchbillMONTHLY!$A$88:$U$88,OFFSET(WatchbillMONTHLY!$A$88:$U$88,1,2))),INDIRECT("_"&amp;_xlfn.XLOOKUP(AO$2,WatchbillMONTHLY!$A$88:$U$88,OFFSET(WatchbillMONTHLY!$A$88:$U$88,1,2))))=$A39,_xlfn.XLOOKUP(AO$2,WatchbillMONTHLY!$A$88:$U$88,OFFSET(WatchbillMONTHLY!$A$88:$U$88,1,2)),FALSE),TRUE,FALSE)),
FALSE),FALSE)</f>
        <v>0</v>
      </c>
      <c r="AP39" s="209" t="b" cm="1">
        <f t="array" aca="1" ref="AP39" ca="1">IF(AND($A39 &gt; 0, I39 &gt; 0,AP$2&lt;MiscFormulas!$A$5+1),
_xlfn.IFNA(
_xlfn.IFNA(
_xlfn.IFNA(
_xlfn.IFNA(
_xlfn.IFNA(
_xlfn.IFNA(
IF(_xlfn.XLOOKUP(AP$2,WatchbillMONTHLY!$A$3:$U$3,OFFSET(WatchbillMONTHLY!$A$3:$U$3,1,2))=IF(_xlfn.XLOOKUP($A39,INDIRECT("_"&amp;_xlfn.XLOOKUP(AP$2,WatchbillMONTHLY!$A$3:$U$3,OFFSET(WatchbillMONTHLY!$A$3:$U$3,1,2))),INDIRECT("_"&amp;_xlfn.XLOOKUP(AP$2,WatchbillMONTHLY!$A$3:$U$3,OFFSET(WatchbillMONTHLY!$A$3:$U$3,1,2))))=$A39,_xlfn.XLOOKUP(AP$2,WatchbillMONTHLY!$A$3:$U$3,OFFSET(WatchbillMONTHLY!$A$3:$U$3,1,2)),FALSE),TRUE,FALSE),
IF(_xlfn.XLOOKUP(AP$2,WatchbillMONTHLY!$A$20:$U$20,OFFSET(WatchbillMONTHLY!$A$20:$U$20,1,2))=IF(_xlfn.XLOOKUP($A39,INDIRECT("_"&amp;_xlfn.XLOOKUP(AP$2,WatchbillMONTHLY!$A$20:$U$20,OFFSET(WatchbillMONTHLY!$A$20:$U$20,1,2))),INDIRECT("_"&amp;_xlfn.XLOOKUP(AP$2,WatchbillMONTHLY!$A$20:$U$20,OFFSET(WatchbillMONTHLY!$A$20:$U$20,1,2))))=$A39,_xlfn.XLOOKUP(AP$2,WatchbillMONTHLY!$A$20:$U$20,OFFSET(WatchbillMONTHLY!$A$20:$U$20,1,2)),FALSE),TRUE,FALSE)),
IF(_xlfn.XLOOKUP(AP$2,WatchbillMONTHLY!$A$37:$U$37,OFFSET(WatchbillMONTHLY!$A$37:$U$37,1,2))=IF(_xlfn.XLOOKUP($A39,INDIRECT("_"&amp;_xlfn.XLOOKUP(AP$2,WatchbillMONTHLY!$A$37:$U$37,OFFSET(WatchbillMONTHLY!$A$37:$U$37,1,2))),INDIRECT("_"&amp;_xlfn.XLOOKUP(AP$2,WatchbillMONTHLY!$A$37:$U$37,OFFSET(WatchbillMONTHLY!$A$37:$U$37,1,2))))=$A39,_xlfn.XLOOKUP(AP$2,WatchbillMONTHLY!$A$37:$U$37,OFFSET(WatchbillMONTHLY!$A$37:$U$37,1,2)),FALSE),TRUE,FALSE)),
IF(_xlfn.XLOOKUP(AP$2,WatchbillMONTHLY!$A$54:$U$54,OFFSET(WatchbillMONTHLY!$A$54:$U$54,1,2))=IF(_xlfn.XLOOKUP($A39,INDIRECT("_"&amp;_xlfn.XLOOKUP(AP$2,WatchbillMONTHLY!$A$54:$U$54,OFFSET(WatchbillMONTHLY!$A$54:$U$54,1,2))),INDIRECT("_"&amp;_xlfn.XLOOKUP(AP$2,WatchbillMONTHLY!$A$54:$U$54,OFFSET(WatchbillMONTHLY!$A$54:$U$54,1,2))))=$A39,_xlfn.XLOOKUP(AP$2,WatchbillMONTHLY!$A$54:$U$54,OFFSET(WatchbillMONTHLY!$A$54:$U$54,1,2)),FALSE),TRUE,FALSE)),
IF(_xlfn.XLOOKUP(AP$2,WatchbillMONTHLY!$A$71:$U$71,OFFSET(WatchbillMONTHLY!$A$71:$U$71,1,2))=IF(_xlfn.XLOOKUP($A39,INDIRECT("_"&amp;_xlfn.XLOOKUP(AP$2,WatchbillMONTHLY!$A$71:$U$71,OFFSET(WatchbillMONTHLY!$A$71:$U$71,1,2))),INDIRECT("_"&amp;_xlfn.XLOOKUP(AP$2,WatchbillMONTHLY!$A$71:$U$71,OFFSET(WatchbillMONTHLY!$A$71:$U$71,1,2))))=$A39,_xlfn.XLOOKUP(AP$2,WatchbillMONTHLY!$A$71:$U$71,OFFSET(WatchbillMONTHLY!$A$71:$U$71,1,2)),FALSE),TRUE,FALSE)),
IF(_xlfn.XLOOKUP(AP$2,WatchbillMONTHLY!$A$88:$U$88,OFFSET(WatchbillMONTHLY!$A$88:$U$88,1,2))=IF(_xlfn.XLOOKUP($A39,INDIRECT("_"&amp;_xlfn.XLOOKUP(AP$2,WatchbillMONTHLY!$A$88:$U$88,OFFSET(WatchbillMONTHLY!$A$88:$U$88,1,2))),INDIRECT("_"&amp;_xlfn.XLOOKUP(AP$2,WatchbillMONTHLY!$A$88:$U$88,OFFSET(WatchbillMONTHLY!$A$88:$U$88,1,2))))=$A39,_xlfn.XLOOKUP(AP$2,WatchbillMONTHLY!$A$88:$U$88,OFFSET(WatchbillMONTHLY!$A$88:$U$88,1,2)),FALSE),TRUE,FALSE)),
FALSE),FALSE)</f>
        <v>0</v>
      </c>
      <c r="AQ39" s="209" t="b" cm="1">
        <f t="array" aca="1" ref="AQ39" ca="1">IF(AND($A39 &gt; 0, J39 &gt; 0,AQ$2&lt;MiscFormulas!$A$5+1),
_xlfn.IFNA(
_xlfn.IFNA(
_xlfn.IFNA(
_xlfn.IFNA(
_xlfn.IFNA(
_xlfn.IFNA(
IF(_xlfn.XLOOKUP(AQ$2,WatchbillMONTHLY!$A$3:$U$3,OFFSET(WatchbillMONTHLY!$A$3:$U$3,1,2))=IF(_xlfn.XLOOKUP($A39,INDIRECT("_"&amp;_xlfn.XLOOKUP(AQ$2,WatchbillMONTHLY!$A$3:$U$3,OFFSET(WatchbillMONTHLY!$A$3:$U$3,1,2))),INDIRECT("_"&amp;_xlfn.XLOOKUP(AQ$2,WatchbillMONTHLY!$A$3:$U$3,OFFSET(WatchbillMONTHLY!$A$3:$U$3,1,2))))=$A39,_xlfn.XLOOKUP(AQ$2,WatchbillMONTHLY!$A$3:$U$3,OFFSET(WatchbillMONTHLY!$A$3:$U$3,1,2)),FALSE),TRUE,FALSE),
IF(_xlfn.XLOOKUP(AQ$2,WatchbillMONTHLY!$A$20:$U$20,OFFSET(WatchbillMONTHLY!$A$20:$U$20,1,2))=IF(_xlfn.XLOOKUP($A39,INDIRECT("_"&amp;_xlfn.XLOOKUP(AQ$2,WatchbillMONTHLY!$A$20:$U$20,OFFSET(WatchbillMONTHLY!$A$20:$U$20,1,2))),INDIRECT("_"&amp;_xlfn.XLOOKUP(AQ$2,WatchbillMONTHLY!$A$20:$U$20,OFFSET(WatchbillMONTHLY!$A$20:$U$20,1,2))))=$A39,_xlfn.XLOOKUP(AQ$2,WatchbillMONTHLY!$A$20:$U$20,OFFSET(WatchbillMONTHLY!$A$20:$U$20,1,2)),FALSE),TRUE,FALSE)),
IF(_xlfn.XLOOKUP(AQ$2,WatchbillMONTHLY!$A$37:$U$37,OFFSET(WatchbillMONTHLY!$A$37:$U$37,1,2))=IF(_xlfn.XLOOKUP($A39,INDIRECT("_"&amp;_xlfn.XLOOKUP(AQ$2,WatchbillMONTHLY!$A$37:$U$37,OFFSET(WatchbillMONTHLY!$A$37:$U$37,1,2))),INDIRECT("_"&amp;_xlfn.XLOOKUP(AQ$2,WatchbillMONTHLY!$A$37:$U$37,OFFSET(WatchbillMONTHLY!$A$37:$U$37,1,2))))=$A39,_xlfn.XLOOKUP(AQ$2,WatchbillMONTHLY!$A$37:$U$37,OFFSET(WatchbillMONTHLY!$A$37:$U$37,1,2)),FALSE),TRUE,FALSE)),
IF(_xlfn.XLOOKUP(AQ$2,WatchbillMONTHLY!$A$54:$U$54,OFFSET(WatchbillMONTHLY!$A$54:$U$54,1,2))=IF(_xlfn.XLOOKUP($A39,INDIRECT("_"&amp;_xlfn.XLOOKUP(AQ$2,WatchbillMONTHLY!$A$54:$U$54,OFFSET(WatchbillMONTHLY!$A$54:$U$54,1,2))),INDIRECT("_"&amp;_xlfn.XLOOKUP(AQ$2,WatchbillMONTHLY!$A$54:$U$54,OFFSET(WatchbillMONTHLY!$A$54:$U$54,1,2))))=$A39,_xlfn.XLOOKUP(AQ$2,WatchbillMONTHLY!$A$54:$U$54,OFFSET(WatchbillMONTHLY!$A$54:$U$54,1,2)),FALSE),TRUE,FALSE)),
IF(_xlfn.XLOOKUP(AQ$2,WatchbillMONTHLY!$A$71:$U$71,OFFSET(WatchbillMONTHLY!$A$71:$U$71,1,2))=IF(_xlfn.XLOOKUP($A39,INDIRECT("_"&amp;_xlfn.XLOOKUP(AQ$2,WatchbillMONTHLY!$A$71:$U$71,OFFSET(WatchbillMONTHLY!$A$71:$U$71,1,2))),INDIRECT("_"&amp;_xlfn.XLOOKUP(AQ$2,WatchbillMONTHLY!$A$71:$U$71,OFFSET(WatchbillMONTHLY!$A$71:$U$71,1,2))))=$A39,_xlfn.XLOOKUP(AQ$2,WatchbillMONTHLY!$A$71:$U$71,OFFSET(WatchbillMONTHLY!$A$71:$U$71,1,2)),FALSE),TRUE,FALSE)),
IF(_xlfn.XLOOKUP(AQ$2,WatchbillMONTHLY!$A$88:$U$88,OFFSET(WatchbillMONTHLY!$A$88:$U$88,1,2))=IF(_xlfn.XLOOKUP($A39,INDIRECT("_"&amp;_xlfn.XLOOKUP(AQ$2,WatchbillMONTHLY!$A$88:$U$88,OFFSET(WatchbillMONTHLY!$A$88:$U$88,1,2))),INDIRECT("_"&amp;_xlfn.XLOOKUP(AQ$2,WatchbillMONTHLY!$A$88:$U$88,OFFSET(WatchbillMONTHLY!$A$88:$U$88,1,2))))=$A39,_xlfn.XLOOKUP(AQ$2,WatchbillMONTHLY!$A$88:$U$88,OFFSET(WatchbillMONTHLY!$A$88:$U$88,1,2)),FALSE),TRUE,FALSE)),
FALSE),FALSE)</f>
        <v>0</v>
      </c>
      <c r="AR39" s="209" t="b" cm="1">
        <f t="array" aca="1" ref="AR39" ca="1">IF(AND($A39 &gt; 0, K39 &gt; 0,AR$2&lt;MiscFormulas!$A$5+1),
_xlfn.IFNA(
_xlfn.IFNA(
_xlfn.IFNA(
_xlfn.IFNA(
_xlfn.IFNA(
_xlfn.IFNA(
IF(_xlfn.XLOOKUP(AR$2,WatchbillMONTHLY!$A$3:$U$3,OFFSET(WatchbillMONTHLY!$A$3:$U$3,1,2))=IF(_xlfn.XLOOKUP($A39,INDIRECT("_"&amp;_xlfn.XLOOKUP(AR$2,WatchbillMONTHLY!$A$3:$U$3,OFFSET(WatchbillMONTHLY!$A$3:$U$3,1,2))),INDIRECT("_"&amp;_xlfn.XLOOKUP(AR$2,WatchbillMONTHLY!$A$3:$U$3,OFFSET(WatchbillMONTHLY!$A$3:$U$3,1,2))))=$A39,_xlfn.XLOOKUP(AR$2,WatchbillMONTHLY!$A$3:$U$3,OFFSET(WatchbillMONTHLY!$A$3:$U$3,1,2)),FALSE),TRUE,FALSE),
IF(_xlfn.XLOOKUP(AR$2,WatchbillMONTHLY!$A$20:$U$20,OFFSET(WatchbillMONTHLY!$A$20:$U$20,1,2))=IF(_xlfn.XLOOKUP($A39,INDIRECT("_"&amp;_xlfn.XLOOKUP(AR$2,WatchbillMONTHLY!$A$20:$U$20,OFFSET(WatchbillMONTHLY!$A$20:$U$20,1,2))),INDIRECT("_"&amp;_xlfn.XLOOKUP(AR$2,WatchbillMONTHLY!$A$20:$U$20,OFFSET(WatchbillMONTHLY!$A$20:$U$20,1,2))))=$A39,_xlfn.XLOOKUP(AR$2,WatchbillMONTHLY!$A$20:$U$20,OFFSET(WatchbillMONTHLY!$A$20:$U$20,1,2)),FALSE),TRUE,FALSE)),
IF(_xlfn.XLOOKUP(AR$2,WatchbillMONTHLY!$A$37:$U$37,OFFSET(WatchbillMONTHLY!$A$37:$U$37,1,2))=IF(_xlfn.XLOOKUP($A39,INDIRECT("_"&amp;_xlfn.XLOOKUP(AR$2,WatchbillMONTHLY!$A$37:$U$37,OFFSET(WatchbillMONTHLY!$A$37:$U$37,1,2))),INDIRECT("_"&amp;_xlfn.XLOOKUP(AR$2,WatchbillMONTHLY!$A$37:$U$37,OFFSET(WatchbillMONTHLY!$A$37:$U$37,1,2))))=$A39,_xlfn.XLOOKUP(AR$2,WatchbillMONTHLY!$A$37:$U$37,OFFSET(WatchbillMONTHLY!$A$37:$U$37,1,2)),FALSE),TRUE,FALSE)),
IF(_xlfn.XLOOKUP(AR$2,WatchbillMONTHLY!$A$54:$U$54,OFFSET(WatchbillMONTHLY!$A$54:$U$54,1,2))=IF(_xlfn.XLOOKUP($A39,INDIRECT("_"&amp;_xlfn.XLOOKUP(AR$2,WatchbillMONTHLY!$A$54:$U$54,OFFSET(WatchbillMONTHLY!$A$54:$U$54,1,2))),INDIRECT("_"&amp;_xlfn.XLOOKUP(AR$2,WatchbillMONTHLY!$A$54:$U$54,OFFSET(WatchbillMONTHLY!$A$54:$U$54,1,2))))=$A39,_xlfn.XLOOKUP(AR$2,WatchbillMONTHLY!$A$54:$U$54,OFFSET(WatchbillMONTHLY!$A$54:$U$54,1,2)),FALSE),TRUE,FALSE)),
IF(_xlfn.XLOOKUP(AR$2,WatchbillMONTHLY!$A$71:$U$71,OFFSET(WatchbillMONTHLY!$A$71:$U$71,1,2))=IF(_xlfn.XLOOKUP($A39,INDIRECT("_"&amp;_xlfn.XLOOKUP(AR$2,WatchbillMONTHLY!$A$71:$U$71,OFFSET(WatchbillMONTHLY!$A$71:$U$71,1,2))),INDIRECT("_"&amp;_xlfn.XLOOKUP(AR$2,WatchbillMONTHLY!$A$71:$U$71,OFFSET(WatchbillMONTHLY!$A$71:$U$71,1,2))))=$A39,_xlfn.XLOOKUP(AR$2,WatchbillMONTHLY!$A$71:$U$71,OFFSET(WatchbillMONTHLY!$A$71:$U$71,1,2)),FALSE),TRUE,FALSE)),
IF(_xlfn.XLOOKUP(AR$2,WatchbillMONTHLY!$A$88:$U$88,OFFSET(WatchbillMONTHLY!$A$88:$U$88,1,2))=IF(_xlfn.XLOOKUP($A39,INDIRECT("_"&amp;_xlfn.XLOOKUP(AR$2,WatchbillMONTHLY!$A$88:$U$88,OFFSET(WatchbillMONTHLY!$A$88:$U$88,1,2))),INDIRECT("_"&amp;_xlfn.XLOOKUP(AR$2,WatchbillMONTHLY!$A$88:$U$88,OFFSET(WatchbillMONTHLY!$A$88:$U$88,1,2))))=$A39,_xlfn.XLOOKUP(AR$2,WatchbillMONTHLY!$A$88:$U$88,OFFSET(WatchbillMONTHLY!$A$88:$U$88,1,2)),FALSE),TRUE,FALSE)),
FALSE),FALSE)</f>
        <v>0</v>
      </c>
      <c r="AS39" s="209" t="b" cm="1">
        <f t="array" aca="1" ref="AS39" ca="1">IF(AND($A39 &gt; 0, L39 &gt; 0,AS$2&lt;MiscFormulas!$A$5+1),
_xlfn.IFNA(
_xlfn.IFNA(
_xlfn.IFNA(
_xlfn.IFNA(
_xlfn.IFNA(
_xlfn.IFNA(
IF(_xlfn.XLOOKUP(AS$2,WatchbillMONTHLY!$A$3:$U$3,OFFSET(WatchbillMONTHLY!$A$3:$U$3,1,2))=IF(_xlfn.XLOOKUP($A39,INDIRECT("_"&amp;_xlfn.XLOOKUP(AS$2,WatchbillMONTHLY!$A$3:$U$3,OFFSET(WatchbillMONTHLY!$A$3:$U$3,1,2))),INDIRECT("_"&amp;_xlfn.XLOOKUP(AS$2,WatchbillMONTHLY!$A$3:$U$3,OFFSET(WatchbillMONTHLY!$A$3:$U$3,1,2))))=$A39,_xlfn.XLOOKUP(AS$2,WatchbillMONTHLY!$A$3:$U$3,OFFSET(WatchbillMONTHLY!$A$3:$U$3,1,2)),FALSE),TRUE,FALSE),
IF(_xlfn.XLOOKUP(AS$2,WatchbillMONTHLY!$A$20:$U$20,OFFSET(WatchbillMONTHLY!$A$20:$U$20,1,2))=IF(_xlfn.XLOOKUP($A39,INDIRECT("_"&amp;_xlfn.XLOOKUP(AS$2,WatchbillMONTHLY!$A$20:$U$20,OFFSET(WatchbillMONTHLY!$A$20:$U$20,1,2))),INDIRECT("_"&amp;_xlfn.XLOOKUP(AS$2,WatchbillMONTHLY!$A$20:$U$20,OFFSET(WatchbillMONTHLY!$A$20:$U$20,1,2))))=$A39,_xlfn.XLOOKUP(AS$2,WatchbillMONTHLY!$A$20:$U$20,OFFSET(WatchbillMONTHLY!$A$20:$U$20,1,2)),FALSE),TRUE,FALSE)),
IF(_xlfn.XLOOKUP(AS$2,WatchbillMONTHLY!$A$37:$U$37,OFFSET(WatchbillMONTHLY!$A$37:$U$37,1,2))=IF(_xlfn.XLOOKUP($A39,INDIRECT("_"&amp;_xlfn.XLOOKUP(AS$2,WatchbillMONTHLY!$A$37:$U$37,OFFSET(WatchbillMONTHLY!$A$37:$U$37,1,2))),INDIRECT("_"&amp;_xlfn.XLOOKUP(AS$2,WatchbillMONTHLY!$A$37:$U$37,OFFSET(WatchbillMONTHLY!$A$37:$U$37,1,2))))=$A39,_xlfn.XLOOKUP(AS$2,WatchbillMONTHLY!$A$37:$U$37,OFFSET(WatchbillMONTHLY!$A$37:$U$37,1,2)),FALSE),TRUE,FALSE)),
IF(_xlfn.XLOOKUP(AS$2,WatchbillMONTHLY!$A$54:$U$54,OFFSET(WatchbillMONTHLY!$A$54:$U$54,1,2))=IF(_xlfn.XLOOKUP($A39,INDIRECT("_"&amp;_xlfn.XLOOKUP(AS$2,WatchbillMONTHLY!$A$54:$U$54,OFFSET(WatchbillMONTHLY!$A$54:$U$54,1,2))),INDIRECT("_"&amp;_xlfn.XLOOKUP(AS$2,WatchbillMONTHLY!$A$54:$U$54,OFFSET(WatchbillMONTHLY!$A$54:$U$54,1,2))))=$A39,_xlfn.XLOOKUP(AS$2,WatchbillMONTHLY!$A$54:$U$54,OFFSET(WatchbillMONTHLY!$A$54:$U$54,1,2)),FALSE),TRUE,FALSE)),
IF(_xlfn.XLOOKUP(AS$2,WatchbillMONTHLY!$A$71:$U$71,OFFSET(WatchbillMONTHLY!$A$71:$U$71,1,2))=IF(_xlfn.XLOOKUP($A39,INDIRECT("_"&amp;_xlfn.XLOOKUP(AS$2,WatchbillMONTHLY!$A$71:$U$71,OFFSET(WatchbillMONTHLY!$A$71:$U$71,1,2))),INDIRECT("_"&amp;_xlfn.XLOOKUP(AS$2,WatchbillMONTHLY!$A$71:$U$71,OFFSET(WatchbillMONTHLY!$A$71:$U$71,1,2))))=$A39,_xlfn.XLOOKUP(AS$2,WatchbillMONTHLY!$A$71:$U$71,OFFSET(WatchbillMONTHLY!$A$71:$U$71,1,2)),FALSE),TRUE,FALSE)),
IF(_xlfn.XLOOKUP(AS$2,WatchbillMONTHLY!$A$88:$U$88,OFFSET(WatchbillMONTHLY!$A$88:$U$88,1,2))=IF(_xlfn.XLOOKUP($A39,INDIRECT("_"&amp;_xlfn.XLOOKUP(AS$2,WatchbillMONTHLY!$A$88:$U$88,OFFSET(WatchbillMONTHLY!$A$88:$U$88,1,2))),INDIRECT("_"&amp;_xlfn.XLOOKUP(AS$2,WatchbillMONTHLY!$A$88:$U$88,OFFSET(WatchbillMONTHLY!$A$88:$U$88,1,2))))=$A39,_xlfn.XLOOKUP(AS$2,WatchbillMONTHLY!$A$88:$U$88,OFFSET(WatchbillMONTHLY!$A$88:$U$88,1,2)),FALSE),TRUE,FALSE)),
FALSE),FALSE)</f>
        <v>0</v>
      </c>
      <c r="AT39" s="209" t="b" cm="1">
        <f t="array" aca="1" ref="AT39" ca="1">IF(AND($A39 &gt; 0, M39 &gt; 0,AT$2&lt;MiscFormulas!$A$5+1),
_xlfn.IFNA(
_xlfn.IFNA(
_xlfn.IFNA(
_xlfn.IFNA(
_xlfn.IFNA(
_xlfn.IFNA(
IF(_xlfn.XLOOKUP(AT$2,WatchbillMONTHLY!$A$3:$U$3,OFFSET(WatchbillMONTHLY!$A$3:$U$3,1,2))=IF(_xlfn.XLOOKUP($A39,INDIRECT("_"&amp;_xlfn.XLOOKUP(AT$2,WatchbillMONTHLY!$A$3:$U$3,OFFSET(WatchbillMONTHLY!$A$3:$U$3,1,2))),INDIRECT("_"&amp;_xlfn.XLOOKUP(AT$2,WatchbillMONTHLY!$A$3:$U$3,OFFSET(WatchbillMONTHLY!$A$3:$U$3,1,2))))=$A39,_xlfn.XLOOKUP(AT$2,WatchbillMONTHLY!$A$3:$U$3,OFFSET(WatchbillMONTHLY!$A$3:$U$3,1,2)),FALSE),TRUE,FALSE),
IF(_xlfn.XLOOKUP(AT$2,WatchbillMONTHLY!$A$20:$U$20,OFFSET(WatchbillMONTHLY!$A$20:$U$20,1,2))=IF(_xlfn.XLOOKUP($A39,INDIRECT("_"&amp;_xlfn.XLOOKUP(AT$2,WatchbillMONTHLY!$A$20:$U$20,OFFSET(WatchbillMONTHLY!$A$20:$U$20,1,2))),INDIRECT("_"&amp;_xlfn.XLOOKUP(AT$2,WatchbillMONTHLY!$A$20:$U$20,OFFSET(WatchbillMONTHLY!$A$20:$U$20,1,2))))=$A39,_xlfn.XLOOKUP(AT$2,WatchbillMONTHLY!$A$20:$U$20,OFFSET(WatchbillMONTHLY!$A$20:$U$20,1,2)),FALSE),TRUE,FALSE)),
IF(_xlfn.XLOOKUP(AT$2,WatchbillMONTHLY!$A$37:$U$37,OFFSET(WatchbillMONTHLY!$A$37:$U$37,1,2))=IF(_xlfn.XLOOKUP($A39,INDIRECT("_"&amp;_xlfn.XLOOKUP(AT$2,WatchbillMONTHLY!$A$37:$U$37,OFFSET(WatchbillMONTHLY!$A$37:$U$37,1,2))),INDIRECT("_"&amp;_xlfn.XLOOKUP(AT$2,WatchbillMONTHLY!$A$37:$U$37,OFFSET(WatchbillMONTHLY!$A$37:$U$37,1,2))))=$A39,_xlfn.XLOOKUP(AT$2,WatchbillMONTHLY!$A$37:$U$37,OFFSET(WatchbillMONTHLY!$A$37:$U$37,1,2)),FALSE),TRUE,FALSE)),
IF(_xlfn.XLOOKUP(AT$2,WatchbillMONTHLY!$A$54:$U$54,OFFSET(WatchbillMONTHLY!$A$54:$U$54,1,2))=IF(_xlfn.XLOOKUP($A39,INDIRECT("_"&amp;_xlfn.XLOOKUP(AT$2,WatchbillMONTHLY!$A$54:$U$54,OFFSET(WatchbillMONTHLY!$A$54:$U$54,1,2))),INDIRECT("_"&amp;_xlfn.XLOOKUP(AT$2,WatchbillMONTHLY!$A$54:$U$54,OFFSET(WatchbillMONTHLY!$A$54:$U$54,1,2))))=$A39,_xlfn.XLOOKUP(AT$2,WatchbillMONTHLY!$A$54:$U$54,OFFSET(WatchbillMONTHLY!$A$54:$U$54,1,2)),FALSE),TRUE,FALSE)),
IF(_xlfn.XLOOKUP(AT$2,WatchbillMONTHLY!$A$71:$U$71,OFFSET(WatchbillMONTHLY!$A$71:$U$71,1,2))=IF(_xlfn.XLOOKUP($A39,INDIRECT("_"&amp;_xlfn.XLOOKUP(AT$2,WatchbillMONTHLY!$A$71:$U$71,OFFSET(WatchbillMONTHLY!$A$71:$U$71,1,2))),INDIRECT("_"&amp;_xlfn.XLOOKUP(AT$2,WatchbillMONTHLY!$A$71:$U$71,OFFSET(WatchbillMONTHLY!$A$71:$U$71,1,2))))=$A39,_xlfn.XLOOKUP(AT$2,WatchbillMONTHLY!$A$71:$U$71,OFFSET(WatchbillMONTHLY!$A$71:$U$71,1,2)),FALSE),TRUE,FALSE)),
IF(_xlfn.XLOOKUP(AT$2,WatchbillMONTHLY!$A$88:$U$88,OFFSET(WatchbillMONTHLY!$A$88:$U$88,1,2))=IF(_xlfn.XLOOKUP($A39,INDIRECT("_"&amp;_xlfn.XLOOKUP(AT$2,WatchbillMONTHLY!$A$88:$U$88,OFFSET(WatchbillMONTHLY!$A$88:$U$88,1,2))),INDIRECT("_"&amp;_xlfn.XLOOKUP(AT$2,WatchbillMONTHLY!$A$88:$U$88,OFFSET(WatchbillMONTHLY!$A$88:$U$88,1,2))))=$A39,_xlfn.XLOOKUP(AT$2,WatchbillMONTHLY!$A$88:$U$88,OFFSET(WatchbillMONTHLY!$A$88:$U$88,1,2)),FALSE),TRUE,FALSE)),
FALSE),FALSE)</f>
        <v>0</v>
      </c>
      <c r="AU39" s="209" t="b" cm="1">
        <f t="array" aca="1" ref="AU39" ca="1">IF(AND($A39 &gt; 0, N39 &gt; 0,AU$2&lt;MiscFormulas!$A$5+1),
_xlfn.IFNA(
_xlfn.IFNA(
_xlfn.IFNA(
_xlfn.IFNA(
_xlfn.IFNA(
_xlfn.IFNA(
IF(_xlfn.XLOOKUP(AU$2,WatchbillMONTHLY!$A$3:$U$3,OFFSET(WatchbillMONTHLY!$A$3:$U$3,1,2))=IF(_xlfn.XLOOKUP($A39,INDIRECT("_"&amp;_xlfn.XLOOKUP(AU$2,WatchbillMONTHLY!$A$3:$U$3,OFFSET(WatchbillMONTHLY!$A$3:$U$3,1,2))),INDIRECT("_"&amp;_xlfn.XLOOKUP(AU$2,WatchbillMONTHLY!$A$3:$U$3,OFFSET(WatchbillMONTHLY!$A$3:$U$3,1,2))))=$A39,_xlfn.XLOOKUP(AU$2,WatchbillMONTHLY!$A$3:$U$3,OFFSET(WatchbillMONTHLY!$A$3:$U$3,1,2)),FALSE),TRUE,FALSE),
IF(_xlfn.XLOOKUP(AU$2,WatchbillMONTHLY!$A$20:$U$20,OFFSET(WatchbillMONTHLY!$A$20:$U$20,1,2))=IF(_xlfn.XLOOKUP($A39,INDIRECT("_"&amp;_xlfn.XLOOKUP(AU$2,WatchbillMONTHLY!$A$20:$U$20,OFFSET(WatchbillMONTHLY!$A$20:$U$20,1,2))),INDIRECT("_"&amp;_xlfn.XLOOKUP(AU$2,WatchbillMONTHLY!$A$20:$U$20,OFFSET(WatchbillMONTHLY!$A$20:$U$20,1,2))))=$A39,_xlfn.XLOOKUP(AU$2,WatchbillMONTHLY!$A$20:$U$20,OFFSET(WatchbillMONTHLY!$A$20:$U$20,1,2)),FALSE),TRUE,FALSE)),
IF(_xlfn.XLOOKUP(AU$2,WatchbillMONTHLY!$A$37:$U$37,OFFSET(WatchbillMONTHLY!$A$37:$U$37,1,2))=IF(_xlfn.XLOOKUP($A39,INDIRECT("_"&amp;_xlfn.XLOOKUP(AU$2,WatchbillMONTHLY!$A$37:$U$37,OFFSET(WatchbillMONTHLY!$A$37:$U$37,1,2))),INDIRECT("_"&amp;_xlfn.XLOOKUP(AU$2,WatchbillMONTHLY!$A$37:$U$37,OFFSET(WatchbillMONTHLY!$A$37:$U$37,1,2))))=$A39,_xlfn.XLOOKUP(AU$2,WatchbillMONTHLY!$A$37:$U$37,OFFSET(WatchbillMONTHLY!$A$37:$U$37,1,2)),FALSE),TRUE,FALSE)),
IF(_xlfn.XLOOKUP(AU$2,WatchbillMONTHLY!$A$54:$U$54,OFFSET(WatchbillMONTHLY!$A$54:$U$54,1,2))=IF(_xlfn.XLOOKUP($A39,INDIRECT("_"&amp;_xlfn.XLOOKUP(AU$2,WatchbillMONTHLY!$A$54:$U$54,OFFSET(WatchbillMONTHLY!$A$54:$U$54,1,2))),INDIRECT("_"&amp;_xlfn.XLOOKUP(AU$2,WatchbillMONTHLY!$A$54:$U$54,OFFSET(WatchbillMONTHLY!$A$54:$U$54,1,2))))=$A39,_xlfn.XLOOKUP(AU$2,WatchbillMONTHLY!$A$54:$U$54,OFFSET(WatchbillMONTHLY!$A$54:$U$54,1,2)),FALSE),TRUE,FALSE)),
IF(_xlfn.XLOOKUP(AU$2,WatchbillMONTHLY!$A$71:$U$71,OFFSET(WatchbillMONTHLY!$A$71:$U$71,1,2))=IF(_xlfn.XLOOKUP($A39,INDIRECT("_"&amp;_xlfn.XLOOKUP(AU$2,WatchbillMONTHLY!$A$71:$U$71,OFFSET(WatchbillMONTHLY!$A$71:$U$71,1,2))),INDIRECT("_"&amp;_xlfn.XLOOKUP(AU$2,WatchbillMONTHLY!$A$71:$U$71,OFFSET(WatchbillMONTHLY!$A$71:$U$71,1,2))))=$A39,_xlfn.XLOOKUP(AU$2,WatchbillMONTHLY!$A$71:$U$71,OFFSET(WatchbillMONTHLY!$A$71:$U$71,1,2)),FALSE),TRUE,FALSE)),
IF(_xlfn.XLOOKUP(AU$2,WatchbillMONTHLY!$A$88:$U$88,OFFSET(WatchbillMONTHLY!$A$88:$U$88,1,2))=IF(_xlfn.XLOOKUP($A39,INDIRECT("_"&amp;_xlfn.XLOOKUP(AU$2,WatchbillMONTHLY!$A$88:$U$88,OFFSET(WatchbillMONTHLY!$A$88:$U$88,1,2))),INDIRECT("_"&amp;_xlfn.XLOOKUP(AU$2,WatchbillMONTHLY!$A$88:$U$88,OFFSET(WatchbillMONTHLY!$A$88:$U$88,1,2))))=$A39,_xlfn.XLOOKUP(AU$2,WatchbillMONTHLY!$A$88:$U$88,OFFSET(WatchbillMONTHLY!$A$88:$U$88,1,2)),FALSE),TRUE,FALSE)),
FALSE),FALSE)</f>
        <v>0</v>
      </c>
      <c r="AV39" s="209" t="b" cm="1">
        <f t="array" aca="1" ref="AV39" ca="1">IF(AND($A39 &gt; 0, O39 &gt; 0,AV$2&lt;MiscFormulas!$A$5+1),
_xlfn.IFNA(
_xlfn.IFNA(
_xlfn.IFNA(
_xlfn.IFNA(
_xlfn.IFNA(
_xlfn.IFNA(
IF(_xlfn.XLOOKUP(AV$2,WatchbillMONTHLY!$A$3:$U$3,OFFSET(WatchbillMONTHLY!$A$3:$U$3,1,2))=IF(_xlfn.XLOOKUP($A39,INDIRECT("_"&amp;_xlfn.XLOOKUP(AV$2,WatchbillMONTHLY!$A$3:$U$3,OFFSET(WatchbillMONTHLY!$A$3:$U$3,1,2))),INDIRECT("_"&amp;_xlfn.XLOOKUP(AV$2,WatchbillMONTHLY!$A$3:$U$3,OFFSET(WatchbillMONTHLY!$A$3:$U$3,1,2))))=$A39,_xlfn.XLOOKUP(AV$2,WatchbillMONTHLY!$A$3:$U$3,OFFSET(WatchbillMONTHLY!$A$3:$U$3,1,2)),FALSE),TRUE,FALSE),
IF(_xlfn.XLOOKUP(AV$2,WatchbillMONTHLY!$A$20:$U$20,OFFSET(WatchbillMONTHLY!$A$20:$U$20,1,2))=IF(_xlfn.XLOOKUP($A39,INDIRECT("_"&amp;_xlfn.XLOOKUP(AV$2,WatchbillMONTHLY!$A$20:$U$20,OFFSET(WatchbillMONTHLY!$A$20:$U$20,1,2))),INDIRECT("_"&amp;_xlfn.XLOOKUP(AV$2,WatchbillMONTHLY!$A$20:$U$20,OFFSET(WatchbillMONTHLY!$A$20:$U$20,1,2))))=$A39,_xlfn.XLOOKUP(AV$2,WatchbillMONTHLY!$A$20:$U$20,OFFSET(WatchbillMONTHLY!$A$20:$U$20,1,2)),FALSE),TRUE,FALSE)),
IF(_xlfn.XLOOKUP(AV$2,WatchbillMONTHLY!$A$37:$U$37,OFFSET(WatchbillMONTHLY!$A$37:$U$37,1,2))=IF(_xlfn.XLOOKUP($A39,INDIRECT("_"&amp;_xlfn.XLOOKUP(AV$2,WatchbillMONTHLY!$A$37:$U$37,OFFSET(WatchbillMONTHLY!$A$37:$U$37,1,2))),INDIRECT("_"&amp;_xlfn.XLOOKUP(AV$2,WatchbillMONTHLY!$A$37:$U$37,OFFSET(WatchbillMONTHLY!$A$37:$U$37,1,2))))=$A39,_xlfn.XLOOKUP(AV$2,WatchbillMONTHLY!$A$37:$U$37,OFFSET(WatchbillMONTHLY!$A$37:$U$37,1,2)),FALSE),TRUE,FALSE)),
IF(_xlfn.XLOOKUP(AV$2,WatchbillMONTHLY!$A$54:$U$54,OFFSET(WatchbillMONTHLY!$A$54:$U$54,1,2))=IF(_xlfn.XLOOKUP($A39,INDIRECT("_"&amp;_xlfn.XLOOKUP(AV$2,WatchbillMONTHLY!$A$54:$U$54,OFFSET(WatchbillMONTHLY!$A$54:$U$54,1,2))),INDIRECT("_"&amp;_xlfn.XLOOKUP(AV$2,WatchbillMONTHLY!$A$54:$U$54,OFFSET(WatchbillMONTHLY!$A$54:$U$54,1,2))))=$A39,_xlfn.XLOOKUP(AV$2,WatchbillMONTHLY!$A$54:$U$54,OFFSET(WatchbillMONTHLY!$A$54:$U$54,1,2)),FALSE),TRUE,FALSE)),
IF(_xlfn.XLOOKUP(AV$2,WatchbillMONTHLY!$A$71:$U$71,OFFSET(WatchbillMONTHLY!$A$71:$U$71,1,2))=IF(_xlfn.XLOOKUP($A39,INDIRECT("_"&amp;_xlfn.XLOOKUP(AV$2,WatchbillMONTHLY!$A$71:$U$71,OFFSET(WatchbillMONTHLY!$A$71:$U$71,1,2))),INDIRECT("_"&amp;_xlfn.XLOOKUP(AV$2,WatchbillMONTHLY!$A$71:$U$71,OFFSET(WatchbillMONTHLY!$A$71:$U$71,1,2))))=$A39,_xlfn.XLOOKUP(AV$2,WatchbillMONTHLY!$A$71:$U$71,OFFSET(WatchbillMONTHLY!$A$71:$U$71,1,2)),FALSE),TRUE,FALSE)),
IF(_xlfn.XLOOKUP(AV$2,WatchbillMONTHLY!$A$88:$U$88,OFFSET(WatchbillMONTHLY!$A$88:$U$88,1,2))=IF(_xlfn.XLOOKUP($A39,INDIRECT("_"&amp;_xlfn.XLOOKUP(AV$2,WatchbillMONTHLY!$A$88:$U$88,OFFSET(WatchbillMONTHLY!$A$88:$U$88,1,2))),INDIRECT("_"&amp;_xlfn.XLOOKUP(AV$2,WatchbillMONTHLY!$A$88:$U$88,OFFSET(WatchbillMONTHLY!$A$88:$U$88,1,2))))=$A39,_xlfn.XLOOKUP(AV$2,WatchbillMONTHLY!$A$88:$U$88,OFFSET(WatchbillMONTHLY!$A$88:$U$88,1,2)),FALSE),TRUE,FALSE)),
FALSE),FALSE)</f>
        <v>0</v>
      </c>
      <c r="AW39" s="209" t="b" cm="1">
        <f t="array" aca="1" ref="AW39" ca="1">IF(AND($A39 &gt; 0, P39 &gt; 0,AW$2&lt;MiscFormulas!$A$5+1),
_xlfn.IFNA(
_xlfn.IFNA(
_xlfn.IFNA(
_xlfn.IFNA(
_xlfn.IFNA(
_xlfn.IFNA(
IF(_xlfn.XLOOKUP(AW$2,WatchbillMONTHLY!$A$3:$U$3,OFFSET(WatchbillMONTHLY!$A$3:$U$3,1,2))=IF(_xlfn.XLOOKUP($A39,INDIRECT("_"&amp;_xlfn.XLOOKUP(AW$2,WatchbillMONTHLY!$A$3:$U$3,OFFSET(WatchbillMONTHLY!$A$3:$U$3,1,2))),INDIRECT("_"&amp;_xlfn.XLOOKUP(AW$2,WatchbillMONTHLY!$A$3:$U$3,OFFSET(WatchbillMONTHLY!$A$3:$U$3,1,2))))=$A39,_xlfn.XLOOKUP(AW$2,WatchbillMONTHLY!$A$3:$U$3,OFFSET(WatchbillMONTHLY!$A$3:$U$3,1,2)),FALSE),TRUE,FALSE),
IF(_xlfn.XLOOKUP(AW$2,WatchbillMONTHLY!$A$20:$U$20,OFFSET(WatchbillMONTHLY!$A$20:$U$20,1,2))=IF(_xlfn.XLOOKUP($A39,INDIRECT("_"&amp;_xlfn.XLOOKUP(AW$2,WatchbillMONTHLY!$A$20:$U$20,OFFSET(WatchbillMONTHLY!$A$20:$U$20,1,2))),INDIRECT("_"&amp;_xlfn.XLOOKUP(AW$2,WatchbillMONTHLY!$A$20:$U$20,OFFSET(WatchbillMONTHLY!$A$20:$U$20,1,2))))=$A39,_xlfn.XLOOKUP(AW$2,WatchbillMONTHLY!$A$20:$U$20,OFFSET(WatchbillMONTHLY!$A$20:$U$20,1,2)),FALSE),TRUE,FALSE)),
IF(_xlfn.XLOOKUP(AW$2,WatchbillMONTHLY!$A$37:$U$37,OFFSET(WatchbillMONTHLY!$A$37:$U$37,1,2))=IF(_xlfn.XLOOKUP($A39,INDIRECT("_"&amp;_xlfn.XLOOKUP(AW$2,WatchbillMONTHLY!$A$37:$U$37,OFFSET(WatchbillMONTHLY!$A$37:$U$37,1,2))),INDIRECT("_"&amp;_xlfn.XLOOKUP(AW$2,WatchbillMONTHLY!$A$37:$U$37,OFFSET(WatchbillMONTHLY!$A$37:$U$37,1,2))))=$A39,_xlfn.XLOOKUP(AW$2,WatchbillMONTHLY!$A$37:$U$37,OFFSET(WatchbillMONTHLY!$A$37:$U$37,1,2)),FALSE),TRUE,FALSE)),
IF(_xlfn.XLOOKUP(AW$2,WatchbillMONTHLY!$A$54:$U$54,OFFSET(WatchbillMONTHLY!$A$54:$U$54,1,2))=IF(_xlfn.XLOOKUP($A39,INDIRECT("_"&amp;_xlfn.XLOOKUP(AW$2,WatchbillMONTHLY!$A$54:$U$54,OFFSET(WatchbillMONTHLY!$A$54:$U$54,1,2))),INDIRECT("_"&amp;_xlfn.XLOOKUP(AW$2,WatchbillMONTHLY!$A$54:$U$54,OFFSET(WatchbillMONTHLY!$A$54:$U$54,1,2))))=$A39,_xlfn.XLOOKUP(AW$2,WatchbillMONTHLY!$A$54:$U$54,OFFSET(WatchbillMONTHLY!$A$54:$U$54,1,2)),FALSE),TRUE,FALSE)),
IF(_xlfn.XLOOKUP(AW$2,WatchbillMONTHLY!$A$71:$U$71,OFFSET(WatchbillMONTHLY!$A$71:$U$71,1,2))=IF(_xlfn.XLOOKUP($A39,INDIRECT("_"&amp;_xlfn.XLOOKUP(AW$2,WatchbillMONTHLY!$A$71:$U$71,OFFSET(WatchbillMONTHLY!$A$71:$U$71,1,2))),INDIRECT("_"&amp;_xlfn.XLOOKUP(AW$2,WatchbillMONTHLY!$A$71:$U$71,OFFSET(WatchbillMONTHLY!$A$71:$U$71,1,2))))=$A39,_xlfn.XLOOKUP(AW$2,WatchbillMONTHLY!$A$71:$U$71,OFFSET(WatchbillMONTHLY!$A$71:$U$71,1,2)),FALSE),TRUE,FALSE)),
IF(_xlfn.XLOOKUP(AW$2,WatchbillMONTHLY!$A$88:$U$88,OFFSET(WatchbillMONTHLY!$A$88:$U$88,1,2))=IF(_xlfn.XLOOKUP($A39,INDIRECT("_"&amp;_xlfn.XLOOKUP(AW$2,WatchbillMONTHLY!$A$88:$U$88,OFFSET(WatchbillMONTHLY!$A$88:$U$88,1,2))),INDIRECT("_"&amp;_xlfn.XLOOKUP(AW$2,WatchbillMONTHLY!$A$88:$U$88,OFFSET(WatchbillMONTHLY!$A$88:$U$88,1,2))))=$A39,_xlfn.XLOOKUP(AW$2,WatchbillMONTHLY!$A$88:$U$88,OFFSET(WatchbillMONTHLY!$A$88:$U$88,1,2)),FALSE),TRUE,FALSE)),
FALSE),FALSE)</f>
        <v>0</v>
      </c>
      <c r="AX39" s="209" t="b" cm="1">
        <f t="array" aca="1" ref="AX39" ca="1">IF(AND($A39 &gt; 0, Q39 &gt; 0,AX$2&lt;MiscFormulas!$A$5+1),
_xlfn.IFNA(
_xlfn.IFNA(
_xlfn.IFNA(
_xlfn.IFNA(
_xlfn.IFNA(
_xlfn.IFNA(
IF(_xlfn.XLOOKUP(AX$2,WatchbillMONTHLY!$A$3:$U$3,OFFSET(WatchbillMONTHLY!$A$3:$U$3,1,2))=IF(_xlfn.XLOOKUP($A39,INDIRECT("_"&amp;_xlfn.XLOOKUP(AX$2,WatchbillMONTHLY!$A$3:$U$3,OFFSET(WatchbillMONTHLY!$A$3:$U$3,1,2))),INDIRECT("_"&amp;_xlfn.XLOOKUP(AX$2,WatchbillMONTHLY!$A$3:$U$3,OFFSET(WatchbillMONTHLY!$A$3:$U$3,1,2))))=$A39,_xlfn.XLOOKUP(AX$2,WatchbillMONTHLY!$A$3:$U$3,OFFSET(WatchbillMONTHLY!$A$3:$U$3,1,2)),FALSE),TRUE,FALSE),
IF(_xlfn.XLOOKUP(AX$2,WatchbillMONTHLY!$A$20:$U$20,OFFSET(WatchbillMONTHLY!$A$20:$U$20,1,2))=IF(_xlfn.XLOOKUP($A39,INDIRECT("_"&amp;_xlfn.XLOOKUP(AX$2,WatchbillMONTHLY!$A$20:$U$20,OFFSET(WatchbillMONTHLY!$A$20:$U$20,1,2))),INDIRECT("_"&amp;_xlfn.XLOOKUP(AX$2,WatchbillMONTHLY!$A$20:$U$20,OFFSET(WatchbillMONTHLY!$A$20:$U$20,1,2))))=$A39,_xlfn.XLOOKUP(AX$2,WatchbillMONTHLY!$A$20:$U$20,OFFSET(WatchbillMONTHLY!$A$20:$U$20,1,2)),FALSE),TRUE,FALSE)),
IF(_xlfn.XLOOKUP(AX$2,WatchbillMONTHLY!$A$37:$U$37,OFFSET(WatchbillMONTHLY!$A$37:$U$37,1,2))=IF(_xlfn.XLOOKUP($A39,INDIRECT("_"&amp;_xlfn.XLOOKUP(AX$2,WatchbillMONTHLY!$A$37:$U$37,OFFSET(WatchbillMONTHLY!$A$37:$U$37,1,2))),INDIRECT("_"&amp;_xlfn.XLOOKUP(AX$2,WatchbillMONTHLY!$A$37:$U$37,OFFSET(WatchbillMONTHLY!$A$37:$U$37,1,2))))=$A39,_xlfn.XLOOKUP(AX$2,WatchbillMONTHLY!$A$37:$U$37,OFFSET(WatchbillMONTHLY!$A$37:$U$37,1,2)),FALSE),TRUE,FALSE)),
IF(_xlfn.XLOOKUP(AX$2,WatchbillMONTHLY!$A$54:$U$54,OFFSET(WatchbillMONTHLY!$A$54:$U$54,1,2))=IF(_xlfn.XLOOKUP($A39,INDIRECT("_"&amp;_xlfn.XLOOKUP(AX$2,WatchbillMONTHLY!$A$54:$U$54,OFFSET(WatchbillMONTHLY!$A$54:$U$54,1,2))),INDIRECT("_"&amp;_xlfn.XLOOKUP(AX$2,WatchbillMONTHLY!$A$54:$U$54,OFFSET(WatchbillMONTHLY!$A$54:$U$54,1,2))))=$A39,_xlfn.XLOOKUP(AX$2,WatchbillMONTHLY!$A$54:$U$54,OFFSET(WatchbillMONTHLY!$A$54:$U$54,1,2)),FALSE),TRUE,FALSE)),
IF(_xlfn.XLOOKUP(AX$2,WatchbillMONTHLY!$A$71:$U$71,OFFSET(WatchbillMONTHLY!$A$71:$U$71,1,2))=IF(_xlfn.XLOOKUP($A39,INDIRECT("_"&amp;_xlfn.XLOOKUP(AX$2,WatchbillMONTHLY!$A$71:$U$71,OFFSET(WatchbillMONTHLY!$A$71:$U$71,1,2))),INDIRECT("_"&amp;_xlfn.XLOOKUP(AX$2,WatchbillMONTHLY!$A$71:$U$71,OFFSET(WatchbillMONTHLY!$A$71:$U$71,1,2))))=$A39,_xlfn.XLOOKUP(AX$2,WatchbillMONTHLY!$A$71:$U$71,OFFSET(WatchbillMONTHLY!$A$71:$U$71,1,2)),FALSE),TRUE,FALSE)),
IF(_xlfn.XLOOKUP(AX$2,WatchbillMONTHLY!$A$88:$U$88,OFFSET(WatchbillMONTHLY!$A$88:$U$88,1,2))=IF(_xlfn.XLOOKUP($A39,INDIRECT("_"&amp;_xlfn.XLOOKUP(AX$2,WatchbillMONTHLY!$A$88:$U$88,OFFSET(WatchbillMONTHLY!$A$88:$U$88,1,2))),INDIRECT("_"&amp;_xlfn.XLOOKUP(AX$2,WatchbillMONTHLY!$A$88:$U$88,OFFSET(WatchbillMONTHLY!$A$88:$U$88,1,2))))=$A39,_xlfn.XLOOKUP(AX$2,WatchbillMONTHLY!$A$88:$U$88,OFFSET(WatchbillMONTHLY!$A$88:$U$88,1,2)),FALSE),TRUE,FALSE)),
FALSE),FALSE)</f>
        <v>0</v>
      </c>
      <c r="AY39" s="209" t="b" cm="1">
        <f t="array" aca="1" ref="AY39" ca="1">IF(AND($A39 &gt; 0, R39 &gt; 0,AY$2&lt;MiscFormulas!$A$5+1),
_xlfn.IFNA(
_xlfn.IFNA(
_xlfn.IFNA(
_xlfn.IFNA(
_xlfn.IFNA(
_xlfn.IFNA(
IF(_xlfn.XLOOKUP(AY$2,WatchbillMONTHLY!$A$3:$U$3,OFFSET(WatchbillMONTHLY!$A$3:$U$3,1,2))=IF(_xlfn.XLOOKUP($A39,INDIRECT("_"&amp;_xlfn.XLOOKUP(AY$2,WatchbillMONTHLY!$A$3:$U$3,OFFSET(WatchbillMONTHLY!$A$3:$U$3,1,2))),INDIRECT("_"&amp;_xlfn.XLOOKUP(AY$2,WatchbillMONTHLY!$A$3:$U$3,OFFSET(WatchbillMONTHLY!$A$3:$U$3,1,2))))=$A39,_xlfn.XLOOKUP(AY$2,WatchbillMONTHLY!$A$3:$U$3,OFFSET(WatchbillMONTHLY!$A$3:$U$3,1,2)),FALSE),TRUE,FALSE),
IF(_xlfn.XLOOKUP(AY$2,WatchbillMONTHLY!$A$20:$U$20,OFFSET(WatchbillMONTHLY!$A$20:$U$20,1,2))=IF(_xlfn.XLOOKUP($A39,INDIRECT("_"&amp;_xlfn.XLOOKUP(AY$2,WatchbillMONTHLY!$A$20:$U$20,OFFSET(WatchbillMONTHLY!$A$20:$U$20,1,2))),INDIRECT("_"&amp;_xlfn.XLOOKUP(AY$2,WatchbillMONTHLY!$A$20:$U$20,OFFSET(WatchbillMONTHLY!$A$20:$U$20,1,2))))=$A39,_xlfn.XLOOKUP(AY$2,WatchbillMONTHLY!$A$20:$U$20,OFFSET(WatchbillMONTHLY!$A$20:$U$20,1,2)),FALSE),TRUE,FALSE)),
IF(_xlfn.XLOOKUP(AY$2,WatchbillMONTHLY!$A$37:$U$37,OFFSET(WatchbillMONTHLY!$A$37:$U$37,1,2))=IF(_xlfn.XLOOKUP($A39,INDIRECT("_"&amp;_xlfn.XLOOKUP(AY$2,WatchbillMONTHLY!$A$37:$U$37,OFFSET(WatchbillMONTHLY!$A$37:$U$37,1,2))),INDIRECT("_"&amp;_xlfn.XLOOKUP(AY$2,WatchbillMONTHLY!$A$37:$U$37,OFFSET(WatchbillMONTHLY!$A$37:$U$37,1,2))))=$A39,_xlfn.XLOOKUP(AY$2,WatchbillMONTHLY!$A$37:$U$37,OFFSET(WatchbillMONTHLY!$A$37:$U$37,1,2)),FALSE),TRUE,FALSE)),
IF(_xlfn.XLOOKUP(AY$2,WatchbillMONTHLY!$A$54:$U$54,OFFSET(WatchbillMONTHLY!$A$54:$U$54,1,2))=IF(_xlfn.XLOOKUP($A39,INDIRECT("_"&amp;_xlfn.XLOOKUP(AY$2,WatchbillMONTHLY!$A$54:$U$54,OFFSET(WatchbillMONTHLY!$A$54:$U$54,1,2))),INDIRECT("_"&amp;_xlfn.XLOOKUP(AY$2,WatchbillMONTHLY!$A$54:$U$54,OFFSET(WatchbillMONTHLY!$A$54:$U$54,1,2))))=$A39,_xlfn.XLOOKUP(AY$2,WatchbillMONTHLY!$A$54:$U$54,OFFSET(WatchbillMONTHLY!$A$54:$U$54,1,2)),FALSE),TRUE,FALSE)),
IF(_xlfn.XLOOKUP(AY$2,WatchbillMONTHLY!$A$71:$U$71,OFFSET(WatchbillMONTHLY!$A$71:$U$71,1,2))=IF(_xlfn.XLOOKUP($A39,INDIRECT("_"&amp;_xlfn.XLOOKUP(AY$2,WatchbillMONTHLY!$A$71:$U$71,OFFSET(WatchbillMONTHLY!$A$71:$U$71,1,2))),INDIRECT("_"&amp;_xlfn.XLOOKUP(AY$2,WatchbillMONTHLY!$A$71:$U$71,OFFSET(WatchbillMONTHLY!$A$71:$U$71,1,2))))=$A39,_xlfn.XLOOKUP(AY$2,WatchbillMONTHLY!$A$71:$U$71,OFFSET(WatchbillMONTHLY!$A$71:$U$71,1,2)),FALSE),TRUE,FALSE)),
IF(_xlfn.XLOOKUP(AY$2,WatchbillMONTHLY!$A$88:$U$88,OFFSET(WatchbillMONTHLY!$A$88:$U$88,1,2))=IF(_xlfn.XLOOKUP($A39,INDIRECT("_"&amp;_xlfn.XLOOKUP(AY$2,WatchbillMONTHLY!$A$88:$U$88,OFFSET(WatchbillMONTHLY!$A$88:$U$88,1,2))),INDIRECT("_"&amp;_xlfn.XLOOKUP(AY$2,WatchbillMONTHLY!$A$88:$U$88,OFFSET(WatchbillMONTHLY!$A$88:$U$88,1,2))))=$A39,_xlfn.XLOOKUP(AY$2,WatchbillMONTHLY!$A$88:$U$88,OFFSET(WatchbillMONTHLY!$A$88:$U$88,1,2)),FALSE),TRUE,FALSE)),
FALSE),FALSE)</f>
        <v>0</v>
      </c>
      <c r="AZ39" s="209" t="b" cm="1">
        <f t="array" aca="1" ref="AZ39" ca="1">IF(AND($A39 &gt; 0, S39 &gt; 0,AZ$2&lt;MiscFormulas!$A$5+1),
_xlfn.IFNA(
_xlfn.IFNA(
_xlfn.IFNA(
_xlfn.IFNA(
_xlfn.IFNA(
_xlfn.IFNA(
IF(_xlfn.XLOOKUP(AZ$2,WatchbillMONTHLY!$A$3:$U$3,OFFSET(WatchbillMONTHLY!$A$3:$U$3,1,2))=IF(_xlfn.XLOOKUP($A39,INDIRECT("_"&amp;_xlfn.XLOOKUP(AZ$2,WatchbillMONTHLY!$A$3:$U$3,OFFSET(WatchbillMONTHLY!$A$3:$U$3,1,2))),INDIRECT("_"&amp;_xlfn.XLOOKUP(AZ$2,WatchbillMONTHLY!$A$3:$U$3,OFFSET(WatchbillMONTHLY!$A$3:$U$3,1,2))))=$A39,_xlfn.XLOOKUP(AZ$2,WatchbillMONTHLY!$A$3:$U$3,OFFSET(WatchbillMONTHLY!$A$3:$U$3,1,2)),FALSE),TRUE,FALSE),
IF(_xlfn.XLOOKUP(AZ$2,WatchbillMONTHLY!$A$20:$U$20,OFFSET(WatchbillMONTHLY!$A$20:$U$20,1,2))=IF(_xlfn.XLOOKUP($A39,INDIRECT("_"&amp;_xlfn.XLOOKUP(AZ$2,WatchbillMONTHLY!$A$20:$U$20,OFFSET(WatchbillMONTHLY!$A$20:$U$20,1,2))),INDIRECT("_"&amp;_xlfn.XLOOKUP(AZ$2,WatchbillMONTHLY!$A$20:$U$20,OFFSET(WatchbillMONTHLY!$A$20:$U$20,1,2))))=$A39,_xlfn.XLOOKUP(AZ$2,WatchbillMONTHLY!$A$20:$U$20,OFFSET(WatchbillMONTHLY!$A$20:$U$20,1,2)),FALSE),TRUE,FALSE)),
IF(_xlfn.XLOOKUP(AZ$2,WatchbillMONTHLY!$A$37:$U$37,OFFSET(WatchbillMONTHLY!$A$37:$U$37,1,2))=IF(_xlfn.XLOOKUP($A39,INDIRECT("_"&amp;_xlfn.XLOOKUP(AZ$2,WatchbillMONTHLY!$A$37:$U$37,OFFSET(WatchbillMONTHLY!$A$37:$U$37,1,2))),INDIRECT("_"&amp;_xlfn.XLOOKUP(AZ$2,WatchbillMONTHLY!$A$37:$U$37,OFFSET(WatchbillMONTHLY!$A$37:$U$37,1,2))))=$A39,_xlfn.XLOOKUP(AZ$2,WatchbillMONTHLY!$A$37:$U$37,OFFSET(WatchbillMONTHLY!$A$37:$U$37,1,2)),FALSE),TRUE,FALSE)),
IF(_xlfn.XLOOKUP(AZ$2,WatchbillMONTHLY!$A$54:$U$54,OFFSET(WatchbillMONTHLY!$A$54:$U$54,1,2))=IF(_xlfn.XLOOKUP($A39,INDIRECT("_"&amp;_xlfn.XLOOKUP(AZ$2,WatchbillMONTHLY!$A$54:$U$54,OFFSET(WatchbillMONTHLY!$A$54:$U$54,1,2))),INDIRECT("_"&amp;_xlfn.XLOOKUP(AZ$2,WatchbillMONTHLY!$A$54:$U$54,OFFSET(WatchbillMONTHLY!$A$54:$U$54,1,2))))=$A39,_xlfn.XLOOKUP(AZ$2,WatchbillMONTHLY!$A$54:$U$54,OFFSET(WatchbillMONTHLY!$A$54:$U$54,1,2)),FALSE),TRUE,FALSE)),
IF(_xlfn.XLOOKUP(AZ$2,WatchbillMONTHLY!$A$71:$U$71,OFFSET(WatchbillMONTHLY!$A$71:$U$71,1,2))=IF(_xlfn.XLOOKUP($A39,INDIRECT("_"&amp;_xlfn.XLOOKUP(AZ$2,WatchbillMONTHLY!$A$71:$U$71,OFFSET(WatchbillMONTHLY!$A$71:$U$71,1,2))),INDIRECT("_"&amp;_xlfn.XLOOKUP(AZ$2,WatchbillMONTHLY!$A$71:$U$71,OFFSET(WatchbillMONTHLY!$A$71:$U$71,1,2))))=$A39,_xlfn.XLOOKUP(AZ$2,WatchbillMONTHLY!$A$71:$U$71,OFFSET(WatchbillMONTHLY!$A$71:$U$71,1,2)),FALSE),TRUE,FALSE)),
IF(_xlfn.XLOOKUP(AZ$2,WatchbillMONTHLY!$A$88:$U$88,OFFSET(WatchbillMONTHLY!$A$88:$U$88,1,2))=IF(_xlfn.XLOOKUP($A39,INDIRECT("_"&amp;_xlfn.XLOOKUP(AZ$2,WatchbillMONTHLY!$A$88:$U$88,OFFSET(WatchbillMONTHLY!$A$88:$U$88,1,2))),INDIRECT("_"&amp;_xlfn.XLOOKUP(AZ$2,WatchbillMONTHLY!$A$88:$U$88,OFFSET(WatchbillMONTHLY!$A$88:$U$88,1,2))))=$A39,_xlfn.XLOOKUP(AZ$2,WatchbillMONTHLY!$A$88:$U$88,OFFSET(WatchbillMONTHLY!$A$88:$U$88,1,2)),FALSE),TRUE,FALSE)),
FALSE),FALSE)</f>
        <v>0</v>
      </c>
      <c r="BA39" s="209" t="b" cm="1">
        <f t="array" aca="1" ref="BA39" ca="1">IF(AND($A39 &gt; 0, T39 &gt; 0,BA$2&lt;MiscFormulas!$A$5+1),
_xlfn.IFNA(
_xlfn.IFNA(
_xlfn.IFNA(
_xlfn.IFNA(
_xlfn.IFNA(
_xlfn.IFNA(
IF(_xlfn.XLOOKUP(BA$2,WatchbillMONTHLY!$A$3:$U$3,OFFSET(WatchbillMONTHLY!$A$3:$U$3,1,2))=IF(_xlfn.XLOOKUP($A39,INDIRECT("_"&amp;_xlfn.XLOOKUP(BA$2,WatchbillMONTHLY!$A$3:$U$3,OFFSET(WatchbillMONTHLY!$A$3:$U$3,1,2))),INDIRECT("_"&amp;_xlfn.XLOOKUP(BA$2,WatchbillMONTHLY!$A$3:$U$3,OFFSET(WatchbillMONTHLY!$A$3:$U$3,1,2))))=$A39,_xlfn.XLOOKUP(BA$2,WatchbillMONTHLY!$A$3:$U$3,OFFSET(WatchbillMONTHLY!$A$3:$U$3,1,2)),FALSE),TRUE,FALSE),
IF(_xlfn.XLOOKUP(BA$2,WatchbillMONTHLY!$A$20:$U$20,OFFSET(WatchbillMONTHLY!$A$20:$U$20,1,2))=IF(_xlfn.XLOOKUP($A39,INDIRECT("_"&amp;_xlfn.XLOOKUP(BA$2,WatchbillMONTHLY!$A$20:$U$20,OFFSET(WatchbillMONTHLY!$A$20:$U$20,1,2))),INDIRECT("_"&amp;_xlfn.XLOOKUP(BA$2,WatchbillMONTHLY!$A$20:$U$20,OFFSET(WatchbillMONTHLY!$A$20:$U$20,1,2))))=$A39,_xlfn.XLOOKUP(BA$2,WatchbillMONTHLY!$A$20:$U$20,OFFSET(WatchbillMONTHLY!$A$20:$U$20,1,2)),FALSE),TRUE,FALSE)),
IF(_xlfn.XLOOKUP(BA$2,WatchbillMONTHLY!$A$37:$U$37,OFFSET(WatchbillMONTHLY!$A$37:$U$37,1,2))=IF(_xlfn.XLOOKUP($A39,INDIRECT("_"&amp;_xlfn.XLOOKUP(BA$2,WatchbillMONTHLY!$A$37:$U$37,OFFSET(WatchbillMONTHLY!$A$37:$U$37,1,2))),INDIRECT("_"&amp;_xlfn.XLOOKUP(BA$2,WatchbillMONTHLY!$A$37:$U$37,OFFSET(WatchbillMONTHLY!$A$37:$U$37,1,2))))=$A39,_xlfn.XLOOKUP(BA$2,WatchbillMONTHLY!$A$37:$U$37,OFFSET(WatchbillMONTHLY!$A$37:$U$37,1,2)),FALSE),TRUE,FALSE)),
IF(_xlfn.XLOOKUP(BA$2,WatchbillMONTHLY!$A$54:$U$54,OFFSET(WatchbillMONTHLY!$A$54:$U$54,1,2))=IF(_xlfn.XLOOKUP($A39,INDIRECT("_"&amp;_xlfn.XLOOKUP(BA$2,WatchbillMONTHLY!$A$54:$U$54,OFFSET(WatchbillMONTHLY!$A$54:$U$54,1,2))),INDIRECT("_"&amp;_xlfn.XLOOKUP(BA$2,WatchbillMONTHLY!$A$54:$U$54,OFFSET(WatchbillMONTHLY!$A$54:$U$54,1,2))))=$A39,_xlfn.XLOOKUP(BA$2,WatchbillMONTHLY!$A$54:$U$54,OFFSET(WatchbillMONTHLY!$A$54:$U$54,1,2)),FALSE),TRUE,FALSE)),
IF(_xlfn.XLOOKUP(BA$2,WatchbillMONTHLY!$A$71:$U$71,OFFSET(WatchbillMONTHLY!$A$71:$U$71,1,2))=IF(_xlfn.XLOOKUP($A39,INDIRECT("_"&amp;_xlfn.XLOOKUP(BA$2,WatchbillMONTHLY!$A$71:$U$71,OFFSET(WatchbillMONTHLY!$A$71:$U$71,1,2))),INDIRECT("_"&amp;_xlfn.XLOOKUP(BA$2,WatchbillMONTHLY!$A$71:$U$71,OFFSET(WatchbillMONTHLY!$A$71:$U$71,1,2))))=$A39,_xlfn.XLOOKUP(BA$2,WatchbillMONTHLY!$A$71:$U$71,OFFSET(WatchbillMONTHLY!$A$71:$U$71,1,2)),FALSE),TRUE,FALSE)),
IF(_xlfn.XLOOKUP(BA$2,WatchbillMONTHLY!$A$88:$U$88,OFFSET(WatchbillMONTHLY!$A$88:$U$88,1,2))=IF(_xlfn.XLOOKUP($A39,INDIRECT("_"&amp;_xlfn.XLOOKUP(BA$2,WatchbillMONTHLY!$A$88:$U$88,OFFSET(WatchbillMONTHLY!$A$88:$U$88,1,2))),INDIRECT("_"&amp;_xlfn.XLOOKUP(BA$2,WatchbillMONTHLY!$A$88:$U$88,OFFSET(WatchbillMONTHLY!$A$88:$U$88,1,2))))=$A39,_xlfn.XLOOKUP(BA$2,WatchbillMONTHLY!$A$88:$U$88,OFFSET(WatchbillMONTHLY!$A$88:$U$88,1,2)),FALSE),TRUE,FALSE)),
FALSE),FALSE)</f>
        <v>0</v>
      </c>
      <c r="BB39" s="209" t="b" cm="1">
        <f t="array" aca="1" ref="BB39" ca="1">IF(AND($A39 &gt; 0, U39 &gt; 0,BB$2&lt;MiscFormulas!$A$5+1),
_xlfn.IFNA(
_xlfn.IFNA(
_xlfn.IFNA(
_xlfn.IFNA(
_xlfn.IFNA(
_xlfn.IFNA(
IF(_xlfn.XLOOKUP(BB$2,WatchbillMONTHLY!$A$3:$U$3,OFFSET(WatchbillMONTHLY!$A$3:$U$3,1,2))=IF(_xlfn.XLOOKUP($A39,INDIRECT("_"&amp;_xlfn.XLOOKUP(BB$2,WatchbillMONTHLY!$A$3:$U$3,OFFSET(WatchbillMONTHLY!$A$3:$U$3,1,2))),INDIRECT("_"&amp;_xlfn.XLOOKUP(BB$2,WatchbillMONTHLY!$A$3:$U$3,OFFSET(WatchbillMONTHLY!$A$3:$U$3,1,2))))=$A39,_xlfn.XLOOKUP(BB$2,WatchbillMONTHLY!$A$3:$U$3,OFFSET(WatchbillMONTHLY!$A$3:$U$3,1,2)),FALSE),TRUE,FALSE),
IF(_xlfn.XLOOKUP(BB$2,WatchbillMONTHLY!$A$20:$U$20,OFFSET(WatchbillMONTHLY!$A$20:$U$20,1,2))=IF(_xlfn.XLOOKUP($A39,INDIRECT("_"&amp;_xlfn.XLOOKUP(BB$2,WatchbillMONTHLY!$A$20:$U$20,OFFSET(WatchbillMONTHLY!$A$20:$U$20,1,2))),INDIRECT("_"&amp;_xlfn.XLOOKUP(BB$2,WatchbillMONTHLY!$A$20:$U$20,OFFSET(WatchbillMONTHLY!$A$20:$U$20,1,2))))=$A39,_xlfn.XLOOKUP(BB$2,WatchbillMONTHLY!$A$20:$U$20,OFFSET(WatchbillMONTHLY!$A$20:$U$20,1,2)),FALSE),TRUE,FALSE)),
IF(_xlfn.XLOOKUP(BB$2,WatchbillMONTHLY!$A$37:$U$37,OFFSET(WatchbillMONTHLY!$A$37:$U$37,1,2))=IF(_xlfn.XLOOKUP($A39,INDIRECT("_"&amp;_xlfn.XLOOKUP(BB$2,WatchbillMONTHLY!$A$37:$U$37,OFFSET(WatchbillMONTHLY!$A$37:$U$37,1,2))),INDIRECT("_"&amp;_xlfn.XLOOKUP(BB$2,WatchbillMONTHLY!$A$37:$U$37,OFFSET(WatchbillMONTHLY!$A$37:$U$37,1,2))))=$A39,_xlfn.XLOOKUP(BB$2,WatchbillMONTHLY!$A$37:$U$37,OFFSET(WatchbillMONTHLY!$A$37:$U$37,1,2)),FALSE),TRUE,FALSE)),
IF(_xlfn.XLOOKUP(BB$2,WatchbillMONTHLY!$A$54:$U$54,OFFSET(WatchbillMONTHLY!$A$54:$U$54,1,2))=IF(_xlfn.XLOOKUP($A39,INDIRECT("_"&amp;_xlfn.XLOOKUP(BB$2,WatchbillMONTHLY!$A$54:$U$54,OFFSET(WatchbillMONTHLY!$A$54:$U$54,1,2))),INDIRECT("_"&amp;_xlfn.XLOOKUP(BB$2,WatchbillMONTHLY!$A$54:$U$54,OFFSET(WatchbillMONTHLY!$A$54:$U$54,1,2))))=$A39,_xlfn.XLOOKUP(BB$2,WatchbillMONTHLY!$A$54:$U$54,OFFSET(WatchbillMONTHLY!$A$54:$U$54,1,2)),FALSE),TRUE,FALSE)),
IF(_xlfn.XLOOKUP(BB$2,WatchbillMONTHLY!$A$71:$U$71,OFFSET(WatchbillMONTHLY!$A$71:$U$71,1,2))=IF(_xlfn.XLOOKUP($A39,INDIRECT("_"&amp;_xlfn.XLOOKUP(BB$2,WatchbillMONTHLY!$A$71:$U$71,OFFSET(WatchbillMONTHLY!$A$71:$U$71,1,2))),INDIRECT("_"&amp;_xlfn.XLOOKUP(BB$2,WatchbillMONTHLY!$A$71:$U$71,OFFSET(WatchbillMONTHLY!$A$71:$U$71,1,2))))=$A39,_xlfn.XLOOKUP(BB$2,WatchbillMONTHLY!$A$71:$U$71,OFFSET(WatchbillMONTHLY!$A$71:$U$71,1,2)),FALSE),TRUE,FALSE)),
IF(_xlfn.XLOOKUP(BB$2,WatchbillMONTHLY!$A$88:$U$88,OFFSET(WatchbillMONTHLY!$A$88:$U$88,1,2))=IF(_xlfn.XLOOKUP($A39,INDIRECT("_"&amp;_xlfn.XLOOKUP(BB$2,WatchbillMONTHLY!$A$88:$U$88,OFFSET(WatchbillMONTHLY!$A$88:$U$88,1,2))),INDIRECT("_"&amp;_xlfn.XLOOKUP(BB$2,WatchbillMONTHLY!$A$88:$U$88,OFFSET(WatchbillMONTHLY!$A$88:$U$88,1,2))))=$A39,_xlfn.XLOOKUP(BB$2,WatchbillMONTHLY!$A$88:$U$88,OFFSET(WatchbillMONTHLY!$A$88:$U$88,1,2)),FALSE),TRUE,FALSE)),
FALSE),FALSE)</f>
        <v>0</v>
      </c>
      <c r="BC39" s="209" t="b" cm="1">
        <f t="array" aca="1" ref="BC39" ca="1">IF(AND($A39 &gt; 0, V39 &gt; 0,BC$2&lt;MiscFormulas!$A$5+1),
_xlfn.IFNA(
_xlfn.IFNA(
_xlfn.IFNA(
_xlfn.IFNA(
_xlfn.IFNA(
_xlfn.IFNA(
IF(_xlfn.XLOOKUP(BC$2,WatchbillMONTHLY!$A$3:$U$3,OFFSET(WatchbillMONTHLY!$A$3:$U$3,1,2))=IF(_xlfn.XLOOKUP($A39,INDIRECT("_"&amp;_xlfn.XLOOKUP(BC$2,WatchbillMONTHLY!$A$3:$U$3,OFFSET(WatchbillMONTHLY!$A$3:$U$3,1,2))),INDIRECT("_"&amp;_xlfn.XLOOKUP(BC$2,WatchbillMONTHLY!$A$3:$U$3,OFFSET(WatchbillMONTHLY!$A$3:$U$3,1,2))))=$A39,_xlfn.XLOOKUP(BC$2,WatchbillMONTHLY!$A$3:$U$3,OFFSET(WatchbillMONTHLY!$A$3:$U$3,1,2)),FALSE),TRUE,FALSE),
IF(_xlfn.XLOOKUP(BC$2,WatchbillMONTHLY!$A$20:$U$20,OFFSET(WatchbillMONTHLY!$A$20:$U$20,1,2))=IF(_xlfn.XLOOKUP($A39,INDIRECT("_"&amp;_xlfn.XLOOKUP(BC$2,WatchbillMONTHLY!$A$20:$U$20,OFFSET(WatchbillMONTHLY!$A$20:$U$20,1,2))),INDIRECT("_"&amp;_xlfn.XLOOKUP(BC$2,WatchbillMONTHLY!$A$20:$U$20,OFFSET(WatchbillMONTHLY!$A$20:$U$20,1,2))))=$A39,_xlfn.XLOOKUP(BC$2,WatchbillMONTHLY!$A$20:$U$20,OFFSET(WatchbillMONTHLY!$A$20:$U$20,1,2)),FALSE),TRUE,FALSE)),
IF(_xlfn.XLOOKUP(BC$2,WatchbillMONTHLY!$A$37:$U$37,OFFSET(WatchbillMONTHLY!$A$37:$U$37,1,2))=IF(_xlfn.XLOOKUP($A39,INDIRECT("_"&amp;_xlfn.XLOOKUP(BC$2,WatchbillMONTHLY!$A$37:$U$37,OFFSET(WatchbillMONTHLY!$A$37:$U$37,1,2))),INDIRECT("_"&amp;_xlfn.XLOOKUP(BC$2,WatchbillMONTHLY!$A$37:$U$37,OFFSET(WatchbillMONTHLY!$A$37:$U$37,1,2))))=$A39,_xlfn.XLOOKUP(BC$2,WatchbillMONTHLY!$A$37:$U$37,OFFSET(WatchbillMONTHLY!$A$37:$U$37,1,2)),FALSE),TRUE,FALSE)),
IF(_xlfn.XLOOKUP(BC$2,WatchbillMONTHLY!$A$54:$U$54,OFFSET(WatchbillMONTHLY!$A$54:$U$54,1,2))=IF(_xlfn.XLOOKUP($A39,INDIRECT("_"&amp;_xlfn.XLOOKUP(BC$2,WatchbillMONTHLY!$A$54:$U$54,OFFSET(WatchbillMONTHLY!$A$54:$U$54,1,2))),INDIRECT("_"&amp;_xlfn.XLOOKUP(BC$2,WatchbillMONTHLY!$A$54:$U$54,OFFSET(WatchbillMONTHLY!$A$54:$U$54,1,2))))=$A39,_xlfn.XLOOKUP(BC$2,WatchbillMONTHLY!$A$54:$U$54,OFFSET(WatchbillMONTHLY!$A$54:$U$54,1,2)),FALSE),TRUE,FALSE)),
IF(_xlfn.XLOOKUP(BC$2,WatchbillMONTHLY!$A$71:$U$71,OFFSET(WatchbillMONTHLY!$A$71:$U$71,1,2))=IF(_xlfn.XLOOKUP($A39,INDIRECT("_"&amp;_xlfn.XLOOKUP(BC$2,WatchbillMONTHLY!$A$71:$U$71,OFFSET(WatchbillMONTHLY!$A$71:$U$71,1,2))),INDIRECT("_"&amp;_xlfn.XLOOKUP(BC$2,WatchbillMONTHLY!$A$71:$U$71,OFFSET(WatchbillMONTHLY!$A$71:$U$71,1,2))))=$A39,_xlfn.XLOOKUP(BC$2,WatchbillMONTHLY!$A$71:$U$71,OFFSET(WatchbillMONTHLY!$A$71:$U$71,1,2)),FALSE),TRUE,FALSE)),
IF(_xlfn.XLOOKUP(BC$2,WatchbillMONTHLY!$A$88:$U$88,OFFSET(WatchbillMONTHLY!$A$88:$U$88,1,2))=IF(_xlfn.XLOOKUP($A39,INDIRECT("_"&amp;_xlfn.XLOOKUP(BC$2,WatchbillMONTHLY!$A$88:$U$88,OFFSET(WatchbillMONTHLY!$A$88:$U$88,1,2))),INDIRECT("_"&amp;_xlfn.XLOOKUP(BC$2,WatchbillMONTHLY!$A$88:$U$88,OFFSET(WatchbillMONTHLY!$A$88:$U$88,1,2))))=$A39,_xlfn.XLOOKUP(BC$2,WatchbillMONTHLY!$A$88:$U$88,OFFSET(WatchbillMONTHLY!$A$88:$U$88,1,2)),FALSE),TRUE,FALSE)),
FALSE),FALSE)</f>
        <v>0</v>
      </c>
      <c r="BD39" s="209" t="b" cm="1">
        <f t="array" aca="1" ref="BD39" ca="1">IF(AND($A39 &gt; 0, W39 &gt; 0,BD$2&lt;MiscFormulas!$A$5+1),
_xlfn.IFNA(
_xlfn.IFNA(
_xlfn.IFNA(
_xlfn.IFNA(
_xlfn.IFNA(
_xlfn.IFNA(
IF(_xlfn.XLOOKUP(BD$2,WatchbillMONTHLY!$A$3:$U$3,OFFSET(WatchbillMONTHLY!$A$3:$U$3,1,2))=IF(_xlfn.XLOOKUP($A39,INDIRECT("_"&amp;_xlfn.XLOOKUP(BD$2,WatchbillMONTHLY!$A$3:$U$3,OFFSET(WatchbillMONTHLY!$A$3:$U$3,1,2))),INDIRECT("_"&amp;_xlfn.XLOOKUP(BD$2,WatchbillMONTHLY!$A$3:$U$3,OFFSET(WatchbillMONTHLY!$A$3:$U$3,1,2))))=$A39,_xlfn.XLOOKUP(BD$2,WatchbillMONTHLY!$A$3:$U$3,OFFSET(WatchbillMONTHLY!$A$3:$U$3,1,2)),FALSE),TRUE,FALSE),
IF(_xlfn.XLOOKUP(BD$2,WatchbillMONTHLY!$A$20:$U$20,OFFSET(WatchbillMONTHLY!$A$20:$U$20,1,2))=IF(_xlfn.XLOOKUP($A39,INDIRECT("_"&amp;_xlfn.XLOOKUP(BD$2,WatchbillMONTHLY!$A$20:$U$20,OFFSET(WatchbillMONTHLY!$A$20:$U$20,1,2))),INDIRECT("_"&amp;_xlfn.XLOOKUP(BD$2,WatchbillMONTHLY!$A$20:$U$20,OFFSET(WatchbillMONTHLY!$A$20:$U$20,1,2))))=$A39,_xlfn.XLOOKUP(BD$2,WatchbillMONTHLY!$A$20:$U$20,OFFSET(WatchbillMONTHLY!$A$20:$U$20,1,2)),FALSE),TRUE,FALSE)),
IF(_xlfn.XLOOKUP(BD$2,WatchbillMONTHLY!$A$37:$U$37,OFFSET(WatchbillMONTHLY!$A$37:$U$37,1,2))=IF(_xlfn.XLOOKUP($A39,INDIRECT("_"&amp;_xlfn.XLOOKUP(BD$2,WatchbillMONTHLY!$A$37:$U$37,OFFSET(WatchbillMONTHLY!$A$37:$U$37,1,2))),INDIRECT("_"&amp;_xlfn.XLOOKUP(BD$2,WatchbillMONTHLY!$A$37:$U$37,OFFSET(WatchbillMONTHLY!$A$37:$U$37,1,2))))=$A39,_xlfn.XLOOKUP(BD$2,WatchbillMONTHLY!$A$37:$U$37,OFFSET(WatchbillMONTHLY!$A$37:$U$37,1,2)),FALSE),TRUE,FALSE)),
IF(_xlfn.XLOOKUP(BD$2,WatchbillMONTHLY!$A$54:$U$54,OFFSET(WatchbillMONTHLY!$A$54:$U$54,1,2))=IF(_xlfn.XLOOKUP($A39,INDIRECT("_"&amp;_xlfn.XLOOKUP(BD$2,WatchbillMONTHLY!$A$54:$U$54,OFFSET(WatchbillMONTHLY!$A$54:$U$54,1,2))),INDIRECT("_"&amp;_xlfn.XLOOKUP(BD$2,WatchbillMONTHLY!$A$54:$U$54,OFFSET(WatchbillMONTHLY!$A$54:$U$54,1,2))))=$A39,_xlfn.XLOOKUP(BD$2,WatchbillMONTHLY!$A$54:$U$54,OFFSET(WatchbillMONTHLY!$A$54:$U$54,1,2)),FALSE),TRUE,FALSE)),
IF(_xlfn.XLOOKUP(BD$2,WatchbillMONTHLY!$A$71:$U$71,OFFSET(WatchbillMONTHLY!$A$71:$U$71,1,2))=IF(_xlfn.XLOOKUP($A39,INDIRECT("_"&amp;_xlfn.XLOOKUP(BD$2,WatchbillMONTHLY!$A$71:$U$71,OFFSET(WatchbillMONTHLY!$A$71:$U$71,1,2))),INDIRECT("_"&amp;_xlfn.XLOOKUP(BD$2,WatchbillMONTHLY!$A$71:$U$71,OFFSET(WatchbillMONTHLY!$A$71:$U$71,1,2))))=$A39,_xlfn.XLOOKUP(BD$2,WatchbillMONTHLY!$A$71:$U$71,OFFSET(WatchbillMONTHLY!$A$71:$U$71,1,2)),FALSE),TRUE,FALSE)),
IF(_xlfn.XLOOKUP(BD$2,WatchbillMONTHLY!$A$88:$U$88,OFFSET(WatchbillMONTHLY!$A$88:$U$88,1,2))=IF(_xlfn.XLOOKUP($A39,INDIRECT("_"&amp;_xlfn.XLOOKUP(BD$2,WatchbillMONTHLY!$A$88:$U$88,OFFSET(WatchbillMONTHLY!$A$88:$U$88,1,2))),INDIRECT("_"&amp;_xlfn.XLOOKUP(BD$2,WatchbillMONTHLY!$A$88:$U$88,OFFSET(WatchbillMONTHLY!$A$88:$U$88,1,2))))=$A39,_xlfn.XLOOKUP(BD$2,WatchbillMONTHLY!$A$88:$U$88,OFFSET(WatchbillMONTHLY!$A$88:$U$88,1,2)),FALSE),TRUE,FALSE)),
FALSE),FALSE)</f>
        <v>0</v>
      </c>
      <c r="BE39" s="209" t="b" cm="1">
        <f t="array" aca="1" ref="BE39" ca="1">IF(AND($A39 &gt; 0, X39 &gt; 0,BE$2&lt;MiscFormulas!$A$5+1),
_xlfn.IFNA(
_xlfn.IFNA(
_xlfn.IFNA(
_xlfn.IFNA(
_xlfn.IFNA(
_xlfn.IFNA(
IF(_xlfn.XLOOKUP(BE$2,WatchbillMONTHLY!$A$3:$U$3,OFFSET(WatchbillMONTHLY!$A$3:$U$3,1,2))=IF(_xlfn.XLOOKUP($A39,INDIRECT("_"&amp;_xlfn.XLOOKUP(BE$2,WatchbillMONTHLY!$A$3:$U$3,OFFSET(WatchbillMONTHLY!$A$3:$U$3,1,2))),INDIRECT("_"&amp;_xlfn.XLOOKUP(BE$2,WatchbillMONTHLY!$A$3:$U$3,OFFSET(WatchbillMONTHLY!$A$3:$U$3,1,2))))=$A39,_xlfn.XLOOKUP(BE$2,WatchbillMONTHLY!$A$3:$U$3,OFFSET(WatchbillMONTHLY!$A$3:$U$3,1,2)),FALSE),TRUE,FALSE),
IF(_xlfn.XLOOKUP(BE$2,WatchbillMONTHLY!$A$20:$U$20,OFFSET(WatchbillMONTHLY!$A$20:$U$20,1,2))=IF(_xlfn.XLOOKUP($A39,INDIRECT("_"&amp;_xlfn.XLOOKUP(BE$2,WatchbillMONTHLY!$A$20:$U$20,OFFSET(WatchbillMONTHLY!$A$20:$U$20,1,2))),INDIRECT("_"&amp;_xlfn.XLOOKUP(BE$2,WatchbillMONTHLY!$A$20:$U$20,OFFSET(WatchbillMONTHLY!$A$20:$U$20,1,2))))=$A39,_xlfn.XLOOKUP(BE$2,WatchbillMONTHLY!$A$20:$U$20,OFFSET(WatchbillMONTHLY!$A$20:$U$20,1,2)),FALSE),TRUE,FALSE)),
IF(_xlfn.XLOOKUP(BE$2,WatchbillMONTHLY!$A$37:$U$37,OFFSET(WatchbillMONTHLY!$A$37:$U$37,1,2))=IF(_xlfn.XLOOKUP($A39,INDIRECT("_"&amp;_xlfn.XLOOKUP(BE$2,WatchbillMONTHLY!$A$37:$U$37,OFFSET(WatchbillMONTHLY!$A$37:$U$37,1,2))),INDIRECT("_"&amp;_xlfn.XLOOKUP(BE$2,WatchbillMONTHLY!$A$37:$U$37,OFFSET(WatchbillMONTHLY!$A$37:$U$37,1,2))))=$A39,_xlfn.XLOOKUP(BE$2,WatchbillMONTHLY!$A$37:$U$37,OFFSET(WatchbillMONTHLY!$A$37:$U$37,1,2)),FALSE),TRUE,FALSE)),
IF(_xlfn.XLOOKUP(BE$2,WatchbillMONTHLY!$A$54:$U$54,OFFSET(WatchbillMONTHLY!$A$54:$U$54,1,2))=IF(_xlfn.XLOOKUP($A39,INDIRECT("_"&amp;_xlfn.XLOOKUP(BE$2,WatchbillMONTHLY!$A$54:$U$54,OFFSET(WatchbillMONTHLY!$A$54:$U$54,1,2))),INDIRECT("_"&amp;_xlfn.XLOOKUP(BE$2,WatchbillMONTHLY!$A$54:$U$54,OFFSET(WatchbillMONTHLY!$A$54:$U$54,1,2))))=$A39,_xlfn.XLOOKUP(BE$2,WatchbillMONTHLY!$A$54:$U$54,OFFSET(WatchbillMONTHLY!$A$54:$U$54,1,2)),FALSE),TRUE,FALSE)),
IF(_xlfn.XLOOKUP(BE$2,WatchbillMONTHLY!$A$71:$U$71,OFFSET(WatchbillMONTHLY!$A$71:$U$71,1,2))=IF(_xlfn.XLOOKUP($A39,INDIRECT("_"&amp;_xlfn.XLOOKUP(BE$2,WatchbillMONTHLY!$A$71:$U$71,OFFSET(WatchbillMONTHLY!$A$71:$U$71,1,2))),INDIRECT("_"&amp;_xlfn.XLOOKUP(BE$2,WatchbillMONTHLY!$A$71:$U$71,OFFSET(WatchbillMONTHLY!$A$71:$U$71,1,2))))=$A39,_xlfn.XLOOKUP(BE$2,WatchbillMONTHLY!$A$71:$U$71,OFFSET(WatchbillMONTHLY!$A$71:$U$71,1,2)),FALSE),TRUE,FALSE)),
IF(_xlfn.XLOOKUP(BE$2,WatchbillMONTHLY!$A$88:$U$88,OFFSET(WatchbillMONTHLY!$A$88:$U$88,1,2))=IF(_xlfn.XLOOKUP($A39,INDIRECT("_"&amp;_xlfn.XLOOKUP(BE$2,WatchbillMONTHLY!$A$88:$U$88,OFFSET(WatchbillMONTHLY!$A$88:$U$88,1,2))),INDIRECT("_"&amp;_xlfn.XLOOKUP(BE$2,WatchbillMONTHLY!$A$88:$U$88,OFFSET(WatchbillMONTHLY!$A$88:$U$88,1,2))))=$A39,_xlfn.XLOOKUP(BE$2,WatchbillMONTHLY!$A$88:$U$88,OFFSET(WatchbillMONTHLY!$A$88:$U$88,1,2)),FALSE),TRUE,FALSE)),
FALSE),FALSE)</f>
        <v>0</v>
      </c>
      <c r="BF39" s="209" t="b" cm="1">
        <f t="array" aca="1" ref="BF39" ca="1">IF(AND($A39 &gt; 0, Y39 &gt; 0,BF$2&lt;MiscFormulas!$A$5+1),
_xlfn.IFNA(
_xlfn.IFNA(
_xlfn.IFNA(
_xlfn.IFNA(
_xlfn.IFNA(
_xlfn.IFNA(
IF(_xlfn.XLOOKUP(BF$2,WatchbillMONTHLY!$A$3:$U$3,OFFSET(WatchbillMONTHLY!$A$3:$U$3,1,2))=IF(_xlfn.XLOOKUP($A39,INDIRECT("_"&amp;_xlfn.XLOOKUP(BF$2,WatchbillMONTHLY!$A$3:$U$3,OFFSET(WatchbillMONTHLY!$A$3:$U$3,1,2))),INDIRECT("_"&amp;_xlfn.XLOOKUP(BF$2,WatchbillMONTHLY!$A$3:$U$3,OFFSET(WatchbillMONTHLY!$A$3:$U$3,1,2))))=$A39,_xlfn.XLOOKUP(BF$2,WatchbillMONTHLY!$A$3:$U$3,OFFSET(WatchbillMONTHLY!$A$3:$U$3,1,2)),FALSE),TRUE,FALSE),
IF(_xlfn.XLOOKUP(BF$2,WatchbillMONTHLY!$A$20:$U$20,OFFSET(WatchbillMONTHLY!$A$20:$U$20,1,2))=IF(_xlfn.XLOOKUP($A39,INDIRECT("_"&amp;_xlfn.XLOOKUP(BF$2,WatchbillMONTHLY!$A$20:$U$20,OFFSET(WatchbillMONTHLY!$A$20:$U$20,1,2))),INDIRECT("_"&amp;_xlfn.XLOOKUP(BF$2,WatchbillMONTHLY!$A$20:$U$20,OFFSET(WatchbillMONTHLY!$A$20:$U$20,1,2))))=$A39,_xlfn.XLOOKUP(BF$2,WatchbillMONTHLY!$A$20:$U$20,OFFSET(WatchbillMONTHLY!$A$20:$U$20,1,2)),FALSE),TRUE,FALSE)),
IF(_xlfn.XLOOKUP(BF$2,WatchbillMONTHLY!$A$37:$U$37,OFFSET(WatchbillMONTHLY!$A$37:$U$37,1,2))=IF(_xlfn.XLOOKUP($A39,INDIRECT("_"&amp;_xlfn.XLOOKUP(BF$2,WatchbillMONTHLY!$A$37:$U$37,OFFSET(WatchbillMONTHLY!$A$37:$U$37,1,2))),INDIRECT("_"&amp;_xlfn.XLOOKUP(BF$2,WatchbillMONTHLY!$A$37:$U$37,OFFSET(WatchbillMONTHLY!$A$37:$U$37,1,2))))=$A39,_xlfn.XLOOKUP(BF$2,WatchbillMONTHLY!$A$37:$U$37,OFFSET(WatchbillMONTHLY!$A$37:$U$37,1,2)),FALSE),TRUE,FALSE)),
IF(_xlfn.XLOOKUP(BF$2,WatchbillMONTHLY!$A$54:$U$54,OFFSET(WatchbillMONTHLY!$A$54:$U$54,1,2))=IF(_xlfn.XLOOKUP($A39,INDIRECT("_"&amp;_xlfn.XLOOKUP(BF$2,WatchbillMONTHLY!$A$54:$U$54,OFFSET(WatchbillMONTHLY!$A$54:$U$54,1,2))),INDIRECT("_"&amp;_xlfn.XLOOKUP(BF$2,WatchbillMONTHLY!$A$54:$U$54,OFFSET(WatchbillMONTHLY!$A$54:$U$54,1,2))))=$A39,_xlfn.XLOOKUP(BF$2,WatchbillMONTHLY!$A$54:$U$54,OFFSET(WatchbillMONTHLY!$A$54:$U$54,1,2)),FALSE),TRUE,FALSE)),
IF(_xlfn.XLOOKUP(BF$2,WatchbillMONTHLY!$A$71:$U$71,OFFSET(WatchbillMONTHLY!$A$71:$U$71,1,2))=IF(_xlfn.XLOOKUP($A39,INDIRECT("_"&amp;_xlfn.XLOOKUP(BF$2,WatchbillMONTHLY!$A$71:$U$71,OFFSET(WatchbillMONTHLY!$A$71:$U$71,1,2))),INDIRECT("_"&amp;_xlfn.XLOOKUP(BF$2,WatchbillMONTHLY!$A$71:$U$71,OFFSET(WatchbillMONTHLY!$A$71:$U$71,1,2))))=$A39,_xlfn.XLOOKUP(BF$2,WatchbillMONTHLY!$A$71:$U$71,OFFSET(WatchbillMONTHLY!$A$71:$U$71,1,2)),FALSE),TRUE,FALSE)),
IF(_xlfn.XLOOKUP(BF$2,WatchbillMONTHLY!$A$88:$U$88,OFFSET(WatchbillMONTHLY!$A$88:$U$88,1,2))=IF(_xlfn.XLOOKUP($A39,INDIRECT("_"&amp;_xlfn.XLOOKUP(BF$2,WatchbillMONTHLY!$A$88:$U$88,OFFSET(WatchbillMONTHLY!$A$88:$U$88,1,2))),INDIRECT("_"&amp;_xlfn.XLOOKUP(BF$2,WatchbillMONTHLY!$A$88:$U$88,OFFSET(WatchbillMONTHLY!$A$88:$U$88,1,2))))=$A39,_xlfn.XLOOKUP(BF$2,WatchbillMONTHLY!$A$88:$U$88,OFFSET(WatchbillMONTHLY!$A$88:$U$88,1,2)),FALSE),TRUE,FALSE)),
FALSE),FALSE)</f>
        <v>0</v>
      </c>
      <c r="BG39" s="209" t="b" cm="1">
        <f t="array" aca="1" ref="BG39" ca="1">IF(AND($A39 &gt; 0, Z39 &gt; 0,BG$2&lt;MiscFormulas!$A$5+1),
_xlfn.IFNA(
_xlfn.IFNA(
_xlfn.IFNA(
_xlfn.IFNA(
_xlfn.IFNA(
_xlfn.IFNA(
IF(_xlfn.XLOOKUP(BG$2,WatchbillMONTHLY!$A$3:$U$3,OFFSET(WatchbillMONTHLY!$A$3:$U$3,1,2))=IF(_xlfn.XLOOKUP($A39,INDIRECT("_"&amp;_xlfn.XLOOKUP(BG$2,WatchbillMONTHLY!$A$3:$U$3,OFFSET(WatchbillMONTHLY!$A$3:$U$3,1,2))),INDIRECT("_"&amp;_xlfn.XLOOKUP(BG$2,WatchbillMONTHLY!$A$3:$U$3,OFFSET(WatchbillMONTHLY!$A$3:$U$3,1,2))))=$A39,_xlfn.XLOOKUP(BG$2,WatchbillMONTHLY!$A$3:$U$3,OFFSET(WatchbillMONTHLY!$A$3:$U$3,1,2)),FALSE),TRUE,FALSE),
IF(_xlfn.XLOOKUP(BG$2,WatchbillMONTHLY!$A$20:$U$20,OFFSET(WatchbillMONTHLY!$A$20:$U$20,1,2))=IF(_xlfn.XLOOKUP($A39,INDIRECT("_"&amp;_xlfn.XLOOKUP(BG$2,WatchbillMONTHLY!$A$20:$U$20,OFFSET(WatchbillMONTHLY!$A$20:$U$20,1,2))),INDIRECT("_"&amp;_xlfn.XLOOKUP(BG$2,WatchbillMONTHLY!$A$20:$U$20,OFFSET(WatchbillMONTHLY!$A$20:$U$20,1,2))))=$A39,_xlfn.XLOOKUP(BG$2,WatchbillMONTHLY!$A$20:$U$20,OFFSET(WatchbillMONTHLY!$A$20:$U$20,1,2)),FALSE),TRUE,FALSE)),
IF(_xlfn.XLOOKUP(BG$2,WatchbillMONTHLY!$A$37:$U$37,OFFSET(WatchbillMONTHLY!$A$37:$U$37,1,2))=IF(_xlfn.XLOOKUP($A39,INDIRECT("_"&amp;_xlfn.XLOOKUP(BG$2,WatchbillMONTHLY!$A$37:$U$37,OFFSET(WatchbillMONTHLY!$A$37:$U$37,1,2))),INDIRECT("_"&amp;_xlfn.XLOOKUP(BG$2,WatchbillMONTHLY!$A$37:$U$37,OFFSET(WatchbillMONTHLY!$A$37:$U$37,1,2))))=$A39,_xlfn.XLOOKUP(BG$2,WatchbillMONTHLY!$A$37:$U$37,OFFSET(WatchbillMONTHLY!$A$37:$U$37,1,2)),FALSE),TRUE,FALSE)),
IF(_xlfn.XLOOKUP(BG$2,WatchbillMONTHLY!$A$54:$U$54,OFFSET(WatchbillMONTHLY!$A$54:$U$54,1,2))=IF(_xlfn.XLOOKUP($A39,INDIRECT("_"&amp;_xlfn.XLOOKUP(BG$2,WatchbillMONTHLY!$A$54:$U$54,OFFSET(WatchbillMONTHLY!$A$54:$U$54,1,2))),INDIRECT("_"&amp;_xlfn.XLOOKUP(BG$2,WatchbillMONTHLY!$A$54:$U$54,OFFSET(WatchbillMONTHLY!$A$54:$U$54,1,2))))=$A39,_xlfn.XLOOKUP(BG$2,WatchbillMONTHLY!$A$54:$U$54,OFFSET(WatchbillMONTHLY!$A$54:$U$54,1,2)),FALSE),TRUE,FALSE)),
IF(_xlfn.XLOOKUP(BG$2,WatchbillMONTHLY!$A$71:$U$71,OFFSET(WatchbillMONTHLY!$A$71:$U$71,1,2))=IF(_xlfn.XLOOKUP($A39,INDIRECT("_"&amp;_xlfn.XLOOKUP(BG$2,WatchbillMONTHLY!$A$71:$U$71,OFFSET(WatchbillMONTHLY!$A$71:$U$71,1,2))),INDIRECT("_"&amp;_xlfn.XLOOKUP(BG$2,WatchbillMONTHLY!$A$71:$U$71,OFFSET(WatchbillMONTHLY!$A$71:$U$71,1,2))))=$A39,_xlfn.XLOOKUP(BG$2,WatchbillMONTHLY!$A$71:$U$71,OFFSET(WatchbillMONTHLY!$A$71:$U$71,1,2)),FALSE),TRUE,FALSE)),
IF(_xlfn.XLOOKUP(BG$2,WatchbillMONTHLY!$A$88:$U$88,OFFSET(WatchbillMONTHLY!$A$88:$U$88,1,2))=IF(_xlfn.XLOOKUP($A39,INDIRECT("_"&amp;_xlfn.XLOOKUP(BG$2,WatchbillMONTHLY!$A$88:$U$88,OFFSET(WatchbillMONTHLY!$A$88:$U$88,1,2))),INDIRECT("_"&amp;_xlfn.XLOOKUP(BG$2,WatchbillMONTHLY!$A$88:$U$88,OFFSET(WatchbillMONTHLY!$A$88:$U$88,1,2))))=$A39,_xlfn.XLOOKUP(BG$2,WatchbillMONTHLY!$A$88:$U$88,OFFSET(WatchbillMONTHLY!$A$88:$U$88,1,2)),FALSE),TRUE,FALSE)),
FALSE),FALSE)</f>
        <v>0</v>
      </c>
      <c r="BH39" s="209" t="b" cm="1">
        <f t="array" aca="1" ref="BH39" ca="1">IF(AND($A39 &gt; 0, AA39 &gt; 0,BH$2&lt;MiscFormulas!$A$5+1),
_xlfn.IFNA(
_xlfn.IFNA(
_xlfn.IFNA(
_xlfn.IFNA(
_xlfn.IFNA(
_xlfn.IFNA(
IF(_xlfn.XLOOKUP(BH$2,WatchbillMONTHLY!$A$3:$U$3,OFFSET(WatchbillMONTHLY!$A$3:$U$3,1,2))=IF(_xlfn.XLOOKUP($A39,INDIRECT("_"&amp;_xlfn.XLOOKUP(BH$2,WatchbillMONTHLY!$A$3:$U$3,OFFSET(WatchbillMONTHLY!$A$3:$U$3,1,2))),INDIRECT("_"&amp;_xlfn.XLOOKUP(BH$2,WatchbillMONTHLY!$A$3:$U$3,OFFSET(WatchbillMONTHLY!$A$3:$U$3,1,2))))=$A39,_xlfn.XLOOKUP(BH$2,WatchbillMONTHLY!$A$3:$U$3,OFFSET(WatchbillMONTHLY!$A$3:$U$3,1,2)),FALSE),TRUE,FALSE),
IF(_xlfn.XLOOKUP(BH$2,WatchbillMONTHLY!$A$20:$U$20,OFFSET(WatchbillMONTHLY!$A$20:$U$20,1,2))=IF(_xlfn.XLOOKUP($A39,INDIRECT("_"&amp;_xlfn.XLOOKUP(BH$2,WatchbillMONTHLY!$A$20:$U$20,OFFSET(WatchbillMONTHLY!$A$20:$U$20,1,2))),INDIRECT("_"&amp;_xlfn.XLOOKUP(BH$2,WatchbillMONTHLY!$A$20:$U$20,OFFSET(WatchbillMONTHLY!$A$20:$U$20,1,2))))=$A39,_xlfn.XLOOKUP(BH$2,WatchbillMONTHLY!$A$20:$U$20,OFFSET(WatchbillMONTHLY!$A$20:$U$20,1,2)),FALSE),TRUE,FALSE)),
IF(_xlfn.XLOOKUP(BH$2,WatchbillMONTHLY!$A$37:$U$37,OFFSET(WatchbillMONTHLY!$A$37:$U$37,1,2))=IF(_xlfn.XLOOKUP($A39,INDIRECT("_"&amp;_xlfn.XLOOKUP(BH$2,WatchbillMONTHLY!$A$37:$U$37,OFFSET(WatchbillMONTHLY!$A$37:$U$37,1,2))),INDIRECT("_"&amp;_xlfn.XLOOKUP(BH$2,WatchbillMONTHLY!$A$37:$U$37,OFFSET(WatchbillMONTHLY!$A$37:$U$37,1,2))))=$A39,_xlfn.XLOOKUP(BH$2,WatchbillMONTHLY!$A$37:$U$37,OFFSET(WatchbillMONTHLY!$A$37:$U$37,1,2)),FALSE),TRUE,FALSE)),
IF(_xlfn.XLOOKUP(BH$2,WatchbillMONTHLY!$A$54:$U$54,OFFSET(WatchbillMONTHLY!$A$54:$U$54,1,2))=IF(_xlfn.XLOOKUP($A39,INDIRECT("_"&amp;_xlfn.XLOOKUP(BH$2,WatchbillMONTHLY!$A$54:$U$54,OFFSET(WatchbillMONTHLY!$A$54:$U$54,1,2))),INDIRECT("_"&amp;_xlfn.XLOOKUP(BH$2,WatchbillMONTHLY!$A$54:$U$54,OFFSET(WatchbillMONTHLY!$A$54:$U$54,1,2))))=$A39,_xlfn.XLOOKUP(BH$2,WatchbillMONTHLY!$A$54:$U$54,OFFSET(WatchbillMONTHLY!$A$54:$U$54,1,2)),FALSE),TRUE,FALSE)),
IF(_xlfn.XLOOKUP(BH$2,WatchbillMONTHLY!$A$71:$U$71,OFFSET(WatchbillMONTHLY!$A$71:$U$71,1,2))=IF(_xlfn.XLOOKUP($A39,INDIRECT("_"&amp;_xlfn.XLOOKUP(BH$2,WatchbillMONTHLY!$A$71:$U$71,OFFSET(WatchbillMONTHLY!$A$71:$U$71,1,2))),INDIRECT("_"&amp;_xlfn.XLOOKUP(BH$2,WatchbillMONTHLY!$A$71:$U$71,OFFSET(WatchbillMONTHLY!$A$71:$U$71,1,2))))=$A39,_xlfn.XLOOKUP(BH$2,WatchbillMONTHLY!$A$71:$U$71,OFFSET(WatchbillMONTHLY!$A$71:$U$71,1,2)),FALSE),TRUE,FALSE)),
IF(_xlfn.XLOOKUP(BH$2,WatchbillMONTHLY!$A$88:$U$88,OFFSET(WatchbillMONTHLY!$A$88:$U$88,1,2))=IF(_xlfn.XLOOKUP($A39,INDIRECT("_"&amp;_xlfn.XLOOKUP(BH$2,WatchbillMONTHLY!$A$88:$U$88,OFFSET(WatchbillMONTHLY!$A$88:$U$88,1,2))),INDIRECT("_"&amp;_xlfn.XLOOKUP(BH$2,WatchbillMONTHLY!$A$88:$U$88,OFFSET(WatchbillMONTHLY!$A$88:$U$88,1,2))))=$A39,_xlfn.XLOOKUP(BH$2,WatchbillMONTHLY!$A$88:$U$88,OFFSET(WatchbillMONTHLY!$A$88:$U$88,1,2)),FALSE),TRUE,FALSE)),
FALSE),FALSE)</f>
        <v>0</v>
      </c>
      <c r="BI39" s="209" t="b" cm="1">
        <f t="array" aca="1" ref="BI39" ca="1">IF(AND($A39 &gt; 0, AB39 &gt; 0,BI$2&lt;MiscFormulas!$A$5+1),
_xlfn.IFNA(
_xlfn.IFNA(
_xlfn.IFNA(
_xlfn.IFNA(
_xlfn.IFNA(
_xlfn.IFNA(
IF(_xlfn.XLOOKUP(BI$2,WatchbillMONTHLY!$A$3:$U$3,OFFSET(WatchbillMONTHLY!$A$3:$U$3,1,2))=IF(_xlfn.XLOOKUP($A39,INDIRECT("_"&amp;_xlfn.XLOOKUP(BI$2,WatchbillMONTHLY!$A$3:$U$3,OFFSET(WatchbillMONTHLY!$A$3:$U$3,1,2))),INDIRECT("_"&amp;_xlfn.XLOOKUP(BI$2,WatchbillMONTHLY!$A$3:$U$3,OFFSET(WatchbillMONTHLY!$A$3:$U$3,1,2))))=$A39,_xlfn.XLOOKUP(BI$2,WatchbillMONTHLY!$A$3:$U$3,OFFSET(WatchbillMONTHLY!$A$3:$U$3,1,2)),FALSE),TRUE,FALSE),
IF(_xlfn.XLOOKUP(BI$2,WatchbillMONTHLY!$A$20:$U$20,OFFSET(WatchbillMONTHLY!$A$20:$U$20,1,2))=IF(_xlfn.XLOOKUP($A39,INDIRECT("_"&amp;_xlfn.XLOOKUP(BI$2,WatchbillMONTHLY!$A$20:$U$20,OFFSET(WatchbillMONTHLY!$A$20:$U$20,1,2))),INDIRECT("_"&amp;_xlfn.XLOOKUP(BI$2,WatchbillMONTHLY!$A$20:$U$20,OFFSET(WatchbillMONTHLY!$A$20:$U$20,1,2))))=$A39,_xlfn.XLOOKUP(BI$2,WatchbillMONTHLY!$A$20:$U$20,OFFSET(WatchbillMONTHLY!$A$20:$U$20,1,2)),FALSE),TRUE,FALSE)),
IF(_xlfn.XLOOKUP(BI$2,WatchbillMONTHLY!$A$37:$U$37,OFFSET(WatchbillMONTHLY!$A$37:$U$37,1,2))=IF(_xlfn.XLOOKUP($A39,INDIRECT("_"&amp;_xlfn.XLOOKUP(BI$2,WatchbillMONTHLY!$A$37:$U$37,OFFSET(WatchbillMONTHLY!$A$37:$U$37,1,2))),INDIRECT("_"&amp;_xlfn.XLOOKUP(BI$2,WatchbillMONTHLY!$A$37:$U$37,OFFSET(WatchbillMONTHLY!$A$37:$U$37,1,2))))=$A39,_xlfn.XLOOKUP(BI$2,WatchbillMONTHLY!$A$37:$U$37,OFFSET(WatchbillMONTHLY!$A$37:$U$37,1,2)),FALSE),TRUE,FALSE)),
IF(_xlfn.XLOOKUP(BI$2,WatchbillMONTHLY!$A$54:$U$54,OFFSET(WatchbillMONTHLY!$A$54:$U$54,1,2))=IF(_xlfn.XLOOKUP($A39,INDIRECT("_"&amp;_xlfn.XLOOKUP(BI$2,WatchbillMONTHLY!$A$54:$U$54,OFFSET(WatchbillMONTHLY!$A$54:$U$54,1,2))),INDIRECT("_"&amp;_xlfn.XLOOKUP(BI$2,WatchbillMONTHLY!$A$54:$U$54,OFFSET(WatchbillMONTHLY!$A$54:$U$54,1,2))))=$A39,_xlfn.XLOOKUP(BI$2,WatchbillMONTHLY!$A$54:$U$54,OFFSET(WatchbillMONTHLY!$A$54:$U$54,1,2)),FALSE),TRUE,FALSE)),
IF(_xlfn.XLOOKUP(BI$2,WatchbillMONTHLY!$A$71:$U$71,OFFSET(WatchbillMONTHLY!$A$71:$U$71,1,2))=IF(_xlfn.XLOOKUP($A39,INDIRECT("_"&amp;_xlfn.XLOOKUP(BI$2,WatchbillMONTHLY!$A$71:$U$71,OFFSET(WatchbillMONTHLY!$A$71:$U$71,1,2))),INDIRECT("_"&amp;_xlfn.XLOOKUP(BI$2,WatchbillMONTHLY!$A$71:$U$71,OFFSET(WatchbillMONTHLY!$A$71:$U$71,1,2))))=$A39,_xlfn.XLOOKUP(BI$2,WatchbillMONTHLY!$A$71:$U$71,OFFSET(WatchbillMONTHLY!$A$71:$U$71,1,2)),FALSE),TRUE,FALSE)),
IF(_xlfn.XLOOKUP(BI$2,WatchbillMONTHLY!$A$88:$U$88,OFFSET(WatchbillMONTHLY!$A$88:$U$88,1,2))=IF(_xlfn.XLOOKUP($A39,INDIRECT("_"&amp;_xlfn.XLOOKUP(BI$2,WatchbillMONTHLY!$A$88:$U$88,OFFSET(WatchbillMONTHLY!$A$88:$U$88,1,2))),INDIRECT("_"&amp;_xlfn.XLOOKUP(BI$2,WatchbillMONTHLY!$A$88:$U$88,OFFSET(WatchbillMONTHLY!$A$88:$U$88,1,2))))=$A39,_xlfn.XLOOKUP(BI$2,WatchbillMONTHLY!$A$88:$U$88,OFFSET(WatchbillMONTHLY!$A$88:$U$88,1,2)),FALSE),TRUE,FALSE)),
FALSE),FALSE)</f>
        <v>0</v>
      </c>
      <c r="BJ39" s="209" t="b" cm="1">
        <f t="array" aca="1" ref="BJ39" ca="1">IF(AND($A39 &gt; 0, AC39 &gt; 0,BJ$2&lt;MiscFormulas!$A$5+1),
_xlfn.IFNA(
_xlfn.IFNA(
_xlfn.IFNA(
_xlfn.IFNA(
_xlfn.IFNA(
_xlfn.IFNA(
IF(_xlfn.XLOOKUP(BJ$2,WatchbillMONTHLY!$A$3:$U$3,OFFSET(WatchbillMONTHLY!$A$3:$U$3,1,2))=IF(_xlfn.XLOOKUP($A39,INDIRECT("_"&amp;_xlfn.XLOOKUP(BJ$2,WatchbillMONTHLY!$A$3:$U$3,OFFSET(WatchbillMONTHLY!$A$3:$U$3,1,2))),INDIRECT("_"&amp;_xlfn.XLOOKUP(BJ$2,WatchbillMONTHLY!$A$3:$U$3,OFFSET(WatchbillMONTHLY!$A$3:$U$3,1,2))))=$A39,_xlfn.XLOOKUP(BJ$2,WatchbillMONTHLY!$A$3:$U$3,OFFSET(WatchbillMONTHLY!$A$3:$U$3,1,2)),FALSE),TRUE,FALSE),
IF(_xlfn.XLOOKUP(BJ$2,WatchbillMONTHLY!$A$20:$U$20,OFFSET(WatchbillMONTHLY!$A$20:$U$20,1,2))=IF(_xlfn.XLOOKUP($A39,INDIRECT("_"&amp;_xlfn.XLOOKUP(BJ$2,WatchbillMONTHLY!$A$20:$U$20,OFFSET(WatchbillMONTHLY!$A$20:$U$20,1,2))),INDIRECT("_"&amp;_xlfn.XLOOKUP(BJ$2,WatchbillMONTHLY!$A$20:$U$20,OFFSET(WatchbillMONTHLY!$A$20:$U$20,1,2))))=$A39,_xlfn.XLOOKUP(BJ$2,WatchbillMONTHLY!$A$20:$U$20,OFFSET(WatchbillMONTHLY!$A$20:$U$20,1,2)),FALSE),TRUE,FALSE)),
IF(_xlfn.XLOOKUP(BJ$2,WatchbillMONTHLY!$A$37:$U$37,OFFSET(WatchbillMONTHLY!$A$37:$U$37,1,2))=IF(_xlfn.XLOOKUP($A39,INDIRECT("_"&amp;_xlfn.XLOOKUP(BJ$2,WatchbillMONTHLY!$A$37:$U$37,OFFSET(WatchbillMONTHLY!$A$37:$U$37,1,2))),INDIRECT("_"&amp;_xlfn.XLOOKUP(BJ$2,WatchbillMONTHLY!$A$37:$U$37,OFFSET(WatchbillMONTHLY!$A$37:$U$37,1,2))))=$A39,_xlfn.XLOOKUP(BJ$2,WatchbillMONTHLY!$A$37:$U$37,OFFSET(WatchbillMONTHLY!$A$37:$U$37,1,2)),FALSE),TRUE,FALSE)),
IF(_xlfn.XLOOKUP(BJ$2,WatchbillMONTHLY!$A$54:$U$54,OFFSET(WatchbillMONTHLY!$A$54:$U$54,1,2))=IF(_xlfn.XLOOKUP($A39,INDIRECT("_"&amp;_xlfn.XLOOKUP(BJ$2,WatchbillMONTHLY!$A$54:$U$54,OFFSET(WatchbillMONTHLY!$A$54:$U$54,1,2))),INDIRECT("_"&amp;_xlfn.XLOOKUP(BJ$2,WatchbillMONTHLY!$A$54:$U$54,OFFSET(WatchbillMONTHLY!$A$54:$U$54,1,2))))=$A39,_xlfn.XLOOKUP(BJ$2,WatchbillMONTHLY!$A$54:$U$54,OFFSET(WatchbillMONTHLY!$A$54:$U$54,1,2)),FALSE),TRUE,FALSE)),
IF(_xlfn.XLOOKUP(BJ$2,WatchbillMONTHLY!$A$71:$U$71,OFFSET(WatchbillMONTHLY!$A$71:$U$71,1,2))=IF(_xlfn.XLOOKUP($A39,INDIRECT("_"&amp;_xlfn.XLOOKUP(BJ$2,WatchbillMONTHLY!$A$71:$U$71,OFFSET(WatchbillMONTHLY!$A$71:$U$71,1,2))),INDIRECT("_"&amp;_xlfn.XLOOKUP(BJ$2,WatchbillMONTHLY!$A$71:$U$71,OFFSET(WatchbillMONTHLY!$A$71:$U$71,1,2))))=$A39,_xlfn.XLOOKUP(BJ$2,WatchbillMONTHLY!$A$71:$U$71,OFFSET(WatchbillMONTHLY!$A$71:$U$71,1,2)),FALSE),TRUE,FALSE)),
IF(_xlfn.XLOOKUP(BJ$2,WatchbillMONTHLY!$A$88:$U$88,OFFSET(WatchbillMONTHLY!$A$88:$U$88,1,2))=IF(_xlfn.XLOOKUP($A39,INDIRECT("_"&amp;_xlfn.XLOOKUP(BJ$2,WatchbillMONTHLY!$A$88:$U$88,OFFSET(WatchbillMONTHLY!$A$88:$U$88,1,2))),INDIRECT("_"&amp;_xlfn.XLOOKUP(BJ$2,WatchbillMONTHLY!$A$88:$U$88,OFFSET(WatchbillMONTHLY!$A$88:$U$88,1,2))))=$A39,_xlfn.XLOOKUP(BJ$2,WatchbillMONTHLY!$A$88:$U$88,OFFSET(WatchbillMONTHLY!$A$88:$U$88,1,2)),FALSE),TRUE,FALSE)),
FALSE),FALSE)</f>
        <v>0</v>
      </c>
      <c r="BK39" s="209" t="b" cm="1">
        <f t="array" aca="1" ref="BK39" ca="1">IF(AND($A39 &gt; 0, AD39 &gt; 0,BK$2&lt;MiscFormulas!$A$5+1),
_xlfn.IFNA(
_xlfn.IFNA(
_xlfn.IFNA(
_xlfn.IFNA(
_xlfn.IFNA(
_xlfn.IFNA(
IF(_xlfn.XLOOKUP(BK$2,WatchbillMONTHLY!$A$3:$U$3,OFFSET(WatchbillMONTHLY!$A$3:$U$3,1,2))=IF(_xlfn.XLOOKUP($A39,INDIRECT("_"&amp;_xlfn.XLOOKUP(BK$2,WatchbillMONTHLY!$A$3:$U$3,OFFSET(WatchbillMONTHLY!$A$3:$U$3,1,2))),INDIRECT("_"&amp;_xlfn.XLOOKUP(BK$2,WatchbillMONTHLY!$A$3:$U$3,OFFSET(WatchbillMONTHLY!$A$3:$U$3,1,2))))=$A39,_xlfn.XLOOKUP(BK$2,WatchbillMONTHLY!$A$3:$U$3,OFFSET(WatchbillMONTHLY!$A$3:$U$3,1,2)),FALSE),TRUE,FALSE),
IF(_xlfn.XLOOKUP(BK$2,WatchbillMONTHLY!$A$20:$U$20,OFFSET(WatchbillMONTHLY!$A$20:$U$20,1,2))=IF(_xlfn.XLOOKUP($A39,INDIRECT("_"&amp;_xlfn.XLOOKUP(BK$2,WatchbillMONTHLY!$A$20:$U$20,OFFSET(WatchbillMONTHLY!$A$20:$U$20,1,2))),INDIRECT("_"&amp;_xlfn.XLOOKUP(BK$2,WatchbillMONTHLY!$A$20:$U$20,OFFSET(WatchbillMONTHLY!$A$20:$U$20,1,2))))=$A39,_xlfn.XLOOKUP(BK$2,WatchbillMONTHLY!$A$20:$U$20,OFFSET(WatchbillMONTHLY!$A$20:$U$20,1,2)),FALSE),TRUE,FALSE)),
IF(_xlfn.XLOOKUP(BK$2,WatchbillMONTHLY!$A$37:$U$37,OFFSET(WatchbillMONTHLY!$A$37:$U$37,1,2))=IF(_xlfn.XLOOKUP($A39,INDIRECT("_"&amp;_xlfn.XLOOKUP(BK$2,WatchbillMONTHLY!$A$37:$U$37,OFFSET(WatchbillMONTHLY!$A$37:$U$37,1,2))),INDIRECT("_"&amp;_xlfn.XLOOKUP(BK$2,WatchbillMONTHLY!$A$37:$U$37,OFFSET(WatchbillMONTHLY!$A$37:$U$37,1,2))))=$A39,_xlfn.XLOOKUP(BK$2,WatchbillMONTHLY!$A$37:$U$37,OFFSET(WatchbillMONTHLY!$A$37:$U$37,1,2)),FALSE),TRUE,FALSE)),
IF(_xlfn.XLOOKUP(BK$2,WatchbillMONTHLY!$A$54:$U$54,OFFSET(WatchbillMONTHLY!$A$54:$U$54,1,2))=IF(_xlfn.XLOOKUP($A39,INDIRECT("_"&amp;_xlfn.XLOOKUP(BK$2,WatchbillMONTHLY!$A$54:$U$54,OFFSET(WatchbillMONTHLY!$A$54:$U$54,1,2))),INDIRECT("_"&amp;_xlfn.XLOOKUP(BK$2,WatchbillMONTHLY!$A$54:$U$54,OFFSET(WatchbillMONTHLY!$A$54:$U$54,1,2))))=$A39,_xlfn.XLOOKUP(BK$2,WatchbillMONTHLY!$A$54:$U$54,OFFSET(WatchbillMONTHLY!$A$54:$U$54,1,2)),FALSE),TRUE,FALSE)),
IF(_xlfn.XLOOKUP(BK$2,WatchbillMONTHLY!$A$71:$U$71,OFFSET(WatchbillMONTHLY!$A$71:$U$71,1,2))=IF(_xlfn.XLOOKUP($A39,INDIRECT("_"&amp;_xlfn.XLOOKUP(BK$2,WatchbillMONTHLY!$A$71:$U$71,OFFSET(WatchbillMONTHLY!$A$71:$U$71,1,2))),INDIRECT("_"&amp;_xlfn.XLOOKUP(BK$2,WatchbillMONTHLY!$A$71:$U$71,OFFSET(WatchbillMONTHLY!$A$71:$U$71,1,2))))=$A39,_xlfn.XLOOKUP(BK$2,WatchbillMONTHLY!$A$71:$U$71,OFFSET(WatchbillMONTHLY!$A$71:$U$71,1,2)),FALSE),TRUE,FALSE)),
IF(_xlfn.XLOOKUP(BK$2,WatchbillMONTHLY!$A$88:$U$88,OFFSET(WatchbillMONTHLY!$A$88:$U$88,1,2))=IF(_xlfn.XLOOKUP($A39,INDIRECT("_"&amp;_xlfn.XLOOKUP(BK$2,WatchbillMONTHLY!$A$88:$U$88,OFFSET(WatchbillMONTHLY!$A$88:$U$88,1,2))),INDIRECT("_"&amp;_xlfn.XLOOKUP(BK$2,WatchbillMONTHLY!$A$88:$U$88,OFFSET(WatchbillMONTHLY!$A$88:$U$88,1,2))))=$A39,_xlfn.XLOOKUP(BK$2,WatchbillMONTHLY!$A$88:$U$88,OFFSET(WatchbillMONTHLY!$A$88:$U$88,1,2)),FALSE),TRUE,FALSE)),
FALSE),FALSE)</f>
        <v>0</v>
      </c>
      <c r="BL39" s="209" t="b" cm="1">
        <f t="array" aca="1" ref="BL39" ca="1">IF(AND($A39 &gt; 0, AE39 &gt; 0,BL$2&lt;MiscFormulas!$A$5+1),
_xlfn.IFNA(
_xlfn.IFNA(
_xlfn.IFNA(
_xlfn.IFNA(
_xlfn.IFNA(
_xlfn.IFNA(
IF(_xlfn.XLOOKUP(BL$2,WatchbillMONTHLY!$A$3:$U$3,OFFSET(WatchbillMONTHLY!$A$3:$U$3,1,2))=IF(_xlfn.XLOOKUP($A39,INDIRECT("_"&amp;_xlfn.XLOOKUP(BL$2,WatchbillMONTHLY!$A$3:$U$3,OFFSET(WatchbillMONTHLY!$A$3:$U$3,1,2))),INDIRECT("_"&amp;_xlfn.XLOOKUP(BL$2,WatchbillMONTHLY!$A$3:$U$3,OFFSET(WatchbillMONTHLY!$A$3:$U$3,1,2))))=$A39,_xlfn.XLOOKUP(BL$2,WatchbillMONTHLY!$A$3:$U$3,OFFSET(WatchbillMONTHLY!$A$3:$U$3,1,2)),FALSE),TRUE,FALSE),
IF(_xlfn.XLOOKUP(BL$2,WatchbillMONTHLY!$A$20:$U$20,OFFSET(WatchbillMONTHLY!$A$20:$U$20,1,2))=IF(_xlfn.XLOOKUP($A39,INDIRECT("_"&amp;_xlfn.XLOOKUP(BL$2,WatchbillMONTHLY!$A$20:$U$20,OFFSET(WatchbillMONTHLY!$A$20:$U$20,1,2))),INDIRECT("_"&amp;_xlfn.XLOOKUP(BL$2,WatchbillMONTHLY!$A$20:$U$20,OFFSET(WatchbillMONTHLY!$A$20:$U$20,1,2))))=$A39,_xlfn.XLOOKUP(BL$2,WatchbillMONTHLY!$A$20:$U$20,OFFSET(WatchbillMONTHLY!$A$20:$U$20,1,2)),FALSE),TRUE,FALSE)),
IF(_xlfn.XLOOKUP(BL$2,WatchbillMONTHLY!$A$37:$U$37,OFFSET(WatchbillMONTHLY!$A$37:$U$37,1,2))=IF(_xlfn.XLOOKUP($A39,INDIRECT("_"&amp;_xlfn.XLOOKUP(BL$2,WatchbillMONTHLY!$A$37:$U$37,OFFSET(WatchbillMONTHLY!$A$37:$U$37,1,2))),INDIRECT("_"&amp;_xlfn.XLOOKUP(BL$2,WatchbillMONTHLY!$A$37:$U$37,OFFSET(WatchbillMONTHLY!$A$37:$U$37,1,2))))=$A39,_xlfn.XLOOKUP(BL$2,WatchbillMONTHLY!$A$37:$U$37,OFFSET(WatchbillMONTHLY!$A$37:$U$37,1,2)),FALSE),TRUE,FALSE)),
IF(_xlfn.XLOOKUP(BL$2,WatchbillMONTHLY!$A$54:$U$54,OFFSET(WatchbillMONTHLY!$A$54:$U$54,1,2))=IF(_xlfn.XLOOKUP($A39,INDIRECT("_"&amp;_xlfn.XLOOKUP(BL$2,WatchbillMONTHLY!$A$54:$U$54,OFFSET(WatchbillMONTHLY!$A$54:$U$54,1,2))),INDIRECT("_"&amp;_xlfn.XLOOKUP(BL$2,WatchbillMONTHLY!$A$54:$U$54,OFFSET(WatchbillMONTHLY!$A$54:$U$54,1,2))))=$A39,_xlfn.XLOOKUP(BL$2,WatchbillMONTHLY!$A$54:$U$54,OFFSET(WatchbillMONTHLY!$A$54:$U$54,1,2)),FALSE),TRUE,FALSE)),
IF(_xlfn.XLOOKUP(BL$2,WatchbillMONTHLY!$A$71:$U$71,OFFSET(WatchbillMONTHLY!$A$71:$U$71,1,2))=IF(_xlfn.XLOOKUP($A39,INDIRECT("_"&amp;_xlfn.XLOOKUP(BL$2,WatchbillMONTHLY!$A$71:$U$71,OFFSET(WatchbillMONTHLY!$A$71:$U$71,1,2))),INDIRECT("_"&amp;_xlfn.XLOOKUP(BL$2,WatchbillMONTHLY!$A$71:$U$71,OFFSET(WatchbillMONTHLY!$A$71:$U$71,1,2))))=$A39,_xlfn.XLOOKUP(BL$2,WatchbillMONTHLY!$A$71:$U$71,OFFSET(WatchbillMONTHLY!$A$71:$U$71,1,2)),FALSE),TRUE,FALSE)),
IF(_xlfn.XLOOKUP(BL$2,WatchbillMONTHLY!$A$88:$U$88,OFFSET(WatchbillMONTHLY!$A$88:$U$88,1,2))=IF(_xlfn.XLOOKUP($A39,INDIRECT("_"&amp;_xlfn.XLOOKUP(BL$2,WatchbillMONTHLY!$A$88:$U$88,OFFSET(WatchbillMONTHLY!$A$88:$U$88,1,2))),INDIRECT("_"&amp;_xlfn.XLOOKUP(BL$2,WatchbillMONTHLY!$A$88:$U$88,OFFSET(WatchbillMONTHLY!$A$88:$U$88,1,2))))=$A39,_xlfn.XLOOKUP(BL$2,WatchbillMONTHLY!$A$88:$U$88,OFFSET(WatchbillMONTHLY!$A$88:$U$88,1,2)),FALSE),TRUE,FALSE)),
FALSE),FALSE)</f>
        <v>0</v>
      </c>
      <c r="BM39" s="209" t="b" cm="1">
        <f t="array" aca="1" ref="BM39" ca="1">IF(AND($A39 &gt; 0, AF39 &gt; 0,BM$2&lt;MiscFormulas!$A$5+1),
_xlfn.IFNA(
_xlfn.IFNA(
_xlfn.IFNA(
_xlfn.IFNA(
_xlfn.IFNA(
_xlfn.IFNA(
IF(_xlfn.XLOOKUP(BM$2,WatchbillMONTHLY!$A$3:$U$3,OFFSET(WatchbillMONTHLY!$A$3:$U$3,1,2))=IF(_xlfn.XLOOKUP($A39,INDIRECT("_"&amp;_xlfn.XLOOKUP(BM$2,WatchbillMONTHLY!$A$3:$U$3,OFFSET(WatchbillMONTHLY!$A$3:$U$3,1,2))),INDIRECT("_"&amp;_xlfn.XLOOKUP(BM$2,WatchbillMONTHLY!$A$3:$U$3,OFFSET(WatchbillMONTHLY!$A$3:$U$3,1,2))))=$A39,_xlfn.XLOOKUP(BM$2,WatchbillMONTHLY!$A$3:$U$3,OFFSET(WatchbillMONTHLY!$A$3:$U$3,1,2)),FALSE),TRUE,FALSE),
IF(_xlfn.XLOOKUP(BM$2,WatchbillMONTHLY!$A$20:$U$20,OFFSET(WatchbillMONTHLY!$A$20:$U$20,1,2))=IF(_xlfn.XLOOKUP($A39,INDIRECT("_"&amp;_xlfn.XLOOKUP(BM$2,WatchbillMONTHLY!$A$20:$U$20,OFFSET(WatchbillMONTHLY!$A$20:$U$20,1,2))),INDIRECT("_"&amp;_xlfn.XLOOKUP(BM$2,WatchbillMONTHLY!$A$20:$U$20,OFFSET(WatchbillMONTHLY!$A$20:$U$20,1,2))))=$A39,_xlfn.XLOOKUP(BM$2,WatchbillMONTHLY!$A$20:$U$20,OFFSET(WatchbillMONTHLY!$A$20:$U$20,1,2)),FALSE),TRUE,FALSE)),
IF(_xlfn.XLOOKUP(BM$2,WatchbillMONTHLY!$A$37:$U$37,OFFSET(WatchbillMONTHLY!$A$37:$U$37,1,2))=IF(_xlfn.XLOOKUP($A39,INDIRECT("_"&amp;_xlfn.XLOOKUP(BM$2,WatchbillMONTHLY!$A$37:$U$37,OFFSET(WatchbillMONTHLY!$A$37:$U$37,1,2))),INDIRECT("_"&amp;_xlfn.XLOOKUP(BM$2,WatchbillMONTHLY!$A$37:$U$37,OFFSET(WatchbillMONTHLY!$A$37:$U$37,1,2))))=$A39,_xlfn.XLOOKUP(BM$2,WatchbillMONTHLY!$A$37:$U$37,OFFSET(WatchbillMONTHLY!$A$37:$U$37,1,2)),FALSE),TRUE,FALSE)),
IF(_xlfn.XLOOKUP(BM$2,WatchbillMONTHLY!$A$54:$U$54,OFFSET(WatchbillMONTHLY!$A$54:$U$54,1,2))=IF(_xlfn.XLOOKUP($A39,INDIRECT("_"&amp;_xlfn.XLOOKUP(BM$2,WatchbillMONTHLY!$A$54:$U$54,OFFSET(WatchbillMONTHLY!$A$54:$U$54,1,2))),INDIRECT("_"&amp;_xlfn.XLOOKUP(BM$2,WatchbillMONTHLY!$A$54:$U$54,OFFSET(WatchbillMONTHLY!$A$54:$U$54,1,2))))=$A39,_xlfn.XLOOKUP(BM$2,WatchbillMONTHLY!$A$54:$U$54,OFFSET(WatchbillMONTHLY!$A$54:$U$54,1,2)),FALSE),TRUE,FALSE)),
IF(_xlfn.XLOOKUP(BM$2,WatchbillMONTHLY!$A$71:$U$71,OFFSET(WatchbillMONTHLY!$A$71:$U$71,1,2))=IF(_xlfn.XLOOKUP($A39,INDIRECT("_"&amp;_xlfn.XLOOKUP(BM$2,WatchbillMONTHLY!$A$71:$U$71,OFFSET(WatchbillMONTHLY!$A$71:$U$71,1,2))),INDIRECT("_"&amp;_xlfn.XLOOKUP(BM$2,WatchbillMONTHLY!$A$71:$U$71,OFFSET(WatchbillMONTHLY!$A$71:$U$71,1,2))))=$A39,_xlfn.XLOOKUP(BM$2,WatchbillMONTHLY!$A$71:$U$71,OFFSET(WatchbillMONTHLY!$A$71:$U$71,1,2)),FALSE),TRUE,FALSE)),
IF(_xlfn.XLOOKUP(BM$2,WatchbillMONTHLY!$A$88:$U$88,OFFSET(WatchbillMONTHLY!$A$88:$U$88,1,2))=IF(_xlfn.XLOOKUP($A39,INDIRECT("_"&amp;_xlfn.XLOOKUP(BM$2,WatchbillMONTHLY!$A$88:$U$88,OFFSET(WatchbillMONTHLY!$A$88:$U$88,1,2))),INDIRECT("_"&amp;_xlfn.XLOOKUP(BM$2,WatchbillMONTHLY!$A$88:$U$88,OFFSET(WatchbillMONTHLY!$A$88:$U$88,1,2))))=$A39,_xlfn.XLOOKUP(BM$2,WatchbillMONTHLY!$A$88:$U$88,OFFSET(WatchbillMONTHLY!$A$88:$U$88,1,2)),FALSE),TRUE,FALSE)),
FALSE),FALSE)</f>
        <v>0</v>
      </c>
      <c r="BN39" s="209" t="b" cm="1">
        <f t="array" aca="1" ref="BN39" ca="1">IF(AND($A39 &gt; 0, AG39 &gt; 0,BN$2&lt;MiscFormulas!$A$5+1),
_xlfn.IFNA(
_xlfn.IFNA(
_xlfn.IFNA(
_xlfn.IFNA(
_xlfn.IFNA(
_xlfn.IFNA(
IF(_xlfn.XLOOKUP(BN$2,WatchbillMONTHLY!$A$3:$U$3,OFFSET(WatchbillMONTHLY!$A$3:$U$3,1,2))=IF(_xlfn.XLOOKUP($A39,INDIRECT("_"&amp;_xlfn.XLOOKUP(BN$2,WatchbillMONTHLY!$A$3:$U$3,OFFSET(WatchbillMONTHLY!$A$3:$U$3,1,2))),INDIRECT("_"&amp;_xlfn.XLOOKUP(BN$2,WatchbillMONTHLY!$A$3:$U$3,OFFSET(WatchbillMONTHLY!$A$3:$U$3,1,2))))=$A39,_xlfn.XLOOKUP(BN$2,WatchbillMONTHLY!$A$3:$U$3,OFFSET(WatchbillMONTHLY!$A$3:$U$3,1,2)),FALSE),TRUE,FALSE),
IF(_xlfn.XLOOKUP(BN$2,WatchbillMONTHLY!$A$20:$U$20,OFFSET(WatchbillMONTHLY!$A$20:$U$20,1,2))=IF(_xlfn.XLOOKUP($A39,INDIRECT("_"&amp;_xlfn.XLOOKUP(BN$2,WatchbillMONTHLY!$A$20:$U$20,OFFSET(WatchbillMONTHLY!$A$20:$U$20,1,2))),INDIRECT("_"&amp;_xlfn.XLOOKUP(BN$2,WatchbillMONTHLY!$A$20:$U$20,OFFSET(WatchbillMONTHLY!$A$20:$U$20,1,2))))=$A39,_xlfn.XLOOKUP(BN$2,WatchbillMONTHLY!$A$20:$U$20,OFFSET(WatchbillMONTHLY!$A$20:$U$20,1,2)),FALSE),TRUE,FALSE)),
IF(_xlfn.XLOOKUP(BN$2,WatchbillMONTHLY!$A$37:$U$37,OFFSET(WatchbillMONTHLY!$A$37:$U$37,1,2))=IF(_xlfn.XLOOKUP($A39,INDIRECT("_"&amp;_xlfn.XLOOKUP(BN$2,WatchbillMONTHLY!$A$37:$U$37,OFFSET(WatchbillMONTHLY!$A$37:$U$37,1,2))),INDIRECT("_"&amp;_xlfn.XLOOKUP(BN$2,WatchbillMONTHLY!$A$37:$U$37,OFFSET(WatchbillMONTHLY!$A$37:$U$37,1,2))))=$A39,_xlfn.XLOOKUP(BN$2,WatchbillMONTHLY!$A$37:$U$37,OFFSET(WatchbillMONTHLY!$A$37:$U$37,1,2)),FALSE),TRUE,FALSE)),
IF(_xlfn.XLOOKUP(BN$2,WatchbillMONTHLY!$A$54:$U$54,OFFSET(WatchbillMONTHLY!$A$54:$U$54,1,2))=IF(_xlfn.XLOOKUP($A39,INDIRECT("_"&amp;_xlfn.XLOOKUP(BN$2,WatchbillMONTHLY!$A$54:$U$54,OFFSET(WatchbillMONTHLY!$A$54:$U$54,1,2))),INDIRECT("_"&amp;_xlfn.XLOOKUP(BN$2,WatchbillMONTHLY!$A$54:$U$54,OFFSET(WatchbillMONTHLY!$A$54:$U$54,1,2))))=$A39,_xlfn.XLOOKUP(BN$2,WatchbillMONTHLY!$A$54:$U$54,OFFSET(WatchbillMONTHLY!$A$54:$U$54,1,2)),FALSE),TRUE,FALSE)),
IF(_xlfn.XLOOKUP(BN$2,WatchbillMONTHLY!$A$71:$U$71,OFFSET(WatchbillMONTHLY!$A$71:$U$71,1,2))=IF(_xlfn.XLOOKUP($A39,INDIRECT("_"&amp;_xlfn.XLOOKUP(BN$2,WatchbillMONTHLY!$A$71:$U$71,OFFSET(WatchbillMONTHLY!$A$71:$U$71,1,2))),INDIRECT("_"&amp;_xlfn.XLOOKUP(BN$2,WatchbillMONTHLY!$A$71:$U$71,OFFSET(WatchbillMONTHLY!$A$71:$U$71,1,2))))=$A39,_xlfn.XLOOKUP(BN$2,WatchbillMONTHLY!$A$71:$U$71,OFFSET(WatchbillMONTHLY!$A$71:$U$71,1,2)),FALSE),TRUE,FALSE)),
IF(_xlfn.XLOOKUP(BN$2,WatchbillMONTHLY!$A$88:$U$88,OFFSET(WatchbillMONTHLY!$A$88:$U$88,1,2))=IF(_xlfn.XLOOKUP($A39,INDIRECT("_"&amp;_xlfn.XLOOKUP(BN$2,WatchbillMONTHLY!$A$88:$U$88,OFFSET(WatchbillMONTHLY!$A$88:$U$88,1,2))),INDIRECT("_"&amp;_xlfn.XLOOKUP(BN$2,WatchbillMONTHLY!$A$88:$U$88,OFFSET(WatchbillMONTHLY!$A$88:$U$88,1,2))))=$A39,_xlfn.XLOOKUP(BN$2,WatchbillMONTHLY!$A$88:$U$88,OFFSET(WatchbillMONTHLY!$A$88:$U$88,1,2)),FALSE),TRUE,FALSE)),
FALSE),FALSE)</f>
        <v>0</v>
      </c>
      <c r="BO39" s="209" t="b" cm="1">
        <f t="array" aca="1" ref="BO39" ca="1">IF(
    AND($A39 &gt; 0, AH39 &gt; 0,BO$2&lt;MiscFormulas!$A$5+1),
    ISNUMBER(
        MATCH($A39,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39" s="210"/>
    </row>
    <row r="40" spans="1:68" x14ac:dyDescent="0.35">
      <c r="A40" t="str">
        <v>EX1 Danvers, C.</v>
      </c>
      <c r="B40" s="214" t="str">
        <v>EX1 Danvers, Carol</v>
      </c>
      <c r="C40" s="218"/>
      <c r="D40" s="230"/>
      <c r="E40" s="231"/>
      <c r="F40" s="231"/>
      <c r="G40" s="231"/>
      <c r="H40" s="231"/>
      <c r="I40" s="231"/>
      <c r="J40" s="231" t="s">
        <v>266</v>
      </c>
      <c r="K40" s="231"/>
      <c r="L40" s="231"/>
      <c r="M40" s="231"/>
      <c r="N40" s="231"/>
      <c r="O40" s="231"/>
      <c r="P40" s="231"/>
      <c r="Q40" s="231"/>
      <c r="R40" s="231"/>
      <c r="S40" s="231"/>
      <c r="T40" s="231"/>
      <c r="U40" s="231"/>
      <c r="V40" s="231"/>
      <c r="W40" s="231"/>
      <c r="X40" s="231"/>
      <c r="Y40" s="231"/>
      <c r="Z40" s="231" t="s">
        <v>266</v>
      </c>
      <c r="AA40" s="231"/>
      <c r="AB40" s="231"/>
      <c r="AC40" s="231"/>
      <c r="AD40" s="231"/>
      <c r="AE40" s="231"/>
      <c r="AF40" s="231"/>
      <c r="AG40" s="231"/>
      <c r="AH40" s="179"/>
      <c r="AI40" s="209"/>
      <c r="AJ40" s="209" t="str" cm="1">
        <f t="array" aca="1" ref="AJ40" ca="1">IF(OR(AK40:BN40=TRUE),$A40&amp;" :  ","")&amp;_xlfn.TEXTJOIN(" | ",TRUE,IF(AK40:BN40=TRUE,$AK$2:$BN$2,""))</f>
        <v/>
      </c>
      <c r="AK40" s="209" t="b" cm="1">
        <f t="array" aca="1" ref="AK40" ca="1">IF(AND($A40 &gt; 0, D40 &gt; 0,AK$2&lt;MiscFormulas!$A$5+1),
_xlfn.IFNA(
_xlfn.IFNA(
_xlfn.IFNA(
_xlfn.IFNA(
_xlfn.IFNA(
_xlfn.IFNA(
IF(_xlfn.XLOOKUP(AK$2,WatchbillMONTHLY!$A$3:$U$3,OFFSET(WatchbillMONTHLY!$A$3:$U$3,1,2))=IF(_xlfn.XLOOKUP($A40,INDIRECT("_"&amp;_xlfn.XLOOKUP(AK$2,WatchbillMONTHLY!$A$3:$U$3,OFFSET(WatchbillMONTHLY!$A$3:$U$3,1,2))),INDIRECT("_"&amp;_xlfn.XLOOKUP(AK$2,WatchbillMONTHLY!$A$3:$U$3,OFFSET(WatchbillMONTHLY!$A$3:$U$3,1,2))))=$A40,_xlfn.XLOOKUP(AK$2,WatchbillMONTHLY!$A$3:$U$3,OFFSET(WatchbillMONTHLY!$A$3:$U$3,1,2)),FALSE),TRUE,FALSE),
IF(_xlfn.XLOOKUP(AK$2,WatchbillMONTHLY!$A$20:$U$20,OFFSET(WatchbillMONTHLY!$A$20:$U$20,1,2))=IF(_xlfn.XLOOKUP($A40,INDIRECT("_"&amp;_xlfn.XLOOKUP(AK$2,WatchbillMONTHLY!$A$20:$U$20,OFFSET(WatchbillMONTHLY!$A$20:$U$20,1,2))),INDIRECT("_"&amp;_xlfn.XLOOKUP(AK$2,WatchbillMONTHLY!$A$20:$U$20,OFFSET(WatchbillMONTHLY!$A$20:$U$20,1,2))))=$A40,_xlfn.XLOOKUP(AK$2,WatchbillMONTHLY!$A$20:$U$20,OFFSET(WatchbillMONTHLY!$A$20:$U$20,1,2)),FALSE),TRUE,FALSE)),
IF(_xlfn.XLOOKUP(AK$2,WatchbillMONTHLY!$A$37:$U$37,OFFSET(WatchbillMONTHLY!$A$37:$U$37,1,2))=IF(_xlfn.XLOOKUP($A40,INDIRECT("_"&amp;_xlfn.XLOOKUP(AK$2,WatchbillMONTHLY!$A$37:$U$37,OFFSET(WatchbillMONTHLY!$A$37:$U$37,1,2))),INDIRECT("_"&amp;_xlfn.XLOOKUP(AK$2,WatchbillMONTHLY!$A$37:$U$37,OFFSET(WatchbillMONTHLY!$A$37:$U$37,1,2))))=$A40,_xlfn.XLOOKUP(AK$2,WatchbillMONTHLY!$A$37:$U$37,OFFSET(WatchbillMONTHLY!$A$37:$U$37,1,2)),FALSE),TRUE,FALSE)),
IF(_xlfn.XLOOKUP(AK$2,WatchbillMONTHLY!$A$54:$U$54,OFFSET(WatchbillMONTHLY!$A$54:$U$54,1,2))=IF(_xlfn.XLOOKUP($A40,INDIRECT("_"&amp;_xlfn.XLOOKUP(AK$2,WatchbillMONTHLY!$A$54:$U$54,OFFSET(WatchbillMONTHLY!$A$54:$U$54,1,2))),INDIRECT("_"&amp;_xlfn.XLOOKUP(AK$2,WatchbillMONTHLY!$A$54:$U$54,OFFSET(WatchbillMONTHLY!$A$54:$U$54,1,2))))=$A40,_xlfn.XLOOKUP(AK$2,WatchbillMONTHLY!$A$54:$U$54,OFFSET(WatchbillMONTHLY!$A$54:$U$54,1,2)),FALSE),TRUE,FALSE)),
IF(_xlfn.XLOOKUP(AK$2,WatchbillMONTHLY!$A$71:$U$71,OFFSET(WatchbillMONTHLY!$A$71:$U$71,1,2))=IF(_xlfn.XLOOKUP($A40,INDIRECT("_"&amp;_xlfn.XLOOKUP(AK$2,WatchbillMONTHLY!$A$71:$U$71,OFFSET(WatchbillMONTHLY!$A$71:$U$71,1,2))),INDIRECT("_"&amp;_xlfn.XLOOKUP(AK$2,WatchbillMONTHLY!$A$71:$U$71,OFFSET(WatchbillMONTHLY!$A$71:$U$71,1,2))))=$A40,_xlfn.XLOOKUP(AK$2,WatchbillMONTHLY!$A$71:$U$71,OFFSET(WatchbillMONTHLY!$A$71:$U$71,1,2)),FALSE),TRUE,FALSE)),
IF(_xlfn.XLOOKUP(AK$2,WatchbillMONTHLY!$A$88:$U$88,OFFSET(WatchbillMONTHLY!$A$88:$U$88,1,2))=IF(_xlfn.XLOOKUP($A40,INDIRECT("_"&amp;_xlfn.XLOOKUP(AK$2,WatchbillMONTHLY!$A$88:$U$88,OFFSET(WatchbillMONTHLY!$A$88:$U$88,1,2))),INDIRECT("_"&amp;_xlfn.XLOOKUP(AK$2,WatchbillMONTHLY!$A$88:$U$88,OFFSET(WatchbillMONTHLY!$A$88:$U$88,1,2))))=$A40,_xlfn.XLOOKUP(AK$2,WatchbillMONTHLY!$A$88:$U$88,OFFSET(WatchbillMONTHLY!$A$88:$U$88,1,2)),FALSE),TRUE,FALSE)),
FALSE),FALSE)</f>
        <v>0</v>
      </c>
      <c r="AL40" s="209" t="b" cm="1">
        <f t="array" aca="1" ref="AL40" ca="1">IF(AND($A40 &gt; 0, E40 &gt; 0,AL$2&lt;MiscFormulas!$A$5+1),
_xlfn.IFNA(
_xlfn.IFNA(
_xlfn.IFNA(
_xlfn.IFNA(
_xlfn.IFNA(
_xlfn.IFNA(
IF(_xlfn.XLOOKUP(AL$2,WatchbillMONTHLY!$A$3:$U$3,OFFSET(WatchbillMONTHLY!$A$3:$U$3,1,2))=IF(_xlfn.XLOOKUP($A40,INDIRECT("_"&amp;_xlfn.XLOOKUP(AL$2,WatchbillMONTHLY!$A$3:$U$3,OFFSET(WatchbillMONTHLY!$A$3:$U$3,1,2))),INDIRECT("_"&amp;_xlfn.XLOOKUP(AL$2,WatchbillMONTHLY!$A$3:$U$3,OFFSET(WatchbillMONTHLY!$A$3:$U$3,1,2))))=$A40,_xlfn.XLOOKUP(AL$2,WatchbillMONTHLY!$A$3:$U$3,OFFSET(WatchbillMONTHLY!$A$3:$U$3,1,2)),FALSE),TRUE,FALSE),
IF(_xlfn.XLOOKUP(AL$2,WatchbillMONTHLY!$A$20:$U$20,OFFSET(WatchbillMONTHLY!$A$20:$U$20,1,2))=IF(_xlfn.XLOOKUP($A40,INDIRECT("_"&amp;_xlfn.XLOOKUP(AL$2,WatchbillMONTHLY!$A$20:$U$20,OFFSET(WatchbillMONTHLY!$A$20:$U$20,1,2))),INDIRECT("_"&amp;_xlfn.XLOOKUP(AL$2,WatchbillMONTHLY!$A$20:$U$20,OFFSET(WatchbillMONTHLY!$A$20:$U$20,1,2))))=$A40,_xlfn.XLOOKUP(AL$2,WatchbillMONTHLY!$A$20:$U$20,OFFSET(WatchbillMONTHLY!$A$20:$U$20,1,2)),FALSE),TRUE,FALSE)),
IF(_xlfn.XLOOKUP(AL$2,WatchbillMONTHLY!$A$37:$U$37,OFFSET(WatchbillMONTHLY!$A$37:$U$37,1,2))=IF(_xlfn.XLOOKUP($A40,INDIRECT("_"&amp;_xlfn.XLOOKUP(AL$2,WatchbillMONTHLY!$A$37:$U$37,OFFSET(WatchbillMONTHLY!$A$37:$U$37,1,2))),INDIRECT("_"&amp;_xlfn.XLOOKUP(AL$2,WatchbillMONTHLY!$A$37:$U$37,OFFSET(WatchbillMONTHLY!$A$37:$U$37,1,2))))=$A40,_xlfn.XLOOKUP(AL$2,WatchbillMONTHLY!$A$37:$U$37,OFFSET(WatchbillMONTHLY!$A$37:$U$37,1,2)),FALSE),TRUE,FALSE)),
IF(_xlfn.XLOOKUP(AL$2,WatchbillMONTHLY!$A$54:$U$54,OFFSET(WatchbillMONTHLY!$A$54:$U$54,1,2))=IF(_xlfn.XLOOKUP($A40,INDIRECT("_"&amp;_xlfn.XLOOKUP(AL$2,WatchbillMONTHLY!$A$54:$U$54,OFFSET(WatchbillMONTHLY!$A$54:$U$54,1,2))),INDIRECT("_"&amp;_xlfn.XLOOKUP(AL$2,WatchbillMONTHLY!$A$54:$U$54,OFFSET(WatchbillMONTHLY!$A$54:$U$54,1,2))))=$A40,_xlfn.XLOOKUP(AL$2,WatchbillMONTHLY!$A$54:$U$54,OFFSET(WatchbillMONTHLY!$A$54:$U$54,1,2)),FALSE),TRUE,FALSE)),
IF(_xlfn.XLOOKUP(AL$2,WatchbillMONTHLY!$A$71:$U$71,OFFSET(WatchbillMONTHLY!$A$71:$U$71,1,2))=IF(_xlfn.XLOOKUP($A40,INDIRECT("_"&amp;_xlfn.XLOOKUP(AL$2,WatchbillMONTHLY!$A$71:$U$71,OFFSET(WatchbillMONTHLY!$A$71:$U$71,1,2))),INDIRECT("_"&amp;_xlfn.XLOOKUP(AL$2,WatchbillMONTHLY!$A$71:$U$71,OFFSET(WatchbillMONTHLY!$A$71:$U$71,1,2))))=$A40,_xlfn.XLOOKUP(AL$2,WatchbillMONTHLY!$A$71:$U$71,OFFSET(WatchbillMONTHLY!$A$71:$U$71,1,2)),FALSE),TRUE,FALSE)),
IF(_xlfn.XLOOKUP(AL$2,WatchbillMONTHLY!$A$88:$U$88,OFFSET(WatchbillMONTHLY!$A$88:$U$88,1,2))=IF(_xlfn.XLOOKUP($A40,INDIRECT("_"&amp;_xlfn.XLOOKUP(AL$2,WatchbillMONTHLY!$A$88:$U$88,OFFSET(WatchbillMONTHLY!$A$88:$U$88,1,2))),INDIRECT("_"&amp;_xlfn.XLOOKUP(AL$2,WatchbillMONTHLY!$A$88:$U$88,OFFSET(WatchbillMONTHLY!$A$88:$U$88,1,2))))=$A40,_xlfn.XLOOKUP(AL$2,WatchbillMONTHLY!$A$88:$U$88,OFFSET(WatchbillMONTHLY!$A$88:$U$88,1,2)),FALSE),TRUE,FALSE)),
FALSE),FALSE)</f>
        <v>0</v>
      </c>
      <c r="AM40" s="209" t="b" cm="1">
        <f t="array" aca="1" ref="AM40" ca="1">IF(AND($A40 &gt; 0, F40 &gt; 0,AM$2&lt;MiscFormulas!$A$5+1),
_xlfn.IFNA(
_xlfn.IFNA(
_xlfn.IFNA(
_xlfn.IFNA(
_xlfn.IFNA(
_xlfn.IFNA(
IF(_xlfn.XLOOKUP(AM$2,WatchbillMONTHLY!$A$3:$U$3,OFFSET(WatchbillMONTHLY!$A$3:$U$3,1,2))=IF(_xlfn.XLOOKUP($A40,INDIRECT("_"&amp;_xlfn.XLOOKUP(AM$2,WatchbillMONTHLY!$A$3:$U$3,OFFSET(WatchbillMONTHLY!$A$3:$U$3,1,2))),INDIRECT("_"&amp;_xlfn.XLOOKUP(AM$2,WatchbillMONTHLY!$A$3:$U$3,OFFSET(WatchbillMONTHLY!$A$3:$U$3,1,2))))=$A40,_xlfn.XLOOKUP(AM$2,WatchbillMONTHLY!$A$3:$U$3,OFFSET(WatchbillMONTHLY!$A$3:$U$3,1,2)),FALSE),TRUE,FALSE),
IF(_xlfn.XLOOKUP(AM$2,WatchbillMONTHLY!$A$20:$U$20,OFFSET(WatchbillMONTHLY!$A$20:$U$20,1,2))=IF(_xlfn.XLOOKUP($A40,INDIRECT("_"&amp;_xlfn.XLOOKUP(AM$2,WatchbillMONTHLY!$A$20:$U$20,OFFSET(WatchbillMONTHLY!$A$20:$U$20,1,2))),INDIRECT("_"&amp;_xlfn.XLOOKUP(AM$2,WatchbillMONTHLY!$A$20:$U$20,OFFSET(WatchbillMONTHLY!$A$20:$U$20,1,2))))=$A40,_xlfn.XLOOKUP(AM$2,WatchbillMONTHLY!$A$20:$U$20,OFFSET(WatchbillMONTHLY!$A$20:$U$20,1,2)),FALSE),TRUE,FALSE)),
IF(_xlfn.XLOOKUP(AM$2,WatchbillMONTHLY!$A$37:$U$37,OFFSET(WatchbillMONTHLY!$A$37:$U$37,1,2))=IF(_xlfn.XLOOKUP($A40,INDIRECT("_"&amp;_xlfn.XLOOKUP(AM$2,WatchbillMONTHLY!$A$37:$U$37,OFFSET(WatchbillMONTHLY!$A$37:$U$37,1,2))),INDIRECT("_"&amp;_xlfn.XLOOKUP(AM$2,WatchbillMONTHLY!$A$37:$U$37,OFFSET(WatchbillMONTHLY!$A$37:$U$37,1,2))))=$A40,_xlfn.XLOOKUP(AM$2,WatchbillMONTHLY!$A$37:$U$37,OFFSET(WatchbillMONTHLY!$A$37:$U$37,1,2)),FALSE),TRUE,FALSE)),
IF(_xlfn.XLOOKUP(AM$2,WatchbillMONTHLY!$A$54:$U$54,OFFSET(WatchbillMONTHLY!$A$54:$U$54,1,2))=IF(_xlfn.XLOOKUP($A40,INDIRECT("_"&amp;_xlfn.XLOOKUP(AM$2,WatchbillMONTHLY!$A$54:$U$54,OFFSET(WatchbillMONTHLY!$A$54:$U$54,1,2))),INDIRECT("_"&amp;_xlfn.XLOOKUP(AM$2,WatchbillMONTHLY!$A$54:$U$54,OFFSET(WatchbillMONTHLY!$A$54:$U$54,1,2))))=$A40,_xlfn.XLOOKUP(AM$2,WatchbillMONTHLY!$A$54:$U$54,OFFSET(WatchbillMONTHLY!$A$54:$U$54,1,2)),FALSE),TRUE,FALSE)),
IF(_xlfn.XLOOKUP(AM$2,WatchbillMONTHLY!$A$71:$U$71,OFFSET(WatchbillMONTHLY!$A$71:$U$71,1,2))=IF(_xlfn.XLOOKUP($A40,INDIRECT("_"&amp;_xlfn.XLOOKUP(AM$2,WatchbillMONTHLY!$A$71:$U$71,OFFSET(WatchbillMONTHLY!$A$71:$U$71,1,2))),INDIRECT("_"&amp;_xlfn.XLOOKUP(AM$2,WatchbillMONTHLY!$A$71:$U$71,OFFSET(WatchbillMONTHLY!$A$71:$U$71,1,2))))=$A40,_xlfn.XLOOKUP(AM$2,WatchbillMONTHLY!$A$71:$U$71,OFFSET(WatchbillMONTHLY!$A$71:$U$71,1,2)),FALSE),TRUE,FALSE)),
IF(_xlfn.XLOOKUP(AM$2,WatchbillMONTHLY!$A$88:$U$88,OFFSET(WatchbillMONTHLY!$A$88:$U$88,1,2))=IF(_xlfn.XLOOKUP($A40,INDIRECT("_"&amp;_xlfn.XLOOKUP(AM$2,WatchbillMONTHLY!$A$88:$U$88,OFFSET(WatchbillMONTHLY!$A$88:$U$88,1,2))),INDIRECT("_"&amp;_xlfn.XLOOKUP(AM$2,WatchbillMONTHLY!$A$88:$U$88,OFFSET(WatchbillMONTHLY!$A$88:$U$88,1,2))))=$A40,_xlfn.XLOOKUP(AM$2,WatchbillMONTHLY!$A$88:$U$88,OFFSET(WatchbillMONTHLY!$A$88:$U$88,1,2)),FALSE),TRUE,FALSE)),
FALSE),FALSE)</f>
        <v>0</v>
      </c>
      <c r="AN40" s="209" t="b" cm="1">
        <f t="array" aca="1" ref="AN40" ca="1">IF(AND($A40 &gt; 0, G40 &gt; 0,AN$2&lt;MiscFormulas!$A$5+1),
_xlfn.IFNA(
_xlfn.IFNA(
_xlfn.IFNA(
_xlfn.IFNA(
_xlfn.IFNA(
_xlfn.IFNA(
IF(_xlfn.XLOOKUP(AN$2,WatchbillMONTHLY!$A$3:$U$3,OFFSET(WatchbillMONTHLY!$A$3:$U$3,1,2))=IF(_xlfn.XLOOKUP($A40,INDIRECT("_"&amp;_xlfn.XLOOKUP(AN$2,WatchbillMONTHLY!$A$3:$U$3,OFFSET(WatchbillMONTHLY!$A$3:$U$3,1,2))),INDIRECT("_"&amp;_xlfn.XLOOKUP(AN$2,WatchbillMONTHLY!$A$3:$U$3,OFFSET(WatchbillMONTHLY!$A$3:$U$3,1,2))))=$A40,_xlfn.XLOOKUP(AN$2,WatchbillMONTHLY!$A$3:$U$3,OFFSET(WatchbillMONTHLY!$A$3:$U$3,1,2)),FALSE),TRUE,FALSE),
IF(_xlfn.XLOOKUP(AN$2,WatchbillMONTHLY!$A$20:$U$20,OFFSET(WatchbillMONTHLY!$A$20:$U$20,1,2))=IF(_xlfn.XLOOKUP($A40,INDIRECT("_"&amp;_xlfn.XLOOKUP(AN$2,WatchbillMONTHLY!$A$20:$U$20,OFFSET(WatchbillMONTHLY!$A$20:$U$20,1,2))),INDIRECT("_"&amp;_xlfn.XLOOKUP(AN$2,WatchbillMONTHLY!$A$20:$U$20,OFFSET(WatchbillMONTHLY!$A$20:$U$20,1,2))))=$A40,_xlfn.XLOOKUP(AN$2,WatchbillMONTHLY!$A$20:$U$20,OFFSET(WatchbillMONTHLY!$A$20:$U$20,1,2)),FALSE),TRUE,FALSE)),
IF(_xlfn.XLOOKUP(AN$2,WatchbillMONTHLY!$A$37:$U$37,OFFSET(WatchbillMONTHLY!$A$37:$U$37,1,2))=IF(_xlfn.XLOOKUP($A40,INDIRECT("_"&amp;_xlfn.XLOOKUP(AN$2,WatchbillMONTHLY!$A$37:$U$37,OFFSET(WatchbillMONTHLY!$A$37:$U$37,1,2))),INDIRECT("_"&amp;_xlfn.XLOOKUP(AN$2,WatchbillMONTHLY!$A$37:$U$37,OFFSET(WatchbillMONTHLY!$A$37:$U$37,1,2))))=$A40,_xlfn.XLOOKUP(AN$2,WatchbillMONTHLY!$A$37:$U$37,OFFSET(WatchbillMONTHLY!$A$37:$U$37,1,2)),FALSE),TRUE,FALSE)),
IF(_xlfn.XLOOKUP(AN$2,WatchbillMONTHLY!$A$54:$U$54,OFFSET(WatchbillMONTHLY!$A$54:$U$54,1,2))=IF(_xlfn.XLOOKUP($A40,INDIRECT("_"&amp;_xlfn.XLOOKUP(AN$2,WatchbillMONTHLY!$A$54:$U$54,OFFSET(WatchbillMONTHLY!$A$54:$U$54,1,2))),INDIRECT("_"&amp;_xlfn.XLOOKUP(AN$2,WatchbillMONTHLY!$A$54:$U$54,OFFSET(WatchbillMONTHLY!$A$54:$U$54,1,2))))=$A40,_xlfn.XLOOKUP(AN$2,WatchbillMONTHLY!$A$54:$U$54,OFFSET(WatchbillMONTHLY!$A$54:$U$54,1,2)),FALSE),TRUE,FALSE)),
IF(_xlfn.XLOOKUP(AN$2,WatchbillMONTHLY!$A$71:$U$71,OFFSET(WatchbillMONTHLY!$A$71:$U$71,1,2))=IF(_xlfn.XLOOKUP($A40,INDIRECT("_"&amp;_xlfn.XLOOKUP(AN$2,WatchbillMONTHLY!$A$71:$U$71,OFFSET(WatchbillMONTHLY!$A$71:$U$71,1,2))),INDIRECT("_"&amp;_xlfn.XLOOKUP(AN$2,WatchbillMONTHLY!$A$71:$U$71,OFFSET(WatchbillMONTHLY!$A$71:$U$71,1,2))))=$A40,_xlfn.XLOOKUP(AN$2,WatchbillMONTHLY!$A$71:$U$71,OFFSET(WatchbillMONTHLY!$A$71:$U$71,1,2)),FALSE),TRUE,FALSE)),
IF(_xlfn.XLOOKUP(AN$2,WatchbillMONTHLY!$A$88:$U$88,OFFSET(WatchbillMONTHLY!$A$88:$U$88,1,2))=IF(_xlfn.XLOOKUP($A40,INDIRECT("_"&amp;_xlfn.XLOOKUP(AN$2,WatchbillMONTHLY!$A$88:$U$88,OFFSET(WatchbillMONTHLY!$A$88:$U$88,1,2))),INDIRECT("_"&amp;_xlfn.XLOOKUP(AN$2,WatchbillMONTHLY!$A$88:$U$88,OFFSET(WatchbillMONTHLY!$A$88:$U$88,1,2))))=$A40,_xlfn.XLOOKUP(AN$2,WatchbillMONTHLY!$A$88:$U$88,OFFSET(WatchbillMONTHLY!$A$88:$U$88,1,2)),FALSE),TRUE,FALSE)),
FALSE),FALSE)</f>
        <v>0</v>
      </c>
      <c r="AO40" s="209" t="b" cm="1">
        <f t="array" aca="1" ref="AO40" ca="1">IF(AND($A40 &gt; 0, H40 &gt; 0,AO$2&lt;MiscFormulas!$A$5+1),
_xlfn.IFNA(
_xlfn.IFNA(
_xlfn.IFNA(
_xlfn.IFNA(
_xlfn.IFNA(
_xlfn.IFNA(
IF(_xlfn.XLOOKUP(AO$2,WatchbillMONTHLY!$A$3:$U$3,OFFSET(WatchbillMONTHLY!$A$3:$U$3,1,2))=IF(_xlfn.XLOOKUP($A40,INDIRECT("_"&amp;_xlfn.XLOOKUP(AO$2,WatchbillMONTHLY!$A$3:$U$3,OFFSET(WatchbillMONTHLY!$A$3:$U$3,1,2))),INDIRECT("_"&amp;_xlfn.XLOOKUP(AO$2,WatchbillMONTHLY!$A$3:$U$3,OFFSET(WatchbillMONTHLY!$A$3:$U$3,1,2))))=$A40,_xlfn.XLOOKUP(AO$2,WatchbillMONTHLY!$A$3:$U$3,OFFSET(WatchbillMONTHLY!$A$3:$U$3,1,2)),FALSE),TRUE,FALSE),
IF(_xlfn.XLOOKUP(AO$2,WatchbillMONTHLY!$A$20:$U$20,OFFSET(WatchbillMONTHLY!$A$20:$U$20,1,2))=IF(_xlfn.XLOOKUP($A40,INDIRECT("_"&amp;_xlfn.XLOOKUP(AO$2,WatchbillMONTHLY!$A$20:$U$20,OFFSET(WatchbillMONTHLY!$A$20:$U$20,1,2))),INDIRECT("_"&amp;_xlfn.XLOOKUP(AO$2,WatchbillMONTHLY!$A$20:$U$20,OFFSET(WatchbillMONTHLY!$A$20:$U$20,1,2))))=$A40,_xlfn.XLOOKUP(AO$2,WatchbillMONTHLY!$A$20:$U$20,OFFSET(WatchbillMONTHLY!$A$20:$U$20,1,2)),FALSE),TRUE,FALSE)),
IF(_xlfn.XLOOKUP(AO$2,WatchbillMONTHLY!$A$37:$U$37,OFFSET(WatchbillMONTHLY!$A$37:$U$37,1,2))=IF(_xlfn.XLOOKUP($A40,INDIRECT("_"&amp;_xlfn.XLOOKUP(AO$2,WatchbillMONTHLY!$A$37:$U$37,OFFSET(WatchbillMONTHLY!$A$37:$U$37,1,2))),INDIRECT("_"&amp;_xlfn.XLOOKUP(AO$2,WatchbillMONTHLY!$A$37:$U$37,OFFSET(WatchbillMONTHLY!$A$37:$U$37,1,2))))=$A40,_xlfn.XLOOKUP(AO$2,WatchbillMONTHLY!$A$37:$U$37,OFFSET(WatchbillMONTHLY!$A$37:$U$37,1,2)),FALSE),TRUE,FALSE)),
IF(_xlfn.XLOOKUP(AO$2,WatchbillMONTHLY!$A$54:$U$54,OFFSET(WatchbillMONTHLY!$A$54:$U$54,1,2))=IF(_xlfn.XLOOKUP($A40,INDIRECT("_"&amp;_xlfn.XLOOKUP(AO$2,WatchbillMONTHLY!$A$54:$U$54,OFFSET(WatchbillMONTHLY!$A$54:$U$54,1,2))),INDIRECT("_"&amp;_xlfn.XLOOKUP(AO$2,WatchbillMONTHLY!$A$54:$U$54,OFFSET(WatchbillMONTHLY!$A$54:$U$54,1,2))))=$A40,_xlfn.XLOOKUP(AO$2,WatchbillMONTHLY!$A$54:$U$54,OFFSET(WatchbillMONTHLY!$A$54:$U$54,1,2)),FALSE),TRUE,FALSE)),
IF(_xlfn.XLOOKUP(AO$2,WatchbillMONTHLY!$A$71:$U$71,OFFSET(WatchbillMONTHLY!$A$71:$U$71,1,2))=IF(_xlfn.XLOOKUP($A40,INDIRECT("_"&amp;_xlfn.XLOOKUP(AO$2,WatchbillMONTHLY!$A$71:$U$71,OFFSET(WatchbillMONTHLY!$A$71:$U$71,1,2))),INDIRECT("_"&amp;_xlfn.XLOOKUP(AO$2,WatchbillMONTHLY!$A$71:$U$71,OFFSET(WatchbillMONTHLY!$A$71:$U$71,1,2))))=$A40,_xlfn.XLOOKUP(AO$2,WatchbillMONTHLY!$A$71:$U$71,OFFSET(WatchbillMONTHLY!$A$71:$U$71,1,2)),FALSE),TRUE,FALSE)),
IF(_xlfn.XLOOKUP(AO$2,WatchbillMONTHLY!$A$88:$U$88,OFFSET(WatchbillMONTHLY!$A$88:$U$88,1,2))=IF(_xlfn.XLOOKUP($A40,INDIRECT("_"&amp;_xlfn.XLOOKUP(AO$2,WatchbillMONTHLY!$A$88:$U$88,OFFSET(WatchbillMONTHLY!$A$88:$U$88,1,2))),INDIRECT("_"&amp;_xlfn.XLOOKUP(AO$2,WatchbillMONTHLY!$A$88:$U$88,OFFSET(WatchbillMONTHLY!$A$88:$U$88,1,2))))=$A40,_xlfn.XLOOKUP(AO$2,WatchbillMONTHLY!$A$88:$U$88,OFFSET(WatchbillMONTHLY!$A$88:$U$88,1,2)),FALSE),TRUE,FALSE)),
FALSE),FALSE)</f>
        <v>0</v>
      </c>
      <c r="AP40" s="209" t="b" cm="1">
        <f t="array" aca="1" ref="AP40" ca="1">IF(AND($A40 &gt; 0, I40 &gt; 0,AP$2&lt;MiscFormulas!$A$5+1),
_xlfn.IFNA(
_xlfn.IFNA(
_xlfn.IFNA(
_xlfn.IFNA(
_xlfn.IFNA(
_xlfn.IFNA(
IF(_xlfn.XLOOKUP(AP$2,WatchbillMONTHLY!$A$3:$U$3,OFFSET(WatchbillMONTHLY!$A$3:$U$3,1,2))=IF(_xlfn.XLOOKUP($A40,INDIRECT("_"&amp;_xlfn.XLOOKUP(AP$2,WatchbillMONTHLY!$A$3:$U$3,OFFSET(WatchbillMONTHLY!$A$3:$U$3,1,2))),INDIRECT("_"&amp;_xlfn.XLOOKUP(AP$2,WatchbillMONTHLY!$A$3:$U$3,OFFSET(WatchbillMONTHLY!$A$3:$U$3,1,2))))=$A40,_xlfn.XLOOKUP(AP$2,WatchbillMONTHLY!$A$3:$U$3,OFFSET(WatchbillMONTHLY!$A$3:$U$3,1,2)),FALSE),TRUE,FALSE),
IF(_xlfn.XLOOKUP(AP$2,WatchbillMONTHLY!$A$20:$U$20,OFFSET(WatchbillMONTHLY!$A$20:$U$20,1,2))=IF(_xlfn.XLOOKUP($A40,INDIRECT("_"&amp;_xlfn.XLOOKUP(AP$2,WatchbillMONTHLY!$A$20:$U$20,OFFSET(WatchbillMONTHLY!$A$20:$U$20,1,2))),INDIRECT("_"&amp;_xlfn.XLOOKUP(AP$2,WatchbillMONTHLY!$A$20:$U$20,OFFSET(WatchbillMONTHLY!$A$20:$U$20,1,2))))=$A40,_xlfn.XLOOKUP(AP$2,WatchbillMONTHLY!$A$20:$U$20,OFFSET(WatchbillMONTHLY!$A$20:$U$20,1,2)),FALSE),TRUE,FALSE)),
IF(_xlfn.XLOOKUP(AP$2,WatchbillMONTHLY!$A$37:$U$37,OFFSET(WatchbillMONTHLY!$A$37:$U$37,1,2))=IF(_xlfn.XLOOKUP($A40,INDIRECT("_"&amp;_xlfn.XLOOKUP(AP$2,WatchbillMONTHLY!$A$37:$U$37,OFFSET(WatchbillMONTHLY!$A$37:$U$37,1,2))),INDIRECT("_"&amp;_xlfn.XLOOKUP(AP$2,WatchbillMONTHLY!$A$37:$U$37,OFFSET(WatchbillMONTHLY!$A$37:$U$37,1,2))))=$A40,_xlfn.XLOOKUP(AP$2,WatchbillMONTHLY!$A$37:$U$37,OFFSET(WatchbillMONTHLY!$A$37:$U$37,1,2)),FALSE),TRUE,FALSE)),
IF(_xlfn.XLOOKUP(AP$2,WatchbillMONTHLY!$A$54:$U$54,OFFSET(WatchbillMONTHLY!$A$54:$U$54,1,2))=IF(_xlfn.XLOOKUP($A40,INDIRECT("_"&amp;_xlfn.XLOOKUP(AP$2,WatchbillMONTHLY!$A$54:$U$54,OFFSET(WatchbillMONTHLY!$A$54:$U$54,1,2))),INDIRECT("_"&amp;_xlfn.XLOOKUP(AP$2,WatchbillMONTHLY!$A$54:$U$54,OFFSET(WatchbillMONTHLY!$A$54:$U$54,1,2))))=$A40,_xlfn.XLOOKUP(AP$2,WatchbillMONTHLY!$A$54:$U$54,OFFSET(WatchbillMONTHLY!$A$54:$U$54,1,2)),FALSE),TRUE,FALSE)),
IF(_xlfn.XLOOKUP(AP$2,WatchbillMONTHLY!$A$71:$U$71,OFFSET(WatchbillMONTHLY!$A$71:$U$71,1,2))=IF(_xlfn.XLOOKUP($A40,INDIRECT("_"&amp;_xlfn.XLOOKUP(AP$2,WatchbillMONTHLY!$A$71:$U$71,OFFSET(WatchbillMONTHLY!$A$71:$U$71,1,2))),INDIRECT("_"&amp;_xlfn.XLOOKUP(AP$2,WatchbillMONTHLY!$A$71:$U$71,OFFSET(WatchbillMONTHLY!$A$71:$U$71,1,2))))=$A40,_xlfn.XLOOKUP(AP$2,WatchbillMONTHLY!$A$71:$U$71,OFFSET(WatchbillMONTHLY!$A$71:$U$71,1,2)),FALSE),TRUE,FALSE)),
IF(_xlfn.XLOOKUP(AP$2,WatchbillMONTHLY!$A$88:$U$88,OFFSET(WatchbillMONTHLY!$A$88:$U$88,1,2))=IF(_xlfn.XLOOKUP($A40,INDIRECT("_"&amp;_xlfn.XLOOKUP(AP$2,WatchbillMONTHLY!$A$88:$U$88,OFFSET(WatchbillMONTHLY!$A$88:$U$88,1,2))),INDIRECT("_"&amp;_xlfn.XLOOKUP(AP$2,WatchbillMONTHLY!$A$88:$U$88,OFFSET(WatchbillMONTHLY!$A$88:$U$88,1,2))))=$A40,_xlfn.XLOOKUP(AP$2,WatchbillMONTHLY!$A$88:$U$88,OFFSET(WatchbillMONTHLY!$A$88:$U$88,1,2)),FALSE),TRUE,FALSE)),
FALSE),FALSE)</f>
        <v>0</v>
      </c>
      <c r="AQ40" s="209" t="b" cm="1">
        <f t="array" aca="1" ref="AQ40" ca="1">IF(AND($A40 &gt; 0, J40 &gt; 0,AQ$2&lt;MiscFormulas!$A$5+1),
_xlfn.IFNA(
_xlfn.IFNA(
_xlfn.IFNA(
_xlfn.IFNA(
_xlfn.IFNA(
_xlfn.IFNA(
IF(_xlfn.XLOOKUP(AQ$2,WatchbillMONTHLY!$A$3:$U$3,OFFSET(WatchbillMONTHLY!$A$3:$U$3,1,2))=IF(_xlfn.XLOOKUP($A40,INDIRECT("_"&amp;_xlfn.XLOOKUP(AQ$2,WatchbillMONTHLY!$A$3:$U$3,OFFSET(WatchbillMONTHLY!$A$3:$U$3,1,2))),INDIRECT("_"&amp;_xlfn.XLOOKUP(AQ$2,WatchbillMONTHLY!$A$3:$U$3,OFFSET(WatchbillMONTHLY!$A$3:$U$3,1,2))))=$A40,_xlfn.XLOOKUP(AQ$2,WatchbillMONTHLY!$A$3:$U$3,OFFSET(WatchbillMONTHLY!$A$3:$U$3,1,2)),FALSE),TRUE,FALSE),
IF(_xlfn.XLOOKUP(AQ$2,WatchbillMONTHLY!$A$20:$U$20,OFFSET(WatchbillMONTHLY!$A$20:$U$20,1,2))=IF(_xlfn.XLOOKUP($A40,INDIRECT("_"&amp;_xlfn.XLOOKUP(AQ$2,WatchbillMONTHLY!$A$20:$U$20,OFFSET(WatchbillMONTHLY!$A$20:$U$20,1,2))),INDIRECT("_"&amp;_xlfn.XLOOKUP(AQ$2,WatchbillMONTHLY!$A$20:$U$20,OFFSET(WatchbillMONTHLY!$A$20:$U$20,1,2))))=$A40,_xlfn.XLOOKUP(AQ$2,WatchbillMONTHLY!$A$20:$U$20,OFFSET(WatchbillMONTHLY!$A$20:$U$20,1,2)),FALSE),TRUE,FALSE)),
IF(_xlfn.XLOOKUP(AQ$2,WatchbillMONTHLY!$A$37:$U$37,OFFSET(WatchbillMONTHLY!$A$37:$U$37,1,2))=IF(_xlfn.XLOOKUP($A40,INDIRECT("_"&amp;_xlfn.XLOOKUP(AQ$2,WatchbillMONTHLY!$A$37:$U$37,OFFSET(WatchbillMONTHLY!$A$37:$U$37,1,2))),INDIRECT("_"&amp;_xlfn.XLOOKUP(AQ$2,WatchbillMONTHLY!$A$37:$U$37,OFFSET(WatchbillMONTHLY!$A$37:$U$37,1,2))))=$A40,_xlfn.XLOOKUP(AQ$2,WatchbillMONTHLY!$A$37:$U$37,OFFSET(WatchbillMONTHLY!$A$37:$U$37,1,2)),FALSE),TRUE,FALSE)),
IF(_xlfn.XLOOKUP(AQ$2,WatchbillMONTHLY!$A$54:$U$54,OFFSET(WatchbillMONTHLY!$A$54:$U$54,1,2))=IF(_xlfn.XLOOKUP($A40,INDIRECT("_"&amp;_xlfn.XLOOKUP(AQ$2,WatchbillMONTHLY!$A$54:$U$54,OFFSET(WatchbillMONTHLY!$A$54:$U$54,1,2))),INDIRECT("_"&amp;_xlfn.XLOOKUP(AQ$2,WatchbillMONTHLY!$A$54:$U$54,OFFSET(WatchbillMONTHLY!$A$54:$U$54,1,2))))=$A40,_xlfn.XLOOKUP(AQ$2,WatchbillMONTHLY!$A$54:$U$54,OFFSET(WatchbillMONTHLY!$A$54:$U$54,1,2)),FALSE),TRUE,FALSE)),
IF(_xlfn.XLOOKUP(AQ$2,WatchbillMONTHLY!$A$71:$U$71,OFFSET(WatchbillMONTHLY!$A$71:$U$71,1,2))=IF(_xlfn.XLOOKUP($A40,INDIRECT("_"&amp;_xlfn.XLOOKUP(AQ$2,WatchbillMONTHLY!$A$71:$U$71,OFFSET(WatchbillMONTHLY!$A$71:$U$71,1,2))),INDIRECT("_"&amp;_xlfn.XLOOKUP(AQ$2,WatchbillMONTHLY!$A$71:$U$71,OFFSET(WatchbillMONTHLY!$A$71:$U$71,1,2))))=$A40,_xlfn.XLOOKUP(AQ$2,WatchbillMONTHLY!$A$71:$U$71,OFFSET(WatchbillMONTHLY!$A$71:$U$71,1,2)),FALSE),TRUE,FALSE)),
IF(_xlfn.XLOOKUP(AQ$2,WatchbillMONTHLY!$A$88:$U$88,OFFSET(WatchbillMONTHLY!$A$88:$U$88,1,2))=IF(_xlfn.XLOOKUP($A40,INDIRECT("_"&amp;_xlfn.XLOOKUP(AQ$2,WatchbillMONTHLY!$A$88:$U$88,OFFSET(WatchbillMONTHLY!$A$88:$U$88,1,2))),INDIRECT("_"&amp;_xlfn.XLOOKUP(AQ$2,WatchbillMONTHLY!$A$88:$U$88,OFFSET(WatchbillMONTHLY!$A$88:$U$88,1,2))))=$A40,_xlfn.XLOOKUP(AQ$2,WatchbillMONTHLY!$A$88:$U$88,OFFSET(WatchbillMONTHLY!$A$88:$U$88,1,2)),FALSE),TRUE,FALSE)),
FALSE),FALSE)</f>
        <v>0</v>
      </c>
      <c r="AR40" s="209" t="b" cm="1">
        <f t="array" aca="1" ref="AR40" ca="1">IF(AND($A40 &gt; 0, K40 &gt; 0,AR$2&lt;MiscFormulas!$A$5+1),
_xlfn.IFNA(
_xlfn.IFNA(
_xlfn.IFNA(
_xlfn.IFNA(
_xlfn.IFNA(
_xlfn.IFNA(
IF(_xlfn.XLOOKUP(AR$2,WatchbillMONTHLY!$A$3:$U$3,OFFSET(WatchbillMONTHLY!$A$3:$U$3,1,2))=IF(_xlfn.XLOOKUP($A40,INDIRECT("_"&amp;_xlfn.XLOOKUP(AR$2,WatchbillMONTHLY!$A$3:$U$3,OFFSET(WatchbillMONTHLY!$A$3:$U$3,1,2))),INDIRECT("_"&amp;_xlfn.XLOOKUP(AR$2,WatchbillMONTHLY!$A$3:$U$3,OFFSET(WatchbillMONTHLY!$A$3:$U$3,1,2))))=$A40,_xlfn.XLOOKUP(AR$2,WatchbillMONTHLY!$A$3:$U$3,OFFSET(WatchbillMONTHLY!$A$3:$U$3,1,2)),FALSE),TRUE,FALSE),
IF(_xlfn.XLOOKUP(AR$2,WatchbillMONTHLY!$A$20:$U$20,OFFSET(WatchbillMONTHLY!$A$20:$U$20,1,2))=IF(_xlfn.XLOOKUP($A40,INDIRECT("_"&amp;_xlfn.XLOOKUP(AR$2,WatchbillMONTHLY!$A$20:$U$20,OFFSET(WatchbillMONTHLY!$A$20:$U$20,1,2))),INDIRECT("_"&amp;_xlfn.XLOOKUP(AR$2,WatchbillMONTHLY!$A$20:$U$20,OFFSET(WatchbillMONTHLY!$A$20:$U$20,1,2))))=$A40,_xlfn.XLOOKUP(AR$2,WatchbillMONTHLY!$A$20:$U$20,OFFSET(WatchbillMONTHLY!$A$20:$U$20,1,2)),FALSE),TRUE,FALSE)),
IF(_xlfn.XLOOKUP(AR$2,WatchbillMONTHLY!$A$37:$U$37,OFFSET(WatchbillMONTHLY!$A$37:$U$37,1,2))=IF(_xlfn.XLOOKUP($A40,INDIRECT("_"&amp;_xlfn.XLOOKUP(AR$2,WatchbillMONTHLY!$A$37:$U$37,OFFSET(WatchbillMONTHLY!$A$37:$U$37,1,2))),INDIRECT("_"&amp;_xlfn.XLOOKUP(AR$2,WatchbillMONTHLY!$A$37:$U$37,OFFSET(WatchbillMONTHLY!$A$37:$U$37,1,2))))=$A40,_xlfn.XLOOKUP(AR$2,WatchbillMONTHLY!$A$37:$U$37,OFFSET(WatchbillMONTHLY!$A$37:$U$37,1,2)),FALSE),TRUE,FALSE)),
IF(_xlfn.XLOOKUP(AR$2,WatchbillMONTHLY!$A$54:$U$54,OFFSET(WatchbillMONTHLY!$A$54:$U$54,1,2))=IF(_xlfn.XLOOKUP($A40,INDIRECT("_"&amp;_xlfn.XLOOKUP(AR$2,WatchbillMONTHLY!$A$54:$U$54,OFFSET(WatchbillMONTHLY!$A$54:$U$54,1,2))),INDIRECT("_"&amp;_xlfn.XLOOKUP(AR$2,WatchbillMONTHLY!$A$54:$U$54,OFFSET(WatchbillMONTHLY!$A$54:$U$54,1,2))))=$A40,_xlfn.XLOOKUP(AR$2,WatchbillMONTHLY!$A$54:$U$54,OFFSET(WatchbillMONTHLY!$A$54:$U$54,1,2)),FALSE),TRUE,FALSE)),
IF(_xlfn.XLOOKUP(AR$2,WatchbillMONTHLY!$A$71:$U$71,OFFSET(WatchbillMONTHLY!$A$71:$U$71,1,2))=IF(_xlfn.XLOOKUP($A40,INDIRECT("_"&amp;_xlfn.XLOOKUP(AR$2,WatchbillMONTHLY!$A$71:$U$71,OFFSET(WatchbillMONTHLY!$A$71:$U$71,1,2))),INDIRECT("_"&amp;_xlfn.XLOOKUP(AR$2,WatchbillMONTHLY!$A$71:$U$71,OFFSET(WatchbillMONTHLY!$A$71:$U$71,1,2))))=$A40,_xlfn.XLOOKUP(AR$2,WatchbillMONTHLY!$A$71:$U$71,OFFSET(WatchbillMONTHLY!$A$71:$U$71,1,2)),FALSE),TRUE,FALSE)),
IF(_xlfn.XLOOKUP(AR$2,WatchbillMONTHLY!$A$88:$U$88,OFFSET(WatchbillMONTHLY!$A$88:$U$88,1,2))=IF(_xlfn.XLOOKUP($A40,INDIRECT("_"&amp;_xlfn.XLOOKUP(AR$2,WatchbillMONTHLY!$A$88:$U$88,OFFSET(WatchbillMONTHLY!$A$88:$U$88,1,2))),INDIRECT("_"&amp;_xlfn.XLOOKUP(AR$2,WatchbillMONTHLY!$A$88:$U$88,OFFSET(WatchbillMONTHLY!$A$88:$U$88,1,2))))=$A40,_xlfn.XLOOKUP(AR$2,WatchbillMONTHLY!$A$88:$U$88,OFFSET(WatchbillMONTHLY!$A$88:$U$88,1,2)),FALSE),TRUE,FALSE)),
FALSE),FALSE)</f>
        <v>0</v>
      </c>
      <c r="AS40" s="209" t="b" cm="1">
        <f t="array" aca="1" ref="AS40" ca="1">IF(AND($A40 &gt; 0, L40 &gt; 0,AS$2&lt;MiscFormulas!$A$5+1),
_xlfn.IFNA(
_xlfn.IFNA(
_xlfn.IFNA(
_xlfn.IFNA(
_xlfn.IFNA(
_xlfn.IFNA(
IF(_xlfn.XLOOKUP(AS$2,WatchbillMONTHLY!$A$3:$U$3,OFFSET(WatchbillMONTHLY!$A$3:$U$3,1,2))=IF(_xlfn.XLOOKUP($A40,INDIRECT("_"&amp;_xlfn.XLOOKUP(AS$2,WatchbillMONTHLY!$A$3:$U$3,OFFSET(WatchbillMONTHLY!$A$3:$U$3,1,2))),INDIRECT("_"&amp;_xlfn.XLOOKUP(AS$2,WatchbillMONTHLY!$A$3:$U$3,OFFSET(WatchbillMONTHLY!$A$3:$U$3,1,2))))=$A40,_xlfn.XLOOKUP(AS$2,WatchbillMONTHLY!$A$3:$U$3,OFFSET(WatchbillMONTHLY!$A$3:$U$3,1,2)),FALSE),TRUE,FALSE),
IF(_xlfn.XLOOKUP(AS$2,WatchbillMONTHLY!$A$20:$U$20,OFFSET(WatchbillMONTHLY!$A$20:$U$20,1,2))=IF(_xlfn.XLOOKUP($A40,INDIRECT("_"&amp;_xlfn.XLOOKUP(AS$2,WatchbillMONTHLY!$A$20:$U$20,OFFSET(WatchbillMONTHLY!$A$20:$U$20,1,2))),INDIRECT("_"&amp;_xlfn.XLOOKUP(AS$2,WatchbillMONTHLY!$A$20:$U$20,OFFSET(WatchbillMONTHLY!$A$20:$U$20,1,2))))=$A40,_xlfn.XLOOKUP(AS$2,WatchbillMONTHLY!$A$20:$U$20,OFFSET(WatchbillMONTHLY!$A$20:$U$20,1,2)),FALSE),TRUE,FALSE)),
IF(_xlfn.XLOOKUP(AS$2,WatchbillMONTHLY!$A$37:$U$37,OFFSET(WatchbillMONTHLY!$A$37:$U$37,1,2))=IF(_xlfn.XLOOKUP($A40,INDIRECT("_"&amp;_xlfn.XLOOKUP(AS$2,WatchbillMONTHLY!$A$37:$U$37,OFFSET(WatchbillMONTHLY!$A$37:$U$37,1,2))),INDIRECT("_"&amp;_xlfn.XLOOKUP(AS$2,WatchbillMONTHLY!$A$37:$U$37,OFFSET(WatchbillMONTHLY!$A$37:$U$37,1,2))))=$A40,_xlfn.XLOOKUP(AS$2,WatchbillMONTHLY!$A$37:$U$37,OFFSET(WatchbillMONTHLY!$A$37:$U$37,1,2)),FALSE),TRUE,FALSE)),
IF(_xlfn.XLOOKUP(AS$2,WatchbillMONTHLY!$A$54:$U$54,OFFSET(WatchbillMONTHLY!$A$54:$U$54,1,2))=IF(_xlfn.XLOOKUP($A40,INDIRECT("_"&amp;_xlfn.XLOOKUP(AS$2,WatchbillMONTHLY!$A$54:$U$54,OFFSET(WatchbillMONTHLY!$A$54:$U$54,1,2))),INDIRECT("_"&amp;_xlfn.XLOOKUP(AS$2,WatchbillMONTHLY!$A$54:$U$54,OFFSET(WatchbillMONTHLY!$A$54:$U$54,1,2))))=$A40,_xlfn.XLOOKUP(AS$2,WatchbillMONTHLY!$A$54:$U$54,OFFSET(WatchbillMONTHLY!$A$54:$U$54,1,2)),FALSE),TRUE,FALSE)),
IF(_xlfn.XLOOKUP(AS$2,WatchbillMONTHLY!$A$71:$U$71,OFFSET(WatchbillMONTHLY!$A$71:$U$71,1,2))=IF(_xlfn.XLOOKUP($A40,INDIRECT("_"&amp;_xlfn.XLOOKUP(AS$2,WatchbillMONTHLY!$A$71:$U$71,OFFSET(WatchbillMONTHLY!$A$71:$U$71,1,2))),INDIRECT("_"&amp;_xlfn.XLOOKUP(AS$2,WatchbillMONTHLY!$A$71:$U$71,OFFSET(WatchbillMONTHLY!$A$71:$U$71,1,2))))=$A40,_xlfn.XLOOKUP(AS$2,WatchbillMONTHLY!$A$71:$U$71,OFFSET(WatchbillMONTHLY!$A$71:$U$71,1,2)),FALSE),TRUE,FALSE)),
IF(_xlfn.XLOOKUP(AS$2,WatchbillMONTHLY!$A$88:$U$88,OFFSET(WatchbillMONTHLY!$A$88:$U$88,1,2))=IF(_xlfn.XLOOKUP($A40,INDIRECT("_"&amp;_xlfn.XLOOKUP(AS$2,WatchbillMONTHLY!$A$88:$U$88,OFFSET(WatchbillMONTHLY!$A$88:$U$88,1,2))),INDIRECT("_"&amp;_xlfn.XLOOKUP(AS$2,WatchbillMONTHLY!$A$88:$U$88,OFFSET(WatchbillMONTHLY!$A$88:$U$88,1,2))))=$A40,_xlfn.XLOOKUP(AS$2,WatchbillMONTHLY!$A$88:$U$88,OFFSET(WatchbillMONTHLY!$A$88:$U$88,1,2)),FALSE),TRUE,FALSE)),
FALSE),FALSE)</f>
        <v>0</v>
      </c>
      <c r="AT40" s="209" t="b" cm="1">
        <f t="array" aca="1" ref="AT40" ca="1">IF(AND($A40 &gt; 0, M40 &gt; 0,AT$2&lt;MiscFormulas!$A$5+1),
_xlfn.IFNA(
_xlfn.IFNA(
_xlfn.IFNA(
_xlfn.IFNA(
_xlfn.IFNA(
_xlfn.IFNA(
IF(_xlfn.XLOOKUP(AT$2,WatchbillMONTHLY!$A$3:$U$3,OFFSET(WatchbillMONTHLY!$A$3:$U$3,1,2))=IF(_xlfn.XLOOKUP($A40,INDIRECT("_"&amp;_xlfn.XLOOKUP(AT$2,WatchbillMONTHLY!$A$3:$U$3,OFFSET(WatchbillMONTHLY!$A$3:$U$3,1,2))),INDIRECT("_"&amp;_xlfn.XLOOKUP(AT$2,WatchbillMONTHLY!$A$3:$U$3,OFFSET(WatchbillMONTHLY!$A$3:$U$3,1,2))))=$A40,_xlfn.XLOOKUP(AT$2,WatchbillMONTHLY!$A$3:$U$3,OFFSET(WatchbillMONTHLY!$A$3:$U$3,1,2)),FALSE),TRUE,FALSE),
IF(_xlfn.XLOOKUP(AT$2,WatchbillMONTHLY!$A$20:$U$20,OFFSET(WatchbillMONTHLY!$A$20:$U$20,1,2))=IF(_xlfn.XLOOKUP($A40,INDIRECT("_"&amp;_xlfn.XLOOKUP(AT$2,WatchbillMONTHLY!$A$20:$U$20,OFFSET(WatchbillMONTHLY!$A$20:$U$20,1,2))),INDIRECT("_"&amp;_xlfn.XLOOKUP(AT$2,WatchbillMONTHLY!$A$20:$U$20,OFFSET(WatchbillMONTHLY!$A$20:$U$20,1,2))))=$A40,_xlfn.XLOOKUP(AT$2,WatchbillMONTHLY!$A$20:$U$20,OFFSET(WatchbillMONTHLY!$A$20:$U$20,1,2)),FALSE),TRUE,FALSE)),
IF(_xlfn.XLOOKUP(AT$2,WatchbillMONTHLY!$A$37:$U$37,OFFSET(WatchbillMONTHLY!$A$37:$U$37,1,2))=IF(_xlfn.XLOOKUP($A40,INDIRECT("_"&amp;_xlfn.XLOOKUP(AT$2,WatchbillMONTHLY!$A$37:$U$37,OFFSET(WatchbillMONTHLY!$A$37:$U$37,1,2))),INDIRECT("_"&amp;_xlfn.XLOOKUP(AT$2,WatchbillMONTHLY!$A$37:$U$37,OFFSET(WatchbillMONTHLY!$A$37:$U$37,1,2))))=$A40,_xlfn.XLOOKUP(AT$2,WatchbillMONTHLY!$A$37:$U$37,OFFSET(WatchbillMONTHLY!$A$37:$U$37,1,2)),FALSE),TRUE,FALSE)),
IF(_xlfn.XLOOKUP(AT$2,WatchbillMONTHLY!$A$54:$U$54,OFFSET(WatchbillMONTHLY!$A$54:$U$54,1,2))=IF(_xlfn.XLOOKUP($A40,INDIRECT("_"&amp;_xlfn.XLOOKUP(AT$2,WatchbillMONTHLY!$A$54:$U$54,OFFSET(WatchbillMONTHLY!$A$54:$U$54,1,2))),INDIRECT("_"&amp;_xlfn.XLOOKUP(AT$2,WatchbillMONTHLY!$A$54:$U$54,OFFSET(WatchbillMONTHLY!$A$54:$U$54,1,2))))=$A40,_xlfn.XLOOKUP(AT$2,WatchbillMONTHLY!$A$54:$U$54,OFFSET(WatchbillMONTHLY!$A$54:$U$54,1,2)),FALSE),TRUE,FALSE)),
IF(_xlfn.XLOOKUP(AT$2,WatchbillMONTHLY!$A$71:$U$71,OFFSET(WatchbillMONTHLY!$A$71:$U$71,1,2))=IF(_xlfn.XLOOKUP($A40,INDIRECT("_"&amp;_xlfn.XLOOKUP(AT$2,WatchbillMONTHLY!$A$71:$U$71,OFFSET(WatchbillMONTHLY!$A$71:$U$71,1,2))),INDIRECT("_"&amp;_xlfn.XLOOKUP(AT$2,WatchbillMONTHLY!$A$71:$U$71,OFFSET(WatchbillMONTHLY!$A$71:$U$71,1,2))))=$A40,_xlfn.XLOOKUP(AT$2,WatchbillMONTHLY!$A$71:$U$71,OFFSET(WatchbillMONTHLY!$A$71:$U$71,1,2)),FALSE),TRUE,FALSE)),
IF(_xlfn.XLOOKUP(AT$2,WatchbillMONTHLY!$A$88:$U$88,OFFSET(WatchbillMONTHLY!$A$88:$U$88,1,2))=IF(_xlfn.XLOOKUP($A40,INDIRECT("_"&amp;_xlfn.XLOOKUP(AT$2,WatchbillMONTHLY!$A$88:$U$88,OFFSET(WatchbillMONTHLY!$A$88:$U$88,1,2))),INDIRECT("_"&amp;_xlfn.XLOOKUP(AT$2,WatchbillMONTHLY!$A$88:$U$88,OFFSET(WatchbillMONTHLY!$A$88:$U$88,1,2))))=$A40,_xlfn.XLOOKUP(AT$2,WatchbillMONTHLY!$A$88:$U$88,OFFSET(WatchbillMONTHLY!$A$88:$U$88,1,2)),FALSE),TRUE,FALSE)),
FALSE),FALSE)</f>
        <v>0</v>
      </c>
      <c r="AU40" s="209" t="b" cm="1">
        <f t="array" aca="1" ref="AU40" ca="1">IF(AND($A40 &gt; 0, N40 &gt; 0,AU$2&lt;MiscFormulas!$A$5+1),
_xlfn.IFNA(
_xlfn.IFNA(
_xlfn.IFNA(
_xlfn.IFNA(
_xlfn.IFNA(
_xlfn.IFNA(
IF(_xlfn.XLOOKUP(AU$2,WatchbillMONTHLY!$A$3:$U$3,OFFSET(WatchbillMONTHLY!$A$3:$U$3,1,2))=IF(_xlfn.XLOOKUP($A40,INDIRECT("_"&amp;_xlfn.XLOOKUP(AU$2,WatchbillMONTHLY!$A$3:$U$3,OFFSET(WatchbillMONTHLY!$A$3:$U$3,1,2))),INDIRECT("_"&amp;_xlfn.XLOOKUP(AU$2,WatchbillMONTHLY!$A$3:$U$3,OFFSET(WatchbillMONTHLY!$A$3:$U$3,1,2))))=$A40,_xlfn.XLOOKUP(AU$2,WatchbillMONTHLY!$A$3:$U$3,OFFSET(WatchbillMONTHLY!$A$3:$U$3,1,2)),FALSE),TRUE,FALSE),
IF(_xlfn.XLOOKUP(AU$2,WatchbillMONTHLY!$A$20:$U$20,OFFSET(WatchbillMONTHLY!$A$20:$U$20,1,2))=IF(_xlfn.XLOOKUP($A40,INDIRECT("_"&amp;_xlfn.XLOOKUP(AU$2,WatchbillMONTHLY!$A$20:$U$20,OFFSET(WatchbillMONTHLY!$A$20:$U$20,1,2))),INDIRECT("_"&amp;_xlfn.XLOOKUP(AU$2,WatchbillMONTHLY!$A$20:$U$20,OFFSET(WatchbillMONTHLY!$A$20:$U$20,1,2))))=$A40,_xlfn.XLOOKUP(AU$2,WatchbillMONTHLY!$A$20:$U$20,OFFSET(WatchbillMONTHLY!$A$20:$U$20,1,2)),FALSE),TRUE,FALSE)),
IF(_xlfn.XLOOKUP(AU$2,WatchbillMONTHLY!$A$37:$U$37,OFFSET(WatchbillMONTHLY!$A$37:$U$37,1,2))=IF(_xlfn.XLOOKUP($A40,INDIRECT("_"&amp;_xlfn.XLOOKUP(AU$2,WatchbillMONTHLY!$A$37:$U$37,OFFSET(WatchbillMONTHLY!$A$37:$U$37,1,2))),INDIRECT("_"&amp;_xlfn.XLOOKUP(AU$2,WatchbillMONTHLY!$A$37:$U$37,OFFSET(WatchbillMONTHLY!$A$37:$U$37,1,2))))=$A40,_xlfn.XLOOKUP(AU$2,WatchbillMONTHLY!$A$37:$U$37,OFFSET(WatchbillMONTHLY!$A$37:$U$37,1,2)),FALSE),TRUE,FALSE)),
IF(_xlfn.XLOOKUP(AU$2,WatchbillMONTHLY!$A$54:$U$54,OFFSET(WatchbillMONTHLY!$A$54:$U$54,1,2))=IF(_xlfn.XLOOKUP($A40,INDIRECT("_"&amp;_xlfn.XLOOKUP(AU$2,WatchbillMONTHLY!$A$54:$U$54,OFFSET(WatchbillMONTHLY!$A$54:$U$54,1,2))),INDIRECT("_"&amp;_xlfn.XLOOKUP(AU$2,WatchbillMONTHLY!$A$54:$U$54,OFFSET(WatchbillMONTHLY!$A$54:$U$54,1,2))))=$A40,_xlfn.XLOOKUP(AU$2,WatchbillMONTHLY!$A$54:$U$54,OFFSET(WatchbillMONTHLY!$A$54:$U$54,1,2)),FALSE),TRUE,FALSE)),
IF(_xlfn.XLOOKUP(AU$2,WatchbillMONTHLY!$A$71:$U$71,OFFSET(WatchbillMONTHLY!$A$71:$U$71,1,2))=IF(_xlfn.XLOOKUP($A40,INDIRECT("_"&amp;_xlfn.XLOOKUP(AU$2,WatchbillMONTHLY!$A$71:$U$71,OFFSET(WatchbillMONTHLY!$A$71:$U$71,1,2))),INDIRECT("_"&amp;_xlfn.XLOOKUP(AU$2,WatchbillMONTHLY!$A$71:$U$71,OFFSET(WatchbillMONTHLY!$A$71:$U$71,1,2))))=$A40,_xlfn.XLOOKUP(AU$2,WatchbillMONTHLY!$A$71:$U$71,OFFSET(WatchbillMONTHLY!$A$71:$U$71,1,2)),FALSE),TRUE,FALSE)),
IF(_xlfn.XLOOKUP(AU$2,WatchbillMONTHLY!$A$88:$U$88,OFFSET(WatchbillMONTHLY!$A$88:$U$88,1,2))=IF(_xlfn.XLOOKUP($A40,INDIRECT("_"&amp;_xlfn.XLOOKUP(AU$2,WatchbillMONTHLY!$A$88:$U$88,OFFSET(WatchbillMONTHLY!$A$88:$U$88,1,2))),INDIRECT("_"&amp;_xlfn.XLOOKUP(AU$2,WatchbillMONTHLY!$A$88:$U$88,OFFSET(WatchbillMONTHLY!$A$88:$U$88,1,2))))=$A40,_xlfn.XLOOKUP(AU$2,WatchbillMONTHLY!$A$88:$U$88,OFFSET(WatchbillMONTHLY!$A$88:$U$88,1,2)),FALSE),TRUE,FALSE)),
FALSE),FALSE)</f>
        <v>0</v>
      </c>
      <c r="AV40" s="209" t="b" cm="1">
        <f t="array" aca="1" ref="AV40" ca="1">IF(AND($A40 &gt; 0, O40 &gt; 0,AV$2&lt;MiscFormulas!$A$5+1),
_xlfn.IFNA(
_xlfn.IFNA(
_xlfn.IFNA(
_xlfn.IFNA(
_xlfn.IFNA(
_xlfn.IFNA(
IF(_xlfn.XLOOKUP(AV$2,WatchbillMONTHLY!$A$3:$U$3,OFFSET(WatchbillMONTHLY!$A$3:$U$3,1,2))=IF(_xlfn.XLOOKUP($A40,INDIRECT("_"&amp;_xlfn.XLOOKUP(AV$2,WatchbillMONTHLY!$A$3:$U$3,OFFSET(WatchbillMONTHLY!$A$3:$U$3,1,2))),INDIRECT("_"&amp;_xlfn.XLOOKUP(AV$2,WatchbillMONTHLY!$A$3:$U$3,OFFSET(WatchbillMONTHLY!$A$3:$U$3,1,2))))=$A40,_xlfn.XLOOKUP(AV$2,WatchbillMONTHLY!$A$3:$U$3,OFFSET(WatchbillMONTHLY!$A$3:$U$3,1,2)),FALSE),TRUE,FALSE),
IF(_xlfn.XLOOKUP(AV$2,WatchbillMONTHLY!$A$20:$U$20,OFFSET(WatchbillMONTHLY!$A$20:$U$20,1,2))=IF(_xlfn.XLOOKUP($A40,INDIRECT("_"&amp;_xlfn.XLOOKUP(AV$2,WatchbillMONTHLY!$A$20:$U$20,OFFSET(WatchbillMONTHLY!$A$20:$U$20,1,2))),INDIRECT("_"&amp;_xlfn.XLOOKUP(AV$2,WatchbillMONTHLY!$A$20:$U$20,OFFSET(WatchbillMONTHLY!$A$20:$U$20,1,2))))=$A40,_xlfn.XLOOKUP(AV$2,WatchbillMONTHLY!$A$20:$U$20,OFFSET(WatchbillMONTHLY!$A$20:$U$20,1,2)),FALSE),TRUE,FALSE)),
IF(_xlfn.XLOOKUP(AV$2,WatchbillMONTHLY!$A$37:$U$37,OFFSET(WatchbillMONTHLY!$A$37:$U$37,1,2))=IF(_xlfn.XLOOKUP($A40,INDIRECT("_"&amp;_xlfn.XLOOKUP(AV$2,WatchbillMONTHLY!$A$37:$U$37,OFFSET(WatchbillMONTHLY!$A$37:$U$37,1,2))),INDIRECT("_"&amp;_xlfn.XLOOKUP(AV$2,WatchbillMONTHLY!$A$37:$U$37,OFFSET(WatchbillMONTHLY!$A$37:$U$37,1,2))))=$A40,_xlfn.XLOOKUP(AV$2,WatchbillMONTHLY!$A$37:$U$37,OFFSET(WatchbillMONTHLY!$A$37:$U$37,1,2)),FALSE),TRUE,FALSE)),
IF(_xlfn.XLOOKUP(AV$2,WatchbillMONTHLY!$A$54:$U$54,OFFSET(WatchbillMONTHLY!$A$54:$U$54,1,2))=IF(_xlfn.XLOOKUP($A40,INDIRECT("_"&amp;_xlfn.XLOOKUP(AV$2,WatchbillMONTHLY!$A$54:$U$54,OFFSET(WatchbillMONTHLY!$A$54:$U$54,1,2))),INDIRECT("_"&amp;_xlfn.XLOOKUP(AV$2,WatchbillMONTHLY!$A$54:$U$54,OFFSET(WatchbillMONTHLY!$A$54:$U$54,1,2))))=$A40,_xlfn.XLOOKUP(AV$2,WatchbillMONTHLY!$A$54:$U$54,OFFSET(WatchbillMONTHLY!$A$54:$U$54,1,2)),FALSE),TRUE,FALSE)),
IF(_xlfn.XLOOKUP(AV$2,WatchbillMONTHLY!$A$71:$U$71,OFFSET(WatchbillMONTHLY!$A$71:$U$71,1,2))=IF(_xlfn.XLOOKUP($A40,INDIRECT("_"&amp;_xlfn.XLOOKUP(AV$2,WatchbillMONTHLY!$A$71:$U$71,OFFSET(WatchbillMONTHLY!$A$71:$U$71,1,2))),INDIRECT("_"&amp;_xlfn.XLOOKUP(AV$2,WatchbillMONTHLY!$A$71:$U$71,OFFSET(WatchbillMONTHLY!$A$71:$U$71,1,2))))=$A40,_xlfn.XLOOKUP(AV$2,WatchbillMONTHLY!$A$71:$U$71,OFFSET(WatchbillMONTHLY!$A$71:$U$71,1,2)),FALSE),TRUE,FALSE)),
IF(_xlfn.XLOOKUP(AV$2,WatchbillMONTHLY!$A$88:$U$88,OFFSET(WatchbillMONTHLY!$A$88:$U$88,1,2))=IF(_xlfn.XLOOKUP($A40,INDIRECT("_"&amp;_xlfn.XLOOKUP(AV$2,WatchbillMONTHLY!$A$88:$U$88,OFFSET(WatchbillMONTHLY!$A$88:$U$88,1,2))),INDIRECT("_"&amp;_xlfn.XLOOKUP(AV$2,WatchbillMONTHLY!$A$88:$U$88,OFFSET(WatchbillMONTHLY!$A$88:$U$88,1,2))))=$A40,_xlfn.XLOOKUP(AV$2,WatchbillMONTHLY!$A$88:$U$88,OFFSET(WatchbillMONTHLY!$A$88:$U$88,1,2)),FALSE),TRUE,FALSE)),
FALSE),FALSE)</f>
        <v>0</v>
      </c>
      <c r="AW40" s="209" t="b" cm="1">
        <f t="array" aca="1" ref="AW40" ca="1">IF(AND($A40 &gt; 0, P40 &gt; 0,AW$2&lt;MiscFormulas!$A$5+1),
_xlfn.IFNA(
_xlfn.IFNA(
_xlfn.IFNA(
_xlfn.IFNA(
_xlfn.IFNA(
_xlfn.IFNA(
IF(_xlfn.XLOOKUP(AW$2,WatchbillMONTHLY!$A$3:$U$3,OFFSET(WatchbillMONTHLY!$A$3:$U$3,1,2))=IF(_xlfn.XLOOKUP($A40,INDIRECT("_"&amp;_xlfn.XLOOKUP(AW$2,WatchbillMONTHLY!$A$3:$U$3,OFFSET(WatchbillMONTHLY!$A$3:$U$3,1,2))),INDIRECT("_"&amp;_xlfn.XLOOKUP(AW$2,WatchbillMONTHLY!$A$3:$U$3,OFFSET(WatchbillMONTHLY!$A$3:$U$3,1,2))))=$A40,_xlfn.XLOOKUP(AW$2,WatchbillMONTHLY!$A$3:$U$3,OFFSET(WatchbillMONTHLY!$A$3:$U$3,1,2)),FALSE),TRUE,FALSE),
IF(_xlfn.XLOOKUP(AW$2,WatchbillMONTHLY!$A$20:$U$20,OFFSET(WatchbillMONTHLY!$A$20:$U$20,1,2))=IF(_xlfn.XLOOKUP($A40,INDIRECT("_"&amp;_xlfn.XLOOKUP(AW$2,WatchbillMONTHLY!$A$20:$U$20,OFFSET(WatchbillMONTHLY!$A$20:$U$20,1,2))),INDIRECT("_"&amp;_xlfn.XLOOKUP(AW$2,WatchbillMONTHLY!$A$20:$U$20,OFFSET(WatchbillMONTHLY!$A$20:$U$20,1,2))))=$A40,_xlfn.XLOOKUP(AW$2,WatchbillMONTHLY!$A$20:$U$20,OFFSET(WatchbillMONTHLY!$A$20:$U$20,1,2)),FALSE),TRUE,FALSE)),
IF(_xlfn.XLOOKUP(AW$2,WatchbillMONTHLY!$A$37:$U$37,OFFSET(WatchbillMONTHLY!$A$37:$U$37,1,2))=IF(_xlfn.XLOOKUP($A40,INDIRECT("_"&amp;_xlfn.XLOOKUP(AW$2,WatchbillMONTHLY!$A$37:$U$37,OFFSET(WatchbillMONTHLY!$A$37:$U$37,1,2))),INDIRECT("_"&amp;_xlfn.XLOOKUP(AW$2,WatchbillMONTHLY!$A$37:$U$37,OFFSET(WatchbillMONTHLY!$A$37:$U$37,1,2))))=$A40,_xlfn.XLOOKUP(AW$2,WatchbillMONTHLY!$A$37:$U$37,OFFSET(WatchbillMONTHLY!$A$37:$U$37,1,2)),FALSE),TRUE,FALSE)),
IF(_xlfn.XLOOKUP(AW$2,WatchbillMONTHLY!$A$54:$U$54,OFFSET(WatchbillMONTHLY!$A$54:$U$54,1,2))=IF(_xlfn.XLOOKUP($A40,INDIRECT("_"&amp;_xlfn.XLOOKUP(AW$2,WatchbillMONTHLY!$A$54:$U$54,OFFSET(WatchbillMONTHLY!$A$54:$U$54,1,2))),INDIRECT("_"&amp;_xlfn.XLOOKUP(AW$2,WatchbillMONTHLY!$A$54:$U$54,OFFSET(WatchbillMONTHLY!$A$54:$U$54,1,2))))=$A40,_xlfn.XLOOKUP(AW$2,WatchbillMONTHLY!$A$54:$U$54,OFFSET(WatchbillMONTHLY!$A$54:$U$54,1,2)),FALSE),TRUE,FALSE)),
IF(_xlfn.XLOOKUP(AW$2,WatchbillMONTHLY!$A$71:$U$71,OFFSET(WatchbillMONTHLY!$A$71:$U$71,1,2))=IF(_xlfn.XLOOKUP($A40,INDIRECT("_"&amp;_xlfn.XLOOKUP(AW$2,WatchbillMONTHLY!$A$71:$U$71,OFFSET(WatchbillMONTHLY!$A$71:$U$71,1,2))),INDIRECT("_"&amp;_xlfn.XLOOKUP(AW$2,WatchbillMONTHLY!$A$71:$U$71,OFFSET(WatchbillMONTHLY!$A$71:$U$71,1,2))))=$A40,_xlfn.XLOOKUP(AW$2,WatchbillMONTHLY!$A$71:$U$71,OFFSET(WatchbillMONTHLY!$A$71:$U$71,1,2)),FALSE),TRUE,FALSE)),
IF(_xlfn.XLOOKUP(AW$2,WatchbillMONTHLY!$A$88:$U$88,OFFSET(WatchbillMONTHLY!$A$88:$U$88,1,2))=IF(_xlfn.XLOOKUP($A40,INDIRECT("_"&amp;_xlfn.XLOOKUP(AW$2,WatchbillMONTHLY!$A$88:$U$88,OFFSET(WatchbillMONTHLY!$A$88:$U$88,1,2))),INDIRECT("_"&amp;_xlfn.XLOOKUP(AW$2,WatchbillMONTHLY!$A$88:$U$88,OFFSET(WatchbillMONTHLY!$A$88:$U$88,1,2))))=$A40,_xlfn.XLOOKUP(AW$2,WatchbillMONTHLY!$A$88:$U$88,OFFSET(WatchbillMONTHLY!$A$88:$U$88,1,2)),FALSE),TRUE,FALSE)),
FALSE),FALSE)</f>
        <v>0</v>
      </c>
      <c r="AX40" s="209" t="b" cm="1">
        <f t="array" aca="1" ref="AX40" ca="1">IF(AND($A40 &gt; 0, Q40 &gt; 0,AX$2&lt;MiscFormulas!$A$5+1),
_xlfn.IFNA(
_xlfn.IFNA(
_xlfn.IFNA(
_xlfn.IFNA(
_xlfn.IFNA(
_xlfn.IFNA(
IF(_xlfn.XLOOKUP(AX$2,WatchbillMONTHLY!$A$3:$U$3,OFFSET(WatchbillMONTHLY!$A$3:$U$3,1,2))=IF(_xlfn.XLOOKUP($A40,INDIRECT("_"&amp;_xlfn.XLOOKUP(AX$2,WatchbillMONTHLY!$A$3:$U$3,OFFSET(WatchbillMONTHLY!$A$3:$U$3,1,2))),INDIRECT("_"&amp;_xlfn.XLOOKUP(AX$2,WatchbillMONTHLY!$A$3:$U$3,OFFSET(WatchbillMONTHLY!$A$3:$U$3,1,2))))=$A40,_xlfn.XLOOKUP(AX$2,WatchbillMONTHLY!$A$3:$U$3,OFFSET(WatchbillMONTHLY!$A$3:$U$3,1,2)),FALSE),TRUE,FALSE),
IF(_xlfn.XLOOKUP(AX$2,WatchbillMONTHLY!$A$20:$U$20,OFFSET(WatchbillMONTHLY!$A$20:$U$20,1,2))=IF(_xlfn.XLOOKUP($A40,INDIRECT("_"&amp;_xlfn.XLOOKUP(AX$2,WatchbillMONTHLY!$A$20:$U$20,OFFSET(WatchbillMONTHLY!$A$20:$U$20,1,2))),INDIRECT("_"&amp;_xlfn.XLOOKUP(AX$2,WatchbillMONTHLY!$A$20:$U$20,OFFSET(WatchbillMONTHLY!$A$20:$U$20,1,2))))=$A40,_xlfn.XLOOKUP(AX$2,WatchbillMONTHLY!$A$20:$U$20,OFFSET(WatchbillMONTHLY!$A$20:$U$20,1,2)),FALSE),TRUE,FALSE)),
IF(_xlfn.XLOOKUP(AX$2,WatchbillMONTHLY!$A$37:$U$37,OFFSET(WatchbillMONTHLY!$A$37:$U$37,1,2))=IF(_xlfn.XLOOKUP($A40,INDIRECT("_"&amp;_xlfn.XLOOKUP(AX$2,WatchbillMONTHLY!$A$37:$U$37,OFFSET(WatchbillMONTHLY!$A$37:$U$37,1,2))),INDIRECT("_"&amp;_xlfn.XLOOKUP(AX$2,WatchbillMONTHLY!$A$37:$U$37,OFFSET(WatchbillMONTHLY!$A$37:$U$37,1,2))))=$A40,_xlfn.XLOOKUP(AX$2,WatchbillMONTHLY!$A$37:$U$37,OFFSET(WatchbillMONTHLY!$A$37:$U$37,1,2)),FALSE),TRUE,FALSE)),
IF(_xlfn.XLOOKUP(AX$2,WatchbillMONTHLY!$A$54:$U$54,OFFSET(WatchbillMONTHLY!$A$54:$U$54,1,2))=IF(_xlfn.XLOOKUP($A40,INDIRECT("_"&amp;_xlfn.XLOOKUP(AX$2,WatchbillMONTHLY!$A$54:$U$54,OFFSET(WatchbillMONTHLY!$A$54:$U$54,1,2))),INDIRECT("_"&amp;_xlfn.XLOOKUP(AX$2,WatchbillMONTHLY!$A$54:$U$54,OFFSET(WatchbillMONTHLY!$A$54:$U$54,1,2))))=$A40,_xlfn.XLOOKUP(AX$2,WatchbillMONTHLY!$A$54:$U$54,OFFSET(WatchbillMONTHLY!$A$54:$U$54,1,2)),FALSE),TRUE,FALSE)),
IF(_xlfn.XLOOKUP(AX$2,WatchbillMONTHLY!$A$71:$U$71,OFFSET(WatchbillMONTHLY!$A$71:$U$71,1,2))=IF(_xlfn.XLOOKUP($A40,INDIRECT("_"&amp;_xlfn.XLOOKUP(AX$2,WatchbillMONTHLY!$A$71:$U$71,OFFSET(WatchbillMONTHLY!$A$71:$U$71,1,2))),INDIRECT("_"&amp;_xlfn.XLOOKUP(AX$2,WatchbillMONTHLY!$A$71:$U$71,OFFSET(WatchbillMONTHLY!$A$71:$U$71,1,2))))=$A40,_xlfn.XLOOKUP(AX$2,WatchbillMONTHLY!$A$71:$U$71,OFFSET(WatchbillMONTHLY!$A$71:$U$71,1,2)),FALSE),TRUE,FALSE)),
IF(_xlfn.XLOOKUP(AX$2,WatchbillMONTHLY!$A$88:$U$88,OFFSET(WatchbillMONTHLY!$A$88:$U$88,1,2))=IF(_xlfn.XLOOKUP($A40,INDIRECT("_"&amp;_xlfn.XLOOKUP(AX$2,WatchbillMONTHLY!$A$88:$U$88,OFFSET(WatchbillMONTHLY!$A$88:$U$88,1,2))),INDIRECT("_"&amp;_xlfn.XLOOKUP(AX$2,WatchbillMONTHLY!$A$88:$U$88,OFFSET(WatchbillMONTHLY!$A$88:$U$88,1,2))))=$A40,_xlfn.XLOOKUP(AX$2,WatchbillMONTHLY!$A$88:$U$88,OFFSET(WatchbillMONTHLY!$A$88:$U$88,1,2)),FALSE),TRUE,FALSE)),
FALSE),FALSE)</f>
        <v>0</v>
      </c>
      <c r="AY40" s="209" t="b" cm="1">
        <f t="array" aca="1" ref="AY40" ca="1">IF(AND($A40 &gt; 0, R40 &gt; 0,AY$2&lt;MiscFormulas!$A$5+1),
_xlfn.IFNA(
_xlfn.IFNA(
_xlfn.IFNA(
_xlfn.IFNA(
_xlfn.IFNA(
_xlfn.IFNA(
IF(_xlfn.XLOOKUP(AY$2,WatchbillMONTHLY!$A$3:$U$3,OFFSET(WatchbillMONTHLY!$A$3:$U$3,1,2))=IF(_xlfn.XLOOKUP($A40,INDIRECT("_"&amp;_xlfn.XLOOKUP(AY$2,WatchbillMONTHLY!$A$3:$U$3,OFFSET(WatchbillMONTHLY!$A$3:$U$3,1,2))),INDIRECT("_"&amp;_xlfn.XLOOKUP(AY$2,WatchbillMONTHLY!$A$3:$U$3,OFFSET(WatchbillMONTHLY!$A$3:$U$3,1,2))))=$A40,_xlfn.XLOOKUP(AY$2,WatchbillMONTHLY!$A$3:$U$3,OFFSET(WatchbillMONTHLY!$A$3:$U$3,1,2)),FALSE),TRUE,FALSE),
IF(_xlfn.XLOOKUP(AY$2,WatchbillMONTHLY!$A$20:$U$20,OFFSET(WatchbillMONTHLY!$A$20:$U$20,1,2))=IF(_xlfn.XLOOKUP($A40,INDIRECT("_"&amp;_xlfn.XLOOKUP(AY$2,WatchbillMONTHLY!$A$20:$U$20,OFFSET(WatchbillMONTHLY!$A$20:$U$20,1,2))),INDIRECT("_"&amp;_xlfn.XLOOKUP(AY$2,WatchbillMONTHLY!$A$20:$U$20,OFFSET(WatchbillMONTHLY!$A$20:$U$20,1,2))))=$A40,_xlfn.XLOOKUP(AY$2,WatchbillMONTHLY!$A$20:$U$20,OFFSET(WatchbillMONTHLY!$A$20:$U$20,1,2)),FALSE),TRUE,FALSE)),
IF(_xlfn.XLOOKUP(AY$2,WatchbillMONTHLY!$A$37:$U$37,OFFSET(WatchbillMONTHLY!$A$37:$U$37,1,2))=IF(_xlfn.XLOOKUP($A40,INDIRECT("_"&amp;_xlfn.XLOOKUP(AY$2,WatchbillMONTHLY!$A$37:$U$37,OFFSET(WatchbillMONTHLY!$A$37:$U$37,1,2))),INDIRECT("_"&amp;_xlfn.XLOOKUP(AY$2,WatchbillMONTHLY!$A$37:$U$37,OFFSET(WatchbillMONTHLY!$A$37:$U$37,1,2))))=$A40,_xlfn.XLOOKUP(AY$2,WatchbillMONTHLY!$A$37:$U$37,OFFSET(WatchbillMONTHLY!$A$37:$U$37,1,2)),FALSE),TRUE,FALSE)),
IF(_xlfn.XLOOKUP(AY$2,WatchbillMONTHLY!$A$54:$U$54,OFFSET(WatchbillMONTHLY!$A$54:$U$54,1,2))=IF(_xlfn.XLOOKUP($A40,INDIRECT("_"&amp;_xlfn.XLOOKUP(AY$2,WatchbillMONTHLY!$A$54:$U$54,OFFSET(WatchbillMONTHLY!$A$54:$U$54,1,2))),INDIRECT("_"&amp;_xlfn.XLOOKUP(AY$2,WatchbillMONTHLY!$A$54:$U$54,OFFSET(WatchbillMONTHLY!$A$54:$U$54,1,2))))=$A40,_xlfn.XLOOKUP(AY$2,WatchbillMONTHLY!$A$54:$U$54,OFFSET(WatchbillMONTHLY!$A$54:$U$54,1,2)),FALSE),TRUE,FALSE)),
IF(_xlfn.XLOOKUP(AY$2,WatchbillMONTHLY!$A$71:$U$71,OFFSET(WatchbillMONTHLY!$A$71:$U$71,1,2))=IF(_xlfn.XLOOKUP($A40,INDIRECT("_"&amp;_xlfn.XLOOKUP(AY$2,WatchbillMONTHLY!$A$71:$U$71,OFFSET(WatchbillMONTHLY!$A$71:$U$71,1,2))),INDIRECT("_"&amp;_xlfn.XLOOKUP(AY$2,WatchbillMONTHLY!$A$71:$U$71,OFFSET(WatchbillMONTHLY!$A$71:$U$71,1,2))))=$A40,_xlfn.XLOOKUP(AY$2,WatchbillMONTHLY!$A$71:$U$71,OFFSET(WatchbillMONTHLY!$A$71:$U$71,1,2)),FALSE),TRUE,FALSE)),
IF(_xlfn.XLOOKUP(AY$2,WatchbillMONTHLY!$A$88:$U$88,OFFSET(WatchbillMONTHLY!$A$88:$U$88,1,2))=IF(_xlfn.XLOOKUP($A40,INDIRECT("_"&amp;_xlfn.XLOOKUP(AY$2,WatchbillMONTHLY!$A$88:$U$88,OFFSET(WatchbillMONTHLY!$A$88:$U$88,1,2))),INDIRECT("_"&amp;_xlfn.XLOOKUP(AY$2,WatchbillMONTHLY!$A$88:$U$88,OFFSET(WatchbillMONTHLY!$A$88:$U$88,1,2))))=$A40,_xlfn.XLOOKUP(AY$2,WatchbillMONTHLY!$A$88:$U$88,OFFSET(WatchbillMONTHLY!$A$88:$U$88,1,2)),FALSE),TRUE,FALSE)),
FALSE),FALSE)</f>
        <v>0</v>
      </c>
      <c r="AZ40" s="209" t="b" cm="1">
        <f t="array" aca="1" ref="AZ40" ca="1">IF(AND($A40 &gt; 0, S40 &gt; 0,AZ$2&lt;MiscFormulas!$A$5+1),
_xlfn.IFNA(
_xlfn.IFNA(
_xlfn.IFNA(
_xlfn.IFNA(
_xlfn.IFNA(
_xlfn.IFNA(
IF(_xlfn.XLOOKUP(AZ$2,WatchbillMONTHLY!$A$3:$U$3,OFFSET(WatchbillMONTHLY!$A$3:$U$3,1,2))=IF(_xlfn.XLOOKUP($A40,INDIRECT("_"&amp;_xlfn.XLOOKUP(AZ$2,WatchbillMONTHLY!$A$3:$U$3,OFFSET(WatchbillMONTHLY!$A$3:$U$3,1,2))),INDIRECT("_"&amp;_xlfn.XLOOKUP(AZ$2,WatchbillMONTHLY!$A$3:$U$3,OFFSET(WatchbillMONTHLY!$A$3:$U$3,1,2))))=$A40,_xlfn.XLOOKUP(AZ$2,WatchbillMONTHLY!$A$3:$U$3,OFFSET(WatchbillMONTHLY!$A$3:$U$3,1,2)),FALSE),TRUE,FALSE),
IF(_xlfn.XLOOKUP(AZ$2,WatchbillMONTHLY!$A$20:$U$20,OFFSET(WatchbillMONTHLY!$A$20:$U$20,1,2))=IF(_xlfn.XLOOKUP($A40,INDIRECT("_"&amp;_xlfn.XLOOKUP(AZ$2,WatchbillMONTHLY!$A$20:$U$20,OFFSET(WatchbillMONTHLY!$A$20:$U$20,1,2))),INDIRECT("_"&amp;_xlfn.XLOOKUP(AZ$2,WatchbillMONTHLY!$A$20:$U$20,OFFSET(WatchbillMONTHLY!$A$20:$U$20,1,2))))=$A40,_xlfn.XLOOKUP(AZ$2,WatchbillMONTHLY!$A$20:$U$20,OFFSET(WatchbillMONTHLY!$A$20:$U$20,1,2)),FALSE),TRUE,FALSE)),
IF(_xlfn.XLOOKUP(AZ$2,WatchbillMONTHLY!$A$37:$U$37,OFFSET(WatchbillMONTHLY!$A$37:$U$37,1,2))=IF(_xlfn.XLOOKUP($A40,INDIRECT("_"&amp;_xlfn.XLOOKUP(AZ$2,WatchbillMONTHLY!$A$37:$U$37,OFFSET(WatchbillMONTHLY!$A$37:$U$37,1,2))),INDIRECT("_"&amp;_xlfn.XLOOKUP(AZ$2,WatchbillMONTHLY!$A$37:$U$37,OFFSET(WatchbillMONTHLY!$A$37:$U$37,1,2))))=$A40,_xlfn.XLOOKUP(AZ$2,WatchbillMONTHLY!$A$37:$U$37,OFFSET(WatchbillMONTHLY!$A$37:$U$37,1,2)),FALSE),TRUE,FALSE)),
IF(_xlfn.XLOOKUP(AZ$2,WatchbillMONTHLY!$A$54:$U$54,OFFSET(WatchbillMONTHLY!$A$54:$U$54,1,2))=IF(_xlfn.XLOOKUP($A40,INDIRECT("_"&amp;_xlfn.XLOOKUP(AZ$2,WatchbillMONTHLY!$A$54:$U$54,OFFSET(WatchbillMONTHLY!$A$54:$U$54,1,2))),INDIRECT("_"&amp;_xlfn.XLOOKUP(AZ$2,WatchbillMONTHLY!$A$54:$U$54,OFFSET(WatchbillMONTHLY!$A$54:$U$54,1,2))))=$A40,_xlfn.XLOOKUP(AZ$2,WatchbillMONTHLY!$A$54:$U$54,OFFSET(WatchbillMONTHLY!$A$54:$U$54,1,2)),FALSE),TRUE,FALSE)),
IF(_xlfn.XLOOKUP(AZ$2,WatchbillMONTHLY!$A$71:$U$71,OFFSET(WatchbillMONTHLY!$A$71:$U$71,1,2))=IF(_xlfn.XLOOKUP($A40,INDIRECT("_"&amp;_xlfn.XLOOKUP(AZ$2,WatchbillMONTHLY!$A$71:$U$71,OFFSET(WatchbillMONTHLY!$A$71:$U$71,1,2))),INDIRECT("_"&amp;_xlfn.XLOOKUP(AZ$2,WatchbillMONTHLY!$A$71:$U$71,OFFSET(WatchbillMONTHLY!$A$71:$U$71,1,2))))=$A40,_xlfn.XLOOKUP(AZ$2,WatchbillMONTHLY!$A$71:$U$71,OFFSET(WatchbillMONTHLY!$A$71:$U$71,1,2)),FALSE),TRUE,FALSE)),
IF(_xlfn.XLOOKUP(AZ$2,WatchbillMONTHLY!$A$88:$U$88,OFFSET(WatchbillMONTHLY!$A$88:$U$88,1,2))=IF(_xlfn.XLOOKUP($A40,INDIRECT("_"&amp;_xlfn.XLOOKUP(AZ$2,WatchbillMONTHLY!$A$88:$U$88,OFFSET(WatchbillMONTHLY!$A$88:$U$88,1,2))),INDIRECT("_"&amp;_xlfn.XLOOKUP(AZ$2,WatchbillMONTHLY!$A$88:$U$88,OFFSET(WatchbillMONTHLY!$A$88:$U$88,1,2))))=$A40,_xlfn.XLOOKUP(AZ$2,WatchbillMONTHLY!$A$88:$U$88,OFFSET(WatchbillMONTHLY!$A$88:$U$88,1,2)),FALSE),TRUE,FALSE)),
FALSE),FALSE)</f>
        <v>0</v>
      </c>
      <c r="BA40" s="209" t="b" cm="1">
        <f t="array" aca="1" ref="BA40" ca="1">IF(AND($A40 &gt; 0, T40 &gt; 0,BA$2&lt;MiscFormulas!$A$5+1),
_xlfn.IFNA(
_xlfn.IFNA(
_xlfn.IFNA(
_xlfn.IFNA(
_xlfn.IFNA(
_xlfn.IFNA(
IF(_xlfn.XLOOKUP(BA$2,WatchbillMONTHLY!$A$3:$U$3,OFFSET(WatchbillMONTHLY!$A$3:$U$3,1,2))=IF(_xlfn.XLOOKUP($A40,INDIRECT("_"&amp;_xlfn.XLOOKUP(BA$2,WatchbillMONTHLY!$A$3:$U$3,OFFSET(WatchbillMONTHLY!$A$3:$U$3,1,2))),INDIRECT("_"&amp;_xlfn.XLOOKUP(BA$2,WatchbillMONTHLY!$A$3:$U$3,OFFSET(WatchbillMONTHLY!$A$3:$U$3,1,2))))=$A40,_xlfn.XLOOKUP(BA$2,WatchbillMONTHLY!$A$3:$U$3,OFFSET(WatchbillMONTHLY!$A$3:$U$3,1,2)),FALSE),TRUE,FALSE),
IF(_xlfn.XLOOKUP(BA$2,WatchbillMONTHLY!$A$20:$U$20,OFFSET(WatchbillMONTHLY!$A$20:$U$20,1,2))=IF(_xlfn.XLOOKUP($A40,INDIRECT("_"&amp;_xlfn.XLOOKUP(BA$2,WatchbillMONTHLY!$A$20:$U$20,OFFSET(WatchbillMONTHLY!$A$20:$U$20,1,2))),INDIRECT("_"&amp;_xlfn.XLOOKUP(BA$2,WatchbillMONTHLY!$A$20:$U$20,OFFSET(WatchbillMONTHLY!$A$20:$U$20,1,2))))=$A40,_xlfn.XLOOKUP(BA$2,WatchbillMONTHLY!$A$20:$U$20,OFFSET(WatchbillMONTHLY!$A$20:$U$20,1,2)),FALSE),TRUE,FALSE)),
IF(_xlfn.XLOOKUP(BA$2,WatchbillMONTHLY!$A$37:$U$37,OFFSET(WatchbillMONTHLY!$A$37:$U$37,1,2))=IF(_xlfn.XLOOKUP($A40,INDIRECT("_"&amp;_xlfn.XLOOKUP(BA$2,WatchbillMONTHLY!$A$37:$U$37,OFFSET(WatchbillMONTHLY!$A$37:$U$37,1,2))),INDIRECT("_"&amp;_xlfn.XLOOKUP(BA$2,WatchbillMONTHLY!$A$37:$U$37,OFFSET(WatchbillMONTHLY!$A$37:$U$37,1,2))))=$A40,_xlfn.XLOOKUP(BA$2,WatchbillMONTHLY!$A$37:$U$37,OFFSET(WatchbillMONTHLY!$A$37:$U$37,1,2)),FALSE),TRUE,FALSE)),
IF(_xlfn.XLOOKUP(BA$2,WatchbillMONTHLY!$A$54:$U$54,OFFSET(WatchbillMONTHLY!$A$54:$U$54,1,2))=IF(_xlfn.XLOOKUP($A40,INDIRECT("_"&amp;_xlfn.XLOOKUP(BA$2,WatchbillMONTHLY!$A$54:$U$54,OFFSET(WatchbillMONTHLY!$A$54:$U$54,1,2))),INDIRECT("_"&amp;_xlfn.XLOOKUP(BA$2,WatchbillMONTHLY!$A$54:$U$54,OFFSET(WatchbillMONTHLY!$A$54:$U$54,1,2))))=$A40,_xlfn.XLOOKUP(BA$2,WatchbillMONTHLY!$A$54:$U$54,OFFSET(WatchbillMONTHLY!$A$54:$U$54,1,2)),FALSE),TRUE,FALSE)),
IF(_xlfn.XLOOKUP(BA$2,WatchbillMONTHLY!$A$71:$U$71,OFFSET(WatchbillMONTHLY!$A$71:$U$71,1,2))=IF(_xlfn.XLOOKUP($A40,INDIRECT("_"&amp;_xlfn.XLOOKUP(BA$2,WatchbillMONTHLY!$A$71:$U$71,OFFSET(WatchbillMONTHLY!$A$71:$U$71,1,2))),INDIRECT("_"&amp;_xlfn.XLOOKUP(BA$2,WatchbillMONTHLY!$A$71:$U$71,OFFSET(WatchbillMONTHLY!$A$71:$U$71,1,2))))=$A40,_xlfn.XLOOKUP(BA$2,WatchbillMONTHLY!$A$71:$U$71,OFFSET(WatchbillMONTHLY!$A$71:$U$71,1,2)),FALSE),TRUE,FALSE)),
IF(_xlfn.XLOOKUP(BA$2,WatchbillMONTHLY!$A$88:$U$88,OFFSET(WatchbillMONTHLY!$A$88:$U$88,1,2))=IF(_xlfn.XLOOKUP($A40,INDIRECT("_"&amp;_xlfn.XLOOKUP(BA$2,WatchbillMONTHLY!$A$88:$U$88,OFFSET(WatchbillMONTHLY!$A$88:$U$88,1,2))),INDIRECT("_"&amp;_xlfn.XLOOKUP(BA$2,WatchbillMONTHLY!$A$88:$U$88,OFFSET(WatchbillMONTHLY!$A$88:$U$88,1,2))))=$A40,_xlfn.XLOOKUP(BA$2,WatchbillMONTHLY!$A$88:$U$88,OFFSET(WatchbillMONTHLY!$A$88:$U$88,1,2)),FALSE),TRUE,FALSE)),
FALSE),FALSE)</f>
        <v>0</v>
      </c>
      <c r="BB40" s="209" t="b" cm="1">
        <f t="array" aca="1" ref="BB40" ca="1">IF(AND($A40 &gt; 0, U40 &gt; 0,BB$2&lt;MiscFormulas!$A$5+1),
_xlfn.IFNA(
_xlfn.IFNA(
_xlfn.IFNA(
_xlfn.IFNA(
_xlfn.IFNA(
_xlfn.IFNA(
IF(_xlfn.XLOOKUP(BB$2,WatchbillMONTHLY!$A$3:$U$3,OFFSET(WatchbillMONTHLY!$A$3:$U$3,1,2))=IF(_xlfn.XLOOKUP($A40,INDIRECT("_"&amp;_xlfn.XLOOKUP(BB$2,WatchbillMONTHLY!$A$3:$U$3,OFFSET(WatchbillMONTHLY!$A$3:$U$3,1,2))),INDIRECT("_"&amp;_xlfn.XLOOKUP(BB$2,WatchbillMONTHLY!$A$3:$U$3,OFFSET(WatchbillMONTHLY!$A$3:$U$3,1,2))))=$A40,_xlfn.XLOOKUP(BB$2,WatchbillMONTHLY!$A$3:$U$3,OFFSET(WatchbillMONTHLY!$A$3:$U$3,1,2)),FALSE),TRUE,FALSE),
IF(_xlfn.XLOOKUP(BB$2,WatchbillMONTHLY!$A$20:$U$20,OFFSET(WatchbillMONTHLY!$A$20:$U$20,1,2))=IF(_xlfn.XLOOKUP($A40,INDIRECT("_"&amp;_xlfn.XLOOKUP(BB$2,WatchbillMONTHLY!$A$20:$U$20,OFFSET(WatchbillMONTHLY!$A$20:$U$20,1,2))),INDIRECT("_"&amp;_xlfn.XLOOKUP(BB$2,WatchbillMONTHLY!$A$20:$U$20,OFFSET(WatchbillMONTHLY!$A$20:$U$20,1,2))))=$A40,_xlfn.XLOOKUP(BB$2,WatchbillMONTHLY!$A$20:$U$20,OFFSET(WatchbillMONTHLY!$A$20:$U$20,1,2)),FALSE),TRUE,FALSE)),
IF(_xlfn.XLOOKUP(BB$2,WatchbillMONTHLY!$A$37:$U$37,OFFSET(WatchbillMONTHLY!$A$37:$U$37,1,2))=IF(_xlfn.XLOOKUP($A40,INDIRECT("_"&amp;_xlfn.XLOOKUP(BB$2,WatchbillMONTHLY!$A$37:$U$37,OFFSET(WatchbillMONTHLY!$A$37:$U$37,1,2))),INDIRECT("_"&amp;_xlfn.XLOOKUP(BB$2,WatchbillMONTHLY!$A$37:$U$37,OFFSET(WatchbillMONTHLY!$A$37:$U$37,1,2))))=$A40,_xlfn.XLOOKUP(BB$2,WatchbillMONTHLY!$A$37:$U$37,OFFSET(WatchbillMONTHLY!$A$37:$U$37,1,2)),FALSE),TRUE,FALSE)),
IF(_xlfn.XLOOKUP(BB$2,WatchbillMONTHLY!$A$54:$U$54,OFFSET(WatchbillMONTHLY!$A$54:$U$54,1,2))=IF(_xlfn.XLOOKUP($A40,INDIRECT("_"&amp;_xlfn.XLOOKUP(BB$2,WatchbillMONTHLY!$A$54:$U$54,OFFSET(WatchbillMONTHLY!$A$54:$U$54,1,2))),INDIRECT("_"&amp;_xlfn.XLOOKUP(BB$2,WatchbillMONTHLY!$A$54:$U$54,OFFSET(WatchbillMONTHLY!$A$54:$U$54,1,2))))=$A40,_xlfn.XLOOKUP(BB$2,WatchbillMONTHLY!$A$54:$U$54,OFFSET(WatchbillMONTHLY!$A$54:$U$54,1,2)),FALSE),TRUE,FALSE)),
IF(_xlfn.XLOOKUP(BB$2,WatchbillMONTHLY!$A$71:$U$71,OFFSET(WatchbillMONTHLY!$A$71:$U$71,1,2))=IF(_xlfn.XLOOKUP($A40,INDIRECT("_"&amp;_xlfn.XLOOKUP(BB$2,WatchbillMONTHLY!$A$71:$U$71,OFFSET(WatchbillMONTHLY!$A$71:$U$71,1,2))),INDIRECT("_"&amp;_xlfn.XLOOKUP(BB$2,WatchbillMONTHLY!$A$71:$U$71,OFFSET(WatchbillMONTHLY!$A$71:$U$71,1,2))))=$A40,_xlfn.XLOOKUP(BB$2,WatchbillMONTHLY!$A$71:$U$71,OFFSET(WatchbillMONTHLY!$A$71:$U$71,1,2)),FALSE),TRUE,FALSE)),
IF(_xlfn.XLOOKUP(BB$2,WatchbillMONTHLY!$A$88:$U$88,OFFSET(WatchbillMONTHLY!$A$88:$U$88,1,2))=IF(_xlfn.XLOOKUP($A40,INDIRECT("_"&amp;_xlfn.XLOOKUP(BB$2,WatchbillMONTHLY!$A$88:$U$88,OFFSET(WatchbillMONTHLY!$A$88:$U$88,1,2))),INDIRECT("_"&amp;_xlfn.XLOOKUP(BB$2,WatchbillMONTHLY!$A$88:$U$88,OFFSET(WatchbillMONTHLY!$A$88:$U$88,1,2))))=$A40,_xlfn.XLOOKUP(BB$2,WatchbillMONTHLY!$A$88:$U$88,OFFSET(WatchbillMONTHLY!$A$88:$U$88,1,2)),FALSE),TRUE,FALSE)),
FALSE),FALSE)</f>
        <v>0</v>
      </c>
      <c r="BC40" s="209" t="b" cm="1">
        <f t="array" aca="1" ref="BC40" ca="1">IF(AND($A40 &gt; 0, V40 &gt; 0,BC$2&lt;MiscFormulas!$A$5+1),
_xlfn.IFNA(
_xlfn.IFNA(
_xlfn.IFNA(
_xlfn.IFNA(
_xlfn.IFNA(
_xlfn.IFNA(
IF(_xlfn.XLOOKUP(BC$2,WatchbillMONTHLY!$A$3:$U$3,OFFSET(WatchbillMONTHLY!$A$3:$U$3,1,2))=IF(_xlfn.XLOOKUP($A40,INDIRECT("_"&amp;_xlfn.XLOOKUP(BC$2,WatchbillMONTHLY!$A$3:$U$3,OFFSET(WatchbillMONTHLY!$A$3:$U$3,1,2))),INDIRECT("_"&amp;_xlfn.XLOOKUP(BC$2,WatchbillMONTHLY!$A$3:$U$3,OFFSET(WatchbillMONTHLY!$A$3:$U$3,1,2))))=$A40,_xlfn.XLOOKUP(BC$2,WatchbillMONTHLY!$A$3:$U$3,OFFSET(WatchbillMONTHLY!$A$3:$U$3,1,2)),FALSE),TRUE,FALSE),
IF(_xlfn.XLOOKUP(BC$2,WatchbillMONTHLY!$A$20:$U$20,OFFSET(WatchbillMONTHLY!$A$20:$U$20,1,2))=IF(_xlfn.XLOOKUP($A40,INDIRECT("_"&amp;_xlfn.XLOOKUP(BC$2,WatchbillMONTHLY!$A$20:$U$20,OFFSET(WatchbillMONTHLY!$A$20:$U$20,1,2))),INDIRECT("_"&amp;_xlfn.XLOOKUP(BC$2,WatchbillMONTHLY!$A$20:$U$20,OFFSET(WatchbillMONTHLY!$A$20:$U$20,1,2))))=$A40,_xlfn.XLOOKUP(BC$2,WatchbillMONTHLY!$A$20:$U$20,OFFSET(WatchbillMONTHLY!$A$20:$U$20,1,2)),FALSE),TRUE,FALSE)),
IF(_xlfn.XLOOKUP(BC$2,WatchbillMONTHLY!$A$37:$U$37,OFFSET(WatchbillMONTHLY!$A$37:$U$37,1,2))=IF(_xlfn.XLOOKUP($A40,INDIRECT("_"&amp;_xlfn.XLOOKUP(BC$2,WatchbillMONTHLY!$A$37:$U$37,OFFSET(WatchbillMONTHLY!$A$37:$U$37,1,2))),INDIRECT("_"&amp;_xlfn.XLOOKUP(BC$2,WatchbillMONTHLY!$A$37:$U$37,OFFSET(WatchbillMONTHLY!$A$37:$U$37,1,2))))=$A40,_xlfn.XLOOKUP(BC$2,WatchbillMONTHLY!$A$37:$U$37,OFFSET(WatchbillMONTHLY!$A$37:$U$37,1,2)),FALSE),TRUE,FALSE)),
IF(_xlfn.XLOOKUP(BC$2,WatchbillMONTHLY!$A$54:$U$54,OFFSET(WatchbillMONTHLY!$A$54:$U$54,1,2))=IF(_xlfn.XLOOKUP($A40,INDIRECT("_"&amp;_xlfn.XLOOKUP(BC$2,WatchbillMONTHLY!$A$54:$U$54,OFFSET(WatchbillMONTHLY!$A$54:$U$54,1,2))),INDIRECT("_"&amp;_xlfn.XLOOKUP(BC$2,WatchbillMONTHLY!$A$54:$U$54,OFFSET(WatchbillMONTHLY!$A$54:$U$54,1,2))))=$A40,_xlfn.XLOOKUP(BC$2,WatchbillMONTHLY!$A$54:$U$54,OFFSET(WatchbillMONTHLY!$A$54:$U$54,1,2)),FALSE),TRUE,FALSE)),
IF(_xlfn.XLOOKUP(BC$2,WatchbillMONTHLY!$A$71:$U$71,OFFSET(WatchbillMONTHLY!$A$71:$U$71,1,2))=IF(_xlfn.XLOOKUP($A40,INDIRECT("_"&amp;_xlfn.XLOOKUP(BC$2,WatchbillMONTHLY!$A$71:$U$71,OFFSET(WatchbillMONTHLY!$A$71:$U$71,1,2))),INDIRECT("_"&amp;_xlfn.XLOOKUP(BC$2,WatchbillMONTHLY!$A$71:$U$71,OFFSET(WatchbillMONTHLY!$A$71:$U$71,1,2))))=$A40,_xlfn.XLOOKUP(BC$2,WatchbillMONTHLY!$A$71:$U$71,OFFSET(WatchbillMONTHLY!$A$71:$U$71,1,2)),FALSE),TRUE,FALSE)),
IF(_xlfn.XLOOKUP(BC$2,WatchbillMONTHLY!$A$88:$U$88,OFFSET(WatchbillMONTHLY!$A$88:$U$88,1,2))=IF(_xlfn.XLOOKUP($A40,INDIRECT("_"&amp;_xlfn.XLOOKUP(BC$2,WatchbillMONTHLY!$A$88:$U$88,OFFSET(WatchbillMONTHLY!$A$88:$U$88,1,2))),INDIRECT("_"&amp;_xlfn.XLOOKUP(BC$2,WatchbillMONTHLY!$A$88:$U$88,OFFSET(WatchbillMONTHLY!$A$88:$U$88,1,2))))=$A40,_xlfn.XLOOKUP(BC$2,WatchbillMONTHLY!$A$88:$U$88,OFFSET(WatchbillMONTHLY!$A$88:$U$88,1,2)),FALSE),TRUE,FALSE)),
FALSE),FALSE)</f>
        <v>0</v>
      </c>
      <c r="BD40" s="209" t="b" cm="1">
        <f t="array" aca="1" ref="BD40" ca="1">IF(AND($A40 &gt; 0, W40 &gt; 0,BD$2&lt;MiscFormulas!$A$5+1),
_xlfn.IFNA(
_xlfn.IFNA(
_xlfn.IFNA(
_xlfn.IFNA(
_xlfn.IFNA(
_xlfn.IFNA(
IF(_xlfn.XLOOKUP(BD$2,WatchbillMONTHLY!$A$3:$U$3,OFFSET(WatchbillMONTHLY!$A$3:$U$3,1,2))=IF(_xlfn.XLOOKUP($A40,INDIRECT("_"&amp;_xlfn.XLOOKUP(BD$2,WatchbillMONTHLY!$A$3:$U$3,OFFSET(WatchbillMONTHLY!$A$3:$U$3,1,2))),INDIRECT("_"&amp;_xlfn.XLOOKUP(BD$2,WatchbillMONTHLY!$A$3:$U$3,OFFSET(WatchbillMONTHLY!$A$3:$U$3,1,2))))=$A40,_xlfn.XLOOKUP(BD$2,WatchbillMONTHLY!$A$3:$U$3,OFFSET(WatchbillMONTHLY!$A$3:$U$3,1,2)),FALSE),TRUE,FALSE),
IF(_xlfn.XLOOKUP(BD$2,WatchbillMONTHLY!$A$20:$U$20,OFFSET(WatchbillMONTHLY!$A$20:$U$20,1,2))=IF(_xlfn.XLOOKUP($A40,INDIRECT("_"&amp;_xlfn.XLOOKUP(BD$2,WatchbillMONTHLY!$A$20:$U$20,OFFSET(WatchbillMONTHLY!$A$20:$U$20,1,2))),INDIRECT("_"&amp;_xlfn.XLOOKUP(BD$2,WatchbillMONTHLY!$A$20:$U$20,OFFSET(WatchbillMONTHLY!$A$20:$U$20,1,2))))=$A40,_xlfn.XLOOKUP(BD$2,WatchbillMONTHLY!$A$20:$U$20,OFFSET(WatchbillMONTHLY!$A$20:$U$20,1,2)),FALSE),TRUE,FALSE)),
IF(_xlfn.XLOOKUP(BD$2,WatchbillMONTHLY!$A$37:$U$37,OFFSET(WatchbillMONTHLY!$A$37:$U$37,1,2))=IF(_xlfn.XLOOKUP($A40,INDIRECT("_"&amp;_xlfn.XLOOKUP(BD$2,WatchbillMONTHLY!$A$37:$U$37,OFFSET(WatchbillMONTHLY!$A$37:$U$37,1,2))),INDIRECT("_"&amp;_xlfn.XLOOKUP(BD$2,WatchbillMONTHLY!$A$37:$U$37,OFFSET(WatchbillMONTHLY!$A$37:$U$37,1,2))))=$A40,_xlfn.XLOOKUP(BD$2,WatchbillMONTHLY!$A$37:$U$37,OFFSET(WatchbillMONTHLY!$A$37:$U$37,1,2)),FALSE),TRUE,FALSE)),
IF(_xlfn.XLOOKUP(BD$2,WatchbillMONTHLY!$A$54:$U$54,OFFSET(WatchbillMONTHLY!$A$54:$U$54,1,2))=IF(_xlfn.XLOOKUP($A40,INDIRECT("_"&amp;_xlfn.XLOOKUP(BD$2,WatchbillMONTHLY!$A$54:$U$54,OFFSET(WatchbillMONTHLY!$A$54:$U$54,1,2))),INDIRECT("_"&amp;_xlfn.XLOOKUP(BD$2,WatchbillMONTHLY!$A$54:$U$54,OFFSET(WatchbillMONTHLY!$A$54:$U$54,1,2))))=$A40,_xlfn.XLOOKUP(BD$2,WatchbillMONTHLY!$A$54:$U$54,OFFSET(WatchbillMONTHLY!$A$54:$U$54,1,2)),FALSE),TRUE,FALSE)),
IF(_xlfn.XLOOKUP(BD$2,WatchbillMONTHLY!$A$71:$U$71,OFFSET(WatchbillMONTHLY!$A$71:$U$71,1,2))=IF(_xlfn.XLOOKUP($A40,INDIRECT("_"&amp;_xlfn.XLOOKUP(BD$2,WatchbillMONTHLY!$A$71:$U$71,OFFSET(WatchbillMONTHLY!$A$71:$U$71,1,2))),INDIRECT("_"&amp;_xlfn.XLOOKUP(BD$2,WatchbillMONTHLY!$A$71:$U$71,OFFSET(WatchbillMONTHLY!$A$71:$U$71,1,2))))=$A40,_xlfn.XLOOKUP(BD$2,WatchbillMONTHLY!$A$71:$U$71,OFFSET(WatchbillMONTHLY!$A$71:$U$71,1,2)),FALSE),TRUE,FALSE)),
IF(_xlfn.XLOOKUP(BD$2,WatchbillMONTHLY!$A$88:$U$88,OFFSET(WatchbillMONTHLY!$A$88:$U$88,1,2))=IF(_xlfn.XLOOKUP($A40,INDIRECT("_"&amp;_xlfn.XLOOKUP(BD$2,WatchbillMONTHLY!$A$88:$U$88,OFFSET(WatchbillMONTHLY!$A$88:$U$88,1,2))),INDIRECT("_"&amp;_xlfn.XLOOKUP(BD$2,WatchbillMONTHLY!$A$88:$U$88,OFFSET(WatchbillMONTHLY!$A$88:$U$88,1,2))))=$A40,_xlfn.XLOOKUP(BD$2,WatchbillMONTHLY!$A$88:$U$88,OFFSET(WatchbillMONTHLY!$A$88:$U$88,1,2)),FALSE),TRUE,FALSE)),
FALSE),FALSE)</f>
        <v>0</v>
      </c>
      <c r="BE40" s="209" t="b" cm="1">
        <f t="array" aca="1" ref="BE40" ca="1">IF(AND($A40 &gt; 0, X40 &gt; 0,BE$2&lt;MiscFormulas!$A$5+1),
_xlfn.IFNA(
_xlfn.IFNA(
_xlfn.IFNA(
_xlfn.IFNA(
_xlfn.IFNA(
_xlfn.IFNA(
IF(_xlfn.XLOOKUP(BE$2,WatchbillMONTHLY!$A$3:$U$3,OFFSET(WatchbillMONTHLY!$A$3:$U$3,1,2))=IF(_xlfn.XLOOKUP($A40,INDIRECT("_"&amp;_xlfn.XLOOKUP(BE$2,WatchbillMONTHLY!$A$3:$U$3,OFFSET(WatchbillMONTHLY!$A$3:$U$3,1,2))),INDIRECT("_"&amp;_xlfn.XLOOKUP(BE$2,WatchbillMONTHLY!$A$3:$U$3,OFFSET(WatchbillMONTHLY!$A$3:$U$3,1,2))))=$A40,_xlfn.XLOOKUP(BE$2,WatchbillMONTHLY!$A$3:$U$3,OFFSET(WatchbillMONTHLY!$A$3:$U$3,1,2)),FALSE),TRUE,FALSE),
IF(_xlfn.XLOOKUP(BE$2,WatchbillMONTHLY!$A$20:$U$20,OFFSET(WatchbillMONTHLY!$A$20:$U$20,1,2))=IF(_xlfn.XLOOKUP($A40,INDIRECT("_"&amp;_xlfn.XLOOKUP(BE$2,WatchbillMONTHLY!$A$20:$U$20,OFFSET(WatchbillMONTHLY!$A$20:$U$20,1,2))),INDIRECT("_"&amp;_xlfn.XLOOKUP(BE$2,WatchbillMONTHLY!$A$20:$U$20,OFFSET(WatchbillMONTHLY!$A$20:$U$20,1,2))))=$A40,_xlfn.XLOOKUP(BE$2,WatchbillMONTHLY!$A$20:$U$20,OFFSET(WatchbillMONTHLY!$A$20:$U$20,1,2)),FALSE),TRUE,FALSE)),
IF(_xlfn.XLOOKUP(BE$2,WatchbillMONTHLY!$A$37:$U$37,OFFSET(WatchbillMONTHLY!$A$37:$U$37,1,2))=IF(_xlfn.XLOOKUP($A40,INDIRECT("_"&amp;_xlfn.XLOOKUP(BE$2,WatchbillMONTHLY!$A$37:$U$37,OFFSET(WatchbillMONTHLY!$A$37:$U$37,1,2))),INDIRECT("_"&amp;_xlfn.XLOOKUP(BE$2,WatchbillMONTHLY!$A$37:$U$37,OFFSET(WatchbillMONTHLY!$A$37:$U$37,1,2))))=$A40,_xlfn.XLOOKUP(BE$2,WatchbillMONTHLY!$A$37:$U$37,OFFSET(WatchbillMONTHLY!$A$37:$U$37,1,2)),FALSE),TRUE,FALSE)),
IF(_xlfn.XLOOKUP(BE$2,WatchbillMONTHLY!$A$54:$U$54,OFFSET(WatchbillMONTHLY!$A$54:$U$54,1,2))=IF(_xlfn.XLOOKUP($A40,INDIRECT("_"&amp;_xlfn.XLOOKUP(BE$2,WatchbillMONTHLY!$A$54:$U$54,OFFSET(WatchbillMONTHLY!$A$54:$U$54,1,2))),INDIRECT("_"&amp;_xlfn.XLOOKUP(BE$2,WatchbillMONTHLY!$A$54:$U$54,OFFSET(WatchbillMONTHLY!$A$54:$U$54,1,2))))=$A40,_xlfn.XLOOKUP(BE$2,WatchbillMONTHLY!$A$54:$U$54,OFFSET(WatchbillMONTHLY!$A$54:$U$54,1,2)),FALSE),TRUE,FALSE)),
IF(_xlfn.XLOOKUP(BE$2,WatchbillMONTHLY!$A$71:$U$71,OFFSET(WatchbillMONTHLY!$A$71:$U$71,1,2))=IF(_xlfn.XLOOKUP($A40,INDIRECT("_"&amp;_xlfn.XLOOKUP(BE$2,WatchbillMONTHLY!$A$71:$U$71,OFFSET(WatchbillMONTHLY!$A$71:$U$71,1,2))),INDIRECT("_"&amp;_xlfn.XLOOKUP(BE$2,WatchbillMONTHLY!$A$71:$U$71,OFFSET(WatchbillMONTHLY!$A$71:$U$71,1,2))))=$A40,_xlfn.XLOOKUP(BE$2,WatchbillMONTHLY!$A$71:$U$71,OFFSET(WatchbillMONTHLY!$A$71:$U$71,1,2)),FALSE),TRUE,FALSE)),
IF(_xlfn.XLOOKUP(BE$2,WatchbillMONTHLY!$A$88:$U$88,OFFSET(WatchbillMONTHLY!$A$88:$U$88,1,2))=IF(_xlfn.XLOOKUP($A40,INDIRECT("_"&amp;_xlfn.XLOOKUP(BE$2,WatchbillMONTHLY!$A$88:$U$88,OFFSET(WatchbillMONTHLY!$A$88:$U$88,1,2))),INDIRECT("_"&amp;_xlfn.XLOOKUP(BE$2,WatchbillMONTHLY!$A$88:$U$88,OFFSET(WatchbillMONTHLY!$A$88:$U$88,1,2))))=$A40,_xlfn.XLOOKUP(BE$2,WatchbillMONTHLY!$A$88:$U$88,OFFSET(WatchbillMONTHLY!$A$88:$U$88,1,2)),FALSE),TRUE,FALSE)),
FALSE),FALSE)</f>
        <v>0</v>
      </c>
      <c r="BF40" s="209" t="b" cm="1">
        <f t="array" aca="1" ref="BF40" ca="1">IF(AND($A40 &gt; 0, Y40 &gt; 0,BF$2&lt;MiscFormulas!$A$5+1),
_xlfn.IFNA(
_xlfn.IFNA(
_xlfn.IFNA(
_xlfn.IFNA(
_xlfn.IFNA(
_xlfn.IFNA(
IF(_xlfn.XLOOKUP(BF$2,WatchbillMONTHLY!$A$3:$U$3,OFFSET(WatchbillMONTHLY!$A$3:$U$3,1,2))=IF(_xlfn.XLOOKUP($A40,INDIRECT("_"&amp;_xlfn.XLOOKUP(BF$2,WatchbillMONTHLY!$A$3:$U$3,OFFSET(WatchbillMONTHLY!$A$3:$U$3,1,2))),INDIRECT("_"&amp;_xlfn.XLOOKUP(BF$2,WatchbillMONTHLY!$A$3:$U$3,OFFSET(WatchbillMONTHLY!$A$3:$U$3,1,2))))=$A40,_xlfn.XLOOKUP(BF$2,WatchbillMONTHLY!$A$3:$U$3,OFFSET(WatchbillMONTHLY!$A$3:$U$3,1,2)),FALSE),TRUE,FALSE),
IF(_xlfn.XLOOKUP(BF$2,WatchbillMONTHLY!$A$20:$U$20,OFFSET(WatchbillMONTHLY!$A$20:$U$20,1,2))=IF(_xlfn.XLOOKUP($A40,INDIRECT("_"&amp;_xlfn.XLOOKUP(BF$2,WatchbillMONTHLY!$A$20:$U$20,OFFSET(WatchbillMONTHLY!$A$20:$U$20,1,2))),INDIRECT("_"&amp;_xlfn.XLOOKUP(BF$2,WatchbillMONTHLY!$A$20:$U$20,OFFSET(WatchbillMONTHLY!$A$20:$U$20,1,2))))=$A40,_xlfn.XLOOKUP(BF$2,WatchbillMONTHLY!$A$20:$U$20,OFFSET(WatchbillMONTHLY!$A$20:$U$20,1,2)),FALSE),TRUE,FALSE)),
IF(_xlfn.XLOOKUP(BF$2,WatchbillMONTHLY!$A$37:$U$37,OFFSET(WatchbillMONTHLY!$A$37:$U$37,1,2))=IF(_xlfn.XLOOKUP($A40,INDIRECT("_"&amp;_xlfn.XLOOKUP(BF$2,WatchbillMONTHLY!$A$37:$U$37,OFFSET(WatchbillMONTHLY!$A$37:$U$37,1,2))),INDIRECT("_"&amp;_xlfn.XLOOKUP(BF$2,WatchbillMONTHLY!$A$37:$U$37,OFFSET(WatchbillMONTHLY!$A$37:$U$37,1,2))))=$A40,_xlfn.XLOOKUP(BF$2,WatchbillMONTHLY!$A$37:$U$37,OFFSET(WatchbillMONTHLY!$A$37:$U$37,1,2)),FALSE),TRUE,FALSE)),
IF(_xlfn.XLOOKUP(BF$2,WatchbillMONTHLY!$A$54:$U$54,OFFSET(WatchbillMONTHLY!$A$54:$U$54,1,2))=IF(_xlfn.XLOOKUP($A40,INDIRECT("_"&amp;_xlfn.XLOOKUP(BF$2,WatchbillMONTHLY!$A$54:$U$54,OFFSET(WatchbillMONTHLY!$A$54:$U$54,1,2))),INDIRECT("_"&amp;_xlfn.XLOOKUP(BF$2,WatchbillMONTHLY!$A$54:$U$54,OFFSET(WatchbillMONTHLY!$A$54:$U$54,1,2))))=$A40,_xlfn.XLOOKUP(BF$2,WatchbillMONTHLY!$A$54:$U$54,OFFSET(WatchbillMONTHLY!$A$54:$U$54,1,2)),FALSE),TRUE,FALSE)),
IF(_xlfn.XLOOKUP(BF$2,WatchbillMONTHLY!$A$71:$U$71,OFFSET(WatchbillMONTHLY!$A$71:$U$71,1,2))=IF(_xlfn.XLOOKUP($A40,INDIRECT("_"&amp;_xlfn.XLOOKUP(BF$2,WatchbillMONTHLY!$A$71:$U$71,OFFSET(WatchbillMONTHLY!$A$71:$U$71,1,2))),INDIRECT("_"&amp;_xlfn.XLOOKUP(BF$2,WatchbillMONTHLY!$A$71:$U$71,OFFSET(WatchbillMONTHLY!$A$71:$U$71,1,2))))=$A40,_xlfn.XLOOKUP(BF$2,WatchbillMONTHLY!$A$71:$U$71,OFFSET(WatchbillMONTHLY!$A$71:$U$71,1,2)),FALSE),TRUE,FALSE)),
IF(_xlfn.XLOOKUP(BF$2,WatchbillMONTHLY!$A$88:$U$88,OFFSET(WatchbillMONTHLY!$A$88:$U$88,1,2))=IF(_xlfn.XLOOKUP($A40,INDIRECT("_"&amp;_xlfn.XLOOKUP(BF$2,WatchbillMONTHLY!$A$88:$U$88,OFFSET(WatchbillMONTHLY!$A$88:$U$88,1,2))),INDIRECT("_"&amp;_xlfn.XLOOKUP(BF$2,WatchbillMONTHLY!$A$88:$U$88,OFFSET(WatchbillMONTHLY!$A$88:$U$88,1,2))))=$A40,_xlfn.XLOOKUP(BF$2,WatchbillMONTHLY!$A$88:$U$88,OFFSET(WatchbillMONTHLY!$A$88:$U$88,1,2)),FALSE),TRUE,FALSE)),
FALSE),FALSE)</f>
        <v>0</v>
      </c>
      <c r="BG40" s="209" t="b" cm="1">
        <f t="array" aca="1" ref="BG40" ca="1">IF(AND($A40 &gt; 0, Z40 &gt; 0,BG$2&lt;MiscFormulas!$A$5+1),
_xlfn.IFNA(
_xlfn.IFNA(
_xlfn.IFNA(
_xlfn.IFNA(
_xlfn.IFNA(
_xlfn.IFNA(
IF(_xlfn.XLOOKUP(BG$2,WatchbillMONTHLY!$A$3:$U$3,OFFSET(WatchbillMONTHLY!$A$3:$U$3,1,2))=IF(_xlfn.XLOOKUP($A40,INDIRECT("_"&amp;_xlfn.XLOOKUP(BG$2,WatchbillMONTHLY!$A$3:$U$3,OFFSET(WatchbillMONTHLY!$A$3:$U$3,1,2))),INDIRECT("_"&amp;_xlfn.XLOOKUP(BG$2,WatchbillMONTHLY!$A$3:$U$3,OFFSET(WatchbillMONTHLY!$A$3:$U$3,1,2))))=$A40,_xlfn.XLOOKUP(BG$2,WatchbillMONTHLY!$A$3:$U$3,OFFSET(WatchbillMONTHLY!$A$3:$U$3,1,2)),FALSE),TRUE,FALSE),
IF(_xlfn.XLOOKUP(BG$2,WatchbillMONTHLY!$A$20:$U$20,OFFSET(WatchbillMONTHLY!$A$20:$U$20,1,2))=IF(_xlfn.XLOOKUP($A40,INDIRECT("_"&amp;_xlfn.XLOOKUP(BG$2,WatchbillMONTHLY!$A$20:$U$20,OFFSET(WatchbillMONTHLY!$A$20:$U$20,1,2))),INDIRECT("_"&amp;_xlfn.XLOOKUP(BG$2,WatchbillMONTHLY!$A$20:$U$20,OFFSET(WatchbillMONTHLY!$A$20:$U$20,1,2))))=$A40,_xlfn.XLOOKUP(BG$2,WatchbillMONTHLY!$A$20:$U$20,OFFSET(WatchbillMONTHLY!$A$20:$U$20,1,2)),FALSE),TRUE,FALSE)),
IF(_xlfn.XLOOKUP(BG$2,WatchbillMONTHLY!$A$37:$U$37,OFFSET(WatchbillMONTHLY!$A$37:$U$37,1,2))=IF(_xlfn.XLOOKUP($A40,INDIRECT("_"&amp;_xlfn.XLOOKUP(BG$2,WatchbillMONTHLY!$A$37:$U$37,OFFSET(WatchbillMONTHLY!$A$37:$U$37,1,2))),INDIRECT("_"&amp;_xlfn.XLOOKUP(BG$2,WatchbillMONTHLY!$A$37:$U$37,OFFSET(WatchbillMONTHLY!$A$37:$U$37,1,2))))=$A40,_xlfn.XLOOKUP(BG$2,WatchbillMONTHLY!$A$37:$U$37,OFFSET(WatchbillMONTHLY!$A$37:$U$37,1,2)),FALSE),TRUE,FALSE)),
IF(_xlfn.XLOOKUP(BG$2,WatchbillMONTHLY!$A$54:$U$54,OFFSET(WatchbillMONTHLY!$A$54:$U$54,1,2))=IF(_xlfn.XLOOKUP($A40,INDIRECT("_"&amp;_xlfn.XLOOKUP(BG$2,WatchbillMONTHLY!$A$54:$U$54,OFFSET(WatchbillMONTHLY!$A$54:$U$54,1,2))),INDIRECT("_"&amp;_xlfn.XLOOKUP(BG$2,WatchbillMONTHLY!$A$54:$U$54,OFFSET(WatchbillMONTHLY!$A$54:$U$54,1,2))))=$A40,_xlfn.XLOOKUP(BG$2,WatchbillMONTHLY!$A$54:$U$54,OFFSET(WatchbillMONTHLY!$A$54:$U$54,1,2)),FALSE),TRUE,FALSE)),
IF(_xlfn.XLOOKUP(BG$2,WatchbillMONTHLY!$A$71:$U$71,OFFSET(WatchbillMONTHLY!$A$71:$U$71,1,2))=IF(_xlfn.XLOOKUP($A40,INDIRECT("_"&amp;_xlfn.XLOOKUP(BG$2,WatchbillMONTHLY!$A$71:$U$71,OFFSET(WatchbillMONTHLY!$A$71:$U$71,1,2))),INDIRECT("_"&amp;_xlfn.XLOOKUP(BG$2,WatchbillMONTHLY!$A$71:$U$71,OFFSET(WatchbillMONTHLY!$A$71:$U$71,1,2))))=$A40,_xlfn.XLOOKUP(BG$2,WatchbillMONTHLY!$A$71:$U$71,OFFSET(WatchbillMONTHLY!$A$71:$U$71,1,2)),FALSE),TRUE,FALSE)),
IF(_xlfn.XLOOKUP(BG$2,WatchbillMONTHLY!$A$88:$U$88,OFFSET(WatchbillMONTHLY!$A$88:$U$88,1,2))=IF(_xlfn.XLOOKUP($A40,INDIRECT("_"&amp;_xlfn.XLOOKUP(BG$2,WatchbillMONTHLY!$A$88:$U$88,OFFSET(WatchbillMONTHLY!$A$88:$U$88,1,2))),INDIRECT("_"&amp;_xlfn.XLOOKUP(BG$2,WatchbillMONTHLY!$A$88:$U$88,OFFSET(WatchbillMONTHLY!$A$88:$U$88,1,2))))=$A40,_xlfn.XLOOKUP(BG$2,WatchbillMONTHLY!$A$88:$U$88,OFFSET(WatchbillMONTHLY!$A$88:$U$88,1,2)),FALSE),TRUE,FALSE)),
FALSE),FALSE)</f>
        <v>0</v>
      </c>
      <c r="BH40" s="209" t="b" cm="1">
        <f t="array" aca="1" ref="BH40" ca="1">IF(AND($A40 &gt; 0, AA40 &gt; 0,BH$2&lt;MiscFormulas!$A$5+1),
_xlfn.IFNA(
_xlfn.IFNA(
_xlfn.IFNA(
_xlfn.IFNA(
_xlfn.IFNA(
_xlfn.IFNA(
IF(_xlfn.XLOOKUP(BH$2,WatchbillMONTHLY!$A$3:$U$3,OFFSET(WatchbillMONTHLY!$A$3:$U$3,1,2))=IF(_xlfn.XLOOKUP($A40,INDIRECT("_"&amp;_xlfn.XLOOKUP(BH$2,WatchbillMONTHLY!$A$3:$U$3,OFFSET(WatchbillMONTHLY!$A$3:$U$3,1,2))),INDIRECT("_"&amp;_xlfn.XLOOKUP(BH$2,WatchbillMONTHLY!$A$3:$U$3,OFFSET(WatchbillMONTHLY!$A$3:$U$3,1,2))))=$A40,_xlfn.XLOOKUP(BH$2,WatchbillMONTHLY!$A$3:$U$3,OFFSET(WatchbillMONTHLY!$A$3:$U$3,1,2)),FALSE),TRUE,FALSE),
IF(_xlfn.XLOOKUP(BH$2,WatchbillMONTHLY!$A$20:$U$20,OFFSET(WatchbillMONTHLY!$A$20:$U$20,1,2))=IF(_xlfn.XLOOKUP($A40,INDIRECT("_"&amp;_xlfn.XLOOKUP(BH$2,WatchbillMONTHLY!$A$20:$U$20,OFFSET(WatchbillMONTHLY!$A$20:$U$20,1,2))),INDIRECT("_"&amp;_xlfn.XLOOKUP(BH$2,WatchbillMONTHLY!$A$20:$U$20,OFFSET(WatchbillMONTHLY!$A$20:$U$20,1,2))))=$A40,_xlfn.XLOOKUP(BH$2,WatchbillMONTHLY!$A$20:$U$20,OFFSET(WatchbillMONTHLY!$A$20:$U$20,1,2)),FALSE),TRUE,FALSE)),
IF(_xlfn.XLOOKUP(BH$2,WatchbillMONTHLY!$A$37:$U$37,OFFSET(WatchbillMONTHLY!$A$37:$U$37,1,2))=IF(_xlfn.XLOOKUP($A40,INDIRECT("_"&amp;_xlfn.XLOOKUP(BH$2,WatchbillMONTHLY!$A$37:$U$37,OFFSET(WatchbillMONTHLY!$A$37:$U$37,1,2))),INDIRECT("_"&amp;_xlfn.XLOOKUP(BH$2,WatchbillMONTHLY!$A$37:$U$37,OFFSET(WatchbillMONTHLY!$A$37:$U$37,1,2))))=$A40,_xlfn.XLOOKUP(BH$2,WatchbillMONTHLY!$A$37:$U$37,OFFSET(WatchbillMONTHLY!$A$37:$U$37,1,2)),FALSE),TRUE,FALSE)),
IF(_xlfn.XLOOKUP(BH$2,WatchbillMONTHLY!$A$54:$U$54,OFFSET(WatchbillMONTHLY!$A$54:$U$54,1,2))=IF(_xlfn.XLOOKUP($A40,INDIRECT("_"&amp;_xlfn.XLOOKUP(BH$2,WatchbillMONTHLY!$A$54:$U$54,OFFSET(WatchbillMONTHLY!$A$54:$U$54,1,2))),INDIRECT("_"&amp;_xlfn.XLOOKUP(BH$2,WatchbillMONTHLY!$A$54:$U$54,OFFSET(WatchbillMONTHLY!$A$54:$U$54,1,2))))=$A40,_xlfn.XLOOKUP(BH$2,WatchbillMONTHLY!$A$54:$U$54,OFFSET(WatchbillMONTHLY!$A$54:$U$54,1,2)),FALSE),TRUE,FALSE)),
IF(_xlfn.XLOOKUP(BH$2,WatchbillMONTHLY!$A$71:$U$71,OFFSET(WatchbillMONTHLY!$A$71:$U$71,1,2))=IF(_xlfn.XLOOKUP($A40,INDIRECT("_"&amp;_xlfn.XLOOKUP(BH$2,WatchbillMONTHLY!$A$71:$U$71,OFFSET(WatchbillMONTHLY!$A$71:$U$71,1,2))),INDIRECT("_"&amp;_xlfn.XLOOKUP(BH$2,WatchbillMONTHLY!$A$71:$U$71,OFFSET(WatchbillMONTHLY!$A$71:$U$71,1,2))))=$A40,_xlfn.XLOOKUP(BH$2,WatchbillMONTHLY!$A$71:$U$71,OFFSET(WatchbillMONTHLY!$A$71:$U$71,1,2)),FALSE),TRUE,FALSE)),
IF(_xlfn.XLOOKUP(BH$2,WatchbillMONTHLY!$A$88:$U$88,OFFSET(WatchbillMONTHLY!$A$88:$U$88,1,2))=IF(_xlfn.XLOOKUP($A40,INDIRECT("_"&amp;_xlfn.XLOOKUP(BH$2,WatchbillMONTHLY!$A$88:$U$88,OFFSET(WatchbillMONTHLY!$A$88:$U$88,1,2))),INDIRECT("_"&amp;_xlfn.XLOOKUP(BH$2,WatchbillMONTHLY!$A$88:$U$88,OFFSET(WatchbillMONTHLY!$A$88:$U$88,1,2))))=$A40,_xlfn.XLOOKUP(BH$2,WatchbillMONTHLY!$A$88:$U$88,OFFSET(WatchbillMONTHLY!$A$88:$U$88,1,2)),FALSE),TRUE,FALSE)),
FALSE),FALSE)</f>
        <v>0</v>
      </c>
      <c r="BI40" s="209" t="b" cm="1">
        <f t="array" aca="1" ref="BI40" ca="1">IF(AND($A40 &gt; 0, AB40 &gt; 0,BI$2&lt;MiscFormulas!$A$5+1),
_xlfn.IFNA(
_xlfn.IFNA(
_xlfn.IFNA(
_xlfn.IFNA(
_xlfn.IFNA(
_xlfn.IFNA(
IF(_xlfn.XLOOKUP(BI$2,WatchbillMONTHLY!$A$3:$U$3,OFFSET(WatchbillMONTHLY!$A$3:$U$3,1,2))=IF(_xlfn.XLOOKUP($A40,INDIRECT("_"&amp;_xlfn.XLOOKUP(BI$2,WatchbillMONTHLY!$A$3:$U$3,OFFSET(WatchbillMONTHLY!$A$3:$U$3,1,2))),INDIRECT("_"&amp;_xlfn.XLOOKUP(BI$2,WatchbillMONTHLY!$A$3:$U$3,OFFSET(WatchbillMONTHLY!$A$3:$U$3,1,2))))=$A40,_xlfn.XLOOKUP(BI$2,WatchbillMONTHLY!$A$3:$U$3,OFFSET(WatchbillMONTHLY!$A$3:$U$3,1,2)),FALSE),TRUE,FALSE),
IF(_xlfn.XLOOKUP(BI$2,WatchbillMONTHLY!$A$20:$U$20,OFFSET(WatchbillMONTHLY!$A$20:$U$20,1,2))=IF(_xlfn.XLOOKUP($A40,INDIRECT("_"&amp;_xlfn.XLOOKUP(BI$2,WatchbillMONTHLY!$A$20:$U$20,OFFSET(WatchbillMONTHLY!$A$20:$U$20,1,2))),INDIRECT("_"&amp;_xlfn.XLOOKUP(BI$2,WatchbillMONTHLY!$A$20:$U$20,OFFSET(WatchbillMONTHLY!$A$20:$U$20,1,2))))=$A40,_xlfn.XLOOKUP(BI$2,WatchbillMONTHLY!$A$20:$U$20,OFFSET(WatchbillMONTHLY!$A$20:$U$20,1,2)),FALSE),TRUE,FALSE)),
IF(_xlfn.XLOOKUP(BI$2,WatchbillMONTHLY!$A$37:$U$37,OFFSET(WatchbillMONTHLY!$A$37:$U$37,1,2))=IF(_xlfn.XLOOKUP($A40,INDIRECT("_"&amp;_xlfn.XLOOKUP(BI$2,WatchbillMONTHLY!$A$37:$U$37,OFFSET(WatchbillMONTHLY!$A$37:$U$37,1,2))),INDIRECT("_"&amp;_xlfn.XLOOKUP(BI$2,WatchbillMONTHLY!$A$37:$U$37,OFFSET(WatchbillMONTHLY!$A$37:$U$37,1,2))))=$A40,_xlfn.XLOOKUP(BI$2,WatchbillMONTHLY!$A$37:$U$37,OFFSET(WatchbillMONTHLY!$A$37:$U$37,1,2)),FALSE),TRUE,FALSE)),
IF(_xlfn.XLOOKUP(BI$2,WatchbillMONTHLY!$A$54:$U$54,OFFSET(WatchbillMONTHLY!$A$54:$U$54,1,2))=IF(_xlfn.XLOOKUP($A40,INDIRECT("_"&amp;_xlfn.XLOOKUP(BI$2,WatchbillMONTHLY!$A$54:$U$54,OFFSET(WatchbillMONTHLY!$A$54:$U$54,1,2))),INDIRECT("_"&amp;_xlfn.XLOOKUP(BI$2,WatchbillMONTHLY!$A$54:$U$54,OFFSET(WatchbillMONTHLY!$A$54:$U$54,1,2))))=$A40,_xlfn.XLOOKUP(BI$2,WatchbillMONTHLY!$A$54:$U$54,OFFSET(WatchbillMONTHLY!$A$54:$U$54,1,2)),FALSE),TRUE,FALSE)),
IF(_xlfn.XLOOKUP(BI$2,WatchbillMONTHLY!$A$71:$U$71,OFFSET(WatchbillMONTHLY!$A$71:$U$71,1,2))=IF(_xlfn.XLOOKUP($A40,INDIRECT("_"&amp;_xlfn.XLOOKUP(BI$2,WatchbillMONTHLY!$A$71:$U$71,OFFSET(WatchbillMONTHLY!$A$71:$U$71,1,2))),INDIRECT("_"&amp;_xlfn.XLOOKUP(BI$2,WatchbillMONTHLY!$A$71:$U$71,OFFSET(WatchbillMONTHLY!$A$71:$U$71,1,2))))=$A40,_xlfn.XLOOKUP(BI$2,WatchbillMONTHLY!$A$71:$U$71,OFFSET(WatchbillMONTHLY!$A$71:$U$71,1,2)),FALSE),TRUE,FALSE)),
IF(_xlfn.XLOOKUP(BI$2,WatchbillMONTHLY!$A$88:$U$88,OFFSET(WatchbillMONTHLY!$A$88:$U$88,1,2))=IF(_xlfn.XLOOKUP($A40,INDIRECT("_"&amp;_xlfn.XLOOKUP(BI$2,WatchbillMONTHLY!$A$88:$U$88,OFFSET(WatchbillMONTHLY!$A$88:$U$88,1,2))),INDIRECT("_"&amp;_xlfn.XLOOKUP(BI$2,WatchbillMONTHLY!$A$88:$U$88,OFFSET(WatchbillMONTHLY!$A$88:$U$88,1,2))))=$A40,_xlfn.XLOOKUP(BI$2,WatchbillMONTHLY!$A$88:$U$88,OFFSET(WatchbillMONTHLY!$A$88:$U$88,1,2)),FALSE),TRUE,FALSE)),
FALSE),FALSE)</f>
        <v>0</v>
      </c>
      <c r="BJ40" s="209" t="b" cm="1">
        <f t="array" aca="1" ref="BJ40" ca="1">IF(AND($A40 &gt; 0, AC40 &gt; 0,BJ$2&lt;MiscFormulas!$A$5+1),
_xlfn.IFNA(
_xlfn.IFNA(
_xlfn.IFNA(
_xlfn.IFNA(
_xlfn.IFNA(
_xlfn.IFNA(
IF(_xlfn.XLOOKUP(BJ$2,WatchbillMONTHLY!$A$3:$U$3,OFFSET(WatchbillMONTHLY!$A$3:$U$3,1,2))=IF(_xlfn.XLOOKUP($A40,INDIRECT("_"&amp;_xlfn.XLOOKUP(BJ$2,WatchbillMONTHLY!$A$3:$U$3,OFFSET(WatchbillMONTHLY!$A$3:$U$3,1,2))),INDIRECT("_"&amp;_xlfn.XLOOKUP(BJ$2,WatchbillMONTHLY!$A$3:$U$3,OFFSET(WatchbillMONTHLY!$A$3:$U$3,1,2))))=$A40,_xlfn.XLOOKUP(BJ$2,WatchbillMONTHLY!$A$3:$U$3,OFFSET(WatchbillMONTHLY!$A$3:$U$3,1,2)),FALSE),TRUE,FALSE),
IF(_xlfn.XLOOKUP(BJ$2,WatchbillMONTHLY!$A$20:$U$20,OFFSET(WatchbillMONTHLY!$A$20:$U$20,1,2))=IF(_xlfn.XLOOKUP($A40,INDIRECT("_"&amp;_xlfn.XLOOKUP(BJ$2,WatchbillMONTHLY!$A$20:$U$20,OFFSET(WatchbillMONTHLY!$A$20:$U$20,1,2))),INDIRECT("_"&amp;_xlfn.XLOOKUP(BJ$2,WatchbillMONTHLY!$A$20:$U$20,OFFSET(WatchbillMONTHLY!$A$20:$U$20,1,2))))=$A40,_xlfn.XLOOKUP(BJ$2,WatchbillMONTHLY!$A$20:$U$20,OFFSET(WatchbillMONTHLY!$A$20:$U$20,1,2)),FALSE),TRUE,FALSE)),
IF(_xlfn.XLOOKUP(BJ$2,WatchbillMONTHLY!$A$37:$U$37,OFFSET(WatchbillMONTHLY!$A$37:$U$37,1,2))=IF(_xlfn.XLOOKUP($A40,INDIRECT("_"&amp;_xlfn.XLOOKUP(BJ$2,WatchbillMONTHLY!$A$37:$U$37,OFFSET(WatchbillMONTHLY!$A$37:$U$37,1,2))),INDIRECT("_"&amp;_xlfn.XLOOKUP(BJ$2,WatchbillMONTHLY!$A$37:$U$37,OFFSET(WatchbillMONTHLY!$A$37:$U$37,1,2))))=$A40,_xlfn.XLOOKUP(BJ$2,WatchbillMONTHLY!$A$37:$U$37,OFFSET(WatchbillMONTHLY!$A$37:$U$37,1,2)),FALSE),TRUE,FALSE)),
IF(_xlfn.XLOOKUP(BJ$2,WatchbillMONTHLY!$A$54:$U$54,OFFSET(WatchbillMONTHLY!$A$54:$U$54,1,2))=IF(_xlfn.XLOOKUP($A40,INDIRECT("_"&amp;_xlfn.XLOOKUP(BJ$2,WatchbillMONTHLY!$A$54:$U$54,OFFSET(WatchbillMONTHLY!$A$54:$U$54,1,2))),INDIRECT("_"&amp;_xlfn.XLOOKUP(BJ$2,WatchbillMONTHLY!$A$54:$U$54,OFFSET(WatchbillMONTHLY!$A$54:$U$54,1,2))))=$A40,_xlfn.XLOOKUP(BJ$2,WatchbillMONTHLY!$A$54:$U$54,OFFSET(WatchbillMONTHLY!$A$54:$U$54,1,2)),FALSE),TRUE,FALSE)),
IF(_xlfn.XLOOKUP(BJ$2,WatchbillMONTHLY!$A$71:$U$71,OFFSET(WatchbillMONTHLY!$A$71:$U$71,1,2))=IF(_xlfn.XLOOKUP($A40,INDIRECT("_"&amp;_xlfn.XLOOKUP(BJ$2,WatchbillMONTHLY!$A$71:$U$71,OFFSET(WatchbillMONTHLY!$A$71:$U$71,1,2))),INDIRECT("_"&amp;_xlfn.XLOOKUP(BJ$2,WatchbillMONTHLY!$A$71:$U$71,OFFSET(WatchbillMONTHLY!$A$71:$U$71,1,2))))=$A40,_xlfn.XLOOKUP(BJ$2,WatchbillMONTHLY!$A$71:$U$71,OFFSET(WatchbillMONTHLY!$A$71:$U$71,1,2)),FALSE),TRUE,FALSE)),
IF(_xlfn.XLOOKUP(BJ$2,WatchbillMONTHLY!$A$88:$U$88,OFFSET(WatchbillMONTHLY!$A$88:$U$88,1,2))=IF(_xlfn.XLOOKUP($A40,INDIRECT("_"&amp;_xlfn.XLOOKUP(BJ$2,WatchbillMONTHLY!$A$88:$U$88,OFFSET(WatchbillMONTHLY!$A$88:$U$88,1,2))),INDIRECT("_"&amp;_xlfn.XLOOKUP(BJ$2,WatchbillMONTHLY!$A$88:$U$88,OFFSET(WatchbillMONTHLY!$A$88:$U$88,1,2))))=$A40,_xlfn.XLOOKUP(BJ$2,WatchbillMONTHLY!$A$88:$U$88,OFFSET(WatchbillMONTHLY!$A$88:$U$88,1,2)),FALSE),TRUE,FALSE)),
FALSE),FALSE)</f>
        <v>0</v>
      </c>
      <c r="BK40" s="209" t="b" cm="1">
        <f t="array" aca="1" ref="BK40" ca="1">IF(AND($A40 &gt; 0, AD40 &gt; 0,BK$2&lt;MiscFormulas!$A$5+1),
_xlfn.IFNA(
_xlfn.IFNA(
_xlfn.IFNA(
_xlfn.IFNA(
_xlfn.IFNA(
_xlfn.IFNA(
IF(_xlfn.XLOOKUP(BK$2,WatchbillMONTHLY!$A$3:$U$3,OFFSET(WatchbillMONTHLY!$A$3:$U$3,1,2))=IF(_xlfn.XLOOKUP($A40,INDIRECT("_"&amp;_xlfn.XLOOKUP(BK$2,WatchbillMONTHLY!$A$3:$U$3,OFFSET(WatchbillMONTHLY!$A$3:$U$3,1,2))),INDIRECT("_"&amp;_xlfn.XLOOKUP(BK$2,WatchbillMONTHLY!$A$3:$U$3,OFFSET(WatchbillMONTHLY!$A$3:$U$3,1,2))))=$A40,_xlfn.XLOOKUP(BK$2,WatchbillMONTHLY!$A$3:$U$3,OFFSET(WatchbillMONTHLY!$A$3:$U$3,1,2)),FALSE),TRUE,FALSE),
IF(_xlfn.XLOOKUP(BK$2,WatchbillMONTHLY!$A$20:$U$20,OFFSET(WatchbillMONTHLY!$A$20:$U$20,1,2))=IF(_xlfn.XLOOKUP($A40,INDIRECT("_"&amp;_xlfn.XLOOKUP(BK$2,WatchbillMONTHLY!$A$20:$U$20,OFFSET(WatchbillMONTHLY!$A$20:$U$20,1,2))),INDIRECT("_"&amp;_xlfn.XLOOKUP(BK$2,WatchbillMONTHLY!$A$20:$U$20,OFFSET(WatchbillMONTHLY!$A$20:$U$20,1,2))))=$A40,_xlfn.XLOOKUP(BK$2,WatchbillMONTHLY!$A$20:$U$20,OFFSET(WatchbillMONTHLY!$A$20:$U$20,1,2)),FALSE),TRUE,FALSE)),
IF(_xlfn.XLOOKUP(BK$2,WatchbillMONTHLY!$A$37:$U$37,OFFSET(WatchbillMONTHLY!$A$37:$U$37,1,2))=IF(_xlfn.XLOOKUP($A40,INDIRECT("_"&amp;_xlfn.XLOOKUP(BK$2,WatchbillMONTHLY!$A$37:$U$37,OFFSET(WatchbillMONTHLY!$A$37:$U$37,1,2))),INDIRECT("_"&amp;_xlfn.XLOOKUP(BK$2,WatchbillMONTHLY!$A$37:$U$37,OFFSET(WatchbillMONTHLY!$A$37:$U$37,1,2))))=$A40,_xlfn.XLOOKUP(BK$2,WatchbillMONTHLY!$A$37:$U$37,OFFSET(WatchbillMONTHLY!$A$37:$U$37,1,2)),FALSE),TRUE,FALSE)),
IF(_xlfn.XLOOKUP(BK$2,WatchbillMONTHLY!$A$54:$U$54,OFFSET(WatchbillMONTHLY!$A$54:$U$54,1,2))=IF(_xlfn.XLOOKUP($A40,INDIRECT("_"&amp;_xlfn.XLOOKUP(BK$2,WatchbillMONTHLY!$A$54:$U$54,OFFSET(WatchbillMONTHLY!$A$54:$U$54,1,2))),INDIRECT("_"&amp;_xlfn.XLOOKUP(BK$2,WatchbillMONTHLY!$A$54:$U$54,OFFSET(WatchbillMONTHLY!$A$54:$U$54,1,2))))=$A40,_xlfn.XLOOKUP(BK$2,WatchbillMONTHLY!$A$54:$U$54,OFFSET(WatchbillMONTHLY!$A$54:$U$54,1,2)),FALSE),TRUE,FALSE)),
IF(_xlfn.XLOOKUP(BK$2,WatchbillMONTHLY!$A$71:$U$71,OFFSET(WatchbillMONTHLY!$A$71:$U$71,1,2))=IF(_xlfn.XLOOKUP($A40,INDIRECT("_"&amp;_xlfn.XLOOKUP(BK$2,WatchbillMONTHLY!$A$71:$U$71,OFFSET(WatchbillMONTHLY!$A$71:$U$71,1,2))),INDIRECT("_"&amp;_xlfn.XLOOKUP(BK$2,WatchbillMONTHLY!$A$71:$U$71,OFFSET(WatchbillMONTHLY!$A$71:$U$71,1,2))))=$A40,_xlfn.XLOOKUP(BK$2,WatchbillMONTHLY!$A$71:$U$71,OFFSET(WatchbillMONTHLY!$A$71:$U$71,1,2)),FALSE),TRUE,FALSE)),
IF(_xlfn.XLOOKUP(BK$2,WatchbillMONTHLY!$A$88:$U$88,OFFSET(WatchbillMONTHLY!$A$88:$U$88,1,2))=IF(_xlfn.XLOOKUP($A40,INDIRECT("_"&amp;_xlfn.XLOOKUP(BK$2,WatchbillMONTHLY!$A$88:$U$88,OFFSET(WatchbillMONTHLY!$A$88:$U$88,1,2))),INDIRECT("_"&amp;_xlfn.XLOOKUP(BK$2,WatchbillMONTHLY!$A$88:$U$88,OFFSET(WatchbillMONTHLY!$A$88:$U$88,1,2))))=$A40,_xlfn.XLOOKUP(BK$2,WatchbillMONTHLY!$A$88:$U$88,OFFSET(WatchbillMONTHLY!$A$88:$U$88,1,2)),FALSE),TRUE,FALSE)),
FALSE),FALSE)</f>
        <v>0</v>
      </c>
      <c r="BL40" s="209" t="b" cm="1">
        <f t="array" aca="1" ref="BL40" ca="1">IF(AND($A40 &gt; 0, AE40 &gt; 0,BL$2&lt;MiscFormulas!$A$5+1),
_xlfn.IFNA(
_xlfn.IFNA(
_xlfn.IFNA(
_xlfn.IFNA(
_xlfn.IFNA(
_xlfn.IFNA(
IF(_xlfn.XLOOKUP(BL$2,WatchbillMONTHLY!$A$3:$U$3,OFFSET(WatchbillMONTHLY!$A$3:$U$3,1,2))=IF(_xlfn.XLOOKUP($A40,INDIRECT("_"&amp;_xlfn.XLOOKUP(BL$2,WatchbillMONTHLY!$A$3:$U$3,OFFSET(WatchbillMONTHLY!$A$3:$U$3,1,2))),INDIRECT("_"&amp;_xlfn.XLOOKUP(BL$2,WatchbillMONTHLY!$A$3:$U$3,OFFSET(WatchbillMONTHLY!$A$3:$U$3,1,2))))=$A40,_xlfn.XLOOKUP(BL$2,WatchbillMONTHLY!$A$3:$U$3,OFFSET(WatchbillMONTHLY!$A$3:$U$3,1,2)),FALSE),TRUE,FALSE),
IF(_xlfn.XLOOKUP(BL$2,WatchbillMONTHLY!$A$20:$U$20,OFFSET(WatchbillMONTHLY!$A$20:$U$20,1,2))=IF(_xlfn.XLOOKUP($A40,INDIRECT("_"&amp;_xlfn.XLOOKUP(BL$2,WatchbillMONTHLY!$A$20:$U$20,OFFSET(WatchbillMONTHLY!$A$20:$U$20,1,2))),INDIRECT("_"&amp;_xlfn.XLOOKUP(BL$2,WatchbillMONTHLY!$A$20:$U$20,OFFSET(WatchbillMONTHLY!$A$20:$U$20,1,2))))=$A40,_xlfn.XLOOKUP(BL$2,WatchbillMONTHLY!$A$20:$U$20,OFFSET(WatchbillMONTHLY!$A$20:$U$20,1,2)),FALSE),TRUE,FALSE)),
IF(_xlfn.XLOOKUP(BL$2,WatchbillMONTHLY!$A$37:$U$37,OFFSET(WatchbillMONTHLY!$A$37:$U$37,1,2))=IF(_xlfn.XLOOKUP($A40,INDIRECT("_"&amp;_xlfn.XLOOKUP(BL$2,WatchbillMONTHLY!$A$37:$U$37,OFFSET(WatchbillMONTHLY!$A$37:$U$37,1,2))),INDIRECT("_"&amp;_xlfn.XLOOKUP(BL$2,WatchbillMONTHLY!$A$37:$U$37,OFFSET(WatchbillMONTHLY!$A$37:$U$37,1,2))))=$A40,_xlfn.XLOOKUP(BL$2,WatchbillMONTHLY!$A$37:$U$37,OFFSET(WatchbillMONTHLY!$A$37:$U$37,1,2)),FALSE),TRUE,FALSE)),
IF(_xlfn.XLOOKUP(BL$2,WatchbillMONTHLY!$A$54:$U$54,OFFSET(WatchbillMONTHLY!$A$54:$U$54,1,2))=IF(_xlfn.XLOOKUP($A40,INDIRECT("_"&amp;_xlfn.XLOOKUP(BL$2,WatchbillMONTHLY!$A$54:$U$54,OFFSET(WatchbillMONTHLY!$A$54:$U$54,1,2))),INDIRECT("_"&amp;_xlfn.XLOOKUP(BL$2,WatchbillMONTHLY!$A$54:$U$54,OFFSET(WatchbillMONTHLY!$A$54:$U$54,1,2))))=$A40,_xlfn.XLOOKUP(BL$2,WatchbillMONTHLY!$A$54:$U$54,OFFSET(WatchbillMONTHLY!$A$54:$U$54,1,2)),FALSE),TRUE,FALSE)),
IF(_xlfn.XLOOKUP(BL$2,WatchbillMONTHLY!$A$71:$U$71,OFFSET(WatchbillMONTHLY!$A$71:$U$71,1,2))=IF(_xlfn.XLOOKUP($A40,INDIRECT("_"&amp;_xlfn.XLOOKUP(BL$2,WatchbillMONTHLY!$A$71:$U$71,OFFSET(WatchbillMONTHLY!$A$71:$U$71,1,2))),INDIRECT("_"&amp;_xlfn.XLOOKUP(BL$2,WatchbillMONTHLY!$A$71:$U$71,OFFSET(WatchbillMONTHLY!$A$71:$U$71,1,2))))=$A40,_xlfn.XLOOKUP(BL$2,WatchbillMONTHLY!$A$71:$U$71,OFFSET(WatchbillMONTHLY!$A$71:$U$71,1,2)),FALSE),TRUE,FALSE)),
IF(_xlfn.XLOOKUP(BL$2,WatchbillMONTHLY!$A$88:$U$88,OFFSET(WatchbillMONTHLY!$A$88:$U$88,1,2))=IF(_xlfn.XLOOKUP($A40,INDIRECT("_"&amp;_xlfn.XLOOKUP(BL$2,WatchbillMONTHLY!$A$88:$U$88,OFFSET(WatchbillMONTHLY!$A$88:$U$88,1,2))),INDIRECT("_"&amp;_xlfn.XLOOKUP(BL$2,WatchbillMONTHLY!$A$88:$U$88,OFFSET(WatchbillMONTHLY!$A$88:$U$88,1,2))))=$A40,_xlfn.XLOOKUP(BL$2,WatchbillMONTHLY!$A$88:$U$88,OFFSET(WatchbillMONTHLY!$A$88:$U$88,1,2)),FALSE),TRUE,FALSE)),
FALSE),FALSE)</f>
        <v>0</v>
      </c>
      <c r="BM40" s="209" t="b" cm="1">
        <f t="array" aca="1" ref="BM40" ca="1">IF(AND($A40 &gt; 0, AF40 &gt; 0,BM$2&lt;MiscFormulas!$A$5+1),
_xlfn.IFNA(
_xlfn.IFNA(
_xlfn.IFNA(
_xlfn.IFNA(
_xlfn.IFNA(
_xlfn.IFNA(
IF(_xlfn.XLOOKUP(BM$2,WatchbillMONTHLY!$A$3:$U$3,OFFSET(WatchbillMONTHLY!$A$3:$U$3,1,2))=IF(_xlfn.XLOOKUP($A40,INDIRECT("_"&amp;_xlfn.XLOOKUP(BM$2,WatchbillMONTHLY!$A$3:$U$3,OFFSET(WatchbillMONTHLY!$A$3:$U$3,1,2))),INDIRECT("_"&amp;_xlfn.XLOOKUP(BM$2,WatchbillMONTHLY!$A$3:$U$3,OFFSET(WatchbillMONTHLY!$A$3:$U$3,1,2))))=$A40,_xlfn.XLOOKUP(BM$2,WatchbillMONTHLY!$A$3:$U$3,OFFSET(WatchbillMONTHLY!$A$3:$U$3,1,2)),FALSE),TRUE,FALSE),
IF(_xlfn.XLOOKUP(BM$2,WatchbillMONTHLY!$A$20:$U$20,OFFSET(WatchbillMONTHLY!$A$20:$U$20,1,2))=IF(_xlfn.XLOOKUP($A40,INDIRECT("_"&amp;_xlfn.XLOOKUP(BM$2,WatchbillMONTHLY!$A$20:$U$20,OFFSET(WatchbillMONTHLY!$A$20:$U$20,1,2))),INDIRECT("_"&amp;_xlfn.XLOOKUP(BM$2,WatchbillMONTHLY!$A$20:$U$20,OFFSET(WatchbillMONTHLY!$A$20:$U$20,1,2))))=$A40,_xlfn.XLOOKUP(BM$2,WatchbillMONTHLY!$A$20:$U$20,OFFSET(WatchbillMONTHLY!$A$20:$U$20,1,2)),FALSE),TRUE,FALSE)),
IF(_xlfn.XLOOKUP(BM$2,WatchbillMONTHLY!$A$37:$U$37,OFFSET(WatchbillMONTHLY!$A$37:$U$37,1,2))=IF(_xlfn.XLOOKUP($A40,INDIRECT("_"&amp;_xlfn.XLOOKUP(BM$2,WatchbillMONTHLY!$A$37:$U$37,OFFSET(WatchbillMONTHLY!$A$37:$U$37,1,2))),INDIRECT("_"&amp;_xlfn.XLOOKUP(BM$2,WatchbillMONTHLY!$A$37:$U$37,OFFSET(WatchbillMONTHLY!$A$37:$U$37,1,2))))=$A40,_xlfn.XLOOKUP(BM$2,WatchbillMONTHLY!$A$37:$U$37,OFFSET(WatchbillMONTHLY!$A$37:$U$37,1,2)),FALSE),TRUE,FALSE)),
IF(_xlfn.XLOOKUP(BM$2,WatchbillMONTHLY!$A$54:$U$54,OFFSET(WatchbillMONTHLY!$A$54:$U$54,1,2))=IF(_xlfn.XLOOKUP($A40,INDIRECT("_"&amp;_xlfn.XLOOKUP(BM$2,WatchbillMONTHLY!$A$54:$U$54,OFFSET(WatchbillMONTHLY!$A$54:$U$54,1,2))),INDIRECT("_"&amp;_xlfn.XLOOKUP(BM$2,WatchbillMONTHLY!$A$54:$U$54,OFFSET(WatchbillMONTHLY!$A$54:$U$54,1,2))))=$A40,_xlfn.XLOOKUP(BM$2,WatchbillMONTHLY!$A$54:$U$54,OFFSET(WatchbillMONTHLY!$A$54:$U$54,1,2)),FALSE),TRUE,FALSE)),
IF(_xlfn.XLOOKUP(BM$2,WatchbillMONTHLY!$A$71:$U$71,OFFSET(WatchbillMONTHLY!$A$71:$U$71,1,2))=IF(_xlfn.XLOOKUP($A40,INDIRECT("_"&amp;_xlfn.XLOOKUP(BM$2,WatchbillMONTHLY!$A$71:$U$71,OFFSET(WatchbillMONTHLY!$A$71:$U$71,1,2))),INDIRECT("_"&amp;_xlfn.XLOOKUP(BM$2,WatchbillMONTHLY!$A$71:$U$71,OFFSET(WatchbillMONTHLY!$A$71:$U$71,1,2))))=$A40,_xlfn.XLOOKUP(BM$2,WatchbillMONTHLY!$A$71:$U$71,OFFSET(WatchbillMONTHLY!$A$71:$U$71,1,2)),FALSE),TRUE,FALSE)),
IF(_xlfn.XLOOKUP(BM$2,WatchbillMONTHLY!$A$88:$U$88,OFFSET(WatchbillMONTHLY!$A$88:$U$88,1,2))=IF(_xlfn.XLOOKUP($A40,INDIRECT("_"&amp;_xlfn.XLOOKUP(BM$2,WatchbillMONTHLY!$A$88:$U$88,OFFSET(WatchbillMONTHLY!$A$88:$U$88,1,2))),INDIRECT("_"&amp;_xlfn.XLOOKUP(BM$2,WatchbillMONTHLY!$A$88:$U$88,OFFSET(WatchbillMONTHLY!$A$88:$U$88,1,2))))=$A40,_xlfn.XLOOKUP(BM$2,WatchbillMONTHLY!$A$88:$U$88,OFFSET(WatchbillMONTHLY!$A$88:$U$88,1,2)),FALSE),TRUE,FALSE)),
FALSE),FALSE)</f>
        <v>0</v>
      </c>
      <c r="BN40" s="209" t="b" cm="1">
        <f t="array" aca="1" ref="BN40" ca="1">IF(AND($A40 &gt; 0, AG40 &gt; 0,BN$2&lt;MiscFormulas!$A$5+1),
_xlfn.IFNA(
_xlfn.IFNA(
_xlfn.IFNA(
_xlfn.IFNA(
_xlfn.IFNA(
_xlfn.IFNA(
IF(_xlfn.XLOOKUP(BN$2,WatchbillMONTHLY!$A$3:$U$3,OFFSET(WatchbillMONTHLY!$A$3:$U$3,1,2))=IF(_xlfn.XLOOKUP($A40,INDIRECT("_"&amp;_xlfn.XLOOKUP(BN$2,WatchbillMONTHLY!$A$3:$U$3,OFFSET(WatchbillMONTHLY!$A$3:$U$3,1,2))),INDIRECT("_"&amp;_xlfn.XLOOKUP(BN$2,WatchbillMONTHLY!$A$3:$U$3,OFFSET(WatchbillMONTHLY!$A$3:$U$3,1,2))))=$A40,_xlfn.XLOOKUP(BN$2,WatchbillMONTHLY!$A$3:$U$3,OFFSET(WatchbillMONTHLY!$A$3:$U$3,1,2)),FALSE),TRUE,FALSE),
IF(_xlfn.XLOOKUP(BN$2,WatchbillMONTHLY!$A$20:$U$20,OFFSET(WatchbillMONTHLY!$A$20:$U$20,1,2))=IF(_xlfn.XLOOKUP($A40,INDIRECT("_"&amp;_xlfn.XLOOKUP(BN$2,WatchbillMONTHLY!$A$20:$U$20,OFFSET(WatchbillMONTHLY!$A$20:$U$20,1,2))),INDIRECT("_"&amp;_xlfn.XLOOKUP(BN$2,WatchbillMONTHLY!$A$20:$U$20,OFFSET(WatchbillMONTHLY!$A$20:$U$20,1,2))))=$A40,_xlfn.XLOOKUP(BN$2,WatchbillMONTHLY!$A$20:$U$20,OFFSET(WatchbillMONTHLY!$A$20:$U$20,1,2)),FALSE),TRUE,FALSE)),
IF(_xlfn.XLOOKUP(BN$2,WatchbillMONTHLY!$A$37:$U$37,OFFSET(WatchbillMONTHLY!$A$37:$U$37,1,2))=IF(_xlfn.XLOOKUP($A40,INDIRECT("_"&amp;_xlfn.XLOOKUP(BN$2,WatchbillMONTHLY!$A$37:$U$37,OFFSET(WatchbillMONTHLY!$A$37:$U$37,1,2))),INDIRECT("_"&amp;_xlfn.XLOOKUP(BN$2,WatchbillMONTHLY!$A$37:$U$37,OFFSET(WatchbillMONTHLY!$A$37:$U$37,1,2))))=$A40,_xlfn.XLOOKUP(BN$2,WatchbillMONTHLY!$A$37:$U$37,OFFSET(WatchbillMONTHLY!$A$37:$U$37,1,2)),FALSE),TRUE,FALSE)),
IF(_xlfn.XLOOKUP(BN$2,WatchbillMONTHLY!$A$54:$U$54,OFFSET(WatchbillMONTHLY!$A$54:$U$54,1,2))=IF(_xlfn.XLOOKUP($A40,INDIRECT("_"&amp;_xlfn.XLOOKUP(BN$2,WatchbillMONTHLY!$A$54:$U$54,OFFSET(WatchbillMONTHLY!$A$54:$U$54,1,2))),INDIRECT("_"&amp;_xlfn.XLOOKUP(BN$2,WatchbillMONTHLY!$A$54:$U$54,OFFSET(WatchbillMONTHLY!$A$54:$U$54,1,2))))=$A40,_xlfn.XLOOKUP(BN$2,WatchbillMONTHLY!$A$54:$U$54,OFFSET(WatchbillMONTHLY!$A$54:$U$54,1,2)),FALSE),TRUE,FALSE)),
IF(_xlfn.XLOOKUP(BN$2,WatchbillMONTHLY!$A$71:$U$71,OFFSET(WatchbillMONTHLY!$A$71:$U$71,1,2))=IF(_xlfn.XLOOKUP($A40,INDIRECT("_"&amp;_xlfn.XLOOKUP(BN$2,WatchbillMONTHLY!$A$71:$U$71,OFFSET(WatchbillMONTHLY!$A$71:$U$71,1,2))),INDIRECT("_"&amp;_xlfn.XLOOKUP(BN$2,WatchbillMONTHLY!$A$71:$U$71,OFFSET(WatchbillMONTHLY!$A$71:$U$71,1,2))))=$A40,_xlfn.XLOOKUP(BN$2,WatchbillMONTHLY!$A$71:$U$71,OFFSET(WatchbillMONTHLY!$A$71:$U$71,1,2)),FALSE),TRUE,FALSE)),
IF(_xlfn.XLOOKUP(BN$2,WatchbillMONTHLY!$A$88:$U$88,OFFSET(WatchbillMONTHLY!$A$88:$U$88,1,2))=IF(_xlfn.XLOOKUP($A40,INDIRECT("_"&amp;_xlfn.XLOOKUP(BN$2,WatchbillMONTHLY!$A$88:$U$88,OFFSET(WatchbillMONTHLY!$A$88:$U$88,1,2))),INDIRECT("_"&amp;_xlfn.XLOOKUP(BN$2,WatchbillMONTHLY!$A$88:$U$88,OFFSET(WatchbillMONTHLY!$A$88:$U$88,1,2))))=$A40,_xlfn.XLOOKUP(BN$2,WatchbillMONTHLY!$A$88:$U$88,OFFSET(WatchbillMONTHLY!$A$88:$U$88,1,2)),FALSE),TRUE,FALSE)),
FALSE),FALSE)</f>
        <v>0</v>
      </c>
      <c r="BO40" s="209" t="b" cm="1">
        <f t="array" aca="1" ref="BO40" ca="1">IF(
    AND($A40 &gt; 0, AH40 &gt; 0,BO$2&lt;MiscFormulas!$A$5+1),
    ISNUMBER(
        MATCH($A40,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0" s="210"/>
    </row>
    <row r="41" spans="1:68" x14ac:dyDescent="0.35">
      <c r="A41" t="str">
        <v>EX3 David, C.</v>
      </c>
      <c r="B41" s="214" t="str">
        <v>EX3 David, Coco</v>
      </c>
      <c r="C41" s="218"/>
      <c r="D41" s="230"/>
      <c r="E41" s="231"/>
      <c r="F41" s="231"/>
      <c r="G41" s="231"/>
      <c r="H41" s="231"/>
      <c r="I41" s="231"/>
      <c r="J41" s="231" t="s">
        <v>266</v>
      </c>
      <c r="K41" s="231"/>
      <c r="L41" s="231"/>
      <c r="M41" s="231"/>
      <c r="N41" s="231"/>
      <c r="O41" s="231"/>
      <c r="P41" s="231"/>
      <c r="Q41" s="231"/>
      <c r="R41" s="231"/>
      <c r="S41" s="231"/>
      <c r="T41" s="231"/>
      <c r="U41" s="231"/>
      <c r="V41" s="231"/>
      <c r="W41" s="231"/>
      <c r="X41" s="231"/>
      <c r="Y41" s="231"/>
      <c r="Z41" s="231" t="s">
        <v>266</v>
      </c>
      <c r="AA41" s="231"/>
      <c r="AB41" s="231"/>
      <c r="AC41" s="231"/>
      <c r="AD41" s="231"/>
      <c r="AE41" s="231"/>
      <c r="AF41" s="231"/>
      <c r="AG41" s="231"/>
      <c r="AH41" s="179"/>
      <c r="AI41" s="209"/>
      <c r="AJ41" s="209" t="str" cm="1">
        <f t="array" aca="1" ref="AJ41" ca="1">IF(OR(AK41:BN41=TRUE),$A41&amp;" :  ","")&amp;_xlfn.TEXTJOIN(" | ",TRUE,IF(AK41:BN41=TRUE,$AK$2:$BN$2,""))</f>
        <v/>
      </c>
      <c r="AK41" s="209" t="b" cm="1">
        <f t="array" aca="1" ref="AK41" ca="1">IF(AND($A41 &gt; 0, D41 &gt; 0,AK$2&lt;MiscFormulas!$A$5+1),
_xlfn.IFNA(
_xlfn.IFNA(
_xlfn.IFNA(
_xlfn.IFNA(
_xlfn.IFNA(
_xlfn.IFNA(
IF(_xlfn.XLOOKUP(AK$2,WatchbillMONTHLY!$A$3:$U$3,OFFSET(WatchbillMONTHLY!$A$3:$U$3,1,2))=IF(_xlfn.XLOOKUP($A41,INDIRECT("_"&amp;_xlfn.XLOOKUP(AK$2,WatchbillMONTHLY!$A$3:$U$3,OFFSET(WatchbillMONTHLY!$A$3:$U$3,1,2))),INDIRECT("_"&amp;_xlfn.XLOOKUP(AK$2,WatchbillMONTHLY!$A$3:$U$3,OFFSET(WatchbillMONTHLY!$A$3:$U$3,1,2))))=$A41,_xlfn.XLOOKUP(AK$2,WatchbillMONTHLY!$A$3:$U$3,OFFSET(WatchbillMONTHLY!$A$3:$U$3,1,2)),FALSE),TRUE,FALSE),
IF(_xlfn.XLOOKUP(AK$2,WatchbillMONTHLY!$A$20:$U$20,OFFSET(WatchbillMONTHLY!$A$20:$U$20,1,2))=IF(_xlfn.XLOOKUP($A41,INDIRECT("_"&amp;_xlfn.XLOOKUP(AK$2,WatchbillMONTHLY!$A$20:$U$20,OFFSET(WatchbillMONTHLY!$A$20:$U$20,1,2))),INDIRECT("_"&amp;_xlfn.XLOOKUP(AK$2,WatchbillMONTHLY!$A$20:$U$20,OFFSET(WatchbillMONTHLY!$A$20:$U$20,1,2))))=$A41,_xlfn.XLOOKUP(AK$2,WatchbillMONTHLY!$A$20:$U$20,OFFSET(WatchbillMONTHLY!$A$20:$U$20,1,2)),FALSE),TRUE,FALSE)),
IF(_xlfn.XLOOKUP(AK$2,WatchbillMONTHLY!$A$37:$U$37,OFFSET(WatchbillMONTHLY!$A$37:$U$37,1,2))=IF(_xlfn.XLOOKUP($A41,INDIRECT("_"&amp;_xlfn.XLOOKUP(AK$2,WatchbillMONTHLY!$A$37:$U$37,OFFSET(WatchbillMONTHLY!$A$37:$U$37,1,2))),INDIRECT("_"&amp;_xlfn.XLOOKUP(AK$2,WatchbillMONTHLY!$A$37:$U$37,OFFSET(WatchbillMONTHLY!$A$37:$U$37,1,2))))=$A41,_xlfn.XLOOKUP(AK$2,WatchbillMONTHLY!$A$37:$U$37,OFFSET(WatchbillMONTHLY!$A$37:$U$37,1,2)),FALSE),TRUE,FALSE)),
IF(_xlfn.XLOOKUP(AK$2,WatchbillMONTHLY!$A$54:$U$54,OFFSET(WatchbillMONTHLY!$A$54:$U$54,1,2))=IF(_xlfn.XLOOKUP($A41,INDIRECT("_"&amp;_xlfn.XLOOKUP(AK$2,WatchbillMONTHLY!$A$54:$U$54,OFFSET(WatchbillMONTHLY!$A$54:$U$54,1,2))),INDIRECT("_"&amp;_xlfn.XLOOKUP(AK$2,WatchbillMONTHLY!$A$54:$U$54,OFFSET(WatchbillMONTHLY!$A$54:$U$54,1,2))))=$A41,_xlfn.XLOOKUP(AK$2,WatchbillMONTHLY!$A$54:$U$54,OFFSET(WatchbillMONTHLY!$A$54:$U$54,1,2)),FALSE),TRUE,FALSE)),
IF(_xlfn.XLOOKUP(AK$2,WatchbillMONTHLY!$A$71:$U$71,OFFSET(WatchbillMONTHLY!$A$71:$U$71,1,2))=IF(_xlfn.XLOOKUP($A41,INDIRECT("_"&amp;_xlfn.XLOOKUP(AK$2,WatchbillMONTHLY!$A$71:$U$71,OFFSET(WatchbillMONTHLY!$A$71:$U$71,1,2))),INDIRECT("_"&amp;_xlfn.XLOOKUP(AK$2,WatchbillMONTHLY!$A$71:$U$71,OFFSET(WatchbillMONTHLY!$A$71:$U$71,1,2))))=$A41,_xlfn.XLOOKUP(AK$2,WatchbillMONTHLY!$A$71:$U$71,OFFSET(WatchbillMONTHLY!$A$71:$U$71,1,2)),FALSE),TRUE,FALSE)),
IF(_xlfn.XLOOKUP(AK$2,WatchbillMONTHLY!$A$88:$U$88,OFFSET(WatchbillMONTHLY!$A$88:$U$88,1,2))=IF(_xlfn.XLOOKUP($A41,INDIRECT("_"&amp;_xlfn.XLOOKUP(AK$2,WatchbillMONTHLY!$A$88:$U$88,OFFSET(WatchbillMONTHLY!$A$88:$U$88,1,2))),INDIRECT("_"&amp;_xlfn.XLOOKUP(AK$2,WatchbillMONTHLY!$A$88:$U$88,OFFSET(WatchbillMONTHLY!$A$88:$U$88,1,2))))=$A41,_xlfn.XLOOKUP(AK$2,WatchbillMONTHLY!$A$88:$U$88,OFFSET(WatchbillMONTHLY!$A$88:$U$88,1,2)),FALSE),TRUE,FALSE)),
FALSE),FALSE)</f>
        <v>0</v>
      </c>
      <c r="AL41" s="209" t="b" cm="1">
        <f t="array" aca="1" ref="AL41" ca="1">IF(AND($A41 &gt; 0, E41 &gt; 0,AL$2&lt;MiscFormulas!$A$5+1),
_xlfn.IFNA(
_xlfn.IFNA(
_xlfn.IFNA(
_xlfn.IFNA(
_xlfn.IFNA(
_xlfn.IFNA(
IF(_xlfn.XLOOKUP(AL$2,WatchbillMONTHLY!$A$3:$U$3,OFFSET(WatchbillMONTHLY!$A$3:$U$3,1,2))=IF(_xlfn.XLOOKUP($A41,INDIRECT("_"&amp;_xlfn.XLOOKUP(AL$2,WatchbillMONTHLY!$A$3:$U$3,OFFSET(WatchbillMONTHLY!$A$3:$U$3,1,2))),INDIRECT("_"&amp;_xlfn.XLOOKUP(AL$2,WatchbillMONTHLY!$A$3:$U$3,OFFSET(WatchbillMONTHLY!$A$3:$U$3,1,2))))=$A41,_xlfn.XLOOKUP(AL$2,WatchbillMONTHLY!$A$3:$U$3,OFFSET(WatchbillMONTHLY!$A$3:$U$3,1,2)),FALSE),TRUE,FALSE),
IF(_xlfn.XLOOKUP(AL$2,WatchbillMONTHLY!$A$20:$U$20,OFFSET(WatchbillMONTHLY!$A$20:$U$20,1,2))=IF(_xlfn.XLOOKUP($A41,INDIRECT("_"&amp;_xlfn.XLOOKUP(AL$2,WatchbillMONTHLY!$A$20:$U$20,OFFSET(WatchbillMONTHLY!$A$20:$U$20,1,2))),INDIRECT("_"&amp;_xlfn.XLOOKUP(AL$2,WatchbillMONTHLY!$A$20:$U$20,OFFSET(WatchbillMONTHLY!$A$20:$U$20,1,2))))=$A41,_xlfn.XLOOKUP(AL$2,WatchbillMONTHLY!$A$20:$U$20,OFFSET(WatchbillMONTHLY!$A$20:$U$20,1,2)),FALSE),TRUE,FALSE)),
IF(_xlfn.XLOOKUP(AL$2,WatchbillMONTHLY!$A$37:$U$37,OFFSET(WatchbillMONTHLY!$A$37:$U$37,1,2))=IF(_xlfn.XLOOKUP($A41,INDIRECT("_"&amp;_xlfn.XLOOKUP(AL$2,WatchbillMONTHLY!$A$37:$U$37,OFFSET(WatchbillMONTHLY!$A$37:$U$37,1,2))),INDIRECT("_"&amp;_xlfn.XLOOKUP(AL$2,WatchbillMONTHLY!$A$37:$U$37,OFFSET(WatchbillMONTHLY!$A$37:$U$37,1,2))))=$A41,_xlfn.XLOOKUP(AL$2,WatchbillMONTHLY!$A$37:$U$37,OFFSET(WatchbillMONTHLY!$A$37:$U$37,1,2)),FALSE),TRUE,FALSE)),
IF(_xlfn.XLOOKUP(AL$2,WatchbillMONTHLY!$A$54:$U$54,OFFSET(WatchbillMONTHLY!$A$54:$U$54,1,2))=IF(_xlfn.XLOOKUP($A41,INDIRECT("_"&amp;_xlfn.XLOOKUP(AL$2,WatchbillMONTHLY!$A$54:$U$54,OFFSET(WatchbillMONTHLY!$A$54:$U$54,1,2))),INDIRECT("_"&amp;_xlfn.XLOOKUP(AL$2,WatchbillMONTHLY!$A$54:$U$54,OFFSET(WatchbillMONTHLY!$A$54:$U$54,1,2))))=$A41,_xlfn.XLOOKUP(AL$2,WatchbillMONTHLY!$A$54:$U$54,OFFSET(WatchbillMONTHLY!$A$54:$U$54,1,2)),FALSE),TRUE,FALSE)),
IF(_xlfn.XLOOKUP(AL$2,WatchbillMONTHLY!$A$71:$U$71,OFFSET(WatchbillMONTHLY!$A$71:$U$71,1,2))=IF(_xlfn.XLOOKUP($A41,INDIRECT("_"&amp;_xlfn.XLOOKUP(AL$2,WatchbillMONTHLY!$A$71:$U$71,OFFSET(WatchbillMONTHLY!$A$71:$U$71,1,2))),INDIRECT("_"&amp;_xlfn.XLOOKUP(AL$2,WatchbillMONTHLY!$A$71:$U$71,OFFSET(WatchbillMONTHLY!$A$71:$U$71,1,2))))=$A41,_xlfn.XLOOKUP(AL$2,WatchbillMONTHLY!$A$71:$U$71,OFFSET(WatchbillMONTHLY!$A$71:$U$71,1,2)),FALSE),TRUE,FALSE)),
IF(_xlfn.XLOOKUP(AL$2,WatchbillMONTHLY!$A$88:$U$88,OFFSET(WatchbillMONTHLY!$A$88:$U$88,1,2))=IF(_xlfn.XLOOKUP($A41,INDIRECT("_"&amp;_xlfn.XLOOKUP(AL$2,WatchbillMONTHLY!$A$88:$U$88,OFFSET(WatchbillMONTHLY!$A$88:$U$88,1,2))),INDIRECT("_"&amp;_xlfn.XLOOKUP(AL$2,WatchbillMONTHLY!$A$88:$U$88,OFFSET(WatchbillMONTHLY!$A$88:$U$88,1,2))))=$A41,_xlfn.XLOOKUP(AL$2,WatchbillMONTHLY!$A$88:$U$88,OFFSET(WatchbillMONTHLY!$A$88:$U$88,1,2)),FALSE),TRUE,FALSE)),
FALSE),FALSE)</f>
        <v>0</v>
      </c>
      <c r="AM41" s="209" t="b" cm="1">
        <f t="array" aca="1" ref="AM41" ca="1">IF(AND($A41 &gt; 0, F41 &gt; 0,AM$2&lt;MiscFormulas!$A$5+1),
_xlfn.IFNA(
_xlfn.IFNA(
_xlfn.IFNA(
_xlfn.IFNA(
_xlfn.IFNA(
_xlfn.IFNA(
IF(_xlfn.XLOOKUP(AM$2,WatchbillMONTHLY!$A$3:$U$3,OFFSET(WatchbillMONTHLY!$A$3:$U$3,1,2))=IF(_xlfn.XLOOKUP($A41,INDIRECT("_"&amp;_xlfn.XLOOKUP(AM$2,WatchbillMONTHLY!$A$3:$U$3,OFFSET(WatchbillMONTHLY!$A$3:$U$3,1,2))),INDIRECT("_"&amp;_xlfn.XLOOKUP(AM$2,WatchbillMONTHLY!$A$3:$U$3,OFFSET(WatchbillMONTHLY!$A$3:$U$3,1,2))))=$A41,_xlfn.XLOOKUP(AM$2,WatchbillMONTHLY!$A$3:$U$3,OFFSET(WatchbillMONTHLY!$A$3:$U$3,1,2)),FALSE),TRUE,FALSE),
IF(_xlfn.XLOOKUP(AM$2,WatchbillMONTHLY!$A$20:$U$20,OFFSET(WatchbillMONTHLY!$A$20:$U$20,1,2))=IF(_xlfn.XLOOKUP($A41,INDIRECT("_"&amp;_xlfn.XLOOKUP(AM$2,WatchbillMONTHLY!$A$20:$U$20,OFFSET(WatchbillMONTHLY!$A$20:$U$20,1,2))),INDIRECT("_"&amp;_xlfn.XLOOKUP(AM$2,WatchbillMONTHLY!$A$20:$U$20,OFFSET(WatchbillMONTHLY!$A$20:$U$20,1,2))))=$A41,_xlfn.XLOOKUP(AM$2,WatchbillMONTHLY!$A$20:$U$20,OFFSET(WatchbillMONTHLY!$A$20:$U$20,1,2)),FALSE),TRUE,FALSE)),
IF(_xlfn.XLOOKUP(AM$2,WatchbillMONTHLY!$A$37:$U$37,OFFSET(WatchbillMONTHLY!$A$37:$U$37,1,2))=IF(_xlfn.XLOOKUP($A41,INDIRECT("_"&amp;_xlfn.XLOOKUP(AM$2,WatchbillMONTHLY!$A$37:$U$37,OFFSET(WatchbillMONTHLY!$A$37:$U$37,1,2))),INDIRECT("_"&amp;_xlfn.XLOOKUP(AM$2,WatchbillMONTHLY!$A$37:$U$37,OFFSET(WatchbillMONTHLY!$A$37:$U$37,1,2))))=$A41,_xlfn.XLOOKUP(AM$2,WatchbillMONTHLY!$A$37:$U$37,OFFSET(WatchbillMONTHLY!$A$37:$U$37,1,2)),FALSE),TRUE,FALSE)),
IF(_xlfn.XLOOKUP(AM$2,WatchbillMONTHLY!$A$54:$U$54,OFFSET(WatchbillMONTHLY!$A$54:$U$54,1,2))=IF(_xlfn.XLOOKUP($A41,INDIRECT("_"&amp;_xlfn.XLOOKUP(AM$2,WatchbillMONTHLY!$A$54:$U$54,OFFSET(WatchbillMONTHLY!$A$54:$U$54,1,2))),INDIRECT("_"&amp;_xlfn.XLOOKUP(AM$2,WatchbillMONTHLY!$A$54:$U$54,OFFSET(WatchbillMONTHLY!$A$54:$U$54,1,2))))=$A41,_xlfn.XLOOKUP(AM$2,WatchbillMONTHLY!$A$54:$U$54,OFFSET(WatchbillMONTHLY!$A$54:$U$54,1,2)),FALSE),TRUE,FALSE)),
IF(_xlfn.XLOOKUP(AM$2,WatchbillMONTHLY!$A$71:$U$71,OFFSET(WatchbillMONTHLY!$A$71:$U$71,1,2))=IF(_xlfn.XLOOKUP($A41,INDIRECT("_"&amp;_xlfn.XLOOKUP(AM$2,WatchbillMONTHLY!$A$71:$U$71,OFFSET(WatchbillMONTHLY!$A$71:$U$71,1,2))),INDIRECT("_"&amp;_xlfn.XLOOKUP(AM$2,WatchbillMONTHLY!$A$71:$U$71,OFFSET(WatchbillMONTHLY!$A$71:$U$71,1,2))))=$A41,_xlfn.XLOOKUP(AM$2,WatchbillMONTHLY!$A$71:$U$71,OFFSET(WatchbillMONTHLY!$A$71:$U$71,1,2)),FALSE),TRUE,FALSE)),
IF(_xlfn.XLOOKUP(AM$2,WatchbillMONTHLY!$A$88:$U$88,OFFSET(WatchbillMONTHLY!$A$88:$U$88,1,2))=IF(_xlfn.XLOOKUP($A41,INDIRECT("_"&amp;_xlfn.XLOOKUP(AM$2,WatchbillMONTHLY!$A$88:$U$88,OFFSET(WatchbillMONTHLY!$A$88:$U$88,1,2))),INDIRECT("_"&amp;_xlfn.XLOOKUP(AM$2,WatchbillMONTHLY!$A$88:$U$88,OFFSET(WatchbillMONTHLY!$A$88:$U$88,1,2))))=$A41,_xlfn.XLOOKUP(AM$2,WatchbillMONTHLY!$A$88:$U$88,OFFSET(WatchbillMONTHLY!$A$88:$U$88,1,2)),FALSE),TRUE,FALSE)),
FALSE),FALSE)</f>
        <v>0</v>
      </c>
      <c r="AN41" s="209" t="b" cm="1">
        <f t="array" aca="1" ref="AN41" ca="1">IF(AND($A41 &gt; 0, G41 &gt; 0,AN$2&lt;MiscFormulas!$A$5+1),
_xlfn.IFNA(
_xlfn.IFNA(
_xlfn.IFNA(
_xlfn.IFNA(
_xlfn.IFNA(
_xlfn.IFNA(
IF(_xlfn.XLOOKUP(AN$2,WatchbillMONTHLY!$A$3:$U$3,OFFSET(WatchbillMONTHLY!$A$3:$U$3,1,2))=IF(_xlfn.XLOOKUP($A41,INDIRECT("_"&amp;_xlfn.XLOOKUP(AN$2,WatchbillMONTHLY!$A$3:$U$3,OFFSET(WatchbillMONTHLY!$A$3:$U$3,1,2))),INDIRECT("_"&amp;_xlfn.XLOOKUP(AN$2,WatchbillMONTHLY!$A$3:$U$3,OFFSET(WatchbillMONTHLY!$A$3:$U$3,1,2))))=$A41,_xlfn.XLOOKUP(AN$2,WatchbillMONTHLY!$A$3:$U$3,OFFSET(WatchbillMONTHLY!$A$3:$U$3,1,2)),FALSE),TRUE,FALSE),
IF(_xlfn.XLOOKUP(AN$2,WatchbillMONTHLY!$A$20:$U$20,OFFSET(WatchbillMONTHLY!$A$20:$U$20,1,2))=IF(_xlfn.XLOOKUP($A41,INDIRECT("_"&amp;_xlfn.XLOOKUP(AN$2,WatchbillMONTHLY!$A$20:$U$20,OFFSET(WatchbillMONTHLY!$A$20:$U$20,1,2))),INDIRECT("_"&amp;_xlfn.XLOOKUP(AN$2,WatchbillMONTHLY!$A$20:$U$20,OFFSET(WatchbillMONTHLY!$A$20:$U$20,1,2))))=$A41,_xlfn.XLOOKUP(AN$2,WatchbillMONTHLY!$A$20:$U$20,OFFSET(WatchbillMONTHLY!$A$20:$U$20,1,2)),FALSE),TRUE,FALSE)),
IF(_xlfn.XLOOKUP(AN$2,WatchbillMONTHLY!$A$37:$U$37,OFFSET(WatchbillMONTHLY!$A$37:$U$37,1,2))=IF(_xlfn.XLOOKUP($A41,INDIRECT("_"&amp;_xlfn.XLOOKUP(AN$2,WatchbillMONTHLY!$A$37:$U$37,OFFSET(WatchbillMONTHLY!$A$37:$U$37,1,2))),INDIRECT("_"&amp;_xlfn.XLOOKUP(AN$2,WatchbillMONTHLY!$A$37:$U$37,OFFSET(WatchbillMONTHLY!$A$37:$U$37,1,2))))=$A41,_xlfn.XLOOKUP(AN$2,WatchbillMONTHLY!$A$37:$U$37,OFFSET(WatchbillMONTHLY!$A$37:$U$37,1,2)),FALSE),TRUE,FALSE)),
IF(_xlfn.XLOOKUP(AN$2,WatchbillMONTHLY!$A$54:$U$54,OFFSET(WatchbillMONTHLY!$A$54:$U$54,1,2))=IF(_xlfn.XLOOKUP($A41,INDIRECT("_"&amp;_xlfn.XLOOKUP(AN$2,WatchbillMONTHLY!$A$54:$U$54,OFFSET(WatchbillMONTHLY!$A$54:$U$54,1,2))),INDIRECT("_"&amp;_xlfn.XLOOKUP(AN$2,WatchbillMONTHLY!$A$54:$U$54,OFFSET(WatchbillMONTHLY!$A$54:$U$54,1,2))))=$A41,_xlfn.XLOOKUP(AN$2,WatchbillMONTHLY!$A$54:$U$54,OFFSET(WatchbillMONTHLY!$A$54:$U$54,1,2)),FALSE),TRUE,FALSE)),
IF(_xlfn.XLOOKUP(AN$2,WatchbillMONTHLY!$A$71:$U$71,OFFSET(WatchbillMONTHLY!$A$71:$U$71,1,2))=IF(_xlfn.XLOOKUP($A41,INDIRECT("_"&amp;_xlfn.XLOOKUP(AN$2,WatchbillMONTHLY!$A$71:$U$71,OFFSET(WatchbillMONTHLY!$A$71:$U$71,1,2))),INDIRECT("_"&amp;_xlfn.XLOOKUP(AN$2,WatchbillMONTHLY!$A$71:$U$71,OFFSET(WatchbillMONTHLY!$A$71:$U$71,1,2))))=$A41,_xlfn.XLOOKUP(AN$2,WatchbillMONTHLY!$A$71:$U$71,OFFSET(WatchbillMONTHLY!$A$71:$U$71,1,2)),FALSE),TRUE,FALSE)),
IF(_xlfn.XLOOKUP(AN$2,WatchbillMONTHLY!$A$88:$U$88,OFFSET(WatchbillMONTHLY!$A$88:$U$88,1,2))=IF(_xlfn.XLOOKUP($A41,INDIRECT("_"&amp;_xlfn.XLOOKUP(AN$2,WatchbillMONTHLY!$A$88:$U$88,OFFSET(WatchbillMONTHLY!$A$88:$U$88,1,2))),INDIRECT("_"&amp;_xlfn.XLOOKUP(AN$2,WatchbillMONTHLY!$A$88:$U$88,OFFSET(WatchbillMONTHLY!$A$88:$U$88,1,2))))=$A41,_xlfn.XLOOKUP(AN$2,WatchbillMONTHLY!$A$88:$U$88,OFFSET(WatchbillMONTHLY!$A$88:$U$88,1,2)),FALSE),TRUE,FALSE)),
FALSE),FALSE)</f>
        <v>0</v>
      </c>
      <c r="AO41" s="209" t="b" cm="1">
        <f t="array" aca="1" ref="AO41" ca="1">IF(AND($A41 &gt; 0, H41 &gt; 0,AO$2&lt;MiscFormulas!$A$5+1),
_xlfn.IFNA(
_xlfn.IFNA(
_xlfn.IFNA(
_xlfn.IFNA(
_xlfn.IFNA(
_xlfn.IFNA(
IF(_xlfn.XLOOKUP(AO$2,WatchbillMONTHLY!$A$3:$U$3,OFFSET(WatchbillMONTHLY!$A$3:$U$3,1,2))=IF(_xlfn.XLOOKUP($A41,INDIRECT("_"&amp;_xlfn.XLOOKUP(AO$2,WatchbillMONTHLY!$A$3:$U$3,OFFSET(WatchbillMONTHLY!$A$3:$U$3,1,2))),INDIRECT("_"&amp;_xlfn.XLOOKUP(AO$2,WatchbillMONTHLY!$A$3:$U$3,OFFSET(WatchbillMONTHLY!$A$3:$U$3,1,2))))=$A41,_xlfn.XLOOKUP(AO$2,WatchbillMONTHLY!$A$3:$U$3,OFFSET(WatchbillMONTHLY!$A$3:$U$3,1,2)),FALSE),TRUE,FALSE),
IF(_xlfn.XLOOKUP(AO$2,WatchbillMONTHLY!$A$20:$U$20,OFFSET(WatchbillMONTHLY!$A$20:$U$20,1,2))=IF(_xlfn.XLOOKUP($A41,INDIRECT("_"&amp;_xlfn.XLOOKUP(AO$2,WatchbillMONTHLY!$A$20:$U$20,OFFSET(WatchbillMONTHLY!$A$20:$U$20,1,2))),INDIRECT("_"&amp;_xlfn.XLOOKUP(AO$2,WatchbillMONTHLY!$A$20:$U$20,OFFSET(WatchbillMONTHLY!$A$20:$U$20,1,2))))=$A41,_xlfn.XLOOKUP(AO$2,WatchbillMONTHLY!$A$20:$U$20,OFFSET(WatchbillMONTHLY!$A$20:$U$20,1,2)),FALSE),TRUE,FALSE)),
IF(_xlfn.XLOOKUP(AO$2,WatchbillMONTHLY!$A$37:$U$37,OFFSET(WatchbillMONTHLY!$A$37:$U$37,1,2))=IF(_xlfn.XLOOKUP($A41,INDIRECT("_"&amp;_xlfn.XLOOKUP(AO$2,WatchbillMONTHLY!$A$37:$U$37,OFFSET(WatchbillMONTHLY!$A$37:$U$37,1,2))),INDIRECT("_"&amp;_xlfn.XLOOKUP(AO$2,WatchbillMONTHLY!$A$37:$U$37,OFFSET(WatchbillMONTHLY!$A$37:$U$37,1,2))))=$A41,_xlfn.XLOOKUP(AO$2,WatchbillMONTHLY!$A$37:$U$37,OFFSET(WatchbillMONTHLY!$A$37:$U$37,1,2)),FALSE),TRUE,FALSE)),
IF(_xlfn.XLOOKUP(AO$2,WatchbillMONTHLY!$A$54:$U$54,OFFSET(WatchbillMONTHLY!$A$54:$U$54,1,2))=IF(_xlfn.XLOOKUP($A41,INDIRECT("_"&amp;_xlfn.XLOOKUP(AO$2,WatchbillMONTHLY!$A$54:$U$54,OFFSET(WatchbillMONTHLY!$A$54:$U$54,1,2))),INDIRECT("_"&amp;_xlfn.XLOOKUP(AO$2,WatchbillMONTHLY!$A$54:$U$54,OFFSET(WatchbillMONTHLY!$A$54:$U$54,1,2))))=$A41,_xlfn.XLOOKUP(AO$2,WatchbillMONTHLY!$A$54:$U$54,OFFSET(WatchbillMONTHLY!$A$54:$U$54,1,2)),FALSE),TRUE,FALSE)),
IF(_xlfn.XLOOKUP(AO$2,WatchbillMONTHLY!$A$71:$U$71,OFFSET(WatchbillMONTHLY!$A$71:$U$71,1,2))=IF(_xlfn.XLOOKUP($A41,INDIRECT("_"&amp;_xlfn.XLOOKUP(AO$2,WatchbillMONTHLY!$A$71:$U$71,OFFSET(WatchbillMONTHLY!$A$71:$U$71,1,2))),INDIRECT("_"&amp;_xlfn.XLOOKUP(AO$2,WatchbillMONTHLY!$A$71:$U$71,OFFSET(WatchbillMONTHLY!$A$71:$U$71,1,2))))=$A41,_xlfn.XLOOKUP(AO$2,WatchbillMONTHLY!$A$71:$U$71,OFFSET(WatchbillMONTHLY!$A$71:$U$71,1,2)),FALSE),TRUE,FALSE)),
IF(_xlfn.XLOOKUP(AO$2,WatchbillMONTHLY!$A$88:$U$88,OFFSET(WatchbillMONTHLY!$A$88:$U$88,1,2))=IF(_xlfn.XLOOKUP($A41,INDIRECT("_"&amp;_xlfn.XLOOKUP(AO$2,WatchbillMONTHLY!$A$88:$U$88,OFFSET(WatchbillMONTHLY!$A$88:$U$88,1,2))),INDIRECT("_"&amp;_xlfn.XLOOKUP(AO$2,WatchbillMONTHLY!$A$88:$U$88,OFFSET(WatchbillMONTHLY!$A$88:$U$88,1,2))))=$A41,_xlfn.XLOOKUP(AO$2,WatchbillMONTHLY!$A$88:$U$88,OFFSET(WatchbillMONTHLY!$A$88:$U$88,1,2)),FALSE),TRUE,FALSE)),
FALSE),FALSE)</f>
        <v>0</v>
      </c>
      <c r="AP41" s="209" t="b" cm="1">
        <f t="array" aca="1" ref="AP41" ca="1">IF(AND($A41 &gt; 0, I41 &gt; 0,AP$2&lt;MiscFormulas!$A$5+1),
_xlfn.IFNA(
_xlfn.IFNA(
_xlfn.IFNA(
_xlfn.IFNA(
_xlfn.IFNA(
_xlfn.IFNA(
IF(_xlfn.XLOOKUP(AP$2,WatchbillMONTHLY!$A$3:$U$3,OFFSET(WatchbillMONTHLY!$A$3:$U$3,1,2))=IF(_xlfn.XLOOKUP($A41,INDIRECT("_"&amp;_xlfn.XLOOKUP(AP$2,WatchbillMONTHLY!$A$3:$U$3,OFFSET(WatchbillMONTHLY!$A$3:$U$3,1,2))),INDIRECT("_"&amp;_xlfn.XLOOKUP(AP$2,WatchbillMONTHLY!$A$3:$U$3,OFFSET(WatchbillMONTHLY!$A$3:$U$3,1,2))))=$A41,_xlfn.XLOOKUP(AP$2,WatchbillMONTHLY!$A$3:$U$3,OFFSET(WatchbillMONTHLY!$A$3:$U$3,1,2)),FALSE),TRUE,FALSE),
IF(_xlfn.XLOOKUP(AP$2,WatchbillMONTHLY!$A$20:$U$20,OFFSET(WatchbillMONTHLY!$A$20:$U$20,1,2))=IF(_xlfn.XLOOKUP($A41,INDIRECT("_"&amp;_xlfn.XLOOKUP(AP$2,WatchbillMONTHLY!$A$20:$U$20,OFFSET(WatchbillMONTHLY!$A$20:$U$20,1,2))),INDIRECT("_"&amp;_xlfn.XLOOKUP(AP$2,WatchbillMONTHLY!$A$20:$U$20,OFFSET(WatchbillMONTHLY!$A$20:$U$20,1,2))))=$A41,_xlfn.XLOOKUP(AP$2,WatchbillMONTHLY!$A$20:$U$20,OFFSET(WatchbillMONTHLY!$A$20:$U$20,1,2)),FALSE),TRUE,FALSE)),
IF(_xlfn.XLOOKUP(AP$2,WatchbillMONTHLY!$A$37:$U$37,OFFSET(WatchbillMONTHLY!$A$37:$U$37,1,2))=IF(_xlfn.XLOOKUP($A41,INDIRECT("_"&amp;_xlfn.XLOOKUP(AP$2,WatchbillMONTHLY!$A$37:$U$37,OFFSET(WatchbillMONTHLY!$A$37:$U$37,1,2))),INDIRECT("_"&amp;_xlfn.XLOOKUP(AP$2,WatchbillMONTHLY!$A$37:$U$37,OFFSET(WatchbillMONTHLY!$A$37:$U$37,1,2))))=$A41,_xlfn.XLOOKUP(AP$2,WatchbillMONTHLY!$A$37:$U$37,OFFSET(WatchbillMONTHLY!$A$37:$U$37,1,2)),FALSE),TRUE,FALSE)),
IF(_xlfn.XLOOKUP(AP$2,WatchbillMONTHLY!$A$54:$U$54,OFFSET(WatchbillMONTHLY!$A$54:$U$54,1,2))=IF(_xlfn.XLOOKUP($A41,INDIRECT("_"&amp;_xlfn.XLOOKUP(AP$2,WatchbillMONTHLY!$A$54:$U$54,OFFSET(WatchbillMONTHLY!$A$54:$U$54,1,2))),INDIRECT("_"&amp;_xlfn.XLOOKUP(AP$2,WatchbillMONTHLY!$A$54:$U$54,OFFSET(WatchbillMONTHLY!$A$54:$U$54,1,2))))=$A41,_xlfn.XLOOKUP(AP$2,WatchbillMONTHLY!$A$54:$U$54,OFFSET(WatchbillMONTHLY!$A$54:$U$54,1,2)),FALSE),TRUE,FALSE)),
IF(_xlfn.XLOOKUP(AP$2,WatchbillMONTHLY!$A$71:$U$71,OFFSET(WatchbillMONTHLY!$A$71:$U$71,1,2))=IF(_xlfn.XLOOKUP($A41,INDIRECT("_"&amp;_xlfn.XLOOKUP(AP$2,WatchbillMONTHLY!$A$71:$U$71,OFFSET(WatchbillMONTHLY!$A$71:$U$71,1,2))),INDIRECT("_"&amp;_xlfn.XLOOKUP(AP$2,WatchbillMONTHLY!$A$71:$U$71,OFFSET(WatchbillMONTHLY!$A$71:$U$71,1,2))))=$A41,_xlfn.XLOOKUP(AP$2,WatchbillMONTHLY!$A$71:$U$71,OFFSET(WatchbillMONTHLY!$A$71:$U$71,1,2)),FALSE),TRUE,FALSE)),
IF(_xlfn.XLOOKUP(AP$2,WatchbillMONTHLY!$A$88:$U$88,OFFSET(WatchbillMONTHLY!$A$88:$U$88,1,2))=IF(_xlfn.XLOOKUP($A41,INDIRECT("_"&amp;_xlfn.XLOOKUP(AP$2,WatchbillMONTHLY!$A$88:$U$88,OFFSET(WatchbillMONTHLY!$A$88:$U$88,1,2))),INDIRECT("_"&amp;_xlfn.XLOOKUP(AP$2,WatchbillMONTHLY!$A$88:$U$88,OFFSET(WatchbillMONTHLY!$A$88:$U$88,1,2))))=$A41,_xlfn.XLOOKUP(AP$2,WatchbillMONTHLY!$A$88:$U$88,OFFSET(WatchbillMONTHLY!$A$88:$U$88,1,2)),FALSE),TRUE,FALSE)),
FALSE),FALSE)</f>
        <v>0</v>
      </c>
      <c r="AQ41" s="209" t="b" cm="1">
        <f t="array" aca="1" ref="AQ41" ca="1">IF(AND($A41 &gt; 0, J41 &gt; 0,AQ$2&lt;MiscFormulas!$A$5+1),
_xlfn.IFNA(
_xlfn.IFNA(
_xlfn.IFNA(
_xlfn.IFNA(
_xlfn.IFNA(
_xlfn.IFNA(
IF(_xlfn.XLOOKUP(AQ$2,WatchbillMONTHLY!$A$3:$U$3,OFFSET(WatchbillMONTHLY!$A$3:$U$3,1,2))=IF(_xlfn.XLOOKUP($A41,INDIRECT("_"&amp;_xlfn.XLOOKUP(AQ$2,WatchbillMONTHLY!$A$3:$U$3,OFFSET(WatchbillMONTHLY!$A$3:$U$3,1,2))),INDIRECT("_"&amp;_xlfn.XLOOKUP(AQ$2,WatchbillMONTHLY!$A$3:$U$3,OFFSET(WatchbillMONTHLY!$A$3:$U$3,1,2))))=$A41,_xlfn.XLOOKUP(AQ$2,WatchbillMONTHLY!$A$3:$U$3,OFFSET(WatchbillMONTHLY!$A$3:$U$3,1,2)),FALSE),TRUE,FALSE),
IF(_xlfn.XLOOKUP(AQ$2,WatchbillMONTHLY!$A$20:$U$20,OFFSET(WatchbillMONTHLY!$A$20:$U$20,1,2))=IF(_xlfn.XLOOKUP($A41,INDIRECT("_"&amp;_xlfn.XLOOKUP(AQ$2,WatchbillMONTHLY!$A$20:$U$20,OFFSET(WatchbillMONTHLY!$A$20:$U$20,1,2))),INDIRECT("_"&amp;_xlfn.XLOOKUP(AQ$2,WatchbillMONTHLY!$A$20:$U$20,OFFSET(WatchbillMONTHLY!$A$20:$U$20,1,2))))=$A41,_xlfn.XLOOKUP(AQ$2,WatchbillMONTHLY!$A$20:$U$20,OFFSET(WatchbillMONTHLY!$A$20:$U$20,1,2)),FALSE),TRUE,FALSE)),
IF(_xlfn.XLOOKUP(AQ$2,WatchbillMONTHLY!$A$37:$U$37,OFFSET(WatchbillMONTHLY!$A$37:$U$37,1,2))=IF(_xlfn.XLOOKUP($A41,INDIRECT("_"&amp;_xlfn.XLOOKUP(AQ$2,WatchbillMONTHLY!$A$37:$U$37,OFFSET(WatchbillMONTHLY!$A$37:$U$37,1,2))),INDIRECT("_"&amp;_xlfn.XLOOKUP(AQ$2,WatchbillMONTHLY!$A$37:$U$37,OFFSET(WatchbillMONTHLY!$A$37:$U$37,1,2))))=$A41,_xlfn.XLOOKUP(AQ$2,WatchbillMONTHLY!$A$37:$U$37,OFFSET(WatchbillMONTHLY!$A$37:$U$37,1,2)),FALSE),TRUE,FALSE)),
IF(_xlfn.XLOOKUP(AQ$2,WatchbillMONTHLY!$A$54:$U$54,OFFSET(WatchbillMONTHLY!$A$54:$U$54,1,2))=IF(_xlfn.XLOOKUP($A41,INDIRECT("_"&amp;_xlfn.XLOOKUP(AQ$2,WatchbillMONTHLY!$A$54:$U$54,OFFSET(WatchbillMONTHLY!$A$54:$U$54,1,2))),INDIRECT("_"&amp;_xlfn.XLOOKUP(AQ$2,WatchbillMONTHLY!$A$54:$U$54,OFFSET(WatchbillMONTHLY!$A$54:$U$54,1,2))))=$A41,_xlfn.XLOOKUP(AQ$2,WatchbillMONTHLY!$A$54:$U$54,OFFSET(WatchbillMONTHLY!$A$54:$U$54,1,2)),FALSE),TRUE,FALSE)),
IF(_xlfn.XLOOKUP(AQ$2,WatchbillMONTHLY!$A$71:$U$71,OFFSET(WatchbillMONTHLY!$A$71:$U$71,1,2))=IF(_xlfn.XLOOKUP($A41,INDIRECT("_"&amp;_xlfn.XLOOKUP(AQ$2,WatchbillMONTHLY!$A$71:$U$71,OFFSET(WatchbillMONTHLY!$A$71:$U$71,1,2))),INDIRECT("_"&amp;_xlfn.XLOOKUP(AQ$2,WatchbillMONTHLY!$A$71:$U$71,OFFSET(WatchbillMONTHLY!$A$71:$U$71,1,2))))=$A41,_xlfn.XLOOKUP(AQ$2,WatchbillMONTHLY!$A$71:$U$71,OFFSET(WatchbillMONTHLY!$A$71:$U$71,1,2)),FALSE),TRUE,FALSE)),
IF(_xlfn.XLOOKUP(AQ$2,WatchbillMONTHLY!$A$88:$U$88,OFFSET(WatchbillMONTHLY!$A$88:$U$88,1,2))=IF(_xlfn.XLOOKUP($A41,INDIRECT("_"&amp;_xlfn.XLOOKUP(AQ$2,WatchbillMONTHLY!$A$88:$U$88,OFFSET(WatchbillMONTHLY!$A$88:$U$88,1,2))),INDIRECT("_"&amp;_xlfn.XLOOKUP(AQ$2,WatchbillMONTHLY!$A$88:$U$88,OFFSET(WatchbillMONTHLY!$A$88:$U$88,1,2))))=$A41,_xlfn.XLOOKUP(AQ$2,WatchbillMONTHLY!$A$88:$U$88,OFFSET(WatchbillMONTHLY!$A$88:$U$88,1,2)),FALSE),TRUE,FALSE)),
FALSE),FALSE)</f>
        <v>0</v>
      </c>
      <c r="AR41" s="209" t="b" cm="1">
        <f t="array" aca="1" ref="AR41" ca="1">IF(AND($A41 &gt; 0, K41 &gt; 0,AR$2&lt;MiscFormulas!$A$5+1),
_xlfn.IFNA(
_xlfn.IFNA(
_xlfn.IFNA(
_xlfn.IFNA(
_xlfn.IFNA(
_xlfn.IFNA(
IF(_xlfn.XLOOKUP(AR$2,WatchbillMONTHLY!$A$3:$U$3,OFFSET(WatchbillMONTHLY!$A$3:$U$3,1,2))=IF(_xlfn.XLOOKUP($A41,INDIRECT("_"&amp;_xlfn.XLOOKUP(AR$2,WatchbillMONTHLY!$A$3:$U$3,OFFSET(WatchbillMONTHLY!$A$3:$U$3,1,2))),INDIRECT("_"&amp;_xlfn.XLOOKUP(AR$2,WatchbillMONTHLY!$A$3:$U$3,OFFSET(WatchbillMONTHLY!$A$3:$U$3,1,2))))=$A41,_xlfn.XLOOKUP(AR$2,WatchbillMONTHLY!$A$3:$U$3,OFFSET(WatchbillMONTHLY!$A$3:$U$3,1,2)),FALSE),TRUE,FALSE),
IF(_xlfn.XLOOKUP(AR$2,WatchbillMONTHLY!$A$20:$U$20,OFFSET(WatchbillMONTHLY!$A$20:$U$20,1,2))=IF(_xlfn.XLOOKUP($A41,INDIRECT("_"&amp;_xlfn.XLOOKUP(AR$2,WatchbillMONTHLY!$A$20:$U$20,OFFSET(WatchbillMONTHLY!$A$20:$U$20,1,2))),INDIRECT("_"&amp;_xlfn.XLOOKUP(AR$2,WatchbillMONTHLY!$A$20:$U$20,OFFSET(WatchbillMONTHLY!$A$20:$U$20,1,2))))=$A41,_xlfn.XLOOKUP(AR$2,WatchbillMONTHLY!$A$20:$U$20,OFFSET(WatchbillMONTHLY!$A$20:$U$20,1,2)),FALSE),TRUE,FALSE)),
IF(_xlfn.XLOOKUP(AR$2,WatchbillMONTHLY!$A$37:$U$37,OFFSET(WatchbillMONTHLY!$A$37:$U$37,1,2))=IF(_xlfn.XLOOKUP($A41,INDIRECT("_"&amp;_xlfn.XLOOKUP(AR$2,WatchbillMONTHLY!$A$37:$U$37,OFFSET(WatchbillMONTHLY!$A$37:$U$37,1,2))),INDIRECT("_"&amp;_xlfn.XLOOKUP(AR$2,WatchbillMONTHLY!$A$37:$U$37,OFFSET(WatchbillMONTHLY!$A$37:$U$37,1,2))))=$A41,_xlfn.XLOOKUP(AR$2,WatchbillMONTHLY!$A$37:$U$37,OFFSET(WatchbillMONTHLY!$A$37:$U$37,1,2)),FALSE),TRUE,FALSE)),
IF(_xlfn.XLOOKUP(AR$2,WatchbillMONTHLY!$A$54:$U$54,OFFSET(WatchbillMONTHLY!$A$54:$U$54,1,2))=IF(_xlfn.XLOOKUP($A41,INDIRECT("_"&amp;_xlfn.XLOOKUP(AR$2,WatchbillMONTHLY!$A$54:$U$54,OFFSET(WatchbillMONTHLY!$A$54:$U$54,1,2))),INDIRECT("_"&amp;_xlfn.XLOOKUP(AR$2,WatchbillMONTHLY!$A$54:$U$54,OFFSET(WatchbillMONTHLY!$A$54:$U$54,1,2))))=$A41,_xlfn.XLOOKUP(AR$2,WatchbillMONTHLY!$A$54:$U$54,OFFSET(WatchbillMONTHLY!$A$54:$U$54,1,2)),FALSE),TRUE,FALSE)),
IF(_xlfn.XLOOKUP(AR$2,WatchbillMONTHLY!$A$71:$U$71,OFFSET(WatchbillMONTHLY!$A$71:$U$71,1,2))=IF(_xlfn.XLOOKUP($A41,INDIRECT("_"&amp;_xlfn.XLOOKUP(AR$2,WatchbillMONTHLY!$A$71:$U$71,OFFSET(WatchbillMONTHLY!$A$71:$U$71,1,2))),INDIRECT("_"&amp;_xlfn.XLOOKUP(AR$2,WatchbillMONTHLY!$A$71:$U$71,OFFSET(WatchbillMONTHLY!$A$71:$U$71,1,2))))=$A41,_xlfn.XLOOKUP(AR$2,WatchbillMONTHLY!$A$71:$U$71,OFFSET(WatchbillMONTHLY!$A$71:$U$71,1,2)),FALSE),TRUE,FALSE)),
IF(_xlfn.XLOOKUP(AR$2,WatchbillMONTHLY!$A$88:$U$88,OFFSET(WatchbillMONTHLY!$A$88:$U$88,1,2))=IF(_xlfn.XLOOKUP($A41,INDIRECT("_"&amp;_xlfn.XLOOKUP(AR$2,WatchbillMONTHLY!$A$88:$U$88,OFFSET(WatchbillMONTHLY!$A$88:$U$88,1,2))),INDIRECT("_"&amp;_xlfn.XLOOKUP(AR$2,WatchbillMONTHLY!$A$88:$U$88,OFFSET(WatchbillMONTHLY!$A$88:$U$88,1,2))))=$A41,_xlfn.XLOOKUP(AR$2,WatchbillMONTHLY!$A$88:$U$88,OFFSET(WatchbillMONTHLY!$A$88:$U$88,1,2)),FALSE),TRUE,FALSE)),
FALSE),FALSE)</f>
        <v>0</v>
      </c>
      <c r="AS41" s="209" t="b" cm="1">
        <f t="array" aca="1" ref="AS41" ca="1">IF(AND($A41 &gt; 0, L41 &gt; 0,AS$2&lt;MiscFormulas!$A$5+1),
_xlfn.IFNA(
_xlfn.IFNA(
_xlfn.IFNA(
_xlfn.IFNA(
_xlfn.IFNA(
_xlfn.IFNA(
IF(_xlfn.XLOOKUP(AS$2,WatchbillMONTHLY!$A$3:$U$3,OFFSET(WatchbillMONTHLY!$A$3:$U$3,1,2))=IF(_xlfn.XLOOKUP($A41,INDIRECT("_"&amp;_xlfn.XLOOKUP(AS$2,WatchbillMONTHLY!$A$3:$U$3,OFFSET(WatchbillMONTHLY!$A$3:$U$3,1,2))),INDIRECT("_"&amp;_xlfn.XLOOKUP(AS$2,WatchbillMONTHLY!$A$3:$U$3,OFFSET(WatchbillMONTHLY!$A$3:$U$3,1,2))))=$A41,_xlfn.XLOOKUP(AS$2,WatchbillMONTHLY!$A$3:$U$3,OFFSET(WatchbillMONTHLY!$A$3:$U$3,1,2)),FALSE),TRUE,FALSE),
IF(_xlfn.XLOOKUP(AS$2,WatchbillMONTHLY!$A$20:$U$20,OFFSET(WatchbillMONTHLY!$A$20:$U$20,1,2))=IF(_xlfn.XLOOKUP($A41,INDIRECT("_"&amp;_xlfn.XLOOKUP(AS$2,WatchbillMONTHLY!$A$20:$U$20,OFFSET(WatchbillMONTHLY!$A$20:$U$20,1,2))),INDIRECT("_"&amp;_xlfn.XLOOKUP(AS$2,WatchbillMONTHLY!$A$20:$U$20,OFFSET(WatchbillMONTHLY!$A$20:$U$20,1,2))))=$A41,_xlfn.XLOOKUP(AS$2,WatchbillMONTHLY!$A$20:$U$20,OFFSET(WatchbillMONTHLY!$A$20:$U$20,1,2)),FALSE),TRUE,FALSE)),
IF(_xlfn.XLOOKUP(AS$2,WatchbillMONTHLY!$A$37:$U$37,OFFSET(WatchbillMONTHLY!$A$37:$U$37,1,2))=IF(_xlfn.XLOOKUP($A41,INDIRECT("_"&amp;_xlfn.XLOOKUP(AS$2,WatchbillMONTHLY!$A$37:$U$37,OFFSET(WatchbillMONTHLY!$A$37:$U$37,1,2))),INDIRECT("_"&amp;_xlfn.XLOOKUP(AS$2,WatchbillMONTHLY!$A$37:$U$37,OFFSET(WatchbillMONTHLY!$A$37:$U$37,1,2))))=$A41,_xlfn.XLOOKUP(AS$2,WatchbillMONTHLY!$A$37:$U$37,OFFSET(WatchbillMONTHLY!$A$37:$U$37,1,2)),FALSE),TRUE,FALSE)),
IF(_xlfn.XLOOKUP(AS$2,WatchbillMONTHLY!$A$54:$U$54,OFFSET(WatchbillMONTHLY!$A$54:$U$54,1,2))=IF(_xlfn.XLOOKUP($A41,INDIRECT("_"&amp;_xlfn.XLOOKUP(AS$2,WatchbillMONTHLY!$A$54:$U$54,OFFSET(WatchbillMONTHLY!$A$54:$U$54,1,2))),INDIRECT("_"&amp;_xlfn.XLOOKUP(AS$2,WatchbillMONTHLY!$A$54:$U$54,OFFSET(WatchbillMONTHLY!$A$54:$U$54,1,2))))=$A41,_xlfn.XLOOKUP(AS$2,WatchbillMONTHLY!$A$54:$U$54,OFFSET(WatchbillMONTHLY!$A$54:$U$54,1,2)),FALSE),TRUE,FALSE)),
IF(_xlfn.XLOOKUP(AS$2,WatchbillMONTHLY!$A$71:$U$71,OFFSET(WatchbillMONTHLY!$A$71:$U$71,1,2))=IF(_xlfn.XLOOKUP($A41,INDIRECT("_"&amp;_xlfn.XLOOKUP(AS$2,WatchbillMONTHLY!$A$71:$U$71,OFFSET(WatchbillMONTHLY!$A$71:$U$71,1,2))),INDIRECT("_"&amp;_xlfn.XLOOKUP(AS$2,WatchbillMONTHLY!$A$71:$U$71,OFFSET(WatchbillMONTHLY!$A$71:$U$71,1,2))))=$A41,_xlfn.XLOOKUP(AS$2,WatchbillMONTHLY!$A$71:$U$71,OFFSET(WatchbillMONTHLY!$A$71:$U$71,1,2)),FALSE),TRUE,FALSE)),
IF(_xlfn.XLOOKUP(AS$2,WatchbillMONTHLY!$A$88:$U$88,OFFSET(WatchbillMONTHLY!$A$88:$U$88,1,2))=IF(_xlfn.XLOOKUP($A41,INDIRECT("_"&amp;_xlfn.XLOOKUP(AS$2,WatchbillMONTHLY!$A$88:$U$88,OFFSET(WatchbillMONTHLY!$A$88:$U$88,1,2))),INDIRECT("_"&amp;_xlfn.XLOOKUP(AS$2,WatchbillMONTHLY!$A$88:$U$88,OFFSET(WatchbillMONTHLY!$A$88:$U$88,1,2))))=$A41,_xlfn.XLOOKUP(AS$2,WatchbillMONTHLY!$A$88:$U$88,OFFSET(WatchbillMONTHLY!$A$88:$U$88,1,2)),FALSE),TRUE,FALSE)),
FALSE),FALSE)</f>
        <v>0</v>
      </c>
      <c r="AT41" s="209" t="b" cm="1">
        <f t="array" aca="1" ref="AT41" ca="1">IF(AND($A41 &gt; 0, M41 &gt; 0,AT$2&lt;MiscFormulas!$A$5+1),
_xlfn.IFNA(
_xlfn.IFNA(
_xlfn.IFNA(
_xlfn.IFNA(
_xlfn.IFNA(
_xlfn.IFNA(
IF(_xlfn.XLOOKUP(AT$2,WatchbillMONTHLY!$A$3:$U$3,OFFSET(WatchbillMONTHLY!$A$3:$U$3,1,2))=IF(_xlfn.XLOOKUP($A41,INDIRECT("_"&amp;_xlfn.XLOOKUP(AT$2,WatchbillMONTHLY!$A$3:$U$3,OFFSET(WatchbillMONTHLY!$A$3:$U$3,1,2))),INDIRECT("_"&amp;_xlfn.XLOOKUP(AT$2,WatchbillMONTHLY!$A$3:$U$3,OFFSET(WatchbillMONTHLY!$A$3:$U$3,1,2))))=$A41,_xlfn.XLOOKUP(AT$2,WatchbillMONTHLY!$A$3:$U$3,OFFSET(WatchbillMONTHLY!$A$3:$U$3,1,2)),FALSE),TRUE,FALSE),
IF(_xlfn.XLOOKUP(AT$2,WatchbillMONTHLY!$A$20:$U$20,OFFSET(WatchbillMONTHLY!$A$20:$U$20,1,2))=IF(_xlfn.XLOOKUP($A41,INDIRECT("_"&amp;_xlfn.XLOOKUP(AT$2,WatchbillMONTHLY!$A$20:$U$20,OFFSET(WatchbillMONTHLY!$A$20:$U$20,1,2))),INDIRECT("_"&amp;_xlfn.XLOOKUP(AT$2,WatchbillMONTHLY!$A$20:$U$20,OFFSET(WatchbillMONTHLY!$A$20:$U$20,1,2))))=$A41,_xlfn.XLOOKUP(AT$2,WatchbillMONTHLY!$A$20:$U$20,OFFSET(WatchbillMONTHLY!$A$20:$U$20,1,2)),FALSE),TRUE,FALSE)),
IF(_xlfn.XLOOKUP(AT$2,WatchbillMONTHLY!$A$37:$U$37,OFFSET(WatchbillMONTHLY!$A$37:$U$37,1,2))=IF(_xlfn.XLOOKUP($A41,INDIRECT("_"&amp;_xlfn.XLOOKUP(AT$2,WatchbillMONTHLY!$A$37:$U$37,OFFSET(WatchbillMONTHLY!$A$37:$U$37,1,2))),INDIRECT("_"&amp;_xlfn.XLOOKUP(AT$2,WatchbillMONTHLY!$A$37:$U$37,OFFSET(WatchbillMONTHLY!$A$37:$U$37,1,2))))=$A41,_xlfn.XLOOKUP(AT$2,WatchbillMONTHLY!$A$37:$U$37,OFFSET(WatchbillMONTHLY!$A$37:$U$37,1,2)),FALSE),TRUE,FALSE)),
IF(_xlfn.XLOOKUP(AT$2,WatchbillMONTHLY!$A$54:$U$54,OFFSET(WatchbillMONTHLY!$A$54:$U$54,1,2))=IF(_xlfn.XLOOKUP($A41,INDIRECT("_"&amp;_xlfn.XLOOKUP(AT$2,WatchbillMONTHLY!$A$54:$U$54,OFFSET(WatchbillMONTHLY!$A$54:$U$54,1,2))),INDIRECT("_"&amp;_xlfn.XLOOKUP(AT$2,WatchbillMONTHLY!$A$54:$U$54,OFFSET(WatchbillMONTHLY!$A$54:$U$54,1,2))))=$A41,_xlfn.XLOOKUP(AT$2,WatchbillMONTHLY!$A$54:$U$54,OFFSET(WatchbillMONTHLY!$A$54:$U$54,1,2)),FALSE),TRUE,FALSE)),
IF(_xlfn.XLOOKUP(AT$2,WatchbillMONTHLY!$A$71:$U$71,OFFSET(WatchbillMONTHLY!$A$71:$U$71,1,2))=IF(_xlfn.XLOOKUP($A41,INDIRECT("_"&amp;_xlfn.XLOOKUP(AT$2,WatchbillMONTHLY!$A$71:$U$71,OFFSET(WatchbillMONTHLY!$A$71:$U$71,1,2))),INDIRECT("_"&amp;_xlfn.XLOOKUP(AT$2,WatchbillMONTHLY!$A$71:$U$71,OFFSET(WatchbillMONTHLY!$A$71:$U$71,1,2))))=$A41,_xlfn.XLOOKUP(AT$2,WatchbillMONTHLY!$A$71:$U$71,OFFSET(WatchbillMONTHLY!$A$71:$U$71,1,2)),FALSE),TRUE,FALSE)),
IF(_xlfn.XLOOKUP(AT$2,WatchbillMONTHLY!$A$88:$U$88,OFFSET(WatchbillMONTHLY!$A$88:$U$88,1,2))=IF(_xlfn.XLOOKUP($A41,INDIRECT("_"&amp;_xlfn.XLOOKUP(AT$2,WatchbillMONTHLY!$A$88:$U$88,OFFSET(WatchbillMONTHLY!$A$88:$U$88,1,2))),INDIRECT("_"&amp;_xlfn.XLOOKUP(AT$2,WatchbillMONTHLY!$A$88:$U$88,OFFSET(WatchbillMONTHLY!$A$88:$U$88,1,2))))=$A41,_xlfn.XLOOKUP(AT$2,WatchbillMONTHLY!$A$88:$U$88,OFFSET(WatchbillMONTHLY!$A$88:$U$88,1,2)),FALSE),TRUE,FALSE)),
FALSE),FALSE)</f>
        <v>0</v>
      </c>
      <c r="AU41" s="209" t="b" cm="1">
        <f t="array" aca="1" ref="AU41" ca="1">IF(AND($A41 &gt; 0, N41 &gt; 0,AU$2&lt;MiscFormulas!$A$5+1),
_xlfn.IFNA(
_xlfn.IFNA(
_xlfn.IFNA(
_xlfn.IFNA(
_xlfn.IFNA(
_xlfn.IFNA(
IF(_xlfn.XLOOKUP(AU$2,WatchbillMONTHLY!$A$3:$U$3,OFFSET(WatchbillMONTHLY!$A$3:$U$3,1,2))=IF(_xlfn.XLOOKUP($A41,INDIRECT("_"&amp;_xlfn.XLOOKUP(AU$2,WatchbillMONTHLY!$A$3:$U$3,OFFSET(WatchbillMONTHLY!$A$3:$U$3,1,2))),INDIRECT("_"&amp;_xlfn.XLOOKUP(AU$2,WatchbillMONTHLY!$A$3:$U$3,OFFSET(WatchbillMONTHLY!$A$3:$U$3,1,2))))=$A41,_xlfn.XLOOKUP(AU$2,WatchbillMONTHLY!$A$3:$U$3,OFFSET(WatchbillMONTHLY!$A$3:$U$3,1,2)),FALSE),TRUE,FALSE),
IF(_xlfn.XLOOKUP(AU$2,WatchbillMONTHLY!$A$20:$U$20,OFFSET(WatchbillMONTHLY!$A$20:$U$20,1,2))=IF(_xlfn.XLOOKUP($A41,INDIRECT("_"&amp;_xlfn.XLOOKUP(AU$2,WatchbillMONTHLY!$A$20:$U$20,OFFSET(WatchbillMONTHLY!$A$20:$U$20,1,2))),INDIRECT("_"&amp;_xlfn.XLOOKUP(AU$2,WatchbillMONTHLY!$A$20:$U$20,OFFSET(WatchbillMONTHLY!$A$20:$U$20,1,2))))=$A41,_xlfn.XLOOKUP(AU$2,WatchbillMONTHLY!$A$20:$U$20,OFFSET(WatchbillMONTHLY!$A$20:$U$20,1,2)),FALSE),TRUE,FALSE)),
IF(_xlfn.XLOOKUP(AU$2,WatchbillMONTHLY!$A$37:$U$37,OFFSET(WatchbillMONTHLY!$A$37:$U$37,1,2))=IF(_xlfn.XLOOKUP($A41,INDIRECT("_"&amp;_xlfn.XLOOKUP(AU$2,WatchbillMONTHLY!$A$37:$U$37,OFFSET(WatchbillMONTHLY!$A$37:$U$37,1,2))),INDIRECT("_"&amp;_xlfn.XLOOKUP(AU$2,WatchbillMONTHLY!$A$37:$U$37,OFFSET(WatchbillMONTHLY!$A$37:$U$37,1,2))))=$A41,_xlfn.XLOOKUP(AU$2,WatchbillMONTHLY!$A$37:$U$37,OFFSET(WatchbillMONTHLY!$A$37:$U$37,1,2)),FALSE),TRUE,FALSE)),
IF(_xlfn.XLOOKUP(AU$2,WatchbillMONTHLY!$A$54:$U$54,OFFSET(WatchbillMONTHLY!$A$54:$U$54,1,2))=IF(_xlfn.XLOOKUP($A41,INDIRECT("_"&amp;_xlfn.XLOOKUP(AU$2,WatchbillMONTHLY!$A$54:$U$54,OFFSET(WatchbillMONTHLY!$A$54:$U$54,1,2))),INDIRECT("_"&amp;_xlfn.XLOOKUP(AU$2,WatchbillMONTHLY!$A$54:$U$54,OFFSET(WatchbillMONTHLY!$A$54:$U$54,1,2))))=$A41,_xlfn.XLOOKUP(AU$2,WatchbillMONTHLY!$A$54:$U$54,OFFSET(WatchbillMONTHLY!$A$54:$U$54,1,2)),FALSE),TRUE,FALSE)),
IF(_xlfn.XLOOKUP(AU$2,WatchbillMONTHLY!$A$71:$U$71,OFFSET(WatchbillMONTHLY!$A$71:$U$71,1,2))=IF(_xlfn.XLOOKUP($A41,INDIRECT("_"&amp;_xlfn.XLOOKUP(AU$2,WatchbillMONTHLY!$A$71:$U$71,OFFSET(WatchbillMONTHLY!$A$71:$U$71,1,2))),INDIRECT("_"&amp;_xlfn.XLOOKUP(AU$2,WatchbillMONTHLY!$A$71:$U$71,OFFSET(WatchbillMONTHLY!$A$71:$U$71,1,2))))=$A41,_xlfn.XLOOKUP(AU$2,WatchbillMONTHLY!$A$71:$U$71,OFFSET(WatchbillMONTHLY!$A$71:$U$71,1,2)),FALSE),TRUE,FALSE)),
IF(_xlfn.XLOOKUP(AU$2,WatchbillMONTHLY!$A$88:$U$88,OFFSET(WatchbillMONTHLY!$A$88:$U$88,1,2))=IF(_xlfn.XLOOKUP($A41,INDIRECT("_"&amp;_xlfn.XLOOKUP(AU$2,WatchbillMONTHLY!$A$88:$U$88,OFFSET(WatchbillMONTHLY!$A$88:$U$88,1,2))),INDIRECT("_"&amp;_xlfn.XLOOKUP(AU$2,WatchbillMONTHLY!$A$88:$U$88,OFFSET(WatchbillMONTHLY!$A$88:$U$88,1,2))))=$A41,_xlfn.XLOOKUP(AU$2,WatchbillMONTHLY!$A$88:$U$88,OFFSET(WatchbillMONTHLY!$A$88:$U$88,1,2)),FALSE),TRUE,FALSE)),
FALSE),FALSE)</f>
        <v>0</v>
      </c>
      <c r="AV41" s="209" t="b" cm="1">
        <f t="array" aca="1" ref="AV41" ca="1">IF(AND($A41 &gt; 0, O41 &gt; 0,AV$2&lt;MiscFormulas!$A$5+1),
_xlfn.IFNA(
_xlfn.IFNA(
_xlfn.IFNA(
_xlfn.IFNA(
_xlfn.IFNA(
_xlfn.IFNA(
IF(_xlfn.XLOOKUP(AV$2,WatchbillMONTHLY!$A$3:$U$3,OFFSET(WatchbillMONTHLY!$A$3:$U$3,1,2))=IF(_xlfn.XLOOKUP($A41,INDIRECT("_"&amp;_xlfn.XLOOKUP(AV$2,WatchbillMONTHLY!$A$3:$U$3,OFFSET(WatchbillMONTHLY!$A$3:$U$3,1,2))),INDIRECT("_"&amp;_xlfn.XLOOKUP(AV$2,WatchbillMONTHLY!$A$3:$U$3,OFFSET(WatchbillMONTHLY!$A$3:$U$3,1,2))))=$A41,_xlfn.XLOOKUP(AV$2,WatchbillMONTHLY!$A$3:$U$3,OFFSET(WatchbillMONTHLY!$A$3:$U$3,1,2)),FALSE),TRUE,FALSE),
IF(_xlfn.XLOOKUP(AV$2,WatchbillMONTHLY!$A$20:$U$20,OFFSET(WatchbillMONTHLY!$A$20:$U$20,1,2))=IF(_xlfn.XLOOKUP($A41,INDIRECT("_"&amp;_xlfn.XLOOKUP(AV$2,WatchbillMONTHLY!$A$20:$U$20,OFFSET(WatchbillMONTHLY!$A$20:$U$20,1,2))),INDIRECT("_"&amp;_xlfn.XLOOKUP(AV$2,WatchbillMONTHLY!$A$20:$U$20,OFFSET(WatchbillMONTHLY!$A$20:$U$20,1,2))))=$A41,_xlfn.XLOOKUP(AV$2,WatchbillMONTHLY!$A$20:$U$20,OFFSET(WatchbillMONTHLY!$A$20:$U$20,1,2)),FALSE),TRUE,FALSE)),
IF(_xlfn.XLOOKUP(AV$2,WatchbillMONTHLY!$A$37:$U$37,OFFSET(WatchbillMONTHLY!$A$37:$U$37,1,2))=IF(_xlfn.XLOOKUP($A41,INDIRECT("_"&amp;_xlfn.XLOOKUP(AV$2,WatchbillMONTHLY!$A$37:$U$37,OFFSET(WatchbillMONTHLY!$A$37:$U$37,1,2))),INDIRECT("_"&amp;_xlfn.XLOOKUP(AV$2,WatchbillMONTHLY!$A$37:$U$37,OFFSET(WatchbillMONTHLY!$A$37:$U$37,1,2))))=$A41,_xlfn.XLOOKUP(AV$2,WatchbillMONTHLY!$A$37:$U$37,OFFSET(WatchbillMONTHLY!$A$37:$U$37,1,2)),FALSE),TRUE,FALSE)),
IF(_xlfn.XLOOKUP(AV$2,WatchbillMONTHLY!$A$54:$U$54,OFFSET(WatchbillMONTHLY!$A$54:$U$54,1,2))=IF(_xlfn.XLOOKUP($A41,INDIRECT("_"&amp;_xlfn.XLOOKUP(AV$2,WatchbillMONTHLY!$A$54:$U$54,OFFSET(WatchbillMONTHLY!$A$54:$U$54,1,2))),INDIRECT("_"&amp;_xlfn.XLOOKUP(AV$2,WatchbillMONTHLY!$A$54:$U$54,OFFSET(WatchbillMONTHLY!$A$54:$U$54,1,2))))=$A41,_xlfn.XLOOKUP(AV$2,WatchbillMONTHLY!$A$54:$U$54,OFFSET(WatchbillMONTHLY!$A$54:$U$54,1,2)),FALSE),TRUE,FALSE)),
IF(_xlfn.XLOOKUP(AV$2,WatchbillMONTHLY!$A$71:$U$71,OFFSET(WatchbillMONTHLY!$A$71:$U$71,1,2))=IF(_xlfn.XLOOKUP($A41,INDIRECT("_"&amp;_xlfn.XLOOKUP(AV$2,WatchbillMONTHLY!$A$71:$U$71,OFFSET(WatchbillMONTHLY!$A$71:$U$71,1,2))),INDIRECT("_"&amp;_xlfn.XLOOKUP(AV$2,WatchbillMONTHLY!$A$71:$U$71,OFFSET(WatchbillMONTHLY!$A$71:$U$71,1,2))))=$A41,_xlfn.XLOOKUP(AV$2,WatchbillMONTHLY!$A$71:$U$71,OFFSET(WatchbillMONTHLY!$A$71:$U$71,1,2)),FALSE),TRUE,FALSE)),
IF(_xlfn.XLOOKUP(AV$2,WatchbillMONTHLY!$A$88:$U$88,OFFSET(WatchbillMONTHLY!$A$88:$U$88,1,2))=IF(_xlfn.XLOOKUP($A41,INDIRECT("_"&amp;_xlfn.XLOOKUP(AV$2,WatchbillMONTHLY!$A$88:$U$88,OFFSET(WatchbillMONTHLY!$A$88:$U$88,1,2))),INDIRECT("_"&amp;_xlfn.XLOOKUP(AV$2,WatchbillMONTHLY!$A$88:$U$88,OFFSET(WatchbillMONTHLY!$A$88:$U$88,1,2))))=$A41,_xlfn.XLOOKUP(AV$2,WatchbillMONTHLY!$A$88:$U$88,OFFSET(WatchbillMONTHLY!$A$88:$U$88,1,2)),FALSE),TRUE,FALSE)),
FALSE),FALSE)</f>
        <v>0</v>
      </c>
      <c r="AW41" s="209" t="b" cm="1">
        <f t="array" aca="1" ref="AW41" ca="1">IF(AND($A41 &gt; 0, P41 &gt; 0,AW$2&lt;MiscFormulas!$A$5+1),
_xlfn.IFNA(
_xlfn.IFNA(
_xlfn.IFNA(
_xlfn.IFNA(
_xlfn.IFNA(
_xlfn.IFNA(
IF(_xlfn.XLOOKUP(AW$2,WatchbillMONTHLY!$A$3:$U$3,OFFSET(WatchbillMONTHLY!$A$3:$U$3,1,2))=IF(_xlfn.XLOOKUP($A41,INDIRECT("_"&amp;_xlfn.XLOOKUP(AW$2,WatchbillMONTHLY!$A$3:$U$3,OFFSET(WatchbillMONTHLY!$A$3:$U$3,1,2))),INDIRECT("_"&amp;_xlfn.XLOOKUP(AW$2,WatchbillMONTHLY!$A$3:$U$3,OFFSET(WatchbillMONTHLY!$A$3:$U$3,1,2))))=$A41,_xlfn.XLOOKUP(AW$2,WatchbillMONTHLY!$A$3:$U$3,OFFSET(WatchbillMONTHLY!$A$3:$U$3,1,2)),FALSE),TRUE,FALSE),
IF(_xlfn.XLOOKUP(AW$2,WatchbillMONTHLY!$A$20:$U$20,OFFSET(WatchbillMONTHLY!$A$20:$U$20,1,2))=IF(_xlfn.XLOOKUP($A41,INDIRECT("_"&amp;_xlfn.XLOOKUP(AW$2,WatchbillMONTHLY!$A$20:$U$20,OFFSET(WatchbillMONTHLY!$A$20:$U$20,1,2))),INDIRECT("_"&amp;_xlfn.XLOOKUP(AW$2,WatchbillMONTHLY!$A$20:$U$20,OFFSET(WatchbillMONTHLY!$A$20:$U$20,1,2))))=$A41,_xlfn.XLOOKUP(AW$2,WatchbillMONTHLY!$A$20:$U$20,OFFSET(WatchbillMONTHLY!$A$20:$U$20,1,2)),FALSE),TRUE,FALSE)),
IF(_xlfn.XLOOKUP(AW$2,WatchbillMONTHLY!$A$37:$U$37,OFFSET(WatchbillMONTHLY!$A$37:$U$37,1,2))=IF(_xlfn.XLOOKUP($A41,INDIRECT("_"&amp;_xlfn.XLOOKUP(AW$2,WatchbillMONTHLY!$A$37:$U$37,OFFSET(WatchbillMONTHLY!$A$37:$U$37,1,2))),INDIRECT("_"&amp;_xlfn.XLOOKUP(AW$2,WatchbillMONTHLY!$A$37:$U$37,OFFSET(WatchbillMONTHLY!$A$37:$U$37,1,2))))=$A41,_xlfn.XLOOKUP(AW$2,WatchbillMONTHLY!$A$37:$U$37,OFFSET(WatchbillMONTHLY!$A$37:$U$37,1,2)),FALSE),TRUE,FALSE)),
IF(_xlfn.XLOOKUP(AW$2,WatchbillMONTHLY!$A$54:$U$54,OFFSET(WatchbillMONTHLY!$A$54:$U$54,1,2))=IF(_xlfn.XLOOKUP($A41,INDIRECT("_"&amp;_xlfn.XLOOKUP(AW$2,WatchbillMONTHLY!$A$54:$U$54,OFFSET(WatchbillMONTHLY!$A$54:$U$54,1,2))),INDIRECT("_"&amp;_xlfn.XLOOKUP(AW$2,WatchbillMONTHLY!$A$54:$U$54,OFFSET(WatchbillMONTHLY!$A$54:$U$54,1,2))))=$A41,_xlfn.XLOOKUP(AW$2,WatchbillMONTHLY!$A$54:$U$54,OFFSET(WatchbillMONTHLY!$A$54:$U$54,1,2)),FALSE),TRUE,FALSE)),
IF(_xlfn.XLOOKUP(AW$2,WatchbillMONTHLY!$A$71:$U$71,OFFSET(WatchbillMONTHLY!$A$71:$U$71,1,2))=IF(_xlfn.XLOOKUP($A41,INDIRECT("_"&amp;_xlfn.XLOOKUP(AW$2,WatchbillMONTHLY!$A$71:$U$71,OFFSET(WatchbillMONTHLY!$A$71:$U$71,1,2))),INDIRECT("_"&amp;_xlfn.XLOOKUP(AW$2,WatchbillMONTHLY!$A$71:$U$71,OFFSET(WatchbillMONTHLY!$A$71:$U$71,1,2))))=$A41,_xlfn.XLOOKUP(AW$2,WatchbillMONTHLY!$A$71:$U$71,OFFSET(WatchbillMONTHLY!$A$71:$U$71,1,2)),FALSE),TRUE,FALSE)),
IF(_xlfn.XLOOKUP(AW$2,WatchbillMONTHLY!$A$88:$U$88,OFFSET(WatchbillMONTHLY!$A$88:$U$88,1,2))=IF(_xlfn.XLOOKUP($A41,INDIRECT("_"&amp;_xlfn.XLOOKUP(AW$2,WatchbillMONTHLY!$A$88:$U$88,OFFSET(WatchbillMONTHLY!$A$88:$U$88,1,2))),INDIRECT("_"&amp;_xlfn.XLOOKUP(AW$2,WatchbillMONTHLY!$A$88:$U$88,OFFSET(WatchbillMONTHLY!$A$88:$U$88,1,2))))=$A41,_xlfn.XLOOKUP(AW$2,WatchbillMONTHLY!$A$88:$U$88,OFFSET(WatchbillMONTHLY!$A$88:$U$88,1,2)),FALSE),TRUE,FALSE)),
FALSE),FALSE)</f>
        <v>0</v>
      </c>
      <c r="AX41" s="209" t="b" cm="1">
        <f t="array" aca="1" ref="AX41" ca="1">IF(AND($A41 &gt; 0, Q41 &gt; 0,AX$2&lt;MiscFormulas!$A$5+1),
_xlfn.IFNA(
_xlfn.IFNA(
_xlfn.IFNA(
_xlfn.IFNA(
_xlfn.IFNA(
_xlfn.IFNA(
IF(_xlfn.XLOOKUP(AX$2,WatchbillMONTHLY!$A$3:$U$3,OFFSET(WatchbillMONTHLY!$A$3:$U$3,1,2))=IF(_xlfn.XLOOKUP($A41,INDIRECT("_"&amp;_xlfn.XLOOKUP(AX$2,WatchbillMONTHLY!$A$3:$U$3,OFFSET(WatchbillMONTHLY!$A$3:$U$3,1,2))),INDIRECT("_"&amp;_xlfn.XLOOKUP(AX$2,WatchbillMONTHLY!$A$3:$U$3,OFFSET(WatchbillMONTHLY!$A$3:$U$3,1,2))))=$A41,_xlfn.XLOOKUP(AX$2,WatchbillMONTHLY!$A$3:$U$3,OFFSET(WatchbillMONTHLY!$A$3:$U$3,1,2)),FALSE),TRUE,FALSE),
IF(_xlfn.XLOOKUP(AX$2,WatchbillMONTHLY!$A$20:$U$20,OFFSET(WatchbillMONTHLY!$A$20:$U$20,1,2))=IF(_xlfn.XLOOKUP($A41,INDIRECT("_"&amp;_xlfn.XLOOKUP(AX$2,WatchbillMONTHLY!$A$20:$U$20,OFFSET(WatchbillMONTHLY!$A$20:$U$20,1,2))),INDIRECT("_"&amp;_xlfn.XLOOKUP(AX$2,WatchbillMONTHLY!$A$20:$U$20,OFFSET(WatchbillMONTHLY!$A$20:$U$20,1,2))))=$A41,_xlfn.XLOOKUP(AX$2,WatchbillMONTHLY!$A$20:$U$20,OFFSET(WatchbillMONTHLY!$A$20:$U$20,1,2)),FALSE),TRUE,FALSE)),
IF(_xlfn.XLOOKUP(AX$2,WatchbillMONTHLY!$A$37:$U$37,OFFSET(WatchbillMONTHLY!$A$37:$U$37,1,2))=IF(_xlfn.XLOOKUP($A41,INDIRECT("_"&amp;_xlfn.XLOOKUP(AX$2,WatchbillMONTHLY!$A$37:$U$37,OFFSET(WatchbillMONTHLY!$A$37:$U$37,1,2))),INDIRECT("_"&amp;_xlfn.XLOOKUP(AX$2,WatchbillMONTHLY!$A$37:$U$37,OFFSET(WatchbillMONTHLY!$A$37:$U$37,1,2))))=$A41,_xlfn.XLOOKUP(AX$2,WatchbillMONTHLY!$A$37:$U$37,OFFSET(WatchbillMONTHLY!$A$37:$U$37,1,2)),FALSE),TRUE,FALSE)),
IF(_xlfn.XLOOKUP(AX$2,WatchbillMONTHLY!$A$54:$U$54,OFFSET(WatchbillMONTHLY!$A$54:$U$54,1,2))=IF(_xlfn.XLOOKUP($A41,INDIRECT("_"&amp;_xlfn.XLOOKUP(AX$2,WatchbillMONTHLY!$A$54:$U$54,OFFSET(WatchbillMONTHLY!$A$54:$U$54,1,2))),INDIRECT("_"&amp;_xlfn.XLOOKUP(AX$2,WatchbillMONTHLY!$A$54:$U$54,OFFSET(WatchbillMONTHLY!$A$54:$U$54,1,2))))=$A41,_xlfn.XLOOKUP(AX$2,WatchbillMONTHLY!$A$54:$U$54,OFFSET(WatchbillMONTHLY!$A$54:$U$54,1,2)),FALSE),TRUE,FALSE)),
IF(_xlfn.XLOOKUP(AX$2,WatchbillMONTHLY!$A$71:$U$71,OFFSET(WatchbillMONTHLY!$A$71:$U$71,1,2))=IF(_xlfn.XLOOKUP($A41,INDIRECT("_"&amp;_xlfn.XLOOKUP(AX$2,WatchbillMONTHLY!$A$71:$U$71,OFFSET(WatchbillMONTHLY!$A$71:$U$71,1,2))),INDIRECT("_"&amp;_xlfn.XLOOKUP(AX$2,WatchbillMONTHLY!$A$71:$U$71,OFFSET(WatchbillMONTHLY!$A$71:$U$71,1,2))))=$A41,_xlfn.XLOOKUP(AX$2,WatchbillMONTHLY!$A$71:$U$71,OFFSET(WatchbillMONTHLY!$A$71:$U$71,1,2)),FALSE),TRUE,FALSE)),
IF(_xlfn.XLOOKUP(AX$2,WatchbillMONTHLY!$A$88:$U$88,OFFSET(WatchbillMONTHLY!$A$88:$U$88,1,2))=IF(_xlfn.XLOOKUP($A41,INDIRECT("_"&amp;_xlfn.XLOOKUP(AX$2,WatchbillMONTHLY!$A$88:$U$88,OFFSET(WatchbillMONTHLY!$A$88:$U$88,1,2))),INDIRECT("_"&amp;_xlfn.XLOOKUP(AX$2,WatchbillMONTHLY!$A$88:$U$88,OFFSET(WatchbillMONTHLY!$A$88:$U$88,1,2))))=$A41,_xlfn.XLOOKUP(AX$2,WatchbillMONTHLY!$A$88:$U$88,OFFSET(WatchbillMONTHLY!$A$88:$U$88,1,2)),FALSE),TRUE,FALSE)),
FALSE),FALSE)</f>
        <v>0</v>
      </c>
      <c r="AY41" s="209" t="b" cm="1">
        <f t="array" aca="1" ref="AY41" ca="1">IF(AND($A41 &gt; 0, R41 &gt; 0,AY$2&lt;MiscFormulas!$A$5+1),
_xlfn.IFNA(
_xlfn.IFNA(
_xlfn.IFNA(
_xlfn.IFNA(
_xlfn.IFNA(
_xlfn.IFNA(
IF(_xlfn.XLOOKUP(AY$2,WatchbillMONTHLY!$A$3:$U$3,OFFSET(WatchbillMONTHLY!$A$3:$U$3,1,2))=IF(_xlfn.XLOOKUP($A41,INDIRECT("_"&amp;_xlfn.XLOOKUP(AY$2,WatchbillMONTHLY!$A$3:$U$3,OFFSET(WatchbillMONTHLY!$A$3:$U$3,1,2))),INDIRECT("_"&amp;_xlfn.XLOOKUP(AY$2,WatchbillMONTHLY!$A$3:$U$3,OFFSET(WatchbillMONTHLY!$A$3:$U$3,1,2))))=$A41,_xlfn.XLOOKUP(AY$2,WatchbillMONTHLY!$A$3:$U$3,OFFSET(WatchbillMONTHLY!$A$3:$U$3,1,2)),FALSE),TRUE,FALSE),
IF(_xlfn.XLOOKUP(AY$2,WatchbillMONTHLY!$A$20:$U$20,OFFSET(WatchbillMONTHLY!$A$20:$U$20,1,2))=IF(_xlfn.XLOOKUP($A41,INDIRECT("_"&amp;_xlfn.XLOOKUP(AY$2,WatchbillMONTHLY!$A$20:$U$20,OFFSET(WatchbillMONTHLY!$A$20:$U$20,1,2))),INDIRECT("_"&amp;_xlfn.XLOOKUP(AY$2,WatchbillMONTHLY!$A$20:$U$20,OFFSET(WatchbillMONTHLY!$A$20:$U$20,1,2))))=$A41,_xlfn.XLOOKUP(AY$2,WatchbillMONTHLY!$A$20:$U$20,OFFSET(WatchbillMONTHLY!$A$20:$U$20,1,2)),FALSE),TRUE,FALSE)),
IF(_xlfn.XLOOKUP(AY$2,WatchbillMONTHLY!$A$37:$U$37,OFFSET(WatchbillMONTHLY!$A$37:$U$37,1,2))=IF(_xlfn.XLOOKUP($A41,INDIRECT("_"&amp;_xlfn.XLOOKUP(AY$2,WatchbillMONTHLY!$A$37:$U$37,OFFSET(WatchbillMONTHLY!$A$37:$U$37,1,2))),INDIRECT("_"&amp;_xlfn.XLOOKUP(AY$2,WatchbillMONTHLY!$A$37:$U$37,OFFSET(WatchbillMONTHLY!$A$37:$U$37,1,2))))=$A41,_xlfn.XLOOKUP(AY$2,WatchbillMONTHLY!$A$37:$U$37,OFFSET(WatchbillMONTHLY!$A$37:$U$37,1,2)),FALSE),TRUE,FALSE)),
IF(_xlfn.XLOOKUP(AY$2,WatchbillMONTHLY!$A$54:$U$54,OFFSET(WatchbillMONTHLY!$A$54:$U$54,1,2))=IF(_xlfn.XLOOKUP($A41,INDIRECT("_"&amp;_xlfn.XLOOKUP(AY$2,WatchbillMONTHLY!$A$54:$U$54,OFFSET(WatchbillMONTHLY!$A$54:$U$54,1,2))),INDIRECT("_"&amp;_xlfn.XLOOKUP(AY$2,WatchbillMONTHLY!$A$54:$U$54,OFFSET(WatchbillMONTHLY!$A$54:$U$54,1,2))))=$A41,_xlfn.XLOOKUP(AY$2,WatchbillMONTHLY!$A$54:$U$54,OFFSET(WatchbillMONTHLY!$A$54:$U$54,1,2)),FALSE),TRUE,FALSE)),
IF(_xlfn.XLOOKUP(AY$2,WatchbillMONTHLY!$A$71:$U$71,OFFSET(WatchbillMONTHLY!$A$71:$U$71,1,2))=IF(_xlfn.XLOOKUP($A41,INDIRECT("_"&amp;_xlfn.XLOOKUP(AY$2,WatchbillMONTHLY!$A$71:$U$71,OFFSET(WatchbillMONTHLY!$A$71:$U$71,1,2))),INDIRECT("_"&amp;_xlfn.XLOOKUP(AY$2,WatchbillMONTHLY!$A$71:$U$71,OFFSET(WatchbillMONTHLY!$A$71:$U$71,1,2))))=$A41,_xlfn.XLOOKUP(AY$2,WatchbillMONTHLY!$A$71:$U$71,OFFSET(WatchbillMONTHLY!$A$71:$U$71,1,2)),FALSE),TRUE,FALSE)),
IF(_xlfn.XLOOKUP(AY$2,WatchbillMONTHLY!$A$88:$U$88,OFFSET(WatchbillMONTHLY!$A$88:$U$88,1,2))=IF(_xlfn.XLOOKUP($A41,INDIRECT("_"&amp;_xlfn.XLOOKUP(AY$2,WatchbillMONTHLY!$A$88:$U$88,OFFSET(WatchbillMONTHLY!$A$88:$U$88,1,2))),INDIRECT("_"&amp;_xlfn.XLOOKUP(AY$2,WatchbillMONTHLY!$A$88:$U$88,OFFSET(WatchbillMONTHLY!$A$88:$U$88,1,2))))=$A41,_xlfn.XLOOKUP(AY$2,WatchbillMONTHLY!$A$88:$U$88,OFFSET(WatchbillMONTHLY!$A$88:$U$88,1,2)),FALSE),TRUE,FALSE)),
FALSE),FALSE)</f>
        <v>0</v>
      </c>
      <c r="AZ41" s="209" t="b" cm="1">
        <f t="array" aca="1" ref="AZ41" ca="1">IF(AND($A41 &gt; 0, S41 &gt; 0,AZ$2&lt;MiscFormulas!$A$5+1),
_xlfn.IFNA(
_xlfn.IFNA(
_xlfn.IFNA(
_xlfn.IFNA(
_xlfn.IFNA(
_xlfn.IFNA(
IF(_xlfn.XLOOKUP(AZ$2,WatchbillMONTHLY!$A$3:$U$3,OFFSET(WatchbillMONTHLY!$A$3:$U$3,1,2))=IF(_xlfn.XLOOKUP($A41,INDIRECT("_"&amp;_xlfn.XLOOKUP(AZ$2,WatchbillMONTHLY!$A$3:$U$3,OFFSET(WatchbillMONTHLY!$A$3:$U$3,1,2))),INDIRECT("_"&amp;_xlfn.XLOOKUP(AZ$2,WatchbillMONTHLY!$A$3:$U$3,OFFSET(WatchbillMONTHLY!$A$3:$U$3,1,2))))=$A41,_xlfn.XLOOKUP(AZ$2,WatchbillMONTHLY!$A$3:$U$3,OFFSET(WatchbillMONTHLY!$A$3:$U$3,1,2)),FALSE),TRUE,FALSE),
IF(_xlfn.XLOOKUP(AZ$2,WatchbillMONTHLY!$A$20:$U$20,OFFSET(WatchbillMONTHLY!$A$20:$U$20,1,2))=IF(_xlfn.XLOOKUP($A41,INDIRECT("_"&amp;_xlfn.XLOOKUP(AZ$2,WatchbillMONTHLY!$A$20:$U$20,OFFSET(WatchbillMONTHLY!$A$20:$U$20,1,2))),INDIRECT("_"&amp;_xlfn.XLOOKUP(AZ$2,WatchbillMONTHLY!$A$20:$U$20,OFFSET(WatchbillMONTHLY!$A$20:$U$20,1,2))))=$A41,_xlfn.XLOOKUP(AZ$2,WatchbillMONTHLY!$A$20:$U$20,OFFSET(WatchbillMONTHLY!$A$20:$U$20,1,2)),FALSE),TRUE,FALSE)),
IF(_xlfn.XLOOKUP(AZ$2,WatchbillMONTHLY!$A$37:$U$37,OFFSET(WatchbillMONTHLY!$A$37:$U$37,1,2))=IF(_xlfn.XLOOKUP($A41,INDIRECT("_"&amp;_xlfn.XLOOKUP(AZ$2,WatchbillMONTHLY!$A$37:$U$37,OFFSET(WatchbillMONTHLY!$A$37:$U$37,1,2))),INDIRECT("_"&amp;_xlfn.XLOOKUP(AZ$2,WatchbillMONTHLY!$A$37:$U$37,OFFSET(WatchbillMONTHLY!$A$37:$U$37,1,2))))=$A41,_xlfn.XLOOKUP(AZ$2,WatchbillMONTHLY!$A$37:$U$37,OFFSET(WatchbillMONTHLY!$A$37:$U$37,1,2)),FALSE),TRUE,FALSE)),
IF(_xlfn.XLOOKUP(AZ$2,WatchbillMONTHLY!$A$54:$U$54,OFFSET(WatchbillMONTHLY!$A$54:$U$54,1,2))=IF(_xlfn.XLOOKUP($A41,INDIRECT("_"&amp;_xlfn.XLOOKUP(AZ$2,WatchbillMONTHLY!$A$54:$U$54,OFFSET(WatchbillMONTHLY!$A$54:$U$54,1,2))),INDIRECT("_"&amp;_xlfn.XLOOKUP(AZ$2,WatchbillMONTHLY!$A$54:$U$54,OFFSET(WatchbillMONTHLY!$A$54:$U$54,1,2))))=$A41,_xlfn.XLOOKUP(AZ$2,WatchbillMONTHLY!$A$54:$U$54,OFFSET(WatchbillMONTHLY!$A$54:$U$54,1,2)),FALSE),TRUE,FALSE)),
IF(_xlfn.XLOOKUP(AZ$2,WatchbillMONTHLY!$A$71:$U$71,OFFSET(WatchbillMONTHLY!$A$71:$U$71,1,2))=IF(_xlfn.XLOOKUP($A41,INDIRECT("_"&amp;_xlfn.XLOOKUP(AZ$2,WatchbillMONTHLY!$A$71:$U$71,OFFSET(WatchbillMONTHLY!$A$71:$U$71,1,2))),INDIRECT("_"&amp;_xlfn.XLOOKUP(AZ$2,WatchbillMONTHLY!$A$71:$U$71,OFFSET(WatchbillMONTHLY!$A$71:$U$71,1,2))))=$A41,_xlfn.XLOOKUP(AZ$2,WatchbillMONTHLY!$A$71:$U$71,OFFSET(WatchbillMONTHLY!$A$71:$U$71,1,2)),FALSE),TRUE,FALSE)),
IF(_xlfn.XLOOKUP(AZ$2,WatchbillMONTHLY!$A$88:$U$88,OFFSET(WatchbillMONTHLY!$A$88:$U$88,1,2))=IF(_xlfn.XLOOKUP($A41,INDIRECT("_"&amp;_xlfn.XLOOKUP(AZ$2,WatchbillMONTHLY!$A$88:$U$88,OFFSET(WatchbillMONTHLY!$A$88:$U$88,1,2))),INDIRECT("_"&amp;_xlfn.XLOOKUP(AZ$2,WatchbillMONTHLY!$A$88:$U$88,OFFSET(WatchbillMONTHLY!$A$88:$U$88,1,2))))=$A41,_xlfn.XLOOKUP(AZ$2,WatchbillMONTHLY!$A$88:$U$88,OFFSET(WatchbillMONTHLY!$A$88:$U$88,1,2)),FALSE),TRUE,FALSE)),
FALSE),FALSE)</f>
        <v>0</v>
      </c>
      <c r="BA41" s="209" t="b" cm="1">
        <f t="array" aca="1" ref="BA41" ca="1">IF(AND($A41 &gt; 0, T41 &gt; 0,BA$2&lt;MiscFormulas!$A$5+1),
_xlfn.IFNA(
_xlfn.IFNA(
_xlfn.IFNA(
_xlfn.IFNA(
_xlfn.IFNA(
_xlfn.IFNA(
IF(_xlfn.XLOOKUP(BA$2,WatchbillMONTHLY!$A$3:$U$3,OFFSET(WatchbillMONTHLY!$A$3:$U$3,1,2))=IF(_xlfn.XLOOKUP($A41,INDIRECT("_"&amp;_xlfn.XLOOKUP(BA$2,WatchbillMONTHLY!$A$3:$U$3,OFFSET(WatchbillMONTHLY!$A$3:$U$3,1,2))),INDIRECT("_"&amp;_xlfn.XLOOKUP(BA$2,WatchbillMONTHLY!$A$3:$U$3,OFFSET(WatchbillMONTHLY!$A$3:$U$3,1,2))))=$A41,_xlfn.XLOOKUP(BA$2,WatchbillMONTHLY!$A$3:$U$3,OFFSET(WatchbillMONTHLY!$A$3:$U$3,1,2)),FALSE),TRUE,FALSE),
IF(_xlfn.XLOOKUP(BA$2,WatchbillMONTHLY!$A$20:$U$20,OFFSET(WatchbillMONTHLY!$A$20:$U$20,1,2))=IF(_xlfn.XLOOKUP($A41,INDIRECT("_"&amp;_xlfn.XLOOKUP(BA$2,WatchbillMONTHLY!$A$20:$U$20,OFFSET(WatchbillMONTHLY!$A$20:$U$20,1,2))),INDIRECT("_"&amp;_xlfn.XLOOKUP(BA$2,WatchbillMONTHLY!$A$20:$U$20,OFFSET(WatchbillMONTHLY!$A$20:$U$20,1,2))))=$A41,_xlfn.XLOOKUP(BA$2,WatchbillMONTHLY!$A$20:$U$20,OFFSET(WatchbillMONTHLY!$A$20:$U$20,1,2)),FALSE),TRUE,FALSE)),
IF(_xlfn.XLOOKUP(BA$2,WatchbillMONTHLY!$A$37:$U$37,OFFSET(WatchbillMONTHLY!$A$37:$U$37,1,2))=IF(_xlfn.XLOOKUP($A41,INDIRECT("_"&amp;_xlfn.XLOOKUP(BA$2,WatchbillMONTHLY!$A$37:$U$37,OFFSET(WatchbillMONTHLY!$A$37:$U$37,1,2))),INDIRECT("_"&amp;_xlfn.XLOOKUP(BA$2,WatchbillMONTHLY!$A$37:$U$37,OFFSET(WatchbillMONTHLY!$A$37:$U$37,1,2))))=$A41,_xlfn.XLOOKUP(BA$2,WatchbillMONTHLY!$A$37:$U$37,OFFSET(WatchbillMONTHLY!$A$37:$U$37,1,2)),FALSE),TRUE,FALSE)),
IF(_xlfn.XLOOKUP(BA$2,WatchbillMONTHLY!$A$54:$U$54,OFFSET(WatchbillMONTHLY!$A$54:$U$54,1,2))=IF(_xlfn.XLOOKUP($A41,INDIRECT("_"&amp;_xlfn.XLOOKUP(BA$2,WatchbillMONTHLY!$A$54:$U$54,OFFSET(WatchbillMONTHLY!$A$54:$U$54,1,2))),INDIRECT("_"&amp;_xlfn.XLOOKUP(BA$2,WatchbillMONTHLY!$A$54:$U$54,OFFSET(WatchbillMONTHLY!$A$54:$U$54,1,2))))=$A41,_xlfn.XLOOKUP(BA$2,WatchbillMONTHLY!$A$54:$U$54,OFFSET(WatchbillMONTHLY!$A$54:$U$54,1,2)),FALSE),TRUE,FALSE)),
IF(_xlfn.XLOOKUP(BA$2,WatchbillMONTHLY!$A$71:$U$71,OFFSET(WatchbillMONTHLY!$A$71:$U$71,1,2))=IF(_xlfn.XLOOKUP($A41,INDIRECT("_"&amp;_xlfn.XLOOKUP(BA$2,WatchbillMONTHLY!$A$71:$U$71,OFFSET(WatchbillMONTHLY!$A$71:$U$71,1,2))),INDIRECT("_"&amp;_xlfn.XLOOKUP(BA$2,WatchbillMONTHLY!$A$71:$U$71,OFFSET(WatchbillMONTHLY!$A$71:$U$71,1,2))))=$A41,_xlfn.XLOOKUP(BA$2,WatchbillMONTHLY!$A$71:$U$71,OFFSET(WatchbillMONTHLY!$A$71:$U$71,1,2)),FALSE),TRUE,FALSE)),
IF(_xlfn.XLOOKUP(BA$2,WatchbillMONTHLY!$A$88:$U$88,OFFSET(WatchbillMONTHLY!$A$88:$U$88,1,2))=IF(_xlfn.XLOOKUP($A41,INDIRECT("_"&amp;_xlfn.XLOOKUP(BA$2,WatchbillMONTHLY!$A$88:$U$88,OFFSET(WatchbillMONTHLY!$A$88:$U$88,1,2))),INDIRECT("_"&amp;_xlfn.XLOOKUP(BA$2,WatchbillMONTHLY!$A$88:$U$88,OFFSET(WatchbillMONTHLY!$A$88:$U$88,1,2))))=$A41,_xlfn.XLOOKUP(BA$2,WatchbillMONTHLY!$A$88:$U$88,OFFSET(WatchbillMONTHLY!$A$88:$U$88,1,2)),FALSE),TRUE,FALSE)),
FALSE),FALSE)</f>
        <v>0</v>
      </c>
      <c r="BB41" s="209" t="b" cm="1">
        <f t="array" aca="1" ref="BB41" ca="1">IF(AND($A41 &gt; 0, U41 &gt; 0,BB$2&lt;MiscFormulas!$A$5+1),
_xlfn.IFNA(
_xlfn.IFNA(
_xlfn.IFNA(
_xlfn.IFNA(
_xlfn.IFNA(
_xlfn.IFNA(
IF(_xlfn.XLOOKUP(BB$2,WatchbillMONTHLY!$A$3:$U$3,OFFSET(WatchbillMONTHLY!$A$3:$U$3,1,2))=IF(_xlfn.XLOOKUP($A41,INDIRECT("_"&amp;_xlfn.XLOOKUP(BB$2,WatchbillMONTHLY!$A$3:$U$3,OFFSET(WatchbillMONTHLY!$A$3:$U$3,1,2))),INDIRECT("_"&amp;_xlfn.XLOOKUP(BB$2,WatchbillMONTHLY!$A$3:$U$3,OFFSET(WatchbillMONTHLY!$A$3:$U$3,1,2))))=$A41,_xlfn.XLOOKUP(BB$2,WatchbillMONTHLY!$A$3:$U$3,OFFSET(WatchbillMONTHLY!$A$3:$U$3,1,2)),FALSE),TRUE,FALSE),
IF(_xlfn.XLOOKUP(BB$2,WatchbillMONTHLY!$A$20:$U$20,OFFSET(WatchbillMONTHLY!$A$20:$U$20,1,2))=IF(_xlfn.XLOOKUP($A41,INDIRECT("_"&amp;_xlfn.XLOOKUP(BB$2,WatchbillMONTHLY!$A$20:$U$20,OFFSET(WatchbillMONTHLY!$A$20:$U$20,1,2))),INDIRECT("_"&amp;_xlfn.XLOOKUP(BB$2,WatchbillMONTHLY!$A$20:$U$20,OFFSET(WatchbillMONTHLY!$A$20:$U$20,1,2))))=$A41,_xlfn.XLOOKUP(BB$2,WatchbillMONTHLY!$A$20:$U$20,OFFSET(WatchbillMONTHLY!$A$20:$U$20,1,2)),FALSE),TRUE,FALSE)),
IF(_xlfn.XLOOKUP(BB$2,WatchbillMONTHLY!$A$37:$U$37,OFFSET(WatchbillMONTHLY!$A$37:$U$37,1,2))=IF(_xlfn.XLOOKUP($A41,INDIRECT("_"&amp;_xlfn.XLOOKUP(BB$2,WatchbillMONTHLY!$A$37:$U$37,OFFSET(WatchbillMONTHLY!$A$37:$U$37,1,2))),INDIRECT("_"&amp;_xlfn.XLOOKUP(BB$2,WatchbillMONTHLY!$A$37:$U$37,OFFSET(WatchbillMONTHLY!$A$37:$U$37,1,2))))=$A41,_xlfn.XLOOKUP(BB$2,WatchbillMONTHLY!$A$37:$U$37,OFFSET(WatchbillMONTHLY!$A$37:$U$37,1,2)),FALSE),TRUE,FALSE)),
IF(_xlfn.XLOOKUP(BB$2,WatchbillMONTHLY!$A$54:$U$54,OFFSET(WatchbillMONTHLY!$A$54:$U$54,1,2))=IF(_xlfn.XLOOKUP($A41,INDIRECT("_"&amp;_xlfn.XLOOKUP(BB$2,WatchbillMONTHLY!$A$54:$U$54,OFFSET(WatchbillMONTHLY!$A$54:$U$54,1,2))),INDIRECT("_"&amp;_xlfn.XLOOKUP(BB$2,WatchbillMONTHLY!$A$54:$U$54,OFFSET(WatchbillMONTHLY!$A$54:$U$54,1,2))))=$A41,_xlfn.XLOOKUP(BB$2,WatchbillMONTHLY!$A$54:$U$54,OFFSET(WatchbillMONTHLY!$A$54:$U$54,1,2)),FALSE),TRUE,FALSE)),
IF(_xlfn.XLOOKUP(BB$2,WatchbillMONTHLY!$A$71:$U$71,OFFSET(WatchbillMONTHLY!$A$71:$U$71,1,2))=IF(_xlfn.XLOOKUP($A41,INDIRECT("_"&amp;_xlfn.XLOOKUP(BB$2,WatchbillMONTHLY!$A$71:$U$71,OFFSET(WatchbillMONTHLY!$A$71:$U$71,1,2))),INDIRECT("_"&amp;_xlfn.XLOOKUP(BB$2,WatchbillMONTHLY!$A$71:$U$71,OFFSET(WatchbillMONTHLY!$A$71:$U$71,1,2))))=$A41,_xlfn.XLOOKUP(BB$2,WatchbillMONTHLY!$A$71:$U$71,OFFSET(WatchbillMONTHLY!$A$71:$U$71,1,2)),FALSE),TRUE,FALSE)),
IF(_xlfn.XLOOKUP(BB$2,WatchbillMONTHLY!$A$88:$U$88,OFFSET(WatchbillMONTHLY!$A$88:$U$88,1,2))=IF(_xlfn.XLOOKUP($A41,INDIRECT("_"&amp;_xlfn.XLOOKUP(BB$2,WatchbillMONTHLY!$A$88:$U$88,OFFSET(WatchbillMONTHLY!$A$88:$U$88,1,2))),INDIRECT("_"&amp;_xlfn.XLOOKUP(BB$2,WatchbillMONTHLY!$A$88:$U$88,OFFSET(WatchbillMONTHLY!$A$88:$U$88,1,2))))=$A41,_xlfn.XLOOKUP(BB$2,WatchbillMONTHLY!$A$88:$U$88,OFFSET(WatchbillMONTHLY!$A$88:$U$88,1,2)),FALSE),TRUE,FALSE)),
FALSE),FALSE)</f>
        <v>0</v>
      </c>
      <c r="BC41" s="209" t="b" cm="1">
        <f t="array" aca="1" ref="BC41" ca="1">IF(AND($A41 &gt; 0, V41 &gt; 0,BC$2&lt;MiscFormulas!$A$5+1),
_xlfn.IFNA(
_xlfn.IFNA(
_xlfn.IFNA(
_xlfn.IFNA(
_xlfn.IFNA(
_xlfn.IFNA(
IF(_xlfn.XLOOKUP(BC$2,WatchbillMONTHLY!$A$3:$U$3,OFFSET(WatchbillMONTHLY!$A$3:$U$3,1,2))=IF(_xlfn.XLOOKUP($A41,INDIRECT("_"&amp;_xlfn.XLOOKUP(BC$2,WatchbillMONTHLY!$A$3:$U$3,OFFSET(WatchbillMONTHLY!$A$3:$U$3,1,2))),INDIRECT("_"&amp;_xlfn.XLOOKUP(BC$2,WatchbillMONTHLY!$A$3:$U$3,OFFSET(WatchbillMONTHLY!$A$3:$U$3,1,2))))=$A41,_xlfn.XLOOKUP(BC$2,WatchbillMONTHLY!$A$3:$U$3,OFFSET(WatchbillMONTHLY!$A$3:$U$3,1,2)),FALSE),TRUE,FALSE),
IF(_xlfn.XLOOKUP(BC$2,WatchbillMONTHLY!$A$20:$U$20,OFFSET(WatchbillMONTHLY!$A$20:$U$20,1,2))=IF(_xlfn.XLOOKUP($A41,INDIRECT("_"&amp;_xlfn.XLOOKUP(BC$2,WatchbillMONTHLY!$A$20:$U$20,OFFSET(WatchbillMONTHLY!$A$20:$U$20,1,2))),INDIRECT("_"&amp;_xlfn.XLOOKUP(BC$2,WatchbillMONTHLY!$A$20:$U$20,OFFSET(WatchbillMONTHLY!$A$20:$U$20,1,2))))=$A41,_xlfn.XLOOKUP(BC$2,WatchbillMONTHLY!$A$20:$U$20,OFFSET(WatchbillMONTHLY!$A$20:$U$20,1,2)),FALSE),TRUE,FALSE)),
IF(_xlfn.XLOOKUP(BC$2,WatchbillMONTHLY!$A$37:$U$37,OFFSET(WatchbillMONTHLY!$A$37:$U$37,1,2))=IF(_xlfn.XLOOKUP($A41,INDIRECT("_"&amp;_xlfn.XLOOKUP(BC$2,WatchbillMONTHLY!$A$37:$U$37,OFFSET(WatchbillMONTHLY!$A$37:$U$37,1,2))),INDIRECT("_"&amp;_xlfn.XLOOKUP(BC$2,WatchbillMONTHLY!$A$37:$U$37,OFFSET(WatchbillMONTHLY!$A$37:$U$37,1,2))))=$A41,_xlfn.XLOOKUP(BC$2,WatchbillMONTHLY!$A$37:$U$37,OFFSET(WatchbillMONTHLY!$A$37:$U$37,1,2)),FALSE),TRUE,FALSE)),
IF(_xlfn.XLOOKUP(BC$2,WatchbillMONTHLY!$A$54:$U$54,OFFSET(WatchbillMONTHLY!$A$54:$U$54,1,2))=IF(_xlfn.XLOOKUP($A41,INDIRECT("_"&amp;_xlfn.XLOOKUP(BC$2,WatchbillMONTHLY!$A$54:$U$54,OFFSET(WatchbillMONTHLY!$A$54:$U$54,1,2))),INDIRECT("_"&amp;_xlfn.XLOOKUP(BC$2,WatchbillMONTHLY!$A$54:$U$54,OFFSET(WatchbillMONTHLY!$A$54:$U$54,1,2))))=$A41,_xlfn.XLOOKUP(BC$2,WatchbillMONTHLY!$A$54:$U$54,OFFSET(WatchbillMONTHLY!$A$54:$U$54,1,2)),FALSE),TRUE,FALSE)),
IF(_xlfn.XLOOKUP(BC$2,WatchbillMONTHLY!$A$71:$U$71,OFFSET(WatchbillMONTHLY!$A$71:$U$71,1,2))=IF(_xlfn.XLOOKUP($A41,INDIRECT("_"&amp;_xlfn.XLOOKUP(BC$2,WatchbillMONTHLY!$A$71:$U$71,OFFSET(WatchbillMONTHLY!$A$71:$U$71,1,2))),INDIRECT("_"&amp;_xlfn.XLOOKUP(BC$2,WatchbillMONTHLY!$A$71:$U$71,OFFSET(WatchbillMONTHLY!$A$71:$U$71,1,2))))=$A41,_xlfn.XLOOKUP(BC$2,WatchbillMONTHLY!$A$71:$U$71,OFFSET(WatchbillMONTHLY!$A$71:$U$71,1,2)),FALSE),TRUE,FALSE)),
IF(_xlfn.XLOOKUP(BC$2,WatchbillMONTHLY!$A$88:$U$88,OFFSET(WatchbillMONTHLY!$A$88:$U$88,1,2))=IF(_xlfn.XLOOKUP($A41,INDIRECT("_"&amp;_xlfn.XLOOKUP(BC$2,WatchbillMONTHLY!$A$88:$U$88,OFFSET(WatchbillMONTHLY!$A$88:$U$88,1,2))),INDIRECT("_"&amp;_xlfn.XLOOKUP(BC$2,WatchbillMONTHLY!$A$88:$U$88,OFFSET(WatchbillMONTHLY!$A$88:$U$88,1,2))))=$A41,_xlfn.XLOOKUP(BC$2,WatchbillMONTHLY!$A$88:$U$88,OFFSET(WatchbillMONTHLY!$A$88:$U$88,1,2)),FALSE),TRUE,FALSE)),
FALSE),FALSE)</f>
        <v>0</v>
      </c>
      <c r="BD41" s="209" t="b" cm="1">
        <f t="array" aca="1" ref="BD41" ca="1">IF(AND($A41 &gt; 0, W41 &gt; 0,BD$2&lt;MiscFormulas!$A$5+1),
_xlfn.IFNA(
_xlfn.IFNA(
_xlfn.IFNA(
_xlfn.IFNA(
_xlfn.IFNA(
_xlfn.IFNA(
IF(_xlfn.XLOOKUP(BD$2,WatchbillMONTHLY!$A$3:$U$3,OFFSET(WatchbillMONTHLY!$A$3:$U$3,1,2))=IF(_xlfn.XLOOKUP($A41,INDIRECT("_"&amp;_xlfn.XLOOKUP(BD$2,WatchbillMONTHLY!$A$3:$U$3,OFFSET(WatchbillMONTHLY!$A$3:$U$3,1,2))),INDIRECT("_"&amp;_xlfn.XLOOKUP(BD$2,WatchbillMONTHLY!$A$3:$U$3,OFFSET(WatchbillMONTHLY!$A$3:$U$3,1,2))))=$A41,_xlfn.XLOOKUP(BD$2,WatchbillMONTHLY!$A$3:$U$3,OFFSET(WatchbillMONTHLY!$A$3:$U$3,1,2)),FALSE),TRUE,FALSE),
IF(_xlfn.XLOOKUP(BD$2,WatchbillMONTHLY!$A$20:$U$20,OFFSET(WatchbillMONTHLY!$A$20:$U$20,1,2))=IF(_xlfn.XLOOKUP($A41,INDIRECT("_"&amp;_xlfn.XLOOKUP(BD$2,WatchbillMONTHLY!$A$20:$U$20,OFFSET(WatchbillMONTHLY!$A$20:$U$20,1,2))),INDIRECT("_"&amp;_xlfn.XLOOKUP(BD$2,WatchbillMONTHLY!$A$20:$U$20,OFFSET(WatchbillMONTHLY!$A$20:$U$20,1,2))))=$A41,_xlfn.XLOOKUP(BD$2,WatchbillMONTHLY!$A$20:$U$20,OFFSET(WatchbillMONTHLY!$A$20:$U$20,1,2)),FALSE),TRUE,FALSE)),
IF(_xlfn.XLOOKUP(BD$2,WatchbillMONTHLY!$A$37:$U$37,OFFSET(WatchbillMONTHLY!$A$37:$U$37,1,2))=IF(_xlfn.XLOOKUP($A41,INDIRECT("_"&amp;_xlfn.XLOOKUP(BD$2,WatchbillMONTHLY!$A$37:$U$37,OFFSET(WatchbillMONTHLY!$A$37:$U$37,1,2))),INDIRECT("_"&amp;_xlfn.XLOOKUP(BD$2,WatchbillMONTHLY!$A$37:$U$37,OFFSET(WatchbillMONTHLY!$A$37:$U$37,1,2))))=$A41,_xlfn.XLOOKUP(BD$2,WatchbillMONTHLY!$A$37:$U$37,OFFSET(WatchbillMONTHLY!$A$37:$U$37,1,2)),FALSE),TRUE,FALSE)),
IF(_xlfn.XLOOKUP(BD$2,WatchbillMONTHLY!$A$54:$U$54,OFFSET(WatchbillMONTHLY!$A$54:$U$54,1,2))=IF(_xlfn.XLOOKUP($A41,INDIRECT("_"&amp;_xlfn.XLOOKUP(BD$2,WatchbillMONTHLY!$A$54:$U$54,OFFSET(WatchbillMONTHLY!$A$54:$U$54,1,2))),INDIRECT("_"&amp;_xlfn.XLOOKUP(BD$2,WatchbillMONTHLY!$A$54:$U$54,OFFSET(WatchbillMONTHLY!$A$54:$U$54,1,2))))=$A41,_xlfn.XLOOKUP(BD$2,WatchbillMONTHLY!$A$54:$U$54,OFFSET(WatchbillMONTHLY!$A$54:$U$54,1,2)),FALSE),TRUE,FALSE)),
IF(_xlfn.XLOOKUP(BD$2,WatchbillMONTHLY!$A$71:$U$71,OFFSET(WatchbillMONTHLY!$A$71:$U$71,1,2))=IF(_xlfn.XLOOKUP($A41,INDIRECT("_"&amp;_xlfn.XLOOKUP(BD$2,WatchbillMONTHLY!$A$71:$U$71,OFFSET(WatchbillMONTHLY!$A$71:$U$71,1,2))),INDIRECT("_"&amp;_xlfn.XLOOKUP(BD$2,WatchbillMONTHLY!$A$71:$U$71,OFFSET(WatchbillMONTHLY!$A$71:$U$71,1,2))))=$A41,_xlfn.XLOOKUP(BD$2,WatchbillMONTHLY!$A$71:$U$71,OFFSET(WatchbillMONTHLY!$A$71:$U$71,1,2)),FALSE),TRUE,FALSE)),
IF(_xlfn.XLOOKUP(BD$2,WatchbillMONTHLY!$A$88:$U$88,OFFSET(WatchbillMONTHLY!$A$88:$U$88,1,2))=IF(_xlfn.XLOOKUP($A41,INDIRECT("_"&amp;_xlfn.XLOOKUP(BD$2,WatchbillMONTHLY!$A$88:$U$88,OFFSET(WatchbillMONTHLY!$A$88:$U$88,1,2))),INDIRECT("_"&amp;_xlfn.XLOOKUP(BD$2,WatchbillMONTHLY!$A$88:$U$88,OFFSET(WatchbillMONTHLY!$A$88:$U$88,1,2))))=$A41,_xlfn.XLOOKUP(BD$2,WatchbillMONTHLY!$A$88:$U$88,OFFSET(WatchbillMONTHLY!$A$88:$U$88,1,2)),FALSE),TRUE,FALSE)),
FALSE),FALSE)</f>
        <v>0</v>
      </c>
      <c r="BE41" s="209" t="b" cm="1">
        <f t="array" aca="1" ref="BE41" ca="1">IF(AND($A41 &gt; 0, X41 &gt; 0,BE$2&lt;MiscFormulas!$A$5+1),
_xlfn.IFNA(
_xlfn.IFNA(
_xlfn.IFNA(
_xlfn.IFNA(
_xlfn.IFNA(
_xlfn.IFNA(
IF(_xlfn.XLOOKUP(BE$2,WatchbillMONTHLY!$A$3:$U$3,OFFSET(WatchbillMONTHLY!$A$3:$U$3,1,2))=IF(_xlfn.XLOOKUP($A41,INDIRECT("_"&amp;_xlfn.XLOOKUP(BE$2,WatchbillMONTHLY!$A$3:$U$3,OFFSET(WatchbillMONTHLY!$A$3:$U$3,1,2))),INDIRECT("_"&amp;_xlfn.XLOOKUP(BE$2,WatchbillMONTHLY!$A$3:$U$3,OFFSET(WatchbillMONTHLY!$A$3:$U$3,1,2))))=$A41,_xlfn.XLOOKUP(BE$2,WatchbillMONTHLY!$A$3:$U$3,OFFSET(WatchbillMONTHLY!$A$3:$U$3,1,2)),FALSE),TRUE,FALSE),
IF(_xlfn.XLOOKUP(BE$2,WatchbillMONTHLY!$A$20:$U$20,OFFSET(WatchbillMONTHLY!$A$20:$U$20,1,2))=IF(_xlfn.XLOOKUP($A41,INDIRECT("_"&amp;_xlfn.XLOOKUP(BE$2,WatchbillMONTHLY!$A$20:$U$20,OFFSET(WatchbillMONTHLY!$A$20:$U$20,1,2))),INDIRECT("_"&amp;_xlfn.XLOOKUP(BE$2,WatchbillMONTHLY!$A$20:$U$20,OFFSET(WatchbillMONTHLY!$A$20:$U$20,1,2))))=$A41,_xlfn.XLOOKUP(BE$2,WatchbillMONTHLY!$A$20:$U$20,OFFSET(WatchbillMONTHLY!$A$20:$U$20,1,2)),FALSE),TRUE,FALSE)),
IF(_xlfn.XLOOKUP(BE$2,WatchbillMONTHLY!$A$37:$U$37,OFFSET(WatchbillMONTHLY!$A$37:$U$37,1,2))=IF(_xlfn.XLOOKUP($A41,INDIRECT("_"&amp;_xlfn.XLOOKUP(BE$2,WatchbillMONTHLY!$A$37:$U$37,OFFSET(WatchbillMONTHLY!$A$37:$U$37,1,2))),INDIRECT("_"&amp;_xlfn.XLOOKUP(BE$2,WatchbillMONTHLY!$A$37:$U$37,OFFSET(WatchbillMONTHLY!$A$37:$U$37,1,2))))=$A41,_xlfn.XLOOKUP(BE$2,WatchbillMONTHLY!$A$37:$U$37,OFFSET(WatchbillMONTHLY!$A$37:$U$37,1,2)),FALSE),TRUE,FALSE)),
IF(_xlfn.XLOOKUP(BE$2,WatchbillMONTHLY!$A$54:$U$54,OFFSET(WatchbillMONTHLY!$A$54:$U$54,1,2))=IF(_xlfn.XLOOKUP($A41,INDIRECT("_"&amp;_xlfn.XLOOKUP(BE$2,WatchbillMONTHLY!$A$54:$U$54,OFFSET(WatchbillMONTHLY!$A$54:$U$54,1,2))),INDIRECT("_"&amp;_xlfn.XLOOKUP(BE$2,WatchbillMONTHLY!$A$54:$U$54,OFFSET(WatchbillMONTHLY!$A$54:$U$54,1,2))))=$A41,_xlfn.XLOOKUP(BE$2,WatchbillMONTHLY!$A$54:$U$54,OFFSET(WatchbillMONTHLY!$A$54:$U$54,1,2)),FALSE),TRUE,FALSE)),
IF(_xlfn.XLOOKUP(BE$2,WatchbillMONTHLY!$A$71:$U$71,OFFSET(WatchbillMONTHLY!$A$71:$U$71,1,2))=IF(_xlfn.XLOOKUP($A41,INDIRECT("_"&amp;_xlfn.XLOOKUP(BE$2,WatchbillMONTHLY!$A$71:$U$71,OFFSET(WatchbillMONTHLY!$A$71:$U$71,1,2))),INDIRECT("_"&amp;_xlfn.XLOOKUP(BE$2,WatchbillMONTHLY!$A$71:$U$71,OFFSET(WatchbillMONTHLY!$A$71:$U$71,1,2))))=$A41,_xlfn.XLOOKUP(BE$2,WatchbillMONTHLY!$A$71:$U$71,OFFSET(WatchbillMONTHLY!$A$71:$U$71,1,2)),FALSE),TRUE,FALSE)),
IF(_xlfn.XLOOKUP(BE$2,WatchbillMONTHLY!$A$88:$U$88,OFFSET(WatchbillMONTHLY!$A$88:$U$88,1,2))=IF(_xlfn.XLOOKUP($A41,INDIRECT("_"&amp;_xlfn.XLOOKUP(BE$2,WatchbillMONTHLY!$A$88:$U$88,OFFSET(WatchbillMONTHLY!$A$88:$U$88,1,2))),INDIRECT("_"&amp;_xlfn.XLOOKUP(BE$2,WatchbillMONTHLY!$A$88:$U$88,OFFSET(WatchbillMONTHLY!$A$88:$U$88,1,2))))=$A41,_xlfn.XLOOKUP(BE$2,WatchbillMONTHLY!$A$88:$U$88,OFFSET(WatchbillMONTHLY!$A$88:$U$88,1,2)),FALSE),TRUE,FALSE)),
FALSE),FALSE)</f>
        <v>0</v>
      </c>
      <c r="BF41" s="209" t="b" cm="1">
        <f t="array" aca="1" ref="BF41" ca="1">IF(AND($A41 &gt; 0, Y41 &gt; 0,BF$2&lt;MiscFormulas!$A$5+1),
_xlfn.IFNA(
_xlfn.IFNA(
_xlfn.IFNA(
_xlfn.IFNA(
_xlfn.IFNA(
_xlfn.IFNA(
IF(_xlfn.XLOOKUP(BF$2,WatchbillMONTHLY!$A$3:$U$3,OFFSET(WatchbillMONTHLY!$A$3:$U$3,1,2))=IF(_xlfn.XLOOKUP($A41,INDIRECT("_"&amp;_xlfn.XLOOKUP(BF$2,WatchbillMONTHLY!$A$3:$U$3,OFFSET(WatchbillMONTHLY!$A$3:$U$3,1,2))),INDIRECT("_"&amp;_xlfn.XLOOKUP(BF$2,WatchbillMONTHLY!$A$3:$U$3,OFFSET(WatchbillMONTHLY!$A$3:$U$3,1,2))))=$A41,_xlfn.XLOOKUP(BF$2,WatchbillMONTHLY!$A$3:$U$3,OFFSET(WatchbillMONTHLY!$A$3:$U$3,1,2)),FALSE),TRUE,FALSE),
IF(_xlfn.XLOOKUP(BF$2,WatchbillMONTHLY!$A$20:$U$20,OFFSET(WatchbillMONTHLY!$A$20:$U$20,1,2))=IF(_xlfn.XLOOKUP($A41,INDIRECT("_"&amp;_xlfn.XLOOKUP(BF$2,WatchbillMONTHLY!$A$20:$U$20,OFFSET(WatchbillMONTHLY!$A$20:$U$20,1,2))),INDIRECT("_"&amp;_xlfn.XLOOKUP(BF$2,WatchbillMONTHLY!$A$20:$U$20,OFFSET(WatchbillMONTHLY!$A$20:$U$20,1,2))))=$A41,_xlfn.XLOOKUP(BF$2,WatchbillMONTHLY!$A$20:$U$20,OFFSET(WatchbillMONTHLY!$A$20:$U$20,1,2)),FALSE),TRUE,FALSE)),
IF(_xlfn.XLOOKUP(BF$2,WatchbillMONTHLY!$A$37:$U$37,OFFSET(WatchbillMONTHLY!$A$37:$U$37,1,2))=IF(_xlfn.XLOOKUP($A41,INDIRECT("_"&amp;_xlfn.XLOOKUP(BF$2,WatchbillMONTHLY!$A$37:$U$37,OFFSET(WatchbillMONTHLY!$A$37:$U$37,1,2))),INDIRECT("_"&amp;_xlfn.XLOOKUP(BF$2,WatchbillMONTHLY!$A$37:$U$37,OFFSET(WatchbillMONTHLY!$A$37:$U$37,1,2))))=$A41,_xlfn.XLOOKUP(BF$2,WatchbillMONTHLY!$A$37:$U$37,OFFSET(WatchbillMONTHLY!$A$37:$U$37,1,2)),FALSE),TRUE,FALSE)),
IF(_xlfn.XLOOKUP(BF$2,WatchbillMONTHLY!$A$54:$U$54,OFFSET(WatchbillMONTHLY!$A$54:$U$54,1,2))=IF(_xlfn.XLOOKUP($A41,INDIRECT("_"&amp;_xlfn.XLOOKUP(BF$2,WatchbillMONTHLY!$A$54:$U$54,OFFSET(WatchbillMONTHLY!$A$54:$U$54,1,2))),INDIRECT("_"&amp;_xlfn.XLOOKUP(BF$2,WatchbillMONTHLY!$A$54:$U$54,OFFSET(WatchbillMONTHLY!$A$54:$U$54,1,2))))=$A41,_xlfn.XLOOKUP(BF$2,WatchbillMONTHLY!$A$54:$U$54,OFFSET(WatchbillMONTHLY!$A$54:$U$54,1,2)),FALSE),TRUE,FALSE)),
IF(_xlfn.XLOOKUP(BF$2,WatchbillMONTHLY!$A$71:$U$71,OFFSET(WatchbillMONTHLY!$A$71:$U$71,1,2))=IF(_xlfn.XLOOKUP($A41,INDIRECT("_"&amp;_xlfn.XLOOKUP(BF$2,WatchbillMONTHLY!$A$71:$U$71,OFFSET(WatchbillMONTHLY!$A$71:$U$71,1,2))),INDIRECT("_"&amp;_xlfn.XLOOKUP(BF$2,WatchbillMONTHLY!$A$71:$U$71,OFFSET(WatchbillMONTHLY!$A$71:$U$71,1,2))))=$A41,_xlfn.XLOOKUP(BF$2,WatchbillMONTHLY!$A$71:$U$71,OFFSET(WatchbillMONTHLY!$A$71:$U$71,1,2)),FALSE),TRUE,FALSE)),
IF(_xlfn.XLOOKUP(BF$2,WatchbillMONTHLY!$A$88:$U$88,OFFSET(WatchbillMONTHLY!$A$88:$U$88,1,2))=IF(_xlfn.XLOOKUP($A41,INDIRECT("_"&amp;_xlfn.XLOOKUP(BF$2,WatchbillMONTHLY!$A$88:$U$88,OFFSET(WatchbillMONTHLY!$A$88:$U$88,1,2))),INDIRECT("_"&amp;_xlfn.XLOOKUP(BF$2,WatchbillMONTHLY!$A$88:$U$88,OFFSET(WatchbillMONTHLY!$A$88:$U$88,1,2))))=$A41,_xlfn.XLOOKUP(BF$2,WatchbillMONTHLY!$A$88:$U$88,OFFSET(WatchbillMONTHLY!$A$88:$U$88,1,2)),FALSE),TRUE,FALSE)),
FALSE),FALSE)</f>
        <v>0</v>
      </c>
      <c r="BG41" s="209" t="b" cm="1">
        <f t="array" aca="1" ref="BG41" ca="1">IF(AND($A41 &gt; 0, Z41 &gt; 0,BG$2&lt;MiscFormulas!$A$5+1),
_xlfn.IFNA(
_xlfn.IFNA(
_xlfn.IFNA(
_xlfn.IFNA(
_xlfn.IFNA(
_xlfn.IFNA(
IF(_xlfn.XLOOKUP(BG$2,WatchbillMONTHLY!$A$3:$U$3,OFFSET(WatchbillMONTHLY!$A$3:$U$3,1,2))=IF(_xlfn.XLOOKUP($A41,INDIRECT("_"&amp;_xlfn.XLOOKUP(BG$2,WatchbillMONTHLY!$A$3:$U$3,OFFSET(WatchbillMONTHLY!$A$3:$U$3,1,2))),INDIRECT("_"&amp;_xlfn.XLOOKUP(BG$2,WatchbillMONTHLY!$A$3:$U$3,OFFSET(WatchbillMONTHLY!$A$3:$U$3,1,2))))=$A41,_xlfn.XLOOKUP(BG$2,WatchbillMONTHLY!$A$3:$U$3,OFFSET(WatchbillMONTHLY!$A$3:$U$3,1,2)),FALSE),TRUE,FALSE),
IF(_xlfn.XLOOKUP(BG$2,WatchbillMONTHLY!$A$20:$U$20,OFFSET(WatchbillMONTHLY!$A$20:$U$20,1,2))=IF(_xlfn.XLOOKUP($A41,INDIRECT("_"&amp;_xlfn.XLOOKUP(BG$2,WatchbillMONTHLY!$A$20:$U$20,OFFSET(WatchbillMONTHLY!$A$20:$U$20,1,2))),INDIRECT("_"&amp;_xlfn.XLOOKUP(BG$2,WatchbillMONTHLY!$A$20:$U$20,OFFSET(WatchbillMONTHLY!$A$20:$U$20,1,2))))=$A41,_xlfn.XLOOKUP(BG$2,WatchbillMONTHLY!$A$20:$U$20,OFFSET(WatchbillMONTHLY!$A$20:$U$20,1,2)),FALSE),TRUE,FALSE)),
IF(_xlfn.XLOOKUP(BG$2,WatchbillMONTHLY!$A$37:$U$37,OFFSET(WatchbillMONTHLY!$A$37:$U$37,1,2))=IF(_xlfn.XLOOKUP($A41,INDIRECT("_"&amp;_xlfn.XLOOKUP(BG$2,WatchbillMONTHLY!$A$37:$U$37,OFFSET(WatchbillMONTHLY!$A$37:$U$37,1,2))),INDIRECT("_"&amp;_xlfn.XLOOKUP(BG$2,WatchbillMONTHLY!$A$37:$U$37,OFFSET(WatchbillMONTHLY!$A$37:$U$37,1,2))))=$A41,_xlfn.XLOOKUP(BG$2,WatchbillMONTHLY!$A$37:$U$37,OFFSET(WatchbillMONTHLY!$A$37:$U$37,1,2)),FALSE),TRUE,FALSE)),
IF(_xlfn.XLOOKUP(BG$2,WatchbillMONTHLY!$A$54:$U$54,OFFSET(WatchbillMONTHLY!$A$54:$U$54,1,2))=IF(_xlfn.XLOOKUP($A41,INDIRECT("_"&amp;_xlfn.XLOOKUP(BG$2,WatchbillMONTHLY!$A$54:$U$54,OFFSET(WatchbillMONTHLY!$A$54:$U$54,1,2))),INDIRECT("_"&amp;_xlfn.XLOOKUP(BG$2,WatchbillMONTHLY!$A$54:$U$54,OFFSET(WatchbillMONTHLY!$A$54:$U$54,1,2))))=$A41,_xlfn.XLOOKUP(BG$2,WatchbillMONTHLY!$A$54:$U$54,OFFSET(WatchbillMONTHLY!$A$54:$U$54,1,2)),FALSE),TRUE,FALSE)),
IF(_xlfn.XLOOKUP(BG$2,WatchbillMONTHLY!$A$71:$U$71,OFFSET(WatchbillMONTHLY!$A$71:$U$71,1,2))=IF(_xlfn.XLOOKUP($A41,INDIRECT("_"&amp;_xlfn.XLOOKUP(BG$2,WatchbillMONTHLY!$A$71:$U$71,OFFSET(WatchbillMONTHLY!$A$71:$U$71,1,2))),INDIRECT("_"&amp;_xlfn.XLOOKUP(BG$2,WatchbillMONTHLY!$A$71:$U$71,OFFSET(WatchbillMONTHLY!$A$71:$U$71,1,2))))=$A41,_xlfn.XLOOKUP(BG$2,WatchbillMONTHLY!$A$71:$U$71,OFFSET(WatchbillMONTHLY!$A$71:$U$71,1,2)),FALSE),TRUE,FALSE)),
IF(_xlfn.XLOOKUP(BG$2,WatchbillMONTHLY!$A$88:$U$88,OFFSET(WatchbillMONTHLY!$A$88:$U$88,1,2))=IF(_xlfn.XLOOKUP($A41,INDIRECT("_"&amp;_xlfn.XLOOKUP(BG$2,WatchbillMONTHLY!$A$88:$U$88,OFFSET(WatchbillMONTHLY!$A$88:$U$88,1,2))),INDIRECT("_"&amp;_xlfn.XLOOKUP(BG$2,WatchbillMONTHLY!$A$88:$U$88,OFFSET(WatchbillMONTHLY!$A$88:$U$88,1,2))))=$A41,_xlfn.XLOOKUP(BG$2,WatchbillMONTHLY!$A$88:$U$88,OFFSET(WatchbillMONTHLY!$A$88:$U$88,1,2)),FALSE),TRUE,FALSE)),
FALSE),FALSE)</f>
        <v>0</v>
      </c>
      <c r="BH41" s="209" t="b" cm="1">
        <f t="array" aca="1" ref="BH41" ca="1">IF(AND($A41 &gt; 0, AA41 &gt; 0,BH$2&lt;MiscFormulas!$A$5+1),
_xlfn.IFNA(
_xlfn.IFNA(
_xlfn.IFNA(
_xlfn.IFNA(
_xlfn.IFNA(
_xlfn.IFNA(
IF(_xlfn.XLOOKUP(BH$2,WatchbillMONTHLY!$A$3:$U$3,OFFSET(WatchbillMONTHLY!$A$3:$U$3,1,2))=IF(_xlfn.XLOOKUP($A41,INDIRECT("_"&amp;_xlfn.XLOOKUP(BH$2,WatchbillMONTHLY!$A$3:$U$3,OFFSET(WatchbillMONTHLY!$A$3:$U$3,1,2))),INDIRECT("_"&amp;_xlfn.XLOOKUP(BH$2,WatchbillMONTHLY!$A$3:$U$3,OFFSET(WatchbillMONTHLY!$A$3:$U$3,1,2))))=$A41,_xlfn.XLOOKUP(BH$2,WatchbillMONTHLY!$A$3:$U$3,OFFSET(WatchbillMONTHLY!$A$3:$U$3,1,2)),FALSE),TRUE,FALSE),
IF(_xlfn.XLOOKUP(BH$2,WatchbillMONTHLY!$A$20:$U$20,OFFSET(WatchbillMONTHLY!$A$20:$U$20,1,2))=IF(_xlfn.XLOOKUP($A41,INDIRECT("_"&amp;_xlfn.XLOOKUP(BH$2,WatchbillMONTHLY!$A$20:$U$20,OFFSET(WatchbillMONTHLY!$A$20:$U$20,1,2))),INDIRECT("_"&amp;_xlfn.XLOOKUP(BH$2,WatchbillMONTHLY!$A$20:$U$20,OFFSET(WatchbillMONTHLY!$A$20:$U$20,1,2))))=$A41,_xlfn.XLOOKUP(BH$2,WatchbillMONTHLY!$A$20:$U$20,OFFSET(WatchbillMONTHLY!$A$20:$U$20,1,2)),FALSE),TRUE,FALSE)),
IF(_xlfn.XLOOKUP(BH$2,WatchbillMONTHLY!$A$37:$U$37,OFFSET(WatchbillMONTHLY!$A$37:$U$37,1,2))=IF(_xlfn.XLOOKUP($A41,INDIRECT("_"&amp;_xlfn.XLOOKUP(BH$2,WatchbillMONTHLY!$A$37:$U$37,OFFSET(WatchbillMONTHLY!$A$37:$U$37,1,2))),INDIRECT("_"&amp;_xlfn.XLOOKUP(BH$2,WatchbillMONTHLY!$A$37:$U$37,OFFSET(WatchbillMONTHLY!$A$37:$U$37,1,2))))=$A41,_xlfn.XLOOKUP(BH$2,WatchbillMONTHLY!$A$37:$U$37,OFFSET(WatchbillMONTHLY!$A$37:$U$37,1,2)),FALSE),TRUE,FALSE)),
IF(_xlfn.XLOOKUP(BH$2,WatchbillMONTHLY!$A$54:$U$54,OFFSET(WatchbillMONTHLY!$A$54:$U$54,1,2))=IF(_xlfn.XLOOKUP($A41,INDIRECT("_"&amp;_xlfn.XLOOKUP(BH$2,WatchbillMONTHLY!$A$54:$U$54,OFFSET(WatchbillMONTHLY!$A$54:$U$54,1,2))),INDIRECT("_"&amp;_xlfn.XLOOKUP(BH$2,WatchbillMONTHLY!$A$54:$U$54,OFFSET(WatchbillMONTHLY!$A$54:$U$54,1,2))))=$A41,_xlfn.XLOOKUP(BH$2,WatchbillMONTHLY!$A$54:$U$54,OFFSET(WatchbillMONTHLY!$A$54:$U$54,1,2)),FALSE),TRUE,FALSE)),
IF(_xlfn.XLOOKUP(BH$2,WatchbillMONTHLY!$A$71:$U$71,OFFSET(WatchbillMONTHLY!$A$71:$U$71,1,2))=IF(_xlfn.XLOOKUP($A41,INDIRECT("_"&amp;_xlfn.XLOOKUP(BH$2,WatchbillMONTHLY!$A$71:$U$71,OFFSET(WatchbillMONTHLY!$A$71:$U$71,1,2))),INDIRECT("_"&amp;_xlfn.XLOOKUP(BH$2,WatchbillMONTHLY!$A$71:$U$71,OFFSET(WatchbillMONTHLY!$A$71:$U$71,1,2))))=$A41,_xlfn.XLOOKUP(BH$2,WatchbillMONTHLY!$A$71:$U$71,OFFSET(WatchbillMONTHLY!$A$71:$U$71,1,2)),FALSE),TRUE,FALSE)),
IF(_xlfn.XLOOKUP(BH$2,WatchbillMONTHLY!$A$88:$U$88,OFFSET(WatchbillMONTHLY!$A$88:$U$88,1,2))=IF(_xlfn.XLOOKUP($A41,INDIRECT("_"&amp;_xlfn.XLOOKUP(BH$2,WatchbillMONTHLY!$A$88:$U$88,OFFSET(WatchbillMONTHLY!$A$88:$U$88,1,2))),INDIRECT("_"&amp;_xlfn.XLOOKUP(BH$2,WatchbillMONTHLY!$A$88:$U$88,OFFSET(WatchbillMONTHLY!$A$88:$U$88,1,2))))=$A41,_xlfn.XLOOKUP(BH$2,WatchbillMONTHLY!$A$88:$U$88,OFFSET(WatchbillMONTHLY!$A$88:$U$88,1,2)),FALSE),TRUE,FALSE)),
FALSE),FALSE)</f>
        <v>0</v>
      </c>
      <c r="BI41" s="209" t="b" cm="1">
        <f t="array" aca="1" ref="BI41" ca="1">IF(AND($A41 &gt; 0, AB41 &gt; 0,BI$2&lt;MiscFormulas!$A$5+1),
_xlfn.IFNA(
_xlfn.IFNA(
_xlfn.IFNA(
_xlfn.IFNA(
_xlfn.IFNA(
_xlfn.IFNA(
IF(_xlfn.XLOOKUP(BI$2,WatchbillMONTHLY!$A$3:$U$3,OFFSET(WatchbillMONTHLY!$A$3:$U$3,1,2))=IF(_xlfn.XLOOKUP($A41,INDIRECT("_"&amp;_xlfn.XLOOKUP(BI$2,WatchbillMONTHLY!$A$3:$U$3,OFFSET(WatchbillMONTHLY!$A$3:$U$3,1,2))),INDIRECT("_"&amp;_xlfn.XLOOKUP(BI$2,WatchbillMONTHLY!$A$3:$U$3,OFFSET(WatchbillMONTHLY!$A$3:$U$3,1,2))))=$A41,_xlfn.XLOOKUP(BI$2,WatchbillMONTHLY!$A$3:$U$3,OFFSET(WatchbillMONTHLY!$A$3:$U$3,1,2)),FALSE),TRUE,FALSE),
IF(_xlfn.XLOOKUP(BI$2,WatchbillMONTHLY!$A$20:$U$20,OFFSET(WatchbillMONTHLY!$A$20:$U$20,1,2))=IF(_xlfn.XLOOKUP($A41,INDIRECT("_"&amp;_xlfn.XLOOKUP(BI$2,WatchbillMONTHLY!$A$20:$U$20,OFFSET(WatchbillMONTHLY!$A$20:$U$20,1,2))),INDIRECT("_"&amp;_xlfn.XLOOKUP(BI$2,WatchbillMONTHLY!$A$20:$U$20,OFFSET(WatchbillMONTHLY!$A$20:$U$20,1,2))))=$A41,_xlfn.XLOOKUP(BI$2,WatchbillMONTHLY!$A$20:$U$20,OFFSET(WatchbillMONTHLY!$A$20:$U$20,1,2)),FALSE),TRUE,FALSE)),
IF(_xlfn.XLOOKUP(BI$2,WatchbillMONTHLY!$A$37:$U$37,OFFSET(WatchbillMONTHLY!$A$37:$U$37,1,2))=IF(_xlfn.XLOOKUP($A41,INDIRECT("_"&amp;_xlfn.XLOOKUP(BI$2,WatchbillMONTHLY!$A$37:$U$37,OFFSET(WatchbillMONTHLY!$A$37:$U$37,1,2))),INDIRECT("_"&amp;_xlfn.XLOOKUP(BI$2,WatchbillMONTHLY!$A$37:$U$37,OFFSET(WatchbillMONTHLY!$A$37:$U$37,1,2))))=$A41,_xlfn.XLOOKUP(BI$2,WatchbillMONTHLY!$A$37:$U$37,OFFSET(WatchbillMONTHLY!$A$37:$U$37,1,2)),FALSE),TRUE,FALSE)),
IF(_xlfn.XLOOKUP(BI$2,WatchbillMONTHLY!$A$54:$U$54,OFFSET(WatchbillMONTHLY!$A$54:$U$54,1,2))=IF(_xlfn.XLOOKUP($A41,INDIRECT("_"&amp;_xlfn.XLOOKUP(BI$2,WatchbillMONTHLY!$A$54:$U$54,OFFSET(WatchbillMONTHLY!$A$54:$U$54,1,2))),INDIRECT("_"&amp;_xlfn.XLOOKUP(BI$2,WatchbillMONTHLY!$A$54:$U$54,OFFSET(WatchbillMONTHLY!$A$54:$U$54,1,2))))=$A41,_xlfn.XLOOKUP(BI$2,WatchbillMONTHLY!$A$54:$U$54,OFFSET(WatchbillMONTHLY!$A$54:$U$54,1,2)),FALSE),TRUE,FALSE)),
IF(_xlfn.XLOOKUP(BI$2,WatchbillMONTHLY!$A$71:$U$71,OFFSET(WatchbillMONTHLY!$A$71:$U$71,1,2))=IF(_xlfn.XLOOKUP($A41,INDIRECT("_"&amp;_xlfn.XLOOKUP(BI$2,WatchbillMONTHLY!$A$71:$U$71,OFFSET(WatchbillMONTHLY!$A$71:$U$71,1,2))),INDIRECT("_"&amp;_xlfn.XLOOKUP(BI$2,WatchbillMONTHLY!$A$71:$U$71,OFFSET(WatchbillMONTHLY!$A$71:$U$71,1,2))))=$A41,_xlfn.XLOOKUP(BI$2,WatchbillMONTHLY!$A$71:$U$71,OFFSET(WatchbillMONTHLY!$A$71:$U$71,1,2)),FALSE),TRUE,FALSE)),
IF(_xlfn.XLOOKUP(BI$2,WatchbillMONTHLY!$A$88:$U$88,OFFSET(WatchbillMONTHLY!$A$88:$U$88,1,2))=IF(_xlfn.XLOOKUP($A41,INDIRECT("_"&amp;_xlfn.XLOOKUP(BI$2,WatchbillMONTHLY!$A$88:$U$88,OFFSET(WatchbillMONTHLY!$A$88:$U$88,1,2))),INDIRECT("_"&amp;_xlfn.XLOOKUP(BI$2,WatchbillMONTHLY!$A$88:$U$88,OFFSET(WatchbillMONTHLY!$A$88:$U$88,1,2))))=$A41,_xlfn.XLOOKUP(BI$2,WatchbillMONTHLY!$A$88:$U$88,OFFSET(WatchbillMONTHLY!$A$88:$U$88,1,2)),FALSE),TRUE,FALSE)),
FALSE),FALSE)</f>
        <v>0</v>
      </c>
      <c r="BJ41" s="209" t="b" cm="1">
        <f t="array" aca="1" ref="BJ41" ca="1">IF(AND($A41 &gt; 0, AC41 &gt; 0,BJ$2&lt;MiscFormulas!$A$5+1),
_xlfn.IFNA(
_xlfn.IFNA(
_xlfn.IFNA(
_xlfn.IFNA(
_xlfn.IFNA(
_xlfn.IFNA(
IF(_xlfn.XLOOKUP(BJ$2,WatchbillMONTHLY!$A$3:$U$3,OFFSET(WatchbillMONTHLY!$A$3:$U$3,1,2))=IF(_xlfn.XLOOKUP($A41,INDIRECT("_"&amp;_xlfn.XLOOKUP(BJ$2,WatchbillMONTHLY!$A$3:$U$3,OFFSET(WatchbillMONTHLY!$A$3:$U$3,1,2))),INDIRECT("_"&amp;_xlfn.XLOOKUP(BJ$2,WatchbillMONTHLY!$A$3:$U$3,OFFSET(WatchbillMONTHLY!$A$3:$U$3,1,2))))=$A41,_xlfn.XLOOKUP(BJ$2,WatchbillMONTHLY!$A$3:$U$3,OFFSET(WatchbillMONTHLY!$A$3:$U$3,1,2)),FALSE),TRUE,FALSE),
IF(_xlfn.XLOOKUP(BJ$2,WatchbillMONTHLY!$A$20:$U$20,OFFSET(WatchbillMONTHLY!$A$20:$U$20,1,2))=IF(_xlfn.XLOOKUP($A41,INDIRECT("_"&amp;_xlfn.XLOOKUP(BJ$2,WatchbillMONTHLY!$A$20:$U$20,OFFSET(WatchbillMONTHLY!$A$20:$U$20,1,2))),INDIRECT("_"&amp;_xlfn.XLOOKUP(BJ$2,WatchbillMONTHLY!$A$20:$U$20,OFFSET(WatchbillMONTHLY!$A$20:$U$20,1,2))))=$A41,_xlfn.XLOOKUP(BJ$2,WatchbillMONTHLY!$A$20:$U$20,OFFSET(WatchbillMONTHLY!$A$20:$U$20,1,2)),FALSE),TRUE,FALSE)),
IF(_xlfn.XLOOKUP(BJ$2,WatchbillMONTHLY!$A$37:$U$37,OFFSET(WatchbillMONTHLY!$A$37:$U$37,1,2))=IF(_xlfn.XLOOKUP($A41,INDIRECT("_"&amp;_xlfn.XLOOKUP(BJ$2,WatchbillMONTHLY!$A$37:$U$37,OFFSET(WatchbillMONTHLY!$A$37:$U$37,1,2))),INDIRECT("_"&amp;_xlfn.XLOOKUP(BJ$2,WatchbillMONTHLY!$A$37:$U$37,OFFSET(WatchbillMONTHLY!$A$37:$U$37,1,2))))=$A41,_xlfn.XLOOKUP(BJ$2,WatchbillMONTHLY!$A$37:$U$37,OFFSET(WatchbillMONTHLY!$A$37:$U$37,1,2)),FALSE),TRUE,FALSE)),
IF(_xlfn.XLOOKUP(BJ$2,WatchbillMONTHLY!$A$54:$U$54,OFFSET(WatchbillMONTHLY!$A$54:$U$54,1,2))=IF(_xlfn.XLOOKUP($A41,INDIRECT("_"&amp;_xlfn.XLOOKUP(BJ$2,WatchbillMONTHLY!$A$54:$U$54,OFFSET(WatchbillMONTHLY!$A$54:$U$54,1,2))),INDIRECT("_"&amp;_xlfn.XLOOKUP(BJ$2,WatchbillMONTHLY!$A$54:$U$54,OFFSET(WatchbillMONTHLY!$A$54:$U$54,1,2))))=$A41,_xlfn.XLOOKUP(BJ$2,WatchbillMONTHLY!$A$54:$U$54,OFFSET(WatchbillMONTHLY!$A$54:$U$54,1,2)),FALSE),TRUE,FALSE)),
IF(_xlfn.XLOOKUP(BJ$2,WatchbillMONTHLY!$A$71:$U$71,OFFSET(WatchbillMONTHLY!$A$71:$U$71,1,2))=IF(_xlfn.XLOOKUP($A41,INDIRECT("_"&amp;_xlfn.XLOOKUP(BJ$2,WatchbillMONTHLY!$A$71:$U$71,OFFSET(WatchbillMONTHLY!$A$71:$U$71,1,2))),INDIRECT("_"&amp;_xlfn.XLOOKUP(BJ$2,WatchbillMONTHLY!$A$71:$U$71,OFFSET(WatchbillMONTHLY!$A$71:$U$71,1,2))))=$A41,_xlfn.XLOOKUP(BJ$2,WatchbillMONTHLY!$A$71:$U$71,OFFSET(WatchbillMONTHLY!$A$71:$U$71,1,2)),FALSE),TRUE,FALSE)),
IF(_xlfn.XLOOKUP(BJ$2,WatchbillMONTHLY!$A$88:$U$88,OFFSET(WatchbillMONTHLY!$A$88:$U$88,1,2))=IF(_xlfn.XLOOKUP($A41,INDIRECT("_"&amp;_xlfn.XLOOKUP(BJ$2,WatchbillMONTHLY!$A$88:$U$88,OFFSET(WatchbillMONTHLY!$A$88:$U$88,1,2))),INDIRECT("_"&amp;_xlfn.XLOOKUP(BJ$2,WatchbillMONTHLY!$A$88:$U$88,OFFSET(WatchbillMONTHLY!$A$88:$U$88,1,2))))=$A41,_xlfn.XLOOKUP(BJ$2,WatchbillMONTHLY!$A$88:$U$88,OFFSET(WatchbillMONTHLY!$A$88:$U$88,1,2)),FALSE),TRUE,FALSE)),
FALSE),FALSE)</f>
        <v>0</v>
      </c>
      <c r="BK41" s="209" t="b" cm="1">
        <f t="array" aca="1" ref="BK41" ca="1">IF(AND($A41 &gt; 0, AD41 &gt; 0,BK$2&lt;MiscFormulas!$A$5+1),
_xlfn.IFNA(
_xlfn.IFNA(
_xlfn.IFNA(
_xlfn.IFNA(
_xlfn.IFNA(
_xlfn.IFNA(
IF(_xlfn.XLOOKUP(BK$2,WatchbillMONTHLY!$A$3:$U$3,OFFSET(WatchbillMONTHLY!$A$3:$U$3,1,2))=IF(_xlfn.XLOOKUP($A41,INDIRECT("_"&amp;_xlfn.XLOOKUP(BK$2,WatchbillMONTHLY!$A$3:$U$3,OFFSET(WatchbillMONTHLY!$A$3:$U$3,1,2))),INDIRECT("_"&amp;_xlfn.XLOOKUP(BK$2,WatchbillMONTHLY!$A$3:$U$3,OFFSET(WatchbillMONTHLY!$A$3:$U$3,1,2))))=$A41,_xlfn.XLOOKUP(BK$2,WatchbillMONTHLY!$A$3:$U$3,OFFSET(WatchbillMONTHLY!$A$3:$U$3,1,2)),FALSE),TRUE,FALSE),
IF(_xlfn.XLOOKUP(BK$2,WatchbillMONTHLY!$A$20:$U$20,OFFSET(WatchbillMONTHLY!$A$20:$U$20,1,2))=IF(_xlfn.XLOOKUP($A41,INDIRECT("_"&amp;_xlfn.XLOOKUP(BK$2,WatchbillMONTHLY!$A$20:$U$20,OFFSET(WatchbillMONTHLY!$A$20:$U$20,1,2))),INDIRECT("_"&amp;_xlfn.XLOOKUP(BK$2,WatchbillMONTHLY!$A$20:$U$20,OFFSET(WatchbillMONTHLY!$A$20:$U$20,1,2))))=$A41,_xlfn.XLOOKUP(BK$2,WatchbillMONTHLY!$A$20:$U$20,OFFSET(WatchbillMONTHLY!$A$20:$U$20,1,2)),FALSE),TRUE,FALSE)),
IF(_xlfn.XLOOKUP(BK$2,WatchbillMONTHLY!$A$37:$U$37,OFFSET(WatchbillMONTHLY!$A$37:$U$37,1,2))=IF(_xlfn.XLOOKUP($A41,INDIRECT("_"&amp;_xlfn.XLOOKUP(BK$2,WatchbillMONTHLY!$A$37:$U$37,OFFSET(WatchbillMONTHLY!$A$37:$U$37,1,2))),INDIRECT("_"&amp;_xlfn.XLOOKUP(BK$2,WatchbillMONTHLY!$A$37:$U$37,OFFSET(WatchbillMONTHLY!$A$37:$U$37,1,2))))=$A41,_xlfn.XLOOKUP(BK$2,WatchbillMONTHLY!$A$37:$U$37,OFFSET(WatchbillMONTHLY!$A$37:$U$37,1,2)),FALSE),TRUE,FALSE)),
IF(_xlfn.XLOOKUP(BK$2,WatchbillMONTHLY!$A$54:$U$54,OFFSET(WatchbillMONTHLY!$A$54:$U$54,1,2))=IF(_xlfn.XLOOKUP($A41,INDIRECT("_"&amp;_xlfn.XLOOKUP(BK$2,WatchbillMONTHLY!$A$54:$U$54,OFFSET(WatchbillMONTHLY!$A$54:$U$54,1,2))),INDIRECT("_"&amp;_xlfn.XLOOKUP(BK$2,WatchbillMONTHLY!$A$54:$U$54,OFFSET(WatchbillMONTHLY!$A$54:$U$54,1,2))))=$A41,_xlfn.XLOOKUP(BK$2,WatchbillMONTHLY!$A$54:$U$54,OFFSET(WatchbillMONTHLY!$A$54:$U$54,1,2)),FALSE),TRUE,FALSE)),
IF(_xlfn.XLOOKUP(BK$2,WatchbillMONTHLY!$A$71:$U$71,OFFSET(WatchbillMONTHLY!$A$71:$U$71,1,2))=IF(_xlfn.XLOOKUP($A41,INDIRECT("_"&amp;_xlfn.XLOOKUP(BK$2,WatchbillMONTHLY!$A$71:$U$71,OFFSET(WatchbillMONTHLY!$A$71:$U$71,1,2))),INDIRECT("_"&amp;_xlfn.XLOOKUP(BK$2,WatchbillMONTHLY!$A$71:$U$71,OFFSET(WatchbillMONTHLY!$A$71:$U$71,1,2))))=$A41,_xlfn.XLOOKUP(BK$2,WatchbillMONTHLY!$A$71:$U$71,OFFSET(WatchbillMONTHLY!$A$71:$U$71,1,2)),FALSE),TRUE,FALSE)),
IF(_xlfn.XLOOKUP(BK$2,WatchbillMONTHLY!$A$88:$U$88,OFFSET(WatchbillMONTHLY!$A$88:$U$88,1,2))=IF(_xlfn.XLOOKUP($A41,INDIRECT("_"&amp;_xlfn.XLOOKUP(BK$2,WatchbillMONTHLY!$A$88:$U$88,OFFSET(WatchbillMONTHLY!$A$88:$U$88,1,2))),INDIRECT("_"&amp;_xlfn.XLOOKUP(BK$2,WatchbillMONTHLY!$A$88:$U$88,OFFSET(WatchbillMONTHLY!$A$88:$U$88,1,2))))=$A41,_xlfn.XLOOKUP(BK$2,WatchbillMONTHLY!$A$88:$U$88,OFFSET(WatchbillMONTHLY!$A$88:$U$88,1,2)),FALSE),TRUE,FALSE)),
FALSE),FALSE)</f>
        <v>0</v>
      </c>
      <c r="BL41" s="209" t="b" cm="1">
        <f t="array" aca="1" ref="BL41" ca="1">IF(AND($A41 &gt; 0, AE41 &gt; 0,BL$2&lt;MiscFormulas!$A$5+1),
_xlfn.IFNA(
_xlfn.IFNA(
_xlfn.IFNA(
_xlfn.IFNA(
_xlfn.IFNA(
_xlfn.IFNA(
IF(_xlfn.XLOOKUP(BL$2,WatchbillMONTHLY!$A$3:$U$3,OFFSET(WatchbillMONTHLY!$A$3:$U$3,1,2))=IF(_xlfn.XLOOKUP($A41,INDIRECT("_"&amp;_xlfn.XLOOKUP(BL$2,WatchbillMONTHLY!$A$3:$U$3,OFFSET(WatchbillMONTHLY!$A$3:$U$3,1,2))),INDIRECT("_"&amp;_xlfn.XLOOKUP(BL$2,WatchbillMONTHLY!$A$3:$U$3,OFFSET(WatchbillMONTHLY!$A$3:$U$3,1,2))))=$A41,_xlfn.XLOOKUP(BL$2,WatchbillMONTHLY!$A$3:$U$3,OFFSET(WatchbillMONTHLY!$A$3:$U$3,1,2)),FALSE),TRUE,FALSE),
IF(_xlfn.XLOOKUP(BL$2,WatchbillMONTHLY!$A$20:$U$20,OFFSET(WatchbillMONTHLY!$A$20:$U$20,1,2))=IF(_xlfn.XLOOKUP($A41,INDIRECT("_"&amp;_xlfn.XLOOKUP(BL$2,WatchbillMONTHLY!$A$20:$U$20,OFFSET(WatchbillMONTHLY!$A$20:$U$20,1,2))),INDIRECT("_"&amp;_xlfn.XLOOKUP(BL$2,WatchbillMONTHLY!$A$20:$U$20,OFFSET(WatchbillMONTHLY!$A$20:$U$20,1,2))))=$A41,_xlfn.XLOOKUP(BL$2,WatchbillMONTHLY!$A$20:$U$20,OFFSET(WatchbillMONTHLY!$A$20:$U$20,1,2)),FALSE),TRUE,FALSE)),
IF(_xlfn.XLOOKUP(BL$2,WatchbillMONTHLY!$A$37:$U$37,OFFSET(WatchbillMONTHLY!$A$37:$U$37,1,2))=IF(_xlfn.XLOOKUP($A41,INDIRECT("_"&amp;_xlfn.XLOOKUP(BL$2,WatchbillMONTHLY!$A$37:$U$37,OFFSET(WatchbillMONTHLY!$A$37:$U$37,1,2))),INDIRECT("_"&amp;_xlfn.XLOOKUP(BL$2,WatchbillMONTHLY!$A$37:$U$37,OFFSET(WatchbillMONTHLY!$A$37:$U$37,1,2))))=$A41,_xlfn.XLOOKUP(BL$2,WatchbillMONTHLY!$A$37:$U$37,OFFSET(WatchbillMONTHLY!$A$37:$U$37,1,2)),FALSE),TRUE,FALSE)),
IF(_xlfn.XLOOKUP(BL$2,WatchbillMONTHLY!$A$54:$U$54,OFFSET(WatchbillMONTHLY!$A$54:$U$54,1,2))=IF(_xlfn.XLOOKUP($A41,INDIRECT("_"&amp;_xlfn.XLOOKUP(BL$2,WatchbillMONTHLY!$A$54:$U$54,OFFSET(WatchbillMONTHLY!$A$54:$U$54,1,2))),INDIRECT("_"&amp;_xlfn.XLOOKUP(BL$2,WatchbillMONTHLY!$A$54:$U$54,OFFSET(WatchbillMONTHLY!$A$54:$U$54,1,2))))=$A41,_xlfn.XLOOKUP(BL$2,WatchbillMONTHLY!$A$54:$U$54,OFFSET(WatchbillMONTHLY!$A$54:$U$54,1,2)),FALSE),TRUE,FALSE)),
IF(_xlfn.XLOOKUP(BL$2,WatchbillMONTHLY!$A$71:$U$71,OFFSET(WatchbillMONTHLY!$A$71:$U$71,1,2))=IF(_xlfn.XLOOKUP($A41,INDIRECT("_"&amp;_xlfn.XLOOKUP(BL$2,WatchbillMONTHLY!$A$71:$U$71,OFFSET(WatchbillMONTHLY!$A$71:$U$71,1,2))),INDIRECT("_"&amp;_xlfn.XLOOKUP(BL$2,WatchbillMONTHLY!$A$71:$U$71,OFFSET(WatchbillMONTHLY!$A$71:$U$71,1,2))))=$A41,_xlfn.XLOOKUP(BL$2,WatchbillMONTHLY!$A$71:$U$71,OFFSET(WatchbillMONTHLY!$A$71:$U$71,1,2)),FALSE),TRUE,FALSE)),
IF(_xlfn.XLOOKUP(BL$2,WatchbillMONTHLY!$A$88:$U$88,OFFSET(WatchbillMONTHLY!$A$88:$U$88,1,2))=IF(_xlfn.XLOOKUP($A41,INDIRECT("_"&amp;_xlfn.XLOOKUP(BL$2,WatchbillMONTHLY!$A$88:$U$88,OFFSET(WatchbillMONTHLY!$A$88:$U$88,1,2))),INDIRECT("_"&amp;_xlfn.XLOOKUP(BL$2,WatchbillMONTHLY!$A$88:$U$88,OFFSET(WatchbillMONTHLY!$A$88:$U$88,1,2))))=$A41,_xlfn.XLOOKUP(BL$2,WatchbillMONTHLY!$A$88:$U$88,OFFSET(WatchbillMONTHLY!$A$88:$U$88,1,2)),FALSE),TRUE,FALSE)),
FALSE),FALSE)</f>
        <v>0</v>
      </c>
      <c r="BM41" s="209" t="b" cm="1">
        <f t="array" aca="1" ref="BM41" ca="1">IF(AND($A41 &gt; 0, AF41 &gt; 0,BM$2&lt;MiscFormulas!$A$5+1),
_xlfn.IFNA(
_xlfn.IFNA(
_xlfn.IFNA(
_xlfn.IFNA(
_xlfn.IFNA(
_xlfn.IFNA(
IF(_xlfn.XLOOKUP(BM$2,WatchbillMONTHLY!$A$3:$U$3,OFFSET(WatchbillMONTHLY!$A$3:$U$3,1,2))=IF(_xlfn.XLOOKUP($A41,INDIRECT("_"&amp;_xlfn.XLOOKUP(BM$2,WatchbillMONTHLY!$A$3:$U$3,OFFSET(WatchbillMONTHLY!$A$3:$U$3,1,2))),INDIRECT("_"&amp;_xlfn.XLOOKUP(BM$2,WatchbillMONTHLY!$A$3:$U$3,OFFSET(WatchbillMONTHLY!$A$3:$U$3,1,2))))=$A41,_xlfn.XLOOKUP(BM$2,WatchbillMONTHLY!$A$3:$U$3,OFFSET(WatchbillMONTHLY!$A$3:$U$3,1,2)),FALSE),TRUE,FALSE),
IF(_xlfn.XLOOKUP(BM$2,WatchbillMONTHLY!$A$20:$U$20,OFFSET(WatchbillMONTHLY!$A$20:$U$20,1,2))=IF(_xlfn.XLOOKUP($A41,INDIRECT("_"&amp;_xlfn.XLOOKUP(BM$2,WatchbillMONTHLY!$A$20:$U$20,OFFSET(WatchbillMONTHLY!$A$20:$U$20,1,2))),INDIRECT("_"&amp;_xlfn.XLOOKUP(BM$2,WatchbillMONTHLY!$A$20:$U$20,OFFSET(WatchbillMONTHLY!$A$20:$U$20,1,2))))=$A41,_xlfn.XLOOKUP(BM$2,WatchbillMONTHLY!$A$20:$U$20,OFFSET(WatchbillMONTHLY!$A$20:$U$20,1,2)),FALSE),TRUE,FALSE)),
IF(_xlfn.XLOOKUP(BM$2,WatchbillMONTHLY!$A$37:$U$37,OFFSET(WatchbillMONTHLY!$A$37:$U$37,1,2))=IF(_xlfn.XLOOKUP($A41,INDIRECT("_"&amp;_xlfn.XLOOKUP(BM$2,WatchbillMONTHLY!$A$37:$U$37,OFFSET(WatchbillMONTHLY!$A$37:$U$37,1,2))),INDIRECT("_"&amp;_xlfn.XLOOKUP(BM$2,WatchbillMONTHLY!$A$37:$U$37,OFFSET(WatchbillMONTHLY!$A$37:$U$37,1,2))))=$A41,_xlfn.XLOOKUP(BM$2,WatchbillMONTHLY!$A$37:$U$37,OFFSET(WatchbillMONTHLY!$A$37:$U$37,1,2)),FALSE),TRUE,FALSE)),
IF(_xlfn.XLOOKUP(BM$2,WatchbillMONTHLY!$A$54:$U$54,OFFSET(WatchbillMONTHLY!$A$54:$U$54,1,2))=IF(_xlfn.XLOOKUP($A41,INDIRECT("_"&amp;_xlfn.XLOOKUP(BM$2,WatchbillMONTHLY!$A$54:$U$54,OFFSET(WatchbillMONTHLY!$A$54:$U$54,1,2))),INDIRECT("_"&amp;_xlfn.XLOOKUP(BM$2,WatchbillMONTHLY!$A$54:$U$54,OFFSET(WatchbillMONTHLY!$A$54:$U$54,1,2))))=$A41,_xlfn.XLOOKUP(BM$2,WatchbillMONTHLY!$A$54:$U$54,OFFSET(WatchbillMONTHLY!$A$54:$U$54,1,2)),FALSE),TRUE,FALSE)),
IF(_xlfn.XLOOKUP(BM$2,WatchbillMONTHLY!$A$71:$U$71,OFFSET(WatchbillMONTHLY!$A$71:$U$71,1,2))=IF(_xlfn.XLOOKUP($A41,INDIRECT("_"&amp;_xlfn.XLOOKUP(BM$2,WatchbillMONTHLY!$A$71:$U$71,OFFSET(WatchbillMONTHLY!$A$71:$U$71,1,2))),INDIRECT("_"&amp;_xlfn.XLOOKUP(BM$2,WatchbillMONTHLY!$A$71:$U$71,OFFSET(WatchbillMONTHLY!$A$71:$U$71,1,2))))=$A41,_xlfn.XLOOKUP(BM$2,WatchbillMONTHLY!$A$71:$U$71,OFFSET(WatchbillMONTHLY!$A$71:$U$71,1,2)),FALSE),TRUE,FALSE)),
IF(_xlfn.XLOOKUP(BM$2,WatchbillMONTHLY!$A$88:$U$88,OFFSET(WatchbillMONTHLY!$A$88:$U$88,1,2))=IF(_xlfn.XLOOKUP($A41,INDIRECT("_"&amp;_xlfn.XLOOKUP(BM$2,WatchbillMONTHLY!$A$88:$U$88,OFFSET(WatchbillMONTHLY!$A$88:$U$88,1,2))),INDIRECT("_"&amp;_xlfn.XLOOKUP(BM$2,WatchbillMONTHLY!$A$88:$U$88,OFFSET(WatchbillMONTHLY!$A$88:$U$88,1,2))))=$A41,_xlfn.XLOOKUP(BM$2,WatchbillMONTHLY!$A$88:$U$88,OFFSET(WatchbillMONTHLY!$A$88:$U$88,1,2)),FALSE),TRUE,FALSE)),
FALSE),FALSE)</f>
        <v>0</v>
      </c>
      <c r="BN41" s="209" t="b" cm="1">
        <f t="array" aca="1" ref="BN41" ca="1">IF(AND($A41 &gt; 0, AG41 &gt; 0,BN$2&lt;MiscFormulas!$A$5+1),
_xlfn.IFNA(
_xlfn.IFNA(
_xlfn.IFNA(
_xlfn.IFNA(
_xlfn.IFNA(
_xlfn.IFNA(
IF(_xlfn.XLOOKUP(BN$2,WatchbillMONTHLY!$A$3:$U$3,OFFSET(WatchbillMONTHLY!$A$3:$U$3,1,2))=IF(_xlfn.XLOOKUP($A41,INDIRECT("_"&amp;_xlfn.XLOOKUP(BN$2,WatchbillMONTHLY!$A$3:$U$3,OFFSET(WatchbillMONTHLY!$A$3:$U$3,1,2))),INDIRECT("_"&amp;_xlfn.XLOOKUP(BN$2,WatchbillMONTHLY!$A$3:$U$3,OFFSET(WatchbillMONTHLY!$A$3:$U$3,1,2))))=$A41,_xlfn.XLOOKUP(BN$2,WatchbillMONTHLY!$A$3:$U$3,OFFSET(WatchbillMONTHLY!$A$3:$U$3,1,2)),FALSE),TRUE,FALSE),
IF(_xlfn.XLOOKUP(BN$2,WatchbillMONTHLY!$A$20:$U$20,OFFSET(WatchbillMONTHLY!$A$20:$U$20,1,2))=IF(_xlfn.XLOOKUP($A41,INDIRECT("_"&amp;_xlfn.XLOOKUP(BN$2,WatchbillMONTHLY!$A$20:$U$20,OFFSET(WatchbillMONTHLY!$A$20:$U$20,1,2))),INDIRECT("_"&amp;_xlfn.XLOOKUP(BN$2,WatchbillMONTHLY!$A$20:$U$20,OFFSET(WatchbillMONTHLY!$A$20:$U$20,1,2))))=$A41,_xlfn.XLOOKUP(BN$2,WatchbillMONTHLY!$A$20:$U$20,OFFSET(WatchbillMONTHLY!$A$20:$U$20,1,2)),FALSE),TRUE,FALSE)),
IF(_xlfn.XLOOKUP(BN$2,WatchbillMONTHLY!$A$37:$U$37,OFFSET(WatchbillMONTHLY!$A$37:$U$37,1,2))=IF(_xlfn.XLOOKUP($A41,INDIRECT("_"&amp;_xlfn.XLOOKUP(BN$2,WatchbillMONTHLY!$A$37:$U$37,OFFSET(WatchbillMONTHLY!$A$37:$U$37,1,2))),INDIRECT("_"&amp;_xlfn.XLOOKUP(BN$2,WatchbillMONTHLY!$A$37:$U$37,OFFSET(WatchbillMONTHLY!$A$37:$U$37,1,2))))=$A41,_xlfn.XLOOKUP(BN$2,WatchbillMONTHLY!$A$37:$U$37,OFFSET(WatchbillMONTHLY!$A$37:$U$37,1,2)),FALSE),TRUE,FALSE)),
IF(_xlfn.XLOOKUP(BN$2,WatchbillMONTHLY!$A$54:$U$54,OFFSET(WatchbillMONTHLY!$A$54:$U$54,1,2))=IF(_xlfn.XLOOKUP($A41,INDIRECT("_"&amp;_xlfn.XLOOKUP(BN$2,WatchbillMONTHLY!$A$54:$U$54,OFFSET(WatchbillMONTHLY!$A$54:$U$54,1,2))),INDIRECT("_"&amp;_xlfn.XLOOKUP(BN$2,WatchbillMONTHLY!$A$54:$U$54,OFFSET(WatchbillMONTHLY!$A$54:$U$54,1,2))))=$A41,_xlfn.XLOOKUP(BN$2,WatchbillMONTHLY!$A$54:$U$54,OFFSET(WatchbillMONTHLY!$A$54:$U$54,1,2)),FALSE),TRUE,FALSE)),
IF(_xlfn.XLOOKUP(BN$2,WatchbillMONTHLY!$A$71:$U$71,OFFSET(WatchbillMONTHLY!$A$71:$U$71,1,2))=IF(_xlfn.XLOOKUP($A41,INDIRECT("_"&amp;_xlfn.XLOOKUP(BN$2,WatchbillMONTHLY!$A$71:$U$71,OFFSET(WatchbillMONTHLY!$A$71:$U$71,1,2))),INDIRECT("_"&amp;_xlfn.XLOOKUP(BN$2,WatchbillMONTHLY!$A$71:$U$71,OFFSET(WatchbillMONTHLY!$A$71:$U$71,1,2))))=$A41,_xlfn.XLOOKUP(BN$2,WatchbillMONTHLY!$A$71:$U$71,OFFSET(WatchbillMONTHLY!$A$71:$U$71,1,2)),FALSE),TRUE,FALSE)),
IF(_xlfn.XLOOKUP(BN$2,WatchbillMONTHLY!$A$88:$U$88,OFFSET(WatchbillMONTHLY!$A$88:$U$88,1,2))=IF(_xlfn.XLOOKUP($A41,INDIRECT("_"&amp;_xlfn.XLOOKUP(BN$2,WatchbillMONTHLY!$A$88:$U$88,OFFSET(WatchbillMONTHLY!$A$88:$U$88,1,2))),INDIRECT("_"&amp;_xlfn.XLOOKUP(BN$2,WatchbillMONTHLY!$A$88:$U$88,OFFSET(WatchbillMONTHLY!$A$88:$U$88,1,2))))=$A41,_xlfn.XLOOKUP(BN$2,WatchbillMONTHLY!$A$88:$U$88,OFFSET(WatchbillMONTHLY!$A$88:$U$88,1,2)),FALSE),TRUE,FALSE)),
FALSE),FALSE)</f>
        <v>0</v>
      </c>
      <c r="BO41" s="209" t="b" cm="1">
        <f t="array" aca="1" ref="BO41" ca="1">IF(
    AND($A41 &gt; 0, AH41 &gt; 0,BO$2&lt;MiscFormulas!$A$5+1),
    ISNUMBER(
        MATCH($A41,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1" s="210"/>
    </row>
    <row r="42" spans="1:68" x14ac:dyDescent="0.35">
      <c r="A42" t="str">
        <v>EX2 Douche, C.</v>
      </c>
      <c r="B42" s="214" t="str">
        <v>EX2 Douche, Captain</v>
      </c>
      <c r="C42" s="218"/>
      <c r="D42" s="230"/>
      <c r="E42" s="231"/>
      <c r="F42" s="231"/>
      <c r="G42" s="231"/>
      <c r="H42" s="231"/>
      <c r="I42" s="231"/>
      <c r="J42" s="231" t="s">
        <v>266</v>
      </c>
      <c r="K42" s="231"/>
      <c r="L42" s="231"/>
      <c r="M42" s="231"/>
      <c r="N42" s="231"/>
      <c r="O42" s="231"/>
      <c r="P42" s="231"/>
      <c r="Q42" s="231"/>
      <c r="R42" s="231"/>
      <c r="S42" s="231"/>
      <c r="T42" s="231"/>
      <c r="U42" s="231"/>
      <c r="V42" s="231"/>
      <c r="W42" s="231"/>
      <c r="X42" s="231"/>
      <c r="Y42" s="231"/>
      <c r="Z42" s="231" t="s">
        <v>266</v>
      </c>
      <c r="AA42" s="231"/>
      <c r="AB42" s="231"/>
      <c r="AC42" s="231"/>
      <c r="AD42" s="231"/>
      <c r="AE42" s="231"/>
      <c r="AF42" s="231"/>
      <c r="AG42" s="231"/>
      <c r="AH42" s="179"/>
      <c r="AI42" s="209"/>
      <c r="AJ42" s="209" t="str" cm="1">
        <f t="array" aca="1" ref="AJ42" ca="1">IF(OR(AK42:BN42=TRUE),$A42&amp;" :  ","")&amp;_xlfn.TEXTJOIN(" | ",TRUE,IF(AK42:BN42=TRUE,$AK$2:$BN$2,""))</f>
        <v/>
      </c>
      <c r="AK42" s="209" t="b" cm="1">
        <f t="array" aca="1" ref="AK42" ca="1">IF(AND($A42 &gt; 0, D42 &gt; 0,AK$2&lt;MiscFormulas!$A$5+1),
_xlfn.IFNA(
_xlfn.IFNA(
_xlfn.IFNA(
_xlfn.IFNA(
_xlfn.IFNA(
_xlfn.IFNA(
IF(_xlfn.XLOOKUP(AK$2,WatchbillMONTHLY!$A$3:$U$3,OFFSET(WatchbillMONTHLY!$A$3:$U$3,1,2))=IF(_xlfn.XLOOKUP($A42,INDIRECT("_"&amp;_xlfn.XLOOKUP(AK$2,WatchbillMONTHLY!$A$3:$U$3,OFFSET(WatchbillMONTHLY!$A$3:$U$3,1,2))),INDIRECT("_"&amp;_xlfn.XLOOKUP(AK$2,WatchbillMONTHLY!$A$3:$U$3,OFFSET(WatchbillMONTHLY!$A$3:$U$3,1,2))))=$A42,_xlfn.XLOOKUP(AK$2,WatchbillMONTHLY!$A$3:$U$3,OFFSET(WatchbillMONTHLY!$A$3:$U$3,1,2)),FALSE),TRUE,FALSE),
IF(_xlfn.XLOOKUP(AK$2,WatchbillMONTHLY!$A$20:$U$20,OFFSET(WatchbillMONTHLY!$A$20:$U$20,1,2))=IF(_xlfn.XLOOKUP($A42,INDIRECT("_"&amp;_xlfn.XLOOKUP(AK$2,WatchbillMONTHLY!$A$20:$U$20,OFFSET(WatchbillMONTHLY!$A$20:$U$20,1,2))),INDIRECT("_"&amp;_xlfn.XLOOKUP(AK$2,WatchbillMONTHLY!$A$20:$U$20,OFFSET(WatchbillMONTHLY!$A$20:$U$20,1,2))))=$A42,_xlfn.XLOOKUP(AK$2,WatchbillMONTHLY!$A$20:$U$20,OFFSET(WatchbillMONTHLY!$A$20:$U$20,1,2)),FALSE),TRUE,FALSE)),
IF(_xlfn.XLOOKUP(AK$2,WatchbillMONTHLY!$A$37:$U$37,OFFSET(WatchbillMONTHLY!$A$37:$U$37,1,2))=IF(_xlfn.XLOOKUP($A42,INDIRECT("_"&amp;_xlfn.XLOOKUP(AK$2,WatchbillMONTHLY!$A$37:$U$37,OFFSET(WatchbillMONTHLY!$A$37:$U$37,1,2))),INDIRECT("_"&amp;_xlfn.XLOOKUP(AK$2,WatchbillMONTHLY!$A$37:$U$37,OFFSET(WatchbillMONTHLY!$A$37:$U$37,1,2))))=$A42,_xlfn.XLOOKUP(AK$2,WatchbillMONTHLY!$A$37:$U$37,OFFSET(WatchbillMONTHLY!$A$37:$U$37,1,2)),FALSE),TRUE,FALSE)),
IF(_xlfn.XLOOKUP(AK$2,WatchbillMONTHLY!$A$54:$U$54,OFFSET(WatchbillMONTHLY!$A$54:$U$54,1,2))=IF(_xlfn.XLOOKUP($A42,INDIRECT("_"&amp;_xlfn.XLOOKUP(AK$2,WatchbillMONTHLY!$A$54:$U$54,OFFSET(WatchbillMONTHLY!$A$54:$U$54,1,2))),INDIRECT("_"&amp;_xlfn.XLOOKUP(AK$2,WatchbillMONTHLY!$A$54:$U$54,OFFSET(WatchbillMONTHLY!$A$54:$U$54,1,2))))=$A42,_xlfn.XLOOKUP(AK$2,WatchbillMONTHLY!$A$54:$U$54,OFFSET(WatchbillMONTHLY!$A$54:$U$54,1,2)),FALSE),TRUE,FALSE)),
IF(_xlfn.XLOOKUP(AK$2,WatchbillMONTHLY!$A$71:$U$71,OFFSET(WatchbillMONTHLY!$A$71:$U$71,1,2))=IF(_xlfn.XLOOKUP($A42,INDIRECT("_"&amp;_xlfn.XLOOKUP(AK$2,WatchbillMONTHLY!$A$71:$U$71,OFFSET(WatchbillMONTHLY!$A$71:$U$71,1,2))),INDIRECT("_"&amp;_xlfn.XLOOKUP(AK$2,WatchbillMONTHLY!$A$71:$U$71,OFFSET(WatchbillMONTHLY!$A$71:$U$71,1,2))))=$A42,_xlfn.XLOOKUP(AK$2,WatchbillMONTHLY!$A$71:$U$71,OFFSET(WatchbillMONTHLY!$A$71:$U$71,1,2)),FALSE),TRUE,FALSE)),
IF(_xlfn.XLOOKUP(AK$2,WatchbillMONTHLY!$A$88:$U$88,OFFSET(WatchbillMONTHLY!$A$88:$U$88,1,2))=IF(_xlfn.XLOOKUP($A42,INDIRECT("_"&amp;_xlfn.XLOOKUP(AK$2,WatchbillMONTHLY!$A$88:$U$88,OFFSET(WatchbillMONTHLY!$A$88:$U$88,1,2))),INDIRECT("_"&amp;_xlfn.XLOOKUP(AK$2,WatchbillMONTHLY!$A$88:$U$88,OFFSET(WatchbillMONTHLY!$A$88:$U$88,1,2))))=$A42,_xlfn.XLOOKUP(AK$2,WatchbillMONTHLY!$A$88:$U$88,OFFSET(WatchbillMONTHLY!$A$88:$U$88,1,2)),FALSE),TRUE,FALSE)),
FALSE),FALSE)</f>
        <v>0</v>
      </c>
      <c r="AL42" s="209" t="b" cm="1">
        <f t="array" aca="1" ref="AL42" ca="1">IF(AND($A42 &gt; 0, E42 &gt; 0,AL$2&lt;MiscFormulas!$A$5+1),
_xlfn.IFNA(
_xlfn.IFNA(
_xlfn.IFNA(
_xlfn.IFNA(
_xlfn.IFNA(
_xlfn.IFNA(
IF(_xlfn.XLOOKUP(AL$2,WatchbillMONTHLY!$A$3:$U$3,OFFSET(WatchbillMONTHLY!$A$3:$U$3,1,2))=IF(_xlfn.XLOOKUP($A42,INDIRECT("_"&amp;_xlfn.XLOOKUP(AL$2,WatchbillMONTHLY!$A$3:$U$3,OFFSET(WatchbillMONTHLY!$A$3:$U$3,1,2))),INDIRECT("_"&amp;_xlfn.XLOOKUP(AL$2,WatchbillMONTHLY!$A$3:$U$3,OFFSET(WatchbillMONTHLY!$A$3:$U$3,1,2))))=$A42,_xlfn.XLOOKUP(AL$2,WatchbillMONTHLY!$A$3:$U$3,OFFSET(WatchbillMONTHLY!$A$3:$U$3,1,2)),FALSE),TRUE,FALSE),
IF(_xlfn.XLOOKUP(AL$2,WatchbillMONTHLY!$A$20:$U$20,OFFSET(WatchbillMONTHLY!$A$20:$U$20,1,2))=IF(_xlfn.XLOOKUP($A42,INDIRECT("_"&amp;_xlfn.XLOOKUP(AL$2,WatchbillMONTHLY!$A$20:$U$20,OFFSET(WatchbillMONTHLY!$A$20:$U$20,1,2))),INDIRECT("_"&amp;_xlfn.XLOOKUP(AL$2,WatchbillMONTHLY!$A$20:$U$20,OFFSET(WatchbillMONTHLY!$A$20:$U$20,1,2))))=$A42,_xlfn.XLOOKUP(AL$2,WatchbillMONTHLY!$A$20:$U$20,OFFSET(WatchbillMONTHLY!$A$20:$U$20,1,2)),FALSE),TRUE,FALSE)),
IF(_xlfn.XLOOKUP(AL$2,WatchbillMONTHLY!$A$37:$U$37,OFFSET(WatchbillMONTHLY!$A$37:$U$37,1,2))=IF(_xlfn.XLOOKUP($A42,INDIRECT("_"&amp;_xlfn.XLOOKUP(AL$2,WatchbillMONTHLY!$A$37:$U$37,OFFSET(WatchbillMONTHLY!$A$37:$U$37,1,2))),INDIRECT("_"&amp;_xlfn.XLOOKUP(AL$2,WatchbillMONTHLY!$A$37:$U$37,OFFSET(WatchbillMONTHLY!$A$37:$U$37,1,2))))=$A42,_xlfn.XLOOKUP(AL$2,WatchbillMONTHLY!$A$37:$U$37,OFFSET(WatchbillMONTHLY!$A$37:$U$37,1,2)),FALSE),TRUE,FALSE)),
IF(_xlfn.XLOOKUP(AL$2,WatchbillMONTHLY!$A$54:$U$54,OFFSET(WatchbillMONTHLY!$A$54:$U$54,1,2))=IF(_xlfn.XLOOKUP($A42,INDIRECT("_"&amp;_xlfn.XLOOKUP(AL$2,WatchbillMONTHLY!$A$54:$U$54,OFFSET(WatchbillMONTHLY!$A$54:$U$54,1,2))),INDIRECT("_"&amp;_xlfn.XLOOKUP(AL$2,WatchbillMONTHLY!$A$54:$U$54,OFFSET(WatchbillMONTHLY!$A$54:$U$54,1,2))))=$A42,_xlfn.XLOOKUP(AL$2,WatchbillMONTHLY!$A$54:$U$54,OFFSET(WatchbillMONTHLY!$A$54:$U$54,1,2)),FALSE),TRUE,FALSE)),
IF(_xlfn.XLOOKUP(AL$2,WatchbillMONTHLY!$A$71:$U$71,OFFSET(WatchbillMONTHLY!$A$71:$U$71,1,2))=IF(_xlfn.XLOOKUP($A42,INDIRECT("_"&amp;_xlfn.XLOOKUP(AL$2,WatchbillMONTHLY!$A$71:$U$71,OFFSET(WatchbillMONTHLY!$A$71:$U$71,1,2))),INDIRECT("_"&amp;_xlfn.XLOOKUP(AL$2,WatchbillMONTHLY!$A$71:$U$71,OFFSET(WatchbillMONTHLY!$A$71:$U$71,1,2))))=$A42,_xlfn.XLOOKUP(AL$2,WatchbillMONTHLY!$A$71:$U$71,OFFSET(WatchbillMONTHLY!$A$71:$U$71,1,2)),FALSE),TRUE,FALSE)),
IF(_xlfn.XLOOKUP(AL$2,WatchbillMONTHLY!$A$88:$U$88,OFFSET(WatchbillMONTHLY!$A$88:$U$88,1,2))=IF(_xlfn.XLOOKUP($A42,INDIRECT("_"&amp;_xlfn.XLOOKUP(AL$2,WatchbillMONTHLY!$A$88:$U$88,OFFSET(WatchbillMONTHLY!$A$88:$U$88,1,2))),INDIRECT("_"&amp;_xlfn.XLOOKUP(AL$2,WatchbillMONTHLY!$A$88:$U$88,OFFSET(WatchbillMONTHLY!$A$88:$U$88,1,2))))=$A42,_xlfn.XLOOKUP(AL$2,WatchbillMONTHLY!$A$88:$U$88,OFFSET(WatchbillMONTHLY!$A$88:$U$88,1,2)),FALSE),TRUE,FALSE)),
FALSE),FALSE)</f>
        <v>0</v>
      </c>
      <c r="AM42" s="209" t="b" cm="1">
        <f t="array" aca="1" ref="AM42" ca="1">IF(AND($A42 &gt; 0, F42 &gt; 0,AM$2&lt;MiscFormulas!$A$5+1),
_xlfn.IFNA(
_xlfn.IFNA(
_xlfn.IFNA(
_xlfn.IFNA(
_xlfn.IFNA(
_xlfn.IFNA(
IF(_xlfn.XLOOKUP(AM$2,WatchbillMONTHLY!$A$3:$U$3,OFFSET(WatchbillMONTHLY!$A$3:$U$3,1,2))=IF(_xlfn.XLOOKUP($A42,INDIRECT("_"&amp;_xlfn.XLOOKUP(AM$2,WatchbillMONTHLY!$A$3:$U$3,OFFSET(WatchbillMONTHLY!$A$3:$U$3,1,2))),INDIRECT("_"&amp;_xlfn.XLOOKUP(AM$2,WatchbillMONTHLY!$A$3:$U$3,OFFSET(WatchbillMONTHLY!$A$3:$U$3,1,2))))=$A42,_xlfn.XLOOKUP(AM$2,WatchbillMONTHLY!$A$3:$U$3,OFFSET(WatchbillMONTHLY!$A$3:$U$3,1,2)),FALSE),TRUE,FALSE),
IF(_xlfn.XLOOKUP(AM$2,WatchbillMONTHLY!$A$20:$U$20,OFFSET(WatchbillMONTHLY!$A$20:$U$20,1,2))=IF(_xlfn.XLOOKUP($A42,INDIRECT("_"&amp;_xlfn.XLOOKUP(AM$2,WatchbillMONTHLY!$A$20:$U$20,OFFSET(WatchbillMONTHLY!$A$20:$U$20,1,2))),INDIRECT("_"&amp;_xlfn.XLOOKUP(AM$2,WatchbillMONTHLY!$A$20:$U$20,OFFSET(WatchbillMONTHLY!$A$20:$U$20,1,2))))=$A42,_xlfn.XLOOKUP(AM$2,WatchbillMONTHLY!$A$20:$U$20,OFFSET(WatchbillMONTHLY!$A$20:$U$20,1,2)),FALSE),TRUE,FALSE)),
IF(_xlfn.XLOOKUP(AM$2,WatchbillMONTHLY!$A$37:$U$37,OFFSET(WatchbillMONTHLY!$A$37:$U$37,1,2))=IF(_xlfn.XLOOKUP($A42,INDIRECT("_"&amp;_xlfn.XLOOKUP(AM$2,WatchbillMONTHLY!$A$37:$U$37,OFFSET(WatchbillMONTHLY!$A$37:$U$37,1,2))),INDIRECT("_"&amp;_xlfn.XLOOKUP(AM$2,WatchbillMONTHLY!$A$37:$U$37,OFFSET(WatchbillMONTHLY!$A$37:$U$37,1,2))))=$A42,_xlfn.XLOOKUP(AM$2,WatchbillMONTHLY!$A$37:$U$37,OFFSET(WatchbillMONTHLY!$A$37:$U$37,1,2)),FALSE),TRUE,FALSE)),
IF(_xlfn.XLOOKUP(AM$2,WatchbillMONTHLY!$A$54:$U$54,OFFSET(WatchbillMONTHLY!$A$54:$U$54,1,2))=IF(_xlfn.XLOOKUP($A42,INDIRECT("_"&amp;_xlfn.XLOOKUP(AM$2,WatchbillMONTHLY!$A$54:$U$54,OFFSET(WatchbillMONTHLY!$A$54:$U$54,1,2))),INDIRECT("_"&amp;_xlfn.XLOOKUP(AM$2,WatchbillMONTHLY!$A$54:$U$54,OFFSET(WatchbillMONTHLY!$A$54:$U$54,1,2))))=$A42,_xlfn.XLOOKUP(AM$2,WatchbillMONTHLY!$A$54:$U$54,OFFSET(WatchbillMONTHLY!$A$54:$U$54,1,2)),FALSE),TRUE,FALSE)),
IF(_xlfn.XLOOKUP(AM$2,WatchbillMONTHLY!$A$71:$U$71,OFFSET(WatchbillMONTHLY!$A$71:$U$71,1,2))=IF(_xlfn.XLOOKUP($A42,INDIRECT("_"&amp;_xlfn.XLOOKUP(AM$2,WatchbillMONTHLY!$A$71:$U$71,OFFSET(WatchbillMONTHLY!$A$71:$U$71,1,2))),INDIRECT("_"&amp;_xlfn.XLOOKUP(AM$2,WatchbillMONTHLY!$A$71:$U$71,OFFSET(WatchbillMONTHLY!$A$71:$U$71,1,2))))=$A42,_xlfn.XLOOKUP(AM$2,WatchbillMONTHLY!$A$71:$U$71,OFFSET(WatchbillMONTHLY!$A$71:$U$71,1,2)),FALSE),TRUE,FALSE)),
IF(_xlfn.XLOOKUP(AM$2,WatchbillMONTHLY!$A$88:$U$88,OFFSET(WatchbillMONTHLY!$A$88:$U$88,1,2))=IF(_xlfn.XLOOKUP($A42,INDIRECT("_"&amp;_xlfn.XLOOKUP(AM$2,WatchbillMONTHLY!$A$88:$U$88,OFFSET(WatchbillMONTHLY!$A$88:$U$88,1,2))),INDIRECT("_"&amp;_xlfn.XLOOKUP(AM$2,WatchbillMONTHLY!$A$88:$U$88,OFFSET(WatchbillMONTHLY!$A$88:$U$88,1,2))))=$A42,_xlfn.XLOOKUP(AM$2,WatchbillMONTHLY!$A$88:$U$88,OFFSET(WatchbillMONTHLY!$A$88:$U$88,1,2)),FALSE),TRUE,FALSE)),
FALSE),FALSE)</f>
        <v>0</v>
      </c>
      <c r="AN42" s="209" t="b" cm="1">
        <f t="array" aca="1" ref="AN42" ca="1">IF(AND($A42 &gt; 0, G42 &gt; 0,AN$2&lt;MiscFormulas!$A$5+1),
_xlfn.IFNA(
_xlfn.IFNA(
_xlfn.IFNA(
_xlfn.IFNA(
_xlfn.IFNA(
_xlfn.IFNA(
IF(_xlfn.XLOOKUP(AN$2,WatchbillMONTHLY!$A$3:$U$3,OFFSET(WatchbillMONTHLY!$A$3:$U$3,1,2))=IF(_xlfn.XLOOKUP($A42,INDIRECT("_"&amp;_xlfn.XLOOKUP(AN$2,WatchbillMONTHLY!$A$3:$U$3,OFFSET(WatchbillMONTHLY!$A$3:$U$3,1,2))),INDIRECT("_"&amp;_xlfn.XLOOKUP(AN$2,WatchbillMONTHLY!$A$3:$U$3,OFFSET(WatchbillMONTHLY!$A$3:$U$3,1,2))))=$A42,_xlfn.XLOOKUP(AN$2,WatchbillMONTHLY!$A$3:$U$3,OFFSET(WatchbillMONTHLY!$A$3:$U$3,1,2)),FALSE),TRUE,FALSE),
IF(_xlfn.XLOOKUP(AN$2,WatchbillMONTHLY!$A$20:$U$20,OFFSET(WatchbillMONTHLY!$A$20:$U$20,1,2))=IF(_xlfn.XLOOKUP($A42,INDIRECT("_"&amp;_xlfn.XLOOKUP(AN$2,WatchbillMONTHLY!$A$20:$U$20,OFFSET(WatchbillMONTHLY!$A$20:$U$20,1,2))),INDIRECT("_"&amp;_xlfn.XLOOKUP(AN$2,WatchbillMONTHLY!$A$20:$U$20,OFFSET(WatchbillMONTHLY!$A$20:$U$20,1,2))))=$A42,_xlfn.XLOOKUP(AN$2,WatchbillMONTHLY!$A$20:$U$20,OFFSET(WatchbillMONTHLY!$A$20:$U$20,1,2)),FALSE),TRUE,FALSE)),
IF(_xlfn.XLOOKUP(AN$2,WatchbillMONTHLY!$A$37:$U$37,OFFSET(WatchbillMONTHLY!$A$37:$U$37,1,2))=IF(_xlfn.XLOOKUP($A42,INDIRECT("_"&amp;_xlfn.XLOOKUP(AN$2,WatchbillMONTHLY!$A$37:$U$37,OFFSET(WatchbillMONTHLY!$A$37:$U$37,1,2))),INDIRECT("_"&amp;_xlfn.XLOOKUP(AN$2,WatchbillMONTHLY!$A$37:$U$37,OFFSET(WatchbillMONTHLY!$A$37:$U$37,1,2))))=$A42,_xlfn.XLOOKUP(AN$2,WatchbillMONTHLY!$A$37:$U$37,OFFSET(WatchbillMONTHLY!$A$37:$U$37,1,2)),FALSE),TRUE,FALSE)),
IF(_xlfn.XLOOKUP(AN$2,WatchbillMONTHLY!$A$54:$U$54,OFFSET(WatchbillMONTHLY!$A$54:$U$54,1,2))=IF(_xlfn.XLOOKUP($A42,INDIRECT("_"&amp;_xlfn.XLOOKUP(AN$2,WatchbillMONTHLY!$A$54:$U$54,OFFSET(WatchbillMONTHLY!$A$54:$U$54,1,2))),INDIRECT("_"&amp;_xlfn.XLOOKUP(AN$2,WatchbillMONTHLY!$A$54:$U$54,OFFSET(WatchbillMONTHLY!$A$54:$U$54,1,2))))=$A42,_xlfn.XLOOKUP(AN$2,WatchbillMONTHLY!$A$54:$U$54,OFFSET(WatchbillMONTHLY!$A$54:$U$54,1,2)),FALSE),TRUE,FALSE)),
IF(_xlfn.XLOOKUP(AN$2,WatchbillMONTHLY!$A$71:$U$71,OFFSET(WatchbillMONTHLY!$A$71:$U$71,1,2))=IF(_xlfn.XLOOKUP($A42,INDIRECT("_"&amp;_xlfn.XLOOKUP(AN$2,WatchbillMONTHLY!$A$71:$U$71,OFFSET(WatchbillMONTHLY!$A$71:$U$71,1,2))),INDIRECT("_"&amp;_xlfn.XLOOKUP(AN$2,WatchbillMONTHLY!$A$71:$U$71,OFFSET(WatchbillMONTHLY!$A$71:$U$71,1,2))))=$A42,_xlfn.XLOOKUP(AN$2,WatchbillMONTHLY!$A$71:$U$71,OFFSET(WatchbillMONTHLY!$A$71:$U$71,1,2)),FALSE),TRUE,FALSE)),
IF(_xlfn.XLOOKUP(AN$2,WatchbillMONTHLY!$A$88:$U$88,OFFSET(WatchbillMONTHLY!$A$88:$U$88,1,2))=IF(_xlfn.XLOOKUP($A42,INDIRECT("_"&amp;_xlfn.XLOOKUP(AN$2,WatchbillMONTHLY!$A$88:$U$88,OFFSET(WatchbillMONTHLY!$A$88:$U$88,1,2))),INDIRECT("_"&amp;_xlfn.XLOOKUP(AN$2,WatchbillMONTHLY!$A$88:$U$88,OFFSET(WatchbillMONTHLY!$A$88:$U$88,1,2))))=$A42,_xlfn.XLOOKUP(AN$2,WatchbillMONTHLY!$A$88:$U$88,OFFSET(WatchbillMONTHLY!$A$88:$U$88,1,2)),FALSE),TRUE,FALSE)),
FALSE),FALSE)</f>
        <v>0</v>
      </c>
      <c r="AO42" s="209" t="b" cm="1">
        <f t="array" aca="1" ref="AO42" ca="1">IF(AND($A42 &gt; 0, H42 &gt; 0,AO$2&lt;MiscFormulas!$A$5+1),
_xlfn.IFNA(
_xlfn.IFNA(
_xlfn.IFNA(
_xlfn.IFNA(
_xlfn.IFNA(
_xlfn.IFNA(
IF(_xlfn.XLOOKUP(AO$2,WatchbillMONTHLY!$A$3:$U$3,OFFSET(WatchbillMONTHLY!$A$3:$U$3,1,2))=IF(_xlfn.XLOOKUP($A42,INDIRECT("_"&amp;_xlfn.XLOOKUP(AO$2,WatchbillMONTHLY!$A$3:$U$3,OFFSET(WatchbillMONTHLY!$A$3:$U$3,1,2))),INDIRECT("_"&amp;_xlfn.XLOOKUP(AO$2,WatchbillMONTHLY!$A$3:$U$3,OFFSET(WatchbillMONTHLY!$A$3:$U$3,1,2))))=$A42,_xlfn.XLOOKUP(AO$2,WatchbillMONTHLY!$A$3:$U$3,OFFSET(WatchbillMONTHLY!$A$3:$U$3,1,2)),FALSE),TRUE,FALSE),
IF(_xlfn.XLOOKUP(AO$2,WatchbillMONTHLY!$A$20:$U$20,OFFSET(WatchbillMONTHLY!$A$20:$U$20,1,2))=IF(_xlfn.XLOOKUP($A42,INDIRECT("_"&amp;_xlfn.XLOOKUP(AO$2,WatchbillMONTHLY!$A$20:$U$20,OFFSET(WatchbillMONTHLY!$A$20:$U$20,1,2))),INDIRECT("_"&amp;_xlfn.XLOOKUP(AO$2,WatchbillMONTHLY!$A$20:$U$20,OFFSET(WatchbillMONTHLY!$A$20:$U$20,1,2))))=$A42,_xlfn.XLOOKUP(AO$2,WatchbillMONTHLY!$A$20:$U$20,OFFSET(WatchbillMONTHLY!$A$20:$U$20,1,2)),FALSE),TRUE,FALSE)),
IF(_xlfn.XLOOKUP(AO$2,WatchbillMONTHLY!$A$37:$U$37,OFFSET(WatchbillMONTHLY!$A$37:$U$37,1,2))=IF(_xlfn.XLOOKUP($A42,INDIRECT("_"&amp;_xlfn.XLOOKUP(AO$2,WatchbillMONTHLY!$A$37:$U$37,OFFSET(WatchbillMONTHLY!$A$37:$U$37,1,2))),INDIRECT("_"&amp;_xlfn.XLOOKUP(AO$2,WatchbillMONTHLY!$A$37:$U$37,OFFSET(WatchbillMONTHLY!$A$37:$U$37,1,2))))=$A42,_xlfn.XLOOKUP(AO$2,WatchbillMONTHLY!$A$37:$U$37,OFFSET(WatchbillMONTHLY!$A$37:$U$37,1,2)),FALSE),TRUE,FALSE)),
IF(_xlfn.XLOOKUP(AO$2,WatchbillMONTHLY!$A$54:$U$54,OFFSET(WatchbillMONTHLY!$A$54:$U$54,1,2))=IF(_xlfn.XLOOKUP($A42,INDIRECT("_"&amp;_xlfn.XLOOKUP(AO$2,WatchbillMONTHLY!$A$54:$U$54,OFFSET(WatchbillMONTHLY!$A$54:$U$54,1,2))),INDIRECT("_"&amp;_xlfn.XLOOKUP(AO$2,WatchbillMONTHLY!$A$54:$U$54,OFFSET(WatchbillMONTHLY!$A$54:$U$54,1,2))))=$A42,_xlfn.XLOOKUP(AO$2,WatchbillMONTHLY!$A$54:$U$54,OFFSET(WatchbillMONTHLY!$A$54:$U$54,1,2)),FALSE),TRUE,FALSE)),
IF(_xlfn.XLOOKUP(AO$2,WatchbillMONTHLY!$A$71:$U$71,OFFSET(WatchbillMONTHLY!$A$71:$U$71,1,2))=IF(_xlfn.XLOOKUP($A42,INDIRECT("_"&amp;_xlfn.XLOOKUP(AO$2,WatchbillMONTHLY!$A$71:$U$71,OFFSET(WatchbillMONTHLY!$A$71:$U$71,1,2))),INDIRECT("_"&amp;_xlfn.XLOOKUP(AO$2,WatchbillMONTHLY!$A$71:$U$71,OFFSET(WatchbillMONTHLY!$A$71:$U$71,1,2))))=$A42,_xlfn.XLOOKUP(AO$2,WatchbillMONTHLY!$A$71:$U$71,OFFSET(WatchbillMONTHLY!$A$71:$U$71,1,2)),FALSE),TRUE,FALSE)),
IF(_xlfn.XLOOKUP(AO$2,WatchbillMONTHLY!$A$88:$U$88,OFFSET(WatchbillMONTHLY!$A$88:$U$88,1,2))=IF(_xlfn.XLOOKUP($A42,INDIRECT("_"&amp;_xlfn.XLOOKUP(AO$2,WatchbillMONTHLY!$A$88:$U$88,OFFSET(WatchbillMONTHLY!$A$88:$U$88,1,2))),INDIRECT("_"&amp;_xlfn.XLOOKUP(AO$2,WatchbillMONTHLY!$A$88:$U$88,OFFSET(WatchbillMONTHLY!$A$88:$U$88,1,2))))=$A42,_xlfn.XLOOKUP(AO$2,WatchbillMONTHLY!$A$88:$U$88,OFFSET(WatchbillMONTHLY!$A$88:$U$88,1,2)),FALSE),TRUE,FALSE)),
FALSE),FALSE)</f>
        <v>0</v>
      </c>
      <c r="AP42" s="209" t="b" cm="1">
        <f t="array" aca="1" ref="AP42" ca="1">IF(AND($A42 &gt; 0, I42 &gt; 0,AP$2&lt;MiscFormulas!$A$5+1),
_xlfn.IFNA(
_xlfn.IFNA(
_xlfn.IFNA(
_xlfn.IFNA(
_xlfn.IFNA(
_xlfn.IFNA(
IF(_xlfn.XLOOKUP(AP$2,WatchbillMONTHLY!$A$3:$U$3,OFFSET(WatchbillMONTHLY!$A$3:$U$3,1,2))=IF(_xlfn.XLOOKUP($A42,INDIRECT("_"&amp;_xlfn.XLOOKUP(AP$2,WatchbillMONTHLY!$A$3:$U$3,OFFSET(WatchbillMONTHLY!$A$3:$U$3,1,2))),INDIRECT("_"&amp;_xlfn.XLOOKUP(AP$2,WatchbillMONTHLY!$A$3:$U$3,OFFSET(WatchbillMONTHLY!$A$3:$U$3,1,2))))=$A42,_xlfn.XLOOKUP(AP$2,WatchbillMONTHLY!$A$3:$U$3,OFFSET(WatchbillMONTHLY!$A$3:$U$3,1,2)),FALSE),TRUE,FALSE),
IF(_xlfn.XLOOKUP(AP$2,WatchbillMONTHLY!$A$20:$U$20,OFFSET(WatchbillMONTHLY!$A$20:$U$20,1,2))=IF(_xlfn.XLOOKUP($A42,INDIRECT("_"&amp;_xlfn.XLOOKUP(AP$2,WatchbillMONTHLY!$A$20:$U$20,OFFSET(WatchbillMONTHLY!$A$20:$U$20,1,2))),INDIRECT("_"&amp;_xlfn.XLOOKUP(AP$2,WatchbillMONTHLY!$A$20:$U$20,OFFSET(WatchbillMONTHLY!$A$20:$U$20,1,2))))=$A42,_xlfn.XLOOKUP(AP$2,WatchbillMONTHLY!$A$20:$U$20,OFFSET(WatchbillMONTHLY!$A$20:$U$20,1,2)),FALSE),TRUE,FALSE)),
IF(_xlfn.XLOOKUP(AP$2,WatchbillMONTHLY!$A$37:$U$37,OFFSET(WatchbillMONTHLY!$A$37:$U$37,1,2))=IF(_xlfn.XLOOKUP($A42,INDIRECT("_"&amp;_xlfn.XLOOKUP(AP$2,WatchbillMONTHLY!$A$37:$U$37,OFFSET(WatchbillMONTHLY!$A$37:$U$37,1,2))),INDIRECT("_"&amp;_xlfn.XLOOKUP(AP$2,WatchbillMONTHLY!$A$37:$U$37,OFFSET(WatchbillMONTHLY!$A$37:$U$37,1,2))))=$A42,_xlfn.XLOOKUP(AP$2,WatchbillMONTHLY!$A$37:$U$37,OFFSET(WatchbillMONTHLY!$A$37:$U$37,1,2)),FALSE),TRUE,FALSE)),
IF(_xlfn.XLOOKUP(AP$2,WatchbillMONTHLY!$A$54:$U$54,OFFSET(WatchbillMONTHLY!$A$54:$U$54,1,2))=IF(_xlfn.XLOOKUP($A42,INDIRECT("_"&amp;_xlfn.XLOOKUP(AP$2,WatchbillMONTHLY!$A$54:$U$54,OFFSET(WatchbillMONTHLY!$A$54:$U$54,1,2))),INDIRECT("_"&amp;_xlfn.XLOOKUP(AP$2,WatchbillMONTHLY!$A$54:$U$54,OFFSET(WatchbillMONTHLY!$A$54:$U$54,1,2))))=$A42,_xlfn.XLOOKUP(AP$2,WatchbillMONTHLY!$A$54:$U$54,OFFSET(WatchbillMONTHLY!$A$54:$U$54,1,2)),FALSE),TRUE,FALSE)),
IF(_xlfn.XLOOKUP(AP$2,WatchbillMONTHLY!$A$71:$U$71,OFFSET(WatchbillMONTHLY!$A$71:$U$71,1,2))=IF(_xlfn.XLOOKUP($A42,INDIRECT("_"&amp;_xlfn.XLOOKUP(AP$2,WatchbillMONTHLY!$A$71:$U$71,OFFSET(WatchbillMONTHLY!$A$71:$U$71,1,2))),INDIRECT("_"&amp;_xlfn.XLOOKUP(AP$2,WatchbillMONTHLY!$A$71:$U$71,OFFSET(WatchbillMONTHLY!$A$71:$U$71,1,2))))=$A42,_xlfn.XLOOKUP(AP$2,WatchbillMONTHLY!$A$71:$U$71,OFFSET(WatchbillMONTHLY!$A$71:$U$71,1,2)),FALSE),TRUE,FALSE)),
IF(_xlfn.XLOOKUP(AP$2,WatchbillMONTHLY!$A$88:$U$88,OFFSET(WatchbillMONTHLY!$A$88:$U$88,1,2))=IF(_xlfn.XLOOKUP($A42,INDIRECT("_"&amp;_xlfn.XLOOKUP(AP$2,WatchbillMONTHLY!$A$88:$U$88,OFFSET(WatchbillMONTHLY!$A$88:$U$88,1,2))),INDIRECT("_"&amp;_xlfn.XLOOKUP(AP$2,WatchbillMONTHLY!$A$88:$U$88,OFFSET(WatchbillMONTHLY!$A$88:$U$88,1,2))))=$A42,_xlfn.XLOOKUP(AP$2,WatchbillMONTHLY!$A$88:$U$88,OFFSET(WatchbillMONTHLY!$A$88:$U$88,1,2)),FALSE),TRUE,FALSE)),
FALSE),FALSE)</f>
        <v>0</v>
      </c>
      <c r="AQ42" s="209" t="b" cm="1">
        <f t="array" aca="1" ref="AQ42" ca="1">IF(AND($A42 &gt; 0, J42 &gt; 0,AQ$2&lt;MiscFormulas!$A$5+1),
_xlfn.IFNA(
_xlfn.IFNA(
_xlfn.IFNA(
_xlfn.IFNA(
_xlfn.IFNA(
_xlfn.IFNA(
IF(_xlfn.XLOOKUP(AQ$2,WatchbillMONTHLY!$A$3:$U$3,OFFSET(WatchbillMONTHLY!$A$3:$U$3,1,2))=IF(_xlfn.XLOOKUP($A42,INDIRECT("_"&amp;_xlfn.XLOOKUP(AQ$2,WatchbillMONTHLY!$A$3:$U$3,OFFSET(WatchbillMONTHLY!$A$3:$U$3,1,2))),INDIRECT("_"&amp;_xlfn.XLOOKUP(AQ$2,WatchbillMONTHLY!$A$3:$U$3,OFFSET(WatchbillMONTHLY!$A$3:$U$3,1,2))))=$A42,_xlfn.XLOOKUP(AQ$2,WatchbillMONTHLY!$A$3:$U$3,OFFSET(WatchbillMONTHLY!$A$3:$U$3,1,2)),FALSE),TRUE,FALSE),
IF(_xlfn.XLOOKUP(AQ$2,WatchbillMONTHLY!$A$20:$U$20,OFFSET(WatchbillMONTHLY!$A$20:$U$20,1,2))=IF(_xlfn.XLOOKUP($A42,INDIRECT("_"&amp;_xlfn.XLOOKUP(AQ$2,WatchbillMONTHLY!$A$20:$U$20,OFFSET(WatchbillMONTHLY!$A$20:$U$20,1,2))),INDIRECT("_"&amp;_xlfn.XLOOKUP(AQ$2,WatchbillMONTHLY!$A$20:$U$20,OFFSET(WatchbillMONTHLY!$A$20:$U$20,1,2))))=$A42,_xlfn.XLOOKUP(AQ$2,WatchbillMONTHLY!$A$20:$U$20,OFFSET(WatchbillMONTHLY!$A$20:$U$20,1,2)),FALSE),TRUE,FALSE)),
IF(_xlfn.XLOOKUP(AQ$2,WatchbillMONTHLY!$A$37:$U$37,OFFSET(WatchbillMONTHLY!$A$37:$U$37,1,2))=IF(_xlfn.XLOOKUP($A42,INDIRECT("_"&amp;_xlfn.XLOOKUP(AQ$2,WatchbillMONTHLY!$A$37:$U$37,OFFSET(WatchbillMONTHLY!$A$37:$U$37,1,2))),INDIRECT("_"&amp;_xlfn.XLOOKUP(AQ$2,WatchbillMONTHLY!$A$37:$U$37,OFFSET(WatchbillMONTHLY!$A$37:$U$37,1,2))))=$A42,_xlfn.XLOOKUP(AQ$2,WatchbillMONTHLY!$A$37:$U$37,OFFSET(WatchbillMONTHLY!$A$37:$U$37,1,2)),FALSE),TRUE,FALSE)),
IF(_xlfn.XLOOKUP(AQ$2,WatchbillMONTHLY!$A$54:$U$54,OFFSET(WatchbillMONTHLY!$A$54:$U$54,1,2))=IF(_xlfn.XLOOKUP($A42,INDIRECT("_"&amp;_xlfn.XLOOKUP(AQ$2,WatchbillMONTHLY!$A$54:$U$54,OFFSET(WatchbillMONTHLY!$A$54:$U$54,1,2))),INDIRECT("_"&amp;_xlfn.XLOOKUP(AQ$2,WatchbillMONTHLY!$A$54:$U$54,OFFSET(WatchbillMONTHLY!$A$54:$U$54,1,2))))=$A42,_xlfn.XLOOKUP(AQ$2,WatchbillMONTHLY!$A$54:$U$54,OFFSET(WatchbillMONTHLY!$A$54:$U$54,1,2)),FALSE),TRUE,FALSE)),
IF(_xlfn.XLOOKUP(AQ$2,WatchbillMONTHLY!$A$71:$U$71,OFFSET(WatchbillMONTHLY!$A$71:$U$71,1,2))=IF(_xlfn.XLOOKUP($A42,INDIRECT("_"&amp;_xlfn.XLOOKUP(AQ$2,WatchbillMONTHLY!$A$71:$U$71,OFFSET(WatchbillMONTHLY!$A$71:$U$71,1,2))),INDIRECT("_"&amp;_xlfn.XLOOKUP(AQ$2,WatchbillMONTHLY!$A$71:$U$71,OFFSET(WatchbillMONTHLY!$A$71:$U$71,1,2))))=$A42,_xlfn.XLOOKUP(AQ$2,WatchbillMONTHLY!$A$71:$U$71,OFFSET(WatchbillMONTHLY!$A$71:$U$71,1,2)),FALSE),TRUE,FALSE)),
IF(_xlfn.XLOOKUP(AQ$2,WatchbillMONTHLY!$A$88:$U$88,OFFSET(WatchbillMONTHLY!$A$88:$U$88,1,2))=IF(_xlfn.XLOOKUP($A42,INDIRECT("_"&amp;_xlfn.XLOOKUP(AQ$2,WatchbillMONTHLY!$A$88:$U$88,OFFSET(WatchbillMONTHLY!$A$88:$U$88,1,2))),INDIRECT("_"&amp;_xlfn.XLOOKUP(AQ$2,WatchbillMONTHLY!$A$88:$U$88,OFFSET(WatchbillMONTHLY!$A$88:$U$88,1,2))))=$A42,_xlfn.XLOOKUP(AQ$2,WatchbillMONTHLY!$A$88:$U$88,OFFSET(WatchbillMONTHLY!$A$88:$U$88,1,2)),FALSE),TRUE,FALSE)),
FALSE),FALSE)</f>
        <v>0</v>
      </c>
      <c r="AR42" s="209" t="b" cm="1">
        <f t="array" aca="1" ref="AR42" ca="1">IF(AND($A42 &gt; 0, K42 &gt; 0,AR$2&lt;MiscFormulas!$A$5+1),
_xlfn.IFNA(
_xlfn.IFNA(
_xlfn.IFNA(
_xlfn.IFNA(
_xlfn.IFNA(
_xlfn.IFNA(
IF(_xlfn.XLOOKUP(AR$2,WatchbillMONTHLY!$A$3:$U$3,OFFSET(WatchbillMONTHLY!$A$3:$U$3,1,2))=IF(_xlfn.XLOOKUP($A42,INDIRECT("_"&amp;_xlfn.XLOOKUP(AR$2,WatchbillMONTHLY!$A$3:$U$3,OFFSET(WatchbillMONTHLY!$A$3:$U$3,1,2))),INDIRECT("_"&amp;_xlfn.XLOOKUP(AR$2,WatchbillMONTHLY!$A$3:$U$3,OFFSET(WatchbillMONTHLY!$A$3:$U$3,1,2))))=$A42,_xlfn.XLOOKUP(AR$2,WatchbillMONTHLY!$A$3:$U$3,OFFSET(WatchbillMONTHLY!$A$3:$U$3,1,2)),FALSE),TRUE,FALSE),
IF(_xlfn.XLOOKUP(AR$2,WatchbillMONTHLY!$A$20:$U$20,OFFSET(WatchbillMONTHLY!$A$20:$U$20,1,2))=IF(_xlfn.XLOOKUP($A42,INDIRECT("_"&amp;_xlfn.XLOOKUP(AR$2,WatchbillMONTHLY!$A$20:$U$20,OFFSET(WatchbillMONTHLY!$A$20:$U$20,1,2))),INDIRECT("_"&amp;_xlfn.XLOOKUP(AR$2,WatchbillMONTHLY!$A$20:$U$20,OFFSET(WatchbillMONTHLY!$A$20:$U$20,1,2))))=$A42,_xlfn.XLOOKUP(AR$2,WatchbillMONTHLY!$A$20:$U$20,OFFSET(WatchbillMONTHLY!$A$20:$U$20,1,2)),FALSE),TRUE,FALSE)),
IF(_xlfn.XLOOKUP(AR$2,WatchbillMONTHLY!$A$37:$U$37,OFFSET(WatchbillMONTHLY!$A$37:$U$37,1,2))=IF(_xlfn.XLOOKUP($A42,INDIRECT("_"&amp;_xlfn.XLOOKUP(AR$2,WatchbillMONTHLY!$A$37:$U$37,OFFSET(WatchbillMONTHLY!$A$37:$U$37,1,2))),INDIRECT("_"&amp;_xlfn.XLOOKUP(AR$2,WatchbillMONTHLY!$A$37:$U$37,OFFSET(WatchbillMONTHLY!$A$37:$U$37,1,2))))=$A42,_xlfn.XLOOKUP(AR$2,WatchbillMONTHLY!$A$37:$U$37,OFFSET(WatchbillMONTHLY!$A$37:$U$37,1,2)),FALSE),TRUE,FALSE)),
IF(_xlfn.XLOOKUP(AR$2,WatchbillMONTHLY!$A$54:$U$54,OFFSET(WatchbillMONTHLY!$A$54:$U$54,1,2))=IF(_xlfn.XLOOKUP($A42,INDIRECT("_"&amp;_xlfn.XLOOKUP(AR$2,WatchbillMONTHLY!$A$54:$U$54,OFFSET(WatchbillMONTHLY!$A$54:$U$54,1,2))),INDIRECT("_"&amp;_xlfn.XLOOKUP(AR$2,WatchbillMONTHLY!$A$54:$U$54,OFFSET(WatchbillMONTHLY!$A$54:$U$54,1,2))))=$A42,_xlfn.XLOOKUP(AR$2,WatchbillMONTHLY!$A$54:$U$54,OFFSET(WatchbillMONTHLY!$A$54:$U$54,1,2)),FALSE),TRUE,FALSE)),
IF(_xlfn.XLOOKUP(AR$2,WatchbillMONTHLY!$A$71:$U$71,OFFSET(WatchbillMONTHLY!$A$71:$U$71,1,2))=IF(_xlfn.XLOOKUP($A42,INDIRECT("_"&amp;_xlfn.XLOOKUP(AR$2,WatchbillMONTHLY!$A$71:$U$71,OFFSET(WatchbillMONTHLY!$A$71:$U$71,1,2))),INDIRECT("_"&amp;_xlfn.XLOOKUP(AR$2,WatchbillMONTHLY!$A$71:$U$71,OFFSET(WatchbillMONTHLY!$A$71:$U$71,1,2))))=$A42,_xlfn.XLOOKUP(AR$2,WatchbillMONTHLY!$A$71:$U$71,OFFSET(WatchbillMONTHLY!$A$71:$U$71,1,2)),FALSE),TRUE,FALSE)),
IF(_xlfn.XLOOKUP(AR$2,WatchbillMONTHLY!$A$88:$U$88,OFFSET(WatchbillMONTHLY!$A$88:$U$88,1,2))=IF(_xlfn.XLOOKUP($A42,INDIRECT("_"&amp;_xlfn.XLOOKUP(AR$2,WatchbillMONTHLY!$A$88:$U$88,OFFSET(WatchbillMONTHLY!$A$88:$U$88,1,2))),INDIRECT("_"&amp;_xlfn.XLOOKUP(AR$2,WatchbillMONTHLY!$A$88:$U$88,OFFSET(WatchbillMONTHLY!$A$88:$U$88,1,2))))=$A42,_xlfn.XLOOKUP(AR$2,WatchbillMONTHLY!$A$88:$U$88,OFFSET(WatchbillMONTHLY!$A$88:$U$88,1,2)),FALSE),TRUE,FALSE)),
FALSE),FALSE)</f>
        <v>0</v>
      </c>
      <c r="AS42" s="209" t="b" cm="1">
        <f t="array" aca="1" ref="AS42" ca="1">IF(AND($A42 &gt; 0, L42 &gt; 0,AS$2&lt;MiscFormulas!$A$5+1),
_xlfn.IFNA(
_xlfn.IFNA(
_xlfn.IFNA(
_xlfn.IFNA(
_xlfn.IFNA(
_xlfn.IFNA(
IF(_xlfn.XLOOKUP(AS$2,WatchbillMONTHLY!$A$3:$U$3,OFFSET(WatchbillMONTHLY!$A$3:$U$3,1,2))=IF(_xlfn.XLOOKUP($A42,INDIRECT("_"&amp;_xlfn.XLOOKUP(AS$2,WatchbillMONTHLY!$A$3:$U$3,OFFSET(WatchbillMONTHLY!$A$3:$U$3,1,2))),INDIRECT("_"&amp;_xlfn.XLOOKUP(AS$2,WatchbillMONTHLY!$A$3:$U$3,OFFSET(WatchbillMONTHLY!$A$3:$U$3,1,2))))=$A42,_xlfn.XLOOKUP(AS$2,WatchbillMONTHLY!$A$3:$U$3,OFFSET(WatchbillMONTHLY!$A$3:$U$3,1,2)),FALSE),TRUE,FALSE),
IF(_xlfn.XLOOKUP(AS$2,WatchbillMONTHLY!$A$20:$U$20,OFFSET(WatchbillMONTHLY!$A$20:$U$20,1,2))=IF(_xlfn.XLOOKUP($A42,INDIRECT("_"&amp;_xlfn.XLOOKUP(AS$2,WatchbillMONTHLY!$A$20:$U$20,OFFSET(WatchbillMONTHLY!$A$20:$U$20,1,2))),INDIRECT("_"&amp;_xlfn.XLOOKUP(AS$2,WatchbillMONTHLY!$A$20:$U$20,OFFSET(WatchbillMONTHLY!$A$20:$U$20,1,2))))=$A42,_xlfn.XLOOKUP(AS$2,WatchbillMONTHLY!$A$20:$U$20,OFFSET(WatchbillMONTHLY!$A$20:$U$20,1,2)),FALSE),TRUE,FALSE)),
IF(_xlfn.XLOOKUP(AS$2,WatchbillMONTHLY!$A$37:$U$37,OFFSET(WatchbillMONTHLY!$A$37:$U$37,1,2))=IF(_xlfn.XLOOKUP($A42,INDIRECT("_"&amp;_xlfn.XLOOKUP(AS$2,WatchbillMONTHLY!$A$37:$U$37,OFFSET(WatchbillMONTHLY!$A$37:$U$37,1,2))),INDIRECT("_"&amp;_xlfn.XLOOKUP(AS$2,WatchbillMONTHLY!$A$37:$U$37,OFFSET(WatchbillMONTHLY!$A$37:$U$37,1,2))))=$A42,_xlfn.XLOOKUP(AS$2,WatchbillMONTHLY!$A$37:$U$37,OFFSET(WatchbillMONTHLY!$A$37:$U$37,1,2)),FALSE),TRUE,FALSE)),
IF(_xlfn.XLOOKUP(AS$2,WatchbillMONTHLY!$A$54:$U$54,OFFSET(WatchbillMONTHLY!$A$54:$U$54,1,2))=IF(_xlfn.XLOOKUP($A42,INDIRECT("_"&amp;_xlfn.XLOOKUP(AS$2,WatchbillMONTHLY!$A$54:$U$54,OFFSET(WatchbillMONTHLY!$A$54:$U$54,1,2))),INDIRECT("_"&amp;_xlfn.XLOOKUP(AS$2,WatchbillMONTHLY!$A$54:$U$54,OFFSET(WatchbillMONTHLY!$A$54:$U$54,1,2))))=$A42,_xlfn.XLOOKUP(AS$2,WatchbillMONTHLY!$A$54:$U$54,OFFSET(WatchbillMONTHLY!$A$54:$U$54,1,2)),FALSE),TRUE,FALSE)),
IF(_xlfn.XLOOKUP(AS$2,WatchbillMONTHLY!$A$71:$U$71,OFFSET(WatchbillMONTHLY!$A$71:$U$71,1,2))=IF(_xlfn.XLOOKUP($A42,INDIRECT("_"&amp;_xlfn.XLOOKUP(AS$2,WatchbillMONTHLY!$A$71:$U$71,OFFSET(WatchbillMONTHLY!$A$71:$U$71,1,2))),INDIRECT("_"&amp;_xlfn.XLOOKUP(AS$2,WatchbillMONTHLY!$A$71:$U$71,OFFSET(WatchbillMONTHLY!$A$71:$U$71,1,2))))=$A42,_xlfn.XLOOKUP(AS$2,WatchbillMONTHLY!$A$71:$U$71,OFFSET(WatchbillMONTHLY!$A$71:$U$71,1,2)),FALSE),TRUE,FALSE)),
IF(_xlfn.XLOOKUP(AS$2,WatchbillMONTHLY!$A$88:$U$88,OFFSET(WatchbillMONTHLY!$A$88:$U$88,1,2))=IF(_xlfn.XLOOKUP($A42,INDIRECT("_"&amp;_xlfn.XLOOKUP(AS$2,WatchbillMONTHLY!$A$88:$U$88,OFFSET(WatchbillMONTHLY!$A$88:$U$88,1,2))),INDIRECT("_"&amp;_xlfn.XLOOKUP(AS$2,WatchbillMONTHLY!$A$88:$U$88,OFFSET(WatchbillMONTHLY!$A$88:$U$88,1,2))))=$A42,_xlfn.XLOOKUP(AS$2,WatchbillMONTHLY!$A$88:$U$88,OFFSET(WatchbillMONTHLY!$A$88:$U$88,1,2)),FALSE),TRUE,FALSE)),
FALSE),FALSE)</f>
        <v>0</v>
      </c>
      <c r="AT42" s="209" t="b" cm="1">
        <f t="array" aca="1" ref="AT42" ca="1">IF(AND($A42 &gt; 0, M42 &gt; 0,AT$2&lt;MiscFormulas!$A$5+1),
_xlfn.IFNA(
_xlfn.IFNA(
_xlfn.IFNA(
_xlfn.IFNA(
_xlfn.IFNA(
_xlfn.IFNA(
IF(_xlfn.XLOOKUP(AT$2,WatchbillMONTHLY!$A$3:$U$3,OFFSET(WatchbillMONTHLY!$A$3:$U$3,1,2))=IF(_xlfn.XLOOKUP($A42,INDIRECT("_"&amp;_xlfn.XLOOKUP(AT$2,WatchbillMONTHLY!$A$3:$U$3,OFFSET(WatchbillMONTHLY!$A$3:$U$3,1,2))),INDIRECT("_"&amp;_xlfn.XLOOKUP(AT$2,WatchbillMONTHLY!$A$3:$U$3,OFFSET(WatchbillMONTHLY!$A$3:$U$3,1,2))))=$A42,_xlfn.XLOOKUP(AT$2,WatchbillMONTHLY!$A$3:$U$3,OFFSET(WatchbillMONTHLY!$A$3:$U$3,1,2)),FALSE),TRUE,FALSE),
IF(_xlfn.XLOOKUP(AT$2,WatchbillMONTHLY!$A$20:$U$20,OFFSET(WatchbillMONTHLY!$A$20:$U$20,1,2))=IF(_xlfn.XLOOKUP($A42,INDIRECT("_"&amp;_xlfn.XLOOKUP(AT$2,WatchbillMONTHLY!$A$20:$U$20,OFFSET(WatchbillMONTHLY!$A$20:$U$20,1,2))),INDIRECT("_"&amp;_xlfn.XLOOKUP(AT$2,WatchbillMONTHLY!$A$20:$U$20,OFFSET(WatchbillMONTHLY!$A$20:$U$20,1,2))))=$A42,_xlfn.XLOOKUP(AT$2,WatchbillMONTHLY!$A$20:$U$20,OFFSET(WatchbillMONTHLY!$A$20:$U$20,1,2)),FALSE),TRUE,FALSE)),
IF(_xlfn.XLOOKUP(AT$2,WatchbillMONTHLY!$A$37:$U$37,OFFSET(WatchbillMONTHLY!$A$37:$U$37,1,2))=IF(_xlfn.XLOOKUP($A42,INDIRECT("_"&amp;_xlfn.XLOOKUP(AT$2,WatchbillMONTHLY!$A$37:$U$37,OFFSET(WatchbillMONTHLY!$A$37:$U$37,1,2))),INDIRECT("_"&amp;_xlfn.XLOOKUP(AT$2,WatchbillMONTHLY!$A$37:$U$37,OFFSET(WatchbillMONTHLY!$A$37:$U$37,1,2))))=$A42,_xlfn.XLOOKUP(AT$2,WatchbillMONTHLY!$A$37:$U$37,OFFSET(WatchbillMONTHLY!$A$37:$U$37,1,2)),FALSE),TRUE,FALSE)),
IF(_xlfn.XLOOKUP(AT$2,WatchbillMONTHLY!$A$54:$U$54,OFFSET(WatchbillMONTHLY!$A$54:$U$54,1,2))=IF(_xlfn.XLOOKUP($A42,INDIRECT("_"&amp;_xlfn.XLOOKUP(AT$2,WatchbillMONTHLY!$A$54:$U$54,OFFSET(WatchbillMONTHLY!$A$54:$U$54,1,2))),INDIRECT("_"&amp;_xlfn.XLOOKUP(AT$2,WatchbillMONTHLY!$A$54:$U$54,OFFSET(WatchbillMONTHLY!$A$54:$U$54,1,2))))=$A42,_xlfn.XLOOKUP(AT$2,WatchbillMONTHLY!$A$54:$U$54,OFFSET(WatchbillMONTHLY!$A$54:$U$54,1,2)),FALSE),TRUE,FALSE)),
IF(_xlfn.XLOOKUP(AT$2,WatchbillMONTHLY!$A$71:$U$71,OFFSET(WatchbillMONTHLY!$A$71:$U$71,1,2))=IF(_xlfn.XLOOKUP($A42,INDIRECT("_"&amp;_xlfn.XLOOKUP(AT$2,WatchbillMONTHLY!$A$71:$U$71,OFFSET(WatchbillMONTHLY!$A$71:$U$71,1,2))),INDIRECT("_"&amp;_xlfn.XLOOKUP(AT$2,WatchbillMONTHLY!$A$71:$U$71,OFFSET(WatchbillMONTHLY!$A$71:$U$71,1,2))))=$A42,_xlfn.XLOOKUP(AT$2,WatchbillMONTHLY!$A$71:$U$71,OFFSET(WatchbillMONTHLY!$A$71:$U$71,1,2)),FALSE),TRUE,FALSE)),
IF(_xlfn.XLOOKUP(AT$2,WatchbillMONTHLY!$A$88:$U$88,OFFSET(WatchbillMONTHLY!$A$88:$U$88,1,2))=IF(_xlfn.XLOOKUP($A42,INDIRECT("_"&amp;_xlfn.XLOOKUP(AT$2,WatchbillMONTHLY!$A$88:$U$88,OFFSET(WatchbillMONTHLY!$A$88:$U$88,1,2))),INDIRECT("_"&amp;_xlfn.XLOOKUP(AT$2,WatchbillMONTHLY!$A$88:$U$88,OFFSET(WatchbillMONTHLY!$A$88:$U$88,1,2))))=$A42,_xlfn.XLOOKUP(AT$2,WatchbillMONTHLY!$A$88:$U$88,OFFSET(WatchbillMONTHLY!$A$88:$U$88,1,2)),FALSE),TRUE,FALSE)),
FALSE),FALSE)</f>
        <v>0</v>
      </c>
      <c r="AU42" s="209" t="b" cm="1">
        <f t="array" aca="1" ref="AU42" ca="1">IF(AND($A42 &gt; 0, N42 &gt; 0,AU$2&lt;MiscFormulas!$A$5+1),
_xlfn.IFNA(
_xlfn.IFNA(
_xlfn.IFNA(
_xlfn.IFNA(
_xlfn.IFNA(
_xlfn.IFNA(
IF(_xlfn.XLOOKUP(AU$2,WatchbillMONTHLY!$A$3:$U$3,OFFSET(WatchbillMONTHLY!$A$3:$U$3,1,2))=IF(_xlfn.XLOOKUP($A42,INDIRECT("_"&amp;_xlfn.XLOOKUP(AU$2,WatchbillMONTHLY!$A$3:$U$3,OFFSET(WatchbillMONTHLY!$A$3:$U$3,1,2))),INDIRECT("_"&amp;_xlfn.XLOOKUP(AU$2,WatchbillMONTHLY!$A$3:$U$3,OFFSET(WatchbillMONTHLY!$A$3:$U$3,1,2))))=$A42,_xlfn.XLOOKUP(AU$2,WatchbillMONTHLY!$A$3:$U$3,OFFSET(WatchbillMONTHLY!$A$3:$U$3,1,2)),FALSE),TRUE,FALSE),
IF(_xlfn.XLOOKUP(AU$2,WatchbillMONTHLY!$A$20:$U$20,OFFSET(WatchbillMONTHLY!$A$20:$U$20,1,2))=IF(_xlfn.XLOOKUP($A42,INDIRECT("_"&amp;_xlfn.XLOOKUP(AU$2,WatchbillMONTHLY!$A$20:$U$20,OFFSET(WatchbillMONTHLY!$A$20:$U$20,1,2))),INDIRECT("_"&amp;_xlfn.XLOOKUP(AU$2,WatchbillMONTHLY!$A$20:$U$20,OFFSET(WatchbillMONTHLY!$A$20:$U$20,1,2))))=$A42,_xlfn.XLOOKUP(AU$2,WatchbillMONTHLY!$A$20:$U$20,OFFSET(WatchbillMONTHLY!$A$20:$U$20,1,2)),FALSE),TRUE,FALSE)),
IF(_xlfn.XLOOKUP(AU$2,WatchbillMONTHLY!$A$37:$U$37,OFFSET(WatchbillMONTHLY!$A$37:$U$37,1,2))=IF(_xlfn.XLOOKUP($A42,INDIRECT("_"&amp;_xlfn.XLOOKUP(AU$2,WatchbillMONTHLY!$A$37:$U$37,OFFSET(WatchbillMONTHLY!$A$37:$U$37,1,2))),INDIRECT("_"&amp;_xlfn.XLOOKUP(AU$2,WatchbillMONTHLY!$A$37:$U$37,OFFSET(WatchbillMONTHLY!$A$37:$U$37,1,2))))=$A42,_xlfn.XLOOKUP(AU$2,WatchbillMONTHLY!$A$37:$U$37,OFFSET(WatchbillMONTHLY!$A$37:$U$37,1,2)),FALSE),TRUE,FALSE)),
IF(_xlfn.XLOOKUP(AU$2,WatchbillMONTHLY!$A$54:$U$54,OFFSET(WatchbillMONTHLY!$A$54:$U$54,1,2))=IF(_xlfn.XLOOKUP($A42,INDIRECT("_"&amp;_xlfn.XLOOKUP(AU$2,WatchbillMONTHLY!$A$54:$U$54,OFFSET(WatchbillMONTHLY!$A$54:$U$54,1,2))),INDIRECT("_"&amp;_xlfn.XLOOKUP(AU$2,WatchbillMONTHLY!$A$54:$U$54,OFFSET(WatchbillMONTHLY!$A$54:$U$54,1,2))))=$A42,_xlfn.XLOOKUP(AU$2,WatchbillMONTHLY!$A$54:$U$54,OFFSET(WatchbillMONTHLY!$A$54:$U$54,1,2)),FALSE),TRUE,FALSE)),
IF(_xlfn.XLOOKUP(AU$2,WatchbillMONTHLY!$A$71:$U$71,OFFSET(WatchbillMONTHLY!$A$71:$U$71,1,2))=IF(_xlfn.XLOOKUP($A42,INDIRECT("_"&amp;_xlfn.XLOOKUP(AU$2,WatchbillMONTHLY!$A$71:$U$71,OFFSET(WatchbillMONTHLY!$A$71:$U$71,1,2))),INDIRECT("_"&amp;_xlfn.XLOOKUP(AU$2,WatchbillMONTHLY!$A$71:$U$71,OFFSET(WatchbillMONTHLY!$A$71:$U$71,1,2))))=$A42,_xlfn.XLOOKUP(AU$2,WatchbillMONTHLY!$A$71:$U$71,OFFSET(WatchbillMONTHLY!$A$71:$U$71,1,2)),FALSE),TRUE,FALSE)),
IF(_xlfn.XLOOKUP(AU$2,WatchbillMONTHLY!$A$88:$U$88,OFFSET(WatchbillMONTHLY!$A$88:$U$88,1,2))=IF(_xlfn.XLOOKUP($A42,INDIRECT("_"&amp;_xlfn.XLOOKUP(AU$2,WatchbillMONTHLY!$A$88:$U$88,OFFSET(WatchbillMONTHLY!$A$88:$U$88,1,2))),INDIRECT("_"&amp;_xlfn.XLOOKUP(AU$2,WatchbillMONTHLY!$A$88:$U$88,OFFSET(WatchbillMONTHLY!$A$88:$U$88,1,2))))=$A42,_xlfn.XLOOKUP(AU$2,WatchbillMONTHLY!$A$88:$U$88,OFFSET(WatchbillMONTHLY!$A$88:$U$88,1,2)),FALSE),TRUE,FALSE)),
FALSE),FALSE)</f>
        <v>0</v>
      </c>
      <c r="AV42" s="209" t="b" cm="1">
        <f t="array" aca="1" ref="AV42" ca="1">IF(AND($A42 &gt; 0, O42 &gt; 0,AV$2&lt;MiscFormulas!$A$5+1),
_xlfn.IFNA(
_xlfn.IFNA(
_xlfn.IFNA(
_xlfn.IFNA(
_xlfn.IFNA(
_xlfn.IFNA(
IF(_xlfn.XLOOKUP(AV$2,WatchbillMONTHLY!$A$3:$U$3,OFFSET(WatchbillMONTHLY!$A$3:$U$3,1,2))=IF(_xlfn.XLOOKUP($A42,INDIRECT("_"&amp;_xlfn.XLOOKUP(AV$2,WatchbillMONTHLY!$A$3:$U$3,OFFSET(WatchbillMONTHLY!$A$3:$U$3,1,2))),INDIRECT("_"&amp;_xlfn.XLOOKUP(AV$2,WatchbillMONTHLY!$A$3:$U$3,OFFSET(WatchbillMONTHLY!$A$3:$U$3,1,2))))=$A42,_xlfn.XLOOKUP(AV$2,WatchbillMONTHLY!$A$3:$U$3,OFFSET(WatchbillMONTHLY!$A$3:$U$3,1,2)),FALSE),TRUE,FALSE),
IF(_xlfn.XLOOKUP(AV$2,WatchbillMONTHLY!$A$20:$U$20,OFFSET(WatchbillMONTHLY!$A$20:$U$20,1,2))=IF(_xlfn.XLOOKUP($A42,INDIRECT("_"&amp;_xlfn.XLOOKUP(AV$2,WatchbillMONTHLY!$A$20:$U$20,OFFSET(WatchbillMONTHLY!$A$20:$U$20,1,2))),INDIRECT("_"&amp;_xlfn.XLOOKUP(AV$2,WatchbillMONTHLY!$A$20:$U$20,OFFSET(WatchbillMONTHLY!$A$20:$U$20,1,2))))=$A42,_xlfn.XLOOKUP(AV$2,WatchbillMONTHLY!$A$20:$U$20,OFFSET(WatchbillMONTHLY!$A$20:$U$20,1,2)),FALSE),TRUE,FALSE)),
IF(_xlfn.XLOOKUP(AV$2,WatchbillMONTHLY!$A$37:$U$37,OFFSET(WatchbillMONTHLY!$A$37:$U$37,1,2))=IF(_xlfn.XLOOKUP($A42,INDIRECT("_"&amp;_xlfn.XLOOKUP(AV$2,WatchbillMONTHLY!$A$37:$U$37,OFFSET(WatchbillMONTHLY!$A$37:$U$37,1,2))),INDIRECT("_"&amp;_xlfn.XLOOKUP(AV$2,WatchbillMONTHLY!$A$37:$U$37,OFFSET(WatchbillMONTHLY!$A$37:$U$37,1,2))))=$A42,_xlfn.XLOOKUP(AV$2,WatchbillMONTHLY!$A$37:$U$37,OFFSET(WatchbillMONTHLY!$A$37:$U$37,1,2)),FALSE),TRUE,FALSE)),
IF(_xlfn.XLOOKUP(AV$2,WatchbillMONTHLY!$A$54:$U$54,OFFSET(WatchbillMONTHLY!$A$54:$U$54,1,2))=IF(_xlfn.XLOOKUP($A42,INDIRECT("_"&amp;_xlfn.XLOOKUP(AV$2,WatchbillMONTHLY!$A$54:$U$54,OFFSET(WatchbillMONTHLY!$A$54:$U$54,1,2))),INDIRECT("_"&amp;_xlfn.XLOOKUP(AV$2,WatchbillMONTHLY!$A$54:$U$54,OFFSET(WatchbillMONTHLY!$A$54:$U$54,1,2))))=$A42,_xlfn.XLOOKUP(AV$2,WatchbillMONTHLY!$A$54:$U$54,OFFSET(WatchbillMONTHLY!$A$54:$U$54,1,2)),FALSE),TRUE,FALSE)),
IF(_xlfn.XLOOKUP(AV$2,WatchbillMONTHLY!$A$71:$U$71,OFFSET(WatchbillMONTHLY!$A$71:$U$71,1,2))=IF(_xlfn.XLOOKUP($A42,INDIRECT("_"&amp;_xlfn.XLOOKUP(AV$2,WatchbillMONTHLY!$A$71:$U$71,OFFSET(WatchbillMONTHLY!$A$71:$U$71,1,2))),INDIRECT("_"&amp;_xlfn.XLOOKUP(AV$2,WatchbillMONTHLY!$A$71:$U$71,OFFSET(WatchbillMONTHLY!$A$71:$U$71,1,2))))=$A42,_xlfn.XLOOKUP(AV$2,WatchbillMONTHLY!$A$71:$U$71,OFFSET(WatchbillMONTHLY!$A$71:$U$71,1,2)),FALSE),TRUE,FALSE)),
IF(_xlfn.XLOOKUP(AV$2,WatchbillMONTHLY!$A$88:$U$88,OFFSET(WatchbillMONTHLY!$A$88:$U$88,1,2))=IF(_xlfn.XLOOKUP($A42,INDIRECT("_"&amp;_xlfn.XLOOKUP(AV$2,WatchbillMONTHLY!$A$88:$U$88,OFFSET(WatchbillMONTHLY!$A$88:$U$88,1,2))),INDIRECT("_"&amp;_xlfn.XLOOKUP(AV$2,WatchbillMONTHLY!$A$88:$U$88,OFFSET(WatchbillMONTHLY!$A$88:$U$88,1,2))))=$A42,_xlfn.XLOOKUP(AV$2,WatchbillMONTHLY!$A$88:$U$88,OFFSET(WatchbillMONTHLY!$A$88:$U$88,1,2)),FALSE),TRUE,FALSE)),
FALSE),FALSE)</f>
        <v>0</v>
      </c>
      <c r="AW42" s="209" t="b" cm="1">
        <f t="array" aca="1" ref="AW42" ca="1">IF(AND($A42 &gt; 0, P42 &gt; 0,AW$2&lt;MiscFormulas!$A$5+1),
_xlfn.IFNA(
_xlfn.IFNA(
_xlfn.IFNA(
_xlfn.IFNA(
_xlfn.IFNA(
_xlfn.IFNA(
IF(_xlfn.XLOOKUP(AW$2,WatchbillMONTHLY!$A$3:$U$3,OFFSET(WatchbillMONTHLY!$A$3:$U$3,1,2))=IF(_xlfn.XLOOKUP($A42,INDIRECT("_"&amp;_xlfn.XLOOKUP(AW$2,WatchbillMONTHLY!$A$3:$U$3,OFFSET(WatchbillMONTHLY!$A$3:$U$3,1,2))),INDIRECT("_"&amp;_xlfn.XLOOKUP(AW$2,WatchbillMONTHLY!$A$3:$U$3,OFFSET(WatchbillMONTHLY!$A$3:$U$3,1,2))))=$A42,_xlfn.XLOOKUP(AW$2,WatchbillMONTHLY!$A$3:$U$3,OFFSET(WatchbillMONTHLY!$A$3:$U$3,1,2)),FALSE),TRUE,FALSE),
IF(_xlfn.XLOOKUP(AW$2,WatchbillMONTHLY!$A$20:$U$20,OFFSET(WatchbillMONTHLY!$A$20:$U$20,1,2))=IF(_xlfn.XLOOKUP($A42,INDIRECT("_"&amp;_xlfn.XLOOKUP(AW$2,WatchbillMONTHLY!$A$20:$U$20,OFFSET(WatchbillMONTHLY!$A$20:$U$20,1,2))),INDIRECT("_"&amp;_xlfn.XLOOKUP(AW$2,WatchbillMONTHLY!$A$20:$U$20,OFFSET(WatchbillMONTHLY!$A$20:$U$20,1,2))))=$A42,_xlfn.XLOOKUP(AW$2,WatchbillMONTHLY!$A$20:$U$20,OFFSET(WatchbillMONTHLY!$A$20:$U$20,1,2)),FALSE),TRUE,FALSE)),
IF(_xlfn.XLOOKUP(AW$2,WatchbillMONTHLY!$A$37:$U$37,OFFSET(WatchbillMONTHLY!$A$37:$U$37,1,2))=IF(_xlfn.XLOOKUP($A42,INDIRECT("_"&amp;_xlfn.XLOOKUP(AW$2,WatchbillMONTHLY!$A$37:$U$37,OFFSET(WatchbillMONTHLY!$A$37:$U$37,1,2))),INDIRECT("_"&amp;_xlfn.XLOOKUP(AW$2,WatchbillMONTHLY!$A$37:$U$37,OFFSET(WatchbillMONTHLY!$A$37:$U$37,1,2))))=$A42,_xlfn.XLOOKUP(AW$2,WatchbillMONTHLY!$A$37:$U$37,OFFSET(WatchbillMONTHLY!$A$37:$U$37,1,2)),FALSE),TRUE,FALSE)),
IF(_xlfn.XLOOKUP(AW$2,WatchbillMONTHLY!$A$54:$U$54,OFFSET(WatchbillMONTHLY!$A$54:$U$54,1,2))=IF(_xlfn.XLOOKUP($A42,INDIRECT("_"&amp;_xlfn.XLOOKUP(AW$2,WatchbillMONTHLY!$A$54:$U$54,OFFSET(WatchbillMONTHLY!$A$54:$U$54,1,2))),INDIRECT("_"&amp;_xlfn.XLOOKUP(AW$2,WatchbillMONTHLY!$A$54:$U$54,OFFSET(WatchbillMONTHLY!$A$54:$U$54,1,2))))=$A42,_xlfn.XLOOKUP(AW$2,WatchbillMONTHLY!$A$54:$U$54,OFFSET(WatchbillMONTHLY!$A$54:$U$54,1,2)),FALSE),TRUE,FALSE)),
IF(_xlfn.XLOOKUP(AW$2,WatchbillMONTHLY!$A$71:$U$71,OFFSET(WatchbillMONTHLY!$A$71:$U$71,1,2))=IF(_xlfn.XLOOKUP($A42,INDIRECT("_"&amp;_xlfn.XLOOKUP(AW$2,WatchbillMONTHLY!$A$71:$U$71,OFFSET(WatchbillMONTHLY!$A$71:$U$71,1,2))),INDIRECT("_"&amp;_xlfn.XLOOKUP(AW$2,WatchbillMONTHLY!$A$71:$U$71,OFFSET(WatchbillMONTHLY!$A$71:$U$71,1,2))))=$A42,_xlfn.XLOOKUP(AW$2,WatchbillMONTHLY!$A$71:$U$71,OFFSET(WatchbillMONTHLY!$A$71:$U$71,1,2)),FALSE),TRUE,FALSE)),
IF(_xlfn.XLOOKUP(AW$2,WatchbillMONTHLY!$A$88:$U$88,OFFSET(WatchbillMONTHLY!$A$88:$U$88,1,2))=IF(_xlfn.XLOOKUP($A42,INDIRECT("_"&amp;_xlfn.XLOOKUP(AW$2,WatchbillMONTHLY!$A$88:$U$88,OFFSET(WatchbillMONTHLY!$A$88:$U$88,1,2))),INDIRECT("_"&amp;_xlfn.XLOOKUP(AW$2,WatchbillMONTHLY!$A$88:$U$88,OFFSET(WatchbillMONTHLY!$A$88:$U$88,1,2))))=$A42,_xlfn.XLOOKUP(AW$2,WatchbillMONTHLY!$A$88:$U$88,OFFSET(WatchbillMONTHLY!$A$88:$U$88,1,2)),FALSE),TRUE,FALSE)),
FALSE),FALSE)</f>
        <v>0</v>
      </c>
      <c r="AX42" s="209" t="b" cm="1">
        <f t="array" aca="1" ref="AX42" ca="1">IF(AND($A42 &gt; 0, Q42 &gt; 0,AX$2&lt;MiscFormulas!$A$5+1),
_xlfn.IFNA(
_xlfn.IFNA(
_xlfn.IFNA(
_xlfn.IFNA(
_xlfn.IFNA(
_xlfn.IFNA(
IF(_xlfn.XLOOKUP(AX$2,WatchbillMONTHLY!$A$3:$U$3,OFFSET(WatchbillMONTHLY!$A$3:$U$3,1,2))=IF(_xlfn.XLOOKUP($A42,INDIRECT("_"&amp;_xlfn.XLOOKUP(AX$2,WatchbillMONTHLY!$A$3:$U$3,OFFSET(WatchbillMONTHLY!$A$3:$U$3,1,2))),INDIRECT("_"&amp;_xlfn.XLOOKUP(AX$2,WatchbillMONTHLY!$A$3:$U$3,OFFSET(WatchbillMONTHLY!$A$3:$U$3,1,2))))=$A42,_xlfn.XLOOKUP(AX$2,WatchbillMONTHLY!$A$3:$U$3,OFFSET(WatchbillMONTHLY!$A$3:$U$3,1,2)),FALSE),TRUE,FALSE),
IF(_xlfn.XLOOKUP(AX$2,WatchbillMONTHLY!$A$20:$U$20,OFFSET(WatchbillMONTHLY!$A$20:$U$20,1,2))=IF(_xlfn.XLOOKUP($A42,INDIRECT("_"&amp;_xlfn.XLOOKUP(AX$2,WatchbillMONTHLY!$A$20:$U$20,OFFSET(WatchbillMONTHLY!$A$20:$U$20,1,2))),INDIRECT("_"&amp;_xlfn.XLOOKUP(AX$2,WatchbillMONTHLY!$A$20:$U$20,OFFSET(WatchbillMONTHLY!$A$20:$U$20,1,2))))=$A42,_xlfn.XLOOKUP(AX$2,WatchbillMONTHLY!$A$20:$U$20,OFFSET(WatchbillMONTHLY!$A$20:$U$20,1,2)),FALSE),TRUE,FALSE)),
IF(_xlfn.XLOOKUP(AX$2,WatchbillMONTHLY!$A$37:$U$37,OFFSET(WatchbillMONTHLY!$A$37:$U$37,1,2))=IF(_xlfn.XLOOKUP($A42,INDIRECT("_"&amp;_xlfn.XLOOKUP(AX$2,WatchbillMONTHLY!$A$37:$U$37,OFFSET(WatchbillMONTHLY!$A$37:$U$37,1,2))),INDIRECT("_"&amp;_xlfn.XLOOKUP(AX$2,WatchbillMONTHLY!$A$37:$U$37,OFFSET(WatchbillMONTHLY!$A$37:$U$37,1,2))))=$A42,_xlfn.XLOOKUP(AX$2,WatchbillMONTHLY!$A$37:$U$37,OFFSET(WatchbillMONTHLY!$A$37:$U$37,1,2)),FALSE),TRUE,FALSE)),
IF(_xlfn.XLOOKUP(AX$2,WatchbillMONTHLY!$A$54:$U$54,OFFSET(WatchbillMONTHLY!$A$54:$U$54,1,2))=IF(_xlfn.XLOOKUP($A42,INDIRECT("_"&amp;_xlfn.XLOOKUP(AX$2,WatchbillMONTHLY!$A$54:$U$54,OFFSET(WatchbillMONTHLY!$A$54:$U$54,1,2))),INDIRECT("_"&amp;_xlfn.XLOOKUP(AX$2,WatchbillMONTHLY!$A$54:$U$54,OFFSET(WatchbillMONTHLY!$A$54:$U$54,1,2))))=$A42,_xlfn.XLOOKUP(AX$2,WatchbillMONTHLY!$A$54:$U$54,OFFSET(WatchbillMONTHLY!$A$54:$U$54,1,2)),FALSE),TRUE,FALSE)),
IF(_xlfn.XLOOKUP(AX$2,WatchbillMONTHLY!$A$71:$U$71,OFFSET(WatchbillMONTHLY!$A$71:$U$71,1,2))=IF(_xlfn.XLOOKUP($A42,INDIRECT("_"&amp;_xlfn.XLOOKUP(AX$2,WatchbillMONTHLY!$A$71:$U$71,OFFSET(WatchbillMONTHLY!$A$71:$U$71,1,2))),INDIRECT("_"&amp;_xlfn.XLOOKUP(AX$2,WatchbillMONTHLY!$A$71:$U$71,OFFSET(WatchbillMONTHLY!$A$71:$U$71,1,2))))=$A42,_xlfn.XLOOKUP(AX$2,WatchbillMONTHLY!$A$71:$U$71,OFFSET(WatchbillMONTHLY!$A$71:$U$71,1,2)),FALSE),TRUE,FALSE)),
IF(_xlfn.XLOOKUP(AX$2,WatchbillMONTHLY!$A$88:$U$88,OFFSET(WatchbillMONTHLY!$A$88:$U$88,1,2))=IF(_xlfn.XLOOKUP($A42,INDIRECT("_"&amp;_xlfn.XLOOKUP(AX$2,WatchbillMONTHLY!$A$88:$U$88,OFFSET(WatchbillMONTHLY!$A$88:$U$88,1,2))),INDIRECT("_"&amp;_xlfn.XLOOKUP(AX$2,WatchbillMONTHLY!$A$88:$U$88,OFFSET(WatchbillMONTHLY!$A$88:$U$88,1,2))))=$A42,_xlfn.XLOOKUP(AX$2,WatchbillMONTHLY!$A$88:$U$88,OFFSET(WatchbillMONTHLY!$A$88:$U$88,1,2)),FALSE),TRUE,FALSE)),
FALSE),FALSE)</f>
        <v>0</v>
      </c>
      <c r="AY42" s="209" t="b" cm="1">
        <f t="array" aca="1" ref="AY42" ca="1">IF(AND($A42 &gt; 0, R42 &gt; 0,AY$2&lt;MiscFormulas!$A$5+1),
_xlfn.IFNA(
_xlfn.IFNA(
_xlfn.IFNA(
_xlfn.IFNA(
_xlfn.IFNA(
_xlfn.IFNA(
IF(_xlfn.XLOOKUP(AY$2,WatchbillMONTHLY!$A$3:$U$3,OFFSET(WatchbillMONTHLY!$A$3:$U$3,1,2))=IF(_xlfn.XLOOKUP($A42,INDIRECT("_"&amp;_xlfn.XLOOKUP(AY$2,WatchbillMONTHLY!$A$3:$U$3,OFFSET(WatchbillMONTHLY!$A$3:$U$3,1,2))),INDIRECT("_"&amp;_xlfn.XLOOKUP(AY$2,WatchbillMONTHLY!$A$3:$U$3,OFFSET(WatchbillMONTHLY!$A$3:$U$3,1,2))))=$A42,_xlfn.XLOOKUP(AY$2,WatchbillMONTHLY!$A$3:$U$3,OFFSET(WatchbillMONTHLY!$A$3:$U$3,1,2)),FALSE),TRUE,FALSE),
IF(_xlfn.XLOOKUP(AY$2,WatchbillMONTHLY!$A$20:$U$20,OFFSET(WatchbillMONTHLY!$A$20:$U$20,1,2))=IF(_xlfn.XLOOKUP($A42,INDIRECT("_"&amp;_xlfn.XLOOKUP(AY$2,WatchbillMONTHLY!$A$20:$U$20,OFFSET(WatchbillMONTHLY!$A$20:$U$20,1,2))),INDIRECT("_"&amp;_xlfn.XLOOKUP(AY$2,WatchbillMONTHLY!$A$20:$U$20,OFFSET(WatchbillMONTHLY!$A$20:$U$20,1,2))))=$A42,_xlfn.XLOOKUP(AY$2,WatchbillMONTHLY!$A$20:$U$20,OFFSET(WatchbillMONTHLY!$A$20:$U$20,1,2)),FALSE),TRUE,FALSE)),
IF(_xlfn.XLOOKUP(AY$2,WatchbillMONTHLY!$A$37:$U$37,OFFSET(WatchbillMONTHLY!$A$37:$U$37,1,2))=IF(_xlfn.XLOOKUP($A42,INDIRECT("_"&amp;_xlfn.XLOOKUP(AY$2,WatchbillMONTHLY!$A$37:$U$37,OFFSET(WatchbillMONTHLY!$A$37:$U$37,1,2))),INDIRECT("_"&amp;_xlfn.XLOOKUP(AY$2,WatchbillMONTHLY!$A$37:$U$37,OFFSET(WatchbillMONTHLY!$A$37:$U$37,1,2))))=$A42,_xlfn.XLOOKUP(AY$2,WatchbillMONTHLY!$A$37:$U$37,OFFSET(WatchbillMONTHLY!$A$37:$U$37,1,2)),FALSE),TRUE,FALSE)),
IF(_xlfn.XLOOKUP(AY$2,WatchbillMONTHLY!$A$54:$U$54,OFFSET(WatchbillMONTHLY!$A$54:$U$54,1,2))=IF(_xlfn.XLOOKUP($A42,INDIRECT("_"&amp;_xlfn.XLOOKUP(AY$2,WatchbillMONTHLY!$A$54:$U$54,OFFSET(WatchbillMONTHLY!$A$54:$U$54,1,2))),INDIRECT("_"&amp;_xlfn.XLOOKUP(AY$2,WatchbillMONTHLY!$A$54:$U$54,OFFSET(WatchbillMONTHLY!$A$54:$U$54,1,2))))=$A42,_xlfn.XLOOKUP(AY$2,WatchbillMONTHLY!$A$54:$U$54,OFFSET(WatchbillMONTHLY!$A$54:$U$54,1,2)),FALSE),TRUE,FALSE)),
IF(_xlfn.XLOOKUP(AY$2,WatchbillMONTHLY!$A$71:$U$71,OFFSET(WatchbillMONTHLY!$A$71:$U$71,1,2))=IF(_xlfn.XLOOKUP($A42,INDIRECT("_"&amp;_xlfn.XLOOKUP(AY$2,WatchbillMONTHLY!$A$71:$U$71,OFFSET(WatchbillMONTHLY!$A$71:$U$71,1,2))),INDIRECT("_"&amp;_xlfn.XLOOKUP(AY$2,WatchbillMONTHLY!$A$71:$U$71,OFFSET(WatchbillMONTHLY!$A$71:$U$71,1,2))))=$A42,_xlfn.XLOOKUP(AY$2,WatchbillMONTHLY!$A$71:$U$71,OFFSET(WatchbillMONTHLY!$A$71:$U$71,1,2)),FALSE),TRUE,FALSE)),
IF(_xlfn.XLOOKUP(AY$2,WatchbillMONTHLY!$A$88:$U$88,OFFSET(WatchbillMONTHLY!$A$88:$U$88,1,2))=IF(_xlfn.XLOOKUP($A42,INDIRECT("_"&amp;_xlfn.XLOOKUP(AY$2,WatchbillMONTHLY!$A$88:$U$88,OFFSET(WatchbillMONTHLY!$A$88:$U$88,1,2))),INDIRECT("_"&amp;_xlfn.XLOOKUP(AY$2,WatchbillMONTHLY!$A$88:$U$88,OFFSET(WatchbillMONTHLY!$A$88:$U$88,1,2))))=$A42,_xlfn.XLOOKUP(AY$2,WatchbillMONTHLY!$A$88:$U$88,OFFSET(WatchbillMONTHLY!$A$88:$U$88,1,2)),FALSE),TRUE,FALSE)),
FALSE),FALSE)</f>
        <v>0</v>
      </c>
      <c r="AZ42" s="209" t="b" cm="1">
        <f t="array" aca="1" ref="AZ42" ca="1">IF(AND($A42 &gt; 0, S42 &gt; 0,AZ$2&lt;MiscFormulas!$A$5+1),
_xlfn.IFNA(
_xlfn.IFNA(
_xlfn.IFNA(
_xlfn.IFNA(
_xlfn.IFNA(
_xlfn.IFNA(
IF(_xlfn.XLOOKUP(AZ$2,WatchbillMONTHLY!$A$3:$U$3,OFFSET(WatchbillMONTHLY!$A$3:$U$3,1,2))=IF(_xlfn.XLOOKUP($A42,INDIRECT("_"&amp;_xlfn.XLOOKUP(AZ$2,WatchbillMONTHLY!$A$3:$U$3,OFFSET(WatchbillMONTHLY!$A$3:$U$3,1,2))),INDIRECT("_"&amp;_xlfn.XLOOKUP(AZ$2,WatchbillMONTHLY!$A$3:$U$3,OFFSET(WatchbillMONTHLY!$A$3:$U$3,1,2))))=$A42,_xlfn.XLOOKUP(AZ$2,WatchbillMONTHLY!$A$3:$U$3,OFFSET(WatchbillMONTHLY!$A$3:$U$3,1,2)),FALSE),TRUE,FALSE),
IF(_xlfn.XLOOKUP(AZ$2,WatchbillMONTHLY!$A$20:$U$20,OFFSET(WatchbillMONTHLY!$A$20:$U$20,1,2))=IF(_xlfn.XLOOKUP($A42,INDIRECT("_"&amp;_xlfn.XLOOKUP(AZ$2,WatchbillMONTHLY!$A$20:$U$20,OFFSET(WatchbillMONTHLY!$A$20:$U$20,1,2))),INDIRECT("_"&amp;_xlfn.XLOOKUP(AZ$2,WatchbillMONTHLY!$A$20:$U$20,OFFSET(WatchbillMONTHLY!$A$20:$U$20,1,2))))=$A42,_xlfn.XLOOKUP(AZ$2,WatchbillMONTHLY!$A$20:$U$20,OFFSET(WatchbillMONTHLY!$A$20:$U$20,1,2)),FALSE),TRUE,FALSE)),
IF(_xlfn.XLOOKUP(AZ$2,WatchbillMONTHLY!$A$37:$U$37,OFFSET(WatchbillMONTHLY!$A$37:$U$37,1,2))=IF(_xlfn.XLOOKUP($A42,INDIRECT("_"&amp;_xlfn.XLOOKUP(AZ$2,WatchbillMONTHLY!$A$37:$U$37,OFFSET(WatchbillMONTHLY!$A$37:$U$37,1,2))),INDIRECT("_"&amp;_xlfn.XLOOKUP(AZ$2,WatchbillMONTHLY!$A$37:$U$37,OFFSET(WatchbillMONTHLY!$A$37:$U$37,1,2))))=$A42,_xlfn.XLOOKUP(AZ$2,WatchbillMONTHLY!$A$37:$U$37,OFFSET(WatchbillMONTHLY!$A$37:$U$37,1,2)),FALSE),TRUE,FALSE)),
IF(_xlfn.XLOOKUP(AZ$2,WatchbillMONTHLY!$A$54:$U$54,OFFSET(WatchbillMONTHLY!$A$54:$U$54,1,2))=IF(_xlfn.XLOOKUP($A42,INDIRECT("_"&amp;_xlfn.XLOOKUP(AZ$2,WatchbillMONTHLY!$A$54:$U$54,OFFSET(WatchbillMONTHLY!$A$54:$U$54,1,2))),INDIRECT("_"&amp;_xlfn.XLOOKUP(AZ$2,WatchbillMONTHLY!$A$54:$U$54,OFFSET(WatchbillMONTHLY!$A$54:$U$54,1,2))))=$A42,_xlfn.XLOOKUP(AZ$2,WatchbillMONTHLY!$A$54:$U$54,OFFSET(WatchbillMONTHLY!$A$54:$U$54,1,2)),FALSE),TRUE,FALSE)),
IF(_xlfn.XLOOKUP(AZ$2,WatchbillMONTHLY!$A$71:$U$71,OFFSET(WatchbillMONTHLY!$A$71:$U$71,1,2))=IF(_xlfn.XLOOKUP($A42,INDIRECT("_"&amp;_xlfn.XLOOKUP(AZ$2,WatchbillMONTHLY!$A$71:$U$71,OFFSET(WatchbillMONTHLY!$A$71:$U$71,1,2))),INDIRECT("_"&amp;_xlfn.XLOOKUP(AZ$2,WatchbillMONTHLY!$A$71:$U$71,OFFSET(WatchbillMONTHLY!$A$71:$U$71,1,2))))=$A42,_xlfn.XLOOKUP(AZ$2,WatchbillMONTHLY!$A$71:$U$71,OFFSET(WatchbillMONTHLY!$A$71:$U$71,1,2)),FALSE),TRUE,FALSE)),
IF(_xlfn.XLOOKUP(AZ$2,WatchbillMONTHLY!$A$88:$U$88,OFFSET(WatchbillMONTHLY!$A$88:$U$88,1,2))=IF(_xlfn.XLOOKUP($A42,INDIRECT("_"&amp;_xlfn.XLOOKUP(AZ$2,WatchbillMONTHLY!$A$88:$U$88,OFFSET(WatchbillMONTHLY!$A$88:$U$88,1,2))),INDIRECT("_"&amp;_xlfn.XLOOKUP(AZ$2,WatchbillMONTHLY!$A$88:$U$88,OFFSET(WatchbillMONTHLY!$A$88:$U$88,1,2))))=$A42,_xlfn.XLOOKUP(AZ$2,WatchbillMONTHLY!$A$88:$U$88,OFFSET(WatchbillMONTHLY!$A$88:$U$88,1,2)),FALSE),TRUE,FALSE)),
FALSE),FALSE)</f>
        <v>0</v>
      </c>
      <c r="BA42" s="209" t="b" cm="1">
        <f t="array" aca="1" ref="BA42" ca="1">IF(AND($A42 &gt; 0, T42 &gt; 0,BA$2&lt;MiscFormulas!$A$5+1),
_xlfn.IFNA(
_xlfn.IFNA(
_xlfn.IFNA(
_xlfn.IFNA(
_xlfn.IFNA(
_xlfn.IFNA(
IF(_xlfn.XLOOKUP(BA$2,WatchbillMONTHLY!$A$3:$U$3,OFFSET(WatchbillMONTHLY!$A$3:$U$3,1,2))=IF(_xlfn.XLOOKUP($A42,INDIRECT("_"&amp;_xlfn.XLOOKUP(BA$2,WatchbillMONTHLY!$A$3:$U$3,OFFSET(WatchbillMONTHLY!$A$3:$U$3,1,2))),INDIRECT("_"&amp;_xlfn.XLOOKUP(BA$2,WatchbillMONTHLY!$A$3:$U$3,OFFSET(WatchbillMONTHLY!$A$3:$U$3,1,2))))=$A42,_xlfn.XLOOKUP(BA$2,WatchbillMONTHLY!$A$3:$U$3,OFFSET(WatchbillMONTHLY!$A$3:$U$3,1,2)),FALSE),TRUE,FALSE),
IF(_xlfn.XLOOKUP(BA$2,WatchbillMONTHLY!$A$20:$U$20,OFFSET(WatchbillMONTHLY!$A$20:$U$20,1,2))=IF(_xlfn.XLOOKUP($A42,INDIRECT("_"&amp;_xlfn.XLOOKUP(BA$2,WatchbillMONTHLY!$A$20:$U$20,OFFSET(WatchbillMONTHLY!$A$20:$U$20,1,2))),INDIRECT("_"&amp;_xlfn.XLOOKUP(BA$2,WatchbillMONTHLY!$A$20:$U$20,OFFSET(WatchbillMONTHLY!$A$20:$U$20,1,2))))=$A42,_xlfn.XLOOKUP(BA$2,WatchbillMONTHLY!$A$20:$U$20,OFFSET(WatchbillMONTHLY!$A$20:$U$20,1,2)),FALSE),TRUE,FALSE)),
IF(_xlfn.XLOOKUP(BA$2,WatchbillMONTHLY!$A$37:$U$37,OFFSET(WatchbillMONTHLY!$A$37:$U$37,1,2))=IF(_xlfn.XLOOKUP($A42,INDIRECT("_"&amp;_xlfn.XLOOKUP(BA$2,WatchbillMONTHLY!$A$37:$U$37,OFFSET(WatchbillMONTHLY!$A$37:$U$37,1,2))),INDIRECT("_"&amp;_xlfn.XLOOKUP(BA$2,WatchbillMONTHLY!$A$37:$U$37,OFFSET(WatchbillMONTHLY!$A$37:$U$37,1,2))))=$A42,_xlfn.XLOOKUP(BA$2,WatchbillMONTHLY!$A$37:$U$37,OFFSET(WatchbillMONTHLY!$A$37:$U$37,1,2)),FALSE),TRUE,FALSE)),
IF(_xlfn.XLOOKUP(BA$2,WatchbillMONTHLY!$A$54:$U$54,OFFSET(WatchbillMONTHLY!$A$54:$U$54,1,2))=IF(_xlfn.XLOOKUP($A42,INDIRECT("_"&amp;_xlfn.XLOOKUP(BA$2,WatchbillMONTHLY!$A$54:$U$54,OFFSET(WatchbillMONTHLY!$A$54:$U$54,1,2))),INDIRECT("_"&amp;_xlfn.XLOOKUP(BA$2,WatchbillMONTHLY!$A$54:$U$54,OFFSET(WatchbillMONTHLY!$A$54:$U$54,1,2))))=$A42,_xlfn.XLOOKUP(BA$2,WatchbillMONTHLY!$A$54:$U$54,OFFSET(WatchbillMONTHLY!$A$54:$U$54,1,2)),FALSE),TRUE,FALSE)),
IF(_xlfn.XLOOKUP(BA$2,WatchbillMONTHLY!$A$71:$U$71,OFFSET(WatchbillMONTHLY!$A$71:$U$71,1,2))=IF(_xlfn.XLOOKUP($A42,INDIRECT("_"&amp;_xlfn.XLOOKUP(BA$2,WatchbillMONTHLY!$A$71:$U$71,OFFSET(WatchbillMONTHLY!$A$71:$U$71,1,2))),INDIRECT("_"&amp;_xlfn.XLOOKUP(BA$2,WatchbillMONTHLY!$A$71:$U$71,OFFSET(WatchbillMONTHLY!$A$71:$U$71,1,2))))=$A42,_xlfn.XLOOKUP(BA$2,WatchbillMONTHLY!$A$71:$U$71,OFFSET(WatchbillMONTHLY!$A$71:$U$71,1,2)),FALSE),TRUE,FALSE)),
IF(_xlfn.XLOOKUP(BA$2,WatchbillMONTHLY!$A$88:$U$88,OFFSET(WatchbillMONTHLY!$A$88:$U$88,1,2))=IF(_xlfn.XLOOKUP($A42,INDIRECT("_"&amp;_xlfn.XLOOKUP(BA$2,WatchbillMONTHLY!$A$88:$U$88,OFFSET(WatchbillMONTHLY!$A$88:$U$88,1,2))),INDIRECT("_"&amp;_xlfn.XLOOKUP(BA$2,WatchbillMONTHLY!$A$88:$U$88,OFFSET(WatchbillMONTHLY!$A$88:$U$88,1,2))))=$A42,_xlfn.XLOOKUP(BA$2,WatchbillMONTHLY!$A$88:$U$88,OFFSET(WatchbillMONTHLY!$A$88:$U$88,1,2)),FALSE),TRUE,FALSE)),
FALSE),FALSE)</f>
        <v>0</v>
      </c>
      <c r="BB42" s="209" t="b" cm="1">
        <f t="array" aca="1" ref="BB42" ca="1">IF(AND($A42 &gt; 0, U42 &gt; 0,BB$2&lt;MiscFormulas!$A$5+1),
_xlfn.IFNA(
_xlfn.IFNA(
_xlfn.IFNA(
_xlfn.IFNA(
_xlfn.IFNA(
_xlfn.IFNA(
IF(_xlfn.XLOOKUP(BB$2,WatchbillMONTHLY!$A$3:$U$3,OFFSET(WatchbillMONTHLY!$A$3:$U$3,1,2))=IF(_xlfn.XLOOKUP($A42,INDIRECT("_"&amp;_xlfn.XLOOKUP(BB$2,WatchbillMONTHLY!$A$3:$U$3,OFFSET(WatchbillMONTHLY!$A$3:$U$3,1,2))),INDIRECT("_"&amp;_xlfn.XLOOKUP(BB$2,WatchbillMONTHLY!$A$3:$U$3,OFFSET(WatchbillMONTHLY!$A$3:$U$3,1,2))))=$A42,_xlfn.XLOOKUP(BB$2,WatchbillMONTHLY!$A$3:$U$3,OFFSET(WatchbillMONTHLY!$A$3:$U$3,1,2)),FALSE),TRUE,FALSE),
IF(_xlfn.XLOOKUP(BB$2,WatchbillMONTHLY!$A$20:$U$20,OFFSET(WatchbillMONTHLY!$A$20:$U$20,1,2))=IF(_xlfn.XLOOKUP($A42,INDIRECT("_"&amp;_xlfn.XLOOKUP(BB$2,WatchbillMONTHLY!$A$20:$U$20,OFFSET(WatchbillMONTHLY!$A$20:$U$20,1,2))),INDIRECT("_"&amp;_xlfn.XLOOKUP(BB$2,WatchbillMONTHLY!$A$20:$U$20,OFFSET(WatchbillMONTHLY!$A$20:$U$20,1,2))))=$A42,_xlfn.XLOOKUP(BB$2,WatchbillMONTHLY!$A$20:$U$20,OFFSET(WatchbillMONTHLY!$A$20:$U$20,1,2)),FALSE),TRUE,FALSE)),
IF(_xlfn.XLOOKUP(BB$2,WatchbillMONTHLY!$A$37:$U$37,OFFSET(WatchbillMONTHLY!$A$37:$U$37,1,2))=IF(_xlfn.XLOOKUP($A42,INDIRECT("_"&amp;_xlfn.XLOOKUP(BB$2,WatchbillMONTHLY!$A$37:$U$37,OFFSET(WatchbillMONTHLY!$A$37:$U$37,1,2))),INDIRECT("_"&amp;_xlfn.XLOOKUP(BB$2,WatchbillMONTHLY!$A$37:$U$37,OFFSET(WatchbillMONTHLY!$A$37:$U$37,1,2))))=$A42,_xlfn.XLOOKUP(BB$2,WatchbillMONTHLY!$A$37:$U$37,OFFSET(WatchbillMONTHLY!$A$37:$U$37,1,2)),FALSE),TRUE,FALSE)),
IF(_xlfn.XLOOKUP(BB$2,WatchbillMONTHLY!$A$54:$U$54,OFFSET(WatchbillMONTHLY!$A$54:$U$54,1,2))=IF(_xlfn.XLOOKUP($A42,INDIRECT("_"&amp;_xlfn.XLOOKUP(BB$2,WatchbillMONTHLY!$A$54:$U$54,OFFSET(WatchbillMONTHLY!$A$54:$U$54,1,2))),INDIRECT("_"&amp;_xlfn.XLOOKUP(BB$2,WatchbillMONTHLY!$A$54:$U$54,OFFSET(WatchbillMONTHLY!$A$54:$U$54,1,2))))=$A42,_xlfn.XLOOKUP(BB$2,WatchbillMONTHLY!$A$54:$U$54,OFFSET(WatchbillMONTHLY!$A$54:$U$54,1,2)),FALSE),TRUE,FALSE)),
IF(_xlfn.XLOOKUP(BB$2,WatchbillMONTHLY!$A$71:$U$71,OFFSET(WatchbillMONTHLY!$A$71:$U$71,1,2))=IF(_xlfn.XLOOKUP($A42,INDIRECT("_"&amp;_xlfn.XLOOKUP(BB$2,WatchbillMONTHLY!$A$71:$U$71,OFFSET(WatchbillMONTHLY!$A$71:$U$71,1,2))),INDIRECT("_"&amp;_xlfn.XLOOKUP(BB$2,WatchbillMONTHLY!$A$71:$U$71,OFFSET(WatchbillMONTHLY!$A$71:$U$71,1,2))))=$A42,_xlfn.XLOOKUP(BB$2,WatchbillMONTHLY!$A$71:$U$71,OFFSET(WatchbillMONTHLY!$A$71:$U$71,1,2)),FALSE),TRUE,FALSE)),
IF(_xlfn.XLOOKUP(BB$2,WatchbillMONTHLY!$A$88:$U$88,OFFSET(WatchbillMONTHLY!$A$88:$U$88,1,2))=IF(_xlfn.XLOOKUP($A42,INDIRECT("_"&amp;_xlfn.XLOOKUP(BB$2,WatchbillMONTHLY!$A$88:$U$88,OFFSET(WatchbillMONTHLY!$A$88:$U$88,1,2))),INDIRECT("_"&amp;_xlfn.XLOOKUP(BB$2,WatchbillMONTHLY!$A$88:$U$88,OFFSET(WatchbillMONTHLY!$A$88:$U$88,1,2))))=$A42,_xlfn.XLOOKUP(BB$2,WatchbillMONTHLY!$A$88:$U$88,OFFSET(WatchbillMONTHLY!$A$88:$U$88,1,2)),FALSE),TRUE,FALSE)),
FALSE),FALSE)</f>
        <v>0</v>
      </c>
      <c r="BC42" s="209" t="b" cm="1">
        <f t="array" aca="1" ref="BC42" ca="1">IF(AND($A42 &gt; 0, V42 &gt; 0,BC$2&lt;MiscFormulas!$A$5+1),
_xlfn.IFNA(
_xlfn.IFNA(
_xlfn.IFNA(
_xlfn.IFNA(
_xlfn.IFNA(
_xlfn.IFNA(
IF(_xlfn.XLOOKUP(BC$2,WatchbillMONTHLY!$A$3:$U$3,OFFSET(WatchbillMONTHLY!$A$3:$U$3,1,2))=IF(_xlfn.XLOOKUP($A42,INDIRECT("_"&amp;_xlfn.XLOOKUP(BC$2,WatchbillMONTHLY!$A$3:$U$3,OFFSET(WatchbillMONTHLY!$A$3:$U$3,1,2))),INDIRECT("_"&amp;_xlfn.XLOOKUP(BC$2,WatchbillMONTHLY!$A$3:$U$3,OFFSET(WatchbillMONTHLY!$A$3:$U$3,1,2))))=$A42,_xlfn.XLOOKUP(BC$2,WatchbillMONTHLY!$A$3:$U$3,OFFSET(WatchbillMONTHLY!$A$3:$U$3,1,2)),FALSE),TRUE,FALSE),
IF(_xlfn.XLOOKUP(BC$2,WatchbillMONTHLY!$A$20:$U$20,OFFSET(WatchbillMONTHLY!$A$20:$U$20,1,2))=IF(_xlfn.XLOOKUP($A42,INDIRECT("_"&amp;_xlfn.XLOOKUP(BC$2,WatchbillMONTHLY!$A$20:$U$20,OFFSET(WatchbillMONTHLY!$A$20:$U$20,1,2))),INDIRECT("_"&amp;_xlfn.XLOOKUP(BC$2,WatchbillMONTHLY!$A$20:$U$20,OFFSET(WatchbillMONTHLY!$A$20:$U$20,1,2))))=$A42,_xlfn.XLOOKUP(BC$2,WatchbillMONTHLY!$A$20:$U$20,OFFSET(WatchbillMONTHLY!$A$20:$U$20,1,2)),FALSE),TRUE,FALSE)),
IF(_xlfn.XLOOKUP(BC$2,WatchbillMONTHLY!$A$37:$U$37,OFFSET(WatchbillMONTHLY!$A$37:$U$37,1,2))=IF(_xlfn.XLOOKUP($A42,INDIRECT("_"&amp;_xlfn.XLOOKUP(BC$2,WatchbillMONTHLY!$A$37:$U$37,OFFSET(WatchbillMONTHLY!$A$37:$U$37,1,2))),INDIRECT("_"&amp;_xlfn.XLOOKUP(BC$2,WatchbillMONTHLY!$A$37:$U$37,OFFSET(WatchbillMONTHLY!$A$37:$U$37,1,2))))=$A42,_xlfn.XLOOKUP(BC$2,WatchbillMONTHLY!$A$37:$U$37,OFFSET(WatchbillMONTHLY!$A$37:$U$37,1,2)),FALSE),TRUE,FALSE)),
IF(_xlfn.XLOOKUP(BC$2,WatchbillMONTHLY!$A$54:$U$54,OFFSET(WatchbillMONTHLY!$A$54:$U$54,1,2))=IF(_xlfn.XLOOKUP($A42,INDIRECT("_"&amp;_xlfn.XLOOKUP(BC$2,WatchbillMONTHLY!$A$54:$U$54,OFFSET(WatchbillMONTHLY!$A$54:$U$54,1,2))),INDIRECT("_"&amp;_xlfn.XLOOKUP(BC$2,WatchbillMONTHLY!$A$54:$U$54,OFFSET(WatchbillMONTHLY!$A$54:$U$54,1,2))))=$A42,_xlfn.XLOOKUP(BC$2,WatchbillMONTHLY!$A$54:$U$54,OFFSET(WatchbillMONTHLY!$A$54:$U$54,1,2)),FALSE),TRUE,FALSE)),
IF(_xlfn.XLOOKUP(BC$2,WatchbillMONTHLY!$A$71:$U$71,OFFSET(WatchbillMONTHLY!$A$71:$U$71,1,2))=IF(_xlfn.XLOOKUP($A42,INDIRECT("_"&amp;_xlfn.XLOOKUP(BC$2,WatchbillMONTHLY!$A$71:$U$71,OFFSET(WatchbillMONTHLY!$A$71:$U$71,1,2))),INDIRECT("_"&amp;_xlfn.XLOOKUP(BC$2,WatchbillMONTHLY!$A$71:$U$71,OFFSET(WatchbillMONTHLY!$A$71:$U$71,1,2))))=$A42,_xlfn.XLOOKUP(BC$2,WatchbillMONTHLY!$A$71:$U$71,OFFSET(WatchbillMONTHLY!$A$71:$U$71,1,2)),FALSE),TRUE,FALSE)),
IF(_xlfn.XLOOKUP(BC$2,WatchbillMONTHLY!$A$88:$U$88,OFFSET(WatchbillMONTHLY!$A$88:$U$88,1,2))=IF(_xlfn.XLOOKUP($A42,INDIRECT("_"&amp;_xlfn.XLOOKUP(BC$2,WatchbillMONTHLY!$A$88:$U$88,OFFSET(WatchbillMONTHLY!$A$88:$U$88,1,2))),INDIRECT("_"&amp;_xlfn.XLOOKUP(BC$2,WatchbillMONTHLY!$A$88:$U$88,OFFSET(WatchbillMONTHLY!$A$88:$U$88,1,2))))=$A42,_xlfn.XLOOKUP(BC$2,WatchbillMONTHLY!$A$88:$U$88,OFFSET(WatchbillMONTHLY!$A$88:$U$88,1,2)),FALSE),TRUE,FALSE)),
FALSE),FALSE)</f>
        <v>0</v>
      </c>
      <c r="BD42" s="209" t="b" cm="1">
        <f t="array" aca="1" ref="BD42" ca="1">IF(AND($A42 &gt; 0, W42 &gt; 0,BD$2&lt;MiscFormulas!$A$5+1),
_xlfn.IFNA(
_xlfn.IFNA(
_xlfn.IFNA(
_xlfn.IFNA(
_xlfn.IFNA(
_xlfn.IFNA(
IF(_xlfn.XLOOKUP(BD$2,WatchbillMONTHLY!$A$3:$U$3,OFFSET(WatchbillMONTHLY!$A$3:$U$3,1,2))=IF(_xlfn.XLOOKUP($A42,INDIRECT("_"&amp;_xlfn.XLOOKUP(BD$2,WatchbillMONTHLY!$A$3:$U$3,OFFSET(WatchbillMONTHLY!$A$3:$U$3,1,2))),INDIRECT("_"&amp;_xlfn.XLOOKUP(BD$2,WatchbillMONTHLY!$A$3:$U$3,OFFSET(WatchbillMONTHLY!$A$3:$U$3,1,2))))=$A42,_xlfn.XLOOKUP(BD$2,WatchbillMONTHLY!$A$3:$U$3,OFFSET(WatchbillMONTHLY!$A$3:$U$3,1,2)),FALSE),TRUE,FALSE),
IF(_xlfn.XLOOKUP(BD$2,WatchbillMONTHLY!$A$20:$U$20,OFFSET(WatchbillMONTHLY!$A$20:$U$20,1,2))=IF(_xlfn.XLOOKUP($A42,INDIRECT("_"&amp;_xlfn.XLOOKUP(BD$2,WatchbillMONTHLY!$A$20:$U$20,OFFSET(WatchbillMONTHLY!$A$20:$U$20,1,2))),INDIRECT("_"&amp;_xlfn.XLOOKUP(BD$2,WatchbillMONTHLY!$A$20:$U$20,OFFSET(WatchbillMONTHLY!$A$20:$U$20,1,2))))=$A42,_xlfn.XLOOKUP(BD$2,WatchbillMONTHLY!$A$20:$U$20,OFFSET(WatchbillMONTHLY!$A$20:$U$20,1,2)),FALSE),TRUE,FALSE)),
IF(_xlfn.XLOOKUP(BD$2,WatchbillMONTHLY!$A$37:$U$37,OFFSET(WatchbillMONTHLY!$A$37:$U$37,1,2))=IF(_xlfn.XLOOKUP($A42,INDIRECT("_"&amp;_xlfn.XLOOKUP(BD$2,WatchbillMONTHLY!$A$37:$U$37,OFFSET(WatchbillMONTHLY!$A$37:$U$37,1,2))),INDIRECT("_"&amp;_xlfn.XLOOKUP(BD$2,WatchbillMONTHLY!$A$37:$U$37,OFFSET(WatchbillMONTHLY!$A$37:$U$37,1,2))))=$A42,_xlfn.XLOOKUP(BD$2,WatchbillMONTHLY!$A$37:$U$37,OFFSET(WatchbillMONTHLY!$A$37:$U$37,1,2)),FALSE),TRUE,FALSE)),
IF(_xlfn.XLOOKUP(BD$2,WatchbillMONTHLY!$A$54:$U$54,OFFSET(WatchbillMONTHLY!$A$54:$U$54,1,2))=IF(_xlfn.XLOOKUP($A42,INDIRECT("_"&amp;_xlfn.XLOOKUP(BD$2,WatchbillMONTHLY!$A$54:$U$54,OFFSET(WatchbillMONTHLY!$A$54:$U$54,1,2))),INDIRECT("_"&amp;_xlfn.XLOOKUP(BD$2,WatchbillMONTHLY!$A$54:$U$54,OFFSET(WatchbillMONTHLY!$A$54:$U$54,1,2))))=$A42,_xlfn.XLOOKUP(BD$2,WatchbillMONTHLY!$A$54:$U$54,OFFSET(WatchbillMONTHLY!$A$54:$U$54,1,2)),FALSE),TRUE,FALSE)),
IF(_xlfn.XLOOKUP(BD$2,WatchbillMONTHLY!$A$71:$U$71,OFFSET(WatchbillMONTHLY!$A$71:$U$71,1,2))=IF(_xlfn.XLOOKUP($A42,INDIRECT("_"&amp;_xlfn.XLOOKUP(BD$2,WatchbillMONTHLY!$A$71:$U$71,OFFSET(WatchbillMONTHLY!$A$71:$U$71,1,2))),INDIRECT("_"&amp;_xlfn.XLOOKUP(BD$2,WatchbillMONTHLY!$A$71:$U$71,OFFSET(WatchbillMONTHLY!$A$71:$U$71,1,2))))=$A42,_xlfn.XLOOKUP(BD$2,WatchbillMONTHLY!$A$71:$U$71,OFFSET(WatchbillMONTHLY!$A$71:$U$71,1,2)),FALSE),TRUE,FALSE)),
IF(_xlfn.XLOOKUP(BD$2,WatchbillMONTHLY!$A$88:$U$88,OFFSET(WatchbillMONTHLY!$A$88:$U$88,1,2))=IF(_xlfn.XLOOKUP($A42,INDIRECT("_"&amp;_xlfn.XLOOKUP(BD$2,WatchbillMONTHLY!$A$88:$U$88,OFFSET(WatchbillMONTHLY!$A$88:$U$88,1,2))),INDIRECT("_"&amp;_xlfn.XLOOKUP(BD$2,WatchbillMONTHLY!$A$88:$U$88,OFFSET(WatchbillMONTHLY!$A$88:$U$88,1,2))))=$A42,_xlfn.XLOOKUP(BD$2,WatchbillMONTHLY!$A$88:$U$88,OFFSET(WatchbillMONTHLY!$A$88:$U$88,1,2)),FALSE),TRUE,FALSE)),
FALSE),FALSE)</f>
        <v>0</v>
      </c>
      <c r="BE42" s="209" t="b" cm="1">
        <f t="array" aca="1" ref="BE42" ca="1">IF(AND($A42 &gt; 0, X42 &gt; 0,BE$2&lt;MiscFormulas!$A$5+1),
_xlfn.IFNA(
_xlfn.IFNA(
_xlfn.IFNA(
_xlfn.IFNA(
_xlfn.IFNA(
_xlfn.IFNA(
IF(_xlfn.XLOOKUP(BE$2,WatchbillMONTHLY!$A$3:$U$3,OFFSET(WatchbillMONTHLY!$A$3:$U$3,1,2))=IF(_xlfn.XLOOKUP($A42,INDIRECT("_"&amp;_xlfn.XLOOKUP(BE$2,WatchbillMONTHLY!$A$3:$U$3,OFFSET(WatchbillMONTHLY!$A$3:$U$3,1,2))),INDIRECT("_"&amp;_xlfn.XLOOKUP(BE$2,WatchbillMONTHLY!$A$3:$U$3,OFFSET(WatchbillMONTHLY!$A$3:$U$3,1,2))))=$A42,_xlfn.XLOOKUP(BE$2,WatchbillMONTHLY!$A$3:$U$3,OFFSET(WatchbillMONTHLY!$A$3:$U$3,1,2)),FALSE),TRUE,FALSE),
IF(_xlfn.XLOOKUP(BE$2,WatchbillMONTHLY!$A$20:$U$20,OFFSET(WatchbillMONTHLY!$A$20:$U$20,1,2))=IF(_xlfn.XLOOKUP($A42,INDIRECT("_"&amp;_xlfn.XLOOKUP(BE$2,WatchbillMONTHLY!$A$20:$U$20,OFFSET(WatchbillMONTHLY!$A$20:$U$20,1,2))),INDIRECT("_"&amp;_xlfn.XLOOKUP(BE$2,WatchbillMONTHLY!$A$20:$U$20,OFFSET(WatchbillMONTHLY!$A$20:$U$20,1,2))))=$A42,_xlfn.XLOOKUP(BE$2,WatchbillMONTHLY!$A$20:$U$20,OFFSET(WatchbillMONTHLY!$A$20:$U$20,1,2)),FALSE),TRUE,FALSE)),
IF(_xlfn.XLOOKUP(BE$2,WatchbillMONTHLY!$A$37:$U$37,OFFSET(WatchbillMONTHLY!$A$37:$U$37,1,2))=IF(_xlfn.XLOOKUP($A42,INDIRECT("_"&amp;_xlfn.XLOOKUP(BE$2,WatchbillMONTHLY!$A$37:$U$37,OFFSET(WatchbillMONTHLY!$A$37:$U$37,1,2))),INDIRECT("_"&amp;_xlfn.XLOOKUP(BE$2,WatchbillMONTHLY!$A$37:$U$37,OFFSET(WatchbillMONTHLY!$A$37:$U$37,1,2))))=$A42,_xlfn.XLOOKUP(BE$2,WatchbillMONTHLY!$A$37:$U$37,OFFSET(WatchbillMONTHLY!$A$37:$U$37,1,2)),FALSE),TRUE,FALSE)),
IF(_xlfn.XLOOKUP(BE$2,WatchbillMONTHLY!$A$54:$U$54,OFFSET(WatchbillMONTHLY!$A$54:$U$54,1,2))=IF(_xlfn.XLOOKUP($A42,INDIRECT("_"&amp;_xlfn.XLOOKUP(BE$2,WatchbillMONTHLY!$A$54:$U$54,OFFSET(WatchbillMONTHLY!$A$54:$U$54,1,2))),INDIRECT("_"&amp;_xlfn.XLOOKUP(BE$2,WatchbillMONTHLY!$A$54:$U$54,OFFSET(WatchbillMONTHLY!$A$54:$U$54,1,2))))=$A42,_xlfn.XLOOKUP(BE$2,WatchbillMONTHLY!$A$54:$U$54,OFFSET(WatchbillMONTHLY!$A$54:$U$54,1,2)),FALSE),TRUE,FALSE)),
IF(_xlfn.XLOOKUP(BE$2,WatchbillMONTHLY!$A$71:$U$71,OFFSET(WatchbillMONTHLY!$A$71:$U$71,1,2))=IF(_xlfn.XLOOKUP($A42,INDIRECT("_"&amp;_xlfn.XLOOKUP(BE$2,WatchbillMONTHLY!$A$71:$U$71,OFFSET(WatchbillMONTHLY!$A$71:$U$71,1,2))),INDIRECT("_"&amp;_xlfn.XLOOKUP(BE$2,WatchbillMONTHLY!$A$71:$U$71,OFFSET(WatchbillMONTHLY!$A$71:$U$71,1,2))))=$A42,_xlfn.XLOOKUP(BE$2,WatchbillMONTHLY!$A$71:$U$71,OFFSET(WatchbillMONTHLY!$A$71:$U$71,1,2)),FALSE),TRUE,FALSE)),
IF(_xlfn.XLOOKUP(BE$2,WatchbillMONTHLY!$A$88:$U$88,OFFSET(WatchbillMONTHLY!$A$88:$U$88,1,2))=IF(_xlfn.XLOOKUP($A42,INDIRECT("_"&amp;_xlfn.XLOOKUP(BE$2,WatchbillMONTHLY!$A$88:$U$88,OFFSET(WatchbillMONTHLY!$A$88:$U$88,1,2))),INDIRECT("_"&amp;_xlfn.XLOOKUP(BE$2,WatchbillMONTHLY!$A$88:$U$88,OFFSET(WatchbillMONTHLY!$A$88:$U$88,1,2))))=$A42,_xlfn.XLOOKUP(BE$2,WatchbillMONTHLY!$A$88:$U$88,OFFSET(WatchbillMONTHLY!$A$88:$U$88,1,2)),FALSE),TRUE,FALSE)),
FALSE),FALSE)</f>
        <v>0</v>
      </c>
      <c r="BF42" s="209" t="b" cm="1">
        <f t="array" aca="1" ref="BF42" ca="1">IF(AND($A42 &gt; 0, Y42 &gt; 0,BF$2&lt;MiscFormulas!$A$5+1),
_xlfn.IFNA(
_xlfn.IFNA(
_xlfn.IFNA(
_xlfn.IFNA(
_xlfn.IFNA(
_xlfn.IFNA(
IF(_xlfn.XLOOKUP(BF$2,WatchbillMONTHLY!$A$3:$U$3,OFFSET(WatchbillMONTHLY!$A$3:$U$3,1,2))=IF(_xlfn.XLOOKUP($A42,INDIRECT("_"&amp;_xlfn.XLOOKUP(BF$2,WatchbillMONTHLY!$A$3:$U$3,OFFSET(WatchbillMONTHLY!$A$3:$U$3,1,2))),INDIRECT("_"&amp;_xlfn.XLOOKUP(BF$2,WatchbillMONTHLY!$A$3:$U$3,OFFSET(WatchbillMONTHLY!$A$3:$U$3,1,2))))=$A42,_xlfn.XLOOKUP(BF$2,WatchbillMONTHLY!$A$3:$U$3,OFFSET(WatchbillMONTHLY!$A$3:$U$3,1,2)),FALSE),TRUE,FALSE),
IF(_xlfn.XLOOKUP(BF$2,WatchbillMONTHLY!$A$20:$U$20,OFFSET(WatchbillMONTHLY!$A$20:$U$20,1,2))=IF(_xlfn.XLOOKUP($A42,INDIRECT("_"&amp;_xlfn.XLOOKUP(BF$2,WatchbillMONTHLY!$A$20:$U$20,OFFSET(WatchbillMONTHLY!$A$20:$U$20,1,2))),INDIRECT("_"&amp;_xlfn.XLOOKUP(BF$2,WatchbillMONTHLY!$A$20:$U$20,OFFSET(WatchbillMONTHLY!$A$20:$U$20,1,2))))=$A42,_xlfn.XLOOKUP(BF$2,WatchbillMONTHLY!$A$20:$U$20,OFFSET(WatchbillMONTHLY!$A$20:$U$20,1,2)),FALSE),TRUE,FALSE)),
IF(_xlfn.XLOOKUP(BF$2,WatchbillMONTHLY!$A$37:$U$37,OFFSET(WatchbillMONTHLY!$A$37:$U$37,1,2))=IF(_xlfn.XLOOKUP($A42,INDIRECT("_"&amp;_xlfn.XLOOKUP(BF$2,WatchbillMONTHLY!$A$37:$U$37,OFFSET(WatchbillMONTHLY!$A$37:$U$37,1,2))),INDIRECT("_"&amp;_xlfn.XLOOKUP(BF$2,WatchbillMONTHLY!$A$37:$U$37,OFFSET(WatchbillMONTHLY!$A$37:$U$37,1,2))))=$A42,_xlfn.XLOOKUP(BF$2,WatchbillMONTHLY!$A$37:$U$37,OFFSET(WatchbillMONTHLY!$A$37:$U$37,1,2)),FALSE),TRUE,FALSE)),
IF(_xlfn.XLOOKUP(BF$2,WatchbillMONTHLY!$A$54:$U$54,OFFSET(WatchbillMONTHLY!$A$54:$U$54,1,2))=IF(_xlfn.XLOOKUP($A42,INDIRECT("_"&amp;_xlfn.XLOOKUP(BF$2,WatchbillMONTHLY!$A$54:$U$54,OFFSET(WatchbillMONTHLY!$A$54:$U$54,1,2))),INDIRECT("_"&amp;_xlfn.XLOOKUP(BF$2,WatchbillMONTHLY!$A$54:$U$54,OFFSET(WatchbillMONTHLY!$A$54:$U$54,1,2))))=$A42,_xlfn.XLOOKUP(BF$2,WatchbillMONTHLY!$A$54:$U$54,OFFSET(WatchbillMONTHLY!$A$54:$U$54,1,2)),FALSE),TRUE,FALSE)),
IF(_xlfn.XLOOKUP(BF$2,WatchbillMONTHLY!$A$71:$U$71,OFFSET(WatchbillMONTHLY!$A$71:$U$71,1,2))=IF(_xlfn.XLOOKUP($A42,INDIRECT("_"&amp;_xlfn.XLOOKUP(BF$2,WatchbillMONTHLY!$A$71:$U$71,OFFSET(WatchbillMONTHLY!$A$71:$U$71,1,2))),INDIRECT("_"&amp;_xlfn.XLOOKUP(BF$2,WatchbillMONTHLY!$A$71:$U$71,OFFSET(WatchbillMONTHLY!$A$71:$U$71,1,2))))=$A42,_xlfn.XLOOKUP(BF$2,WatchbillMONTHLY!$A$71:$U$71,OFFSET(WatchbillMONTHLY!$A$71:$U$71,1,2)),FALSE),TRUE,FALSE)),
IF(_xlfn.XLOOKUP(BF$2,WatchbillMONTHLY!$A$88:$U$88,OFFSET(WatchbillMONTHLY!$A$88:$U$88,1,2))=IF(_xlfn.XLOOKUP($A42,INDIRECT("_"&amp;_xlfn.XLOOKUP(BF$2,WatchbillMONTHLY!$A$88:$U$88,OFFSET(WatchbillMONTHLY!$A$88:$U$88,1,2))),INDIRECT("_"&amp;_xlfn.XLOOKUP(BF$2,WatchbillMONTHLY!$A$88:$U$88,OFFSET(WatchbillMONTHLY!$A$88:$U$88,1,2))))=$A42,_xlfn.XLOOKUP(BF$2,WatchbillMONTHLY!$A$88:$U$88,OFFSET(WatchbillMONTHLY!$A$88:$U$88,1,2)),FALSE),TRUE,FALSE)),
FALSE),FALSE)</f>
        <v>0</v>
      </c>
      <c r="BG42" s="209" t="b" cm="1">
        <f t="array" aca="1" ref="BG42" ca="1">IF(AND($A42 &gt; 0, Z42 &gt; 0,BG$2&lt;MiscFormulas!$A$5+1),
_xlfn.IFNA(
_xlfn.IFNA(
_xlfn.IFNA(
_xlfn.IFNA(
_xlfn.IFNA(
_xlfn.IFNA(
IF(_xlfn.XLOOKUP(BG$2,WatchbillMONTHLY!$A$3:$U$3,OFFSET(WatchbillMONTHLY!$A$3:$U$3,1,2))=IF(_xlfn.XLOOKUP($A42,INDIRECT("_"&amp;_xlfn.XLOOKUP(BG$2,WatchbillMONTHLY!$A$3:$U$3,OFFSET(WatchbillMONTHLY!$A$3:$U$3,1,2))),INDIRECT("_"&amp;_xlfn.XLOOKUP(BG$2,WatchbillMONTHLY!$A$3:$U$3,OFFSET(WatchbillMONTHLY!$A$3:$U$3,1,2))))=$A42,_xlfn.XLOOKUP(BG$2,WatchbillMONTHLY!$A$3:$U$3,OFFSET(WatchbillMONTHLY!$A$3:$U$3,1,2)),FALSE),TRUE,FALSE),
IF(_xlfn.XLOOKUP(BG$2,WatchbillMONTHLY!$A$20:$U$20,OFFSET(WatchbillMONTHLY!$A$20:$U$20,1,2))=IF(_xlfn.XLOOKUP($A42,INDIRECT("_"&amp;_xlfn.XLOOKUP(BG$2,WatchbillMONTHLY!$A$20:$U$20,OFFSET(WatchbillMONTHLY!$A$20:$U$20,1,2))),INDIRECT("_"&amp;_xlfn.XLOOKUP(BG$2,WatchbillMONTHLY!$A$20:$U$20,OFFSET(WatchbillMONTHLY!$A$20:$U$20,1,2))))=$A42,_xlfn.XLOOKUP(BG$2,WatchbillMONTHLY!$A$20:$U$20,OFFSET(WatchbillMONTHLY!$A$20:$U$20,1,2)),FALSE),TRUE,FALSE)),
IF(_xlfn.XLOOKUP(BG$2,WatchbillMONTHLY!$A$37:$U$37,OFFSET(WatchbillMONTHLY!$A$37:$U$37,1,2))=IF(_xlfn.XLOOKUP($A42,INDIRECT("_"&amp;_xlfn.XLOOKUP(BG$2,WatchbillMONTHLY!$A$37:$U$37,OFFSET(WatchbillMONTHLY!$A$37:$U$37,1,2))),INDIRECT("_"&amp;_xlfn.XLOOKUP(BG$2,WatchbillMONTHLY!$A$37:$U$37,OFFSET(WatchbillMONTHLY!$A$37:$U$37,1,2))))=$A42,_xlfn.XLOOKUP(BG$2,WatchbillMONTHLY!$A$37:$U$37,OFFSET(WatchbillMONTHLY!$A$37:$U$37,1,2)),FALSE),TRUE,FALSE)),
IF(_xlfn.XLOOKUP(BG$2,WatchbillMONTHLY!$A$54:$U$54,OFFSET(WatchbillMONTHLY!$A$54:$U$54,1,2))=IF(_xlfn.XLOOKUP($A42,INDIRECT("_"&amp;_xlfn.XLOOKUP(BG$2,WatchbillMONTHLY!$A$54:$U$54,OFFSET(WatchbillMONTHLY!$A$54:$U$54,1,2))),INDIRECT("_"&amp;_xlfn.XLOOKUP(BG$2,WatchbillMONTHLY!$A$54:$U$54,OFFSET(WatchbillMONTHLY!$A$54:$U$54,1,2))))=$A42,_xlfn.XLOOKUP(BG$2,WatchbillMONTHLY!$A$54:$U$54,OFFSET(WatchbillMONTHLY!$A$54:$U$54,1,2)),FALSE),TRUE,FALSE)),
IF(_xlfn.XLOOKUP(BG$2,WatchbillMONTHLY!$A$71:$U$71,OFFSET(WatchbillMONTHLY!$A$71:$U$71,1,2))=IF(_xlfn.XLOOKUP($A42,INDIRECT("_"&amp;_xlfn.XLOOKUP(BG$2,WatchbillMONTHLY!$A$71:$U$71,OFFSET(WatchbillMONTHLY!$A$71:$U$71,1,2))),INDIRECT("_"&amp;_xlfn.XLOOKUP(BG$2,WatchbillMONTHLY!$A$71:$U$71,OFFSET(WatchbillMONTHLY!$A$71:$U$71,1,2))))=$A42,_xlfn.XLOOKUP(BG$2,WatchbillMONTHLY!$A$71:$U$71,OFFSET(WatchbillMONTHLY!$A$71:$U$71,1,2)),FALSE),TRUE,FALSE)),
IF(_xlfn.XLOOKUP(BG$2,WatchbillMONTHLY!$A$88:$U$88,OFFSET(WatchbillMONTHLY!$A$88:$U$88,1,2))=IF(_xlfn.XLOOKUP($A42,INDIRECT("_"&amp;_xlfn.XLOOKUP(BG$2,WatchbillMONTHLY!$A$88:$U$88,OFFSET(WatchbillMONTHLY!$A$88:$U$88,1,2))),INDIRECT("_"&amp;_xlfn.XLOOKUP(BG$2,WatchbillMONTHLY!$A$88:$U$88,OFFSET(WatchbillMONTHLY!$A$88:$U$88,1,2))))=$A42,_xlfn.XLOOKUP(BG$2,WatchbillMONTHLY!$A$88:$U$88,OFFSET(WatchbillMONTHLY!$A$88:$U$88,1,2)),FALSE),TRUE,FALSE)),
FALSE),FALSE)</f>
        <v>0</v>
      </c>
      <c r="BH42" s="209" t="b" cm="1">
        <f t="array" aca="1" ref="BH42" ca="1">IF(AND($A42 &gt; 0, AA42 &gt; 0,BH$2&lt;MiscFormulas!$A$5+1),
_xlfn.IFNA(
_xlfn.IFNA(
_xlfn.IFNA(
_xlfn.IFNA(
_xlfn.IFNA(
_xlfn.IFNA(
IF(_xlfn.XLOOKUP(BH$2,WatchbillMONTHLY!$A$3:$U$3,OFFSET(WatchbillMONTHLY!$A$3:$U$3,1,2))=IF(_xlfn.XLOOKUP($A42,INDIRECT("_"&amp;_xlfn.XLOOKUP(BH$2,WatchbillMONTHLY!$A$3:$U$3,OFFSET(WatchbillMONTHLY!$A$3:$U$3,1,2))),INDIRECT("_"&amp;_xlfn.XLOOKUP(BH$2,WatchbillMONTHLY!$A$3:$U$3,OFFSET(WatchbillMONTHLY!$A$3:$U$3,1,2))))=$A42,_xlfn.XLOOKUP(BH$2,WatchbillMONTHLY!$A$3:$U$3,OFFSET(WatchbillMONTHLY!$A$3:$U$3,1,2)),FALSE),TRUE,FALSE),
IF(_xlfn.XLOOKUP(BH$2,WatchbillMONTHLY!$A$20:$U$20,OFFSET(WatchbillMONTHLY!$A$20:$U$20,1,2))=IF(_xlfn.XLOOKUP($A42,INDIRECT("_"&amp;_xlfn.XLOOKUP(BH$2,WatchbillMONTHLY!$A$20:$U$20,OFFSET(WatchbillMONTHLY!$A$20:$U$20,1,2))),INDIRECT("_"&amp;_xlfn.XLOOKUP(BH$2,WatchbillMONTHLY!$A$20:$U$20,OFFSET(WatchbillMONTHLY!$A$20:$U$20,1,2))))=$A42,_xlfn.XLOOKUP(BH$2,WatchbillMONTHLY!$A$20:$U$20,OFFSET(WatchbillMONTHLY!$A$20:$U$20,1,2)),FALSE),TRUE,FALSE)),
IF(_xlfn.XLOOKUP(BH$2,WatchbillMONTHLY!$A$37:$U$37,OFFSET(WatchbillMONTHLY!$A$37:$U$37,1,2))=IF(_xlfn.XLOOKUP($A42,INDIRECT("_"&amp;_xlfn.XLOOKUP(BH$2,WatchbillMONTHLY!$A$37:$U$37,OFFSET(WatchbillMONTHLY!$A$37:$U$37,1,2))),INDIRECT("_"&amp;_xlfn.XLOOKUP(BH$2,WatchbillMONTHLY!$A$37:$U$37,OFFSET(WatchbillMONTHLY!$A$37:$U$37,1,2))))=$A42,_xlfn.XLOOKUP(BH$2,WatchbillMONTHLY!$A$37:$U$37,OFFSET(WatchbillMONTHLY!$A$37:$U$37,1,2)),FALSE),TRUE,FALSE)),
IF(_xlfn.XLOOKUP(BH$2,WatchbillMONTHLY!$A$54:$U$54,OFFSET(WatchbillMONTHLY!$A$54:$U$54,1,2))=IF(_xlfn.XLOOKUP($A42,INDIRECT("_"&amp;_xlfn.XLOOKUP(BH$2,WatchbillMONTHLY!$A$54:$U$54,OFFSET(WatchbillMONTHLY!$A$54:$U$54,1,2))),INDIRECT("_"&amp;_xlfn.XLOOKUP(BH$2,WatchbillMONTHLY!$A$54:$U$54,OFFSET(WatchbillMONTHLY!$A$54:$U$54,1,2))))=$A42,_xlfn.XLOOKUP(BH$2,WatchbillMONTHLY!$A$54:$U$54,OFFSET(WatchbillMONTHLY!$A$54:$U$54,1,2)),FALSE),TRUE,FALSE)),
IF(_xlfn.XLOOKUP(BH$2,WatchbillMONTHLY!$A$71:$U$71,OFFSET(WatchbillMONTHLY!$A$71:$U$71,1,2))=IF(_xlfn.XLOOKUP($A42,INDIRECT("_"&amp;_xlfn.XLOOKUP(BH$2,WatchbillMONTHLY!$A$71:$U$71,OFFSET(WatchbillMONTHLY!$A$71:$U$71,1,2))),INDIRECT("_"&amp;_xlfn.XLOOKUP(BH$2,WatchbillMONTHLY!$A$71:$U$71,OFFSET(WatchbillMONTHLY!$A$71:$U$71,1,2))))=$A42,_xlfn.XLOOKUP(BH$2,WatchbillMONTHLY!$A$71:$U$71,OFFSET(WatchbillMONTHLY!$A$71:$U$71,1,2)),FALSE),TRUE,FALSE)),
IF(_xlfn.XLOOKUP(BH$2,WatchbillMONTHLY!$A$88:$U$88,OFFSET(WatchbillMONTHLY!$A$88:$U$88,1,2))=IF(_xlfn.XLOOKUP($A42,INDIRECT("_"&amp;_xlfn.XLOOKUP(BH$2,WatchbillMONTHLY!$A$88:$U$88,OFFSET(WatchbillMONTHLY!$A$88:$U$88,1,2))),INDIRECT("_"&amp;_xlfn.XLOOKUP(BH$2,WatchbillMONTHLY!$A$88:$U$88,OFFSET(WatchbillMONTHLY!$A$88:$U$88,1,2))))=$A42,_xlfn.XLOOKUP(BH$2,WatchbillMONTHLY!$A$88:$U$88,OFFSET(WatchbillMONTHLY!$A$88:$U$88,1,2)),FALSE),TRUE,FALSE)),
FALSE),FALSE)</f>
        <v>0</v>
      </c>
      <c r="BI42" s="209" t="b" cm="1">
        <f t="array" aca="1" ref="BI42" ca="1">IF(AND($A42 &gt; 0, AB42 &gt; 0,BI$2&lt;MiscFormulas!$A$5+1),
_xlfn.IFNA(
_xlfn.IFNA(
_xlfn.IFNA(
_xlfn.IFNA(
_xlfn.IFNA(
_xlfn.IFNA(
IF(_xlfn.XLOOKUP(BI$2,WatchbillMONTHLY!$A$3:$U$3,OFFSET(WatchbillMONTHLY!$A$3:$U$3,1,2))=IF(_xlfn.XLOOKUP($A42,INDIRECT("_"&amp;_xlfn.XLOOKUP(BI$2,WatchbillMONTHLY!$A$3:$U$3,OFFSET(WatchbillMONTHLY!$A$3:$U$3,1,2))),INDIRECT("_"&amp;_xlfn.XLOOKUP(BI$2,WatchbillMONTHLY!$A$3:$U$3,OFFSET(WatchbillMONTHLY!$A$3:$U$3,1,2))))=$A42,_xlfn.XLOOKUP(BI$2,WatchbillMONTHLY!$A$3:$U$3,OFFSET(WatchbillMONTHLY!$A$3:$U$3,1,2)),FALSE),TRUE,FALSE),
IF(_xlfn.XLOOKUP(BI$2,WatchbillMONTHLY!$A$20:$U$20,OFFSET(WatchbillMONTHLY!$A$20:$U$20,1,2))=IF(_xlfn.XLOOKUP($A42,INDIRECT("_"&amp;_xlfn.XLOOKUP(BI$2,WatchbillMONTHLY!$A$20:$U$20,OFFSET(WatchbillMONTHLY!$A$20:$U$20,1,2))),INDIRECT("_"&amp;_xlfn.XLOOKUP(BI$2,WatchbillMONTHLY!$A$20:$U$20,OFFSET(WatchbillMONTHLY!$A$20:$U$20,1,2))))=$A42,_xlfn.XLOOKUP(BI$2,WatchbillMONTHLY!$A$20:$U$20,OFFSET(WatchbillMONTHLY!$A$20:$U$20,1,2)),FALSE),TRUE,FALSE)),
IF(_xlfn.XLOOKUP(BI$2,WatchbillMONTHLY!$A$37:$U$37,OFFSET(WatchbillMONTHLY!$A$37:$U$37,1,2))=IF(_xlfn.XLOOKUP($A42,INDIRECT("_"&amp;_xlfn.XLOOKUP(BI$2,WatchbillMONTHLY!$A$37:$U$37,OFFSET(WatchbillMONTHLY!$A$37:$U$37,1,2))),INDIRECT("_"&amp;_xlfn.XLOOKUP(BI$2,WatchbillMONTHLY!$A$37:$U$37,OFFSET(WatchbillMONTHLY!$A$37:$U$37,1,2))))=$A42,_xlfn.XLOOKUP(BI$2,WatchbillMONTHLY!$A$37:$U$37,OFFSET(WatchbillMONTHLY!$A$37:$U$37,1,2)),FALSE),TRUE,FALSE)),
IF(_xlfn.XLOOKUP(BI$2,WatchbillMONTHLY!$A$54:$U$54,OFFSET(WatchbillMONTHLY!$A$54:$U$54,1,2))=IF(_xlfn.XLOOKUP($A42,INDIRECT("_"&amp;_xlfn.XLOOKUP(BI$2,WatchbillMONTHLY!$A$54:$U$54,OFFSET(WatchbillMONTHLY!$A$54:$U$54,1,2))),INDIRECT("_"&amp;_xlfn.XLOOKUP(BI$2,WatchbillMONTHLY!$A$54:$U$54,OFFSET(WatchbillMONTHLY!$A$54:$U$54,1,2))))=$A42,_xlfn.XLOOKUP(BI$2,WatchbillMONTHLY!$A$54:$U$54,OFFSET(WatchbillMONTHLY!$A$54:$U$54,1,2)),FALSE),TRUE,FALSE)),
IF(_xlfn.XLOOKUP(BI$2,WatchbillMONTHLY!$A$71:$U$71,OFFSET(WatchbillMONTHLY!$A$71:$U$71,1,2))=IF(_xlfn.XLOOKUP($A42,INDIRECT("_"&amp;_xlfn.XLOOKUP(BI$2,WatchbillMONTHLY!$A$71:$U$71,OFFSET(WatchbillMONTHLY!$A$71:$U$71,1,2))),INDIRECT("_"&amp;_xlfn.XLOOKUP(BI$2,WatchbillMONTHLY!$A$71:$U$71,OFFSET(WatchbillMONTHLY!$A$71:$U$71,1,2))))=$A42,_xlfn.XLOOKUP(BI$2,WatchbillMONTHLY!$A$71:$U$71,OFFSET(WatchbillMONTHLY!$A$71:$U$71,1,2)),FALSE),TRUE,FALSE)),
IF(_xlfn.XLOOKUP(BI$2,WatchbillMONTHLY!$A$88:$U$88,OFFSET(WatchbillMONTHLY!$A$88:$U$88,1,2))=IF(_xlfn.XLOOKUP($A42,INDIRECT("_"&amp;_xlfn.XLOOKUP(BI$2,WatchbillMONTHLY!$A$88:$U$88,OFFSET(WatchbillMONTHLY!$A$88:$U$88,1,2))),INDIRECT("_"&amp;_xlfn.XLOOKUP(BI$2,WatchbillMONTHLY!$A$88:$U$88,OFFSET(WatchbillMONTHLY!$A$88:$U$88,1,2))))=$A42,_xlfn.XLOOKUP(BI$2,WatchbillMONTHLY!$A$88:$U$88,OFFSET(WatchbillMONTHLY!$A$88:$U$88,1,2)),FALSE),TRUE,FALSE)),
FALSE),FALSE)</f>
        <v>0</v>
      </c>
      <c r="BJ42" s="209" t="b" cm="1">
        <f t="array" aca="1" ref="BJ42" ca="1">IF(AND($A42 &gt; 0, AC42 &gt; 0,BJ$2&lt;MiscFormulas!$A$5+1),
_xlfn.IFNA(
_xlfn.IFNA(
_xlfn.IFNA(
_xlfn.IFNA(
_xlfn.IFNA(
_xlfn.IFNA(
IF(_xlfn.XLOOKUP(BJ$2,WatchbillMONTHLY!$A$3:$U$3,OFFSET(WatchbillMONTHLY!$A$3:$U$3,1,2))=IF(_xlfn.XLOOKUP($A42,INDIRECT("_"&amp;_xlfn.XLOOKUP(BJ$2,WatchbillMONTHLY!$A$3:$U$3,OFFSET(WatchbillMONTHLY!$A$3:$U$3,1,2))),INDIRECT("_"&amp;_xlfn.XLOOKUP(BJ$2,WatchbillMONTHLY!$A$3:$U$3,OFFSET(WatchbillMONTHLY!$A$3:$U$3,1,2))))=$A42,_xlfn.XLOOKUP(BJ$2,WatchbillMONTHLY!$A$3:$U$3,OFFSET(WatchbillMONTHLY!$A$3:$U$3,1,2)),FALSE),TRUE,FALSE),
IF(_xlfn.XLOOKUP(BJ$2,WatchbillMONTHLY!$A$20:$U$20,OFFSET(WatchbillMONTHLY!$A$20:$U$20,1,2))=IF(_xlfn.XLOOKUP($A42,INDIRECT("_"&amp;_xlfn.XLOOKUP(BJ$2,WatchbillMONTHLY!$A$20:$U$20,OFFSET(WatchbillMONTHLY!$A$20:$U$20,1,2))),INDIRECT("_"&amp;_xlfn.XLOOKUP(BJ$2,WatchbillMONTHLY!$A$20:$U$20,OFFSET(WatchbillMONTHLY!$A$20:$U$20,1,2))))=$A42,_xlfn.XLOOKUP(BJ$2,WatchbillMONTHLY!$A$20:$U$20,OFFSET(WatchbillMONTHLY!$A$20:$U$20,1,2)),FALSE),TRUE,FALSE)),
IF(_xlfn.XLOOKUP(BJ$2,WatchbillMONTHLY!$A$37:$U$37,OFFSET(WatchbillMONTHLY!$A$37:$U$37,1,2))=IF(_xlfn.XLOOKUP($A42,INDIRECT("_"&amp;_xlfn.XLOOKUP(BJ$2,WatchbillMONTHLY!$A$37:$U$37,OFFSET(WatchbillMONTHLY!$A$37:$U$37,1,2))),INDIRECT("_"&amp;_xlfn.XLOOKUP(BJ$2,WatchbillMONTHLY!$A$37:$U$37,OFFSET(WatchbillMONTHLY!$A$37:$U$37,1,2))))=$A42,_xlfn.XLOOKUP(BJ$2,WatchbillMONTHLY!$A$37:$U$37,OFFSET(WatchbillMONTHLY!$A$37:$U$37,1,2)),FALSE),TRUE,FALSE)),
IF(_xlfn.XLOOKUP(BJ$2,WatchbillMONTHLY!$A$54:$U$54,OFFSET(WatchbillMONTHLY!$A$54:$U$54,1,2))=IF(_xlfn.XLOOKUP($A42,INDIRECT("_"&amp;_xlfn.XLOOKUP(BJ$2,WatchbillMONTHLY!$A$54:$U$54,OFFSET(WatchbillMONTHLY!$A$54:$U$54,1,2))),INDIRECT("_"&amp;_xlfn.XLOOKUP(BJ$2,WatchbillMONTHLY!$A$54:$U$54,OFFSET(WatchbillMONTHLY!$A$54:$U$54,1,2))))=$A42,_xlfn.XLOOKUP(BJ$2,WatchbillMONTHLY!$A$54:$U$54,OFFSET(WatchbillMONTHLY!$A$54:$U$54,1,2)),FALSE),TRUE,FALSE)),
IF(_xlfn.XLOOKUP(BJ$2,WatchbillMONTHLY!$A$71:$U$71,OFFSET(WatchbillMONTHLY!$A$71:$U$71,1,2))=IF(_xlfn.XLOOKUP($A42,INDIRECT("_"&amp;_xlfn.XLOOKUP(BJ$2,WatchbillMONTHLY!$A$71:$U$71,OFFSET(WatchbillMONTHLY!$A$71:$U$71,1,2))),INDIRECT("_"&amp;_xlfn.XLOOKUP(BJ$2,WatchbillMONTHLY!$A$71:$U$71,OFFSET(WatchbillMONTHLY!$A$71:$U$71,1,2))))=$A42,_xlfn.XLOOKUP(BJ$2,WatchbillMONTHLY!$A$71:$U$71,OFFSET(WatchbillMONTHLY!$A$71:$U$71,1,2)),FALSE),TRUE,FALSE)),
IF(_xlfn.XLOOKUP(BJ$2,WatchbillMONTHLY!$A$88:$U$88,OFFSET(WatchbillMONTHLY!$A$88:$U$88,1,2))=IF(_xlfn.XLOOKUP($A42,INDIRECT("_"&amp;_xlfn.XLOOKUP(BJ$2,WatchbillMONTHLY!$A$88:$U$88,OFFSET(WatchbillMONTHLY!$A$88:$U$88,1,2))),INDIRECT("_"&amp;_xlfn.XLOOKUP(BJ$2,WatchbillMONTHLY!$A$88:$U$88,OFFSET(WatchbillMONTHLY!$A$88:$U$88,1,2))))=$A42,_xlfn.XLOOKUP(BJ$2,WatchbillMONTHLY!$A$88:$U$88,OFFSET(WatchbillMONTHLY!$A$88:$U$88,1,2)),FALSE),TRUE,FALSE)),
FALSE),FALSE)</f>
        <v>0</v>
      </c>
      <c r="BK42" s="209" t="b" cm="1">
        <f t="array" aca="1" ref="BK42" ca="1">IF(AND($A42 &gt; 0, AD42 &gt; 0,BK$2&lt;MiscFormulas!$A$5+1),
_xlfn.IFNA(
_xlfn.IFNA(
_xlfn.IFNA(
_xlfn.IFNA(
_xlfn.IFNA(
_xlfn.IFNA(
IF(_xlfn.XLOOKUP(BK$2,WatchbillMONTHLY!$A$3:$U$3,OFFSET(WatchbillMONTHLY!$A$3:$U$3,1,2))=IF(_xlfn.XLOOKUP($A42,INDIRECT("_"&amp;_xlfn.XLOOKUP(BK$2,WatchbillMONTHLY!$A$3:$U$3,OFFSET(WatchbillMONTHLY!$A$3:$U$3,1,2))),INDIRECT("_"&amp;_xlfn.XLOOKUP(BK$2,WatchbillMONTHLY!$A$3:$U$3,OFFSET(WatchbillMONTHLY!$A$3:$U$3,1,2))))=$A42,_xlfn.XLOOKUP(BK$2,WatchbillMONTHLY!$A$3:$U$3,OFFSET(WatchbillMONTHLY!$A$3:$U$3,1,2)),FALSE),TRUE,FALSE),
IF(_xlfn.XLOOKUP(BK$2,WatchbillMONTHLY!$A$20:$U$20,OFFSET(WatchbillMONTHLY!$A$20:$U$20,1,2))=IF(_xlfn.XLOOKUP($A42,INDIRECT("_"&amp;_xlfn.XLOOKUP(BK$2,WatchbillMONTHLY!$A$20:$U$20,OFFSET(WatchbillMONTHLY!$A$20:$U$20,1,2))),INDIRECT("_"&amp;_xlfn.XLOOKUP(BK$2,WatchbillMONTHLY!$A$20:$U$20,OFFSET(WatchbillMONTHLY!$A$20:$U$20,1,2))))=$A42,_xlfn.XLOOKUP(BK$2,WatchbillMONTHLY!$A$20:$U$20,OFFSET(WatchbillMONTHLY!$A$20:$U$20,1,2)),FALSE),TRUE,FALSE)),
IF(_xlfn.XLOOKUP(BK$2,WatchbillMONTHLY!$A$37:$U$37,OFFSET(WatchbillMONTHLY!$A$37:$U$37,1,2))=IF(_xlfn.XLOOKUP($A42,INDIRECT("_"&amp;_xlfn.XLOOKUP(BK$2,WatchbillMONTHLY!$A$37:$U$37,OFFSET(WatchbillMONTHLY!$A$37:$U$37,1,2))),INDIRECT("_"&amp;_xlfn.XLOOKUP(BK$2,WatchbillMONTHLY!$A$37:$U$37,OFFSET(WatchbillMONTHLY!$A$37:$U$37,1,2))))=$A42,_xlfn.XLOOKUP(BK$2,WatchbillMONTHLY!$A$37:$U$37,OFFSET(WatchbillMONTHLY!$A$37:$U$37,1,2)),FALSE),TRUE,FALSE)),
IF(_xlfn.XLOOKUP(BK$2,WatchbillMONTHLY!$A$54:$U$54,OFFSET(WatchbillMONTHLY!$A$54:$U$54,1,2))=IF(_xlfn.XLOOKUP($A42,INDIRECT("_"&amp;_xlfn.XLOOKUP(BK$2,WatchbillMONTHLY!$A$54:$U$54,OFFSET(WatchbillMONTHLY!$A$54:$U$54,1,2))),INDIRECT("_"&amp;_xlfn.XLOOKUP(BK$2,WatchbillMONTHLY!$A$54:$U$54,OFFSET(WatchbillMONTHLY!$A$54:$U$54,1,2))))=$A42,_xlfn.XLOOKUP(BK$2,WatchbillMONTHLY!$A$54:$U$54,OFFSET(WatchbillMONTHLY!$A$54:$U$54,1,2)),FALSE),TRUE,FALSE)),
IF(_xlfn.XLOOKUP(BK$2,WatchbillMONTHLY!$A$71:$U$71,OFFSET(WatchbillMONTHLY!$A$71:$U$71,1,2))=IF(_xlfn.XLOOKUP($A42,INDIRECT("_"&amp;_xlfn.XLOOKUP(BK$2,WatchbillMONTHLY!$A$71:$U$71,OFFSET(WatchbillMONTHLY!$A$71:$U$71,1,2))),INDIRECT("_"&amp;_xlfn.XLOOKUP(BK$2,WatchbillMONTHLY!$A$71:$U$71,OFFSET(WatchbillMONTHLY!$A$71:$U$71,1,2))))=$A42,_xlfn.XLOOKUP(BK$2,WatchbillMONTHLY!$A$71:$U$71,OFFSET(WatchbillMONTHLY!$A$71:$U$71,1,2)),FALSE),TRUE,FALSE)),
IF(_xlfn.XLOOKUP(BK$2,WatchbillMONTHLY!$A$88:$U$88,OFFSET(WatchbillMONTHLY!$A$88:$U$88,1,2))=IF(_xlfn.XLOOKUP($A42,INDIRECT("_"&amp;_xlfn.XLOOKUP(BK$2,WatchbillMONTHLY!$A$88:$U$88,OFFSET(WatchbillMONTHLY!$A$88:$U$88,1,2))),INDIRECT("_"&amp;_xlfn.XLOOKUP(BK$2,WatchbillMONTHLY!$A$88:$U$88,OFFSET(WatchbillMONTHLY!$A$88:$U$88,1,2))))=$A42,_xlfn.XLOOKUP(BK$2,WatchbillMONTHLY!$A$88:$U$88,OFFSET(WatchbillMONTHLY!$A$88:$U$88,1,2)),FALSE),TRUE,FALSE)),
FALSE),FALSE)</f>
        <v>0</v>
      </c>
      <c r="BL42" s="209" t="b" cm="1">
        <f t="array" aca="1" ref="BL42" ca="1">IF(AND($A42 &gt; 0, AE42 &gt; 0,BL$2&lt;MiscFormulas!$A$5+1),
_xlfn.IFNA(
_xlfn.IFNA(
_xlfn.IFNA(
_xlfn.IFNA(
_xlfn.IFNA(
_xlfn.IFNA(
IF(_xlfn.XLOOKUP(BL$2,WatchbillMONTHLY!$A$3:$U$3,OFFSET(WatchbillMONTHLY!$A$3:$U$3,1,2))=IF(_xlfn.XLOOKUP($A42,INDIRECT("_"&amp;_xlfn.XLOOKUP(BL$2,WatchbillMONTHLY!$A$3:$U$3,OFFSET(WatchbillMONTHLY!$A$3:$U$3,1,2))),INDIRECT("_"&amp;_xlfn.XLOOKUP(BL$2,WatchbillMONTHLY!$A$3:$U$3,OFFSET(WatchbillMONTHLY!$A$3:$U$3,1,2))))=$A42,_xlfn.XLOOKUP(BL$2,WatchbillMONTHLY!$A$3:$U$3,OFFSET(WatchbillMONTHLY!$A$3:$U$3,1,2)),FALSE),TRUE,FALSE),
IF(_xlfn.XLOOKUP(BL$2,WatchbillMONTHLY!$A$20:$U$20,OFFSET(WatchbillMONTHLY!$A$20:$U$20,1,2))=IF(_xlfn.XLOOKUP($A42,INDIRECT("_"&amp;_xlfn.XLOOKUP(BL$2,WatchbillMONTHLY!$A$20:$U$20,OFFSET(WatchbillMONTHLY!$A$20:$U$20,1,2))),INDIRECT("_"&amp;_xlfn.XLOOKUP(BL$2,WatchbillMONTHLY!$A$20:$U$20,OFFSET(WatchbillMONTHLY!$A$20:$U$20,1,2))))=$A42,_xlfn.XLOOKUP(BL$2,WatchbillMONTHLY!$A$20:$U$20,OFFSET(WatchbillMONTHLY!$A$20:$U$20,1,2)),FALSE),TRUE,FALSE)),
IF(_xlfn.XLOOKUP(BL$2,WatchbillMONTHLY!$A$37:$U$37,OFFSET(WatchbillMONTHLY!$A$37:$U$37,1,2))=IF(_xlfn.XLOOKUP($A42,INDIRECT("_"&amp;_xlfn.XLOOKUP(BL$2,WatchbillMONTHLY!$A$37:$U$37,OFFSET(WatchbillMONTHLY!$A$37:$U$37,1,2))),INDIRECT("_"&amp;_xlfn.XLOOKUP(BL$2,WatchbillMONTHLY!$A$37:$U$37,OFFSET(WatchbillMONTHLY!$A$37:$U$37,1,2))))=$A42,_xlfn.XLOOKUP(BL$2,WatchbillMONTHLY!$A$37:$U$37,OFFSET(WatchbillMONTHLY!$A$37:$U$37,1,2)),FALSE),TRUE,FALSE)),
IF(_xlfn.XLOOKUP(BL$2,WatchbillMONTHLY!$A$54:$U$54,OFFSET(WatchbillMONTHLY!$A$54:$U$54,1,2))=IF(_xlfn.XLOOKUP($A42,INDIRECT("_"&amp;_xlfn.XLOOKUP(BL$2,WatchbillMONTHLY!$A$54:$U$54,OFFSET(WatchbillMONTHLY!$A$54:$U$54,1,2))),INDIRECT("_"&amp;_xlfn.XLOOKUP(BL$2,WatchbillMONTHLY!$A$54:$U$54,OFFSET(WatchbillMONTHLY!$A$54:$U$54,1,2))))=$A42,_xlfn.XLOOKUP(BL$2,WatchbillMONTHLY!$A$54:$U$54,OFFSET(WatchbillMONTHLY!$A$54:$U$54,1,2)),FALSE),TRUE,FALSE)),
IF(_xlfn.XLOOKUP(BL$2,WatchbillMONTHLY!$A$71:$U$71,OFFSET(WatchbillMONTHLY!$A$71:$U$71,1,2))=IF(_xlfn.XLOOKUP($A42,INDIRECT("_"&amp;_xlfn.XLOOKUP(BL$2,WatchbillMONTHLY!$A$71:$U$71,OFFSET(WatchbillMONTHLY!$A$71:$U$71,1,2))),INDIRECT("_"&amp;_xlfn.XLOOKUP(BL$2,WatchbillMONTHLY!$A$71:$U$71,OFFSET(WatchbillMONTHLY!$A$71:$U$71,1,2))))=$A42,_xlfn.XLOOKUP(BL$2,WatchbillMONTHLY!$A$71:$U$71,OFFSET(WatchbillMONTHLY!$A$71:$U$71,1,2)),FALSE),TRUE,FALSE)),
IF(_xlfn.XLOOKUP(BL$2,WatchbillMONTHLY!$A$88:$U$88,OFFSET(WatchbillMONTHLY!$A$88:$U$88,1,2))=IF(_xlfn.XLOOKUP($A42,INDIRECT("_"&amp;_xlfn.XLOOKUP(BL$2,WatchbillMONTHLY!$A$88:$U$88,OFFSET(WatchbillMONTHLY!$A$88:$U$88,1,2))),INDIRECT("_"&amp;_xlfn.XLOOKUP(BL$2,WatchbillMONTHLY!$A$88:$U$88,OFFSET(WatchbillMONTHLY!$A$88:$U$88,1,2))))=$A42,_xlfn.XLOOKUP(BL$2,WatchbillMONTHLY!$A$88:$U$88,OFFSET(WatchbillMONTHLY!$A$88:$U$88,1,2)),FALSE),TRUE,FALSE)),
FALSE),FALSE)</f>
        <v>0</v>
      </c>
      <c r="BM42" s="209" t="b" cm="1">
        <f t="array" aca="1" ref="BM42" ca="1">IF(AND($A42 &gt; 0, AF42 &gt; 0,BM$2&lt;MiscFormulas!$A$5+1),
_xlfn.IFNA(
_xlfn.IFNA(
_xlfn.IFNA(
_xlfn.IFNA(
_xlfn.IFNA(
_xlfn.IFNA(
IF(_xlfn.XLOOKUP(BM$2,WatchbillMONTHLY!$A$3:$U$3,OFFSET(WatchbillMONTHLY!$A$3:$U$3,1,2))=IF(_xlfn.XLOOKUP($A42,INDIRECT("_"&amp;_xlfn.XLOOKUP(BM$2,WatchbillMONTHLY!$A$3:$U$3,OFFSET(WatchbillMONTHLY!$A$3:$U$3,1,2))),INDIRECT("_"&amp;_xlfn.XLOOKUP(BM$2,WatchbillMONTHLY!$A$3:$U$3,OFFSET(WatchbillMONTHLY!$A$3:$U$3,1,2))))=$A42,_xlfn.XLOOKUP(BM$2,WatchbillMONTHLY!$A$3:$U$3,OFFSET(WatchbillMONTHLY!$A$3:$U$3,1,2)),FALSE),TRUE,FALSE),
IF(_xlfn.XLOOKUP(BM$2,WatchbillMONTHLY!$A$20:$U$20,OFFSET(WatchbillMONTHLY!$A$20:$U$20,1,2))=IF(_xlfn.XLOOKUP($A42,INDIRECT("_"&amp;_xlfn.XLOOKUP(BM$2,WatchbillMONTHLY!$A$20:$U$20,OFFSET(WatchbillMONTHLY!$A$20:$U$20,1,2))),INDIRECT("_"&amp;_xlfn.XLOOKUP(BM$2,WatchbillMONTHLY!$A$20:$U$20,OFFSET(WatchbillMONTHLY!$A$20:$U$20,1,2))))=$A42,_xlfn.XLOOKUP(BM$2,WatchbillMONTHLY!$A$20:$U$20,OFFSET(WatchbillMONTHLY!$A$20:$U$20,1,2)),FALSE),TRUE,FALSE)),
IF(_xlfn.XLOOKUP(BM$2,WatchbillMONTHLY!$A$37:$U$37,OFFSET(WatchbillMONTHLY!$A$37:$U$37,1,2))=IF(_xlfn.XLOOKUP($A42,INDIRECT("_"&amp;_xlfn.XLOOKUP(BM$2,WatchbillMONTHLY!$A$37:$U$37,OFFSET(WatchbillMONTHLY!$A$37:$U$37,1,2))),INDIRECT("_"&amp;_xlfn.XLOOKUP(BM$2,WatchbillMONTHLY!$A$37:$U$37,OFFSET(WatchbillMONTHLY!$A$37:$U$37,1,2))))=$A42,_xlfn.XLOOKUP(BM$2,WatchbillMONTHLY!$A$37:$U$37,OFFSET(WatchbillMONTHLY!$A$37:$U$37,1,2)),FALSE),TRUE,FALSE)),
IF(_xlfn.XLOOKUP(BM$2,WatchbillMONTHLY!$A$54:$U$54,OFFSET(WatchbillMONTHLY!$A$54:$U$54,1,2))=IF(_xlfn.XLOOKUP($A42,INDIRECT("_"&amp;_xlfn.XLOOKUP(BM$2,WatchbillMONTHLY!$A$54:$U$54,OFFSET(WatchbillMONTHLY!$A$54:$U$54,1,2))),INDIRECT("_"&amp;_xlfn.XLOOKUP(BM$2,WatchbillMONTHLY!$A$54:$U$54,OFFSET(WatchbillMONTHLY!$A$54:$U$54,1,2))))=$A42,_xlfn.XLOOKUP(BM$2,WatchbillMONTHLY!$A$54:$U$54,OFFSET(WatchbillMONTHLY!$A$54:$U$54,1,2)),FALSE),TRUE,FALSE)),
IF(_xlfn.XLOOKUP(BM$2,WatchbillMONTHLY!$A$71:$U$71,OFFSET(WatchbillMONTHLY!$A$71:$U$71,1,2))=IF(_xlfn.XLOOKUP($A42,INDIRECT("_"&amp;_xlfn.XLOOKUP(BM$2,WatchbillMONTHLY!$A$71:$U$71,OFFSET(WatchbillMONTHLY!$A$71:$U$71,1,2))),INDIRECT("_"&amp;_xlfn.XLOOKUP(BM$2,WatchbillMONTHLY!$A$71:$U$71,OFFSET(WatchbillMONTHLY!$A$71:$U$71,1,2))))=$A42,_xlfn.XLOOKUP(BM$2,WatchbillMONTHLY!$A$71:$U$71,OFFSET(WatchbillMONTHLY!$A$71:$U$71,1,2)),FALSE),TRUE,FALSE)),
IF(_xlfn.XLOOKUP(BM$2,WatchbillMONTHLY!$A$88:$U$88,OFFSET(WatchbillMONTHLY!$A$88:$U$88,1,2))=IF(_xlfn.XLOOKUP($A42,INDIRECT("_"&amp;_xlfn.XLOOKUP(BM$2,WatchbillMONTHLY!$A$88:$U$88,OFFSET(WatchbillMONTHLY!$A$88:$U$88,1,2))),INDIRECT("_"&amp;_xlfn.XLOOKUP(BM$2,WatchbillMONTHLY!$A$88:$U$88,OFFSET(WatchbillMONTHLY!$A$88:$U$88,1,2))))=$A42,_xlfn.XLOOKUP(BM$2,WatchbillMONTHLY!$A$88:$U$88,OFFSET(WatchbillMONTHLY!$A$88:$U$88,1,2)),FALSE),TRUE,FALSE)),
FALSE),FALSE)</f>
        <v>0</v>
      </c>
      <c r="BN42" s="209" t="b" cm="1">
        <f t="array" aca="1" ref="BN42" ca="1">IF(AND($A42 &gt; 0, AG42 &gt; 0,BN$2&lt;MiscFormulas!$A$5+1),
_xlfn.IFNA(
_xlfn.IFNA(
_xlfn.IFNA(
_xlfn.IFNA(
_xlfn.IFNA(
_xlfn.IFNA(
IF(_xlfn.XLOOKUP(BN$2,WatchbillMONTHLY!$A$3:$U$3,OFFSET(WatchbillMONTHLY!$A$3:$U$3,1,2))=IF(_xlfn.XLOOKUP($A42,INDIRECT("_"&amp;_xlfn.XLOOKUP(BN$2,WatchbillMONTHLY!$A$3:$U$3,OFFSET(WatchbillMONTHLY!$A$3:$U$3,1,2))),INDIRECT("_"&amp;_xlfn.XLOOKUP(BN$2,WatchbillMONTHLY!$A$3:$U$3,OFFSET(WatchbillMONTHLY!$A$3:$U$3,1,2))))=$A42,_xlfn.XLOOKUP(BN$2,WatchbillMONTHLY!$A$3:$U$3,OFFSET(WatchbillMONTHLY!$A$3:$U$3,1,2)),FALSE),TRUE,FALSE),
IF(_xlfn.XLOOKUP(BN$2,WatchbillMONTHLY!$A$20:$U$20,OFFSET(WatchbillMONTHLY!$A$20:$U$20,1,2))=IF(_xlfn.XLOOKUP($A42,INDIRECT("_"&amp;_xlfn.XLOOKUP(BN$2,WatchbillMONTHLY!$A$20:$U$20,OFFSET(WatchbillMONTHLY!$A$20:$U$20,1,2))),INDIRECT("_"&amp;_xlfn.XLOOKUP(BN$2,WatchbillMONTHLY!$A$20:$U$20,OFFSET(WatchbillMONTHLY!$A$20:$U$20,1,2))))=$A42,_xlfn.XLOOKUP(BN$2,WatchbillMONTHLY!$A$20:$U$20,OFFSET(WatchbillMONTHLY!$A$20:$U$20,1,2)),FALSE),TRUE,FALSE)),
IF(_xlfn.XLOOKUP(BN$2,WatchbillMONTHLY!$A$37:$U$37,OFFSET(WatchbillMONTHLY!$A$37:$U$37,1,2))=IF(_xlfn.XLOOKUP($A42,INDIRECT("_"&amp;_xlfn.XLOOKUP(BN$2,WatchbillMONTHLY!$A$37:$U$37,OFFSET(WatchbillMONTHLY!$A$37:$U$37,1,2))),INDIRECT("_"&amp;_xlfn.XLOOKUP(BN$2,WatchbillMONTHLY!$A$37:$U$37,OFFSET(WatchbillMONTHLY!$A$37:$U$37,1,2))))=$A42,_xlfn.XLOOKUP(BN$2,WatchbillMONTHLY!$A$37:$U$37,OFFSET(WatchbillMONTHLY!$A$37:$U$37,1,2)),FALSE),TRUE,FALSE)),
IF(_xlfn.XLOOKUP(BN$2,WatchbillMONTHLY!$A$54:$U$54,OFFSET(WatchbillMONTHLY!$A$54:$U$54,1,2))=IF(_xlfn.XLOOKUP($A42,INDIRECT("_"&amp;_xlfn.XLOOKUP(BN$2,WatchbillMONTHLY!$A$54:$U$54,OFFSET(WatchbillMONTHLY!$A$54:$U$54,1,2))),INDIRECT("_"&amp;_xlfn.XLOOKUP(BN$2,WatchbillMONTHLY!$A$54:$U$54,OFFSET(WatchbillMONTHLY!$A$54:$U$54,1,2))))=$A42,_xlfn.XLOOKUP(BN$2,WatchbillMONTHLY!$A$54:$U$54,OFFSET(WatchbillMONTHLY!$A$54:$U$54,1,2)),FALSE),TRUE,FALSE)),
IF(_xlfn.XLOOKUP(BN$2,WatchbillMONTHLY!$A$71:$U$71,OFFSET(WatchbillMONTHLY!$A$71:$U$71,1,2))=IF(_xlfn.XLOOKUP($A42,INDIRECT("_"&amp;_xlfn.XLOOKUP(BN$2,WatchbillMONTHLY!$A$71:$U$71,OFFSET(WatchbillMONTHLY!$A$71:$U$71,1,2))),INDIRECT("_"&amp;_xlfn.XLOOKUP(BN$2,WatchbillMONTHLY!$A$71:$U$71,OFFSET(WatchbillMONTHLY!$A$71:$U$71,1,2))))=$A42,_xlfn.XLOOKUP(BN$2,WatchbillMONTHLY!$A$71:$U$71,OFFSET(WatchbillMONTHLY!$A$71:$U$71,1,2)),FALSE),TRUE,FALSE)),
IF(_xlfn.XLOOKUP(BN$2,WatchbillMONTHLY!$A$88:$U$88,OFFSET(WatchbillMONTHLY!$A$88:$U$88,1,2))=IF(_xlfn.XLOOKUP($A42,INDIRECT("_"&amp;_xlfn.XLOOKUP(BN$2,WatchbillMONTHLY!$A$88:$U$88,OFFSET(WatchbillMONTHLY!$A$88:$U$88,1,2))),INDIRECT("_"&amp;_xlfn.XLOOKUP(BN$2,WatchbillMONTHLY!$A$88:$U$88,OFFSET(WatchbillMONTHLY!$A$88:$U$88,1,2))))=$A42,_xlfn.XLOOKUP(BN$2,WatchbillMONTHLY!$A$88:$U$88,OFFSET(WatchbillMONTHLY!$A$88:$U$88,1,2)),FALSE),TRUE,FALSE)),
FALSE),FALSE)</f>
        <v>0</v>
      </c>
      <c r="BO42" s="209" t="b" cm="1">
        <f t="array" aca="1" ref="BO42" ca="1">IF(
    AND($A42 &gt; 0, AH42 &gt; 0,BO$2&lt;MiscFormulas!$A$5+1),
    ISNUMBER(
        MATCH($A42,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2" s="210"/>
    </row>
    <row r="43" spans="1:68" x14ac:dyDescent="0.35">
      <c r="A43" t="str">
        <v>EX3 Elizabeth, O.</v>
      </c>
      <c r="B43" s="214" t="str">
        <v>EX3 Elizabeth, Olsen</v>
      </c>
      <c r="C43" s="218"/>
      <c r="D43" s="230"/>
      <c r="E43" s="231"/>
      <c r="F43" s="231"/>
      <c r="G43" s="231"/>
      <c r="H43" s="231"/>
      <c r="I43" s="231"/>
      <c r="J43" s="231" t="s">
        <v>266</v>
      </c>
      <c r="K43" s="231"/>
      <c r="L43" s="231"/>
      <c r="M43" s="231"/>
      <c r="N43" s="231"/>
      <c r="O43" s="231"/>
      <c r="P43" s="231"/>
      <c r="Q43" s="231"/>
      <c r="R43" s="231"/>
      <c r="S43" s="231"/>
      <c r="T43" s="231"/>
      <c r="U43" s="231"/>
      <c r="V43" s="231"/>
      <c r="W43" s="231"/>
      <c r="X43" s="231"/>
      <c r="Y43" s="231"/>
      <c r="Z43" s="231" t="s">
        <v>266</v>
      </c>
      <c r="AA43" s="231"/>
      <c r="AB43" s="231"/>
      <c r="AC43" s="231"/>
      <c r="AD43" s="231"/>
      <c r="AE43" s="231"/>
      <c r="AF43" s="231"/>
      <c r="AG43" s="231"/>
      <c r="AH43" s="179"/>
      <c r="AI43" s="209"/>
      <c r="AJ43" s="209" t="str" cm="1">
        <f t="array" aca="1" ref="AJ43" ca="1">IF(OR(AK43:BN43=TRUE),$A43&amp;" :  ","")&amp;_xlfn.TEXTJOIN(" | ",TRUE,IF(AK43:BN43=TRUE,$AK$2:$BN$2,""))</f>
        <v/>
      </c>
      <c r="AK43" s="209" t="b" cm="1">
        <f t="array" aca="1" ref="AK43" ca="1">IF(AND($A43 &gt; 0, D43 &gt; 0,AK$2&lt;MiscFormulas!$A$5+1),
_xlfn.IFNA(
_xlfn.IFNA(
_xlfn.IFNA(
_xlfn.IFNA(
_xlfn.IFNA(
_xlfn.IFNA(
IF(_xlfn.XLOOKUP(AK$2,WatchbillMONTHLY!$A$3:$U$3,OFFSET(WatchbillMONTHLY!$A$3:$U$3,1,2))=IF(_xlfn.XLOOKUP($A43,INDIRECT("_"&amp;_xlfn.XLOOKUP(AK$2,WatchbillMONTHLY!$A$3:$U$3,OFFSET(WatchbillMONTHLY!$A$3:$U$3,1,2))),INDIRECT("_"&amp;_xlfn.XLOOKUP(AK$2,WatchbillMONTHLY!$A$3:$U$3,OFFSET(WatchbillMONTHLY!$A$3:$U$3,1,2))))=$A43,_xlfn.XLOOKUP(AK$2,WatchbillMONTHLY!$A$3:$U$3,OFFSET(WatchbillMONTHLY!$A$3:$U$3,1,2)),FALSE),TRUE,FALSE),
IF(_xlfn.XLOOKUP(AK$2,WatchbillMONTHLY!$A$20:$U$20,OFFSET(WatchbillMONTHLY!$A$20:$U$20,1,2))=IF(_xlfn.XLOOKUP($A43,INDIRECT("_"&amp;_xlfn.XLOOKUP(AK$2,WatchbillMONTHLY!$A$20:$U$20,OFFSET(WatchbillMONTHLY!$A$20:$U$20,1,2))),INDIRECT("_"&amp;_xlfn.XLOOKUP(AK$2,WatchbillMONTHLY!$A$20:$U$20,OFFSET(WatchbillMONTHLY!$A$20:$U$20,1,2))))=$A43,_xlfn.XLOOKUP(AK$2,WatchbillMONTHLY!$A$20:$U$20,OFFSET(WatchbillMONTHLY!$A$20:$U$20,1,2)),FALSE),TRUE,FALSE)),
IF(_xlfn.XLOOKUP(AK$2,WatchbillMONTHLY!$A$37:$U$37,OFFSET(WatchbillMONTHLY!$A$37:$U$37,1,2))=IF(_xlfn.XLOOKUP($A43,INDIRECT("_"&amp;_xlfn.XLOOKUP(AK$2,WatchbillMONTHLY!$A$37:$U$37,OFFSET(WatchbillMONTHLY!$A$37:$U$37,1,2))),INDIRECT("_"&amp;_xlfn.XLOOKUP(AK$2,WatchbillMONTHLY!$A$37:$U$37,OFFSET(WatchbillMONTHLY!$A$37:$U$37,1,2))))=$A43,_xlfn.XLOOKUP(AK$2,WatchbillMONTHLY!$A$37:$U$37,OFFSET(WatchbillMONTHLY!$A$37:$U$37,1,2)),FALSE),TRUE,FALSE)),
IF(_xlfn.XLOOKUP(AK$2,WatchbillMONTHLY!$A$54:$U$54,OFFSET(WatchbillMONTHLY!$A$54:$U$54,1,2))=IF(_xlfn.XLOOKUP($A43,INDIRECT("_"&amp;_xlfn.XLOOKUP(AK$2,WatchbillMONTHLY!$A$54:$U$54,OFFSET(WatchbillMONTHLY!$A$54:$U$54,1,2))),INDIRECT("_"&amp;_xlfn.XLOOKUP(AK$2,WatchbillMONTHLY!$A$54:$U$54,OFFSET(WatchbillMONTHLY!$A$54:$U$54,1,2))))=$A43,_xlfn.XLOOKUP(AK$2,WatchbillMONTHLY!$A$54:$U$54,OFFSET(WatchbillMONTHLY!$A$54:$U$54,1,2)),FALSE),TRUE,FALSE)),
IF(_xlfn.XLOOKUP(AK$2,WatchbillMONTHLY!$A$71:$U$71,OFFSET(WatchbillMONTHLY!$A$71:$U$71,1,2))=IF(_xlfn.XLOOKUP($A43,INDIRECT("_"&amp;_xlfn.XLOOKUP(AK$2,WatchbillMONTHLY!$A$71:$U$71,OFFSET(WatchbillMONTHLY!$A$71:$U$71,1,2))),INDIRECT("_"&amp;_xlfn.XLOOKUP(AK$2,WatchbillMONTHLY!$A$71:$U$71,OFFSET(WatchbillMONTHLY!$A$71:$U$71,1,2))))=$A43,_xlfn.XLOOKUP(AK$2,WatchbillMONTHLY!$A$71:$U$71,OFFSET(WatchbillMONTHLY!$A$71:$U$71,1,2)),FALSE),TRUE,FALSE)),
IF(_xlfn.XLOOKUP(AK$2,WatchbillMONTHLY!$A$88:$U$88,OFFSET(WatchbillMONTHLY!$A$88:$U$88,1,2))=IF(_xlfn.XLOOKUP($A43,INDIRECT("_"&amp;_xlfn.XLOOKUP(AK$2,WatchbillMONTHLY!$A$88:$U$88,OFFSET(WatchbillMONTHLY!$A$88:$U$88,1,2))),INDIRECT("_"&amp;_xlfn.XLOOKUP(AK$2,WatchbillMONTHLY!$A$88:$U$88,OFFSET(WatchbillMONTHLY!$A$88:$U$88,1,2))))=$A43,_xlfn.XLOOKUP(AK$2,WatchbillMONTHLY!$A$88:$U$88,OFFSET(WatchbillMONTHLY!$A$88:$U$88,1,2)),FALSE),TRUE,FALSE)),
FALSE),FALSE)</f>
        <v>0</v>
      </c>
      <c r="AL43" s="209" t="b" cm="1">
        <f t="array" aca="1" ref="AL43" ca="1">IF(AND($A43 &gt; 0, E43 &gt; 0,AL$2&lt;MiscFormulas!$A$5+1),
_xlfn.IFNA(
_xlfn.IFNA(
_xlfn.IFNA(
_xlfn.IFNA(
_xlfn.IFNA(
_xlfn.IFNA(
IF(_xlfn.XLOOKUP(AL$2,WatchbillMONTHLY!$A$3:$U$3,OFFSET(WatchbillMONTHLY!$A$3:$U$3,1,2))=IF(_xlfn.XLOOKUP($A43,INDIRECT("_"&amp;_xlfn.XLOOKUP(AL$2,WatchbillMONTHLY!$A$3:$U$3,OFFSET(WatchbillMONTHLY!$A$3:$U$3,1,2))),INDIRECT("_"&amp;_xlfn.XLOOKUP(AL$2,WatchbillMONTHLY!$A$3:$U$3,OFFSET(WatchbillMONTHLY!$A$3:$U$3,1,2))))=$A43,_xlfn.XLOOKUP(AL$2,WatchbillMONTHLY!$A$3:$U$3,OFFSET(WatchbillMONTHLY!$A$3:$U$3,1,2)),FALSE),TRUE,FALSE),
IF(_xlfn.XLOOKUP(AL$2,WatchbillMONTHLY!$A$20:$U$20,OFFSET(WatchbillMONTHLY!$A$20:$U$20,1,2))=IF(_xlfn.XLOOKUP($A43,INDIRECT("_"&amp;_xlfn.XLOOKUP(AL$2,WatchbillMONTHLY!$A$20:$U$20,OFFSET(WatchbillMONTHLY!$A$20:$U$20,1,2))),INDIRECT("_"&amp;_xlfn.XLOOKUP(AL$2,WatchbillMONTHLY!$A$20:$U$20,OFFSET(WatchbillMONTHLY!$A$20:$U$20,1,2))))=$A43,_xlfn.XLOOKUP(AL$2,WatchbillMONTHLY!$A$20:$U$20,OFFSET(WatchbillMONTHLY!$A$20:$U$20,1,2)),FALSE),TRUE,FALSE)),
IF(_xlfn.XLOOKUP(AL$2,WatchbillMONTHLY!$A$37:$U$37,OFFSET(WatchbillMONTHLY!$A$37:$U$37,1,2))=IF(_xlfn.XLOOKUP($A43,INDIRECT("_"&amp;_xlfn.XLOOKUP(AL$2,WatchbillMONTHLY!$A$37:$U$37,OFFSET(WatchbillMONTHLY!$A$37:$U$37,1,2))),INDIRECT("_"&amp;_xlfn.XLOOKUP(AL$2,WatchbillMONTHLY!$A$37:$U$37,OFFSET(WatchbillMONTHLY!$A$37:$U$37,1,2))))=$A43,_xlfn.XLOOKUP(AL$2,WatchbillMONTHLY!$A$37:$U$37,OFFSET(WatchbillMONTHLY!$A$37:$U$37,1,2)),FALSE),TRUE,FALSE)),
IF(_xlfn.XLOOKUP(AL$2,WatchbillMONTHLY!$A$54:$U$54,OFFSET(WatchbillMONTHLY!$A$54:$U$54,1,2))=IF(_xlfn.XLOOKUP($A43,INDIRECT("_"&amp;_xlfn.XLOOKUP(AL$2,WatchbillMONTHLY!$A$54:$U$54,OFFSET(WatchbillMONTHLY!$A$54:$U$54,1,2))),INDIRECT("_"&amp;_xlfn.XLOOKUP(AL$2,WatchbillMONTHLY!$A$54:$U$54,OFFSET(WatchbillMONTHLY!$A$54:$U$54,1,2))))=$A43,_xlfn.XLOOKUP(AL$2,WatchbillMONTHLY!$A$54:$U$54,OFFSET(WatchbillMONTHLY!$A$54:$U$54,1,2)),FALSE),TRUE,FALSE)),
IF(_xlfn.XLOOKUP(AL$2,WatchbillMONTHLY!$A$71:$U$71,OFFSET(WatchbillMONTHLY!$A$71:$U$71,1,2))=IF(_xlfn.XLOOKUP($A43,INDIRECT("_"&amp;_xlfn.XLOOKUP(AL$2,WatchbillMONTHLY!$A$71:$U$71,OFFSET(WatchbillMONTHLY!$A$71:$U$71,1,2))),INDIRECT("_"&amp;_xlfn.XLOOKUP(AL$2,WatchbillMONTHLY!$A$71:$U$71,OFFSET(WatchbillMONTHLY!$A$71:$U$71,1,2))))=$A43,_xlfn.XLOOKUP(AL$2,WatchbillMONTHLY!$A$71:$U$71,OFFSET(WatchbillMONTHLY!$A$71:$U$71,1,2)),FALSE),TRUE,FALSE)),
IF(_xlfn.XLOOKUP(AL$2,WatchbillMONTHLY!$A$88:$U$88,OFFSET(WatchbillMONTHLY!$A$88:$U$88,1,2))=IF(_xlfn.XLOOKUP($A43,INDIRECT("_"&amp;_xlfn.XLOOKUP(AL$2,WatchbillMONTHLY!$A$88:$U$88,OFFSET(WatchbillMONTHLY!$A$88:$U$88,1,2))),INDIRECT("_"&amp;_xlfn.XLOOKUP(AL$2,WatchbillMONTHLY!$A$88:$U$88,OFFSET(WatchbillMONTHLY!$A$88:$U$88,1,2))))=$A43,_xlfn.XLOOKUP(AL$2,WatchbillMONTHLY!$A$88:$U$88,OFFSET(WatchbillMONTHLY!$A$88:$U$88,1,2)),FALSE),TRUE,FALSE)),
FALSE),FALSE)</f>
        <v>0</v>
      </c>
      <c r="AM43" s="209" t="b" cm="1">
        <f t="array" aca="1" ref="AM43" ca="1">IF(AND($A43 &gt; 0, F43 &gt; 0,AM$2&lt;MiscFormulas!$A$5+1),
_xlfn.IFNA(
_xlfn.IFNA(
_xlfn.IFNA(
_xlfn.IFNA(
_xlfn.IFNA(
_xlfn.IFNA(
IF(_xlfn.XLOOKUP(AM$2,WatchbillMONTHLY!$A$3:$U$3,OFFSET(WatchbillMONTHLY!$A$3:$U$3,1,2))=IF(_xlfn.XLOOKUP($A43,INDIRECT("_"&amp;_xlfn.XLOOKUP(AM$2,WatchbillMONTHLY!$A$3:$U$3,OFFSET(WatchbillMONTHLY!$A$3:$U$3,1,2))),INDIRECT("_"&amp;_xlfn.XLOOKUP(AM$2,WatchbillMONTHLY!$A$3:$U$3,OFFSET(WatchbillMONTHLY!$A$3:$U$3,1,2))))=$A43,_xlfn.XLOOKUP(AM$2,WatchbillMONTHLY!$A$3:$U$3,OFFSET(WatchbillMONTHLY!$A$3:$U$3,1,2)),FALSE),TRUE,FALSE),
IF(_xlfn.XLOOKUP(AM$2,WatchbillMONTHLY!$A$20:$U$20,OFFSET(WatchbillMONTHLY!$A$20:$U$20,1,2))=IF(_xlfn.XLOOKUP($A43,INDIRECT("_"&amp;_xlfn.XLOOKUP(AM$2,WatchbillMONTHLY!$A$20:$U$20,OFFSET(WatchbillMONTHLY!$A$20:$U$20,1,2))),INDIRECT("_"&amp;_xlfn.XLOOKUP(AM$2,WatchbillMONTHLY!$A$20:$U$20,OFFSET(WatchbillMONTHLY!$A$20:$U$20,1,2))))=$A43,_xlfn.XLOOKUP(AM$2,WatchbillMONTHLY!$A$20:$U$20,OFFSET(WatchbillMONTHLY!$A$20:$U$20,1,2)),FALSE),TRUE,FALSE)),
IF(_xlfn.XLOOKUP(AM$2,WatchbillMONTHLY!$A$37:$U$37,OFFSET(WatchbillMONTHLY!$A$37:$U$37,1,2))=IF(_xlfn.XLOOKUP($A43,INDIRECT("_"&amp;_xlfn.XLOOKUP(AM$2,WatchbillMONTHLY!$A$37:$U$37,OFFSET(WatchbillMONTHLY!$A$37:$U$37,1,2))),INDIRECT("_"&amp;_xlfn.XLOOKUP(AM$2,WatchbillMONTHLY!$A$37:$U$37,OFFSET(WatchbillMONTHLY!$A$37:$U$37,1,2))))=$A43,_xlfn.XLOOKUP(AM$2,WatchbillMONTHLY!$A$37:$U$37,OFFSET(WatchbillMONTHLY!$A$37:$U$37,1,2)),FALSE),TRUE,FALSE)),
IF(_xlfn.XLOOKUP(AM$2,WatchbillMONTHLY!$A$54:$U$54,OFFSET(WatchbillMONTHLY!$A$54:$U$54,1,2))=IF(_xlfn.XLOOKUP($A43,INDIRECT("_"&amp;_xlfn.XLOOKUP(AM$2,WatchbillMONTHLY!$A$54:$U$54,OFFSET(WatchbillMONTHLY!$A$54:$U$54,1,2))),INDIRECT("_"&amp;_xlfn.XLOOKUP(AM$2,WatchbillMONTHLY!$A$54:$U$54,OFFSET(WatchbillMONTHLY!$A$54:$U$54,1,2))))=$A43,_xlfn.XLOOKUP(AM$2,WatchbillMONTHLY!$A$54:$U$54,OFFSET(WatchbillMONTHLY!$A$54:$U$54,1,2)),FALSE),TRUE,FALSE)),
IF(_xlfn.XLOOKUP(AM$2,WatchbillMONTHLY!$A$71:$U$71,OFFSET(WatchbillMONTHLY!$A$71:$U$71,1,2))=IF(_xlfn.XLOOKUP($A43,INDIRECT("_"&amp;_xlfn.XLOOKUP(AM$2,WatchbillMONTHLY!$A$71:$U$71,OFFSET(WatchbillMONTHLY!$A$71:$U$71,1,2))),INDIRECT("_"&amp;_xlfn.XLOOKUP(AM$2,WatchbillMONTHLY!$A$71:$U$71,OFFSET(WatchbillMONTHLY!$A$71:$U$71,1,2))))=$A43,_xlfn.XLOOKUP(AM$2,WatchbillMONTHLY!$A$71:$U$71,OFFSET(WatchbillMONTHLY!$A$71:$U$71,1,2)),FALSE),TRUE,FALSE)),
IF(_xlfn.XLOOKUP(AM$2,WatchbillMONTHLY!$A$88:$U$88,OFFSET(WatchbillMONTHLY!$A$88:$U$88,1,2))=IF(_xlfn.XLOOKUP($A43,INDIRECT("_"&amp;_xlfn.XLOOKUP(AM$2,WatchbillMONTHLY!$A$88:$U$88,OFFSET(WatchbillMONTHLY!$A$88:$U$88,1,2))),INDIRECT("_"&amp;_xlfn.XLOOKUP(AM$2,WatchbillMONTHLY!$A$88:$U$88,OFFSET(WatchbillMONTHLY!$A$88:$U$88,1,2))))=$A43,_xlfn.XLOOKUP(AM$2,WatchbillMONTHLY!$A$88:$U$88,OFFSET(WatchbillMONTHLY!$A$88:$U$88,1,2)),FALSE),TRUE,FALSE)),
FALSE),FALSE)</f>
        <v>0</v>
      </c>
      <c r="AN43" s="209" t="b" cm="1">
        <f t="array" aca="1" ref="AN43" ca="1">IF(AND($A43 &gt; 0, G43 &gt; 0,AN$2&lt;MiscFormulas!$A$5+1),
_xlfn.IFNA(
_xlfn.IFNA(
_xlfn.IFNA(
_xlfn.IFNA(
_xlfn.IFNA(
_xlfn.IFNA(
IF(_xlfn.XLOOKUP(AN$2,WatchbillMONTHLY!$A$3:$U$3,OFFSET(WatchbillMONTHLY!$A$3:$U$3,1,2))=IF(_xlfn.XLOOKUP($A43,INDIRECT("_"&amp;_xlfn.XLOOKUP(AN$2,WatchbillMONTHLY!$A$3:$U$3,OFFSET(WatchbillMONTHLY!$A$3:$U$3,1,2))),INDIRECT("_"&amp;_xlfn.XLOOKUP(AN$2,WatchbillMONTHLY!$A$3:$U$3,OFFSET(WatchbillMONTHLY!$A$3:$U$3,1,2))))=$A43,_xlfn.XLOOKUP(AN$2,WatchbillMONTHLY!$A$3:$U$3,OFFSET(WatchbillMONTHLY!$A$3:$U$3,1,2)),FALSE),TRUE,FALSE),
IF(_xlfn.XLOOKUP(AN$2,WatchbillMONTHLY!$A$20:$U$20,OFFSET(WatchbillMONTHLY!$A$20:$U$20,1,2))=IF(_xlfn.XLOOKUP($A43,INDIRECT("_"&amp;_xlfn.XLOOKUP(AN$2,WatchbillMONTHLY!$A$20:$U$20,OFFSET(WatchbillMONTHLY!$A$20:$U$20,1,2))),INDIRECT("_"&amp;_xlfn.XLOOKUP(AN$2,WatchbillMONTHLY!$A$20:$U$20,OFFSET(WatchbillMONTHLY!$A$20:$U$20,1,2))))=$A43,_xlfn.XLOOKUP(AN$2,WatchbillMONTHLY!$A$20:$U$20,OFFSET(WatchbillMONTHLY!$A$20:$U$20,1,2)),FALSE),TRUE,FALSE)),
IF(_xlfn.XLOOKUP(AN$2,WatchbillMONTHLY!$A$37:$U$37,OFFSET(WatchbillMONTHLY!$A$37:$U$37,1,2))=IF(_xlfn.XLOOKUP($A43,INDIRECT("_"&amp;_xlfn.XLOOKUP(AN$2,WatchbillMONTHLY!$A$37:$U$37,OFFSET(WatchbillMONTHLY!$A$37:$U$37,1,2))),INDIRECT("_"&amp;_xlfn.XLOOKUP(AN$2,WatchbillMONTHLY!$A$37:$U$37,OFFSET(WatchbillMONTHLY!$A$37:$U$37,1,2))))=$A43,_xlfn.XLOOKUP(AN$2,WatchbillMONTHLY!$A$37:$U$37,OFFSET(WatchbillMONTHLY!$A$37:$U$37,1,2)),FALSE),TRUE,FALSE)),
IF(_xlfn.XLOOKUP(AN$2,WatchbillMONTHLY!$A$54:$U$54,OFFSET(WatchbillMONTHLY!$A$54:$U$54,1,2))=IF(_xlfn.XLOOKUP($A43,INDIRECT("_"&amp;_xlfn.XLOOKUP(AN$2,WatchbillMONTHLY!$A$54:$U$54,OFFSET(WatchbillMONTHLY!$A$54:$U$54,1,2))),INDIRECT("_"&amp;_xlfn.XLOOKUP(AN$2,WatchbillMONTHLY!$A$54:$U$54,OFFSET(WatchbillMONTHLY!$A$54:$U$54,1,2))))=$A43,_xlfn.XLOOKUP(AN$2,WatchbillMONTHLY!$A$54:$U$54,OFFSET(WatchbillMONTHLY!$A$54:$U$54,1,2)),FALSE),TRUE,FALSE)),
IF(_xlfn.XLOOKUP(AN$2,WatchbillMONTHLY!$A$71:$U$71,OFFSET(WatchbillMONTHLY!$A$71:$U$71,1,2))=IF(_xlfn.XLOOKUP($A43,INDIRECT("_"&amp;_xlfn.XLOOKUP(AN$2,WatchbillMONTHLY!$A$71:$U$71,OFFSET(WatchbillMONTHLY!$A$71:$U$71,1,2))),INDIRECT("_"&amp;_xlfn.XLOOKUP(AN$2,WatchbillMONTHLY!$A$71:$U$71,OFFSET(WatchbillMONTHLY!$A$71:$U$71,1,2))))=$A43,_xlfn.XLOOKUP(AN$2,WatchbillMONTHLY!$A$71:$U$71,OFFSET(WatchbillMONTHLY!$A$71:$U$71,1,2)),FALSE),TRUE,FALSE)),
IF(_xlfn.XLOOKUP(AN$2,WatchbillMONTHLY!$A$88:$U$88,OFFSET(WatchbillMONTHLY!$A$88:$U$88,1,2))=IF(_xlfn.XLOOKUP($A43,INDIRECT("_"&amp;_xlfn.XLOOKUP(AN$2,WatchbillMONTHLY!$A$88:$U$88,OFFSET(WatchbillMONTHLY!$A$88:$U$88,1,2))),INDIRECT("_"&amp;_xlfn.XLOOKUP(AN$2,WatchbillMONTHLY!$A$88:$U$88,OFFSET(WatchbillMONTHLY!$A$88:$U$88,1,2))))=$A43,_xlfn.XLOOKUP(AN$2,WatchbillMONTHLY!$A$88:$U$88,OFFSET(WatchbillMONTHLY!$A$88:$U$88,1,2)),FALSE),TRUE,FALSE)),
FALSE),FALSE)</f>
        <v>0</v>
      </c>
      <c r="AO43" s="209" t="b" cm="1">
        <f t="array" aca="1" ref="AO43" ca="1">IF(AND($A43 &gt; 0, H43 &gt; 0,AO$2&lt;MiscFormulas!$A$5+1),
_xlfn.IFNA(
_xlfn.IFNA(
_xlfn.IFNA(
_xlfn.IFNA(
_xlfn.IFNA(
_xlfn.IFNA(
IF(_xlfn.XLOOKUP(AO$2,WatchbillMONTHLY!$A$3:$U$3,OFFSET(WatchbillMONTHLY!$A$3:$U$3,1,2))=IF(_xlfn.XLOOKUP($A43,INDIRECT("_"&amp;_xlfn.XLOOKUP(AO$2,WatchbillMONTHLY!$A$3:$U$3,OFFSET(WatchbillMONTHLY!$A$3:$U$3,1,2))),INDIRECT("_"&amp;_xlfn.XLOOKUP(AO$2,WatchbillMONTHLY!$A$3:$U$3,OFFSET(WatchbillMONTHLY!$A$3:$U$3,1,2))))=$A43,_xlfn.XLOOKUP(AO$2,WatchbillMONTHLY!$A$3:$U$3,OFFSET(WatchbillMONTHLY!$A$3:$U$3,1,2)),FALSE),TRUE,FALSE),
IF(_xlfn.XLOOKUP(AO$2,WatchbillMONTHLY!$A$20:$U$20,OFFSET(WatchbillMONTHLY!$A$20:$U$20,1,2))=IF(_xlfn.XLOOKUP($A43,INDIRECT("_"&amp;_xlfn.XLOOKUP(AO$2,WatchbillMONTHLY!$A$20:$U$20,OFFSET(WatchbillMONTHLY!$A$20:$U$20,1,2))),INDIRECT("_"&amp;_xlfn.XLOOKUP(AO$2,WatchbillMONTHLY!$A$20:$U$20,OFFSET(WatchbillMONTHLY!$A$20:$U$20,1,2))))=$A43,_xlfn.XLOOKUP(AO$2,WatchbillMONTHLY!$A$20:$U$20,OFFSET(WatchbillMONTHLY!$A$20:$U$20,1,2)),FALSE),TRUE,FALSE)),
IF(_xlfn.XLOOKUP(AO$2,WatchbillMONTHLY!$A$37:$U$37,OFFSET(WatchbillMONTHLY!$A$37:$U$37,1,2))=IF(_xlfn.XLOOKUP($A43,INDIRECT("_"&amp;_xlfn.XLOOKUP(AO$2,WatchbillMONTHLY!$A$37:$U$37,OFFSET(WatchbillMONTHLY!$A$37:$U$37,1,2))),INDIRECT("_"&amp;_xlfn.XLOOKUP(AO$2,WatchbillMONTHLY!$A$37:$U$37,OFFSET(WatchbillMONTHLY!$A$37:$U$37,1,2))))=$A43,_xlfn.XLOOKUP(AO$2,WatchbillMONTHLY!$A$37:$U$37,OFFSET(WatchbillMONTHLY!$A$37:$U$37,1,2)),FALSE),TRUE,FALSE)),
IF(_xlfn.XLOOKUP(AO$2,WatchbillMONTHLY!$A$54:$U$54,OFFSET(WatchbillMONTHLY!$A$54:$U$54,1,2))=IF(_xlfn.XLOOKUP($A43,INDIRECT("_"&amp;_xlfn.XLOOKUP(AO$2,WatchbillMONTHLY!$A$54:$U$54,OFFSET(WatchbillMONTHLY!$A$54:$U$54,1,2))),INDIRECT("_"&amp;_xlfn.XLOOKUP(AO$2,WatchbillMONTHLY!$A$54:$U$54,OFFSET(WatchbillMONTHLY!$A$54:$U$54,1,2))))=$A43,_xlfn.XLOOKUP(AO$2,WatchbillMONTHLY!$A$54:$U$54,OFFSET(WatchbillMONTHLY!$A$54:$U$54,1,2)),FALSE),TRUE,FALSE)),
IF(_xlfn.XLOOKUP(AO$2,WatchbillMONTHLY!$A$71:$U$71,OFFSET(WatchbillMONTHLY!$A$71:$U$71,1,2))=IF(_xlfn.XLOOKUP($A43,INDIRECT("_"&amp;_xlfn.XLOOKUP(AO$2,WatchbillMONTHLY!$A$71:$U$71,OFFSET(WatchbillMONTHLY!$A$71:$U$71,1,2))),INDIRECT("_"&amp;_xlfn.XLOOKUP(AO$2,WatchbillMONTHLY!$A$71:$U$71,OFFSET(WatchbillMONTHLY!$A$71:$U$71,1,2))))=$A43,_xlfn.XLOOKUP(AO$2,WatchbillMONTHLY!$A$71:$U$71,OFFSET(WatchbillMONTHLY!$A$71:$U$71,1,2)),FALSE),TRUE,FALSE)),
IF(_xlfn.XLOOKUP(AO$2,WatchbillMONTHLY!$A$88:$U$88,OFFSET(WatchbillMONTHLY!$A$88:$U$88,1,2))=IF(_xlfn.XLOOKUP($A43,INDIRECT("_"&amp;_xlfn.XLOOKUP(AO$2,WatchbillMONTHLY!$A$88:$U$88,OFFSET(WatchbillMONTHLY!$A$88:$U$88,1,2))),INDIRECT("_"&amp;_xlfn.XLOOKUP(AO$2,WatchbillMONTHLY!$A$88:$U$88,OFFSET(WatchbillMONTHLY!$A$88:$U$88,1,2))))=$A43,_xlfn.XLOOKUP(AO$2,WatchbillMONTHLY!$A$88:$U$88,OFFSET(WatchbillMONTHLY!$A$88:$U$88,1,2)),FALSE),TRUE,FALSE)),
FALSE),FALSE)</f>
        <v>0</v>
      </c>
      <c r="AP43" s="209" t="b" cm="1">
        <f t="array" aca="1" ref="AP43" ca="1">IF(AND($A43 &gt; 0, I43 &gt; 0,AP$2&lt;MiscFormulas!$A$5+1),
_xlfn.IFNA(
_xlfn.IFNA(
_xlfn.IFNA(
_xlfn.IFNA(
_xlfn.IFNA(
_xlfn.IFNA(
IF(_xlfn.XLOOKUP(AP$2,WatchbillMONTHLY!$A$3:$U$3,OFFSET(WatchbillMONTHLY!$A$3:$U$3,1,2))=IF(_xlfn.XLOOKUP($A43,INDIRECT("_"&amp;_xlfn.XLOOKUP(AP$2,WatchbillMONTHLY!$A$3:$U$3,OFFSET(WatchbillMONTHLY!$A$3:$U$3,1,2))),INDIRECT("_"&amp;_xlfn.XLOOKUP(AP$2,WatchbillMONTHLY!$A$3:$U$3,OFFSET(WatchbillMONTHLY!$A$3:$U$3,1,2))))=$A43,_xlfn.XLOOKUP(AP$2,WatchbillMONTHLY!$A$3:$U$3,OFFSET(WatchbillMONTHLY!$A$3:$U$3,1,2)),FALSE),TRUE,FALSE),
IF(_xlfn.XLOOKUP(AP$2,WatchbillMONTHLY!$A$20:$U$20,OFFSET(WatchbillMONTHLY!$A$20:$U$20,1,2))=IF(_xlfn.XLOOKUP($A43,INDIRECT("_"&amp;_xlfn.XLOOKUP(AP$2,WatchbillMONTHLY!$A$20:$U$20,OFFSET(WatchbillMONTHLY!$A$20:$U$20,1,2))),INDIRECT("_"&amp;_xlfn.XLOOKUP(AP$2,WatchbillMONTHLY!$A$20:$U$20,OFFSET(WatchbillMONTHLY!$A$20:$U$20,1,2))))=$A43,_xlfn.XLOOKUP(AP$2,WatchbillMONTHLY!$A$20:$U$20,OFFSET(WatchbillMONTHLY!$A$20:$U$20,1,2)),FALSE),TRUE,FALSE)),
IF(_xlfn.XLOOKUP(AP$2,WatchbillMONTHLY!$A$37:$U$37,OFFSET(WatchbillMONTHLY!$A$37:$U$37,1,2))=IF(_xlfn.XLOOKUP($A43,INDIRECT("_"&amp;_xlfn.XLOOKUP(AP$2,WatchbillMONTHLY!$A$37:$U$37,OFFSET(WatchbillMONTHLY!$A$37:$U$37,1,2))),INDIRECT("_"&amp;_xlfn.XLOOKUP(AP$2,WatchbillMONTHLY!$A$37:$U$37,OFFSET(WatchbillMONTHLY!$A$37:$U$37,1,2))))=$A43,_xlfn.XLOOKUP(AP$2,WatchbillMONTHLY!$A$37:$U$37,OFFSET(WatchbillMONTHLY!$A$37:$U$37,1,2)),FALSE),TRUE,FALSE)),
IF(_xlfn.XLOOKUP(AP$2,WatchbillMONTHLY!$A$54:$U$54,OFFSET(WatchbillMONTHLY!$A$54:$U$54,1,2))=IF(_xlfn.XLOOKUP($A43,INDIRECT("_"&amp;_xlfn.XLOOKUP(AP$2,WatchbillMONTHLY!$A$54:$U$54,OFFSET(WatchbillMONTHLY!$A$54:$U$54,1,2))),INDIRECT("_"&amp;_xlfn.XLOOKUP(AP$2,WatchbillMONTHLY!$A$54:$U$54,OFFSET(WatchbillMONTHLY!$A$54:$U$54,1,2))))=$A43,_xlfn.XLOOKUP(AP$2,WatchbillMONTHLY!$A$54:$U$54,OFFSET(WatchbillMONTHLY!$A$54:$U$54,1,2)),FALSE),TRUE,FALSE)),
IF(_xlfn.XLOOKUP(AP$2,WatchbillMONTHLY!$A$71:$U$71,OFFSET(WatchbillMONTHLY!$A$71:$U$71,1,2))=IF(_xlfn.XLOOKUP($A43,INDIRECT("_"&amp;_xlfn.XLOOKUP(AP$2,WatchbillMONTHLY!$A$71:$U$71,OFFSET(WatchbillMONTHLY!$A$71:$U$71,1,2))),INDIRECT("_"&amp;_xlfn.XLOOKUP(AP$2,WatchbillMONTHLY!$A$71:$U$71,OFFSET(WatchbillMONTHLY!$A$71:$U$71,1,2))))=$A43,_xlfn.XLOOKUP(AP$2,WatchbillMONTHLY!$A$71:$U$71,OFFSET(WatchbillMONTHLY!$A$71:$U$71,1,2)),FALSE),TRUE,FALSE)),
IF(_xlfn.XLOOKUP(AP$2,WatchbillMONTHLY!$A$88:$U$88,OFFSET(WatchbillMONTHLY!$A$88:$U$88,1,2))=IF(_xlfn.XLOOKUP($A43,INDIRECT("_"&amp;_xlfn.XLOOKUP(AP$2,WatchbillMONTHLY!$A$88:$U$88,OFFSET(WatchbillMONTHLY!$A$88:$U$88,1,2))),INDIRECT("_"&amp;_xlfn.XLOOKUP(AP$2,WatchbillMONTHLY!$A$88:$U$88,OFFSET(WatchbillMONTHLY!$A$88:$U$88,1,2))))=$A43,_xlfn.XLOOKUP(AP$2,WatchbillMONTHLY!$A$88:$U$88,OFFSET(WatchbillMONTHLY!$A$88:$U$88,1,2)),FALSE),TRUE,FALSE)),
FALSE),FALSE)</f>
        <v>0</v>
      </c>
      <c r="AQ43" s="209" t="b" cm="1">
        <f t="array" aca="1" ref="AQ43" ca="1">IF(AND($A43 &gt; 0, J43 &gt; 0,AQ$2&lt;MiscFormulas!$A$5+1),
_xlfn.IFNA(
_xlfn.IFNA(
_xlfn.IFNA(
_xlfn.IFNA(
_xlfn.IFNA(
_xlfn.IFNA(
IF(_xlfn.XLOOKUP(AQ$2,WatchbillMONTHLY!$A$3:$U$3,OFFSET(WatchbillMONTHLY!$A$3:$U$3,1,2))=IF(_xlfn.XLOOKUP($A43,INDIRECT("_"&amp;_xlfn.XLOOKUP(AQ$2,WatchbillMONTHLY!$A$3:$U$3,OFFSET(WatchbillMONTHLY!$A$3:$U$3,1,2))),INDIRECT("_"&amp;_xlfn.XLOOKUP(AQ$2,WatchbillMONTHLY!$A$3:$U$3,OFFSET(WatchbillMONTHLY!$A$3:$U$3,1,2))))=$A43,_xlfn.XLOOKUP(AQ$2,WatchbillMONTHLY!$A$3:$U$3,OFFSET(WatchbillMONTHLY!$A$3:$U$3,1,2)),FALSE),TRUE,FALSE),
IF(_xlfn.XLOOKUP(AQ$2,WatchbillMONTHLY!$A$20:$U$20,OFFSET(WatchbillMONTHLY!$A$20:$U$20,1,2))=IF(_xlfn.XLOOKUP($A43,INDIRECT("_"&amp;_xlfn.XLOOKUP(AQ$2,WatchbillMONTHLY!$A$20:$U$20,OFFSET(WatchbillMONTHLY!$A$20:$U$20,1,2))),INDIRECT("_"&amp;_xlfn.XLOOKUP(AQ$2,WatchbillMONTHLY!$A$20:$U$20,OFFSET(WatchbillMONTHLY!$A$20:$U$20,1,2))))=$A43,_xlfn.XLOOKUP(AQ$2,WatchbillMONTHLY!$A$20:$U$20,OFFSET(WatchbillMONTHLY!$A$20:$U$20,1,2)),FALSE),TRUE,FALSE)),
IF(_xlfn.XLOOKUP(AQ$2,WatchbillMONTHLY!$A$37:$U$37,OFFSET(WatchbillMONTHLY!$A$37:$U$37,1,2))=IF(_xlfn.XLOOKUP($A43,INDIRECT("_"&amp;_xlfn.XLOOKUP(AQ$2,WatchbillMONTHLY!$A$37:$U$37,OFFSET(WatchbillMONTHLY!$A$37:$U$37,1,2))),INDIRECT("_"&amp;_xlfn.XLOOKUP(AQ$2,WatchbillMONTHLY!$A$37:$U$37,OFFSET(WatchbillMONTHLY!$A$37:$U$37,1,2))))=$A43,_xlfn.XLOOKUP(AQ$2,WatchbillMONTHLY!$A$37:$U$37,OFFSET(WatchbillMONTHLY!$A$37:$U$37,1,2)),FALSE),TRUE,FALSE)),
IF(_xlfn.XLOOKUP(AQ$2,WatchbillMONTHLY!$A$54:$U$54,OFFSET(WatchbillMONTHLY!$A$54:$U$54,1,2))=IF(_xlfn.XLOOKUP($A43,INDIRECT("_"&amp;_xlfn.XLOOKUP(AQ$2,WatchbillMONTHLY!$A$54:$U$54,OFFSET(WatchbillMONTHLY!$A$54:$U$54,1,2))),INDIRECT("_"&amp;_xlfn.XLOOKUP(AQ$2,WatchbillMONTHLY!$A$54:$U$54,OFFSET(WatchbillMONTHLY!$A$54:$U$54,1,2))))=$A43,_xlfn.XLOOKUP(AQ$2,WatchbillMONTHLY!$A$54:$U$54,OFFSET(WatchbillMONTHLY!$A$54:$U$54,1,2)),FALSE),TRUE,FALSE)),
IF(_xlfn.XLOOKUP(AQ$2,WatchbillMONTHLY!$A$71:$U$71,OFFSET(WatchbillMONTHLY!$A$71:$U$71,1,2))=IF(_xlfn.XLOOKUP($A43,INDIRECT("_"&amp;_xlfn.XLOOKUP(AQ$2,WatchbillMONTHLY!$A$71:$U$71,OFFSET(WatchbillMONTHLY!$A$71:$U$71,1,2))),INDIRECT("_"&amp;_xlfn.XLOOKUP(AQ$2,WatchbillMONTHLY!$A$71:$U$71,OFFSET(WatchbillMONTHLY!$A$71:$U$71,1,2))))=$A43,_xlfn.XLOOKUP(AQ$2,WatchbillMONTHLY!$A$71:$U$71,OFFSET(WatchbillMONTHLY!$A$71:$U$71,1,2)),FALSE),TRUE,FALSE)),
IF(_xlfn.XLOOKUP(AQ$2,WatchbillMONTHLY!$A$88:$U$88,OFFSET(WatchbillMONTHLY!$A$88:$U$88,1,2))=IF(_xlfn.XLOOKUP($A43,INDIRECT("_"&amp;_xlfn.XLOOKUP(AQ$2,WatchbillMONTHLY!$A$88:$U$88,OFFSET(WatchbillMONTHLY!$A$88:$U$88,1,2))),INDIRECT("_"&amp;_xlfn.XLOOKUP(AQ$2,WatchbillMONTHLY!$A$88:$U$88,OFFSET(WatchbillMONTHLY!$A$88:$U$88,1,2))))=$A43,_xlfn.XLOOKUP(AQ$2,WatchbillMONTHLY!$A$88:$U$88,OFFSET(WatchbillMONTHLY!$A$88:$U$88,1,2)),FALSE),TRUE,FALSE)),
FALSE),FALSE)</f>
        <v>0</v>
      </c>
      <c r="AR43" s="209" t="b" cm="1">
        <f t="array" aca="1" ref="AR43" ca="1">IF(AND($A43 &gt; 0, K43 &gt; 0,AR$2&lt;MiscFormulas!$A$5+1),
_xlfn.IFNA(
_xlfn.IFNA(
_xlfn.IFNA(
_xlfn.IFNA(
_xlfn.IFNA(
_xlfn.IFNA(
IF(_xlfn.XLOOKUP(AR$2,WatchbillMONTHLY!$A$3:$U$3,OFFSET(WatchbillMONTHLY!$A$3:$U$3,1,2))=IF(_xlfn.XLOOKUP($A43,INDIRECT("_"&amp;_xlfn.XLOOKUP(AR$2,WatchbillMONTHLY!$A$3:$U$3,OFFSET(WatchbillMONTHLY!$A$3:$U$3,1,2))),INDIRECT("_"&amp;_xlfn.XLOOKUP(AR$2,WatchbillMONTHLY!$A$3:$U$3,OFFSET(WatchbillMONTHLY!$A$3:$U$3,1,2))))=$A43,_xlfn.XLOOKUP(AR$2,WatchbillMONTHLY!$A$3:$U$3,OFFSET(WatchbillMONTHLY!$A$3:$U$3,1,2)),FALSE),TRUE,FALSE),
IF(_xlfn.XLOOKUP(AR$2,WatchbillMONTHLY!$A$20:$U$20,OFFSET(WatchbillMONTHLY!$A$20:$U$20,1,2))=IF(_xlfn.XLOOKUP($A43,INDIRECT("_"&amp;_xlfn.XLOOKUP(AR$2,WatchbillMONTHLY!$A$20:$U$20,OFFSET(WatchbillMONTHLY!$A$20:$U$20,1,2))),INDIRECT("_"&amp;_xlfn.XLOOKUP(AR$2,WatchbillMONTHLY!$A$20:$U$20,OFFSET(WatchbillMONTHLY!$A$20:$U$20,1,2))))=$A43,_xlfn.XLOOKUP(AR$2,WatchbillMONTHLY!$A$20:$U$20,OFFSET(WatchbillMONTHLY!$A$20:$U$20,1,2)),FALSE),TRUE,FALSE)),
IF(_xlfn.XLOOKUP(AR$2,WatchbillMONTHLY!$A$37:$U$37,OFFSET(WatchbillMONTHLY!$A$37:$U$37,1,2))=IF(_xlfn.XLOOKUP($A43,INDIRECT("_"&amp;_xlfn.XLOOKUP(AR$2,WatchbillMONTHLY!$A$37:$U$37,OFFSET(WatchbillMONTHLY!$A$37:$U$37,1,2))),INDIRECT("_"&amp;_xlfn.XLOOKUP(AR$2,WatchbillMONTHLY!$A$37:$U$37,OFFSET(WatchbillMONTHLY!$A$37:$U$37,1,2))))=$A43,_xlfn.XLOOKUP(AR$2,WatchbillMONTHLY!$A$37:$U$37,OFFSET(WatchbillMONTHLY!$A$37:$U$37,1,2)),FALSE),TRUE,FALSE)),
IF(_xlfn.XLOOKUP(AR$2,WatchbillMONTHLY!$A$54:$U$54,OFFSET(WatchbillMONTHLY!$A$54:$U$54,1,2))=IF(_xlfn.XLOOKUP($A43,INDIRECT("_"&amp;_xlfn.XLOOKUP(AR$2,WatchbillMONTHLY!$A$54:$U$54,OFFSET(WatchbillMONTHLY!$A$54:$U$54,1,2))),INDIRECT("_"&amp;_xlfn.XLOOKUP(AR$2,WatchbillMONTHLY!$A$54:$U$54,OFFSET(WatchbillMONTHLY!$A$54:$U$54,1,2))))=$A43,_xlfn.XLOOKUP(AR$2,WatchbillMONTHLY!$A$54:$U$54,OFFSET(WatchbillMONTHLY!$A$54:$U$54,1,2)),FALSE),TRUE,FALSE)),
IF(_xlfn.XLOOKUP(AR$2,WatchbillMONTHLY!$A$71:$U$71,OFFSET(WatchbillMONTHLY!$A$71:$U$71,1,2))=IF(_xlfn.XLOOKUP($A43,INDIRECT("_"&amp;_xlfn.XLOOKUP(AR$2,WatchbillMONTHLY!$A$71:$U$71,OFFSET(WatchbillMONTHLY!$A$71:$U$71,1,2))),INDIRECT("_"&amp;_xlfn.XLOOKUP(AR$2,WatchbillMONTHLY!$A$71:$U$71,OFFSET(WatchbillMONTHLY!$A$71:$U$71,1,2))))=$A43,_xlfn.XLOOKUP(AR$2,WatchbillMONTHLY!$A$71:$U$71,OFFSET(WatchbillMONTHLY!$A$71:$U$71,1,2)),FALSE),TRUE,FALSE)),
IF(_xlfn.XLOOKUP(AR$2,WatchbillMONTHLY!$A$88:$U$88,OFFSET(WatchbillMONTHLY!$A$88:$U$88,1,2))=IF(_xlfn.XLOOKUP($A43,INDIRECT("_"&amp;_xlfn.XLOOKUP(AR$2,WatchbillMONTHLY!$A$88:$U$88,OFFSET(WatchbillMONTHLY!$A$88:$U$88,1,2))),INDIRECT("_"&amp;_xlfn.XLOOKUP(AR$2,WatchbillMONTHLY!$A$88:$U$88,OFFSET(WatchbillMONTHLY!$A$88:$U$88,1,2))))=$A43,_xlfn.XLOOKUP(AR$2,WatchbillMONTHLY!$A$88:$U$88,OFFSET(WatchbillMONTHLY!$A$88:$U$88,1,2)),FALSE),TRUE,FALSE)),
FALSE),FALSE)</f>
        <v>0</v>
      </c>
      <c r="AS43" s="209" t="b" cm="1">
        <f t="array" aca="1" ref="AS43" ca="1">IF(AND($A43 &gt; 0, L43 &gt; 0,AS$2&lt;MiscFormulas!$A$5+1),
_xlfn.IFNA(
_xlfn.IFNA(
_xlfn.IFNA(
_xlfn.IFNA(
_xlfn.IFNA(
_xlfn.IFNA(
IF(_xlfn.XLOOKUP(AS$2,WatchbillMONTHLY!$A$3:$U$3,OFFSET(WatchbillMONTHLY!$A$3:$U$3,1,2))=IF(_xlfn.XLOOKUP($A43,INDIRECT("_"&amp;_xlfn.XLOOKUP(AS$2,WatchbillMONTHLY!$A$3:$U$3,OFFSET(WatchbillMONTHLY!$A$3:$U$3,1,2))),INDIRECT("_"&amp;_xlfn.XLOOKUP(AS$2,WatchbillMONTHLY!$A$3:$U$3,OFFSET(WatchbillMONTHLY!$A$3:$U$3,1,2))))=$A43,_xlfn.XLOOKUP(AS$2,WatchbillMONTHLY!$A$3:$U$3,OFFSET(WatchbillMONTHLY!$A$3:$U$3,1,2)),FALSE),TRUE,FALSE),
IF(_xlfn.XLOOKUP(AS$2,WatchbillMONTHLY!$A$20:$U$20,OFFSET(WatchbillMONTHLY!$A$20:$U$20,1,2))=IF(_xlfn.XLOOKUP($A43,INDIRECT("_"&amp;_xlfn.XLOOKUP(AS$2,WatchbillMONTHLY!$A$20:$U$20,OFFSET(WatchbillMONTHLY!$A$20:$U$20,1,2))),INDIRECT("_"&amp;_xlfn.XLOOKUP(AS$2,WatchbillMONTHLY!$A$20:$U$20,OFFSET(WatchbillMONTHLY!$A$20:$U$20,1,2))))=$A43,_xlfn.XLOOKUP(AS$2,WatchbillMONTHLY!$A$20:$U$20,OFFSET(WatchbillMONTHLY!$A$20:$U$20,1,2)),FALSE),TRUE,FALSE)),
IF(_xlfn.XLOOKUP(AS$2,WatchbillMONTHLY!$A$37:$U$37,OFFSET(WatchbillMONTHLY!$A$37:$U$37,1,2))=IF(_xlfn.XLOOKUP($A43,INDIRECT("_"&amp;_xlfn.XLOOKUP(AS$2,WatchbillMONTHLY!$A$37:$U$37,OFFSET(WatchbillMONTHLY!$A$37:$U$37,1,2))),INDIRECT("_"&amp;_xlfn.XLOOKUP(AS$2,WatchbillMONTHLY!$A$37:$U$37,OFFSET(WatchbillMONTHLY!$A$37:$U$37,1,2))))=$A43,_xlfn.XLOOKUP(AS$2,WatchbillMONTHLY!$A$37:$U$37,OFFSET(WatchbillMONTHLY!$A$37:$U$37,1,2)),FALSE),TRUE,FALSE)),
IF(_xlfn.XLOOKUP(AS$2,WatchbillMONTHLY!$A$54:$U$54,OFFSET(WatchbillMONTHLY!$A$54:$U$54,1,2))=IF(_xlfn.XLOOKUP($A43,INDIRECT("_"&amp;_xlfn.XLOOKUP(AS$2,WatchbillMONTHLY!$A$54:$U$54,OFFSET(WatchbillMONTHLY!$A$54:$U$54,1,2))),INDIRECT("_"&amp;_xlfn.XLOOKUP(AS$2,WatchbillMONTHLY!$A$54:$U$54,OFFSET(WatchbillMONTHLY!$A$54:$U$54,1,2))))=$A43,_xlfn.XLOOKUP(AS$2,WatchbillMONTHLY!$A$54:$U$54,OFFSET(WatchbillMONTHLY!$A$54:$U$54,1,2)),FALSE),TRUE,FALSE)),
IF(_xlfn.XLOOKUP(AS$2,WatchbillMONTHLY!$A$71:$U$71,OFFSET(WatchbillMONTHLY!$A$71:$U$71,1,2))=IF(_xlfn.XLOOKUP($A43,INDIRECT("_"&amp;_xlfn.XLOOKUP(AS$2,WatchbillMONTHLY!$A$71:$U$71,OFFSET(WatchbillMONTHLY!$A$71:$U$71,1,2))),INDIRECT("_"&amp;_xlfn.XLOOKUP(AS$2,WatchbillMONTHLY!$A$71:$U$71,OFFSET(WatchbillMONTHLY!$A$71:$U$71,1,2))))=$A43,_xlfn.XLOOKUP(AS$2,WatchbillMONTHLY!$A$71:$U$71,OFFSET(WatchbillMONTHLY!$A$71:$U$71,1,2)),FALSE),TRUE,FALSE)),
IF(_xlfn.XLOOKUP(AS$2,WatchbillMONTHLY!$A$88:$U$88,OFFSET(WatchbillMONTHLY!$A$88:$U$88,1,2))=IF(_xlfn.XLOOKUP($A43,INDIRECT("_"&amp;_xlfn.XLOOKUP(AS$2,WatchbillMONTHLY!$A$88:$U$88,OFFSET(WatchbillMONTHLY!$A$88:$U$88,1,2))),INDIRECT("_"&amp;_xlfn.XLOOKUP(AS$2,WatchbillMONTHLY!$A$88:$U$88,OFFSET(WatchbillMONTHLY!$A$88:$U$88,1,2))))=$A43,_xlfn.XLOOKUP(AS$2,WatchbillMONTHLY!$A$88:$U$88,OFFSET(WatchbillMONTHLY!$A$88:$U$88,1,2)),FALSE),TRUE,FALSE)),
FALSE),FALSE)</f>
        <v>0</v>
      </c>
      <c r="AT43" s="209" t="b" cm="1">
        <f t="array" aca="1" ref="AT43" ca="1">IF(AND($A43 &gt; 0, M43 &gt; 0,AT$2&lt;MiscFormulas!$A$5+1),
_xlfn.IFNA(
_xlfn.IFNA(
_xlfn.IFNA(
_xlfn.IFNA(
_xlfn.IFNA(
_xlfn.IFNA(
IF(_xlfn.XLOOKUP(AT$2,WatchbillMONTHLY!$A$3:$U$3,OFFSET(WatchbillMONTHLY!$A$3:$U$3,1,2))=IF(_xlfn.XLOOKUP($A43,INDIRECT("_"&amp;_xlfn.XLOOKUP(AT$2,WatchbillMONTHLY!$A$3:$U$3,OFFSET(WatchbillMONTHLY!$A$3:$U$3,1,2))),INDIRECT("_"&amp;_xlfn.XLOOKUP(AT$2,WatchbillMONTHLY!$A$3:$U$3,OFFSET(WatchbillMONTHLY!$A$3:$U$3,1,2))))=$A43,_xlfn.XLOOKUP(AT$2,WatchbillMONTHLY!$A$3:$U$3,OFFSET(WatchbillMONTHLY!$A$3:$U$3,1,2)),FALSE),TRUE,FALSE),
IF(_xlfn.XLOOKUP(AT$2,WatchbillMONTHLY!$A$20:$U$20,OFFSET(WatchbillMONTHLY!$A$20:$U$20,1,2))=IF(_xlfn.XLOOKUP($A43,INDIRECT("_"&amp;_xlfn.XLOOKUP(AT$2,WatchbillMONTHLY!$A$20:$U$20,OFFSET(WatchbillMONTHLY!$A$20:$U$20,1,2))),INDIRECT("_"&amp;_xlfn.XLOOKUP(AT$2,WatchbillMONTHLY!$A$20:$U$20,OFFSET(WatchbillMONTHLY!$A$20:$U$20,1,2))))=$A43,_xlfn.XLOOKUP(AT$2,WatchbillMONTHLY!$A$20:$U$20,OFFSET(WatchbillMONTHLY!$A$20:$U$20,1,2)),FALSE),TRUE,FALSE)),
IF(_xlfn.XLOOKUP(AT$2,WatchbillMONTHLY!$A$37:$U$37,OFFSET(WatchbillMONTHLY!$A$37:$U$37,1,2))=IF(_xlfn.XLOOKUP($A43,INDIRECT("_"&amp;_xlfn.XLOOKUP(AT$2,WatchbillMONTHLY!$A$37:$U$37,OFFSET(WatchbillMONTHLY!$A$37:$U$37,1,2))),INDIRECT("_"&amp;_xlfn.XLOOKUP(AT$2,WatchbillMONTHLY!$A$37:$U$37,OFFSET(WatchbillMONTHLY!$A$37:$U$37,1,2))))=$A43,_xlfn.XLOOKUP(AT$2,WatchbillMONTHLY!$A$37:$U$37,OFFSET(WatchbillMONTHLY!$A$37:$U$37,1,2)),FALSE),TRUE,FALSE)),
IF(_xlfn.XLOOKUP(AT$2,WatchbillMONTHLY!$A$54:$U$54,OFFSET(WatchbillMONTHLY!$A$54:$U$54,1,2))=IF(_xlfn.XLOOKUP($A43,INDIRECT("_"&amp;_xlfn.XLOOKUP(AT$2,WatchbillMONTHLY!$A$54:$U$54,OFFSET(WatchbillMONTHLY!$A$54:$U$54,1,2))),INDIRECT("_"&amp;_xlfn.XLOOKUP(AT$2,WatchbillMONTHLY!$A$54:$U$54,OFFSET(WatchbillMONTHLY!$A$54:$U$54,1,2))))=$A43,_xlfn.XLOOKUP(AT$2,WatchbillMONTHLY!$A$54:$U$54,OFFSET(WatchbillMONTHLY!$A$54:$U$54,1,2)),FALSE),TRUE,FALSE)),
IF(_xlfn.XLOOKUP(AT$2,WatchbillMONTHLY!$A$71:$U$71,OFFSET(WatchbillMONTHLY!$A$71:$U$71,1,2))=IF(_xlfn.XLOOKUP($A43,INDIRECT("_"&amp;_xlfn.XLOOKUP(AT$2,WatchbillMONTHLY!$A$71:$U$71,OFFSET(WatchbillMONTHLY!$A$71:$U$71,1,2))),INDIRECT("_"&amp;_xlfn.XLOOKUP(AT$2,WatchbillMONTHLY!$A$71:$U$71,OFFSET(WatchbillMONTHLY!$A$71:$U$71,1,2))))=$A43,_xlfn.XLOOKUP(AT$2,WatchbillMONTHLY!$A$71:$U$71,OFFSET(WatchbillMONTHLY!$A$71:$U$71,1,2)),FALSE),TRUE,FALSE)),
IF(_xlfn.XLOOKUP(AT$2,WatchbillMONTHLY!$A$88:$U$88,OFFSET(WatchbillMONTHLY!$A$88:$U$88,1,2))=IF(_xlfn.XLOOKUP($A43,INDIRECT("_"&amp;_xlfn.XLOOKUP(AT$2,WatchbillMONTHLY!$A$88:$U$88,OFFSET(WatchbillMONTHLY!$A$88:$U$88,1,2))),INDIRECT("_"&amp;_xlfn.XLOOKUP(AT$2,WatchbillMONTHLY!$A$88:$U$88,OFFSET(WatchbillMONTHLY!$A$88:$U$88,1,2))))=$A43,_xlfn.XLOOKUP(AT$2,WatchbillMONTHLY!$A$88:$U$88,OFFSET(WatchbillMONTHLY!$A$88:$U$88,1,2)),FALSE),TRUE,FALSE)),
FALSE),FALSE)</f>
        <v>0</v>
      </c>
      <c r="AU43" s="209" t="b" cm="1">
        <f t="array" aca="1" ref="AU43" ca="1">IF(AND($A43 &gt; 0, N43 &gt; 0,AU$2&lt;MiscFormulas!$A$5+1),
_xlfn.IFNA(
_xlfn.IFNA(
_xlfn.IFNA(
_xlfn.IFNA(
_xlfn.IFNA(
_xlfn.IFNA(
IF(_xlfn.XLOOKUP(AU$2,WatchbillMONTHLY!$A$3:$U$3,OFFSET(WatchbillMONTHLY!$A$3:$U$3,1,2))=IF(_xlfn.XLOOKUP($A43,INDIRECT("_"&amp;_xlfn.XLOOKUP(AU$2,WatchbillMONTHLY!$A$3:$U$3,OFFSET(WatchbillMONTHLY!$A$3:$U$3,1,2))),INDIRECT("_"&amp;_xlfn.XLOOKUP(AU$2,WatchbillMONTHLY!$A$3:$U$3,OFFSET(WatchbillMONTHLY!$A$3:$U$3,1,2))))=$A43,_xlfn.XLOOKUP(AU$2,WatchbillMONTHLY!$A$3:$U$3,OFFSET(WatchbillMONTHLY!$A$3:$U$3,1,2)),FALSE),TRUE,FALSE),
IF(_xlfn.XLOOKUP(AU$2,WatchbillMONTHLY!$A$20:$U$20,OFFSET(WatchbillMONTHLY!$A$20:$U$20,1,2))=IF(_xlfn.XLOOKUP($A43,INDIRECT("_"&amp;_xlfn.XLOOKUP(AU$2,WatchbillMONTHLY!$A$20:$U$20,OFFSET(WatchbillMONTHLY!$A$20:$U$20,1,2))),INDIRECT("_"&amp;_xlfn.XLOOKUP(AU$2,WatchbillMONTHLY!$A$20:$U$20,OFFSET(WatchbillMONTHLY!$A$20:$U$20,1,2))))=$A43,_xlfn.XLOOKUP(AU$2,WatchbillMONTHLY!$A$20:$U$20,OFFSET(WatchbillMONTHLY!$A$20:$U$20,1,2)),FALSE),TRUE,FALSE)),
IF(_xlfn.XLOOKUP(AU$2,WatchbillMONTHLY!$A$37:$U$37,OFFSET(WatchbillMONTHLY!$A$37:$U$37,1,2))=IF(_xlfn.XLOOKUP($A43,INDIRECT("_"&amp;_xlfn.XLOOKUP(AU$2,WatchbillMONTHLY!$A$37:$U$37,OFFSET(WatchbillMONTHLY!$A$37:$U$37,1,2))),INDIRECT("_"&amp;_xlfn.XLOOKUP(AU$2,WatchbillMONTHLY!$A$37:$U$37,OFFSET(WatchbillMONTHLY!$A$37:$U$37,1,2))))=$A43,_xlfn.XLOOKUP(AU$2,WatchbillMONTHLY!$A$37:$U$37,OFFSET(WatchbillMONTHLY!$A$37:$U$37,1,2)),FALSE),TRUE,FALSE)),
IF(_xlfn.XLOOKUP(AU$2,WatchbillMONTHLY!$A$54:$U$54,OFFSET(WatchbillMONTHLY!$A$54:$U$54,1,2))=IF(_xlfn.XLOOKUP($A43,INDIRECT("_"&amp;_xlfn.XLOOKUP(AU$2,WatchbillMONTHLY!$A$54:$U$54,OFFSET(WatchbillMONTHLY!$A$54:$U$54,1,2))),INDIRECT("_"&amp;_xlfn.XLOOKUP(AU$2,WatchbillMONTHLY!$A$54:$U$54,OFFSET(WatchbillMONTHLY!$A$54:$U$54,1,2))))=$A43,_xlfn.XLOOKUP(AU$2,WatchbillMONTHLY!$A$54:$U$54,OFFSET(WatchbillMONTHLY!$A$54:$U$54,1,2)),FALSE),TRUE,FALSE)),
IF(_xlfn.XLOOKUP(AU$2,WatchbillMONTHLY!$A$71:$U$71,OFFSET(WatchbillMONTHLY!$A$71:$U$71,1,2))=IF(_xlfn.XLOOKUP($A43,INDIRECT("_"&amp;_xlfn.XLOOKUP(AU$2,WatchbillMONTHLY!$A$71:$U$71,OFFSET(WatchbillMONTHLY!$A$71:$U$71,1,2))),INDIRECT("_"&amp;_xlfn.XLOOKUP(AU$2,WatchbillMONTHLY!$A$71:$U$71,OFFSET(WatchbillMONTHLY!$A$71:$U$71,1,2))))=$A43,_xlfn.XLOOKUP(AU$2,WatchbillMONTHLY!$A$71:$U$71,OFFSET(WatchbillMONTHLY!$A$71:$U$71,1,2)),FALSE),TRUE,FALSE)),
IF(_xlfn.XLOOKUP(AU$2,WatchbillMONTHLY!$A$88:$U$88,OFFSET(WatchbillMONTHLY!$A$88:$U$88,1,2))=IF(_xlfn.XLOOKUP($A43,INDIRECT("_"&amp;_xlfn.XLOOKUP(AU$2,WatchbillMONTHLY!$A$88:$U$88,OFFSET(WatchbillMONTHLY!$A$88:$U$88,1,2))),INDIRECT("_"&amp;_xlfn.XLOOKUP(AU$2,WatchbillMONTHLY!$A$88:$U$88,OFFSET(WatchbillMONTHLY!$A$88:$U$88,1,2))))=$A43,_xlfn.XLOOKUP(AU$2,WatchbillMONTHLY!$A$88:$U$88,OFFSET(WatchbillMONTHLY!$A$88:$U$88,1,2)),FALSE),TRUE,FALSE)),
FALSE),FALSE)</f>
        <v>0</v>
      </c>
      <c r="AV43" s="209" t="b" cm="1">
        <f t="array" aca="1" ref="AV43" ca="1">IF(AND($A43 &gt; 0, O43 &gt; 0,AV$2&lt;MiscFormulas!$A$5+1),
_xlfn.IFNA(
_xlfn.IFNA(
_xlfn.IFNA(
_xlfn.IFNA(
_xlfn.IFNA(
_xlfn.IFNA(
IF(_xlfn.XLOOKUP(AV$2,WatchbillMONTHLY!$A$3:$U$3,OFFSET(WatchbillMONTHLY!$A$3:$U$3,1,2))=IF(_xlfn.XLOOKUP($A43,INDIRECT("_"&amp;_xlfn.XLOOKUP(AV$2,WatchbillMONTHLY!$A$3:$U$3,OFFSET(WatchbillMONTHLY!$A$3:$U$3,1,2))),INDIRECT("_"&amp;_xlfn.XLOOKUP(AV$2,WatchbillMONTHLY!$A$3:$U$3,OFFSET(WatchbillMONTHLY!$A$3:$U$3,1,2))))=$A43,_xlfn.XLOOKUP(AV$2,WatchbillMONTHLY!$A$3:$U$3,OFFSET(WatchbillMONTHLY!$A$3:$U$3,1,2)),FALSE),TRUE,FALSE),
IF(_xlfn.XLOOKUP(AV$2,WatchbillMONTHLY!$A$20:$U$20,OFFSET(WatchbillMONTHLY!$A$20:$U$20,1,2))=IF(_xlfn.XLOOKUP($A43,INDIRECT("_"&amp;_xlfn.XLOOKUP(AV$2,WatchbillMONTHLY!$A$20:$U$20,OFFSET(WatchbillMONTHLY!$A$20:$U$20,1,2))),INDIRECT("_"&amp;_xlfn.XLOOKUP(AV$2,WatchbillMONTHLY!$A$20:$U$20,OFFSET(WatchbillMONTHLY!$A$20:$U$20,1,2))))=$A43,_xlfn.XLOOKUP(AV$2,WatchbillMONTHLY!$A$20:$U$20,OFFSET(WatchbillMONTHLY!$A$20:$U$20,1,2)),FALSE),TRUE,FALSE)),
IF(_xlfn.XLOOKUP(AV$2,WatchbillMONTHLY!$A$37:$U$37,OFFSET(WatchbillMONTHLY!$A$37:$U$37,1,2))=IF(_xlfn.XLOOKUP($A43,INDIRECT("_"&amp;_xlfn.XLOOKUP(AV$2,WatchbillMONTHLY!$A$37:$U$37,OFFSET(WatchbillMONTHLY!$A$37:$U$37,1,2))),INDIRECT("_"&amp;_xlfn.XLOOKUP(AV$2,WatchbillMONTHLY!$A$37:$U$37,OFFSET(WatchbillMONTHLY!$A$37:$U$37,1,2))))=$A43,_xlfn.XLOOKUP(AV$2,WatchbillMONTHLY!$A$37:$U$37,OFFSET(WatchbillMONTHLY!$A$37:$U$37,1,2)),FALSE),TRUE,FALSE)),
IF(_xlfn.XLOOKUP(AV$2,WatchbillMONTHLY!$A$54:$U$54,OFFSET(WatchbillMONTHLY!$A$54:$U$54,1,2))=IF(_xlfn.XLOOKUP($A43,INDIRECT("_"&amp;_xlfn.XLOOKUP(AV$2,WatchbillMONTHLY!$A$54:$U$54,OFFSET(WatchbillMONTHLY!$A$54:$U$54,1,2))),INDIRECT("_"&amp;_xlfn.XLOOKUP(AV$2,WatchbillMONTHLY!$A$54:$U$54,OFFSET(WatchbillMONTHLY!$A$54:$U$54,1,2))))=$A43,_xlfn.XLOOKUP(AV$2,WatchbillMONTHLY!$A$54:$U$54,OFFSET(WatchbillMONTHLY!$A$54:$U$54,1,2)),FALSE),TRUE,FALSE)),
IF(_xlfn.XLOOKUP(AV$2,WatchbillMONTHLY!$A$71:$U$71,OFFSET(WatchbillMONTHLY!$A$71:$U$71,1,2))=IF(_xlfn.XLOOKUP($A43,INDIRECT("_"&amp;_xlfn.XLOOKUP(AV$2,WatchbillMONTHLY!$A$71:$U$71,OFFSET(WatchbillMONTHLY!$A$71:$U$71,1,2))),INDIRECT("_"&amp;_xlfn.XLOOKUP(AV$2,WatchbillMONTHLY!$A$71:$U$71,OFFSET(WatchbillMONTHLY!$A$71:$U$71,1,2))))=$A43,_xlfn.XLOOKUP(AV$2,WatchbillMONTHLY!$A$71:$U$71,OFFSET(WatchbillMONTHLY!$A$71:$U$71,1,2)),FALSE),TRUE,FALSE)),
IF(_xlfn.XLOOKUP(AV$2,WatchbillMONTHLY!$A$88:$U$88,OFFSET(WatchbillMONTHLY!$A$88:$U$88,1,2))=IF(_xlfn.XLOOKUP($A43,INDIRECT("_"&amp;_xlfn.XLOOKUP(AV$2,WatchbillMONTHLY!$A$88:$U$88,OFFSET(WatchbillMONTHLY!$A$88:$U$88,1,2))),INDIRECT("_"&amp;_xlfn.XLOOKUP(AV$2,WatchbillMONTHLY!$A$88:$U$88,OFFSET(WatchbillMONTHLY!$A$88:$U$88,1,2))))=$A43,_xlfn.XLOOKUP(AV$2,WatchbillMONTHLY!$A$88:$U$88,OFFSET(WatchbillMONTHLY!$A$88:$U$88,1,2)),FALSE),TRUE,FALSE)),
FALSE),FALSE)</f>
        <v>0</v>
      </c>
      <c r="AW43" s="209" t="b" cm="1">
        <f t="array" aca="1" ref="AW43" ca="1">IF(AND($A43 &gt; 0, P43 &gt; 0,AW$2&lt;MiscFormulas!$A$5+1),
_xlfn.IFNA(
_xlfn.IFNA(
_xlfn.IFNA(
_xlfn.IFNA(
_xlfn.IFNA(
_xlfn.IFNA(
IF(_xlfn.XLOOKUP(AW$2,WatchbillMONTHLY!$A$3:$U$3,OFFSET(WatchbillMONTHLY!$A$3:$U$3,1,2))=IF(_xlfn.XLOOKUP($A43,INDIRECT("_"&amp;_xlfn.XLOOKUP(AW$2,WatchbillMONTHLY!$A$3:$U$3,OFFSET(WatchbillMONTHLY!$A$3:$U$3,1,2))),INDIRECT("_"&amp;_xlfn.XLOOKUP(AW$2,WatchbillMONTHLY!$A$3:$U$3,OFFSET(WatchbillMONTHLY!$A$3:$U$3,1,2))))=$A43,_xlfn.XLOOKUP(AW$2,WatchbillMONTHLY!$A$3:$U$3,OFFSET(WatchbillMONTHLY!$A$3:$U$3,1,2)),FALSE),TRUE,FALSE),
IF(_xlfn.XLOOKUP(AW$2,WatchbillMONTHLY!$A$20:$U$20,OFFSET(WatchbillMONTHLY!$A$20:$U$20,1,2))=IF(_xlfn.XLOOKUP($A43,INDIRECT("_"&amp;_xlfn.XLOOKUP(AW$2,WatchbillMONTHLY!$A$20:$U$20,OFFSET(WatchbillMONTHLY!$A$20:$U$20,1,2))),INDIRECT("_"&amp;_xlfn.XLOOKUP(AW$2,WatchbillMONTHLY!$A$20:$U$20,OFFSET(WatchbillMONTHLY!$A$20:$U$20,1,2))))=$A43,_xlfn.XLOOKUP(AW$2,WatchbillMONTHLY!$A$20:$U$20,OFFSET(WatchbillMONTHLY!$A$20:$U$20,1,2)),FALSE),TRUE,FALSE)),
IF(_xlfn.XLOOKUP(AW$2,WatchbillMONTHLY!$A$37:$U$37,OFFSET(WatchbillMONTHLY!$A$37:$U$37,1,2))=IF(_xlfn.XLOOKUP($A43,INDIRECT("_"&amp;_xlfn.XLOOKUP(AW$2,WatchbillMONTHLY!$A$37:$U$37,OFFSET(WatchbillMONTHLY!$A$37:$U$37,1,2))),INDIRECT("_"&amp;_xlfn.XLOOKUP(AW$2,WatchbillMONTHLY!$A$37:$U$37,OFFSET(WatchbillMONTHLY!$A$37:$U$37,1,2))))=$A43,_xlfn.XLOOKUP(AW$2,WatchbillMONTHLY!$A$37:$U$37,OFFSET(WatchbillMONTHLY!$A$37:$U$37,1,2)),FALSE),TRUE,FALSE)),
IF(_xlfn.XLOOKUP(AW$2,WatchbillMONTHLY!$A$54:$U$54,OFFSET(WatchbillMONTHLY!$A$54:$U$54,1,2))=IF(_xlfn.XLOOKUP($A43,INDIRECT("_"&amp;_xlfn.XLOOKUP(AW$2,WatchbillMONTHLY!$A$54:$U$54,OFFSET(WatchbillMONTHLY!$A$54:$U$54,1,2))),INDIRECT("_"&amp;_xlfn.XLOOKUP(AW$2,WatchbillMONTHLY!$A$54:$U$54,OFFSET(WatchbillMONTHLY!$A$54:$U$54,1,2))))=$A43,_xlfn.XLOOKUP(AW$2,WatchbillMONTHLY!$A$54:$U$54,OFFSET(WatchbillMONTHLY!$A$54:$U$54,1,2)),FALSE),TRUE,FALSE)),
IF(_xlfn.XLOOKUP(AW$2,WatchbillMONTHLY!$A$71:$U$71,OFFSET(WatchbillMONTHLY!$A$71:$U$71,1,2))=IF(_xlfn.XLOOKUP($A43,INDIRECT("_"&amp;_xlfn.XLOOKUP(AW$2,WatchbillMONTHLY!$A$71:$U$71,OFFSET(WatchbillMONTHLY!$A$71:$U$71,1,2))),INDIRECT("_"&amp;_xlfn.XLOOKUP(AW$2,WatchbillMONTHLY!$A$71:$U$71,OFFSET(WatchbillMONTHLY!$A$71:$U$71,1,2))))=$A43,_xlfn.XLOOKUP(AW$2,WatchbillMONTHLY!$A$71:$U$71,OFFSET(WatchbillMONTHLY!$A$71:$U$71,1,2)),FALSE),TRUE,FALSE)),
IF(_xlfn.XLOOKUP(AW$2,WatchbillMONTHLY!$A$88:$U$88,OFFSET(WatchbillMONTHLY!$A$88:$U$88,1,2))=IF(_xlfn.XLOOKUP($A43,INDIRECT("_"&amp;_xlfn.XLOOKUP(AW$2,WatchbillMONTHLY!$A$88:$U$88,OFFSET(WatchbillMONTHLY!$A$88:$U$88,1,2))),INDIRECT("_"&amp;_xlfn.XLOOKUP(AW$2,WatchbillMONTHLY!$A$88:$U$88,OFFSET(WatchbillMONTHLY!$A$88:$U$88,1,2))))=$A43,_xlfn.XLOOKUP(AW$2,WatchbillMONTHLY!$A$88:$U$88,OFFSET(WatchbillMONTHLY!$A$88:$U$88,1,2)),FALSE),TRUE,FALSE)),
FALSE),FALSE)</f>
        <v>0</v>
      </c>
      <c r="AX43" s="209" t="b" cm="1">
        <f t="array" aca="1" ref="AX43" ca="1">IF(AND($A43 &gt; 0, Q43 &gt; 0,AX$2&lt;MiscFormulas!$A$5+1),
_xlfn.IFNA(
_xlfn.IFNA(
_xlfn.IFNA(
_xlfn.IFNA(
_xlfn.IFNA(
_xlfn.IFNA(
IF(_xlfn.XLOOKUP(AX$2,WatchbillMONTHLY!$A$3:$U$3,OFFSET(WatchbillMONTHLY!$A$3:$U$3,1,2))=IF(_xlfn.XLOOKUP($A43,INDIRECT("_"&amp;_xlfn.XLOOKUP(AX$2,WatchbillMONTHLY!$A$3:$U$3,OFFSET(WatchbillMONTHLY!$A$3:$U$3,1,2))),INDIRECT("_"&amp;_xlfn.XLOOKUP(AX$2,WatchbillMONTHLY!$A$3:$U$3,OFFSET(WatchbillMONTHLY!$A$3:$U$3,1,2))))=$A43,_xlfn.XLOOKUP(AX$2,WatchbillMONTHLY!$A$3:$U$3,OFFSET(WatchbillMONTHLY!$A$3:$U$3,1,2)),FALSE),TRUE,FALSE),
IF(_xlfn.XLOOKUP(AX$2,WatchbillMONTHLY!$A$20:$U$20,OFFSET(WatchbillMONTHLY!$A$20:$U$20,1,2))=IF(_xlfn.XLOOKUP($A43,INDIRECT("_"&amp;_xlfn.XLOOKUP(AX$2,WatchbillMONTHLY!$A$20:$U$20,OFFSET(WatchbillMONTHLY!$A$20:$U$20,1,2))),INDIRECT("_"&amp;_xlfn.XLOOKUP(AX$2,WatchbillMONTHLY!$A$20:$U$20,OFFSET(WatchbillMONTHLY!$A$20:$U$20,1,2))))=$A43,_xlfn.XLOOKUP(AX$2,WatchbillMONTHLY!$A$20:$U$20,OFFSET(WatchbillMONTHLY!$A$20:$U$20,1,2)),FALSE),TRUE,FALSE)),
IF(_xlfn.XLOOKUP(AX$2,WatchbillMONTHLY!$A$37:$U$37,OFFSET(WatchbillMONTHLY!$A$37:$U$37,1,2))=IF(_xlfn.XLOOKUP($A43,INDIRECT("_"&amp;_xlfn.XLOOKUP(AX$2,WatchbillMONTHLY!$A$37:$U$37,OFFSET(WatchbillMONTHLY!$A$37:$U$37,1,2))),INDIRECT("_"&amp;_xlfn.XLOOKUP(AX$2,WatchbillMONTHLY!$A$37:$U$37,OFFSET(WatchbillMONTHLY!$A$37:$U$37,1,2))))=$A43,_xlfn.XLOOKUP(AX$2,WatchbillMONTHLY!$A$37:$U$37,OFFSET(WatchbillMONTHLY!$A$37:$U$37,1,2)),FALSE),TRUE,FALSE)),
IF(_xlfn.XLOOKUP(AX$2,WatchbillMONTHLY!$A$54:$U$54,OFFSET(WatchbillMONTHLY!$A$54:$U$54,1,2))=IF(_xlfn.XLOOKUP($A43,INDIRECT("_"&amp;_xlfn.XLOOKUP(AX$2,WatchbillMONTHLY!$A$54:$U$54,OFFSET(WatchbillMONTHLY!$A$54:$U$54,1,2))),INDIRECT("_"&amp;_xlfn.XLOOKUP(AX$2,WatchbillMONTHLY!$A$54:$U$54,OFFSET(WatchbillMONTHLY!$A$54:$U$54,1,2))))=$A43,_xlfn.XLOOKUP(AX$2,WatchbillMONTHLY!$A$54:$U$54,OFFSET(WatchbillMONTHLY!$A$54:$U$54,1,2)),FALSE),TRUE,FALSE)),
IF(_xlfn.XLOOKUP(AX$2,WatchbillMONTHLY!$A$71:$U$71,OFFSET(WatchbillMONTHLY!$A$71:$U$71,1,2))=IF(_xlfn.XLOOKUP($A43,INDIRECT("_"&amp;_xlfn.XLOOKUP(AX$2,WatchbillMONTHLY!$A$71:$U$71,OFFSET(WatchbillMONTHLY!$A$71:$U$71,1,2))),INDIRECT("_"&amp;_xlfn.XLOOKUP(AX$2,WatchbillMONTHLY!$A$71:$U$71,OFFSET(WatchbillMONTHLY!$A$71:$U$71,1,2))))=$A43,_xlfn.XLOOKUP(AX$2,WatchbillMONTHLY!$A$71:$U$71,OFFSET(WatchbillMONTHLY!$A$71:$U$71,1,2)),FALSE),TRUE,FALSE)),
IF(_xlfn.XLOOKUP(AX$2,WatchbillMONTHLY!$A$88:$U$88,OFFSET(WatchbillMONTHLY!$A$88:$U$88,1,2))=IF(_xlfn.XLOOKUP($A43,INDIRECT("_"&amp;_xlfn.XLOOKUP(AX$2,WatchbillMONTHLY!$A$88:$U$88,OFFSET(WatchbillMONTHLY!$A$88:$U$88,1,2))),INDIRECT("_"&amp;_xlfn.XLOOKUP(AX$2,WatchbillMONTHLY!$A$88:$U$88,OFFSET(WatchbillMONTHLY!$A$88:$U$88,1,2))))=$A43,_xlfn.XLOOKUP(AX$2,WatchbillMONTHLY!$A$88:$U$88,OFFSET(WatchbillMONTHLY!$A$88:$U$88,1,2)),FALSE),TRUE,FALSE)),
FALSE),FALSE)</f>
        <v>0</v>
      </c>
      <c r="AY43" s="209" t="b" cm="1">
        <f t="array" aca="1" ref="AY43" ca="1">IF(AND($A43 &gt; 0, R43 &gt; 0,AY$2&lt;MiscFormulas!$A$5+1),
_xlfn.IFNA(
_xlfn.IFNA(
_xlfn.IFNA(
_xlfn.IFNA(
_xlfn.IFNA(
_xlfn.IFNA(
IF(_xlfn.XLOOKUP(AY$2,WatchbillMONTHLY!$A$3:$U$3,OFFSET(WatchbillMONTHLY!$A$3:$U$3,1,2))=IF(_xlfn.XLOOKUP($A43,INDIRECT("_"&amp;_xlfn.XLOOKUP(AY$2,WatchbillMONTHLY!$A$3:$U$3,OFFSET(WatchbillMONTHLY!$A$3:$U$3,1,2))),INDIRECT("_"&amp;_xlfn.XLOOKUP(AY$2,WatchbillMONTHLY!$A$3:$U$3,OFFSET(WatchbillMONTHLY!$A$3:$U$3,1,2))))=$A43,_xlfn.XLOOKUP(AY$2,WatchbillMONTHLY!$A$3:$U$3,OFFSET(WatchbillMONTHLY!$A$3:$U$3,1,2)),FALSE),TRUE,FALSE),
IF(_xlfn.XLOOKUP(AY$2,WatchbillMONTHLY!$A$20:$U$20,OFFSET(WatchbillMONTHLY!$A$20:$U$20,1,2))=IF(_xlfn.XLOOKUP($A43,INDIRECT("_"&amp;_xlfn.XLOOKUP(AY$2,WatchbillMONTHLY!$A$20:$U$20,OFFSET(WatchbillMONTHLY!$A$20:$U$20,1,2))),INDIRECT("_"&amp;_xlfn.XLOOKUP(AY$2,WatchbillMONTHLY!$A$20:$U$20,OFFSET(WatchbillMONTHLY!$A$20:$U$20,1,2))))=$A43,_xlfn.XLOOKUP(AY$2,WatchbillMONTHLY!$A$20:$U$20,OFFSET(WatchbillMONTHLY!$A$20:$U$20,1,2)),FALSE),TRUE,FALSE)),
IF(_xlfn.XLOOKUP(AY$2,WatchbillMONTHLY!$A$37:$U$37,OFFSET(WatchbillMONTHLY!$A$37:$U$37,1,2))=IF(_xlfn.XLOOKUP($A43,INDIRECT("_"&amp;_xlfn.XLOOKUP(AY$2,WatchbillMONTHLY!$A$37:$U$37,OFFSET(WatchbillMONTHLY!$A$37:$U$37,1,2))),INDIRECT("_"&amp;_xlfn.XLOOKUP(AY$2,WatchbillMONTHLY!$A$37:$U$37,OFFSET(WatchbillMONTHLY!$A$37:$U$37,1,2))))=$A43,_xlfn.XLOOKUP(AY$2,WatchbillMONTHLY!$A$37:$U$37,OFFSET(WatchbillMONTHLY!$A$37:$U$37,1,2)),FALSE),TRUE,FALSE)),
IF(_xlfn.XLOOKUP(AY$2,WatchbillMONTHLY!$A$54:$U$54,OFFSET(WatchbillMONTHLY!$A$54:$U$54,1,2))=IF(_xlfn.XLOOKUP($A43,INDIRECT("_"&amp;_xlfn.XLOOKUP(AY$2,WatchbillMONTHLY!$A$54:$U$54,OFFSET(WatchbillMONTHLY!$A$54:$U$54,1,2))),INDIRECT("_"&amp;_xlfn.XLOOKUP(AY$2,WatchbillMONTHLY!$A$54:$U$54,OFFSET(WatchbillMONTHLY!$A$54:$U$54,1,2))))=$A43,_xlfn.XLOOKUP(AY$2,WatchbillMONTHLY!$A$54:$U$54,OFFSET(WatchbillMONTHLY!$A$54:$U$54,1,2)),FALSE),TRUE,FALSE)),
IF(_xlfn.XLOOKUP(AY$2,WatchbillMONTHLY!$A$71:$U$71,OFFSET(WatchbillMONTHLY!$A$71:$U$71,1,2))=IF(_xlfn.XLOOKUP($A43,INDIRECT("_"&amp;_xlfn.XLOOKUP(AY$2,WatchbillMONTHLY!$A$71:$U$71,OFFSET(WatchbillMONTHLY!$A$71:$U$71,1,2))),INDIRECT("_"&amp;_xlfn.XLOOKUP(AY$2,WatchbillMONTHLY!$A$71:$U$71,OFFSET(WatchbillMONTHLY!$A$71:$U$71,1,2))))=$A43,_xlfn.XLOOKUP(AY$2,WatchbillMONTHLY!$A$71:$U$71,OFFSET(WatchbillMONTHLY!$A$71:$U$71,1,2)),FALSE),TRUE,FALSE)),
IF(_xlfn.XLOOKUP(AY$2,WatchbillMONTHLY!$A$88:$U$88,OFFSET(WatchbillMONTHLY!$A$88:$U$88,1,2))=IF(_xlfn.XLOOKUP($A43,INDIRECT("_"&amp;_xlfn.XLOOKUP(AY$2,WatchbillMONTHLY!$A$88:$U$88,OFFSET(WatchbillMONTHLY!$A$88:$U$88,1,2))),INDIRECT("_"&amp;_xlfn.XLOOKUP(AY$2,WatchbillMONTHLY!$A$88:$U$88,OFFSET(WatchbillMONTHLY!$A$88:$U$88,1,2))))=$A43,_xlfn.XLOOKUP(AY$2,WatchbillMONTHLY!$A$88:$U$88,OFFSET(WatchbillMONTHLY!$A$88:$U$88,1,2)),FALSE),TRUE,FALSE)),
FALSE),FALSE)</f>
        <v>0</v>
      </c>
      <c r="AZ43" s="209" t="b" cm="1">
        <f t="array" aca="1" ref="AZ43" ca="1">IF(AND($A43 &gt; 0, S43 &gt; 0,AZ$2&lt;MiscFormulas!$A$5+1),
_xlfn.IFNA(
_xlfn.IFNA(
_xlfn.IFNA(
_xlfn.IFNA(
_xlfn.IFNA(
_xlfn.IFNA(
IF(_xlfn.XLOOKUP(AZ$2,WatchbillMONTHLY!$A$3:$U$3,OFFSET(WatchbillMONTHLY!$A$3:$U$3,1,2))=IF(_xlfn.XLOOKUP($A43,INDIRECT("_"&amp;_xlfn.XLOOKUP(AZ$2,WatchbillMONTHLY!$A$3:$U$3,OFFSET(WatchbillMONTHLY!$A$3:$U$3,1,2))),INDIRECT("_"&amp;_xlfn.XLOOKUP(AZ$2,WatchbillMONTHLY!$A$3:$U$3,OFFSET(WatchbillMONTHLY!$A$3:$U$3,1,2))))=$A43,_xlfn.XLOOKUP(AZ$2,WatchbillMONTHLY!$A$3:$U$3,OFFSET(WatchbillMONTHLY!$A$3:$U$3,1,2)),FALSE),TRUE,FALSE),
IF(_xlfn.XLOOKUP(AZ$2,WatchbillMONTHLY!$A$20:$U$20,OFFSET(WatchbillMONTHLY!$A$20:$U$20,1,2))=IF(_xlfn.XLOOKUP($A43,INDIRECT("_"&amp;_xlfn.XLOOKUP(AZ$2,WatchbillMONTHLY!$A$20:$U$20,OFFSET(WatchbillMONTHLY!$A$20:$U$20,1,2))),INDIRECT("_"&amp;_xlfn.XLOOKUP(AZ$2,WatchbillMONTHLY!$A$20:$U$20,OFFSET(WatchbillMONTHLY!$A$20:$U$20,1,2))))=$A43,_xlfn.XLOOKUP(AZ$2,WatchbillMONTHLY!$A$20:$U$20,OFFSET(WatchbillMONTHLY!$A$20:$U$20,1,2)),FALSE),TRUE,FALSE)),
IF(_xlfn.XLOOKUP(AZ$2,WatchbillMONTHLY!$A$37:$U$37,OFFSET(WatchbillMONTHLY!$A$37:$U$37,1,2))=IF(_xlfn.XLOOKUP($A43,INDIRECT("_"&amp;_xlfn.XLOOKUP(AZ$2,WatchbillMONTHLY!$A$37:$U$37,OFFSET(WatchbillMONTHLY!$A$37:$U$37,1,2))),INDIRECT("_"&amp;_xlfn.XLOOKUP(AZ$2,WatchbillMONTHLY!$A$37:$U$37,OFFSET(WatchbillMONTHLY!$A$37:$U$37,1,2))))=$A43,_xlfn.XLOOKUP(AZ$2,WatchbillMONTHLY!$A$37:$U$37,OFFSET(WatchbillMONTHLY!$A$37:$U$37,1,2)),FALSE),TRUE,FALSE)),
IF(_xlfn.XLOOKUP(AZ$2,WatchbillMONTHLY!$A$54:$U$54,OFFSET(WatchbillMONTHLY!$A$54:$U$54,1,2))=IF(_xlfn.XLOOKUP($A43,INDIRECT("_"&amp;_xlfn.XLOOKUP(AZ$2,WatchbillMONTHLY!$A$54:$U$54,OFFSET(WatchbillMONTHLY!$A$54:$U$54,1,2))),INDIRECT("_"&amp;_xlfn.XLOOKUP(AZ$2,WatchbillMONTHLY!$A$54:$U$54,OFFSET(WatchbillMONTHLY!$A$54:$U$54,1,2))))=$A43,_xlfn.XLOOKUP(AZ$2,WatchbillMONTHLY!$A$54:$U$54,OFFSET(WatchbillMONTHLY!$A$54:$U$54,1,2)),FALSE),TRUE,FALSE)),
IF(_xlfn.XLOOKUP(AZ$2,WatchbillMONTHLY!$A$71:$U$71,OFFSET(WatchbillMONTHLY!$A$71:$U$71,1,2))=IF(_xlfn.XLOOKUP($A43,INDIRECT("_"&amp;_xlfn.XLOOKUP(AZ$2,WatchbillMONTHLY!$A$71:$U$71,OFFSET(WatchbillMONTHLY!$A$71:$U$71,1,2))),INDIRECT("_"&amp;_xlfn.XLOOKUP(AZ$2,WatchbillMONTHLY!$A$71:$U$71,OFFSET(WatchbillMONTHLY!$A$71:$U$71,1,2))))=$A43,_xlfn.XLOOKUP(AZ$2,WatchbillMONTHLY!$A$71:$U$71,OFFSET(WatchbillMONTHLY!$A$71:$U$71,1,2)),FALSE),TRUE,FALSE)),
IF(_xlfn.XLOOKUP(AZ$2,WatchbillMONTHLY!$A$88:$U$88,OFFSET(WatchbillMONTHLY!$A$88:$U$88,1,2))=IF(_xlfn.XLOOKUP($A43,INDIRECT("_"&amp;_xlfn.XLOOKUP(AZ$2,WatchbillMONTHLY!$A$88:$U$88,OFFSET(WatchbillMONTHLY!$A$88:$U$88,1,2))),INDIRECT("_"&amp;_xlfn.XLOOKUP(AZ$2,WatchbillMONTHLY!$A$88:$U$88,OFFSET(WatchbillMONTHLY!$A$88:$U$88,1,2))))=$A43,_xlfn.XLOOKUP(AZ$2,WatchbillMONTHLY!$A$88:$U$88,OFFSET(WatchbillMONTHLY!$A$88:$U$88,1,2)),FALSE),TRUE,FALSE)),
FALSE),FALSE)</f>
        <v>0</v>
      </c>
      <c r="BA43" s="209" t="b" cm="1">
        <f t="array" aca="1" ref="BA43" ca="1">IF(AND($A43 &gt; 0, T43 &gt; 0,BA$2&lt;MiscFormulas!$A$5+1),
_xlfn.IFNA(
_xlfn.IFNA(
_xlfn.IFNA(
_xlfn.IFNA(
_xlfn.IFNA(
_xlfn.IFNA(
IF(_xlfn.XLOOKUP(BA$2,WatchbillMONTHLY!$A$3:$U$3,OFFSET(WatchbillMONTHLY!$A$3:$U$3,1,2))=IF(_xlfn.XLOOKUP($A43,INDIRECT("_"&amp;_xlfn.XLOOKUP(BA$2,WatchbillMONTHLY!$A$3:$U$3,OFFSET(WatchbillMONTHLY!$A$3:$U$3,1,2))),INDIRECT("_"&amp;_xlfn.XLOOKUP(BA$2,WatchbillMONTHLY!$A$3:$U$3,OFFSET(WatchbillMONTHLY!$A$3:$U$3,1,2))))=$A43,_xlfn.XLOOKUP(BA$2,WatchbillMONTHLY!$A$3:$U$3,OFFSET(WatchbillMONTHLY!$A$3:$U$3,1,2)),FALSE),TRUE,FALSE),
IF(_xlfn.XLOOKUP(BA$2,WatchbillMONTHLY!$A$20:$U$20,OFFSET(WatchbillMONTHLY!$A$20:$U$20,1,2))=IF(_xlfn.XLOOKUP($A43,INDIRECT("_"&amp;_xlfn.XLOOKUP(BA$2,WatchbillMONTHLY!$A$20:$U$20,OFFSET(WatchbillMONTHLY!$A$20:$U$20,1,2))),INDIRECT("_"&amp;_xlfn.XLOOKUP(BA$2,WatchbillMONTHLY!$A$20:$U$20,OFFSET(WatchbillMONTHLY!$A$20:$U$20,1,2))))=$A43,_xlfn.XLOOKUP(BA$2,WatchbillMONTHLY!$A$20:$U$20,OFFSET(WatchbillMONTHLY!$A$20:$U$20,1,2)),FALSE),TRUE,FALSE)),
IF(_xlfn.XLOOKUP(BA$2,WatchbillMONTHLY!$A$37:$U$37,OFFSET(WatchbillMONTHLY!$A$37:$U$37,1,2))=IF(_xlfn.XLOOKUP($A43,INDIRECT("_"&amp;_xlfn.XLOOKUP(BA$2,WatchbillMONTHLY!$A$37:$U$37,OFFSET(WatchbillMONTHLY!$A$37:$U$37,1,2))),INDIRECT("_"&amp;_xlfn.XLOOKUP(BA$2,WatchbillMONTHLY!$A$37:$U$37,OFFSET(WatchbillMONTHLY!$A$37:$U$37,1,2))))=$A43,_xlfn.XLOOKUP(BA$2,WatchbillMONTHLY!$A$37:$U$37,OFFSET(WatchbillMONTHLY!$A$37:$U$37,1,2)),FALSE),TRUE,FALSE)),
IF(_xlfn.XLOOKUP(BA$2,WatchbillMONTHLY!$A$54:$U$54,OFFSET(WatchbillMONTHLY!$A$54:$U$54,1,2))=IF(_xlfn.XLOOKUP($A43,INDIRECT("_"&amp;_xlfn.XLOOKUP(BA$2,WatchbillMONTHLY!$A$54:$U$54,OFFSET(WatchbillMONTHLY!$A$54:$U$54,1,2))),INDIRECT("_"&amp;_xlfn.XLOOKUP(BA$2,WatchbillMONTHLY!$A$54:$U$54,OFFSET(WatchbillMONTHLY!$A$54:$U$54,1,2))))=$A43,_xlfn.XLOOKUP(BA$2,WatchbillMONTHLY!$A$54:$U$54,OFFSET(WatchbillMONTHLY!$A$54:$U$54,1,2)),FALSE),TRUE,FALSE)),
IF(_xlfn.XLOOKUP(BA$2,WatchbillMONTHLY!$A$71:$U$71,OFFSET(WatchbillMONTHLY!$A$71:$U$71,1,2))=IF(_xlfn.XLOOKUP($A43,INDIRECT("_"&amp;_xlfn.XLOOKUP(BA$2,WatchbillMONTHLY!$A$71:$U$71,OFFSET(WatchbillMONTHLY!$A$71:$U$71,1,2))),INDIRECT("_"&amp;_xlfn.XLOOKUP(BA$2,WatchbillMONTHLY!$A$71:$U$71,OFFSET(WatchbillMONTHLY!$A$71:$U$71,1,2))))=$A43,_xlfn.XLOOKUP(BA$2,WatchbillMONTHLY!$A$71:$U$71,OFFSET(WatchbillMONTHLY!$A$71:$U$71,1,2)),FALSE),TRUE,FALSE)),
IF(_xlfn.XLOOKUP(BA$2,WatchbillMONTHLY!$A$88:$U$88,OFFSET(WatchbillMONTHLY!$A$88:$U$88,1,2))=IF(_xlfn.XLOOKUP($A43,INDIRECT("_"&amp;_xlfn.XLOOKUP(BA$2,WatchbillMONTHLY!$A$88:$U$88,OFFSET(WatchbillMONTHLY!$A$88:$U$88,1,2))),INDIRECT("_"&amp;_xlfn.XLOOKUP(BA$2,WatchbillMONTHLY!$A$88:$U$88,OFFSET(WatchbillMONTHLY!$A$88:$U$88,1,2))))=$A43,_xlfn.XLOOKUP(BA$2,WatchbillMONTHLY!$A$88:$U$88,OFFSET(WatchbillMONTHLY!$A$88:$U$88,1,2)),FALSE),TRUE,FALSE)),
FALSE),FALSE)</f>
        <v>0</v>
      </c>
      <c r="BB43" s="209" t="b" cm="1">
        <f t="array" aca="1" ref="BB43" ca="1">IF(AND($A43 &gt; 0, U43 &gt; 0,BB$2&lt;MiscFormulas!$A$5+1),
_xlfn.IFNA(
_xlfn.IFNA(
_xlfn.IFNA(
_xlfn.IFNA(
_xlfn.IFNA(
_xlfn.IFNA(
IF(_xlfn.XLOOKUP(BB$2,WatchbillMONTHLY!$A$3:$U$3,OFFSET(WatchbillMONTHLY!$A$3:$U$3,1,2))=IF(_xlfn.XLOOKUP($A43,INDIRECT("_"&amp;_xlfn.XLOOKUP(BB$2,WatchbillMONTHLY!$A$3:$U$3,OFFSET(WatchbillMONTHLY!$A$3:$U$3,1,2))),INDIRECT("_"&amp;_xlfn.XLOOKUP(BB$2,WatchbillMONTHLY!$A$3:$U$3,OFFSET(WatchbillMONTHLY!$A$3:$U$3,1,2))))=$A43,_xlfn.XLOOKUP(BB$2,WatchbillMONTHLY!$A$3:$U$3,OFFSET(WatchbillMONTHLY!$A$3:$U$3,1,2)),FALSE),TRUE,FALSE),
IF(_xlfn.XLOOKUP(BB$2,WatchbillMONTHLY!$A$20:$U$20,OFFSET(WatchbillMONTHLY!$A$20:$U$20,1,2))=IF(_xlfn.XLOOKUP($A43,INDIRECT("_"&amp;_xlfn.XLOOKUP(BB$2,WatchbillMONTHLY!$A$20:$U$20,OFFSET(WatchbillMONTHLY!$A$20:$U$20,1,2))),INDIRECT("_"&amp;_xlfn.XLOOKUP(BB$2,WatchbillMONTHLY!$A$20:$U$20,OFFSET(WatchbillMONTHLY!$A$20:$U$20,1,2))))=$A43,_xlfn.XLOOKUP(BB$2,WatchbillMONTHLY!$A$20:$U$20,OFFSET(WatchbillMONTHLY!$A$20:$U$20,1,2)),FALSE),TRUE,FALSE)),
IF(_xlfn.XLOOKUP(BB$2,WatchbillMONTHLY!$A$37:$U$37,OFFSET(WatchbillMONTHLY!$A$37:$U$37,1,2))=IF(_xlfn.XLOOKUP($A43,INDIRECT("_"&amp;_xlfn.XLOOKUP(BB$2,WatchbillMONTHLY!$A$37:$U$37,OFFSET(WatchbillMONTHLY!$A$37:$U$37,1,2))),INDIRECT("_"&amp;_xlfn.XLOOKUP(BB$2,WatchbillMONTHLY!$A$37:$U$37,OFFSET(WatchbillMONTHLY!$A$37:$U$37,1,2))))=$A43,_xlfn.XLOOKUP(BB$2,WatchbillMONTHLY!$A$37:$U$37,OFFSET(WatchbillMONTHLY!$A$37:$U$37,1,2)),FALSE),TRUE,FALSE)),
IF(_xlfn.XLOOKUP(BB$2,WatchbillMONTHLY!$A$54:$U$54,OFFSET(WatchbillMONTHLY!$A$54:$U$54,1,2))=IF(_xlfn.XLOOKUP($A43,INDIRECT("_"&amp;_xlfn.XLOOKUP(BB$2,WatchbillMONTHLY!$A$54:$U$54,OFFSET(WatchbillMONTHLY!$A$54:$U$54,1,2))),INDIRECT("_"&amp;_xlfn.XLOOKUP(BB$2,WatchbillMONTHLY!$A$54:$U$54,OFFSET(WatchbillMONTHLY!$A$54:$U$54,1,2))))=$A43,_xlfn.XLOOKUP(BB$2,WatchbillMONTHLY!$A$54:$U$54,OFFSET(WatchbillMONTHLY!$A$54:$U$54,1,2)),FALSE),TRUE,FALSE)),
IF(_xlfn.XLOOKUP(BB$2,WatchbillMONTHLY!$A$71:$U$71,OFFSET(WatchbillMONTHLY!$A$71:$U$71,1,2))=IF(_xlfn.XLOOKUP($A43,INDIRECT("_"&amp;_xlfn.XLOOKUP(BB$2,WatchbillMONTHLY!$A$71:$U$71,OFFSET(WatchbillMONTHLY!$A$71:$U$71,1,2))),INDIRECT("_"&amp;_xlfn.XLOOKUP(BB$2,WatchbillMONTHLY!$A$71:$U$71,OFFSET(WatchbillMONTHLY!$A$71:$U$71,1,2))))=$A43,_xlfn.XLOOKUP(BB$2,WatchbillMONTHLY!$A$71:$U$71,OFFSET(WatchbillMONTHLY!$A$71:$U$71,1,2)),FALSE),TRUE,FALSE)),
IF(_xlfn.XLOOKUP(BB$2,WatchbillMONTHLY!$A$88:$U$88,OFFSET(WatchbillMONTHLY!$A$88:$U$88,1,2))=IF(_xlfn.XLOOKUP($A43,INDIRECT("_"&amp;_xlfn.XLOOKUP(BB$2,WatchbillMONTHLY!$A$88:$U$88,OFFSET(WatchbillMONTHLY!$A$88:$U$88,1,2))),INDIRECT("_"&amp;_xlfn.XLOOKUP(BB$2,WatchbillMONTHLY!$A$88:$U$88,OFFSET(WatchbillMONTHLY!$A$88:$U$88,1,2))))=$A43,_xlfn.XLOOKUP(BB$2,WatchbillMONTHLY!$A$88:$U$88,OFFSET(WatchbillMONTHLY!$A$88:$U$88,1,2)),FALSE),TRUE,FALSE)),
FALSE),FALSE)</f>
        <v>0</v>
      </c>
      <c r="BC43" s="209" t="b" cm="1">
        <f t="array" aca="1" ref="BC43" ca="1">IF(AND($A43 &gt; 0, V43 &gt; 0,BC$2&lt;MiscFormulas!$A$5+1),
_xlfn.IFNA(
_xlfn.IFNA(
_xlfn.IFNA(
_xlfn.IFNA(
_xlfn.IFNA(
_xlfn.IFNA(
IF(_xlfn.XLOOKUP(BC$2,WatchbillMONTHLY!$A$3:$U$3,OFFSET(WatchbillMONTHLY!$A$3:$U$3,1,2))=IF(_xlfn.XLOOKUP($A43,INDIRECT("_"&amp;_xlfn.XLOOKUP(BC$2,WatchbillMONTHLY!$A$3:$U$3,OFFSET(WatchbillMONTHLY!$A$3:$U$3,1,2))),INDIRECT("_"&amp;_xlfn.XLOOKUP(BC$2,WatchbillMONTHLY!$A$3:$U$3,OFFSET(WatchbillMONTHLY!$A$3:$U$3,1,2))))=$A43,_xlfn.XLOOKUP(BC$2,WatchbillMONTHLY!$A$3:$U$3,OFFSET(WatchbillMONTHLY!$A$3:$U$3,1,2)),FALSE),TRUE,FALSE),
IF(_xlfn.XLOOKUP(BC$2,WatchbillMONTHLY!$A$20:$U$20,OFFSET(WatchbillMONTHLY!$A$20:$U$20,1,2))=IF(_xlfn.XLOOKUP($A43,INDIRECT("_"&amp;_xlfn.XLOOKUP(BC$2,WatchbillMONTHLY!$A$20:$U$20,OFFSET(WatchbillMONTHLY!$A$20:$U$20,1,2))),INDIRECT("_"&amp;_xlfn.XLOOKUP(BC$2,WatchbillMONTHLY!$A$20:$U$20,OFFSET(WatchbillMONTHLY!$A$20:$U$20,1,2))))=$A43,_xlfn.XLOOKUP(BC$2,WatchbillMONTHLY!$A$20:$U$20,OFFSET(WatchbillMONTHLY!$A$20:$U$20,1,2)),FALSE),TRUE,FALSE)),
IF(_xlfn.XLOOKUP(BC$2,WatchbillMONTHLY!$A$37:$U$37,OFFSET(WatchbillMONTHLY!$A$37:$U$37,1,2))=IF(_xlfn.XLOOKUP($A43,INDIRECT("_"&amp;_xlfn.XLOOKUP(BC$2,WatchbillMONTHLY!$A$37:$U$37,OFFSET(WatchbillMONTHLY!$A$37:$U$37,1,2))),INDIRECT("_"&amp;_xlfn.XLOOKUP(BC$2,WatchbillMONTHLY!$A$37:$U$37,OFFSET(WatchbillMONTHLY!$A$37:$U$37,1,2))))=$A43,_xlfn.XLOOKUP(BC$2,WatchbillMONTHLY!$A$37:$U$37,OFFSET(WatchbillMONTHLY!$A$37:$U$37,1,2)),FALSE),TRUE,FALSE)),
IF(_xlfn.XLOOKUP(BC$2,WatchbillMONTHLY!$A$54:$U$54,OFFSET(WatchbillMONTHLY!$A$54:$U$54,1,2))=IF(_xlfn.XLOOKUP($A43,INDIRECT("_"&amp;_xlfn.XLOOKUP(BC$2,WatchbillMONTHLY!$A$54:$U$54,OFFSET(WatchbillMONTHLY!$A$54:$U$54,1,2))),INDIRECT("_"&amp;_xlfn.XLOOKUP(BC$2,WatchbillMONTHLY!$A$54:$U$54,OFFSET(WatchbillMONTHLY!$A$54:$U$54,1,2))))=$A43,_xlfn.XLOOKUP(BC$2,WatchbillMONTHLY!$A$54:$U$54,OFFSET(WatchbillMONTHLY!$A$54:$U$54,1,2)),FALSE),TRUE,FALSE)),
IF(_xlfn.XLOOKUP(BC$2,WatchbillMONTHLY!$A$71:$U$71,OFFSET(WatchbillMONTHLY!$A$71:$U$71,1,2))=IF(_xlfn.XLOOKUP($A43,INDIRECT("_"&amp;_xlfn.XLOOKUP(BC$2,WatchbillMONTHLY!$A$71:$U$71,OFFSET(WatchbillMONTHLY!$A$71:$U$71,1,2))),INDIRECT("_"&amp;_xlfn.XLOOKUP(BC$2,WatchbillMONTHLY!$A$71:$U$71,OFFSET(WatchbillMONTHLY!$A$71:$U$71,1,2))))=$A43,_xlfn.XLOOKUP(BC$2,WatchbillMONTHLY!$A$71:$U$71,OFFSET(WatchbillMONTHLY!$A$71:$U$71,1,2)),FALSE),TRUE,FALSE)),
IF(_xlfn.XLOOKUP(BC$2,WatchbillMONTHLY!$A$88:$U$88,OFFSET(WatchbillMONTHLY!$A$88:$U$88,1,2))=IF(_xlfn.XLOOKUP($A43,INDIRECT("_"&amp;_xlfn.XLOOKUP(BC$2,WatchbillMONTHLY!$A$88:$U$88,OFFSET(WatchbillMONTHLY!$A$88:$U$88,1,2))),INDIRECT("_"&amp;_xlfn.XLOOKUP(BC$2,WatchbillMONTHLY!$A$88:$U$88,OFFSET(WatchbillMONTHLY!$A$88:$U$88,1,2))))=$A43,_xlfn.XLOOKUP(BC$2,WatchbillMONTHLY!$A$88:$U$88,OFFSET(WatchbillMONTHLY!$A$88:$U$88,1,2)),FALSE),TRUE,FALSE)),
FALSE),FALSE)</f>
        <v>0</v>
      </c>
      <c r="BD43" s="209" t="b" cm="1">
        <f t="array" aca="1" ref="BD43" ca="1">IF(AND($A43 &gt; 0, W43 &gt; 0,BD$2&lt;MiscFormulas!$A$5+1),
_xlfn.IFNA(
_xlfn.IFNA(
_xlfn.IFNA(
_xlfn.IFNA(
_xlfn.IFNA(
_xlfn.IFNA(
IF(_xlfn.XLOOKUP(BD$2,WatchbillMONTHLY!$A$3:$U$3,OFFSET(WatchbillMONTHLY!$A$3:$U$3,1,2))=IF(_xlfn.XLOOKUP($A43,INDIRECT("_"&amp;_xlfn.XLOOKUP(BD$2,WatchbillMONTHLY!$A$3:$U$3,OFFSET(WatchbillMONTHLY!$A$3:$U$3,1,2))),INDIRECT("_"&amp;_xlfn.XLOOKUP(BD$2,WatchbillMONTHLY!$A$3:$U$3,OFFSET(WatchbillMONTHLY!$A$3:$U$3,1,2))))=$A43,_xlfn.XLOOKUP(BD$2,WatchbillMONTHLY!$A$3:$U$3,OFFSET(WatchbillMONTHLY!$A$3:$U$3,1,2)),FALSE),TRUE,FALSE),
IF(_xlfn.XLOOKUP(BD$2,WatchbillMONTHLY!$A$20:$U$20,OFFSET(WatchbillMONTHLY!$A$20:$U$20,1,2))=IF(_xlfn.XLOOKUP($A43,INDIRECT("_"&amp;_xlfn.XLOOKUP(BD$2,WatchbillMONTHLY!$A$20:$U$20,OFFSET(WatchbillMONTHLY!$A$20:$U$20,1,2))),INDIRECT("_"&amp;_xlfn.XLOOKUP(BD$2,WatchbillMONTHLY!$A$20:$U$20,OFFSET(WatchbillMONTHLY!$A$20:$U$20,1,2))))=$A43,_xlfn.XLOOKUP(BD$2,WatchbillMONTHLY!$A$20:$U$20,OFFSET(WatchbillMONTHLY!$A$20:$U$20,1,2)),FALSE),TRUE,FALSE)),
IF(_xlfn.XLOOKUP(BD$2,WatchbillMONTHLY!$A$37:$U$37,OFFSET(WatchbillMONTHLY!$A$37:$U$37,1,2))=IF(_xlfn.XLOOKUP($A43,INDIRECT("_"&amp;_xlfn.XLOOKUP(BD$2,WatchbillMONTHLY!$A$37:$U$37,OFFSET(WatchbillMONTHLY!$A$37:$U$37,1,2))),INDIRECT("_"&amp;_xlfn.XLOOKUP(BD$2,WatchbillMONTHLY!$A$37:$U$37,OFFSET(WatchbillMONTHLY!$A$37:$U$37,1,2))))=$A43,_xlfn.XLOOKUP(BD$2,WatchbillMONTHLY!$A$37:$U$37,OFFSET(WatchbillMONTHLY!$A$37:$U$37,1,2)),FALSE),TRUE,FALSE)),
IF(_xlfn.XLOOKUP(BD$2,WatchbillMONTHLY!$A$54:$U$54,OFFSET(WatchbillMONTHLY!$A$54:$U$54,1,2))=IF(_xlfn.XLOOKUP($A43,INDIRECT("_"&amp;_xlfn.XLOOKUP(BD$2,WatchbillMONTHLY!$A$54:$U$54,OFFSET(WatchbillMONTHLY!$A$54:$U$54,1,2))),INDIRECT("_"&amp;_xlfn.XLOOKUP(BD$2,WatchbillMONTHLY!$A$54:$U$54,OFFSET(WatchbillMONTHLY!$A$54:$U$54,1,2))))=$A43,_xlfn.XLOOKUP(BD$2,WatchbillMONTHLY!$A$54:$U$54,OFFSET(WatchbillMONTHLY!$A$54:$U$54,1,2)),FALSE),TRUE,FALSE)),
IF(_xlfn.XLOOKUP(BD$2,WatchbillMONTHLY!$A$71:$U$71,OFFSET(WatchbillMONTHLY!$A$71:$U$71,1,2))=IF(_xlfn.XLOOKUP($A43,INDIRECT("_"&amp;_xlfn.XLOOKUP(BD$2,WatchbillMONTHLY!$A$71:$U$71,OFFSET(WatchbillMONTHLY!$A$71:$U$71,1,2))),INDIRECT("_"&amp;_xlfn.XLOOKUP(BD$2,WatchbillMONTHLY!$A$71:$U$71,OFFSET(WatchbillMONTHLY!$A$71:$U$71,1,2))))=$A43,_xlfn.XLOOKUP(BD$2,WatchbillMONTHLY!$A$71:$U$71,OFFSET(WatchbillMONTHLY!$A$71:$U$71,1,2)),FALSE),TRUE,FALSE)),
IF(_xlfn.XLOOKUP(BD$2,WatchbillMONTHLY!$A$88:$U$88,OFFSET(WatchbillMONTHLY!$A$88:$U$88,1,2))=IF(_xlfn.XLOOKUP($A43,INDIRECT("_"&amp;_xlfn.XLOOKUP(BD$2,WatchbillMONTHLY!$A$88:$U$88,OFFSET(WatchbillMONTHLY!$A$88:$U$88,1,2))),INDIRECT("_"&amp;_xlfn.XLOOKUP(BD$2,WatchbillMONTHLY!$A$88:$U$88,OFFSET(WatchbillMONTHLY!$A$88:$U$88,1,2))))=$A43,_xlfn.XLOOKUP(BD$2,WatchbillMONTHLY!$A$88:$U$88,OFFSET(WatchbillMONTHLY!$A$88:$U$88,1,2)),FALSE),TRUE,FALSE)),
FALSE),FALSE)</f>
        <v>0</v>
      </c>
      <c r="BE43" s="209" t="b" cm="1">
        <f t="array" aca="1" ref="BE43" ca="1">IF(AND($A43 &gt; 0, X43 &gt; 0,BE$2&lt;MiscFormulas!$A$5+1),
_xlfn.IFNA(
_xlfn.IFNA(
_xlfn.IFNA(
_xlfn.IFNA(
_xlfn.IFNA(
_xlfn.IFNA(
IF(_xlfn.XLOOKUP(BE$2,WatchbillMONTHLY!$A$3:$U$3,OFFSET(WatchbillMONTHLY!$A$3:$U$3,1,2))=IF(_xlfn.XLOOKUP($A43,INDIRECT("_"&amp;_xlfn.XLOOKUP(BE$2,WatchbillMONTHLY!$A$3:$U$3,OFFSET(WatchbillMONTHLY!$A$3:$U$3,1,2))),INDIRECT("_"&amp;_xlfn.XLOOKUP(BE$2,WatchbillMONTHLY!$A$3:$U$3,OFFSET(WatchbillMONTHLY!$A$3:$U$3,1,2))))=$A43,_xlfn.XLOOKUP(BE$2,WatchbillMONTHLY!$A$3:$U$3,OFFSET(WatchbillMONTHLY!$A$3:$U$3,1,2)),FALSE),TRUE,FALSE),
IF(_xlfn.XLOOKUP(BE$2,WatchbillMONTHLY!$A$20:$U$20,OFFSET(WatchbillMONTHLY!$A$20:$U$20,1,2))=IF(_xlfn.XLOOKUP($A43,INDIRECT("_"&amp;_xlfn.XLOOKUP(BE$2,WatchbillMONTHLY!$A$20:$U$20,OFFSET(WatchbillMONTHLY!$A$20:$U$20,1,2))),INDIRECT("_"&amp;_xlfn.XLOOKUP(BE$2,WatchbillMONTHLY!$A$20:$U$20,OFFSET(WatchbillMONTHLY!$A$20:$U$20,1,2))))=$A43,_xlfn.XLOOKUP(BE$2,WatchbillMONTHLY!$A$20:$U$20,OFFSET(WatchbillMONTHLY!$A$20:$U$20,1,2)),FALSE),TRUE,FALSE)),
IF(_xlfn.XLOOKUP(BE$2,WatchbillMONTHLY!$A$37:$U$37,OFFSET(WatchbillMONTHLY!$A$37:$U$37,1,2))=IF(_xlfn.XLOOKUP($A43,INDIRECT("_"&amp;_xlfn.XLOOKUP(BE$2,WatchbillMONTHLY!$A$37:$U$37,OFFSET(WatchbillMONTHLY!$A$37:$U$37,1,2))),INDIRECT("_"&amp;_xlfn.XLOOKUP(BE$2,WatchbillMONTHLY!$A$37:$U$37,OFFSET(WatchbillMONTHLY!$A$37:$U$37,1,2))))=$A43,_xlfn.XLOOKUP(BE$2,WatchbillMONTHLY!$A$37:$U$37,OFFSET(WatchbillMONTHLY!$A$37:$U$37,1,2)),FALSE),TRUE,FALSE)),
IF(_xlfn.XLOOKUP(BE$2,WatchbillMONTHLY!$A$54:$U$54,OFFSET(WatchbillMONTHLY!$A$54:$U$54,1,2))=IF(_xlfn.XLOOKUP($A43,INDIRECT("_"&amp;_xlfn.XLOOKUP(BE$2,WatchbillMONTHLY!$A$54:$U$54,OFFSET(WatchbillMONTHLY!$A$54:$U$54,1,2))),INDIRECT("_"&amp;_xlfn.XLOOKUP(BE$2,WatchbillMONTHLY!$A$54:$U$54,OFFSET(WatchbillMONTHLY!$A$54:$U$54,1,2))))=$A43,_xlfn.XLOOKUP(BE$2,WatchbillMONTHLY!$A$54:$U$54,OFFSET(WatchbillMONTHLY!$A$54:$U$54,1,2)),FALSE),TRUE,FALSE)),
IF(_xlfn.XLOOKUP(BE$2,WatchbillMONTHLY!$A$71:$U$71,OFFSET(WatchbillMONTHLY!$A$71:$U$71,1,2))=IF(_xlfn.XLOOKUP($A43,INDIRECT("_"&amp;_xlfn.XLOOKUP(BE$2,WatchbillMONTHLY!$A$71:$U$71,OFFSET(WatchbillMONTHLY!$A$71:$U$71,1,2))),INDIRECT("_"&amp;_xlfn.XLOOKUP(BE$2,WatchbillMONTHLY!$A$71:$U$71,OFFSET(WatchbillMONTHLY!$A$71:$U$71,1,2))))=$A43,_xlfn.XLOOKUP(BE$2,WatchbillMONTHLY!$A$71:$U$71,OFFSET(WatchbillMONTHLY!$A$71:$U$71,1,2)),FALSE),TRUE,FALSE)),
IF(_xlfn.XLOOKUP(BE$2,WatchbillMONTHLY!$A$88:$U$88,OFFSET(WatchbillMONTHLY!$A$88:$U$88,1,2))=IF(_xlfn.XLOOKUP($A43,INDIRECT("_"&amp;_xlfn.XLOOKUP(BE$2,WatchbillMONTHLY!$A$88:$U$88,OFFSET(WatchbillMONTHLY!$A$88:$U$88,1,2))),INDIRECT("_"&amp;_xlfn.XLOOKUP(BE$2,WatchbillMONTHLY!$A$88:$U$88,OFFSET(WatchbillMONTHLY!$A$88:$U$88,1,2))))=$A43,_xlfn.XLOOKUP(BE$2,WatchbillMONTHLY!$A$88:$U$88,OFFSET(WatchbillMONTHLY!$A$88:$U$88,1,2)),FALSE),TRUE,FALSE)),
FALSE),FALSE)</f>
        <v>0</v>
      </c>
      <c r="BF43" s="209" t="b" cm="1">
        <f t="array" aca="1" ref="BF43" ca="1">IF(AND($A43 &gt; 0, Y43 &gt; 0,BF$2&lt;MiscFormulas!$A$5+1),
_xlfn.IFNA(
_xlfn.IFNA(
_xlfn.IFNA(
_xlfn.IFNA(
_xlfn.IFNA(
_xlfn.IFNA(
IF(_xlfn.XLOOKUP(BF$2,WatchbillMONTHLY!$A$3:$U$3,OFFSET(WatchbillMONTHLY!$A$3:$U$3,1,2))=IF(_xlfn.XLOOKUP($A43,INDIRECT("_"&amp;_xlfn.XLOOKUP(BF$2,WatchbillMONTHLY!$A$3:$U$3,OFFSET(WatchbillMONTHLY!$A$3:$U$3,1,2))),INDIRECT("_"&amp;_xlfn.XLOOKUP(BF$2,WatchbillMONTHLY!$A$3:$U$3,OFFSET(WatchbillMONTHLY!$A$3:$U$3,1,2))))=$A43,_xlfn.XLOOKUP(BF$2,WatchbillMONTHLY!$A$3:$U$3,OFFSET(WatchbillMONTHLY!$A$3:$U$3,1,2)),FALSE),TRUE,FALSE),
IF(_xlfn.XLOOKUP(BF$2,WatchbillMONTHLY!$A$20:$U$20,OFFSET(WatchbillMONTHLY!$A$20:$U$20,1,2))=IF(_xlfn.XLOOKUP($A43,INDIRECT("_"&amp;_xlfn.XLOOKUP(BF$2,WatchbillMONTHLY!$A$20:$U$20,OFFSET(WatchbillMONTHLY!$A$20:$U$20,1,2))),INDIRECT("_"&amp;_xlfn.XLOOKUP(BF$2,WatchbillMONTHLY!$A$20:$U$20,OFFSET(WatchbillMONTHLY!$A$20:$U$20,1,2))))=$A43,_xlfn.XLOOKUP(BF$2,WatchbillMONTHLY!$A$20:$U$20,OFFSET(WatchbillMONTHLY!$A$20:$U$20,1,2)),FALSE),TRUE,FALSE)),
IF(_xlfn.XLOOKUP(BF$2,WatchbillMONTHLY!$A$37:$U$37,OFFSET(WatchbillMONTHLY!$A$37:$U$37,1,2))=IF(_xlfn.XLOOKUP($A43,INDIRECT("_"&amp;_xlfn.XLOOKUP(BF$2,WatchbillMONTHLY!$A$37:$U$37,OFFSET(WatchbillMONTHLY!$A$37:$U$37,1,2))),INDIRECT("_"&amp;_xlfn.XLOOKUP(BF$2,WatchbillMONTHLY!$A$37:$U$37,OFFSET(WatchbillMONTHLY!$A$37:$U$37,1,2))))=$A43,_xlfn.XLOOKUP(BF$2,WatchbillMONTHLY!$A$37:$U$37,OFFSET(WatchbillMONTHLY!$A$37:$U$37,1,2)),FALSE),TRUE,FALSE)),
IF(_xlfn.XLOOKUP(BF$2,WatchbillMONTHLY!$A$54:$U$54,OFFSET(WatchbillMONTHLY!$A$54:$U$54,1,2))=IF(_xlfn.XLOOKUP($A43,INDIRECT("_"&amp;_xlfn.XLOOKUP(BF$2,WatchbillMONTHLY!$A$54:$U$54,OFFSET(WatchbillMONTHLY!$A$54:$U$54,1,2))),INDIRECT("_"&amp;_xlfn.XLOOKUP(BF$2,WatchbillMONTHLY!$A$54:$U$54,OFFSET(WatchbillMONTHLY!$A$54:$U$54,1,2))))=$A43,_xlfn.XLOOKUP(BF$2,WatchbillMONTHLY!$A$54:$U$54,OFFSET(WatchbillMONTHLY!$A$54:$U$54,1,2)),FALSE),TRUE,FALSE)),
IF(_xlfn.XLOOKUP(BF$2,WatchbillMONTHLY!$A$71:$U$71,OFFSET(WatchbillMONTHLY!$A$71:$U$71,1,2))=IF(_xlfn.XLOOKUP($A43,INDIRECT("_"&amp;_xlfn.XLOOKUP(BF$2,WatchbillMONTHLY!$A$71:$U$71,OFFSET(WatchbillMONTHLY!$A$71:$U$71,1,2))),INDIRECT("_"&amp;_xlfn.XLOOKUP(BF$2,WatchbillMONTHLY!$A$71:$U$71,OFFSET(WatchbillMONTHLY!$A$71:$U$71,1,2))))=$A43,_xlfn.XLOOKUP(BF$2,WatchbillMONTHLY!$A$71:$U$71,OFFSET(WatchbillMONTHLY!$A$71:$U$71,1,2)),FALSE),TRUE,FALSE)),
IF(_xlfn.XLOOKUP(BF$2,WatchbillMONTHLY!$A$88:$U$88,OFFSET(WatchbillMONTHLY!$A$88:$U$88,1,2))=IF(_xlfn.XLOOKUP($A43,INDIRECT("_"&amp;_xlfn.XLOOKUP(BF$2,WatchbillMONTHLY!$A$88:$U$88,OFFSET(WatchbillMONTHLY!$A$88:$U$88,1,2))),INDIRECT("_"&amp;_xlfn.XLOOKUP(BF$2,WatchbillMONTHLY!$A$88:$U$88,OFFSET(WatchbillMONTHLY!$A$88:$U$88,1,2))))=$A43,_xlfn.XLOOKUP(BF$2,WatchbillMONTHLY!$A$88:$U$88,OFFSET(WatchbillMONTHLY!$A$88:$U$88,1,2)),FALSE),TRUE,FALSE)),
FALSE),FALSE)</f>
        <v>0</v>
      </c>
      <c r="BG43" s="209" t="b" cm="1">
        <f t="array" aca="1" ref="BG43" ca="1">IF(AND($A43 &gt; 0, Z43 &gt; 0,BG$2&lt;MiscFormulas!$A$5+1),
_xlfn.IFNA(
_xlfn.IFNA(
_xlfn.IFNA(
_xlfn.IFNA(
_xlfn.IFNA(
_xlfn.IFNA(
IF(_xlfn.XLOOKUP(BG$2,WatchbillMONTHLY!$A$3:$U$3,OFFSET(WatchbillMONTHLY!$A$3:$U$3,1,2))=IF(_xlfn.XLOOKUP($A43,INDIRECT("_"&amp;_xlfn.XLOOKUP(BG$2,WatchbillMONTHLY!$A$3:$U$3,OFFSET(WatchbillMONTHLY!$A$3:$U$3,1,2))),INDIRECT("_"&amp;_xlfn.XLOOKUP(BG$2,WatchbillMONTHLY!$A$3:$U$3,OFFSET(WatchbillMONTHLY!$A$3:$U$3,1,2))))=$A43,_xlfn.XLOOKUP(BG$2,WatchbillMONTHLY!$A$3:$U$3,OFFSET(WatchbillMONTHLY!$A$3:$U$3,1,2)),FALSE),TRUE,FALSE),
IF(_xlfn.XLOOKUP(BG$2,WatchbillMONTHLY!$A$20:$U$20,OFFSET(WatchbillMONTHLY!$A$20:$U$20,1,2))=IF(_xlfn.XLOOKUP($A43,INDIRECT("_"&amp;_xlfn.XLOOKUP(BG$2,WatchbillMONTHLY!$A$20:$U$20,OFFSET(WatchbillMONTHLY!$A$20:$U$20,1,2))),INDIRECT("_"&amp;_xlfn.XLOOKUP(BG$2,WatchbillMONTHLY!$A$20:$U$20,OFFSET(WatchbillMONTHLY!$A$20:$U$20,1,2))))=$A43,_xlfn.XLOOKUP(BG$2,WatchbillMONTHLY!$A$20:$U$20,OFFSET(WatchbillMONTHLY!$A$20:$U$20,1,2)),FALSE),TRUE,FALSE)),
IF(_xlfn.XLOOKUP(BG$2,WatchbillMONTHLY!$A$37:$U$37,OFFSET(WatchbillMONTHLY!$A$37:$U$37,1,2))=IF(_xlfn.XLOOKUP($A43,INDIRECT("_"&amp;_xlfn.XLOOKUP(BG$2,WatchbillMONTHLY!$A$37:$U$37,OFFSET(WatchbillMONTHLY!$A$37:$U$37,1,2))),INDIRECT("_"&amp;_xlfn.XLOOKUP(BG$2,WatchbillMONTHLY!$A$37:$U$37,OFFSET(WatchbillMONTHLY!$A$37:$U$37,1,2))))=$A43,_xlfn.XLOOKUP(BG$2,WatchbillMONTHLY!$A$37:$U$37,OFFSET(WatchbillMONTHLY!$A$37:$U$37,1,2)),FALSE),TRUE,FALSE)),
IF(_xlfn.XLOOKUP(BG$2,WatchbillMONTHLY!$A$54:$U$54,OFFSET(WatchbillMONTHLY!$A$54:$U$54,1,2))=IF(_xlfn.XLOOKUP($A43,INDIRECT("_"&amp;_xlfn.XLOOKUP(BG$2,WatchbillMONTHLY!$A$54:$U$54,OFFSET(WatchbillMONTHLY!$A$54:$U$54,1,2))),INDIRECT("_"&amp;_xlfn.XLOOKUP(BG$2,WatchbillMONTHLY!$A$54:$U$54,OFFSET(WatchbillMONTHLY!$A$54:$U$54,1,2))))=$A43,_xlfn.XLOOKUP(BG$2,WatchbillMONTHLY!$A$54:$U$54,OFFSET(WatchbillMONTHLY!$A$54:$U$54,1,2)),FALSE),TRUE,FALSE)),
IF(_xlfn.XLOOKUP(BG$2,WatchbillMONTHLY!$A$71:$U$71,OFFSET(WatchbillMONTHLY!$A$71:$U$71,1,2))=IF(_xlfn.XLOOKUP($A43,INDIRECT("_"&amp;_xlfn.XLOOKUP(BG$2,WatchbillMONTHLY!$A$71:$U$71,OFFSET(WatchbillMONTHLY!$A$71:$U$71,1,2))),INDIRECT("_"&amp;_xlfn.XLOOKUP(BG$2,WatchbillMONTHLY!$A$71:$U$71,OFFSET(WatchbillMONTHLY!$A$71:$U$71,1,2))))=$A43,_xlfn.XLOOKUP(BG$2,WatchbillMONTHLY!$A$71:$U$71,OFFSET(WatchbillMONTHLY!$A$71:$U$71,1,2)),FALSE),TRUE,FALSE)),
IF(_xlfn.XLOOKUP(BG$2,WatchbillMONTHLY!$A$88:$U$88,OFFSET(WatchbillMONTHLY!$A$88:$U$88,1,2))=IF(_xlfn.XLOOKUP($A43,INDIRECT("_"&amp;_xlfn.XLOOKUP(BG$2,WatchbillMONTHLY!$A$88:$U$88,OFFSET(WatchbillMONTHLY!$A$88:$U$88,1,2))),INDIRECT("_"&amp;_xlfn.XLOOKUP(BG$2,WatchbillMONTHLY!$A$88:$U$88,OFFSET(WatchbillMONTHLY!$A$88:$U$88,1,2))))=$A43,_xlfn.XLOOKUP(BG$2,WatchbillMONTHLY!$A$88:$U$88,OFFSET(WatchbillMONTHLY!$A$88:$U$88,1,2)),FALSE),TRUE,FALSE)),
FALSE),FALSE)</f>
        <v>0</v>
      </c>
      <c r="BH43" s="209" t="b" cm="1">
        <f t="array" aca="1" ref="BH43" ca="1">IF(AND($A43 &gt; 0, AA43 &gt; 0,BH$2&lt;MiscFormulas!$A$5+1),
_xlfn.IFNA(
_xlfn.IFNA(
_xlfn.IFNA(
_xlfn.IFNA(
_xlfn.IFNA(
_xlfn.IFNA(
IF(_xlfn.XLOOKUP(BH$2,WatchbillMONTHLY!$A$3:$U$3,OFFSET(WatchbillMONTHLY!$A$3:$U$3,1,2))=IF(_xlfn.XLOOKUP($A43,INDIRECT("_"&amp;_xlfn.XLOOKUP(BH$2,WatchbillMONTHLY!$A$3:$U$3,OFFSET(WatchbillMONTHLY!$A$3:$U$3,1,2))),INDIRECT("_"&amp;_xlfn.XLOOKUP(BH$2,WatchbillMONTHLY!$A$3:$U$3,OFFSET(WatchbillMONTHLY!$A$3:$U$3,1,2))))=$A43,_xlfn.XLOOKUP(BH$2,WatchbillMONTHLY!$A$3:$U$3,OFFSET(WatchbillMONTHLY!$A$3:$U$3,1,2)),FALSE),TRUE,FALSE),
IF(_xlfn.XLOOKUP(BH$2,WatchbillMONTHLY!$A$20:$U$20,OFFSET(WatchbillMONTHLY!$A$20:$U$20,1,2))=IF(_xlfn.XLOOKUP($A43,INDIRECT("_"&amp;_xlfn.XLOOKUP(BH$2,WatchbillMONTHLY!$A$20:$U$20,OFFSET(WatchbillMONTHLY!$A$20:$U$20,1,2))),INDIRECT("_"&amp;_xlfn.XLOOKUP(BH$2,WatchbillMONTHLY!$A$20:$U$20,OFFSET(WatchbillMONTHLY!$A$20:$U$20,1,2))))=$A43,_xlfn.XLOOKUP(BH$2,WatchbillMONTHLY!$A$20:$U$20,OFFSET(WatchbillMONTHLY!$A$20:$U$20,1,2)),FALSE),TRUE,FALSE)),
IF(_xlfn.XLOOKUP(BH$2,WatchbillMONTHLY!$A$37:$U$37,OFFSET(WatchbillMONTHLY!$A$37:$U$37,1,2))=IF(_xlfn.XLOOKUP($A43,INDIRECT("_"&amp;_xlfn.XLOOKUP(BH$2,WatchbillMONTHLY!$A$37:$U$37,OFFSET(WatchbillMONTHLY!$A$37:$U$37,1,2))),INDIRECT("_"&amp;_xlfn.XLOOKUP(BH$2,WatchbillMONTHLY!$A$37:$U$37,OFFSET(WatchbillMONTHLY!$A$37:$U$37,1,2))))=$A43,_xlfn.XLOOKUP(BH$2,WatchbillMONTHLY!$A$37:$U$37,OFFSET(WatchbillMONTHLY!$A$37:$U$37,1,2)),FALSE),TRUE,FALSE)),
IF(_xlfn.XLOOKUP(BH$2,WatchbillMONTHLY!$A$54:$U$54,OFFSET(WatchbillMONTHLY!$A$54:$U$54,1,2))=IF(_xlfn.XLOOKUP($A43,INDIRECT("_"&amp;_xlfn.XLOOKUP(BH$2,WatchbillMONTHLY!$A$54:$U$54,OFFSET(WatchbillMONTHLY!$A$54:$U$54,1,2))),INDIRECT("_"&amp;_xlfn.XLOOKUP(BH$2,WatchbillMONTHLY!$A$54:$U$54,OFFSET(WatchbillMONTHLY!$A$54:$U$54,1,2))))=$A43,_xlfn.XLOOKUP(BH$2,WatchbillMONTHLY!$A$54:$U$54,OFFSET(WatchbillMONTHLY!$A$54:$U$54,1,2)),FALSE),TRUE,FALSE)),
IF(_xlfn.XLOOKUP(BH$2,WatchbillMONTHLY!$A$71:$U$71,OFFSET(WatchbillMONTHLY!$A$71:$U$71,1,2))=IF(_xlfn.XLOOKUP($A43,INDIRECT("_"&amp;_xlfn.XLOOKUP(BH$2,WatchbillMONTHLY!$A$71:$U$71,OFFSET(WatchbillMONTHLY!$A$71:$U$71,1,2))),INDIRECT("_"&amp;_xlfn.XLOOKUP(BH$2,WatchbillMONTHLY!$A$71:$U$71,OFFSET(WatchbillMONTHLY!$A$71:$U$71,1,2))))=$A43,_xlfn.XLOOKUP(BH$2,WatchbillMONTHLY!$A$71:$U$71,OFFSET(WatchbillMONTHLY!$A$71:$U$71,1,2)),FALSE),TRUE,FALSE)),
IF(_xlfn.XLOOKUP(BH$2,WatchbillMONTHLY!$A$88:$U$88,OFFSET(WatchbillMONTHLY!$A$88:$U$88,1,2))=IF(_xlfn.XLOOKUP($A43,INDIRECT("_"&amp;_xlfn.XLOOKUP(BH$2,WatchbillMONTHLY!$A$88:$U$88,OFFSET(WatchbillMONTHLY!$A$88:$U$88,1,2))),INDIRECT("_"&amp;_xlfn.XLOOKUP(BH$2,WatchbillMONTHLY!$A$88:$U$88,OFFSET(WatchbillMONTHLY!$A$88:$U$88,1,2))))=$A43,_xlfn.XLOOKUP(BH$2,WatchbillMONTHLY!$A$88:$U$88,OFFSET(WatchbillMONTHLY!$A$88:$U$88,1,2)),FALSE),TRUE,FALSE)),
FALSE),FALSE)</f>
        <v>0</v>
      </c>
      <c r="BI43" s="209" t="b" cm="1">
        <f t="array" aca="1" ref="BI43" ca="1">IF(AND($A43 &gt; 0, AB43 &gt; 0,BI$2&lt;MiscFormulas!$A$5+1),
_xlfn.IFNA(
_xlfn.IFNA(
_xlfn.IFNA(
_xlfn.IFNA(
_xlfn.IFNA(
_xlfn.IFNA(
IF(_xlfn.XLOOKUP(BI$2,WatchbillMONTHLY!$A$3:$U$3,OFFSET(WatchbillMONTHLY!$A$3:$U$3,1,2))=IF(_xlfn.XLOOKUP($A43,INDIRECT("_"&amp;_xlfn.XLOOKUP(BI$2,WatchbillMONTHLY!$A$3:$U$3,OFFSET(WatchbillMONTHLY!$A$3:$U$3,1,2))),INDIRECT("_"&amp;_xlfn.XLOOKUP(BI$2,WatchbillMONTHLY!$A$3:$U$3,OFFSET(WatchbillMONTHLY!$A$3:$U$3,1,2))))=$A43,_xlfn.XLOOKUP(BI$2,WatchbillMONTHLY!$A$3:$U$3,OFFSET(WatchbillMONTHLY!$A$3:$U$3,1,2)),FALSE),TRUE,FALSE),
IF(_xlfn.XLOOKUP(BI$2,WatchbillMONTHLY!$A$20:$U$20,OFFSET(WatchbillMONTHLY!$A$20:$U$20,1,2))=IF(_xlfn.XLOOKUP($A43,INDIRECT("_"&amp;_xlfn.XLOOKUP(BI$2,WatchbillMONTHLY!$A$20:$U$20,OFFSET(WatchbillMONTHLY!$A$20:$U$20,1,2))),INDIRECT("_"&amp;_xlfn.XLOOKUP(BI$2,WatchbillMONTHLY!$A$20:$U$20,OFFSET(WatchbillMONTHLY!$A$20:$U$20,1,2))))=$A43,_xlfn.XLOOKUP(BI$2,WatchbillMONTHLY!$A$20:$U$20,OFFSET(WatchbillMONTHLY!$A$20:$U$20,1,2)),FALSE),TRUE,FALSE)),
IF(_xlfn.XLOOKUP(BI$2,WatchbillMONTHLY!$A$37:$U$37,OFFSET(WatchbillMONTHLY!$A$37:$U$37,1,2))=IF(_xlfn.XLOOKUP($A43,INDIRECT("_"&amp;_xlfn.XLOOKUP(BI$2,WatchbillMONTHLY!$A$37:$U$37,OFFSET(WatchbillMONTHLY!$A$37:$U$37,1,2))),INDIRECT("_"&amp;_xlfn.XLOOKUP(BI$2,WatchbillMONTHLY!$A$37:$U$37,OFFSET(WatchbillMONTHLY!$A$37:$U$37,1,2))))=$A43,_xlfn.XLOOKUP(BI$2,WatchbillMONTHLY!$A$37:$U$37,OFFSET(WatchbillMONTHLY!$A$37:$U$37,1,2)),FALSE),TRUE,FALSE)),
IF(_xlfn.XLOOKUP(BI$2,WatchbillMONTHLY!$A$54:$U$54,OFFSET(WatchbillMONTHLY!$A$54:$U$54,1,2))=IF(_xlfn.XLOOKUP($A43,INDIRECT("_"&amp;_xlfn.XLOOKUP(BI$2,WatchbillMONTHLY!$A$54:$U$54,OFFSET(WatchbillMONTHLY!$A$54:$U$54,1,2))),INDIRECT("_"&amp;_xlfn.XLOOKUP(BI$2,WatchbillMONTHLY!$A$54:$U$54,OFFSET(WatchbillMONTHLY!$A$54:$U$54,1,2))))=$A43,_xlfn.XLOOKUP(BI$2,WatchbillMONTHLY!$A$54:$U$54,OFFSET(WatchbillMONTHLY!$A$54:$U$54,1,2)),FALSE),TRUE,FALSE)),
IF(_xlfn.XLOOKUP(BI$2,WatchbillMONTHLY!$A$71:$U$71,OFFSET(WatchbillMONTHLY!$A$71:$U$71,1,2))=IF(_xlfn.XLOOKUP($A43,INDIRECT("_"&amp;_xlfn.XLOOKUP(BI$2,WatchbillMONTHLY!$A$71:$U$71,OFFSET(WatchbillMONTHLY!$A$71:$U$71,1,2))),INDIRECT("_"&amp;_xlfn.XLOOKUP(BI$2,WatchbillMONTHLY!$A$71:$U$71,OFFSET(WatchbillMONTHLY!$A$71:$U$71,1,2))))=$A43,_xlfn.XLOOKUP(BI$2,WatchbillMONTHLY!$A$71:$U$71,OFFSET(WatchbillMONTHLY!$A$71:$U$71,1,2)),FALSE),TRUE,FALSE)),
IF(_xlfn.XLOOKUP(BI$2,WatchbillMONTHLY!$A$88:$U$88,OFFSET(WatchbillMONTHLY!$A$88:$U$88,1,2))=IF(_xlfn.XLOOKUP($A43,INDIRECT("_"&amp;_xlfn.XLOOKUP(BI$2,WatchbillMONTHLY!$A$88:$U$88,OFFSET(WatchbillMONTHLY!$A$88:$U$88,1,2))),INDIRECT("_"&amp;_xlfn.XLOOKUP(BI$2,WatchbillMONTHLY!$A$88:$U$88,OFFSET(WatchbillMONTHLY!$A$88:$U$88,1,2))))=$A43,_xlfn.XLOOKUP(BI$2,WatchbillMONTHLY!$A$88:$U$88,OFFSET(WatchbillMONTHLY!$A$88:$U$88,1,2)),FALSE),TRUE,FALSE)),
FALSE),FALSE)</f>
        <v>0</v>
      </c>
      <c r="BJ43" s="209" t="b" cm="1">
        <f t="array" aca="1" ref="BJ43" ca="1">IF(AND($A43 &gt; 0, AC43 &gt; 0,BJ$2&lt;MiscFormulas!$A$5+1),
_xlfn.IFNA(
_xlfn.IFNA(
_xlfn.IFNA(
_xlfn.IFNA(
_xlfn.IFNA(
_xlfn.IFNA(
IF(_xlfn.XLOOKUP(BJ$2,WatchbillMONTHLY!$A$3:$U$3,OFFSET(WatchbillMONTHLY!$A$3:$U$3,1,2))=IF(_xlfn.XLOOKUP($A43,INDIRECT("_"&amp;_xlfn.XLOOKUP(BJ$2,WatchbillMONTHLY!$A$3:$U$3,OFFSET(WatchbillMONTHLY!$A$3:$U$3,1,2))),INDIRECT("_"&amp;_xlfn.XLOOKUP(BJ$2,WatchbillMONTHLY!$A$3:$U$3,OFFSET(WatchbillMONTHLY!$A$3:$U$3,1,2))))=$A43,_xlfn.XLOOKUP(BJ$2,WatchbillMONTHLY!$A$3:$U$3,OFFSET(WatchbillMONTHLY!$A$3:$U$3,1,2)),FALSE),TRUE,FALSE),
IF(_xlfn.XLOOKUP(BJ$2,WatchbillMONTHLY!$A$20:$U$20,OFFSET(WatchbillMONTHLY!$A$20:$U$20,1,2))=IF(_xlfn.XLOOKUP($A43,INDIRECT("_"&amp;_xlfn.XLOOKUP(BJ$2,WatchbillMONTHLY!$A$20:$U$20,OFFSET(WatchbillMONTHLY!$A$20:$U$20,1,2))),INDIRECT("_"&amp;_xlfn.XLOOKUP(BJ$2,WatchbillMONTHLY!$A$20:$U$20,OFFSET(WatchbillMONTHLY!$A$20:$U$20,1,2))))=$A43,_xlfn.XLOOKUP(BJ$2,WatchbillMONTHLY!$A$20:$U$20,OFFSET(WatchbillMONTHLY!$A$20:$U$20,1,2)),FALSE),TRUE,FALSE)),
IF(_xlfn.XLOOKUP(BJ$2,WatchbillMONTHLY!$A$37:$U$37,OFFSET(WatchbillMONTHLY!$A$37:$U$37,1,2))=IF(_xlfn.XLOOKUP($A43,INDIRECT("_"&amp;_xlfn.XLOOKUP(BJ$2,WatchbillMONTHLY!$A$37:$U$37,OFFSET(WatchbillMONTHLY!$A$37:$U$37,1,2))),INDIRECT("_"&amp;_xlfn.XLOOKUP(BJ$2,WatchbillMONTHLY!$A$37:$U$37,OFFSET(WatchbillMONTHLY!$A$37:$U$37,1,2))))=$A43,_xlfn.XLOOKUP(BJ$2,WatchbillMONTHLY!$A$37:$U$37,OFFSET(WatchbillMONTHLY!$A$37:$U$37,1,2)),FALSE),TRUE,FALSE)),
IF(_xlfn.XLOOKUP(BJ$2,WatchbillMONTHLY!$A$54:$U$54,OFFSET(WatchbillMONTHLY!$A$54:$U$54,1,2))=IF(_xlfn.XLOOKUP($A43,INDIRECT("_"&amp;_xlfn.XLOOKUP(BJ$2,WatchbillMONTHLY!$A$54:$U$54,OFFSET(WatchbillMONTHLY!$A$54:$U$54,1,2))),INDIRECT("_"&amp;_xlfn.XLOOKUP(BJ$2,WatchbillMONTHLY!$A$54:$U$54,OFFSET(WatchbillMONTHLY!$A$54:$U$54,1,2))))=$A43,_xlfn.XLOOKUP(BJ$2,WatchbillMONTHLY!$A$54:$U$54,OFFSET(WatchbillMONTHLY!$A$54:$U$54,1,2)),FALSE),TRUE,FALSE)),
IF(_xlfn.XLOOKUP(BJ$2,WatchbillMONTHLY!$A$71:$U$71,OFFSET(WatchbillMONTHLY!$A$71:$U$71,1,2))=IF(_xlfn.XLOOKUP($A43,INDIRECT("_"&amp;_xlfn.XLOOKUP(BJ$2,WatchbillMONTHLY!$A$71:$U$71,OFFSET(WatchbillMONTHLY!$A$71:$U$71,1,2))),INDIRECT("_"&amp;_xlfn.XLOOKUP(BJ$2,WatchbillMONTHLY!$A$71:$U$71,OFFSET(WatchbillMONTHLY!$A$71:$U$71,1,2))))=$A43,_xlfn.XLOOKUP(BJ$2,WatchbillMONTHLY!$A$71:$U$71,OFFSET(WatchbillMONTHLY!$A$71:$U$71,1,2)),FALSE),TRUE,FALSE)),
IF(_xlfn.XLOOKUP(BJ$2,WatchbillMONTHLY!$A$88:$U$88,OFFSET(WatchbillMONTHLY!$A$88:$U$88,1,2))=IF(_xlfn.XLOOKUP($A43,INDIRECT("_"&amp;_xlfn.XLOOKUP(BJ$2,WatchbillMONTHLY!$A$88:$U$88,OFFSET(WatchbillMONTHLY!$A$88:$U$88,1,2))),INDIRECT("_"&amp;_xlfn.XLOOKUP(BJ$2,WatchbillMONTHLY!$A$88:$U$88,OFFSET(WatchbillMONTHLY!$A$88:$U$88,1,2))))=$A43,_xlfn.XLOOKUP(BJ$2,WatchbillMONTHLY!$A$88:$U$88,OFFSET(WatchbillMONTHLY!$A$88:$U$88,1,2)),FALSE),TRUE,FALSE)),
FALSE),FALSE)</f>
        <v>0</v>
      </c>
      <c r="BK43" s="209" t="b" cm="1">
        <f t="array" aca="1" ref="BK43" ca="1">IF(AND($A43 &gt; 0, AD43 &gt; 0,BK$2&lt;MiscFormulas!$A$5+1),
_xlfn.IFNA(
_xlfn.IFNA(
_xlfn.IFNA(
_xlfn.IFNA(
_xlfn.IFNA(
_xlfn.IFNA(
IF(_xlfn.XLOOKUP(BK$2,WatchbillMONTHLY!$A$3:$U$3,OFFSET(WatchbillMONTHLY!$A$3:$U$3,1,2))=IF(_xlfn.XLOOKUP($A43,INDIRECT("_"&amp;_xlfn.XLOOKUP(BK$2,WatchbillMONTHLY!$A$3:$U$3,OFFSET(WatchbillMONTHLY!$A$3:$U$3,1,2))),INDIRECT("_"&amp;_xlfn.XLOOKUP(BK$2,WatchbillMONTHLY!$A$3:$U$3,OFFSET(WatchbillMONTHLY!$A$3:$U$3,1,2))))=$A43,_xlfn.XLOOKUP(BK$2,WatchbillMONTHLY!$A$3:$U$3,OFFSET(WatchbillMONTHLY!$A$3:$U$3,1,2)),FALSE),TRUE,FALSE),
IF(_xlfn.XLOOKUP(BK$2,WatchbillMONTHLY!$A$20:$U$20,OFFSET(WatchbillMONTHLY!$A$20:$U$20,1,2))=IF(_xlfn.XLOOKUP($A43,INDIRECT("_"&amp;_xlfn.XLOOKUP(BK$2,WatchbillMONTHLY!$A$20:$U$20,OFFSET(WatchbillMONTHLY!$A$20:$U$20,1,2))),INDIRECT("_"&amp;_xlfn.XLOOKUP(BK$2,WatchbillMONTHLY!$A$20:$U$20,OFFSET(WatchbillMONTHLY!$A$20:$U$20,1,2))))=$A43,_xlfn.XLOOKUP(BK$2,WatchbillMONTHLY!$A$20:$U$20,OFFSET(WatchbillMONTHLY!$A$20:$U$20,1,2)),FALSE),TRUE,FALSE)),
IF(_xlfn.XLOOKUP(BK$2,WatchbillMONTHLY!$A$37:$U$37,OFFSET(WatchbillMONTHLY!$A$37:$U$37,1,2))=IF(_xlfn.XLOOKUP($A43,INDIRECT("_"&amp;_xlfn.XLOOKUP(BK$2,WatchbillMONTHLY!$A$37:$U$37,OFFSET(WatchbillMONTHLY!$A$37:$U$37,1,2))),INDIRECT("_"&amp;_xlfn.XLOOKUP(BK$2,WatchbillMONTHLY!$A$37:$U$37,OFFSET(WatchbillMONTHLY!$A$37:$U$37,1,2))))=$A43,_xlfn.XLOOKUP(BK$2,WatchbillMONTHLY!$A$37:$U$37,OFFSET(WatchbillMONTHLY!$A$37:$U$37,1,2)),FALSE),TRUE,FALSE)),
IF(_xlfn.XLOOKUP(BK$2,WatchbillMONTHLY!$A$54:$U$54,OFFSET(WatchbillMONTHLY!$A$54:$U$54,1,2))=IF(_xlfn.XLOOKUP($A43,INDIRECT("_"&amp;_xlfn.XLOOKUP(BK$2,WatchbillMONTHLY!$A$54:$U$54,OFFSET(WatchbillMONTHLY!$A$54:$U$54,1,2))),INDIRECT("_"&amp;_xlfn.XLOOKUP(BK$2,WatchbillMONTHLY!$A$54:$U$54,OFFSET(WatchbillMONTHLY!$A$54:$U$54,1,2))))=$A43,_xlfn.XLOOKUP(BK$2,WatchbillMONTHLY!$A$54:$U$54,OFFSET(WatchbillMONTHLY!$A$54:$U$54,1,2)),FALSE),TRUE,FALSE)),
IF(_xlfn.XLOOKUP(BK$2,WatchbillMONTHLY!$A$71:$U$71,OFFSET(WatchbillMONTHLY!$A$71:$U$71,1,2))=IF(_xlfn.XLOOKUP($A43,INDIRECT("_"&amp;_xlfn.XLOOKUP(BK$2,WatchbillMONTHLY!$A$71:$U$71,OFFSET(WatchbillMONTHLY!$A$71:$U$71,1,2))),INDIRECT("_"&amp;_xlfn.XLOOKUP(BK$2,WatchbillMONTHLY!$A$71:$U$71,OFFSET(WatchbillMONTHLY!$A$71:$U$71,1,2))))=$A43,_xlfn.XLOOKUP(BK$2,WatchbillMONTHLY!$A$71:$U$71,OFFSET(WatchbillMONTHLY!$A$71:$U$71,1,2)),FALSE),TRUE,FALSE)),
IF(_xlfn.XLOOKUP(BK$2,WatchbillMONTHLY!$A$88:$U$88,OFFSET(WatchbillMONTHLY!$A$88:$U$88,1,2))=IF(_xlfn.XLOOKUP($A43,INDIRECT("_"&amp;_xlfn.XLOOKUP(BK$2,WatchbillMONTHLY!$A$88:$U$88,OFFSET(WatchbillMONTHLY!$A$88:$U$88,1,2))),INDIRECT("_"&amp;_xlfn.XLOOKUP(BK$2,WatchbillMONTHLY!$A$88:$U$88,OFFSET(WatchbillMONTHLY!$A$88:$U$88,1,2))))=$A43,_xlfn.XLOOKUP(BK$2,WatchbillMONTHLY!$A$88:$U$88,OFFSET(WatchbillMONTHLY!$A$88:$U$88,1,2)),FALSE),TRUE,FALSE)),
FALSE),FALSE)</f>
        <v>0</v>
      </c>
      <c r="BL43" s="209" t="b" cm="1">
        <f t="array" aca="1" ref="BL43" ca="1">IF(AND($A43 &gt; 0, AE43 &gt; 0,BL$2&lt;MiscFormulas!$A$5+1),
_xlfn.IFNA(
_xlfn.IFNA(
_xlfn.IFNA(
_xlfn.IFNA(
_xlfn.IFNA(
_xlfn.IFNA(
IF(_xlfn.XLOOKUP(BL$2,WatchbillMONTHLY!$A$3:$U$3,OFFSET(WatchbillMONTHLY!$A$3:$U$3,1,2))=IF(_xlfn.XLOOKUP($A43,INDIRECT("_"&amp;_xlfn.XLOOKUP(BL$2,WatchbillMONTHLY!$A$3:$U$3,OFFSET(WatchbillMONTHLY!$A$3:$U$3,1,2))),INDIRECT("_"&amp;_xlfn.XLOOKUP(BL$2,WatchbillMONTHLY!$A$3:$U$3,OFFSET(WatchbillMONTHLY!$A$3:$U$3,1,2))))=$A43,_xlfn.XLOOKUP(BL$2,WatchbillMONTHLY!$A$3:$U$3,OFFSET(WatchbillMONTHLY!$A$3:$U$3,1,2)),FALSE),TRUE,FALSE),
IF(_xlfn.XLOOKUP(BL$2,WatchbillMONTHLY!$A$20:$U$20,OFFSET(WatchbillMONTHLY!$A$20:$U$20,1,2))=IF(_xlfn.XLOOKUP($A43,INDIRECT("_"&amp;_xlfn.XLOOKUP(BL$2,WatchbillMONTHLY!$A$20:$U$20,OFFSET(WatchbillMONTHLY!$A$20:$U$20,1,2))),INDIRECT("_"&amp;_xlfn.XLOOKUP(BL$2,WatchbillMONTHLY!$A$20:$U$20,OFFSET(WatchbillMONTHLY!$A$20:$U$20,1,2))))=$A43,_xlfn.XLOOKUP(BL$2,WatchbillMONTHLY!$A$20:$U$20,OFFSET(WatchbillMONTHLY!$A$20:$U$20,1,2)),FALSE),TRUE,FALSE)),
IF(_xlfn.XLOOKUP(BL$2,WatchbillMONTHLY!$A$37:$U$37,OFFSET(WatchbillMONTHLY!$A$37:$U$37,1,2))=IF(_xlfn.XLOOKUP($A43,INDIRECT("_"&amp;_xlfn.XLOOKUP(BL$2,WatchbillMONTHLY!$A$37:$U$37,OFFSET(WatchbillMONTHLY!$A$37:$U$37,1,2))),INDIRECT("_"&amp;_xlfn.XLOOKUP(BL$2,WatchbillMONTHLY!$A$37:$U$37,OFFSET(WatchbillMONTHLY!$A$37:$U$37,1,2))))=$A43,_xlfn.XLOOKUP(BL$2,WatchbillMONTHLY!$A$37:$U$37,OFFSET(WatchbillMONTHLY!$A$37:$U$37,1,2)),FALSE),TRUE,FALSE)),
IF(_xlfn.XLOOKUP(BL$2,WatchbillMONTHLY!$A$54:$U$54,OFFSET(WatchbillMONTHLY!$A$54:$U$54,1,2))=IF(_xlfn.XLOOKUP($A43,INDIRECT("_"&amp;_xlfn.XLOOKUP(BL$2,WatchbillMONTHLY!$A$54:$U$54,OFFSET(WatchbillMONTHLY!$A$54:$U$54,1,2))),INDIRECT("_"&amp;_xlfn.XLOOKUP(BL$2,WatchbillMONTHLY!$A$54:$U$54,OFFSET(WatchbillMONTHLY!$A$54:$U$54,1,2))))=$A43,_xlfn.XLOOKUP(BL$2,WatchbillMONTHLY!$A$54:$U$54,OFFSET(WatchbillMONTHLY!$A$54:$U$54,1,2)),FALSE),TRUE,FALSE)),
IF(_xlfn.XLOOKUP(BL$2,WatchbillMONTHLY!$A$71:$U$71,OFFSET(WatchbillMONTHLY!$A$71:$U$71,1,2))=IF(_xlfn.XLOOKUP($A43,INDIRECT("_"&amp;_xlfn.XLOOKUP(BL$2,WatchbillMONTHLY!$A$71:$U$71,OFFSET(WatchbillMONTHLY!$A$71:$U$71,1,2))),INDIRECT("_"&amp;_xlfn.XLOOKUP(BL$2,WatchbillMONTHLY!$A$71:$U$71,OFFSET(WatchbillMONTHLY!$A$71:$U$71,1,2))))=$A43,_xlfn.XLOOKUP(BL$2,WatchbillMONTHLY!$A$71:$U$71,OFFSET(WatchbillMONTHLY!$A$71:$U$71,1,2)),FALSE),TRUE,FALSE)),
IF(_xlfn.XLOOKUP(BL$2,WatchbillMONTHLY!$A$88:$U$88,OFFSET(WatchbillMONTHLY!$A$88:$U$88,1,2))=IF(_xlfn.XLOOKUP($A43,INDIRECT("_"&amp;_xlfn.XLOOKUP(BL$2,WatchbillMONTHLY!$A$88:$U$88,OFFSET(WatchbillMONTHLY!$A$88:$U$88,1,2))),INDIRECT("_"&amp;_xlfn.XLOOKUP(BL$2,WatchbillMONTHLY!$A$88:$U$88,OFFSET(WatchbillMONTHLY!$A$88:$U$88,1,2))))=$A43,_xlfn.XLOOKUP(BL$2,WatchbillMONTHLY!$A$88:$U$88,OFFSET(WatchbillMONTHLY!$A$88:$U$88,1,2)),FALSE),TRUE,FALSE)),
FALSE),FALSE)</f>
        <v>0</v>
      </c>
      <c r="BM43" s="209" t="b" cm="1">
        <f t="array" aca="1" ref="BM43" ca="1">IF(AND($A43 &gt; 0, AF43 &gt; 0,BM$2&lt;MiscFormulas!$A$5+1),
_xlfn.IFNA(
_xlfn.IFNA(
_xlfn.IFNA(
_xlfn.IFNA(
_xlfn.IFNA(
_xlfn.IFNA(
IF(_xlfn.XLOOKUP(BM$2,WatchbillMONTHLY!$A$3:$U$3,OFFSET(WatchbillMONTHLY!$A$3:$U$3,1,2))=IF(_xlfn.XLOOKUP($A43,INDIRECT("_"&amp;_xlfn.XLOOKUP(BM$2,WatchbillMONTHLY!$A$3:$U$3,OFFSET(WatchbillMONTHLY!$A$3:$U$3,1,2))),INDIRECT("_"&amp;_xlfn.XLOOKUP(BM$2,WatchbillMONTHLY!$A$3:$U$3,OFFSET(WatchbillMONTHLY!$A$3:$U$3,1,2))))=$A43,_xlfn.XLOOKUP(BM$2,WatchbillMONTHLY!$A$3:$U$3,OFFSET(WatchbillMONTHLY!$A$3:$U$3,1,2)),FALSE),TRUE,FALSE),
IF(_xlfn.XLOOKUP(BM$2,WatchbillMONTHLY!$A$20:$U$20,OFFSET(WatchbillMONTHLY!$A$20:$U$20,1,2))=IF(_xlfn.XLOOKUP($A43,INDIRECT("_"&amp;_xlfn.XLOOKUP(BM$2,WatchbillMONTHLY!$A$20:$U$20,OFFSET(WatchbillMONTHLY!$A$20:$U$20,1,2))),INDIRECT("_"&amp;_xlfn.XLOOKUP(BM$2,WatchbillMONTHLY!$A$20:$U$20,OFFSET(WatchbillMONTHLY!$A$20:$U$20,1,2))))=$A43,_xlfn.XLOOKUP(BM$2,WatchbillMONTHLY!$A$20:$U$20,OFFSET(WatchbillMONTHLY!$A$20:$U$20,1,2)),FALSE),TRUE,FALSE)),
IF(_xlfn.XLOOKUP(BM$2,WatchbillMONTHLY!$A$37:$U$37,OFFSET(WatchbillMONTHLY!$A$37:$U$37,1,2))=IF(_xlfn.XLOOKUP($A43,INDIRECT("_"&amp;_xlfn.XLOOKUP(BM$2,WatchbillMONTHLY!$A$37:$U$37,OFFSET(WatchbillMONTHLY!$A$37:$U$37,1,2))),INDIRECT("_"&amp;_xlfn.XLOOKUP(BM$2,WatchbillMONTHLY!$A$37:$U$37,OFFSET(WatchbillMONTHLY!$A$37:$U$37,1,2))))=$A43,_xlfn.XLOOKUP(BM$2,WatchbillMONTHLY!$A$37:$U$37,OFFSET(WatchbillMONTHLY!$A$37:$U$37,1,2)),FALSE),TRUE,FALSE)),
IF(_xlfn.XLOOKUP(BM$2,WatchbillMONTHLY!$A$54:$U$54,OFFSET(WatchbillMONTHLY!$A$54:$U$54,1,2))=IF(_xlfn.XLOOKUP($A43,INDIRECT("_"&amp;_xlfn.XLOOKUP(BM$2,WatchbillMONTHLY!$A$54:$U$54,OFFSET(WatchbillMONTHLY!$A$54:$U$54,1,2))),INDIRECT("_"&amp;_xlfn.XLOOKUP(BM$2,WatchbillMONTHLY!$A$54:$U$54,OFFSET(WatchbillMONTHLY!$A$54:$U$54,1,2))))=$A43,_xlfn.XLOOKUP(BM$2,WatchbillMONTHLY!$A$54:$U$54,OFFSET(WatchbillMONTHLY!$A$54:$U$54,1,2)),FALSE),TRUE,FALSE)),
IF(_xlfn.XLOOKUP(BM$2,WatchbillMONTHLY!$A$71:$U$71,OFFSET(WatchbillMONTHLY!$A$71:$U$71,1,2))=IF(_xlfn.XLOOKUP($A43,INDIRECT("_"&amp;_xlfn.XLOOKUP(BM$2,WatchbillMONTHLY!$A$71:$U$71,OFFSET(WatchbillMONTHLY!$A$71:$U$71,1,2))),INDIRECT("_"&amp;_xlfn.XLOOKUP(BM$2,WatchbillMONTHLY!$A$71:$U$71,OFFSET(WatchbillMONTHLY!$A$71:$U$71,1,2))))=$A43,_xlfn.XLOOKUP(BM$2,WatchbillMONTHLY!$A$71:$U$71,OFFSET(WatchbillMONTHLY!$A$71:$U$71,1,2)),FALSE),TRUE,FALSE)),
IF(_xlfn.XLOOKUP(BM$2,WatchbillMONTHLY!$A$88:$U$88,OFFSET(WatchbillMONTHLY!$A$88:$U$88,1,2))=IF(_xlfn.XLOOKUP($A43,INDIRECT("_"&amp;_xlfn.XLOOKUP(BM$2,WatchbillMONTHLY!$A$88:$U$88,OFFSET(WatchbillMONTHLY!$A$88:$U$88,1,2))),INDIRECT("_"&amp;_xlfn.XLOOKUP(BM$2,WatchbillMONTHLY!$A$88:$U$88,OFFSET(WatchbillMONTHLY!$A$88:$U$88,1,2))))=$A43,_xlfn.XLOOKUP(BM$2,WatchbillMONTHLY!$A$88:$U$88,OFFSET(WatchbillMONTHLY!$A$88:$U$88,1,2)),FALSE),TRUE,FALSE)),
FALSE),FALSE)</f>
        <v>0</v>
      </c>
      <c r="BN43" s="209" t="b" cm="1">
        <f t="array" aca="1" ref="BN43" ca="1">IF(AND($A43 &gt; 0, AG43 &gt; 0,BN$2&lt;MiscFormulas!$A$5+1),
_xlfn.IFNA(
_xlfn.IFNA(
_xlfn.IFNA(
_xlfn.IFNA(
_xlfn.IFNA(
_xlfn.IFNA(
IF(_xlfn.XLOOKUP(BN$2,WatchbillMONTHLY!$A$3:$U$3,OFFSET(WatchbillMONTHLY!$A$3:$U$3,1,2))=IF(_xlfn.XLOOKUP($A43,INDIRECT("_"&amp;_xlfn.XLOOKUP(BN$2,WatchbillMONTHLY!$A$3:$U$3,OFFSET(WatchbillMONTHLY!$A$3:$U$3,1,2))),INDIRECT("_"&amp;_xlfn.XLOOKUP(BN$2,WatchbillMONTHLY!$A$3:$U$3,OFFSET(WatchbillMONTHLY!$A$3:$U$3,1,2))))=$A43,_xlfn.XLOOKUP(BN$2,WatchbillMONTHLY!$A$3:$U$3,OFFSET(WatchbillMONTHLY!$A$3:$U$3,1,2)),FALSE),TRUE,FALSE),
IF(_xlfn.XLOOKUP(BN$2,WatchbillMONTHLY!$A$20:$U$20,OFFSET(WatchbillMONTHLY!$A$20:$U$20,1,2))=IF(_xlfn.XLOOKUP($A43,INDIRECT("_"&amp;_xlfn.XLOOKUP(BN$2,WatchbillMONTHLY!$A$20:$U$20,OFFSET(WatchbillMONTHLY!$A$20:$U$20,1,2))),INDIRECT("_"&amp;_xlfn.XLOOKUP(BN$2,WatchbillMONTHLY!$A$20:$U$20,OFFSET(WatchbillMONTHLY!$A$20:$U$20,1,2))))=$A43,_xlfn.XLOOKUP(BN$2,WatchbillMONTHLY!$A$20:$U$20,OFFSET(WatchbillMONTHLY!$A$20:$U$20,1,2)),FALSE),TRUE,FALSE)),
IF(_xlfn.XLOOKUP(BN$2,WatchbillMONTHLY!$A$37:$U$37,OFFSET(WatchbillMONTHLY!$A$37:$U$37,1,2))=IF(_xlfn.XLOOKUP($A43,INDIRECT("_"&amp;_xlfn.XLOOKUP(BN$2,WatchbillMONTHLY!$A$37:$U$37,OFFSET(WatchbillMONTHLY!$A$37:$U$37,1,2))),INDIRECT("_"&amp;_xlfn.XLOOKUP(BN$2,WatchbillMONTHLY!$A$37:$U$37,OFFSET(WatchbillMONTHLY!$A$37:$U$37,1,2))))=$A43,_xlfn.XLOOKUP(BN$2,WatchbillMONTHLY!$A$37:$U$37,OFFSET(WatchbillMONTHLY!$A$37:$U$37,1,2)),FALSE),TRUE,FALSE)),
IF(_xlfn.XLOOKUP(BN$2,WatchbillMONTHLY!$A$54:$U$54,OFFSET(WatchbillMONTHLY!$A$54:$U$54,1,2))=IF(_xlfn.XLOOKUP($A43,INDIRECT("_"&amp;_xlfn.XLOOKUP(BN$2,WatchbillMONTHLY!$A$54:$U$54,OFFSET(WatchbillMONTHLY!$A$54:$U$54,1,2))),INDIRECT("_"&amp;_xlfn.XLOOKUP(BN$2,WatchbillMONTHLY!$A$54:$U$54,OFFSET(WatchbillMONTHLY!$A$54:$U$54,1,2))))=$A43,_xlfn.XLOOKUP(BN$2,WatchbillMONTHLY!$A$54:$U$54,OFFSET(WatchbillMONTHLY!$A$54:$U$54,1,2)),FALSE),TRUE,FALSE)),
IF(_xlfn.XLOOKUP(BN$2,WatchbillMONTHLY!$A$71:$U$71,OFFSET(WatchbillMONTHLY!$A$71:$U$71,1,2))=IF(_xlfn.XLOOKUP($A43,INDIRECT("_"&amp;_xlfn.XLOOKUP(BN$2,WatchbillMONTHLY!$A$71:$U$71,OFFSET(WatchbillMONTHLY!$A$71:$U$71,1,2))),INDIRECT("_"&amp;_xlfn.XLOOKUP(BN$2,WatchbillMONTHLY!$A$71:$U$71,OFFSET(WatchbillMONTHLY!$A$71:$U$71,1,2))))=$A43,_xlfn.XLOOKUP(BN$2,WatchbillMONTHLY!$A$71:$U$71,OFFSET(WatchbillMONTHLY!$A$71:$U$71,1,2)),FALSE),TRUE,FALSE)),
IF(_xlfn.XLOOKUP(BN$2,WatchbillMONTHLY!$A$88:$U$88,OFFSET(WatchbillMONTHLY!$A$88:$U$88,1,2))=IF(_xlfn.XLOOKUP($A43,INDIRECT("_"&amp;_xlfn.XLOOKUP(BN$2,WatchbillMONTHLY!$A$88:$U$88,OFFSET(WatchbillMONTHLY!$A$88:$U$88,1,2))),INDIRECT("_"&amp;_xlfn.XLOOKUP(BN$2,WatchbillMONTHLY!$A$88:$U$88,OFFSET(WatchbillMONTHLY!$A$88:$U$88,1,2))))=$A43,_xlfn.XLOOKUP(BN$2,WatchbillMONTHLY!$A$88:$U$88,OFFSET(WatchbillMONTHLY!$A$88:$U$88,1,2)),FALSE),TRUE,FALSE)),
FALSE),FALSE)</f>
        <v>0</v>
      </c>
      <c r="BO43" s="209" t="b" cm="1">
        <f t="array" aca="1" ref="BO43" ca="1">IF(
    AND($A43 &gt; 0, AH43 &gt; 0,BO$2&lt;MiscFormulas!$A$5+1),
    ISNUMBER(
        MATCH($A43,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3" s="210"/>
    </row>
    <row r="44" spans="1:68" x14ac:dyDescent="0.35">
      <c r="A44" t="str">
        <v>EX3 Emily, H.</v>
      </c>
      <c r="B44" s="214" t="str">
        <v>EX3 Emily, Heist</v>
      </c>
      <c r="C44" s="218"/>
      <c r="D44" s="230"/>
      <c r="E44" s="231"/>
      <c r="F44" s="231"/>
      <c r="G44" s="231"/>
      <c r="H44" s="231"/>
      <c r="I44" s="231"/>
      <c r="J44" s="231" t="s">
        <v>266</v>
      </c>
      <c r="K44" s="231"/>
      <c r="L44" s="231"/>
      <c r="M44" s="231"/>
      <c r="N44" s="231"/>
      <c r="O44" s="231"/>
      <c r="P44" s="231"/>
      <c r="Q44" s="231"/>
      <c r="R44" s="231"/>
      <c r="S44" s="231"/>
      <c r="T44" s="231"/>
      <c r="U44" s="231"/>
      <c r="V44" s="231"/>
      <c r="W44" s="231"/>
      <c r="X44" s="231"/>
      <c r="Y44" s="231"/>
      <c r="Z44" s="231" t="s">
        <v>266</v>
      </c>
      <c r="AA44" s="231"/>
      <c r="AB44" s="231"/>
      <c r="AC44" s="231"/>
      <c r="AD44" s="231"/>
      <c r="AE44" s="231"/>
      <c r="AF44" s="231"/>
      <c r="AG44" s="231"/>
      <c r="AH44" s="179"/>
      <c r="AI44" s="209"/>
      <c r="AJ44" s="209" t="str" cm="1">
        <f t="array" aca="1" ref="AJ44" ca="1">IF(OR(AK44:BN44=TRUE),$A44&amp;" :  ","")&amp;_xlfn.TEXTJOIN(" | ",TRUE,IF(AK44:BN44=TRUE,$AK$2:$BN$2,""))</f>
        <v/>
      </c>
      <c r="AK44" s="209" t="b" cm="1">
        <f t="array" aca="1" ref="AK44" ca="1">IF(AND($A44 &gt; 0, D44 &gt; 0,AK$2&lt;MiscFormulas!$A$5+1),
_xlfn.IFNA(
_xlfn.IFNA(
_xlfn.IFNA(
_xlfn.IFNA(
_xlfn.IFNA(
_xlfn.IFNA(
IF(_xlfn.XLOOKUP(AK$2,WatchbillMONTHLY!$A$3:$U$3,OFFSET(WatchbillMONTHLY!$A$3:$U$3,1,2))=IF(_xlfn.XLOOKUP($A44,INDIRECT("_"&amp;_xlfn.XLOOKUP(AK$2,WatchbillMONTHLY!$A$3:$U$3,OFFSET(WatchbillMONTHLY!$A$3:$U$3,1,2))),INDIRECT("_"&amp;_xlfn.XLOOKUP(AK$2,WatchbillMONTHLY!$A$3:$U$3,OFFSET(WatchbillMONTHLY!$A$3:$U$3,1,2))))=$A44,_xlfn.XLOOKUP(AK$2,WatchbillMONTHLY!$A$3:$U$3,OFFSET(WatchbillMONTHLY!$A$3:$U$3,1,2)),FALSE),TRUE,FALSE),
IF(_xlfn.XLOOKUP(AK$2,WatchbillMONTHLY!$A$20:$U$20,OFFSET(WatchbillMONTHLY!$A$20:$U$20,1,2))=IF(_xlfn.XLOOKUP($A44,INDIRECT("_"&amp;_xlfn.XLOOKUP(AK$2,WatchbillMONTHLY!$A$20:$U$20,OFFSET(WatchbillMONTHLY!$A$20:$U$20,1,2))),INDIRECT("_"&amp;_xlfn.XLOOKUP(AK$2,WatchbillMONTHLY!$A$20:$U$20,OFFSET(WatchbillMONTHLY!$A$20:$U$20,1,2))))=$A44,_xlfn.XLOOKUP(AK$2,WatchbillMONTHLY!$A$20:$U$20,OFFSET(WatchbillMONTHLY!$A$20:$U$20,1,2)),FALSE),TRUE,FALSE)),
IF(_xlfn.XLOOKUP(AK$2,WatchbillMONTHLY!$A$37:$U$37,OFFSET(WatchbillMONTHLY!$A$37:$U$37,1,2))=IF(_xlfn.XLOOKUP($A44,INDIRECT("_"&amp;_xlfn.XLOOKUP(AK$2,WatchbillMONTHLY!$A$37:$U$37,OFFSET(WatchbillMONTHLY!$A$37:$U$37,1,2))),INDIRECT("_"&amp;_xlfn.XLOOKUP(AK$2,WatchbillMONTHLY!$A$37:$U$37,OFFSET(WatchbillMONTHLY!$A$37:$U$37,1,2))))=$A44,_xlfn.XLOOKUP(AK$2,WatchbillMONTHLY!$A$37:$U$37,OFFSET(WatchbillMONTHLY!$A$37:$U$37,1,2)),FALSE),TRUE,FALSE)),
IF(_xlfn.XLOOKUP(AK$2,WatchbillMONTHLY!$A$54:$U$54,OFFSET(WatchbillMONTHLY!$A$54:$U$54,1,2))=IF(_xlfn.XLOOKUP($A44,INDIRECT("_"&amp;_xlfn.XLOOKUP(AK$2,WatchbillMONTHLY!$A$54:$U$54,OFFSET(WatchbillMONTHLY!$A$54:$U$54,1,2))),INDIRECT("_"&amp;_xlfn.XLOOKUP(AK$2,WatchbillMONTHLY!$A$54:$U$54,OFFSET(WatchbillMONTHLY!$A$54:$U$54,1,2))))=$A44,_xlfn.XLOOKUP(AK$2,WatchbillMONTHLY!$A$54:$U$54,OFFSET(WatchbillMONTHLY!$A$54:$U$54,1,2)),FALSE),TRUE,FALSE)),
IF(_xlfn.XLOOKUP(AK$2,WatchbillMONTHLY!$A$71:$U$71,OFFSET(WatchbillMONTHLY!$A$71:$U$71,1,2))=IF(_xlfn.XLOOKUP($A44,INDIRECT("_"&amp;_xlfn.XLOOKUP(AK$2,WatchbillMONTHLY!$A$71:$U$71,OFFSET(WatchbillMONTHLY!$A$71:$U$71,1,2))),INDIRECT("_"&amp;_xlfn.XLOOKUP(AK$2,WatchbillMONTHLY!$A$71:$U$71,OFFSET(WatchbillMONTHLY!$A$71:$U$71,1,2))))=$A44,_xlfn.XLOOKUP(AK$2,WatchbillMONTHLY!$A$71:$U$71,OFFSET(WatchbillMONTHLY!$A$71:$U$71,1,2)),FALSE),TRUE,FALSE)),
IF(_xlfn.XLOOKUP(AK$2,WatchbillMONTHLY!$A$88:$U$88,OFFSET(WatchbillMONTHLY!$A$88:$U$88,1,2))=IF(_xlfn.XLOOKUP($A44,INDIRECT("_"&amp;_xlfn.XLOOKUP(AK$2,WatchbillMONTHLY!$A$88:$U$88,OFFSET(WatchbillMONTHLY!$A$88:$U$88,1,2))),INDIRECT("_"&amp;_xlfn.XLOOKUP(AK$2,WatchbillMONTHLY!$A$88:$U$88,OFFSET(WatchbillMONTHLY!$A$88:$U$88,1,2))))=$A44,_xlfn.XLOOKUP(AK$2,WatchbillMONTHLY!$A$88:$U$88,OFFSET(WatchbillMONTHLY!$A$88:$U$88,1,2)),FALSE),TRUE,FALSE)),
FALSE),FALSE)</f>
        <v>0</v>
      </c>
      <c r="AL44" s="209" t="b" cm="1">
        <f t="array" aca="1" ref="AL44" ca="1">IF(AND($A44 &gt; 0, E44 &gt; 0,AL$2&lt;MiscFormulas!$A$5+1),
_xlfn.IFNA(
_xlfn.IFNA(
_xlfn.IFNA(
_xlfn.IFNA(
_xlfn.IFNA(
_xlfn.IFNA(
IF(_xlfn.XLOOKUP(AL$2,WatchbillMONTHLY!$A$3:$U$3,OFFSET(WatchbillMONTHLY!$A$3:$U$3,1,2))=IF(_xlfn.XLOOKUP($A44,INDIRECT("_"&amp;_xlfn.XLOOKUP(AL$2,WatchbillMONTHLY!$A$3:$U$3,OFFSET(WatchbillMONTHLY!$A$3:$U$3,1,2))),INDIRECT("_"&amp;_xlfn.XLOOKUP(AL$2,WatchbillMONTHLY!$A$3:$U$3,OFFSET(WatchbillMONTHLY!$A$3:$U$3,1,2))))=$A44,_xlfn.XLOOKUP(AL$2,WatchbillMONTHLY!$A$3:$U$3,OFFSET(WatchbillMONTHLY!$A$3:$U$3,1,2)),FALSE),TRUE,FALSE),
IF(_xlfn.XLOOKUP(AL$2,WatchbillMONTHLY!$A$20:$U$20,OFFSET(WatchbillMONTHLY!$A$20:$U$20,1,2))=IF(_xlfn.XLOOKUP($A44,INDIRECT("_"&amp;_xlfn.XLOOKUP(AL$2,WatchbillMONTHLY!$A$20:$U$20,OFFSET(WatchbillMONTHLY!$A$20:$U$20,1,2))),INDIRECT("_"&amp;_xlfn.XLOOKUP(AL$2,WatchbillMONTHLY!$A$20:$U$20,OFFSET(WatchbillMONTHLY!$A$20:$U$20,1,2))))=$A44,_xlfn.XLOOKUP(AL$2,WatchbillMONTHLY!$A$20:$U$20,OFFSET(WatchbillMONTHLY!$A$20:$U$20,1,2)),FALSE),TRUE,FALSE)),
IF(_xlfn.XLOOKUP(AL$2,WatchbillMONTHLY!$A$37:$U$37,OFFSET(WatchbillMONTHLY!$A$37:$U$37,1,2))=IF(_xlfn.XLOOKUP($A44,INDIRECT("_"&amp;_xlfn.XLOOKUP(AL$2,WatchbillMONTHLY!$A$37:$U$37,OFFSET(WatchbillMONTHLY!$A$37:$U$37,1,2))),INDIRECT("_"&amp;_xlfn.XLOOKUP(AL$2,WatchbillMONTHLY!$A$37:$U$37,OFFSET(WatchbillMONTHLY!$A$37:$U$37,1,2))))=$A44,_xlfn.XLOOKUP(AL$2,WatchbillMONTHLY!$A$37:$U$37,OFFSET(WatchbillMONTHLY!$A$37:$U$37,1,2)),FALSE),TRUE,FALSE)),
IF(_xlfn.XLOOKUP(AL$2,WatchbillMONTHLY!$A$54:$U$54,OFFSET(WatchbillMONTHLY!$A$54:$U$54,1,2))=IF(_xlfn.XLOOKUP($A44,INDIRECT("_"&amp;_xlfn.XLOOKUP(AL$2,WatchbillMONTHLY!$A$54:$U$54,OFFSET(WatchbillMONTHLY!$A$54:$U$54,1,2))),INDIRECT("_"&amp;_xlfn.XLOOKUP(AL$2,WatchbillMONTHLY!$A$54:$U$54,OFFSET(WatchbillMONTHLY!$A$54:$U$54,1,2))))=$A44,_xlfn.XLOOKUP(AL$2,WatchbillMONTHLY!$A$54:$U$54,OFFSET(WatchbillMONTHLY!$A$54:$U$54,1,2)),FALSE),TRUE,FALSE)),
IF(_xlfn.XLOOKUP(AL$2,WatchbillMONTHLY!$A$71:$U$71,OFFSET(WatchbillMONTHLY!$A$71:$U$71,1,2))=IF(_xlfn.XLOOKUP($A44,INDIRECT("_"&amp;_xlfn.XLOOKUP(AL$2,WatchbillMONTHLY!$A$71:$U$71,OFFSET(WatchbillMONTHLY!$A$71:$U$71,1,2))),INDIRECT("_"&amp;_xlfn.XLOOKUP(AL$2,WatchbillMONTHLY!$A$71:$U$71,OFFSET(WatchbillMONTHLY!$A$71:$U$71,1,2))))=$A44,_xlfn.XLOOKUP(AL$2,WatchbillMONTHLY!$A$71:$U$71,OFFSET(WatchbillMONTHLY!$A$71:$U$71,1,2)),FALSE),TRUE,FALSE)),
IF(_xlfn.XLOOKUP(AL$2,WatchbillMONTHLY!$A$88:$U$88,OFFSET(WatchbillMONTHLY!$A$88:$U$88,1,2))=IF(_xlfn.XLOOKUP($A44,INDIRECT("_"&amp;_xlfn.XLOOKUP(AL$2,WatchbillMONTHLY!$A$88:$U$88,OFFSET(WatchbillMONTHLY!$A$88:$U$88,1,2))),INDIRECT("_"&amp;_xlfn.XLOOKUP(AL$2,WatchbillMONTHLY!$A$88:$U$88,OFFSET(WatchbillMONTHLY!$A$88:$U$88,1,2))))=$A44,_xlfn.XLOOKUP(AL$2,WatchbillMONTHLY!$A$88:$U$88,OFFSET(WatchbillMONTHLY!$A$88:$U$88,1,2)),FALSE),TRUE,FALSE)),
FALSE),FALSE)</f>
        <v>0</v>
      </c>
      <c r="AM44" s="209" t="b" cm="1">
        <f t="array" aca="1" ref="AM44" ca="1">IF(AND($A44 &gt; 0, F44 &gt; 0,AM$2&lt;MiscFormulas!$A$5+1),
_xlfn.IFNA(
_xlfn.IFNA(
_xlfn.IFNA(
_xlfn.IFNA(
_xlfn.IFNA(
_xlfn.IFNA(
IF(_xlfn.XLOOKUP(AM$2,WatchbillMONTHLY!$A$3:$U$3,OFFSET(WatchbillMONTHLY!$A$3:$U$3,1,2))=IF(_xlfn.XLOOKUP($A44,INDIRECT("_"&amp;_xlfn.XLOOKUP(AM$2,WatchbillMONTHLY!$A$3:$U$3,OFFSET(WatchbillMONTHLY!$A$3:$U$3,1,2))),INDIRECT("_"&amp;_xlfn.XLOOKUP(AM$2,WatchbillMONTHLY!$A$3:$U$3,OFFSET(WatchbillMONTHLY!$A$3:$U$3,1,2))))=$A44,_xlfn.XLOOKUP(AM$2,WatchbillMONTHLY!$A$3:$U$3,OFFSET(WatchbillMONTHLY!$A$3:$U$3,1,2)),FALSE),TRUE,FALSE),
IF(_xlfn.XLOOKUP(AM$2,WatchbillMONTHLY!$A$20:$U$20,OFFSET(WatchbillMONTHLY!$A$20:$U$20,1,2))=IF(_xlfn.XLOOKUP($A44,INDIRECT("_"&amp;_xlfn.XLOOKUP(AM$2,WatchbillMONTHLY!$A$20:$U$20,OFFSET(WatchbillMONTHLY!$A$20:$U$20,1,2))),INDIRECT("_"&amp;_xlfn.XLOOKUP(AM$2,WatchbillMONTHLY!$A$20:$U$20,OFFSET(WatchbillMONTHLY!$A$20:$U$20,1,2))))=$A44,_xlfn.XLOOKUP(AM$2,WatchbillMONTHLY!$A$20:$U$20,OFFSET(WatchbillMONTHLY!$A$20:$U$20,1,2)),FALSE),TRUE,FALSE)),
IF(_xlfn.XLOOKUP(AM$2,WatchbillMONTHLY!$A$37:$U$37,OFFSET(WatchbillMONTHLY!$A$37:$U$37,1,2))=IF(_xlfn.XLOOKUP($A44,INDIRECT("_"&amp;_xlfn.XLOOKUP(AM$2,WatchbillMONTHLY!$A$37:$U$37,OFFSET(WatchbillMONTHLY!$A$37:$U$37,1,2))),INDIRECT("_"&amp;_xlfn.XLOOKUP(AM$2,WatchbillMONTHLY!$A$37:$U$37,OFFSET(WatchbillMONTHLY!$A$37:$U$37,1,2))))=$A44,_xlfn.XLOOKUP(AM$2,WatchbillMONTHLY!$A$37:$U$37,OFFSET(WatchbillMONTHLY!$A$37:$U$37,1,2)),FALSE),TRUE,FALSE)),
IF(_xlfn.XLOOKUP(AM$2,WatchbillMONTHLY!$A$54:$U$54,OFFSET(WatchbillMONTHLY!$A$54:$U$54,1,2))=IF(_xlfn.XLOOKUP($A44,INDIRECT("_"&amp;_xlfn.XLOOKUP(AM$2,WatchbillMONTHLY!$A$54:$U$54,OFFSET(WatchbillMONTHLY!$A$54:$U$54,1,2))),INDIRECT("_"&amp;_xlfn.XLOOKUP(AM$2,WatchbillMONTHLY!$A$54:$U$54,OFFSET(WatchbillMONTHLY!$A$54:$U$54,1,2))))=$A44,_xlfn.XLOOKUP(AM$2,WatchbillMONTHLY!$A$54:$U$54,OFFSET(WatchbillMONTHLY!$A$54:$U$54,1,2)),FALSE),TRUE,FALSE)),
IF(_xlfn.XLOOKUP(AM$2,WatchbillMONTHLY!$A$71:$U$71,OFFSET(WatchbillMONTHLY!$A$71:$U$71,1,2))=IF(_xlfn.XLOOKUP($A44,INDIRECT("_"&amp;_xlfn.XLOOKUP(AM$2,WatchbillMONTHLY!$A$71:$U$71,OFFSET(WatchbillMONTHLY!$A$71:$U$71,1,2))),INDIRECT("_"&amp;_xlfn.XLOOKUP(AM$2,WatchbillMONTHLY!$A$71:$U$71,OFFSET(WatchbillMONTHLY!$A$71:$U$71,1,2))))=$A44,_xlfn.XLOOKUP(AM$2,WatchbillMONTHLY!$A$71:$U$71,OFFSET(WatchbillMONTHLY!$A$71:$U$71,1,2)),FALSE),TRUE,FALSE)),
IF(_xlfn.XLOOKUP(AM$2,WatchbillMONTHLY!$A$88:$U$88,OFFSET(WatchbillMONTHLY!$A$88:$U$88,1,2))=IF(_xlfn.XLOOKUP($A44,INDIRECT("_"&amp;_xlfn.XLOOKUP(AM$2,WatchbillMONTHLY!$A$88:$U$88,OFFSET(WatchbillMONTHLY!$A$88:$U$88,1,2))),INDIRECT("_"&amp;_xlfn.XLOOKUP(AM$2,WatchbillMONTHLY!$A$88:$U$88,OFFSET(WatchbillMONTHLY!$A$88:$U$88,1,2))))=$A44,_xlfn.XLOOKUP(AM$2,WatchbillMONTHLY!$A$88:$U$88,OFFSET(WatchbillMONTHLY!$A$88:$U$88,1,2)),FALSE),TRUE,FALSE)),
FALSE),FALSE)</f>
        <v>0</v>
      </c>
      <c r="AN44" s="209" t="b" cm="1">
        <f t="array" aca="1" ref="AN44" ca="1">IF(AND($A44 &gt; 0, G44 &gt; 0,AN$2&lt;MiscFormulas!$A$5+1),
_xlfn.IFNA(
_xlfn.IFNA(
_xlfn.IFNA(
_xlfn.IFNA(
_xlfn.IFNA(
_xlfn.IFNA(
IF(_xlfn.XLOOKUP(AN$2,WatchbillMONTHLY!$A$3:$U$3,OFFSET(WatchbillMONTHLY!$A$3:$U$3,1,2))=IF(_xlfn.XLOOKUP($A44,INDIRECT("_"&amp;_xlfn.XLOOKUP(AN$2,WatchbillMONTHLY!$A$3:$U$3,OFFSET(WatchbillMONTHLY!$A$3:$U$3,1,2))),INDIRECT("_"&amp;_xlfn.XLOOKUP(AN$2,WatchbillMONTHLY!$A$3:$U$3,OFFSET(WatchbillMONTHLY!$A$3:$U$3,1,2))))=$A44,_xlfn.XLOOKUP(AN$2,WatchbillMONTHLY!$A$3:$U$3,OFFSET(WatchbillMONTHLY!$A$3:$U$3,1,2)),FALSE),TRUE,FALSE),
IF(_xlfn.XLOOKUP(AN$2,WatchbillMONTHLY!$A$20:$U$20,OFFSET(WatchbillMONTHLY!$A$20:$U$20,1,2))=IF(_xlfn.XLOOKUP($A44,INDIRECT("_"&amp;_xlfn.XLOOKUP(AN$2,WatchbillMONTHLY!$A$20:$U$20,OFFSET(WatchbillMONTHLY!$A$20:$U$20,1,2))),INDIRECT("_"&amp;_xlfn.XLOOKUP(AN$2,WatchbillMONTHLY!$A$20:$U$20,OFFSET(WatchbillMONTHLY!$A$20:$U$20,1,2))))=$A44,_xlfn.XLOOKUP(AN$2,WatchbillMONTHLY!$A$20:$U$20,OFFSET(WatchbillMONTHLY!$A$20:$U$20,1,2)),FALSE),TRUE,FALSE)),
IF(_xlfn.XLOOKUP(AN$2,WatchbillMONTHLY!$A$37:$U$37,OFFSET(WatchbillMONTHLY!$A$37:$U$37,1,2))=IF(_xlfn.XLOOKUP($A44,INDIRECT("_"&amp;_xlfn.XLOOKUP(AN$2,WatchbillMONTHLY!$A$37:$U$37,OFFSET(WatchbillMONTHLY!$A$37:$U$37,1,2))),INDIRECT("_"&amp;_xlfn.XLOOKUP(AN$2,WatchbillMONTHLY!$A$37:$U$37,OFFSET(WatchbillMONTHLY!$A$37:$U$37,1,2))))=$A44,_xlfn.XLOOKUP(AN$2,WatchbillMONTHLY!$A$37:$U$37,OFFSET(WatchbillMONTHLY!$A$37:$U$37,1,2)),FALSE),TRUE,FALSE)),
IF(_xlfn.XLOOKUP(AN$2,WatchbillMONTHLY!$A$54:$U$54,OFFSET(WatchbillMONTHLY!$A$54:$U$54,1,2))=IF(_xlfn.XLOOKUP($A44,INDIRECT("_"&amp;_xlfn.XLOOKUP(AN$2,WatchbillMONTHLY!$A$54:$U$54,OFFSET(WatchbillMONTHLY!$A$54:$U$54,1,2))),INDIRECT("_"&amp;_xlfn.XLOOKUP(AN$2,WatchbillMONTHLY!$A$54:$U$54,OFFSET(WatchbillMONTHLY!$A$54:$U$54,1,2))))=$A44,_xlfn.XLOOKUP(AN$2,WatchbillMONTHLY!$A$54:$U$54,OFFSET(WatchbillMONTHLY!$A$54:$U$54,1,2)),FALSE),TRUE,FALSE)),
IF(_xlfn.XLOOKUP(AN$2,WatchbillMONTHLY!$A$71:$U$71,OFFSET(WatchbillMONTHLY!$A$71:$U$71,1,2))=IF(_xlfn.XLOOKUP($A44,INDIRECT("_"&amp;_xlfn.XLOOKUP(AN$2,WatchbillMONTHLY!$A$71:$U$71,OFFSET(WatchbillMONTHLY!$A$71:$U$71,1,2))),INDIRECT("_"&amp;_xlfn.XLOOKUP(AN$2,WatchbillMONTHLY!$A$71:$U$71,OFFSET(WatchbillMONTHLY!$A$71:$U$71,1,2))))=$A44,_xlfn.XLOOKUP(AN$2,WatchbillMONTHLY!$A$71:$U$71,OFFSET(WatchbillMONTHLY!$A$71:$U$71,1,2)),FALSE),TRUE,FALSE)),
IF(_xlfn.XLOOKUP(AN$2,WatchbillMONTHLY!$A$88:$U$88,OFFSET(WatchbillMONTHLY!$A$88:$U$88,1,2))=IF(_xlfn.XLOOKUP($A44,INDIRECT("_"&amp;_xlfn.XLOOKUP(AN$2,WatchbillMONTHLY!$A$88:$U$88,OFFSET(WatchbillMONTHLY!$A$88:$U$88,1,2))),INDIRECT("_"&amp;_xlfn.XLOOKUP(AN$2,WatchbillMONTHLY!$A$88:$U$88,OFFSET(WatchbillMONTHLY!$A$88:$U$88,1,2))))=$A44,_xlfn.XLOOKUP(AN$2,WatchbillMONTHLY!$A$88:$U$88,OFFSET(WatchbillMONTHLY!$A$88:$U$88,1,2)),FALSE),TRUE,FALSE)),
FALSE),FALSE)</f>
        <v>0</v>
      </c>
      <c r="AO44" s="209" t="b" cm="1">
        <f t="array" aca="1" ref="AO44" ca="1">IF(AND($A44 &gt; 0, H44 &gt; 0,AO$2&lt;MiscFormulas!$A$5+1),
_xlfn.IFNA(
_xlfn.IFNA(
_xlfn.IFNA(
_xlfn.IFNA(
_xlfn.IFNA(
_xlfn.IFNA(
IF(_xlfn.XLOOKUP(AO$2,WatchbillMONTHLY!$A$3:$U$3,OFFSET(WatchbillMONTHLY!$A$3:$U$3,1,2))=IF(_xlfn.XLOOKUP($A44,INDIRECT("_"&amp;_xlfn.XLOOKUP(AO$2,WatchbillMONTHLY!$A$3:$U$3,OFFSET(WatchbillMONTHLY!$A$3:$U$3,1,2))),INDIRECT("_"&amp;_xlfn.XLOOKUP(AO$2,WatchbillMONTHLY!$A$3:$U$3,OFFSET(WatchbillMONTHLY!$A$3:$U$3,1,2))))=$A44,_xlfn.XLOOKUP(AO$2,WatchbillMONTHLY!$A$3:$U$3,OFFSET(WatchbillMONTHLY!$A$3:$U$3,1,2)),FALSE),TRUE,FALSE),
IF(_xlfn.XLOOKUP(AO$2,WatchbillMONTHLY!$A$20:$U$20,OFFSET(WatchbillMONTHLY!$A$20:$U$20,1,2))=IF(_xlfn.XLOOKUP($A44,INDIRECT("_"&amp;_xlfn.XLOOKUP(AO$2,WatchbillMONTHLY!$A$20:$U$20,OFFSET(WatchbillMONTHLY!$A$20:$U$20,1,2))),INDIRECT("_"&amp;_xlfn.XLOOKUP(AO$2,WatchbillMONTHLY!$A$20:$U$20,OFFSET(WatchbillMONTHLY!$A$20:$U$20,1,2))))=$A44,_xlfn.XLOOKUP(AO$2,WatchbillMONTHLY!$A$20:$U$20,OFFSET(WatchbillMONTHLY!$A$20:$U$20,1,2)),FALSE),TRUE,FALSE)),
IF(_xlfn.XLOOKUP(AO$2,WatchbillMONTHLY!$A$37:$U$37,OFFSET(WatchbillMONTHLY!$A$37:$U$37,1,2))=IF(_xlfn.XLOOKUP($A44,INDIRECT("_"&amp;_xlfn.XLOOKUP(AO$2,WatchbillMONTHLY!$A$37:$U$37,OFFSET(WatchbillMONTHLY!$A$37:$U$37,1,2))),INDIRECT("_"&amp;_xlfn.XLOOKUP(AO$2,WatchbillMONTHLY!$A$37:$U$37,OFFSET(WatchbillMONTHLY!$A$37:$U$37,1,2))))=$A44,_xlfn.XLOOKUP(AO$2,WatchbillMONTHLY!$A$37:$U$37,OFFSET(WatchbillMONTHLY!$A$37:$U$37,1,2)),FALSE),TRUE,FALSE)),
IF(_xlfn.XLOOKUP(AO$2,WatchbillMONTHLY!$A$54:$U$54,OFFSET(WatchbillMONTHLY!$A$54:$U$54,1,2))=IF(_xlfn.XLOOKUP($A44,INDIRECT("_"&amp;_xlfn.XLOOKUP(AO$2,WatchbillMONTHLY!$A$54:$U$54,OFFSET(WatchbillMONTHLY!$A$54:$U$54,1,2))),INDIRECT("_"&amp;_xlfn.XLOOKUP(AO$2,WatchbillMONTHLY!$A$54:$U$54,OFFSET(WatchbillMONTHLY!$A$54:$U$54,1,2))))=$A44,_xlfn.XLOOKUP(AO$2,WatchbillMONTHLY!$A$54:$U$54,OFFSET(WatchbillMONTHLY!$A$54:$U$54,1,2)),FALSE),TRUE,FALSE)),
IF(_xlfn.XLOOKUP(AO$2,WatchbillMONTHLY!$A$71:$U$71,OFFSET(WatchbillMONTHLY!$A$71:$U$71,1,2))=IF(_xlfn.XLOOKUP($A44,INDIRECT("_"&amp;_xlfn.XLOOKUP(AO$2,WatchbillMONTHLY!$A$71:$U$71,OFFSET(WatchbillMONTHLY!$A$71:$U$71,1,2))),INDIRECT("_"&amp;_xlfn.XLOOKUP(AO$2,WatchbillMONTHLY!$A$71:$U$71,OFFSET(WatchbillMONTHLY!$A$71:$U$71,1,2))))=$A44,_xlfn.XLOOKUP(AO$2,WatchbillMONTHLY!$A$71:$U$71,OFFSET(WatchbillMONTHLY!$A$71:$U$71,1,2)),FALSE),TRUE,FALSE)),
IF(_xlfn.XLOOKUP(AO$2,WatchbillMONTHLY!$A$88:$U$88,OFFSET(WatchbillMONTHLY!$A$88:$U$88,1,2))=IF(_xlfn.XLOOKUP($A44,INDIRECT("_"&amp;_xlfn.XLOOKUP(AO$2,WatchbillMONTHLY!$A$88:$U$88,OFFSET(WatchbillMONTHLY!$A$88:$U$88,1,2))),INDIRECT("_"&amp;_xlfn.XLOOKUP(AO$2,WatchbillMONTHLY!$A$88:$U$88,OFFSET(WatchbillMONTHLY!$A$88:$U$88,1,2))))=$A44,_xlfn.XLOOKUP(AO$2,WatchbillMONTHLY!$A$88:$U$88,OFFSET(WatchbillMONTHLY!$A$88:$U$88,1,2)),FALSE),TRUE,FALSE)),
FALSE),FALSE)</f>
        <v>0</v>
      </c>
      <c r="AP44" s="209" t="b" cm="1">
        <f t="array" aca="1" ref="AP44" ca="1">IF(AND($A44 &gt; 0, I44 &gt; 0,AP$2&lt;MiscFormulas!$A$5+1),
_xlfn.IFNA(
_xlfn.IFNA(
_xlfn.IFNA(
_xlfn.IFNA(
_xlfn.IFNA(
_xlfn.IFNA(
IF(_xlfn.XLOOKUP(AP$2,WatchbillMONTHLY!$A$3:$U$3,OFFSET(WatchbillMONTHLY!$A$3:$U$3,1,2))=IF(_xlfn.XLOOKUP($A44,INDIRECT("_"&amp;_xlfn.XLOOKUP(AP$2,WatchbillMONTHLY!$A$3:$U$3,OFFSET(WatchbillMONTHLY!$A$3:$U$3,1,2))),INDIRECT("_"&amp;_xlfn.XLOOKUP(AP$2,WatchbillMONTHLY!$A$3:$U$3,OFFSET(WatchbillMONTHLY!$A$3:$U$3,1,2))))=$A44,_xlfn.XLOOKUP(AP$2,WatchbillMONTHLY!$A$3:$U$3,OFFSET(WatchbillMONTHLY!$A$3:$U$3,1,2)),FALSE),TRUE,FALSE),
IF(_xlfn.XLOOKUP(AP$2,WatchbillMONTHLY!$A$20:$U$20,OFFSET(WatchbillMONTHLY!$A$20:$U$20,1,2))=IF(_xlfn.XLOOKUP($A44,INDIRECT("_"&amp;_xlfn.XLOOKUP(AP$2,WatchbillMONTHLY!$A$20:$U$20,OFFSET(WatchbillMONTHLY!$A$20:$U$20,1,2))),INDIRECT("_"&amp;_xlfn.XLOOKUP(AP$2,WatchbillMONTHLY!$A$20:$U$20,OFFSET(WatchbillMONTHLY!$A$20:$U$20,1,2))))=$A44,_xlfn.XLOOKUP(AP$2,WatchbillMONTHLY!$A$20:$U$20,OFFSET(WatchbillMONTHLY!$A$20:$U$20,1,2)),FALSE),TRUE,FALSE)),
IF(_xlfn.XLOOKUP(AP$2,WatchbillMONTHLY!$A$37:$U$37,OFFSET(WatchbillMONTHLY!$A$37:$U$37,1,2))=IF(_xlfn.XLOOKUP($A44,INDIRECT("_"&amp;_xlfn.XLOOKUP(AP$2,WatchbillMONTHLY!$A$37:$U$37,OFFSET(WatchbillMONTHLY!$A$37:$U$37,1,2))),INDIRECT("_"&amp;_xlfn.XLOOKUP(AP$2,WatchbillMONTHLY!$A$37:$U$37,OFFSET(WatchbillMONTHLY!$A$37:$U$37,1,2))))=$A44,_xlfn.XLOOKUP(AP$2,WatchbillMONTHLY!$A$37:$U$37,OFFSET(WatchbillMONTHLY!$A$37:$U$37,1,2)),FALSE),TRUE,FALSE)),
IF(_xlfn.XLOOKUP(AP$2,WatchbillMONTHLY!$A$54:$U$54,OFFSET(WatchbillMONTHLY!$A$54:$U$54,1,2))=IF(_xlfn.XLOOKUP($A44,INDIRECT("_"&amp;_xlfn.XLOOKUP(AP$2,WatchbillMONTHLY!$A$54:$U$54,OFFSET(WatchbillMONTHLY!$A$54:$U$54,1,2))),INDIRECT("_"&amp;_xlfn.XLOOKUP(AP$2,WatchbillMONTHLY!$A$54:$U$54,OFFSET(WatchbillMONTHLY!$A$54:$U$54,1,2))))=$A44,_xlfn.XLOOKUP(AP$2,WatchbillMONTHLY!$A$54:$U$54,OFFSET(WatchbillMONTHLY!$A$54:$U$54,1,2)),FALSE),TRUE,FALSE)),
IF(_xlfn.XLOOKUP(AP$2,WatchbillMONTHLY!$A$71:$U$71,OFFSET(WatchbillMONTHLY!$A$71:$U$71,1,2))=IF(_xlfn.XLOOKUP($A44,INDIRECT("_"&amp;_xlfn.XLOOKUP(AP$2,WatchbillMONTHLY!$A$71:$U$71,OFFSET(WatchbillMONTHLY!$A$71:$U$71,1,2))),INDIRECT("_"&amp;_xlfn.XLOOKUP(AP$2,WatchbillMONTHLY!$A$71:$U$71,OFFSET(WatchbillMONTHLY!$A$71:$U$71,1,2))))=$A44,_xlfn.XLOOKUP(AP$2,WatchbillMONTHLY!$A$71:$U$71,OFFSET(WatchbillMONTHLY!$A$71:$U$71,1,2)),FALSE),TRUE,FALSE)),
IF(_xlfn.XLOOKUP(AP$2,WatchbillMONTHLY!$A$88:$U$88,OFFSET(WatchbillMONTHLY!$A$88:$U$88,1,2))=IF(_xlfn.XLOOKUP($A44,INDIRECT("_"&amp;_xlfn.XLOOKUP(AP$2,WatchbillMONTHLY!$A$88:$U$88,OFFSET(WatchbillMONTHLY!$A$88:$U$88,1,2))),INDIRECT("_"&amp;_xlfn.XLOOKUP(AP$2,WatchbillMONTHLY!$A$88:$U$88,OFFSET(WatchbillMONTHLY!$A$88:$U$88,1,2))))=$A44,_xlfn.XLOOKUP(AP$2,WatchbillMONTHLY!$A$88:$U$88,OFFSET(WatchbillMONTHLY!$A$88:$U$88,1,2)),FALSE),TRUE,FALSE)),
FALSE),FALSE)</f>
        <v>0</v>
      </c>
      <c r="AQ44" s="209" t="b" cm="1">
        <f t="array" aca="1" ref="AQ44" ca="1">IF(AND($A44 &gt; 0, J44 &gt; 0,AQ$2&lt;MiscFormulas!$A$5+1),
_xlfn.IFNA(
_xlfn.IFNA(
_xlfn.IFNA(
_xlfn.IFNA(
_xlfn.IFNA(
_xlfn.IFNA(
IF(_xlfn.XLOOKUP(AQ$2,WatchbillMONTHLY!$A$3:$U$3,OFFSET(WatchbillMONTHLY!$A$3:$U$3,1,2))=IF(_xlfn.XLOOKUP($A44,INDIRECT("_"&amp;_xlfn.XLOOKUP(AQ$2,WatchbillMONTHLY!$A$3:$U$3,OFFSET(WatchbillMONTHLY!$A$3:$U$3,1,2))),INDIRECT("_"&amp;_xlfn.XLOOKUP(AQ$2,WatchbillMONTHLY!$A$3:$U$3,OFFSET(WatchbillMONTHLY!$A$3:$U$3,1,2))))=$A44,_xlfn.XLOOKUP(AQ$2,WatchbillMONTHLY!$A$3:$U$3,OFFSET(WatchbillMONTHLY!$A$3:$U$3,1,2)),FALSE),TRUE,FALSE),
IF(_xlfn.XLOOKUP(AQ$2,WatchbillMONTHLY!$A$20:$U$20,OFFSET(WatchbillMONTHLY!$A$20:$U$20,1,2))=IF(_xlfn.XLOOKUP($A44,INDIRECT("_"&amp;_xlfn.XLOOKUP(AQ$2,WatchbillMONTHLY!$A$20:$U$20,OFFSET(WatchbillMONTHLY!$A$20:$U$20,1,2))),INDIRECT("_"&amp;_xlfn.XLOOKUP(AQ$2,WatchbillMONTHLY!$A$20:$U$20,OFFSET(WatchbillMONTHLY!$A$20:$U$20,1,2))))=$A44,_xlfn.XLOOKUP(AQ$2,WatchbillMONTHLY!$A$20:$U$20,OFFSET(WatchbillMONTHLY!$A$20:$U$20,1,2)),FALSE),TRUE,FALSE)),
IF(_xlfn.XLOOKUP(AQ$2,WatchbillMONTHLY!$A$37:$U$37,OFFSET(WatchbillMONTHLY!$A$37:$U$37,1,2))=IF(_xlfn.XLOOKUP($A44,INDIRECT("_"&amp;_xlfn.XLOOKUP(AQ$2,WatchbillMONTHLY!$A$37:$U$37,OFFSET(WatchbillMONTHLY!$A$37:$U$37,1,2))),INDIRECT("_"&amp;_xlfn.XLOOKUP(AQ$2,WatchbillMONTHLY!$A$37:$U$37,OFFSET(WatchbillMONTHLY!$A$37:$U$37,1,2))))=$A44,_xlfn.XLOOKUP(AQ$2,WatchbillMONTHLY!$A$37:$U$37,OFFSET(WatchbillMONTHLY!$A$37:$U$37,1,2)),FALSE),TRUE,FALSE)),
IF(_xlfn.XLOOKUP(AQ$2,WatchbillMONTHLY!$A$54:$U$54,OFFSET(WatchbillMONTHLY!$A$54:$U$54,1,2))=IF(_xlfn.XLOOKUP($A44,INDIRECT("_"&amp;_xlfn.XLOOKUP(AQ$2,WatchbillMONTHLY!$A$54:$U$54,OFFSET(WatchbillMONTHLY!$A$54:$U$54,1,2))),INDIRECT("_"&amp;_xlfn.XLOOKUP(AQ$2,WatchbillMONTHLY!$A$54:$U$54,OFFSET(WatchbillMONTHLY!$A$54:$U$54,1,2))))=$A44,_xlfn.XLOOKUP(AQ$2,WatchbillMONTHLY!$A$54:$U$54,OFFSET(WatchbillMONTHLY!$A$54:$U$54,1,2)),FALSE),TRUE,FALSE)),
IF(_xlfn.XLOOKUP(AQ$2,WatchbillMONTHLY!$A$71:$U$71,OFFSET(WatchbillMONTHLY!$A$71:$U$71,1,2))=IF(_xlfn.XLOOKUP($A44,INDIRECT("_"&amp;_xlfn.XLOOKUP(AQ$2,WatchbillMONTHLY!$A$71:$U$71,OFFSET(WatchbillMONTHLY!$A$71:$U$71,1,2))),INDIRECT("_"&amp;_xlfn.XLOOKUP(AQ$2,WatchbillMONTHLY!$A$71:$U$71,OFFSET(WatchbillMONTHLY!$A$71:$U$71,1,2))))=$A44,_xlfn.XLOOKUP(AQ$2,WatchbillMONTHLY!$A$71:$U$71,OFFSET(WatchbillMONTHLY!$A$71:$U$71,1,2)),FALSE),TRUE,FALSE)),
IF(_xlfn.XLOOKUP(AQ$2,WatchbillMONTHLY!$A$88:$U$88,OFFSET(WatchbillMONTHLY!$A$88:$U$88,1,2))=IF(_xlfn.XLOOKUP($A44,INDIRECT("_"&amp;_xlfn.XLOOKUP(AQ$2,WatchbillMONTHLY!$A$88:$U$88,OFFSET(WatchbillMONTHLY!$A$88:$U$88,1,2))),INDIRECT("_"&amp;_xlfn.XLOOKUP(AQ$2,WatchbillMONTHLY!$A$88:$U$88,OFFSET(WatchbillMONTHLY!$A$88:$U$88,1,2))))=$A44,_xlfn.XLOOKUP(AQ$2,WatchbillMONTHLY!$A$88:$U$88,OFFSET(WatchbillMONTHLY!$A$88:$U$88,1,2)),FALSE),TRUE,FALSE)),
FALSE),FALSE)</f>
        <v>0</v>
      </c>
      <c r="AR44" s="209" t="b" cm="1">
        <f t="array" aca="1" ref="AR44" ca="1">IF(AND($A44 &gt; 0, K44 &gt; 0,AR$2&lt;MiscFormulas!$A$5+1),
_xlfn.IFNA(
_xlfn.IFNA(
_xlfn.IFNA(
_xlfn.IFNA(
_xlfn.IFNA(
_xlfn.IFNA(
IF(_xlfn.XLOOKUP(AR$2,WatchbillMONTHLY!$A$3:$U$3,OFFSET(WatchbillMONTHLY!$A$3:$U$3,1,2))=IF(_xlfn.XLOOKUP($A44,INDIRECT("_"&amp;_xlfn.XLOOKUP(AR$2,WatchbillMONTHLY!$A$3:$U$3,OFFSET(WatchbillMONTHLY!$A$3:$U$3,1,2))),INDIRECT("_"&amp;_xlfn.XLOOKUP(AR$2,WatchbillMONTHLY!$A$3:$U$3,OFFSET(WatchbillMONTHLY!$A$3:$U$3,1,2))))=$A44,_xlfn.XLOOKUP(AR$2,WatchbillMONTHLY!$A$3:$U$3,OFFSET(WatchbillMONTHLY!$A$3:$U$3,1,2)),FALSE),TRUE,FALSE),
IF(_xlfn.XLOOKUP(AR$2,WatchbillMONTHLY!$A$20:$U$20,OFFSET(WatchbillMONTHLY!$A$20:$U$20,1,2))=IF(_xlfn.XLOOKUP($A44,INDIRECT("_"&amp;_xlfn.XLOOKUP(AR$2,WatchbillMONTHLY!$A$20:$U$20,OFFSET(WatchbillMONTHLY!$A$20:$U$20,1,2))),INDIRECT("_"&amp;_xlfn.XLOOKUP(AR$2,WatchbillMONTHLY!$A$20:$U$20,OFFSET(WatchbillMONTHLY!$A$20:$U$20,1,2))))=$A44,_xlfn.XLOOKUP(AR$2,WatchbillMONTHLY!$A$20:$U$20,OFFSET(WatchbillMONTHLY!$A$20:$U$20,1,2)),FALSE),TRUE,FALSE)),
IF(_xlfn.XLOOKUP(AR$2,WatchbillMONTHLY!$A$37:$U$37,OFFSET(WatchbillMONTHLY!$A$37:$U$37,1,2))=IF(_xlfn.XLOOKUP($A44,INDIRECT("_"&amp;_xlfn.XLOOKUP(AR$2,WatchbillMONTHLY!$A$37:$U$37,OFFSET(WatchbillMONTHLY!$A$37:$U$37,1,2))),INDIRECT("_"&amp;_xlfn.XLOOKUP(AR$2,WatchbillMONTHLY!$A$37:$U$37,OFFSET(WatchbillMONTHLY!$A$37:$U$37,1,2))))=$A44,_xlfn.XLOOKUP(AR$2,WatchbillMONTHLY!$A$37:$U$37,OFFSET(WatchbillMONTHLY!$A$37:$U$37,1,2)),FALSE),TRUE,FALSE)),
IF(_xlfn.XLOOKUP(AR$2,WatchbillMONTHLY!$A$54:$U$54,OFFSET(WatchbillMONTHLY!$A$54:$U$54,1,2))=IF(_xlfn.XLOOKUP($A44,INDIRECT("_"&amp;_xlfn.XLOOKUP(AR$2,WatchbillMONTHLY!$A$54:$U$54,OFFSET(WatchbillMONTHLY!$A$54:$U$54,1,2))),INDIRECT("_"&amp;_xlfn.XLOOKUP(AR$2,WatchbillMONTHLY!$A$54:$U$54,OFFSET(WatchbillMONTHLY!$A$54:$U$54,1,2))))=$A44,_xlfn.XLOOKUP(AR$2,WatchbillMONTHLY!$A$54:$U$54,OFFSET(WatchbillMONTHLY!$A$54:$U$54,1,2)),FALSE),TRUE,FALSE)),
IF(_xlfn.XLOOKUP(AR$2,WatchbillMONTHLY!$A$71:$U$71,OFFSET(WatchbillMONTHLY!$A$71:$U$71,1,2))=IF(_xlfn.XLOOKUP($A44,INDIRECT("_"&amp;_xlfn.XLOOKUP(AR$2,WatchbillMONTHLY!$A$71:$U$71,OFFSET(WatchbillMONTHLY!$A$71:$U$71,1,2))),INDIRECT("_"&amp;_xlfn.XLOOKUP(AR$2,WatchbillMONTHLY!$A$71:$U$71,OFFSET(WatchbillMONTHLY!$A$71:$U$71,1,2))))=$A44,_xlfn.XLOOKUP(AR$2,WatchbillMONTHLY!$A$71:$U$71,OFFSET(WatchbillMONTHLY!$A$71:$U$71,1,2)),FALSE),TRUE,FALSE)),
IF(_xlfn.XLOOKUP(AR$2,WatchbillMONTHLY!$A$88:$U$88,OFFSET(WatchbillMONTHLY!$A$88:$U$88,1,2))=IF(_xlfn.XLOOKUP($A44,INDIRECT("_"&amp;_xlfn.XLOOKUP(AR$2,WatchbillMONTHLY!$A$88:$U$88,OFFSET(WatchbillMONTHLY!$A$88:$U$88,1,2))),INDIRECT("_"&amp;_xlfn.XLOOKUP(AR$2,WatchbillMONTHLY!$A$88:$U$88,OFFSET(WatchbillMONTHLY!$A$88:$U$88,1,2))))=$A44,_xlfn.XLOOKUP(AR$2,WatchbillMONTHLY!$A$88:$U$88,OFFSET(WatchbillMONTHLY!$A$88:$U$88,1,2)),FALSE),TRUE,FALSE)),
FALSE),FALSE)</f>
        <v>0</v>
      </c>
      <c r="AS44" s="209" t="b" cm="1">
        <f t="array" aca="1" ref="AS44" ca="1">IF(AND($A44 &gt; 0, L44 &gt; 0,AS$2&lt;MiscFormulas!$A$5+1),
_xlfn.IFNA(
_xlfn.IFNA(
_xlfn.IFNA(
_xlfn.IFNA(
_xlfn.IFNA(
_xlfn.IFNA(
IF(_xlfn.XLOOKUP(AS$2,WatchbillMONTHLY!$A$3:$U$3,OFFSET(WatchbillMONTHLY!$A$3:$U$3,1,2))=IF(_xlfn.XLOOKUP($A44,INDIRECT("_"&amp;_xlfn.XLOOKUP(AS$2,WatchbillMONTHLY!$A$3:$U$3,OFFSET(WatchbillMONTHLY!$A$3:$U$3,1,2))),INDIRECT("_"&amp;_xlfn.XLOOKUP(AS$2,WatchbillMONTHLY!$A$3:$U$3,OFFSET(WatchbillMONTHLY!$A$3:$U$3,1,2))))=$A44,_xlfn.XLOOKUP(AS$2,WatchbillMONTHLY!$A$3:$U$3,OFFSET(WatchbillMONTHLY!$A$3:$U$3,1,2)),FALSE),TRUE,FALSE),
IF(_xlfn.XLOOKUP(AS$2,WatchbillMONTHLY!$A$20:$U$20,OFFSET(WatchbillMONTHLY!$A$20:$U$20,1,2))=IF(_xlfn.XLOOKUP($A44,INDIRECT("_"&amp;_xlfn.XLOOKUP(AS$2,WatchbillMONTHLY!$A$20:$U$20,OFFSET(WatchbillMONTHLY!$A$20:$U$20,1,2))),INDIRECT("_"&amp;_xlfn.XLOOKUP(AS$2,WatchbillMONTHLY!$A$20:$U$20,OFFSET(WatchbillMONTHLY!$A$20:$U$20,1,2))))=$A44,_xlfn.XLOOKUP(AS$2,WatchbillMONTHLY!$A$20:$U$20,OFFSET(WatchbillMONTHLY!$A$20:$U$20,1,2)),FALSE),TRUE,FALSE)),
IF(_xlfn.XLOOKUP(AS$2,WatchbillMONTHLY!$A$37:$U$37,OFFSET(WatchbillMONTHLY!$A$37:$U$37,1,2))=IF(_xlfn.XLOOKUP($A44,INDIRECT("_"&amp;_xlfn.XLOOKUP(AS$2,WatchbillMONTHLY!$A$37:$U$37,OFFSET(WatchbillMONTHLY!$A$37:$U$37,1,2))),INDIRECT("_"&amp;_xlfn.XLOOKUP(AS$2,WatchbillMONTHLY!$A$37:$U$37,OFFSET(WatchbillMONTHLY!$A$37:$U$37,1,2))))=$A44,_xlfn.XLOOKUP(AS$2,WatchbillMONTHLY!$A$37:$U$37,OFFSET(WatchbillMONTHLY!$A$37:$U$37,1,2)),FALSE),TRUE,FALSE)),
IF(_xlfn.XLOOKUP(AS$2,WatchbillMONTHLY!$A$54:$U$54,OFFSET(WatchbillMONTHLY!$A$54:$U$54,1,2))=IF(_xlfn.XLOOKUP($A44,INDIRECT("_"&amp;_xlfn.XLOOKUP(AS$2,WatchbillMONTHLY!$A$54:$U$54,OFFSET(WatchbillMONTHLY!$A$54:$U$54,1,2))),INDIRECT("_"&amp;_xlfn.XLOOKUP(AS$2,WatchbillMONTHLY!$A$54:$U$54,OFFSET(WatchbillMONTHLY!$A$54:$U$54,1,2))))=$A44,_xlfn.XLOOKUP(AS$2,WatchbillMONTHLY!$A$54:$U$54,OFFSET(WatchbillMONTHLY!$A$54:$U$54,1,2)),FALSE),TRUE,FALSE)),
IF(_xlfn.XLOOKUP(AS$2,WatchbillMONTHLY!$A$71:$U$71,OFFSET(WatchbillMONTHLY!$A$71:$U$71,1,2))=IF(_xlfn.XLOOKUP($A44,INDIRECT("_"&amp;_xlfn.XLOOKUP(AS$2,WatchbillMONTHLY!$A$71:$U$71,OFFSET(WatchbillMONTHLY!$A$71:$U$71,1,2))),INDIRECT("_"&amp;_xlfn.XLOOKUP(AS$2,WatchbillMONTHLY!$A$71:$U$71,OFFSET(WatchbillMONTHLY!$A$71:$U$71,1,2))))=$A44,_xlfn.XLOOKUP(AS$2,WatchbillMONTHLY!$A$71:$U$71,OFFSET(WatchbillMONTHLY!$A$71:$U$71,1,2)),FALSE),TRUE,FALSE)),
IF(_xlfn.XLOOKUP(AS$2,WatchbillMONTHLY!$A$88:$U$88,OFFSET(WatchbillMONTHLY!$A$88:$U$88,1,2))=IF(_xlfn.XLOOKUP($A44,INDIRECT("_"&amp;_xlfn.XLOOKUP(AS$2,WatchbillMONTHLY!$A$88:$U$88,OFFSET(WatchbillMONTHLY!$A$88:$U$88,1,2))),INDIRECT("_"&amp;_xlfn.XLOOKUP(AS$2,WatchbillMONTHLY!$A$88:$U$88,OFFSET(WatchbillMONTHLY!$A$88:$U$88,1,2))))=$A44,_xlfn.XLOOKUP(AS$2,WatchbillMONTHLY!$A$88:$U$88,OFFSET(WatchbillMONTHLY!$A$88:$U$88,1,2)),FALSE),TRUE,FALSE)),
FALSE),FALSE)</f>
        <v>0</v>
      </c>
      <c r="AT44" s="209" t="b" cm="1">
        <f t="array" aca="1" ref="AT44" ca="1">IF(AND($A44 &gt; 0, M44 &gt; 0,AT$2&lt;MiscFormulas!$A$5+1),
_xlfn.IFNA(
_xlfn.IFNA(
_xlfn.IFNA(
_xlfn.IFNA(
_xlfn.IFNA(
_xlfn.IFNA(
IF(_xlfn.XLOOKUP(AT$2,WatchbillMONTHLY!$A$3:$U$3,OFFSET(WatchbillMONTHLY!$A$3:$U$3,1,2))=IF(_xlfn.XLOOKUP($A44,INDIRECT("_"&amp;_xlfn.XLOOKUP(AT$2,WatchbillMONTHLY!$A$3:$U$3,OFFSET(WatchbillMONTHLY!$A$3:$U$3,1,2))),INDIRECT("_"&amp;_xlfn.XLOOKUP(AT$2,WatchbillMONTHLY!$A$3:$U$3,OFFSET(WatchbillMONTHLY!$A$3:$U$3,1,2))))=$A44,_xlfn.XLOOKUP(AT$2,WatchbillMONTHLY!$A$3:$U$3,OFFSET(WatchbillMONTHLY!$A$3:$U$3,1,2)),FALSE),TRUE,FALSE),
IF(_xlfn.XLOOKUP(AT$2,WatchbillMONTHLY!$A$20:$U$20,OFFSET(WatchbillMONTHLY!$A$20:$U$20,1,2))=IF(_xlfn.XLOOKUP($A44,INDIRECT("_"&amp;_xlfn.XLOOKUP(AT$2,WatchbillMONTHLY!$A$20:$U$20,OFFSET(WatchbillMONTHLY!$A$20:$U$20,1,2))),INDIRECT("_"&amp;_xlfn.XLOOKUP(AT$2,WatchbillMONTHLY!$A$20:$U$20,OFFSET(WatchbillMONTHLY!$A$20:$U$20,1,2))))=$A44,_xlfn.XLOOKUP(AT$2,WatchbillMONTHLY!$A$20:$U$20,OFFSET(WatchbillMONTHLY!$A$20:$U$20,1,2)),FALSE),TRUE,FALSE)),
IF(_xlfn.XLOOKUP(AT$2,WatchbillMONTHLY!$A$37:$U$37,OFFSET(WatchbillMONTHLY!$A$37:$U$37,1,2))=IF(_xlfn.XLOOKUP($A44,INDIRECT("_"&amp;_xlfn.XLOOKUP(AT$2,WatchbillMONTHLY!$A$37:$U$37,OFFSET(WatchbillMONTHLY!$A$37:$U$37,1,2))),INDIRECT("_"&amp;_xlfn.XLOOKUP(AT$2,WatchbillMONTHLY!$A$37:$U$37,OFFSET(WatchbillMONTHLY!$A$37:$U$37,1,2))))=$A44,_xlfn.XLOOKUP(AT$2,WatchbillMONTHLY!$A$37:$U$37,OFFSET(WatchbillMONTHLY!$A$37:$U$37,1,2)),FALSE),TRUE,FALSE)),
IF(_xlfn.XLOOKUP(AT$2,WatchbillMONTHLY!$A$54:$U$54,OFFSET(WatchbillMONTHLY!$A$54:$U$54,1,2))=IF(_xlfn.XLOOKUP($A44,INDIRECT("_"&amp;_xlfn.XLOOKUP(AT$2,WatchbillMONTHLY!$A$54:$U$54,OFFSET(WatchbillMONTHLY!$A$54:$U$54,1,2))),INDIRECT("_"&amp;_xlfn.XLOOKUP(AT$2,WatchbillMONTHLY!$A$54:$U$54,OFFSET(WatchbillMONTHLY!$A$54:$U$54,1,2))))=$A44,_xlfn.XLOOKUP(AT$2,WatchbillMONTHLY!$A$54:$U$54,OFFSET(WatchbillMONTHLY!$A$54:$U$54,1,2)),FALSE),TRUE,FALSE)),
IF(_xlfn.XLOOKUP(AT$2,WatchbillMONTHLY!$A$71:$U$71,OFFSET(WatchbillMONTHLY!$A$71:$U$71,1,2))=IF(_xlfn.XLOOKUP($A44,INDIRECT("_"&amp;_xlfn.XLOOKUP(AT$2,WatchbillMONTHLY!$A$71:$U$71,OFFSET(WatchbillMONTHLY!$A$71:$U$71,1,2))),INDIRECT("_"&amp;_xlfn.XLOOKUP(AT$2,WatchbillMONTHLY!$A$71:$U$71,OFFSET(WatchbillMONTHLY!$A$71:$U$71,1,2))))=$A44,_xlfn.XLOOKUP(AT$2,WatchbillMONTHLY!$A$71:$U$71,OFFSET(WatchbillMONTHLY!$A$71:$U$71,1,2)),FALSE),TRUE,FALSE)),
IF(_xlfn.XLOOKUP(AT$2,WatchbillMONTHLY!$A$88:$U$88,OFFSET(WatchbillMONTHLY!$A$88:$U$88,1,2))=IF(_xlfn.XLOOKUP($A44,INDIRECT("_"&amp;_xlfn.XLOOKUP(AT$2,WatchbillMONTHLY!$A$88:$U$88,OFFSET(WatchbillMONTHLY!$A$88:$U$88,1,2))),INDIRECT("_"&amp;_xlfn.XLOOKUP(AT$2,WatchbillMONTHLY!$A$88:$U$88,OFFSET(WatchbillMONTHLY!$A$88:$U$88,1,2))))=$A44,_xlfn.XLOOKUP(AT$2,WatchbillMONTHLY!$A$88:$U$88,OFFSET(WatchbillMONTHLY!$A$88:$U$88,1,2)),FALSE),TRUE,FALSE)),
FALSE),FALSE)</f>
        <v>0</v>
      </c>
      <c r="AU44" s="209" t="b" cm="1">
        <f t="array" aca="1" ref="AU44" ca="1">IF(AND($A44 &gt; 0, N44 &gt; 0,AU$2&lt;MiscFormulas!$A$5+1),
_xlfn.IFNA(
_xlfn.IFNA(
_xlfn.IFNA(
_xlfn.IFNA(
_xlfn.IFNA(
_xlfn.IFNA(
IF(_xlfn.XLOOKUP(AU$2,WatchbillMONTHLY!$A$3:$U$3,OFFSET(WatchbillMONTHLY!$A$3:$U$3,1,2))=IF(_xlfn.XLOOKUP($A44,INDIRECT("_"&amp;_xlfn.XLOOKUP(AU$2,WatchbillMONTHLY!$A$3:$U$3,OFFSET(WatchbillMONTHLY!$A$3:$U$3,1,2))),INDIRECT("_"&amp;_xlfn.XLOOKUP(AU$2,WatchbillMONTHLY!$A$3:$U$3,OFFSET(WatchbillMONTHLY!$A$3:$U$3,1,2))))=$A44,_xlfn.XLOOKUP(AU$2,WatchbillMONTHLY!$A$3:$U$3,OFFSET(WatchbillMONTHLY!$A$3:$U$3,1,2)),FALSE),TRUE,FALSE),
IF(_xlfn.XLOOKUP(AU$2,WatchbillMONTHLY!$A$20:$U$20,OFFSET(WatchbillMONTHLY!$A$20:$U$20,1,2))=IF(_xlfn.XLOOKUP($A44,INDIRECT("_"&amp;_xlfn.XLOOKUP(AU$2,WatchbillMONTHLY!$A$20:$U$20,OFFSET(WatchbillMONTHLY!$A$20:$U$20,1,2))),INDIRECT("_"&amp;_xlfn.XLOOKUP(AU$2,WatchbillMONTHLY!$A$20:$U$20,OFFSET(WatchbillMONTHLY!$A$20:$U$20,1,2))))=$A44,_xlfn.XLOOKUP(AU$2,WatchbillMONTHLY!$A$20:$U$20,OFFSET(WatchbillMONTHLY!$A$20:$U$20,1,2)),FALSE),TRUE,FALSE)),
IF(_xlfn.XLOOKUP(AU$2,WatchbillMONTHLY!$A$37:$U$37,OFFSET(WatchbillMONTHLY!$A$37:$U$37,1,2))=IF(_xlfn.XLOOKUP($A44,INDIRECT("_"&amp;_xlfn.XLOOKUP(AU$2,WatchbillMONTHLY!$A$37:$U$37,OFFSET(WatchbillMONTHLY!$A$37:$U$37,1,2))),INDIRECT("_"&amp;_xlfn.XLOOKUP(AU$2,WatchbillMONTHLY!$A$37:$U$37,OFFSET(WatchbillMONTHLY!$A$37:$U$37,1,2))))=$A44,_xlfn.XLOOKUP(AU$2,WatchbillMONTHLY!$A$37:$U$37,OFFSET(WatchbillMONTHLY!$A$37:$U$37,1,2)),FALSE),TRUE,FALSE)),
IF(_xlfn.XLOOKUP(AU$2,WatchbillMONTHLY!$A$54:$U$54,OFFSET(WatchbillMONTHLY!$A$54:$U$54,1,2))=IF(_xlfn.XLOOKUP($A44,INDIRECT("_"&amp;_xlfn.XLOOKUP(AU$2,WatchbillMONTHLY!$A$54:$U$54,OFFSET(WatchbillMONTHLY!$A$54:$U$54,1,2))),INDIRECT("_"&amp;_xlfn.XLOOKUP(AU$2,WatchbillMONTHLY!$A$54:$U$54,OFFSET(WatchbillMONTHLY!$A$54:$U$54,1,2))))=$A44,_xlfn.XLOOKUP(AU$2,WatchbillMONTHLY!$A$54:$U$54,OFFSET(WatchbillMONTHLY!$A$54:$U$54,1,2)),FALSE),TRUE,FALSE)),
IF(_xlfn.XLOOKUP(AU$2,WatchbillMONTHLY!$A$71:$U$71,OFFSET(WatchbillMONTHLY!$A$71:$U$71,1,2))=IF(_xlfn.XLOOKUP($A44,INDIRECT("_"&amp;_xlfn.XLOOKUP(AU$2,WatchbillMONTHLY!$A$71:$U$71,OFFSET(WatchbillMONTHLY!$A$71:$U$71,1,2))),INDIRECT("_"&amp;_xlfn.XLOOKUP(AU$2,WatchbillMONTHLY!$A$71:$U$71,OFFSET(WatchbillMONTHLY!$A$71:$U$71,1,2))))=$A44,_xlfn.XLOOKUP(AU$2,WatchbillMONTHLY!$A$71:$U$71,OFFSET(WatchbillMONTHLY!$A$71:$U$71,1,2)),FALSE),TRUE,FALSE)),
IF(_xlfn.XLOOKUP(AU$2,WatchbillMONTHLY!$A$88:$U$88,OFFSET(WatchbillMONTHLY!$A$88:$U$88,1,2))=IF(_xlfn.XLOOKUP($A44,INDIRECT("_"&amp;_xlfn.XLOOKUP(AU$2,WatchbillMONTHLY!$A$88:$U$88,OFFSET(WatchbillMONTHLY!$A$88:$U$88,1,2))),INDIRECT("_"&amp;_xlfn.XLOOKUP(AU$2,WatchbillMONTHLY!$A$88:$U$88,OFFSET(WatchbillMONTHLY!$A$88:$U$88,1,2))))=$A44,_xlfn.XLOOKUP(AU$2,WatchbillMONTHLY!$A$88:$U$88,OFFSET(WatchbillMONTHLY!$A$88:$U$88,1,2)),FALSE),TRUE,FALSE)),
FALSE),FALSE)</f>
        <v>0</v>
      </c>
      <c r="AV44" s="209" t="b" cm="1">
        <f t="array" aca="1" ref="AV44" ca="1">IF(AND($A44 &gt; 0, O44 &gt; 0,AV$2&lt;MiscFormulas!$A$5+1),
_xlfn.IFNA(
_xlfn.IFNA(
_xlfn.IFNA(
_xlfn.IFNA(
_xlfn.IFNA(
_xlfn.IFNA(
IF(_xlfn.XLOOKUP(AV$2,WatchbillMONTHLY!$A$3:$U$3,OFFSET(WatchbillMONTHLY!$A$3:$U$3,1,2))=IF(_xlfn.XLOOKUP($A44,INDIRECT("_"&amp;_xlfn.XLOOKUP(AV$2,WatchbillMONTHLY!$A$3:$U$3,OFFSET(WatchbillMONTHLY!$A$3:$U$3,1,2))),INDIRECT("_"&amp;_xlfn.XLOOKUP(AV$2,WatchbillMONTHLY!$A$3:$U$3,OFFSET(WatchbillMONTHLY!$A$3:$U$3,1,2))))=$A44,_xlfn.XLOOKUP(AV$2,WatchbillMONTHLY!$A$3:$U$3,OFFSET(WatchbillMONTHLY!$A$3:$U$3,1,2)),FALSE),TRUE,FALSE),
IF(_xlfn.XLOOKUP(AV$2,WatchbillMONTHLY!$A$20:$U$20,OFFSET(WatchbillMONTHLY!$A$20:$U$20,1,2))=IF(_xlfn.XLOOKUP($A44,INDIRECT("_"&amp;_xlfn.XLOOKUP(AV$2,WatchbillMONTHLY!$A$20:$U$20,OFFSET(WatchbillMONTHLY!$A$20:$U$20,1,2))),INDIRECT("_"&amp;_xlfn.XLOOKUP(AV$2,WatchbillMONTHLY!$A$20:$U$20,OFFSET(WatchbillMONTHLY!$A$20:$U$20,1,2))))=$A44,_xlfn.XLOOKUP(AV$2,WatchbillMONTHLY!$A$20:$U$20,OFFSET(WatchbillMONTHLY!$A$20:$U$20,1,2)),FALSE),TRUE,FALSE)),
IF(_xlfn.XLOOKUP(AV$2,WatchbillMONTHLY!$A$37:$U$37,OFFSET(WatchbillMONTHLY!$A$37:$U$37,1,2))=IF(_xlfn.XLOOKUP($A44,INDIRECT("_"&amp;_xlfn.XLOOKUP(AV$2,WatchbillMONTHLY!$A$37:$U$37,OFFSET(WatchbillMONTHLY!$A$37:$U$37,1,2))),INDIRECT("_"&amp;_xlfn.XLOOKUP(AV$2,WatchbillMONTHLY!$A$37:$U$37,OFFSET(WatchbillMONTHLY!$A$37:$U$37,1,2))))=$A44,_xlfn.XLOOKUP(AV$2,WatchbillMONTHLY!$A$37:$U$37,OFFSET(WatchbillMONTHLY!$A$37:$U$37,1,2)),FALSE),TRUE,FALSE)),
IF(_xlfn.XLOOKUP(AV$2,WatchbillMONTHLY!$A$54:$U$54,OFFSET(WatchbillMONTHLY!$A$54:$U$54,1,2))=IF(_xlfn.XLOOKUP($A44,INDIRECT("_"&amp;_xlfn.XLOOKUP(AV$2,WatchbillMONTHLY!$A$54:$U$54,OFFSET(WatchbillMONTHLY!$A$54:$U$54,1,2))),INDIRECT("_"&amp;_xlfn.XLOOKUP(AV$2,WatchbillMONTHLY!$A$54:$U$54,OFFSET(WatchbillMONTHLY!$A$54:$U$54,1,2))))=$A44,_xlfn.XLOOKUP(AV$2,WatchbillMONTHLY!$A$54:$U$54,OFFSET(WatchbillMONTHLY!$A$54:$U$54,1,2)),FALSE),TRUE,FALSE)),
IF(_xlfn.XLOOKUP(AV$2,WatchbillMONTHLY!$A$71:$U$71,OFFSET(WatchbillMONTHLY!$A$71:$U$71,1,2))=IF(_xlfn.XLOOKUP($A44,INDIRECT("_"&amp;_xlfn.XLOOKUP(AV$2,WatchbillMONTHLY!$A$71:$U$71,OFFSET(WatchbillMONTHLY!$A$71:$U$71,1,2))),INDIRECT("_"&amp;_xlfn.XLOOKUP(AV$2,WatchbillMONTHLY!$A$71:$U$71,OFFSET(WatchbillMONTHLY!$A$71:$U$71,1,2))))=$A44,_xlfn.XLOOKUP(AV$2,WatchbillMONTHLY!$A$71:$U$71,OFFSET(WatchbillMONTHLY!$A$71:$U$71,1,2)),FALSE),TRUE,FALSE)),
IF(_xlfn.XLOOKUP(AV$2,WatchbillMONTHLY!$A$88:$U$88,OFFSET(WatchbillMONTHLY!$A$88:$U$88,1,2))=IF(_xlfn.XLOOKUP($A44,INDIRECT("_"&amp;_xlfn.XLOOKUP(AV$2,WatchbillMONTHLY!$A$88:$U$88,OFFSET(WatchbillMONTHLY!$A$88:$U$88,1,2))),INDIRECT("_"&amp;_xlfn.XLOOKUP(AV$2,WatchbillMONTHLY!$A$88:$U$88,OFFSET(WatchbillMONTHLY!$A$88:$U$88,1,2))))=$A44,_xlfn.XLOOKUP(AV$2,WatchbillMONTHLY!$A$88:$U$88,OFFSET(WatchbillMONTHLY!$A$88:$U$88,1,2)),FALSE),TRUE,FALSE)),
FALSE),FALSE)</f>
        <v>0</v>
      </c>
      <c r="AW44" s="209" t="b" cm="1">
        <f t="array" aca="1" ref="AW44" ca="1">IF(AND($A44 &gt; 0, P44 &gt; 0,AW$2&lt;MiscFormulas!$A$5+1),
_xlfn.IFNA(
_xlfn.IFNA(
_xlfn.IFNA(
_xlfn.IFNA(
_xlfn.IFNA(
_xlfn.IFNA(
IF(_xlfn.XLOOKUP(AW$2,WatchbillMONTHLY!$A$3:$U$3,OFFSET(WatchbillMONTHLY!$A$3:$U$3,1,2))=IF(_xlfn.XLOOKUP($A44,INDIRECT("_"&amp;_xlfn.XLOOKUP(AW$2,WatchbillMONTHLY!$A$3:$U$3,OFFSET(WatchbillMONTHLY!$A$3:$U$3,1,2))),INDIRECT("_"&amp;_xlfn.XLOOKUP(AW$2,WatchbillMONTHLY!$A$3:$U$3,OFFSET(WatchbillMONTHLY!$A$3:$U$3,1,2))))=$A44,_xlfn.XLOOKUP(AW$2,WatchbillMONTHLY!$A$3:$U$3,OFFSET(WatchbillMONTHLY!$A$3:$U$3,1,2)),FALSE),TRUE,FALSE),
IF(_xlfn.XLOOKUP(AW$2,WatchbillMONTHLY!$A$20:$U$20,OFFSET(WatchbillMONTHLY!$A$20:$U$20,1,2))=IF(_xlfn.XLOOKUP($A44,INDIRECT("_"&amp;_xlfn.XLOOKUP(AW$2,WatchbillMONTHLY!$A$20:$U$20,OFFSET(WatchbillMONTHLY!$A$20:$U$20,1,2))),INDIRECT("_"&amp;_xlfn.XLOOKUP(AW$2,WatchbillMONTHLY!$A$20:$U$20,OFFSET(WatchbillMONTHLY!$A$20:$U$20,1,2))))=$A44,_xlfn.XLOOKUP(AW$2,WatchbillMONTHLY!$A$20:$U$20,OFFSET(WatchbillMONTHLY!$A$20:$U$20,1,2)),FALSE),TRUE,FALSE)),
IF(_xlfn.XLOOKUP(AW$2,WatchbillMONTHLY!$A$37:$U$37,OFFSET(WatchbillMONTHLY!$A$37:$U$37,1,2))=IF(_xlfn.XLOOKUP($A44,INDIRECT("_"&amp;_xlfn.XLOOKUP(AW$2,WatchbillMONTHLY!$A$37:$U$37,OFFSET(WatchbillMONTHLY!$A$37:$U$37,1,2))),INDIRECT("_"&amp;_xlfn.XLOOKUP(AW$2,WatchbillMONTHLY!$A$37:$U$37,OFFSET(WatchbillMONTHLY!$A$37:$U$37,1,2))))=$A44,_xlfn.XLOOKUP(AW$2,WatchbillMONTHLY!$A$37:$U$37,OFFSET(WatchbillMONTHLY!$A$37:$U$37,1,2)),FALSE),TRUE,FALSE)),
IF(_xlfn.XLOOKUP(AW$2,WatchbillMONTHLY!$A$54:$U$54,OFFSET(WatchbillMONTHLY!$A$54:$U$54,1,2))=IF(_xlfn.XLOOKUP($A44,INDIRECT("_"&amp;_xlfn.XLOOKUP(AW$2,WatchbillMONTHLY!$A$54:$U$54,OFFSET(WatchbillMONTHLY!$A$54:$U$54,1,2))),INDIRECT("_"&amp;_xlfn.XLOOKUP(AW$2,WatchbillMONTHLY!$A$54:$U$54,OFFSET(WatchbillMONTHLY!$A$54:$U$54,1,2))))=$A44,_xlfn.XLOOKUP(AW$2,WatchbillMONTHLY!$A$54:$U$54,OFFSET(WatchbillMONTHLY!$A$54:$U$54,1,2)),FALSE),TRUE,FALSE)),
IF(_xlfn.XLOOKUP(AW$2,WatchbillMONTHLY!$A$71:$U$71,OFFSET(WatchbillMONTHLY!$A$71:$U$71,1,2))=IF(_xlfn.XLOOKUP($A44,INDIRECT("_"&amp;_xlfn.XLOOKUP(AW$2,WatchbillMONTHLY!$A$71:$U$71,OFFSET(WatchbillMONTHLY!$A$71:$U$71,1,2))),INDIRECT("_"&amp;_xlfn.XLOOKUP(AW$2,WatchbillMONTHLY!$A$71:$U$71,OFFSET(WatchbillMONTHLY!$A$71:$U$71,1,2))))=$A44,_xlfn.XLOOKUP(AW$2,WatchbillMONTHLY!$A$71:$U$71,OFFSET(WatchbillMONTHLY!$A$71:$U$71,1,2)),FALSE),TRUE,FALSE)),
IF(_xlfn.XLOOKUP(AW$2,WatchbillMONTHLY!$A$88:$U$88,OFFSET(WatchbillMONTHLY!$A$88:$U$88,1,2))=IF(_xlfn.XLOOKUP($A44,INDIRECT("_"&amp;_xlfn.XLOOKUP(AW$2,WatchbillMONTHLY!$A$88:$U$88,OFFSET(WatchbillMONTHLY!$A$88:$U$88,1,2))),INDIRECT("_"&amp;_xlfn.XLOOKUP(AW$2,WatchbillMONTHLY!$A$88:$U$88,OFFSET(WatchbillMONTHLY!$A$88:$U$88,1,2))))=$A44,_xlfn.XLOOKUP(AW$2,WatchbillMONTHLY!$A$88:$U$88,OFFSET(WatchbillMONTHLY!$A$88:$U$88,1,2)),FALSE),TRUE,FALSE)),
FALSE),FALSE)</f>
        <v>0</v>
      </c>
      <c r="AX44" s="209" t="b" cm="1">
        <f t="array" aca="1" ref="AX44" ca="1">IF(AND($A44 &gt; 0, Q44 &gt; 0,AX$2&lt;MiscFormulas!$A$5+1),
_xlfn.IFNA(
_xlfn.IFNA(
_xlfn.IFNA(
_xlfn.IFNA(
_xlfn.IFNA(
_xlfn.IFNA(
IF(_xlfn.XLOOKUP(AX$2,WatchbillMONTHLY!$A$3:$U$3,OFFSET(WatchbillMONTHLY!$A$3:$U$3,1,2))=IF(_xlfn.XLOOKUP($A44,INDIRECT("_"&amp;_xlfn.XLOOKUP(AX$2,WatchbillMONTHLY!$A$3:$U$3,OFFSET(WatchbillMONTHLY!$A$3:$U$3,1,2))),INDIRECT("_"&amp;_xlfn.XLOOKUP(AX$2,WatchbillMONTHLY!$A$3:$U$3,OFFSET(WatchbillMONTHLY!$A$3:$U$3,1,2))))=$A44,_xlfn.XLOOKUP(AX$2,WatchbillMONTHLY!$A$3:$U$3,OFFSET(WatchbillMONTHLY!$A$3:$U$3,1,2)),FALSE),TRUE,FALSE),
IF(_xlfn.XLOOKUP(AX$2,WatchbillMONTHLY!$A$20:$U$20,OFFSET(WatchbillMONTHLY!$A$20:$U$20,1,2))=IF(_xlfn.XLOOKUP($A44,INDIRECT("_"&amp;_xlfn.XLOOKUP(AX$2,WatchbillMONTHLY!$A$20:$U$20,OFFSET(WatchbillMONTHLY!$A$20:$U$20,1,2))),INDIRECT("_"&amp;_xlfn.XLOOKUP(AX$2,WatchbillMONTHLY!$A$20:$U$20,OFFSET(WatchbillMONTHLY!$A$20:$U$20,1,2))))=$A44,_xlfn.XLOOKUP(AX$2,WatchbillMONTHLY!$A$20:$U$20,OFFSET(WatchbillMONTHLY!$A$20:$U$20,1,2)),FALSE),TRUE,FALSE)),
IF(_xlfn.XLOOKUP(AX$2,WatchbillMONTHLY!$A$37:$U$37,OFFSET(WatchbillMONTHLY!$A$37:$U$37,1,2))=IF(_xlfn.XLOOKUP($A44,INDIRECT("_"&amp;_xlfn.XLOOKUP(AX$2,WatchbillMONTHLY!$A$37:$U$37,OFFSET(WatchbillMONTHLY!$A$37:$U$37,1,2))),INDIRECT("_"&amp;_xlfn.XLOOKUP(AX$2,WatchbillMONTHLY!$A$37:$U$37,OFFSET(WatchbillMONTHLY!$A$37:$U$37,1,2))))=$A44,_xlfn.XLOOKUP(AX$2,WatchbillMONTHLY!$A$37:$U$37,OFFSET(WatchbillMONTHLY!$A$37:$U$37,1,2)),FALSE),TRUE,FALSE)),
IF(_xlfn.XLOOKUP(AX$2,WatchbillMONTHLY!$A$54:$U$54,OFFSET(WatchbillMONTHLY!$A$54:$U$54,1,2))=IF(_xlfn.XLOOKUP($A44,INDIRECT("_"&amp;_xlfn.XLOOKUP(AX$2,WatchbillMONTHLY!$A$54:$U$54,OFFSET(WatchbillMONTHLY!$A$54:$U$54,1,2))),INDIRECT("_"&amp;_xlfn.XLOOKUP(AX$2,WatchbillMONTHLY!$A$54:$U$54,OFFSET(WatchbillMONTHLY!$A$54:$U$54,1,2))))=$A44,_xlfn.XLOOKUP(AX$2,WatchbillMONTHLY!$A$54:$U$54,OFFSET(WatchbillMONTHLY!$A$54:$U$54,1,2)),FALSE),TRUE,FALSE)),
IF(_xlfn.XLOOKUP(AX$2,WatchbillMONTHLY!$A$71:$U$71,OFFSET(WatchbillMONTHLY!$A$71:$U$71,1,2))=IF(_xlfn.XLOOKUP($A44,INDIRECT("_"&amp;_xlfn.XLOOKUP(AX$2,WatchbillMONTHLY!$A$71:$U$71,OFFSET(WatchbillMONTHLY!$A$71:$U$71,1,2))),INDIRECT("_"&amp;_xlfn.XLOOKUP(AX$2,WatchbillMONTHLY!$A$71:$U$71,OFFSET(WatchbillMONTHLY!$A$71:$U$71,1,2))))=$A44,_xlfn.XLOOKUP(AX$2,WatchbillMONTHLY!$A$71:$U$71,OFFSET(WatchbillMONTHLY!$A$71:$U$71,1,2)),FALSE),TRUE,FALSE)),
IF(_xlfn.XLOOKUP(AX$2,WatchbillMONTHLY!$A$88:$U$88,OFFSET(WatchbillMONTHLY!$A$88:$U$88,1,2))=IF(_xlfn.XLOOKUP($A44,INDIRECT("_"&amp;_xlfn.XLOOKUP(AX$2,WatchbillMONTHLY!$A$88:$U$88,OFFSET(WatchbillMONTHLY!$A$88:$U$88,1,2))),INDIRECT("_"&amp;_xlfn.XLOOKUP(AX$2,WatchbillMONTHLY!$A$88:$U$88,OFFSET(WatchbillMONTHLY!$A$88:$U$88,1,2))))=$A44,_xlfn.XLOOKUP(AX$2,WatchbillMONTHLY!$A$88:$U$88,OFFSET(WatchbillMONTHLY!$A$88:$U$88,1,2)),FALSE),TRUE,FALSE)),
FALSE),FALSE)</f>
        <v>0</v>
      </c>
      <c r="AY44" s="209" t="b" cm="1">
        <f t="array" aca="1" ref="AY44" ca="1">IF(AND($A44 &gt; 0, R44 &gt; 0,AY$2&lt;MiscFormulas!$A$5+1),
_xlfn.IFNA(
_xlfn.IFNA(
_xlfn.IFNA(
_xlfn.IFNA(
_xlfn.IFNA(
_xlfn.IFNA(
IF(_xlfn.XLOOKUP(AY$2,WatchbillMONTHLY!$A$3:$U$3,OFFSET(WatchbillMONTHLY!$A$3:$U$3,1,2))=IF(_xlfn.XLOOKUP($A44,INDIRECT("_"&amp;_xlfn.XLOOKUP(AY$2,WatchbillMONTHLY!$A$3:$U$3,OFFSET(WatchbillMONTHLY!$A$3:$U$3,1,2))),INDIRECT("_"&amp;_xlfn.XLOOKUP(AY$2,WatchbillMONTHLY!$A$3:$U$3,OFFSET(WatchbillMONTHLY!$A$3:$U$3,1,2))))=$A44,_xlfn.XLOOKUP(AY$2,WatchbillMONTHLY!$A$3:$U$3,OFFSET(WatchbillMONTHLY!$A$3:$U$3,1,2)),FALSE),TRUE,FALSE),
IF(_xlfn.XLOOKUP(AY$2,WatchbillMONTHLY!$A$20:$U$20,OFFSET(WatchbillMONTHLY!$A$20:$U$20,1,2))=IF(_xlfn.XLOOKUP($A44,INDIRECT("_"&amp;_xlfn.XLOOKUP(AY$2,WatchbillMONTHLY!$A$20:$U$20,OFFSET(WatchbillMONTHLY!$A$20:$U$20,1,2))),INDIRECT("_"&amp;_xlfn.XLOOKUP(AY$2,WatchbillMONTHLY!$A$20:$U$20,OFFSET(WatchbillMONTHLY!$A$20:$U$20,1,2))))=$A44,_xlfn.XLOOKUP(AY$2,WatchbillMONTHLY!$A$20:$U$20,OFFSET(WatchbillMONTHLY!$A$20:$U$20,1,2)),FALSE),TRUE,FALSE)),
IF(_xlfn.XLOOKUP(AY$2,WatchbillMONTHLY!$A$37:$U$37,OFFSET(WatchbillMONTHLY!$A$37:$U$37,1,2))=IF(_xlfn.XLOOKUP($A44,INDIRECT("_"&amp;_xlfn.XLOOKUP(AY$2,WatchbillMONTHLY!$A$37:$U$37,OFFSET(WatchbillMONTHLY!$A$37:$U$37,1,2))),INDIRECT("_"&amp;_xlfn.XLOOKUP(AY$2,WatchbillMONTHLY!$A$37:$U$37,OFFSET(WatchbillMONTHLY!$A$37:$U$37,1,2))))=$A44,_xlfn.XLOOKUP(AY$2,WatchbillMONTHLY!$A$37:$U$37,OFFSET(WatchbillMONTHLY!$A$37:$U$37,1,2)),FALSE),TRUE,FALSE)),
IF(_xlfn.XLOOKUP(AY$2,WatchbillMONTHLY!$A$54:$U$54,OFFSET(WatchbillMONTHLY!$A$54:$U$54,1,2))=IF(_xlfn.XLOOKUP($A44,INDIRECT("_"&amp;_xlfn.XLOOKUP(AY$2,WatchbillMONTHLY!$A$54:$U$54,OFFSET(WatchbillMONTHLY!$A$54:$U$54,1,2))),INDIRECT("_"&amp;_xlfn.XLOOKUP(AY$2,WatchbillMONTHLY!$A$54:$U$54,OFFSET(WatchbillMONTHLY!$A$54:$U$54,1,2))))=$A44,_xlfn.XLOOKUP(AY$2,WatchbillMONTHLY!$A$54:$U$54,OFFSET(WatchbillMONTHLY!$A$54:$U$54,1,2)),FALSE),TRUE,FALSE)),
IF(_xlfn.XLOOKUP(AY$2,WatchbillMONTHLY!$A$71:$U$71,OFFSET(WatchbillMONTHLY!$A$71:$U$71,1,2))=IF(_xlfn.XLOOKUP($A44,INDIRECT("_"&amp;_xlfn.XLOOKUP(AY$2,WatchbillMONTHLY!$A$71:$U$71,OFFSET(WatchbillMONTHLY!$A$71:$U$71,1,2))),INDIRECT("_"&amp;_xlfn.XLOOKUP(AY$2,WatchbillMONTHLY!$A$71:$U$71,OFFSET(WatchbillMONTHLY!$A$71:$U$71,1,2))))=$A44,_xlfn.XLOOKUP(AY$2,WatchbillMONTHLY!$A$71:$U$71,OFFSET(WatchbillMONTHLY!$A$71:$U$71,1,2)),FALSE),TRUE,FALSE)),
IF(_xlfn.XLOOKUP(AY$2,WatchbillMONTHLY!$A$88:$U$88,OFFSET(WatchbillMONTHLY!$A$88:$U$88,1,2))=IF(_xlfn.XLOOKUP($A44,INDIRECT("_"&amp;_xlfn.XLOOKUP(AY$2,WatchbillMONTHLY!$A$88:$U$88,OFFSET(WatchbillMONTHLY!$A$88:$U$88,1,2))),INDIRECT("_"&amp;_xlfn.XLOOKUP(AY$2,WatchbillMONTHLY!$A$88:$U$88,OFFSET(WatchbillMONTHLY!$A$88:$U$88,1,2))))=$A44,_xlfn.XLOOKUP(AY$2,WatchbillMONTHLY!$A$88:$U$88,OFFSET(WatchbillMONTHLY!$A$88:$U$88,1,2)),FALSE),TRUE,FALSE)),
FALSE),FALSE)</f>
        <v>0</v>
      </c>
      <c r="AZ44" s="209" t="b" cm="1">
        <f t="array" aca="1" ref="AZ44" ca="1">IF(AND($A44 &gt; 0, S44 &gt; 0,AZ$2&lt;MiscFormulas!$A$5+1),
_xlfn.IFNA(
_xlfn.IFNA(
_xlfn.IFNA(
_xlfn.IFNA(
_xlfn.IFNA(
_xlfn.IFNA(
IF(_xlfn.XLOOKUP(AZ$2,WatchbillMONTHLY!$A$3:$U$3,OFFSET(WatchbillMONTHLY!$A$3:$U$3,1,2))=IF(_xlfn.XLOOKUP($A44,INDIRECT("_"&amp;_xlfn.XLOOKUP(AZ$2,WatchbillMONTHLY!$A$3:$U$3,OFFSET(WatchbillMONTHLY!$A$3:$U$3,1,2))),INDIRECT("_"&amp;_xlfn.XLOOKUP(AZ$2,WatchbillMONTHLY!$A$3:$U$3,OFFSET(WatchbillMONTHLY!$A$3:$U$3,1,2))))=$A44,_xlfn.XLOOKUP(AZ$2,WatchbillMONTHLY!$A$3:$U$3,OFFSET(WatchbillMONTHLY!$A$3:$U$3,1,2)),FALSE),TRUE,FALSE),
IF(_xlfn.XLOOKUP(AZ$2,WatchbillMONTHLY!$A$20:$U$20,OFFSET(WatchbillMONTHLY!$A$20:$U$20,1,2))=IF(_xlfn.XLOOKUP($A44,INDIRECT("_"&amp;_xlfn.XLOOKUP(AZ$2,WatchbillMONTHLY!$A$20:$U$20,OFFSET(WatchbillMONTHLY!$A$20:$U$20,1,2))),INDIRECT("_"&amp;_xlfn.XLOOKUP(AZ$2,WatchbillMONTHLY!$A$20:$U$20,OFFSET(WatchbillMONTHLY!$A$20:$U$20,1,2))))=$A44,_xlfn.XLOOKUP(AZ$2,WatchbillMONTHLY!$A$20:$U$20,OFFSET(WatchbillMONTHLY!$A$20:$U$20,1,2)),FALSE),TRUE,FALSE)),
IF(_xlfn.XLOOKUP(AZ$2,WatchbillMONTHLY!$A$37:$U$37,OFFSET(WatchbillMONTHLY!$A$37:$U$37,1,2))=IF(_xlfn.XLOOKUP($A44,INDIRECT("_"&amp;_xlfn.XLOOKUP(AZ$2,WatchbillMONTHLY!$A$37:$U$37,OFFSET(WatchbillMONTHLY!$A$37:$U$37,1,2))),INDIRECT("_"&amp;_xlfn.XLOOKUP(AZ$2,WatchbillMONTHLY!$A$37:$U$37,OFFSET(WatchbillMONTHLY!$A$37:$U$37,1,2))))=$A44,_xlfn.XLOOKUP(AZ$2,WatchbillMONTHLY!$A$37:$U$37,OFFSET(WatchbillMONTHLY!$A$37:$U$37,1,2)),FALSE),TRUE,FALSE)),
IF(_xlfn.XLOOKUP(AZ$2,WatchbillMONTHLY!$A$54:$U$54,OFFSET(WatchbillMONTHLY!$A$54:$U$54,1,2))=IF(_xlfn.XLOOKUP($A44,INDIRECT("_"&amp;_xlfn.XLOOKUP(AZ$2,WatchbillMONTHLY!$A$54:$U$54,OFFSET(WatchbillMONTHLY!$A$54:$U$54,1,2))),INDIRECT("_"&amp;_xlfn.XLOOKUP(AZ$2,WatchbillMONTHLY!$A$54:$U$54,OFFSET(WatchbillMONTHLY!$A$54:$U$54,1,2))))=$A44,_xlfn.XLOOKUP(AZ$2,WatchbillMONTHLY!$A$54:$U$54,OFFSET(WatchbillMONTHLY!$A$54:$U$54,1,2)),FALSE),TRUE,FALSE)),
IF(_xlfn.XLOOKUP(AZ$2,WatchbillMONTHLY!$A$71:$U$71,OFFSET(WatchbillMONTHLY!$A$71:$U$71,1,2))=IF(_xlfn.XLOOKUP($A44,INDIRECT("_"&amp;_xlfn.XLOOKUP(AZ$2,WatchbillMONTHLY!$A$71:$U$71,OFFSET(WatchbillMONTHLY!$A$71:$U$71,1,2))),INDIRECT("_"&amp;_xlfn.XLOOKUP(AZ$2,WatchbillMONTHLY!$A$71:$U$71,OFFSET(WatchbillMONTHLY!$A$71:$U$71,1,2))))=$A44,_xlfn.XLOOKUP(AZ$2,WatchbillMONTHLY!$A$71:$U$71,OFFSET(WatchbillMONTHLY!$A$71:$U$71,1,2)),FALSE),TRUE,FALSE)),
IF(_xlfn.XLOOKUP(AZ$2,WatchbillMONTHLY!$A$88:$U$88,OFFSET(WatchbillMONTHLY!$A$88:$U$88,1,2))=IF(_xlfn.XLOOKUP($A44,INDIRECT("_"&amp;_xlfn.XLOOKUP(AZ$2,WatchbillMONTHLY!$A$88:$U$88,OFFSET(WatchbillMONTHLY!$A$88:$U$88,1,2))),INDIRECT("_"&amp;_xlfn.XLOOKUP(AZ$2,WatchbillMONTHLY!$A$88:$U$88,OFFSET(WatchbillMONTHLY!$A$88:$U$88,1,2))))=$A44,_xlfn.XLOOKUP(AZ$2,WatchbillMONTHLY!$A$88:$U$88,OFFSET(WatchbillMONTHLY!$A$88:$U$88,1,2)),FALSE),TRUE,FALSE)),
FALSE),FALSE)</f>
        <v>0</v>
      </c>
      <c r="BA44" s="209" t="b" cm="1">
        <f t="array" aca="1" ref="BA44" ca="1">IF(AND($A44 &gt; 0, T44 &gt; 0,BA$2&lt;MiscFormulas!$A$5+1),
_xlfn.IFNA(
_xlfn.IFNA(
_xlfn.IFNA(
_xlfn.IFNA(
_xlfn.IFNA(
_xlfn.IFNA(
IF(_xlfn.XLOOKUP(BA$2,WatchbillMONTHLY!$A$3:$U$3,OFFSET(WatchbillMONTHLY!$A$3:$U$3,1,2))=IF(_xlfn.XLOOKUP($A44,INDIRECT("_"&amp;_xlfn.XLOOKUP(BA$2,WatchbillMONTHLY!$A$3:$U$3,OFFSET(WatchbillMONTHLY!$A$3:$U$3,1,2))),INDIRECT("_"&amp;_xlfn.XLOOKUP(BA$2,WatchbillMONTHLY!$A$3:$U$3,OFFSET(WatchbillMONTHLY!$A$3:$U$3,1,2))))=$A44,_xlfn.XLOOKUP(BA$2,WatchbillMONTHLY!$A$3:$U$3,OFFSET(WatchbillMONTHLY!$A$3:$U$3,1,2)),FALSE),TRUE,FALSE),
IF(_xlfn.XLOOKUP(BA$2,WatchbillMONTHLY!$A$20:$U$20,OFFSET(WatchbillMONTHLY!$A$20:$U$20,1,2))=IF(_xlfn.XLOOKUP($A44,INDIRECT("_"&amp;_xlfn.XLOOKUP(BA$2,WatchbillMONTHLY!$A$20:$U$20,OFFSET(WatchbillMONTHLY!$A$20:$U$20,1,2))),INDIRECT("_"&amp;_xlfn.XLOOKUP(BA$2,WatchbillMONTHLY!$A$20:$U$20,OFFSET(WatchbillMONTHLY!$A$20:$U$20,1,2))))=$A44,_xlfn.XLOOKUP(BA$2,WatchbillMONTHLY!$A$20:$U$20,OFFSET(WatchbillMONTHLY!$A$20:$U$20,1,2)),FALSE),TRUE,FALSE)),
IF(_xlfn.XLOOKUP(BA$2,WatchbillMONTHLY!$A$37:$U$37,OFFSET(WatchbillMONTHLY!$A$37:$U$37,1,2))=IF(_xlfn.XLOOKUP($A44,INDIRECT("_"&amp;_xlfn.XLOOKUP(BA$2,WatchbillMONTHLY!$A$37:$U$37,OFFSET(WatchbillMONTHLY!$A$37:$U$37,1,2))),INDIRECT("_"&amp;_xlfn.XLOOKUP(BA$2,WatchbillMONTHLY!$A$37:$U$37,OFFSET(WatchbillMONTHLY!$A$37:$U$37,1,2))))=$A44,_xlfn.XLOOKUP(BA$2,WatchbillMONTHLY!$A$37:$U$37,OFFSET(WatchbillMONTHLY!$A$37:$U$37,1,2)),FALSE),TRUE,FALSE)),
IF(_xlfn.XLOOKUP(BA$2,WatchbillMONTHLY!$A$54:$U$54,OFFSET(WatchbillMONTHLY!$A$54:$U$54,1,2))=IF(_xlfn.XLOOKUP($A44,INDIRECT("_"&amp;_xlfn.XLOOKUP(BA$2,WatchbillMONTHLY!$A$54:$U$54,OFFSET(WatchbillMONTHLY!$A$54:$U$54,1,2))),INDIRECT("_"&amp;_xlfn.XLOOKUP(BA$2,WatchbillMONTHLY!$A$54:$U$54,OFFSET(WatchbillMONTHLY!$A$54:$U$54,1,2))))=$A44,_xlfn.XLOOKUP(BA$2,WatchbillMONTHLY!$A$54:$U$54,OFFSET(WatchbillMONTHLY!$A$54:$U$54,1,2)),FALSE),TRUE,FALSE)),
IF(_xlfn.XLOOKUP(BA$2,WatchbillMONTHLY!$A$71:$U$71,OFFSET(WatchbillMONTHLY!$A$71:$U$71,1,2))=IF(_xlfn.XLOOKUP($A44,INDIRECT("_"&amp;_xlfn.XLOOKUP(BA$2,WatchbillMONTHLY!$A$71:$U$71,OFFSET(WatchbillMONTHLY!$A$71:$U$71,1,2))),INDIRECT("_"&amp;_xlfn.XLOOKUP(BA$2,WatchbillMONTHLY!$A$71:$U$71,OFFSET(WatchbillMONTHLY!$A$71:$U$71,1,2))))=$A44,_xlfn.XLOOKUP(BA$2,WatchbillMONTHLY!$A$71:$U$71,OFFSET(WatchbillMONTHLY!$A$71:$U$71,1,2)),FALSE),TRUE,FALSE)),
IF(_xlfn.XLOOKUP(BA$2,WatchbillMONTHLY!$A$88:$U$88,OFFSET(WatchbillMONTHLY!$A$88:$U$88,1,2))=IF(_xlfn.XLOOKUP($A44,INDIRECT("_"&amp;_xlfn.XLOOKUP(BA$2,WatchbillMONTHLY!$A$88:$U$88,OFFSET(WatchbillMONTHLY!$A$88:$U$88,1,2))),INDIRECT("_"&amp;_xlfn.XLOOKUP(BA$2,WatchbillMONTHLY!$A$88:$U$88,OFFSET(WatchbillMONTHLY!$A$88:$U$88,1,2))))=$A44,_xlfn.XLOOKUP(BA$2,WatchbillMONTHLY!$A$88:$U$88,OFFSET(WatchbillMONTHLY!$A$88:$U$88,1,2)),FALSE),TRUE,FALSE)),
FALSE),FALSE)</f>
        <v>0</v>
      </c>
      <c r="BB44" s="209" t="b" cm="1">
        <f t="array" aca="1" ref="BB44" ca="1">IF(AND($A44 &gt; 0, U44 &gt; 0,BB$2&lt;MiscFormulas!$A$5+1),
_xlfn.IFNA(
_xlfn.IFNA(
_xlfn.IFNA(
_xlfn.IFNA(
_xlfn.IFNA(
_xlfn.IFNA(
IF(_xlfn.XLOOKUP(BB$2,WatchbillMONTHLY!$A$3:$U$3,OFFSET(WatchbillMONTHLY!$A$3:$U$3,1,2))=IF(_xlfn.XLOOKUP($A44,INDIRECT("_"&amp;_xlfn.XLOOKUP(BB$2,WatchbillMONTHLY!$A$3:$U$3,OFFSET(WatchbillMONTHLY!$A$3:$U$3,1,2))),INDIRECT("_"&amp;_xlfn.XLOOKUP(BB$2,WatchbillMONTHLY!$A$3:$U$3,OFFSET(WatchbillMONTHLY!$A$3:$U$3,1,2))))=$A44,_xlfn.XLOOKUP(BB$2,WatchbillMONTHLY!$A$3:$U$3,OFFSET(WatchbillMONTHLY!$A$3:$U$3,1,2)),FALSE),TRUE,FALSE),
IF(_xlfn.XLOOKUP(BB$2,WatchbillMONTHLY!$A$20:$U$20,OFFSET(WatchbillMONTHLY!$A$20:$U$20,1,2))=IF(_xlfn.XLOOKUP($A44,INDIRECT("_"&amp;_xlfn.XLOOKUP(BB$2,WatchbillMONTHLY!$A$20:$U$20,OFFSET(WatchbillMONTHLY!$A$20:$U$20,1,2))),INDIRECT("_"&amp;_xlfn.XLOOKUP(BB$2,WatchbillMONTHLY!$A$20:$U$20,OFFSET(WatchbillMONTHLY!$A$20:$U$20,1,2))))=$A44,_xlfn.XLOOKUP(BB$2,WatchbillMONTHLY!$A$20:$U$20,OFFSET(WatchbillMONTHLY!$A$20:$U$20,1,2)),FALSE),TRUE,FALSE)),
IF(_xlfn.XLOOKUP(BB$2,WatchbillMONTHLY!$A$37:$U$37,OFFSET(WatchbillMONTHLY!$A$37:$U$37,1,2))=IF(_xlfn.XLOOKUP($A44,INDIRECT("_"&amp;_xlfn.XLOOKUP(BB$2,WatchbillMONTHLY!$A$37:$U$37,OFFSET(WatchbillMONTHLY!$A$37:$U$37,1,2))),INDIRECT("_"&amp;_xlfn.XLOOKUP(BB$2,WatchbillMONTHLY!$A$37:$U$37,OFFSET(WatchbillMONTHLY!$A$37:$U$37,1,2))))=$A44,_xlfn.XLOOKUP(BB$2,WatchbillMONTHLY!$A$37:$U$37,OFFSET(WatchbillMONTHLY!$A$37:$U$37,1,2)),FALSE),TRUE,FALSE)),
IF(_xlfn.XLOOKUP(BB$2,WatchbillMONTHLY!$A$54:$U$54,OFFSET(WatchbillMONTHLY!$A$54:$U$54,1,2))=IF(_xlfn.XLOOKUP($A44,INDIRECT("_"&amp;_xlfn.XLOOKUP(BB$2,WatchbillMONTHLY!$A$54:$U$54,OFFSET(WatchbillMONTHLY!$A$54:$U$54,1,2))),INDIRECT("_"&amp;_xlfn.XLOOKUP(BB$2,WatchbillMONTHLY!$A$54:$U$54,OFFSET(WatchbillMONTHLY!$A$54:$U$54,1,2))))=$A44,_xlfn.XLOOKUP(BB$2,WatchbillMONTHLY!$A$54:$U$54,OFFSET(WatchbillMONTHLY!$A$54:$U$54,1,2)),FALSE),TRUE,FALSE)),
IF(_xlfn.XLOOKUP(BB$2,WatchbillMONTHLY!$A$71:$U$71,OFFSET(WatchbillMONTHLY!$A$71:$U$71,1,2))=IF(_xlfn.XLOOKUP($A44,INDIRECT("_"&amp;_xlfn.XLOOKUP(BB$2,WatchbillMONTHLY!$A$71:$U$71,OFFSET(WatchbillMONTHLY!$A$71:$U$71,1,2))),INDIRECT("_"&amp;_xlfn.XLOOKUP(BB$2,WatchbillMONTHLY!$A$71:$U$71,OFFSET(WatchbillMONTHLY!$A$71:$U$71,1,2))))=$A44,_xlfn.XLOOKUP(BB$2,WatchbillMONTHLY!$A$71:$U$71,OFFSET(WatchbillMONTHLY!$A$71:$U$71,1,2)),FALSE),TRUE,FALSE)),
IF(_xlfn.XLOOKUP(BB$2,WatchbillMONTHLY!$A$88:$U$88,OFFSET(WatchbillMONTHLY!$A$88:$U$88,1,2))=IF(_xlfn.XLOOKUP($A44,INDIRECT("_"&amp;_xlfn.XLOOKUP(BB$2,WatchbillMONTHLY!$A$88:$U$88,OFFSET(WatchbillMONTHLY!$A$88:$U$88,1,2))),INDIRECT("_"&amp;_xlfn.XLOOKUP(BB$2,WatchbillMONTHLY!$A$88:$U$88,OFFSET(WatchbillMONTHLY!$A$88:$U$88,1,2))))=$A44,_xlfn.XLOOKUP(BB$2,WatchbillMONTHLY!$A$88:$U$88,OFFSET(WatchbillMONTHLY!$A$88:$U$88,1,2)),FALSE),TRUE,FALSE)),
FALSE),FALSE)</f>
        <v>0</v>
      </c>
      <c r="BC44" s="209" t="b" cm="1">
        <f t="array" aca="1" ref="BC44" ca="1">IF(AND($A44 &gt; 0, V44 &gt; 0,BC$2&lt;MiscFormulas!$A$5+1),
_xlfn.IFNA(
_xlfn.IFNA(
_xlfn.IFNA(
_xlfn.IFNA(
_xlfn.IFNA(
_xlfn.IFNA(
IF(_xlfn.XLOOKUP(BC$2,WatchbillMONTHLY!$A$3:$U$3,OFFSET(WatchbillMONTHLY!$A$3:$U$3,1,2))=IF(_xlfn.XLOOKUP($A44,INDIRECT("_"&amp;_xlfn.XLOOKUP(BC$2,WatchbillMONTHLY!$A$3:$U$3,OFFSET(WatchbillMONTHLY!$A$3:$U$3,1,2))),INDIRECT("_"&amp;_xlfn.XLOOKUP(BC$2,WatchbillMONTHLY!$A$3:$U$3,OFFSET(WatchbillMONTHLY!$A$3:$U$3,1,2))))=$A44,_xlfn.XLOOKUP(BC$2,WatchbillMONTHLY!$A$3:$U$3,OFFSET(WatchbillMONTHLY!$A$3:$U$3,1,2)),FALSE),TRUE,FALSE),
IF(_xlfn.XLOOKUP(BC$2,WatchbillMONTHLY!$A$20:$U$20,OFFSET(WatchbillMONTHLY!$A$20:$U$20,1,2))=IF(_xlfn.XLOOKUP($A44,INDIRECT("_"&amp;_xlfn.XLOOKUP(BC$2,WatchbillMONTHLY!$A$20:$U$20,OFFSET(WatchbillMONTHLY!$A$20:$U$20,1,2))),INDIRECT("_"&amp;_xlfn.XLOOKUP(BC$2,WatchbillMONTHLY!$A$20:$U$20,OFFSET(WatchbillMONTHLY!$A$20:$U$20,1,2))))=$A44,_xlfn.XLOOKUP(BC$2,WatchbillMONTHLY!$A$20:$U$20,OFFSET(WatchbillMONTHLY!$A$20:$U$20,1,2)),FALSE),TRUE,FALSE)),
IF(_xlfn.XLOOKUP(BC$2,WatchbillMONTHLY!$A$37:$U$37,OFFSET(WatchbillMONTHLY!$A$37:$U$37,1,2))=IF(_xlfn.XLOOKUP($A44,INDIRECT("_"&amp;_xlfn.XLOOKUP(BC$2,WatchbillMONTHLY!$A$37:$U$37,OFFSET(WatchbillMONTHLY!$A$37:$U$37,1,2))),INDIRECT("_"&amp;_xlfn.XLOOKUP(BC$2,WatchbillMONTHLY!$A$37:$U$37,OFFSET(WatchbillMONTHLY!$A$37:$U$37,1,2))))=$A44,_xlfn.XLOOKUP(BC$2,WatchbillMONTHLY!$A$37:$U$37,OFFSET(WatchbillMONTHLY!$A$37:$U$37,1,2)),FALSE),TRUE,FALSE)),
IF(_xlfn.XLOOKUP(BC$2,WatchbillMONTHLY!$A$54:$U$54,OFFSET(WatchbillMONTHLY!$A$54:$U$54,1,2))=IF(_xlfn.XLOOKUP($A44,INDIRECT("_"&amp;_xlfn.XLOOKUP(BC$2,WatchbillMONTHLY!$A$54:$U$54,OFFSET(WatchbillMONTHLY!$A$54:$U$54,1,2))),INDIRECT("_"&amp;_xlfn.XLOOKUP(BC$2,WatchbillMONTHLY!$A$54:$U$54,OFFSET(WatchbillMONTHLY!$A$54:$U$54,1,2))))=$A44,_xlfn.XLOOKUP(BC$2,WatchbillMONTHLY!$A$54:$U$54,OFFSET(WatchbillMONTHLY!$A$54:$U$54,1,2)),FALSE),TRUE,FALSE)),
IF(_xlfn.XLOOKUP(BC$2,WatchbillMONTHLY!$A$71:$U$71,OFFSET(WatchbillMONTHLY!$A$71:$U$71,1,2))=IF(_xlfn.XLOOKUP($A44,INDIRECT("_"&amp;_xlfn.XLOOKUP(BC$2,WatchbillMONTHLY!$A$71:$U$71,OFFSET(WatchbillMONTHLY!$A$71:$U$71,1,2))),INDIRECT("_"&amp;_xlfn.XLOOKUP(BC$2,WatchbillMONTHLY!$A$71:$U$71,OFFSET(WatchbillMONTHLY!$A$71:$U$71,1,2))))=$A44,_xlfn.XLOOKUP(BC$2,WatchbillMONTHLY!$A$71:$U$71,OFFSET(WatchbillMONTHLY!$A$71:$U$71,1,2)),FALSE),TRUE,FALSE)),
IF(_xlfn.XLOOKUP(BC$2,WatchbillMONTHLY!$A$88:$U$88,OFFSET(WatchbillMONTHLY!$A$88:$U$88,1,2))=IF(_xlfn.XLOOKUP($A44,INDIRECT("_"&amp;_xlfn.XLOOKUP(BC$2,WatchbillMONTHLY!$A$88:$U$88,OFFSET(WatchbillMONTHLY!$A$88:$U$88,1,2))),INDIRECT("_"&amp;_xlfn.XLOOKUP(BC$2,WatchbillMONTHLY!$A$88:$U$88,OFFSET(WatchbillMONTHLY!$A$88:$U$88,1,2))))=$A44,_xlfn.XLOOKUP(BC$2,WatchbillMONTHLY!$A$88:$U$88,OFFSET(WatchbillMONTHLY!$A$88:$U$88,1,2)),FALSE),TRUE,FALSE)),
FALSE),FALSE)</f>
        <v>0</v>
      </c>
      <c r="BD44" s="209" t="b" cm="1">
        <f t="array" aca="1" ref="BD44" ca="1">IF(AND($A44 &gt; 0, W44 &gt; 0,BD$2&lt;MiscFormulas!$A$5+1),
_xlfn.IFNA(
_xlfn.IFNA(
_xlfn.IFNA(
_xlfn.IFNA(
_xlfn.IFNA(
_xlfn.IFNA(
IF(_xlfn.XLOOKUP(BD$2,WatchbillMONTHLY!$A$3:$U$3,OFFSET(WatchbillMONTHLY!$A$3:$U$3,1,2))=IF(_xlfn.XLOOKUP($A44,INDIRECT("_"&amp;_xlfn.XLOOKUP(BD$2,WatchbillMONTHLY!$A$3:$U$3,OFFSET(WatchbillMONTHLY!$A$3:$U$3,1,2))),INDIRECT("_"&amp;_xlfn.XLOOKUP(BD$2,WatchbillMONTHLY!$A$3:$U$3,OFFSET(WatchbillMONTHLY!$A$3:$U$3,1,2))))=$A44,_xlfn.XLOOKUP(BD$2,WatchbillMONTHLY!$A$3:$U$3,OFFSET(WatchbillMONTHLY!$A$3:$U$3,1,2)),FALSE),TRUE,FALSE),
IF(_xlfn.XLOOKUP(BD$2,WatchbillMONTHLY!$A$20:$U$20,OFFSET(WatchbillMONTHLY!$A$20:$U$20,1,2))=IF(_xlfn.XLOOKUP($A44,INDIRECT("_"&amp;_xlfn.XLOOKUP(BD$2,WatchbillMONTHLY!$A$20:$U$20,OFFSET(WatchbillMONTHLY!$A$20:$U$20,1,2))),INDIRECT("_"&amp;_xlfn.XLOOKUP(BD$2,WatchbillMONTHLY!$A$20:$U$20,OFFSET(WatchbillMONTHLY!$A$20:$U$20,1,2))))=$A44,_xlfn.XLOOKUP(BD$2,WatchbillMONTHLY!$A$20:$U$20,OFFSET(WatchbillMONTHLY!$A$20:$U$20,1,2)),FALSE),TRUE,FALSE)),
IF(_xlfn.XLOOKUP(BD$2,WatchbillMONTHLY!$A$37:$U$37,OFFSET(WatchbillMONTHLY!$A$37:$U$37,1,2))=IF(_xlfn.XLOOKUP($A44,INDIRECT("_"&amp;_xlfn.XLOOKUP(BD$2,WatchbillMONTHLY!$A$37:$U$37,OFFSET(WatchbillMONTHLY!$A$37:$U$37,1,2))),INDIRECT("_"&amp;_xlfn.XLOOKUP(BD$2,WatchbillMONTHLY!$A$37:$U$37,OFFSET(WatchbillMONTHLY!$A$37:$U$37,1,2))))=$A44,_xlfn.XLOOKUP(BD$2,WatchbillMONTHLY!$A$37:$U$37,OFFSET(WatchbillMONTHLY!$A$37:$U$37,1,2)),FALSE),TRUE,FALSE)),
IF(_xlfn.XLOOKUP(BD$2,WatchbillMONTHLY!$A$54:$U$54,OFFSET(WatchbillMONTHLY!$A$54:$U$54,1,2))=IF(_xlfn.XLOOKUP($A44,INDIRECT("_"&amp;_xlfn.XLOOKUP(BD$2,WatchbillMONTHLY!$A$54:$U$54,OFFSET(WatchbillMONTHLY!$A$54:$U$54,1,2))),INDIRECT("_"&amp;_xlfn.XLOOKUP(BD$2,WatchbillMONTHLY!$A$54:$U$54,OFFSET(WatchbillMONTHLY!$A$54:$U$54,1,2))))=$A44,_xlfn.XLOOKUP(BD$2,WatchbillMONTHLY!$A$54:$U$54,OFFSET(WatchbillMONTHLY!$A$54:$U$54,1,2)),FALSE),TRUE,FALSE)),
IF(_xlfn.XLOOKUP(BD$2,WatchbillMONTHLY!$A$71:$U$71,OFFSET(WatchbillMONTHLY!$A$71:$U$71,1,2))=IF(_xlfn.XLOOKUP($A44,INDIRECT("_"&amp;_xlfn.XLOOKUP(BD$2,WatchbillMONTHLY!$A$71:$U$71,OFFSET(WatchbillMONTHLY!$A$71:$U$71,1,2))),INDIRECT("_"&amp;_xlfn.XLOOKUP(BD$2,WatchbillMONTHLY!$A$71:$U$71,OFFSET(WatchbillMONTHLY!$A$71:$U$71,1,2))))=$A44,_xlfn.XLOOKUP(BD$2,WatchbillMONTHLY!$A$71:$U$71,OFFSET(WatchbillMONTHLY!$A$71:$U$71,1,2)),FALSE),TRUE,FALSE)),
IF(_xlfn.XLOOKUP(BD$2,WatchbillMONTHLY!$A$88:$U$88,OFFSET(WatchbillMONTHLY!$A$88:$U$88,1,2))=IF(_xlfn.XLOOKUP($A44,INDIRECT("_"&amp;_xlfn.XLOOKUP(BD$2,WatchbillMONTHLY!$A$88:$U$88,OFFSET(WatchbillMONTHLY!$A$88:$U$88,1,2))),INDIRECT("_"&amp;_xlfn.XLOOKUP(BD$2,WatchbillMONTHLY!$A$88:$U$88,OFFSET(WatchbillMONTHLY!$A$88:$U$88,1,2))))=$A44,_xlfn.XLOOKUP(BD$2,WatchbillMONTHLY!$A$88:$U$88,OFFSET(WatchbillMONTHLY!$A$88:$U$88,1,2)),FALSE),TRUE,FALSE)),
FALSE),FALSE)</f>
        <v>0</v>
      </c>
      <c r="BE44" s="209" t="b" cm="1">
        <f t="array" aca="1" ref="BE44" ca="1">IF(AND($A44 &gt; 0, X44 &gt; 0,BE$2&lt;MiscFormulas!$A$5+1),
_xlfn.IFNA(
_xlfn.IFNA(
_xlfn.IFNA(
_xlfn.IFNA(
_xlfn.IFNA(
_xlfn.IFNA(
IF(_xlfn.XLOOKUP(BE$2,WatchbillMONTHLY!$A$3:$U$3,OFFSET(WatchbillMONTHLY!$A$3:$U$3,1,2))=IF(_xlfn.XLOOKUP($A44,INDIRECT("_"&amp;_xlfn.XLOOKUP(BE$2,WatchbillMONTHLY!$A$3:$U$3,OFFSET(WatchbillMONTHLY!$A$3:$U$3,1,2))),INDIRECT("_"&amp;_xlfn.XLOOKUP(BE$2,WatchbillMONTHLY!$A$3:$U$3,OFFSET(WatchbillMONTHLY!$A$3:$U$3,1,2))))=$A44,_xlfn.XLOOKUP(BE$2,WatchbillMONTHLY!$A$3:$U$3,OFFSET(WatchbillMONTHLY!$A$3:$U$3,1,2)),FALSE),TRUE,FALSE),
IF(_xlfn.XLOOKUP(BE$2,WatchbillMONTHLY!$A$20:$U$20,OFFSET(WatchbillMONTHLY!$A$20:$U$20,1,2))=IF(_xlfn.XLOOKUP($A44,INDIRECT("_"&amp;_xlfn.XLOOKUP(BE$2,WatchbillMONTHLY!$A$20:$U$20,OFFSET(WatchbillMONTHLY!$A$20:$U$20,1,2))),INDIRECT("_"&amp;_xlfn.XLOOKUP(BE$2,WatchbillMONTHLY!$A$20:$U$20,OFFSET(WatchbillMONTHLY!$A$20:$U$20,1,2))))=$A44,_xlfn.XLOOKUP(BE$2,WatchbillMONTHLY!$A$20:$U$20,OFFSET(WatchbillMONTHLY!$A$20:$U$20,1,2)),FALSE),TRUE,FALSE)),
IF(_xlfn.XLOOKUP(BE$2,WatchbillMONTHLY!$A$37:$U$37,OFFSET(WatchbillMONTHLY!$A$37:$U$37,1,2))=IF(_xlfn.XLOOKUP($A44,INDIRECT("_"&amp;_xlfn.XLOOKUP(BE$2,WatchbillMONTHLY!$A$37:$U$37,OFFSET(WatchbillMONTHLY!$A$37:$U$37,1,2))),INDIRECT("_"&amp;_xlfn.XLOOKUP(BE$2,WatchbillMONTHLY!$A$37:$U$37,OFFSET(WatchbillMONTHLY!$A$37:$U$37,1,2))))=$A44,_xlfn.XLOOKUP(BE$2,WatchbillMONTHLY!$A$37:$U$37,OFFSET(WatchbillMONTHLY!$A$37:$U$37,1,2)),FALSE),TRUE,FALSE)),
IF(_xlfn.XLOOKUP(BE$2,WatchbillMONTHLY!$A$54:$U$54,OFFSET(WatchbillMONTHLY!$A$54:$U$54,1,2))=IF(_xlfn.XLOOKUP($A44,INDIRECT("_"&amp;_xlfn.XLOOKUP(BE$2,WatchbillMONTHLY!$A$54:$U$54,OFFSET(WatchbillMONTHLY!$A$54:$U$54,1,2))),INDIRECT("_"&amp;_xlfn.XLOOKUP(BE$2,WatchbillMONTHLY!$A$54:$U$54,OFFSET(WatchbillMONTHLY!$A$54:$U$54,1,2))))=$A44,_xlfn.XLOOKUP(BE$2,WatchbillMONTHLY!$A$54:$U$54,OFFSET(WatchbillMONTHLY!$A$54:$U$54,1,2)),FALSE),TRUE,FALSE)),
IF(_xlfn.XLOOKUP(BE$2,WatchbillMONTHLY!$A$71:$U$71,OFFSET(WatchbillMONTHLY!$A$71:$U$71,1,2))=IF(_xlfn.XLOOKUP($A44,INDIRECT("_"&amp;_xlfn.XLOOKUP(BE$2,WatchbillMONTHLY!$A$71:$U$71,OFFSET(WatchbillMONTHLY!$A$71:$U$71,1,2))),INDIRECT("_"&amp;_xlfn.XLOOKUP(BE$2,WatchbillMONTHLY!$A$71:$U$71,OFFSET(WatchbillMONTHLY!$A$71:$U$71,1,2))))=$A44,_xlfn.XLOOKUP(BE$2,WatchbillMONTHLY!$A$71:$U$71,OFFSET(WatchbillMONTHLY!$A$71:$U$71,1,2)),FALSE),TRUE,FALSE)),
IF(_xlfn.XLOOKUP(BE$2,WatchbillMONTHLY!$A$88:$U$88,OFFSET(WatchbillMONTHLY!$A$88:$U$88,1,2))=IF(_xlfn.XLOOKUP($A44,INDIRECT("_"&amp;_xlfn.XLOOKUP(BE$2,WatchbillMONTHLY!$A$88:$U$88,OFFSET(WatchbillMONTHLY!$A$88:$U$88,1,2))),INDIRECT("_"&amp;_xlfn.XLOOKUP(BE$2,WatchbillMONTHLY!$A$88:$U$88,OFFSET(WatchbillMONTHLY!$A$88:$U$88,1,2))))=$A44,_xlfn.XLOOKUP(BE$2,WatchbillMONTHLY!$A$88:$U$88,OFFSET(WatchbillMONTHLY!$A$88:$U$88,1,2)),FALSE),TRUE,FALSE)),
FALSE),FALSE)</f>
        <v>0</v>
      </c>
      <c r="BF44" s="209" t="b" cm="1">
        <f t="array" aca="1" ref="BF44" ca="1">IF(AND($A44 &gt; 0, Y44 &gt; 0,BF$2&lt;MiscFormulas!$A$5+1),
_xlfn.IFNA(
_xlfn.IFNA(
_xlfn.IFNA(
_xlfn.IFNA(
_xlfn.IFNA(
_xlfn.IFNA(
IF(_xlfn.XLOOKUP(BF$2,WatchbillMONTHLY!$A$3:$U$3,OFFSET(WatchbillMONTHLY!$A$3:$U$3,1,2))=IF(_xlfn.XLOOKUP($A44,INDIRECT("_"&amp;_xlfn.XLOOKUP(BF$2,WatchbillMONTHLY!$A$3:$U$3,OFFSET(WatchbillMONTHLY!$A$3:$U$3,1,2))),INDIRECT("_"&amp;_xlfn.XLOOKUP(BF$2,WatchbillMONTHLY!$A$3:$U$3,OFFSET(WatchbillMONTHLY!$A$3:$U$3,1,2))))=$A44,_xlfn.XLOOKUP(BF$2,WatchbillMONTHLY!$A$3:$U$3,OFFSET(WatchbillMONTHLY!$A$3:$U$3,1,2)),FALSE),TRUE,FALSE),
IF(_xlfn.XLOOKUP(BF$2,WatchbillMONTHLY!$A$20:$U$20,OFFSET(WatchbillMONTHLY!$A$20:$U$20,1,2))=IF(_xlfn.XLOOKUP($A44,INDIRECT("_"&amp;_xlfn.XLOOKUP(BF$2,WatchbillMONTHLY!$A$20:$U$20,OFFSET(WatchbillMONTHLY!$A$20:$U$20,1,2))),INDIRECT("_"&amp;_xlfn.XLOOKUP(BF$2,WatchbillMONTHLY!$A$20:$U$20,OFFSET(WatchbillMONTHLY!$A$20:$U$20,1,2))))=$A44,_xlfn.XLOOKUP(BF$2,WatchbillMONTHLY!$A$20:$U$20,OFFSET(WatchbillMONTHLY!$A$20:$U$20,1,2)),FALSE),TRUE,FALSE)),
IF(_xlfn.XLOOKUP(BF$2,WatchbillMONTHLY!$A$37:$U$37,OFFSET(WatchbillMONTHLY!$A$37:$U$37,1,2))=IF(_xlfn.XLOOKUP($A44,INDIRECT("_"&amp;_xlfn.XLOOKUP(BF$2,WatchbillMONTHLY!$A$37:$U$37,OFFSET(WatchbillMONTHLY!$A$37:$U$37,1,2))),INDIRECT("_"&amp;_xlfn.XLOOKUP(BF$2,WatchbillMONTHLY!$A$37:$U$37,OFFSET(WatchbillMONTHLY!$A$37:$U$37,1,2))))=$A44,_xlfn.XLOOKUP(BF$2,WatchbillMONTHLY!$A$37:$U$37,OFFSET(WatchbillMONTHLY!$A$37:$U$37,1,2)),FALSE),TRUE,FALSE)),
IF(_xlfn.XLOOKUP(BF$2,WatchbillMONTHLY!$A$54:$U$54,OFFSET(WatchbillMONTHLY!$A$54:$U$54,1,2))=IF(_xlfn.XLOOKUP($A44,INDIRECT("_"&amp;_xlfn.XLOOKUP(BF$2,WatchbillMONTHLY!$A$54:$U$54,OFFSET(WatchbillMONTHLY!$A$54:$U$54,1,2))),INDIRECT("_"&amp;_xlfn.XLOOKUP(BF$2,WatchbillMONTHLY!$A$54:$U$54,OFFSET(WatchbillMONTHLY!$A$54:$U$54,1,2))))=$A44,_xlfn.XLOOKUP(BF$2,WatchbillMONTHLY!$A$54:$U$54,OFFSET(WatchbillMONTHLY!$A$54:$U$54,1,2)),FALSE),TRUE,FALSE)),
IF(_xlfn.XLOOKUP(BF$2,WatchbillMONTHLY!$A$71:$U$71,OFFSET(WatchbillMONTHLY!$A$71:$U$71,1,2))=IF(_xlfn.XLOOKUP($A44,INDIRECT("_"&amp;_xlfn.XLOOKUP(BF$2,WatchbillMONTHLY!$A$71:$U$71,OFFSET(WatchbillMONTHLY!$A$71:$U$71,1,2))),INDIRECT("_"&amp;_xlfn.XLOOKUP(BF$2,WatchbillMONTHLY!$A$71:$U$71,OFFSET(WatchbillMONTHLY!$A$71:$U$71,1,2))))=$A44,_xlfn.XLOOKUP(BF$2,WatchbillMONTHLY!$A$71:$U$71,OFFSET(WatchbillMONTHLY!$A$71:$U$71,1,2)),FALSE),TRUE,FALSE)),
IF(_xlfn.XLOOKUP(BF$2,WatchbillMONTHLY!$A$88:$U$88,OFFSET(WatchbillMONTHLY!$A$88:$U$88,1,2))=IF(_xlfn.XLOOKUP($A44,INDIRECT("_"&amp;_xlfn.XLOOKUP(BF$2,WatchbillMONTHLY!$A$88:$U$88,OFFSET(WatchbillMONTHLY!$A$88:$U$88,1,2))),INDIRECT("_"&amp;_xlfn.XLOOKUP(BF$2,WatchbillMONTHLY!$A$88:$U$88,OFFSET(WatchbillMONTHLY!$A$88:$U$88,1,2))))=$A44,_xlfn.XLOOKUP(BF$2,WatchbillMONTHLY!$A$88:$U$88,OFFSET(WatchbillMONTHLY!$A$88:$U$88,1,2)),FALSE),TRUE,FALSE)),
FALSE),FALSE)</f>
        <v>0</v>
      </c>
      <c r="BG44" s="209" t="b" cm="1">
        <f t="array" aca="1" ref="BG44" ca="1">IF(AND($A44 &gt; 0, Z44 &gt; 0,BG$2&lt;MiscFormulas!$A$5+1),
_xlfn.IFNA(
_xlfn.IFNA(
_xlfn.IFNA(
_xlfn.IFNA(
_xlfn.IFNA(
_xlfn.IFNA(
IF(_xlfn.XLOOKUP(BG$2,WatchbillMONTHLY!$A$3:$U$3,OFFSET(WatchbillMONTHLY!$A$3:$U$3,1,2))=IF(_xlfn.XLOOKUP($A44,INDIRECT("_"&amp;_xlfn.XLOOKUP(BG$2,WatchbillMONTHLY!$A$3:$U$3,OFFSET(WatchbillMONTHLY!$A$3:$U$3,1,2))),INDIRECT("_"&amp;_xlfn.XLOOKUP(BG$2,WatchbillMONTHLY!$A$3:$U$3,OFFSET(WatchbillMONTHLY!$A$3:$U$3,1,2))))=$A44,_xlfn.XLOOKUP(BG$2,WatchbillMONTHLY!$A$3:$U$3,OFFSET(WatchbillMONTHLY!$A$3:$U$3,1,2)),FALSE),TRUE,FALSE),
IF(_xlfn.XLOOKUP(BG$2,WatchbillMONTHLY!$A$20:$U$20,OFFSET(WatchbillMONTHLY!$A$20:$U$20,1,2))=IF(_xlfn.XLOOKUP($A44,INDIRECT("_"&amp;_xlfn.XLOOKUP(BG$2,WatchbillMONTHLY!$A$20:$U$20,OFFSET(WatchbillMONTHLY!$A$20:$U$20,1,2))),INDIRECT("_"&amp;_xlfn.XLOOKUP(BG$2,WatchbillMONTHLY!$A$20:$U$20,OFFSET(WatchbillMONTHLY!$A$20:$U$20,1,2))))=$A44,_xlfn.XLOOKUP(BG$2,WatchbillMONTHLY!$A$20:$U$20,OFFSET(WatchbillMONTHLY!$A$20:$U$20,1,2)),FALSE),TRUE,FALSE)),
IF(_xlfn.XLOOKUP(BG$2,WatchbillMONTHLY!$A$37:$U$37,OFFSET(WatchbillMONTHLY!$A$37:$U$37,1,2))=IF(_xlfn.XLOOKUP($A44,INDIRECT("_"&amp;_xlfn.XLOOKUP(BG$2,WatchbillMONTHLY!$A$37:$U$37,OFFSET(WatchbillMONTHLY!$A$37:$U$37,1,2))),INDIRECT("_"&amp;_xlfn.XLOOKUP(BG$2,WatchbillMONTHLY!$A$37:$U$37,OFFSET(WatchbillMONTHLY!$A$37:$U$37,1,2))))=$A44,_xlfn.XLOOKUP(BG$2,WatchbillMONTHLY!$A$37:$U$37,OFFSET(WatchbillMONTHLY!$A$37:$U$37,1,2)),FALSE),TRUE,FALSE)),
IF(_xlfn.XLOOKUP(BG$2,WatchbillMONTHLY!$A$54:$U$54,OFFSET(WatchbillMONTHLY!$A$54:$U$54,1,2))=IF(_xlfn.XLOOKUP($A44,INDIRECT("_"&amp;_xlfn.XLOOKUP(BG$2,WatchbillMONTHLY!$A$54:$U$54,OFFSET(WatchbillMONTHLY!$A$54:$U$54,1,2))),INDIRECT("_"&amp;_xlfn.XLOOKUP(BG$2,WatchbillMONTHLY!$A$54:$U$54,OFFSET(WatchbillMONTHLY!$A$54:$U$54,1,2))))=$A44,_xlfn.XLOOKUP(BG$2,WatchbillMONTHLY!$A$54:$U$54,OFFSET(WatchbillMONTHLY!$A$54:$U$54,1,2)),FALSE),TRUE,FALSE)),
IF(_xlfn.XLOOKUP(BG$2,WatchbillMONTHLY!$A$71:$U$71,OFFSET(WatchbillMONTHLY!$A$71:$U$71,1,2))=IF(_xlfn.XLOOKUP($A44,INDIRECT("_"&amp;_xlfn.XLOOKUP(BG$2,WatchbillMONTHLY!$A$71:$U$71,OFFSET(WatchbillMONTHLY!$A$71:$U$71,1,2))),INDIRECT("_"&amp;_xlfn.XLOOKUP(BG$2,WatchbillMONTHLY!$A$71:$U$71,OFFSET(WatchbillMONTHLY!$A$71:$U$71,1,2))))=$A44,_xlfn.XLOOKUP(BG$2,WatchbillMONTHLY!$A$71:$U$71,OFFSET(WatchbillMONTHLY!$A$71:$U$71,1,2)),FALSE),TRUE,FALSE)),
IF(_xlfn.XLOOKUP(BG$2,WatchbillMONTHLY!$A$88:$U$88,OFFSET(WatchbillMONTHLY!$A$88:$U$88,1,2))=IF(_xlfn.XLOOKUP($A44,INDIRECT("_"&amp;_xlfn.XLOOKUP(BG$2,WatchbillMONTHLY!$A$88:$U$88,OFFSET(WatchbillMONTHLY!$A$88:$U$88,1,2))),INDIRECT("_"&amp;_xlfn.XLOOKUP(BG$2,WatchbillMONTHLY!$A$88:$U$88,OFFSET(WatchbillMONTHLY!$A$88:$U$88,1,2))))=$A44,_xlfn.XLOOKUP(BG$2,WatchbillMONTHLY!$A$88:$U$88,OFFSET(WatchbillMONTHLY!$A$88:$U$88,1,2)),FALSE),TRUE,FALSE)),
FALSE),FALSE)</f>
        <v>0</v>
      </c>
      <c r="BH44" s="209" t="b" cm="1">
        <f t="array" aca="1" ref="BH44" ca="1">IF(AND($A44 &gt; 0, AA44 &gt; 0,BH$2&lt;MiscFormulas!$A$5+1),
_xlfn.IFNA(
_xlfn.IFNA(
_xlfn.IFNA(
_xlfn.IFNA(
_xlfn.IFNA(
_xlfn.IFNA(
IF(_xlfn.XLOOKUP(BH$2,WatchbillMONTHLY!$A$3:$U$3,OFFSET(WatchbillMONTHLY!$A$3:$U$3,1,2))=IF(_xlfn.XLOOKUP($A44,INDIRECT("_"&amp;_xlfn.XLOOKUP(BH$2,WatchbillMONTHLY!$A$3:$U$3,OFFSET(WatchbillMONTHLY!$A$3:$U$3,1,2))),INDIRECT("_"&amp;_xlfn.XLOOKUP(BH$2,WatchbillMONTHLY!$A$3:$U$3,OFFSET(WatchbillMONTHLY!$A$3:$U$3,1,2))))=$A44,_xlfn.XLOOKUP(BH$2,WatchbillMONTHLY!$A$3:$U$3,OFFSET(WatchbillMONTHLY!$A$3:$U$3,1,2)),FALSE),TRUE,FALSE),
IF(_xlfn.XLOOKUP(BH$2,WatchbillMONTHLY!$A$20:$U$20,OFFSET(WatchbillMONTHLY!$A$20:$U$20,1,2))=IF(_xlfn.XLOOKUP($A44,INDIRECT("_"&amp;_xlfn.XLOOKUP(BH$2,WatchbillMONTHLY!$A$20:$U$20,OFFSET(WatchbillMONTHLY!$A$20:$U$20,1,2))),INDIRECT("_"&amp;_xlfn.XLOOKUP(BH$2,WatchbillMONTHLY!$A$20:$U$20,OFFSET(WatchbillMONTHLY!$A$20:$U$20,1,2))))=$A44,_xlfn.XLOOKUP(BH$2,WatchbillMONTHLY!$A$20:$U$20,OFFSET(WatchbillMONTHLY!$A$20:$U$20,1,2)),FALSE),TRUE,FALSE)),
IF(_xlfn.XLOOKUP(BH$2,WatchbillMONTHLY!$A$37:$U$37,OFFSET(WatchbillMONTHLY!$A$37:$U$37,1,2))=IF(_xlfn.XLOOKUP($A44,INDIRECT("_"&amp;_xlfn.XLOOKUP(BH$2,WatchbillMONTHLY!$A$37:$U$37,OFFSET(WatchbillMONTHLY!$A$37:$U$37,1,2))),INDIRECT("_"&amp;_xlfn.XLOOKUP(BH$2,WatchbillMONTHLY!$A$37:$U$37,OFFSET(WatchbillMONTHLY!$A$37:$U$37,1,2))))=$A44,_xlfn.XLOOKUP(BH$2,WatchbillMONTHLY!$A$37:$U$37,OFFSET(WatchbillMONTHLY!$A$37:$U$37,1,2)),FALSE),TRUE,FALSE)),
IF(_xlfn.XLOOKUP(BH$2,WatchbillMONTHLY!$A$54:$U$54,OFFSET(WatchbillMONTHLY!$A$54:$U$54,1,2))=IF(_xlfn.XLOOKUP($A44,INDIRECT("_"&amp;_xlfn.XLOOKUP(BH$2,WatchbillMONTHLY!$A$54:$U$54,OFFSET(WatchbillMONTHLY!$A$54:$U$54,1,2))),INDIRECT("_"&amp;_xlfn.XLOOKUP(BH$2,WatchbillMONTHLY!$A$54:$U$54,OFFSET(WatchbillMONTHLY!$A$54:$U$54,1,2))))=$A44,_xlfn.XLOOKUP(BH$2,WatchbillMONTHLY!$A$54:$U$54,OFFSET(WatchbillMONTHLY!$A$54:$U$54,1,2)),FALSE),TRUE,FALSE)),
IF(_xlfn.XLOOKUP(BH$2,WatchbillMONTHLY!$A$71:$U$71,OFFSET(WatchbillMONTHLY!$A$71:$U$71,1,2))=IF(_xlfn.XLOOKUP($A44,INDIRECT("_"&amp;_xlfn.XLOOKUP(BH$2,WatchbillMONTHLY!$A$71:$U$71,OFFSET(WatchbillMONTHLY!$A$71:$U$71,1,2))),INDIRECT("_"&amp;_xlfn.XLOOKUP(BH$2,WatchbillMONTHLY!$A$71:$U$71,OFFSET(WatchbillMONTHLY!$A$71:$U$71,1,2))))=$A44,_xlfn.XLOOKUP(BH$2,WatchbillMONTHLY!$A$71:$U$71,OFFSET(WatchbillMONTHLY!$A$71:$U$71,1,2)),FALSE),TRUE,FALSE)),
IF(_xlfn.XLOOKUP(BH$2,WatchbillMONTHLY!$A$88:$U$88,OFFSET(WatchbillMONTHLY!$A$88:$U$88,1,2))=IF(_xlfn.XLOOKUP($A44,INDIRECT("_"&amp;_xlfn.XLOOKUP(BH$2,WatchbillMONTHLY!$A$88:$U$88,OFFSET(WatchbillMONTHLY!$A$88:$U$88,1,2))),INDIRECT("_"&amp;_xlfn.XLOOKUP(BH$2,WatchbillMONTHLY!$A$88:$U$88,OFFSET(WatchbillMONTHLY!$A$88:$U$88,1,2))))=$A44,_xlfn.XLOOKUP(BH$2,WatchbillMONTHLY!$A$88:$U$88,OFFSET(WatchbillMONTHLY!$A$88:$U$88,1,2)),FALSE),TRUE,FALSE)),
FALSE),FALSE)</f>
        <v>0</v>
      </c>
      <c r="BI44" s="209" t="b" cm="1">
        <f t="array" aca="1" ref="BI44" ca="1">IF(AND($A44 &gt; 0, AB44 &gt; 0,BI$2&lt;MiscFormulas!$A$5+1),
_xlfn.IFNA(
_xlfn.IFNA(
_xlfn.IFNA(
_xlfn.IFNA(
_xlfn.IFNA(
_xlfn.IFNA(
IF(_xlfn.XLOOKUP(BI$2,WatchbillMONTHLY!$A$3:$U$3,OFFSET(WatchbillMONTHLY!$A$3:$U$3,1,2))=IF(_xlfn.XLOOKUP($A44,INDIRECT("_"&amp;_xlfn.XLOOKUP(BI$2,WatchbillMONTHLY!$A$3:$U$3,OFFSET(WatchbillMONTHLY!$A$3:$U$3,1,2))),INDIRECT("_"&amp;_xlfn.XLOOKUP(BI$2,WatchbillMONTHLY!$A$3:$U$3,OFFSET(WatchbillMONTHLY!$A$3:$U$3,1,2))))=$A44,_xlfn.XLOOKUP(BI$2,WatchbillMONTHLY!$A$3:$U$3,OFFSET(WatchbillMONTHLY!$A$3:$U$3,1,2)),FALSE),TRUE,FALSE),
IF(_xlfn.XLOOKUP(BI$2,WatchbillMONTHLY!$A$20:$U$20,OFFSET(WatchbillMONTHLY!$A$20:$U$20,1,2))=IF(_xlfn.XLOOKUP($A44,INDIRECT("_"&amp;_xlfn.XLOOKUP(BI$2,WatchbillMONTHLY!$A$20:$U$20,OFFSET(WatchbillMONTHLY!$A$20:$U$20,1,2))),INDIRECT("_"&amp;_xlfn.XLOOKUP(BI$2,WatchbillMONTHLY!$A$20:$U$20,OFFSET(WatchbillMONTHLY!$A$20:$U$20,1,2))))=$A44,_xlfn.XLOOKUP(BI$2,WatchbillMONTHLY!$A$20:$U$20,OFFSET(WatchbillMONTHLY!$A$20:$U$20,1,2)),FALSE),TRUE,FALSE)),
IF(_xlfn.XLOOKUP(BI$2,WatchbillMONTHLY!$A$37:$U$37,OFFSET(WatchbillMONTHLY!$A$37:$U$37,1,2))=IF(_xlfn.XLOOKUP($A44,INDIRECT("_"&amp;_xlfn.XLOOKUP(BI$2,WatchbillMONTHLY!$A$37:$U$37,OFFSET(WatchbillMONTHLY!$A$37:$U$37,1,2))),INDIRECT("_"&amp;_xlfn.XLOOKUP(BI$2,WatchbillMONTHLY!$A$37:$U$37,OFFSET(WatchbillMONTHLY!$A$37:$U$37,1,2))))=$A44,_xlfn.XLOOKUP(BI$2,WatchbillMONTHLY!$A$37:$U$37,OFFSET(WatchbillMONTHLY!$A$37:$U$37,1,2)),FALSE),TRUE,FALSE)),
IF(_xlfn.XLOOKUP(BI$2,WatchbillMONTHLY!$A$54:$U$54,OFFSET(WatchbillMONTHLY!$A$54:$U$54,1,2))=IF(_xlfn.XLOOKUP($A44,INDIRECT("_"&amp;_xlfn.XLOOKUP(BI$2,WatchbillMONTHLY!$A$54:$U$54,OFFSET(WatchbillMONTHLY!$A$54:$U$54,1,2))),INDIRECT("_"&amp;_xlfn.XLOOKUP(BI$2,WatchbillMONTHLY!$A$54:$U$54,OFFSET(WatchbillMONTHLY!$A$54:$U$54,1,2))))=$A44,_xlfn.XLOOKUP(BI$2,WatchbillMONTHLY!$A$54:$U$54,OFFSET(WatchbillMONTHLY!$A$54:$U$54,1,2)),FALSE),TRUE,FALSE)),
IF(_xlfn.XLOOKUP(BI$2,WatchbillMONTHLY!$A$71:$U$71,OFFSET(WatchbillMONTHLY!$A$71:$U$71,1,2))=IF(_xlfn.XLOOKUP($A44,INDIRECT("_"&amp;_xlfn.XLOOKUP(BI$2,WatchbillMONTHLY!$A$71:$U$71,OFFSET(WatchbillMONTHLY!$A$71:$U$71,1,2))),INDIRECT("_"&amp;_xlfn.XLOOKUP(BI$2,WatchbillMONTHLY!$A$71:$U$71,OFFSET(WatchbillMONTHLY!$A$71:$U$71,1,2))))=$A44,_xlfn.XLOOKUP(BI$2,WatchbillMONTHLY!$A$71:$U$71,OFFSET(WatchbillMONTHLY!$A$71:$U$71,1,2)),FALSE),TRUE,FALSE)),
IF(_xlfn.XLOOKUP(BI$2,WatchbillMONTHLY!$A$88:$U$88,OFFSET(WatchbillMONTHLY!$A$88:$U$88,1,2))=IF(_xlfn.XLOOKUP($A44,INDIRECT("_"&amp;_xlfn.XLOOKUP(BI$2,WatchbillMONTHLY!$A$88:$U$88,OFFSET(WatchbillMONTHLY!$A$88:$U$88,1,2))),INDIRECT("_"&amp;_xlfn.XLOOKUP(BI$2,WatchbillMONTHLY!$A$88:$U$88,OFFSET(WatchbillMONTHLY!$A$88:$U$88,1,2))))=$A44,_xlfn.XLOOKUP(BI$2,WatchbillMONTHLY!$A$88:$U$88,OFFSET(WatchbillMONTHLY!$A$88:$U$88,1,2)),FALSE),TRUE,FALSE)),
FALSE),FALSE)</f>
        <v>0</v>
      </c>
      <c r="BJ44" s="209" t="b" cm="1">
        <f t="array" aca="1" ref="BJ44" ca="1">IF(AND($A44 &gt; 0, AC44 &gt; 0,BJ$2&lt;MiscFormulas!$A$5+1),
_xlfn.IFNA(
_xlfn.IFNA(
_xlfn.IFNA(
_xlfn.IFNA(
_xlfn.IFNA(
_xlfn.IFNA(
IF(_xlfn.XLOOKUP(BJ$2,WatchbillMONTHLY!$A$3:$U$3,OFFSET(WatchbillMONTHLY!$A$3:$U$3,1,2))=IF(_xlfn.XLOOKUP($A44,INDIRECT("_"&amp;_xlfn.XLOOKUP(BJ$2,WatchbillMONTHLY!$A$3:$U$3,OFFSET(WatchbillMONTHLY!$A$3:$U$3,1,2))),INDIRECT("_"&amp;_xlfn.XLOOKUP(BJ$2,WatchbillMONTHLY!$A$3:$U$3,OFFSET(WatchbillMONTHLY!$A$3:$U$3,1,2))))=$A44,_xlfn.XLOOKUP(BJ$2,WatchbillMONTHLY!$A$3:$U$3,OFFSET(WatchbillMONTHLY!$A$3:$U$3,1,2)),FALSE),TRUE,FALSE),
IF(_xlfn.XLOOKUP(BJ$2,WatchbillMONTHLY!$A$20:$U$20,OFFSET(WatchbillMONTHLY!$A$20:$U$20,1,2))=IF(_xlfn.XLOOKUP($A44,INDIRECT("_"&amp;_xlfn.XLOOKUP(BJ$2,WatchbillMONTHLY!$A$20:$U$20,OFFSET(WatchbillMONTHLY!$A$20:$U$20,1,2))),INDIRECT("_"&amp;_xlfn.XLOOKUP(BJ$2,WatchbillMONTHLY!$A$20:$U$20,OFFSET(WatchbillMONTHLY!$A$20:$U$20,1,2))))=$A44,_xlfn.XLOOKUP(BJ$2,WatchbillMONTHLY!$A$20:$U$20,OFFSET(WatchbillMONTHLY!$A$20:$U$20,1,2)),FALSE),TRUE,FALSE)),
IF(_xlfn.XLOOKUP(BJ$2,WatchbillMONTHLY!$A$37:$U$37,OFFSET(WatchbillMONTHLY!$A$37:$U$37,1,2))=IF(_xlfn.XLOOKUP($A44,INDIRECT("_"&amp;_xlfn.XLOOKUP(BJ$2,WatchbillMONTHLY!$A$37:$U$37,OFFSET(WatchbillMONTHLY!$A$37:$U$37,1,2))),INDIRECT("_"&amp;_xlfn.XLOOKUP(BJ$2,WatchbillMONTHLY!$A$37:$U$37,OFFSET(WatchbillMONTHLY!$A$37:$U$37,1,2))))=$A44,_xlfn.XLOOKUP(BJ$2,WatchbillMONTHLY!$A$37:$U$37,OFFSET(WatchbillMONTHLY!$A$37:$U$37,1,2)),FALSE),TRUE,FALSE)),
IF(_xlfn.XLOOKUP(BJ$2,WatchbillMONTHLY!$A$54:$U$54,OFFSET(WatchbillMONTHLY!$A$54:$U$54,1,2))=IF(_xlfn.XLOOKUP($A44,INDIRECT("_"&amp;_xlfn.XLOOKUP(BJ$2,WatchbillMONTHLY!$A$54:$U$54,OFFSET(WatchbillMONTHLY!$A$54:$U$54,1,2))),INDIRECT("_"&amp;_xlfn.XLOOKUP(BJ$2,WatchbillMONTHLY!$A$54:$U$54,OFFSET(WatchbillMONTHLY!$A$54:$U$54,1,2))))=$A44,_xlfn.XLOOKUP(BJ$2,WatchbillMONTHLY!$A$54:$U$54,OFFSET(WatchbillMONTHLY!$A$54:$U$54,1,2)),FALSE),TRUE,FALSE)),
IF(_xlfn.XLOOKUP(BJ$2,WatchbillMONTHLY!$A$71:$U$71,OFFSET(WatchbillMONTHLY!$A$71:$U$71,1,2))=IF(_xlfn.XLOOKUP($A44,INDIRECT("_"&amp;_xlfn.XLOOKUP(BJ$2,WatchbillMONTHLY!$A$71:$U$71,OFFSET(WatchbillMONTHLY!$A$71:$U$71,1,2))),INDIRECT("_"&amp;_xlfn.XLOOKUP(BJ$2,WatchbillMONTHLY!$A$71:$U$71,OFFSET(WatchbillMONTHLY!$A$71:$U$71,1,2))))=$A44,_xlfn.XLOOKUP(BJ$2,WatchbillMONTHLY!$A$71:$U$71,OFFSET(WatchbillMONTHLY!$A$71:$U$71,1,2)),FALSE),TRUE,FALSE)),
IF(_xlfn.XLOOKUP(BJ$2,WatchbillMONTHLY!$A$88:$U$88,OFFSET(WatchbillMONTHLY!$A$88:$U$88,1,2))=IF(_xlfn.XLOOKUP($A44,INDIRECT("_"&amp;_xlfn.XLOOKUP(BJ$2,WatchbillMONTHLY!$A$88:$U$88,OFFSET(WatchbillMONTHLY!$A$88:$U$88,1,2))),INDIRECT("_"&amp;_xlfn.XLOOKUP(BJ$2,WatchbillMONTHLY!$A$88:$U$88,OFFSET(WatchbillMONTHLY!$A$88:$U$88,1,2))))=$A44,_xlfn.XLOOKUP(BJ$2,WatchbillMONTHLY!$A$88:$U$88,OFFSET(WatchbillMONTHLY!$A$88:$U$88,1,2)),FALSE),TRUE,FALSE)),
FALSE),FALSE)</f>
        <v>0</v>
      </c>
      <c r="BK44" s="209" t="b" cm="1">
        <f t="array" aca="1" ref="BK44" ca="1">IF(AND($A44 &gt; 0, AD44 &gt; 0,BK$2&lt;MiscFormulas!$A$5+1),
_xlfn.IFNA(
_xlfn.IFNA(
_xlfn.IFNA(
_xlfn.IFNA(
_xlfn.IFNA(
_xlfn.IFNA(
IF(_xlfn.XLOOKUP(BK$2,WatchbillMONTHLY!$A$3:$U$3,OFFSET(WatchbillMONTHLY!$A$3:$U$3,1,2))=IF(_xlfn.XLOOKUP($A44,INDIRECT("_"&amp;_xlfn.XLOOKUP(BK$2,WatchbillMONTHLY!$A$3:$U$3,OFFSET(WatchbillMONTHLY!$A$3:$U$3,1,2))),INDIRECT("_"&amp;_xlfn.XLOOKUP(BK$2,WatchbillMONTHLY!$A$3:$U$3,OFFSET(WatchbillMONTHLY!$A$3:$U$3,1,2))))=$A44,_xlfn.XLOOKUP(BK$2,WatchbillMONTHLY!$A$3:$U$3,OFFSET(WatchbillMONTHLY!$A$3:$U$3,1,2)),FALSE),TRUE,FALSE),
IF(_xlfn.XLOOKUP(BK$2,WatchbillMONTHLY!$A$20:$U$20,OFFSET(WatchbillMONTHLY!$A$20:$U$20,1,2))=IF(_xlfn.XLOOKUP($A44,INDIRECT("_"&amp;_xlfn.XLOOKUP(BK$2,WatchbillMONTHLY!$A$20:$U$20,OFFSET(WatchbillMONTHLY!$A$20:$U$20,1,2))),INDIRECT("_"&amp;_xlfn.XLOOKUP(BK$2,WatchbillMONTHLY!$A$20:$U$20,OFFSET(WatchbillMONTHLY!$A$20:$U$20,1,2))))=$A44,_xlfn.XLOOKUP(BK$2,WatchbillMONTHLY!$A$20:$U$20,OFFSET(WatchbillMONTHLY!$A$20:$U$20,1,2)),FALSE),TRUE,FALSE)),
IF(_xlfn.XLOOKUP(BK$2,WatchbillMONTHLY!$A$37:$U$37,OFFSET(WatchbillMONTHLY!$A$37:$U$37,1,2))=IF(_xlfn.XLOOKUP($A44,INDIRECT("_"&amp;_xlfn.XLOOKUP(BK$2,WatchbillMONTHLY!$A$37:$U$37,OFFSET(WatchbillMONTHLY!$A$37:$U$37,1,2))),INDIRECT("_"&amp;_xlfn.XLOOKUP(BK$2,WatchbillMONTHLY!$A$37:$U$37,OFFSET(WatchbillMONTHLY!$A$37:$U$37,1,2))))=$A44,_xlfn.XLOOKUP(BK$2,WatchbillMONTHLY!$A$37:$U$37,OFFSET(WatchbillMONTHLY!$A$37:$U$37,1,2)),FALSE),TRUE,FALSE)),
IF(_xlfn.XLOOKUP(BK$2,WatchbillMONTHLY!$A$54:$U$54,OFFSET(WatchbillMONTHLY!$A$54:$U$54,1,2))=IF(_xlfn.XLOOKUP($A44,INDIRECT("_"&amp;_xlfn.XLOOKUP(BK$2,WatchbillMONTHLY!$A$54:$U$54,OFFSET(WatchbillMONTHLY!$A$54:$U$54,1,2))),INDIRECT("_"&amp;_xlfn.XLOOKUP(BK$2,WatchbillMONTHLY!$A$54:$U$54,OFFSET(WatchbillMONTHLY!$A$54:$U$54,1,2))))=$A44,_xlfn.XLOOKUP(BK$2,WatchbillMONTHLY!$A$54:$U$54,OFFSET(WatchbillMONTHLY!$A$54:$U$54,1,2)),FALSE),TRUE,FALSE)),
IF(_xlfn.XLOOKUP(BK$2,WatchbillMONTHLY!$A$71:$U$71,OFFSET(WatchbillMONTHLY!$A$71:$U$71,1,2))=IF(_xlfn.XLOOKUP($A44,INDIRECT("_"&amp;_xlfn.XLOOKUP(BK$2,WatchbillMONTHLY!$A$71:$U$71,OFFSET(WatchbillMONTHLY!$A$71:$U$71,1,2))),INDIRECT("_"&amp;_xlfn.XLOOKUP(BK$2,WatchbillMONTHLY!$A$71:$U$71,OFFSET(WatchbillMONTHLY!$A$71:$U$71,1,2))))=$A44,_xlfn.XLOOKUP(BK$2,WatchbillMONTHLY!$A$71:$U$71,OFFSET(WatchbillMONTHLY!$A$71:$U$71,1,2)),FALSE),TRUE,FALSE)),
IF(_xlfn.XLOOKUP(BK$2,WatchbillMONTHLY!$A$88:$U$88,OFFSET(WatchbillMONTHLY!$A$88:$U$88,1,2))=IF(_xlfn.XLOOKUP($A44,INDIRECT("_"&amp;_xlfn.XLOOKUP(BK$2,WatchbillMONTHLY!$A$88:$U$88,OFFSET(WatchbillMONTHLY!$A$88:$U$88,1,2))),INDIRECT("_"&amp;_xlfn.XLOOKUP(BK$2,WatchbillMONTHLY!$A$88:$U$88,OFFSET(WatchbillMONTHLY!$A$88:$U$88,1,2))))=$A44,_xlfn.XLOOKUP(BK$2,WatchbillMONTHLY!$A$88:$U$88,OFFSET(WatchbillMONTHLY!$A$88:$U$88,1,2)),FALSE),TRUE,FALSE)),
FALSE),FALSE)</f>
        <v>0</v>
      </c>
      <c r="BL44" s="209" t="b" cm="1">
        <f t="array" aca="1" ref="BL44" ca="1">IF(AND($A44 &gt; 0, AE44 &gt; 0,BL$2&lt;MiscFormulas!$A$5+1),
_xlfn.IFNA(
_xlfn.IFNA(
_xlfn.IFNA(
_xlfn.IFNA(
_xlfn.IFNA(
_xlfn.IFNA(
IF(_xlfn.XLOOKUP(BL$2,WatchbillMONTHLY!$A$3:$U$3,OFFSET(WatchbillMONTHLY!$A$3:$U$3,1,2))=IF(_xlfn.XLOOKUP($A44,INDIRECT("_"&amp;_xlfn.XLOOKUP(BL$2,WatchbillMONTHLY!$A$3:$U$3,OFFSET(WatchbillMONTHLY!$A$3:$U$3,1,2))),INDIRECT("_"&amp;_xlfn.XLOOKUP(BL$2,WatchbillMONTHLY!$A$3:$U$3,OFFSET(WatchbillMONTHLY!$A$3:$U$3,1,2))))=$A44,_xlfn.XLOOKUP(BL$2,WatchbillMONTHLY!$A$3:$U$3,OFFSET(WatchbillMONTHLY!$A$3:$U$3,1,2)),FALSE),TRUE,FALSE),
IF(_xlfn.XLOOKUP(BL$2,WatchbillMONTHLY!$A$20:$U$20,OFFSET(WatchbillMONTHLY!$A$20:$U$20,1,2))=IF(_xlfn.XLOOKUP($A44,INDIRECT("_"&amp;_xlfn.XLOOKUP(BL$2,WatchbillMONTHLY!$A$20:$U$20,OFFSET(WatchbillMONTHLY!$A$20:$U$20,1,2))),INDIRECT("_"&amp;_xlfn.XLOOKUP(BL$2,WatchbillMONTHLY!$A$20:$U$20,OFFSET(WatchbillMONTHLY!$A$20:$U$20,1,2))))=$A44,_xlfn.XLOOKUP(BL$2,WatchbillMONTHLY!$A$20:$U$20,OFFSET(WatchbillMONTHLY!$A$20:$U$20,1,2)),FALSE),TRUE,FALSE)),
IF(_xlfn.XLOOKUP(BL$2,WatchbillMONTHLY!$A$37:$U$37,OFFSET(WatchbillMONTHLY!$A$37:$U$37,1,2))=IF(_xlfn.XLOOKUP($A44,INDIRECT("_"&amp;_xlfn.XLOOKUP(BL$2,WatchbillMONTHLY!$A$37:$U$37,OFFSET(WatchbillMONTHLY!$A$37:$U$37,1,2))),INDIRECT("_"&amp;_xlfn.XLOOKUP(BL$2,WatchbillMONTHLY!$A$37:$U$37,OFFSET(WatchbillMONTHLY!$A$37:$U$37,1,2))))=$A44,_xlfn.XLOOKUP(BL$2,WatchbillMONTHLY!$A$37:$U$37,OFFSET(WatchbillMONTHLY!$A$37:$U$37,1,2)),FALSE),TRUE,FALSE)),
IF(_xlfn.XLOOKUP(BL$2,WatchbillMONTHLY!$A$54:$U$54,OFFSET(WatchbillMONTHLY!$A$54:$U$54,1,2))=IF(_xlfn.XLOOKUP($A44,INDIRECT("_"&amp;_xlfn.XLOOKUP(BL$2,WatchbillMONTHLY!$A$54:$U$54,OFFSET(WatchbillMONTHLY!$A$54:$U$54,1,2))),INDIRECT("_"&amp;_xlfn.XLOOKUP(BL$2,WatchbillMONTHLY!$A$54:$U$54,OFFSET(WatchbillMONTHLY!$A$54:$U$54,1,2))))=$A44,_xlfn.XLOOKUP(BL$2,WatchbillMONTHLY!$A$54:$U$54,OFFSET(WatchbillMONTHLY!$A$54:$U$54,1,2)),FALSE),TRUE,FALSE)),
IF(_xlfn.XLOOKUP(BL$2,WatchbillMONTHLY!$A$71:$U$71,OFFSET(WatchbillMONTHLY!$A$71:$U$71,1,2))=IF(_xlfn.XLOOKUP($A44,INDIRECT("_"&amp;_xlfn.XLOOKUP(BL$2,WatchbillMONTHLY!$A$71:$U$71,OFFSET(WatchbillMONTHLY!$A$71:$U$71,1,2))),INDIRECT("_"&amp;_xlfn.XLOOKUP(BL$2,WatchbillMONTHLY!$A$71:$U$71,OFFSET(WatchbillMONTHLY!$A$71:$U$71,1,2))))=$A44,_xlfn.XLOOKUP(BL$2,WatchbillMONTHLY!$A$71:$U$71,OFFSET(WatchbillMONTHLY!$A$71:$U$71,1,2)),FALSE),TRUE,FALSE)),
IF(_xlfn.XLOOKUP(BL$2,WatchbillMONTHLY!$A$88:$U$88,OFFSET(WatchbillMONTHLY!$A$88:$U$88,1,2))=IF(_xlfn.XLOOKUP($A44,INDIRECT("_"&amp;_xlfn.XLOOKUP(BL$2,WatchbillMONTHLY!$A$88:$U$88,OFFSET(WatchbillMONTHLY!$A$88:$U$88,1,2))),INDIRECT("_"&amp;_xlfn.XLOOKUP(BL$2,WatchbillMONTHLY!$A$88:$U$88,OFFSET(WatchbillMONTHLY!$A$88:$U$88,1,2))))=$A44,_xlfn.XLOOKUP(BL$2,WatchbillMONTHLY!$A$88:$U$88,OFFSET(WatchbillMONTHLY!$A$88:$U$88,1,2)),FALSE),TRUE,FALSE)),
FALSE),FALSE)</f>
        <v>0</v>
      </c>
      <c r="BM44" s="209" t="b" cm="1">
        <f t="array" aca="1" ref="BM44" ca="1">IF(AND($A44 &gt; 0, AF44 &gt; 0,BM$2&lt;MiscFormulas!$A$5+1),
_xlfn.IFNA(
_xlfn.IFNA(
_xlfn.IFNA(
_xlfn.IFNA(
_xlfn.IFNA(
_xlfn.IFNA(
IF(_xlfn.XLOOKUP(BM$2,WatchbillMONTHLY!$A$3:$U$3,OFFSET(WatchbillMONTHLY!$A$3:$U$3,1,2))=IF(_xlfn.XLOOKUP($A44,INDIRECT("_"&amp;_xlfn.XLOOKUP(BM$2,WatchbillMONTHLY!$A$3:$U$3,OFFSET(WatchbillMONTHLY!$A$3:$U$3,1,2))),INDIRECT("_"&amp;_xlfn.XLOOKUP(BM$2,WatchbillMONTHLY!$A$3:$U$3,OFFSET(WatchbillMONTHLY!$A$3:$U$3,1,2))))=$A44,_xlfn.XLOOKUP(BM$2,WatchbillMONTHLY!$A$3:$U$3,OFFSET(WatchbillMONTHLY!$A$3:$U$3,1,2)),FALSE),TRUE,FALSE),
IF(_xlfn.XLOOKUP(BM$2,WatchbillMONTHLY!$A$20:$U$20,OFFSET(WatchbillMONTHLY!$A$20:$U$20,1,2))=IF(_xlfn.XLOOKUP($A44,INDIRECT("_"&amp;_xlfn.XLOOKUP(BM$2,WatchbillMONTHLY!$A$20:$U$20,OFFSET(WatchbillMONTHLY!$A$20:$U$20,1,2))),INDIRECT("_"&amp;_xlfn.XLOOKUP(BM$2,WatchbillMONTHLY!$A$20:$U$20,OFFSET(WatchbillMONTHLY!$A$20:$U$20,1,2))))=$A44,_xlfn.XLOOKUP(BM$2,WatchbillMONTHLY!$A$20:$U$20,OFFSET(WatchbillMONTHLY!$A$20:$U$20,1,2)),FALSE),TRUE,FALSE)),
IF(_xlfn.XLOOKUP(BM$2,WatchbillMONTHLY!$A$37:$U$37,OFFSET(WatchbillMONTHLY!$A$37:$U$37,1,2))=IF(_xlfn.XLOOKUP($A44,INDIRECT("_"&amp;_xlfn.XLOOKUP(BM$2,WatchbillMONTHLY!$A$37:$U$37,OFFSET(WatchbillMONTHLY!$A$37:$U$37,1,2))),INDIRECT("_"&amp;_xlfn.XLOOKUP(BM$2,WatchbillMONTHLY!$A$37:$U$37,OFFSET(WatchbillMONTHLY!$A$37:$U$37,1,2))))=$A44,_xlfn.XLOOKUP(BM$2,WatchbillMONTHLY!$A$37:$U$37,OFFSET(WatchbillMONTHLY!$A$37:$U$37,1,2)),FALSE),TRUE,FALSE)),
IF(_xlfn.XLOOKUP(BM$2,WatchbillMONTHLY!$A$54:$U$54,OFFSET(WatchbillMONTHLY!$A$54:$U$54,1,2))=IF(_xlfn.XLOOKUP($A44,INDIRECT("_"&amp;_xlfn.XLOOKUP(BM$2,WatchbillMONTHLY!$A$54:$U$54,OFFSET(WatchbillMONTHLY!$A$54:$U$54,1,2))),INDIRECT("_"&amp;_xlfn.XLOOKUP(BM$2,WatchbillMONTHLY!$A$54:$U$54,OFFSET(WatchbillMONTHLY!$A$54:$U$54,1,2))))=$A44,_xlfn.XLOOKUP(BM$2,WatchbillMONTHLY!$A$54:$U$54,OFFSET(WatchbillMONTHLY!$A$54:$U$54,1,2)),FALSE),TRUE,FALSE)),
IF(_xlfn.XLOOKUP(BM$2,WatchbillMONTHLY!$A$71:$U$71,OFFSET(WatchbillMONTHLY!$A$71:$U$71,1,2))=IF(_xlfn.XLOOKUP($A44,INDIRECT("_"&amp;_xlfn.XLOOKUP(BM$2,WatchbillMONTHLY!$A$71:$U$71,OFFSET(WatchbillMONTHLY!$A$71:$U$71,1,2))),INDIRECT("_"&amp;_xlfn.XLOOKUP(BM$2,WatchbillMONTHLY!$A$71:$U$71,OFFSET(WatchbillMONTHLY!$A$71:$U$71,1,2))))=$A44,_xlfn.XLOOKUP(BM$2,WatchbillMONTHLY!$A$71:$U$71,OFFSET(WatchbillMONTHLY!$A$71:$U$71,1,2)),FALSE),TRUE,FALSE)),
IF(_xlfn.XLOOKUP(BM$2,WatchbillMONTHLY!$A$88:$U$88,OFFSET(WatchbillMONTHLY!$A$88:$U$88,1,2))=IF(_xlfn.XLOOKUP($A44,INDIRECT("_"&amp;_xlfn.XLOOKUP(BM$2,WatchbillMONTHLY!$A$88:$U$88,OFFSET(WatchbillMONTHLY!$A$88:$U$88,1,2))),INDIRECT("_"&amp;_xlfn.XLOOKUP(BM$2,WatchbillMONTHLY!$A$88:$U$88,OFFSET(WatchbillMONTHLY!$A$88:$U$88,1,2))))=$A44,_xlfn.XLOOKUP(BM$2,WatchbillMONTHLY!$A$88:$U$88,OFFSET(WatchbillMONTHLY!$A$88:$U$88,1,2)),FALSE),TRUE,FALSE)),
FALSE),FALSE)</f>
        <v>0</v>
      </c>
      <c r="BN44" s="209" t="b" cm="1">
        <f t="array" aca="1" ref="BN44" ca="1">IF(AND($A44 &gt; 0, AG44 &gt; 0,BN$2&lt;MiscFormulas!$A$5+1),
_xlfn.IFNA(
_xlfn.IFNA(
_xlfn.IFNA(
_xlfn.IFNA(
_xlfn.IFNA(
_xlfn.IFNA(
IF(_xlfn.XLOOKUP(BN$2,WatchbillMONTHLY!$A$3:$U$3,OFFSET(WatchbillMONTHLY!$A$3:$U$3,1,2))=IF(_xlfn.XLOOKUP($A44,INDIRECT("_"&amp;_xlfn.XLOOKUP(BN$2,WatchbillMONTHLY!$A$3:$U$3,OFFSET(WatchbillMONTHLY!$A$3:$U$3,1,2))),INDIRECT("_"&amp;_xlfn.XLOOKUP(BN$2,WatchbillMONTHLY!$A$3:$U$3,OFFSET(WatchbillMONTHLY!$A$3:$U$3,1,2))))=$A44,_xlfn.XLOOKUP(BN$2,WatchbillMONTHLY!$A$3:$U$3,OFFSET(WatchbillMONTHLY!$A$3:$U$3,1,2)),FALSE),TRUE,FALSE),
IF(_xlfn.XLOOKUP(BN$2,WatchbillMONTHLY!$A$20:$U$20,OFFSET(WatchbillMONTHLY!$A$20:$U$20,1,2))=IF(_xlfn.XLOOKUP($A44,INDIRECT("_"&amp;_xlfn.XLOOKUP(BN$2,WatchbillMONTHLY!$A$20:$U$20,OFFSET(WatchbillMONTHLY!$A$20:$U$20,1,2))),INDIRECT("_"&amp;_xlfn.XLOOKUP(BN$2,WatchbillMONTHLY!$A$20:$U$20,OFFSET(WatchbillMONTHLY!$A$20:$U$20,1,2))))=$A44,_xlfn.XLOOKUP(BN$2,WatchbillMONTHLY!$A$20:$U$20,OFFSET(WatchbillMONTHLY!$A$20:$U$20,1,2)),FALSE),TRUE,FALSE)),
IF(_xlfn.XLOOKUP(BN$2,WatchbillMONTHLY!$A$37:$U$37,OFFSET(WatchbillMONTHLY!$A$37:$U$37,1,2))=IF(_xlfn.XLOOKUP($A44,INDIRECT("_"&amp;_xlfn.XLOOKUP(BN$2,WatchbillMONTHLY!$A$37:$U$37,OFFSET(WatchbillMONTHLY!$A$37:$U$37,1,2))),INDIRECT("_"&amp;_xlfn.XLOOKUP(BN$2,WatchbillMONTHLY!$A$37:$U$37,OFFSET(WatchbillMONTHLY!$A$37:$U$37,1,2))))=$A44,_xlfn.XLOOKUP(BN$2,WatchbillMONTHLY!$A$37:$U$37,OFFSET(WatchbillMONTHLY!$A$37:$U$37,1,2)),FALSE),TRUE,FALSE)),
IF(_xlfn.XLOOKUP(BN$2,WatchbillMONTHLY!$A$54:$U$54,OFFSET(WatchbillMONTHLY!$A$54:$U$54,1,2))=IF(_xlfn.XLOOKUP($A44,INDIRECT("_"&amp;_xlfn.XLOOKUP(BN$2,WatchbillMONTHLY!$A$54:$U$54,OFFSET(WatchbillMONTHLY!$A$54:$U$54,1,2))),INDIRECT("_"&amp;_xlfn.XLOOKUP(BN$2,WatchbillMONTHLY!$A$54:$U$54,OFFSET(WatchbillMONTHLY!$A$54:$U$54,1,2))))=$A44,_xlfn.XLOOKUP(BN$2,WatchbillMONTHLY!$A$54:$U$54,OFFSET(WatchbillMONTHLY!$A$54:$U$54,1,2)),FALSE),TRUE,FALSE)),
IF(_xlfn.XLOOKUP(BN$2,WatchbillMONTHLY!$A$71:$U$71,OFFSET(WatchbillMONTHLY!$A$71:$U$71,1,2))=IF(_xlfn.XLOOKUP($A44,INDIRECT("_"&amp;_xlfn.XLOOKUP(BN$2,WatchbillMONTHLY!$A$71:$U$71,OFFSET(WatchbillMONTHLY!$A$71:$U$71,1,2))),INDIRECT("_"&amp;_xlfn.XLOOKUP(BN$2,WatchbillMONTHLY!$A$71:$U$71,OFFSET(WatchbillMONTHLY!$A$71:$U$71,1,2))))=$A44,_xlfn.XLOOKUP(BN$2,WatchbillMONTHLY!$A$71:$U$71,OFFSET(WatchbillMONTHLY!$A$71:$U$71,1,2)),FALSE),TRUE,FALSE)),
IF(_xlfn.XLOOKUP(BN$2,WatchbillMONTHLY!$A$88:$U$88,OFFSET(WatchbillMONTHLY!$A$88:$U$88,1,2))=IF(_xlfn.XLOOKUP($A44,INDIRECT("_"&amp;_xlfn.XLOOKUP(BN$2,WatchbillMONTHLY!$A$88:$U$88,OFFSET(WatchbillMONTHLY!$A$88:$U$88,1,2))),INDIRECT("_"&amp;_xlfn.XLOOKUP(BN$2,WatchbillMONTHLY!$A$88:$U$88,OFFSET(WatchbillMONTHLY!$A$88:$U$88,1,2))))=$A44,_xlfn.XLOOKUP(BN$2,WatchbillMONTHLY!$A$88:$U$88,OFFSET(WatchbillMONTHLY!$A$88:$U$88,1,2)),FALSE),TRUE,FALSE)),
FALSE),FALSE)</f>
        <v>0</v>
      </c>
      <c r="BO44" s="209" t="b" cm="1">
        <f t="array" aca="1" ref="BO44" ca="1">IF(
    AND($A44 &gt; 0, AH44 &gt; 0,BO$2&lt;MiscFormulas!$A$5+1),
    ISNUMBER(
        MATCH($A44,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4" s="210"/>
    </row>
    <row r="45" spans="1:68" x14ac:dyDescent="0.35">
      <c r="A45" t="str">
        <v>EX3 Eric, F.</v>
      </c>
      <c r="B45" s="214" t="str">
        <v>EX3 Eric, Fabio</v>
      </c>
      <c r="C45" s="218"/>
      <c r="D45" s="230"/>
      <c r="E45" s="231"/>
      <c r="F45" s="231"/>
      <c r="G45" s="231"/>
      <c r="H45" s="231"/>
      <c r="I45" s="231"/>
      <c r="J45" s="231" t="s">
        <v>266</v>
      </c>
      <c r="K45" s="231"/>
      <c r="L45" s="231"/>
      <c r="M45" s="231"/>
      <c r="N45" s="231"/>
      <c r="O45" s="231"/>
      <c r="P45" s="231"/>
      <c r="Q45" s="231"/>
      <c r="R45" s="231"/>
      <c r="S45" s="231"/>
      <c r="T45" s="231"/>
      <c r="U45" s="231"/>
      <c r="V45" s="231"/>
      <c r="W45" s="231"/>
      <c r="X45" s="231"/>
      <c r="Y45" s="231"/>
      <c r="Z45" s="231" t="s">
        <v>266</v>
      </c>
      <c r="AA45" s="231"/>
      <c r="AB45" s="231"/>
      <c r="AC45" s="231"/>
      <c r="AD45" s="231"/>
      <c r="AE45" s="231"/>
      <c r="AF45" s="231"/>
      <c r="AG45" s="231"/>
      <c r="AH45" s="179"/>
      <c r="AI45" s="209"/>
      <c r="AJ45" s="209" t="str" cm="1">
        <f t="array" aca="1" ref="AJ45" ca="1">IF(OR(AK45:BN45=TRUE),$A45&amp;" :  ","")&amp;_xlfn.TEXTJOIN(" | ",TRUE,IF(AK45:BN45=TRUE,$AK$2:$BN$2,""))</f>
        <v>EX3 Eric, F. :  7</v>
      </c>
      <c r="AK45" s="209" t="b" cm="1">
        <f t="array" aca="1" ref="AK45" ca="1">IF(AND($A45 &gt; 0, D45 &gt; 0,AK$2&lt;MiscFormulas!$A$5+1),
_xlfn.IFNA(
_xlfn.IFNA(
_xlfn.IFNA(
_xlfn.IFNA(
_xlfn.IFNA(
_xlfn.IFNA(
IF(_xlfn.XLOOKUP(AK$2,WatchbillMONTHLY!$A$3:$U$3,OFFSET(WatchbillMONTHLY!$A$3:$U$3,1,2))=IF(_xlfn.XLOOKUP($A45,INDIRECT("_"&amp;_xlfn.XLOOKUP(AK$2,WatchbillMONTHLY!$A$3:$U$3,OFFSET(WatchbillMONTHLY!$A$3:$U$3,1,2))),INDIRECT("_"&amp;_xlfn.XLOOKUP(AK$2,WatchbillMONTHLY!$A$3:$U$3,OFFSET(WatchbillMONTHLY!$A$3:$U$3,1,2))))=$A45,_xlfn.XLOOKUP(AK$2,WatchbillMONTHLY!$A$3:$U$3,OFFSET(WatchbillMONTHLY!$A$3:$U$3,1,2)),FALSE),TRUE,FALSE),
IF(_xlfn.XLOOKUP(AK$2,WatchbillMONTHLY!$A$20:$U$20,OFFSET(WatchbillMONTHLY!$A$20:$U$20,1,2))=IF(_xlfn.XLOOKUP($A45,INDIRECT("_"&amp;_xlfn.XLOOKUP(AK$2,WatchbillMONTHLY!$A$20:$U$20,OFFSET(WatchbillMONTHLY!$A$20:$U$20,1,2))),INDIRECT("_"&amp;_xlfn.XLOOKUP(AK$2,WatchbillMONTHLY!$A$20:$U$20,OFFSET(WatchbillMONTHLY!$A$20:$U$20,1,2))))=$A45,_xlfn.XLOOKUP(AK$2,WatchbillMONTHLY!$A$20:$U$20,OFFSET(WatchbillMONTHLY!$A$20:$U$20,1,2)),FALSE),TRUE,FALSE)),
IF(_xlfn.XLOOKUP(AK$2,WatchbillMONTHLY!$A$37:$U$37,OFFSET(WatchbillMONTHLY!$A$37:$U$37,1,2))=IF(_xlfn.XLOOKUP($A45,INDIRECT("_"&amp;_xlfn.XLOOKUP(AK$2,WatchbillMONTHLY!$A$37:$U$37,OFFSET(WatchbillMONTHLY!$A$37:$U$37,1,2))),INDIRECT("_"&amp;_xlfn.XLOOKUP(AK$2,WatchbillMONTHLY!$A$37:$U$37,OFFSET(WatchbillMONTHLY!$A$37:$U$37,1,2))))=$A45,_xlfn.XLOOKUP(AK$2,WatchbillMONTHLY!$A$37:$U$37,OFFSET(WatchbillMONTHLY!$A$37:$U$37,1,2)),FALSE),TRUE,FALSE)),
IF(_xlfn.XLOOKUP(AK$2,WatchbillMONTHLY!$A$54:$U$54,OFFSET(WatchbillMONTHLY!$A$54:$U$54,1,2))=IF(_xlfn.XLOOKUP($A45,INDIRECT("_"&amp;_xlfn.XLOOKUP(AK$2,WatchbillMONTHLY!$A$54:$U$54,OFFSET(WatchbillMONTHLY!$A$54:$U$54,1,2))),INDIRECT("_"&amp;_xlfn.XLOOKUP(AK$2,WatchbillMONTHLY!$A$54:$U$54,OFFSET(WatchbillMONTHLY!$A$54:$U$54,1,2))))=$A45,_xlfn.XLOOKUP(AK$2,WatchbillMONTHLY!$A$54:$U$54,OFFSET(WatchbillMONTHLY!$A$54:$U$54,1,2)),FALSE),TRUE,FALSE)),
IF(_xlfn.XLOOKUP(AK$2,WatchbillMONTHLY!$A$71:$U$71,OFFSET(WatchbillMONTHLY!$A$71:$U$71,1,2))=IF(_xlfn.XLOOKUP($A45,INDIRECT("_"&amp;_xlfn.XLOOKUP(AK$2,WatchbillMONTHLY!$A$71:$U$71,OFFSET(WatchbillMONTHLY!$A$71:$U$71,1,2))),INDIRECT("_"&amp;_xlfn.XLOOKUP(AK$2,WatchbillMONTHLY!$A$71:$U$71,OFFSET(WatchbillMONTHLY!$A$71:$U$71,1,2))))=$A45,_xlfn.XLOOKUP(AK$2,WatchbillMONTHLY!$A$71:$U$71,OFFSET(WatchbillMONTHLY!$A$71:$U$71,1,2)),FALSE),TRUE,FALSE)),
IF(_xlfn.XLOOKUP(AK$2,WatchbillMONTHLY!$A$88:$U$88,OFFSET(WatchbillMONTHLY!$A$88:$U$88,1,2))=IF(_xlfn.XLOOKUP($A45,INDIRECT("_"&amp;_xlfn.XLOOKUP(AK$2,WatchbillMONTHLY!$A$88:$U$88,OFFSET(WatchbillMONTHLY!$A$88:$U$88,1,2))),INDIRECT("_"&amp;_xlfn.XLOOKUP(AK$2,WatchbillMONTHLY!$A$88:$U$88,OFFSET(WatchbillMONTHLY!$A$88:$U$88,1,2))))=$A45,_xlfn.XLOOKUP(AK$2,WatchbillMONTHLY!$A$88:$U$88,OFFSET(WatchbillMONTHLY!$A$88:$U$88,1,2)),FALSE),TRUE,FALSE)),
FALSE),FALSE)</f>
        <v>0</v>
      </c>
      <c r="AL45" s="209" t="b" cm="1">
        <f t="array" aca="1" ref="AL45" ca="1">IF(AND($A45 &gt; 0, E45 &gt; 0,AL$2&lt;MiscFormulas!$A$5+1),
_xlfn.IFNA(
_xlfn.IFNA(
_xlfn.IFNA(
_xlfn.IFNA(
_xlfn.IFNA(
_xlfn.IFNA(
IF(_xlfn.XLOOKUP(AL$2,WatchbillMONTHLY!$A$3:$U$3,OFFSET(WatchbillMONTHLY!$A$3:$U$3,1,2))=IF(_xlfn.XLOOKUP($A45,INDIRECT("_"&amp;_xlfn.XLOOKUP(AL$2,WatchbillMONTHLY!$A$3:$U$3,OFFSET(WatchbillMONTHLY!$A$3:$U$3,1,2))),INDIRECT("_"&amp;_xlfn.XLOOKUP(AL$2,WatchbillMONTHLY!$A$3:$U$3,OFFSET(WatchbillMONTHLY!$A$3:$U$3,1,2))))=$A45,_xlfn.XLOOKUP(AL$2,WatchbillMONTHLY!$A$3:$U$3,OFFSET(WatchbillMONTHLY!$A$3:$U$3,1,2)),FALSE),TRUE,FALSE),
IF(_xlfn.XLOOKUP(AL$2,WatchbillMONTHLY!$A$20:$U$20,OFFSET(WatchbillMONTHLY!$A$20:$U$20,1,2))=IF(_xlfn.XLOOKUP($A45,INDIRECT("_"&amp;_xlfn.XLOOKUP(AL$2,WatchbillMONTHLY!$A$20:$U$20,OFFSET(WatchbillMONTHLY!$A$20:$U$20,1,2))),INDIRECT("_"&amp;_xlfn.XLOOKUP(AL$2,WatchbillMONTHLY!$A$20:$U$20,OFFSET(WatchbillMONTHLY!$A$20:$U$20,1,2))))=$A45,_xlfn.XLOOKUP(AL$2,WatchbillMONTHLY!$A$20:$U$20,OFFSET(WatchbillMONTHLY!$A$20:$U$20,1,2)),FALSE),TRUE,FALSE)),
IF(_xlfn.XLOOKUP(AL$2,WatchbillMONTHLY!$A$37:$U$37,OFFSET(WatchbillMONTHLY!$A$37:$U$37,1,2))=IF(_xlfn.XLOOKUP($A45,INDIRECT("_"&amp;_xlfn.XLOOKUP(AL$2,WatchbillMONTHLY!$A$37:$U$37,OFFSET(WatchbillMONTHLY!$A$37:$U$37,1,2))),INDIRECT("_"&amp;_xlfn.XLOOKUP(AL$2,WatchbillMONTHLY!$A$37:$U$37,OFFSET(WatchbillMONTHLY!$A$37:$U$37,1,2))))=$A45,_xlfn.XLOOKUP(AL$2,WatchbillMONTHLY!$A$37:$U$37,OFFSET(WatchbillMONTHLY!$A$37:$U$37,1,2)),FALSE),TRUE,FALSE)),
IF(_xlfn.XLOOKUP(AL$2,WatchbillMONTHLY!$A$54:$U$54,OFFSET(WatchbillMONTHLY!$A$54:$U$54,1,2))=IF(_xlfn.XLOOKUP($A45,INDIRECT("_"&amp;_xlfn.XLOOKUP(AL$2,WatchbillMONTHLY!$A$54:$U$54,OFFSET(WatchbillMONTHLY!$A$54:$U$54,1,2))),INDIRECT("_"&amp;_xlfn.XLOOKUP(AL$2,WatchbillMONTHLY!$A$54:$U$54,OFFSET(WatchbillMONTHLY!$A$54:$U$54,1,2))))=$A45,_xlfn.XLOOKUP(AL$2,WatchbillMONTHLY!$A$54:$U$54,OFFSET(WatchbillMONTHLY!$A$54:$U$54,1,2)),FALSE),TRUE,FALSE)),
IF(_xlfn.XLOOKUP(AL$2,WatchbillMONTHLY!$A$71:$U$71,OFFSET(WatchbillMONTHLY!$A$71:$U$71,1,2))=IF(_xlfn.XLOOKUP($A45,INDIRECT("_"&amp;_xlfn.XLOOKUP(AL$2,WatchbillMONTHLY!$A$71:$U$71,OFFSET(WatchbillMONTHLY!$A$71:$U$71,1,2))),INDIRECT("_"&amp;_xlfn.XLOOKUP(AL$2,WatchbillMONTHLY!$A$71:$U$71,OFFSET(WatchbillMONTHLY!$A$71:$U$71,1,2))))=$A45,_xlfn.XLOOKUP(AL$2,WatchbillMONTHLY!$A$71:$U$71,OFFSET(WatchbillMONTHLY!$A$71:$U$71,1,2)),FALSE),TRUE,FALSE)),
IF(_xlfn.XLOOKUP(AL$2,WatchbillMONTHLY!$A$88:$U$88,OFFSET(WatchbillMONTHLY!$A$88:$U$88,1,2))=IF(_xlfn.XLOOKUP($A45,INDIRECT("_"&amp;_xlfn.XLOOKUP(AL$2,WatchbillMONTHLY!$A$88:$U$88,OFFSET(WatchbillMONTHLY!$A$88:$U$88,1,2))),INDIRECT("_"&amp;_xlfn.XLOOKUP(AL$2,WatchbillMONTHLY!$A$88:$U$88,OFFSET(WatchbillMONTHLY!$A$88:$U$88,1,2))))=$A45,_xlfn.XLOOKUP(AL$2,WatchbillMONTHLY!$A$88:$U$88,OFFSET(WatchbillMONTHLY!$A$88:$U$88,1,2)),FALSE),TRUE,FALSE)),
FALSE),FALSE)</f>
        <v>0</v>
      </c>
      <c r="AM45" s="209" t="b" cm="1">
        <f t="array" aca="1" ref="AM45" ca="1">IF(AND($A45 &gt; 0, F45 &gt; 0,AM$2&lt;MiscFormulas!$A$5+1),
_xlfn.IFNA(
_xlfn.IFNA(
_xlfn.IFNA(
_xlfn.IFNA(
_xlfn.IFNA(
_xlfn.IFNA(
IF(_xlfn.XLOOKUP(AM$2,WatchbillMONTHLY!$A$3:$U$3,OFFSET(WatchbillMONTHLY!$A$3:$U$3,1,2))=IF(_xlfn.XLOOKUP($A45,INDIRECT("_"&amp;_xlfn.XLOOKUP(AM$2,WatchbillMONTHLY!$A$3:$U$3,OFFSET(WatchbillMONTHLY!$A$3:$U$3,1,2))),INDIRECT("_"&amp;_xlfn.XLOOKUP(AM$2,WatchbillMONTHLY!$A$3:$U$3,OFFSET(WatchbillMONTHLY!$A$3:$U$3,1,2))))=$A45,_xlfn.XLOOKUP(AM$2,WatchbillMONTHLY!$A$3:$U$3,OFFSET(WatchbillMONTHLY!$A$3:$U$3,1,2)),FALSE),TRUE,FALSE),
IF(_xlfn.XLOOKUP(AM$2,WatchbillMONTHLY!$A$20:$U$20,OFFSET(WatchbillMONTHLY!$A$20:$U$20,1,2))=IF(_xlfn.XLOOKUP($A45,INDIRECT("_"&amp;_xlfn.XLOOKUP(AM$2,WatchbillMONTHLY!$A$20:$U$20,OFFSET(WatchbillMONTHLY!$A$20:$U$20,1,2))),INDIRECT("_"&amp;_xlfn.XLOOKUP(AM$2,WatchbillMONTHLY!$A$20:$U$20,OFFSET(WatchbillMONTHLY!$A$20:$U$20,1,2))))=$A45,_xlfn.XLOOKUP(AM$2,WatchbillMONTHLY!$A$20:$U$20,OFFSET(WatchbillMONTHLY!$A$20:$U$20,1,2)),FALSE),TRUE,FALSE)),
IF(_xlfn.XLOOKUP(AM$2,WatchbillMONTHLY!$A$37:$U$37,OFFSET(WatchbillMONTHLY!$A$37:$U$37,1,2))=IF(_xlfn.XLOOKUP($A45,INDIRECT("_"&amp;_xlfn.XLOOKUP(AM$2,WatchbillMONTHLY!$A$37:$U$37,OFFSET(WatchbillMONTHLY!$A$37:$U$37,1,2))),INDIRECT("_"&amp;_xlfn.XLOOKUP(AM$2,WatchbillMONTHLY!$A$37:$U$37,OFFSET(WatchbillMONTHLY!$A$37:$U$37,1,2))))=$A45,_xlfn.XLOOKUP(AM$2,WatchbillMONTHLY!$A$37:$U$37,OFFSET(WatchbillMONTHLY!$A$37:$U$37,1,2)),FALSE),TRUE,FALSE)),
IF(_xlfn.XLOOKUP(AM$2,WatchbillMONTHLY!$A$54:$U$54,OFFSET(WatchbillMONTHLY!$A$54:$U$54,1,2))=IF(_xlfn.XLOOKUP($A45,INDIRECT("_"&amp;_xlfn.XLOOKUP(AM$2,WatchbillMONTHLY!$A$54:$U$54,OFFSET(WatchbillMONTHLY!$A$54:$U$54,1,2))),INDIRECT("_"&amp;_xlfn.XLOOKUP(AM$2,WatchbillMONTHLY!$A$54:$U$54,OFFSET(WatchbillMONTHLY!$A$54:$U$54,1,2))))=$A45,_xlfn.XLOOKUP(AM$2,WatchbillMONTHLY!$A$54:$U$54,OFFSET(WatchbillMONTHLY!$A$54:$U$54,1,2)),FALSE),TRUE,FALSE)),
IF(_xlfn.XLOOKUP(AM$2,WatchbillMONTHLY!$A$71:$U$71,OFFSET(WatchbillMONTHLY!$A$71:$U$71,1,2))=IF(_xlfn.XLOOKUP($A45,INDIRECT("_"&amp;_xlfn.XLOOKUP(AM$2,WatchbillMONTHLY!$A$71:$U$71,OFFSET(WatchbillMONTHLY!$A$71:$U$71,1,2))),INDIRECT("_"&amp;_xlfn.XLOOKUP(AM$2,WatchbillMONTHLY!$A$71:$U$71,OFFSET(WatchbillMONTHLY!$A$71:$U$71,1,2))))=$A45,_xlfn.XLOOKUP(AM$2,WatchbillMONTHLY!$A$71:$U$71,OFFSET(WatchbillMONTHLY!$A$71:$U$71,1,2)),FALSE),TRUE,FALSE)),
IF(_xlfn.XLOOKUP(AM$2,WatchbillMONTHLY!$A$88:$U$88,OFFSET(WatchbillMONTHLY!$A$88:$U$88,1,2))=IF(_xlfn.XLOOKUP($A45,INDIRECT("_"&amp;_xlfn.XLOOKUP(AM$2,WatchbillMONTHLY!$A$88:$U$88,OFFSET(WatchbillMONTHLY!$A$88:$U$88,1,2))),INDIRECT("_"&amp;_xlfn.XLOOKUP(AM$2,WatchbillMONTHLY!$A$88:$U$88,OFFSET(WatchbillMONTHLY!$A$88:$U$88,1,2))))=$A45,_xlfn.XLOOKUP(AM$2,WatchbillMONTHLY!$A$88:$U$88,OFFSET(WatchbillMONTHLY!$A$88:$U$88,1,2)),FALSE),TRUE,FALSE)),
FALSE),FALSE)</f>
        <v>0</v>
      </c>
      <c r="AN45" s="209" t="b" cm="1">
        <f t="array" aca="1" ref="AN45" ca="1">IF(AND($A45 &gt; 0, G45 &gt; 0,AN$2&lt;MiscFormulas!$A$5+1),
_xlfn.IFNA(
_xlfn.IFNA(
_xlfn.IFNA(
_xlfn.IFNA(
_xlfn.IFNA(
_xlfn.IFNA(
IF(_xlfn.XLOOKUP(AN$2,WatchbillMONTHLY!$A$3:$U$3,OFFSET(WatchbillMONTHLY!$A$3:$U$3,1,2))=IF(_xlfn.XLOOKUP($A45,INDIRECT("_"&amp;_xlfn.XLOOKUP(AN$2,WatchbillMONTHLY!$A$3:$U$3,OFFSET(WatchbillMONTHLY!$A$3:$U$3,1,2))),INDIRECT("_"&amp;_xlfn.XLOOKUP(AN$2,WatchbillMONTHLY!$A$3:$U$3,OFFSET(WatchbillMONTHLY!$A$3:$U$3,1,2))))=$A45,_xlfn.XLOOKUP(AN$2,WatchbillMONTHLY!$A$3:$U$3,OFFSET(WatchbillMONTHLY!$A$3:$U$3,1,2)),FALSE),TRUE,FALSE),
IF(_xlfn.XLOOKUP(AN$2,WatchbillMONTHLY!$A$20:$U$20,OFFSET(WatchbillMONTHLY!$A$20:$U$20,1,2))=IF(_xlfn.XLOOKUP($A45,INDIRECT("_"&amp;_xlfn.XLOOKUP(AN$2,WatchbillMONTHLY!$A$20:$U$20,OFFSET(WatchbillMONTHLY!$A$20:$U$20,1,2))),INDIRECT("_"&amp;_xlfn.XLOOKUP(AN$2,WatchbillMONTHLY!$A$20:$U$20,OFFSET(WatchbillMONTHLY!$A$20:$U$20,1,2))))=$A45,_xlfn.XLOOKUP(AN$2,WatchbillMONTHLY!$A$20:$U$20,OFFSET(WatchbillMONTHLY!$A$20:$U$20,1,2)),FALSE),TRUE,FALSE)),
IF(_xlfn.XLOOKUP(AN$2,WatchbillMONTHLY!$A$37:$U$37,OFFSET(WatchbillMONTHLY!$A$37:$U$37,1,2))=IF(_xlfn.XLOOKUP($A45,INDIRECT("_"&amp;_xlfn.XLOOKUP(AN$2,WatchbillMONTHLY!$A$37:$U$37,OFFSET(WatchbillMONTHLY!$A$37:$U$37,1,2))),INDIRECT("_"&amp;_xlfn.XLOOKUP(AN$2,WatchbillMONTHLY!$A$37:$U$37,OFFSET(WatchbillMONTHLY!$A$37:$U$37,1,2))))=$A45,_xlfn.XLOOKUP(AN$2,WatchbillMONTHLY!$A$37:$U$37,OFFSET(WatchbillMONTHLY!$A$37:$U$37,1,2)),FALSE),TRUE,FALSE)),
IF(_xlfn.XLOOKUP(AN$2,WatchbillMONTHLY!$A$54:$U$54,OFFSET(WatchbillMONTHLY!$A$54:$U$54,1,2))=IF(_xlfn.XLOOKUP($A45,INDIRECT("_"&amp;_xlfn.XLOOKUP(AN$2,WatchbillMONTHLY!$A$54:$U$54,OFFSET(WatchbillMONTHLY!$A$54:$U$54,1,2))),INDIRECT("_"&amp;_xlfn.XLOOKUP(AN$2,WatchbillMONTHLY!$A$54:$U$54,OFFSET(WatchbillMONTHLY!$A$54:$U$54,1,2))))=$A45,_xlfn.XLOOKUP(AN$2,WatchbillMONTHLY!$A$54:$U$54,OFFSET(WatchbillMONTHLY!$A$54:$U$54,1,2)),FALSE),TRUE,FALSE)),
IF(_xlfn.XLOOKUP(AN$2,WatchbillMONTHLY!$A$71:$U$71,OFFSET(WatchbillMONTHLY!$A$71:$U$71,1,2))=IF(_xlfn.XLOOKUP($A45,INDIRECT("_"&amp;_xlfn.XLOOKUP(AN$2,WatchbillMONTHLY!$A$71:$U$71,OFFSET(WatchbillMONTHLY!$A$71:$U$71,1,2))),INDIRECT("_"&amp;_xlfn.XLOOKUP(AN$2,WatchbillMONTHLY!$A$71:$U$71,OFFSET(WatchbillMONTHLY!$A$71:$U$71,1,2))))=$A45,_xlfn.XLOOKUP(AN$2,WatchbillMONTHLY!$A$71:$U$71,OFFSET(WatchbillMONTHLY!$A$71:$U$71,1,2)),FALSE),TRUE,FALSE)),
IF(_xlfn.XLOOKUP(AN$2,WatchbillMONTHLY!$A$88:$U$88,OFFSET(WatchbillMONTHLY!$A$88:$U$88,1,2))=IF(_xlfn.XLOOKUP($A45,INDIRECT("_"&amp;_xlfn.XLOOKUP(AN$2,WatchbillMONTHLY!$A$88:$U$88,OFFSET(WatchbillMONTHLY!$A$88:$U$88,1,2))),INDIRECT("_"&amp;_xlfn.XLOOKUP(AN$2,WatchbillMONTHLY!$A$88:$U$88,OFFSET(WatchbillMONTHLY!$A$88:$U$88,1,2))))=$A45,_xlfn.XLOOKUP(AN$2,WatchbillMONTHLY!$A$88:$U$88,OFFSET(WatchbillMONTHLY!$A$88:$U$88,1,2)),FALSE),TRUE,FALSE)),
FALSE),FALSE)</f>
        <v>0</v>
      </c>
      <c r="AO45" s="209" t="b" cm="1">
        <f t="array" aca="1" ref="AO45" ca="1">IF(AND($A45 &gt; 0, H45 &gt; 0,AO$2&lt;MiscFormulas!$A$5+1),
_xlfn.IFNA(
_xlfn.IFNA(
_xlfn.IFNA(
_xlfn.IFNA(
_xlfn.IFNA(
_xlfn.IFNA(
IF(_xlfn.XLOOKUP(AO$2,WatchbillMONTHLY!$A$3:$U$3,OFFSET(WatchbillMONTHLY!$A$3:$U$3,1,2))=IF(_xlfn.XLOOKUP($A45,INDIRECT("_"&amp;_xlfn.XLOOKUP(AO$2,WatchbillMONTHLY!$A$3:$U$3,OFFSET(WatchbillMONTHLY!$A$3:$U$3,1,2))),INDIRECT("_"&amp;_xlfn.XLOOKUP(AO$2,WatchbillMONTHLY!$A$3:$U$3,OFFSET(WatchbillMONTHLY!$A$3:$U$3,1,2))))=$A45,_xlfn.XLOOKUP(AO$2,WatchbillMONTHLY!$A$3:$U$3,OFFSET(WatchbillMONTHLY!$A$3:$U$3,1,2)),FALSE),TRUE,FALSE),
IF(_xlfn.XLOOKUP(AO$2,WatchbillMONTHLY!$A$20:$U$20,OFFSET(WatchbillMONTHLY!$A$20:$U$20,1,2))=IF(_xlfn.XLOOKUP($A45,INDIRECT("_"&amp;_xlfn.XLOOKUP(AO$2,WatchbillMONTHLY!$A$20:$U$20,OFFSET(WatchbillMONTHLY!$A$20:$U$20,1,2))),INDIRECT("_"&amp;_xlfn.XLOOKUP(AO$2,WatchbillMONTHLY!$A$20:$U$20,OFFSET(WatchbillMONTHLY!$A$20:$U$20,1,2))))=$A45,_xlfn.XLOOKUP(AO$2,WatchbillMONTHLY!$A$20:$U$20,OFFSET(WatchbillMONTHLY!$A$20:$U$20,1,2)),FALSE),TRUE,FALSE)),
IF(_xlfn.XLOOKUP(AO$2,WatchbillMONTHLY!$A$37:$U$37,OFFSET(WatchbillMONTHLY!$A$37:$U$37,1,2))=IF(_xlfn.XLOOKUP($A45,INDIRECT("_"&amp;_xlfn.XLOOKUP(AO$2,WatchbillMONTHLY!$A$37:$U$37,OFFSET(WatchbillMONTHLY!$A$37:$U$37,1,2))),INDIRECT("_"&amp;_xlfn.XLOOKUP(AO$2,WatchbillMONTHLY!$A$37:$U$37,OFFSET(WatchbillMONTHLY!$A$37:$U$37,1,2))))=$A45,_xlfn.XLOOKUP(AO$2,WatchbillMONTHLY!$A$37:$U$37,OFFSET(WatchbillMONTHLY!$A$37:$U$37,1,2)),FALSE),TRUE,FALSE)),
IF(_xlfn.XLOOKUP(AO$2,WatchbillMONTHLY!$A$54:$U$54,OFFSET(WatchbillMONTHLY!$A$54:$U$54,1,2))=IF(_xlfn.XLOOKUP($A45,INDIRECT("_"&amp;_xlfn.XLOOKUP(AO$2,WatchbillMONTHLY!$A$54:$U$54,OFFSET(WatchbillMONTHLY!$A$54:$U$54,1,2))),INDIRECT("_"&amp;_xlfn.XLOOKUP(AO$2,WatchbillMONTHLY!$A$54:$U$54,OFFSET(WatchbillMONTHLY!$A$54:$U$54,1,2))))=$A45,_xlfn.XLOOKUP(AO$2,WatchbillMONTHLY!$A$54:$U$54,OFFSET(WatchbillMONTHLY!$A$54:$U$54,1,2)),FALSE),TRUE,FALSE)),
IF(_xlfn.XLOOKUP(AO$2,WatchbillMONTHLY!$A$71:$U$71,OFFSET(WatchbillMONTHLY!$A$71:$U$71,1,2))=IF(_xlfn.XLOOKUP($A45,INDIRECT("_"&amp;_xlfn.XLOOKUP(AO$2,WatchbillMONTHLY!$A$71:$U$71,OFFSET(WatchbillMONTHLY!$A$71:$U$71,1,2))),INDIRECT("_"&amp;_xlfn.XLOOKUP(AO$2,WatchbillMONTHLY!$A$71:$U$71,OFFSET(WatchbillMONTHLY!$A$71:$U$71,1,2))))=$A45,_xlfn.XLOOKUP(AO$2,WatchbillMONTHLY!$A$71:$U$71,OFFSET(WatchbillMONTHLY!$A$71:$U$71,1,2)),FALSE),TRUE,FALSE)),
IF(_xlfn.XLOOKUP(AO$2,WatchbillMONTHLY!$A$88:$U$88,OFFSET(WatchbillMONTHLY!$A$88:$U$88,1,2))=IF(_xlfn.XLOOKUP($A45,INDIRECT("_"&amp;_xlfn.XLOOKUP(AO$2,WatchbillMONTHLY!$A$88:$U$88,OFFSET(WatchbillMONTHLY!$A$88:$U$88,1,2))),INDIRECT("_"&amp;_xlfn.XLOOKUP(AO$2,WatchbillMONTHLY!$A$88:$U$88,OFFSET(WatchbillMONTHLY!$A$88:$U$88,1,2))))=$A45,_xlfn.XLOOKUP(AO$2,WatchbillMONTHLY!$A$88:$U$88,OFFSET(WatchbillMONTHLY!$A$88:$U$88,1,2)),FALSE),TRUE,FALSE)),
FALSE),FALSE)</f>
        <v>0</v>
      </c>
      <c r="AP45" s="209" t="b" cm="1">
        <f t="array" aca="1" ref="AP45" ca="1">IF(AND($A45 &gt; 0, I45 &gt; 0,AP$2&lt;MiscFormulas!$A$5+1),
_xlfn.IFNA(
_xlfn.IFNA(
_xlfn.IFNA(
_xlfn.IFNA(
_xlfn.IFNA(
_xlfn.IFNA(
IF(_xlfn.XLOOKUP(AP$2,WatchbillMONTHLY!$A$3:$U$3,OFFSET(WatchbillMONTHLY!$A$3:$U$3,1,2))=IF(_xlfn.XLOOKUP($A45,INDIRECT("_"&amp;_xlfn.XLOOKUP(AP$2,WatchbillMONTHLY!$A$3:$U$3,OFFSET(WatchbillMONTHLY!$A$3:$U$3,1,2))),INDIRECT("_"&amp;_xlfn.XLOOKUP(AP$2,WatchbillMONTHLY!$A$3:$U$3,OFFSET(WatchbillMONTHLY!$A$3:$U$3,1,2))))=$A45,_xlfn.XLOOKUP(AP$2,WatchbillMONTHLY!$A$3:$U$3,OFFSET(WatchbillMONTHLY!$A$3:$U$3,1,2)),FALSE),TRUE,FALSE),
IF(_xlfn.XLOOKUP(AP$2,WatchbillMONTHLY!$A$20:$U$20,OFFSET(WatchbillMONTHLY!$A$20:$U$20,1,2))=IF(_xlfn.XLOOKUP($A45,INDIRECT("_"&amp;_xlfn.XLOOKUP(AP$2,WatchbillMONTHLY!$A$20:$U$20,OFFSET(WatchbillMONTHLY!$A$20:$U$20,1,2))),INDIRECT("_"&amp;_xlfn.XLOOKUP(AP$2,WatchbillMONTHLY!$A$20:$U$20,OFFSET(WatchbillMONTHLY!$A$20:$U$20,1,2))))=$A45,_xlfn.XLOOKUP(AP$2,WatchbillMONTHLY!$A$20:$U$20,OFFSET(WatchbillMONTHLY!$A$20:$U$20,1,2)),FALSE),TRUE,FALSE)),
IF(_xlfn.XLOOKUP(AP$2,WatchbillMONTHLY!$A$37:$U$37,OFFSET(WatchbillMONTHLY!$A$37:$U$37,1,2))=IF(_xlfn.XLOOKUP($A45,INDIRECT("_"&amp;_xlfn.XLOOKUP(AP$2,WatchbillMONTHLY!$A$37:$U$37,OFFSET(WatchbillMONTHLY!$A$37:$U$37,1,2))),INDIRECT("_"&amp;_xlfn.XLOOKUP(AP$2,WatchbillMONTHLY!$A$37:$U$37,OFFSET(WatchbillMONTHLY!$A$37:$U$37,1,2))))=$A45,_xlfn.XLOOKUP(AP$2,WatchbillMONTHLY!$A$37:$U$37,OFFSET(WatchbillMONTHLY!$A$37:$U$37,1,2)),FALSE),TRUE,FALSE)),
IF(_xlfn.XLOOKUP(AP$2,WatchbillMONTHLY!$A$54:$U$54,OFFSET(WatchbillMONTHLY!$A$54:$U$54,1,2))=IF(_xlfn.XLOOKUP($A45,INDIRECT("_"&amp;_xlfn.XLOOKUP(AP$2,WatchbillMONTHLY!$A$54:$U$54,OFFSET(WatchbillMONTHLY!$A$54:$U$54,1,2))),INDIRECT("_"&amp;_xlfn.XLOOKUP(AP$2,WatchbillMONTHLY!$A$54:$U$54,OFFSET(WatchbillMONTHLY!$A$54:$U$54,1,2))))=$A45,_xlfn.XLOOKUP(AP$2,WatchbillMONTHLY!$A$54:$U$54,OFFSET(WatchbillMONTHLY!$A$54:$U$54,1,2)),FALSE),TRUE,FALSE)),
IF(_xlfn.XLOOKUP(AP$2,WatchbillMONTHLY!$A$71:$U$71,OFFSET(WatchbillMONTHLY!$A$71:$U$71,1,2))=IF(_xlfn.XLOOKUP($A45,INDIRECT("_"&amp;_xlfn.XLOOKUP(AP$2,WatchbillMONTHLY!$A$71:$U$71,OFFSET(WatchbillMONTHLY!$A$71:$U$71,1,2))),INDIRECT("_"&amp;_xlfn.XLOOKUP(AP$2,WatchbillMONTHLY!$A$71:$U$71,OFFSET(WatchbillMONTHLY!$A$71:$U$71,1,2))))=$A45,_xlfn.XLOOKUP(AP$2,WatchbillMONTHLY!$A$71:$U$71,OFFSET(WatchbillMONTHLY!$A$71:$U$71,1,2)),FALSE),TRUE,FALSE)),
IF(_xlfn.XLOOKUP(AP$2,WatchbillMONTHLY!$A$88:$U$88,OFFSET(WatchbillMONTHLY!$A$88:$U$88,1,2))=IF(_xlfn.XLOOKUP($A45,INDIRECT("_"&amp;_xlfn.XLOOKUP(AP$2,WatchbillMONTHLY!$A$88:$U$88,OFFSET(WatchbillMONTHLY!$A$88:$U$88,1,2))),INDIRECT("_"&amp;_xlfn.XLOOKUP(AP$2,WatchbillMONTHLY!$A$88:$U$88,OFFSET(WatchbillMONTHLY!$A$88:$U$88,1,2))))=$A45,_xlfn.XLOOKUP(AP$2,WatchbillMONTHLY!$A$88:$U$88,OFFSET(WatchbillMONTHLY!$A$88:$U$88,1,2)),FALSE),TRUE,FALSE)),
FALSE),FALSE)</f>
        <v>0</v>
      </c>
      <c r="AQ45" s="209" t="b" cm="1">
        <f t="array" aca="1" ref="AQ45" ca="1">IF(AND($A45 &gt; 0, J45 &gt; 0,AQ$2&lt;MiscFormulas!$A$5+1),
_xlfn.IFNA(
_xlfn.IFNA(
_xlfn.IFNA(
_xlfn.IFNA(
_xlfn.IFNA(
_xlfn.IFNA(
IF(_xlfn.XLOOKUP(AQ$2,WatchbillMONTHLY!$A$3:$U$3,OFFSET(WatchbillMONTHLY!$A$3:$U$3,1,2))=IF(_xlfn.XLOOKUP($A45,INDIRECT("_"&amp;_xlfn.XLOOKUP(AQ$2,WatchbillMONTHLY!$A$3:$U$3,OFFSET(WatchbillMONTHLY!$A$3:$U$3,1,2))),INDIRECT("_"&amp;_xlfn.XLOOKUP(AQ$2,WatchbillMONTHLY!$A$3:$U$3,OFFSET(WatchbillMONTHLY!$A$3:$U$3,1,2))))=$A45,_xlfn.XLOOKUP(AQ$2,WatchbillMONTHLY!$A$3:$U$3,OFFSET(WatchbillMONTHLY!$A$3:$U$3,1,2)),FALSE),TRUE,FALSE),
IF(_xlfn.XLOOKUP(AQ$2,WatchbillMONTHLY!$A$20:$U$20,OFFSET(WatchbillMONTHLY!$A$20:$U$20,1,2))=IF(_xlfn.XLOOKUP($A45,INDIRECT("_"&amp;_xlfn.XLOOKUP(AQ$2,WatchbillMONTHLY!$A$20:$U$20,OFFSET(WatchbillMONTHLY!$A$20:$U$20,1,2))),INDIRECT("_"&amp;_xlfn.XLOOKUP(AQ$2,WatchbillMONTHLY!$A$20:$U$20,OFFSET(WatchbillMONTHLY!$A$20:$U$20,1,2))))=$A45,_xlfn.XLOOKUP(AQ$2,WatchbillMONTHLY!$A$20:$U$20,OFFSET(WatchbillMONTHLY!$A$20:$U$20,1,2)),FALSE),TRUE,FALSE)),
IF(_xlfn.XLOOKUP(AQ$2,WatchbillMONTHLY!$A$37:$U$37,OFFSET(WatchbillMONTHLY!$A$37:$U$37,1,2))=IF(_xlfn.XLOOKUP($A45,INDIRECT("_"&amp;_xlfn.XLOOKUP(AQ$2,WatchbillMONTHLY!$A$37:$U$37,OFFSET(WatchbillMONTHLY!$A$37:$U$37,1,2))),INDIRECT("_"&amp;_xlfn.XLOOKUP(AQ$2,WatchbillMONTHLY!$A$37:$U$37,OFFSET(WatchbillMONTHLY!$A$37:$U$37,1,2))))=$A45,_xlfn.XLOOKUP(AQ$2,WatchbillMONTHLY!$A$37:$U$37,OFFSET(WatchbillMONTHLY!$A$37:$U$37,1,2)),FALSE),TRUE,FALSE)),
IF(_xlfn.XLOOKUP(AQ$2,WatchbillMONTHLY!$A$54:$U$54,OFFSET(WatchbillMONTHLY!$A$54:$U$54,1,2))=IF(_xlfn.XLOOKUP($A45,INDIRECT("_"&amp;_xlfn.XLOOKUP(AQ$2,WatchbillMONTHLY!$A$54:$U$54,OFFSET(WatchbillMONTHLY!$A$54:$U$54,1,2))),INDIRECT("_"&amp;_xlfn.XLOOKUP(AQ$2,WatchbillMONTHLY!$A$54:$U$54,OFFSET(WatchbillMONTHLY!$A$54:$U$54,1,2))))=$A45,_xlfn.XLOOKUP(AQ$2,WatchbillMONTHLY!$A$54:$U$54,OFFSET(WatchbillMONTHLY!$A$54:$U$54,1,2)),FALSE),TRUE,FALSE)),
IF(_xlfn.XLOOKUP(AQ$2,WatchbillMONTHLY!$A$71:$U$71,OFFSET(WatchbillMONTHLY!$A$71:$U$71,1,2))=IF(_xlfn.XLOOKUP($A45,INDIRECT("_"&amp;_xlfn.XLOOKUP(AQ$2,WatchbillMONTHLY!$A$71:$U$71,OFFSET(WatchbillMONTHLY!$A$71:$U$71,1,2))),INDIRECT("_"&amp;_xlfn.XLOOKUP(AQ$2,WatchbillMONTHLY!$A$71:$U$71,OFFSET(WatchbillMONTHLY!$A$71:$U$71,1,2))))=$A45,_xlfn.XLOOKUP(AQ$2,WatchbillMONTHLY!$A$71:$U$71,OFFSET(WatchbillMONTHLY!$A$71:$U$71,1,2)),FALSE),TRUE,FALSE)),
IF(_xlfn.XLOOKUP(AQ$2,WatchbillMONTHLY!$A$88:$U$88,OFFSET(WatchbillMONTHLY!$A$88:$U$88,1,2))=IF(_xlfn.XLOOKUP($A45,INDIRECT("_"&amp;_xlfn.XLOOKUP(AQ$2,WatchbillMONTHLY!$A$88:$U$88,OFFSET(WatchbillMONTHLY!$A$88:$U$88,1,2))),INDIRECT("_"&amp;_xlfn.XLOOKUP(AQ$2,WatchbillMONTHLY!$A$88:$U$88,OFFSET(WatchbillMONTHLY!$A$88:$U$88,1,2))))=$A45,_xlfn.XLOOKUP(AQ$2,WatchbillMONTHLY!$A$88:$U$88,OFFSET(WatchbillMONTHLY!$A$88:$U$88,1,2)),FALSE),TRUE,FALSE)),
FALSE),FALSE)</f>
        <v>1</v>
      </c>
      <c r="AR45" s="209" t="b" cm="1">
        <f t="array" aca="1" ref="AR45" ca="1">IF(AND($A45 &gt; 0, K45 &gt; 0,AR$2&lt;MiscFormulas!$A$5+1),
_xlfn.IFNA(
_xlfn.IFNA(
_xlfn.IFNA(
_xlfn.IFNA(
_xlfn.IFNA(
_xlfn.IFNA(
IF(_xlfn.XLOOKUP(AR$2,WatchbillMONTHLY!$A$3:$U$3,OFFSET(WatchbillMONTHLY!$A$3:$U$3,1,2))=IF(_xlfn.XLOOKUP($A45,INDIRECT("_"&amp;_xlfn.XLOOKUP(AR$2,WatchbillMONTHLY!$A$3:$U$3,OFFSET(WatchbillMONTHLY!$A$3:$U$3,1,2))),INDIRECT("_"&amp;_xlfn.XLOOKUP(AR$2,WatchbillMONTHLY!$A$3:$U$3,OFFSET(WatchbillMONTHLY!$A$3:$U$3,1,2))))=$A45,_xlfn.XLOOKUP(AR$2,WatchbillMONTHLY!$A$3:$U$3,OFFSET(WatchbillMONTHLY!$A$3:$U$3,1,2)),FALSE),TRUE,FALSE),
IF(_xlfn.XLOOKUP(AR$2,WatchbillMONTHLY!$A$20:$U$20,OFFSET(WatchbillMONTHLY!$A$20:$U$20,1,2))=IF(_xlfn.XLOOKUP($A45,INDIRECT("_"&amp;_xlfn.XLOOKUP(AR$2,WatchbillMONTHLY!$A$20:$U$20,OFFSET(WatchbillMONTHLY!$A$20:$U$20,1,2))),INDIRECT("_"&amp;_xlfn.XLOOKUP(AR$2,WatchbillMONTHLY!$A$20:$U$20,OFFSET(WatchbillMONTHLY!$A$20:$U$20,1,2))))=$A45,_xlfn.XLOOKUP(AR$2,WatchbillMONTHLY!$A$20:$U$20,OFFSET(WatchbillMONTHLY!$A$20:$U$20,1,2)),FALSE),TRUE,FALSE)),
IF(_xlfn.XLOOKUP(AR$2,WatchbillMONTHLY!$A$37:$U$37,OFFSET(WatchbillMONTHLY!$A$37:$U$37,1,2))=IF(_xlfn.XLOOKUP($A45,INDIRECT("_"&amp;_xlfn.XLOOKUP(AR$2,WatchbillMONTHLY!$A$37:$U$37,OFFSET(WatchbillMONTHLY!$A$37:$U$37,1,2))),INDIRECT("_"&amp;_xlfn.XLOOKUP(AR$2,WatchbillMONTHLY!$A$37:$U$37,OFFSET(WatchbillMONTHLY!$A$37:$U$37,1,2))))=$A45,_xlfn.XLOOKUP(AR$2,WatchbillMONTHLY!$A$37:$U$37,OFFSET(WatchbillMONTHLY!$A$37:$U$37,1,2)),FALSE),TRUE,FALSE)),
IF(_xlfn.XLOOKUP(AR$2,WatchbillMONTHLY!$A$54:$U$54,OFFSET(WatchbillMONTHLY!$A$54:$U$54,1,2))=IF(_xlfn.XLOOKUP($A45,INDIRECT("_"&amp;_xlfn.XLOOKUP(AR$2,WatchbillMONTHLY!$A$54:$U$54,OFFSET(WatchbillMONTHLY!$A$54:$U$54,1,2))),INDIRECT("_"&amp;_xlfn.XLOOKUP(AR$2,WatchbillMONTHLY!$A$54:$U$54,OFFSET(WatchbillMONTHLY!$A$54:$U$54,1,2))))=$A45,_xlfn.XLOOKUP(AR$2,WatchbillMONTHLY!$A$54:$U$54,OFFSET(WatchbillMONTHLY!$A$54:$U$54,1,2)),FALSE),TRUE,FALSE)),
IF(_xlfn.XLOOKUP(AR$2,WatchbillMONTHLY!$A$71:$U$71,OFFSET(WatchbillMONTHLY!$A$71:$U$71,1,2))=IF(_xlfn.XLOOKUP($A45,INDIRECT("_"&amp;_xlfn.XLOOKUP(AR$2,WatchbillMONTHLY!$A$71:$U$71,OFFSET(WatchbillMONTHLY!$A$71:$U$71,1,2))),INDIRECT("_"&amp;_xlfn.XLOOKUP(AR$2,WatchbillMONTHLY!$A$71:$U$71,OFFSET(WatchbillMONTHLY!$A$71:$U$71,1,2))))=$A45,_xlfn.XLOOKUP(AR$2,WatchbillMONTHLY!$A$71:$U$71,OFFSET(WatchbillMONTHLY!$A$71:$U$71,1,2)),FALSE),TRUE,FALSE)),
IF(_xlfn.XLOOKUP(AR$2,WatchbillMONTHLY!$A$88:$U$88,OFFSET(WatchbillMONTHLY!$A$88:$U$88,1,2))=IF(_xlfn.XLOOKUP($A45,INDIRECT("_"&amp;_xlfn.XLOOKUP(AR$2,WatchbillMONTHLY!$A$88:$U$88,OFFSET(WatchbillMONTHLY!$A$88:$U$88,1,2))),INDIRECT("_"&amp;_xlfn.XLOOKUP(AR$2,WatchbillMONTHLY!$A$88:$U$88,OFFSET(WatchbillMONTHLY!$A$88:$U$88,1,2))))=$A45,_xlfn.XLOOKUP(AR$2,WatchbillMONTHLY!$A$88:$U$88,OFFSET(WatchbillMONTHLY!$A$88:$U$88,1,2)),FALSE),TRUE,FALSE)),
FALSE),FALSE)</f>
        <v>0</v>
      </c>
      <c r="AS45" s="209" t="b" cm="1">
        <f t="array" aca="1" ref="AS45" ca="1">IF(AND($A45 &gt; 0, L45 &gt; 0,AS$2&lt;MiscFormulas!$A$5+1),
_xlfn.IFNA(
_xlfn.IFNA(
_xlfn.IFNA(
_xlfn.IFNA(
_xlfn.IFNA(
_xlfn.IFNA(
IF(_xlfn.XLOOKUP(AS$2,WatchbillMONTHLY!$A$3:$U$3,OFFSET(WatchbillMONTHLY!$A$3:$U$3,1,2))=IF(_xlfn.XLOOKUP($A45,INDIRECT("_"&amp;_xlfn.XLOOKUP(AS$2,WatchbillMONTHLY!$A$3:$U$3,OFFSET(WatchbillMONTHLY!$A$3:$U$3,1,2))),INDIRECT("_"&amp;_xlfn.XLOOKUP(AS$2,WatchbillMONTHLY!$A$3:$U$3,OFFSET(WatchbillMONTHLY!$A$3:$U$3,1,2))))=$A45,_xlfn.XLOOKUP(AS$2,WatchbillMONTHLY!$A$3:$U$3,OFFSET(WatchbillMONTHLY!$A$3:$U$3,1,2)),FALSE),TRUE,FALSE),
IF(_xlfn.XLOOKUP(AS$2,WatchbillMONTHLY!$A$20:$U$20,OFFSET(WatchbillMONTHLY!$A$20:$U$20,1,2))=IF(_xlfn.XLOOKUP($A45,INDIRECT("_"&amp;_xlfn.XLOOKUP(AS$2,WatchbillMONTHLY!$A$20:$U$20,OFFSET(WatchbillMONTHLY!$A$20:$U$20,1,2))),INDIRECT("_"&amp;_xlfn.XLOOKUP(AS$2,WatchbillMONTHLY!$A$20:$U$20,OFFSET(WatchbillMONTHLY!$A$20:$U$20,1,2))))=$A45,_xlfn.XLOOKUP(AS$2,WatchbillMONTHLY!$A$20:$U$20,OFFSET(WatchbillMONTHLY!$A$20:$U$20,1,2)),FALSE),TRUE,FALSE)),
IF(_xlfn.XLOOKUP(AS$2,WatchbillMONTHLY!$A$37:$U$37,OFFSET(WatchbillMONTHLY!$A$37:$U$37,1,2))=IF(_xlfn.XLOOKUP($A45,INDIRECT("_"&amp;_xlfn.XLOOKUP(AS$2,WatchbillMONTHLY!$A$37:$U$37,OFFSET(WatchbillMONTHLY!$A$37:$U$37,1,2))),INDIRECT("_"&amp;_xlfn.XLOOKUP(AS$2,WatchbillMONTHLY!$A$37:$U$37,OFFSET(WatchbillMONTHLY!$A$37:$U$37,1,2))))=$A45,_xlfn.XLOOKUP(AS$2,WatchbillMONTHLY!$A$37:$U$37,OFFSET(WatchbillMONTHLY!$A$37:$U$37,1,2)),FALSE),TRUE,FALSE)),
IF(_xlfn.XLOOKUP(AS$2,WatchbillMONTHLY!$A$54:$U$54,OFFSET(WatchbillMONTHLY!$A$54:$U$54,1,2))=IF(_xlfn.XLOOKUP($A45,INDIRECT("_"&amp;_xlfn.XLOOKUP(AS$2,WatchbillMONTHLY!$A$54:$U$54,OFFSET(WatchbillMONTHLY!$A$54:$U$54,1,2))),INDIRECT("_"&amp;_xlfn.XLOOKUP(AS$2,WatchbillMONTHLY!$A$54:$U$54,OFFSET(WatchbillMONTHLY!$A$54:$U$54,1,2))))=$A45,_xlfn.XLOOKUP(AS$2,WatchbillMONTHLY!$A$54:$U$54,OFFSET(WatchbillMONTHLY!$A$54:$U$54,1,2)),FALSE),TRUE,FALSE)),
IF(_xlfn.XLOOKUP(AS$2,WatchbillMONTHLY!$A$71:$U$71,OFFSET(WatchbillMONTHLY!$A$71:$U$71,1,2))=IF(_xlfn.XLOOKUP($A45,INDIRECT("_"&amp;_xlfn.XLOOKUP(AS$2,WatchbillMONTHLY!$A$71:$U$71,OFFSET(WatchbillMONTHLY!$A$71:$U$71,1,2))),INDIRECT("_"&amp;_xlfn.XLOOKUP(AS$2,WatchbillMONTHLY!$A$71:$U$71,OFFSET(WatchbillMONTHLY!$A$71:$U$71,1,2))))=$A45,_xlfn.XLOOKUP(AS$2,WatchbillMONTHLY!$A$71:$U$71,OFFSET(WatchbillMONTHLY!$A$71:$U$71,1,2)),FALSE),TRUE,FALSE)),
IF(_xlfn.XLOOKUP(AS$2,WatchbillMONTHLY!$A$88:$U$88,OFFSET(WatchbillMONTHLY!$A$88:$U$88,1,2))=IF(_xlfn.XLOOKUP($A45,INDIRECT("_"&amp;_xlfn.XLOOKUP(AS$2,WatchbillMONTHLY!$A$88:$U$88,OFFSET(WatchbillMONTHLY!$A$88:$U$88,1,2))),INDIRECT("_"&amp;_xlfn.XLOOKUP(AS$2,WatchbillMONTHLY!$A$88:$U$88,OFFSET(WatchbillMONTHLY!$A$88:$U$88,1,2))))=$A45,_xlfn.XLOOKUP(AS$2,WatchbillMONTHLY!$A$88:$U$88,OFFSET(WatchbillMONTHLY!$A$88:$U$88,1,2)),FALSE),TRUE,FALSE)),
FALSE),FALSE)</f>
        <v>0</v>
      </c>
      <c r="AT45" s="209" t="b" cm="1">
        <f t="array" aca="1" ref="AT45" ca="1">IF(AND($A45 &gt; 0, M45 &gt; 0,AT$2&lt;MiscFormulas!$A$5+1),
_xlfn.IFNA(
_xlfn.IFNA(
_xlfn.IFNA(
_xlfn.IFNA(
_xlfn.IFNA(
_xlfn.IFNA(
IF(_xlfn.XLOOKUP(AT$2,WatchbillMONTHLY!$A$3:$U$3,OFFSET(WatchbillMONTHLY!$A$3:$U$3,1,2))=IF(_xlfn.XLOOKUP($A45,INDIRECT("_"&amp;_xlfn.XLOOKUP(AT$2,WatchbillMONTHLY!$A$3:$U$3,OFFSET(WatchbillMONTHLY!$A$3:$U$3,1,2))),INDIRECT("_"&amp;_xlfn.XLOOKUP(AT$2,WatchbillMONTHLY!$A$3:$U$3,OFFSET(WatchbillMONTHLY!$A$3:$U$3,1,2))))=$A45,_xlfn.XLOOKUP(AT$2,WatchbillMONTHLY!$A$3:$U$3,OFFSET(WatchbillMONTHLY!$A$3:$U$3,1,2)),FALSE),TRUE,FALSE),
IF(_xlfn.XLOOKUP(AT$2,WatchbillMONTHLY!$A$20:$U$20,OFFSET(WatchbillMONTHLY!$A$20:$U$20,1,2))=IF(_xlfn.XLOOKUP($A45,INDIRECT("_"&amp;_xlfn.XLOOKUP(AT$2,WatchbillMONTHLY!$A$20:$U$20,OFFSET(WatchbillMONTHLY!$A$20:$U$20,1,2))),INDIRECT("_"&amp;_xlfn.XLOOKUP(AT$2,WatchbillMONTHLY!$A$20:$U$20,OFFSET(WatchbillMONTHLY!$A$20:$U$20,1,2))))=$A45,_xlfn.XLOOKUP(AT$2,WatchbillMONTHLY!$A$20:$U$20,OFFSET(WatchbillMONTHLY!$A$20:$U$20,1,2)),FALSE),TRUE,FALSE)),
IF(_xlfn.XLOOKUP(AT$2,WatchbillMONTHLY!$A$37:$U$37,OFFSET(WatchbillMONTHLY!$A$37:$U$37,1,2))=IF(_xlfn.XLOOKUP($A45,INDIRECT("_"&amp;_xlfn.XLOOKUP(AT$2,WatchbillMONTHLY!$A$37:$U$37,OFFSET(WatchbillMONTHLY!$A$37:$U$37,1,2))),INDIRECT("_"&amp;_xlfn.XLOOKUP(AT$2,WatchbillMONTHLY!$A$37:$U$37,OFFSET(WatchbillMONTHLY!$A$37:$U$37,1,2))))=$A45,_xlfn.XLOOKUP(AT$2,WatchbillMONTHLY!$A$37:$U$37,OFFSET(WatchbillMONTHLY!$A$37:$U$37,1,2)),FALSE),TRUE,FALSE)),
IF(_xlfn.XLOOKUP(AT$2,WatchbillMONTHLY!$A$54:$U$54,OFFSET(WatchbillMONTHLY!$A$54:$U$54,1,2))=IF(_xlfn.XLOOKUP($A45,INDIRECT("_"&amp;_xlfn.XLOOKUP(AT$2,WatchbillMONTHLY!$A$54:$U$54,OFFSET(WatchbillMONTHLY!$A$54:$U$54,1,2))),INDIRECT("_"&amp;_xlfn.XLOOKUP(AT$2,WatchbillMONTHLY!$A$54:$U$54,OFFSET(WatchbillMONTHLY!$A$54:$U$54,1,2))))=$A45,_xlfn.XLOOKUP(AT$2,WatchbillMONTHLY!$A$54:$U$54,OFFSET(WatchbillMONTHLY!$A$54:$U$54,1,2)),FALSE),TRUE,FALSE)),
IF(_xlfn.XLOOKUP(AT$2,WatchbillMONTHLY!$A$71:$U$71,OFFSET(WatchbillMONTHLY!$A$71:$U$71,1,2))=IF(_xlfn.XLOOKUP($A45,INDIRECT("_"&amp;_xlfn.XLOOKUP(AT$2,WatchbillMONTHLY!$A$71:$U$71,OFFSET(WatchbillMONTHLY!$A$71:$U$71,1,2))),INDIRECT("_"&amp;_xlfn.XLOOKUP(AT$2,WatchbillMONTHLY!$A$71:$U$71,OFFSET(WatchbillMONTHLY!$A$71:$U$71,1,2))))=$A45,_xlfn.XLOOKUP(AT$2,WatchbillMONTHLY!$A$71:$U$71,OFFSET(WatchbillMONTHLY!$A$71:$U$71,1,2)),FALSE),TRUE,FALSE)),
IF(_xlfn.XLOOKUP(AT$2,WatchbillMONTHLY!$A$88:$U$88,OFFSET(WatchbillMONTHLY!$A$88:$U$88,1,2))=IF(_xlfn.XLOOKUP($A45,INDIRECT("_"&amp;_xlfn.XLOOKUP(AT$2,WatchbillMONTHLY!$A$88:$U$88,OFFSET(WatchbillMONTHLY!$A$88:$U$88,1,2))),INDIRECT("_"&amp;_xlfn.XLOOKUP(AT$2,WatchbillMONTHLY!$A$88:$U$88,OFFSET(WatchbillMONTHLY!$A$88:$U$88,1,2))))=$A45,_xlfn.XLOOKUP(AT$2,WatchbillMONTHLY!$A$88:$U$88,OFFSET(WatchbillMONTHLY!$A$88:$U$88,1,2)),FALSE),TRUE,FALSE)),
FALSE),FALSE)</f>
        <v>0</v>
      </c>
      <c r="AU45" s="209" t="b" cm="1">
        <f t="array" aca="1" ref="AU45" ca="1">IF(AND($A45 &gt; 0, N45 &gt; 0,AU$2&lt;MiscFormulas!$A$5+1),
_xlfn.IFNA(
_xlfn.IFNA(
_xlfn.IFNA(
_xlfn.IFNA(
_xlfn.IFNA(
_xlfn.IFNA(
IF(_xlfn.XLOOKUP(AU$2,WatchbillMONTHLY!$A$3:$U$3,OFFSET(WatchbillMONTHLY!$A$3:$U$3,1,2))=IF(_xlfn.XLOOKUP($A45,INDIRECT("_"&amp;_xlfn.XLOOKUP(AU$2,WatchbillMONTHLY!$A$3:$U$3,OFFSET(WatchbillMONTHLY!$A$3:$U$3,1,2))),INDIRECT("_"&amp;_xlfn.XLOOKUP(AU$2,WatchbillMONTHLY!$A$3:$U$3,OFFSET(WatchbillMONTHLY!$A$3:$U$3,1,2))))=$A45,_xlfn.XLOOKUP(AU$2,WatchbillMONTHLY!$A$3:$U$3,OFFSET(WatchbillMONTHLY!$A$3:$U$3,1,2)),FALSE),TRUE,FALSE),
IF(_xlfn.XLOOKUP(AU$2,WatchbillMONTHLY!$A$20:$U$20,OFFSET(WatchbillMONTHLY!$A$20:$U$20,1,2))=IF(_xlfn.XLOOKUP($A45,INDIRECT("_"&amp;_xlfn.XLOOKUP(AU$2,WatchbillMONTHLY!$A$20:$U$20,OFFSET(WatchbillMONTHLY!$A$20:$U$20,1,2))),INDIRECT("_"&amp;_xlfn.XLOOKUP(AU$2,WatchbillMONTHLY!$A$20:$U$20,OFFSET(WatchbillMONTHLY!$A$20:$U$20,1,2))))=$A45,_xlfn.XLOOKUP(AU$2,WatchbillMONTHLY!$A$20:$U$20,OFFSET(WatchbillMONTHLY!$A$20:$U$20,1,2)),FALSE),TRUE,FALSE)),
IF(_xlfn.XLOOKUP(AU$2,WatchbillMONTHLY!$A$37:$U$37,OFFSET(WatchbillMONTHLY!$A$37:$U$37,1,2))=IF(_xlfn.XLOOKUP($A45,INDIRECT("_"&amp;_xlfn.XLOOKUP(AU$2,WatchbillMONTHLY!$A$37:$U$37,OFFSET(WatchbillMONTHLY!$A$37:$U$37,1,2))),INDIRECT("_"&amp;_xlfn.XLOOKUP(AU$2,WatchbillMONTHLY!$A$37:$U$37,OFFSET(WatchbillMONTHLY!$A$37:$U$37,1,2))))=$A45,_xlfn.XLOOKUP(AU$2,WatchbillMONTHLY!$A$37:$U$37,OFFSET(WatchbillMONTHLY!$A$37:$U$37,1,2)),FALSE),TRUE,FALSE)),
IF(_xlfn.XLOOKUP(AU$2,WatchbillMONTHLY!$A$54:$U$54,OFFSET(WatchbillMONTHLY!$A$54:$U$54,1,2))=IF(_xlfn.XLOOKUP($A45,INDIRECT("_"&amp;_xlfn.XLOOKUP(AU$2,WatchbillMONTHLY!$A$54:$U$54,OFFSET(WatchbillMONTHLY!$A$54:$U$54,1,2))),INDIRECT("_"&amp;_xlfn.XLOOKUP(AU$2,WatchbillMONTHLY!$A$54:$U$54,OFFSET(WatchbillMONTHLY!$A$54:$U$54,1,2))))=$A45,_xlfn.XLOOKUP(AU$2,WatchbillMONTHLY!$A$54:$U$54,OFFSET(WatchbillMONTHLY!$A$54:$U$54,1,2)),FALSE),TRUE,FALSE)),
IF(_xlfn.XLOOKUP(AU$2,WatchbillMONTHLY!$A$71:$U$71,OFFSET(WatchbillMONTHLY!$A$71:$U$71,1,2))=IF(_xlfn.XLOOKUP($A45,INDIRECT("_"&amp;_xlfn.XLOOKUP(AU$2,WatchbillMONTHLY!$A$71:$U$71,OFFSET(WatchbillMONTHLY!$A$71:$U$71,1,2))),INDIRECT("_"&amp;_xlfn.XLOOKUP(AU$2,WatchbillMONTHLY!$A$71:$U$71,OFFSET(WatchbillMONTHLY!$A$71:$U$71,1,2))))=$A45,_xlfn.XLOOKUP(AU$2,WatchbillMONTHLY!$A$71:$U$71,OFFSET(WatchbillMONTHLY!$A$71:$U$71,1,2)),FALSE),TRUE,FALSE)),
IF(_xlfn.XLOOKUP(AU$2,WatchbillMONTHLY!$A$88:$U$88,OFFSET(WatchbillMONTHLY!$A$88:$U$88,1,2))=IF(_xlfn.XLOOKUP($A45,INDIRECT("_"&amp;_xlfn.XLOOKUP(AU$2,WatchbillMONTHLY!$A$88:$U$88,OFFSET(WatchbillMONTHLY!$A$88:$U$88,1,2))),INDIRECT("_"&amp;_xlfn.XLOOKUP(AU$2,WatchbillMONTHLY!$A$88:$U$88,OFFSET(WatchbillMONTHLY!$A$88:$U$88,1,2))))=$A45,_xlfn.XLOOKUP(AU$2,WatchbillMONTHLY!$A$88:$U$88,OFFSET(WatchbillMONTHLY!$A$88:$U$88,1,2)),FALSE),TRUE,FALSE)),
FALSE),FALSE)</f>
        <v>0</v>
      </c>
      <c r="AV45" s="209" t="b" cm="1">
        <f t="array" aca="1" ref="AV45" ca="1">IF(AND($A45 &gt; 0, O45 &gt; 0,AV$2&lt;MiscFormulas!$A$5+1),
_xlfn.IFNA(
_xlfn.IFNA(
_xlfn.IFNA(
_xlfn.IFNA(
_xlfn.IFNA(
_xlfn.IFNA(
IF(_xlfn.XLOOKUP(AV$2,WatchbillMONTHLY!$A$3:$U$3,OFFSET(WatchbillMONTHLY!$A$3:$U$3,1,2))=IF(_xlfn.XLOOKUP($A45,INDIRECT("_"&amp;_xlfn.XLOOKUP(AV$2,WatchbillMONTHLY!$A$3:$U$3,OFFSET(WatchbillMONTHLY!$A$3:$U$3,1,2))),INDIRECT("_"&amp;_xlfn.XLOOKUP(AV$2,WatchbillMONTHLY!$A$3:$U$3,OFFSET(WatchbillMONTHLY!$A$3:$U$3,1,2))))=$A45,_xlfn.XLOOKUP(AV$2,WatchbillMONTHLY!$A$3:$U$3,OFFSET(WatchbillMONTHLY!$A$3:$U$3,1,2)),FALSE),TRUE,FALSE),
IF(_xlfn.XLOOKUP(AV$2,WatchbillMONTHLY!$A$20:$U$20,OFFSET(WatchbillMONTHLY!$A$20:$U$20,1,2))=IF(_xlfn.XLOOKUP($A45,INDIRECT("_"&amp;_xlfn.XLOOKUP(AV$2,WatchbillMONTHLY!$A$20:$U$20,OFFSET(WatchbillMONTHLY!$A$20:$U$20,1,2))),INDIRECT("_"&amp;_xlfn.XLOOKUP(AV$2,WatchbillMONTHLY!$A$20:$U$20,OFFSET(WatchbillMONTHLY!$A$20:$U$20,1,2))))=$A45,_xlfn.XLOOKUP(AV$2,WatchbillMONTHLY!$A$20:$U$20,OFFSET(WatchbillMONTHLY!$A$20:$U$20,1,2)),FALSE),TRUE,FALSE)),
IF(_xlfn.XLOOKUP(AV$2,WatchbillMONTHLY!$A$37:$U$37,OFFSET(WatchbillMONTHLY!$A$37:$U$37,1,2))=IF(_xlfn.XLOOKUP($A45,INDIRECT("_"&amp;_xlfn.XLOOKUP(AV$2,WatchbillMONTHLY!$A$37:$U$37,OFFSET(WatchbillMONTHLY!$A$37:$U$37,1,2))),INDIRECT("_"&amp;_xlfn.XLOOKUP(AV$2,WatchbillMONTHLY!$A$37:$U$37,OFFSET(WatchbillMONTHLY!$A$37:$U$37,1,2))))=$A45,_xlfn.XLOOKUP(AV$2,WatchbillMONTHLY!$A$37:$U$37,OFFSET(WatchbillMONTHLY!$A$37:$U$37,1,2)),FALSE),TRUE,FALSE)),
IF(_xlfn.XLOOKUP(AV$2,WatchbillMONTHLY!$A$54:$U$54,OFFSET(WatchbillMONTHLY!$A$54:$U$54,1,2))=IF(_xlfn.XLOOKUP($A45,INDIRECT("_"&amp;_xlfn.XLOOKUP(AV$2,WatchbillMONTHLY!$A$54:$U$54,OFFSET(WatchbillMONTHLY!$A$54:$U$54,1,2))),INDIRECT("_"&amp;_xlfn.XLOOKUP(AV$2,WatchbillMONTHLY!$A$54:$U$54,OFFSET(WatchbillMONTHLY!$A$54:$U$54,1,2))))=$A45,_xlfn.XLOOKUP(AV$2,WatchbillMONTHLY!$A$54:$U$54,OFFSET(WatchbillMONTHLY!$A$54:$U$54,1,2)),FALSE),TRUE,FALSE)),
IF(_xlfn.XLOOKUP(AV$2,WatchbillMONTHLY!$A$71:$U$71,OFFSET(WatchbillMONTHLY!$A$71:$U$71,1,2))=IF(_xlfn.XLOOKUP($A45,INDIRECT("_"&amp;_xlfn.XLOOKUP(AV$2,WatchbillMONTHLY!$A$71:$U$71,OFFSET(WatchbillMONTHLY!$A$71:$U$71,1,2))),INDIRECT("_"&amp;_xlfn.XLOOKUP(AV$2,WatchbillMONTHLY!$A$71:$U$71,OFFSET(WatchbillMONTHLY!$A$71:$U$71,1,2))))=$A45,_xlfn.XLOOKUP(AV$2,WatchbillMONTHLY!$A$71:$U$71,OFFSET(WatchbillMONTHLY!$A$71:$U$71,1,2)),FALSE),TRUE,FALSE)),
IF(_xlfn.XLOOKUP(AV$2,WatchbillMONTHLY!$A$88:$U$88,OFFSET(WatchbillMONTHLY!$A$88:$U$88,1,2))=IF(_xlfn.XLOOKUP($A45,INDIRECT("_"&amp;_xlfn.XLOOKUP(AV$2,WatchbillMONTHLY!$A$88:$U$88,OFFSET(WatchbillMONTHLY!$A$88:$U$88,1,2))),INDIRECT("_"&amp;_xlfn.XLOOKUP(AV$2,WatchbillMONTHLY!$A$88:$U$88,OFFSET(WatchbillMONTHLY!$A$88:$U$88,1,2))))=$A45,_xlfn.XLOOKUP(AV$2,WatchbillMONTHLY!$A$88:$U$88,OFFSET(WatchbillMONTHLY!$A$88:$U$88,1,2)),FALSE),TRUE,FALSE)),
FALSE),FALSE)</f>
        <v>0</v>
      </c>
      <c r="AW45" s="209" t="b" cm="1">
        <f t="array" aca="1" ref="AW45" ca="1">IF(AND($A45 &gt; 0, P45 &gt; 0,AW$2&lt;MiscFormulas!$A$5+1),
_xlfn.IFNA(
_xlfn.IFNA(
_xlfn.IFNA(
_xlfn.IFNA(
_xlfn.IFNA(
_xlfn.IFNA(
IF(_xlfn.XLOOKUP(AW$2,WatchbillMONTHLY!$A$3:$U$3,OFFSET(WatchbillMONTHLY!$A$3:$U$3,1,2))=IF(_xlfn.XLOOKUP($A45,INDIRECT("_"&amp;_xlfn.XLOOKUP(AW$2,WatchbillMONTHLY!$A$3:$U$3,OFFSET(WatchbillMONTHLY!$A$3:$U$3,1,2))),INDIRECT("_"&amp;_xlfn.XLOOKUP(AW$2,WatchbillMONTHLY!$A$3:$U$3,OFFSET(WatchbillMONTHLY!$A$3:$U$3,1,2))))=$A45,_xlfn.XLOOKUP(AW$2,WatchbillMONTHLY!$A$3:$U$3,OFFSET(WatchbillMONTHLY!$A$3:$U$3,1,2)),FALSE),TRUE,FALSE),
IF(_xlfn.XLOOKUP(AW$2,WatchbillMONTHLY!$A$20:$U$20,OFFSET(WatchbillMONTHLY!$A$20:$U$20,1,2))=IF(_xlfn.XLOOKUP($A45,INDIRECT("_"&amp;_xlfn.XLOOKUP(AW$2,WatchbillMONTHLY!$A$20:$U$20,OFFSET(WatchbillMONTHLY!$A$20:$U$20,1,2))),INDIRECT("_"&amp;_xlfn.XLOOKUP(AW$2,WatchbillMONTHLY!$A$20:$U$20,OFFSET(WatchbillMONTHLY!$A$20:$U$20,1,2))))=$A45,_xlfn.XLOOKUP(AW$2,WatchbillMONTHLY!$A$20:$U$20,OFFSET(WatchbillMONTHLY!$A$20:$U$20,1,2)),FALSE),TRUE,FALSE)),
IF(_xlfn.XLOOKUP(AW$2,WatchbillMONTHLY!$A$37:$U$37,OFFSET(WatchbillMONTHLY!$A$37:$U$37,1,2))=IF(_xlfn.XLOOKUP($A45,INDIRECT("_"&amp;_xlfn.XLOOKUP(AW$2,WatchbillMONTHLY!$A$37:$U$37,OFFSET(WatchbillMONTHLY!$A$37:$U$37,1,2))),INDIRECT("_"&amp;_xlfn.XLOOKUP(AW$2,WatchbillMONTHLY!$A$37:$U$37,OFFSET(WatchbillMONTHLY!$A$37:$U$37,1,2))))=$A45,_xlfn.XLOOKUP(AW$2,WatchbillMONTHLY!$A$37:$U$37,OFFSET(WatchbillMONTHLY!$A$37:$U$37,1,2)),FALSE),TRUE,FALSE)),
IF(_xlfn.XLOOKUP(AW$2,WatchbillMONTHLY!$A$54:$U$54,OFFSET(WatchbillMONTHLY!$A$54:$U$54,1,2))=IF(_xlfn.XLOOKUP($A45,INDIRECT("_"&amp;_xlfn.XLOOKUP(AW$2,WatchbillMONTHLY!$A$54:$U$54,OFFSET(WatchbillMONTHLY!$A$54:$U$54,1,2))),INDIRECT("_"&amp;_xlfn.XLOOKUP(AW$2,WatchbillMONTHLY!$A$54:$U$54,OFFSET(WatchbillMONTHLY!$A$54:$U$54,1,2))))=$A45,_xlfn.XLOOKUP(AW$2,WatchbillMONTHLY!$A$54:$U$54,OFFSET(WatchbillMONTHLY!$A$54:$U$54,1,2)),FALSE),TRUE,FALSE)),
IF(_xlfn.XLOOKUP(AW$2,WatchbillMONTHLY!$A$71:$U$71,OFFSET(WatchbillMONTHLY!$A$71:$U$71,1,2))=IF(_xlfn.XLOOKUP($A45,INDIRECT("_"&amp;_xlfn.XLOOKUP(AW$2,WatchbillMONTHLY!$A$71:$U$71,OFFSET(WatchbillMONTHLY!$A$71:$U$71,1,2))),INDIRECT("_"&amp;_xlfn.XLOOKUP(AW$2,WatchbillMONTHLY!$A$71:$U$71,OFFSET(WatchbillMONTHLY!$A$71:$U$71,1,2))))=$A45,_xlfn.XLOOKUP(AW$2,WatchbillMONTHLY!$A$71:$U$71,OFFSET(WatchbillMONTHLY!$A$71:$U$71,1,2)),FALSE),TRUE,FALSE)),
IF(_xlfn.XLOOKUP(AW$2,WatchbillMONTHLY!$A$88:$U$88,OFFSET(WatchbillMONTHLY!$A$88:$U$88,1,2))=IF(_xlfn.XLOOKUP($A45,INDIRECT("_"&amp;_xlfn.XLOOKUP(AW$2,WatchbillMONTHLY!$A$88:$U$88,OFFSET(WatchbillMONTHLY!$A$88:$U$88,1,2))),INDIRECT("_"&amp;_xlfn.XLOOKUP(AW$2,WatchbillMONTHLY!$A$88:$U$88,OFFSET(WatchbillMONTHLY!$A$88:$U$88,1,2))))=$A45,_xlfn.XLOOKUP(AW$2,WatchbillMONTHLY!$A$88:$U$88,OFFSET(WatchbillMONTHLY!$A$88:$U$88,1,2)),FALSE),TRUE,FALSE)),
FALSE),FALSE)</f>
        <v>0</v>
      </c>
      <c r="AX45" s="209" t="b" cm="1">
        <f t="array" aca="1" ref="AX45" ca="1">IF(AND($A45 &gt; 0, Q45 &gt; 0,AX$2&lt;MiscFormulas!$A$5+1),
_xlfn.IFNA(
_xlfn.IFNA(
_xlfn.IFNA(
_xlfn.IFNA(
_xlfn.IFNA(
_xlfn.IFNA(
IF(_xlfn.XLOOKUP(AX$2,WatchbillMONTHLY!$A$3:$U$3,OFFSET(WatchbillMONTHLY!$A$3:$U$3,1,2))=IF(_xlfn.XLOOKUP($A45,INDIRECT("_"&amp;_xlfn.XLOOKUP(AX$2,WatchbillMONTHLY!$A$3:$U$3,OFFSET(WatchbillMONTHLY!$A$3:$U$3,1,2))),INDIRECT("_"&amp;_xlfn.XLOOKUP(AX$2,WatchbillMONTHLY!$A$3:$U$3,OFFSET(WatchbillMONTHLY!$A$3:$U$3,1,2))))=$A45,_xlfn.XLOOKUP(AX$2,WatchbillMONTHLY!$A$3:$U$3,OFFSET(WatchbillMONTHLY!$A$3:$U$3,1,2)),FALSE),TRUE,FALSE),
IF(_xlfn.XLOOKUP(AX$2,WatchbillMONTHLY!$A$20:$U$20,OFFSET(WatchbillMONTHLY!$A$20:$U$20,1,2))=IF(_xlfn.XLOOKUP($A45,INDIRECT("_"&amp;_xlfn.XLOOKUP(AX$2,WatchbillMONTHLY!$A$20:$U$20,OFFSET(WatchbillMONTHLY!$A$20:$U$20,1,2))),INDIRECT("_"&amp;_xlfn.XLOOKUP(AX$2,WatchbillMONTHLY!$A$20:$U$20,OFFSET(WatchbillMONTHLY!$A$20:$U$20,1,2))))=$A45,_xlfn.XLOOKUP(AX$2,WatchbillMONTHLY!$A$20:$U$20,OFFSET(WatchbillMONTHLY!$A$20:$U$20,1,2)),FALSE),TRUE,FALSE)),
IF(_xlfn.XLOOKUP(AX$2,WatchbillMONTHLY!$A$37:$U$37,OFFSET(WatchbillMONTHLY!$A$37:$U$37,1,2))=IF(_xlfn.XLOOKUP($A45,INDIRECT("_"&amp;_xlfn.XLOOKUP(AX$2,WatchbillMONTHLY!$A$37:$U$37,OFFSET(WatchbillMONTHLY!$A$37:$U$37,1,2))),INDIRECT("_"&amp;_xlfn.XLOOKUP(AX$2,WatchbillMONTHLY!$A$37:$U$37,OFFSET(WatchbillMONTHLY!$A$37:$U$37,1,2))))=$A45,_xlfn.XLOOKUP(AX$2,WatchbillMONTHLY!$A$37:$U$37,OFFSET(WatchbillMONTHLY!$A$37:$U$37,1,2)),FALSE),TRUE,FALSE)),
IF(_xlfn.XLOOKUP(AX$2,WatchbillMONTHLY!$A$54:$U$54,OFFSET(WatchbillMONTHLY!$A$54:$U$54,1,2))=IF(_xlfn.XLOOKUP($A45,INDIRECT("_"&amp;_xlfn.XLOOKUP(AX$2,WatchbillMONTHLY!$A$54:$U$54,OFFSET(WatchbillMONTHLY!$A$54:$U$54,1,2))),INDIRECT("_"&amp;_xlfn.XLOOKUP(AX$2,WatchbillMONTHLY!$A$54:$U$54,OFFSET(WatchbillMONTHLY!$A$54:$U$54,1,2))))=$A45,_xlfn.XLOOKUP(AX$2,WatchbillMONTHLY!$A$54:$U$54,OFFSET(WatchbillMONTHLY!$A$54:$U$54,1,2)),FALSE),TRUE,FALSE)),
IF(_xlfn.XLOOKUP(AX$2,WatchbillMONTHLY!$A$71:$U$71,OFFSET(WatchbillMONTHLY!$A$71:$U$71,1,2))=IF(_xlfn.XLOOKUP($A45,INDIRECT("_"&amp;_xlfn.XLOOKUP(AX$2,WatchbillMONTHLY!$A$71:$U$71,OFFSET(WatchbillMONTHLY!$A$71:$U$71,1,2))),INDIRECT("_"&amp;_xlfn.XLOOKUP(AX$2,WatchbillMONTHLY!$A$71:$U$71,OFFSET(WatchbillMONTHLY!$A$71:$U$71,1,2))))=$A45,_xlfn.XLOOKUP(AX$2,WatchbillMONTHLY!$A$71:$U$71,OFFSET(WatchbillMONTHLY!$A$71:$U$71,1,2)),FALSE),TRUE,FALSE)),
IF(_xlfn.XLOOKUP(AX$2,WatchbillMONTHLY!$A$88:$U$88,OFFSET(WatchbillMONTHLY!$A$88:$U$88,1,2))=IF(_xlfn.XLOOKUP($A45,INDIRECT("_"&amp;_xlfn.XLOOKUP(AX$2,WatchbillMONTHLY!$A$88:$U$88,OFFSET(WatchbillMONTHLY!$A$88:$U$88,1,2))),INDIRECT("_"&amp;_xlfn.XLOOKUP(AX$2,WatchbillMONTHLY!$A$88:$U$88,OFFSET(WatchbillMONTHLY!$A$88:$U$88,1,2))))=$A45,_xlfn.XLOOKUP(AX$2,WatchbillMONTHLY!$A$88:$U$88,OFFSET(WatchbillMONTHLY!$A$88:$U$88,1,2)),FALSE),TRUE,FALSE)),
FALSE),FALSE)</f>
        <v>0</v>
      </c>
      <c r="AY45" s="209" t="b" cm="1">
        <f t="array" aca="1" ref="AY45" ca="1">IF(AND($A45 &gt; 0, R45 &gt; 0,AY$2&lt;MiscFormulas!$A$5+1),
_xlfn.IFNA(
_xlfn.IFNA(
_xlfn.IFNA(
_xlfn.IFNA(
_xlfn.IFNA(
_xlfn.IFNA(
IF(_xlfn.XLOOKUP(AY$2,WatchbillMONTHLY!$A$3:$U$3,OFFSET(WatchbillMONTHLY!$A$3:$U$3,1,2))=IF(_xlfn.XLOOKUP($A45,INDIRECT("_"&amp;_xlfn.XLOOKUP(AY$2,WatchbillMONTHLY!$A$3:$U$3,OFFSET(WatchbillMONTHLY!$A$3:$U$3,1,2))),INDIRECT("_"&amp;_xlfn.XLOOKUP(AY$2,WatchbillMONTHLY!$A$3:$U$3,OFFSET(WatchbillMONTHLY!$A$3:$U$3,1,2))))=$A45,_xlfn.XLOOKUP(AY$2,WatchbillMONTHLY!$A$3:$U$3,OFFSET(WatchbillMONTHLY!$A$3:$U$3,1,2)),FALSE),TRUE,FALSE),
IF(_xlfn.XLOOKUP(AY$2,WatchbillMONTHLY!$A$20:$U$20,OFFSET(WatchbillMONTHLY!$A$20:$U$20,1,2))=IF(_xlfn.XLOOKUP($A45,INDIRECT("_"&amp;_xlfn.XLOOKUP(AY$2,WatchbillMONTHLY!$A$20:$U$20,OFFSET(WatchbillMONTHLY!$A$20:$U$20,1,2))),INDIRECT("_"&amp;_xlfn.XLOOKUP(AY$2,WatchbillMONTHLY!$A$20:$U$20,OFFSET(WatchbillMONTHLY!$A$20:$U$20,1,2))))=$A45,_xlfn.XLOOKUP(AY$2,WatchbillMONTHLY!$A$20:$U$20,OFFSET(WatchbillMONTHLY!$A$20:$U$20,1,2)),FALSE),TRUE,FALSE)),
IF(_xlfn.XLOOKUP(AY$2,WatchbillMONTHLY!$A$37:$U$37,OFFSET(WatchbillMONTHLY!$A$37:$U$37,1,2))=IF(_xlfn.XLOOKUP($A45,INDIRECT("_"&amp;_xlfn.XLOOKUP(AY$2,WatchbillMONTHLY!$A$37:$U$37,OFFSET(WatchbillMONTHLY!$A$37:$U$37,1,2))),INDIRECT("_"&amp;_xlfn.XLOOKUP(AY$2,WatchbillMONTHLY!$A$37:$U$37,OFFSET(WatchbillMONTHLY!$A$37:$U$37,1,2))))=$A45,_xlfn.XLOOKUP(AY$2,WatchbillMONTHLY!$A$37:$U$37,OFFSET(WatchbillMONTHLY!$A$37:$U$37,1,2)),FALSE),TRUE,FALSE)),
IF(_xlfn.XLOOKUP(AY$2,WatchbillMONTHLY!$A$54:$U$54,OFFSET(WatchbillMONTHLY!$A$54:$U$54,1,2))=IF(_xlfn.XLOOKUP($A45,INDIRECT("_"&amp;_xlfn.XLOOKUP(AY$2,WatchbillMONTHLY!$A$54:$U$54,OFFSET(WatchbillMONTHLY!$A$54:$U$54,1,2))),INDIRECT("_"&amp;_xlfn.XLOOKUP(AY$2,WatchbillMONTHLY!$A$54:$U$54,OFFSET(WatchbillMONTHLY!$A$54:$U$54,1,2))))=$A45,_xlfn.XLOOKUP(AY$2,WatchbillMONTHLY!$A$54:$U$54,OFFSET(WatchbillMONTHLY!$A$54:$U$54,1,2)),FALSE),TRUE,FALSE)),
IF(_xlfn.XLOOKUP(AY$2,WatchbillMONTHLY!$A$71:$U$71,OFFSET(WatchbillMONTHLY!$A$71:$U$71,1,2))=IF(_xlfn.XLOOKUP($A45,INDIRECT("_"&amp;_xlfn.XLOOKUP(AY$2,WatchbillMONTHLY!$A$71:$U$71,OFFSET(WatchbillMONTHLY!$A$71:$U$71,1,2))),INDIRECT("_"&amp;_xlfn.XLOOKUP(AY$2,WatchbillMONTHLY!$A$71:$U$71,OFFSET(WatchbillMONTHLY!$A$71:$U$71,1,2))))=$A45,_xlfn.XLOOKUP(AY$2,WatchbillMONTHLY!$A$71:$U$71,OFFSET(WatchbillMONTHLY!$A$71:$U$71,1,2)),FALSE),TRUE,FALSE)),
IF(_xlfn.XLOOKUP(AY$2,WatchbillMONTHLY!$A$88:$U$88,OFFSET(WatchbillMONTHLY!$A$88:$U$88,1,2))=IF(_xlfn.XLOOKUP($A45,INDIRECT("_"&amp;_xlfn.XLOOKUP(AY$2,WatchbillMONTHLY!$A$88:$U$88,OFFSET(WatchbillMONTHLY!$A$88:$U$88,1,2))),INDIRECT("_"&amp;_xlfn.XLOOKUP(AY$2,WatchbillMONTHLY!$A$88:$U$88,OFFSET(WatchbillMONTHLY!$A$88:$U$88,1,2))))=$A45,_xlfn.XLOOKUP(AY$2,WatchbillMONTHLY!$A$88:$U$88,OFFSET(WatchbillMONTHLY!$A$88:$U$88,1,2)),FALSE),TRUE,FALSE)),
FALSE),FALSE)</f>
        <v>0</v>
      </c>
      <c r="AZ45" s="209" t="b" cm="1">
        <f t="array" aca="1" ref="AZ45" ca="1">IF(AND($A45 &gt; 0, S45 &gt; 0,AZ$2&lt;MiscFormulas!$A$5+1),
_xlfn.IFNA(
_xlfn.IFNA(
_xlfn.IFNA(
_xlfn.IFNA(
_xlfn.IFNA(
_xlfn.IFNA(
IF(_xlfn.XLOOKUP(AZ$2,WatchbillMONTHLY!$A$3:$U$3,OFFSET(WatchbillMONTHLY!$A$3:$U$3,1,2))=IF(_xlfn.XLOOKUP($A45,INDIRECT("_"&amp;_xlfn.XLOOKUP(AZ$2,WatchbillMONTHLY!$A$3:$U$3,OFFSET(WatchbillMONTHLY!$A$3:$U$3,1,2))),INDIRECT("_"&amp;_xlfn.XLOOKUP(AZ$2,WatchbillMONTHLY!$A$3:$U$3,OFFSET(WatchbillMONTHLY!$A$3:$U$3,1,2))))=$A45,_xlfn.XLOOKUP(AZ$2,WatchbillMONTHLY!$A$3:$U$3,OFFSET(WatchbillMONTHLY!$A$3:$U$3,1,2)),FALSE),TRUE,FALSE),
IF(_xlfn.XLOOKUP(AZ$2,WatchbillMONTHLY!$A$20:$U$20,OFFSET(WatchbillMONTHLY!$A$20:$U$20,1,2))=IF(_xlfn.XLOOKUP($A45,INDIRECT("_"&amp;_xlfn.XLOOKUP(AZ$2,WatchbillMONTHLY!$A$20:$U$20,OFFSET(WatchbillMONTHLY!$A$20:$U$20,1,2))),INDIRECT("_"&amp;_xlfn.XLOOKUP(AZ$2,WatchbillMONTHLY!$A$20:$U$20,OFFSET(WatchbillMONTHLY!$A$20:$U$20,1,2))))=$A45,_xlfn.XLOOKUP(AZ$2,WatchbillMONTHLY!$A$20:$U$20,OFFSET(WatchbillMONTHLY!$A$20:$U$20,1,2)),FALSE),TRUE,FALSE)),
IF(_xlfn.XLOOKUP(AZ$2,WatchbillMONTHLY!$A$37:$U$37,OFFSET(WatchbillMONTHLY!$A$37:$U$37,1,2))=IF(_xlfn.XLOOKUP($A45,INDIRECT("_"&amp;_xlfn.XLOOKUP(AZ$2,WatchbillMONTHLY!$A$37:$U$37,OFFSET(WatchbillMONTHLY!$A$37:$U$37,1,2))),INDIRECT("_"&amp;_xlfn.XLOOKUP(AZ$2,WatchbillMONTHLY!$A$37:$U$37,OFFSET(WatchbillMONTHLY!$A$37:$U$37,1,2))))=$A45,_xlfn.XLOOKUP(AZ$2,WatchbillMONTHLY!$A$37:$U$37,OFFSET(WatchbillMONTHLY!$A$37:$U$37,1,2)),FALSE),TRUE,FALSE)),
IF(_xlfn.XLOOKUP(AZ$2,WatchbillMONTHLY!$A$54:$U$54,OFFSET(WatchbillMONTHLY!$A$54:$U$54,1,2))=IF(_xlfn.XLOOKUP($A45,INDIRECT("_"&amp;_xlfn.XLOOKUP(AZ$2,WatchbillMONTHLY!$A$54:$U$54,OFFSET(WatchbillMONTHLY!$A$54:$U$54,1,2))),INDIRECT("_"&amp;_xlfn.XLOOKUP(AZ$2,WatchbillMONTHLY!$A$54:$U$54,OFFSET(WatchbillMONTHLY!$A$54:$U$54,1,2))))=$A45,_xlfn.XLOOKUP(AZ$2,WatchbillMONTHLY!$A$54:$U$54,OFFSET(WatchbillMONTHLY!$A$54:$U$54,1,2)),FALSE),TRUE,FALSE)),
IF(_xlfn.XLOOKUP(AZ$2,WatchbillMONTHLY!$A$71:$U$71,OFFSET(WatchbillMONTHLY!$A$71:$U$71,1,2))=IF(_xlfn.XLOOKUP($A45,INDIRECT("_"&amp;_xlfn.XLOOKUP(AZ$2,WatchbillMONTHLY!$A$71:$U$71,OFFSET(WatchbillMONTHLY!$A$71:$U$71,1,2))),INDIRECT("_"&amp;_xlfn.XLOOKUP(AZ$2,WatchbillMONTHLY!$A$71:$U$71,OFFSET(WatchbillMONTHLY!$A$71:$U$71,1,2))))=$A45,_xlfn.XLOOKUP(AZ$2,WatchbillMONTHLY!$A$71:$U$71,OFFSET(WatchbillMONTHLY!$A$71:$U$71,1,2)),FALSE),TRUE,FALSE)),
IF(_xlfn.XLOOKUP(AZ$2,WatchbillMONTHLY!$A$88:$U$88,OFFSET(WatchbillMONTHLY!$A$88:$U$88,1,2))=IF(_xlfn.XLOOKUP($A45,INDIRECT("_"&amp;_xlfn.XLOOKUP(AZ$2,WatchbillMONTHLY!$A$88:$U$88,OFFSET(WatchbillMONTHLY!$A$88:$U$88,1,2))),INDIRECT("_"&amp;_xlfn.XLOOKUP(AZ$2,WatchbillMONTHLY!$A$88:$U$88,OFFSET(WatchbillMONTHLY!$A$88:$U$88,1,2))))=$A45,_xlfn.XLOOKUP(AZ$2,WatchbillMONTHLY!$A$88:$U$88,OFFSET(WatchbillMONTHLY!$A$88:$U$88,1,2)),FALSE),TRUE,FALSE)),
FALSE),FALSE)</f>
        <v>0</v>
      </c>
      <c r="BA45" s="209" t="b" cm="1">
        <f t="array" aca="1" ref="BA45" ca="1">IF(AND($A45 &gt; 0, T45 &gt; 0,BA$2&lt;MiscFormulas!$A$5+1),
_xlfn.IFNA(
_xlfn.IFNA(
_xlfn.IFNA(
_xlfn.IFNA(
_xlfn.IFNA(
_xlfn.IFNA(
IF(_xlfn.XLOOKUP(BA$2,WatchbillMONTHLY!$A$3:$U$3,OFFSET(WatchbillMONTHLY!$A$3:$U$3,1,2))=IF(_xlfn.XLOOKUP($A45,INDIRECT("_"&amp;_xlfn.XLOOKUP(BA$2,WatchbillMONTHLY!$A$3:$U$3,OFFSET(WatchbillMONTHLY!$A$3:$U$3,1,2))),INDIRECT("_"&amp;_xlfn.XLOOKUP(BA$2,WatchbillMONTHLY!$A$3:$U$3,OFFSET(WatchbillMONTHLY!$A$3:$U$3,1,2))))=$A45,_xlfn.XLOOKUP(BA$2,WatchbillMONTHLY!$A$3:$U$3,OFFSET(WatchbillMONTHLY!$A$3:$U$3,1,2)),FALSE),TRUE,FALSE),
IF(_xlfn.XLOOKUP(BA$2,WatchbillMONTHLY!$A$20:$U$20,OFFSET(WatchbillMONTHLY!$A$20:$U$20,1,2))=IF(_xlfn.XLOOKUP($A45,INDIRECT("_"&amp;_xlfn.XLOOKUP(BA$2,WatchbillMONTHLY!$A$20:$U$20,OFFSET(WatchbillMONTHLY!$A$20:$U$20,1,2))),INDIRECT("_"&amp;_xlfn.XLOOKUP(BA$2,WatchbillMONTHLY!$A$20:$U$20,OFFSET(WatchbillMONTHLY!$A$20:$U$20,1,2))))=$A45,_xlfn.XLOOKUP(BA$2,WatchbillMONTHLY!$A$20:$U$20,OFFSET(WatchbillMONTHLY!$A$20:$U$20,1,2)),FALSE),TRUE,FALSE)),
IF(_xlfn.XLOOKUP(BA$2,WatchbillMONTHLY!$A$37:$U$37,OFFSET(WatchbillMONTHLY!$A$37:$U$37,1,2))=IF(_xlfn.XLOOKUP($A45,INDIRECT("_"&amp;_xlfn.XLOOKUP(BA$2,WatchbillMONTHLY!$A$37:$U$37,OFFSET(WatchbillMONTHLY!$A$37:$U$37,1,2))),INDIRECT("_"&amp;_xlfn.XLOOKUP(BA$2,WatchbillMONTHLY!$A$37:$U$37,OFFSET(WatchbillMONTHLY!$A$37:$U$37,1,2))))=$A45,_xlfn.XLOOKUP(BA$2,WatchbillMONTHLY!$A$37:$U$37,OFFSET(WatchbillMONTHLY!$A$37:$U$37,1,2)),FALSE),TRUE,FALSE)),
IF(_xlfn.XLOOKUP(BA$2,WatchbillMONTHLY!$A$54:$U$54,OFFSET(WatchbillMONTHLY!$A$54:$U$54,1,2))=IF(_xlfn.XLOOKUP($A45,INDIRECT("_"&amp;_xlfn.XLOOKUP(BA$2,WatchbillMONTHLY!$A$54:$U$54,OFFSET(WatchbillMONTHLY!$A$54:$U$54,1,2))),INDIRECT("_"&amp;_xlfn.XLOOKUP(BA$2,WatchbillMONTHLY!$A$54:$U$54,OFFSET(WatchbillMONTHLY!$A$54:$U$54,1,2))))=$A45,_xlfn.XLOOKUP(BA$2,WatchbillMONTHLY!$A$54:$U$54,OFFSET(WatchbillMONTHLY!$A$54:$U$54,1,2)),FALSE),TRUE,FALSE)),
IF(_xlfn.XLOOKUP(BA$2,WatchbillMONTHLY!$A$71:$U$71,OFFSET(WatchbillMONTHLY!$A$71:$U$71,1,2))=IF(_xlfn.XLOOKUP($A45,INDIRECT("_"&amp;_xlfn.XLOOKUP(BA$2,WatchbillMONTHLY!$A$71:$U$71,OFFSET(WatchbillMONTHLY!$A$71:$U$71,1,2))),INDIRECT("_"&amp;_xlfn.XLOOKUP(BA$2,WatchbillMONTHLY!$A$71:$U$71,OFFSET(WatchbillMONTHLY!$A$71:$U$71,1,2))))=$A45,_xlfn.XLOOKUP(BA$2,WatchbillMONTHLY!$A$71:$U$71,OFFSET(WatchbillMONTHLY!$A$71:$U$71,1,2)),FALSE),TRUE,FALSE)),
IF(_xlfn.XLOOKUP(BA$2,WatchbillMONTHLY!$A$88:$U$88,OFFSET(WatchbillMONTHLY!$A$88:$U$88,1,2))=IF(_xlfn.XLOOKUP($A45,INDIRECT("_"&amp;_xlfn.XLOOKUP(BA$2,WatchbillMONTHLY!$A$88:$U$88,OFFSET(WatchbillMONTHLY!$A$88:$U$88,1,2))),INDIRECT("_"&amp;_xlfn.XLOOKUP(BA$2,WatchbillMONTHLY!$A$88:$U$88,OFFSET(WatchbillMONTHLY!$A$88:$U$88,1,2))))=$A45,_xlfn.XLOOKUP(BA$2,WatchbillMONTHLY!$A$88:$U$88,OFFSET(WatchbillMONTHLY!$A$88:$U$88,1,2)),FALSE),TRUE,FALSE)),
FALSE),FALSE)</f>
        <v>0</v>
      </c>
      <c r="BB45" s="209" t="b" cm="1">
        <f t="array" aca="1" ref="BB45" ca="1">IF(AND($A45 &gt; 0, U45 &gt; 0,BB$2&lt;MiscFormulas!$A$5+1),
_xlfn.IFNA(
_xlfn.IFNA(
_xlfn.IFNA(
_xlfn.IFNA(
_xlfn.IFNA(
_xlfn.IFNA(
IF(_xlfn.XLOOKUP(BB$2,WatchbillMONTHLY!$A$3:$U$3,OFFSET(WatchbillMONTHLY!$A$3:$U$3,1,2))=IF(_xlfn.XLOOKUP($A45,INDIRECT("_"&amp;_xlfn.XLOOKUP(BB$2,WatchbillMONTHLY!$A$3:$U$3,OFFSET(WatchbillMONTHLY!$A$3:$U$3,1,2))),INDIRECT("_"&amp;_xlfn.XLOOKUP(BB$2,WatchbillMONTHLY!$A$3:$U$3,OFFSET(WatchbillMONTHLY!$A$3:$U$3,1,2))))=$A45,_xlfn.XLOOKUP(BB$2,WatchbillMONTHLY!$A$3:$U$3,OFFSET(WatchbillMONTHLY!$A$3:$U$3,1,2)),FALSE),TRUE,FALSE),
IF(_xlfn.XLOOKUP(BB$2,WatchbillMONTHLY!$A$20:$U$20,OFFSET(WatchbillMONTHLY!$A$20:$U$20,1,2))=IF(_xlfn.XLOOKUP($A45,INDIRECT("_"&amp;_xlfn.XLOOKUP(BB$2,WatchbillMONTHLY!$A$20:$U$20,OFFSET(WatchbillMONTHLY!$A$20:$U$20,1,2))),INDIRECT("_"&amp;_xlfn.XLOOKUP(BB$2,WatchbillMONTHLY!$A$20:$U$20,OFFSET(WatchbillMONTHLY!$A$20:$U$20,1,2))))=$A45,_xlfn.XLOOKUP(BB$2,WatchbillMONTHLY!$A$20:$U$20,OFFSET(WatchbillMONTHLY!$A$20:$U$20,1,2)),FALSE),TRUE,FALSE)),
IF(_xlfn.XLOOKUP(BB$2,WatchbillMONTHLY!$A$37:$U$37,OFFSET(WatchbillMONTHLY!$A$37:$U$37,1,2))=IF(_xlfn.XLOOKUP($A45,INDIRECT("_"&amp;_xlfn.XLOOKUP(BB$2,WatchbillMONTHLY!$A$37:$U$37,OFFSET(WatchbillMONTHLY!$A$37:$U$37,1,2))),INDIRECT("_"&amp;_xlfn.XLOOKUP(BB$2,WatchbillMONTHLY!$A$37:$U$37,OFFSET(WatchbillMONTHLY!$A$37:$U$37,1,2))))=$A45,_xlfn.XLOOKUP(BB$2,WatchbillMONTHLY!$A$37:$U$37,OFFSET(WatchbillMONTHLY!$A$37:$U$37,1,2)),FALSE),TRUE,FALSE)),
IF(_xlfn.XLOOKUP(BB$2,WatchbillMONTHLY!$A$54:$U$54,OFFSET(WatchbillMONTHLY!$A$54:$U$54,1,2))=IF(_xlfn.XLOOKUP($A45,INDIRECT("_"&amp;_xlfn.XLOOKUP(BB$2,WatchbillMONTHLY!$A$54:$U$54,OFFSET(WatchbillMONTHLY!$A$54:$U$54,1,2))),INDIRECT("_"&amp;_xlfn.XLOOKUP(BB$2,WatchbillMONTHLY!$A$54:$U$54,OFFSET(WatchbillMONTHLY!$A$54:$U$54,1,2))))=$A45,_xlfn.XLOOKUP(BB$2,WatchbillMONTHLY!$A$54:$U$54,OFFSET(WatchbillMONTHLY!$A$54:$U$54,1,2)),FALSE),TRUE,FALSE)),
IF(_xlfn.XLOOKUP(BB$2,WatchbillMONTHLY!$A$71:$U$71,OFFSET(WatchbillMONTHLY!$A$71:$U$71,1,2))=IF(_xlfn.XLOOKUP($A45,INDIRECT("_"&amp;_xlfn.XLOOKUP(BB$2,WatchbillMONTHLY!$A$71:$U$71,OFFSET(WatchbillMONTHLY!$A$71:$U$71,1,2))),INDIRECT("_"&amp;_xlfn.XLOOKUP(BB$2,WatchbillMONTHLY!$A$71:$U$71,OFFSET(WatchbillMONTHLY!$A$71:$U$71,1,2))))=$A45,_xlfn.XLOOKUP(BB$2,WatchbillMONTHLY!$A$71:$U$71,OFFSET(WatchbillMONTHLY!$A$71:$U$71,1,2)),FALSE),TRUE,FALSE)),
IF(_xlfn.XLOOKUP(BB$2,WatchbillMONTHLY!$A$88:$U$88,OFFSET(WatchbillMONTHLY!$A$88:$U$88,1,2))=IF(_xlfn.XLOOKUP($A45,INDIRECT("_"&amp;_xlfn.XLOOKUP(BB$2,WatchbillMONTHLY!$A$88:$U$88,OFFSET(WatchbillMONTHLY!$A$88:$U$88,1,2))),INDIRECT("_"&amp;_xlfn.XLOOKUP(BB$2,WatchbillMONTHLY!$A$88:$U$88,OFFSET(WatchbillMONTHLY!$A$88:$U$88,1,2))))=$A45,_xlfn.XLOOKUP(BB$2,WatchbillMONTHLY!$A$88:$U$88,OFFSET(WatchbillMONTHLY!$A$88:$U$88,1,2)),FALSE),TRUE,FALSE)),
FALSE),FALSE)</f>
        <v>0</v>
      </c>
      <c r="BC45" s="209" t="b" cm="1">
        <f t="array" aca="1" ref="BC45" ca="1">IF(AND($A45 &gt; 0, V45 &gt; 0,BC$2&lt;MiscFormulas!$A$5+1),
_xlfn.IFNA(
_xlfn.IFNA(
_xlfn.IFNA(
_xlfn.IFNA(
_xlfn.IFNA(
_xlfn.IFNA(
IF(_xlfn.XLOOKUP(BC$2,WatchbillMONTHLY!$A$3:$U$3,OFFSET(WatchbillMONTHLY!$A$3:$U$3,1,2))=IF(_xlfn.XLOOKUP($A45,INDIRECT("_"&amp;_xlfn.XLOOKUP(BC$2,WatchbillMONTHLY!$A$3:$U$3,OFFSET(WatchbillMONTHLY!$A$3:$U$3,1,2))),INDIRECT("_"&amp;_xlfn.XLOOKUP(BC$2,WatchbillMONTHLY!$A$3:$U$3,OFFSET(WatchbillMONTHLY!$A$3:$U$3,1,2))))=$A45,_xlfn.XLOOKUP(BC$2,WatchbillMONTHLY!$A$3:$U$3,OFFSET(WatchbillMONTHLY!$A$3:$U$3,1,2)),FALSE),TRUE,FALSE),
IF(_xlfn.XLOOKUP(BC$2,WatchbillMONTHLY!$A$20:$U$20,OFFSET(WatchbillMONTHLY!$A$20:$U$20,1,2))=IF(_xlfn.XLOOKUP($A45,INDIRECT("_"&amp;_xlfn.XLOOKUP(BC$2,WatchbillMONTHLY!$A$20:$U$20,OFFSET(WatchbillMONTHLY!$A$20:$U$20,1,2))),INDIRECT("_"&amp;_xlfn.XLOOKUP(BC$2,WatchbillMONTHLY!$A$20:$U$20,OFFSET(WatchbillMONTHLY!$A$20:$U$20,1,2))))=$A45,_xlfn.XLOOKUP(BC$2,WatchbillMONTHLY!$A$20:$U$20,OFFSET(WatchbillMONTHLY!$A$20:$U$20,1,2)),FALSE),TRUE,FALSE)),
IF(_xlfn.XLOOKUP(BC$2,WatchbillMONTHLY!$A$37:$U$37,OFFSET(WatchbillMONTHLY!$A$37:$U$37,1,2))=IF(_xlfn.XLOOKUP($A45,INDIRECT("_"&amp;_xlfn.XLOOKUP(BC$2,WatchbillMONTHLY!$A$37:$U$37,OFFSET(WatchbillMONTHLY!$A$37:$U$37,1,2))),INDIRECT("_"&amp;_xlfn.XLOOKUP(BC$2,WatchbillMONTHLY!$A$37:$U$37,OFFSET(WatchbillMONTHLY!$A$37:$U$37,1,2))))=$A45,_xlfn.XLOOKUP(BC$2,WatchbillMONTHLY!$A$37:$U$37,OFFSET(WatchbillMONTHLY!$A$37:$U$37,1,2)),FALSE),TRUE,FALSE)),
IF(_xlfn.XLOOKUP(BC$2,WatchbillMONTHLY!$A$54:$U$54,OFFSET(WatchbillMONTHLY!$A$54:$U$54,1,2))=IF(_xlfn.XLOOKUP($A45,INDIRECT("_"&amp;_xlfn.XLOOKUP(BC$2,WatchbillMONTHLY!$A$54:$U$54,OFFSET(WatchbillMONTHLY!$A$54:$U$54,1,2))),INDIRECT("_"&amp;_xlfn.XLOOKUP(BC$2,WatchbillMONTHLY!$A$54:$U$54,OFFSET(WatchbillMONTHLY!$A$54:$U$54,1,2))))=$A45,_xlfn.XLOOKUP(BC$2,WatchbillMONTHLY!$A$54:$U$54,OFFSET(WatchbillMONTHLY!$A$54:$U$54,1,2)),FALSE),TRUE,FALSE)),
IF(_xlfn.XLOOKUP(BC$2,WatchbillMONTHLY!$A$71:$U$71,OFFSET(WatchbillMONTHLY!$A$71:$U$71,1,2))=IF(_xlfn.XLOOKUP($A45,INDIRECT("_"&amp;_xlfn.XLOOKUP(BC$2,WatchbillMONTHLY!$A$71:$U$71,OFFSET(WatchbillMONTHLY!$A$71:$U$71,1,2))),INDIRECT("_"&amp;_xlfn.XLOOKUP(BC$2,WatchbillMONTHLY!$A$71:$U$71,OFFSET(WatchbillMONTHLY!$A$71:$U$71,1,2))))=$A45,_xlfn.XLOOKUP(BC$2,WatchbillMONTHLY!$A$71:$U$71,OFFSET(WatchbillMONTHLY!$A$71:$U$71,1,2)),FALSE),TRUE,FALSE)),
IF(_xlfn.XLOOKUP(BC$2,WatchbillMONTHLY!$A$88:$U$88,OFFSET(WatchbillMONTHLY!$A$88:$U$88,1,2))=IF(_xlfn.XLOOKUP($A45,INDIRECT("_"&amp;_xlfn.XLOOKUP(BC$2,WatchbillMONTHLY!$A$88:$U$88,OFFSET(WatchbillMONTHLY!$A$88:$U$88,1,2))),INDIRECT("_"&amp;_xlfn.XLOOKUP(BC$2,WatchbillMONTHLY!$A$88:$U$88,OFFSET(WatchbillMONTHLY!$A$88:$U$88,1,2))))=$A45,_xlfn.XLOOKUP(BC$2,WatchbillMONTHLY!$A$88:$U$88,OFFSET(WatchbillMONTHLY!$A$88:$U$88,1,2)),FALSE),TRUE,FALSE)),
FALSE),FALSE)</f>
        <v>0</v>
      </c>
      <c r="BD45" s="209" t="b" cm="1">
        <f t="array" aca="1" ref="BD45" ca="1">IF(AND($A45 &gt; 0, W45 &gt; 0,BD$2&lt;MiscFormulas!$A$5+1),
_xlfn.IFNA(
_xlfn.IFNA(
_xlfn.IFNA(
_xlfn.IFNA(
_xlfn.IFNA(
_xlfn.IFNA(
IF(_xlfn.XLOOKUP(BD$2,WatchbillMONTHLY!$A$3:$U$3,OFFSET(WatchbillMONTHLY!$A$3:$U$3,1,2))=IF(_xlfn.XLOOKUP($A45,INDIRECT("_"&amp;_xlfn.XLOOKUP(BD$2,WatchbillMONTHLY!$A$3:$U$3,OFFSET(WatchbillMONTHLY!$A$3:$U$3,1,2))),INDIRECT("_"&amp;_xlfn.XLOOKUP(BD$2,WatchbillMONTHLY!$A$3:$U$3,OFFSET(WatchbillMONTHLY!$A$3:$U$3,1,2))))=$A45,_xlfn.XLOOKUP(BD$2,WatchbillMONTHLY!$A$3:$U$3,OFFSET(WatchbillMONTHLY!$A$3:$U$3,1,2)),FALSE),TRUE,FALSE),
IF(_xlfn.XLOOKUP(BD$2,WatchbillMONTHLY!$A$20:$U$20,OFFSET(WatchbillMONTHLY!$A$20:$U$20,1,2))=IF(_xlfn.XLOOKUP($A45,INDIRECT("_"&amp;_xlfn.XLOOKUP(BD$2,WatchbillMONTHLY!$A$20:$U$20,OFFSET(WatchbillMONTHLY!$A$20:$U$20,1,2))),INDIRECT("_"&amp;_xlfn.XLOOKUP(BD$2,WatchbillMONTHLY!$A$20:$U$20,OFFSET(WatchbillMONTHLY!$A$20:$U$20,1,2))))=$A45,_xlfn.XLOOKUP(BD$2,WatchbillMONTHLY!$A$20:$U$20,OFFSET(WatchbillMONTHLY!$A$20:$U$20,1,2)),FALSE),TRUE,FALSE)),
IF(_xlfn.XLOOKUP(BD$2,WatchbillMONTHLY!$A$37:$U$37,OFFSET(WatchbillMONTHLY!$A$37:$U$37,1,2))=IF(_xlfn.XLOOKUP($A45,INDIRECT("_"&amp;_xlfn.XLOOKUP(BD$2,WatchbillMONTHLY!$A$37:$U$37,OFFSET(WatchbillMONTHLY!$A$37:$U$37,1,2))),INDIRECT("_"&amp;_xlfn.XLOOKUP(BD$2,WatchbillMONTHLY!$A$37:$U$37,OFFSET(WatchbillMONTHLY!$A$37:$U$37,1,2))))=$A45,_xlfn.XLOOKUP(BD$2,WatchbillMONTHLY!$A$37:$U$37,OFFSET(WatchbillMONTHLY!$A$37:$U$37,1,2)),FALSE),TRUE,FALSE)),
IF(_xlfn.XLOOKUP(BD$2,WatchbillMONTHLY!$A$54:$U$54,OFFSET(WatchbillMONTHLY!$A$54:$U$54,1,2))=IF(_xlfn.XLOOKUP($A45,INDIRECT("_"&amp;_xlfn.XLOOKUP(BD$2,WatchbillMONTHLY!$A$54:$U$54,OFFSET(WatchbillMONTHLY!$A$54:$U$54,1,2))),INDIRECT("_"&amp;_xlfn.XLOOKUP(BD$2,WatchbillMONTHLY!$A$54:$U$54,OFFSET(WatchbillMONTHLY!$A$54:$U$54,1,2))))=$A45,_xlfn.XLOOKUP(BD$2,WatchbillMONTHLY!$A$54:$U$54,OFFSET(WatchbillMONTHLY!$A$54:$U$54,1,2)),FALSE),TRUE,FALSE)),
IF(_xlfn.XLOOKUP(BD$2,WatchbillMONTHLY!$A$71:$U$71,OFFSET(WatchbillMONTHLY!$A$71:$U$71,1,2))=IF(_xlfn.XLOOKUP($A45,INDIRECT("_"&amp;_xlfn.XLOOKUP(BD$2,WatchbillMONTHLY!$A$71:$U$71,OFFSET(WatchbillMONTHLY!$A$71:$U$71,1,2))),INDIRECT("_"&amp;_xlfn.XLOOKUP(BD$2,WatchbillMONTHLY!$A$71:$U$71,OFFSET(WatchbillMONTHLY!$A$71:$U$71,1,2))))=$A45,_xlfn.XLOOKUP(BD$2,WatchbillMONTHLY!$A$71:$U$71,OFFSET(WatchbillMONTHLY!$A$71:$U$71,1,2)),FALSE),TRUE,FALSE)),
IF(_xlfn.XLOOKUP(BD$2,WatchbillMONTHLY!$A$88:$U$88,OFFSET(WatchbillMONTHLY!$A$88:$U$88,1,2))=IF(_xlfn.XLOOKUP($A45,INDIRECT("_"&amp;_xlfn.XLOOKUP(BD$2,WatchbillMONTHLY!$A$88:$U$88,OFFSET(WatchbillMONTHLY!$A$88:$U$88,1,2))),INDIRECT("_"&amp;_xlfn.XLOOKUP(BD$2,WatchbillMONTHLY!$A$88:$U$88,OFFSET(WatchbillMONTHLY!$A$88:$U$88,1,2))))=$A45,_xlfn.XLOOKUP(BD$2,WatchbillMONTHLY!$A$88:$U$88,OFFSET(WatchbillMONTHLY!$A$88:$U$88,1,2)),FALSE),TRUE,FALSE)),
FALSE),FALSE)</f>
        <v>0</v>
      </c>
      <c r="BE45" s="209" t="b" cm="1">
        <f t="array" aca="1" ref="BE45" ca="1">IF(AND($A45 &gt; 0, X45 &gt; 0,BE$2&lt;MiscFormulas!$A$5+1),
_xlfn.IFNA(
_xlfn.IFNA(
_xlfn.IFNA(
_xlfn.IFNA(
_xlfn.IFNA(
_xlfn.IFNA(
IF(_xlfn.XLOOKUP(BE$2,WatchbillMONTHLY!$A$3:$U$3,OFFSET(WatchbillMONTHLY!$A$3:$U$3,1,2))=IF(_xlfn.XLOOKUP($A45,INDIRECT("_"&amp;_xlfn.XLOOKUP(BE$2,WatchbillMONTHLY!$A$3:$U$3,OFFSET(WatchbillMONTHLY!$A$3:$U$3,1,2))),INDIRECT("_"&amp;_xlfn.XLOOKUP(BE$2,WatchbillMONTHLY!$A$3:$U$3,OFFSET(WatchbillMONTHLY!$A$3:$U$3,1,2))))=$A45,_xlfn.XLOOKUP(BE$2,WatchbillMONTHLY!$A$3:$U$3,OFFSET(WatchbillMONTHLY!$A$3:$U$3,1,2)),FALSE),TRUE,FALSE),
IF(_xlfn.XLOOKUP(BE$2,WatchbillMONTHLY!$A$20:$U$20,OFFSET(WatchbillMONTHLY!$A$20:$U$20,1,2))=IF(_xlfn.XLOOKUP($A45,INDIRECT("_"&amp;_xlfn.XLOOKUP(BE$2,WatchbillMONTHLY!$A$20:$U$20,OFFSET(WatchbillMONTHLY!$A$20:$U$20,1,2))),INDIRECT("_"&amp;_xlfn.XLOOKUP(BE$2,WatchbillMONTHLY!$A$20:$U$20,OFFSET(WatchbillMONTHLY!$A$20:$U$20,1,2))))=$A45,_xlfn.XLOOKUP(BE$2,WatchbillMONTHLY!$A$20:$U$20,OFFSET(WatchbillMONTHLY!$A$20:$U$20,1,2)),FALSE),TRUE,FALSE)),
IF(_xlfn.XLOOKUP(BE$2,WatchbillMONTHLY!$A$37:$U$37,OFFSET(WatchbillMONTHLY!$A$37:$U$37,1,2))=IF(_xlfn.XLOOKUP($A45,INDIRECT("_"&amp;_xlfn.XLOOKUP(BE$2,WatchbillMONTHLY!$A$37:$U$37,OFFSET(WatchbillMONTHLY!$A$37:$U$37,1,2))),INDIRECT("_"&amp;_xlfn.XLOOKUP(BE$2,WatchbillMONTHLY!$A$37:$U$37,OFFSET(WatchbillMONTHLY!$A$37:$U$37,1,2))))=$A45,_xlfn.XLOOKUP(BE$2,WatchbillMONTHLY!$A$37:$U$37,OFFSET(WatchbillMONTHLY!$A$37:$U$37,1,2)),FALSE),TRUE,FALSE)),
IF(_xlfn.XLOOKUP(BE$2,WatchbillMONTHLY!$A$54:$U$54,OFFSET(WatchbillMONTHLY!$A$54:$U$54,1,2))=IF(_xlfn.XLOOKUP($A45,INDIRECT("_"&amp;_xlfn.XLOOKUP(BE$2,WatchbillMONTHLY!$A$54:$U$54,OFFSET(WatchbillMONTHLY!$A$54:$U$54,1,2))),INDIRECT("_"&amp;_xlfn.XLOOKUP(BE$2,WatchbillMONTHLY!$A$54:$U$54,OFFSET(WatchbillMONTHLY!$A$54:$U$54,1,2))))=$A45,_xlfn.XLOOKUP(BE$2,WatchbillMONTHLY!$A$54:$U$54,OFFSET(WatchbillMONTHLY!$A$54:$U$54,1,2)),FALSE),TRUE,FALSE)),
IF(_xlfn.XLOOKUP(BE$2,WatchbillMONTHLY!$A$71:$U$71,OFFSET(WatchbillMONTHLY!$A$71:$U$71,1,2))=IF(_xlfn.XLOOKUP($A45,INDIRECT("_"&amp;_xlfn.XLOOKUP(BE$2,WatchbillMONTHLY!$A$71:$U$71,OFFSET(WatchbillMONTHLY!$A$71:$U$71,1,2))),INDIRECT("_"&amp;_xlfn.XLOOKUP(BE$2,WatchbillMONTHLY!$A$71:$U$71,OFFSET(WatchbillMONTHLY!$A$71:$U$71,1,2))))=$A45,_xlfn.XLOOKUP(BE$2,WatchbillMONTHLY!$A$71:$U$71,OFFSET(WatchbillMONTHLY!$A$71:$U$71,1,2)),FALSE),TRUE,FALSE)),
IF(_xlfn.XLOOKUP(BE$2,WatchbillMONTHLY!$A$88:$U$88,OFFSET(WatchbillMONTHLY!$A$88:$U$88,1,2))=IF(_xlfn.XLOOKUP($A45,INDIRECT("_"&amp;_xlfn.XLOOKUP(BE$2,WatchbillMONTHLY!$A$88:$U$88,OFFSET(WatchbillMONTHLY!$A$88:$U$88,1,2))),INDIRECT("_"&amp;_xlfn.XLOOKUP(BE$2,WatchbillMONTHLY!$A$88:$U$88,OFFSET(WatchbillMONTHLY!$A$88:$U$88,1,2))))=$A45,_xlfn.XLOOKUP(BE$2,WatchbillMONTHLY!$A$88:$U$88,OFFSET(WatchbillMONTHLY!$A$88:$U$88,1,2)),FALSE),TRUE,FALSE)),
FALSE),FALSE)</f>
        <v>0</v>
      </c>
      <c r="BF45" s="209" t="b" cm="1">
        <f t="array" aca="1" ref="BF45" ca="1">IF(AND($A45 &gt; 0, Y45 &gt; 0,BF$2&lt;MiscFormulas!$A$5+1),
_xlfn.IFNA(
_xlfn.IFNA(
_xlfn.IFNA(
_xlfn.IFNA(
_xlfn.IFNA(
_xlfn.IFNA(
IF(_xlfn.XLOOKUP(BF$2,WatchbillMONTHLY!$A$3:$U$3,OFFSET(WatchbillMONTHLY!$A$3:$U$3,1,2))=IF(_xlfn.XLOOKUP($A45,INDIRECT("_"&amp;_xlfn.XLOOKUP(BF$2,WatchbillMONTHLY!$A$3:$U$3,OFFSET(WatchbillMONTHLY!$A$3:$U$3,1,2))),INDIRECT("_"&amp;_xlfn.XLOOKUP(BF$2,WatchbillMONTHLY!$A$3:$U$3,OFFSET(WatchbillMONTHLY!$A$3:$U$3,1,2))))=$A45,_xlfn.XLOOKUP(BF$2,WatchbillMONTHLY!$A$3:$U$3,OFFSET(WatchbillMONTHLY!$A$3:$U$3,1,2)),FALSE),TRUE,FALSE),
IF(_xlfn.XLOOKUP(BF$2,WatchbillMONTHLY!$A$20:$U$20,OFFSET(WatchbillMONTHLY!$A$20:$U$20,1,2))=IF(_xlfn.XLOOKUP($A45,INDIRECT("_"&amp;_xlfn.XLOOKUP(BF$2,WatchbillMONTHLY!$A$20:$U$20,OFFSET(WatchbillMONTHLY!$A$20:$U$20,1,2))),INDIRECT("_"&amp;_xlfn.XLOOKUP(BF$2,WatchbillMONTHLY!$A$20:$U$20,OFFSET(WatchbillMONTHLY!$A$20:$U$20,1,2))))=$A45,_xlfn.XLOOKUP(BF$2,WatchbillMONTHLY!$A$20:$U$20,OFFSET(WatchbillMONTHLY!$A$20:$U$20,1,2)),FALSE),TRUE,FALSE)),
IF(_xlfn.XLOOKUP(BF$2,WatchbillMONTHLY!$A$37:$U$37,OFFSET(WatchbillMONTHLY!$A$37:$U$37,1,2))=IF(_xlfn.XLOOKUP($A45,INDIRECT("_"&amp;_xlfn.XLOOKUP(BF$2,WatchbillMONTHLY!$A$37:$U$37,OFFSET(WatchbillMONTHLY!$A$37:$U$37,1,2))),INDIRECT("_"&amp;_xlfn.XLOOKUP(BF$2,WatchbillMONTHLY!$A$37:$U$37,OFFSET(WatchbillMONTHLY!$A$37:$U$37,1,2))))=$A45,_xlfn.XLOOKUP(BF$2,WatchbillMONTHLY!$A$37:$U$37,OFFSET(WatchbillMONTHLY!$A$37:$U$37,1,2)),FALSE),TRUE,FALSE)),
IF(_xlfn.XLOOKUP(BF$2,WatchbillMONTHLY!$A$54:$U$54,OFFSET(WatchbillMONTHLY!$A$54:$U$54,1,2))=IF(_xlfn.XLOOKUP($A45,INDIRECT("_"&amp;_xlfn.XLOOKUP(BF$2,WatchbillMONTHLY!$A$54:$U$54,OFFSET(WatchbillMONTHLY!$A$54:$U$54,1,2))),INDIRECT("_"&amp;_xlfn.XLOOKUP(BF$2,WatchbillMONTHLY!$A$54:$U$54,OFFSET(WatchbillMONTHLY!$A$54:$U$54,1,2))))=$A45,_xlfn.XLOOKUP(BF$2,WatchbillMONTHLY!$A$54:$U$54,OFFSET(WatchbillMONTHLY!$A$54:$U$54,1,2)),FALSE),TRUE,FALSE)),
IF(_xlfn.XLOOKUP(BF$2,WatchbillMONTHLY!$A$71:$U$71,OFFSET(WatchbillMONTHLY!$A$71:$U$71,1,2))=IF(_xlfn.XLOOKUP($A45,INDIRECT("_"&amp;_xlfn.XLOOKUP(BF$2,WatchbillMONTHLY!$A$71:$U$71,OFFSET(WatchbillMONTHLY!$A$71:$U$71,1,2))),INDIRECT("_"&amp;_xlfn.XLOOKUP(BF$2,WatchbillMONTHLY!$A$71:$U$71,OFFSET(WatchbillMONTHLY!$A$71:$U$71,1,2))))=$A45,_xlfn.XLOOKUP(BF$2,WatchbillMONTHLY!$A$71:$U$71,OFFSET(WatchbillMONTHLY!$A$71:$U$71,1,2)),FALSE),TRUE,FALSE)),
IF(_xlfn.XLOOKUP(BF$2,WatchbillMONTHLY!$A$88:$U$88,OFFSET(WatchbillMONTHLY!$A$88:$U$88,1,2))=IF(_xlfn.XLOOKUP($A45,INDIRECT("_"&amp;_xlfn.XLOOKUP(BF$2,WatchbillMONTHLY!$A$88:$U$88,OFFSET(WatchbillMONTHLY!$A$88:$U$88,1,2))),INDIRECT("_"&amp;_xlfn.XLOOKUP(BF$2,WatchbillMONTHLY!$A$88:$U$88,OFFSET(WatchbillMONTHLY!$A$88:$U$88,1,2))))=$A45,_xlfn.XLOOKUP(BF$2,WatchbillMONTHLY!$A$88:$U$88,OFFSET(WatchbillMONTHLY!$A$88:$U$88,1,2)),FALSE),TRUE,FALSE)),
FALSE),FALSE)</f>
        <v>0</v>
      </c>
      <c r="BG45" s="209" t="b" cm="1">
        <f t="array" aca="1" ref="BG45" ca="1">IF(AND($A45 &gt; 0, Z45 &gt; 0,BG$2&lt;MiscFormulas!$A$5+1),
_xlfn.IFNA(
_xlfn.IFNA(
_xlfn.IFNA(
_xlfn.IFNA(
_xlfn.IFNA(
_xlfn.IFNA(
IF(_xlfn.XLOOKUP(BG$2,WatchbillMONTHLY!$A$3:$U$3,OFFSET(WatchbillMONTHLY!$A$3:$U$3,1,2))=IF(_xlfn.XLOOKUP($A45,INDIRECT("_"&amp;_xlfn.XLOOKUP(BG$2,WatchbillMONTHLY!$A$3:$U$3,OFFSET(WatchbillMONTHLY!$A$3:$U$3,1,2))),INDIRECT("_"&amp;_xlfn.XLOOKUP(BG$2,WatchbillMONTHLY!$A$3:$U$3,OFFSET(WatchbillMONTHLY!$A$3:$U$3,1,2))))=$A45,_xlfn.XLOOKUP(BG$2,WatchbillMONTHLY!$A$3:$U$3,OFFSET(WatchbillMONTHLY!$A$3:$U$3,1,2)),FALSE),TRUE,FALSE),
IF(_xlfn.XLOOKUP(BG$2,WatchbillMONTHLY!$A$20:$U$20,OFFSET(WatchbillMONTHLY!$A$20:$U$20,1,2))=IF(_xlfn.XLOOKUP($A45,INDIRECT("_"&amp;_xlfn.XLOOKUP(BG$2,WatchbillMONTHLY!$A$20:$U$20,OFFSET(WatchbillMONTHLY!$A$20:$U$20,1,2))),INDIRECT("_"&amp;_xlfn.XLOOKUP(BG$2,WatchbillMONTHLY!$A$20:$U$20,OFFSET(WatchbillMONTHLY!$A$20:$U$20,1,2))))=$A45,_xlfn.XLOOKUP(BG$2,WatchbillMONTHLY!$A$20:$U$20,OFFSET(WatchbillMONTHLY!$A$20:$U$20,1,2)),FALSE),TRUE,FALSE)),
IF(_xlfn.XLOOKUP(BG$2,WatchbillMONTHLY!$A$37:$U$37,OFFSET(WatchbillMONTHLY!$A$37:$U$37,1,2))=IF(_xlfn.XLOOKUP($A45,INDIRECT("_"&amp;_xlfn.XLOOKUP(BG$2,WatchbillMONTHLY!$A$37:$U$37,OFFSET(WatchbillMONTHLY!$A$37:$U$37,1,2))),INDIRECT("_"&amp;_xlfn.XLOOKUP(BG$2,WatchbillMONTHLY!$A$37:$U$37,OFFSET(WatchbillMONTHLY!$A$37:$U$37,1,2))))=$A45,_xlfn.XLOOKUP(BG$2,WatchbillMONTHLY!$A$37:$U$37,OFFSET(WatchbillMONTHLY!$A$37:$U$37,1,2)),FALSE),TRUE,FALSE)),
IF(_xlfn.XLOOKUP(BG$2,WatchbillMONTHLY!$A$54:$U$54,OFFSET(WatchbillMONTHLY!$A$54:$U$54,1,2))=IF(_xlfn.XLOOKUP($A45,INDIRECT("_"&amp;_xlfn.XLOOKUP(BG$2,WatchbillMONTHLY!$A$54:$U$54,OFFSET(WatchbillMONTHLY!$A$54:$U$54,1,2))),INDIRECT("_"&amp;_xlfn.XLOOKUP(BG$2,WatchbillMONTHLY!$A$54:$U$54,OFFSET(WatchbillMONTHLY!$A$54:$U$54,1,2))))=$A45,_xlfn.XLOOKUP(BG$2,WatchbillMONTHLY!$A$54:$U$54,OFFSET(WatchbillMONTHLY!$A$54:$U$54,1,2)),FALSE),TRUE,FALSE)),
IF(_xlfn.XLOOKUP(BG$2,WatchbillMONTHLY!$A$71:$U$71,OFFSET(WatchbillMONTHLY!$A$71:$U$71,1,2))=IF(_xlfn.XLOOKUP($A45,INDIRECT("_"&amp;_xlfn.XLOOKUP(BG$2,WatchbillMONTHLY!$A$71:$U$71,OFFSET(WatchbillMONTHLY!$A$71:$U$71,1,2))),INDIRECT("_"&amp;_xlfn.XLOOKUP(BG$2,WatchbillMONTHLY!$A$71:$U$71,OFFSET(WatchbillMONTHLY!$A$71:$U$71,1,2))))=$A45,_xlfn.XLOOKUP(BG$2,WatchbillMONTHLY!$A$71:$U$71,OFFSET(WatchbillMONTHLY!$A$71:$U$71,1,2)),FALSE),TRUE,FALSE)),
IF(_xlfn.XLOOKUP(BG$2,WatchbillMONTHLY!$A$88:$U$88,OFFSET(WatchbillMONTHLY!$A$88:$U$88,1,2))=IF(_xlfn.XLOOKUP($A45,INDIRECT("_"&amp;_xlfn.XLOOKUP(BG$2,WatchbillMONTHLY!$A$88:$U$88,OFFSET(WatchbillMONTHLY!$A$88:$U$88,1,2))),INDIRECT("_"&amp;_xlfn.XLOOKUP(BG$2,WatchbillMONTHLY!$A$88:$U$88,OFFSET(WatchbillMONTHLY!$A$88:$U$88,1,2))))=$A45,_xlfn.XLOOKUP(BG$2,WatchbillMONTHLY!$A$88:$U$88,OFFSET(WatchbillMONTHLY!$A$88:$U$88,1,2)),FALSE),TRUE,FALSE)),
FALSE),FALSE)</f>
        <v>0</v>
      </c>
      <c r="BH45" s="209" t="b" cm="1">
        <f t="array" aca="1" ref="BH45" ca="1">IF(AND($A45 &gt; 0, AA45 &gt; 0,BH$2&lt;MiscFormulas!$A$5+1),
_xlfn.IFNA(
_xlfn.IFNA(
_xlfn.IFNA(
_xlfn.IFNA(
_xlfn.IFNA(
_xlfn.IFNA(
IF(_xlfn.XLOOKUP(BH$2,WatchbillMONTHLY!$A$3:$U$3,OFFSET(WatchbillMONTHLY!$A$3:$U$3,1,2))=IF(_xlfn.XLOOKUP($A45,INDIRECT("_"&amp;_xlfn.XLOOKUP(BH$2,WatchbillMONTHLY!$A$3:$U$3,OFFSET(WatchbillMONTHLY!$A$3:$U$3,1,2))),INDIRECT("_"&amp;_xlfn.XLOOKUP(BH$2,WatchbillMONTHLY!$A$3:$U$3,OFFSET(WatchbillMONTHLY!$A$3:$U$3,1,2))))=$A45,_xlfn.XLOOKUP(BH$2,WatchbillMONTHLY!$A$3:$U$3,OFFSET(WatchbillMONTHLY!$A$3:$U$3,1,2)),FALSE),TRUE,FALSE),
IF(_xlfn.XLOOKUP(BH$2,WatchbillMONTHLY!$A$20:$U$20,OFFSET(WatchbillMONTHLY!$A$20:$U$20,1,2))=IF(_xlfn.XLOOKUP($A45,INDIRECT("_"&amp;_xlfn.XLOOKUP(BH$2,WatchbillMONTHLY!$A$20:$U$20,OFFSET(WatchbillMONTHLY!$A$20:$U$20,1,2))),INDIRECT("_"&amp;_xlfn.XLOOKUP(BH$2,WatchbillMONTHLY!$A$20:$U$20,OFFSET(WatchbillMONTHLY!$A$20:$U$20,1,2))))=$A45,_xlfn.XLOOKUP(BH$2,WatchbillMONTHLY!$A$20:$U$20,OFFSET(WatchbillMONTHLY!$A$20:$U$20,1,2)),FALSE),TRUE,FALSE)),
IF(_xlfn.XLOOKUP(BH$2,WatchbillMONTHLY!$A$37:$U$37,OFFSET(WatchbillMONTHLY!$A$37:$U$37,1,2))=IF(_xlfn.XLOOKUP($A45,INDIRECT("_"&amp;_xlfn.XLOOKUP(BH$2,WatchbillMONTHLY!$A$37:$U$37,OFFSET(WatchbillMONTHLY!$A$37:$U$37,1,2))),INDIRECT("_"&amp;_xlfn.XLOOKUP(BH$2,WatchbillMONTHLY!$A$37:$U$37,OFFSET(WatchbillMONTHLY!$A$37:$U$37,1,2))))=$A45,_xlfn.XLOOKUP(BH$2,WatchbillMONTHLY!$A$37:$U$37,OFFSET(WatchbillMONTHLY!$A$37:$U$37,1,2)),FALSE),TRUE,FALSE)),
IF(_xlfn.XLOOKUP(BH$2,WatchbillMONTHLY!$A$54:$U$54,OFFSET(WatchbillMONTHLY!$A$54:$U$54,1,2))=IF(_xlfn.XLOOKUP($A45,INDIRECT("_"&amp;_xlfn.XLOOKUP(BH$2,WatchbillMONTHLY!$A$54:$U$54,OFFSET(WatchbillMONTHLY!$A$54:$U$54,1,2))),INDIRECT("_"&amp;_xlfn.XLOOKUP(BH$2,WatchbillMONTHLY!$A$54:$U$54,OFFSET(WatchbillMONTHLY!$A$54:$U$54,1,2))))=$A45,_xlfn.XLOOKUP(BH$2,WatchbillMONTHLY!$A$54:$U$54,OFFSET(WatchbillMONTHLY!$A$54:$U$54,1,2)),FALSE),TRUE,FALSE)),
IF(_xlfn.XLOOKUP(BH$2,WatchbillMONTHLY!$A$71:$U$71,OFFSET(WatchbillMONTHLY!$A$71:$U$71,1,2))=IF(_xlfn.XLOOKUP($A45,INDIRECT("_"&amp;_xlfn.XLOOKUP(BH$2,WatchbillMONTHLY!$A$71:$U$71,OFFSET(WatchbillMONTHLY!$A$71:$U$71,1,2))),INDIRECT("_"&amp;_xlfn.XLOOKUP(BH$2,WatchbillMONTHLY!$A$71:$U$71,OFFSET(WatchbillMONTHLY!$A$71:$U$71,1,2))))=$A45,_xlfn.XLOOKUP(BH$2,WatchbillMONTHLY!$A$71:$U$71,OFFSET(WatchbillMONTHLY!$A$71:$U$71,1,2)),FALSE),TRUE,FALSE)),
IF(_xlfn.XLOOKUP(BH$2,WatchbillMONTHLY!$A$88:$U$88,OFFSET(WatchbillMONTHLY!$A$88:$U$88,1,2))=IF(_xlfn.XLOOKUP($A45,INDIRECT("_"&amp;_xlfn.XLOOKUP(BH$2,WatchbillMONTHLY!$A$88:$U$88,OFFSET(WatchbillMONTHLY!$A$88:$U$88,1,2))),INDIRECT("_"&amp;_xlfn.XLOOKUP(BH$2,WatchbillMONTHLY!$A$88:$U$88,OFFSET(WatchbillMONTHLY!$A$88:$U$88,1,2))))=$A45,_xlfn.XLOOKUP(BH$2,WatchbillMONTHLY!$A$88:$U$88,OFFSET(WatchbillMONTHLY!$A$88:$U$88,1,2)),FALSE),TRUE,FALSE)),
FALSE),FALSE)</f>
        <v>0</v>
      </c>
      <c r="BI45" s="209" t="b" cm="1">
        <f t="array" aca="1" ref="BI45" ca="1">IF(AND($A45 &gt; 0, AB45 &gt; 0,BI$2&lt;MiscFormulas!$A$5+1),
_xlfn.IFNA(
_xlfn.IFNA(
_xlfn.IFNA(
_xlfn.IFNA(
_xlfn.IFNA(
_xlfn.IFNA(
IF(_xlfn.XLOOKUP(BI$2,WatchbillMONTHLY!$A$3:$U$3,OFFSET(WatchbillMONTHLY!$A$3:$U$3,1,2))=IF(_xlfn.XLOOKUP($A45,INDIRECT("_"&amp;_xlfn.XLOOKUP(BI$2,WatchbillMONTHLY!$A$3:$U$3,OFFSET(WatchbillMONTHLY!$A$3:$U$3,1,2))),INDIRECT("_"&amp;_xlfn.XLOOKUP(BI$2,WatchbillMONTHLY!$A$3:$U$3,OFFSET(WatchbillMONTHLY!$A$3:$U$3,1,2))))=$A45,_xlfn.XLOOKUP(BI$2,WatchbillMONTHLY!$A$3:$U$3,OFFSET(WatchbillMONTHLY!$A$3:$U$3,1,2)),FALSE),TRUE,FALSE),
IF(_xlfn.XLOOKUP(BI$2,WatchbillMONTHLY!$A$20:$U$20,OFFSET(WatchbillMONTHLY!$A$20:$U$20,1,2))=IF(_xlfn.XLOOKUP($A45,INDIRECT("_"&amp;_xlfn.XLOOKUP(BI$2,WatchbillMONTHLY!$A$20:$U$20,OFFSET(WatchbillMONTHLY!$A$20:$U$20,1,2))),INDIRECT("_"&amp;_xlfn.XLOOKUP(BI$2,WatchbillMONTHLY!$A$20:$U$20,OFFSET(WatchbillMONTHLY!$A$20:$U$20,1,2))))=$A45,_xlfn.XLOOKUP(BI$2,WatchbillMONTHLY!$A$20:$U$20,OFFSET(WatchbillMONTHLY!$A$20:$U$20,1,2)),FALSE),TRUE,FALSE)),
IF(_xlfn.XLOOKUP(BI$2,WatchbillMONTHLY!$A$37:$U$37,OFFSET(WatchbillMONTHLY!$A$37:$U$37,1,2))=IF(_xlfn.XLOOKUP($A45,INDIRECT("_"&amp;_xlfn.XLOOKUP(BI$2,WatchbillMONTHLY!$A$37:$U$37,OFFSET(WatchbillMONTHLY!$A$37:$U$37,1,2))),INDIRECT("_"&amp;_xlfn.XLOOKUP(BI$2,WatchbillMONTHLY!$A$37:$U$37,OFFSET(WatchbillMONTHLY!$A$37:$U$37,1,2))))=$A45,_xlfn.XLOOKUP(BI$2,WatchbillMONTHLY!$A$37:$U$37,OFFSET(WatchbillMONTHLY!$A$37:$U$37,1,2)),FALSE),TRUE,FALSE)),
IF(_xlfn.XLOOKUP(BI$2,WatchbillMONTHLY!$A$54:$U$54,OFFSET(WatchbillMONTHLY!$A$54:$U$54,1,2))=IF(_xlfn.XLOOKUP($A45,INDIRECT("_"&amp;_xlfn.XLOOKUP(BI$2,WatchbillMONTHLY!$A$54:$U$54,OFFSET(WatchbillMONTHLY!$A$54:$U$54,1,2))),INDIRECT("_"&amp;_xlfn.XLOOKUP(BI$2,WatchbillMONTHLY!$A$54:$U$54,OFFSET(WatchbillMONTHLY!$A$54:$U$54,1,2))))=$A45,_xlfn.XLOOKUP(BI$2,WatchbillMONTHLY!$A$54:$U$54,OFFSET(WatchbillMONTHLY!$A$54:$U$54,1,2)),FALSE),TRUE,FALSE)),
IF(_xlfn.XLOOKUP(BI$2,WatchbillMONTHLY!$A$71:$U$71,OFFSET(WatchbillMONTHLY!$A$71:$U$71,1,2))=IF(_xlfn.XLOOKUP($A45,INDIRECT("_"&amp;_xlfn.XLOOKUP(BI$2,WatchbillMONTHLY!$A$71:$U$71,OFFSET(WatchbillMONTHLY!$A$71:$U$71,1,2))),INDIRECT("_"&amp;_xlfn.XLOOKUP(BI$2,WatchbillMONTHLY!$A$71:$U$71,OFFSET(WatchbillMONTHLY!$A$71:$U$71,1,2))))=$A45,_xlfn.XLOOKUP(BI$2,WatchbillMONTHLY!$A$71:$U$71,OFFSET(WatchbillMONTHLY!$A$71:$U$71,1,2)),FALSE),TRUE,FALSE)),
IF(_xlfn.XLOOKUP(BI$2,WatchbillMONTHLY!$A$88:$U$88,OFFSET(WatchbillMONTHLY!$A$88:$U$88,1,2))=IF(_xlfn.XLOOKUP($A45,INDIRECT("_"&amp;_xlfn.XLOOKUP(BI$2,WatchbillMONTHLY!$A$88:$U$88,OFFSET(WatchbillMONTHLY!$A$88:$U$88,1,2))),INDIRECT("_"&amp;_xlfn.XLOOKUP(BI$2,WatchbillMONTHLY!$A$88:$U$88,OFFSET(WatchbillMONTHLY!$A$88:$U$88,1,2))))=$A45,_xlfn.XLOOKUP(BI$2,WatchbillMONTHLY!$A$88:$U$88,OFFSET(WatchbillMONTHLY!$A$88:$U$88,1,2)),FALSE),TRUE,FALSE)),
FALSE),FALSE)</f>
        <v>0</v>
      </c>
      <c r="BJ45" s="209" t="b" cm="1">
        <f t="array" aca="1" ref="BJ45" ca="1">IF(AND($A45 &gt; 0, AC45 &gt; 0,BJ$2&lt;MiscFormulas!$A$5+1),
_xlfn.IFNA(
_xlfn.IFNA(
_xlfn.IFNA(
_xlfn.IFNA(
_xlfn.IFNA(
_xlfn.IFNA(
IF(_xlfn.XLOOKUP(BJ$2,WatchbillMONTHLY!$A$3:$U$3,OFFSET(WatchbillMONTHLY!$A$3:$U$3,1,2))=IF(_xlfn.XLOOKUP($A45,INDIRECT("_"&amp;_xlfn.XLOOKUP(BJ$2,WatchbillMONTHLY!$A$3:$U$3,OFFSET(WatchbillMONTHLY!$A$3:$U$3,1,2))),INDIRECT("_"&amp;_xlfn.XLOOKUP(BJ$2,WatchbillMONTHLY!$A$3:$U$3,OFFSET(WatchbillMONTHLY!$A$3:$U$3,1,2))))=$A45,_xlfn.XLOOKUP(BJ$2,WatchbillMONTHLY!$A$3:$U$3,OFFSET(WatchbillMONTHLY!$A$3:$U$3,1,2)),FALSE),TRUE,FALSE),
IF(_xlfn.XLOOKUP(BJ$2,WatchbillMONTHLY!$A$20:$U$20,OFFSET(WatchbillMONTHLY!$A$20:$U$20,1,2))=IF(_xlfn.XLOOKUP($A45,INDIRECT("_"&amp;_xlfn.XLOOKUP(BJ$2,WatchbillMONTHLY!$A$20:$U$20,OFFSET(WatchbillMONTHLY!$A$20:$U$20,1,2))),INDIRECT("_"&amp;_xlfn.XLOOKUP(BJ$2,WatchbillMONTHLY!$A$20:$U$20,OFFSET(WatchbillMONTHLY!$A$20:$U$20,1,2))))=$A45,_xlfn.XLOOKUP(BJ$2,WatchbillMONTHLY!$A$20:$U$20,OFFSET(WatchbillMONTHLY!$A$20:$U$20,1,2)),FALSE),TRUE,FALSE)),
IF(_xlfn.XLOOKUP(BJ$2,WatchbillMONTHLY!$A$37:$U$37,OFFSET(WatchbillMONTHLY!$A$37:$U$37,1,2))=IF(_xlfn.XLOOKUP($A45,INDIRECT("_"&amp;_xlfn.XLOOKUP(BJ$2,WatchbillMONTHLY!$A$37:$U$37,OFFSET(WatchbillMONTHLY!$A$37:$U$37,1,2))),INDIRECT("_"&amp;_xlfn.XLOOKUP(BJ$2,WatchbillMONTHLY!$A$37:$U$37,OFFSET(WatchbillMONTHLY!$A$37:$U$37,1,2))))=$A45,_xlfn.XLOOKUP(BJ$2,WatchbillMONTHLY!$A$37:$U$37,OFFSET(WatchbillMONTHLY!$A$37:$U$37,1,2)),FALSE),TRUE,FALSE)),
IF(_xlfn.XLOOKUP(BJ$2,WatchbillMONTHLY!$A$54:$U$54,OFFSET(WatchbillMONTHLY!$A$54:$U$54,1,2))=IF(_xlfn.XLOOKUP($A45,INDIRECT("_"&amp;_xlfn.XLOOKUP(BJ$2,WatchbillMONTHLY!$A$54:$U$54,OFFSET(WatchbillMONTHLY!$A$54:$U$54,1,2))),INDIRECT("_"&amp;_xlfn.XLOOKUP(BJ$2,WatchbillMONTHLY!$A$54:$U$54,OFFSET(WatchbillMONTHLY!$A$54:$U$54,1,2))))=$A45,_xlfn.XLOOKUP(BJ$2,WatchbillMONTHLY!$A$54:$U$54,OFFSET(WatchbillMONTHLY!$A$54:$U$54,1,2)),FALSE),TRUE,FALSE)),
IF(_xlfn.XLOOKUP(BJ$2,WatchbillMONTHLY!$A$71:$U$71,OFFSET(WatchbillMONTHLY!$A$71:$U$71,1,2))=IF(_xlfn.XLOOKUP($A45,INDIRECT("_"&amp;_xlfn.XLOOKUP(BJ$2,WatchbillMONTHLY!$A$71:$U$71,OFFSET(WatchbillMONTHLY!$A$71:$U$71,1,2))),INDIRECT("_"&amp;_xlfn.XLOOKUP(BJ$2,WatchbillMONTHLY!$A$71:$U$71,OFFSET(WatchbillMONTHLY!$A$71:$U$71,1,2))))=$A45,_xlfn.XLOOKUP(BJ$2,WatchbillMONTHLY!$A$71:$U$71,OFFSET(WatchbillMONTHLY!$A$71:$U$71,1,2)),FALSE),TRUE,FALSE)),
IF(_xlfn.XLOOKUP(BJ$2,WatchbillMONTHLY!$A$88:$U$88,OFFSET(WatchbillMONTHLY!$A$88:$U$88,1,2))=IF(_xlfn.XLOOKUP($A45,INDIRECT("_"&amp;_xlfn.XLOOKUP(BJ$2,WatchbillMONTHLY!$A$88:$U$88,OFFSET(WatchbillMONTHLY!$A$88:$U$88,1,2))),INDIRECT("_"&amp;_xlfn.XLOOKUP(BJ$2,WatchbillMONTHLY!$A$88:$U$88,OFFSET(WatchbillMONTHLY!$A$88:$U$88,1,2))))=$A45,_xlfn.XLOOKUP(BJ$2,WatchbillMONTHLY!$A$88:$U$88,OFFSET(WatchbillMONTHLY!$A$88:$U$88,1,2)),FALSE),TRUE,FALSE)),
FALSE),FALSE)</f>
        <v>0</v>
      </c>
      <c r="BK45" s="209" t="b" cm="1">
        <f t="array" aca="1" ref="BK45" ca="1">IF(AND($A45 &gt; 0, AD45 &gt; 0,BK$2&lt;MiscFormulas!$A$5+1),
_xlfn.IFNA(
_xlfn.IFNA(
_xlfn.IFNA(
_xlfn.IFNA(
_xlfn.IFNA(
_xlfn.IFNA(
IF(_xlfn.XLOOKUP(BK$2,WatchbillMONTHLY!$A$3:$U$3,OFFSET(WatchbillMONTHLY!$A$3:$U$3,1,2))=IF(_xlfn.XLOOKUP($A45,INDIRECT("_"&amp;_xlfn.XLOOKUP(BK$2,WatchbillMONTHLY!$A$3:$U$3,OFFSET(WatchbillMONTHLY!$A$3:$U$3,1,2))),INDIRECT("_"&amp;_xlfn.XLOOKUP(BK$2,WatchbillMONTHLY!$A$3:$U$3,OFFSET(WatchbillMONTHLY!$A$3:$U$3,1,2))))=$A45,_xlfn.XLOOKUP(BK$2,WatchbillMONTHLY!$A$3:$U$3,OFFSET(WatchbillMONTHLY!$A$3:$U$3,1,2)),FALSE),TRUE,FALSE),
IF(_xlfn.XLOOKUP(BK$2,WatchbillMONTHLY!$A$20:$U$20,OFFSET(WatchbillMONTHLY!$A$20:$U$20,1,2))=IF(_xlfn.XLOOKUP($A45,INDIRECT("_"&amp;_xlfn.XLOOKUP(BK$2,WatchbillMONTHLY!$A$20:$U$20,OFFSET(WatchbillMONTHLY!$A$20:$U$20,1,2))),INDIRECT("_"&amp;_xlfn.XLOOKUP(BK$2,WatchbillMONTHLY!$A$20:$U$20,OFFSET(WatchbillMONTHLY!$A$20:$U$20,1,2))))=$A45,_xlfn.XLOOKUP(BK$2,WatchbillMONTHLY!$A$20:$U$20,OFFSET(WatchbillMONTHLY!$A$20:$U$20,1,2)),FALSE),TRUE,FALSE)),
IF(_xlfn.XLOOKUP(BK$2,WatchbillMONTHLY!$A$37:$U$37,OFFSET(WatchbillMONTHLY!$A$37:$U$37,1,2))=IF(_xlfn.XLOOKUP($A45,INDIRECT("_"&amp;_xlfn.XLOOKUP(BK$2,WatchbillMONTHLY!$A$37:$U$37,OFFSET(WatchbillMONTHLY!$A$37:$U$37,1,2))),INDIRECT("_"&amp;_xlfn.XLOOKUP(BK$2,WatchbillMONTHLY!$A$37:$U$37,OFFSET(WatchbillMONTHLY!$A$37:$U$37,1,2))))=$A45,_xlfn.XLOOKUP(BK$2,WatchbillMONTHLY!$A$37:$U$37,OFFSET(WatchbillMONTHLY!$A$37:$U$37,1,2)),FALSE),TRUE,FALSE)),
IF(_xlfn.XLOOKUP(BK$2,WatchbillMONTHLY!$A$54:$U$54,OFFSET(WatchbillMONTHLY!$A$54:$U$54,1,2))=IF(_xlfn.XLOOKUP($A45,INDIRECT("_"&amp;_xlfn.XLOOKUP(BK$2,WatchbillMONTHLY!$A$54:$U$54,OFFSET(WatchbillMONTHLY!$A$54:$U$54,1,2))),INDIRECT("_"&amp;_xlfn.XLOOKUP(BK$2,WatchbillMONTHLY!$A$54:$U$54,OFFSET(WatchbillMONTHLY!$A$54:$U$54,1,2))))=$A45,_xlfn.XLOOKUP(BK$2,WatchbillMONTHLY!$A$54:$U$54,OFFSET(WatchbillMONTHLY!$A$54:$U$54,1,2)),FALSE),TRUE,FALSE)),
IF(_xlfn.XLOOKUP(BK$2,WatchbillMONTHLY!$A$71:$U$71,OFFSET(WatchbillMONTHLY!$A$71:$U$71,1,2))=IF(_xlfn.XLOOKUP($A45,INDIRECT("_"&amp;_xlfn.XLOOKUP(BK$2,WatchbillMONTHLY!$A$71:$U$71,OFFSET(WatchbillMONTHLY!$A$71:$U$71,1,2))),INDIRECT("_"&amp;_xlfn.XLOOKUP(BK$2,WatchbillMONTHLY!$A$71:$U$71,OFFSET(WatchbillMONTHLY!$A$71:$U$71,1,2))))=$A45,_xlfn.XLOOKUP(BK$2,WatchbillMONTHLY!$A$71:$U$71,OFFSET(WatchbillMONTHLY!$A$71:$U$71,1,2)),FALSE),TRUE,FALSE)),
IF(_xlfn.XLOOKUP(BK$2,WatchbillMONTHLY!$A$88:$U$88,OFFSET(WatchbillMONTHLY!$A$88:$U$88,1,2))=IF(_xlfn.XLOOKUP($A45,INDIRECT("_"&amp;_xlfn.XLOOKUP(BK$2,WatchbillMONTHLY!$A$88:$U$88,OFFSET(WatchbillMONTHLY!$A$88:$U$88,1,2))),INDIRECT("_"&amp;_xlfn.XLOOKUP(BK$2,WatchbillMONTHLY!$A$88:$U$88,OFFSET(WatchbillMONTHLY!$A$88:$U$88,1,2))))=$A45,_xlfn.XLOOKUP(BK$2,WatchbillMONTHLY!$A$88:$U$88,OFFSET(WatchbillMONTHLY!$A$88:$U$88,1,2)),FALSE),TRUE,FALSE)),
FALSE),FALSE)</f>
        <v>0</v>
      </c>
      <c r="BL45" s="209" t="b" cm="1">
        <f t="array" aca="1" ref="BL45" ca="1">IF(AND($A45 &gt; 0, AE45 &gt; 0,BL$2&lt;MiscFormulas!$A$5+1),
_xlfn.IFNA(
_xlfn.IFNA(
_xlfn.IFNA(
_xlfn.IFNA(
_xlfn.IFNA(
_xlfn.IFNA(
IF(_xlfn.XLOOKUP(BL$2,WatchbillMONTHLY!$A$3:$U$3,OFFSET(WatchbillMONTHLY!$A$3:$U$3,1,2))=IF(_xlfn.XLOOKUP($A45,INDIRECT("_"&amp;_xlfn.XLOOKUP(BL$2,WatchbillMONTHLY!$A$3:$U$3,OFFSET(WatchbillMONTHLY!$A$3:$U$3,1,2))),INDIRECT("_"&amp;_xlfn.XLOOKUP(BL$2,WatchbillMONTHLY!$A$3:$U$3,OFFSET(WatchbillMONTHLY!$A$3:$U$3,1,2))))=$A45,_xlfn.XLOOKUP(BL$2,WatchbillMONTHLY!$A$3:$U$3,OFFSET(WatchbillMONTHLY!$A$3:$U$3,1,2)),FALSE),TRUE,FALSE),
IF(_xlfn.XLOOKUP(BL$2,WatchbillMONTHLY!$A$20:$U$20,OFFSET(WatchbillMONTHLY!$A$20:$U$20,1,2))=IF(_xlfn.XLOOKUP($A45,INDIRECT("_"&amp;_xlfn.XLOOKUP(BL$2,WatchbillMONTHLY!$A$20:$U$20,OFFSET(WatchbillMONTHLY!$A$20:$U$20,1,2))),INDIRECT("_"&amp;_xlfn.XLOOKUP(BL$2,WatchbillMONTHLY!$A$20:$U$20,OFFSET(WatchbillMONTHLY!$A$20:$U$20,1,2))))=$A45,_xlfn.XLOOKUP(BL$2,WatchbillMONTHLY!$A$20:$U$20,OFFSET(WatchbillMONTHLY!$A$20:$U$20,1,2)),FALSE),TRUE,FALSE)),
IF(_xlfn.XLOOKUP(BL$2,WatchbillMONTHLY!$A$37:$U$37,OFFSET(WatchbillMONTHLY!$A$37:$U$37,1,2))=IF(_xlfn.XLOOKUP($A45,INDIRECT("_"&amp;_xlfn.XLOOKUP(BL$2,WatchbillMONTHLY!$A$37:$U$37,OFFSET(WatchbillMONTHLY!$A$37:$U$37,1,2))),INDIRECT("_"&amp;_xlfn.XLOOKUP(BL$2,WatchbillMONTHLY!$A$37:$U$37,OFFSET(WatchbillMONTHLY!$A$37:$U$37,1,2))))=$A45,_xlfn.XLOOKUP(BL$2,WatchbillMONTHLY!$A$37:$U$37,OFFSET(WatchbillMONTHLY!$A$37:$U$37,1,2)),FALSE),TRUE,FALSE)),
IF(_xlfn.XLOOKUP(BL$2,WatchbillMONTHLY!$A$54:$U$54,OFFSET(WatchbillMONTHLY!$A$54:$U$54,1,2))=IF(_xlfn.XLOOKUP($A45,INDIRECT("_"&amp;_xlfn.XLOOKUP(BL$2,WatchbillMONTHLY!$A$54:$U$54,OFFSET(WatchbillMONTHLY!$A$54:$U$54,1,2))),INDIRECT("_"&amp;_xlfn.XLOOKUP(BL$2,WatchbillMONTHLY!$A$54:$U$54,OFFSET(WatchbillMONTHLY!$A$54:$U$54,1,2))))=$A45,_xlfn.XLOOKUP(BL$2,WatchbillMONTHLY!$A$54:$U$54,OFFSET(WatchbillMONTHLY!$A$54:$U$54,1,2)),FALSE),TRUE,FALSE)),
IF(_xlfn.XLOOKUP(BL$2,WatchbillMONTHLY!$A$71:$U$71,OFFSET(WatchbillMONTHLY!$A$71:$U$71,1,2))=IF(_xlfn.XLOOKUP($A45,INDIRECT("_"&amp;_xlfn.XLOOKUP(BL$2,WatchbillMONTHLY!$A$71:$U$71,OFFSET(WatchbillMONTHLY!$A$71:$U$71,1,2))),INDIRECT("_"&amp;_xlfn.XLOOKUP(BL$2,WatchbillMONTHLY!$A$71:$U$71,OFFSET(WatchbillMONTHLY!$A$71:$U$71,1,2))))=$A45,_xlfn.XLOOKUP(BL$2,WatchbillMONTHLY!$A$71:$U$71,OFFSET(WatchbillMONTHLY!$A$71:$U$71,1,2)),FALSE),TRUE,FALSE)),
IF(_xlfn.XLOOKUP(BL$2,WatchbillMONTHLY!$A$88:$U$88,OFFSET(WatchbillMONTHLY!$A$88:$U$88,1,2))=IF(_xlfn.XLOOKUP($A45,INDIRECT("_"&amp;_xlfn.XLOOKUP(BL$2,WatchbillMONTHLY!$A$88:$U$88,OFFSET(WatchbillMONTHLY!$A$88:$U$88,1,2))),INDIRECT("_"&amp;_xlfn.XLOOKUP(BL$2,WatchbillMONTHLY!$A$88:$U$88,OFFSET(WatchbillMONTHLY!$A$88:$U$88,1,2))))=$A45,_xlfn.XLOOKUP(BL$2,WatchbillMONTHLY!$A$88:$U$88,OFFSET(WatchbillMONTHLY!$A$88:$U$88,1,2)),FALSE),TRUE,FALSE)),
FALSE),FALSE)</f>
        <v>0</v>
      </c>
      <c r="BM45" s="209" t="b" cm="1">
        <f t="array" aca="1" ref="BM45" ca="1">IF(AND($A45 &gt; 0, AF45 &gt; 0,BM$2&lt;MiscFormulas!$A$5+1),
_xlfn.IFNA(
_xlfn.IFNA(
_xlfn.IFNA(
_xlfn.IFNA(
_xlfn.IFNA(
_xlfn.IFNA(
IF(_xlfn.XLOOKUP(BM$2,WatchbillMONTHLY!$A$3:$U$3,OFFSET(WatchbillMONTHLY!$A$3:$U$3,1,2))=IF(_xlfn.XLOOKUP($A45,INDIRECT("_"&amp;_xlfn.XLOOKUP(BM$2,WatchbillMONTHLY!$A$3:$U$3,OFFSET(WatchbillMONTHLY!$A$3:$U$3,1,2))),INDIRECT("_"&amp;_xlfn.XLOOKUP(BM$2,WatchbillMONTHLY!$A$3:$U$3,OFFSET(WatchbillMONTHLY!$A$3:$U$3,1,2))))=$A45,_xlfn.XLOOKUP(BM$2,WatchbillMONTHLY!$A$3:$U$3,OFFSET(WatchbillMONTHLY!$A$3:$U$3,1,2)),FALSE),TRUE,FALSE),
IF(_xlfn.XLOOKUP(BM$2,WatchbillMONTHLY!$A$20:$U$20,OFFSET(WatchbillMONTHLY!$A$20:$U$20,1,2))=IF(_xlfn.XLOOKUP($A45,INDIRECT("_"&amp;_xlfn.XLOOKUP(BM$2,WatchbillMONTHLY!$A$20:$U$20,OFFSET(WatchbillMONTHLY!$A$20:$U$20,1,2))),INDIRECT("_"&amp;_xlfn.XLOOKUP(BM$2,WatchbillMONTHLY!$A$20:$U$20,OFFSET(WatchbillMONTHLY!$A$20:$U$20,1,2))))=$A45,_xlfn.XLOOKUP(BM$2,WatchbillMONTHLY!$A$20:$U$20,OFFSET(WatchbillMONTHLY!$A$20:$U$20,1,2)),FALSE),TRUE,FALSE)),
IF(_xlfn.XLOOKUP(BM$2,WatchbillMONTHLY!$A$37:$U$37,OFFSET(WatchbillMONTHLY!$A$37:$U$37,1,2))=IF(_xlfn.XLOOKUP($A45,INDIRECT("_"&amp;_xlfn.XLOOKUP(BM$2,WatchbillMONTHLY!$A$37:$U$37,OFFSET(WatchbillMONTHLY!$A$37:$U$37,1,2))),INDIRECT("_"&amp;_xlfn.XLOOKUP(BM$2,WatchbillMONTHLY!$A$37:$U$37,OFFSET(WatchbillMONTHLY!$A$37:$U$37,1,2))))=$A45,_xlfn.XLOOKUP(BM$2,WatchbillMONTHLY!$A$37:$U$37,OFFSET(WatchbillMONTHLY!$A$37:$U$37,1,2)),FALSE),TRUE,FALSE)),
IF(_xlfn.XLOOKUP(BM$2,WatchbillMONTHLY!$A$54:$U$54,OFFSET(WatchbillMONTHLY!$A$54:$U$54,1,2))=IF(_xlfn.XLOOKUP($A45,INDIRECT("_"&amp;_xlfn.XLOOKUP(BM$2,WatchbillMONTHLY!$A$54:$U$54,OFFSET(WatchbillMONTHLY!$A$54:$U$54,1,2))),INDIRECT("_"&amp;_xlfn.XLOOKUP(BM$2,WatchbillMONTHLY!$A$54:$U$54,OFFSET(WatchbillMONTHLY!$A$54:$U$54,1,2))))=$A45,_xlfn.XLOOKUP(BM$2,WatchbillMONTHLY!$A$54:$U$54,OFFSET(WatchbillMONTHLY!$A$54:$U$54,1,2)),FALSE),TRUE,FALSE)),
IF(_xlfn.XLOOKUP(BM$2,WatchbillMONTHLY!$A$71:$U$71,OFFSET(WatchbillMONTHLY!$A$71:$U$71,1,2))=IF(_xlfn.XLOOKUP($A45,INDIRECT("_"&amp;_xlfn.XLOOKUP(BM$2,WatchbillMONTHLY!$A$71:$U$71,OFFSET(WatchbillMONTHLY!$A$71:$U$71,1,2))),INDIRECT("_"&amp;_xlfn.XLOOKUP(BM$2,WatchbillMONTHLY!$A$71:$U$71,OFFSET(WatchbillMONTHLY!$A$71:$U$71,1,2))))=$A45,_xlfn.XLOOKUP(BM$2,WatchbillMONTHLY!$A$71:$U$71,OFFSET(WatchbillMONTHLY!$A$71:$U$71,1,2)),FALSE),TRUE,FALSE)),
IF(_xlfn.XLOOKUP(BM$2,WatchbillMONTHLY!$A$88:$U$88,OFFSET(WatchbillMONTHLY!$A$88:$U$88,1,2))=IF(_xlfn.XLOOKUP($A45,INDIRECT("_"&amp;_xlfn.XLOOKUP(BM$2,WatchbillMONTHLY!$A$88:$U$88,OFFSET(WatchbillMONTHLY!$A$88:$U$88,1,2))),INDIRECT("_"&amp;_xlfn.XLOOKUP(BM$2,WatchbillMONTHLY!$A$88:$U$88,OFFSET(WatchbillMONTHLY!$A$88:$U$88,1,2))))=$A45,_xlfn.XLOOKUP(BM$2,WatchbillMONTHLY!$A$88:$U$88,OFFSET(WatchbillMONTHLY!$A$88:$U$88,1,2)),FALSE),TRUE,FALSE)),
FALSE),FALSE)</f>
        <v>0</v>
      </c>
      <c r="BN45" s="209" t="b" cm="1">
        <f t="array" aca="1" ref="BN45" ca="1">IF(AND($A45 &gt; 0, AG45 &gt; 0,BN$2&lt;MiscFormulas!$A$5+1),
_xlfn.IFNA(
_xlfn.IFNA(
_xlfn.IFNA(
_xlfn.IFNA(
_xlfn.IFNA(
_xlfn.IFNA(
IF(_xlfn.XLOOKUP(BN$2,WatchbillMONTHLY!$A$3:$U$3,OFFSET(WatchbillMONTHLY!$A$3:$U$3,1,2))=IF(_xlfn.XLOOKUP($A45,INDIRECT("_"&amp;_xlfn.XLOOKUP(BN$2,WatchbillMONTHLY!$A$3:$U$3,OFFSET(WatchbillMONTHLY!$A$3:$U$3,1,2))),INDIRECT("_"&amp;_xlfn.XLOOKUP(BN$2,WatchbillMONTHLY!$A$3:$U$3,OFFSET(WatchbillMONTHLY!$A$3:$U$3,1,2))))=$A45,_xlfn.XLOOKUP(BN$2,WatchbillMONTHLY!$A$3:$U$3,OFFSET(WatchbillMONTHLY!$A$3:$U$3,1,2)),FALSE),TRUE,FALSE),
IF(_xlfn.XLOOKUP(BN$2,WatchbillMONTHLY!$A$20:$U$20,OFFSET(WatchbillMONTHLY!$A$20:$U$20,1,2))=IF(_xlfn.XLOOKUP($A45,INDIRECT("_"&amp;_xlfn.XLOOKUP(BN$2,WatchbillMONTHLY!$A$20:$U$20,OFFSET(WatchbillMONTHLY!$A$20:$U$20,1,2))),INDIRECT("_"&amp;_xlfn.XLOOKUP(BN$2,WatchbillMONTHLY!$A$20:$U$20,OFFSET(WatchbillMONTHLY!$A$20:$U$20,1,2))))=$A45,_xlfn.XLOOKUP(BN$2,WatchbillMONTHLY!$A$20:$U$20,OFFSET(WatchbillMONTHLY!$A$20:$U$20,1,2)),FALSE),TRUE,FALSE)),
IF(_xlfn.XLOOKUP(BN$2,WatchbillMONTHLY!$A$37:$U$37,OFFSET(WatchbillMONTHLY!$A$37:$U$37,1,2))=IF(_xlfn.XLOOKUP($A45,INDIRECT("_"&amp;_xlfn.XLOOKUP(BN$2,WatchbillMONTHLY!$A$37:$U$37,OFFSET(WatchbillMONTHLY!$A$37:$U$37,1,2))),INDIRECT("_"&amp;_xlfn.XLOOKUP(BN$2,WatchbillMONTHLY!$A$37:$U$37,OFFSET(WatchbillMONTHLY!$A$37:$U$37,1,2))))=$A45,_xlfn.XLOOKUP(BN$2,WatchbillMONTHLY!$A$37:$U$37,OFFSET(WatchbillMONTHLY!$A$37:$U$37,1,2)),FALSE),TRUE,FALSE)),
IF(_xlfn.XLOOKUP(BN$2,WatchbillMONTHLY!$A$54:$U$54,OFFSET(WatchbillMONTHLY!$A$54:$U$54,1,2))=IF(_xlfn.XLOOKUP($A45,INDIRECT("_"&amp;_xlfn.XLOOKUP(BN$2,WatchbillMONTHLY!$A$54:$U$54,OFFSET(WatchbillMONTHLY!$A$54:$U$54,1,2))),INDIRECT("_"&amp;_xlfn.XLOOKUP(BN$2,WatchbillMONTHLY!$A$54:$U$54,OFFSET(WatchbillMONTHLY!$A$54:$U$54,1,2))))=$A45,_xlfn.XLOOKUP(BN$2,WatchbillMONTHLY!$A$54:$U$54,OFFSET(WatchbillMONTHLY!$A$54:$U$54,1,2)),FALSE),TRUE,FALSE)),
IF(_xlfn.XLOOKUP(BN$2,WatchbillMONTHLY!$A$71:$U$71,OFFSET(WatchbillMONTHLY!$A$71:$U$71,1,2))=IF(_xlfn.XLOOKUP($A45,INDIRECT("_"&amp;_xlfn.XLOOKUP(BN$2,WatchbillMONTHLY!$A$71:$U$71,OFFSET(WatchbillMONTHLY!$A$71:$U$71,1,2))),INDIRECT("_"&amp;_xlfn.XLOOKUP(BN$2,WatchbillMONTHLY!$A$71:$U$71,OFFSET(WatchbillMONTHLY!$A$71:$U$71,1,2))))=$A45,_xlfn.XLOOKUP(BN$2,WatchbillMONTHLY!$A$71:$U$71,OFFSET(WatchbillMONTHLY!$A$71:$U$71,1,2)),FALSE),TRUE,FALSE)),
IF(_xlfn.XLOOKUP(BN$2,WatchbillMONTHLY!$A$88:$U$88,OFFSET(WatchbillMONTHLY!$A$88:$U$88,1,2))=IF(_xlfn.XLOOKUP($A45,INDIRECT("_"&amp;_xlfn.XLOOKUP(BN$2,WatchbillMONTHLY!$A$88:$U$88,OFFSET(WatchbillMONTHLY!$A$88:$U$88,1,2))),INDIRECT("_"&amp;_xlfn.XLOOKUP(BN$2,WatchbillMONTHLY!$A$88:$U$88,OFFSET(WatchbillMONTHLY!$A$88:$U$88,1,2))))=$A45,_xlfn.XLOOKUP(BN$2,WatchbillMONTHLY!$A$88:$U$88,OFFSET(WatchbillMONTHLY!$A$88:$U$88,1,2)),FALSE),TRUE,FALSE)),
FALSE),FALSE)</f>
        <v>0</v>
      </c>
      <c r="BO45" s="209" t="b" cm="1">
        <f t="array" aca="1" ref="BO45" ca="1">IF(
    AND($A45 &gt; 0, AH45 &gt; 0,BO$2&lt;MiscFormulas!$A$5+1),
    ISNUMBER(
        MATCH($A45,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5" s="210"/>
    </row>
    <row r="46" spans="1:68" x14ac:dyDescent="0.35">
      <c r="A46" t="str">
        <v>EX3 Eve, H.</v>
      </c>
      <c r="B46" s="214" t="str">
        <v>EX3 Eve, Hallow</v>
      </c>
      <c r="C46" s="218"/>
      <c r="D46" s="230"/>
      <c r="E46" s="231"/>
      <c r="F46" s="231"/>
      <c r="G46" s="231"/>
      <c r="H46" s="231"/>
      <c r="I46" s="231"/>
      <c r="J46" s="231" t="s">
        <v>266</v>
      </c>
      <c r="K46" s="231"/>
      <c r="L46" s="231"/>
      <c r="M46" s="231"/>
      <c r="N46" s="231"/>
      <c r="O46" s="231"/>
      <c r="P46" s="231"/>
      <c r="Q46" s="231"/>
      <c r="R46" s="231"/>
      <c r="S46" s="231"/>
      <c r="T46" s="231"/>
      <c r="U46" s="231"/>
      <c r="V46" s="231"/>
      <c r="W46" s="231"/>
      <c r="X46" s="231"/>
      <c r="Y46" s="231"/>
      <c r="Z46" s="231" t="s">
        <v>266</v>
      </c>
      <c r="AA46" s="231"/>
      <c r="AB46" s="231"/>
      <c r="AC46" s="231"/>
      <c r="AD46" s="231"/>
      <c r="AE46" s="231"/>
      <c r="AF46" s="231"/>
      <c r="AG46" s="231"/>
      <c r="AH46" s="179"/>
      <c r="AI46" s="209"/>
      <c r="AJ46" s="209" t="str" cm="1">
        <f t="array" aca="1" ref="AJ46" ca="1">IF(OR(AK46:BN46=TRUE),$A46&amp;" :  ","")&amp;_xlfn.TEXTJOIN(" | ",TRUE,IF(AK46:BN46=TRUE,$AK$2:$BN$2,""))</f>
        <v/>
      </c>
      <c r="AK46" s="209" t="b" cm="1">
        <f t="array" aca="1" ref="AK46" ca="1">IF(AND($A46 &gt; 0, D46 &gt; 0,AK$2&lt;MiscFormulas!$A$5+1),
_xlfn.IFNA(
_xlfn.IFNA(
_xlfn.IFNA(
_xlfn.IFNA(
_xlfn.IFNA(
_xlfn.IFNA(
IF(_xlfn.XLOOKUP(AK$2,WatchbillMONTHLY!$A$3:$U$3,OFFSET(WatchbillMONTHLY!$A$3:$U$3,1,2))=IF(_xlfn.XLOOKUP($A46,INDIRECT("_"&amp;_xlfn.XLOOKUP(AK$2,WatchbillMONTHLY!$A$3:$U$3,OFFSET(WatchbillMONTHLY!$A$3:$U$3,1,2))),INDIRECT("_"&amp;_xlfn.XLOOKUP(AK$2,WatchbillMONTHLY!$A$3:$U$3,OFFSET(WatchbillMONTHLY!$A$3:$U$3,1,2))))=$A46,_xlfn.XLOOKUP(AK$2,WatchbillMONTHLY!$A$3:$U$3,OFFSET(WatchbillMONTHLY!$A$3:$U$3,1,2)),FALSE),TRUE,FALSE),
IF(_xlfn.XLOOKUP(AK$2,WatchbillMONTHLY!$A$20:$U$20,OFFSET(WatchbillMONTHLY!$A$20:$U$20,1,2))=IF(_xlfn.XLOOKUP($A46,INDIRECT("_"&amp;_xlfn.XLOOKUP(AK$2,WatchbillMONTHLY!$A$20:$U$20,OFFSET(WatchbillMONTHLY!$A$20:$U$20,1,2))),INDIRECT("_"&amp;_xlfn.XLOOKUP(AK$2,WatchbillMONTHLY!$A$20:$U$20,OFFSET(WatchbillMONTHLY!$A$20:$U$20,1,2))))=$A46,_xlfn.XLOOKUP(AK$2,WatchbillMONTHLY!$A$20:$U$20,OFFSET(WatchbillMONTHLY!$A$20:$U$20,1,2)),FALSE),TRUE,FALSE)),
IF(_xlfn.XLOOKUP(AK$2,WatchbillMONTHLY!$A$37:$U$37,OFFSET(WatchbillMONTHLY!$A$37:$U$37,1,2))=IF(_xlfn.XLOOKUP($A46,INDIRECT("_"&amp;_xlfn.XLOOKUP(AK$2,WatchbillMONTHLY!$A$37:$U$37,OFFSET(WatchbillMONTHLY!$A$37:$U$37,1,2))),INDIRECT("_"&amp;_xlfn.XLOOKUP(AK$2,WatchbillMONTHLY!$A$37:$U$37,OFFSET(WatchbillMONTHLY!$A$37:$U$37,1,2))))=$A46,_xlfn.XLOOKUP(AK$2,WatchbillMONTHLY!$A$37:$U$37,OFFSET(WatchbillMONTHLY!$A$37:$U$37,1,2)),FALSE),TRUE,FALSE)),
IF(_xlfn.XLOOKUP(AK$2,WatchbillMONTHLY!$A$54:$U$54,OFFSET(WatchbillMONTHLY!$A$54:$U$54,1,2))=IF(_xlfn.XLOOKUP($A46,INDIRECT("_"&amp;_xlfn.XLOOKUP(AK$2,WatchbillMONTHLY!$A$54:$U$54,OFFSET(WatchbillMONTHLY!$A$54:$U$54,1,2))),INDIRECT("_"&amp;_xlfn.XLOOKUP(AK$2,WatchbillMONTHLY!$A$54:$U$54,OFFSET(WatchbillMONTHLY!$A$54:$U$54,1,2))))=$A46,_xlfn.XLOOKUP(AK$2,WatchbillMONTHLY!$A$54:$U$54,OFFSET(WatchbillMONTHLY!$A$54:$U$54,1,2)),FALSE),TRUE,FALSE)),
IF(_xlfn.XLOOKUP(AK$2,WatchbillMONTHLY!$A$71:$U$71,OFFSET(WatchbillMONTHLY!$A$71:$U$71,1,2))=IF(_xlfn.XLOOKUP($A46,INDIRECT("_"&amp;_xlfn.XLOOKUP(AK$2,WatchbillMONTHLY!$A$71:$U$71,OFFSET(WatchbillMONTHLY!$A$71:$U$71,1,2))),INDIRECT("_"&amp;_xlfn.XLOOKUP(AK$2,WatchbillMONTHLY!$A$71:$U$71,OFFSET(WatchbillMONTHLY!$A$71:$U$71,1,2))))=$A46,_xlfn.XLOOKUP(AK$2,WatchbillMONTHLY!$A$71:$U$71,OFFSET(WatchbillMONTHLY!$A$71:$U$71,1,2)),FALSE),TRUE,FALSE)),
IF(_xlfn.XLOOKUP(AK$2,WatchbillMONTHLY!$A$88:$U$88,OFFSET(WatchbillMONTHLY!$A$88:$U$88,1,2))=IF(_xlfn.XLOOKUP($A46,INDIRECT("_"&amp;_xlfn.XLOOKUP(AK$2,WatchbillMONTHLY!$A$88:$U$88,OFFSET(WatchbillMONTHLY!$A$88:$U$88,1,2))),INDIRECT("_"&amp;_xlfn.XLOOKUP(AK$2,WatchbillMONTHLY!$A$88:$U$88,OFFSET(WatchbillMONTHLY!$A$88:$U$88,1,2))))=$A46,_xlfn.XLOOKUP(AK$2,WatchbillMONTHLY!$A$88:$U$88,OFFSET(WatchbillMONTHLY!$A$88:$U$88,1,2)),FALSE),TRUE,FALSE)),
FALSE),FALSE)</f>
        <v>0</v>
      </c>
      <c r="AL46" s="209" t="b" cm="1">
        <f t="array" aca="1" ref="AL46" ca="1">IF(AND($A46 &gt; 0, E46 &gt; 0,AL$2&lt;MiscFormulas!$A$5+1),
_xlfn.IFNA(
_xlfn.IFNA(
_xlfn.IFNA(
_xlfn.IFNA(
_xlfn.IFNA(
_xlfn.IFNA(
IF(_xlfn.XLOOKUP(AL$2,WatchbillMONTHLY!$A$3:$U$3,OFFSET(WatchbillMONTHLY!$A$3:$U$3,1,2))=IF(_xlfn.XLOOKUP($A46,INDIRECT("_"&amp;_xlfn.XLOOKUP(AL$2,WatchbillMONTHLY!$A$3:$U$3,OFFSET(WatchbillMONTHLY!$A$3:$U$3,1,2))),INDIRECT("_"&amp;_xlfn.XLOOKUP(AL$2,WatchbillMONTHLY!$A$3:$U$3,OFFSET(WatchbillMONTHLY!$A$3:$U$3,1,2))))=$A46,_xlfn.XLOOKUP(AL$2,WatchbillMONTHLY!$A$3:$U$3,OFFSET(WatchbillMONTHLY!$A$3:$U$3,1,2)),FALSE),TRUE,FALSE),
IF(_xlfn.XLOOKUP(AL$2,WatchbillMONTHLY!$A$20:$U$20,OFFSET(WatchbillMONTHLY!$A$20:$U$20,1,2))=IF(_xlfn.XLOOKUP($A46,INDIRECT("_"&amp;_xlfn.XLOOKUP(AL$2,WatchbillMONTHLY!$A$20:$U$20,OFFSET(WatchbillMONTHLY!$A$20:$U$20,1,2))),INDIRECT("_"&amp;_xlfn.XLOOKUP(AL$2,WatchbillMONTHLY!$A$20:$U$20,OFFSET(WatchbillMONTHLY!$A$20:$U$20,1,2))))=$A46,_xlfn.XLOOKUP(AL$2,WatchbillMONTHLY!$A$20:$U$20,OFFSET(WatchbillMONTHLY!$A$20:$U$20,1,2)),FALSE),TRUE,FALSE)),
IF(_xlfn.XLOOKUP(AL$2,WatchbillMONTHLY!$A$37:$U$37,OFFSET(WatchbillMONTHLY!$A$37:$U$37,1,2))=IF(_xlfn.XLOOKUP($A46,INDIRECT("_"&amp;_xlfn.XLOOKUP(AL$2,WatchbillMONTHLY!$A$37:$U$37,OFFSET(WatchbillMONTHLY!$A$37:$U$37,1,2))),INDIRECT("_"&amp;_xlfn.XLOOKUP(AL$2,WatchbillMONTHLY!$A$37:$U$37,OFFSET(WatchbillMONTHLY!$A$37:$U$37,1,2))))=$A46,_xlfn.XLOOKUP(AL$2,WatchbillMONTHLY!$A$37:$U$37,OFFSET(WatchbillMONTHLY!$A$37:$U$37,1,2)),FALSE),TRUE,FALSE)),
IF(_xlfn.XLOOKUP(AL$2,WatchbillMONTHLY!$A$54:$U$54,OFFSET(WatchbillMONTHLY!$A$54:$U$54,1,2))=IF(_xlfn.XLOOKUP($A46,INDIRECT("_"&amp;_xlfn.XLOOKUP(AL$2,WatchbillMONTHLY!$A$54:$U$54,OFFSET(WatchbillMONTHLY!$A$54:$U$54,1,2))),INDIRECT("_"&amp;_xlfn.XLOOKUP(AL$2,WatchbillMONTHLY!$A$54:$U$54,OFFSET(WatchbillMONTHLY!$A$54:$U$54,1,2))))=$A46,_xlfn.XLOOKUP(AL$2,WatchbillMONTHLY!$A$54:$U$54,OFFSET(WatchbillMONTHLY!$A$54:$U$54,1,2)),FALSE),TRUE,FALSE)),
IF(_xlfn.XLOOKUP(AL$2,WatchbillMONTHLY!$A$71:$U$71,OFFSET(WatchbillMONTHLY!$A$71:$U$71,1,2))=IF(_xlfn.XLOOKUP($A46,INDIRECT("_"&amp;_xlfn.XLOOKUP(AL$2,WatchbillMONTHLY!$A$71:$U$71,OFFSET(WatchbillMONTHLY!$A$71:$U$71,1,2))),INDIRECT("_"&amp;_xlfn.XLOOKUP(AL$2,WatchbillMONTHLY!$A$71:$U$71,OFFSET(WatchbillMONTHLY!$A$71:$U$71,1,2))))=$A46,_xlfn.XLOOKUP(AL$2,WatchbillMONTHLY!$A$71:$U$71,OFFSET(WatchbillMONTHLY!$A$71:$U$71,1,2)),FALSE),TRUE,FALSE)),
IF(_xlfn.XLOOKUP(AL$2,WatchbillMONTHLY!$A$88:$U$88,OFFSET(WatchbillMONTHLY!$A$88:$U$88,1,2))=IF(_xlfn.XLOOKUP($A46,INDIRECT("_"&amp;_xlfn.XLOOKUP(AL$2,WatchbillMONTHLY!$A$88:$U$88,OFFSET(WatchbillMONTHLY!$A$88:$U$88,1,2))),INDIRECT("_"&amp;_xlfn.XLOOKUP(AL$2,WatchbillMONTHLY!$A$88:$U$88,OFFSET(WatchbillMONTHLY!$A$88:$U$88,1,2))))=$A46,_xlfn.XLOOKUP(AL$2,WatchbillMONTHLY!$A$88:$U$88,OFFSET(WatchbillMONTHLY!$A$88:$U$88,1,2)),FALSE),TRUE,FALSE)),
FALSE),FALSE)</f>
        <v>0</v>
      </c>
      <c r="AM46" s="209" t="b" cm="1">
        <f t="array" aca="1" ref="AM46" ca="1">IF(AND($A46 &gt; 0, F46 &gt; 0,AM$2&lt;MiscFormulas!$A$5+1),
_xlfn.IFNA(
_xlfn.IFNA(
_xlfn.IFNA(
_xlfn.IFNA(
_xlfn.IFNA(
_xlfn.IFNA(
IF(_xlfn.XLOOKUP(AM$2,WatchbillMONTHLY!$A$3:$U$3,OFFSET(WatchbillMONTHLY!$A$3:$U$3,1,2))=IF(_xlfn.XLOOKUP($A46,INDIRECT("_"&amp;_xlfn.XLOOKUP(AM$2,WatchbillMONTHLY!$A$3:$U$3,OFFSET(WatchbillMONTHLY!$A$3:$U$3,1,2))),INDIRECT("_"&amp;_xlfn.XLOOKUP(AM$2,WatchbillMONTHLY!$A$3:$U$3,OFFSET(WatchbillMONTHLY!$A$3:$U$3,1,2))))=$A46,_xlfn.XLOOKUP(AM$2,WatchbillMONTHLY!$A$3:$U$3,OFFSET(WatchbillMONTHLY!$A$3:$U$3,1,2)),FALSE),TRUE,FALSE),
IF(_xlfn.XLOOKUP(AM$2,WatchbillMONTHLY!$A$20:$U$20,OFFSET(WatchbillMONTHLY!$A$20:$U$20,1,2))=IF(_xlfn.XLOOKUP($A46,INDIRECT("_"&amp;_xlfn.XLOOKUP(AM$2,WatchbillMONTHLY!$A$20:$U$20,OFFSET(WatchbillMONTHLY!$A$20:$U$20,1,2))),INDIRECT("_"&amp;_xlfn.XLOOKUP(AM$2,WatchbillMONTHLY!$A$20:$U$20,OFFSET(WatchbillMONTHLY!$A$20:$U$20,1,2))))=$A46,_xlfn.XLOOKUP(AM$2,WatchbillMONTHLY!$A$20:$U$20,OFFSET(WatchbillMONTHLY!$A$20:$U$20,1,2)),FALSE),TRUE,FALSE)),
IF(_xlfn.XLOOKUP(AM$2,WatchbillMONTHLY!$A$37:$U$37,OFFSET(WatchbillMONTHLY!$A$37:$U$37,1,2))=IF(_xlfn.XLOOKUP($A46,INDIRECT("_"&amp;_xlfn.XLOOKUP(AM$2,WatchbillMONTHLY!$A$37:$U$37,OFFSET(WatchbillMONTHLY!$A$37:$U$37,1,2))),INDIRECT("_"&amp;_xlfn.XLOOKUP(AM$2,WatchbillMONTHLY!$A$37:$U$37,OFFSET(WatchbillMONTHLY!$A$37:$U$37,1,2))))=$A46,_xlfn.XLOOKUP(AM$2,WatchbillMONTHLY!$A$37:$U$37,OFFSET(WatchbillMONTHLY!$A$37:$U$37,1,2)),FALSE),TRUE,FALSE)),
IF(_xlfn.XLOOKUP(AM$2,WatchbillMONTHLY!$A$54:$U$54,OFFSET(WatchbillMONTHLY!$A$54:$U$54,1,2))=IF(_xlfn.XLOOKUP($A46,INDIRECT("_"&amp;_xlfn.XLOOKUP(AM$2,WatchbillMONTHLY!$A$54:$U$54,OFFSET(WatchbillMONTHLY!$A$54:$U$54,1,2))),INDIRECT("_"&amp;_xlfn.XLOOKUP(AM$2,WatchbillMONTHLY!$A$54:$U$54,OFFSET(WatchbillMONTHLY!$A$54:$U$54,1,2))))=$A46,_xlfn.XLOOKUP(AM$2,WatchbillMONTHLY!$A$54:$U$54,OFFSET(WatchbillMONTHLY!$A$54:$U$54,1,2)),FALSE),TRUE,FALSE)),
IF(_xlfn.XLOOKUP(AM$2,WatchbillMONTHLY!$A$71:$U$71,OFFSET(WatchbillMONTHLY!$A$71:$U$71,1,2))=IF(_xlfn.XLOOKUP($A46,INDIRECT("_"&amp;_xlfn.XLOOKUP(AM$2,WatchbillMONTHLY!$A$71:$U$71,OFFSET(WatchbillMONTHLY!$A$71:$U$71,1,2))),INDIRECT("_"&amp;_xlfn.XLOOKUP(AM$2,WatchbillMONTHLY!$A$71:$U$71,OFFSET(WatchbillMONTHLY!$A$71:$U$71,1,2))))=$A46,_xlfn.XLOOKUP(AM$2,WatchbillMONTHLY!$A$71:$U$71,OFFSET(WatchbillMONTHLY!$A$71:$U$71,1,2)),FALSE),TRUE,FALSE)),
IF(_xlfn.XLOOKUP(AM$2,WatchbillMONTHLY!$A$88:$U$88,OFFSET(WatchbillMONTHLY!$A$88:$U$88,1,2))=IF(_xlfn.XLOOKUP($A46,INDIRECT("_"&amp;_xlfn.XLOOKUP(AM$2,WatchbillMONTHLY!$A$88:$U$88,OFFSET(WatchbillMONTHLY!$A$88:$U$88,1,2))),INDIRECT("_"&amp;_xlfn.XLOOKUP(AM$2,WatchbillMONTHLY!$A$88:$U$88,OFFSET(WatchbillMONTHLY!$A$88:$U$88,1,2))))=$A46,_xlfn.XLOOKUP(AM$2,WatchbillMONTHLY!$A$88:$U$88,OFFSET(WatchbillMONTHLY!$A$88:$U$88,1,2)),FALSE),TRUE,FALSE)),
FALSE),FALSE)</f>
        <v>0</v>
      </c>
      <c r="AN46" s="209" t="b" cm="1">
        <f t="array" aca="1" ref="AN46" ca="1">IF(AND($A46 &gt; 0, G46 &gt; 0,AN$2&lt;MiscFormulas!$A$5+1),
_xlfn.IFNA(
_xlfn.IFNA(
_xlfn.IFNA(
_xlfn.IFNA(
_xlfn.IFNA(
_xlfn.IFNA(
IF(_xlfn.XLOOKUP(AN$2,WatchbillMONTHLY!$A$3:$U$3,OFFSET(WatchbillMONTHLY!$A$3:$U$3,1,2))=IF(_xlfn.XLOOKUP($A46,INDIRECT("_"&amp;_xlfn.XLOOKUP(AN$2,WatchbillMONTHLY!$A$3:$U$3,OFFSET(WatchbillMONTHLY!$A$3:$U$3,1,2))),INDIRECT("_"&amp;_xlfn.XLOOKUP(AN$2,WatchbillMONTHLY!$A$3:$U$3,OFFSET(WatchbillMONTHLY!$A$3:$U$3,1,2))))=$A46,_xlfn.XLOOKUP(AN$2,WatchbillMONTHLY!$A$3:$U$3,OFFSET(WatchbillMONTHLY!$A$3:$U$3,1,2)),FALSE),TRUE,FALSE),
IF(_xlfn.XLOOKUP(AN$2,WatchbillMONTHLY!$A$20:$U$20,OFFSET(WatchbillMONTHLY!$A$20:$U$20,1,2))=IF(_xlfn.XLOOKUP($A46,INDIRECT("_"&amp;_xlfn.XLOOKUP(AN$2,WatchbillMONTHLY!$A$20:$U$20,OFFSET(WatchbillMONTHLY!$A$20:$U$20,1,2))),INDIRECT("_"&amp;_xlfn.XLOOKUP(AN$2,WatchbillMONTHLY!$A$20:$U$20,OFFSET(WatchbillMONTHLY!$A$20:$U$20,1,2))))=$A46,_xlfn.XLOOKUP(AN$2,WatchbillMONTHLY!$A$20:$U$20,OFFSET(WatchbillMONTHLY!$A$20:$U$20,1,2)),FALSE),TRUE,FALSE)),
IF(_xlfn.XLOOKUP(AN$2,WatchbillMONTHLY!$A$37:$U$37,OFFSET(WatchbillMONTHLY!$A$37:$U$37,1,2))=IF(_xlfn.XLOOKUP($A46,INDIRECT("_"&amp;_xlfn.XLOOKUP(AN$2,WatchbillMONTHLY!$A$37:$U$37,OFFSET(WatchbillMONTHLY!$A$37:$U$37,1,2))),INDIRECT("_"&amp;_xlfn.XLOOKUP(AN$2,WatchbillMONTHLY!$A$37:$U$37,OFFSET(WatchbillMONTHLY!$A$37:$U$37,1,2))))=$A46,_xlfn.XLOOKUP(AN$2,WatchbillMONTHLY!$A$37:$U$37,OFFSET(WatchbillMONTHLY!$A$37:$U$37,1,2)),FALSE),TRUE,FALSE)),
IF(_xlfn.XLOOKUP(AN$2,WatchbillMONTHLY!$A$54:$U$54,OFFSET(WatchbillMONTHLY!$A$54:$U$54,1,2))=IF(_xlfn.XLOOKUP($A46,INDIRECT("_"&amp;_xlfn.XLOOKUP(AN$2,WatchbillMONTHLY!$A$54:$U$54,OFFSET(WatchbillMONTHLY!$A$54:$U$54,1,2))),INDIRECT("_"&amp;_xlfn.XLOOKUP(AN$2,WatchbillMONTHLY!$A$54:$U$54,OFFSET(WatchbillMONTHLY!$A$54:$U$54,1,2))))=$A46,_xlfn.XLOOKUP(AN$2,WatchbillMONTHLY!$A$54:$U$54,OFFSET(WatchbillMONTHLY!$A$54:$U$54,1,2)),FALSE),TRUE,FALSE)),
IF(_xlfn.XLOOKUP(AN$2,WatchbillMONTHLY!$A$71:$U$71,OFFSET(WatchbillMONTHLY!$A$71:$U$71,1,2))=IF(_xlfn.XLOOKUP($A46,INDIRECT("_"&amp;_xlfn.XLOOKUP(AN$2,WatchbillMONTHLY!$A$71:$U$71,OFFSET(WatchbillMONTHLY!$A$71:$U$71,1,2))),INDIRECT("_"&amp;_xlfn.XLOOKUP(AN$2,WatchbillMONTHLY!$A$71:$U$71,OFFSET(WatchbillMONTHLY!$A$71:$U$71,1,2))))=$A46,_xlfn.XLOOKUP(AN$2,WatchbillMONTHLY!$A$71:$U$71,OFFSET(WatchbillMONTHLY!$A$71:$U$71,1,2)),FALSE),TRUE,FALSE)),
IF(_xlfn.XLOOKUP(AN$2,WatchbillMONTHLY!$A$88:$U$88,OFFSET(WatchbillMONTHLY!$A$88:$U$88,1,2))=IF(_xlfn.XLOOKUP($A46,INDIRECT("_"&amp;_xlfn.XLOOKUP(AN$2,WatchbillMONTHLY!$A$88:$U$88,OFFSET(WatchbillMONTHLY!$A$88:$U$88,1,2))),INDIRECT("_"&amp;_xlfn.XLOOKUP(AN$2,WatchbillMONTHLY!$A$88:$U$88,OFFSET(WatchbillMONTHLY!$A$88:$U$88,1,2))))=$A46,_xlfn.XLOOKUP(AN$2,WatchbillMONTHLY!$A$88:$U$88,OFFSET(WatchbillMONTHLY!$A$88:$U$88,1,2)),FALSE),TRUE,FALSE)),
FALSE),FALSE)</f>
        <v>0</v>
      </c>
      <c r="AO46" s="209" t="b" cm="1">
        <f t="array" aca="1" ref="AO46" ca="1">IF(AND($A46 &gt; 0, H46 &gt; 0,AO$2&lt;MiscFormulas!$A$5+1),
_xlfn.IFNA(
_xlfn.IFNA(
_xlfn.IFNA(
_xlfn.IFNA(
_xlfn.IFNA(
_xlfn.IFNA(
IF(_xlfn.XLOOKUP(AO$2,WatchbillMONTHLY!$A$3:$U$3,OFFSET(WatchbillMONTHLY!$A$3:$U$3,1,2))=IF(_xlfn.XLOOKUP($A46,INDIRECT("_"&amp;_xlfn.XLOOKUP(AO$2,WatchbillMONTHLY!$A$3:$U$3,OFFSET(WatchbillMONTHLY!$A$3:$U$3,1,2))),INDIRECT("_"&amp;_xlfn.XLOOKUP(AO$2,WatchbillMONTHLY!$A$3:$U$3,OFFSET(WatchbillMONTHLY!$A$3:$U$3,1,2))))=$A46,_xlfn.XLOOKUP(AO$2,WatchbillMONTHLY!$A$3:$U$3,OFFSET(WatchbillMONTHLY!$A$3:$U$3,1,2)),FALSE),TRUE,FALSE),
IF(_xlfn.XLOOKUP(AO$2,WatchbillMONTHLY!$A$20:$U$20,OFFSET(WatchbillMONTHLY!$A$20:$U$20,1,2))=IF(_xlfn.XLOOKUP($A46,INDIRECT("_"&amp;_xlfn.XLOOKUP(AO$2,WatchbillMONTHLY!$A$20:$U$20,OFFSET(WatchbillMONTHLY!$A$20:$U$20,1,2))),INDIRECT("_"&amp;_xlfn.XLOOKUP(AO$2,WatchbillMONTHLY!$A$20:$U$20,OFFSET(WatchbillMONTHLY!$A$20:$U$20,1,2))))=$A46,_xlfn.XLOOKUP(AO$2,WatchbillMONTHLY!$A$20:$U$20,OFFSET(WatchbillMONTHLY!$A$20:$U$20,1,2)),FALSE),TRUE,FALSE)),
IF(_xlfn.XLOOKUP(AO$2,WatchbillMONTHLY!$A$37:$U$37,OFFSET(WatchbillMONTHLY!$A$37:$U$37,1,2))=IF(_xlfn.XLOOKUP($A46,INDIRECT("_"&amp;_xlfn.XLOOKUP(AO$2,WatchbillMONTHLY!$A$37:$U$37,OFFSET(WatchbillMONTHLY!$A$37:$U$37,1,2))),INDIRECT("_"&amp;_xlfn.XLOOKUP(AO$2,WatchbillMONTHLY!$A$37:$U$37,OFFSET(WatchbillMONTHLY!$A$37:$U$37,1,2))))=$A46,_xlfn.XLOOKUP(AO$2,WatchbillMONTHLY!$A$37:$U$37,OFFSET(WatchbillMONTHLY!$A$37:$U$37,1,2)),FALSE),TRUE,FALSE)),
IF(_xlfn.XLOOKUP(AO$2,WatchbillMONTHLY!$A$54:$U$54,OFFSET(WatchbillMONTHLY!$A$54:$U$54,1,2))=IF(_xlfn.XLOOKUP($A46,INDIRECT("_"&amp;_xlfn.XLOOKUP(AO$2,WatchbillMONTHLY!$A$54:$U$54,OFFSET(WatchbillMONTHLY!$A$54:$U$54,1,2))),INDIRECT("_"&amp;_xlfn.XLOOKUP(AO$2,WatchbillMONTHLY!$A$54:$U$54,OFFSET(WatchbillMONTHLY!$A$54:$U$54,1,2))))=$A46,_xlfn.XLOOKUP(AO$2,WatchbillMONTHLY!$A$54:$U$54,OFFSET(WatchbillMONTHLY!$A$54:$U$54,1,2)),FALSE),TRUE,FALSE)),
IF(_xlfn.XLOOKUP(AO$2,WatchbillMONTHLY!$A$71:$U$71,OFFSET(WatchbillMONTHLY!$A$71:$U$71,1,2))=IF(_xlfn.XLOOKUP($A46,INDIRECT("_"&amp;_xlfn.XLOOKUP(AO$2,WatchbillMONTHLY!$A$71:$U$71,OFFSET(WatchbillMONTHLY!$A$71:$U$71,1,2))),INDIRECT("_"&amp;_xlfn.XLOOKUP(AO$2,WatchbillMONTHLY!$A$71:$U$71,OFFSET(WatchbillMONTHLY!$A$71:$U$71,1,2))))=$A46,_xlfn.XLOOKUP(AO$2,WatchbillMONTHLY!$A$71:$U$71,OFFSET(WatchbillMONTHLY!$A$71:$U$71,1,2)),FALSE),TRUE,FALSE)),
IF(_xlfn.XLOOKUP(AO$2,WatchbillMONTHLY!$A$88:$U$88,OFFSET(WatchbillMONTHLY!$A$88:$U$88,1,2))=IF(_xlfn.XLOOKUP($A46,INDIRECT("_"&amp;_xlfn.XLOOKUP(AO$2,WatchbillMONTHLY!$A$88:$U$88,OFFSET(WatchbillMONTHLY!$A$88:$U$88,1,2))),INDIRECT("_"&amp;_xlfn.XLOOKUP(AO$2,WatchbillMONTHLY!$A$88:$U$88,OFFSET(WatchbillMONTHLY!$A$88:$U$88,1,2))))=$A46,_xlfn.XLOOKUP(AO$2,WatchbillMONTHLY!$A$88:$U$88,OFFSET(WatchbillMONTHLY!$A$88:$U$88,1,2)),FALSE),TRUE,FALSE)),
FALSE),FALSE)</f>
        <v>0</v>
      </c>
      <c r="AP46" s="209" t="b" cm="1">
        <f t="array" aca="1" ref="AP46" ca="1">IF(AND($A46 &gt; 0, I46 &gt; 0,AP$2&lt;MiscFormulas!$A$5+1),
_xlfn.IFNA(
_xlfn.IFNA(
_xlfn.IFNA(
_xlfn.IFNA(
_xlfn.IFNA(
_xlfn.IFNA(
IF(_xlfn.XLOOKUP(AP$2,WatchbillMONTHLY!$A$3:$U$3,OFFSET(WatchbillMONTHLY!$A$3:$U$3,1,2))=IF(_xlfn.XLOOKUP($A46,INDIRECT("_"&amp;_xlfn.XLOOKUP(AP$2,WatchbillMONTHLY!$A$3:$U$3,OFFSET(WatchbillMONTHLY!$A$3:$U$3,1,2))),INDIRECT("_"&amp;_xlfn.XLOOKUP(AP$2,WatchbillMONTHLY!$A$3:$U$3,OFFSET(WatchbillMONTHLY!$A$3:$U$3,1,2))))=$A46,_xlfn.XLOOKUP(AP$2,WatchbillMONTHLY!$A$3:$U$3,OFFSET(WatchbillMONTHLY!$A$3:$U$3,1,2)),FALSE),TRUE,FALSE),
IF(_xlfn.XLOOKUP(AP$2,WatchbillMONTHLY!$A$20:$U$20,OFFSET(WatchbillMONTHLY!$A$20:$U$20,1,2))=IF(_xlfn.XLOOKUP($A46,INDIRECT("_"&amp;_xlfn.XLOOKUP(AP$2,WatchbillMONTHLY!$A$20:$U$20,OFFSET(WatchbillMONTHLY!$A$20:$U$20,1,2))),INDIRECT("_"&amp;_xlfn.XLOOKUP(AP$2,WatchbillMONTHLY!$A$20:$U$20,OFFSET(WatchbillMONTHLY!$A$20:$U$20,1,2))))=$A46,_xlfn.XLOOKUP(AP$2,WatchbillMONTHLY!$A$20:$U$20,OFFSET(WatchbillMONTHLY!$A$20:$U$20,1,2)),FALSE),TRUE,FALSE)),
IF(_xlfn.XLOOKUP(AP$2,WatchbillMONTHLY!$A$37:$U$37,OFFSET(WatchbillMONTHLY!$A$37:$U$37,1,2))=IF(_xlfn.XLOOKUP($A46,INDIRECT("_"&amp;_xlfn.XLOOKUP(AP$2,WatchbillMONTHLY!$A$37:$U$37,OFFSET(WatchbillMONTHLY!$A$37:$U$37,1,2))),INDIRECT("_"&amp;_xlfn.XLOOKUP(AP$2,WatchbillMONTHLY!$A$37:$U$37,OFFSET(WatchbillMONTHLY!$A$37:$U$37,1,2))))=$A46,_xlfn.XLOOKUP(AP$2,WatchbillMONTHLY!$A$37:$U$37,OFFSET(WatchbillMONTHLY!$A$37:$U$37,1,2)),FALSE),TRUE,FALSE)),
IF(_xlfn.XLOOKUP(AP$2,WatchbillMONTHLY!$A$54:$U$54,OFFSET(WatchbillMONTHLY!$A$54:$U$54,1,2))=IF(_xlfn.XLOOKUP($A46,INDIRECT("_"&amp;_xlfn.XLOOKUP(AP$2,WatchbillMONTHLY!$A$54:$U$54,OFFSET(WatchbillMONTHLY!$A$54:$U$54,1,2))),INDIRECT("_"&amp;_xlfn.XLOOKUP(AP$2,WatchbillMONTHLY!$A$54:$U$54,OFFSET(WatchbillMONTHLY!$A$54:$U$54,1,2))))=$A46,_xlfn.XLOOKUP(AP$2,WatchbillMONTHLY!$A$54:$U$54,OFFSET(WatchbillMONTHLY!$A$54:$U$54,1,2)),FALSE),TRUE,FALSE)),
IF(_xlfn.XLOOKUP(AP$2,WatchbillMONTHLY!$A$71:$U$71,OFFSET(WatchbillMONTHLY!$A$71:$U$71,1,2))=IF(_xlfn.XLOOKUP($A46,INDIRECT("_"&amp;_xlfn.XLOOKUP(AP$2,WatchbillMONTHLY!$A$71:$U$71,OFFSET(WatchbillMONTHLY!$A$71:$U$71,1,2))),INDIRECT("_"&amp;_xlfn.XLOOKUP(AP$2,WatchbillMONTHLY!$A$71:$U$71,OFFSET(WatchbillMONTHLY!$A$71:$U$71,1,2))))=$A46,_xlfn.XLOOKUP(AP$2,WatchbillMONTHLY!$A$71:$U$71,OFFSET(WatchbillMONTHLY!$A$71:$U$71,1,2)),FALSE),TRUE,FALSE)),
IF(_xlfn.XLOOKUP(AP$2,WatchbillMONTHLY!$A$88:$U$88,OFFSET(WatchbillMONTHLY!$A$88:$U$88,1,2))=IF(_xlfn.XLOOKUP($A46,INDIRECT("_"&amp;_xlfn.XLOOKUP(AP$2,WatchbillMONTHLY!$A$88:$U$88,OFFSET(WatchbillMONTHLY!$A$88:$U$88,1,2))),INDIRECT("_"&amp;_xlfn.XLOOKUP(AP$2,WatchbillMONTHLY!$A$88:$U$88,OFFSET(WatchbillMONTHLY!$A$88:$U$88,1,2))))=$A46,_xlfn.XLOOKUP(AP$2,WatchbillMONTHLY!$A$88:$U$88,OFFSET(WatchbillMONTHLY!$A$88:$U$88,1,2)),FALSE),TRUE,FALSE)),
FALSE),FALSE)</f>
        <v>0</v>
      </c>
      <c r="AQ46" s="209" t="b" cm="1">
        <f t="array" aca="1" ref="AQ46" ca="1">IF(AND($A46 &gt; 0, J46 &gt; 0,AQ$2&lt;MiscFormulas!$A$5+1),
_xlfn.IFNA(
_xlfn.IFNA(
_xlfn.IFNA(
_xlfn.IFNA(
_xlfn.IFNA(
_xlfn.IFNA(
IF(_xlfn.XLOOKUP(AQ$2,WatchbillMONTHLY!$A$3:$U$3,OFFSET(WatchbillMONTHLY!$A$3:$U$3,1,2))=IF(_xlfn.XLOOKUP($A46,INDIRECT("_"&amp;_xlfn.XLOOKUP(AQ$2,WatchbillMONTHLY!$A$3:$U$3,OFFSET(WatchbillMONTHLY!$A$3:$U$3,1,2))),INDIRECT("_"&amp;_xlfn.XLOOKUP(AQ$2,WatchbillMONTHLY!$A$3:$U$3,OFFSET(WatchbillMONTHLY!$A$3:$U$3,1,2))))=$A46,_xlfn.XLOOKUP(AQ$2,WatchbillMONTHLY!$A$3:$U$3,OFFSET(WatchbillMONTHLY!$A$3:$U$3,1,2)),FALSE),TRUE,FALSE),
IF(_xlfn.XLOOKUP(AQ$2,WatchbillMONTHLY!$A$20:$U$20,OFFSET(WatchbillMONTHLY!$A$20:$U$20,1,2))=IF(_xlfn.XLOOKUP($A46,INDIRECT("_"&amp;_xlfn.XLOOKUP(AQ$2,WatchbillMONTHLY!$A$20:$U$20,OFFSET(WatchbillMONTHLY!$A$20:$U$20,1,2))),INDIRECT("_"&amp;_xlfn.XLOOKUP(AQ$2,WatchbillMONTHLY!$A$20:$U$20,OFFSET(WatchbillMONTHLY!$A$20:$U$20,1,2))))=$A46,_xlfn.XLOOKUP(AQ$2,WatchbillMONTHLY!$A$20:$U$20,OFFSET(WatchbillMONTHLY!$A$20:$U$20,1,2)),FALSE),TRUE,FALSE)),
IF(_xlfn.XLOOKUP(AQ$2,WatchbillMONTHLY!$A$37:$U$37,OFFSET(WatchbillMONTHLY!$A$37:$U$37,1,2))=IF(_xlfn.XLOOKUP($A46,INDIRECT("_"&amp;_xlfn.XLOOKUP(AQ$2,WatchbillMONTHLY!$A$37:$U$37,OFFSET(WatchbillMONTHLY!$A$37:$U$37,1,2))),INDIRECT("_"&amp;_xlfn.XLOOKUP(AQ$2,WatchbillMONTHLY!$A$37:$U$37,OFFSET(WatchbillMONTHLY!$A$37:$U$37,1,2))))=$A46,_xlfn.XLOOKUP(AQ$2,WatchbillMONTHLY!$A$37:$U$37,OFFSET(WatchbillMONTHLY!$A$37:$U$37,1,2)),FALSE),TRUE,FALSE)),
IF(_xlfn.XLOOKUP(AQ$2,WatchbillMONTHLY!$A$54:$U$54,OFFSET(WatchbillMONTHLY!$A$54:$U$54,1,2))=IF(_xlfn.XLOOKUP($A46,INDIRECT("_"&amp;_xlfn.XLOOKUP(AQ$2,WatchbillMONTHLY!$A$54:$U$54,OFFSET(WatchbillMONTHLY!$A$54:$U$54,1,2))),INDIRECT("_"&amp;_xlfn.XLOOKUP(AQ$2,WatchbillMONTHLY!$A$54:$U$54,OFFSET(WatchbillMONTHLY!$A$54:$U$54,1,2))))=$A46,_xlfn.XLOOKUP(AQ$2,WatchbillMONTHLY!$A$54:$U$54,OFFSET(WatchbillMONTHLY!$A$54:$U$54,1,2)),FALSE),TRUE,FALSE)),
IF(_xlfn.XLOOKUP(AQ$2,WatchbillMONTHLY!$A$71:$U$71,OFFSET(WatchbillMONTHLY!$A$71:$U$71,1,2))=IF(_xlfn.XLOOKUP($A46,INDIRECT("_"&amp;_xlfn.XLOOKUP(AQ$2,WatchbillMONTHLY!$A$71:$U$71,OFFSET(WatchbillMONTHLY!$A$71:$U$71,1,2))),INDIRECT("_"&amp;_xlfn.XLOOKUP(AQ$2,WatchbillMONTHLY!$A$71:$U$71,OFFSET(WatchbillMONTHLY!$A$71:$U$71,1,2))))=$A46,_xlfn.XLOOKUP(AQ$2,WatchbillMONTHLY!$A$71:$U$71,OFFSET(WatchbillMONTHLY!$A$71:$U$71,1,2)),FALSE),TRUE,FALSE)),
IF(_xlfn.XLOOKUP(AQ$2,WatchbillMONTHLY!$A$88:$U$88,OFFSET(WatchbillMONTHLY!$A$88:$U$88,1,2))=IF(_xlfn.XLOOKUP($A46,INDIRECT("_"&amp;_xlfn.XLOOKUP(AQ$2,WatchbillMONTHLY!$A$88:$U$88,OFFSET(WatchbillMONTHLY!$A$88:$U$88,1,2))),INDIRECT("_"&amp;_xlfn.XLOOKUP(AQ$2,WatchbillMONTHLY!$A$88:$U$88,OFFSET(WatchbillMONTHLY!$A$88:$U$88,1,2))))=$A46,_xlfn.XLOOKUP(AQ$2,WatchbillMONTHLY!$A$88:$U$88,OFFSET(WatchbillMONTHLY!$A$88:$U$88,1,2)),FALSE),TRUE,FALSE)),
FALSE),FALSE)</f>
        <v>0</v>
      </c>
      <c r="AR46" s="209" t="b" cm="1">
        <f t="array" aca="1" ref="AR46" ca="1">IF(AND($A46 &gt; 0, K46 &gt; 0,AR$2&lt;MiscFormulas!$A$5+1),
_xlfn.IFNA(
_xlfn.IFNA(
_xlfn.IFNA(
_xlfn.IFNA(
_xlfn.IFNA(
_xlfn.IFNA(
IF(_xlfn.XLOOKUP(AR$2,WatchbillMONTHLY!$A$3:$U$3,OFFSET(WatchbillMONTHLY!$A$3:$U$3,1,2))=IF(_xlfn.XLOOKUP($A46,INDIRECT("_"&amp;_xlfn.XLOOKUP(AR$2,WatchbillMONTHLY!$A$3:$U$3,OFFSET(WatchbillMONTHLY!$A$3:$U$3,1,2))),INDIRECT("_"&amp;_xlfn.XLOOKUP(AR$2,WatchbillMONTHLY!$A$3:$U$3,OFFSET(WatchbillMONTHLY!$A$3:$U$3,1,2))))=$A46,_xlfn.XLOOKUP(AR$2,WatchbillMONTHLY!$A$3:$U$3,OFFSET(WatchbillMONTHLY!$A$3:$U$3,1,2)),FALSE),TRUE,FALSE),
IF(_xlfn.XLOOKUP(AR$2,WatchbillMONTHLY!$A$20:$U$20,OFFSET(WatchbillMONTHLY!$A$20:$U$20,1,2))=IF(_xlfn.XLOOKUP($A46,INDIRECT("_"&amp;_xlfn.XLOOKUP(AR$2,WatchbillMONTHLY!$A$20:$U$20,OFFSET(WatchbillMONTHLY!$A$20:$U$20,1,2))),INDIRECT("_"&amp;_xlfn.XLOOKUP(AR$2,WatchbillMONTHLY!$A$20:$U$20,OFFSET(WatchbillMONTHLY!$A$20:$U$20,1,2))))=$A46,_xlfn.XLOOKUP(AR$2,WatchbillMONTHLY!$A$20:$U$20,OFFSET(WatchbillMONTHLY!$A$20:$U$20,1,2)),FALSE),TRUE,FALSE)),
IF(_xlfn.XLOOKUP(AR$2,WatchbillMONTHLY!$A$37:$U$37,OFFSET(WatchbillMONTHLY!$A$37:$U$37,1,2))=IF(_xlfn.XLOOKUP($A46,INDIRECT("_"&amp;_xlfn.XLOOKUP(AR$2,WatchbillMONTHLY!$A$37:$U$37,OFFSET(WatchbillMONTHLY!$A$37:$U$37,1,2))),INDIRECT("_"&amp;_xlfn.XLOOKUP(AR$2,WatchbillMONTHLY!$A$37:$U$37,OFFSET(WatchbillMONTHLY!$A$37:$U$37,1,2))))=$A46,_xlfn.XLOOKUP(AR$2,WatchbillMONTHLY!$A$37:$U$37,OFFSET(WatchbillMONTHLY!$A$37:$U$37,1,2)),FALSE),TRUE,FALSE)),
IF(_xlfn.XLOOKUP(AR$2,WatchbillMONTHLY!$A$54:$U$54,OFFSET(WatchbillMONTHLY!$A$54:$U$54,1,2))=IF(_xlfn.XLOOKUP($A46,INDIRECT("_"&amp;_xlfn.XLOOKUP(AR$2,WatchbillMONTHLY!$A$54:$U$54,OFFSET(WatchbillMONTHLY!$A$54:$U$54,1,2))),INDIRECT("_"&amp;_xlfn.XLOOKUP(AR$2,WatchbillMONTHLY!$A$54:$U$54,OFFSET(WatchbillMONTHLY!$A$54:$U$54,1,2))))=$A46,_xlfn.XLOOKUP(AR$2,WatchbillMONTHLY!$A$54:$U$54,OFFSET(WatchbillMONTHLY!$A$54:$U$54,1,2)),FALSE),TRUE,FALSE)),
IF(_xlfn.XLOOKUP(AR$2,WatchbillMONTHLY!$A$71:$U$71,OFFSET(WatchbillMONTHLY!$A$71:$U$71,1,2))=IF(_xlfn.XLOOKUP($A46,INDIRECT("_"&amp;_xlfn.XLOOKUP(AR$2,WatchbillMONTHLY!$A$71:$U$71,OFFSET(WatchbillMONTHLY!$A$71:$U$71,1,2))),INDIRECT("_"&amp;_xlfn.XLOOKUP(AR$2,WatchbillMONTHLY!$A$71:$U$71,OFFSET(WatchbillMONTHLY!$A$71:$U$71,1,2))))=$A46,_xlfn.XLOOKUP(AR$2,WatchbillMONTHLY!$A$71:$U$71,OFFSET(WatchbillMONTHLY!$A$71:$U$71,1,2)),FALSE),TRUE,FALSE)),
IF(_xlfn.XLOOKUP(AR$2,WatchbillMONTHLY!$A$88:$U$88,OFFSET(WatchbillMONTHLY!$A$88:$U$88,1,2))=IF(_xlfn.XLOOKUP($A46,INDIRECT("_"&amp;_xlfn.XLOOKUP(AR$2,WatchbillMONTHLY!$A$88:$U$88,OFFSET(WatchbillMONTHLY!$A$88:$U$88,1,2))),INDIRECT("_"&amp;_xlfn.XLOOKUP(AR$2,WatchbillMONTHLY!$A$88:$U$88,OFFSET(WatchbillMONTHLY!$A$88:$U$88,1,2))))=$A46,_xlfn.XLOOKUP(AR$2,WatchbillMONTHLY!$A$88:$U$88,OFFSET(WatchbillMONTHLY!$A$88:$U$88,1,2)),FALSE),TRUE,FALSE)),
FALSE),FALSE)</f>
        <v>0</v>
      </c>
      <c r="AS46" s="209" t="b" cm="1">
        <f t="array" aca="1" ref="AS46" ca="1">IF(AND($A46 &gt; 0, L46 &gt; 0,AS$2&lt;MiscFormulas!$A$5+1),
_xlfn.IFNA(
_xlfn.IFNA(
_xlfn.IFNA(
_xlfn.IFNA(
_xlfn.IFNA(
_xlfn.IFNA(
IF(_xlfn.XLOOKUP(AS$2,WatchbillMONTHLY!$A$3:$U$3,OFFSET(WatchbillMONTHLY!$A$3:$U$3,1,2))=IF(_xlfn.XLOOKUP($A46,INDIRECT("_"&amp;_xlfn.XLOOKUP(AS$2,WatchbillMONTHLY!$A$3:$U$3,OFFSET(WatchbillMONTHLY!$A$3:$U$3,1,2))),INDIRECT("_"&amp;_xlfn.XLOOKUP(AS$2,WatchbillMONTHLY!$A$3:$U$3,OFFSET(WatchbillMONTHLY!$A$3:$U$3,1,2))))=$A46,_xlfn.XLOOKUP(AS$2,WatchbillMONTHLY!$A$3:$U$3,OFFSET(WatchbillMONTHLY!$A$3:$U$3,1,2)),FALSE),TRUE,FALSE),
IF(_xlfn.XLOOKUP(AS$2,WatchbillMONTHLY!$A$20:$U$20,OFFSET(WatchbillMONTHLY!$A$20:$U$20,1,2))=IF(_xlfn.XLOOKUP($A46,INDIRECT("_"&amp;_xlfn.XLOOKUP(AS$2,WatchbillMONTHLY!$A$20:$U$20,OFFSET(WatchbillMONTHLY!$A$20:$U$20,1,2))),INDIRECT("_"&amp;_xlfn.XLOOKUP(AS$2,WatchbillMONTHLY!$A$20:$U$20,OFFSET(WatchbillMONTHLY!$A$20:$U$20,1,2))))=$A46,_xlfn.XLOOKUP(AS$2,WatchbillMONTHLY!$A$20:$U$20,OFFSET(WatchbillMONTHLY!$A$20:$U$20,1,2)),FALSE),TRUE,FALSE)),
IF(_xlfn.XLOOKUP(AS$2,WatchbillMONTHLY!$A$37:$U$37,OFFSET(WatchbillMONTHLY!$A$37:$U$37,1,2))=IF(_xlfn.XLOOKUP($A46,INDIRECT("_"&amp;_xlfn.XLOOKUP(AS$2,WatchbillMONTHLY!$A$37:$U$37,OFFSET(WatchbillMONTHLY!$A$37:$U$37,1,2))),INDIRECT("_"&amp;_xlfn.XLOOKUP(AS$2,WatchbillMONTHLY!$A$37:$U$37,OFFSET(WatchbillMONTHLY!$A$37:$U$37,1,2))))=$A46,_xlfn.XLOOKUP(AS$2,WatchbillMONTHLY!$A$37:$U$37,OFFSET(WatchbillMONTHLY!$A$37:$U$37,1,2)),FALSE),TRUE,FALSE)),
IF(_xlfn.XLOOKUP(AS$2,WatchbillMONTHLY!$A$54:$U$54,OFFSET(WatchbillMONTHLY!$A$54:$U$54,1,2))=IF(_xlfn.XLOOKUP($A46,INDIRECT("_"&amp;_xlfn.XLOOKUP(AS$2,WatchbillMONTHLY!$A$54:$U$54,OFFSET(WatchbillMONTHLY!$A$54:$U$54,1,2))),INDIRECT("_"&amp;_xlfn.XLOOKUP(AS$2,WatchbillMONTHLY!$A$54:$U$54,OFFSET(WatchbillMONTHLY!$A$54:$U$54,1,2))))=$A46,_xlfn.XLOOKUP(AS$2,WatchbillMONTHLY!$A$54:$U$54,OFFSET(WatchbillMONTHLY!$A$54:$U$54,1,2)),FALSE),TRUE,FALSE)),
IF(_xlfn.XLOOKUP(AS$2,WatchbillMONTHLY!$A$71:$U$71,OFFSET(WatchbillMONTHLY!$A$71:$U$71,1,2))=IF(_xlfn.XLOOKUP($A46,INDIRECT("_"&amp;_xlfn.XLOOKUP(AS$2,WatchbillMONTHLY!$A$71:$U$71,OFFSET(WatchbillMONTHLY!$A$71:$U$71,1,2))),INDIRECT("_"&amp;_xlfn.XLOOKUP(AS$2,WatchbillMONTHLY!$A$71:$U$71,OFFSET(WatchbillMONTHLY!$A$71:$U$71,1,2))))=$A46,_xlfn.XLOOKUP(AS$2,WatchbillMONTHLY!$A$71:$U$71,OFFSET(WatchbillMONTHLY!$A$71:$U$71,1,2)),FALSE),TRUE,FALSE)),
IF(_xlfn.XLOOKUP(AS$2,WatchbillMONTHLY!$A$88:$U$88,OFFSET(WatchbillMONTHLY!$A$88:$U$88,1,2))=IF(_xlfn.XLOOKUP($A46,INDIRECT("_"&amp;_xlfn.XLOOKUP(AS$2,WatchbillMONTHLY!$A$88:$U$88,OFFSET(WatchbillMONTHLY!$A$88:$U$88,1,2))),INDIRECT("_"&amp;_xlfn.XLOOKUP(AS$2,WatchbillMONTHLY!$A$88:$U$88,OFFSET(WatchbillMONTHLY!$A$88:$U$88,1,2))))=$A46,_xlfn.XLOOKUP(AS$2,WatchbillMONTHLY!$A$88:$U$88,OFFSET(WatchbillMONTHLY!$A$88:$U$88,1,2)),FALSE),TRUE,FALSE)),
FALSE),FALSE)</f>
        <v>0</v>
      </c>
      <c r="AT46" s="209" t="b" cm="1">
        <f t="array" aca="1" ref="AT46" ca="1">IF(AND($A46 &gt; 0, M46 &gt; 0,AT$2&lt;MiscFormulas!$A$5+1),
_xlfn.IFNA(
_xlfn.IFNA(
_xlfn.IFNA(
_xlfn.IFNA(
_xlfn.IFNA(
_xlfn.IFNA(
IF(_xlfn.XLOOKUP(AT$2,WatchbillMONTHLY!$A$3:$U$3,OFFSET(WatchbillMONTHLY!$A$3:$U$3,1,2))=IF(_xlfn.XLOOKUP($A46,INDIRECT("_"&amp;_xlfn.XLOOKUP(AT$2,WatchbillMONTHLY!$A$3:$U$3,OFFSET(WatchbillMONTHLY!$A$3:$U$3,1,2))),INDIRECT("_"&amp;_xlfn.XLOOKUP(AT$2,WatchbillMONTHLY!$A$3:$U$3,OFFSET(WatchbillMONTHLY!$A$3:$U$3,1,2))))=$A46,_xlfn.XLOOKUP(AT$2,WatchbillMONTHLY!$A$3:$U$3,OFFSET(WatchbillMONTHLY!$A$3:$U$3,1,2)),FALSE),TRUE,FALSE),
IF(_xlfn.XLOOKUP(AT$2,WatchbillMONTHLY!$A$20:$U$20,OFFSET(WatchbillMONTHLY!$A$20:$U$20,1,2))=IF(_xlfn.XLOOKUP($A46,INDIRECT("_"&amp;_xlfn.XLOOKUP(AT$2,WatchbillMONTHLY!$A$20:$U$20,OFFSET(WatchbillMONTHLY!$A$20:$U$20,1,2))),INDIRECT("_"&amp;_xlfn.XLOOKUP(AT$2,WatchbillMONTHLY!$A$20:$U$20,OFFSET(WatchbillMONTHLY!$A$20:$U$20,1,2))))=$A46,_xlfn.XLOOKUP(AT$2,WatchbillMONTHLY!$A$20:$U$20,OFFSET(WatchbillMONTHLY!$A$20:$U$20,1,2)),FALSE),TRUE,FALSE)),
IF(_xlfn.XLOOKUP(AT$2,WatchbillMONTHLY!$A$37:$U$37,OFFSET(WatchbillMONTHLY!$A$37:$U$37,1,2))=IF(_xlfn.XLOOKUP($A46,INDIRECT("_"&amp;_xlfn.XLOOKUP(AT$2,WatchbillMONTHLY!$A$37:$U$37,OFFSET(WatchbillMONTHLY!$A$37:$U$37,1,2))),INDIRECT("_"&amp;_xlfn.XLOOKUP(AT$2,WatchbillMONTHLY!$A$37:$U$37,OFFSET(WatchbillMONTHLY!$A$37:$U$37,1,2))))=$A46,_xlfn.XLOOKUP(AT$2,WatchbillMONTHLY!$A$37:$U$37,OFFSET(WatchbillMONTHLY!$A$37:$U$37,1,2)),FALSE),TRUE,FALSE)),
IF(_xlfn.XLOOKUP(AT$2,WatchbillMONTHLY!$A$54:$U$54,OFFSET(WatchbillMONTHLY!$A$54:$U$54,1,2))=IF(_xlfn.XLOOKUP($A46,INDIRECT("_"&amp;_xlfn.XLOOKUP(AT$2,WatchbillMONTHLY!$A$54:$U$54,OFFSET(WatchbillMONTHLY!$A$54:$U$54,1,2))),INDIRECT("_"&amp;_xlfn.XLOOKUP(AT$2,WatchbillMONTHLY!$A$54:$U$54,OFFSET(WatchbillMONTHLY!$A$54:$U$54,1,2))))=$A46,_xlfn.XLOOKUP(AT$2,WatchbillMONTHLY!$A$54:$U$54,OFFSET(WatchbillMONTHLY!$A$54:$U$54,1,2)),FALSE),TRUE,FALSE)),
IF(_xlfn.XLOOKUP(AT$2,WatchbillMONTHLY!$A$71:$U$71,OFFSET(WatchbillMONTHLY!$A$71:$U$71,1,2))=IF(_xlfn.XLOOKUP($A46,INDIRECT("_"&amp;_xlfn.XLOOKUP(AT$2,WatchbillMONTHLY!$A$71:$U$71,OFFSET(WatchbillMONTHLY!$A$71:$U$71,1,2))),INDIRECT("_"&amp;_xlfn.XLOOKUP(AT$2,WatchbillMONTHLY!$A$71:$U$71,OFFSET(WatchbillMONTHLY!$A$71:$U$71,1,2))))=$A46,_xlfn.XLOOKUP(AT$2,WatchbillMONTHLY!$A$71:$U$71,OFFSET(WatchbillMONTHLY!$A$71:$U$71,1,2)),FALSE),TRUE,FALSE)),
IF(_xlfn.XLOOKUP(AT$2,WatchbillMONTHLY!$A$88:$U$88,OFFSET(WatchbillMONTHLY!$A$88:$U$88,1,2))=IF(_xlfn.XLOOKUP($A46,INDIRECT("_"&amp;_xlfn.XLOOKUP(AT$2,WatchbillMONTHLY!$A$88:$U$88,OFFSET(WatchbillMONTHLY!$A$88:$U$88,1,2))),INDIRECT("_"&amp;_xlfn.XLOOKUP(AT$2,WatchbillMONTHLY!$A$88:$U$88,OFFSET(WatchbillMONTHLY!$A$88:$U$88,1,2))))=$A46,_xlfn.XLOOKUP(AT$2,WatchbillMONTHLY!$A$88:$U$88,OFFSET(WatchbillMONTHLY!$A$88:$U$88,1,2)),FALSE),TRUE,FALSE)),
FALSE),FALSE)</f>
        <v>0</v>
      </c>
      <c r="AU46" s="209" t="b" cm="1">
        <f t="array" aca="1" ref="AU46" ca="1">IF(AND($A46 &gt; 0, N46 &gt; 0,AU$2&lt;MiscFormulas!$A$5+1),
_xlfn.IFNA(
_xlfn.IFNA(
_xlfn.IFNA(
_xlfn.IFNA(
_xlfn.IFNA(
_xlfn.IFNA(
IF(_xlfn.XLOOKUP(AU$2,WatchbillMONTHLY!$A$3:$U$3,OFFSET(WatchbillMONTHLY!$A$3:$U$3,1,2))=IF(_xlfn.XLOOKUP($A46,INDIRECT("_"&amp;_xlfn.XLOOKUP(AU$2,WatchbillMONTHLY!$A$3:$U$3,OFFSET(WatchbillMONTHLY!$A$3:$U$3,1,2))),INDIRECT("_"&amp;_xlfn.XLOOKUP(AU$2,WatchbillMONTHLY!$A$3:$U$3,OFFSET(WatchbillMONTHLY!$A$3:$U$3,1,2))))=$A46,_xlfn.XLOOKUP(AU$2,WatchbillMONTHLY!$A$3:$U$3,OFFSET(WatchbillMONTHLY!$A$3:$U$3,1,2)),FALSE),TRUE,FALSE),
IF(_xlfn.XLOOKUP(AU$2,WatchbillMONTHLY!$A$20:$U$20,OFFSET(WatchbillMONTHLY!$A$20:$U$20,1,2))=IF(_xlfn.XLOOKUP($A46,INDIRECT("_"&amp;_xlfn.XLOOKUP(AU$2,WatchbillMONTHLY!$A$20:$U$20,OFFSET(WatchbillMONTHLY!$A$20:$U$20,1,2))),INDIRECT("_"&amp;_xlfn.XLOOKUP(AU$2,WatchbillMONTHLY!$A$20:$U$20,OFFSET(WatchbillMONTHLY!$A$20:$U$20,1,2))))=$A46,_xlfn.XLOOKUP(AU$2,WatchbillMONTHLY!$A$20:$U$20,OFFSET(WatchbillMONTHLY!$A$20:$U$20,1,2)),FALSE),TRUE,FALSE)),
IF(_xlfn.XLOOKUP(AU$2,WatchbillMONTHLY!$A$37:$U$37,OFFSET(WatchbillMONTHLY!$A$37:$U$37,1,2))=IF(_xlfn.XLOOKUP($A46,INDIRECT("_"&amp;_xlfn.XLOOKUP(AU$2,WatchbillMONTHLY!$A$37:$U$37,OFFSET(WatchbillMONTHLY!$A$37:$U$37,1,2))),INDIRECT("_"&amp;_xlfn.XLOOKUP(AU$2,WatchbillMONTHLY!$A$37:$U$37,OFFSET(WatchbillMONTHLY!$A$37:$U$37,1,2))))=$A46,_xlfn.XLOOKUP(AU$2,WatchbillMONTHLY!$A$37:$U$37,OFFSET(WatchbillMONTHLY!$A$37:$U$37,1,2)),FALSE),TRUE,FALSE)),
IF(_xlfn.XLOOKUP(AU$2,WatchbillMONTHLY!$A$54:$U$54,OFFSET(WatchbillMONTHLY!$A$54:$U$54,1,2))=IF(_xlfn.XLOOKUP($A46,INDIRECT("_"&amp;_xlfn.XLOOKUP(AU$2,WatchbillMONTHLY!$A$54:$U$54,OFFSET(WatchbillMONTHLY!$A$54:$U$54,1,2))),INDIRECT("_"&amp;_xlfn.XLOOKUP(AU$2,WatchbillMONTHLY!$A$54:$U$54,OFFSET(WatchbillMONTHLY!$A$54:$U$54,1,2))))=$A46,_xlfn.XLOOKUP(AU$2,WatchbillMONTHLY!$A$54:$U$54,OFFSET(WatchbillMONTHLY!$A$54:$U$54,1,2)),FALSE),TRUE,FALSE)),
IF(_xlfn.XLOOKUP(AU$2,WatchbillMONTHLY!$A$71:$U$71,OFFSET(WatchbillMONTHLY!$A$71:$U$71,1,2))=IF(_xlfn.XLOOKUP($A46,INDIRECT("_"&amp;_xlfn.XLOOKUP(AU$2,WatchbillMONTHLY!$A$71:$U$71,OFFSET(WatchbillMONTHLY!$A$71:$U$71,1,2))),INDIRECT("_"&amp;_xlfn.XLOOKUP(AU$2,WatchbillMONTHLY!$A$71:$U$71,OFFSET(WatchbillMONTHLY!$A$71:$U$71,1,2))))=$A46,_xlfn.XLOOKUP(AU$2,WatchbillMONTHLY!$A$71:$U$71,OFFSET(WatchbillMONTHLY!$A$71:$U$71,1,2)),FALSE),TRUE,FALSE)),
IF(_xlfn.XLOOKUP(AU$2,WatchbillMONTHLY!$A$88:$U$88,OFFSET(WatchbillMONTHLY!$A$88:$U$88,1,2))=IF(_xlfn.XLOOKUP($A46,INDIRECT("_"&amp;_xlfn.XLOOKUP(AU$2,WatchbillMONTHLY!$A$88:$U$88,OFFSET(WatchbillMONTHLY!$A$88:$U$88,1,2))),INDIRECT("_"&amp;_xlfn.XLOOKUP(AU$2,WatchbillMONTHLY!$A$88:$U$88,OFFSET(WatchbillMONTHLY!$A$88:$U$88,1,2))))=$A46,_xlfn.XLOOKUP(AU$2,WatchbillMONTHLY!$A$88:$U$88,OFFSET(WatchbillMONTHLY!$A$88:$U$88,1,2)),FALSE),TRUE,FALSE)),
FALSE),FALSE)</f>
        <v>0</v>
      </c>
      <c r="AV46" s="209" t="b" cm="1">
        <f t="array" aca="1" ref="AV46" ca="1">IF(AND($A46 &gt; 0, O46 &gt; 0,AV$2&lt;MiscFormulas!$A$5+1),
_xlfn.IFNA(
_xlfn.IFNA(
_xlfn.IFNA(
_xlfn.IFNA(
_xlfn.IFNA(
_xlfn.IFNA(
IF(_xlfn.XLOOKUP(AV$2,WatchbillMONTHLY!$A$3:$U$3,OFFSET(WatchbillMONTHLY!$A$3:$U$3,1,2))=IF(_xlfn.XLOOKUP($A46,INDIRECT("_"&amp;_xlfn.XLOOKUP(AV$2,WatchbillMONTHLY!$A$3:$U$3,OFFSET(WatchbillMONTHLY!$A$3:$U$3,1,2))),INDIRECT("_"&amp;_xlfn.XLOOKUP(AV$2,WatchbillMONTHLY!$A$3:$U$3,OFFSET(WatchbillMONTHLY!$A$3:$U$3,1,2))))=$A46,_xlfn.XLOOKUP(AV$2,WatchbillMONTHLY!$A$3:$U$3,OFFSET(WatchbillMONTHLY!$A$3:$U$3,1,2)),FALSE),TRUE,FALSE),
IF(_xlfn.XLOOKUP(AV$2,WatchbillMONTHLY!$A$20:$U$20,OFFSET(WatchbillMONTHLY!$A$20:$U$20,1,2))=IF(_xlfn.XLOOKUP($A46,INDIRECT("_"&amp;_xlfn.XLOOKUP(AV$2,WatchbillMONTHLY!$A$20:$U$20,OFFSET(WatchbillMONTHLY!$A$20:$U$20,1,2))),INDIRECT("_"&amp;_xlfn.XLOOKUP(AV$2,WatchbillMONTHLY!$A$20:$U$20,OFFSET(WatchbillMONTHLY!$A$20:$U$20,1,2))))=$A46,_xlfn.XLOOKUP(AV$2,WatchbillMONTHLY!$A$20:$U$20,OFFSET(WatchbillMONTHLY!$A$20:$U$20,1,2)),FALSE),TRUE,FALSE)),
IF(_xlfn.XLOOKUP(AV$2,WatchbillMONTHLY!$A$37:$U$37,OFFSET(WatchbillMONTHLY!$A$37:$U$37,1,2))=IF(_xlfn.XLOOKUP($A46,INDIRECT("_"&amp;_xlfn.XLOOKUP(AV$2,WatchbillMONTHLY!$A$37:$U$37,OFFSET(WatchbillMONTHLY!$A$37:$U$37,1,2))),INDIRECT("_"&amp;_xlfn.XLOOKUP(AV$2,WatchbillMONTHLY!$A$37:$U$37,OFFSET(WatchbillMONTHLY!$A$37:$U$37,1,2))))=$A46,_xlfn.XLOOKUP(AV$2,WatchbillMONTHLY!$A$37:$U$37,OFFSET(WatchbillMONTHLY!$A$37:$U$37,1,2)),FALSE),TRUE,FALSE)),
IF(_xlfn.XLOOKUP(AV$2,WatchbillMONTHLY!$A$54:$U$54,OFFSET(WatchbillMONTHLY!$A$54:$U$54,1,2))=IF(_xlfn.XLOOKUP($A46,INDIRECT("_"&amp;_xlfn.XLOOKUP(AV$2,WatchbillMONTHLY!$A$54:$U$54,OFFSET(WatchbillMONTHLY!$A$54:$U$54,1,2))),INDIRECT("_"&amp;_xlfn.XLOOKUP(AV$2,WatchbillMONTHLY!$A$54:$U$54,OFFSET(WatchbillMONTHLY!$A$54:$U$54,1,2))))=$A46,_xlfn.XLOOKUP(AV$2,WatchbillMONTHLY!$A$54:$U$54,OFFSET(WatchbillMONTHLY!$A$54:$U$54,1,2)),FALSE),TRUE,FALSE)),
IF(_xlfn.XLOOKUP(AV$2,WatchbillMONTHLY!$A$71:$U$71,OFFSET(WatchbillMONTHLY!$A$71:$U$71,1,2))=IF(_xlfn.XLOOKUP($A46,INDIRECT("_"&amp;_xlfn.XLOOKUP(AV$2,WatchbillMONTHLY!$A$71:$U$71,OFFSET(WatchbillMONTHLY!$A$71:$U$71,1,2))),INDIRECT("_"&amp;_xlfn.XLOOKUP(AV$2,WatchbillMONTHLY!$A$71:$U$71,OFFSET(WatchbillMONTHLY!$A$71:$U$71,1,2))))=$A46,_xlfn.XLOOKUP(AV$2,WatchbillMONTHLY!$A$71:$U$71,OFFSET(WatchbillMONTHLY!$A$71:$U$71,1,2)),FALSE),TRUE,FALSE)),
IF(_xlfn.XLOOKUP(AV$2,WatchbillMONTHLY!$A$88:$U$88,OFFSET(WatchbillMONTHLY!$A$88:$U$88,1,2))=IF(_xlfn.XLOOKUP($A46,INDIRECT("_"&amp;_xlfn.XLOOKUP(AV$2,WatchbillMONTHLY!$A$88:$U$88,OFFSET(WatchbillMONTHLY!$A$88:$U$88,1,2))),INDIRECT("_"&amp;_xlfn.XLOOKUP(AV$2,WatchbillMONTHLY!$A$88:$U$88,OFFSET(WatchbillMONTHLY!$A$88:$U$88,1,2))))=$A46,_xlfn.XLOOKUP(AV$2,WatchbillMONTHLY!$A$88:$U$88,OFFSET(WatchbillMONTHLY!$A$88:$U$88,1,2)),FALSE),TRUE,FALSE)),
FALSE),FALSE)</f>
        <v>0</v>
      </c>
      <c r="AW46" s="209" t="b" cm="1">
        <f t="array" aca="1" ref="AW46" ca="1">IF(AND($A46 &gt; 0, P46 &gt; 0,AW$2&lt;MiscFormulas!$A$5+1),
_xlfn.IFNA(
_xlfn.IFNA(
_xlfn.IFNA(
_xlfn.IFNA(
_xlfn.IFNA(
_xlfn.IFNA(
IF(_xlfn.XLOOKUP(AW$2,WatchbillMONTHLY!$A$3:$U$3,OFFSET(WatchbillMONTHLY!$A$3:$U$3,1,2))=IF(_xlfn.XLOOKUP($A46,INDIRECT("_"&amp;_xlfn.XLOOKUP(AW$2,WatchbillMONTHLY!$A$3:$U$3,OFFSET(WatchbillMONTHLY!$A$3:$U$3,1,2))),INDIRECT("_"&amp;_xlfn.XLOOKUP(AW$2,WatchbillMONTHLY!$A$3:$U$3,OFFSET(WatchbillMONTHLY!$A$3:$U$3,1,2))))=$A46,_xlfn.XLOOKUP(AW$2,WatchbillMONTHLY!$A$3:$U$3,OFFSET(WatchbillMONTHLY!$A$3:$U$3,1,2)),FALSE),TRUE,FALSE),
IF(_xlfn.XLOOKUP(AW$2,WatchbillMONTHLY!$A$20:$U$20,OFFSET(WatchbillMONTHLY!$A$20:$U$20,1,2))=IF(_xlfn.XLOOKUP($A46,INDIRECT("_"&amp;_xlfn.XLOOKUP(AW$2,WatchbillMONTHLY!$A$20:$U$20,OFFSET(WatchbillMONTHLY!$A$20:$U$20,1,2))),INDIRECT("_"&amp;_xlfn.XLOOKUP(AW$2,WatchbillMONTHLY!$A$20:$U$20,OFFSET(WatchbillMONTHLY!$A$20:$U$20,1,2))))=$A46,_xlfn.XLOOKUP(AW$2,WatchbillMONTHLY!$A$20:$U$20,OFFSET(WatchbillMONTHLY!$A$20:$U$20,1,2)),FALSE),TRUE,FALSE)),
IF(_xlfn.XLOOKUP(AW$2,WatchbillMONTHLY!$A$37:$U$37,OFFSET(WatchbillMONTHLY!$A$37:$U$37,1,2))=IF(_xlfn.XLOOKUP($A46,INDIRECT("_"&amp;_xlfn.XLOOKUP(AW$2,WatchbillMONTHLY!$A$37:$U$37,OFFSET(WatchbillMONTHLY!$A$37:$U$37,1,2))),INDIRECT("_"&amp;_xlfn.XLOOKUP(AW$2,WatchbillMONTHLY!$A$37:$U$37,OFFSET(WatchbillMONTHLY!$A$37:$U$37,1,2))))=$A46,_xlfn.XLOOKUP(AW$2,WatchbillMONTHLY!$A$37:$U$37,OFFSET(WatchbillMONTHLY!$A$37:$U$37,1,2)),FALSE),TRUE,FALSE)),
IF(_xlfn.XLOOKUP(AW$2,WatchbillMONTHLY!$A$54:$U$54,OFFSET(WatchbillMONTHLY!$A$54:$U$54,1,2))=IF(_xlfn.XLOOKUP($A46,INDIRECT("_"&amp;_xlfn.XLOOKUP(AW$2,WatchbillMONTHLY!$A$54:$U$54,OFFSET(WatchbillMONTHLY!$A$54:$U$54,1,2))),INDIRECT("_"&amp;_xlfn.XLOOKUP(AW$2,WatchbillMONTHLY!$A$54:$U$54,OFFSET(WatchbillMONTHLY!$A$54:$U$54,1,2))))=$A46,_xlfn.XLOOKUP(AW$2,WatchbillMONTHLY!$A$54:$U$54,OFFSET(WatchbillMONTHLY!$A$54:$U$54,1,2)),FALSE),TRUE,FALSE)),
IF(_xlfn.XLOOKUP(AW$2,WatchbillMONTHLY!$A$71:$U$71,OFFSET(WatchbillMONTHLY!$A$71:$U$71,1,2))=IF(_xlfn.XLOOKUP($A46,INDIRECT("_"&amp;_xlfn.XLOOKUP(AW$2,WatchbillMONTHLY!$A$71:$U$71,OFFSET(WatchbillMONTHLY!$A$71:$U$71,1,2))),INDIRECT("_"&amp;_xlfn.XLOOKUP(AW$2,WatchbillMONTHLY!$A$71:$U$71,OFFSET(WatchbillMONTHLY!$A$71:$U$71,1,2))))=$A46,_xlfn.XLOOKUP(AW$2,WatchbillMONTHLY!$A$71:$U$71,OFFSET(WatchbillMONTHLY!$A$71:$U$71,1,2)),FALSE),TRUE,FALSE)),
IF(_xlfn.XLOOKUP(AW$2,WatchbillMONTHLY!$A$88:$U$88,OFFSET(WatchbillMONTHLY!$A$88:$U$88,1,2))=IF(_xlfn.XLOOKUP($A46,INDIRECT("_"&amp;_xlfn.XLOOKUP(AW$2,WatchbillMONTHLY!$A$88:$U$88,OFFSET(WatchbillMONTHLY!$A$88:$U$88,1,2))),INDIRECT("_"&amp;_xlfn.XLOOKUP(AW$2,WatchbillMONTHLY!$A$88:$U$88,OFFSET(WatchbillMONTHLY!$A$88:$U$88,1,2))))=$A46,_xlfn.XLOOKUP(AW$2,WatchbillMONTHLY!$A$88:$U$88,OFFSET(WatchbillMONTHLY!$A$88:$U$88,1,2)),FALSE),TRUE,FALSE)),
FALSE),FALSE)</f>
        <v>0</v>
      </c>
      <c r="AX46" s="209" t="b" cm="1">
        <f t="array" aca="1" ref="AX46" ca="1">IF(AND($A46 &gt; 0, Q46 &gt; 0,AX$2&lt;MiscFormulas!$A$5+1),
_xlfn.IFNA(
_xlfn.IFNA(
_xlfn.IFNA(
_xlfn.IFNA(
_xlfn.IFNA(
_xlfn.IFNA(
IF(_xlfn.XLOOKUP(AX$2,WatchbillMONTHLY!$A$3:$U$3,OFFSET(WatchbillMONTHLY!$A$3:$U$3,1,2))=IF(_xlfn.XLOOKUP($A46,INDIRECT("_"&amp;_xlfn.XLOOKUP(AX$2,WatchbillMONTHLY!$A$3:$U$3,OFFSET(WatchbillMONTHLY!$A$3:$U$3,1,2))),INDIRECT("_"&amp;_xlfn.XLOOKUP(AX$2,WatchbillMONTHLY!$A$3:$U$3,OFFSET(WatchbillMONTHLY!$A$3:$U$3,1,2))))=$A46,_xlfn.XLOOKUP(AX$2,WatchbillMONTHLY!$A$3:$U$3,OFFSET(WatchbillMONTHLY!$A$3:$U$3,1,2)),FALSE),TRUE,FALSE),
IF(_xlfn.XLOOKUP(AX$2,WatchbillMONTHLY!$A$20:$U$20,OFFSET(WatchbillMONTHLY!$A$20:$U$20,1,2))=IF(_xlfn.XLOOKUP($A46,INDIRECT("_"&amp;_xlfn.XLOOKUP(AX$2,WatchbillMONTHLY!$A$20:$U$20,OFFSET(WatchbillMONTHLY!$A$20:$U$20,1,2))),INDIRECT("_"&amp;_xlfn.XLOOKUP(AX$2,WatchbillMONTHLY!$A$20:$U$20,OFFSET(WatchbillMONTHLY!$A$20:$U$20,1,2))))=$A46,_xlfn.XLOOKUP(AX$2,WatchbillMONTHLY!$A$20:$U$20,OFFSET(WatchbillMONTHLY!$A$20:$U$20,1,2)),FALSE),TRUE,FALSE)),
IF(_xlfn.XLOOKUP(AX$2,WatchbillMONTHLY!$A$37:$U$37,OFFSET(WatchbillMONTHLY!$A$37:$U$37,1,2))=IF(_xlfn.XLOOKUP($A46,INDIRECT("_"&amp;_xlfn.XLOOKUP(AX$2,WatchbillMONTHLY!$A$37:$U$37,OFFSET(WatchbillMONTHLY!$A$37:$U$37,1,2))),INDIRECT("_"&amp;_xlfn.XLOOKUP(AX$2,WatchbillMONTHLY!$A$37:$U$37,OFFSET(WatchbillMONTHLY!$A$37:$U$37,1,2))))=$A46,_xlfn.XLOOKUP(AX$2,WatchbillMONTHLY!$A$37:$U$37,OFFSET(WatchbillMONTHLY!$A$37:$U$37,1,2)),FALSE),TRUE,FALSE)),
IF(_xlfn.XLOOKUP(AX$2,WatchbillMONTHLY!$A$54:$U$54,OFFSET(WatchbillMONTHLY!$A$54:$U$54,1,2))=IF(_xlfn.XLOOKUP($A46,INDIRECT("_"&amp;_xlfn.XLOOKUP(AX$2,WatchbillMONTHLY!$A$54:$U$54,OFFSET(WatchbillMONTHLY!$A$54:$U$54,1,2))),INDIRECT("_"&amp;_xlfn.XLOOKUP(AX$2,WatchbillMONTHLY!$A$54:$U$54,OFFSET(WatchbillMONTHLY!$A$54:$U$54,1,2))))=$A46,_xlfn.XLOOKUP(AX$2,WatchbillMONTHLY!$A$54:$U$54,OFFSET(WatchbillMONTHLY!$A$54:$U$54,1,2)),FALSE),TRUE,FALSE)),
IF(_xlfn.XLOOKUP(AX$2,WatchbillMONTHLY!$A$71:$U$71,OFFSET(WatchbillMONTHLY!$A$71:$U$71,1,2))=IF(_xlfn.XLOOKUP($A46,INDIRECT("_"&amp;_xlfn.XLOOKUP(AX$2,WatchbillMONTHLY!$A$71:$U$71,OFFSET(WatchbillMONTHLY!$A$71:$U$71,1,2))),INDIRECT("_"&amp;_xlfn.XLOOKUP(AX$2,WatchbillMONTHLY!$A$71:$U$71,OFFSET(WatchbillMONTHLY!$A$71:$U$71,1,2))))=$A46,_xlfn.XLOOKUP(AX$2,WatchbillMONTHLY!$A$71:$U$71,OFFSET(WatchbillMONTHLY!$A$71:$U$71,1,2)),FALSE),TRUE,FALSE)),
IF(_xlfn.XLOOKUP(AX$2,WatchbillMONTHLY!$A$88:$U$88,OFFSET(WatchbillMONTHLY!$A$88:$U$88,1,2))=IF(_xlfn.XLOOKUP($A46,INDIRECT("_"&amp;_xlfn.XLOOKUP(AX$2,WatchbillMONTHLY!$A$88:$U$88,OFFSET(WatchbillMONTHLY!$A$88:$U$88,1,2))),INDIRECT("_"&amp;_xlfn.XLOOKUP(AX$2,WatchbillMONTHLY!$A$88:$U$88,OFFSET(WatchbillMONTHLY!$A$88:$U$88,1,2))))=$A46,_xlfn.XLOOKUP(AX$2,WatchbillMONTHLY!$A$88:$U$88,OFFSET(WatchbillMONTHLY!$A$88:$U$88,1,2)),FALSE),TRUE,FALSE)),
FALSE),FALSE)</f>
        <v>0</v>
      </c>
      <c r="AY46" s="209" t="b" cm="1">
        <f t="array" aca="1" ref="AY46" ca="1">IF(AND($A46 &gt; 0, R46 &gt; 0,AY$2&lt;MiscFormulas!$A$5+1),
_xlfn.IFNA(
_xlfn.IFNA(
_xlfn.IFNA(
_xlfn.IFNA(
_xlfn.IFNA(
_xlfn.IFNA(
IF(_xlfn.XLOOKUP(AY$2,WatchbillMONTHLY!$A$3:$U$3,OFFSET(WatchbillMONTHLY!$A$3:$U$3,1,2))=IF(_xlfn.XLOOKUP($A46,INDIRECT("_"&amp;_xlfn.XLOOKUP(AY$2,WatchbillMONTHLY!$A$3:$U$3,OFFSET(WatchbillMONTHLY!$A$3:$U$3,1,2))),INDIRECT("_"&amp;_xlfn.XLOOKUP(AY$2,WatchbillMONTHLY!$A$3:$U$3,OFFSET(WatchbillMONTHLY!$A$3:$U$3,1,2))))=$A46,_xlfn.XLOOKUP(AY$2,WatchbillMONTHLY!$A$3:$U$3,OFFSET(WatchbillMONTHLY!$A$3:$U$3,1,2)),FALSE),TRUE,FALSE),
IF(_xlfn.XLOOKUP(AY$2,WatchbillMONTHLY!$A$20:$U$20,OFFSET(WatchbillMONTHLY!$A$20:$U$20,1,2))=IF(_xlfn.XLOOKUP($A46,INDIRECT("_"&amp;_xlfn.XLOOKUP(AY$2,WatchbillMONTHLY!$A$20:$U$20,OFFSET(WatchbillMONTHLY!$A$20:$U$20,1,2))),INDIRECT("_"&amp;_xlfn.XLOOKUP(AY$2,WatchbillMONTHLY!$A$20:$U$20,OFFSET(WatchbillMONTHLY!$A$20:$U$20,1,2))))=$A46,_xlfn.XLOOKUP(AY$2,WatchbillMONTHLY!$A$20:$U$20,OFFSET(WatchbillMONTHLY!$A$20:$U$20,1,2)),FALSE),TRUE,FALSE)),
IF(_xlfn.XLOOKUP(AY$2,WatchbillMONTHLY!$A$37:$U$37,OFFSET(WatchbillMONTHLY!$A$37:$U$37,1,2))=IF(_xlfn.XLOOKUP($A46,INDIRECT("_"&amp;_xlfn.XLOOKUP(AY$2,WatchbillMONTHLY!$A$37:$U$37,OFFSET(WatchbillMONTHLY!$A$37:$U$37,1,2))),INDIRECT("_"&amp;_xlfn.XLOOKUP(AY$2,WatchbillMONTHLY!$A$37:$U$37,OFFSET(WatchbillMONTHLY!$A$37:$U$37,1,2))))=$A46,_xlfn.XLOOKUP(AY$2,WatchbillMONTHLY!$A$37:$U$37,OFFSET(WatchbillMONTHLY!$A$37:$U$37,1,2)),FALSE),TRUE,FALSE)),
IF(_xlfn.XLOOKUP(AY$2,WatchbillMONTHLY!$A$54:$U$54,OFFSET(WatchbillMONTHLY!$A$54:$U$54,1,2))=IF(_xlfn.XLOOKUP($A46,INDIRECT("_"&amp;_xlfn.XLOOKUP(AY$2,WatchbillMONTHLY!$A$54:$U$54,OFFSET(WatchbillMONTHLY!$A$54:$U$54,1,2))),INDIRECT("_"&amp;_xlfn.XLOOKUP(AY$2,WatchbillMONTHLY!$A$54:$U$54,OFFSET(WatchbillMONTHLY!$A$54:$U$54,1,2))))=$A46,_xlfn.XLOOKUP(AY$2,WatchbillMONTHLY!$A$54:$U$54,OFFSET(WatchbillMONTHLY!$A$54:$U$54,1,2)),FALSE),TRUE,FALSE)),
IF(_xlfn.XLOOKUP(AY$2,WatchbillMONTHLY!$A$71:$U$71,OFFSET(WatchbillMONTHLY!$A$71:$U$71,1,2))=IF(_xlfn.XLOOKUP($A46,INDIRECT("_"&amp;_xlfn.XLOOKUP(AY$2,WatchbillMONTHLY!$A$71:$U$71,OFFSET(WatchbillMONTHLY!$A$71:$U$71,1,2))),INDIRECT("_"&amp;_xlfn.XLOOKUP(AY$2,WatchbillMONTHLY!$A$71:$U$71,OFFSET(WatchbillMONTHLY!$A$71:$U$71,1,2))))=$A46,_xlfn.XLOOKUP(AY$2,WatchbillMONTHLY!$A$71:$U$71,OFFSET(WatchbillMONTHLY!$A$71:$U$71,1,2)),FALSE),TRUE,FALSE)),
IF(_xlfn.XLOOKUP(AY$2,WatchbillMONTHLY!$A$88:$U$88,OFFSET(WatchbillMONTHLY!$A$88:$U$88,1,2))=IF(_xlfn.XLOOKUP($A46,INDIRECT("_"&amp;_xlfn.XLOOKUP(AY$2,WatchbillMONTHLY!$A$88:$U$88,OFFSET(WatchbillMONTHLY!$A$88:$U$88,1,2))),INDIRECT("_"&amp;_xlfn.XLOOKUP(AY$2,WatchbillMONTHLY!$A$88:$U$88,OFFSET(WatchbillMONTHLY!$A$88:$U$88,1,2))))=$A46,_xlfn.XLOOKUP(AY$2,WatchbillMONTHLY!$A$88:$U$88,OFFSET(WatchbillMONTHLY!$A$88:$U$88,1,2)),FALSE),TRUE,FALSE)),
FALSE),FALSE)</f>
        <v>0</v>
      </c>
      <c r="AZ46" s="209" t="b" cm="1">
        <f t="array" aca="1" ref="AZ46" ca="1">IF(AND($A46 &gt; 0, S46 &gt; 0,AZ$2&lt;MiscFormulas!$A$5+1),
_xlfn.IFNA(
_xlfn.IFNA(
_xlfn.IFNA(
_xlfn.IFNA(
_xlfn.IFNA(
_xlfn.IFNA(
IF(_xlfn.XLOOKUP(AZ$2,WatchbillMONTHLY!$A$3:$U$3,OFFSET(WatchbillMONTHLY!$A$3:$U$3,1,2))=IF(_xlfn.XLOOKUP($A46,INDIRECT("_"&amp;_xlfn.XLOOKUP(AZ$2,WatchbillMONTHLY!$A$3:$U$3,OFFSET(WatchbillMONTHLY!$A$3:$U$3,1,2))),INDIRECT("_"&amp;_xlfn.XLOOKUP(AZ$2,WatchbillMONTHLY!$A$3:$U$3,OFFSET(WatchbillMONTHLY!$A$3:$U$3,1,2))))=$A46,_xlfn.XLOOKUP(AZ$2,WatchbillMONTHLY!$A$3:$U$3,OFFSET(WatchbillMONTHLY!$A$3:$U$3,1,2)),FALSE),TRUE,FALSE),
IF(_xlfn.XLOOKUP(AZ$2,WatchbillMONTHLY!$A$20:$U$20,OFFSET(WatchbillMONTHLY!$A$20:$U$20,1,2))=IF(_xlfn.XLOOKUP($A46,INDIRECT("_"&amp;_xlfn.XLOOKUP(AZ$2,WatchbillMONTHLY!$A$20:$U$20,OFFSET(WatchbillMONTHLY!$A$20:$U$20,1,2))),INDIRECT("_"&amp;_xlfn.XLOOKUP(AZ$2,WatchbillMONTHLY!$A$20:$U$20,OFFSET(WatchbillMONTHLY!$A$20:$U$20,1,2))))=$A46,_xlfn.XLOOKUP(AZ$2,WatchbillMONTHLY!$A$20:$U$20,OFFSET(WatchbillMONTHLY!$A$20:$U$20,1,2)),FALSE),TRUE,FALSE)),
IF(_xlfn.XLOOKUP(AZ$2,WatchbillMONTHLY!$A$37:$U$37,OFFSET(WatchbillMONTHLY!$A$37:$U$37,1,2))=IF(_xlfn.XLOOKUP($A46,INDIRECT("_"&amp;_xlfn.XLOOKUP(AZ$2,WatchbillMONTHLY!$A$37:$U$37,OFFSET(WatchbillMONTHLY!$A$37:$U$37,1,2))),INDIRECT("_"&amp;_xlfn.XLOOKUP(AZ$2,WatchbillMONTHLY!$A$37:$U$37,OFFSET(WatchbillMONTHLY!$A$37:$U$37,1,2))))=$A46,_xlfn.XLOOKUP(AZ$2,WatchbillMONTHLY!$A$37:$U$37,OFFSET(WatchbillMONTHLY!$A$37:$U$37,1,2)),FALSE),TRUE,FALSE)),
IF(_xlfn.XLOOKUP(AZ$2,WatchbillMONTHLY!$A$54:$U$54,OFFSET(WatchbillMONTHLY!$A$54:$U$54,1,2))=IF(_xlfn.XLOOKUP($A46,INDIRECT("_"&amp;_xlfn.XLOOKUP(AZ$2,WatchbillMONTHLY!$A$54:$U$54,OFFSET(WatchbillMONTHLY!$A$54:$U$54,1,2))),INDIRECT("_"&amp;_xlfn.XLOOKUP(AZ$2,WatchbillMONTHLY!$A$54:$U$54,OFFSET(WatchbillMONTHLY!$A$54:$U$54,1,2))))=$A46,_xlfn.XLOOKUP(AZ$2,WatchbillMONTHLY!$A$54:$U$54,OFFSET(WatchbillMONTHLY!$A$54:$U$54,1,2)),FALSE),TRUE,FALSE)),
IF(_xlfn.XLOOKUP(AZ$2,WatchbillMONTHLY!$A$71:$U$71,OFFSET(WatchbillMONTHLY!$A$71:$U$71,1,2))=IF(_xlfn.XLOOKUP($A46,INDIRECT("_"&amp;_xlfn.XLOOKUP(AZ$2,WatchbillMONTHLY!$A$71:$U$71,OFFSET(WatchbillMONTHLY!$A$71:$U$71,1,2))),INDIRECT("_"&amp;_xlfn.XLOOKUP(AZ$2,WatchbillMONTHLY!$A$71:$U$71,OFFSET(WatchbillMONTHLY!$A$71:$U$71,1,2))))=$A46,_xlfn.XLOOKUP(AZ$2,WatchbillMONTHLY!$A$71:$U$71,OFFSET(WatchbillMONTHLY!$A$71:$U$71,1,2)),FALSE),TRUE,FALSE)),
IF(_xlfn.XLOOKUP(AZ$2,WatchbillMONTHLY!$A$88:$U$88,OFFSET(WatchbillMONTHLY!$A$88:$U$88,1,2))=IF(_xlfn.XLOOKUP($A46,INDIRECT("_"&amp;_xlfn.XLOOKUP(AZ$2,WatchbillMONTHLY!$A$88:$U$88,OFFSET(WatchbillMONTHLY!$A$88:$U$88,1,2))),INDIRECT("_"&amp;_xlfn.XLOOKUP(AZ$2,WatchbillMONTHLY!$A$88:$U$88,OFFSET(WatchbillMONTHLY!$A$88:$U$88,1,2))))=$A46,_xlfn.XLOOKUP(AZ$2,WatchbillMONTHLY!$A$88:$U$88,OFFSET(WatchbillMONTHLY!$A$88:$U$88,1,2)),FALSE),TRUE,FALSE)),
FALSE),FALSE)</f>
        <v>0</v>
      </c>
      <c r="BA46" s="209" t="b" cm="1">
        <f t="array" aca="1" ref="BA46" ca="1">IF(AND($A46 &gt; 0, T46 &gt; 0,BA$2&lt;MiscFormulas!$A$5+1),
_xlfn.IFNA(
_xlfn.IFNA(
_xlfn.IFNA(
_xlfn.IFNA(
_xlfn.IFNA(
_xlfn.IFNA(
IF(_xlfn.XLOOKUP(BA$2,WatchbillMONTHLY!$A$3:$U$3,OFFSET(WatchbillMONTHLY!$A$3:$U$3,1,2))=IF(_xlfn.XLOOKUP($A46,INDIRECT("_"&amp;_xlfn.XLOOKUP(BA$2,WatchbillMONTHLY!$A$3:$U$3,OFFSET(WatchbillMONTHLY!$A$3:$U$3,1,2))),INDIRECT("_"&amp;_xlfn.XLOOKUP(BA$2,WatchbillMONTHLY!$A$3:$U$3,OFFSET(WatchbillMONTHLY!$A$3:$U$3,1,2))))=$A46,_xlfn.XLOOKUP(BA$2,WatchbillMONTHLY!$A$3:$U$3,OFFSET(WatchbillMONTHLY!$A$3:$U$3,1,2)),FALSE),TRUE,FALSE),
IF(_xlfn.XLOOKUP(BA$2,WatchbillMONTHLY!$A$20:$U$20,OFFSET(WatchbillMONTHLY!$A$20:$U$20,1,2))=IF(_xlfn.XLOOKUP($A46,INDIRECT("_"&amp;_xlfn.XLOOKUP(BA$2,WatchbillMONTHLY!$A$20:$U$20,OFFSET(WatchbillMONTHLY!$A$20:$U$20,1,2))),INDIRECT("_"&amp;_xlfn.XLOOKUP(BA$2,WatchbillMONTHLY!$A$20:$U$20,OFFSET(WatchbillMONTHLY!$A$20:$U$20,1,2))))=$A46,_xlfn.XLOOKUP(BA$2,WatchbillMONTHLY!$A$20:$U$20,OFFSET(WatchbillMONTHLY!$A$20:$U$20,1,2)),FALSE),TRUE,FALSE)),
IF(_xlfn.XLOOKUP(BA$2,WatchbillMONTHLY!$A$37:$U$37,OFFSET(WatchbillMONTHLY!$A$37:$U$37,1,2))=IF(_xlfn.XLOOKUP($A46,INDIRECT("_"&amp;_xlfn.XLOOKUP(BA$2,WatchbillMONTHLY!$A$37:$U$37,OFFSET(WatchbillMONTHLY!$A$37:$U$37,1,2))),INDIRECT("_"&amp;_xlfn.XLOOKUP(BA$2,WatchbillMONTHLY!$A$37:$U$37,OFFSET(WatchbillMONTHLY!$A$37:$U$37,1,2))))=$A46,_xlfn.XLOOKUP(BA$2,WatchbillMONTHLY!$A$37:$U$37,OFFSET(WatchbillMONTHLY!$A$37:$U$37,1,2)),FALSE),TRUE,FALSE)),
IF(_xlfn.XLOOKUP(BA$2,WatchbillMONTHLY!$A$54:$U$54,OFFSET(WatchbillMONTHLY!$A$54:$U$54,1,2))=IF(_xlfn.XLOOKUP($A46,INDIRECT("_"&amp;_xlfn.XLOOKUP(BA$2,WatchbillMONTHLY!$A$54:$U$54,OFFSET(WatchbillMONTHLY!$A$54:$U$54,1,2))),INDIRECT("_"&amp;_xlfn.XLOOKUP(BA$2,WatchbillMONTHLY!$A$54:$U$54,OFFSET(WatchbillMONTHLY!$A$54:$U$54,1,2))))=$A46,_xlfn.XLOOKUP(BA$2,WatchbillMONTHLY!$A$54:$U$54,OFFSET(WatchbillMONTHLY!$A$54:$U$54,1,2)),FALSE),TRUE,FALSE)),
IF(_xlfn.XLOOKUP(BA$2,WatchbillMONTHLY!$A$71:$U$71,OFFSET(WatchbillMONTHLY!$A$71:$U$71,1,2))=IF(_xlfn.XLOOKUP($A46,INDIRECT("_"&amp;_xlfn.XLOOKUP(BA$2,WatchbillMONTHLY!$A$71:$U$71,OFFSET(WatchbillMONTHLY!$A$71:$U$71,1,2))),INDIRECT("_"&amp;_xlfn.XLOOKUP(BA$2,WatchbillMONTHLY!$A$71:$U$71,OFFSET(WatchbillMONTHLY!$A$71:$U$71,1,2))))=$A46,_xlfn.XLOOKUP(BA$2,WatchbillMONTHLY!$A$71:$U$71,OFFSET(WatchbillMONTHLY!$A$71:$U$71,1,2)),FALSE),TRUE,FALSE)),
IF(_xlfn.XLOOKUP(BA$2,WatchbillMONTHLY!$A$88:$U$88,OFFSET(WatchbillMONTHLY!$A$88:$U$88,1,2))=IF(_xlfn.XLOOKUP($A46,INDIRECT("_"&amp;_xlfn.XLOOKUP(BA$2,WatchbillMONTHLY!$A$88:$U$88,OFFSET(WatchbillMONTHLY!$A$88:$U$88,1,2))),INDIRECT("_"&amp;_xlfn.XLOOKUP(BA$2,WatchbillMONTHLY!$A$88:$U$88,OFFSET(WatchbillMONTHLY!$A$88:$U$88,1,2))))=$A46,_xlfn.XLOOKUP(BA$2,WatchbillMONTHLY!$A$88:$U$88,OFFSET(WatchbillMONTHLY!$A$88:$U$88,1,2)),FALSE),TRUE,FALSE)),
FALSE),FALSE)</f>
        <v>0</v>
      </c>
      <c r="BB46" s="209" t="b" cm="1">
        <f t="array" aca="1" ref="BB46" ca="1">IF(AND($A46 &gt; 0, U46 &gt; 0,BB$2&lt;MiscFormulas!$A$5+1),
_xlfn.IFNA(
_xlfn.IFNA(
_xlfn.IFNA(
_xlfn.IFNA(
_xlfn.IFNA(
_xlfn.IFNA(
IF(_xlfn.XLOOKUP(BB$2,WatchbillMONTHLY!$A$3:$U$3,OFFSET(WatchbillMONTHLY!$A$3:$U$3,1,2))=IF(_xlfn.XLOOKUP($A46,INDIRECT("_"&amp;_xlfn.XLOOKUP(BB$2,WatchbillMONTHLY!$A$3:$U$3,OFFSET(WatchbillMONTHLY!$A$3:$U$3,1,2))),INDIRECT("_"&amp;_xlfn.XLOOKUP(BB$2,WatchbillMONTHLY!$A$3:$U$3,OFFSET(WatchbillMONTHLY!$A$3:$U$3,1,2))))=$A46,_xlfn.XLOOKUP(BB$2,WatchbillMONTHLY!$A$3:$U$3,OFFSET(WatchbillMONTHLY!$A$3:$U$3,1,2)),FALSE),TRUE,FALSE),
IF(_xlfn.XLOOKUP(BB$2,WatchbillMONTHLY!$A$20:$U$20,OFFSET(WatchbillMONTHLY!$A$20:$U$20,1,2))=IF(_xlfn.XLOOKUP($A46,INDIRECT("_"&amp;_xlfn.XLOOKUP(BB$2,WatchbillMONTHLY!$A$20:$U$20,OFFSET(WatchbillMONTHLY!$A$20:$U$20,1,2))),INDIRECT("_"&amp;_xlfn.XLOOKUP(BB$2,WatchbillMONTHLY!$A$20:$U$20,OFFSET(WatchbillMONTHLY!$A$20:$U$20,1,2))))=$A46,_xlfn.XLOOKUP(BB$2,WatchbillMONTHLY!$A$20:$U$20,OFFSET(WatchbillMONTHLY!$A$20:$U$20,1,2)),FALSE),TRUE,FALSE)),
IF(_xlfn.XLOOKUP(BB$2,WatchbillMONTHLY!$A$37:$U$37,OFFSET(WatchbillMONTHLY!$A$37:$U$37,1,2))=IF(_xlfn.XLOOKUP($A46,INDIRECT("_"&amp;_xlfn.XLOOKUP(BB$2,WatchbillMONTHLY!$A$37:$U$37,OFFSET(WatchbillMONTHLY!$A$37:$U$37,1,2))),INDIRECT("_"&amp;_xlfn.XLOOKUP(BB$2,WatchbillMONTHLY!$A$37:$U$37,OFFSET(WatchbillMONTHLY!$A$37:$U$37,1,2))))=$A46,_xlfn.XLOOKUP(BB$2,WatchbillMONTHLY!$A$37:$U$37,OFFSET(WatchbillMONTHLY!$A$37:$U$37,1,2)),FALSE),TRUE,FALSE)),
IF(_xlfn.XLOOKUP(BB$2,WatchbillMONTHLY!$A$54:$U$54,OFFSET(WatchbillMONTHLY!$A$54:$U$54,1,2))=IF(_xlfn.XLOOKUP($A46,INDIRECT("_"&amp;_xlfn.XLOOKUP(BB$2,WatchbillMONTHLY!$A$54:$U$54,OFFSET(WatchbillMONTHLY!$A$54:$U$54,1,2))),INDIRECT("_"&amp;_xlfn.XLOOKUP(BB$2,WatchbillMONTHLY!$A$54:$U$54,OFFSET(WatchbillMONTHLY!$A$54:$U$54,1,2))))=$A46,_xlfn.XLOOKUP(BB$2,WatchbillMONTHLY!$A$54:$U$54,OFFSET(WatchbillMONTHLY!$A$54:$U$54,1,2)),FALSE),TRUE,FALSE)),
IF(_xlfn.XLOOKUP(BB$2,WatchbillMONTHLY!$A$71:$U$71,OFFSET(WatchbillMONTHLY!$A$71:$U$71,1,2))=IF(_xlfn.XLOOKUP($A46,INDIRECT("_"&amp;_xlfn.XLOOKUP(BB$2,WatchbillMONTHLY!$A$71:$U$71,OFFSET(WatchbillMONTHLY!$A$71:$U$71,1,2))),INDIRECT("_"&amp;_xlfn.XLOOKUP(BB$2,WatchbillMONTHLY!$A$71:$U$71,OFFSET(WatchbillMONTHLY!$A$71:$U$71,1,2))))=$A46,_xlfn.XLOOKUP(BB$2,WatchbillMONTHLY!$A$71:$U$71,OFFSET(WatchbillMONTHLY!$A$71:$U$71,1,2)),FALSE),TRUE,FALSE)),
IF(_xlfn.XLOOKUP(BB$2,WatchbillMONTHLY!$A$88:$U$88,OFFSET(WatchbillMONTHLY!$A$88:$U$88,1,2))=IF(_xlfn.XLOOKUP($A46,INDIRECT("_"&amp;_xlfn.XLOOKUP(BB$2,WatchbillMONTHLY!$A$88:$U$88,OFFSET(WatchbillMONTHLY!$A$88:$U$88,1,2))),INDIRECT("_"&amp;_xlfn.XLOOKUP(BB$2,WatchbillMONTHLY!$A$88:$U$88,OFFSET(WatchbillMONTHLY!$A$88:$U$88,1,2))))=$A46,_xlfn.XLOOKUP(BB$2,WatchbillMONTHLY!$A$88:$U$88,OFFSET(WatchbillMONTHLY!$A$88:$U$88,1,2)),FALSE),TRUE,FALSE)),
FALSE),FALSE)</f>
        <v>0</v>
      </c>
      <c r="BC46" s="209" t="b" cm="1">
        <f t="array" aca="1" ref="BC46" ca="1">IF(AND($A46 &gt; 0, V46 &gt; 0,BC$2&lt;MiscFormulas!$A$5+1),
_xlfn.IFNA(
_xlfn.IFNA(
_xlfn.IFNA(
_xlfn.IFNA(
_xlfn.IFNA(
_xlfn.IFNA(
IF(_xlfn.XLOOKUP(BC$2,WatchbillMONTHLY!$A$3:$U$3,OFFSET(WatchbillMONTHLY!$A$3:$U$3,1,2))=IF(_xlfn.XLOOKUP($A46,INDIRECT("_"&amp;_xlfn.XLOOKUP(BC$2,WatchbillMONTHLY!$A$3:$U$3,OFFSET(WatchbillMONTHLY!$A$3:$U$3,1,2))),INDIRECT("_"&amp;_xlfn.XLOOKUP(BC$2,WatchbillMONTHLY!$A$3:$U$3,OFFSET(WatchbillMONTHLY!$A$3:$U$3,1,2))))=$A46,_xlfn.XLOOKUP(BC$2,WatchbillMONTHLY!$A$3:$U$3,OFFSET(WatchbillMONTHLY!$A$3:$U$3,1,2)),FALSE),TRUE,FALSE),
IF(_xlfn.XLOOKUP(BC$2,WatchbillMONTHLY!$A$20:$U$20,OFFSET(WatchbillMONTHLY!$A$20:$U$20,1,2))=IF(_xlfn.XLOOKUP($A46,INDIRECT("_"&amp;_xlfn.XLOOKUP(BC$2,WatchbillMONTHLY!$A$20:$U$20,OFFSET(WatchbillMONTHLY!$A$20:$U$20,1,2))),INDIRECT("_"&amp;_xlfn.XLOOKUP(BC$2,WatchbillMONTHLY!$A$20:$U$20,OFFSET(WatchbillMONTHLY!$A$20:$U$20,1,2))))=$A46,_xlfn.XLOOKUP(BC$2,WatchbillMONTHLY!$A$20:$U$20,OFFSET(WatchbillMONTHLY!$A$20:$U$20,1,2)),FALSE),TRUE,FALSE)),
IF(_xlfn.XLOOKUP(BC$2,WatchbillMONTHLY!$A$37:$U$37,OFFSET(WatchbillMONTHLY!$A$37:$U$37,1,2))=IF(_xlfn.XLOOKUP($A46,INDIRECT("_"&amp;_xlfn.XLOOKUP(BC$2,WatchbillMONTHLY!$A$37:$U$37,OFFSET(WatchbillMONTHLY!$A$37:$U$37,1,2))),INDIRECT("_"&amp;_xlfn.XLOOKUP(BC$2,WatchbillMONTHLY!$A$37:$U$37,OFFSET(WatchbillMONTHLY!$A$37:$U$37,1,2))))=$A46,_xlfn.XLOOKUP(BC$2,WatchbillMONTHLY!$A$37:$U$37,OFFSET(WatchbillMONTHLY!$A$37:$U$37,1,2)),FALSE),TRUE,FALSE)),
IF(_xlfn.XLOOKUP(BC$2,WatchbillMONTHLY!$A$54:$U$54,OFFSET(WatchbillMONTHLY!$A$54:$U$54,1,2))=IF(_xlfn.XLOOKUP($A46,INDIRECT("_"&amp;_xlfn.XLOOKUP(BC$2,WatchbillMONTHLY!$A$54:$U$54,OFFSET(WatchbillMONTHLY!$A$54:$U$54,1,2))),INDIRECT("_"&amp;_xlfn.XLOOKUP(BC$2,WatchbillMONTHLY!$A$54:$U$54,OFFSET(WatchbillMONTHLY!$A$54:$U$54,1,2))))=$A46,_xlfn.XLOOKUP(BC$2,WatchbillMONTHLY!$A$54:$U$54,OFFSET(WatchbillMONTHLY!$A$54:$U$54,1,2)),FALSE),TRUE,FALSE)),
IF(_xlfn.XLOOKUP(BC$2,WatchbillMONTHLY!$A$71:$U$71,OFFSET(WatchbillMONTHLY!$A$71:$U$71,1,2))=IF(_xlfn.XLOOKUP($A46,INDIRECT("_"&amp;_xlfn.XLOOKUP(BC$2,WatchbillMONTHLY!$A$71:$U$71,OFFSET(WatchbillMONTHLY!$A$71:$U$71,1,2))),INDIRECT("_"&amp;_xlfn.XLOOKUP(BC$2,WatchbillMONTHLY!$A$71:$U$71,OFFSET(WatchbillMONTHLY!$A$71:$U$71,1,2))))=$A46,_xlfn.XLOOKUP(BC$2,WatchbillMONTHLY!$A$71:$U$71,OFFSET(WatchbillMONTHLY!$A$71:$U$71,1,2)),FALSE),TRUE,FALSE)),
IF(_xlfn.XLOOKUP(BC$2,WatchbillMONTHLY!$A$88:$U$88,OFFSET(WatchbillMONTHLY!$A$88:$U$88,1,2))=IF(_xlfn.XLOOKUP($A46,INDIRECT("_"&amp;_xlfn.XLOOKUP(BC$2,WatchbillMONTHLY!$A$88:$U$88,OFFSET(WatchbillMONTHLY!$A$88:$U$88,1,2))),INDIRECT("_"&amp;_xlfn.XLOOKUP(BC$2,WatchbillMONTHLY!$A$88:$U$88,OFFSET(WatchbillMONTHLY!$A$88:$U$88,1,2))))=$A46,_xlfn.XLOOKUP(BC$2,WatchbillMONTHLY!$A$88:$U$88,OFFSET(WatchbillMONTHLY!$A$88:$U$88,1,2)),FALSE),TRUE,FALSE)),
FALSE),FALSE)</f>
        <v>0</v>
      </c>
      <c r="BD46" s="209" t="b" cm="1">
        <f t="array" aca="1" ref="BD46" ca="1">IF(AND($A46 &gt; 0, W46 &gt; 0,BD$2&lt;MiscFormulas!$A$5+1),
_xlfn.IFNA(
_xlfn.IFNA(
_xlfn.IFNA(
_xlfn.IFNA(
_xlfn.IFNA(
_xlfn.IFNA(
IF(_xlfn.XLOOKUP(BD$2,WatchbillMONTHLY!$A$3:$U$3,OFFSET(WatchbillMONTHLY!$A$3:$U$3,1,2))=IF(_xlfn.XLOOKUP($A46,INDIRECT("_"&amp;_xlfn.XLOOKUP(BD$2,WatchbillMONTHLY!$A$3:$U$3,OFFSET(WatchbillMONTHLY!$A$3:$U$3,1,2))),INDIRECT("_"&amp;_xlfn.XLOOKUP(BD$2,WatchbillMONTHLY!$A$3:$U$3,OFFSET(WatchbillMONTHLY!$A$3:$U$3,1,2))))=$A46,_xlfn.XLOOKUP(BD$2,WatchbillMONTHLY!$A$3:$U$3,OFFSET(WatchbillMONTHLY!$A$3:$U$3,1,2)),FALSE),TRUE,FALSE),
IF(_xlfn.XLOOKUP(BD$2,WatchbillMONTHLY!$A$20:$U$20,OFFSET(WatchbillMONTHLY!$A$20:$U$20,1,2))=IF(_xlfn.XLOOKUP($A46,INDIRECT("_"&amp;_xlfn.XLOOKUP(BD$2,WatchbillMONTHLY!$A$20:$U$20,OFFSET(WatchbillMONTHLY!$A$20:$U$20,1,2))),INDIRECT("_"&amp;_xlfn.XLOOKUP(BD$2,WatchbillMONTHLY!$A$20:$U$20,OFFSET(WatchbillMONTHLY!$A$20:$U$20,1,2))))=$A46,_xlfn.XLOOKUP(BD$2,WatchbillMONTHLY!$A$20:$U$20,OFFSET(WatchbillMONTHLY!$A$20:$U$20,1,2)),FALSE),TRUE,FALSE)),
IF(_xlfn.XLOOKUP(BD$2,WatchbillMONTHLY!$A$37:$U$37,OFFSET(WatchbillMONTHLY!$A$37:$U$37,1,2))=IF(_xlfn.XLOOKUP($A46,INDIRECT("_"&amp;_xlfn.XLOOKUP(BD$2,WatchbillMONTHLY!$A$37:$U$37,OFFSET(WatchbillMONTHLY!$A$37:$U$37,1,2))),INDIRECT("_"&amp;_xlfn.XLOOKUP(BD$2,WatchbillMONTHLY!$A$37:$U$37,OFFSET(WatchbillMONTHLY!$A$37:$U$37,1,2))))=$A46,_xlfn.XLOOKUP(BD$2,WatchbillMONTHLY!$A$37:$U$37,OFFSET(WatchbillMONTHLY!$A$37:$U$37,1,2)),FALSE),TRUE,FALSE)),
IF(_xlfn.XLOOKUP(BD$2,WatchbillMONTHLY!$A$54:$U$54,OFFSET(WatchbillMONTHLY!$A$54:$U$54,1,2))=IF(_xlfn.XLOOKUP($A46,INDIRECT("_"&amp;_xlfn.XLOOKUP(BD$2,WatchbillMONTHLY!$A$54:$U$54,OFFSET(WatchbillMONTHLY!$A$54:$U$54,1,2))),INDIRECT("_"&amp;_xlfn.XLOOKUP(BD$2,WatchbillMONTHLY!$A$54:$U$54,OFFSET(WatchbillMONTHLY!$A$54:$U$54,1,2))))=$A46,_xlfn.XLOOKUP(BD$2,WatchbillMONTHLY!$A$54:$U$54,OFFSET(WatchbillMONTHLY!$A$54:$U$54,1,2)),FALSE),TRUE,FALSE)),
IF(_xlfn.XLOOKUP(BD$2,WatchbillMONTHLY!$A$71:$U$71,OFFSET(WatchbillMONTHLY!$A$71:$U$71,1,2))=IF(_xlfn.XLOOKUP($A46,INDIRECT("_"&amp;_xlfn.XLOOKUP(BD$2,WatchbillMONTHLY!$A$71:$U$71,OFFSET(WatchbillMONTHLY!$A$71:$U$71,1,2))),INDIRECT("_"&amp;_xlfn.XLOOKUP(BD$2,WatchbillMONTHLY!$A$71:$U$71,OFFSET(WatchbillMONTHLY!$A$71:$U$71,1,2))))=$A46,_xlfn.XLOOKUP(BD$2,WatchbillMONTHLY!$A$71:$U$71,OFFSET(WatchbillMONTHLY!$A$71:$U$71,1,2)),FALSE),TRUE,FALSE)),
IF(_xlfn.XLOOKUP(BD$2,WatchbillMONTHLY!$A$88:$U$88,OFFSET(WatchbillMONTHLY!$A$88:$U$88,1,2))=IF(_xlfn.XLOOKUP($A46,INDIRECT("_"&amp;_xlfn.XLOOKUP(BD$2,WatchbillMONTHLY!$A$88:$U$88,OFFSET(WatchbillMONTHLY!$A$88:$U$88,1,2))),INDIRECT("_"&amp;_xlfn.XLOOKUP(BD$2,WatchbillMONTHLY!$A$88:$U$88,OFFSET(WatchbillMONTHLY!$A$88:$U$88,1,2))))=$A46,_xlfn.XLOOKUP(BD$2,WatchbillMONTHLY!$A$88:$U$88,OFFSET(WatchbillMONTHLY!$A$88:$U$88,1,2)),FALSE),TRUE,FALSE)),
FALSE),FALSE)</f>
        <v>0</v>
      </c>
      <c r="BE46" s="209" t="b" cm="1">
        <f t="array" aca="1" ref="BE46" ca="1">IF(AND($A46 &gt; 0, X46 &gt; 0,BE$2&lt;MiscFormulas!$A$5+1),
_xlfn.IFNA(
_xlfn.IFNA(
_xlfn.IFNA(
_xlfn.IFNA(
_xlfn.IFNA(
_xlfn.IFNA(
IF(_xlfn.XLOOKUP(BE$2,WatchbillMONTHLY!$A$3:$U$3,OFFSET(WatchbillMONTHLY!$A$3:$U$3,1,2))=IF(_xlfn.XLOOKUP($A46,INDIRECT("_"&amp;_xlfn.XLOOKUP(BE$2,WatchbillMONTHLY!$A$3:$U$3,OFFSET(WatchbillMONTHLY!$A$3:$U$3,1,2))),INDIRECT("_"&amp;_xlfn.XLOOKUP(BE$2,WatchbillMONTHLY!$A$3:$U$3,OFFSET(WatchbillMONTHLY!$A$3:$U$3,1,2))))=$A46,_xlfn.XLOOKUP(BE$2,WatchbillMONTHLY!$A$3:$U$3,OFFSET(WatchbillMONTHLY!$A$3:$U$3,1,2)),FALSE),TRUE,FALSE),
IF(_xlfn.XLOOKUP(BE$2,WatchbillMONTHLY!$A$20:$U$20,OFFSET(WatchbillMONTHLY!$A$20:$U$20,1,2))=IF(_xlfn.XLOOKUP($A46,INDIRECT("_"&amp;_xlfn.XLOOKUP(BE$2,WatchbillMONTHLY!$A$20:$U$20,OFFSET(WatchbillMONTHLY!$A$20:$U$20,1,2))),INDIRECT("_"&amp;_xlfn.XLOOKUP(BE$2,WatchbillMONTHLY!$A$20:$U$20,OFFSET(WatchbillMONTHLY!$A$20:$U$20,1,2))))=$A46,_xlfn.XLOOKUP(BE$2,WatchbillMONTHLY!$A$20:$U$20,OFFSET(WatchbillMONTHLY!$A$20:$U$20,1,2)),FALSE),TRUE,FALSE)),
IF(_xlfn.XLOOKUP(BE$2,WatchbillMONTHLY!$A$37:$U$37,OFFSET(WatchbillMONTHLY!$A$37:$U$37,1,2))=IF(_xlfn.XLOOKUP($A46,INDIRECT("_"&amp;_xlfn.XLOOKUP(BE$2,WatchbillMONTHLY!$A$37:$U$37,OFFSET(WatchbillMONTHLY!$A$37:$U$37,1,2))),INDIRECT("_"&amp;_xlfn.XLOOKUP(BE$2,WatchbillMONTHLY!$A$37:$U$37,OFFSET(WatchbillMONTHLY!$A$37:$U$37,1,2))))=$A46,_xlfn.XLOOKUP(BE$2,WatchbillMONTHLY!$A$37:$U$37,OFFSET(WatchbillMONTHLY!$A$37:$U$37,1,2)),FALSE),TRUE,FALSE)),
IF(_xlfn.XLOOKUP(BE$2,WatchbillMONTHLY!$A$54:$U$54,OFFSET(WatchbillMONTHLY!$A$54:$U$54,1,2))=IF(_xlfn.XLOOKUP($A46,INDIRECT("_"&amp;_xlfn.XLOOKUP(BE$2,WatchbillMONTHLY!$A$54:$U$54,OFFSET(WatchbillMONTHLY!$A$54:$U$54,1,2))),INDIRECT("_"&amp;_xlfn.XLOOKUP(BE$2,WatchbillMONTHLY!$A$54:$U$54,OFFSET(WatchbillMONTHLY!$A$54:$U$54,1,2))))=$A46,_xlfn.XLOOKUP(BE$2,WatchbillMONTHLY!$A$54:$U$54,OFFSET(WatchbillMONTHLY!$A$54:$U$54,1,2)),FALSE),TRUE,FALSE)),
IF(_xlfn.XLOOKUP(BE$2,WatchbillMONTHLY!$A$71:$U$71,OFFSET(WatchbillMONTHLY!$A$71:$U$71,1,2))=IF(_xlfn.XLOOKUP($A46,INDIRECT("_"&amp;_xlfn.XLOOKUP(BE$2,WatchbillMONTHLY!$A$71:$U$71,OFFSET(WatchbillMONTHLY!$A$71:$U$71,1,2))),INDIRECT("_"&amp;_xlfn.XLOOKUP(BE$2,WatchbillMONTHLY!$A$71:$U$71,OFFSET(WatchbillMONTHLY!$A$71:$U$71,1,2))))=$A46,_xlfn.XLOOKUP(BE$2,WatchbillMONTHLY!$A$71:$U$71,OFFSET(WatchbillMONTHLY!$A$71:$U$71,1,2)),FALSE),TRUE,FALSE)),
IF(_xlfn.XLOOKUP(BE$2,WatchbillMONTHLY!$A$88:$U$88,OFFSET(WatchbillMONTHLY!$A$88:$U$88,1,2))=IF(_xlfn.XLOOKUP($A46,INDIRECT("_"&amp;_xlfn.XLOOKUP(BE$2,WatchbillMONTHLY!$A$88:$U$88,OFFSET(WatchbillMONTHLY!$A$88:$U$88,1,2))),INDIRECT("_"&amp;_xlfn.XLOOKUP(BE$2,WatchbillMONTHLY!$A$88:$U$88,OFFSET(WatchbillMONTHLY!$A$88:$U$88,1,2))))=$A46,_xlfn.XLOOKUP(BE$2,WatchbillMONTHLY!$A$88:$U$88,OFFSET(WatchbillMONTHLY!$A$88:$U$88,1,2)),FALSE),TRUE,FALSE)),
FALSE),FALSE)</f>
        <v>0</v>
      </c>
      <c r="BF46" s="209" t="b" cm="1">
        <f t="array" aca="1" ref="BF46" ca="1">IF(AND($A46 &gt; 0, Y46 &gt; 0,BF$2&lt;MiscFormulas!$A$5+1),
_xlfn.IFNA(
_xlfn.IFNA(
_xlfn.IFNA(
_xlfn.IFNA(
_xlfn.IFNA(
_xlfn.IFNA(
IF(_xlfn.XLOOKUP(BF$2,WatchbillMONTHLY!$A$3:$U$3,OFFSET(WatchbillMONTHLY!$A$3:$U$3,1,2))=IF(_xlfn.XLOOKUP($A46,INDIRECT("_"&amp;_xlfn.XLOOKUP(BF$2,WatchbillMONTHLY!$A$3:$U$3,OFFSET(WatchbillMONTHLY!$A$3:$U$3,1,2))),INDIRECT("_"&amp;_xlfn.XLOOKUP(BF$2,WatchbillMONTHLY!$A$3:$U$3,OFFSET(WatchbillMONTHLY!$A$3:$U$3,1,2))))=$A46,_xlfn.XLOOKUP(BF$2,WatchbillMONTHLY!$A$3:$U$3,OFFSET(WatchbillMONTHLY!$A$3:$U$3,1,2)),FALSE),TRUE,FALSE),
IF(_xlfn.XLOOKUP(BF$2,WatchbillMONTHLY!$A$20:$U$20,OFFSET(WatchbillMONTHLY!$A$20:$U$20,1,2))=IF(_xlfn.XLOOKUP($A46,INDIRECT("_"&amp;_xlfn.XLOOKUP(BF$2,WatchbillMONTHLY!$A$20:$U$20,OFFSET(WatchbillMONTHLY!$A$20:$U$20,1,2))),INDIRECT("_"&amp;_xlfn.XLOOKUP(BF$2,WatchbillMONTHLY!$A$20:$U$20,OFFSET(WatchbillMONTHLY!$A$20:$U$20,1,2))))=$A46,_xlfn.XLOOKUP(BF$2,WatchbillMONTHLY!$A$20:$U$20,OFFSET(WatchbillMONTHLY!$A$20:$U$20,1,2)),FALSE),TRUE,FALSE)),
IF(_xlfn.XLOOKUP(BF$2,WatchbillMONTHLY!$A$37:$U$37,OFFSET(WatchbillMONTHLY!$A$37:$U$37,1,2))=IF(_xlfn.XLOOKUP($A46,INDIRECT("_"&amp;_xlfn.XLOOKUP(BF$2,WatchbillMONTHLY!$A$37:$U$37,OFFSET(WatchbillMONTHLY!$A$37:$U$37,1,2))),INDIRECT("_"&amp;_xlfn.XLOOKUP(BF$2,WatchbillMONTHLY!$A$37:$U$37,OFFSET(WatchbillMONTHLY!$A$37:$U$37,1,2))))=$A46,_xlfn.XLOOKUP(BF$2,WatchbillMONTHLY!$A$37:$U$37,OFFSET(WatchbillMONTHLY!$A$37:$U$37,1,2)),FALSE),TRUE,FALSE)),
IF(_xlfn.XLOOKUP(BF$2,WatchbillMONTHLY!$A$54:$U$54,OFFSET(WatchbillMONTHLY!$A$54:$U$54,1,2))=IF(_xlfn.XLOOKUP($A46,INDIRECT("_"&amp;_xlfn.XLOOKUP(BF$2,WatchbillMONTHLY!$A$54:$U$54,OFFSET(WatchbillMONTHLY!$A$54:$U$54,1,2))),INDIRECT("_"&amp;_xlfn.XLOOKUP(BF$2,WatchbillMONTHLY!$A$54:$U$54,OFFSET(WatchbillMONTHLY!$A$54:$U$54,1,2))))=$A46,_xlfn.XLOOKUP(BF$2,WatchbillMONTHLY!$A$54:$U$54,OFFSET(WatchbillMONTHLY!$A$54:$U$54,1,2)),FALSE),TRUE,FALSE)),
IF(_xlfn.XLOOKUP(BF$2,WatchbillMONTHLY!$A$71:$U$71,OFFSET(WatchbillMONTHLY!$A$71:$U$71,1,2))=IF(_xlfn.XLOOKUP($A46,INDIRECT("_"&amp;_xlfn.XLOOKUP(BF$2,WatchbillMONTHLY!$A$71:$U$71,OFFSET(WatchbillMONTHLY!$A$71:$U$71,1,2))),INDIRECT("_"&amp;_xlfn.XLOOKUP(BF$2,WatchbillMONTHLY!$A$71:$U$71,OFFSET(WatchbillMONTHLY!$A$71:$U$71,1,2))))=$A46,_xlfn.XLOOKUP(BF$2,WatchbillMONTHLY!$A$71:$U$71,OFFSET(WatchbillMONTHLY!$A$71:$U$71,1,2)),FALSE),TRUE,FALSE)),
IF(_xlfn.XLOOKUP(BF$2,WatchbillMONTHLY!$A$88:$U$88,OFFSET(WatchbillMONTHLY!$A$88:$U$88,1,2))=IF(_xlfn.XLOOKUP($A46,INDIRECT("_"&amp;_xlfn.XLOOKUP(BF$2,WatchbillMONTHLY!$A$88:$U$88,OFFSET(WatchbillMONTHLY!$A$88:$U$88,1,2))),INDIRECT("_"&amp;_xlfn.XLOOKUP(BF$2,WatchbillMONTHLY!$A$88:$U$88,OFFSET(WatchbillMONTHLY!$A$88:$U$88,1,2))))=$A46,_xlfn.XLOOKUP(BF$2,WatchbillMONTHLY!$A$88:$U$88,OFFSET(WatchbillMONTHLY!$A$88:$U$88,1,2)),FALSE),TRUE,FALSE)),
FALSE),FALSE)</f>
        <v>0</v>
      </c>
      <c r="BG46" s="209" t="b" cm="1">
        <f t="array" aca="1" ref="BG46" ca="1">IF(AND($A46 &gt; 0, Z46 &gt; 0,BG$2&lt;MiscFormulas!$A$5+1),
_xlfn.IFNA(
_xlfn.IFNA(
_xlfn.IFNA(
_xlfn.IFNA(
_xlfn.IFNA(
_xlfn.IFNA(
IF(_xlfn.XLOOKUP(BG$2,WatchbillMONTHLY!$A$3:$U$3,OFFSET(WatchbillMONTHLY!$A$3:$U$3,1,2))=IF(_xlfn.XLOOKUP($A46,INDIRECT("_"&amp;_xlfn.XLOOKUP(BG$2,WatchbillMONTHLY!$A$3:$U$3,OFFSET(WatchbillMONTHLY!$A$3:$U$3,1,2))),INDIRECT("_"&amp;_xlfn.XLOOKUP(BG$2,WatchbillMONTHLY!$A$3:$U$3,OFFSET(WatchbillMONTHLY!$A$3:$U$3,1,2))))=$A46,_xlfn.XLOOKUP(BG$2,WatchbillMONTHLY!$A$3:$U$3,OFFSET(WatchbillMONTHLY!$A$3:$U$3,1,2)),FALSE),TRUE,FALSE),
IF(_xlfn.XLOOKUP(BG$2,WatchbillMONTHLY!$A$20:$U$20,OFFSET(WatchbillMONTHLY!$A$20:$U$20,1,2))=IF(_xlfn.XLOOKUP($A46,INDIRECT("_"&amp;_xlfn.XLOOKUP(BG$2,WatchbillMONTHLY!$A$20:$U$20,OFFSET(WatchbillMONTHLY!$A$20:$U$20,1,2))),INDIRECT("_"&amp;_xlfn.XLOOKUP(BG$2,WatchbillMONTHLY!$A$20:$U$20,OFFSET(WatchbillMONTHLY!$A$20:$U$20,1,2))))=$A46,_xlfn.XLOOKUP(BG$2,WatchbillMONTHLY!$A$20:$U$20,OFFSET(WatchbillMONTHLY!$A$20:$U$20,1,2)),FALSE),TRUE,FALSE)),
IF(_xlfn.XLOOKUP(BG$2,WatchbillMONTHLY!$A$37:$U$37,OFFSET(WatchbillMONTHLY!$A$37:$U$37,1,2))=IF(_xlfn.XLOOKUP($A46,INDIRECT("_"&amp;_xlfn.XLOOKUP(BG$2,WatchbillMONTHLY!$A$37:$U$37,OFFSET(WatchbillMONTHLY!$A$37:$U$37,1,2))),INDIRECT("_"&amp;_xlfn.XLOOKUP(BG$2,WatchbillMONTHLY!$A$37:$U$37,OFFSET(WatchbillMONTHLY!$A$37:$U$37,1,2))))=$A46,_xlfn.XLOOKUP(BG$2,WatchbillMONTHLY!$A$37:$U$37,OFFSET(WatchbillMONTHLY!$A$37:$U$37,1,2)),FALSE),TRUE,FALSE)),
IF(_xlfn.XLOOKUP(BG$2,WatchbillMONTHLY!$A$54:$U$54,OFFSET(WatchbillMONTHLY!$A$54:$U$54,1,2))=IF(_xlfn.XLOOKUP($A46,INDIRECT("_"&amp;_xlfn.XLOOKUP(BG$2,WatchbillMONTHLY!$A$54:$U$54,OFFSET(WatchbillMONTHLY!$A$54:$U$54,1,2))),INDIRECT("_"&amp;_xlfn.XLOOKUP(BG$2,WatchbillMONTHLY!$A$54:$U$54,OFFSET(WatchbillMONTHLY!$A$54:$U$54,1,2))))=$A46,_xlfn.XLOOKUP(BG$2,WatchbillMONTHLY!$A$54:$U$54,OFFSET(WatchbillMONTHLY!$A$54:$U$54,1,2)),FALSE),TRUE,FALSE)),
IF(_xlfn.XLOOKUP(BG$2,WatchbillMONTHLY!$A$71:$U$71,OFFSET(WatchbillMONTHLY!$A$71:$U$71,1,2))=IF(_xlfn.XLOOKUP($A46,INDIRECT("_"&amp;_xlfn.XLOOKUP(BG$2,WatchbillMONTHLY!$A$71:$U$71,OFFSET(WatchbillMONTHLY!$A$71:$U$71,1,2))),INDIRECT("_"&amp;_xlfn.XLOOKUP(BG$2,WatchbillMONTHLY!$A$71:$U$71,OFFSET(WatchbillMONTHLY!$A$71:$U$71,1,2))))=$A46,_xlfn.XLOOKUP(BG$2,WatchbillMONTHLY!$A$71:$U$71,OFFSET(WatchbillMONTHLY!$A$71:$U$71,1,2)),FALSE),TRUE,FALSE)),
IF(_xlfn.XLOOKUP(BG$2,WatchbillMONTHLY!$A$88:$U$88,OFFSET(WatchbillMONTHLY!$A$88:$U$88,1,2))=IF(_xlfn.XLOOKUP($A46,INDIRECT("_"&amp;_xlfn.XLOOKUP(BG$2,WatchbillMONTHLY!$A$88:$U$88,OFFSET(WatchbillMONTHLY!$A$88:$U$88,1,2))),INDIRECT("_"&amp;_xlfn.XLOOKUP(BG$2,WatchbillMONTHLY!$A$88:$U$88,OFFSET(WatchbillMONTHLY!$A$88:$U$88,1,2))))=$A46,_xlfn.XLOOKUP(BG$2,WatchbillMONTHLY!$A$88:$U$88,OFFSET(WatchbillMONTHLY!$A$88:$U$88,1,2)),FALSE),TRUE,FALSE)),
FALSE),FALSE)</f>
        <v>0</v>
      </c>
      <c r="BH46" s="209" t="b" cm="1">
        <f t="array" aca="1" ref="BH46" ca="1">IF(AND($A46 &gt; 0, AA46 &gt; 0,BH$2&lt;MiscFormulas!$A$5+1),
_xlfn.IFNA(
_xlfn.IFNA(
_xlfn.IFNA(
_xlfn.IFNA(
_xlfn.IFNA(
_xlfn.IFNA(
IF(_xlfn.XLOOKUP(BH$2,WatchbillMONTHLY!$A$3:$U$3,OFFSET(WatchbillMONTHLY!$A$3:$U$3,1,2))=IF(_xlfn.XLOOKUP($A46,INDIRECT("_"&amp;_xlfn.XLOOKUP(BH$2,WatchbillMONTHLY!$A$3:$U$3,OFFSET(WatchbillMONTHLY!$A$3:$U$3,1,2))),INDIRECT("_"&amp;_xlfn.XLOOKUP(BH$2,WatchbillMONTHLY!$A$3:$U$3,OFFSET(WatchbillMONTHLY!$A$3:$U$3,1,2))))=$A46,_xlfn.XLOOKUP(BH$2,WatchbillMONTHLY!$A$3:$U$3,OFFSET(WatchbillMONTHLY!$A$3:$U$3,1,2)),FALSE),TRUE,FALSE),
IF(_xlfn.XLOOKUP(BH$2,WatchbillMONTHLY!$A$20:$U$20,OFFSET(WatchbillMONTHLY!$A$20:$U$20,1,2))=IF(_xlfn.XLOOKUP($A46,INDIRECT("_"&amp;_xlfn.XLOOKUP(BH$2,WatchbillMONTHLY!$A$20:$U$20,OFFSET(WatchbillMONTHLY!$A$20:$U$20,1,2))),INDIRECT("_"&amp;_xlfn.XLOOKUP(BH$2,WatchbillMONTHLY!$A$20:$U$20,OFFSET(WatchbillMONTHLY!$A$20:$U$20,1,2))))=$A46,_xlfn.XLOOKUP(BH$2,WatchbillMONTHLY!$A$20:$U$20,OFFSET(WatchbillMONTHLY!$A$20:$U$20,1,2)),FALSE),TRUE,FALSE)),
IF(_xlfn.XLOOKUP(BH$2,WatchbillMONTHLY!$A$37:$U$37,OFFSET(WatchbillMONTHLY!$A$37:$U$37,1,2))=IF(_xlfn.XLOOKUP($A46,INDIRECT("_"&amp;_xlfn.XLOOKUP(BH$2,WatchbillMONTHLY!$A$37:$U$37,OFFSET(WatchbillMONTHLY!$A$37:$U$37,1,2))),INDIRECT("_"&amp;_xlfn.XLOOKUP(BH$2,WatchbillMONTHLY!$A$37:$U$37,OFFSET(WatchbillMONTHLY!$A$37:$U$37,1,2))))=$A46,_xlfn.XLOOKUP(BH$2,WatchbillMONTHLY!$A$37:$U$37,OFFSET(WatchbillMONTHLY!$A$37:$U$37,1,2)),FALSE),TRUE,FALSE)),
IF(_xlfn.XLOOKUP(BH$2,WatchbillMONTHLY!$A$54:$U$54,OFFSET(WatchbillMONTHLY!$A$54:$U$54,1,2))=IF(_xlfn.XLOOKUP($A46,INDIRECT("_"&amp;_xlfn.XLOOKUP(BH$2,WatchbillMONTHLY!$A$54:$U$54,OFFSET(WatchbillMONTHLY!$A$54:$U$54,1,2))),INDIRECT("_"&amp;_xlfn.XLOOKUP(BH$2,WatchbillMONTHLY!$A$54:$U$54,OFFSET(WatchbillMONTHLY!$A$54:$U$54,1,2))))=$A46,_xlfn.XLOOKUP(BH$2,WatchbillMONTHLY!$A$54:$U$54,OFFSET(WatchbillMONTHLY!$A$54:$U$54,1,2)),FALSE),TRUE,FALSE)),
IF(_xlfn.XLOOKUP(BH$2,WatchbillMONTHLY!$A$71:$U$71,OFFSET(WatchbillMONTHLY!$A$71:$U$71,1,2))=IF(_xlfn.XLOOKUP($A46,INDIRECT("_"&amp;_xlfn.XLOOKUP(BH$2,WatchbillMONTHLY!$A$71:$U$71,OFFSET(WatchbillMONTHLY!$A$71:$U$71,1,2))),INDIRECT("_"&amp;_xlfn.XLOOKUP(BH$2,WatchbillMONTHLY!$A$71:$U$71,OFFSET(WatchbillMONTHLY!$A$71:$U$71,1,2))))=$A46,_xlfn.XLOOKUP(BH$2,WatchbillMONTHLY!$A$71:$U$71,OFFSET(WatchbillMONTHLY!$A$71:$U$71,1,2)),FALSE),TRUE,FALSE)),
IF(_xlfn.XLOOKUP(BH$2,WatchbillMONTHLY!$A$88:$U$88,OFFSET(WatchbillMONTHLY!$A$88:$U$88,1,2))=IF(_xlfn.XLOOKUP($A46,INDIRECT("_"&amp;_xlfn.XLOOKUP(BH$2,WatchbillMONTHLY!$A$88:$U$88,OFFSET(WatchbillMONTHLY!$A$88:$U$88,1,2))),INDIRECT("_"&amp;_xlfn.XLOOKUP(BH$2,WatchbillMONTHLY!$A$88:$U$88,OFFSET(WatchbillMONTHLY!$A$88:$U$88,1,2))))=$A46,_xlfn.XLOOKUP(BH$2,WatchbillMONTHLY!$A$88:$U$88,OFFSET(WatchbillMONTHLY!$A$88:$U$88,1,2)),FALSE),TRUE,FALSE)),
FALSE),FALSE)</f>
        <v>0</v>
      </c>
      <c r="BI46" s="209" t="b" cm="1">
        <f t="array" aca="1" ref="BI46" ca="1">IF(AND($A46 &gt; 0, AB46 &gt; 0,BI$2&lt;MiscFormulas!$A$5+1),
_xlfn.IFNA(
_xlfn.IFNA(
_xlfn.IFNA(
_xlfn.IFNA(
_xlfn.IFNA(
_xlfn.IFNA(
IF(_xlfn.XLOOKUP(BI$2,WatchbillMONTHLY!$A$3:$U$3,OFFSET(WatchbillMONTHLY!$A$3:$U$3,1,2))=IF(_xlfn.XLOOKUP($A46,INDIRECT("_"&amp;_xlfn.XLOOKUP(BI$2,WatchbillMONTHLY!$A$3:$U$3,OFFSET(WatchbillMONTHLY!$A$3:$U$3,1,2))),INDIRECT("_"&amp;_xlfn.XLOOKUP(BI$2,WatchbillMONTHLY!$A$3:$U$3,OFFSET(WatchbillMONTHLY!$A$3:$U$3,1,2))))=$A46,_xlfn.XLOOKUP(BI$2,WatchbillMONTHLY!$A$3:$U$3,OFFSET(WatchbillMONTHLY!$A$3:$U$3,1,2)),FALSE),TRUE,FALSE),
IF(_xlfn.XLOOKUP(BI$2,WatchbillMONTHLY!$A$20:$U$20,OFFSET(WatchbillMONTHLY!$A$20:$U$20,1,2))=IF(_xlfn.XLOOKUP($A46,INDIRECT("_"&amp;_xlfn.XLOOKUP(BI$2,WatchbillMONTHLY!$A$20:$U$20,OFFSET(WatchbillMONTHLY!$A$20:$U$20,1,2))),INDIRECT("_"&amp;_xlfn.XLOOKUP(BI$2,WatchbillMONTHLY!$A$20:$U$20,OFFSET(WatchbillMONTHLY!$A$20:$U$20,1,2))))=$A46,_xlfn.XLOOKUP(BI$2,WatchbillMONTHLY!$A$20:$U$20,OFFSET(WatchbillMONTHLY!$A$20:$U$20,1,2)),FALSE),TRUE,FALSE)),
IF(_xlfn.XLOOKUP(BI$2,WatchbillMONTHLY!$A$37:$U$37,OFFSET(WatchbillMONTHLY!$A$37:$U$37,1,2))=IF(_xlfn.XLOOKUP($A46,INDIRECT("_"&amp;_xlfn.XLOOKUP(BI$2,WatchbillMONTHLY!$A$37:$U$37,OFFSET(WatchbillMONTHLY!$A$37:$U$37,1,2))),INDIRECT("_"&amp;_xlfn.XLOOKUP(BI$2,WatchbillMONTHLY!$A$37:$U$37,OFFSET(WatchbillMONTHLY!$A$37:$U$37,1,2))))=$A46,_xlfn.XLOOKUP(BI$2,WatchbillMONTHLY!$A$37:$U$37,OFFSET(WatchbillMONTHLY!$A$37:$U$37,1,2)),FALSE),TRUE,FALSE)),
IF(_xlfn.XLOOKUP(BI$2,WatchbillMONTHLY!$A$54:$U$54,OFFSET(WatchbillMONTHLY!$A$54:$U$54,1,2))=IF(_xlfn.XLOOKUP($A46,INDIRECT("_"&amp;_xlfn.XLOOKUP(BI$2,WatchbillMONTHLY!$A$54:$U$54,OFFSET(WatchbillMONTHLY!$A$54:$U$54,1,2))),INDIRECT("_"&amp;_xlfn.XLOOKUP(BI$2,WatchbillMONTHLY!$A$54:$U$54,OFFSET(WatchbillMONTHLY!$A$54:$U$54,1,2))))=$A46,_xlfn.XLOOKUP(BI$2,WatchbillMONTHLY!$A$54:$U$54,OFFSET(WatchbillMONTHLY!$A$54:$U$54,1,2)),FALSE),TRUE,FALSE)),
IF(_xlfn.XLOOKUP(BI$2,WatchbillMONTHLY!$A$71:$U$71,OFFSET(WatchbillMONTHLY!$A$71:$U$71,1,2))=IF(_xlfn.XLOOKUP($A46,INDIRECT("_"&amp;_xlfn.XLOOKUP(BI$2,WatchbillMONTHLY!$A$71:$U$71,OFFSET(WatchbillMONTHLY!$A$71:$U$71,1,2))),INDIRECT("_"&amp;_xlfn.XLOOKUP(BI$2,WatchbillMONTHLY!$A$71:$U$71,OFFSET(WatchbillMONTHLY!$A$71:$U$71,1,2))))=$A46,_xlfn.XLOOKUP(BI$2,WatchbillMONTHLY!$A$71:$U$71,OFFSET(WatchbillMONTHLY!$A$71:$U$71,1,2)),FALSE),TRUE,FALSE)),
IF(_xlfn.XLOOKUP(BI$2,WatchbillMONTHLY!$A$88:$U$88,OFFSET(WatchbillMONTHLY!$A$88:$U$88,1,2))=IF(_xlfn.XLOOKUP($A46,INDIRECT("_"&amp;_xlfn.XLOOKUP(BI$2,WatchbillMONTHLY!$A$88:$U$88,OFFSET(WatchbillMONTHLY!$A$88:$U$88,1,2))),INDIRECT("_"&amp;_xlfn.XLOOKUP(BI$2,WatchbillMONTHLY!$A$88:$U$88,OFFSET(WatchbillMONTHLY!$A$88:$U$88,1,2))))=$A46,_xlfn.XLOOKUP(BI$2,WatchbillMONTHLY!$A$88:$U$88,OFFSET(WatchbillMONTHLY!$A$88:$U$88,1,2)),FALSE),TRUE,FALSE)),
FALSE),FALSE)</f>
        <v>0</v>
      </c>
      <c r="BJ46" s="209" t="b" cm="1">
        <f t="array" aca="1" ref="BJ46" ca="1">IF(AND($A46 &gt; 0, AC46 &gt; 0,BJ$2&lt;MiscFormulas!$A$5+1),
_xlfn.IFNA(
_xlfn.IFNA(
_xlfn.IFNA(
_xlfn.IFNA(
_xlfn.IFNA(
_xlfn.IFNA(
IF(_xlfn.XLOOKUP(BJ$2,WatchbillMONTHLY!$A$3:$U$3,OFFSET(WatchbillMONTHLY!$A$3:$U$3,1,2))=IF(_xlfn.XLOOKUP($A46,INDIRECT("_"&amp;_xlfn.XLOOKUP(BJ$2,WatchbillMONTHLY!$A$3:$U$3,OFFSET(WatchbillMONTHLY!$A$3:$U$3,1,2))),INDIRECT("_"&amp;_xlfn.XLOOKUP(BJ$2,WatchbillMONTHLY!$A$3:$U$3,OFFSET(WatchbillMONTHLY!$A$3:$U$3,1,2))))=$A46,_xlfn.XLOOKUP(BJ$2,WatchbillMONTHLY!$A$3:$U$3,OFFSET(WatchbillMONTHLY!$A$3:$U$3,1,2)),FALSE),TRUE,FALSE),
IF(_xlfn.XLOOKUP(BJ$2,WatchbillMONTHLY!$A$20:$U$20,OFFSET(WatchbillMONTHLY!$A$20:$U$20,1,2))=IF(_xlfn.XLOOKUP($A46,INDIRECT("_"&amp;_xlfn.XLOOKUP(BJ$2,WatchbillMONTHLY!$A$20:$U$20,OFFSET(WatchbillMONTHLY!$A$20:$U$20,1,2))),INDIRECT("_"&amp;_xlfn.XLOOKUP(BJ$2,WatchbillMONTHLY!$A$20:$U$20,OFFSET(WatchbillMONTHLY!$A$20:$U$20,1,2))))=$A46,_xlfn.XLOOKUP(BJ$2,WatchbillMONTHLY!$A$20:$U$20,OFFSET(WatchbillMONTHLY!$A$20:$U$20,1,2)),FALSE),TRUE,FALSE)),
IF(_xlfn.XLOOKUP(BJ$2,WatchbillMONTHLY!$A$37:$U$37,OFFSET(WatchbillMONTHLY!$A$37:$U$37,1,2))=IF(_xlfn.XLOOKUP($A46,INDIRECT("_"&amp;_xlfn.XLOOKUP(BJ$2,WatchbillMONTHLY!$A$37:$U$37,OFFSET(WatchbillMONTHLY!$A$37:$U$37,1,2))),INDIRECT("_"&amp;_xlfn.XLOOKUP(BJ$2,WatchbillMONTHLY!$A$37:$U$37,OFFSET(WatchbillMONTHLY!$A$37:$U$37,1,2))))=$A46,_xlfn.XLOOKUP(BJ$2,WatchbillMONTHLY!$A$37:$U$37,OFFSET(WatchbillMONTHLY!$A$37:$U$37,1,2)),FALSE),TRUE,FALSE)),
IF(_xlfn.XLOOKUP(BJ$2,WatchbillMONTHLY!$A$54:$U$54,OFFSET(WatchbillMONTHLY!$A$54:$U$54,1,2))=IF(_xlfn.XLOOKUP($A46,INDIRECT("_"&amp;_xlfn.XLOOKUP(BJ$2,WatchbillMONTHLY!$A$54:$U$54,OFFSET(WatchbillMONTHLY!$A$54:$U$54,1,2))),INDIRECT("_"&amp;_xlfn.XLOOKUP(BJ$2,WatchbillMONTHLY!$A$54:$U$54,OFFSET(WatchbillMONTHLY!$A$54:$U$54,1,2))))=$A46,_xlfn.XLOOKUP(BJ$2,WatchbillMONTHLY!$A$54:$U$54,OFFSET(WatchbillMONTHLY!$A$54:$U$54,1,2)),FALSE),TRUE,FALSE)),
IF(_xlfn.XLOOKUP(BJ$2,WatchbillMONTHLY!$A$71:$U$71,OFFSET(WatchbillMONTHLY!$A$71:$U$71,1,2))=IF(_xlfn.XLOOKUP($A46,INDIRECT("_"&amp;_xlfn.XLOOKUP(BJ$2,WatchbillMONTHLY!$A$71:$U$71,OFFSET(WatchbillMONTHLY!$A$71:$U$71,1,2))),INDIRECT("_"&amp;_xlfn.XLOOKUP(BJ$2,WatchbillMONTHLY!$A$71:$U$71,OFFSET(WatchbillMONTHLY!$A$71:$U$71,1,2))))=$A46,_xlfn.XLOOKUP(BJ$2,WatchbillMONTHLY!$A$71:$U$71,OFFSET(WatchbillMONTHLY!$A$71:$U$71,1,2)),FALSE),TRUE,FALSE)),
IF(_xlfn.XLOOKUP(BJ$2,WatchbillMONTHLY!$A$88:$U$88,OFFSET(WatchbillMONTHLY!$A$88:$U$88,1,2))=IF(_xlfn.XLOOKUP($A46,INDIRECT("_"&amp;_xlfn.XLOOKUP(BJ$2,WatchbillMONTHLY!$A$88:$U$88,OFFSET(WatchbillMONTHLY!$A$88:$U$88,1,2))),INDIRECT("_"&amp;_xlfn.XLOOKUP(BJ$2,WatchbillMONTHLY!$A$88:$U$88,OFFSET(WatchbillMONTHLY!$A$88:$U$88,1,2))))=$A46,_xlfn.XLOOKUP(BJ$2,WatchbillMONTHLY!$A$88:$U$88,OFFSET(WatchbillMONTHLY!$A$88:$U$88,1,2)),FALSE),TRUE,FALSE)),
FALSE),FALSE)</f>
        <v>0</v>
      </c>
      <c r="BK46" s="209" t="b" cm="1">
        <f t="array" aca="1" ref="BK46" ca="1">IF(AND($A46 &gt; 0, AD46 &gt; 0,BK$2&lt;MiscFormulas!$A$5+1),
_xlfn.IFNA(
_xlfn.IFNA(
_xlfn.IFNA(
_xlfn.IFNA(
_xlfn.IFNA(
_xlfn.IFNA(
IF(_xlfn.XLOOKUP(BK$2,WatchbillMONTHLY!$A$3:$U$3,OFFSET(WatchbillMONTHLY!$A$3:$U$3,1,2))=IF(_xlfn.XLOOKUP($A46,INDIRECT("_"&amp;_xlfn.XLOOKUP(BK$2,WatchbillMONTHLY!$A$3:$U$3,OFFSET(WatchbillMONTHLY!$A$3:$U$3,1,2))),INDIRECT("_"&amp;_xlfn.XLOOKUP(BK$2,WatchbillMONTHLY!$A$3:$U$3,OFFSET(WatchbillMONTHLY!$A$3:$U$3,1,2))))=$A46,_xlfn.XLOOKUP(BK$2,WatchbillMONTHLY!$A$3:$U$3,OFFSET(WatchbillMONTHLY!$A$3:$U$3,1,2)),FALSE),TRUE,FALSE),
IF(_xlfn.XLOOKUP(BK$2,WatchbillMONTHLY!$A$20:$U$20,OFFSET(WatchbillMONTHLY!$A$20:$U$20,1,2))=IF(_xlfn.XLOOKUP($A46,INDIRECT("_"&amp;_xlfn.XLOOKUP(BK$2,WatchbillMONTHLY!$A$20:$U$20,OFFSET(WatchbillMONTHLY!$A$20:$U$20,1,2))),INDIRECT("_"&amp;_xlfn.XLOOKUP(BK$2,WatchbillMONTHLY!$A$20:$U$20,OFFSET(WatchbillMONTHLY!$A$20:$U$20,1,2))))=$A46,_xlfn.XLOOKUP(BK$2,WatchbillMONTHLY!$A$20:$U$20,OFFSET(WatchbillMONTHLY!$A$20:$U$20,1,2)),FALSE),TRUE,FALSE)),
IF(_xlfn.XLOOKUP(BK$2,WatchbillMONTHLY!$A$37:$U$37,OFFSET(WatchbillMONTHLY!$A$37:$U$37,1,2))=IF(_xlfn.XLOOKUP($A46,INDIRECT("_"&amp;_xlfn.XLOOKUP(BK$2,WatchbillMONTHLY!$A$37:$U$37,OFFSET(WatchbillMONTHLY!$A$37:$U$37,1,2))),INDIRECT("_"&amp;_xlfn.XLOOKUP(BK$2,WatchbillMONTHLY!$A$37:$U$37,OFFSET(WatchbillMONTHLY!$A$37:$U$37,1,2))))=$A46,_xlfn.XLOOKUP(BK$2,WatchbillMONTHLY!$A$37:$U$37,OFFSET(WatchbillMONTHLY!$A$37:$U$37,1,2)),FALSE),TRUE,FALSE)),
IF(_xlfn.XLOOKUP(BK$2,WatchbillMONTHLY!$A$54:$U$54,OFFSET(WatchbillMONTHLY!$A$54:$U$54,1,2))=IF(_xlfn.XLOOKUP($A46,INDIRECT("_"&amp;_xlfn.XLOOKUP(BK$2,WatchbillMONTHLY!$A$54:$U$54,OFFSET(WatchbillMONTHLY!$A$54:$U$54,1,2))),INDIRECT("_"&amp;_xlfn.XLOOKUP(BK$2,WatchbillMONTHLY!$A$54:$U$54,OFFSET(WatchbillMONTHLY!$A$54:$U$54,1,2))))=$A46,_xlfn.XLOOKUP(BK$2,WatchbillMONTHLY!$A$54:$U$54,OFFSET(WatchbillMONTHLY!$A$54:$U$54,1,2)),FALSE),TRUE,FALSE)),
IF(_xlfn.XLOOKUP(BK$2,WatchbillMONTHLY!$A$71:$U$71,OFFSET(WatchbillMONTHLY!$A$71:$U$71,1,2))=IF(_xlfn.XLOOKUP($A46,INDIRECT("_"&amp;_xlfn.XLOOKUP(BK$2,WatchbillMONTHLY!$A$71:$U$71,OFFSET(WatchbillMONTHLY!$A$71:$U$71,1,2))),INDIRECT("_"&amp;_xlfn.XLOOKUP(BK$2,WatchbillMONTHLY!$A$71:$U$71,OFFSET(WatchbillMONTHLY!$A$71:$U$71,1,2))))=$A46,_xlfn.XLOOKUP(BK$2,WatchbillMONTHLY!$A$71:$U$71,OFFSET(WatchbillMONTHLY!$A$71:$U$71,1,2)),FALSE),TRUE,FALSE)),
IF(_xlfn.XLOOKUP(BK$2,WatchbillMONTHLY!$A$88:$U$88,OFFSET(WatchbillMONTHLY!$A$88:$U$88,1,2))=IF(_xlfn.XLOOKUP($A46,INDIRECT("_"&amp;_xlfn.XLOOKUP(BK$2,WatchbillMONTHLY!$A$88:$U$88,OFFSET(WatchbillMONTHLY!$A$88:$U$88,1,2))),INDIRECT("_"&amp;_xlfn.XLOOKUP(BK$2,WatchbillMONTHLY!$A$88:$U$88,OFFSET(WatchbillMONTHLY!$A$88:$U$88,1,2))))=$A46,_xlfn.XLOOKUP(BK$2,WatchbillMONTHLY!$A$88:$U$88,OFFSET(WatchbillMONTHLY!$A$88:$U$88,1,2)),FALSE),TRUE,FALSE)),
FALSE),FALSE)</f>
        <v>0</v>
      </c>
      <c r="BL46" s="209" t="b" cm="1">
        <f t="array" aca="1" ref="BL46" ca="1">IF(AND($A46 &gt; 0, AE46 &gt; 0,BL$2&lt;MiscFormulas!$A$5+1),
_xlfn.IFNA(
_xlfn.IFNA(
_xlfn.IFNA(
_xlfn.IFNA(
_xlfn.IFNA(
_xlfn.IFNA(
IF(_xlfn.XLOOKUP(BL$2,WatchbillMONTHLY!$A$3:$U$3,OFFSET(WatchbillMONTHLY!$A$3:$U$3,1,2))=IF(_xlfn.XLOOKUP($A46,INDIRECT("_"&amp;_xlfn.XLOOKUP(BL$2,WatchbillMONTHLY!$A$3:$U$3,OFFSET(WatchbillMONTHLY!$A$3:$U$3,1,2))),INDIRECT("_"&amp;_xlfn.XLOOKUP(BL$2,WatchbillMONTHLY!$A$3:$U$3,OFFSET(WatchbillMONTHLY!$A$3:$U$3,1,2))))=$A46,_xlfn.XLOOKUP(BL$2,WatchbillMONTHLY!$A$3:$U$3,OFFSET(WatchbillMONTHLY!$A$3:$U$3,1,2)),FALSE),TRUE,FALSE),
IF(_xlfn.XLOOKUP(BL$2,WatchbillMONTHLY!$A$20:$U$20,OFFSET(WatchbillMONTHLY!$A$20:$U$20,1,2))=IF(_xlfn.XLOOKUP($A46,INDIRECT("_"&amp;_xlfn.XLOOKUP(BL$2,WatchbillMONTHLY!$A$20:$U$20,OFFSET(WatchbillMONTHLY!$A$20:$U$20,1,2))),INDIRECT("_"&amp;_xlfn.XLOOKUP(BL$2,WatchbillMONTHLY!$A$20:$U$20,OFFSET(WatchbillMONTHLY!$A$20:$U$20,1,2))))=$A46,_xlfn.XLOOKUP(BL$2,WatchbillMONTHLY!$A$20:$U$20,OFFSET(WatchbillMONTHLY!$A$20:$U$20,1,2)),FALSE),TRUE,FALSE)),
IF(_xlfn.XLOOKUP(BL$2,WatchbillMONTHLY!$A$37:$U$37,OFFSET(WatchbillMONTHLY!$A$37:$U$37,1,2))=IF(_xlfn.XLOOKUP($A46,INDIRECT("_"&amp;_xlfn.XLOOKUP(BL$2,WatchbillMONTHLY!$A$37:$U$37,OFFSET(WatchbillMONTHLY!$A$37:$U$37,1,2))),INDIRECT("_"&amp;_xlfn.XLOOKUP(BL$2,WatchbillMONTHLY!$A$37:$U$37,OFFSET(WatchbillMONTHLY!$A$37:$U$37,1,2))))=$A46,_xlfn.XLOOKUP(BL$2,WatchbillMONTHLY!$A$37:$U$37,OFFSET(WatchbillMONTHLY!$A$37:$U$37,1,2)),FALSE),TRUE,FALSE)),
IF(_xlfn.XLOOKUP(BL$2,WatchbillMONTHLY!$A$54:$U$54,OFFSET(WatchbillMONTHLY!$A$54:$U$54,1,2))=IF(_xlfn.XLOOKUP($A46,INDIRECT("_"&amp;_xlfn.XLOOKUP(BL$2,WatchbillMONTHLY!$A$54:$U$54,OFFSET(WatchbillMONTHLY!$A$54:$U$54,1,2))),INDIRECT("_"&amp;_xlfn.XLOOKUP(BL$2,WatchbillMONTHLY!$A$54:$U$54,OFFSET(WatchbillMONTHLY!$A$54:$U$54,1,2))))=$A46,_xlfn.XLOOKUP(BL$2,WatchbillMONTHLY!$A$54:$U$54,OFFSET(WatchbillMONTHLY!$A$54:$U$54,1,2)),FALSE),TRUE,FALSE)),
IF(_xlfn.XLOOKUP(BL$2,WatchbillMONTHLY!$A$71:$U$71,OFFSET(WatchbillMONTHLY!$A$71:$U$71,1,2))=IF(_xlfn.XLOOKUP($A46,INDIRECT("_"&amp;_xlfn.XLOOKUP(BL$2,WatchbillMONTHLY!$A$71:$U$71,OFFSET(WatchbillMONTHLY!$A$71:$U$71,1,2))),INDIRECT("_"&amp;_xlfn.XLOOKUP(BL$2,WatchbillMONTHLY!$A$71:$U$71,OFFSET(WatchbillMONTHLY!$A$71:$U$71,1,2))))=$A46,_xlfn.XLOOKUP(BL$2,WatchbillMONTHLY!$A$71:$U$71,OFFSET(WatchbillMONTHLY!$A$71:$U$71,1,2)),FALSE),TRUE,FALSE)),
IF(_xlfn.XLOOKUP(BL$2,WatchbillMONTHLY!$A$88:$U$88,OFFSET(WatchbillMONTHLY!$A$88:$U$88,1,2))=IF(_xlfn.XLOOKUP($A46,INDIRECT("_"&amp;_xlfn.XLOOKUP(BL$2,WatchbillMONTHLY!$A$88:$U$88,OFFSET(WatchbillMONTHLY!$A$88:$U$88,1,2))),INDIRECT("_"&amp;_xlfn.XLOOKUP(BL$2,WatchbillMONTHLY!$A$88:$U$88,OFFSET(WatchbillMONTHLY!$A$88:$U$88,1,2))))=$A46,_xlfn.XLOOKUP(BL$2,WatchbillMONTHLY!$A$88:$U$88,OFFSET(WatchbillMONTHLY!$A$88:$U$88,1,2)),FALSE),TRUE,FALSE)),
FALSE),FALSE)</f>
        <v>0</v>
      </c>
      <c r="BM46" s="209" t="b" cm="1">
        <f t="array" aca="1" ref="BM46" ca="1">IF(AND($A46 &gt; 0, AF46 &gt; 0,BM$2&lt;MiscFormulas!$A$5+1),
_xlfn.IFNA(
_xlfn.IFNA(
_xlfn.IFNA(
_xlfn.IFNA(
_xlfn.IFNA(
_xlfn.IFNA(
IF(_xlfn.XLOOKUP(BM$2,WatchbillMONTHLY!$A$3:$U$3,OFFSET(WatchbillMONTHLY!$A$3:$U$3,1,2))=IF(_xlfn.XLOOKUP($A46,INDIRECT("_"&amp;_xlfn.XLOOKUP(BM$2,WatchbillMONTHLY!$A$3:$U$3,OFFSET(WatchbillMONTHLY!$A$3:$U$3,1,2))),INDIRECT("_"&amp;_xlfn.XLOOKUP(BM$2,WatchbillMONTHLY!$A$3:$U$3,OFFSET(WatchbillMONTHLY!$A$3:$U$3,1,2))))=$A46,_xlfn.XLOOKUP(BM$2,WatchbillMONTHLY!$A$3:$U$3,OFFSET(WatchbillMONTHLY!$A$3:$U$3,1,2)),FALSE),TRUE,FALSE),
IF(_xlfn.XLOOKUP(BM$2,WatchbillMONTHLY!$A$20:$U$20,OFFSET(WatchbillMONTHLY!$A$20:$U$20,1,2))=IF(_xlfn.XLOOKUP($A46,INDIRECT("_"&amp;_xlfn.XLOOKUP(BM$2,WatchbillMONTHLY!$A$20:$U$20,OFFSET(WatchbillMONTHLY!$A$20:$U$20,1,2))),INDIRECT("_"&amp;_xlfn.XLOOKUP(BM$2,WatchbillMONTHLY!$A$20:$U$20,OFFSET(WatchbillMONTHLY!$A$20:$U$20,1,2))))=$A46,_xlfn.XLOOKUP(BM$2,WatchbillMONTHLY!$A$20:$U$20,OFFSET(WatchbillMONTHLY!$A$20:$U$20,1,2)),FALSE),TRUE,FALSE)),
IF(_xlfn.XLOOKUP(BM$2,WatchbillMONTHLY!$A$37:$U$37,OFFSET(WatchbillMONTHLY!$A$37:$U$37,1,2))=IF(_xlfn.XLOOKUP($A46,INDIRECT("_"&amp;_xlfn.XLOOKUP(BM$2,WatchbillMONTHLY!$A$37:$U$37,OFFSET(WatchbillMONTHLY!$A$37:$U$37,1,2))),INDIRECT("_"&amp;_xlfn.XLOOKUP(BM$2,WatchbillMONTHLY!$A$37:$U$37,OFFSET(WatchbillMONTHLY!$A$37:$U$37,1,2))))=$A46,_xlfn.XLOOKUP(BM$2,WatchbillMONTHLY!$A$37:$U$37,OFFSET(WatchbillMONTHLY!$A$37:$U$37,1,2)),FALSE),TRUE,FALSE)),
IF(_xlfn.XLOOKUP(BM$2,WatchbillMONTHLY!$A$54:$U$54,OFFSET(WatchbillMONTHLY!$A$54:$U$54,1,2))=IF(_xlfn.XLOOKUP($A46,INDIRECT("_"&amp;_xlfn.XLOOKUP(BM$2,WatchbillMONTHLY!$A$54:$U$54,OFFSET(WatchbillMONTHLY!$A$54:$U$54,1,2))),INDIRECT("_"&amp;_xlfn.XLOOKUP(BM$2,WatchbillMONTHLY!$A$54:$U$54,OFFSET(WatchbillMONTHLY!$A$54:$U$54,1,2))))=$A46,_xlfn.XLOOKUP(BM$2,WatchbillMONTHLY!$A$54:$U$54,OFFSET(WatchbillMONTHLY!$A$54:$U$54,1,2)),FALSE),TRUE,FALSE)),
IF(_xlfn.XLOOKUP(BM$2,WatchbillMONTHLY!$A$71:$U$71,OFFSET(WatchbillMONTHLY!$A$71:$U$71,1,2))=IF(_xlfn.XLOOKUP($A46,INDIRECT("_"&amp;_xlfn.XLOOKUP(BM$2,WatchbillMONTHLY!$A$71:$U$71,OFFSET(WatchbillMONTHLY!$A$71:$U$71,1,2))),INDIRECT("_"&amp;_xlfn.XLOOKUP(BM$2,WatchbillMONTHLY!$A$71:$U$71,OFFSET(WatchbillMONTHLY!$A$71:$U$71,1,2))))=$A46,_xlfn.XLOOKUP(BM$2,WatchbillMONTHLY!$A$71:$U$71,OFFSET(WatchbillMONTHLY!$A$71:$U$71,1,2)),FALSE),TRUE,FALSE)),
IF(_xlfn.XLOOKUP(BM$2,WatchbillMONTHLY!$A$88:$U$88,OFFSET(WatchbillMONTHLY!$A$88:$U$88,1,2))=IF(_xlfn.XLOOKUP($A46,INDIRECT("_"&amp;_xlfn.XLOOKUP(BM$2,WatchbillMONTHLY!$A$88:$U$88,OFFSET(WatchbillMONTHLY!$A$88:$U$88,1,2))),INDIRECT("_"&amp;_xlfn.XLOOKUP(BM$2,WatchbillMONTHLY!$A$88:$U$88,OFFSET(WatchbillMONTHLY!$A$88:$U$88,1,2))))=$A46,_xlfn.XLOOKUP(BM$2,WatchbillMONTHLY!$A$88:$U$88,OFFSET(WatchbillMONTHLY!$A$88:$U$88,1,2)),FALSE),TRUE,FALSE)),
FALSE),FALSE)</f>
        <v>0</v>
      </c>
      <c r="BN46" s="209" t="b" cm="1">
        <f t="array" aca="1" ref="BN46" ca="1">IF(AND($A46 &gt; 0, AG46 &gt; 0,BN$2&lt;MiscFormulas!$A$5+1),
_xlfn.IFNA(
_xlfn.IFNA(
_xlfn.IFNA(
_xlfn.IFNA(
_xlfn.IFNA(
_xlfn.IFNA(
IF(_xlfn.XLOOKUP(BN$2,WatchbillMONTHLY!$A$3:$U$3,OFFSET(WatchbillMONTHLY!$A$3:$U$3,1,2))=IF(_xlfn.XLOOKUP($A46,INDIRECT("_"&amp;_xlfn.XLOOKUP(BN$2,WatchbillMONTHLY!$A$3:$U$3,OFFSET(WatchbillMONTHLY!$A$3:$U$3,1,2))),INDIRECT("_"&amp;_xlfn.XLOOKUP(BN$2,WatchbillMONTHLY!$A$3:$U$3,OFFSET(WatchbillMONTHLY!$A$3:$U$3,1,2))))=$A46,_xlfn.XLOOKUP(BN$2,WatchbillMONTHLY!$A$3:$U$3,OFFSET(WatchbillMONTHLY!$A$3:$U$3,1,2)),FALSE),TRUE,FALSE),
IF(_xlfn.XLOOKUP(BN$2,WatchbillMONTHLY!$A$20:$U$20,OFFSET(WatchbillMONTHLY!$A$20:$U$20,1,2))=IF(_xlfn.XLOOKUP($A46,INDIRECT("_"&amp;_xlfn.XLOOKUP(BN$2,WatchbillMONTHLY!$A$20:$U$20,OFFSET(WatchbillMONTHLY!$A$20:$U$20,1,2))),INDIRECT("_"&amp;_xlfn.XLOOKUP(BN$2,WatchbillMONTHLY!$A$20:$U$20,OFFSET(WatchbillMONTHLY!$A$20:$U$20,1,2))))=$A46,_xlfn.XLOOKUP(BN$2,WatchbillMONTHLY!$A$20:$U$20,OFFSET(WatchbillMONTHLY!$A$20:$U$20,1,2)),FALSE),TRUE,FALSE)),
IF(_xlfn.XLOOKUP(BN$2,WatchbillMONTHLY!$A$37:$U$37,OFFSET(WatchbillMONTHLY!$A$37:$U$37,1,2))=IF(_xlfn.XLOOKUP($A46,INDIRECT("_"&amp;_xlfn.XLOOKUP(BN$2,WatchbillMONTHLY!$A$37:$U$37,OFFSET(WatchbillMONTHLY!$A$37:$U$37,1,2))),INDIRECT("_"&amp;_xlfn.XLOOKUP(BN$2,WatchbillMONTHLY!$A$37:$U$37,OFFSET(WatchbillMONTHLY!$A$37:$U$37,1,2))))=$A46,_xlfn.XLOOKUP(BN$2,WatchbillMONTHLY!$A$37:$U$37,OFFSET(WatchbillMONTHLY!$A$37:$U$37,1,2)),FALSE),TRUE,FALSE)),
IF(_xlfn.XLOOKUP(BN$2,WatchbillMONTHLY!$A$54:$U$54,OFFSET(WatchbillMONTHLY!$A$54:$U$54,1,2))=IF(_xlfn.XLOOKUP($A46,INDIRECT("_"&amp;_xlfn.XLOOKUP(BN$2,WatchbillMONTHLY!$A$54:$U$54,OFFSET(WatchbillMONTHLY!$A$54:$U$54,1,2))),INDIRECT("_"&amp;_xlfn.XLOOKUP(BN$2,WatchbillMONTHLY!$A$54:$U$54,OFFSET(WatchbillMONTHLY!$A$54:$U$54,1,2))))=$A46,_xlfn.XLOOKUP(BN$2,WatchbillMONTHLY!$A$54:$U$54,OFFSET(WatchbillMONTHLY!$A$54:$U$54,1,2)),FALSE),TRUE,FALSE)),
IF(_xlfn.XLOOKUP(BN$2,WatchbillMONTHLY!$A$71:$U$71,OFFSET(WatchbillMONTHLY!$A$71:$U$71,1,2))=IF(_xlfn.XLOOKUP($A46,INDIRECT("_"&amp;_xlfn.XLOOKUP(BN$2,WatchbillMONTHLY!$A$71:$U$71,OFFSET(WatchbillMONTHLY!$A$71:$U$71,1,2))),INDIRECT("_"&amp;_xlfn.XLOOKUP(BN$2,WatchbillMONTHLY!$A$71:$U$71,OFFSET(WatchbillMONTHLY!$A$71:$U$71,1,2))))=$A46,_xlfn.XLOOKUP(BN$2,WatchbillMONTHLY!$A$71:$U$71,OFFSET(WatchbillMONTHLY!$A$71:$U$71,1,2)),FALSE),TRUE,FALSE)),
IF(_xlfn.XLOOKUP(BN$2,WatchbillMONTHLY!$A$88:$U$88,OFFSET(WatchbillMONTHLY!$A$88:$U$88,1,2))=IF(_xlfn.XLOOKUP($A46,INDIRECT("_"&amp;_xlfn.XLOOKUP(BN$2,WatchbillMONTHLY!$A$88:$U$88,OFFSET(WatchbillMONTHLY!$A$88:$U$88,1,2))),INDIRECT("_"&amp;_xlfn.XLOOKUP(BN$2,WatchbillMONTHLY!$A$88:$U$88,OFFSET(WatchbillMONTHLY!$A$88:$U$88,1,2))))=$A46,_xlfn.XLOOKUP(BN$2,WatchbillMONTHLY!$A$88:$U$88,OFFSET(WatchbillMONTHLY!$A$88:$U$88,1,2)),FALSE),TRUE,FALSE)),
FALSE),FALSE)</f>
        <v>0</v>
      </c>
      <c r="BO46" s="209" t="b" cm="1">
        <f t="array" aca="1" ref="BO46" ca="1">IF(
    AND($A46 &gt; 0, AH46 &gt; 0,BO$2&lt;MiscFormulas!$A$5+1),
    ISNUMBER(
        MATCH($A46,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6" s="210"/>
    </row>
    <row r="47" spans="1:68" x14ac:dyDescent="0.35">
      <c r="A47" t="str">
        <v>EX4 Filipa, G.</v>
      </c>
      <c r="B47" s="214" t="str">
        <v>EX4 Filipa, Georgio</v>
      </c>
      <c r="C47" s="218"/>
      <c r="D47" s="230"/>
      <c r="E47" s="231"/>
      <c r="F47" s="231"/>
      <c r="G47" s="231"/>
      <c r="H47" s="231"/>
      <c r="I47" s="231"/>
      <c r="J47" s="231" t="s">
        <v>266</v>
      </c>
      <c r="K47" s="231"/>
      <c r="L47" s="231"/>
      <c r="M47" s="231"/>
      <c r="N47" s="231"/>
      <c r="O47" s="231"/>
      <c r="P47" s="231"/>
      <c r="Q47" s="231"/>
      <c r="R47" s="231"/>
      <c r="S47" s="231"/>
      <c r="T47" s="231"/>
      <c r="U47" s="231"/>
      <c r="V47" s="231"/>
      <c r="W47" s="231"/>
      <c r="X47" s="231"/>
      <c r="Y47" s="231"/>
      <c r="Z47" s="231"/>
      <c r="AA47" s="231"/>
      <c r="AB47" s="231"/>
      <c r="AC47" s="231"/>
      <c r="AD47" s="231"/>
      <c r="AE47" s="231"/>
      <c r="AF47" s="231"/>
      <c r="AG47" s="231"/>
      <c r="AH47" s="179"/>
      <c r="AI47" s="209"/>
      <c r="AJ47" s="209" t="str" cm="1">
        <f t="array" aca="1" ref="AJ47" ca="1">IF(OR(AK47:BN47=TRUE),$A47&amp;" :  ","")&amp;_xlfn.TEXTJOIN(" | ",TRUE,IF(AK47:BN47=TRUE,$AK$2:$BN$2,""))</f>
        <v/>
      </c>
      <c r="AK47" s="209" t="b" cm="1">
        <f t="array" aca="1" ref="AK47" ca="1">IF(AND($A47 &gt; 0, D47 &gt; 0,AK$2&lt;MiscFormulas!$A$5+1),
_xlfn.IFNA(
_xlfn.IFNA(
_xlfn.IFNA(
_xlfn.IFNA(
_xlfn.IFNA(
_xlfn.IFNA(
IF(_xlfn.XLOOKUP(AK$2,WatchbillMONTHLY!$A$3:$U$3,OFFSET(WatchbillMONTHLY!$A$3:$U$3,1,2))=IF(_xlfn.XLOOKUP($A47,INDIRECT("_"&amp;_xlfn.XLOOKUP(AK$2,WatchbillMONTHLY!$A$3:$U$3,OFFSET(WatchbillMONTHLY!$A$3:$U$3,1,2))),INDIRECT("_"&amp;_xlfn.XLOOKUP(AK$2,WatchbillMONTHLY!$A$3:$U$3,OFFSET(WatchbillMONTHLY!$A$3:$U$3,1,2))))=$A47,_xlfn.XLOOKUP(AK$2,WatchbillMONTHLY!$A$3:$U$3,OFFSET(WatchbillMONTHLY!$A$3:$U$3,1,2)),FALSE),TRUE,FALSE),
IF(_xlfn.XLOOKUP(AK$2,WatchbillMONTHLY!$A$20:$U$20,OFFSET(WatchbillMONTHLY!$A$20:$U$20,1,2))=IF(_xlfn.XLOOKUP($A47,INDIRECT("_"&amp;_xlfn.XLOOKUP(AK$2,WatchbillMONTHLY!$A$20:$U$20,OFFSET(WatchbillMONTHLY!$A$20:$U$20,1,2))),INDIRECT("_"&amp;_xlfn.XLOOKUP(AK$2,WatchbillMONTHLY!$A$20:$U$20,OFFSET(WatchbillMONTHLY!$A$20:$U$20,1,2))))=$A47,_xlfn.XLOOKUP(AK$2,WatchbillMONTHLY!$A$20:$U$20,OFFSET(WatchbillMONTHLY!$A$20:$U$20,1,2)),FALSE),TRUE,FALSE)),
IF(_xlfn.XLOOKUP(AK$2,WatchbillMONTHLY!$A$37:$U$37,OFFSET(WatchbillMONTHLY!$A$37:$U$37,1,2))=IF(_xlfn.XLOOKUP($A47,INDIRECT("_"&amp;_xlfn.XLOOKUP(AK$2,WatchbillMONTHLY!$A$37:$U$37,OFFSET(WatchbillMONTHLY!$A$37:$U$37,1,2))),INDIRECT("_"&amp;_xlfn.XLOOKUP(AK$2,WatchbillMONTHLY!$A$37:$U$37,OFFSET(WatchbillMONTHLY!$A$37:$U$37,1,2))))=$A47,_xlfn.XLOOKUP(AK$2,WatchbillMONTHLY!$A$37:$U$37,OFFSET(WatchbillMONTHLY!$A$37:$U$37,1,2)),FALSE),TRUE,FALSE)),
IF(_xlfn.XLOOKUP(AK$2,WatchbillMONTHLY!$A$54:$U$54,OFFSET(WatchbillMONTHLY!$A$54:$U$54,1,2))=IF(_xlfn.XLOOKUP($A47,INDIRECT("_"&amp;_xlfn.XLOOKUP(AK$2,WatchbillMONTHLY!$A$54:$U$54,OFFSET(WatchbillMONTHLY!$A$54:$U$54,1,2))),INDIRECT("_"&amp;_xlfn.XLOOKUP(AK$2,WatchbillMONTHLY!$A$54:$U$54,OFFSET(WatchbillMONTHLY!$A$54:$U$54,1,2))))=$A47,_xlfn.XLOOKUP(AK$2,WatchbillMONTHLY!$A$54:$U$54,OFFSET(WatchbillMONTHLY!$A$54:$U$54,1,2)),FALSE),TRUE,FALSE)),
IF(_xlfn.XLOOKUP(AK$2,WatchbillMONTHLY!$A$71:$U$71,OFFSET(WatchbillMONTHLY!$A$71:$U$71,1,2))=IF(_xlfn.XLOOKUP($A47,INDIRECT("_"&amp;_xlfn.XLOOKUP(AK$2,WatchbillMONTHLY!$A$71:$U$71,OFFSET(WatchbillMONTHLY!$A$71:$U$71,1,2))),INDIRECT("_"&amp;_xlfn.XLOOKUP(AK$2,WatchbillMONTHLY!$A$71:$U$71,OFFSET(WatchbillMONTHLY!$A$71:$U$71,1,2))))=$A47,_xlfn.XLOOKUP(AK$2,WatchbillMONTHLY!$A$71:$U$71,OFFSET(WatchbillMONTHLY!$A$71:$U$71,1,2)),FALSE),TRUE,FALSE)),
IF(_xlfn.XLOOKUP(AK$2,WatchbillMONTHLY!$A$88:$U$88,OFFSET(WatchbillMONTHLY!$A$88:$U$88,1,2))=IF(_xlfn.XLOOKUP($A47,INDIRECT("_"&amp;_xlfn.XLOOKUP(AK$2,WatchbillMONTHLY!$A$88:$U$88,OFFSET(WatchbillMONTHLY!$A$88:$U$88,1,2))),INDIRECT("_"&amp;_xlfn.XLOOKUP(AK$2,WatchbillMONTHLY!$A$88:$U$88,OFFSET(WatchbillMONTHLY!$A$88:$U$88,1,2))))=$A47,_xlfn.XLOOKUP(AK$2,WatchbillMONTHLY!$A$88:$U$88,OFFSET(WatchbillMONTHLY!$A$88:$U$88,1,2)),FALSE),TRUE,FALSE)),
FALSE),FALSE)</f>
        <v>0</v>
      </c>
      <c r="AL47" s="209" t="b" cm="1">
        <f t="array" aca="1" ref="AL47" ca="1">IF(AND($A47 &gt; 0, E47 &gt; 0,AL$2&lt;MiscFormulas!$A$5+1),
_xlfn.IFNA(
_xlfn.IFNA(
_xlfn.IFNA(
_xlfn.IFNA(
_xlfn.IFNA(
_xlfn.IFNA(
IF(_xlfn.XLOOKUP(AL$2,WatchbillMONTHLY!$A$3:$U$3,OFFSET(WatchbillMONTHLY!$A$3:$U$3,1,2))=IF(_xlfn.XLOOKUP($A47,INDIRECT("_"&amp;_xlfn.XLOOKUP(AL$2,WatchbillMONTHLY!$A$3:$U$3,OFFSET(WatchbillMONTHLY!$A$3:$U$3,1,2))),INDIRECT("_"&amp;_xlfn.XLOOKUP(AL$2,WatchbillMONTHLY!$A$3:$U$3,OFFSET(WatchbillMONTHLY!$A$3:$U$3,1,2))))=$A47,_xlfn.XLOOKUP(AL$2,WatchbillMONTHLY!$A$3:$U$3,OFFSET(WatchbillMONTHLY!$A$3:$U$3,1,2)),FALSE),TRUE,FALSE),
IF(_xlfn.XLOOKUP(AL$2,WatchbillMONTHLY!$A$20:$U$20,OFFSET(WatchbillMONTHLY!$A$20:$U$20,1,2))=IF(_xlfn.XLOOKUP($A47,INDIRECT("_"&amp;_xlfn.XLOOKUP(AL$2,WatchbillMONTHLY!$A$20:$U$20,OFFSET(WatchbillMONTHLY!$A$20:$U$20,1,2))),INDIRECT("_"&amp;_xlfn.XLOOKUP(AL$2,WatchbillMONTHLY!$A$20:$U$20,OFFSET(WatchbillMONTHLY!$A$20:$U$20,1,2))))=$A47,_xlfn.XLOOKUP(AL$2,WatchbillMONTHLY!$A$20:$U$20,OFFSET(WatchbillMONTHLY!$A$20:$U$20,1,2)),FALSE),TRUE,FALSE)),
IF(_xlfn.XLOOKUP(AL$2,WatchbillMONTHLY!$A$37:$U$37,OFFSET(WatchbillMONTHLY!$A$37:$U$37,1,2))=IF(_xlfn.XLOOKUP($A47,INDIRECT("_"&amp;_xlfn.XLOOKUP(AL$2,WatchbillMONTHLY!$A$37:$U$37,OFFSET(WatchbillMONTHLY!$A$37:$U$37,1,2))),INDIRECT("_"&amp;_xlfn.XLOOKUP(AL$2,WatchbillMONTHLY!$A$37:$U$37,OFFSET(WatchbillMONTHLY!$A$37:$U$37,1,2))))=$A47,_xlfn.XLOOKUP(AL$2,WatchbillMONTHLY!$A$37:$U$37,OFFSET(WatchbillMONTHLY!$A$37:$U$37,1,2)),FALSE),TRUE,FALSE)),
IF(_xlfn.XLOOKUP(AL$2,WatchbillMONTHLY!$A$54:$U$54,OFFSET(WatchbillMONTHLY!$A$54:$U$54,1,2))=IF(_xlfn.XLOOKUP($A47,INDIRECT("_"&amp;_xlfn.XLOOKUP(AL$2,WatchbillMONTHLY!$A$54:$U$54,OFFSET(WatchbillMONTHLY!$A$54:$U$54,1,2))),INDIRECT("_"&amp;_xlfn.XLOOKUP(AL$2,WatchbillMONTHLY!$A$54:$U$54,OFFSET(WatchbillMONTHLY!$A$54:$U$54,1,2))))=$A47,_xlfn.XLOOKUP(AL$2,WatchbillMONTHLY!$A$54:$U$54,OFFSET(WatchbillMONTHLY!$A$54:$U$54,1,2)),FALSE),TRUE,FALSE)),
IF(_xlfn.XLOOKUP(AL$2,WatchbillMONTHLY!$A$71:$U$71,OFFSET(WatchbillMONTHLY!$A$71:$U$71,1,2))=IF(_xlfn.XLOOKUP($A47,INDIRECT("_"&amp;_xlfn.XLOOKUP(AL$2,WatchbillMONTHLY!$A$71:$U$71,OFFSET(WatchbillMONTHLY!$A$71:$U$71,1,2))),INDIRECT("_"&amp;_xlfn.XLOOKUP(AL$2,WatchbillMONTHLY!$A$71:$U$71,OFFSET(WatchbillMONTHLY!$A$71:$U$71,1,2))))=$A47,_xlfn.XLOOKUP(AL$2,WatchbillMONTHLY!$A$71:$U$71,OFFSET(WatchbillMONTHLY!$A$71:$U$71,1,2)),FALSE),TRUE,FALSE)),
IF(_xlfn.XLOOKUP(AL$2,WatchbillMONTHLY!$A$88:$U$88,OFFSET(WatchbillMONTHLY!$A$88:$U$88,1,2))=IF(_xlfn.XLOOKUP($A47,INDIRECT("_"&amp;_xlfn.XLOOKUP(AL$2,WatchbillMONTHLY!$A$88:$U$88,OFFSET(WatchbillMONTHLY!$A$88:$U$88,1,2))),INDIRECT("_"&amp;_xlfn.XLOOKUP(AL$2,WatchbillMONTHLY!$A$88:$U$88,OFFSET(WatchbillMONTHLY!$A$88:$U$88,1,2))))=$A47,_xlfn.XLOOKUP(AL$2,WatchbillMONTHLY!$A$88:$U$88,OFFSET(WatchbillMONTHLY!$A$88:$U$88,1,2)),FALSE),TRUE,FALSE)),
FALSE),FALSE)</f>
        <v>0</v>
      </c>
      <c r="AM47" s="209" t="b" cm="1">
        <f t="array" aca="1" ref="AM47" ca="1">IF(AND($A47 &gt; 0, F47 &gt; 0,AM$2&lt;MiscFormulas!$A$5+1),
_xlfn.IFNA(
_xlfn.IFNA(
_xlfn.IFNA(
_xlfn.IFNA(
_xlfn.IFNA(
_xlfn.IFNA(
IF(_xlfn.XLOOKUP(AM$2,WatchbillMONTHLY!$A$3:$U$3,OFFSET(WatchbillMONTHLY!$A$3:$U$3,1,2))=IF(_xlfn.XLOOKUP($A47,INDIRECT("_"&amp;_xlfn.XLOOKUP(AM$2,WatchbillMONTHLY!$A$3:$U$3,OFFSET(WatchbillMONTHLY!$A$3:$U$3,1,2))),INDIRECT("_"&amp;_xlfn.XLOOKUP(AM$2,WatchbillMONTHLY!$A$3:$U$3,OFFSET(WatchbillMONTHLY!$A$3:$U$3,1,2))))=$A47,_xlfn.XLOOKUP(AM$2,WatchbillMONTHLY!$A$3:$U$3,OFFSET(WatchbillMONTHLY!$A$3:$U$3,1,2)),FALSE),TRUE,FALSE),
IF(_xlfn.XLOOKUP(AM$2,WatchbillMONTHLY!$A$20:$U$20,OFFSET(WatchbillMONTHLY!$A$20:$U$20,1,2))=IF(_xlfn.XLOOKUP($A47,INDIRECT("_"&amp;_xlfn.XLOOKUP(AM$2,WatchbillMONTHLY!$A$20:$U$20,OFFSET(WatchbillMONTHLY!$A$20:$U$20,1,2))),INDIRECT("_"&amp;_xlfn.XLOOKUP(AM$2,WatchbillMONTHLY!$A$20:$U$20,OFFSET(WatchbillMONTHLY!$A$20:$U$20,1,2))))=$A47,_xlfn.XLOOKUP(AM$2,WatchbillMONTHLY!$A$20:$U$20,OFFSET(WatchbillMONTHLY!$A$20:$U$20,1,2)),FALSE),TRUE,FALSE)),
IF(_xlfn.XLOOKUP(AM$2,WatchbillMONTHLY!$A$37:$U$37,OFFSET(WatchbillMONTHLY!$A$37:$U$37,1,2))=IF(_xlfn.XLOOKUP($A47,INDIRECT("_"&amp;_xlfn.XLOOKUP(AM$2,WatchbillMONTHLY!$A$37:$U$37,OFFSET(WatchbillMONTHLY!$A$37:$U$37,1,2))),INDIRECT("_"&amp;_xlfn.XLOOKUP(AM$2,WatchbillMONTHLY!$A$37:$U$37,OFFSET(WatchbillMONTHLY!$A$37:$U$37,1,2))))=$A47,_xlfn.XLOOKUP(AM$2,WatchbillMONTHLY!$A$37:$U$37,OFFSET(WatchbillMONTHLY!$A$37:$U$37,1,2)),FALSE),TRUE,FALSE)),
IF(_xlfn.XLOOKUP(AM$2,WatchbillMONTHLY!$A$54:$U$54,OFFSET(WatchbillMONTHLY!$A$54:$U$54,1,2))=IF(_xlfn.XLOOKUP($A47,INDIRECT("_"&amp;_xlfn.XLOOKUP(AM$2,WatchbillMONTHLY!$A$54:$U$54,OFFSET(WatchbillMONTHLY!$A$54:$U$54,1,2))),INDIRECT("_"&amp;_xlfn.XLOOKUP(AM$2,WatchbillMONTHLY!$A$54:$U$54,OFFSET(WatchbillMONTHLY!$A$54:$U$54,1,2))))=$A47,_xlfn.XLOOKUP(AM$2,WatchbillMONTHLY!$A$54:$U$54,OFFSET(WatchbillMONTHLY!$A$54:$U$54,1,2)),FALSE),TRUE,FALSE)),
IF(_xlfn.XLOOKUP(AM$2,WatchbillMONTHLY!$A$71:$U$71,OFFSET(WatchbillMONTHLY!$A$71:$U$71,1,2))=IF(_xlfn.XLOOKUP($A47,INDIRECT("_"&amp;_xlfn.XLOOKUP(AM$2,WatchbillMONTHLY!$A$71:$U$71,OFFSET(WatchbillMONTHLY!$A$71:$U$71,1,2))),INDIRECT("_"&amp;_xlfn.XLOOKUP(AM$2,WatchbillMONTHLY!$A$71:$U$71,OFFSET(WatchbillMONTHLY!$A$71:$U$71,1,2))))=$A47,_xlfn.XLOOKUP(AM$2,WatchbillMONTHLY!$A$71:$U$71,OFFSET(WatchbillMONTHLY!$A$71:$U$71,1,2)),FALSE),TRUE,FALSE)),
IF(_xlfn.XLOOKUP(AM$2,WatchbillMONTHLY!$A$88:$U$88,OFFSET(WatchbillMONTHLY!$A$88:$U$88,1,2))=IF(_xlfn.XLOOKUP($A47,INDIRECT("_"&amp;_xlfn.XLOOKUP(AM$2,WatchbillMONTHLY!$A$88:$U$88,OFFSET(WatchbillMONTHLY!$A$88:$U$88,1,2))),INDIRECT("_"&amp;_xlfn.XLOOKUP(AM$2,WatchbillMONTHLY!$A$88:$U$88,OFFSET(WatchbillMONTHLY!$A$88:$U$88,1,2))))=$A47,_xlfn.XLOOKUP(AM$2,WatchbillMONTHLY!$A$88:$U$88,OFFSET(WatchbillMONTHLY!$A$88:$U$88,1,2)),FALSE),TRUE,FALSE)),
FALSE),FALSE)</f>
        <v>0</v>
      </c>
      <c r="AN47" s="209" t="b" cm="1">
        <f t="array" aca="1" ref="AN47" ca="1">IF(AND($A47 &gt; 0, G47 &gt; 0,AN$2&lt;MiscFormulas!$A$5+1),
_xlfn.IFNA(
_xlfn.IFNA(
_xlfn.IFNA(
_xlfn.IFNA(
_xlfn.IFNA(
_xlfn.IFNA(
IF(_xlfn.XLOOKUP(AN$2,WatchbillMONTHLY!$A$3:$U$3,OFFSET(WatchbillMONTHLY!$A$3:$U$3,1,2))=IF(_xlfn.XLOOKUP($A47,INDIRECT("_"&amp;_xlfn.XLOOKUP(AN$2,WatchbillMONTHLY!$A$3:$U$3,OFFSET(WatchbillMONTHLY!$A$3:$U$3,1,2))),INDIRECT("_"&amp;_xlfn.XLOOKUP(AN$2,WatchbillMONTHLY!$A$3:$U$3,OFFSET(WatchbillMONTHLY!$A$3:$U$3,1,2))))=$A47,_xlfn.XLOOKUP(AN$2,WatchbillMONTHLY!$A$3:$U$3,OFFSET(WatchbillMONTHLY!$A$3:$U$3,1,2)),FALSE),TRUE,FALSE),
IF(_xlfn.XLOOKUP(AN$2,WatchbillMONTHLY!$A$20:$U$20,OFFSET(WatchbillMONTHLY!$A$20:$U$20,1,2))=IF(_xlfn.XLOOKUP($A47,INDIRECT("_"&amp;_xlfn.XLOOKUP(AN$2,WatchbillMONTHLY!$A$20:$U$20,OFFSET(WatchbillMONTHLY!$A$20:$U$20,1,2))),INDIRECT("_"&amp;_xlfn.XLOOKUP(AN$2,WatchbillMONTHLY!$A$20:$U$20,OFFSET(WatchbillMONTHLY!$A$20:$U$20,1,2))))=$A47,_xlfn.XLOOKUP(AN$2,WatchbillMONTHLY!$A$20:$U$20,OFFSET(WatchbillMONTHLY!$A$20:$U$20,1,2)),FALSE),TRUE,FALSE)),
IF(_xlfn.XLOOKUP(AN$2,WatchbillMONTHLY!$A$37:$U$37,OFFSET(WatchbillMONTHLY!$A$37:$U$37,1,2))=IF(_xlfn.XLOOKUP($A47,INDIRECT("_"&amp;_xlfn.XLOOKUP(AN$2,WatchbillMONTHLY!$A$37:$U$37,OFFSET(WatchbillMONTHLY!$A$37:$U$37,1,2))),INDIRECT("_"&amp;_xlfn.XLOOKUP(AN$2,WatchbillMONTHLY!$A$37:$U$37,OFFSET(WatchbillMONTHLY!$A$37:$U$37,1,2))))=$A47,_xlfn.XLOOKUP(AN$2,WatchbillMONTHLY!$A$37:$U$37,OFFSET(WatchbillMONTHLY!$A$37:$U$37,1,2)),FALSE),TRUE,FALSE)),
IF(_xlfn.XLOOKUP(AN$2,WatchbillMONTHLY!$A$54:$U$54,OFFSET(WatchbillMONTHLY!$A$54:$U$54,1,2))=IF(_xlfn.XLOOKUP($A47,INDIRECT("_"&amp;_xlfn.XLOOKUP(AN$2,WatchbillMONTHLY!$A$54:$U$54,OFFSET(WatchbillMONTHLY!$A$54:$U$54,1,2))),INDIRECT("_"&amp;_xlfn.XLOOKUP(AN$2,WatchbillMONTHLY!$A$54:$U$54,OFFSET(WatchbillMONTHLY!$A$54:$U$54,1,2))))=$A47,_xlfn.XLOOKUP(AN$2,WatchbillMONTHLY!$A$54:$U$54,OFFSET(WatchbillMONTHLY!$A$54:$U$54,1,2)),FALSE),TRUE,FALSE)),
IF(_xlfn.XLOOKUP(AN$2,WatchbillMONTHLY!$A$71:$U$71,OFFSET(WatchbillMONTHLY!$A$71:$U$71,1,2))=IF(_xlfn.XLOOKUP($A47,INDIRECT("_"&amp;_xlfn.XLOOKUP(AN$2,WatchbillMONTHLY!$A$71:$U$71,OFFSET(WatchbillMONTHLY!$A$71:$U$71,1,2))),INDIRECT("_"&amp;_xlfn.XLOOKUP(AN$2,WatchbillMONTHLY!$A$71:$U$71,OFFSET(WatchbillMONTHLY!$A$71:$U$71,1,2))))=$A47,_xlfn.XLOOKUP(AN$2,WatchbillMONTHLY!$A$71:$U$71,OFFSET(WatchbillMONTHLY!$A$71:$U$71,1,2)),FALSE),TRUE,FALSE)),
IF(_xlfn.XLOOKUP(AN$2,WatchbillMONTHLY!$A$88:$U$88,OFFSET(WatchbillMONTHLY!$A$88:$U$88,1,2))=IF(_xlfn.XLOOKUP($A47,INDIRECT("_"&amp;_xlfn.XLOOKUP(AN$2,WatchbillMONTHLY!$A$88:$U$88,OFFSET(WatchbillMONTHLY!$A$88:$U$88,1,2))),INDIRECT("_"&amp;_xlfn.XLOOKUP(AN$2,WatchbillMONTHLY!$A$88:$U$88,OFFSET(WatchbillMONTHLY!$A$88:$U$88,1,2))))=$A47,_xlfn.XLOOKUP(AN$2,WatchbillMONTHLY!$A$88:$U$88,OFFSET(WatchbillMONTHLY!$A$88:$U$88,1,2)),FALSE),TRUE,FALSE)),
FALSE),FALSE)</f>
        <v>0</v>
      </c>
      <c r="AO47" s="209" t="b" cm="1">
        <f t="array" aca="1" ref="AO47" ca="1">IF(AND($A47 &gt; 0, H47 &gt; 0,AO$2&lt;MiscFormulas!$A$5+1),
_xlfn.IFNA(
_xlfn.IFNA(
_xlfn.IFNA(
_xlfn.IFNA(
_xlfn.IFNA(
_xlfn.IFNA(
IF(_xlfn.XLOOKUP(AO$2,WatchbillMONTHLY!$A$3:$U$3,OFFSET(WatchbillMONTHLY!$A$3:$U$3,1,2))=IF(_xlfn.XLOOKUP($A47,INDIRECT("_"&amp;_xlfn.XLOOKUP(AO$2,WatchbillMONTHLY!$A$3:$U$3,OFFSET(WatchbillMONTHLY!$A$3:$U$3,1,2))),INDIRECT("_"&amp;_xlfn.XLOOKUP(AO$2,WatchbillMONTHLY!$A$3:$U$3,OFFSET(WatchbillMONTHLY!$A$3:$U$3,1,2))))=$A47,_xlfn.XLOOKUP(AO$2,WatchbillMONTHLY!$A$3:$U$3,OFFSET(WatchbillMONTHLY!$A$3:$U$3,1,2)),FALSE),TRUE,FALSE),
IF(_xlfn.XLOOKUP(AO$2,WatchbillMONTHLY!$A$20:$U$20,OFFSET(WatchbillMONTHLY!$A$20:$U$20,1,2))=IF(_xlfn.XLOOKUP($A47,INDIRECT("_"&amp;_xlfn.XLOOKUP(AO$2,WatchbillMONTHLY!$A$20:$U$20,OFFSET(WatchbillMONTHLY!$A$20:$U$20,1,2))),INDIRECT("_"&amp;_xlfn.XLOOKUP(AO$2,WatchbillMONTHLY!$A$20:$U$20,OFFSET(WatchbillMONTHLY!$A$20:$U$20,1,2))))=$A47,_xlfn.XLOOKUP(AO$2,WatchbillMONTHLY!$A$20:$U$20,OFFSET(WatchbillMONTHLY!$A$20:$U$20,1,2)),FALSE),TRUE,FALSE)),
IF(_xlfn.XLOOKUP(AO$2,WatchbillMONTHLY!$A$37:$U$37,OFFSET(WatchbillMONTHLY!$A$37:$U$37,1,2))=IF(_xlfn.XLOOKUP($A47,INDIRECT("_"&amp;_xlfn.XLOOKUP(AO$2,WatchbillMONTHLY!$A$37:$U$37,OFFSET(WatchbillMONTHLY!$A$37:$U$37,1,2))),INDIRECT("_"&amp;_xlfn.XLOOKUP(AO$2,WatchbillMONTHLY!$A$37:$U$37,OFFSET(WatchbillMONTHLY!$A$37:$U$37,1,2))))=$A47,_xlfn.XLOOKUP(AO$2,WatchbillMONTHLY!$A$37:$U$37,OFFSET(WatchbillMONTHLY!$A$37:$U$37,1,2)),FALSE),TRUE,FALSE)),
IF(_xlfn.XLOOKUP(AO$2,WatchbillMONTHLY!$A$54:$U$54,OFFSET(WatchbillMONTHLY!$A$54:$U$54,1,2))=IF(_xlfn.XLOOKUP($A47,INDIRECT("_"&amp;_xlfn.XLOOKUP(AO$2,WatchbillMONTHLY!$A$54:$U$54,OFFSET(WatchbillMONTHLY!$A$54:$U$54,1,2))),INDIRECT("_"&amp;_xlfn.XLOOKUP(AO$2,WatchbillMONTHLY!$A$54:$U$54,OFFSET(WatchbillMONTHLY!$A$54:$U$54,1,2))))=$A47,_xlfn.XLOOKUP(AO$2,WatchbillMONTHLY!$A$54:$U$54,OFFSET(WatchbillMONTHLY!$A$54:$U$54,1,2)),FALSE),TRUE,FALSE)),
IF(_xlfn.XLOOKUP(AO$2,WatchbillMONTHLY!$A$71:$U$71,OFFSET(WatchbillMONTHLY!$A$71:$U$71,1,2))=IF(_xlfn.XLOOKUP($A47,INDIRECT("_"&amp;_xlfn.XLOOKUP(AO$2,WatchbillMONTHLY!$A$71:$U$71,OFFSET(WatchbillMONTHLY!$A$71:$U$71,1,2))),INDIRECT("_"&amp;_xlfn.XLOOKUP(AO$2,WatchbillMONTHLY!$A$71:$U$71,OFFSET(WatchbillMONTHLY!$A$71:$U$71,1,2))))=$A47,_xlfn.XLOOKUP(AO$2,WatchbillMONTHLY!$A$71:$U$71,OFFSET(WatchbillMONTHLY!$A$71:$U$71,1,2)),FALSE),TRUE,FALSE)),
IF(_xlfn.XLOOKUP(AO$2,WatchbillMONTHLY!$A$88:$U$88,OFFSET(WatchbillMONTHLY!$A$88:$U$88,1,2))=IF(_xlfn.XLOOKUP($A47,INDIRECT("_"&amp;_xlfn.XLOOKUP(AO$2,WatchbillMONTHLY!$A$88:$U$88,OFFSET(WatchbillMONTHLY!$A$88:$U$88,1,2))),INDIRECT("_"&amp;_xlfn.XLOOKUP(AO$2,WatchbillMONTHLY!$A$88:$U$88,OFFSET(WatchbillMONTHLY!$A$88:$U$88,1,2))))=$A47,_xlfn.XLOOKUP(AO$2,WatchbillMONTHLY!$A$88:$U$88,OFFSET(WatchbillMONTHLY!$A$88:$U$88,1,2)),FALSE),TRUE,FALSE)),
FALSE),FALSE)</f>
        <v>0</v>
      </c>
      <c r="AP47" s="209" t="b" cm="1">
        <f t="array" aca="1" ref="AP47" ca="1">IF(AND($A47 &gt; 0, I47 &gt; 0,AP$2&lt;MiscFormulas!$A$5+1),
_xlfn.IFNA(
_xlfn.IFNA(
_xlfn.IFNA(
_xlfn.IFNA(
_xlfn.IFNA(
_xlfn.IFNA(
IF(_xlfn.XLOOKUP(AP$2,WatchbillMONTHLY!$A$3:$U$3,OFFSET(WatchbillMONTHLY!$A$3:$U$3,1,2))=IF(_xlfn.XLOOKUP($A47,INDIRECT("_"&amp;_xlfn.XLOOKUP(AP$2,WatchbillMONTHLY!$A$3:$U$3,OFFSET(WatchbillMONTHLY!$A$3:$U$3,1,2))),INDIRECT("_"&amp;_xlfn.XLOOKUP(AP$2,WatchbillMONTHLY!$A$3:$U$3,OFFSET(WatchbillMONTHLY!$A$3:$U$3,1,2))))=$A47,_xlfn.XLOOKUP(AP$2,WatchbillMONTHLY!$A$3:$U$3,OFFSET(WatchbillMONTHLY!$A$3:$U$3,1,2)),FALSE),TRUE,FALSE),
IF(_xlfn.XLOOKUP(AP$2,WatchbillMONTHLY!$A$20:$U$20,OFFSET(WatchbillMONTHLY!$A$20:$U$20,1,2))=IF(_xlfn.XLOOKUP($A47,INDIRECT("_"&amp;_xlfn.XLOOKUP(AP$2,WatchbillMONTHLY!$A$20:$U$20,OFFSET(WatchbillMONTHLY!$A$20:$U$20,1,2))),INDIRECT("_"&amp;_xlfn.XLOOKUP(AP$2,WatchbillMONTHLY!$A$20:$U$20,OFFSET(WatchbillMONTHLY!$A$20:$U$20,1,2))))=$A47,_xlfn.XLOOKUP(AP$2,WatchbillMONTHLY!$A$20:$U$20,OFFSET(WatchbillMONTHLY!$A$20:$U$20,1,2)),FALSE),TRUE,FALSE)),
IF(_xlfn.XLOOKUP(AP$2,WatchbillMONTHLY!$A$37:$U$37,OFFSET(WatchbillMONTHLY!$A$37:$U$37,1,2))=IF(_xlfn.XLOOKUP($A47,INDIRECT("_"&amp;_xlfn.XLOOKUP(AP$2,WatchbillMONTHLY!$A$37:$U$37,OFFSET(WatchbillMONTHLY!$A$37:$U$37,1,2))),INDIRECT("_"&amp;_xlfn.XLOOKUP(AP$2,WatchbillMONTHLY!$A$37:$U$37,OFFSET(WatchbillMONTHLY!$A$37:$U$37,1,2))))=$A47,_xlfn.XLOOKUP(AP$2,WatchbillMONTHLY!$A$37:$U$37,OFFSET(WatchbillMONTHLY!$A$37:$U$37,1,2)),FALSE),TRUE,FALSE)),
IF(_xlfn.XLOOKUP(AP$2,WatchbillMONTHLY!$A$54:$U$54,OFFSET(WatchbillMONTHLY!$A$54:$U$54,1,2))=IF(_xlfn.XLOOKUP($A47,INDIRECT("_"&amp;_xlfn.XLOOKUP(AP$2,WatchbillMONTHLY!$A$54:$U$54,OFFSET(WatchbillMONTHLY!$A$54:$U$54,1,2))),INDIRECT("_"&amp;_xlfn.XLOOKUP(AP$2,WatchbillMONTHLY!$A$54:$U$54,OFFSET(WatchbillMONTHLY!$A$54:$U$54,1,2))))=$A47,_xlfn.XLOOKUP(AP$2,WatchbillMONTHLY!$A$54:$U$54,OFFSET(WatchbillMONTHLY!$A$54:$U$54,1,2)),FALSE),TRUE,FALSE)),
IF(_xlfn.XLOOKUP(AP$2,WatchbillMONTHLY!$A$71:$U$71,OFFSET(WatchbillMONTHLY!$A$71:$U$71,1,2))=IF(_xlfn.XLOOKUP($A47,INDIRECT("_"&amp;_xlfn.XLOOKUP(AP$2,WatchbillMONTHLY!$A$71:$U$71,OFFSET(WatchbillMONTHLY!$A$71:$U$71,1,2))),INDIRECT("_"&amp;_xlfn.XLOOKUP(AP$2,WatchbillMONTHLY!$A$71:$U$71,OFFSET(WatchbillMONTHLY!$A$71:$U$71,1,2))))=$A47,_xlfn.XLOOKUP(AP$2,WatchbillMONTHLY!$A$71:$U$71,OFFSET(WatchbillMONTHLY!$A$71:$U$71,1,2)),FALSE),TRUE,FALSE)),
IF(_xlfn.XLOOKUP(AP$2,WatchbillMONTHLY!$A$88:$U$88,OFFSET(WatchbillMONTHLY!$A$88:$U$88,1,2))=IF(_xlfn.XLOOKUP($A47,INDIRECT("_"&amp;_xlfn.XLOOKUP(AP$2,WatchbillMONTHLY!$A$88:$U$88,OFFSET(WatchbillMONTHLY!$A$88:$U$88,1,2))),INDIRECT("_"&amp;_xlfn.XLOOKUP(AP$2,WatchbillMONTHLY!$A$88:$U$88,OFFSET(WatchbillMONTHLY!$A$88:$U$88,1,2))))=$A47,_xlfn.XLOOKUP(AP$2,WatchbillMONTHLY!$A$88:$U$88,OFFSET(WatchbillMONTHLY!$A$88:$U$88,1,2)),FALSE),TRUE,FALSE)),
FALSE),FALSE)</f>
        <v>0</v>
      </c>
      <c r="AQ47" s="209" t="b" cm="1">
        <f t="array" aca="1" ref="AQ47" ca="1">IF(AND($A47 &gt; 0, J47 &gt; 0,AQ$2&lt;MiscFormulas!$A$5+1),
_xlfn.IFNA(
_xlfn.IFNA(
_xlfn.IFNA(
_xlfn.IFNA(
_xlfn.IFNA(
_xlfn.IFNA(
IF(_xlfn.XLOOKUP(AQ$2,WatchbillMONTHLY!$A$3:$U$3,OFFSET(WatchbillMONTHLY!$A$3:$U$3,1,2))=IF(_xlfn.XLOOKUP($A47,INDIRECT("_"&amp;_xlfn.XLOOKUP(AQ$2,WatchbillMONTHLY!$A$3:$U$3,OFFSET(WatchbillMONTHLY!$A$3:$U$3,1,2))),INDIRECT("_"&amp;_xlfn.XLOOKUP(AQ$2,WatchbillMONTHLY!$A$3:$U$3,OFFSET(WatchbillMONTHLY!$A$3:$U$3,1,2))))=$A47,_xlfn.XLOOKUP(AQ$2,WatchbillMONTHLY!$A$3:$U$3,OFFSET(WatchbillMONTHLY!$A$3:$U$3,1,2)),FALSE),TRUE,FALSE),
IF(_xlfn.XLOOKUP(AQ$2,WatchbillMONTHLY!$A$20:$U$20,OFFSET(WatchbillMONTHLY!$A$20:$U$20,1,2))=IF(_xlfn.XLOOKUP($A47,INDIRECT("_"&amp;_xlfn.XLOOKUP(AQ$2,WatchbillMONTHLY!$A$20:$U$20,OFFSET(WatchbillMONTHLY!$A$20:$U$20,1,2))),INDIRECT("_"&amp;_xlfn.XLOOKUP(AQ$2,WatchbillMONTHLY!$A$20:$U$20,OFFSET(WatchbillMONTHLY!$A$20:$U$20,1,2))))=$A47,_xlfn.XLOOKUP(AQ$2,WatchbillMONTHLY!$A$20:$U$20,OFFSET(WatchbillMONTHLY!$A$20:$U$20,1,2)),FALSE),TRUE,FALSE)),
IF(_xlfn.XLOOKUP(AQ$2,WatchbillMONTHLY!$A$37:$U$37,OFFSET(WatchbillMONTHLY!$A$37:$U$37,1,2))=IF(_xlfn.XLOOKUP($A47,INDIRECT("_"&amp;_xlfn.XLOOKUP(AQ$2,WatchbillMONTHLY!$A$37:$U$37,OFFSET(WatchbillMONTHLY!$A$37:$U$37,1,2))),INDIRECT("_"&amp;_xlfn.XLOOKUP(AQ$2,WatchbillMONTHLY!$A$37:$U$37,OFFSET(WatchbillMONTHLY!$A$37:$U$37,1,2))))=$A47,_xlfn.XLOOKUP(AQ$2,WatchbillMONTHLY!$A$37:$U$37,OFFSET(WatchbillMONTHLY!$A$37:$U$37,1,2)),FALSE),TRUE,FALSE)),
IF(_xlfn.XLOOKUP(AQ$2,WatchbillMONTHLY!$A$54:$U$54,OFFSET(WatchbillMONTHLY!$A$54:$U$54,1,2))=IF(_xlfn.XLOOKUP($A47,INDIRECT("_"&amp;_xlfn.XLOOKUP(AQ$2,WatchbillMONTHLY!$A$54:$U$54,OFFSET(WatchbillMONTHLY!$A$54:$U$54,1,2))),INDIRECT("_"&amp;_xlfn.XLOOKUP(AQ$2,WatchbillMONTHLY!$A$54:$U$54,OFFSET(WatchbillMONTHLY!$A$54:$U$54,1,2))))=$A47,_xlfn.XLOOKUP(AQ$2,WatchbillMONTHLY!$A$54:$U$54,OFFSET(WatchbillMONTHLY!$A$54:$U$54,1,2)),FALSE),TRUE,FALSE)),
IF(_xlfn.XLOOKUP(AQ$2,WatchbillMONTHLY!$A$71:$U$71,OFFSET(WatchbillMONTHLY!$A$71:$U$71,1,2))=IF(_xlfn.XLOOKUP($A47,INDIRECT("_"&amp;_xlfn.XLOOKUP(AQ$2,WatchbillMONTHLY!$A$71:$U$71,OFFSET(WatchbillMONTHLY!$A$71:$U$71,1,2))),INDIRECT("_"&amp;_xlfn.XLOOKUP(AQ$2,WatchbillMONTHLY!$A$71:$U$71,OFFSET(WatchbillMONTHLY!$A$71:$U$71,1,2))))=$A47,_xlfn.XLOOKUP(AQ$2,WatchbillMONTHLY!$A$71:$U$71,OFFSET(WatchbillMONTHLY!$A$71:$U$71,1,2)),FALSE),TRUE,FALSE)),
IF(_xlfn.XLOOKUP(AQ$2,WatchbillMONTHLY!$A$88:$U$88,OFFSET(WatchbillMONTHLY!$A$88:$U$88,1,2))=IF(_xlfn.XLOOKUP($A47,INDIRECT("_"&amp;_xlfn.XLOOKUP(AQ$2,WatchbillMONTHLY!$A$88:$U$88,OFFSET(WatchbillMONTHLY!$A$88:$U$88,1,2))),INDIRECT("_"&amp;_xlfn.XLOOKUP(AQ$2,WatchbillMONTHLY!$A$88:$U$88,OFFSET(WatchbillMONTHLY!$A$88:$U$88,1,2))))=$A47,_xlfn.XLOOKUP(AQ$2,WatchbillMONTHLY!$A$88:$U$88,OFFSET(WatchbillMONTHLY!$A$88:$U$88,1,2)),FALSE),TRUE,FALSE)),
FALSE),FALSE)</f>
        <v>0</v>
      </c>
      <c r="AR47" s="209" t="b" cm="1">
        <f t="array" aca="1" ref="AR47" ca="1">IF(AND($A47 &gt; 0, K47 &gt; 0,AR$2&lt;MiscFormulas!$A$5+1),
_xlfn.IFNA(
_xlfn.IFNA(
_xlfn.IFNA(
_xlfn.IFNA(
_xlfn.IFNA(
_xlfn.IFNA(
IF(_xlfn.XLOOKUP(AR$2,WatchbillMONTHLY!$A$3:$U$3,OFFSET(WatchbillMONTHLY!$A$3:$U$3,1,2))=IF(_xlfn.XLOOKUP($A47,INDIRECT("_"&amp;_xlfn.XLOOKUP(AR$2,WatchbillMONTHLY!$A$3:$U$3,OFFSET(WatchbillMONTHLY!$A$3:$U$3,1,2))),INDIRECT("_"&amp;_xlfn.XLOOKUP(AR$2,WatchbillMONTHLY!$A$3:$U$3,OFFSET(WatchbillMONTHLY!$A$3:$U$3,1,2))))=$A47,_xlfn.XLOOKUP(AR$2,WatchbillMONTHLY!$A$3:$U$3,OFFSET(WatchbillMONTHLY!$A$3:$U$3,1,2)),FALSE),TRUE,FALSE),
IF(_xlfn.XLOOKUP(AR$2,WatchbillMONTHLY!$A$20:$U$20,OFFSET(WatchbillMONTHLY!$A$20:$U$20,1,2))=IF(_xlfn.XLOOKUP($A47,INDIRECT("_"&amp;_xlfn.XLOOKUP(AR$2,WatchbillMONTHLY!$A$20:$U$20,OFFSET(WatchbillMONTHLY!$A$20:$U$20,1,2))),INDIRECT("_"&amp;_xlfn.XLOOKUP(AR$2,WatchbillMONTHLY!$A$20:$U$20,OFFSET(WatchbillMONTHLY!$A$20:$U$20,1,2))))=$A47,_xlfn.XLOOKUP(AR$2,WatchbillMONTHLY!$A$20:$U$20,OFFSET(WatchbillMONTHLY!$A$20:$U$20,1,2)),FALSE),TRUE,FALSE)),
IF(_xlfn.XLOOKUP(AR$2,WatchbillMONTHLY!$A$37:$U$37,OFFSET(WatchbillMONTHLY!$A$37:$U$37,1,2))=IF(_xlfn.XLOOKUP($A47,INDIRECT("_"&amp;_xlfn.XLOOKUP(AR$2,WatchbillMONTHLY!$A$37:$U$37,OFFSET(WatchbillMONTHLY!$A$37:$U$37,1,2))),INDIRECT("_"&amp;_xlfn.XLOOKUP(AR$2,WatchbillMONTHLY!$A$37:$U$37,OFFSET(WatchbillMONTHLY!$A$37:$U$37,1,2))))=$A47,_xlfn.XLOOKUP(AR$2,WatchbillMONTHLY!$A$37:$U$37,OFFSET(WatchbillMONTHLY!$A$37:$U$37,1,2)),FALSE),TRUE,FALSE)),
IF(_xlfn.XLOOKUP(AR$2,WatchbillMONTHLY!$A$54:$U$54,OFFSET(WatchbillMONTHLY!$A$54:$U$54,1,2))=IF(_xlfn.XLOOKUP($A47,INDIRECT("_"&amp;_xlfn.XLOOKUP(AR$2,WatchbillMONTHLY!$A$54:$U$54,OFFSET(WatchbillMONTHLY!$A$54:$U$54,1,2))),INDIRECT("_"&amp;_xlfn.XLOOKUP(AR$2,WatchbillMONTHLY!$A$54:$U$54,OFFSET(WatchbillMONTHLY!$A$54:$U$54,1,2))))=$A47,_xlfn.XLOOKUP(AR$2,WatchbillMONTHLY!$A$54:$U$54,OFFSET(WatchbillMONTHLY!$A$54:$U$54,1,2)),FALSE),TRUE,FALSE)),
IF(_xlfn.XLOOKUP(AR$2,WatchbillMONTHLY!$A$71:$U$71,OFFSET(WatchbillMONTHLY!$A$71:$U$71,1,2))=IF(_xlfn.XLOOKUP($A47,INDIRECT("_"&amp;_xlfn.XLOOKUP(AR$2,WatchbillMONTHLY!$A$71:$U$71,OFFSET(WatchbillMONTHLY!$A$71:$U$71,1,2))),INDIRECT("_"&amp;_xlfn.XLOOKUP(AR$2,WatchbillMONTHLY!$A$71:$U$71,OFFSET(WatchbillMONTHLY!$A$71:$U$71,1,2))))=$A47,_xlfn.XLOOKUP(AR$2,WatchbillMONTHLY!$A$71:$U$71,OFFSET(WatchbillMONTHLY!$A$71:$U$71,1,2)),FALSE),TRUE,FALSE)),
IF(_xlfn.XLOOKUP(AR$2,WatchbillMONTHLY!$A$88:$U$88,OFFSET(WatchbillMONTHLY!$A$88:$U$88,1,2))=IF(_xlfn.XLOOKUP($A47,INDIRECT("_"&amp;_xlfn.XLOOKUP(AR$2,WatchbillMONTHLY!$A$88:$U$88,OFFSET(WatchbillMONTHLY!$A$88:$U$88,1,2))),INDIRECT("_"&amp;_xlfn.XLOOKUP(AR$2,WatchbillMONTHLY!$A$88:$U$88,OFFSET(WatchbillMONTHLY!$A$88:$U$88,1,2))))=$A47,_xlfn.XLOOKUP(AR$2,WatchbillMONTHLY!$A$88:$U$88,OFFSET(WatchbillMONTHLY!$A$88:$U$88,1,2)),FALSE),TRUE,FALSE)),
FALSE),FALSE)</f>
        <v>0</v>
      </c>
      <c r="AS47" s="209" t="b" cm="1">
        <f t="array" aca="1" ref="AS47" ca="1">IF(AND($A47 &gt; 0, L47 &gt; 0,AS$2&lt;MiscFormulas!$A$5+1),
_xlfn.IFNA(
_xlfn.IFNA(
_xlfn.IFNA(
_xlfn.IFNA(
_xlfn.IFNA(
_xlfn.IFNA(
IF(_xlfn.XLOOKUP(AS$2,WatchbillMONTHLY!$A$3:$U$3,OFFSET(WatchbillMONTHLY!$A$3:$U$3,1,2))=IF(_xlfn.XLOOKUP($A47,INDIRECT("_"&amp;_xlfn.XLOOKUP(AS$2,WatchbillMONTHLY!$A$3:$U$3,OFFSET(WatchbillMONTHLY!$A$3:$U$3,1,2))),INDIRECT("_"&amp;_xlfn.XLOOKUP(AS$2,WatchbillMONTHLY!$A$3:$U$3,OFFSET(WatchbillMONTHLY!$A$3:$U$3,1,2))))=$A47,_xlfn.XLOOKUP(AS$2,WatchbillMONTHLY!$A$3:$U$3,OFFSET(WatchbillMONTHLY!$A$3:$U$3,1,2)),FALSE),TRUE,FALSE),
IF(_xlfn.XLOOKUP(AS$2,WatchbillMONTHLY!$A$20:$U$20,OFFSET(WatchbillMONTHLY!$A$20:$U$20,1,2))=IF(_xlfn.XLOOKUP($A47,INDIRECT("_"&amp;_xlfn.XLOOKUP(AS$2,WatchbillMONTHLY!$A$20:$U$20,OFFSET(WatchbillMONTHLY!$A$20:$U$20,1,2))),INDIRECT("_"&amp;_xlfn.XLOOKUP(AS$2,WatchbillMONTHLY!$A$20:$U$20,OFFSET(WatchbillMONTHLY!$A$20:$U$20,1,2))))=$A47,_xlfn.XLOOKUP(AS$2,WatchbillMONTHLY!$A$20:$U$20,OFFSET(WatchbillMONTHLY!$A$20:$U$20,1,2)),FALSE),TRUE,FALSE)),
IF(_xlfn.XLOOKUP(AS$2,WatchbillMONTHLY!$A$37:$U$37,OFFSET(WatchbillMONTHLY!$A$37:$U$37,1,2))=IF(_xlfn.XLOOKUP($A47,INDIRECT("_"&amp;_xlfn.XLOOKUP(AS$2,WatchbillMONTHLY!$A$37:$U$37,OFFSET(WatchbillMONTHLY!$A$37:$U$37,1,2))),INDIRECT("_"&amp;_xlfn.XLOOKUP(AS$2,WatchbillMONTHLY!$A$37:$U$37,OFFSET(WatchbillMONTHLY!$A$37:$U$37,1,2))))=$A47,_xlfn.XLOOKUP(AS$2,WatchbillMONTHLY!$A$37:$U$37,OFFSET(WatchbillMONTHLY!$A$37:$U$37,1,2)),FALSE),TRUE,FALSE)),
IF(_xlfn.XLOOKUP(AS$2,WatchbillMONTHLY!$A$54:$U$54,OFFSET(WatchbillMONTHLY!$A$54:$U$54,1,2))=IF(_xlfn.XLOOKUP($A47,INDIRECT("_"&amp;_xlfn.XLOOKUP(AS$2,WatchbillMONTHLY!$A$54:$U$54,OFFSET(WatchbillMONTHLY!$A$54:$U$54,1,2))),INDIRECT("_"&amp;_xlfn.XLOOKUP(AS$2,WatchbillMONTHLY!$A$54:$U$54,OFFSET(WatchbillMONTHLY!$A$54:$U$54,1,2))))=$A47,_xlfn.XLOOKUP(AS$2,WatchbillMONTHLY!$A$54:$U$54,OFFSET(WatchbillMONTHLY!$A$54:$U$54,1,2)),FALSE),TRUE,FALSE)),
IF(_xlfn.XLOOKUP(AS$2,WatchbillMONTHLY!$A$71:$U$71,OFFSET(WatchbillMONTHLY!$A$71:$U$71,1,2))=IF(_xlfn.XLOOKUP($A47,INDIRECT("_"&amp;_xlfn.XLOOKUP(AS$2,WatchbillMONTHLY!$A$71:$U$71,OFFSET(WatchbillMONTHLY!$A$71:$U$71,1,2))),INDIRECT("_"&amp;_xlfn.XLOOKUP(AS$2,WatchbillMONTHLY!$A$71:$U$71,OFFSET(WatchbillMONTHLY!$A$71:$U$71,1,2))))=$A47,_xlfn.XLOOKUP(AS$2,WatchbillMONTHLY!$A$71:$U$71,OFFSET(WatchbillMONTHLY!$A$71:$U$71,1,2)),FALSE),TRUE,FALSE)),
IF(_xlfn.XLOOKUP(AS$2,WatchbillMONTHLY!$A$88:$U$88,OFFSET(WatchbillMONTHLY!$A$88:$U$88,1,2))=IF(_xlfn.XLOOKUP($A47,INDIRECT("_"&amp;_xlfn.XLOOKUP(AS$2,WatchbillMONTHLY!$A$88:$U$88,OFFSET(WatchbillMONTHLY!$A$88:$U$88,1,2))),INDIRECT("_"&amp;_xlfn.XLOOKUP(AS$2,WatchbillMONTHLY!$A$88:$U$88,OFFSET(WatchbillMONTHLY!$A$88:$U$88,1,2))))=$A47,_xlfn.XLOOKUP(AS$2,WatchbillMONTHLY!$A$88:$U$88,OFFSET(WatchbillMONTHLY!$A$88:$U$88,1,2)),FALSE),TRUE,FALSE)),
FALSE),FALSE)</f>
        <v>0</v>
      </c>
      <c r="AT47" s="209" t="b" cm="1">
        <f t="array" aca="1" ref="AT47" ca="1">IF(AND($A47 &gt; 0, M47 &gt; 0,AT$2&lt;MiscFormulas!$A$5+1),
_xlfn.IFNA(
_xlfn.IFNA(
_xlfn.IFNA(
_xlfn.IFNA(
_xlfn.IFNA(
_xlfn.IFNA(
IF(_xlfn.XLOOKUP(AT$2,WatchbillMONTHLY!$A$3:$U$3,OFFSET(WatchbillMONTHLY!$A$3:$U$3,1,2))=IF(_xlfn.XLOOKUP($A47,INDIRECT("_"&amp;_xlfn.XLOOKUP(AT$2,WatchbillMONTHLY!$A$3:$U$3,OFFSET(WatchbillMONTHLY!$A$3:$U$3,1,2))),INDIRECT("_"&amp;_xlfn.XLOOKUP(AT$2,WatchbillMONTHLY!$A$3:$U$3,OFFSET(WatchbillMONTHLY!$A$3:$U$3,1,2))))=$A47,_xlfn.XLOOKUP(AT$2,WatchbillMONTHLY!$A$3:$U$3,OFFSET(WatchbillMONTHLY!$A$3:$U$3,1,2)),FALSE),TRUE,FALSE),
IF(_xlfn.XLOOKUP(AT$2,WatchbillMONTHLY!$A$20:$U$20,OFFSET(WatchbillMONTHLY!$A$20:$U$20,1,2))=IF(_xlfn.XLOOKUP($A47,INDIRECT("_"&amp;_xlfn.XLOOKUP(AT$2,WatchbillMONTHLY!$A$20:$U$20,OFFSET(WatchbillMONTHLY!$A$20:$U$20,1,2))),INDIRECT("_"&amp;_xlfn.XLOOKUP(AT$2,WatchbillMONTHLY!$A$20:$U$20,OFFSET(WatchbillMONTHLY!$A$20:$U$20,1,2))))=$A47,_xlfn.XLOOKUP(AT$2,WatchbillMONTHLY!$A$20:$U$20,OFFSET(WatchbillMONTHLY!$A$20:$U$20,1,2)),FALSE),TRUE,FALSE)),
IF(_xlfn.XLOOKUP(AT$2,WatchbillMONTHLY!$A$37:$U$37,OFFSET(WatchbillMONTHLY!$A$37:$U$37,1,2))=IF(_xlfn.XLOOKUP($A47,INDIRECT("_"&amp;_xlfn.XLOOKUP(AT$2,WatchbillMONTHLY!$A$37:$U$37,OFFSET(WatchbillMONTHLY!$A$37:$U$37,1,2))),INDIRECT("_"&amp;_xlfn.XLOOKUP(AT$2,WatchbillMONTHLY!$A$37:$U$37,OFFSET(WatchbillMONTHLY!$A$37:$U$37,1,2))))=$A47,_xlfn.XLOOKUP(AT$2,WatchbillMONTHLY!$A$37:$U$37,OFFSET(WatchbillMONTHLY!$A$37:$U$37,1,2)),FALSE),TRUE,FALSE)),
IF(_xlfn.XLOOKUP(AT$2,WatchbillMONTHLY!$A$54:$U$54,OFFSET(WatchbillMONTHLY!$A$54:$U$54,1,2))=IF(_xlfn.XLOOKUP($A47,INDIRECT("_"&amp;_xlfn.XLOOKUP(AT$2,WatchbillMONTHLY!$A$54:$U$54,OFFSET(WatchbillMONTHLY!$A$54:$U$54,1,2))),INDIRECT("_"&amp;_xlfn.XLOOKUP(AT$2,WatchbillMONTHLY!$A$54:$U$54,OFFSET(WatchbillMONTHLY!$A$54:$U$54,1,2))))=$A47,_xlfn.XLOOKUP(AT$2,WatchbillMONTHLY!$A$54:$U$54,OFFSET(WatchbillMONTHLY!$A$54:$U$54,1,2)),FALSE),TRUE,FALSE)),
IF(_xlfn.XLOOKUP(AT$2,WatchbillMONTHLY!$A$71:$U$71,OFFSET(WatchbillMONTHLY!$A$71:$U$71,1,2))=IF(_xlfn.XLOOKUP($A47,INDIRECT("_"&amp;_xlfn.XLOOKUP(AT$2,WatchbillMONTHLY!$A$71:$U$71,OFFSET(WatchbillMONTHLY!$A$71:$U$71,1,2))),INDIRECT("_"&amp;_xlfn.XLOOKUP(AT$2,WatchbillMONTHLY!$A$71:$U$71,OFFSET(WatchbillMONTHLY!$A$71:$U$71,1,2))))=$A47,_xlfn.XLOOKUP(AT$2,WatchbillMONTHLY!$A$71:$U$71,OFFSET(WatchbillMONTHLY!$A$71:$U$71,1,2)),FALSE),TRUE,FALSE)),
IF(_xlfn.XLOOKUP(AT$2,WatchbillMONTHLY!$A$88:$U$88,OFFSET(WatchbillMONTHLY!$A$88:$U$88,1,2))=IF(_xlfn.XLOOKUP($A47,INDIRECT("_"&amp;_xlfn.XLOOKUP(AT$2,WatchbillMONTHLY!$A$88:$U$88,OFFSET(WatchbillMONTHLY!$A$88:$U$88,1,2))),INDIRECT("_"&amp;_xlfn.XLOOKUP(AT$2,WatchbillMONTHLY!$A$88:$U$88,OFFSET(WatchbillMONTHLY!$A$88:$U$88,1,2))))=$A47,_xlfn.XLOOKUP(AT$2,WatchbillMONTHLY!$A$88:$U$88,OFFSET(WatchbillMONTHLY!$A$88:$U$88,1,2)),FALSE),TRUE,FALSE)),
FALSE),FALSE)</f>
        <v>0</v>
      </c>
      <c r="AU47" s="209" t="b" cm="1">
        <f t="array" aca="1" ref="AU47" ca="1">IF(AND($A47 &gt; 0, N47 &gt; 0,AU$2&lt;MiscFormulas!$A$5+1),
_xlfn.IFNA(
_xlfn.IFNA(
_xlfn.IFNA(
_xlfn.IFNA(
_xlfn.IFNA(
_xlfn.IFNA(
IF(_xlfn.XLOOKUP(AU$2,WatchbillMONTHLY!$A$3:$U$3,OFFSET(WatchbillMONTHLY!$A$3:$U$3,1,2))=IF(_xlfn.XLOOKUP($A47,INDIRECT("_"&amp;_xlfn.XLOOKUP(AU$2,WatchbillMONTHLY!$A$3:$U$3,OFFSET(WatchbillMONTHLY!$A$3:$U$3,1,2))),INDIRECT("_"&amp;_xlfn.XLOOKUP(AU$2,WatchbillMONTHLY!$A$3:$U$3,OFFSET(WatchbillMONTHLY!$A$3:$U$3,1,2))))=$A47,_xlfn.XLOOKUP(AU$2,WatchbillMONTHLY!$A$3:$U$3,OFFSET(WatchbillMONTHLY!$A$3:$U$3,1,2)),FALSE),TRUE,FALSE),
IF(_xlfn.XLOOKUP(AU$2,WatchbillMONTHLY!$A$20:$U$20,OFFSET(WatchbillMONTHLY!$A$20:$U$20,1,2))=IF(_xlfn.XLOOKUP($A47,INDIRECT("_"&amp;_xlfn.XLOOKUP(AU$2,WatchbillMONTHLY!$A$20:$U$20,OFFSET(WatchbillMONTHLY!$A$20:$U$20,1,2))),INDIRECT("_"&amp;_xlfn.XLOOKUP(AU$2,WatchbillMONTHLY!$A$20:$U$20,OFFSET(WatchbillMONTHLY!$A$20:$U$20,1,2))))=$A47,_xlfn.XLOOKUP(AU$2,WatchbillMONTHLY!$A$20:$U$20,OFFSET(WatchbillMONTHLY!$A$20:$U$20,1,2)),FALSE),TRUE,FALSE)),
IF(_xlfn.XLOOKUP(AU$2,WatchbillMONTHLY!$A$37:$U$37,OFFSET(WatchbillMONTHLY!$A$37:$U$37,1,2))=IF(_xlfn.XLOOKUP($A47,INDIRECT("_"&amp;_xlfn.XLOOKUP(AU$2,WatchbillMONTHLY!$A$37:$U$37,OFFSET(WatchbillMONTHLY!$A$37:$U$37,1,2))),INDIRECT("_"&amp;_xlfn.XLOOKUP(AU$2,WatchbillMONTHLY!$A$37:$U$37,OFFSET(WatchbillMONTHLY!$A$37:$U$37,1,2))))=$A47,_xlfn.XLOOKUP(AU$2,WatchbillMONTHLY!$A$37:$U$37,OFFSET(WatchbillMONTHLY!$A$37:$U$37,1,2)),FALSE),TRUE,FALSE)),
IF(_xlfn.XLOOKUP(AU$2,WatchbillMONTHLY!$A$54:$U$54,OFFSET(WatchbillMONTHLY!$A$54:$U$54,1,2))=IF(_xlfn.XLOOKUP($A47,INDIRECT("_"&amp;_xlfn.XLOOKUP(AU$2,WatchbillMONTHLY!$A$54:$U$54,OFFSET(WatchbillMONTHLY!$A$54:$U$54,1,2))),INDIRECT("_"&amp;_xlfn.XLOOKUP(AU$2,WatchbillMONTHLY!$A$54:$U$54,OFFSET(WatchbillMONTHLY!$A$54:$U$54,1,2))))=$A47,_xlfn.XLOOKUP(AU$2,WatchbillMONTHLY!$A$54:$U$54,OFFSET(WatchbillMONTHLY!$A$54:$U$54,1,2)),FALSE),TRUE,FALSE)),
IF(_xlfn.XLOOKUP(AU$2,WatchbillMONTHLY!$A$71:$U$71,OFFSET(WatchbillMONTHLY!$A$71:$U$71,1,2))=IF(_xlfn.XLOOKUP($A47,INDIRECT("_"&amp;_xlfn.XLOOKUP(AU$2,WatchbillMONTHLY!$A$71:$U$71,OFFSET(WatchbillMONTHLY!$A$71:$U$71,1,2))),INDIRECT("_"&amp;_xlfn.XLOOKUP(AU$2,WatchbillMONTHLY!$A$71:$U$71,OFFSET(WatchbillMONTHLY!$A$71:$U$71,1,2))))=$A47,_xlfn.XLOOKUP(AU$2,WatchbillMONTHLY!$A$71:$U$71,OFFSET(WatchbillMONTHLY!$A$71:$U$71,1,2)),FALSE),TRUE,FALSE)),
IF(_xlfn.XLOOKUP(AU$2,WatchbillMONTHLY!$A$88:$U$88,OFFSET(WatchbillMONTHLY!$A$88:$U$88,1,2))=IF(_xlfn.XLOOKUP($A47,INDIRECT("_"&amp;_xlfn.XLOOKUP(AU$2,WatchbillMONTHLY!$A$88:$U$88,OFFSET(WatchbillMONTHLY!$A$88:$U$88,1,2))),INDIRECT("_"&amp;_xlfn.XLOOKUP(AU$2,WatchbillMONTHLY!$A$88:$U$88,OFFSET(WatchbillMONTHLY!$A$88:$U$88,1,2))))=$A47,_xlfn.XLOOKUP(AU$2,WatchbillMONTHLY!$A$88:$U$88,OFFSET(WatchbillMONTHLY!$A$88:$U$88,1,2)),FALSE),TRUE,FALSE)),
FALSE),FALSE)</f>
        <v>0</v>
      </c>
      <c r="AV47" s="209" t="b" cm="1">
        <f t="array" aca="1" ref="AV47" ca="1">IF(AND($A47 &gt; 0, O47 &gt; 0,AV$2&lt;MiscFormulas!$A$5+1),
_xlfn.IFNA(
_xlfn.IFNA(
_xlfn.IFNA(
_xlfn.IFNA(
_xlfn.IFNA(
_xlfn.IFNA(
IF(_xlfn.XLOOKUP(AV$2,WatchbillMONTHLY!$A$3:$U$3,OFFSET(WatchbillMONTHLY!$A$3:$U$3,1,2))=IF(_xlfn.XLOOKUP($A47,INDIRECT("_"&amp;_xlfn.XLOOKUP(AV$2,WatchbillMONTHLY!$A$3:$U$3,OFFSET(WatchbillMONTHLY!$A$3:$U$3,1,2))),INDIRECT("_"&amp;_xlfn.XLOOKUP(AV$2,WatchbillMONTHLY!$A$3:$U$3,OFFSET(WatchbillMONTHLY!$A$3:$U$3,1,2))))=$A47,_xlfn.XLOOKUP(AV$2,WatchbillMONTHLY!$A$3:$U$3,OFFSET(WatchbillMONTHLY!$A$3:$U$3,1,2)),FALSE),TRUE,FALSE),
IF(_xlfn.XLOOKUP(AV$2,WatchbillMONTHLY!$A$20:$U$20,OFFSET(WatchbillMONTHLY!$A$20:$U$20,1,2))=IF(_xlfn.XLOOKUP($A47,INDIRECT("_"&amp;_xlfn.XLOOKUP(AV$2,WatchbillMONTHLY!$A$20:$U$20,OFFSET(WatchbillMONTHLY!$A$20:$U$20,1,2))),INDIRECT("_"&amp;_xlfn.XLOOKUP(AV$2,WatchbillMONTHLY!$A$20:$U$20,OFFSET(WatchbillMONTHLY!$A$20:$U$20,1,2))))=$A47,_xlfn.XLOOKUP(AV$2,WatchbillMONTHLY!$A$20:$U$20,OFFSET(WatchbillMONTHLY!$A$20:$U$20,1,2)),FALSE),TRUE,FALSE)),
IF(_xlfn.XLOOKUP(AV$2,WatchbillMONTHLY!$A$37:$U$37,OFFSET(WatchbillMONTHLY!$A$37:$U$37,1,2))=IF(_xlfn.XLOOKUP($A47,INDIRECT("_"&amp;_xlfn.XLOOKUP(AV$2,WatchbillMONTHLY!$A$37:$U$37,OFFSET(WatchbillMONTHLY!$A$37:$U$37,1,2))),INDIRECT("_"&amp;_xlfn.XLOOKUP(AV$2,WatchbillMONTHLY!$A$37:$U$37,OFFSET(WatchbillMONTHLY!$A$37:$U$37,1,2))))=$A47,_xlfn.XLOOKUP(AV$2,WatchbillMONTHLY!$A$37:$U$37,OFFSET(WatchbillMONTHLY!$A$37:$U$37,1,2)),FALSE),TRUE,FALSE)),
IF(_xlfn.XLOOKUP(AV$2,WatchbillMONTHLY!$A$54:$U$54,OFFSET(WatchbillMONTHLY!$A$54:$U$54,1,2))=IF(_xlfn.XLOOKUP($A47,INDIRECT("_"&amp;_xlfn.XLOOKUP(AV$2,WatchbillMONTHLY!$A$54:$U$54,OFFSET(WatchbillMONTHLY!$A$54:$U$54,1,2))),INDIRECT("_"&amp;_xlfn.XLOOKUP(AV$2,WatchbillMONTHLY!$A$54:$U$54,OFFSET(WatchbillMONTHLY!$A$54:$U$54,1,2))))=$A47,_xlfn.XLOOKUP(AV$2,WatchbillMONTHLY!$A$54:$U$54,OFFSET(WatchbillMONTHLY!$A$54:$U$54,1,2)),FALSE),TRUE,FALSE)),
IF(_xlfn.XLOOKUP(AV$2,WatchbillMONTHLY!$A$71:$U$71,OFFSET(WatchbillMONTHLY!$A$71:$U$71,1,2))=IF(_xlfn.XLOOKUP($A47,INDIRECT("_"&amp;_xlfn.XLOOKUP(AV$2,WatchbillMONTHLY!$A$71:$U$71,OFFSET(WatchbillMONTHLY!$A$71:$U$71,1,2))),INDIRECT("_"&amp;_xlfn.XLOOKUP(AV$2,WatchbillMONTHLY!$A$71:$U$71,OFFSET(WatchbillMONTHLY!$A$71:$U$71,1,2))))=$A47,_xlfn.XLOOKUP(AV$2,WatchbillMONTHLY!$A$71:$U$71,OFFSET(WatchbillMONTHLY!$A$71:$U$71,1,2)),FALSE),TRUE,FALSE)),
IF(_xlfn.XLOOKUP(AV$2,WatchbillMONTHLY!$A$88:$U$88,OFFSET(WatchbillMONTHLY!$A$88:$U$88,1,2))=IF(_xlfn.XLOOKUP($A47,INDIRECT("_"&amp;_xlfn.XLOOKUP(AV$2,WatchbillMONTHLY!$A$88:$U$88,OFFSET(WatchbillMONTHLY!$A$88:$U$88,1,2))),INDIRECT("_"&amp;_xlfn.XLOOKUP(AV$2,WatchbillMONTHLY!$A$88:$U$88,OFFSET(WatchbillMONTHLY!$A$88:$U$88,1,2))))=$A47,_xlfn.XLOOKUP(AV$2,WatchbillMONTHLY!$A$88:$U$88,OFFSET(WatchbillMONTHLY!$A$88:$U$88,1,2)),FALSE),TRUE,FALSE)),
FALSE),FALSE)</f>
        <v>0</v>
      </c>
      <c r="AW47" s="209" t="b" cm="1">
        <f t="array" aca="1" ref="AW47" ca="1">IF(AND($A47 &gt; 0, P47 &gt; 0,AW$2&lt;MiscFormulas!$A$5+1),
_xlfn.IFNA(
_xlfn.IFNA(
_xlfn.IFNA(
_xlfn.IFNA(
_xlfn.IFNA(
_xlfn.IFNA(
IF(_xlfn.XLOOKUP(AW$2,WatchbillMONTHLY!$A$3:$U$3,OFFSET(WatchbillMONTHLY!$A$3:$U$3,1,2))=IF(_xlfn.XLOOKUP($A47,INDIRECT("_"&amp;_xlfn.XLOOKUP(AW$2,WatchbillMONTHLY!$A$3:$U$3,OFFSET(WatchbillMONTHLY!$A$3:$U$3,1,2))),INDIRECT("_"&amp;_xlfn.XLOOKUP(AW$2,WatchbillMONTHLY!$A$3:$U$3,OFFSET(WatchbillMONTHLY!$A$3:$U$3,1,2))))=$A47,_xlfn.XLOOKUP(AW$2,WatchbillMONTHLY!$A$3:$U$3,OFFSET(WatchbillMONTHLY!$A$3:$U$3,1,2)),FALSE),TRUE,FALSE),
IF(_xlfn.XLOOKUP(AW$2,WatchbillMONTHLY!$A$20:$U$20,OFFSET(WatchbillMONTHLY!$A$20:$U$20,1,2))=IF(_xlfn.XLOOKUP($A47,INDIRECT("_"&amp;_xlfn.XLOOKUP(AW$2,WatchbillMONTHLY!$A$20:$U$20,OFFSET(WatchbillMONTHLY!$A$20:$U$20,1,2))),INDIRECT("_"&amp;_xlfn.XLOOKUP(AW$2,WatchbillMONTHLY!$A$20:$U$20,OFFSET(WatchbillMONTHLY!$A$20:$U$20,1,2))))=$A47,_xlfn.XLOOKUP(AW$2,WatchbillMONTHLY!$A$20:$U$20,OFFSET(WatchbillMONTHLY!$A$20:$U$20,1,2)),FALSE),TRUE,FALSE)),
IF(_xlfn.XLOOKUP(AW$2,WatchbillMONTHLY!$A$37:$U$37,OFFSET(WatchbillMONTHLY!$A$37:$U$37,1,2))=IF(_xlfn.XLOOKUP($A47,INDIRECT("_"&amp;_xlfn.XLOOKUP(AW$2,WatchbillMONTHLY!$A$37:$U$37,OFFSET(WatchbillMONTHLY!$A$37:$U$37,1,2))),INDIRECT("_"&amp;_xlfn.XLOOKUP(AW$2,WatchbillMONTHLY!$A$37:$U$37,OFFSET(WatchbillMONTHLY!$A$37:$U$37,1,2))))=$A47,_xlfn.XLOOKUP(AW$2,WatchbillMONTHLY!$A$37:$U$37,OFFSET(WatchbillMONTHLY!$A$37:$U$37,1,2)),FALSE),TRUE,FALSE)),
IF(_xlfn.XLOOKUP(AW$2,WatchbillMONTHLY!$A$54:$U$54,OFFSET(WatchbillMONTHLY!$A$54:$U$54,1,2))=IF(_xlfn.XLOOKUP($A47,INDIRECT("_"&amp;_xlfn.XLOOKUP(AW$2,WatchbillMONTHLY!$A$54:$U$54,OFFSET(WatchbillMONTHLY!$A$54:$U$54,1,2))),INDIRECT("_"&amp;_xlfn.XLOOKUP(AW$2,WatchbillMONTHLY!$A$54:$U$54,OFFSET(WatchbillMONTHLY!$A$54:$U$54,1,2))))=$A47,_xlfn.XLOOKUP(AW$2,WatchbillMONTHLY!$A$54:$U$54,OFFSET(WatchbillMONTHLY!$A$54:$U$54,1,2)),FALSE),TRUE,FALSE)),
IF(_xlfn.XLOOKUP(AW$2,WatchbillMONTHLY!$A$71:$U$71,OFFSET(WatchbillMONTHLY!$A$71:$U$71,1,2))=IF(_xlfn.XLOOKUP($A47,INDIRECT("_"&amp;_xlfn.XLOOKUP(AW$2,WatchbillMONTHLY!$A$71:$U$71,OFFSET(WatchbillMONTHLY!$A$71:$U$71,1,2))),INDIRECT("_"&amp;_xlfn.XLOOKUP(AW$2,WatchbillMONTHLY!$A$71:$U$71,OFFSET(WatchbillMONTHLY!$A$71:$U$71,1,2))))=$A47,_xlfn.XLOOKUP(AW$2,WatchbillMONTHLY!$A$71:$U$71,OFFSET(WatchbillMONTHLY!$A$71:$U$71,1,2)),FALSE),TRUE,FALSE)),
IF(_xlfn.XLOOKUP(AW$2,WatchbillMONTHLY!$A$88:$U$88,OFFSET(WatchbillMONTHLY!$A$88:$U$88,1,2))=IF(_xlfn.XLOOKUP($A47,INDIRECT("_"&amp;_xlfn.XLOOKUP(AW$2,WatchbillMONTHLY!$A$88:$U$88,OFFSET(WatchbillMONTHLY!$A$88:$U$88,1,2))),INDIRECT("_"&amp;_xlfn.XLOOKUP(AW$2,WatchbillMONTHLY!$A$88:$U$88,OFFSET(WatchbillMONTHLY!$A$88:$U$88,1,2))))=$A47,_xlfn.XLOOKUP(AW$2,WatchbillMONTHLY!$A$88:$U$88,OFFSET(WatchbillMONTHLY!$A$88:$U$88,1,2)),FALSE),TRUE,FALSE)),
FALSE),FALSE)</f>
        <v>0</v>
      </c>
      <c r="AX47" s="209" t="b" cm="1">
        <f t="array" aca="1" ref="AX47" ca="1">IF(AND($A47 &gt; 0, Q47 &gt; 0,AX$2&lt;MiscFormulas!$A$5+1),
_xlfn.IFNA(
_xlfn.IFNA(
_xlfn.IFNA(
_xlfn.IFNA(
_xlfn.IFNA(
_xlfn.IFNA(
IF(_xlfn.XLOOKUP(AX$2,WatchbillMONTHLY!$A$3:$U$3,OFFSET(WatchbillMONTHLY!$A$3:$U$3,1,2))=IF(_xlfn.XLOOKUP($A47,INDIRECT("_"&amp;_xlfn.XLOOKUP(AX$2,WatchbillMONTHLY!$A$3:$U$3,OFFSET(WatchbillMONTHLY!$A$3:$U$3,1,2))),INDIRECT("_"&amp;_xlfn.XLOOKUP(AX$2,WatchbillMONTHLY!$A$3:$U$3,OFFSET(WatchbillMONTHLY!$A$3:$U$3,1,2))))=$A47,_xlfn.XLOOKUP(AX$2,WatchbillMONTHLY!$A$3:$U$3,OFFSET(WatchbillMONTHLY!$A$3:$U$3,1,2)),FALSE),TRUE,FALSE),
IF(_xlfn.XLOOKUP(AX$2,WatchbillMONTHLY!$A$20:$U$20,OFFSET(WatchbillMONTHLY!$A$20:$U$20,1,2))=IF(_xlfn.XLOOKUP($A47,INDIRECT("_"&amp;_xlfn.XLOOKUP(AX$2,WatchbillMONTHLY!$A$20:$U$20,OFFSET(WatchbillMONTHLY!$A$20:$U$20,1,2))),INDIRECT("_"&amp;_xlfn.XLOOKUP(AX$2,WatchbillMONTHLY!$A$20:$U$20,OFFSET(WatchbillMONTHLY!$A$20:$U$20,1,2))))=$A47,_xlfn.XLOOKUP(AX$2,WatchbillMONTHLY!$A$20:$U$20,OFFSET(WatchbillMONTHLY!$A$20:$U$20,1,2)),FALSE),TRUE,FALSE)),
IF(_xlfn.XLOOKUP(AX$2,WatchbillMONTHLY!$A$37:$U$37,OFFSET(WatchbillMONTHLY!$A$37:$U$37,1,2))=IF(_xlfn.XLOOKUP($A47,INDIRECT("_"&amp;_xlfn.XLOOKUP(AX$2,WatchbillMONTHLY!$A$37:$U$37,OFFSET(WatchbillMONTHLY!$A$37:$U$37,1,2))),INDIRECT("_"&amp;_xlfn.XLOOKUP(AX$2,WatchbillMONTHLY!$A$37:$U$37,OFFSET(WatchbillMONTHLY!$A$37:$U$37,1,2))))=$A47,_xlfn.XLOOKUP(AX$2,WatchbillMONTHLY!$A$37:$U$37,OFFSET(WatchbillMONTHLY!$A$37:$U$37,1,2)),FALSE),TRUE,FALSE)),
IF(_xlfn.XLOOKUP(AX$2,WatchbillMONTHLY!$A$54:$U$54,OFFSET(WatchbillMONTHLY!$A$54:$U$54,1,2))=IF(_xlfn.XLOOKUP($A47,INDIRECT("_"&amp;_xlfn.XLOOKUP(AX$2,WatchbillMONTHLY!$A$54:$U$54,OFFSET(WatchbillMONTHLY!$A$54:$U$54,1,2))),INDIRECT("_"&amp;_xlfn.XLOOKUP(AX$2,WatchbillMONTHLY!$A$54:$U$54,OFFSET(WatchbillMONTHLY!$A$54:$U$54,1,2))))=$A47,_xlfn.XLOOKUP(AX$2,WatchbillMONTHLY!$A$54:$U$54,OFFSET(WatchbillMONTHLY!$A$54:$U$54,1,2)),FALSE),TRUE,FALSE)),
IF(_xlfn.XLOOKUP(AX$2,WatchbillMONTHLY!$A$71:$U$71,OFFSET(WatchbillMONTHLY!$A$71:$U$71,1,2))=IF(_xlfn.XLOOKUP($A47,INDIRECT("_"&amp;_xlfn.XLOOKUP(AX$2,WatchbillMONTHLY!$A$71:$U$71,OFFSET(WatchbillMONTHLY!$A$71:$U$71,1,2))),INDIRECT("_"&amp;_xlfn.XLOOKUP(AX$2,WatchbillMONTHLY!$A$71:$U$71,OFFSET(WatchbillMONTHLY!$A$71:$U$71,1,2))))=$A47,_xlfn.XLOOKUP(AX$2,WatchbillMONTHLY!$A$71:$U$71,OFFSET(WatchbillMONTHLY!$A$71:$U$71,1,2)),FALSE),TRUE,FALSE)),
IF(_xlfn.XLOOKUP(AX$2,WatchbillMONTHLY!$A$88:$U$88,OFFSET(WatchbillMONTHLY!$A$88:$U$88,1,2))=IF(_xlfn.XLOOKUP($A47,INDIRECT("_"&amp;_xlfn.XLOOKUP(AX$2,WatchbillMONTHLY!$A$88:$U$88,OFFSET(WatchbillMONTHLY!$A$88:$U$88,1,2))),INDIRECT("_"&amp;_xlfn.XLOOKUP(AX$2,WatchbillMONTHLY!$A$88:$U$88,OFFSET(WatchbillMONTHLY!$A$88:$U$88,1,2))))=$A47,_xlfn.XLOOKUP(AX$2,WatchbillMONTHLY!$A$88:$U$88,OFFSET(WatchbillMONTHLY!$A$88:$U$88,1,2)),FALSE),TRUE,FALSE)),
FALSE),FALSE)</f>
        <v>0</v>
      </c>
      <c r="AY47" s="209" t="b" cm="1">
        <f t="array" aca="1" ref="AY47" ca="1">IF(AND($A47 &gt; 0, R47 &gt; 0,AY$2&lt;MiscFormulas!$A$5+1),
_xlfn.IFNA(
_xlfn.IFNA(
_xlfn.IFNA(
_xlfn.IFNA(
_xlfn.IFNA(
_xlfn.IFNA(
IF(_xlfn.XLOOKUP(AY$2,WatchbillMONTHLY!$A$3:$U$3,OFFSET(WatchbillMONTHLY!$A$3:$U$3,1,2))=IF(_xlfn.XLOOKUP($A47,INDIRECT("_"&amp;_xlfn.XLOOKUP(AY$2,WatchbillMONTHLY!$A$3:$U$3,OFFSET(WatchbillMONTHLY!$A$3:$U$3,1,2))),INDIRECT("_"&amp;_xlfn.XLOOKUP(AY$2,WatchbillMONTHLY!$A$3:$U$3,OFFSET(WatchbillMONTHLY!$A$3:$U$3,1,2))))=$A47,_xlfn.XLOOKUP(AY$2,WatchbillMONTHLY!$A$3:$U$3,OFFSET(WatchbillMONTHLY!$A$3:$U$3,1,2)),FALSE),TRUE,FALSE),
IF(_xlfn.XLOOKUP(AY$2,WatchbillMONTHLY!$A$20:$U$20,OFFSET(WatchbillMONTHLY!$A$20:$U$20,1,2))=IF(_xlfn.XLOOKUP($A47,INDIRECT("_"&amp;_xlfn.XLOOKUP(AY$2,WatchbillMONTHLY!$A$20:$U$20,OFFSET(WatchbillMONTHLY!$A$20:$U$20,1,2))),INDIRECT("_"&amp;_xlfn.XLOOKUP(AY$2,WatchbillMONTHLY!$A$20:$U$20,OFFSET(WatchbillMONTHLY!$A$20:$U$20,1,2))))=$A47,_xlfn.XLOOKUP(AY$2,WatchbillMONTHLY!$A$20:$U$20,OFFSET(WatchbillMONTHLY!$A$20:$U$20,1,2)),FALSE),TRUE,FALSE)),
IF(_xlfn.XLOOKUP(AY$2,WatchbillMONTHLY!$A$37:$U$37,OFFSET(WatchbillMONTHLY!$A$37:$U$37,1,2))=IF(_xlfn.XLOOKUP($A47,INDIRECT("_"&amp;_xlfn.XLOOKUP(AY$2,WatchbillMONTHLY!$A$37:$U$37,OFFSET(WatchbillMONTHLY!$A$37:$U$37,1,2))),INDIRECT("_"&amp;_xlfn.XLOOKUP(AY$2,WatchbillMONTHLY!$A$37:$U$37,OFFSET(WatchbillMONTHLY!$A$37:$U$37,1,2))))=$A47,_xlfn.XLOOKUP(AY$2,WatchbillMONTHLY!$A$37:$U$37,OFFSET(WatchbillMONTHLY!$A$37:$U$37,1,2)),FALSE),TRUE,FALSE)),
IF(_xlfn.XLOOKUP(AY$2,WatchbillMONTHLY!$A$54:$U$54,OFFSET(WatchbillMONTHLY!$A$54:$U$54,1,2))=IF(_xlfn.XLOOKUP($A47,INDIRECT("_"&amp;_xlfn.XLOOKUP(AY$2,WatchbillMONTHLY!$A$54:$U$54,OFFSET(WatchbillMONTHLY!$A$54:$U$54,1,2))),INDIRECT("_"&amp;_xlfn.XLOOKUP(AY$2,WatchbillMONTHLY!$A$54:$U$54,OFFSET(WatchbillMONTHLY!$A$54:$U$54,1,2))))=$A47,_xlfn.XLOOKUP(AY$2,WatchbillMONTHLY!$A$54:$U$54,OFFSET(WatchbillMONTHLY!$A$54:$U$54,1,2)),FALSE),TRUE,FALSE)),
IF(_xlfn.XLOOKUP(AY$2,WatchbillMONTHLY!$A$71:$U$71,OFFSET(WatchbillMONTHLY!$A$71:$U$71,1,2))=IF(_xlfn.XLOOKUP($A47,INDIRECT("_"&amp;_xlfn.XLOOKUP(AY$2,WatchbillMONTHLY!$A$71:$U$71,OFFSET(WatchbillMONTHLY!$A$71:$U$71,1,2))),INDIRECT("_"&amp;_xlfn.XLOOKUP(AY$2,WatchbillMONTHLY!$A$71:$U$71,OFFSET(WatchbillMONTHLY!$A$71:$U$71,1,2))))=$A47,_xlfn.XLOOKUP(AY$2,WatchbillMONTHLY!$A$71:$U$71,OFFSET(WatchbillMONTHLY!$A$71:$U$71,1,2)),FALSE),TRUE,FALSE)),
IF(_xlfn.XLOOKUP(AY$2,WatchbillMONTHLY!$A$88:$U$88,OFFSET(WatchbillMONTHLY!$A$88:$U$88,1,2))=IF(_xlfn.XLOOKUP($A47,INDIRECT("_"&amp;_xlfn.XLOOKUP(AY$2,WatchbillMONTHLY!$A$88:$U$88,OFFSET(WatchbillMONTHLY!$A$88:$U$88,1,2))),INDIRECT("_"&amp;_xlfn.XLOOKUP(AY$2,WatchbillMONTHLY!$A$88:$U$88,OFFSET(WatchbillMONTHLY!$A$88:$U$88,1,2))))=$A47,_xlfn.XLOOKUP(AY$2,WatchbillMONTHLY!$A$88:$U$88,OFFSET(WatchbillMONTHLY!$A$88:$U$88,1,2)),FALSE),TRUE,FALSE)),
FALSE),FALSE)</f>
        <v>0</v>
      </c>
      <c r="AZ47" s="209" t="b" cm="1">
        <f t="array" aca="1" ref="AZ47" ca="1">IF(AND($A47 &gt; 0, S47 &gt; 0,AZ$2&lt;MiscFormulas!$A$5+1),
_xlfn.IFNA(
_xlfn.IFNA(
_xlfn.IFNA(
_xlfn.IFNA(
_xlfn.IFNA(
_xlfn.IFNA(
IF(_xlfn.XLOOKUP(AZ$2,WatchbillMONTHLY!$A$3:$U$3,OFFSET(WatchbillMONTHLY!$A$3:$U$3,1,2))=IF(_xlfn.XLOOKUP($A47,INDIRECT("_"&amp;_xlfn.XLOOKUP(AZ$2,WatchbillMONTHLY!$A$3:$U$3,OFFSET(WatchbillMONTHLY!$A$3:$U$3,1,2))),INDIRECT("_"&amp;_xlfn.XLOOKUP(AZ$2,WatchbillMONTHLY!$A$3:$U$3,OFFSET(WatchbillMONTHLY!$A$3:$U$3,1,2))))=$A47,_xlfn.XLOOKUP(AZ$2,WatchbillMONTHLY!$A$3:$U$3,OFFSET(WatchbillMONTHLY!$A$3:$U$3,1,2)),FALSE),TRUE,FALSE),
IF(_xlfn.XLOOKUP(AZ$2,WatchbillMONTHLY!$A$20:$U$20,OFFSET(WatchbillMONTHLY!$A$20:$U$20,1,2))=IF(_xlfn.XLOOKUP($A47,INDIRECT("_"&amp;_xlfn.XLOOKUP(AZ$2,WatchbillMONTHLY!$A$20:$U$20,OFFSET(WatchbillMONTHLY!$A$20:$U$20,1,2))),INDIRECT("_"&amp;_xlfn.XLOOKUP(AZ$2,WatchbillMONTHLY!$A$20:$U$20,OFFSET(WatchbillMONTHLY!$A$20:$U$20,1,2))))=$A47,_xlfn.XLOOKUP(AZ$2,WatchbillMONTHLY!$A$20:$U$20,OFFSET(WatchbillMONTHLY!$A$20:$U$20,1,2)),FALSE),TRUE,FALSE)),
IF(_xlfn.XLOOKUP(AZ$2,WatchbillMONTHLY!$A$37:$U$37,OFFSET(WatchbillMONTHLY!$A$37:$U$37,1,2))=IF(_xlfn.XLOOKUP($A47,INDIRECT("_"&amp;_xlfn.XLOOKUP(AZ$2,WatchbillMONTHLY!$A$37:$U$37,OFFSET(WatchbillMONTHLY!$A$37:$U$37,1,2))),INDIRECT("_"&amp;_xlfn.XLOOKUP(AZ$2,WatchbillMONTHLY!$A$37:$U$37,OFFSET(WatchbillMONTHLY!$A$37:$U$37,1,2))))=$A47,_xlfn.XLOOKUP(AZ$2,WatchbillMONTHLY!$A$37:$U$37,OFFSET(WatchbillMONTHLY!$A$37:$U$37,1,2)),FALSE),TRUE,FALSE)),
IF(_xlfn.XLOOKUP(AZ$2,WatchbillMONTHLY!$A$54:$U$54,OFFSET(WatchbillMONTHLY!$A$54:$U$54,1,2))=IF(_xlfn.XLOOKUP($A47,INDIRECT("_"&amp;_xlfn.XLOOKUP(AZ$2,WatchbillMONTHLY!$A$54:$U$54,OFFSET(WatchbillMONTHLY!$A$54:$U$54,1,2))),INDIRECT("_"&amp;_xlfn.XLOOKUP(AZ$2,WatchbillMONTHLY!$A$54:$U$54,OFFSET(WatchbillMONTHLY!$A$54:$U$54,1,2))))=$A47,_xlfn.XLOOKUP(AZ$2,WatchbillMONTHLY!$A$54:$U$54,OFFSET(WatchbillMONTHLY!$A$54:$U$54,1,2)),FALSE),TRUE,FALSE)),
IF(_xlfn.XLOOKUP(AZ$2,WatchbillMONTHLY!$A$71:$U$71,OFFSET(WatchbillMONTHLY!$A$71:$U$71,1,2))=IF(_xlfn.XLOOKUP($A47,INDIRECT("_"&amp;_xlfn.XLOOKUP(AZ$2,WatchbillMONTHLY!$A$71:$U$71,OFFSET(WatchbillMONTHLY!$A$71:$U$71,1,2))),INDIRECT("_"&amp;_xlfn.XLOOKUP(AZ$2,WatchbillMONTHLY!$A$71:$U$71,OFFSET(WatchbillMONTHLY!$A$71:$U$71,1,2))))=$A47,_xlfn.XLOOKUP(AZ$2,WatchbillMONTHLY!$A$71:$U$71,OFFSET(WatchbillMONTHLY!$A$71:$U$71,1,2)),FALSE),TRUE,FALSE)),
IF(_xlfn.XLOOKUP(AZ$2,WatchbillMONTHLY!$A$88:$U$88,OFFSET(WatchbillMONTHLY!$A$88:$U$88,1,2))=IF(_xlfn.XLOOKUP($A47,INDIRECT("_"&amp;_xlfn.XLOOKUP(AZ$2,WatchbillMONTHLY!$A$88:$U$88,OFFSET(WatchbillMONTHLY!$A$88:$U$88,1,2))),INDIRECT("_"&amp;_xlfn.XLOOKUP(AZ$2,WatchbillMONTHLY!$A$88:$U$88,OFFSET(WatchbillMONTHLY!$A$88:$U$88,1,2))))=$A47,_xlfn.XLOOKUP(AZ$2,WatchbillMONTHLY!$A$88:$U$88,OFFSET(WatchbillMONTHLY!$A$88:$U$88,1,2)),FALSE),TRUE,FALSE)),
FALSE),FALSE)</f>
        <v>0</v>
      </c>
      <c r="BA47" s="209" t="b" cm="1">
        <f t="array" aca="1" ref="BA47" ca="1">IF(AND($A47 &gt; 0, T47 &gt; 0,BA$2&lt;MiscFormulas!$A$5+1),
_xlfn.IFNA(
_xlfn.IFNA(
_xlfn.IFNA(
_xlfn.IFNA(
_xlfn.IFNA(
_xlfn.IFNA(
IF(_xlfn.XLOOKUP(BA$2,WatchbillMONTHLY!$A$3:$U$3,OFFSET(WatchbillMONTHLY!$A$3:$U$3,1,2))=IF(_xlfn.XLOOKUP($A47,INDIRECT("_"&amp;_xlfn.XLOOKUP(BA$2,WatchbillMONTHLY!$A$3:$U$3,OFFSET(WatchbillMONTHLY!$A$3:$U$3,1,2))),INDIRECT("_"&amp;_xlfn.XLOOKUP(BA$2,WatchbillMONTHLY!$A$3:$U$3,OFFSET(WatchbillMONTHLY!$A$3:$U$3,1,2))))=$A47,_xlfn.XLOOKUP(BA$2,WatchbillMONTHLY!$A$3:$U$3,OFFSET(WatchbillMONTHLY!$A$3:$U$3,1,2)),FALSE),TRUE,FALSE),
IF(_xlfn.XLOOKUP(BA$2,WatchbillMONTHLY!$A$20:$U$20,OFFSET(WatchbillMONTHLY!$A$20:$U$20,1,2))=IF(_xlfn.XLOOKUP($A47,INDIRECT("_"&amp;_xlfn.XLOOKUP(BA$2,WatchbillMONTHLY!$A$20:$U$20,OFFSET(WatchbillMONTHLY!$A$20:$U$20,1,2))),INDIRECT("_"&amp;_xlfn.XLOOKUP(BA$2,WatchbillMONTHLY!$A$20:$U$20,OFFSET(WatchbillMONTHLY!$A$20:$U$20,1,2))))=$A47,_xlfn.XLOOKUP(BA$2,WatchbillMONTHLY!$A$20:$U$20,OFFSET(WatchbillMONTHLY!$A$20:$U$20,1,2)),FALSE),TRUE,FALSE)),
IF(_xlfn.XLOOKUP(BA$2,WatchbillMONTHLY!$A$37:$U$37,OFFSET(WatchbillMONTHLY!$A$37:$U$37,1,2))=IF(_xlfn.XLOOKUP($A47,INDIRECT("_"&amp;_xlfn.XLOOKUP(BA$2,WatchbillMONTHLY!$A$37:$U$37,OFFSET(WatchbillMONTHLY!$A$37:$U$37,1,2))),INDIRECT("_"&amp;_xlfn.XLOOKUP(BA$2,WatchbillMONTHLY!$A$37:$U$37,OFFSET(WatchbillMONTHLY!$A$37:$U$37,1,2))))=$A47,_xlfn.XLOOKUP(BA$2,WatchbillMONTHLY!$A$37:$U$37,OFFSET(WatchbillMONTHLY!$A$37:$U$37,1,2)),FALSE),TRUE,FALSE)),
IF(_xlfn.XLOOKUP(BA$2,WatchbillMONTHLY!$A$54:$U$54,OFFSET(WatchbillMONTHLY!$A$54:$U$54,1,2))=IF(_xlfn.XLOOKUP($A47,INDIRECT("_"&amp;_xlfn.XLOOKUP(BA$2,WatchbillMONTHLY!$A$54:$U$54,OFFSET(WatchbillMONTHLY!$A$54:$U$54,1,2))),INDIRECT("_"&amp;_xlfn.XLOOKUP(BA$2,WatchbillMONTHLY!$A$54:$U$54,OFFSET(WatchbillMONTHLY!$A$54:$U$54,1,2))))=$A47,_xlfn.XLOOKUP(BA$2,WatchbillMONTHLY!$A$54:$U$54,OFFSET(WatchbillMONTHLY!$A$54:$U$54,1,2)),FALSE),TRUE,FALSE)),
IF(_xlfn.XLOOKUP(BA$2,WatchbillMONTHLY!$A$71:$U$71,OFFSET(WatchbillMONTHLY!$A$71:$U$71,1,2))=IF(_xlfn.XLOOKUP($A47,INDIRECT("_"&amp;_xlfn.XLOOKUP(BA$2,WatchbillMONTHLY!$A$71:$U$71,OFFSET(WatchbillMONTHLY!$A$71:$U$71,1,2))),INDIRECT("_"&amp;_xlfn.XLOOKUP(BA$2,WatchbillMONTHLY!$A$71:$U$71,OFFSET(WatchbillMONTHLY!$A$71:$U$71,1,2))))=$A47,_xlfn.XLOOKUP(BA$2,WatchbillMONTHLY!$A$71:$U$71,OFFSET(WatchbillMONTHLY!$A$71:$U$71,1,2)),FALSE),TRUE,FALSE)),
IF(_xlfn.XLOOKUP(BA$2,WatchbillMONTHLY!$A$88:$U$88,OFFSET(WatchbillMONTHLY!$A$88:$U$88,1,2))=IF(_xlfn.XLOOKUP($A47,INDIRECT("_"&amp;_xlfn.XLOOKUP(BA$2,WatchbillMONTHLY!$A$88:$U$88,OFFSET(WatchbillMONTHLY!$A$88:$U$88,1,2))),INDIRECT("_"&amp;_xlfn.XLOOKUP(BA$2,WatchbillMONTHLY!$A$88:$U$88,OFFSET(WatchbillMONTHLY!$A$88:$U$88,1,2))))=$A47,_xlfn.XLOOKUP(BA$2,WatchbillMONTHLY!$A$88:$U$88,OFFSET(WatchbillMONTHLY!$A$88:$U$88,1,2)),FALSE),TRUE,FALSE)),
FALSE),FALSE)</f>
        <v>0</v>
      </c>
      <c r="BB47" s="209" t="b" cm="1">
        <f t="array" aca="1" ref="BB47" ca="1">IF(AND($A47 &gt; 0, U47 &gt; 0,BB$2&lt;MiscFormulas!$A$5+1),
_xlfn.IFNA(
_xlfn.IFNA(
_xlfn.IFNA(
_xlfn.IFNA(
_xlfn.IFNA(
_xlfn.IFNA(
IF(_xlfn.XLOOKUP(BB$2,WatchbillMONTHLY!$A$3:$U$3,OFFSET(WatchbillMONTHLY!$A$3:$U$3,1,2))=IF(_xlfn.XLOOKUP($A47,INDIRECT("_"&amp;_xlfn.XLOOKUP(BB$2,WatchbillMONTHLY!$A$3:$U$3,OFFSET(WatchbillMONTHLY!$A$3:$U$3,1,2))),INDIRECT("_"&amp;_xlfn.XLOOKUP(BB$2,WatchbillMONTHLY!$A$3:$U$3,OFFSET(WatchbillMONTHLY!$A$3:$U$3,1,2))))=$A47,_xlfn.XLOOKUP(BB$2,WatchbillMONTHLY!$A$3:$U$3,OFFSET(WatchbillMONTHLY!$A$3:$U$3,1,2)),FALSE),TRUE,FALSE),
IF(_xlfn.XLOOKUP(BB$2,WatchbillMONTHLY!$A$20:$U$20,OFFSET(WatchbillMONTHLY!$A$20:$U$20,1,2))=IF(_xlfn.XLOOKUP($A47,INDIRECT("_"&amp;_xlfn.XLOOKUP(BB$2,WatchbillMONTHLY!$A$20:$U$20,OFFSET(WatchbillMONTHLY!$A$20:$U$20,1,2))),INDIRECT("_"&amp;_xlfn.XLOOKUP(BB$2,WatchbillMONTHLY!$A$20:$U$20,OFFSET(WatchbillMONTHLY!$A$20:$U$20,1,2))))=$A47,_xlfn.XLOOKUP(BB$2,WatchbillMONTHLY!$A$20:$U$20,OFFSET(WatchbillMONTHLY!$A$20:$U$20,1,2)),FALSE),TRUE,FALSE)),
IF(_xlfn.XLOOKUP(BB$2,WatchbillMONTHLY!$A$37:$U$37,OFFSET(WatchbillMONTHLY!$A$37:$U$37,1,2))=IF(_xlfn.XLOOKUP($A47,INDIRECT("_"&amp;_xlfn.XLOOKUP(BB$2,WatchbillMONTHLY!$A$37:$U$37,OFFSET(WatchbillMONTHLY!$A$37:$U$37,1,2))),INDIRECT("_"&amp;_xlfn.XLOOKUP(BB$2,WatchbillMONTHLY!$A$37:$U$37,OFFSET(WatchbillMONTHLY!$A$37:$U$37,1,2))))=$A47,_xlfn.XLOOKUP(BB$2,WatchbillMONTHLY!$A$37:$U$37,OFFSET(WatchbillMONTHLY!$A$37:$U$37,1,2)),FALSE),TRUE,FALSE)),
IF(_xlfn.XLOOKUP(BB$2,WatchbillMONTHLY!$A$54:$U$54,OFFSET(WatchbillMONTHLY!$A$54:$U$54,1,2))=IF(_xlfn.XLOOKUP($A47,INDIRECT("_"&amp;_xlfn.XLOOKUP(BB$2,WatchbillMONTHLY!$A$54:$U$54,OFFSET(WatchbillMONTHLY!$A$54:$U$54,1,2))),INDIRECT("_"&amp;_xlfn.XLOOKUP(BB$2,WatchbillMONTHLY!$A$54:$U$54,OFFSET(WatchbillMONTHLY!$A$54:$U$54,1,2))))=$A47,_xlfn.XLOOKUP(BB$2,WatchbillMONTHLY!$A$54:$U$54,OFFSET(WatchbillMONTHLY!$A$54:$U$54,1,2)),FALSE),TRUE,FALSE)),
IF(_xlfn.XLOOKUP(BB$2,WatchbillMONTHLY!$A$71:$U$71,OFFSET(WatchbillMONTHLY!$A$71:$U$71,1,2))=IF(_xlfn.XLOOKUP($A47,INDIRECT("_"&amp;_xlfn.XLOOKUP(BB$2,WatchbillMONTHLY!$A$71:$U$71,OFFSET(WatchbillMONTHLY!$A$71:$U$71,1,2))),INDIRECT("_"&amp;_xlfn.XLOOKUP(BB$2,WatchbillMONTHLY!$A$71:$U$71,OFFSET(WatchbillMONTHLY!$A$71:$U$71,1,2))))=$A47,_xlfn.XLOOKUP(BB$2,WatchbillMONTHLY!$A$71:$U$71,OFFSET(WatchbillMONTHLY!$A$71:$U$71,1,2)),FALSE),TRUE,FALSE)),
IF(_xlfn.XLOOKUP(BB$2,WatchbillMONTHLY!$A$88:$U$88,OFFSET(WatchbillMONTHLY!$A$88:$U$88,1,2))=IF(_xlfn.XLOOKUP($A47,INDIRECT("_"&amp;_xlfn.XLOOKUP(BB$2,WatchbillMONTHLY!$A$88:$U$88,OFFSET(WatchbillMONTHLY!$A$88:$U$88,1,2))),INDIRECT("_"&amp;_xlfn.XLOOKUP(BB$2,WatchbillMONTHLY!$A$88:$U$88,OFFSET(WatchbillMONTHLY!$A$88:$U$88,1,2))))=$A47,_xlfn.XLOOKUP(BB$2,WatchbillMONTHLY!$A$88:$U$88,OFFSET(WatchbillMONTHLY!$A$88:$U$88,1,2)),FALSE),TRUE,FALSE)),
FALSE),FALSE)</f>
        <v>0</v>
      </c>
      <c r="BC47" s="209" t="b" cm="1">
        <f t="array" aca="1" ref="BC47" ca="1">IF(AND($A47 &gt; 0, V47 &gt; 0,BC$2&lt;MiscFormulas!$A$5+1),
_xlfn.IFNA(
_xlfn.IFNA(
_xlfn.IFNA(
_xlfn.IFNA(
_xlfn.IFNA(
_xlfn.IFNA(
IF(_xlfn.XLOOKUP(BC$2,WatchbillMONTHLY!$A$3:$U$3,OFFSET(WatchbillMONTHLY!$A$3:$U$3,1,2))=IF(_xlfn.XLOOKUP($A47,INDIRECT("_"&amp;_xlfn.XLOOKUP(BC$2,WatchbillMONTHLY!$A$3:$U$3,OFFSET(WatchbillMONTHLY!$A$3:$U$3,1,2))),INDIRECT("_"&amp;_xlfn.XLOOKUP(BC$2,WatchbillMONTHLY!$A$3:$U$3,OFFSET(WatchbillMONTHLY!$A$3:$U$3,1,2))))=$A47,_xlfn.XLOOKUP(BC$2,WatchbillMONTHLY!$A$3:$U$3,OFFSET(WatchbillMONTHLY!$A$3:$U$3,1,2)),FALSE),TRUE,FALSE),
IF(_xlfn.XLOOKUP(BC$2,WatchbillMONTHLY!$A$20:$U$20,OFFSET(WatchbillMONTHLY!$A$20:$U$20,1,2))=IF(_xlfn.XLOOKUP($A47,INDIRECT("_"&amp;_xlfn.XLOOKUP(BC$2,WatchbillMONTHLY!$A$20:$U$20,OFFSET(WatchbillMONTHLY!$A$20:$U$20,1,2))),INDIRECT("_"&amp;_xlfn.XLOOKUP(BC$2,WatchbillMONTHLY!$A$20:$U$20,OFFSET(WatchbillMONTHLY!$A$20:$U$20,1,2))))=$A47,_xlfn.XLOOKUP(BC$2,WatchbillMONTHLY!$A$20:$U$20,OFFSET(WatchbillMONTHLY!$A$20:$U$20,1,2)),FALSE),TRUE,FALSE)),
IF(_xlfn.XLOOKUP(BC$2,WatchbillMONTHLY!$A$37:$U$37,OFFSET(WatchbillMONTHLY!$A$37:$U$37,1,2))=IF(_xlfn.XLOOKUP($A47,INDIRECT("_"&amp;_xlfn.XLOOKUP(BC$2,WatchbillMONTHLY!$A$37:$U$37,OFFSET(WatchbillMONTHLY!$A$37:$U$37,1,2))),INDIRECT("_"&amp;_xlfn.XLOOKUP(BC$2,WatchbillMONTHLY!$A$37:$U$37,OFFSET(WatchbillMONTHLY!$A$37:$U$37,1,2))))=$A47,_xlfn.XLOOKUP(BC$2,WatchbillMONTHLY!$A$37:$U$37,OFFSET(WatchbillMONTHLY!$A$37:$U$37,1,2)),FALSE),TRUE,FALSE)),
IF(_xlfn.XLOOKUP(BC$2,WatchbillMONTHLY!$A$54:$U$54,OFFSET(WatchbillMONTHLY!$A$54:$U$54,1,2))=IF(_xlfn.XLOOKUP($A47,INDIRECT("_"&amp;_xlfn.XLOOKUP(BC$2,WatchbillMONTHLY!$A$54:$U$54,OFFSET(WatchbillMONTHLY!$A$54:$U$54,1,2))),INDIRECT("_"&amp;_xlfn.XLOOKUP(BC$2,WatchbillMONTHLY!$A$54:$U$54,OFFSET(WatchbillMONTHLY!$A$54:$U$54,1,2))))=$A47,_xlfn.XLOOKUP(BC$2,WatchbillMONTHLY!$A$54:$U$54,OFFSET(WatchbillMONTHLY!$A$54:$U$54,1,2)),FALSE),TRUE,FALSE)),
IF(_xlfn.XLOOKUP(BC$2,WatchbillMONTHLY!$A$71:$U$71,OFFSET(WatchbillMONTHLY!$A$71:$U$71,1,2))=IF(_xlfn.XLOOKUP($A47,INDIRECT("_"&amp;_xlfn.XLOOKUP(BC$2,WatchbillMONTHLY!$A$71:$U$71,OFFSET(WatchbillMONTHLY!$A$71:$U$71,1,2))),INDIRECT("_"&amp;_xlfn.XLOOKUP(BC$2,WatchbillMONTHLY!$A$71:$U$71,OFFSET(WatchbillMONTHLY!$A$71:$U$71,1,2))))=$A47,_xlfn.XLOOKUP(BC$2,WatchbillMONTHLY!$A$71:$U$71,OFFSET(WatchbillMONTHLY!$A$71:$U$71,1,2)),FALSE),TRUE,FALSE)),
IF(_xlfn.XLOOKUP(BC$2,WatchbillMONTHLY!$A$88:$U$88,OFFSET(WatchbillMONTHLY!$A$88:$U$88,1,2))=IF(_xlfn.XLOOKUP($A47,INDIRECT("_"&amp;_xlfn.XLOOKUP(BC$2,WatchbillMONTHLY!$A$88:$U$88,OFFSET(WatchbillMONTHLY!$A$88:$U$88,1,2))),INDIRECT("_"&amp;_xlfn.XLOOKUP(BC$2,WatchbillMONTHLY!$A$88:$U$88,OFFSET(WatchbillMONTHLY!$A$88:$U$88,1,2))))=$A47,_xlfn.XLOOKUP(BC$2,WatchbillMONTHLY!$A$88:$U$88,OFFSET(WatchbillMONTHLY!$A$88:$U$88,1,2)),FALSE),TRUE,FALSE)),
FALSE),FALSE)</f>
        <v>0</v>
      </c>
      <c r="BD47" s="209" t="b" cm="1">
        <f t="array" aca="1" ref="BD47" ca="1">IF(AND($A47 &gt; 0, W47 &gt; 0,BD$2&lt;MiscFormulas!$A$5+1),
_xlfn.IFNA(
_xlfn.IFNA(
_xlfn.IFNA(
_xlfn.IFNA(
_xlfn.IFNA(
_xlfn.IFNA(
IF(_xlfn.XLOOKUP(BD$2,WatchbillMONTHLY!$A$3:$U$3,OFFSET(WatchbillMONTHLY!$A$3:$U$3,1,2))=IF(_xlfn.XLOOKUP($A47,INDIRECT("_"&amp;_xlfn.XLOOKUP(BD$2,WatchbillMONTHLY!$A$3:$U$3,OFFSET(WatchbillMONTHLY!$A$3:$U$3,1,2))),INDIRECT("_"&amp;_xlfn.XLOOKUP(BD$2,WatchbillMONTHLY!$A$3:$U$3,OFFSET(WatchbillMONTHLY!$A$3:$U$3,1,2))))=$A47,_xlfn.XLOOKUP(BD$2,WatchbillMONTHLY!$A$3:$U$3,OFFSET(WatchbillMONTHLY!$A$3:$U$3,1,2)),FALSE),TRUE,FALSE),
IF(_xlfn.XLOOKUP(BD$2,WatchbillMONTHLY!$A$20:$U$20,OFFSET(WatchbillMONTHLY!$A$20:$U$20,1,2))=IF(_xlfn.XLOOKUP($A47,INDIRECT("_"&amp;_xlfn.XLOOKUP(BD$2,WatchbillMONTHLY!$A$20:$U$20,OFFSET(WatchbillMONTHLY!$A$20:$U$20,1,2))),INDIRECT("_"&amp;_xlfn.XLOOKUP(BD$2,WatchbillMONTHLY!$A$20:$U$20,OFFSET(WatchbillMONTHLY!$A$20:$U$20,1,2))))=$A47,_xlfn.XLOOKUP(BD$2,WatchbillMONTHLY!$A$20:$U$20,OFFSET(WatchbillMONTHLY!$A$20:$U$20,1,2)),FALSE),TRUE,FALSE)),
IF(_xlfn.XLOOKUP(BD$2,WatchbillMONTHLY!$A$37:$U$37,OFFSET(WatchbillMONTHLY!$A$37:$U$37,1,2))=IF(_xlfn.XLOOKUP($A47,INDIRECT("_"&amp;_xlfn.XLOOKUP(BD$2,WatchbillMONTHLY!$A$37:$U$37,OFFSET(WatchbillMONTHLY!$A$37:$U$37,1,2))),INDIRECT("_"&amp;_xlfn.XLOOKUP(BD$2,WatchbillMONTHLY!$A$37:$U$37,OFFSET(WatchbillMONTHLY!$A$37:$U$37,1,2))))=$A47,_xlfn.XLOOKUP(BD$2,WatchbillMONTHLY!$A$37:$U$37,OFFSET(WatchbillMONTHLY!$A$37:$U$37,1,2)),FALSE),TRUE,FALSE)),
IF(_xlfn.XLOOKUP(BD$2,WatchbillMONTHLY!$A$54:$U$54,OFFSET(WatchbillMONTHLY!$A$54:$U$54,1,2))=IF(_xlfn.XLOOKUP($A47,INDIRECT("_"&amp;_xlfn.XLOOKUP(BD$2,WatchbillMONTHLY!$A$54:$U$54,OFFSET(WatchbillMONTHLY!$A$54:$U$54,1,2))),INDIRECT("_"&amp;_xlfn.XLOOKUP(BD$2,WatchbillMONTHLY!$A$54:$U$54,OFFSET(WatchbillMONTHLY!$A$54:$U$54,1,2))))=$A47,_xlfn.XLOOKUP(BD$2,WatchbillMONTHLY!$A$54:$U$54,OFFSET(WatchbillMONTHLY!$A$54:$U$54,1,2)),FALSE),TRUE,FALSE)),
IF(_xlfn.XLOOKUP(BD$2,WatchbillMONTHLY!$A$71:$U$71,OFFSET(WatchbillMONTHLY!$A$71:$U$71,1,2))=IF(_xlfn.XLOOKUP($A47,INDIRECT("_"&amp;_xlfn.XLOOKUP(BD$2,WatchbillMONTHLY!$A$71:$U$71,OFFSET(WatchbillMONTHLY!$A$71:$U$71,1,2))),INDIRECT("_"&amp;_xlfn.XLOOKUP(BD$2,WatchbillMONTHLY!$A$71:$U$71,OFFSET(WatchbillMONTHLY!$A$71:$U$71,1,2))))=$A47,_xlfn.XLOOKUP(BD$2,WatchbillMONTHLY!$A$71:$U$71,OFFSET(WatchbillMONTHLY!$A$71:$U$71,1,2)),FALSE),TRUE,FALSE)),
IF(_xlfn.XLOOKUP(BD$2,WatchbillMONTHLY!$A$88:$U$88,OFFSET(WatchbillMONTHLY!$A$88:$U$88,1,2))=IF(_xlfn.XLOOKUP($A47,INDIRECT("_"&amp;_xlfn.XLOOKUP(BD$2,WatchbillMONTHLY!$A$88:$U$88,OFFSET(WatchbillMONTHLY!$A$88:$U$88,1,2))),INDIRECT("_"&amp;_xlfn.XLOOKUP(BD$2,WatchbillMONTHLY!$A$88:$U$88,OFFSET(WatchbillMONTHLY!$A$88:$U$88,1,2))))=$A47,_xlfn.XLOOKUP(BD$2,WatchbillMONTHLY!$A$88:$U$88,OFFSET(WatchbillMONTHLY!$A$88:$U$88,1,2)),FALSE),TRUE,FALSE)),
FALSE),FALSE)</f>
        <v>0</v>
      </c>
      <c r="BE47" s="209" t="b" cm="1">
        <f t="array" aca="1" ref="BE47" ca="1">IF(AND($A47 &gt; 0, X47 &gt; 0,BE$2&lt;MiscFormulas!$A$5+1),
_xlfn.IFNA(
_xlfn.IFNA(
_xlfn.IFNA(
_xlfn.IFNA(
_xlfn.IFNA(
_xlfn.IFNA(
IF(_xlfn.XLOOKUP(BE$2,WatchbillMONTHLY!$A$3:$U$3,OFFSET(WatchbillMONTHLY!$A$3:$U$3,1,2))=IF(_xlfn.XLOOKUP($A47,INDIRECT("_"&amp;_xlfn.XLOOKUP(BE$2,WatchbillMONTHLY!$A$3:$U$3,OFFSET(WatchbillMONTHLY!$A$3:$U$3,1,2))),INDIRECT("_"&amp;_xlfn.XLOOKUP(BE$2,WatchbillMONTHLY!$A$3:$U$3,OFFSET(WatchbillMONTHLY!$A$3:$U$3,1,2))))=$A47,_xlfn.XLOOKUP(BE$2,WatchbillMONTHLY!$A$3:$U$3,OFFSET(WatchbillMONTHLY!$A$3:$U$3,1,2)),FALSE),TRUE,FALSE),
IF(_xlfn.XLOOKUP(BE$2,WatchbillMONTHLY!$A$20:$U$20,OFFSET(WatchbillMONTHLY!$A$20:$U$20,1,2))=IF(_xlfn.XLOOKUP($A47,INDIRECT("_"&amp;_xlfn.XLOOKUP(BE$2,WatchbillMONTHLY!$A$20:$U$20,OFFSET(WatchbillMONTHLY!$A$20:$U$20,1,2))),INDIRECT("_"&amp;_xlfn.XLOOKUP(BE$2,WatchbillMONTHLY!$A$20:$U$20,OFFSET(WatchbillMONTHLY!$A$20:$U$20,1,2))))=$A47,_xlfn.XLOOKUP(BE$2,WatchbillMONTHLY!$A$20:$U$20,OFFSET(WatchbillMONTHLY!$A$20:$U$20,1,2)),FALSE),TRUE,FALSE)),
IF(_xlfn.XLOOKUP(BE$2,WatchbillMONTHLY!$A$37:$U$37,OFFSET(WatchbillMONTHLY!$A$37:$U$37,1,2))=IF(_xlfn.XLOOKUP($A47,INDIRECT("_"&amp;_xlfn.XLOOKUP(BE$2,WatchbillMONTHLY!$A$37:$U$37,OFFSET(WatchbillMONTHLY!$A$37:$U$37,1,2))),INDIRECT("_"&amp;_xlfn.XLOOKUP(BE$2,WatchbillMONTHLY!$A$37:$U$37,OFFSET(WatchbillMONTHLY!$A$37:$U$37,1,2))))=$A47,_xlfn.XLOOKUP(BE$2,WatchbillMONTHLY!$A$37:$U$37,OFFSET(WatchbillMONTHLY!$A$37:$U$37,1,2)),FALSE),TRUE,FALSE)),
IF(_xlfn.XLOOKUP(BE$2,WatchbillMONTHLY!$A$54:$U$54,OFFSET(WatchbillMONTHLY!$A$54:$U$54,1,2))=IF(_xlfn.XLOOKUP($A47,INDIRECT("_"&amp;_xlfn.XLOOKUP(BE$2,WatchbillMONTHLY!$A$54:$U$54,OFFSET(WatchbillMONTHLY!$A$54:$U$54,1,2))),INDIRECT("_"&amp;_xlfn.XLOOKUP(BE$2,WatchbillMONTHLY!$A$54:$U$54,OFFSET(WatchbillMONTHLY!$A$54:$U$54,1,2))))=$A47,_xlfn.XLOOKUP(BE$2,WatchbillMONTHLY!$A$54:$U$54,OFFSET(WatchbillMONTHLY!$A$54:$U$54,1,2)),FALSE),TRUE,FALSE)),
IF(_xlfn.XLOOKUP(BE$2,WatchbillMONTHLY!$A$71:$U$71,OFFSET(WatchbillMONTHLY!$A$71:$U$71,1,2))=IF(_xlfn.XLOOKUP($A47,INDIRECT("_"&amp;_xlfn.XLOOKUP(BE$2,WatchbillMONTHLY!$A$71:$U$71,OFFSET(WatchbillMONTHLY!$A$71:$U$71,1,2))),INDIRECT("_"&amp;_xlfn.XLOOKUP(BE$2,WatchbillMONTHLY!$A$71:$U$71,OFFSET(WatchbillMONTHLY!$A$71:$U$71,1,2))))=$A47,_xlfn.XLOOKUP(BE$2,WatchbillMONTHLY!$A$71:$U$71,OFFSET(WatchbillMONTHLY!$A$71:$U$71,1,2)),FALSE),TRUE,FALSE)),
IF(_xlfn.XLOOKUP(BE$2,WatchbillMONTHLY!$A$88:$U$88,OFFSET(WatchbillMONTHLY!$A$88:$U$88,1,2))=IF(_xlfn.XLOOKUP($A47,INDIRECT("_"&amp;_xlfn.XLOOKUP(BE$2,WatchbillMONTHLY!$A$88:$U$88,OFFSET(WatchbillMONTHLY!$A$88:$U$88,1,2))),INDIRECT("_"&amp;_xlfn.XLOOKUP(BE$2,WatchbillMONTHLY!$A$88:$U$88,OFFSET(WatchbillMONTHLY!$A$88:$U$88,1,2))))=$A47,_xlfn.XLOOKUP(BE$2,WatchbillMONTHLY!$A$88:$U$88,OFFSET(WatchbillMONTHLY!$A$88:$U$88,1,2)),FALSE),TRUE,FALSE)),
FALSE),FALSE)</f>
        <v>0</v>
      </c>
      <c r="BF47" s="209" t="b" cm="1">
        <f t="array" aca="1" ref="BF47" ca="1">IF(AND($A47 &gt; 0, Y47 &gt; 0,BF$2&lt;MiscFormulas!$A$5+1),
_xlfn.IFNA(
_xlfn.IFNA(
_xlfn.IFNA(
_xlfn.IFNA(
_xlfn.IFNA(
_xlfn.IFNA(
IF(_xlfn.XLOOKUP(BF$2,WatchbillMONTHLY!$A$3:$U$3,OFFSET(WatchbillMONTHLY!$A$3:$U$3,1,2))=IF(_xlfn.XLOOKUP($A47,INDIRECT("_"&amp;_xlfn.XLOOKUP(BF$2,WatchbillMONTHLY!$A$3:$U$3,OFFSET(WatchbillMONTHLY!$A$3:$U$3,1,2))),INDIRECT("_"&amp;_xlfn.XLOOKUP(BF$2,WatchbillMONTHLY!$A$3:$U$3,OFFSET(WatchbillMONTHLY!$A$3:$U$3,1,2))))=$A47,_xlfn.XLOOKUP(BF$2,WatchbillMONTHLY!$A$3:$U$3,OFFSET(WatchbillMONTHLY!$A$3:$U$3,1,2)),FALSE),TRUE,FALSE),
IF(_xlfn.XLOOKUP(BF$2,WatchbillMONTHLY!$A$20:$U$20,OFFSET(WatchbillMONTHLY!$A$20:$U$20,1,2))=IF(_xlfn.XLOOKUP($A47,INDIRECT("_"&amp;_xlfn.XLOOKUP(BF$2,WatchbillMONTHLY!$A$20:$U$20,OFFSET(WatchbillMONTHLY!$A$20:$U$20,1,2))),INDIRECT("_"&amp;_xlfn.XLOOKUP(BF$2,WatchbillMONTHLY!$A$20:$U$20,OFFSET(WatchbillMONTHLY!$A$20:$U$20,1,2))))=$A47,_xlfn.XLOOKUP(BF$2,WatchbillMONTHLY!$A$20:$U$20,OFFSET(WatchbillMONTHLY!$A$20:$U$20,1,2)),FALSE),TRUE,FALSE)),
IF(_xlfn.XLOOKUP(BF$2,WatchbillMONTHLY!$A$37:$U$37,OFFSET(WatchbillMONTHLY!$A$37:$U$37,1,2))=IF(_xlfn.XLOOKUP($A47,INDIRECT("_"&amp;_xlfn.XLOOKUP(BF$2,WatchbillMONTHLY!$A$37:$U$37,OFFSET(WatchbillMONTHLY!$A$37:$U$37,1,2))),INDIRECT("_"&amp;_xlfn.XLOOKUP(BF$2,WatchbillMONTHLY!$A$37:$U$37,OFFSET(WatchbillMONTHLY!$A$37:$U$37,1,2))))=$A47,_xlfn.XLOOKUP(BF$2,WatchbillMONTHLY!$A$37:$U$37,OFFSET(WatchbillMONTHLY!$A$37:$U$37,1,2)),FALSE),TRUE,FALSE)),
IF(_xlfn.XLOOKUP(BF$2,WatchbillMONTHLY!$A$54:$U$54,OFFSET(WatchbillMONTHLY!$A$54:$U$54,1,2))=IF(_xlfn.XLOOKUP($A47,INDIRECT("_"&amp;_xlfn.XLOOKUP(BF$2,WatchbillMONTHLY!$A$54:$U$54,OFFSET(WatchbillMONTHLY!$A$54:$U$54,1,2))),INDIRECT("_"&amp;_xlfn.XLOOKUP(BF$2,WatchbillMONTHLY!$A$54:$U$54,OFFSET(WatchbillMONTHLY!$A$54:$U$54,1,2))))=$A47,_xlfn.XLOOKUP(BF$2,WatchbillMONTHLY!$A$54:$U$54,OFFSET(WatchbillMONTHLY!$A$54:$U$54,1,2)),FALSE),TRUE,FALSE)),
IF(_xlfn.XLOOKUP(BF$2,WatchbillMONTHLY!$A$71:$U$71,OFFSET(WatchbillMONTHLY!$A$71:$U$71,1,2))=IF(_xlfn.XLOOKUP($A47,INDIRECT("_"&amp;_xlfn.XLOOKUP(BF$2,WatchbillMONTHLY!$A$71:$U$71,OFFSET(WatchbillMONTHLY!$A$71:$U$71,1,2))),INDIRECT("_"&amp;_xlfn.XLOOKUP(BF$2,WatchbillMONTHLY!$A$71:$U$71,OFFSET(WatchbillMONTHLY!$A$71:$U$71,1,2))))=$A47,_xlfn.XLOOKUP(BF$2,WatchbillMONTHLY!$A$71:$U$71,OFFSET(WatchbillMONTHLY!$A$71:$U$71,1,2)),FALSE),TRUE,FALSE)),
IF(_xlfn.XLOOKUP(BF$2,WatchbillMONTHLY!$A$88:$U$88,OFFSET(WatchbillMONTHLY!$A$88:$U$88,1,2))=IF(_xlfn.XLOOKUP($A47,INDIRECT("_"&amp;_xlfn.XLOOKUP(BF$2,WatchbillMONTHLY!$A$88:$U$88,OFFSET(WatchbillMONTHLY!$A$88:$U$88,1,2))),INDIRECT("_"&amp;_xlfn.XLOOKUP(BF$2,WatchbillMONTHLY!$A$88:$U$88,OFFSET(WatchbillMONTHLY!$A$88:$U$88,1,2))))=$A47,_xlfn.XLOOKUP(BF$2,WatchbillMONTHLY!$A$88:$U$88,OFFSET(WatchbillMONTHLY!$A$88:$U$88,1,2)),FALSE),TRUE,FALSE)),
FALSE),FALSE)</f>
        <v>0</v>
      </c>
      <c r="BG47" s="209" t="b" cm="1">
        <f t="array" aca="1" ref="BG47" ca="1">IF(AND($A47 &gt; 0, Z47 &gt; 0,BG$2&lt;MiscFormulas!$A$5+1),
_xlfn.IFNA(
_xlfn.IFNA(
_xlfn.IFNA(
_xlfn.IFNA(
_xlfn.IFNA(
_xlfn.IFNA(
IF(_xlfn.XLOOKUP(BG$2,WatchbillMONTHLY!$A$3:$U$3,OFFSET(WatchbillMONTHLY!$A$3:$U$3,1,2))=IF(_xlfn.XLOOKUP($A47,INDIRECT("_"&amp;_xlfn.XLOOKUP(BG$2,WatchbillMONTHLY!$A$3:$U$3,OFFSET(WatchbillMONTHLY!$A$3:$U$3,1,2))),INDIRECT("_"&amp;_xlfn.XLOOKUP(BG$2,WatchbillMONTHLY!$A$3:$U$3,OFFSET(WatchbillMONTHLY!$A$3:$U$3,1,2))))=$A47,_xlfn.XLOOKUP(BG$2,WatchbillMONTHLY!$A$3:$U$3,OFFSET(WatchbillMONTHLY!$A$3:$U$3,1,2)),FALSE),TRUE,FALSE),
IF(_xlfn.XLOOKUP(BG$2,WatchbillMONTHLY!$A$20:$U$20,OFFSET(WatchbillMONTHLY!$A$20:$U$20,1,2))=IF(_xlfn.XLOOKUP($A47,INDIRECT("_"&amp;_xlfn.XLOOKUP(BG$2,WatchbillMONTHLY!$A$20:$U$20,OFFSET(WatchbillMONTHLY!$A$20:$U$20,1,2))),INDIRECT("_"&amp;_xlfn.XLOOKUP(BG$2,WatchbillMONTHLY!$A$20:$U$20,OFFSET(WatchbillMONTHLY!$A$20:$U$20,1,2))))=$A47,_xlfn.XLOOKUP(BG$2,WatchbillMONTHLY!$A$20:$U$20,OFFSET(WatchbillMONTHLY!$A$20:$U$20,1,2)),FALSE),TRUE,FALSE)),
IF(_xlfn.XLOOKUP(BG$2,WatchbillMONTHLY!$A$37:$U$37,OFFSET(WatchbillMONTHLY!$A$37:$U$37,1,2))=IF(_xlfn.XLOOKUP($A47,INDIRECT("_"&amp;_xlfn.XLOOKUP(BG$2,WatchbillMONTHLY!$A$37:$U$37,OFFSET(WatchbillMONTHLY!$A$37:$U$37,1,2))),INDIRECT("_"&amp;_xlfn.XLOOKUP(BG$2,WatchbillMONTHLY!$A$37:$U$37,OFFSET(WatchbillMONTHLY!$A$37:$U$37,1,2))))=$A47,_xlfn.XLOOKUP(BG$2,WatchbillMONTHLY!$A$37:$U$37,OFFSET(WatchbillMONTHLY!$A$37:$U$37,1,2)),FALSE),TRUE,FALSE)),
IF(_xlfn.XLOOKUP(BG$2,WatchbillMONTHLY!$A$54:$U$54,OFFSET(WatchbillMONTHLY!$A$54:$U$54,1,2))=IF(_xlfn.XLOOKUP($A47,INDIRECT("_"&amp;_xlfn.XLOOKUP(BG$2,WatchbillMONTHLY!$A$54:$U$54,OFFSET(WatchbillMONTHLY!$A$54:$U$54,1,2))),INDIRECT("_"&amp;_xlfn.XLOOKUP(BG$2,WatchbillMONTHLY!$A$54:$U$54,OFFSET(WatchbillMONTHLY!$A$54:$U$54,1,2))))=$A47,_xlfn.XLOOKUP(BG$2,WatchbillMONTHLY!$A$54:$U$54,OFFSET(WatchbillMONTHLY!$A$54:$U$54,1,2)),FALSE),TRUE,FALSE)),
IF(_xlfn.XLOOKUP(BG$2,WatchbillMONTHLY!$A$71:$U$71,OFFSET(WatchbillMONTHLY!$A$71:$U$71,1,2))=IF(_xlfn.XLOOKUP($A47,INDIRECT("_"&amp;_xlfn.XLOOKUP(BG$2,WatchbillMONTHLY!$A$71:$U$71,OFFSET(WatchbillMONTHLY!$A$71:$U$71,1,2))),INDIRECT("_"&amp;_xlfn.XLOOKUP(BG$2,WatchbillMONTHLY!$A$71:$U$71,OFFSET(WatchbillMONTHLY!$A$71:$U$71,1,2))))=$A47,_xlfn.XLOOKUP(BG$2,WatchbillMONTHLY!$A$71:$U$71,OFFSET(WatchbillMONTHLY!$A$71:$U$71,1,2)),FALSE),TRUE,FALSE)),
IF(_xlfn.XLOOKUP(BG$2,WatchbillMONTHLY!$A$88:$U$88,OFFSET(WatchbillMONTHLY!$A$88:$U$88,1,2))=IF(_xlfn.XLOOKUP($A47,INDIRECT("_"&amp;_xlfn.XLOOKUP(BG$2,WatchbillMONTHLY!$A$88:$U$88,OFFSET(WatchbillMONTHLY!$A$88:$U$88,1,2))),INDIRECT("_"&amp;_xlfn.XLOOKUP(BG$2,WatchbillMONTHLY!$A$88:$U$88,OFFSET(WatchbillMONTHLY!$A$88:$U$88,1,2))))=$A47,_xlfn.XLOOKUP(BG$2,WatchbillMONTHLY!$A$88:$U$88,OFFSET(WatchbillMONTHLY!$A$88:$U$88,1,2)),FALSE),TRUE,FALSE)),
FALSE),FALSE)</f>
        <v>0</v>
      </c>
      <c r="BH47" s="209" t="b" cm="1">
        <f t="array" aca="1" ref="BH47" ca="1">IF(AND($A47 &gt; 0, AA47 &gt; 0,BH$2&lt;MiscFormulas!$A$5+1),
_xlfn.IFNA(
_xlfn.IFNA(
_xlfn.IFNA(
_xlfn.IFNA(
_xlfn.IFNA(
_xlfn.IFNA(
IF(_xlfn.XLOOKUP(BH$2,WatchbillMONTHLY!$A$3:$U$3,OFFSET(WatchbillMONTHLY!$A$3:$U$3,1,2))=IF(_xlfn.XLOOKUP($A47,INDIRECT("_"&amp;_xlfn.XLOOKUP(BH$2,WatchbillMONTHLY!$A$3:$U$3,OFFSET(WatchbillMONTHLY!$A$3:$U$3,1,2))),INDIRECT("_"&amp;_xlfn.XLOOKUP(BH$2,WatchbillMONTHLY!$A$3:$U$3,OFFSET(WatchbillMONTHLY!$A$3:$U$3,1,2))))=$A47,_xlfn.XLOOKUP(BH$2,WatchbillMONTHLY!$A$3:$U$3,OFFSET(WatchbillMONTHLY!$A$3:$U$3,1,2)),FALSE),TRUE,FALSE),
IF(_xlfn.XLOOKUP(BH$2,WatchbillMONTHLY!$A$20:$U$20,OFFSET(WatchbillMONTHLY!$A$20:$U$20,1,2))=IF(_xlfn.XLOOKUP($A47,INDIRECT("_"&amp;_xlfn.XLOOKUP(BH$2,WatchbillMONTHLY!$A$20:$U$20,OFFSET(WatchbillMONTHLY!$A$20:$U$20,1,2))),INDIRECT("_"&amp;_xlfn.XLOOKUP(BH$2,WatchbillMONTHLY!$A$20:$U$20,OFFSET(WatchbillMONTHLY!$A$20:$U$20,1,2))))=$A47,_xlfn.XLOOKUP(BH$2,WatchbillMONTHLY!$A$20:$U$20,OFFSET(WatchbillMONTHLY!$A$20:$U$20,1,2)),FALSE),TRUE,FALSE)),
IF(_xlfn.XLOOKUP(BH$2,WatchbillMONTHLY!$A$37:$U$37,OFFSET(WatchbillMONTHLY!$A$37:$U$37,1,2))=IF(_xlfn.XLOOKUP($A47,INDIRECT("_"&amp;_xlfn.XLOOKUP(BH$2,WatchbillMONTHLY!$A$37:$U$37,OFFSET(WatchbillMONTHLY!$A$37:$U$37,1,2))),INDIRECT("_"&amp;_xlfn.XLOOKUP(BH$2,WatchbillMONTHLY!$A$37:$U$37,OFFSET(WatchbillMONTHLY!$A$37:$U$37,1,2))))=$A47,_xlfn.XLOOKUP(BH$2,WatchbillMONTHLY!$A$37:$U$37,OFFSET(WatchbillMONTHLY!$A$37:$U$37,1,2)),FALSE),TRUE,FALSE)),
IF(_xlfn.XLOOKUP(BH$2,WatchbillMONTHLY!$A$54:$U$54,OFFSET(WatchbillMONTHLY!$A$54:$U$54,1,2))=IF(_xlfn.XLOOKUP($A47,INDIRECT("_"&amp;_xlfn.XLOOKUP(BH$2,WatchbillMONTHLY!$A$54:$U$54,OFFSET(WatchbillMONTHLY!$A$54:$U$54,1,2))),INDIRECT("_"&amp;_xlfn.XLOOKUP(BH$2,WatchbillMONTHLY!$A$54:$U$54,OFFSET(WatchbillMONTHLY!$A$54:$U$54,1,2))))=$A47,_xlfn.XLOOKUP(BH$2,WatchbillMONTHLY!$A$54:$U$54,OFFSET(WatchbillMONTHLY!$A$54:$U$54,1,2)),FALSE),TRUE,FALSE)),
IF(_xlfn.XLOOKUP(BH$2,WatchbillMONTHLY!$A$71:$U$71,OFFSET(WatchbillMONTHLY!$A$71:$U$71,1,2))=IF(_xlfn.XLOOKUP($A47,INDIRECT("_"&amp;_xlfn.XLOOKUP(BH$2,WatchbillMONTHLY!$A$71:$U$71,OFFSET(WatchbillMONTHLY!$A$71:$U$71,1,2))),INDIRECT("_"&amp;_xlfn.XLOOKUP(BH$2,WatchbillMONTHLY!$A$71:$U$71,OFFSET(WatchbillMONTHLY!$A$71:$U$71,1,2))))=$A47,_xlfn.XLOOKUP(BH$2,WatchbillMONTHLY!$A$71:$U$71,OFFSET(WatchbillMONTHLY!$A$71:$U$71,1,2)),FALSE),TRUE,FALSE)),
IF(_xlfn.XLOOKUP(BH$2,WatchbillMONTHLY!$A$88:$U$88,OFFSET(WatchbillMONTHLY!$A$88:$U$88,1,2))=IF(_xlfn.XLOOKUP($A47,INDIRECT("_"&amp;_xlfn.XLOOKUP(BH$2,WatchbillMONTHLY!$A$88:$U$88,OFFSET(WatchbillMONTHLY!$A$88:$U$88,1,2))),INDIRECT("_"&amp;_xlfn.XLOOKUP(BH$2,WatchbillMONTHLY!$A$88:$U$88,OFFSET(WatchbillMONTHLY!$A$88:$U$88,1,2))))=$A47,_xlfn.XLOOKUP(BH$2,WatchbillMONTHLY!$A$88:$U$88,OFFSET(WatchbillMONTHLY!$A$88:$U$88,1,2)),FALSE),TRUE,FALSE)),
FALSE),FALSE)</f>
        <v>0</v>
      </c>
      <c r="BI47" s="209" t="b" cm="1">
        <f t="array" aca="1" ref="BI47" ca="1">IF(AND($A47 &gt; 0, AB47 &gt; 0,BI$2&lt;MiscFormulas!$A$5+1),
_xlfn.IFNA(
_xlfn.IFNA(
_xlfn.IFNA(
_xlfn.IFNA(
_xlfn.IFNA(
_xlfn.IFNA(
IF(_xlfn.XLOOKUP(BI$2,WatchbillMONTHLY!$A$3:$U$3,OFFSET(WatchbillMONTHLY!$A$3:$U$3,1,2))=IF(_xlfn.XLOOKUP($A47,INDIRECT("_"&amp;_xlfn.XLOOKUP(BI$2,WatchbillMONTHLY!$A$3:$U$3,OFFSET(WatchbillMONTHLY!$A$3:$U$3,1,2))),INDIRECT("_"&amp;_xlfn.XLOOKUP(BI$2,WatchbillMONTHLY!$A$3:$U$3,OFFSET(WatchbillMONTHLY!$A$3:$U$3,1,2))))=$A47,_xlfn.XLOOKUP(BI$2,WatchbillMONTHLY!$A$3:$U$3,OFFSET(WatchbillMONTHLY!$A$3:$U$3,1,2)),FALSE),TRUE,FALSE),
IF(_xlfn.XLOOKUP(BI$2,WatchbillMONTHLY!$A$20:$U$20,OFFSET(WatchbillMONTHLY!$A$20:$U$20,1,2))=IF(_xlfn.XLOOKUP($A47,INDIRECT("_"&amp;_xlfn.XLOOKUP(BI$2,WatchbillMONTHLY!$A$20:$U$20,OFFSET(WatchbillMONTHLY!$A$20:$U$20,1,2))),INDIRECT("_"&amp;_xlfn.XLOOKUP(BI$2,WatchbillMONTHLY!$A$20:$U$20,OFFSET(WatchbillMONTHLY!$A$20:$U$20,1,2))))=$A47,_xlfn.XLOOKUP(BI$2,WatchbillMONTHLY!$A$20:$U$20,OFFSET(WatchbillMONTHLY!$A$20:$U$20,1,2)),FALSE),TRUE,FALSE)),
IF(_xlfn.XLOOKUP(BI$2,WatchbillMONTHLY!$A$37:$U$37,OFFSET(WatchbillMONTHLY!$A$37:$U$37,1,2))=IF(_xlfn.XLOOKUP($A47,INDIRECT("_"&amp;_xlfn.XLOOKUP(BI$2,WatchbillMONTHLY!$A$37:$U$37,OFFSET(WatchbillMONTHLY!$A$37:$U$37,1,2))),INDIRECT("_"&amp;_xlfn.XLOOKUP(BI$2,WatchbillMONTHLY!$A$37:$U$37,OFFSET(WatchbillMONTHLY!$A$37:$U$37,1,2))))=$A47,_xlfn.XLOOKUP(BI$2,WatchbillMONTHLY!$A$37:$U$37,OFFSET(WatchbillMONTHLY!$A$37:$U$37,1,2)),FALSE),TRUE,FALSE)),
IF(_xlfn.XLOOKUP(BI$2,WatchbillMONTHLY!$A$54:$U$54,OFFSET(WatchbillMONTHLY!$A$54:$U$54,1,2))=IF(_xlfn.XLOOKUP($A47,INDIRECT("_"&amp;_xlfn.XLOOKUP(BI$2,WatchbillMONTHLY!$A$54:$U$54,OFFSET(WatchbillMONTHLY!$A$54:$U$54,1,2))),INDIRECT("_"&amp;_xlfn.XLOOKUP(BI$2,WatchbillMONTHLY!$A$54:$U$54,OFFSET(WatchbillMONTHLY!$A$54:$U$54,1,2))))=$A47,_xlfn.XLOOKUP(BI$2,WatchbillMONTHLY!$A$54:$U$54,OFFSET(WatchbillMONTHLY!$A$54:$U$54,1,2)),FALSE),TRUE,FALSE)),
IF(_xlfn.XLOOKUP(BI$2,WatchbillMONTHLY!$A$71:$U$71,OFFSET(WatchbillMONTHLY!$A$71:$U$71,1,2))=IF(_xlfn.XLOOKUP($A47,INDIRECT("_"&amp;_xlfn.XLOOKUP(BI$2,WatchbillMONTHLY!$A$71:$U$71,OFFSET(WatchbillMONTHLY!$A$71:$U$71,1,2))),INDIRECT("_"&amp;_xlfn.XLOOKUP(BI$2,WatchbillMONTHLY!$A$71:$U$71,OFFSET(WatchbillMONTHLY!$A$71:$U$71,1,2))))=$A47,_xlfn.XLOOKUP(BI$2,WatchbillMONTHLY!$A$71:$U$71,OFFSET(WatchbillMONTHLY!$A$71:$U$71,1,2)),FALSE),TRUE,FALSE)),
IF(_xlfn.XLOOKUP(BI$2,WatchbillMONTHLY!$A$88:$U$88,OFFSET(WatchbillMONTHLY!$A$88:$U$88,1,2))=IF(_xlfn.XLOOKUP($A47,INDIRECT("_"&amp;_xlfn.XLOOKUP(BI$2,WatchbillMONTHLY!$A$88:$U$88,OFFSET(WatchbillMONTHLY!$A$88:$U$88,1,2))),INDIRECT("_"&amp;_xlfn.XLOOKUP(BI$2,WatchbillMONTHLY!$A$88:$U$88,OFFSET(WatchbillMONTHLY!$A$88:$U$88,1,2))))=$A47,_xlfn.XLOOKUP(BI$2,WatchbillMONTHLY!$A$88:$U$88,OFFSET(WatchbillMONTHLY!$A$88:$U$88,1,2)),FALSE),TRUE,FALSE)),
FALSE),FALSE)</f>
        <v>0</v>
      </c>
      <c r="BJ47" s="209" t="b" cm="1">
        <f t="array" aca="1" ref="BJ47" ca="1">IF(AND($A47 &gt; 0, AC47 &gt; 0,BJ$2&lt;MiscFormulas!$A$5+1),
_xlfn.IFNA(
_xlfn.IFNA(
_xlfn.IFNA(
_xlfn.IFNA(
_xlfn.IFNA(
_xlfn.IFNA(
IF(_xlfn.XLOOKUP(BJ$2,WatchbillMONTHLY!$A$3:$U$3,OFFSET(WatchbillMONTHLY!$A$3:$U$3,1,2))=IF(_xlfn.XLOOKUP($A47,INDIRECT("_"&amp;_xlfn.XLOOKUP(BJ$2,WatchbillMONTHLY!$A$3:$U$3,OFFSET(WatchbillMONTHLY!$A$3:$U$3,1,2))),INDIRECT("_"&amp;_xlfn.XLOOKUP(BJ$2,WatchbillMONTHLY!$A$3:$U$3,OFFSET(WatchbillMONTHLY!$A$3:$U$3,1,2))))=$A47,_xlfn.XLOOKUP(BJ$2,WatchbillMONTHLY!$A$3:$U$3,OFFSET(WatchbillMONTHLY!$A$3:$U$3,1,2)),FALSE),TRUE,FALSE),
IF(_xlfn.XLOOKUP(BJ$2,WatchbillMONTHLY!$A$20:$U$20,OFFSET(WatchbillMONTHLY!$A$20:$U$20,1,2))=IF(_xlfn.XLOOKUP($A47,INDIRECT("_"&amp;_xlfn.XLOOKUP(BJ$2,WatchbillMONTHLY!$A$20:$U$20,OFFSET(WatchbillMONTHLY!$A$20:$U$20,1,2))),INDIRECT("_"&amp;_xlfn.XLOOKUP(BJ$2,WatchbillMONTHLY!$A$20:$U$20,OFFSET(WatchbillMONTHLY!$A$20:$U$20,1,2))))=$A47,_xlfn.XLOOKUP(BJ$2,WatchbillMONTHLY!$A$20:$U$20,OFFSET(WatchbillMONTHLY!$A$20:$U$20,1,2)),FALSE),TRUE,FALSE)),
IF(_xlfn.XLOOKUP(BJ$2,WatchbillMONTHLY!$A$37:$U$37,OFFSET(WatchbillMONTHLY!$A$37:$U$37,1,2))=IF(_xlfn.XLOOKUP($A47,INDIRECT("_"&amp;_xlfn.XLOOKUP(BJ$2,WatchbillMONTHLY!$A$37:$U$37,OFFSET(WatchbillMONTHLY!$A$37:$U$37,1,2))),INDIRECT("_"&amp;_xlfn.XLOOKUP(BJ$2,WatchbillMONTHLY!$A$37:$U$37,OFFSET(WatchbillMONTHLY!$A$37:$U$37,1,2))))=$A47,_xlfn.XLOOKUP(BJ$2,WatchbillMONTHLY!$A$37:$U$37,OFFSET(WatchbillMONTHLY!$A$37:$U$37,1,2)),FALSE),TRUE,FALSE)),
IF(_xlfn.XLOOKUP(BJ$2,WatchbillMONTHLY!$A$54:$U$54,OFFSET(WatchbillMONTHLY!$A$54:$U$54,1,2))=IF(_xlfn.XLOOKUP($A47,INDIRECT("_"&amp;_xlfn.XLOOKUP(BJ$2,WatchbillMONTHLY!$A$54:$U$54,OFFSET(WatchbillMONTHLY!$A$54:$U$54,1,2))),INDIRECT("_"&amp;_xlfn.XLOOKUP(BJ$2,WatchbillMONTHLY!$A$54:$U$54,OFFSET(WatchbillMONTHLY!$A$54:$U$54,1,2))))=$A47,_xlfn.XLOOKUP(BJ$2,WatchbillMONTHLY!$A$54:$U$54,OFFSET(WatchbillMONTHLY!$A$54:$U$54,1,2)),FALSE),TRUE,FALSE)),
IF(_xlfn.XLOOKUP(BJ$2,WatchbillMONTHLY!$A$71:$U$71,OFFSET(WatchbillMONTHLY!$A$71:$U$71,1,2))=IF(_xlfn.XLOOKUP($A47,INDIRECT("_"&amp;_xlfn.XLOOKUP(BJ$2,WatchbillMONTHLY!$A$71:$U$71,OFFSET(WatchbillMONTHLY!$A$71:$U$71,1,2))),INDIRECT("_"&amp;_xlfn.XLOOKUP(BJ$2,WatchbillMONTHLY!$A$71:$U$71,OFFSET(WatchbillMONTHLY!$A$71:$U$71,1,2))))=$A47,_xlfn.XLOOKUP(BJ$2,WatchbillMONTHLY!$A$71:$U$71,OFFSET(WatchbillMONTHLY!$A$71:$U$71,1,2)),FALSE),TRUE,FALSE)),
IF(_xlfn.XLOOKUP(BJ$2,WatchbillMONTHLY!$A$88:$U$88,OFFSET(WatchbillMONTHLY!$A$88:$U$88,1,2))=IF(_xlfn.XLOOKUP($A47,INDIRECT("_"&amp;_xlfn.XLOOKUP(BJ$2,WatchbillMONTHLY!$A$88:$U$88,OFFSET(WatchbillMONTHLY!$A$88:$U$88,1,2))),INDIRECT("_"&amp;_xlfn.XLOOKUP(BJ$2,WatchbillMONTHLY!$A$88:$U$88,OFFSET(WatchbillMONTHLY!$A$88:$U$88,1,2))))=$A47,_xlfn.XLOOKUP(BJ$2,WatchbillMONTHLY!$A$88:$U$88,OFFSET(WatchbillMONTHLY!$A$88:$U$88,1,2)),FALSE),TRUE,FALSE)),
FALSE),FALSE)</f>
        <v>0</v>
      </c>
      <c r="BK47" s="209" t="b" cm="1">
        <f t="array" aca="1" ref="BK47" ca="1">IF(AND($A47 &gt; 0, AD47 &gt; 0,BK$2&lt;MiscFormulas!$A$5+1),
_xlfn.IFNA(
_xlfn.IFNA(
_xlfn.IFNA(
_xlfn.IFNA(
_xlfn.IFNA(
_xlfn.IFNA(
IF(_xlfn.XLOOKUP(BK$2,WatchbillMONTHLY!$A$3:$U$3,OFFSET(WatchbillMONTHLY!$A$3:$U$3,1,2))=IF(_xlfn.XLOOKUP($A47,INDIRECT("_"&amp;_xlfn.XLOOKUP(BK$2,WatchbillMONTHLY!$A$3:$U$3,OFFSET(WatchbillMONTHLY!$A$3:$U$3,1,2))),INDIRECT("_"&amp;_xlfn.XLOOKUP(BK$2,WatchbillMONTHLY!$A$3:$U$3,OFFSET(WatchbillMONTHLY!$A$3:$U$3,1,2))))=$A47,_xlfn.XLOOKUP(BK$2,WatchbillMONTHLY!$A$3:$U$3,OFFSET(WatchbillMONTHLY!$A$3:$U$3,1,2)),FALSE),TRUE,FALSE),
IF(_xlfn.XLOOKUP(BK$2,WatchbillMONTHLY!$A$20:$U$20,OFFSET(WatchbillMONTHLY!$A$20:$U$20,1,2))=IF(_xlfn.XLOOKUP($A47,INDIRECT("_"&amp;_xlfn.XLOOKUP(BK$2,WatchbillMONTHLY!$A$20:$U$20,OFFSET(WatchbillMONTHLY!$A$20:$U$20,1,2))),INDIRECT("_"&amp;_xlfn.XLOOKUP(BK$2,WatchbillMONTHLY!$A$20:$U$20,OFFSET(WatchbillMONTHLY!$A$20:$U$20,1,2))))=$A47,_xlfn.XLOOKUP(BK$2,WatchbillMONTHLY!$A$20:$U$20,OFFSET(WatchbillMONTHLY!$A$20:$U$20,1,2)),FALSE),TRUE,FALSE)),
IF(_xlfn.XLOOKUP(BK$2,WatchbillMONTHLY!$A$37:$U$37,OFFSET(WatchbillMONTHLY!$A$37:$U$37,1,2))=IF(_xlfn.XLOOKUP($A47,INDIRECT("_"&amp;_xlfn.XLOOKUP(BK$2,WatchbillMONTHLY!$A$37:$U$37,OFFSET(WatchbillMONTHLY!$A$37:$U$37,1,2))),INDIRECT("_"&amp;_xlfn.XLOOKUP(BK$2,WatchbillMONTHLY!$A$37:$U$37,OFFSET(WatchbillMONTHLY!$A$37:$U$37,1,2))))=$A47,_xlfn.XLOOKUP(BK$2,WatchbillMONTHLY!$A$37:$U$37,OFFSET(WatchbillMONTHLY!$A$37:$U$37,1,2)),FALSE),TRUE,FALSE)),
IF(_xlfn.XLOOKUP(BK$2,WatchbillMONTHLY!$A$54:$U$54,OFFSET(WatchbillMONTHLY!$A$54:$U$54,1,2))=IF(_xlfn.XLOOKUP($A47,INDIRECT("_"&amp;_xlfn.XLOOKUP(BK$2,WatchbillMONTHLY!$A$54:$U$54,OFFSET(WatchbillMONTHLY!$A$54:$U$54,1,2))),INDIRECT("_"&amp;_xlfn.XLOOKUP(BK$2,WatchbillMONTHLY!$A$54:$U$54,OFFSET(WatchbillMONTHLY!$A$54:$U$54,1,2))))=$A47,_xlfn.XLOOKUP(BK$2,WatchbillMONTHLY!$A$54:$U$54,OFFSET(WatchbillMONTHLY!$A$54:$U$54,1,2)),FALSE),TRUE,FALSE)),
IF(_xlfn.XLOOKUP(BK$2,WatchbillMONTHLY!$A$71:$U$71,OFFSET(WatchbillMONTHLY!$A$71:$U$71,1,2))=IF(_xlfn.XLOOKUP($A47,INDIRECT("_"&amp;_xlfn.XLOOKUP(BK$2,WatchbillMONTHLY!$A$71:$U$71,OFFSET(WatchbillMONTHLY!$A$71:$U$71,1,2))),INDIRECT("_"&amp;_xlfn.XLOOKUP(BK$2,WatchbillMONTHLY!$A$71:$U$71,OFFSET(WatchbillMONTHLY!$A$71:$U$71,1,2))))=$A47,_xlfn.XLOOKUP(BK$2,WatchbillMONTHLY!$A$71:$U$71,OFFSET(WatchbillMONTHLY!$A$71:$U$71,1,2)),FALSE),TRUE,FALSE)),
IF(_xlfn.XLOOKUP(BK$2,WatchbillMONTHLY!$A$88:$U$88,OFFSET(WatchbillMONTHLY!$A$88:$U$88,1,2))=IF(_xlfn.XLOOKUP($A47,INDIRECT("_"&amp;_xlfn.XLOOKUP(BK$2,WatchbillMONTHLY!$A$88:$U$88,OFFSET(WatchbillMONTHLY!$A$88:$U$88,1,2))),INDIRECT("_"&amp;_xlfn.XLOOKUP(BK$2,WatchbillMONTHLY!$A$88:$U$88,OFFSET(WatchbillMONTHLY!$A$88:$U$88,1,2))))=$A47,_xlfn.XLOOKUP(BK$2,WatchbillMONTHLY!$A$88:$U$88,OFFSET(WatchbillMONTHLY!$A$88:$U$88,1,2)),FALSE),TRUE,FALSE)),
FALSE),FALSE)</f>
        <v>0</v>
      </c>
      <c r="BL47" s="209" t="b" cm="1">
        <f t="array" aca="1" ref="BL47" ca="1">IF(AND($A47 &gt; 0, AE47 &gt; 0,BL$2&lt;MiscFormulas!$A$5+1),
_xlfn.IFNA(
_xlfn.IFNA(
_xlfn.IFNA(
_xlfn.IFNA(
_xlfn.IFNA(
_xlfn.IFNA(
IF(_xlfn.XLOOKUP(BL$2,WatchbillMONTHLY!$A$3:$U$3,OFFSET(WatchbillMONTHLY!$A$3:$U$3,1,2))=IF(_xlfn.XLOOKUP($A47,INDIRECT("_"&amp;_xlfn.XLOOKUP(BL$2,WatchbillMONTHLY!$A$3:$U$3,OFFSET(WatchbillMONTHLY!$A$3:$U$3,1,2))),INDIRECT("_"&amp;_xlfn.XLOOKUP(BL$2,WatchbillMONTHLY!$A$3:$U$3,OFFSET(WatchbillMONTHLY!$A$3:$U$3,1,2))))=$A47,_xlfn.XLOOKUP(BL$2,WatchbillMONTHLY!$A$3:$U$3,OFFSET(WatchbillMONTHLY!$A$3:$U$3,1,2)),FALSE),TRUE,FALSE),
IF(_xlfn.XLOOKUP(BL$2,WatchbillMONTHLY!$A$20:$U$20,OFFSET(WatchbillMONTHLY!$A$20:$U$20,1,2))=IF(_xlfn.XLOOKUP($A47,INDIRECT("_"&amp;_xlfn.XLOOKUP(BL$2,WatchbillMONTHLY!$A$20:$U$20,OFFSET(WatchbillMONTHLY!$A$20:$U$20,1,2))),INDIRECT("_"&amp;_xlfn.XLOOKUP(BL$2,WatchbillMONTHLY!$A$20:$U$20,OFFSET(WatchbillMONTHLY!$A$20:$U$20,1,2))))=$A47,_xlfn.XLOOKUP(BL$2,WatchbillMONTHLY!$A$20:$U$20,OFFSET(WatchbillMONTHLY!$A$20:$U$20,1,2)),FALSE),TRUE,FALSE)),
IF(_xlfn.XLOOKUP(BL$2,WatchbillMONTHLY!$A$37:$U$37,OFFSET(WatchbillMONTHLY!$A$37:$U$37,1,2))=IF(_xlfn.XLOOKUP($A47,INDIRECT("_"&amp;_xlfn.XLOOKUP(BL$2,WatchbillMONTHLY!$A$37:$U$37,OFFSET(WatchbillMONTHLY!$A$37:$U$37,1,2))),INDIRECT("_"&amp;_xlfn.XLOOKUP(BL$2,WatchbillMONTHLY!$A$37:$U$37,OFFSET(WatchbillMONTHLY!$A$37:$U$37,1,2))))=$A47,_xlfn.XLOOKUP(BL$2,WatchbillMONTHLY!$A$37:$U$37,OFFSET(WatchbillMONTHLY!$A$37:$U$37,1,2)),FALSE),TRUE,FALSE)),
IF(_xlfn.XLOOKUP(BL$2,WatchbillMONTHLY!$A$54:$U$54,OFFSET(WatchbillMONTHLY!$A$54:$U$54,1,2))=IF(_xlfn.XLOOKUP($A47,INDIRECT("_"&amp;_xlfn.XLOOKUP(BL$2,WatchbillMONTHLY!$A$54:$U$54,OFFSET(WatchbillMONTHLY!$A$54:$U$54,1,2))),INDIRECT("_"&amp;_xlfn.XLOOKUP(BL$2,WatchbillMONTHLY!$A$54:$U$54,OFFSET(WatchbillMONTHLY!$A$54:$U$54,1,2))))=$A47,_xlfn.XLOOKUP(BL$2,WatchbillMONTHLY!$A$54:$U$54,OFFSET(WatchbillMONTHLY!$A$54:$U$54,1,2)),FALSE),TRUE,FALSE)),
IF(_xlfn.XLOOKUP(BL$2,WatchbillMONTHLY!$A$71:$U$71,OFFSET(WatchbillMONTHLY!$A$71:$U$71,1,2))=IF(_xlfn.XLOOKUP($A47,INDIRECT("_"&amp;_xlfn.XLOOKUP(BL$2,WatchbillMONTHLY!$A$71:$U$71,OFFSET(WatchbillMONTHLY!$A$71:$U$71,1,2))),INDIRECT("_"&amp;_xlfn.XLOOKUP(BL$2,WatchbillMONTHLY!$A$71:$U$71,OFFSET(WatchbillMONTHLY!$A$71:$U$71,1,2))))=$A47,_xlfn.XLOOKUP(BL$2,WatchbillMONTHLY!$A$71:$U$71,OFFSET(WatchbillMONTHLY!$A$71:$U$71,1,2)),FALSE),TRUE,FALSE)),
IF(_xlfn.XLOOKUP(BL$2,WatchbillMONTHLY!$A$88:$U$88,OFFSET(WatchbillMONTHLY!$A$88:$U$88,1,2))=IF(_xlfn.XLOOKUP($A47,INDIRECT("_"&amp;_xlfn.XLOOKUP(BL$2,WatchbillMONTHLY!$A$88:$U$88,OFFSET(WatchbillMONTHLY!$A$88:$U$88,1,2))),INDIRECT("_"&amp;_xlfn.XLOOKUP(BL$2,WatchbillMONTHLY!$A$88:$U$88,OFFSET(WatchbillMONTHLY!$A$88:$U$88,1,2))))=$A47,_xlfn.XLOOKUP(BL$2,WatchbillMONTHLY!$A$88:$U$88,OFFSET(WatchbillMONTHLY!$A$88:$U$88,1,2)),FALSE),TRUE,FALSE)),
FALSE),FALSE)</f>
        <v>0</v>
      </c>
      <c r="BM47" s="209" t="b" cm="1">
        <f t="array" aca="1" ref="BM47" ca="1">IF(AND($A47 &gt; 0, AF47 &gt; 0,BM$2&lt;MiscFormulas!$A$5+1),
_xlfn.IFNA(
_xlfn.IFNA(
_xlfn.IFNA(
_xlfn.IFNA(
_xlfn.IFNA(
_xlfn.IFNA(
IF(_xlfn.XLOOKUP(BM$2,WatchbillMONTHLY!$A$3:$U$3,OFFSET(WatchbillMONTHLY!$A$3:$U$3,1,2))=IF(_xlfn.XLOOKUP($A47,INDIRECT("_"&amp;_xlfn.XLOOKUP(BM$2,WatchbillMONTHLY!$A$3:$U$3,OFFSET(WatchbillMONTHLY!$A$3:$U$3,1,2))),INDIRECT("_"&amp;_xlfn.XLOOKUP(BM$2,WatchbillMONTHLY!$A$3:$U$3,OFFSET(WatchbillMONTHLY!$A$3:$U$3,1,2))))=$A47,_xlfn.XLOOKUP(BM$2,WatchbillMONTHLY!$A$3:$U$3,OFFSET(WatchbillMONTHLY!$A$3:$U$3,1,2)),FALSE),TRUE,FALSE),
IF(_xlfn.XLOOKUP(BM$2,WatchbillMONTHLY!$A$20:$U$20,OFFSET(WatchbillMONTHLY!$A$20:$U$20,1,2))=IF(_xlfn.XLOOKUP($A47,INDIRECT("_"&amp;_xlfn.XLOOKUP(BM$2,WatchbillMONTHLY!$A$20:$U$20,OFFSET(WatchbillMONTHLY!$A$20:$U$20,1,2))),INDIRECT("_"&amp;_xlfn.XLOOKUP(BM$2,WatchbillMONTHLY!$A$20:$U$20,OFFSET(WatchbillMONTHLY!$A$20:$U$20,1,2))))=$A47,_xlfn.XLOOKUP(BM$2,WatchbillMONTHLY!$A$20:$U$20,OFFSET(WatchbillMONTHLY!$A$20:$U$20,1,2)),FALSE),TRUE,FALSE)),
IF(_xlfn.XLOOKUP(BM$2,WatchbillMONTHLY!$A$37:$U$37,OFFSET(WatchbillMONTHLY!$A$37:$U$37,1,2))=IF(_xlfn.XLOOKUP($A47,INDIRECT("_"&amp;_xlfn.XLOOKUP(BM$2,WatchbillMONTHLY!$A$37:$U$37,OFFSET(WatchbillMONTHLY!$A$37:$U$37,1,2))),INDIRECT("_"&amp;_xlfn.XLOOKUP(BM$2,WatchbillMONTHLY!$A$37:$U$37,OFFSET(WatchbillMONTHLY!$A$37:$U$37,1,2))))=$A47,_xlfn.XLOOKUP(BM$2,WatchbillMONTHLY!$A$37:$U$37,OFFSET(WatchbillMONTHLY!$A$37:$U$37,1,2)),FALSE),TRUE,FALSE)),
IF(_xlfn.XLOOKUP(BM$2,WatchbillMONTHLY!$A$54:$U$54,OFFSET(WatchbillMONTHLY!$A$54:$U$54,1,2))=IF(_xlfn.XLOOKUP($A47,INDIRECT("_"&amp;_xlfn.XLOOKUP(BM$2,WatchbillMONTHLY!$A$54:$U$54,OFFSET(WatchbillMONTHLY!$A$54:$U$54,1,2))),INDIRECT("_"&amp;_xlfn.XLOOKUP(BM$2,WatchbillMONTHLY!$A$54:$U$54,OFFSET(WatchbillMONTHLY!$A$54:$U$54,1,2))))=$A47,_xlfn.XLOOKUP(BM$2,WatchbillMONTHLY!$A$54:$U$54,OFFSET(WatchbillMONTHLY!$A$54:$U$54,1,2)),FALSE),TRUE,FALSE)),
IF(_xlfn.XLOOKUP(BM$2,WatchbillMONTHLY!$A$71:$U$71,OFFSET(WatchbillMONTHLY!$A$71:$U$71,1,2))=IF(_xlfn.XLOOKUP($A47,INDIRECT("_"&amp;_xlfn.XLOOKUP(BM$2,WatchbillMONTHLY!$A$71:$U$71,OFFSET(WatchbillMONTHLY!$A$71:$U$71,1,2))),INDIRECT("_"&amp;_xlfn.XLOOKUP(BM$2,WatchbillMONTHLY!$A$71:$U$71,OFFSET(WatchbillMONTHLY!$A$71:$U$71,1,2))))=$A47,_xlfn.XLOOKUP(BM$2,WatchbillMONTHLY!$A$71:$U$71,OFFSET(WatchbillMONTHLY!$A$71:$U$71,1,2)),FALSE),TRUE,FALSE)),
IF(_xlfn.XLOOKUP(BM$2,WatchbillMONTHLY!$A$88:$U$88,OFFSET(WatchbillMONTHLY!$A$88:$U$88,1,2))=IF(_xlfn.XLOOKUP($A47,INDIRECT("_"&amp;_xlfn.XLOOKUP(BM$2,WatchbillMONTHLY!$A$88:$U$88,OFFSET(WatchbillMONTHLY!$A$88:$U$88,1,2))),INDIRECT("_"&amp;_xlfn.XLOOKUP(BM$2,WatchbillMONTHLY!$A$88:$U$88,OFFSET(WatchbillMONTHLY!$A$88:$U$88,1,2))))=$A47,_xlfn.XLOOKUP(BM$2,WatchbillMONTHLY!$A$88:$U$88,OFFSET(WatchbillMONTHLY!$A$88:$U$88,1,2)),FALSE),TRUE,FALSE)),
FALSE),FALSE)</f>
        <v>0</v>
      </c>
      <c r="BN47" s="209" t="b" cm="1">
        <f t="array" aca="1" ref="BN47" ca="1">IF(AND($A47 &gt; 0, AG47 &gt; 0,BN$2&lt;MiscFormulas!$A$5+1),
_xlfn.IFNA(
_xlfn.IFNA(
_xlfn.IFNA(
_xlfn.IFNA(
_xlfn.IFNA(
_xlfn.IFNA(
IF(_xlfn.XLOOKUP(BN$2,WatchbillMONTHLY!$A$3:$U$3,OFFSET(WatchbillMONTHLY!$A$3:$U$3,1,2))=IF(_xlfn.XLOOKUP($A47,INDIRECT("_"&amp;_xlfn.XLOOKUP(BN$2,WatchbillMONTHLY!$A$3:$U$3,OFFSET(WatchbillMONTHLY!$A$3:$U$3,1,2))),INDIRECT("_"&amp;_xlfn.XLOOKUP(BN$2,WatchbillMONTHLY!$A$3:$U$3,OFFSET(WatchbillMONTHLY!$A$3:$U$3,1,2))))=$A47,_xlfn.XLOOKUP(BN$2,WatchbillMONTHLY!$A$3:$U$3,OFFSET(WatchbillMONTHLY!$A$3:$U$3,1,2)),FALSE),TRUE,FALSE),
IF(_xlfn.XLOOKUP(BN$2,WatchbillMONTHLY!$A$20:$U$20,OFFSET(WatchbillMONTHLY!$A$20:$U$20,1,2))=IF(_xlfn.XLOOKUP($A47,INDIRECT("_"&amp;_xlfn.XLOOKUP(BN$2,WatchbillMONTHLY!$A$20:$U$20,OFFSET(WatchbillMONTHLY!$A$20:$U$20,1,2))),INDIRECT("_"&amp;_xlfn.XLOOKUP(BN$2,WatchbillMONTHLY!$A$20:$U$20,OFFSET(WatchbillMONTHLY!$A$20:$U$20,1,2))))=$A47,_xlfn.XLOOKUP(BN$2,WatchbillMONTHLY!$A$20:$U$20,OFFSET(WatchbillMONTHLY!$A$20:$U$20,1,2)),FALSE),TRUE,FALSE)),
IF(_xlfn.XLOOKUP(BN$2,WatchbillMONTHLY!$A$37:$U$37,OFFSET(WatchbillMONTHLY!$A$37:$U$37,1,2))=IF(_xlfn.XLOOKUP($A47,INDIRECT("_"&amp;_xlfn.XLOOKUP(BN$2,WatchbillMONTHLY!$A$37:$U$37,OFFSET(WatchbillMONTHLY!$A$37:$U$37,1,2))),INDIRECT("_"&amp;_xlfn.XLOOKUP(BN$2,WatchbillMONTHLY!$A$37:$U$37,OFFSET(WatchbillMONTHLY!$A$37:$U$37,1,2))))=$A47,_xlfn.XLOOKUP(BN$2,WatchbillMONTHLY!$A$37:$U$37,OFFSET(WatchbillMONTHLY!$A$37:$U$37,1,2)),FALSE),TRUE,FALSE)),
IF(_xlfn.XLOOKUP(BN$2,WatchbillMONTHLY!$A$54:$U$54,OFFSET(WatchbillMONTHLY!$A$54:$U$54,1,2))=IF(_xlfn.XLOOKUP($A47,INDIRECT("_"&amp;_xlfn.XLOOKUP(BN$2,WatchbillMONTHLY!$A$54:$U$54,OFFSET(WatchbillMONTHLY!$A$54:$U$54,1,2))),INDIRECT("_"&amp;_xlfn.XLOOKUP(BN$2,WatchbillMONTHLY!$A$54:$U$54,OFFSET(WatchbillMONTHLY!$A$54:$U$54,1,2))))=$A47,_xlfn.XLOOKUP(BN$2,WatchbillMONTHLY!$A$54:$U$54,OFFSET(WatchbillMONTHLY!$A$54:$U$54,1,2)),FALSE),TRUE,FALSE)),
IF(_xlfn.XLOOKUP(BN$2,WatchbillMONTHLY!$A$71:$U$71,OFFSET(WatchbillMONTHLY!$A$71:$U$71,1,2))=IF(_xlfn.XLOOKUP($A47,INDIRECT("_"&amp;_xlfn.XLOOKUP(BN$2,WatchbillMONTHLY!$A$71:$U$71,OFFSET(WatchbillMONTHLY!$A$71:$U$71,1,2))),INDIRECT("_"&amp;_xlfn.XLOOKUP(BN$2,WatchbillMONTHLY!$A$71:$U$71,OFFSET(WatchbillMONTHLY!$A$71:$U$71,1,2))))=$A47,_xlfn.XLOOKUP(BN$2,WatchbillMONTHLY!$A$71:$U$71,OFFSET(WatchbillMONTHLY!$A$71:$U$71,1,2)),FALSE),TRUE,FALSE)),
IF(_xlfn.XLOOKUP(BN$2,WatchbillMONTHLY!$A$88:$U$88,OFFSET(WatchbillMONTHLY!$A$88:$U$88,1,2))=IF(_xlfn.XLOOKUP($A47,INDIRECT("_"&amp;_xlfn.XLOOKUP(BN$2,WatchbillMONTHLY!$A$88:$U$88,OFFSET(WatchbillMONTHLY!$A$88:$U$88,1,2))),INDIRECT("_"&amp;_xlfn.XLOOKUP(BN$2,WatchbillMONTHLY!$A$88:$U$88,OFFSET(WatchbillMONTHLY!$A$88:$U$88,1,2))))=$A47,_xlfn.XLOOKUP(BN$2,WatchbillMONTHLY!$A$88:$U$88,OFFSET(WatchbillMONTHLY!$A$88:$U$88,1,2)),FALSE),TRUE,FALSE)),
FALSE),FALSE)</f>
        <v>0</v>
      </c>
      <c r="BO47" s="209" t="b" cm="1">
        <f t="array" aca="1" ref="BO47" ca="1">IF(
    AND($A47 &gt; 0, AH47 &gt; 0,BO$2&lt;MiscFormulas!$A$5+1),
    ISNUMBER(
        MATCH($A47,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7" s="210"/>
    </row>
    <row r="48" spans="1:68" x14ac:dyDescent="0.35">
      <c r="A48" t="str">
        <v>EX5 Ghost, S.</v>
      </c>
      <c r="B48" s="214" t="str">
        <v>EX5 Ghost, Shitter</v>
      </c>
      <c r="C48" s="218"/>
      <c r="D48" s="230"/>
      <c r="E48" s="231"/>
      <c r="F48" s="231"/>
      <c r="G48" s="231"/>
      <c r="H48" s="231"/>
      <c r="I48" s="231"/>
      <c r="J48" s="231" t="s">
        <v>266</v>
      </c>
      <c r="K48" s="231"/>
      <c r="L48" s="231"/>
      <c r="M48" s="231"/>
      <c r="N48" s="231"/>
      <c r="O48" s="231"/>
      <c r="P48" s="231"/>
      <c r="Q48" s="231"/>
      <c r="R48" s="231"/>
      <c r="S48" s="231"/>
      <c r="T48" s="231"/>
      <c r="U48" s="231"/>
      <c r="V48" s="231"/>
      <c r="W48" s="231"/>
      <c r="X48" s="231"/>
      <c r="Y48" s="231"/>
      <c r="Z48" s="231"/>
      <c r="AA48" s="231"/>
      <c r="AB48" s="231"/>
      <c r="AC48" s="231"/>
      <c r="AD48" s="231"/>
      <c r="AE48" s="231"/>
      <c r="AF48" s="231"/>
      <c r="AG48" s="231"/>
      <c r="AH48" s="179"/>
      <c r="AI48" s="209"/>
      <c r="AJ48" s="209" t="str" cm="1">
        <f t="array" aca="1" ref="AJ48" ca="1">IF(OR(AK48:BN48=TRUE),$A48&amp;" :  ","")&amp;_xlfn.TEXTJOIN(" | ",TRUE,IF(AK48:BN48=TRUE,$AK$2:$BN$2,""))</f>
        <v/>
      </c>
      <c r="AK48" s="209" t="b" cm="1">
        <f t="array" aca="1" ref="AK48" ca="1">IF(AND($A48 &gt; 0, D48 &gt; 0,AK$2&lt;MiscFormulas!$A$5+1),
_xlfn.IFNA(
_xlfn.IFNA(
_xlfn.IFNA(
_xlfn.IFNA(
_xlfn.IFNA(
_xlfn.IFNA(
IF(_xlfn.XLOOKUP(AK$2,WatchbillMONTHLY!$A$3:$U$3,OFFSET(WatchbillMONTHLY!$A$3:$U$3,1,2))=IF(_xlfn.XLOOKUP($A48,INDIRECT("_"&amp;_xlfn.XLOOKUP(AK$2,WatchbillMONTHLY!$A$3:$U$3,OFFSET(WatchbillMONTHLY!$A$3:$U$3,1,2))),INDIRECT("_"&amp;_xlfn.XLOOKUP(AK$2,WatchbillMONTHLY!$A$3:$U$3,OFFSET(WatchbillMONTHLY!$A$3:$U$3,1,2))))=$A48,_xlfn.XLOOKUP(AK$2,WatchbillMONTHLY!$A$3:$U$3,OFFSET(WatchbillMONTHLY!$A$3:$U$3,1,2)),FALSE),TRUE,FALSE),
IF(_xlfn.XLOOKUP(AK$2,WatchbillMONTHLY!$A$20:$U$20,OFFSET(WatchbillMONTHLY!$A$20:$U$20,1,2))=IF(_xlfn.XLOOKUP($A48,INDIRECT("_"&amp;_xlfn.XLOOKUP(AK$2,WatchbillMONTHLY!$A$20:$U$20,OFFSET(WatchbillMONTHLY!$A$20:$U$20,1,2))),INDIRECT("_"&amp;_xlfn.XLOOKUP(AK$2,WatchbillMONTHLY!$A$20:$U$20,OFFSET(WatchbillMONTHLY!$A$20:$U$20,1,2))))=$A48,_xlfn.XLOOKUP(AK$2,WatchbillMONTHLY!$A$20:$U$20,OFFSET(WatchbillMONTHLY!$A$20:$U$20,1,2)),FALSE),TRUE,FALSE)),
IF(_xlfn.XLOOKUP(AK$2,WatchbillMONTHLY!$A$37:$U$37,OFFSET(WatchbillMONTHLY!$A$37:$U$37,1,2))=IF(_xlfn.XLOOKUP($A48,INDIRECT("_"&amp;_xlfn.XLOOKUP(AK$2,WatchbillMONTHLY!$A$37:$U$37,OFFSET(WatchbillMONTHLY!$A$37:$U$37,1,2))),INDIRECT("_"&amp;_xlfn.XLOOKUP(AK$2,WatchbillMONTHLY!$A$37:$U$37,OFFSET(WatchbillMONTHLY!$A$37:$U$37,1,2))))=$A48,_xlfn.XLOOKUP(AK$2,WatchbillMONTHLY!$A$37:$U$37,OFFSET(WatchbillMONTHLY!$A$37:$U$37,1,2)),FALSE),TRUE,FALSE)),
IF(_xlfn.XLOOKUP(AK$2,WatchbillMONTHLY!$A$54:$U$54,OFFSET(WatchbillMONTHLY!$A$54:$U$54,1,2))=IF(_xlfn.XLOOKUP($A48,INDIRECT("_"&amp;_xlfn.XLOOKUP(AK$2,WatchbillMONTHLY!$A$54:$U$54,OFFSET(WatchbillMONTHLY!$A$54:$U$54,1,2))),INDIRECT("_"&amp;_xlfn.XLOOKUP(AK$2,WatchbillMONTHLY!$A$54:$U$54,OFFSET(WatchbillMONTHLY!$A$54:$U$54,1,2))))=$A48,_xlfn.XLOOKUP(AK$2,WatchbillMONTHLY!$A$54:$U$54,OFFSET(WatchbillMONTHLY!$A$54:$U$54,1,2)),FALSE),TRUE,FALSE)),
IF(_xlfn.XLOOKUP(AK$2,WatchbillMONTHLY!$A$71:$U$71,OFFSET(WatchbillMONTHLY!$A$71:$U$71,1,2))=IF(_xlfn.XLOOKUP($A48,INDIRECT("_"&amp;_xlfn.XLOOKUP(AK$2,WatchbillMONTHLY!$A$71:$U$71,OFFSET(WatchbillMONTHLY!$A$71:$U$71,1,2))),INDIRECT("_"&amp;_xlfn.XLOOKUP(AK$2,WatchbillMONTHLY!$A$71:$U$71,OFFSET(WatchbillMONTHLY!$A$71:$U$71,1,2))))=$A48,_xlfn.XLOOKUP(AK$2,WatchbillMONTHLY!$A$71:$U$71,OFFSET(WatchbillMONTHLY!$A$71:$U$71,1,2)),FALSE),TRUE,FALSE)),
IF(_xlfn.XLOOKUP(AK$2,WatchbillMONTHLY!$A$88:$U$88,OFFSET(WatchbillMONTHLY!$A$88:$U$88,1,2))=IF(_xlfn.XLOOKUP($A48,INDIRECT("_"&amp;_xlfn.XLOOKUP(AK$2,WatchbillMONTHLY!$A$88:$U$88,OFFSET(WatchbillMONTHLY!$A$88:$U$88,1,2))),INDIRECT("_"&amp;_xlfn.XLOOKUP(AK$2,WatchbillMONTHLY!$A$88:$U$88,OFFSET(WatchbillMONTHLY!$A$88:$U$88,1,2))))=$A48,_xlfn.XLOOKUP(AK$2,WatchbillMONTHLY!$A$88:$U$88,OFFSET(WatchbillMONTHLY!$A$88:$U$88,1,2)),FALSE),TRUE,FALSE)),
FALSE),FALSE)</f>
        <v>0</v>
      </c>
      <c r="AL48" s="209" t="b" cm="1">
        <f t="array" aca="1" ref="AL48" ca="1">IF(AND($A48 &gt; 0, E48 &gt; 0,AL$2&lt;MiscFormulas!$A$5+1),
_xlfn.IFNA(
_xlfn.IFNA(
_xlfn.IFNA(
_xlfn.IFNA(
_xlfn.IFNA(
_xlfn.IFNA(
IF(_xlfn.XLOOKUP(AL$2,WatchbillMONTHLY!$A$3:$U$3,OFFSET(WatchbillMONTHLY!$A$3:$U$3,1,2))=IF(_xlfn.XLOOKUP($A48,INDIRECT("_"&amp;_xlfn.XLOOKUP(AL$2,WatchbillMONTHLY!$A$3:$U$3,OFFSET(WatchbillMONTHLY!$A$3:$U$3,1,2))),INDIRECT("_"&amp;_xlfn.XLOOKUP(AL$2,WatchbillMONTHLY!$A$3:$U$3,OFFSET(WatchbillMONTHLY!$A$3:$U$3,1,2))))=$A48,_xlfn.XLOOKUP(AL$2,WatchbillMONTHLY!$A$3:$U$3,OFFSET(WatchbillMONTHLY!$A$3:$U$3,1,2)),FALSE),TRUE,FALSE),
IF(_xlfn.XLOOKUP(AL$2,WatchbillMONTHLY!$A$20:$U$20,OFFSET(WatchbillMONTHLY!$A$20:$U$20,1,2))=IF(_xlfn.XLOOKUP($A48,INDIRECT("_"&amp;_xlfn.XLOOKUP(AL$2,WatchbillMONTHLY!$A$20:$U$20,OFFSET(WatchbillMONTHLY!$A$20:$U$20,1,2))),INDIRECT("_"&amp;_xlfn.XLOOKUP(AL$2,WatchbillMONTHLY!$A$20:$U$20,OFFSET(WatchbillMONTHLY!$A$20:$U$20,1,2))))=$A48,_xlfn.XLOOKUP(AL$2,WatchbillMONTHLY!$A$20:$U$20,OFFSET(WatchbillMONTHLY!$A$20:$U$20,1,2)),FALSE),TRUE,FALSE)),
IF(_xlfn.XLOOKUP(AL$2,WatchbillMONTHLY!$A$37:$U$37,OFFSET(WatchbillMONTHLY!$A$37:$U$37,1,2))=IF(_xlfn.XLOOKUP($A48,INDIRECT("_"&amp;_xlfn.XLOOKUP(AL$2,WatchbillMONTHLY!$A$37:$U$37,OFFSET(WatchbillMONTHLY!$A$37:$U$37,1,2))),INDIRECT("_"&amp;_xlfn.XLOOKUP(AL$2,WatchbillMONTHLY!$A$37:$U$37,OFFSET(WatchbillMONTHLY!$A$37:$U$37,1,2))))=$A48,_xlfn.XLOOKUP(AL$2,WatchbillMONTHLY!$A$37:$U$37,OFFSET(WatchbillMONTHLY!$A$37:$U$37,1,2)),FALSE),TRUE,FALSE)),
IF(_xlfn.XLOOKUP(AL$2,WatchbillMONTHLY!$A$54:$U$54,OFFSET(WatchbillMONTHLY!$A$54:$U$54,1,2))=IF(_xlfn.XLOOKUP($A48,INDIRECT("_"&amp;_xlfn.XLOOKUP(AL$2,WatchbillMONTHLY!$A$54:$U$54,OFFSET(WatchbillMONTHLY!$A$54:$U$54,1,2))),INDIRECT("_"&amp;_xlfn.XLOOKUP(AL$2,WatchbillMONTHLY!$A$54:$U$54,OFFSET(WatchbillMONTHLY!$A$54:$U$54,1,2))))=$A48,_xlfn.XLOOKUP(AL$2,WatchbillMONTHLY!$A$54:$U$54,OFFSET(WatchbillMONTHLY!$A$54:$U$54,1,2)),FALSE),TRUE,FALSE)),
IF(_xlfn.XLOOKUP(AL$2,WatchbillMONTHLY!$A$71:$U$71,OFFSET(WatchbillMONTHLY!$A$71:$U$71,1,2))=IF(_xlfn.XLOOKUP($A48,INDIRECT("_"&amp;_xlfn.XLOOKUP(AL$2,WatchbillMONTHLY!$A$71:$U$71,OFFSET(WatchbillMONTHLY!$A$71:$U$71,1,2))),INDIRECT("_"&amp;_xlfn.XLOOKUP(AL$2,WatchbillMONTHLY!$A$71:$U$71,OFFSET(WatchbillMONTHLY!$A$71:$U$71,1,2))))=$A48,_xlfn.XLOOKUP(AL$2,WatchbillMONTHLY!$A$71:$U$71,OFFSET(WatchbillMONTHLY!$A$71:$U$71,1,2)),FALSE),TRUE,FALSE)),
IF(_xlfn.XLOOKUP(AL$2,WatchbillMONTHLY!$A$88:$U$88,OFFSET(WatchbillMONTHLY!$A$88:$U$88,1,2))=IF(_xlfn.XLOOKUP($A48,INDIRECT("_"&amp;_xlfn.XLOOKUP(AL$2,WatchbillMONTHLY!$A$88:$U$88,OFFSET(WatchbillMONTHLY!$A$88:$U$88,1,2))),INDIRECT("_"&amp;_xlfn.XLOOKUP(AL$2,WatchbillMONTHLY!$A$88:$U$88,OFFSET(WatchbillMONTHLY!$A$88:$U$88,1,2))))=$A48,_xlfn.XLOOKUP(AL$2,WatchbillMONTHLY!$A$88:$U$88,OFFSET(WatchbillMONTHLY!$A$88:$U$88,1,2)),FALSE),TRUE,FALSE)),
FALSE),FALSE)</f>
        <v>0</v>
      </c>
      <c r="AM48" s="209" t="b" cm="1">
        <f t="array" aca="1" ref="AM48" ca="1">IF(AND($A48 &gt; 0, F48 &gt; 0,AM$2&lt;MiscFormulas!$A$5+1),
_xlfn.IFNA(
_xlfn.IFNA(
_xlfn.IFNA(
_xlfn.IFNA(
_xlfn.IFNA(
_xlfn.IFNA(
IF(_xlfn.XLOOKUP(AM$2,WatchbillMONTHLY!$A$3:$U$3,OFFSET(WatchbillMONTHLY!$A$3:$U$3,1,2))=IF(_xlfn.XLOOKUP($A48,INDIRECT("_"&amp;_xlfn.XLOOKUP(AM$2,WatchbillMONTHLY!$A$3:$U$3,OFFSET(WatchbillMONTHLY!$A$3:$U$3,1,2))),INDIRECT("_"&amp;_xlfn.XLOOKUP(AM$2,WatchbillMONTHLY!$A$3:$U$3,OFFSET(WatchbillMONTHLY!$A$3:$U$3,1,2))))=$A48,_xlfn.XLOOKUP(AM$2,WatchbillMONTHLY!$A$3:$U$3,OFFSET(WatchbillMONTHLY!$A$3:$U$3,1,2)),FALSE),TRUE,FALSE),
IF(_xlfn.XLOOKUP(AM$2,WatchbillMONTHLY!$A$20:$U$20,OFFSET(WatchbillMONTHLY!$A$20:$U$20,1,2))=IF(_xlfn.XLOOKUP($A48,INDIRECT("_"&amp;_xlfn.XLOOKUP(AM$2,WatchbillMONTHLY!$A$20:$U$20,OFFSET(WatchbillMONTHLY!$A$20:$U$20,1,2))),INDIRECT("_"&amp;_xlfn.XLOOKUP(AM$2,WatchbillMONTHLY!$A$20:$U$20,OFFSET(WatchbillMONTHLY!$A$20:$U$20,1,2))))=$A48,_xlfn.XLOOKUP(AM$2,WatchbillMONTHLY!$A$20:$U$20,OFFSET(WatchbillMONTHLY!$A$20:$U$20,1,2)),FALSE),TRUE,FALSE)),
IF(_xlfn.XLOOKUP(AM$2,WatchbillMONTHLY!$A$37:$U$37,OFFSET(WatchbillMONTHLY!$A$37:$U$37,1,2))=IF(_xlfn.XLOOKUP($A48,INDIRECT("_"&amp;_xlfn.XLOOKUP(AM$2,WatchbillMONTHLY!$A$37:$U$37,OFFSET(WatchbillMONTHLY!$A$37:$U$37,1,2))),INDIRECT("_"&amp;_xlfn.XLOOKUP(AM$2,WatchbillMONTHLY!$A$37:$U$37,OFFSET(WatchbillMONTHLY!$A$37:$U$37,1,2))))=$A48,_xlfn.XLOOKUP(AM$2,WatchbillMONTHLY!$A$37:$U$37,OFFSET(WatchbillMONTHLY!$A$37:$U$37,1,2)),FALSE),TRUE,FALSE)),
IF(_xlfn.XLOOKUP(AM$2,WatchbillMONTHLY!$A$54:$U$54,OFFSET(WatchbillMONTHLY!$A$54:$U$54,1,2))=IF(_xlfn.XLOOKUP($A48,INDIRECT("_"&amp;_xlfn.XLOOKUP(AM$2,WatchbillMONTHLY!$A$54:$U$54,OFFSET(WatchbillMONTHLY!$A$54:$U$54,1,2))),INDIRECT("_"&amp;_xlfn.XLOOKUP(AM$2,WatchbillMONTHLY!$A$54:$U$54,OFFSET(WatchbillMONTHLY!$A$54:$U$54,1,2))))=$A48,_xlfn.XLOOKUP(AM$2,WatchbillMONTHLY!$A$54:$U$54,OFFSET(WatchbillMONTHLY!$A$54:$U$54,1,2)),FALSE),TRUE,FALSE)),
IF(_xlfn.XLOOKUP(AM$2,WatchbillMONTHLY!$A$71:$U$71,OFFSET(WatchbillMONTHLY!$A$71:$U$71,1,2))=IF(_xlfn.XLOOKUP($A48,INDIRECT("_"&amp;_xlfn.XLOOKUP(AM$2,WatchbillMONTHLY!$A$71:$U$71,OFFSET(WatchbillMONTHLY!$A$71:$U$71,1,2))),INDIRECT("_"&amp;_xlfn.XLOOKUP(AM$2,WatchbillMONTHLY!$A$71:$U$71,OFFSET(WatchbillMONTHLY!$A$71:$U$71,1,2))))=$A48,_xlfn.XLOOKUP(AM$2,WatchbillMONTHLY!$A$71:$U$71,OFFSET(WatchbillMONTHLY!$A$71:$U$71,1,2)),FALSE),TRUE,FALSE)),
IF(_xlfn.XLOOKUP(AM$2,WatchbillMONTHLY!$A$88:$U$88,OFFSET(WatchbillMONTHLY!$A$88:$U$88,1,2))=IF(_xlfn.XLOOKUP($A48,INDIRECT("_"&amp;_xlfn.XLOOKUP(AM$2,WatchbillMONTHLY!$A$88:$U$88,OFFSET(WatchbillMONTHLY!$A$88:$U$88,1,2))),INDIRECT("_"&amp;_xlfn.XLOOKUP(AM$2,WatchbillMONTHLY!$A$88:$U$88,OFFSET(WatchbillMONTHLY!$A$88:$U$88,1,2))))=$A48,_xlfn.XLOOKUP(AM$2,WatchbillMONTHLY!$A$88:$U$88,OFFSET(WatchbillMONTHLY!$A$88:$U$88,1,2)),FALSE),TRUE,FALSE)),
FALSE),FALSE)</f>
        <v>0</v>
      </c>
      <c r="AN48" s="209" t="b" cm="1">
        <f t="array" aca="1" ref="AN48" ca="1">IF(AND($A48 &gt; 0, G48 &gt; 0,AN$2&lt;MiscFormulas!$A$5+1),
_xlfn.IFNA(
_xlfn.IFNA(
_xlfn.IFNA(
_xlfn.IFNA(
_xlfn.IFNA(
_xlfn.IFNA(
IF(_xlfn.XLOOKUP(AN$2,WatchbillMONTHLY!$A$3:$U$3,OFFSET(WatchbillMONTHLY!$A$3:$U$3,1,2))=IF(_xlfn.XLOOKUP($A48,INDIRECT("_"&amp;_xlfn.XLOOKUP(AN$2,WatchbillMONTHLY!$A$3:$U$3,OFFSET(WatchbillMONTHLY!$A$3:$U$3,1,2))),INDIRECT("_"&amp;_xlfn.XLOOKUP(AN$2,WatchbillMONTHLY!$A$3:$U$3,OFFSET(WatchbillMONTHLY!$A$3:$U$3,1,2))))=$A48,_xlfn.XLOOKUP(AN$2,WatchbillMONTHLY!$A$3:$U$3,OFFSET(WatchbillMONTHLY!$A$3:$U$3,1,2)),FALSE),TRUE,FALSE),
IF(_xlfn.XLOOKUP(AN$2,WatchbillMONTHLY!$A$20:$U$20,OFFSET(WatchbillMONTHLY!$A$20:$U$20,1,2))=IF(_xlfn.XLOOKUP($A48,INDIRECT("_"&amp;_xlfn.XLOOKUP(AN$2,WatchbillMONTHLY!$A$20:$U$20,OFFSET(WatchbillMONTHLY!$A$20:$U$20,1,2))),INDIRECT("_"&amp;_xlfn.XLOOKUP(AN$2,WatchbillMONTHLY!$A$20:$U$20,OFFSET(WatchbillMONTHLY!$A$20:$U$20,1,2))))=$A48,_xlfn.XLOOKUP(AN$2,WatchbillMONTHLY!$A$20:$U$20,OFFSET(WatchbillMONTHLY!$A$20:$U$20,1,2)),FALSE),TRUE,FALSE)),
IF(_xlfn.XLOOKUP(AN$2,WatchbillMONTHLY!$A$37:$U$37,OFFSET(WatchbillMONTHLY!$A$37:$U$37,1,2))=IF(_xlfn.XLOOKUP($A48,INDIRECT("_"&amp;_xlfn.XLOOKUP(AN$2,WatchbillMONTHLY!$A$37:$U$37,OFFSET(WatchbillMONTHLY!$A$37:$U$37,1,2))),INDIRECT("_"&amp;_xlfn.XLOOKUP(AN$2,WatchbillMONTHLY!$A$37:$U$37,OFFSET(WatchbillMONTHLY!$A$37:$U$37,1,2))))=$A48,_xlfn.XLOOKUP(AN$2,WatchbillMONTHLY!$A$37:$U$37,OFFSET(WatchbillMONTHLY!$A$37:$U$37,1,2)),FALSE),TRUE,FALSE)),
IF(_xlfn.XLOOKUP(AN$2,WatchbillMONTHLY!$A$54:$U$54,OFFSET(WatchbillMONTHLY!$A$54:$U$54,1,2))=IF(_xlfn.XLOOKUP($A48,INDIRECT("_"&amp;_xlfn.XLOOKUP(AN$2,WatchbillMONTHLY!$A$54:$U$54,OFFSET(WatchbillMONTHLY!$A$54:$U$54,1,2))),INDIRECT("_"&amp;_xlfn.XLOOKUP(AN$2,WatchbillMONTHLY!$A$54:$U$54,OFFSET(WatchbillMONTHLY!$A$54:$U$54,1,2))))=$A48,_xlfn.XLOOKUP(AN$2,WatchbillMONTHLY!$A$54:$U$54,OFFSET(WatchbillMONTHLY!$A$54:$U$54,1,2)),FALSE),TRUE,FALSE)),
IF(_xlfn.XLOOKUP(AN$2,WatchbillMONTHLY!$A$71:$U$71,OFFSET(WatchbillMONTHLY!$A$71:$U$71,1,2))=IF(_xlfn.XLOOKUP($A48,INDIRECT("_"&amp;_xlfn.XLOOKUP(AN$2,WatchbillMONTHLY!$A$71:$U$71,OFFSET(WatchbillMONTHLY!$A$71:$U$71,1,2))),INDIRECT("_"&amp;_xlfn.XLOOKUP(AN$2,WatchbillMONTHLY!$A$71:$U$71,OFFSET(WatchbillMONTHLY!$A$71:$U$71,1,2))))=$A48,_xlfn.XLOOKUP(AN$2,WatchbillMONTHLY!$A$71:$U$71,OFFSET(WatchbillMONTHLY!$A$71:$U$71,1,2)),FALSE),TRUE,FALSE)),
IF(_xlfn.XLOOKUP(AN$2,WatchbillMONTHLY!$A$88:$U$88,OFFSET(WatchbillMONTHLY!$A$88:$U$88,1,2))=IF(_xlfn.XLOOKUP($A48,INDIRECT("_"&amp;_xlfn.XLOOKUP(AN$2,WatchbillMONTHLY!$A$88:$U$88,OFFSET(WatchbillMONTHLY!$A$88:$U$88,1,2))),INDIRECT("_"&amp;_xlfn.XLOOKUP(AN$2,WatchbillMONTHLY!$A$88:$U$88,OFFSET(WatchbillMONTHLY!$A$88:$U$88,1,2))))=$A48,_xlfn.XLOOKUP(AN$2,WatchbillMONTHLY!$A$88:$U$88,OFFSET(WatchbillMONTHLY!$A$88:$U$88,1,2)),FALSE),TRUE,FALSE)),
FALSE),FALSE)</f>
        <v>0</v>
      </c>
      <c r="AO48" s="209" t="b" cm="1">
        <f t="array" aca="1" ref="AO48" ca="1">IF(AND($A48 &gt; 0, H48 &gt; 0,AO$2&lt;MiscFormulas!$A$5+1),
_xlfn.IFNA(
_xlfn.IFNA(
_xlfn.IFNA(
_xlfn.IFNA(
_xlfn.IFNA(
_xlfn.IFNA(
IF(_xlfn.XLOOKUP(AO$2,WatchbillMONTHLY!$A$3:$U$3,OFFSET(WatchbillMONTHLY!$A$3:$U$3,1,2))=IF(_xlfn.XLOOKUP($A48,INDIRECT("_"&amp;_xlfn.XLOOKUP(AO$2,WatchbillMONTHLY!$A$3:$U$3,OFFSET(WatchbillMONTHLY!$A$3:$U$3,1,2))),INDIRECT("_"&amp;_xlfn.XLOOKUP(AO$2,WatchbillMONTHLY!$A$3:$U$3,OFFSET(WatchbillMONTHLY!$A$3:$U$3,1,2))))=$A48,_xlfn.XLOOKUP(AO$2,WatchbillMONTHLY!$A$3:$U$3,OFFSET(WatchbillMONTHLY!$A$3:$U$3,1,2)),FALSE),TRUE,FALSE),
IF(_xlfn.XLOOKUP(AO$2,WatchbillMONTHLY!$A$20:$U$20,OFFSET(WatchbillMONTHLY!$A$20:$U$20,1,2))=IF(_xlfn.XLOOKUP($A48,INDIRECT("_"&amp;_xlfn.XLOOKUP(AO$2,WatchbillMONTHLY!$A$20:$U$20,OFFSET(WatchbillMONTHLY!$A$20:$U$20,1,2))),INDIRECT("_"&amp;_xlfn.XLOOKUP(AO$2,WatchbillMONTHLY!$A$20:$U$20,OFFSET(WatchbillMONTHLY!$A$20:$U$20,1,2))))=$A48,_xlfn.XLOOKUP(AO$2,WatchbillMONTHLY!$A$20:$U$20,OFFSET(WatchbillMONTHLY!$A$20:$U$20,1,2)),FALSE),TRUE,FALSE)),
IF(_xlfn.XLOOKUP(AO$2,WatchbillMONTHLY!$A$37:$U$37,OFFSET(WatchbillMONTHLY!$A$37:$U$37,1,2))=IF(_xlfn.XLOOKUP($A48,INDIRECT("_"&amp;_xlfn.XLOOKUP(AO$2,WatchbillMONTHLY!$A$37:$U$37,OFFSET(WatchbillMONTHLY!$A$37:$U$37,1,2))),INDIRECT("_"&amp;_xlfn.XLOOKUP(AO$2,WatchbillMONTHLY!$A$37:$U$37,OFFSET(WatchbillMONTHLY!$A$37:$U$37,1,2))))=$A48,_xlfn.XLOOKUP(AO$2,WatchbillMONTHLY!$A$37:$U$37,OFFSET(WatchbillMONTHLY!$A$37:$U$37,1,2)),FALSE),TRUE,FALSE)),
IF(_xlfn.XLOOKUP(AO$2,WatchbillMONTHLY!$A$54:$U$54,OFFSET(WatchbillMONTHLY!$A$54:$U$54,1,2))=IF(_xlfn.XLOOKUP($A48,INDIRECT("_"&amp;_xlfn.XLOOKUP(AO$2,WatchbillMONTHLY!$A$54:$U$54,OFFSET(WatchbillMONTHLY!$A$54:$U$54,1,2))),INDIRECT("_"&amp;_xlfn.XLOOKUP(AO$2,WatchbillMONTHLY!$A$54:$U$54,OFFSET(WatchbillMONTHLY!$A$54:$U$54,1,2))))=$A48,_xlfn.XLOOKUP(AO$2,WatchbillMONTHLY!$A$54:$U$54,OFFSET(WatchbillMONTHLY!$A$54:$U$54,1,2)),FALSE),TRUE,FALSE)),
IF(_xlfn.XLOOKUP(AO$2,WatchbillMONTHLY!$A$71:$U$71,OFFSET(WatchbillMONTHLY!$A$71:$U$71,1,2))=IF(_xlfn.XLOOKUP($A48,INDIRECT("_"&amp;_xlfn.XLOOKUP(AO$2,WatchbillMONTHLY!$A$71:$U$71,OFFSET(WatchbillMONTHLY!$A$71:$U$71,1,2))),INDIRECT("_"&amp;_xlfn.XLOOKUP(AO$2,WatchbillMONTHLY!$A$71:$U$71,OFFSET(WatchbillMONTHLY!$A$71:$U$71,1,2))))=$A48,_xlfn.XLOOKUP(AO$2,WatchbillMONTHLY!$A$71:$U$71,OFFSET(WatchbillMONTHLY!$A$71:$U$71,1,2)),FALSE),TRUE,FALSE)),
IF(_xlfn.XLOOKUP(AO$2,WatchbillMONTHLY!$A$88:$U$88,OFFSET(WatchbillMONTHLY!$A$88:$U$88,1,2))=IF(_xlfn.XLOOKUP($A48,INDIRECT("_"&amp;_xlfn.XLOOKUP(AO$2,WatchbillMONTHLY!$A$88:$U$88,OFFSET(WatchbillMONTHLY!$A$88:$U$88,1,2))),INDIRECT("_"&amp;_xlfn.XLOOKUP(AO$2,WatchbillMONTHLY!$A$88:$U$88,OFFSET(WatchbillMONTHLY!$A$88:$U$88,1,2))))=$A48,_xlfn.XLOOKUP(AO$2,WatchbillMONTHLY!$A$88:$U$88,OFFSET(WatchbillMONTHLY!$A$88:$U$88,1,2)),FALSE),TRUE,FALSE)),
FALSE),FALSE)</f>
        <v>0</v>
      </c>
      <c r="AP48" s="209" t="b" cm="1">
        <f t="array" aca="1" ref="AP48" ca="1">IF(AND($A48 &gt; 0, I48 &gt; 0,AP$2&lt;MiscFormulas!$A$5+1),
_xlfn.IFNA(
_xlfn.IFNA(
_xlfn.IFNA(
_xlfn.IFNA(
_xlfn.IFNA(
_xlfn.IFNA(
IF(_xlfn.XLOOKUP(AP$2,WatchbillMONTHLY!$A$3:$U$3,OFFSET(WatchbillMONTHLY!$A$3:$U$3,1,2))=IF(_xlfn.XLOOKUP($A48,INDIRECT("_"&amp;_xlfn.XLOOKUP(AP$2,WatchbillMONTHLY!$A$3:$U$3,OFFSET(WatchbillMONTHLY!$A$3:$U$3,1,2))),INDIRECT("_"&amp;_xlfn.XLOOKUP(AP$2,WatchbillMONTHLY!$A$3:$U$3,OFFSET(WatchbillMONTHLY!$A$3:$U$3,1,2))))=$A48,_xlfn.XLOOKUP(AP$2,WatchbillMONTHLY!$A$3:$U$3,OFFSET(WatchbillMONTHLY!$A$3:$U$3,1,2)),FALSE),TRUE,FALSE),
IF(_xlfn.XLOOKUP(AP$2,WatchbillMONTHLY!$A$20:$U$20,OFFSET(WatchbillMONTHLY!$A$20:$U$20,1,2))=IF(_xlfn.XLOOKUP($A48,INDIRECT("_"&amp;_xlfn.XLOOKUP(AP$2,WatchbillMONTHLY!$A$20:$U$20,OFFSET(WatchbillMONTHLY!$A$20:$U$20,1,2))),INDIRECT("_"&amp;_xlfn.XLOOKUP(AP$2,WatchbillMONTHLY!$A$20:$U$20,OFFSET(WatchbillMONTHLY!$A$20:$U$20,1,2))))=$A48,_xlfn.XLOOKUP(AP$2,WatchbillMONTHLY!$A$20:$U$20,OFFSET(WatchbillMONTHLY!$A$20:$U$20,1,2)),FALSE),TRUE,FALSE)),
IF(_xlfn.XLOOKUP(AP$2,WatchbillMONTHLY!$A$37:$U$37,OFFSET(WatchbillMONTHLY!$A$37:$U$37,1,2))=IF(_xlfn.XLOOKUP($A48,INDIRECT("_"&amp;_xlfn.XLOOKUP(AP$2,WatchbillMONTHLY!$A$37:$U$37,OFFSET(WatchbillMONTHLY!$A$37:$U$37,1,2))),INDIRECT("_"&amp;_xlfn.XLOOKUP(AP$2,WatchbillMONTHLY!$A$37:$U$37,OFFSET(WatchbillMONTHLY!$A$37:$U$37,1,2))))=$A48,_xlfn.XLOOKUP(AP$2,WatchbillMONTHLY!$A$37:$U$37,OFFSET(WatchbillMONTHLY!$A$37:$U$37,1,2)),FALSE),TRUE,FALSE)),
IF(_xlfn.XLOOKUP(AP$2,WatchbillMONTHLY!$A$54:$U$54,OFFSET(WatchbillMONTHLY!$A$54:$U$54,1,2))=IF(_xlfn.XLOOKUP($A48,INDIRECT("_"&amp;_xlfn.XLOOKUP(AP$2,WatchbillMONTHLY!$A$54:$U$54,OFFSET(WatchbillMONTHLY!$A$54:$U$54,1,2))),INDIRECT("_"&amp;_xlfn.XLOOKUP(AP$2,WatchbillMONTHLY!$A$54:$U$54,OFFSET(WatchbillMONTHLY!$A$54:$U$54,1,2))))=$A48,_xlfn.XLOOKUP(AP$2,WatchbillMONTHLY!$A$54:$U$54,OFFSET(WatchbillMONTHLY!$A$54:$U$54,1,2)),FALSE),TRUE,FALSE)),
IF(_xlfn.XLOOKUP(AP$2,WatchbillMONTHLY!$A$71:$U$71,OFFSET(WatchbillMONTHLY!$A$71:$U$71,1,2))=IF(_xlfn.XLOOKUP($A48,INDIRECT("_"&amp;_xlfn.XLOOKUP(AP$2,WatchbillMONTHLY!$A$71:$U$71,OFFSET(WatchbillMONTHLY!$A$71:$U$71,1,2))),INDIRECT("_"&amp;_xlfn.XLOOKUP(AP$2,WatchbillMONTHLY!$A$71:$U$71,OFFSET(WatchbillMONTHLY!$A$71:$U$71,1,2))))=$A48,_xlfn.XLOOKUP(AP$2,WatchbillMONTHLY!$A$71:$U$71,OFFSET(WatchbillMONTHLY!$A$71:$U$71,1,2)),FALSE),TRUE,FALSE)),
IF(_xlfn.XLOOKUP(AP$2,WatchbillMONTHLY!$A$88:$U$88,OFFSET(WatchbillMONTHLY!$A$88:$U$88,1,2))=IF(_xlfn.XLOOKUP($A48,INDIRECT("_"&amp;_xlfn.XLOOKUP(AP$2,WatchbillMONTHLY!$A$88:$U$88,OFFSET(WatchbillMONTHLY!$A$88:$U$88,1,2))),INDIRECT("_"&amp;_xlfn.XLOOKUP(AP$2,WatchbillMONTHLY!$A$88:$U$88,OFFSET(WatchbillMONTHLY!$A$88:$U$88,1,2))))=$A48,_xlfn.XLOOKUP(AP$2,WatchbillMONTHLY!$A$88:$U$88,OFFSET(WatchbillMONTHLY!$A$88:$U$88,1,2)),FALSE),TRUE,FALSE)),
FALSE),FALSE)</f>
        <v>0</v>
      </c>
      <c r="AQ48" s="209" t="b" cm="1">
        <f t="array" aca="1" ref="AQ48" ca="1">IF(AND($A48 &gt; 0, J48 &gt; 0,AQ$2&lt;MiscFormulas!$A$5+1),
_xlfn.IFNA(
_xlfn.IFNA(
_xlfn.IFNA(
_xlfn.IFNA(
_xlfn.IFNA(
_xlfn.IFNA(
IF(_xlfn.XLOOKUP(AQ$2,WatchbillMONTHLY!$A$3:$U$3,OFFSET(WatchbillMONTHLY!$A$3:$U$3,1,2))=IF(_xlfn.XLOOKUP($A48,INDIRECT("_"&amp;_xlfn.XLOOKUP(AQ$2,WatchbillMONTHLY!$A$3:$U$3,OFFSET(WatchbillMONTHLY!$A$3:$U$3,1,2))),INDIRECT("_"&amp;_xlfn.XLOOKUP(AQ$2,WatchbillMONTHLY!$A$3:$U$3,OFFSET(WatchbillMONTHLY!$A$3:$U$3,1,2))))=$A48,_xlfn.XLOOKUP(AQ$2,WatchbillMONTHLY!$A$3:$U$3,OFFSET(WatchbillMONTHLY!$A$3:$U$3,1,2)),FALSE),TRUE,FALSE),
IF(_xlfn.XLOOKUP(AQ$2,WatchbillMONTHLY!$A$20:$U$20,OFFSET(WatchbillMONTHLY!$A$20:$U$20,1,2))=IF(_xlfn.XLOOKUP($A48,INDIRECT("_"&amp;_xlfn.XLOOKUP(AQ$2,WatchbillMONTHLY!$A$20:$U$20,OFFSET(WatchbillMONTHLY!$A$20:$U$20,1,2))),INDIRECT("_"&amp;_xlfn.XLOOKUP(AQ$2,WatchbillMONTHLY!$A$20:$U$20,OFFSET(WatchbillMONTHLY!$A$20:$U$20,1,2))))=$A48,_xlfn.XLOOKUP(AQ$2,WatchbillMONTHLY!$A$20:$U$20,OFFSET(WatchbillMONTHLY!$A$20:$U$20,1,2)),FALSE),TRUE,FALSE)),
IF(_xlfn.XLOOKUP(AQ$2,WatchbillMONTHLY!$A$37:$U$37,OFFSET(WatchbillMONTHLY!$A$37:$U$37,1,2))=IF(_xlfn.XLOOKUP($A48,INDIRECT("_"&amp;_xlfn.XLOOKUP(AQ$2,WatchbillMONTHLY!$A$37:$U$37,OFFSET(WatchbillMONTHLY!$A$37:$U$37,1,2))),INDIRECT("_"&amp;_xlfn.XLOOKUP(AQ$2,WatchbillMONTHLY!$A$37:$U$37,OFFSET(WatchbillMONTHLY!$A$37:$U$37,1,2))))=$A48,_xlfn.XLOOKUP(AQ$2,WatchbillMONTHLY!$A$37:$U$37,OFFSET(WatchbillMONTHLY!$A$37:$U$37,1,2)),FALSE),TRUE,FALSE)),
IF(_xlfn.XLOOKUP(AQ$2,WatchbillMONTHLY!$A$54:$U$54,OFFSET(WatchbillMONTHLY!$A$54:$U$54,1,2))=IF(_xlfn.XLOOKUP($A48,INDIRECT("_"&amp;_xlfn.XLOOKUP(AQ$2,WatchbillMONTHLY!$A$54:$U$54,OFFSET(WatchbillMONTHLY!$A$54:$U$54,1,2))),INDIRECT("_"&amp;_xlfn.XLOOKUP(AQ$2,WatchbillMONTHLY!$A$54:$U$54,OFFSET(WatchbillMONTHLY!$A$54:$U$54,1,2))))=$A48,_xlfn.XLOOKUP(AQ$2,WatchbillMONTHLY!$A$54:$U$54,OFFSET(WatchbillMONTHLY!$A$54:$U$54,1,2)),FALSE),TRUE,FALSE)),
IF(_xlfn.XLOOKUP(AQ$2,WatchbillMONTHLY!$A$71:$U$71,OFFSET(WatchbillMONTHLY!$A$71:$U$71,1,2))=IF(_xlfn.XLOOKUP($A48,INDIRECT("_"&amp;_xlfn.XLOOKUP(AQ$2,WatchbillMONTHLY!$A$71:$U$71,OFFSET(WatchbillMONTHLY!$A$71:$U$71,1,2))),INDIRECT("_"&amp;_xlfn.XLOOKUP(AQ$2,WatchbillMONTHLY!$A$71:$U$71,OFFSET(WatchbillMONTHLY!$A$71:$U$71,1,2))))=$A48,_xlfn.XLOOKUP(AQ$2,WatchbillMONTHLY!$A$71:$U$71,OFFSET(WatchbillMONTHLY!$A$71:$U$71,1,2)),FALSE),TRUE,FALSE)),
IF(_xlfn.XLOOKUP(AQ$2,WatchbillMONTHLY!$A$88:$U$88,OFFSET(WatchbillMONTHLY!$A$88:$U$88,1,2))=IF(_xlfn.XLOOKUP($A48,INDIRECT("_"&amp;_xlfn.XLOOKUP(AQ$2,WatchbillMONTHLY!$A$88:$U$88,OFFSET(WatchbillMONTHLY!$A$88:$U$88,1,2))),INDIRECT("_"&amp;_xlfn.XLOOKUP(AQ$2,WatchbillMONTHLY!$A$88:$U$88,OFFSET(WatchbillMONTHLY!$A$88:$U$88,1,2))))=$A48,_xlfn.XLOOKUP(AQ$2,WatchbillMONTHLY!$A$88:$U$88,OFFSET(WatchbillMONTHLY!$A$88:$U$88,1,2)),FALSE),TRUE,FALSE)),
FALSE),FALSE)</f>
        <v>0</v>
      </c>
      <c r="AR48" s="209" t="b" cm="1">
        <f t="array" aca="1" ref="AR48" ca="1">IF(AND($A48 &gt; 0, K48 &gt; 0,AR$2&lt;MiscFormulas!$A$5+1),
_xlfn.IFNA(
_xlfn.IFNA(
_xlfn.IFNA(
_xlfn.IFNA(
_xlfn.IFNA(
_xlfn.IFNA(
IF(_xlfn.XLOOKUP(AR$2,WatchbillMONTHLY!$A$3:$U$3,OFFSET(WatchbillMONTHLY!$A$3:$U$3,1,2))=IF(_xlfn.XLOOKUP($A48,INDIRECT("_"&amp;_xlfn.XLOOKUP(AR$2,WatchbillMONTHLY!$A$3:$U$3,OFFSET(WatchbillMONTHLY!$A$3:$U$3,1,2))),INDIRECT("_"&amp;_xlfn.XLOOKUP(AR$2,WatchbillMONTHLY!$A$3:$U$3,OFFSET(WatchbillMONTHLY!$A$3:$U$3,1,2))))=$A48,_xlfn.XLOOKUP(AR$2,WatchbillMONTHLY!$A$3:$U$3,OFFSET(WatchbillMONTHLY!$A$3:$U$3,1,2)),FALSE),TRUE,FALSE),
IF(_xlfn.XLOOKUP(AR$2,WatchbillMONTHLY!$A$20:$U$20,OFFSET(WatchbillMONTHLY!$A$20:$U$20,1,2))=IF(_xlfn.XLOOKUP($A48,INDIRECT("_"&amp;_xlfn.XLOOKUP(AR$2,WatchbillMONTHLY!$A$20:$U$20,OFFSET(WatchbillMONTHLY!$A$20:$U$20,1,2))),INDIRECT("_"&amp;_xlfn.XLOOKUP(AR$2,WatchbillMONTHLY!$A$20:$U$20,OFFSET(WatchbillMONTHLY!$A$20:$U$20,1,2))))=$A48,_xlfn.XLOOKUP(AR$2,WatchbillMONTHLY!$A$20:$U$20,OFFSET(WatchbillMONTHLY!$A$20:$U$20,1,2)),FALSE),TRUE,FALSE)),
IF(_xlfn.XLOOKUP(AR$2,WatchbillMONTHLY!$A$37:$U$37,OFFSET(WatchbillMONTHLY!$A$37:$U$37,1,2))=IF(_xlfn.XLOOKUP($A48,INDIRECT("_"&amp;_xlfn.XLOOKUP(AR$2,WatchbillMONTHLY!$A$37:$U$37,OFFSET(WatchbillMONTHLY!$A$37:$U$37,1,2))),INDIRECT("_"&amp;_xlfn.XLOOKUP(AR$2,WatchbillMONTHLY!$A$37:$U$37,OFFSET(WatchbillMONTHLY!$A$37:$U$37,1,2))))=$A48,_xlfn.XLOOKUP(AR$2,WatchbillMONTHLY!$A$37:$U$37,OFFSET(WatchbillMONTHLY!$A$37:$U$37,1,2)),FALSE),TRUE,FALSE)),
IF(_xlfn.XLOOKUP(AR$2,WatchbillMONTHLY!$A$54:$U$54,OFFSET(WatchbillMONTHLY!$A$54:$U$54,1,2))=IF(_xlfn.XLOOKUP($A48,INDIRECT("_"&amp;_xlfn.XLOOKUP(AR$2,WatchbillMONTHLY!$A$54:$U$54,OFFSET(WatchbillMONTHLY!$A$54:$U$54,1,2))),INDIRECT("_"&amp;_xlfn.XLOOKUP(AR$2,WatchbillMONTHLY!$A$54:$U$54,OFFSET(WatchbillMONTHLY!$A$54:$U$54,1,2))))=$A48,_xlfn.XLOOKUP(AR$2,WatchbillMONTHLY!$A$54:$U$54,OFFSET(WatchbillMONTHLY!$A$54:$U$54,1,2)),FALSE),TRUE,FALSE)),
IF(_xlfn.XLOOKUP(AR$2,WatchbillMONTHLY!$A$71:$U$71,OFFSET(WatchbillMONTHLY!$A$71:$U$71,1,2))=IF(_xlfn.XLOOKUP($A48,INDIRECT("_"&amp;_xlfn.XLOOKUP(AR$2,WatchbillMONTHLY!$A$71:$U$71,OFFSET(WatchbillMONTHLY!$A$71:$U$71,1,2))),INDIRECT("_"&amp;_xlfn.XLOOKUP(AR$2,WatchbillMONTHLY!$A$71:$U$71,OFFSET(WatchbillMONTHLY!$A$71:$U$71,1,2))))=$A48,_xlfn.XLOOKUP(AR$2,WatchbillMONTHLY!$A$71:$U$71,OFFSET(WatchbillMONTHLY!$A$71:$U$71,1,2)),FALSE),TRUE,FALSE)),
IF(_xlfn.XLOOKUP(AR$2,WatchbillMONTHLY!$A$88:$U$88,OFFSET(WatchbillMONTHLY!$A$88:$U$88,1,2))=IF(_xlfn.XLOOKUP($A48,INDIRECT("_"&amp;_xlfn.XLOOKUP(AR$2,WatchbillMONTHLY!$A$88:$U$88,OFFSET(WatchbillMONTHLY!$A$88:$U$88,1,2))),INDIRECT("_"&amp;_xlfn.XLOOKUP(AR$2,WatchbillMONTHLY!$A$88:$U$88,OFFSET(WatchbillMONTHLY!$A$88:$U$88,1,2))))=$A48,_xlfn.XLOOKUP(AR$2,WatchbillMONTHLY!$A$88:$U$88,OFFSET(WatchbillMONTHLY!$A$88:$U$88,1,2)),FALSE),TRUE,FALSE)),
FALSE),FALSE)</f>
        <v>0</v>
      </c>
      <c r="AS48" s="209" t="b" cm="1">
        <f t="array" aca="1" ref="AS48" ca="1">IF(AND($A48 &gt; 0, L48 &gt; 0,AS$2&lt;MiscFormulas!$A$5+1),
_xlfn.IFNA(
_xlfn.IFNA(
_xlfn.IFNA(
_xlfn.IFNA(
_xlfn.IFNA(
_xlfn.IFNA(
IF(_xlfn.XLOOKUP(AS$2,WatchbillMONTHLY!$A$3:$U$3,OFFSET(WatchbillMONTHLY!$A$3:$U$3,1,2))=IF(_xlfn.XLOOKUP($A48,INDIRECT("_"&amp;_xlfn.XLOOKUP(AS$2,WatchbillMONTHLY!$A$3:$U$3,OFFSET(WatchbillMONTHLY!$A$3:$U$3,1,2))),INDIRECT("_"&amp;_xlfn.XLOOKUP(AS$2,WatchbillMONTHLY!$A$3:$U$3,OFFSET(WatchbillMONTHLY!$A$3:$U$3,1,2))))=$A48,_xlfn.XLOOKUP(AS$2,WatchbillMONTHLY!$A$3:$U$3,OFFSET(WatchbillMONTHLY!$A$3:$U$3,1,2)),FALSE),TRUE,FALSE),
IF(_xlfn.XLOOKUP(AS$2,WatchbillMONTHLY!$A$20:$U$20,OFFSET(WatchbillMONTHLY!$A$20:$U$20,1,2))=IF(_xlfn.XLOOKUP($A48,INDIRECT("_"&amp;_xlfn.XLOOKUP(AS$2,WatchbillMONTHLY!$A$20:$U$20,OFFSET(WatchbillMONTHLY!$A$20:$U$20,1,2))),INDIRECT("_"&amp;_xlfn.XLOOKUP(AS$2,WatchbillMONTHLY!$A$20:$U$20,OFFSET(WatchbillMONTHLY!$A$20:$U$20,1,2))))=$A48,_xlfn.XLOOKUP(AS$2,WatchbillMONTHLY!$A$20:$U$20,OFFSET(WatchbillMONTHLY!$A$20:$U$20,1,2)),FALSE),TRUE,FALSE)),
IF(_xlfn.XLOOKUP(AS$2,WatchbillMONTHLY!$A$37:$U$37,OFFSET(WatchbillMONTHLY!$A$37:$U$37,1,2))=IF(_xlfn.XLOOKUP($A48,INDIRECT("_"&amp;_xlfn.XLOOKUP(AS$2,WatchbillMONTHLY!$A$37:$U$37,OFFSET(WatchbillMONTHLY!$A$37:$U$37,1,2))),INDIRECT("_"&amp;_xlfn.XLOOKUP(AS$2,WatchbillMONTHLY!$A$37:$U$37,OFFSET(WatchbillMONTHLY!$A$37:$U$37,1,2))))=$A48,_xlfn.XLOOKUP(AS$2,WatchbillMONTHLY!$A$37:$U$37,OFFSET(WatchbillMONTHLY!$A$37:$U$37,1,2)),FALSE),TRUE,FALSE)),
IF(_xlfn.XLOOKUP(AS$2,WatchbillMONTHLY!$A$54:$U$54,OFFSET(WatchbillMONTHLY!$A$54:$U$54,1,2))=IF(_xlfn.XLOOKUP($A48,INDIRECT("_"&amp;_xlfn.XLOOKUP(AS$2,WatchbillMONTHLY!$A$54:$U$54,OFFSET(WatchbillMONTHLY!$A$54:$U$54,1,2))),INDIRECT("_"&amp;_xlfn.XLOOKUP(AS$2,WatchbillMONTHLY!$A$54:$U$54,OFFSET(WatchbillMONTHLY!$A$54:$U$54,1,2))))=$A48,_xlfn.XLOOKUP(AS$2,WatchbillMONTHLY!$A$54:$U$54,OFFSET(WatchbillMONTHLY!$A$54:$U$54,1,2)),FALSE),TRUE,FALSE)),
IF(_xlfn.XLOOKUP(AS$2,WatchbillMONTHLY!$A$71:$U$71,OFFSET(WatchbillMONTHLY!$A$71:$U$71,1,2))=IF(_xlfn.XLOOKUP($A48,INDIRECT("_"&amp;_xlfn.XLOOKUP(AS$2,WatchbillMONTHLY!$A$71:$U$71,OFFSET(WatchbillMONTHLY!$A$71:$U$71,1,2))),INDIRECT("_"&amp;_xlfn.XLOOKUP(AS$2,WatchbillMONTHLY!$A$71:$U$71,OFFSET(WatchbillMONTHLY!$A$71:$U$71,1,2))))=$A48,_xlfn.XLOOKUP(AS$2,WatchbillMONTHLY!$A$71:$U$71,OFFSET(WatchbillMONTHLY!$A$71:$U$71,1,2)),FALSE),TRUE,FALSE)),
IF(_xlfn.XLOOKUP(AS$2,WatchbillMONTHLY!$A$88:$U$88,OFFSET(WatchbillMONTHLY!$A$88:$U$88,1,2))=IF(_xlfn.XLOOKUP($A48,INDIRECT("_"&amp;_xlfn.XLOOKUP(AS$2,WatchbillMONTHLY!$A$88:$U$88,OFFSET(WatchbillMONTHLY!$A$88:$U$88,1,2))),INDIRECT("_"&amp;_xlfn.XLOOKUP(AS$2,WatchbillMONTHLY!$A$88:$U$88,OFFSET(WatchbillMONTHLY!$A$88:$U$88,1,2))))=$A48,_xlfn.XLOOKUP(AS$2,WatchbillMONTHLY!$A$88:$U$88,OFFSET(WatchbillMONTHLY!$A$88:$U$88,1,2)),FALSE),TRUE,FALSE)),
FALSE),FALSE)</f>
        <v>0</v>
      </c>
      <c r="AT48" s="209" t="b" cm="1">
        <f t="array" aca="1" ref="AT48" ca="1">IF(AND($A48 &gt; 0, M48 &gt; 0,AT$2&lt;MiscFormulas!$A$5+1),
_xlfn.IFNA(
_xlfn.IFNA(
_xlfn.IFNA(
_xlfn.IFNA(
_xlfn.IFNA(
_xlfn.IFNA(
IF(_xlfn.XLOOKUP(AT$2,WatchbillMONTHLY!$A$3:$U$3,OFFSET(WatchbillMONTHLY!$A$3:$U$3,1,2))=IF(_xlfn.XLOOKUP($A48,INDIRECT("_"&amp;_xlfn.XLOOKUP(AT$2,WatchbillMONTHLY!$A$3:$U$3,OFFSET(WatchbillMONTHLY!$A$3:$U$3,1,2))),INDIRECT("_"&amp;_xlfn.XLOOKUP(AT$2,WatchbillMONTHLY!$A$3:$U$3,OFFSET(WatchbillMONTHLY!$A$3:$U$3,1,2))))=$A48,_xlfn.XLOOKUP(AT$2,WatchbillMONTHLY!$A$3:$U$3,OFFSET(WatchbillMONTHLY!$A$3:$U$3,1,2)),FALSE),TRUE,FALSE),
IF(_xlfn.XLOOKUP(AT$2,WatchbillMONTHLY!$A$20:$U$20,OFFSET(WatchbillMONTHLY!$A$20:$U$20,1,2))=IF(_xlfn.XLOOKUP($A48,INDIRECT("_"&amp;_xlfn.XLOOKUP(AT$2,WatchbillMONTHLY!$A$20:$U$20,OFFSET(WatchbillMONTHLY!$A$20:$U$20,1,2))),INDIRECT("_"&amp;_xlfn.XLOOKUP(AT$2,WatchbillMONTHLY!$A$20:$U$20,OFFSET(WatchbillMONTHLY!$A$20:$U$20,1,2))))=$A48,_xlfn.XLOOKUP(AT$2,WatchbillMONTHLY!$A$20:$U$20,OFFSET(WatchbillMONTHLY!$A$20:$U$20,1,2)),FALSE),TRUE,FALSE)),
IF(_xlfn.XLOOKUP(AT$2,WatchbillMONTHLY!$A$37:$U$37,OFFSET(WatchbillMONTHLY!$A$37:$U$37,1,2))=IF(_xlfn.XLOOKUP($A48,INDIRECT("_"&amp;_xlfn.XLOOKUP(AT$2,WatchbillMONTHLY!$A$37:$U$37,OFFSET(WatchbillMONTHLY!$A$37:$U$37,1,2))),INDIRECT("_"&amp;_xlfn.XLOOKUP(AT$2,WatchbillMONTHLY!$A$37:$U$37,OFFSET(WatchbillMONTHLY!$A$37:$U$37,1,2))))=$A48,_xlfn.XLOOKUP(AT$2,WatchbillMONTHLY!$A$37:$U$37,OFFSET(WatchbillMONTHLY!$A$37:$U$37,1,2)),FALSE),TRUE,FALSE)),
IF(_xlfn.XLOOKUP(AT$2,WatchbillMONTHLY!$A$54:$U$54,OFFSET(WatchbillMONTHLY!$A$54:$U$54,1,2))=IF(_xlfn.XLOOKUP($A48,INDIRECT("_"&amp;_xlfn.XLOOKUP(AT$2,WatchbillMONTHLY!$A$54:$U$54,OFFSET(WatchbillMONTHLY!$A$54:$U$54,1,2))),INDIRECT("_"&amp;_xlfn.XLOOKUP(AT$2,WatchbillMONTHLY!$A$54:$U$54,OFFSET(WatchbillMONTHLY!$A$54:$U$54,1,2))))=$A48,_xlfn.XLOOKUP(AT$2,WatchbillMONTHLY!$A$54:$U$54,OFFSET(WatchbillMONTHLY!$A$54:$U$54,1,2)),FALSE),TRUE,FALSE)),
IF(_xlfn.XLOOKUP(AT$2,WatchbillMONTHLY!$A$71:$U$71,OFFSET(WatchbillMONTHLY!$A$71:$U$71,1,2))=IF(_xlfn.XLOOKUP($A48,INDIRECT("_"&amp;_xlfn.XLOOKUP(AT$2,WatchbillMONTHLY!$A$71:$U$71,OFFSET(WatchbillMONTHLY!$A$71:$U$71,1,2))),INDIRECT("_"&amp;_xlfn.XLOOKUP(AT$2,WatchbillMONTHLY!$A$71:$U$71,OFFSET(WatchbillMONTHLY!$A$71:$U$71,1,2))))=$A48,_xlfn.XLOOKUP(AT$2,WatchbillMONTHLY!$A$71:$U$71,OFFSET(WatchbillMONTHLY!$A$71:$U$71,1,2)),FALSE),TRUE,FALSE)),
IF(_xlfn.XLOOKUP(AT$2,WatchbillMONTHLY!$A$88:$U$88,OFFSET(WatchbillMONTHLY!$A$88:$U$88,1,2))=IF(_xlfn.XLOOKUP($A48,INDIRECT("_"&amp;_xlfn.XLOOKUP(AT$2,WatchbillMONTHLY!$A$88:$U$88,OFFSET(WatchbillMONTHLY!$A$88:$U$88,1,2))),INDIRECT("_"&amp;_xlfn.XLOOKUP(AT$2,WatchbillMONTHLY!$A$88:$U$88,OFFSET(WatchbillMONTHLY!$A$88:$U$88,1,2))))=$A48,_xlfn.XLOOKUP(AT$2,WatchbillMONTHLY!$A$88:$U$88,OFFSET(WatchbillMONTHLY!$A$88:$U$88,1,2)),FALSE),TRUE,FALSE)),
FALSE),FALSE)</f>
        <v>0</v>
      </c>
      <c r="AU48" s="209" t="b" cm="1">
        <f t="array" aca="1" ref="AU48" ca="1">IF(AND($A48 &gt; 0, N48 &gt; 0,AU$2&lt;MiscFormulas!$A$5+1),
_xlfn.IFNA(
_xlfn.IFNA(
_xlfn.IFNA(
_xlfn.IFNA(
_xlfn.IFNA(
_xlfn.IFNA(
IF(_xlfn.XLOOKUP(AU$2,WatchbillMONTHLY!$A$3:$U$3,OFFSET(WatchbillMONTHLY!$A$3:$U$3,1,2))=IF(_xlfn.XLOOKUP($A48,INDIRECT("_"&amp;_xlfn.XLOOKUP(AU$2,WatchbillMONTHLY!$A$3:$U$3,OFFSET(WatchbillMONTHLY!$A$3:$U$3,1,2))),INDIRECT("_"&amp;_xlfn.XLOOKUP(AU$2,WatchbillMONTHLY!$A$3:$U$3,OFFSET(WatchbillMONTHLY!$A$3:$U$3,1,2))))=$A48,_xlfn.XLOOKUP(AU$2,WatchbillMONTHLY!$A$3:$U$3,OFFSET(WatchbillMONTHLY!$A$3:$U$3,1,2)),FALSE),TRUE,FALSE),
IF(_xlfn.XLOOKUP(AU$2,WatchbillMONTHLY!$A$20:$U$20,OFFSET(WatchbillMONTHLY!$A$20:$U$20,1,2))=IF(_xlfn.XLOOKUP($A48,INDIRECT("_"&amp;_xlfn.XLOOKUP(AU$2,WatchbillMONTHLY!$A$20:$U$20,OFFSET(WatchbillMONTHLY!$A$20:$U$20,1,2))),INDIRECT("_"&amp;_xlfn.XLOOKUP(AU$2,WatchbillMONTHLY!$A$20:$U$20,OFFSET(WatchbillMONTHLY!$A$20:$U$20,1,2))))=$A48,_xlfn.XLOOKUP(AU$2,WatchbillMONTHLY!$A$20:$U$20,OFFSET(WatchbillMONTHLY!$A$20:$U$20,1,2)),FALSE),TRUE,FALSE)),
IF(_xlfn.XLOOKUP(AU$2,WatchbillMONTHLY!$A$37:$U$37,OFFSET(WatchbillMONTHLY!$A$37:$U$37,1,2))=IF(_xlfn.XLOOKUP($A48,INDIRECT("_"&amp;_xlfn.XLOOKUP(AU$2,WatchbillMONTHLY!$A$37:$U$37,OFFSET(WatchbillMONTHLY!$A$37:$U$37,1,2))),INDIRECT("_"&amp;_xlfn.XLOOKUP(AU$2,WatchbillMONTHLY!$A$37:$U$37,OFFSET(WatchbillMONTHLY!$A$37:$U$37,1,2))))=$A48,_xlfn.XLOOKUP(AU$2,WatchbillMONTHLY!$A$37:$U$37,OFFSET(WatchbillMONTHLY!$A$37:$U$37,1,2)),FALSE),TRUE,FALSE)),
IF(_xlfn.XLOOKUP(AU$2,WatchbillMONTHLY!$A$54:$U$54,OFFSET(WatchbillMONTHLY!$A$54:$U$54,1,2))=IF(_xlfn.XLOOKUP($A48,INDIRECT("_"&amp;_xlfn.XLOOKUP(AU$2,WatchbillMONTHLY!$A$54:$U$54,OFFSET(WatchbillMONTHLY!$A$54:$U$54,1,2))),INDIRECT("_"&amp;_xlfn.XLOOKUP(AU$2,WatchbillMONTHLY!$A$54:$U$54,OFFSET(WatchbillMONTHLY!$A$54:$U$54,1,2))))=$A48,_xlfn.XLOOKUP(AU$2,WatchbillMONTHLY!$A$54:$U$54,OFFSET(WatchbillMONTHLY!$A$54:$U$54,1,2)),FALSE),TRUE,FALSE)),
IF(_xlfn.XLOOKUP(AU$2,WatchbillMONTHLY!$A$71:$U$71,OFFSET(WatchbillMONTHLY!$A$71:$U$71,1,2))=IF(_xlfn.XLOOKUP($A48,INDIRECT("_"&amp;_xlfn.XLOOKUP(AU$2,WatchbillMONTHLY!$A$71:$U$71,OFFSET(WatchbillMONTHLY!$A$71:$U$71,1,2))),INDIRECT("_"&amp;_xlfn.XLOOKUP(AU$2,WatchbillMONTHLY!$A$71:$U$71,OFFSET(WatchbillMONTHLY!$A$71:$U$71,1,2))))=$A48,_xlfn.XLOOKUP(AU$2,WatchbillMONTHLY!$A$71:$U$71,OFFSET(WatchbillMONTHLY!$A$71:$U$71,1,2)),FALSE),TRUE,FALSE)),
IF(_xlfn.XLOOKUP(AU$2,WatchbillMONTHLY!$A$88:$U$88,OFFSET(WatchbillMONTHLY!$A$88:$U$88,1,2))=IF(_xlfn.XLOOKUP($A48,INDIRECT("_"&amp;_xlfn.XLOOKUP(AU$2,WatchbillMONTHLY!$A$88:$U$88,OFFSET(WatchbillMONTHLY!$A$88:$U$88,1,2))),INDIRECT("_"&amp;_xlfn.XLOOKUP(AU$2,WatchbillMONTHLY!$A$88:$U$88,OFFSET(WatchbillMONTHLY!$A$88:$U$88,1,2))))=$A48,_xlfn.XLOOKUP(AU$2,WatchbillMONTHLY!$A$88:$U$88,OFFSET(WatchbillMONTHLY!$A$88:$U$88,1,2)),FALSE),TRUE,FALSE)),
FALSE),FALSE)</f>
        <v>0</v>
      </c>
      <c r="AV48" s="209" t="b" cm="1">
        <f t="array" aca="1" ref="AV48" ca="1">IF(AND($A48 &gt; 0, O48 &gt; 0,AV$2&lt;MiscFormulas!$A$5+1),
_xlfn.IFNA(
_xlfn.IFNA(
_xlfn.IFNA(
_xlfn.IFNA(
_xlfn.IFNA(
_xlfn.IFNA(
IF(_xlfn.XLOOKUP(AV$2,WatchbillMONTHLY!$A$3:$U$3,OFFSET(WatchbillMONTHLY!$A$3:$U$3,1,2))=IF(_xlfn.XLOOKUP($A48,INDIRECT("_"&amp;_xlfn.XLOOKUP(AV$2,WatchbillMONTHLY!$A$3:$U$3,OFFSET(WatchbillMONTHLY!$A$3:$U$3,1,2))),INDIRECT("_"&amp;_xlfn.XLOOKUP(AV$2,WatchbillMONTHLY!$A$3:$U$3,OFFSET(WatchbillMONTHLY!$A$3:$U$3,1,2))))=$A48,_xlfn.XLOOKUP(AV$2,WatchbillMONTHLY!$A$3:$U$3,OFFSET(WatchbillMONTHLY!$A$3:$U$3,1,2)),FALSE),TRUE,FALSE),
IF(_xlfn.XLOOKUP(AV$2,WatchbillMONTHLY!$A$20:$U$20,OFFSET(WatchbillMONTHLY!$A$20:$U$20,1,2))=IF(_xlfn.XLOOKUP($A48,INDIRECT("_"&amp;_xlfn.XLOOKUP(AV$2,WatchbillMONTHLY!$A$20:$U$20,OFFSET(WatchbillMONTHLY!$A$20:$U$20,1,2))),INDIRECT("_"&amp;_xlfn.XLOOKUP(AV$2,WatchbillMONTHLY!$A$20:$U$20,OFFSET(WatchbillMONTHLY!$A$20:$U$20,1,2))))=$A48,_xlfn.XLOOKUP(AV$2,WatchbillMONTHLY!$A$20:$U$20,OFFSET(WatchbillMONTHLY!$A$20:$U$20,1,2)),FALSE),TRUE,FALSE)),
IF(_xlfn.XLOOKUP(AV$2,WatchbillMONTHLY!$A$37:$U$37,OFFSET(WatchbillMONTHLY!$A$37:$U$37,1,2))=IF(_xlfn.XLOOKUP($A48,INDIRECT("_"&amp;_xlfn.XLOOKUP(AV$2,WatchbillMONTHLY!$A$37:$U$37,OFFSET(WatchbillMONTHLY!$A$37:$U$37,1,2))),INDIRECT("_"&amp;_xlfn.XLOOKUP(AV$2,WatchbillMONTHLY!$A$37:$U$37,OFFSET(WatchbillMONTHLY!$A$37:$U$37,1,2))))=$A48,_xlfn.XLOOKUP(AV$2,WatchbillMONTHLY!$A$37:$U$37,OFFSET(WatchbillMONTHLY!$A$37:$U$37,1,2)),FALSE),TRUE,FALSE)),
IF(_xlfn.XLOOKUP(AV$2,WatchbillMONTHLY!$A$54:$U$54,OFFSET(WatchbillMONTHLY!$A$54:$U$54,1,2))=IF(_xlfn.XLOOKUP($A48,INDIRECT("_"&amp;_xlfn.XLOOKUP(AV$2,WatchbillMONTHLY!$A$54:$U$54,OFFSET(WatchbillMONTHLY!$A$54:$U$54,1,2))),INDIRECT("_"&amp;_xlfn.XLOOKUP(AV$2,WatchbillMONTHLY!$A$54:$U$54,OFFSET(WatchbillMONTHLY!$A$54:$U$54,1,2))))=$A48,_xlfn.XLOOKUP(AV$2,WatchbillMONTHLY!$A$54:$U$54,OFFSET(WatchbillMONTHLY!$A$54:$U$54,1,2)),FALSE),TRUE,FALSE)),
IF(_xlfn.XLOOKUP(AV$2,WatchbillMONTHLY!$A$71:$U$71,OFFSET(WatchbillMONTHLY!$A$71:$U$71,1,2))=IF(_xlfn.XLOOKUP($A48,INDIRECT("_"&amp;_xlfn.XLOOKUP(AV$2,WatchbillMONTHLY!$A$71:$U$71,OFFSET(WatchbillMONTHLY!$A$71:$U$71,1,2))),INDIRECT("_"&amp;_xlfn.XLOOKUP(AV$2,WatchbillMONTHLY!$A$71:$U$71,OFFSET(WatchbillMONTHLY!$A$71:$U$71,1,2))))=$A48,_xlfn.XLOOKUP(AV$2,WatchbillMONTHLY!$A$71:$U$71,OFFSET(WatchbillMONTHLY!$A$71:$U$71,1,2)),FALSE),TRUE,FALSE)),
IF(_xlfn.XLOOKUP(AV$2,WatchbillMONTHLY!$A$88:$U$88,OFFSET(WatchbillMONTHLY!$A$88:$U$88,1,2))=IF(_xlfn.XLOOKUP($A48,INDIRECT("_"&amp;_xlfn.XLOOKUP(AV$2,WatchbillMONTHLY!$A$88:$U$88,OFFSET(WatchbillMONTHLY!$A$88:$U$88,1,2))),INDIRECT("_"&amp;_xlfn.XLOOKUP(AV$2,WatchbillMONTHLY!$A$88:$U$88,OFFSET(WatchbillMONTHLY!$A$88:$U$88,1,2))))=$A48,_xlfn.XLOOKUP(AV$2,WatchbillMONTHLY!$A$88:$U$88,OFFSET(WatchbillMONTHLY!$A$88:$U$88,1,2)),FALSE),TRUE,FALSE)),
FALSE),FALSE)</f>
        <v>0</v>
      </c>
      <c r="AW48" s="209" t="b" cm="1">
        <f t="array" aca="1" ref="AW48" ca="1">IF(AND($A48 &gt; 0, P48 &gt; 0,AW$2&lt;MiscFormulas!$A$5+1),
_xlfn.IFNA(
_xlfn.IFNA(
_xlfn.IFNA(
_xlfn.IFNA(
_xlfn.IFNA(
_xlfn.IFNA(
IF(_xlfn.XLOOKUP(AW$2,WatchbillMONTHLY!$A$3:$U$3,OFFSET(WatchbillMONTHLY!$A$3:$U$3,1,2))=IF(_xlfn.XLOOKUP($A48,INDIRECT("_"&amp;_xlfn.XLOOKUP(AW$2,WatchbillMONTHLY!$A$3:$U$3,OFFSET(WatchbillMONTHLY!$A$3:$U$3,1,2))),INDIRECT("_"&amp;_xlfn.XLOOKUP(AW$2,WatchbillMONTHLY!$A$3:$U$3,OFFSET(WatchbillMONTHLY!$A$3:$U$3,1,2))))=$A48,_xlfn.XLOOKUP(AW$2,WatchbillMONTHLY!$A$3:$U$3,OFFSET(WatchbillMONTHLY!$A$3:$U$3,1,2)),FALSE),TRUE,FALSE),
IF(_xlfn.XLOOKUP(AW$2,WatchbillMONTHLY!$A$20:$U$20,OFFSET(WatchbillMONTHLY!$A$20:$U$20,1,2))=IF(_xlfn.XLOOKUP($A48,INDIRECT("_"&amp;_xlfn.XLOOKUP(AW$2,WatchbillMONTHLY!$A$20:$U$20,OFFSET(WatchbillMONTHLY!$A$20:$U$20,1,2))),INDIRECT("_"&amp;_xlfn.XLOOKUP(AW$2,WatchbillMONTHLY!$A$20:$U$20,OFFSET(WatchbillMONTHLY!$A$20:$U$20,1,2))))=$A48,_xlfn.XLOOKUP(AW$2,WatchbillMONTHLY!$A$20:$U$20,OFFSET(WatchbillMONTHLY!$A$20:$U$20,1,2)),FALSE),TRUE,FALSE)),
IF(_xlfn.XLOOKUP(AW$2,WatchbillMONTHLY!$A$37:$U$37,OFFSET(WatchbillMONTHLY!$A$37:$U$37,1,2))=IF(_xlfn.XLOOKUP($A48,INDIRECT("_"&amp;_xlfn.XLOOKUP(AW$2,WatchbillMONTHLY!$A$37:$U$37,OFFSET(WatchbillMONTHLY!$A$37:$U$37,1,2))),INDIRECT("_"&amp;_xlfn.XLOOKUP(AW$2,WatchbillMONTHLY!$A$37:$U$37,OFFSET(WatchbillMONTHLY!$A$37:$U$37,1,2))))=$A48,_xlfn.XLOOKUP(AW$2,WatchbillMONTHLY!$A$37:$U$37,OFFSET(WatchbillMONTHLY!$A$37:$U$37,1,2)),FALSE),TRUE,FALSE)),
IF(_xlfn.XLOOKUP(AW$2,WatchbillMONTHLY!$A$54:$U$54,OFFSET(WatchbillMONTHLY!$A$54:$U$54,1,2))=IF(_xlfn.XLOOKUP($A48,INDIRECT("_"&amp;_xlfn.XLOOKUP(AW$2,WatchbillMONTHLY!$A$54:$U$54,OFFSET(WatchbillMONTHLY!$A$54:$U$54,1,2))),INDIRECT("_"&amp;_xlfn.XLOOKUP(AW$2,WatchbillMONTHLY!$A$54:$U$54,OFFSET(WatchbillMONTHLY!$A$54:$U$54,1,2))))=$A48,_xlfn.XLOOKUP(AW$2,WatchbillMONTHLY!$A$54:$U$54,OFFSET(WatchbillMONTHLY!$A$54:$U$54,1,2)),FALSE),TRUE,FALSE)),
IF(_xlfn.XLOOKUP(AW$2,WatchbillMONTHLY!$A$71:$U$71,OFFSET(WatchbillMONTHLY!$A$71:$U$71,1,2))=IF(_xlfn.XLOOKUP($A48,INDIRECT("_"&amp;_xlfn.XLOOKUP(AW$2,WatchbillMONTHLY!$A$71:$U$71,OFFSET(WatchbillMONTHLY!$A$71:$U$71,1,2))),INDIRECT("_"&amp;_xlfn.XLOOKUP(AW$2,WatchbillMONTHLY!$A$71:$U$71,OFFSET(WatchbillMONTHLY!$A$71:$U$71,1,2))))=$A48,_xlfn.XLOOKUP(AW$2,WatchbillMONTHLY!$A$71:$U$71,OFFSET(WatchbillMONTHLY!$A$71:$U$71,1,2)),FALSE),TRUE,FALSE)),
IF(_xlfn.XLOOKUP(AW$2,WatchbillMONTHLY!$A$88:$U$88,OFFSET(WatchbillMONTHLY!$A$88:$U$88,1,2))=IF(_xlfn.XLOOKUP($A48,INDIRECT("_"&amp;_xlfn.XLOOKUP(AW$2,WatchbillMONTHLY!$A$88:$U$88,OFFSET(WatchbillMONTHLY!$A$88:$U$88,1,2))),INDIRECT("_"&amp;_xlfn.XLOOKUP(AW$2,WatchbillMONTHLY!$A$88:$U$88,OFFSET(WatchbillMONTHLY!$A$88:$U$88,1,2))))=$A48,_xlfn.XLOOKUP(AW$2,WatchbillMONTHLY!$A$88:$U$88,OFFSET(WatchbillMONTHLY!$A$88:$U$88,1,2)),FALSE),TRUE,FALSE)),
FALSE),FALSE)</f>
        <v>0</v>
      </c>
      <c r="AX48" s="209" t="b" cm="1">
        <f t="array" aca="1" ref="AX48" ca="1">IF(AND($A48 &gt; 0, Q48 &gt; 0,AX$2&lt;MiscFormulas!$A$5+1),
_xlfn.IFNA(
_xlfn.IFNA(
_xlfn.IFNA(
_xlfn.IFNA(
_xlfn.IFNA(
_xlfn.IFNA(
IF(_xlfn.XLOOKUP(AX$2,WatchbillMONTHLY!$A$3:$U$3,OFFSET(WatchbillMONTHLY!$A$3:$U$3,1,2))=IF(_xlfn.XLOOKUP($A48,INDIRECT("_"&amp;_xlfn.XLOOKUP(AX$2,WatchbillMONTHLY!$A$3:$U$3,OFFSET(WatchbillMONTHLY!$A$3:$U$3,1,2))),INDIRECT("_"&amp;_xlfn.XLOOKUP(AX$2,WatchbillMONTHLY!$A$3:$U$3,OFFSET(WatchbillMONTHLY!$A$3:$U$3,1,2))))=$A48,_xlfn.XLOOKUP(AX$2,WatchbillMONTHLY!$A$3:$U$3,OFFSET(WatchbillMONTHLY!$A$3:$U$3,1,2)),FALSE),TRUE,FALSE),
IF(_xlfn.XLOOKUP(AX$2,WatchbillMONTHLY!$A$20:$U$20,OFFSET(WatchbillMONTHLY!$A$20:$U$20,1,2))=IF(_xlfn.XLOOKUP($A48,INDIRECT("_"&amp;_xlfn.XLOOKUP(AX$2,WatchbillMONTHLY!$A$20:$U$20,OFFSET(WatchbillMONTHLY!$A$20:$U$20,1,2))),INDIRECT("_"&amp;_xlfn.XLOOKUP(AX$2,WatchbillMONTHLY!$A$20:$U$20,OFFSET(WatchbillMONTHLY!$A$20:$U$20,1,2))))=$A48,_xlfn.XLOOKUP(AX$2,WatchbillMONTHLY!$A$20:$U$20,OFFSET(WatchbillMONTHLY!$A$20:$U$20,1,2)),FALSE),TRUE,FALSE)),
IF(_xlfn.XLOOKUP(AX$2,WatchbillMONTHLY!$A$37:$U$37,OFFSET(WatchbillMONTHLY!$A$37:$U$37,1,2))=IF(_xlfn.XLOOKUP($A48,INDIRECT("_"&amp;_xlfn.XLOOKUP(AX$2,WatchbillMONTHLY!$A$37:$U$37,OFFSET(WatchbillMONTHLY!$A$37:$U$37,1,2))),INDIRECT("_"&amp;_xlfn.XLOOKUP(AX$2,WatchbillMONTHLY!$A$37:$U$37,OFFSET(WatchbillMONTHLY!$A$37:$U$37,1,2))))=$A48,_xlfn.XLOOKUP(AX$2,WatchbillMONTHLY!$A$37:$U$37,OFFSET(WatchbillMONTHLY!$A$37:$U$37,1,2)),FALSE),TRUE,FALSE)),
IF(_xlfn.XLOOKUP(AX$2,WatchbillMONTHLY!$A$54:$U$54,OFFSET(WatchbillMONTHLY!$A$54:$U$54,1,2))=IF(_xlfn.XLOOKUP($A48,INDIRECT("_"&amp;_xlfn.XLOOKUP(AX$2,WatchbillMONTHLY!$A$54:$U$54,OFFSET(WatchbillMONTHLY!$A$54:$U$54,1,2))),INDIRECT("_"&amp;_xlfn.XLOOKUP(AX$2,WatchbillMONTHLY!$A$54:$U$54,OFFSET(WatchbillMONTHLY!$A$54:$U$54,1,2))))=$A48,_xlfn.XLOOKUP(AX$2,WatchbillMONTHLY!$A$54:$U$54,OFFSET(WatchbillMONTHLY!$A$54:$U$54,1,2)),FALSE),TRUE,FALSE)),
IF(_xlfn.XLOOKUP(AX$2,WatchbillMONTHLY!$A$71:$U$71,OFFSET(WatchbillMONTHLY!$A$71:$U$71,1,2))=IF(_xlfn.XLOOKUP($A48,INDIRECT("_"&amp;_xlfn.XLOOKUP(AX$2,WatchbillMONTHLY!$A$71:$U$71,OFFSET(WatchbillMONTHLY!$A$71:$U$71,1,2))),INDIRECT("_"&amp;_xlfn.XLOOKUP(AX$2,WatchbillMONTHLY!$A$71:$U$71,OFFSET(WatchbillMONTHLY!$A$71:$U$71,1,2))))=$A48,_xlfn.XLOOKUP(AX$2,WatchbillMONTHLY!$A$71:$U$71,OFFSET(WatchbillMONTHLY!$A$71:$U$71,1,2)),FALSE),TRUE,FALSE)),
IF(_xlfn.XLOOKUP(AX$2,WatchbillMONTHLY!$A$88:$U$88,OFFSET(WatchbillMONTHLY!$A$88:$U$88,1,2))=IF(_xlfn.XLOOKUP($A48,INDIRECT("_"&amp;_xlfn.XLOOKUP(AX$2,WatchbillMONTHLY!$A$88:$U$88,OFFSET(WatchbillMONTHLY!$A$88:$U$88,1,2))),INDIRECT("_"&amp;_xlfn.XLOOKUP(AX$2,WatchbillMONTHLY!$A$88:$U$88,OFFSET(WatchbillMONTHLY!$A$88:$U$88,1,2))))=$A48,_xlfn.XLOOKUP(AX$2,WatchbillMONTHLY!$A$88:$U$88,OFFSET(WatchbillMONTHLY!$A$88:$U$88,1,2)),FALSE),TRUE,FALSE)),
FALSE),FALSE)</f>
        <v>0</v>
      </c>
      <c r="AY48" s="209" t="b" cm="1">
        <f t="array" aca="1" ref="AY48" ca="1">IF(AND($A48 &gt; 0, R48 &gt; 0,AY$2&lt;MiscFormulas!$A$5+1),
_xlfn.IFNA(
_xlfn.IFNA(
_xlfn.IFNA(
_xlfn.IFNA(
_xlfn.IFNA(
_xlfn.IFNA(
IF(_xlfn.XLOOKUP(AY$2,WatchbillMONTHLY!$A$3:$U$3,OFFSET(WatchbillMONTHLY!$A$3:$U$3,1,2))=IF(_xlfn.XLOOKUP($A48,INDIRECT("_"&amp;_xlfn.XLOOKUP(AY$2,WatchbillMONTHLY!$A$3:$U$3,OFFSET(WatchbillMONTHLY!$A$3:$U$3,1,2))),INDIRECT("_"&amp;_xlfn.XLOOKUP(AY$2,WatchbillMONTHLY!$A$3:$U$3,OFFSET(WatchbillMONTHLY!$A$3:$U$3,1,2))))=$A48,_xlfn.XLOOKUP(AY$2,WatchbillMONTHLY!$A$3:$U$3,OFFSET(WatchbillMONTHLY!$A$3:$U$3,1,2)),FALSE),TRUE,FALSE),
IF(_xlfn.XLOOKUP(AY$2,WatchbillMONTHLY!$A$20:$U$20,OFFSET(WatchbillMONTHLY!$A$20:$U$20,1,2))=IF(_xlfn.XLOOKUP($A48,INDIRECT("_"&amp;_xlfn.XLOOKUP(AY$2,WatchbillMONTHLY!$A$20:$U$20,OFFSET(WatchbillMONTHLY!$A$20:$U$20,1,2))),INDIRECT("_"&amp;_xlfn.XLOOKUP(AY$2,WatchbillMONTHLY!$A$20:$U$20,OFFSET(WatchbillMONTHLY!$A$20:$U$20,1,2))))=$A48,_xlfn.XLOOKUP(AY$2,WatchbillMONTHLY!$A$20:$U$20,OFFSET(WatchbillMONTHLY!$A$20:$U$20,1,2)),FALSE),TRUE,FALSE)),
IF(_xlfn.XLOOKUP(AY$2,WatchbillMONTHLY!$A$37:$U$37,OFFSET(WatchbillMONTHLY!$A$37:$U$37,1,2))=IF(_xlfn.XLOOKUP($A48,INDIRECT("_"&amp;_xlfn.XLOOKUP(AY$2,WatchbillMONTHLY!$A$37:$U$37,OFFSET(WatchbillMONTHLY!$A$37:$U$37,1,2))),INDIRECT("_"&amp;_xlfn.XLOOKUP(AY$2,WatchbillMONTHLY!$A$37:$U$37,OFFSET(WatchbillMONTHLY!$A$37:$U$37,1,2))))=$A48,_xlfn.XLOOKUP(AY$2,WatchbillMONTHLY!$A$37:$U$37,OFFSET(WatchbillMONTHLY!$A$37:$U$37,1,2)),FALSE),TRUE,FALSE)),
IF(_xlfn.XLOOKUP(AY$2,WatchbillMONTHLY!$A$54:$U$54,OFFSET(WatchbillMONTHLY!$A$54:$U$54,1,2))=IF(_xlfn.XLOOKUP($A48,INDIRECT("_"&amp;_xlfn.XLOOKUP(AY$2,WatchbillMONTHLY!$A$54:$U$54,OFFSET(WatchbillMONTHLY!$A$54:$U$54,1,2))),INDIRECT("_"&amp;_xlfn.XLOOKUP(AY$2,WatchbillMONTHLY!$A$54:$U$54,OFFSET(WatchbillMONTHLY!$A$54:$U$54,1,2))))=$A48,_xlfn.XLOOKUP(AY$2,WatchbillMONTHLY!$A$54:$U$54,OFFSET(WatchbillMONTHLY!$A$54:$U$54,1,2)),FALSE),TRUE,FALSE)),
IF(_xlfn.XLOOKUP(AY$2,WatchbillMONTHLY!$A$71:$U$71,OFFSET(WatchbillMONTHLY!$A$71:$U$71,1,2))=IF(_xlfn.XLOOKUP($A48,INDIRECT("_"&amp;_xlfn.XLOOKUP(AY$2,WatchbillMONTHLY!$A$71:$U$71,OFFSET(WatchbillMONTHLY!$A$71:$U$71,1,2))),INDIRECT("_"&amp;_xlfn.XLOOKUP(AY$2,WatchbillMONTHLY!$A$71:$U$71,OFFSET(WatchbillMONTHLY!$A$71:$U$71,1,2))))=$A48,_xlfn.XLOOKUP(AY$2,WatchbillMONTHLY!$A$71:$U$71,OFFSET(WatchbillMONTHLY!$A$71:$U$71,1,2)),FALSE),TRUE,FALSE)),
IF(_xlfn.XLOOKUP(AY$2,WatchbillMONTHLY!$A$88:$U$88,OFFSET(WatchbillMONTHLY!$A$88:$U$88,1,2))=IF(_xlfn.XLOOKUP($A48,INDIRECT("_"&amp;_xlfn.XLOOKUP(AY$2,WatchbillMONTHLY!$A$88:$U$88,OFFSET(WatchbillMONTHLY!$A$88:$U$88,1,2))),INDIRECT("_"&amp;_xlfn.XLOOKUP(AY$2,WatchbillMONTHLY!$A$88:$U$88,OFFSET(WatchbillMONTHLY!$A$88:$U$88,1,2))))=$A48,_xlfn.XLOOKUP(AY$2,WatchbillMONTHLY!$A$88:$U$88,OFFSET(WatchbillMONTHLY!$A$88:$U$88,1,2)),FALSE),TRUE,FALSE)),
FALSE),FALSE)</f>
        <v>0</v>
      </c>
      <c r="AZ48" s="209" t="b" cm="1">
        <f t="array" aca="1" ref="AZ48" ca="1">IF(AND($A48 &gt; 0, S48 &gt; 0,AZ$2&lt;MiscFormulas!$A$5+1),
_xlfn.IFNA(
_xlfn.IFNA(
_xlfn.IFNA(
_xlfn.IFNA(
_xlfn.IFNA(
_xlfn.IFNA(
IF(_xlfn.XLOOKUP(AZ$2,WatchbillMONTHLY!$A$3:$U$3,OFFSET(WatchbillMONTHLY!$A$3:$U$3,1,2))=IF(_xlfn.XLOOKUP($A48,INDIRECT("_"&amp;_xlfn.XLOOKUP(AZ$2,WatchbillMONTHLY!$A$3:$U$3,OFFSET(WatchbillMONTHLY!$A$3:$U$3,1,2))),INDIRECT("_"&amp;_xlfn.XLOOKUP(AZ$2,WatchbillMONTHLY!$A$3:$U$3,OFFSET(WatchbillMONTHLY!$A$3:$U$3,1,2))))=$A48,_xlfn.XLOOKUP(AZ$2,WatchbillMONTHLY!$A$3:$U$3,OFFSET(WatchbillMONTHLY!$A$3:$U$3,1,2)),FALSE),TRUE,FALSE),
IF(_xlfn.XLOOKUP(AZ$2,WatchbillMONTHLY!$A$20:$U$20,OFFSET(WatchbillMONTHLY!$A$20:$U$20,1,2))=IF(_xlfn.XLOOKUP($A48,INDIRECT("_"&amp;_xlfn.XLOOKUP(AZ$2,WatchbillMONTHLY!$A$20:$U$20,OFFSET(WatchbillMONTHLY!$A$20:$U$20,1,2))),INDIRECT("_"&amp;_xlfn.XLOOKUP(AZ$2,WatchbillMONTHLY!$A$20:$U$20,OFFSET(WatchbillMONTHLY!$A$20:$U$20,1,2))))=$A48,_xlfn.XLOOKUP(AZ$2,WatchbillMONTHLY!$A$20:$U$20,OFFSET(WatchbillMONTHLY!$A$20:$U$20,1,2)),FALSE),TRUE,FALSE)),
IF(_xlfn.XLOOKUP(AZ$2,WatchbillMONTHLY!$A$37:$U$37,OFFSET(WatchbillMONTHLY!$A$37:$U$37,1,2))=IF(_xlfn.XLOOKUP($A48,INDIRECT("_"&amp;_xlfn.XLOOKUP(AZ$2,WatchbillMONTHLY!$A$37:$U$37,OFFSET(WatchbillMONTHLY!$A$37:$U$37,1,2))),INDIRECT("_"&amp;_xlfn.XLOOKUP(AZ$2,WatchbillMONTHLY!$A$37:$U$37,OFFSET(WatchbillMONTHLY!$A$37:$U$37,1,2))))=$A48,_xlfn.XLOOKUP(AZ$2,WatchbillMONTHLY!$A$37:$U$37,OFFSET(WatchbillMONTHLY!$A$37:$U$37,1,2)),FALSE),TRUE,FALSE)),
IF(_xlfn.XLOOKUP(AZ$2,WatchbillMONTHLY!$A$54:$U$54,OFFSET(WatchbillMONTHLY!$A$54:$U$54,1,2))=IF(_xlfn.XLOOKUP($A48,INDIRECT("_"&amp;_xlfn.XLOOKUP(AZ$2,WatchbillMONTHLY!$A$54:$U$54,OFFSET(WatchbillMONTHLY!$A$54:$U$54,1,2))),INDIRECT("_"&amp;_xlfn.XLOOKUP(AZ$2,WatchbillMONTHLY!$A$54:$U$54,OFFSET(WatchbillMONTHLY!$A$54:$U$54,1,2))))=$A48,_xlfn.XLOOKUP(AZ$2,WatchbillMONTHLY!$A$54:$U$54,OFFSET(WatchbillMONTHLY!$A$54:$U$54,1,2)),FALSE),TRUE,FALSE)),
IF(_xlfn.XLOOKUP(AZ$2,WatchbillMONTHLY!$A$71:$U$71,OFFSET(WatchbillMONTHLY!$A$71:$U$71,1,2))=IF(_xlfn.XLOOKUP($A48,INDIRECT("_"&amp;_xlfn.XLOOKUP(AZ$2,WatchbillMONTHLY!$A$71:$U$71,OFFSET(WatchbillMONTHLY!$A$71:$U$71,1,2))),INDIRECT("_"&amp;_xlfn.XLOOKUP(AZ$2,WatchbillMONTHLY!$A$71:$U$71,OFFSET(WatchbillMONTHLY!$A$71:$U$71,1,2))))=$A48,_xlfn.XLOOKUP(AZ$2,WatchbillMONTHLY!$A$71:$U$71,OFFSET(WatchbillMONTHLY!$A$71:$U$71,1,2)),FALSE),TRUE,FALSE)),
IF(_xlfn.XLOOKUP(AZ$2,WatchbillMONTHLY!$A$88:$U$88,OFFSET(WatchbillMONTHLY!$A$88:$U$88,1,2))=IF(_xlfn.XLOOKUP($A48,INDIRECT("_"&amp;_xlfn.XLOOKUP(AZ$2,WatchbillMONTHLY!$A$88:$U$88,OFFSET(WatchbillMONTHLY!$A$88:$U$88,1,2))),INDIRECT("_"&amp;_xlfn.XLOOKUP(AZ$2,WatchbillMONTHLY!$A$88:$U$88,OFFSET(WatchbillMONTHLY!$A$88:$U$88,1,2))))=$A48,_xlfn.XLOOKUP(AZ$2,WatchbillMONTHLY!$A$88:$U$88,OFFSET(WatchbillMONTHLY!$A$88:$U$88,1,2)),FALSE),TRUE,FALSE)),
FALSE),FALSE)</f>
        <v>0</v>
      </c>
      <c r="BA48" s="209" t="b" cm="1">
        <f t="array" aca="1" ref="BA48" ca="1">IF(AND($A48 &gt; 0, T48 &gt; 0,BA$2&lt;MiscFormulas!$A$5+1),
_xlfn.IFNA(
_xlfn.IFNA(
_xlfn.IFNA(
_xlfn.IFNA(
_xlfn.IFNA(
_xlfn.IFNA(
IF(_xlfn.XLOOKUP(BA$2,WatchbillMONTHLY!$A$3:$U$3,OFFSET(WatchbillMONTHLY!$A$3:$U$3,1,2))=IF(_xlfn.XLOOKUP($A48,INDIRECT("_"&amp;_xlfn.XLOOKUP(BA$2,WatchbillMONTHLY!$A$3:$U$3,OFFSET(WatchbillMONTHLY!$A$3:$U$3,1,2))),INDIRECT("_"&amp;_xlfn.XLOOKUP(BA$2,WatchbillMONTHLY!$A$3:$U$3,OFFSET(WatchbillMONTHLY!$A$3:$U$3,1,2))))=$A48,_xlfn.XLOOKUP(BA$2,WatchbillMONTHLY!$A$3:$U$3,OFFSET(WatchbillMONTHLY!$A$3:$U$3,1,2)),FALSE),TRUE,FALSE),
IF(_xlfn.XLOOKUP(BA$2,WatchbillMONTHLY!$A$20:$U$20,OFFSET(WatchbillMONTHLY!$A$20:$U$20,1,2))=IF(_xlfn.XLOOKUP($A48,INDIRECT("_"&amp;_xlfn.XLOOKUP(BA$2,WatchbillMONTHLY!$A$20:$U$20,OFFSET(WatchbillMONTHLY!$A$20:$U$20,1,2))),INDIRECT("_"&amp;_xlfn.XLOOKUP(BA$2,WatchbillMONTHLY!$A$20:$U$20,OFFSET(WatchbillMONTHLY!$A$20:$U$20,1,2))))=$A48,_xlfn.XLOOKUP(BA$2,WatchbillMONTHLY!$A$20:$U$20,OFFSET(WatchbillMONTHLY!$A$20:$U$20,1,2)),FALSE),TRUE,FALSE)),
IF(_xlfn.XLOOKUP(BA$2,WatchbillMONTHLY!$A$37:$U$37,OFFSET(WatchbillMONTHLY!$A$37:$U$37,1,2))=IF(_xlfn.XLOOKUP($A48,INDIRECT("_"&amp;_xlfn.XLOOKUP(BA$2,WatchbillMONTHLY!$A$37:$U$37,OFFSET(WatchbillMONTHLY!$A$37:$U$37,1,2))),INDIRECT("_"&amp;_xlfn.XLOOKUP(BA$2,WatchbillMONTHLY!$A$37:$U$37,OFFSET(WatchbillMONTHLY!$A$37:$U$37,1,2))))=$A48,_xlfn.XLOOKUP(BA$2,WatchbillMONTHLY!$A$37:$U$37,OFFSET(WatchbillMONTHLY!$A$37:$U$37,1,2)),FALSE),TRUE,FALSE)),
IF(_xlfn.XLOOKUP(BA$2,WatchbillMONTHLY!$A$54:$U$54,OFFSET(WatchbillMONTHLY!$A$54:$U$54,1,2))=IF(_xlfn.XLOOKUP($A48,INDIRECT("_"&amp;_xlfn.XLOOKUP(BA$2,WatchbillMONTHLY!$A$54:$U$54,OFFSET(WatchbillMONTHLY!$A$54:$U$54,1,2))),INDIRECT("_"&amp;_xlfn.XLOOKUP(BA$2,WatchbillMONTHLY!$A$54:$U$54,OFFSET(WatchbillMONTHLY!$A$54:$U$54,1,2))))=$A48,_xlfn.XLOOKUP(BA$2,WatchbillMONTHLY!$A$54:$U$54,OFFSET(WatchbillMONTHLY!$A$54:$U$54,1,2)),FALSE),TRUE,FALSE)),
IF(_xlfn.XLOOKUP(BA$2,WatchbillMONTHLY!$A$71:$U$71,OFFSET(WatchbillMONTHLY!$A$71:$U$71,1,2))=IF(_xlfn.XLOOKUP($A48,INDIRECT("_"&amp;_xlfn.XLOOKUP(BA$2,WatchbillMONTHLY!$A$71:$U$71,OFFSET(WatchbillMONTHLY!$A$71:$U$71,1,2))),INDIRECT("_"&amp;_xlfn.XLOOKUP(BA$2,WatchbillMONTHLY!$A$71:$U$71,OFFSET(WatchbillMONTHLY!$A$71:$U$71,1,2))))=$A48,_xlfn.XLOOKUP(BA$2,WatchbillMONTHLY!$A$71:$U$71,OFFSET(WatchbillMONTHLY!$A$71:$U$71,1,2)),FALSE),TRUE,FALSE)),
IF(_xlfn.XLOOKUP(BA$2,WatchbillMONTHLY!$A$88:$U$88,OFFSET(WatchbillMONTHLY!$A$88:$U$88,1,2))=IF(_xlfn.XLOOKUP($A48,INDIRECT("_"&amp;_xlfn.XLOOKUP(BA$2,WatchbillMONTHLY!$A$88:$U$88,OFFSET(WatchbillMONTHLY!$A$88:$U$88,1,2))),INDIRECT("_"&amp;_xlfn.XLOOKUP(BA$2,WatchbillMONTHLY!$A$88:$U$88,OFFSET(WatchbillMONTHLY!$A$88:$U$88,1,2))))=$A48,_xlfn.XLOOKUP(BA$2,WatchbillMONTHLY!$A$88:$U$88,OFFSET(WatchbillMONTHLY!$A$88:$U$88,1,2)),FALSE),TRUE,FALSE)),
FALSE),FALSE)</f>
        <v>0</v>
      </c>
      <c r="BB48" s="209" t="b" cm="1">
        <f t="array" aca="1" ref="BB48" ca="1">IF(AND($A48 &gt; 0, U48 &gt; 0,BB$2&lt;MiscFormulas!$A$5+1),
_xlfn.IFNA(
_xlfn.IFNA(
_xlfn.IFNA(
_xlfn.IFNA(
_xlfn.IFNA(
_xlfn.IFNA(
IF(_xlfn.XLOOKUP(BB$2,WatchbillMONTHLY!$A$3:$U$3,OFFSET(WatchbillMONTHLY!$A$3:$U$3,1,2))=IF(_xlfn.XLOOKUP($A48,INDIRECT("_"&amp;_xlfn.XLOOKUP(BB$2,WatchbillMONTHLY!$A$3:$U$3,OFFSET(WatchbillMONTHLY!$A$3:$U$3,1,2))),INDIRECT("_"&amp;_xlfn.XLOOKUP(BB$2,WatchbillMONTHLY!$A$3:$U$3,OFFSET(WatchbillMONTHLY!$A$3:$U$3,1,2))))=$A48,_xlfn.XLOOKUP(BB$2,WatchbillMONTHLY!$A$3:$U$3,OFFSET(WatchbillMONTHLY!$A$3:$U$3,1,2)),FALSE),TRUE,FALSE),
IF(_xlfn.XLOOKUP(BB$2,WatchbillMONTHLY!$A$20:$U$20,OFFSET(WatchbillMONTHLY!$A$20:$U$20,1,2))=IF(_xlfn.XLOOKUP($A48,INDIRECT("_"&amp;_xlfn.XLOOKUP(BB$2,WatchbillMONTHLY!$A$20:$U$20,OFFSET(WatchbillMONTHLY!$A$20:$U$20,1,2))),INDIRECT("_"&amp;_xlfn.XLOOKUP(BB$2,WatchbillMONTHLY!$A$20:$U$20,OFFSET(WatchbillMONTHLY!$A$20:$U$20,1,2))))=$A48,_xlfn.XLOOKUP(BB$2,WatchbillMONTHLY!$A$20:$U$20,OFFSET(WatchbillMONTHLY!$A$20:$U$20,1,2)),FALSE),TRUE,FALSE)),
IF(_xlfn.XLOOKUP(BB$2,WatchbillMONTHLY!$A$37:$U$37,OFFSET(WatchbillMONTHLY!$A$37:$U$37,1,2))=IF(_xlfn.XLOOKUP($A48,INDIRECT("_"&amp;_xlfn.XLOOKUP(BB$2,WatchbillMONTHLY!$A$37:$U$37,OFFSET(WatchbillMONTHLY!$A$37:$U$37,1,2))),INDIRECT("_"&amp;_xlfn.XLOOKUP(BB$2,WatchbillMONTHLY!$A$37:$U$37,OFFSET(WatchbillMONTHLY!$A$37:$U$37,1,2))))=$A48,_xlfn.XLOOKUP(BB$2,WatchbillMONTHLY!$A$37:$U$37,OFFSET(WatchbillMONTHLY!$A$37:$U$37,1,2)),FALSE),TRUE,FALSE)),
IF(_xlfn.XLOOKUP(BB$2,WatchbillMONTHLY!$A$54:$U$54,OFFSET(WatchbillMONTHLY!$A$54:$U$54,1,2))=IF(_xlfn.XLOOKUP($A48,INDIRECT("_"&amp;_xlfn.XLOOKUP(BB$2,WatchbillMONTHLY!$A$54:$U$54,OFFSET(WatchbillMONTHLY!$A$54:$U$54,1,2))),INDIRECT("_"&amp;_xlfn.XLOOKUP(BB$2,WatchbillMONTHLY!$A$54:$U$54,OFFSET(WatchbillMONTHLY!$A$54:$U$54,1,2))))=$A48,_xlfn.XLOOKUP(BB$2,WatchbillMONTHLY!$A$54:$U$54,OFFSET(WatchbillMONTHLY!$A$54:$U$54,1,2)),FALSE),TRUE,FALSE)),
IF(_xlfn.XLOOKUP(BB$2,WatchbillMONTHLY!$A$71:$U$71,OFFSET(WatchbillMONTHLY!$A$71:$U$71,1,2))=IF(_xlfn.XLOOKUP($A48,INDIRECT("_"&amp;_xlfn.XLOOKUP(BB$2,WatchbillMONTHLY!$A$71:$U$71,OFFSET(WatchbillMONTHLY!$A$71:$U$71,1,2))),INDIRECT("_"&amp;_xlfn.XLOOKUP(BB$2,WatchbillMONTHLY!$A$71:$U$71,OFFSET(WatchbillMONTHLY!$A$71:$U$71,1,2))))=$A48,_xlfn.XLOOKUP(BB$2,WatchbillMONTHLY!$A$71:$U$71,OFFSET(WatchbillMONTHLY!$A$71:$U$71,1,2)),FALSE),TRUE,FALSE)),
IF(_xlfn.XLOOKUP(BB$2,WatchbillMONTHLY!$A$88:$U$88,OFFSET(WatchbillMONTHLY!$A$88:$U$88,1,2))=IF(_xlfn.XLOOKUP($A48,INDIRECT("_"&amp;_xlfn.XLOOKUP(BB$2,WatchbillMONTHLY!$A$88:$U$88,OFFSET(WatchbillMONTHLY!$A$88:$U$88,1,2))),INDIRECT("_"&amp;_xlfn.XLOOKUP(BB$2,WatchbillMONTHLY!$A$88:$U$88,OFFSET(WatchbillMONTHLY!$A$88:$U$88,1,2))))=$A48,_xlfn.XLOOKUP(BB$2,WatchbillMONTHLY!$A$88:$U$88,OFFSET(WatchbillMONTHLY!$A$88:$U$88,1,2)),FALSE),TRUE,FALSE)),
FALSE),FALSE)</f>
        <v>0</v>
      </c>
      <c r="BC48" s="209" t="b" cm="1">
        <f t="array" aca="1" ref="BC48" ca="1">IF(AND($A48 &gt; 0, V48 &gt; 0,BC$2&lt;MiscFormulas!$A$5+1),
_xlfn.IFNA(
_xlfn.IFNA(
_xlfn.IFNA(
_xlfn.IFNA(
_xlfn.IFNA(
_xlfn.IFNA(
IF(_xlfn.XLOOKUP(BC$2,WatchbillMONTHLY!$A$3:$U$3,OFFSET(WatchbillMONTHLY!$A$3:$U$3,1,2))=IF(_xlfn.XLOOKUP($A48,INDIRECT("_"&amp;_xlfn.XLOOKUP(BC$2,WatchbillMONTHLY!$A$3:$U$3,OFFSET(WatchbillMONTHLY!$A$3:$U$3,1,2))),INDIRECT("_"&amp;_xlfn.XLOOKUP(BC$2,WatchbillMONTHLY!$A$3:$U$3,OFFSET(WatchbillMONTHLY!$A$3:$U$3,1,2))))=$A48,_xlfn.XLOOKUP(BC$2,WatchbillMONTHLY!$A$3:$U$3,OFFSET(WatchbillMONTHLY!$A$3:$U$3,1,2)),FALSE),TRUE,FALSE),
IF(_xlfn.XLOOKUP(BC$2,WatchbillMONTHLY!$A$20:$U$20,OFFSET(WatchbillMONTHLY!$A$20:$U$20,1,2))=IF(_xlfn.XLOOKUP($A48,INDIRECT("_"&amp;_xlfn.XLOOKUP(BC$2,WatchbillMONTHLY!$A$20:$U$20,OFFSET(WatchbillMONTHLY!$A$20:$U$20,1,2))),INDIRECT("_"&amp;_xlfn.XLOOKUP(BC$2,WatchbillMONTHLY!$A$20:$U$20,OFFSET(WatchbillMONTHLY!$A$20:$U$20,1,2))))=$A48,_xlfn.XLOOKUP(BC$2,WatchbillMONTHLY!$A$20:$U$20,OFFSET(WatchbillMONTHLY!$A$20:$U$20,1,2)),FALSE),TRUE,FALSE)),
IF(_xlfn.XLOOKUP(BC$2,WatchbillMONTHLY!$A$37:$U$37,OFFSET(WatchbillMONTHLY!$A$37:$U$37,1,2))=IF(_xlfn.XLOOKUP($A48,INDIRECT("_"&amp;_xlfn.XLOOKUP(BC$2,WatchbillMONTHLY!$A$37:$U$37,OFFSET(WatchbillMONTHLY!$A$37:$U$37,1,2))),INDIRECT("_"&amp;_xlfn.XLOOKUP(BC$2,WatchbillMONTHLY!$A$37:$U$37,OFFSET(WatchbillMONTHLY!$A$37:$U$37,1,2))))=$A48,_xlfn.XLOOKUP(BC$2,WatchbillMONTHLY!$A$37:$U$37,OFFSET(WatchbillMONTHLY!$A$37:$U$37,1,2)),FALSE),TRUE,FALSE)),
IF(_xlfn.XLOOKUP(BC$2,WatchbillMONTHLY!$A$54:$U$54,OFFSET(WatchbillMONTHLY!$A$54:$U$54,1,2))=IF(_xlfn.XLOOKUP($A48,INDIRECT("_"&amp;_xlfn.XLOOKUP(BC$2,WatchbillMONTHLY!$A$54:$U$54,OFFSET(WatchbillMONTHLY!$A$54:$U$54,1,2))),INDIRECT("_"&amp;_xlfn.XLOOKUP(BC$2,WatchbillMONTHLY!$A$54:$U$54,OFFSET(WatchbillMONTHLY!$A$54:$U$54,1,2))))=$A48,_xlfn.XLOOKUP(BC$2,WatchbillMONTHLY!$A$54:$U$54,OFFSET(WatchbillMONTHLY!$A$54:$U$54,1,2)),FALSE),TRUE,FALSE)),
IF(_xlfn.XLOOKUP(BC$2,WatchbillMONTHLY!$A$71:$U$71,OFFSET(WatchbillMONTHLY!$A$71:$U$71,1,2))=IF(_xlfn.XLOOKUP($A48,INDIRECT("_"&amp;_xlfn.XLOOKUP(BC$2,WatchbillMONTHLY!$A$71:$U$71,OFFSET(WatchbillMONTHLY!$A$71:$U$71,1,2))),INDIRECT("_"&amp;_xlfn.XLOOKUP(BC$2,WatchbillMONTHLY!$A$71:$U$71,OFFSET(WatchbillMONTHLY!$A$71:$U$71,1,2))))=$A48,_xlfn.XLOOKUP(BC$2,WatchbillMONTHLY!$A$71:$U$71,OFFSET(WatchbillMONTHLY!$A$71:$U$71,1,2)),FALSE),TRUE,FALSE)),
IF(_xlfn.XLOOKUP(BC$2,WatchbillMONTHLY!$A$88:$U$88,OFFSET(WatchbillMONTHLY!$A$88:$U$88,1,2))=IF(_xlfn.XLOOKUP($A48,INDIRECT("_"&amp;_xlfn.XLOOKUP(BC$2,WatchbillMONTHLY!$A$88:$U$88,OFFSET(WatchbillMONTHLY!$A$88:$U$88,1,2))),INDIRECT("_"&amp;_xlfn.XLOOKUP(BC$2,WatchbillMONTHLY!$A$88:$U$88,OFFSET(WatchbillMONTHLY!$A$88:$U$88,1,2))))=$A48,_xlfn.XLOOKUP(BC$2,WatchbillMONTHLY!$A$88:$U$88,OFFSET(WatchbillMONTHLY!$A$88:$U$88,1,2)),FALSE),TRUE,FALSE)),
FALSE),FALSE)</f>
        <v>0</v>
      </c>
      <c r="BD48" s="209" t="b" cm="1">
        <f t="array" aca="1" ref="BD48" ca="1">IF(AND($A48 &gt; 0, W48 &gt; 0,BD$2&lt;MiscFormulas!$A$5+1),
_xlfn.IFNA(
_xlfn.IFNA(
_xlfn.IFNA(
_xlfn.IFNA(
_xlfn.IFNA(
_xlfn.IFNA(
IF(_xlfn.XLOOKUP(BD$2,WatchbillMONTHLY!$A$3:$U$3,OFFSET(WatchbillMONTHLY!$A$3:$U$3,1,2))=IF(_xlfn.XLOOKUP($A48,INDIRECT("_"&amp;_xlfn.XLOOKUP(BD$2,WatchbillMONTHLY!$A$3:$U$3,OFFSET(WatchbillMONTHLY!$A$3:$U$3,1,2))),INDIRECT("_"&amp;_xlfn.XLOOKUP(BD$2,WatchbillMONTHLY!$A$3:$U$3,OFFSET(WatchbillMONTHLY!$A$3:$U$3,1,2))))=$A48,_xlfn.XLOOKUP(BD$2,WatchbillMONTHLY!$A$3:$U$3,OFFSET(WatchbillMONTHLY!$A$3:$U$3,1,2)),FALSE),TRUE,FALSE),
IF(_xlfn.XLOOKUP(BD$2,WatchbillMONTHLY!$A$20:$U$20,OFFSET(WatchbillMONTHLY!$A$20:$U$20,1,2))=IF(_xlfn.XLOOKUP($A48,INDIRECT("_"&amp;_xlfn.XLOOKUP(BD$2,WatchbillMONTHLY!$A$20:$U$20,OFFSET(WatchbillMONTHLY!$A$20:$U$20,1,2))),INDIRECT("_"&amp;_xlfn.XLOOKUP(BD$2,WatchbillMONTHLY!$A$20:$U$20,OFFSET(WatchbillMONTHLY!$A$20:$U$20,1,2))))=$A48,_xlfn.XLOOKUP(BD$2,WatchbillMONTHLY!$A$20:$U$20,OFFSET(WatchbillMONTHLY!$A$20:$U$20,1,2)),FALSE),TRUE,FALSE)),
IF(_xlfn.XLOOKUP(BD$2,WatchbillMONTHLY!$A$37:$U$37,OFFSET(WatchbillMONTHLY!$A$37:$U$37,1,2))=IF(_xlfn.XLOOKUP($A48,INDIRECT("_"&amp;_xlfn.XLOOKUP(BD$2,WatchbillMONTHLY!$A$37:$U$37,OFFSET(WatchbillMONTHLY!$A$37:$U$37,1,2))),INDIRECT("_"&amp;_xlfn.XLOOKUP(BD$2,WatchbillMONTHLY!$A$37:$U$37,OFFSET(WatchbillMONTHLY!$A$37:$U$37,1,2))))=$A48,_xlfn.XLOOKUP(BD$2,WatchbillMONTHLY!$A$37:$U$37,OFFSET(WatchbillMONTHLY!$A$37:$U$37,1,2)),FALSE),TRUE,FALSE)),
IF(_xlfn.XLOOKUP(BD$2,WatchbillMONTHLY!$A$54:$U$54,OFFSET(WatchbillMONTHLY!$A$54:$U$54,1,2))=IF(_xlfn.XLOOKUP($A48,INDIRECT("_"&amp;_xlfn.XLOOKUP(BD$2,WatchbillMONTHLY!$A$54:$U$54,OFFSET(WatchbillMONTHLY!$A$54:$U$54,1,2))),INDIRECT("_"&amp;_xlfn.XLOOKUP(BD$2,WatchbillMONTHLY!$A$54:$U$54,OFFSET(WatchbillMONTHLY!$A$54:$U$54,1,2))))=$A48,_xlfn.XLOOKUP(BD$2,WatchbillMONTHLY!$A$54:$U$54,OFFSET(WatchbillMONTHLY!$A$54:$U$54,1,2)),FALSE),TRUE,FALSE)),
IF(_xlfn.XLOOKUP(BD$2,WatchbillMONTHLY!$A$71:$U$71,OFFSET(WatchbillMONTHLY!$A$71:$U$71,1,2))=IF(_xlfn.XLOOKUP($A48,INDIRECT("_"&amp;_xlfn.XLOOKUP(BD$2,WatchbillMONTHLY!$A$71:$U$71,OFFSET(WatchbillMONTHLY!$A$71:$U$71,1,2))),INDIRECT("_"&amp;_xlfn.XLOOKUP(BD$2,WatchbillMONTHLY!$A$71:$U$71,OFFSET(WatchbillMONTHLY!$A$71:$U$71,1,2))))=$A48,_xlfn.XLOOKUP(BD$2,WatchbillMONTHLY!$A$71:$U$71,OFFSET(WatchbillMONTHLY!$A$71:$U$71,1,2)),FALSE),TRUE,FALSE)),
IF(_xlfn.XLOOKUP(BD$2,WatchbillMONTHLY!$A$88:$U$88,OFFSET(WatchbillMONTHLY!$A$88:$U$88,1,2))=IF(_xlfn.XLOOKUP($A48,INDIRECT("_"&amp;_xlfn.XLOOKUP(BD$2,WatchbillMONTHLY!$A$88:$U$88,OFFSET(WatchbillMONTHLY!$A$88:$U$88,1,2))),INDIRECT("_"&amp;_xlfn.XLOOKUP(BD$2,WatchbillMONTHLY!$A$88:$U$88,OFFSET(WatchbillMONTHLY!$A$88:$U$88,1,2))))=$A48,_xlfn.XLOOKUP(BD$2,WatchbillMONTHLY!$A$88:$U$88,OFFSET(WatchbillMONTHLY!$A$88:$U$88,1,2)),FALSE),TRUE,FALSE)),
FALSE),FALSE)</f>
        <v>0</v>
      </c>
      <c r="BE48" s="209" t="b" cm="1">
        <f t="array" aca="1" ref="BE48" ca="1">IF(AND($A48 &gt; 0, X48 &gt; 0,BE$2&lt;MiscFormulas!$A$5+1),
_xlfn.IFNA(
_xlfn.IFNA(
_xlfn.IFNA(
_xlfn.IFNA(
_xlfn.IFNA(
_xlfn.IFNA(
IF(_xlfn.XLOOKUP(BE$2,WatchbillMONTHLY!$A$3:$U$3,OFFSET(WatchbillMONTHLY!$A$3:$U$3,1,2))=IF(_xlfn.XLOOKUP($A48,INDIRECT("_"&amp;_xlfn.XLOOKUP(BE$2,WatchbillMONTHLY!$A$3:$U$3,OFFSET(WatchbillMONTHLY!$A$3:$U$3,1,2))),INDIRECT("_"&amp;_xlfn.XLOOKUP(BE$2,WatchbillMONTHLY!$A$3:$U$3,OFFSET(WatchbillMONTHLY!$A$3:$U$3,1,2))))=$A48,_xlfn.XLOOKUP(BE$2,WatchbillMONTHLY!$A$3:$U$3,OFFSET(WatchbillMONTHLY!$A$3:$U$3,1,2)),FALSE),TRUE,FALSE),
IF(_xlfn.XLOOKUP(BE$2,WatchbillMONTHLY!$A$20:$U$20,OFFSET(WatchbillMONTHLY!$A$20:$U$20,1,2))=IF(_xlfn.XLOOKUP($A48,INDIRECT("_"&amp;_xlfn.XLOOKUP(BE$2,WatchbillMONTHLY!$A$20:$U$20,OFFSET(WatchbillMONTHLY!$A$20:$U$20,1,2))),INDIRECT("_"&amp;_xlfn.XLOOKUP(BE$2,WatchbillMONTHLY!$A$20:$U$20,OFFSET(WatchbillMONTHLY!$A$20:$U$20,1,2))))=$A48,_xlfn.XLOOKUP(BE$2,WatchbillMONTHLY!$A$20:$U$20,OFFSET(WatchbillMONTHLY!$A$20:$U$20,1,2)),FALSE),TRUE,FALSE)),
IF(_xlfn.XLOOKUP(BE$2,WatchbillMONTHLY!$A$37:$U$37,OFFSET(WatchbillMONTHLY!$A$37:$U$37,1,2))=IF(_xlfn.XLOOKUP($A48,INDIRECT("_"&amp;_xlfn.XLOOKUP(BE$2,WatchbillMONTHLY!$A$37:$U$37,OFFSET(WatchbillMONTHLY!$A$37:$U$37,1,2))),INDIRECT("_"&amp;_xlfn.XLOOKUP(BE$2,WatchbillMONTHLY!$A$37:$U$37,OFFSET(WatchbillMONTHLY!$A$37:$U$37,1,2))))=$A48,_xlfn.XLOOKUP(BE$2,WatchbillMONTHLY!$A$37:$U$37,OFFSET(WatchbillMONTHLY!$A$37:$U$37,1,2)),FALSE),TRUE,FALSE)),
IF(_xlfn.XLOOKUP(BE$2,WatchbillMONTHLY!$A$54:$U$54,OFFSET(WatchbillMONTHLY!$A$54:$U$54,1,2))=IF(_xlfn.XLOOKUP($A48,INDIRECT("_"&amp;_xlfn.XLOOKUP(BE$2,WatchbillMONTHLY!$A$54:$U$54,OFFSET(WatchbillMONTHLY!$A$54:$U$54,1,2))),INDIRECT("_"&amp;_xlfn.XLOOKUP(BE$2,WatchbillMONTHLY!$A$54:$U$54,OFFSET(WatchbillMONTHLY!$A$54:$U$54,1,2))))=$A48,_xlfn.XLOOKUP(BE$2,WatchbillMONTHLY!$A$54:$U$54,OFFSET(WatchbillMONTHLY!$A$54:$U$54,1,2)),FALSE),TRUE,FALSE)),
IF(_xlfn.XLOOKUP(BE$2,WatchbillMONTHLY!$A$71:$U$71,OFFSET(WatchbillMONTHLY!$A$71:$U$71,1,2))=IF(_xlfn.XLOOKUP($A48,INDIRECT("_"&amp;_xlfn.XLOOKUP(BE$2,WatchbillMONTHLY!$A$71:$U$71,OFFSET(WatchbillMONTHLY!$A$71:$U$71,1,2))),INDIRECT("_"&amp;_xlfn.XLOOKUP(BE$2,WatchbillMONTHLY!$A$71:$U$71,OFFSET(WatchbillMONTHLY!$A$71:$U$71,1,2))))=$A48,_xlfn.XLOOKUP(BE$2,WatchbillMONTHLY!$A$71:$U$71,OFFSET(WatchbillMONTHLY!$A$71:$U$71,1,2)),FALSE),TRUE,FALSE)),
IF(_xlfn.XLOOKUP(BE$2,WatchbillMONTHLY!$A$88:$U$88,OFFSET(WatchbillMONTHLY!$A$88:$U$88,1,2))=IF(_xlfn.XLOOKUP($A48,INDIRECT("_"&amp;_xlfn.XLOOKUP(BE$2,WatchbillMONTHLY!$A$88:$U$88,OFFSET(WatchbillMONTHLY!$A$88:$U$88,1,2))),INDIRECT("_"&amp;_xlfn.XLOOKUP(BE$2,WatchbillMONTHLY!$A$88:$U$88,OFFSET(WatchbillMONTHLY!$A$88:$U$88,1,2))))=$A48,_xlfn.XLOOKUP(BE$2,WatchbillMONTHLY!$A$88:$U$88,OFFSET(WatchbillMONTHLY!$A$88:$U$88,1,2)),FALSE),TRUE,FALSE)),
FALSE),FALSE)</f>
        <v>0</v>
      </c>
      <c r="BF48" s="209" t="b" cm="1">
        <f t="array" aca="1" ref="BF48" ca="1">IF(AND($A48 &gt; 0, Y48 &gt; 0,BF$2&lt;MiscFormulas!$A$5+1),
_xlfn.IFNA(
_xlfn.IFNA(
_xlfn.IFNA(
_xlfn.IFNA(
_xlfn.IFNA(
_xlfn.IFNA(
IF(_xlfn.XLOOKUP(BF$2,WatchbillMONTHLY!$A$3:$U$3,OFFSET(WatchbillMONTHLY!$A$3:$U$3,1,2))=IF(_xlfn.XLOOKUP($A48,INDIRECT("_"&amp;_xlfn.XLOOKUP(BF$2,WatchbillMONTHLY!$A$3:$U$3,OFFSET(WatchbillMONTHLY!$A$3:$U$3,1,2))),INDIRECT("_"&amp;_xlfn.XLOOKUP(BF$2,WatchbillMONTHLY!$A$3:$U$3,OFFSET(WatchbillMONTHLY!$A$3:$U$3,1,2))))=$A48,_xlfn.XLOOKUP(BF$2,WatchbillMONTHLY!$A$3:$U$3,OFFSET(WatchbillMONTHLY!$A$3:$U$3,1,2)),FALSE),TRUE,FALSE),
IF(_xlfn.XLOOKUP(BF$2,WatchbillMONTHLY!$A$20:$U$20,OFFSET(WatchbillMONTHLY!$A$20:$U$20,1,2))=IF(_xlfn.XLOOKUP($A48,INDIRECT("_"&amp;_xlfn.XLOOKUP(BF$2,WatchbillMONTHLY!$A$20:$U$20,OFFSET(WatchbillMONTHLY!$A$20:$U$20,1,2))),INDIRECT("_"&amp;_xlfn.XLOOKUP(BF$2,WatchbillMONTHLY!$A$20:$U$20,OFFSET(WatchbillMONTHLY!$A$20:$U$20,1,2))))=$A48,_xlfn.XLOOKUP(BF$2,WatchbillMONTHLY!$A$20:$U$20,OFFSET(WatchbillMONTHLY!$A$20:$U$20,1,2)),FALSE),TRUE,FALSE)),
IF(_xlfn.XLOOKUP(BF$2,WatchbillMONTHLY!$A$37:$U$37,OFFSET(WatchbillMONTHLY!$A$37:$U$37,1,2))=IF(_xlfn.XLOOKUP($A48,INDIRECT("_"&amp;_xlfn.XLOOKUP(BF$2,WatchbillMONTHLY!$A$37:$U$37,OFFSET(WatchbillMONTHLY!$A$37:$U$37,1,2))),INDIRECT("_"&amp;_xlfn.XLOOKUP(BF$2,WatchbillMONTHLY!$A$37:$U$37,OFFSET(WatchbillMONTHLY!$A$37:$U$37,1,2))))=$A48,_xlfn.XLOOKUP(BF$2,WatchbillMONTHLY!$A$37:$U$37,OFFSET(WatchbillMONTHLY!$A$37:$U$37,1,2)),FALSE),TRUE,FALSE)),
IF(_xlfn.XLOOKUP(BF$2,WatchbillMONTHLY!$A$54:$U$54,OFFSET(WatchbillMONTHLY!$A$54:$U$54,1,2))=IF(_xlfn.XLOOKUP($A48,INDIRECT("_"&amp;_xlfn.XLOOKUP(BF$2,WatchbillMONTHLY!$A$54:$U$54,OFFSET(WatchbillMONTHLY!$A$54:$U$54,1,2))),INDIRECT("_"&amp;_xlfn.XLOOKUP(BF$2,WatchbillMONTHLY!$A$54:$U$54,OFFSET(WatchbillMONTHLY!$A$54:$U$54,1,2))))=$A48,_xlfn.XLOOKUP(BF$2,WatchbillMONTHLY!$A$54:$U$54,OFFSET(WatchbillMONTHLY!$A$54:$U$54,1,2)),FALSE),TRUE,FALSE)),
IF(_xlfn.XLOOKUP(BF$2,WatchbillMONTHLY!$A$71:$U$71,OFFSET(WatchbillMONTHLY!$A$71:$U$71,1,2))=IF(_xlfn.XLOOKUP($A48,INDIRECT("_"&amp;_xlfn.XLOOKUP(BF$2,WatchbillMONTHLY!$A$71:$U$71,OFFSET(WatchbillMONTHLY!$A$71:$U$71,1,2))),INDIRECT("_"&amp;_xlfn.XLOOKUP(BF$2,WatchbillMONTHLY!$A$71:$U$71,OFFSET(WatchbillMONTHLY!$A$71:$U$71,1,2))))=$A48,_xlfn.XLOOKUP(BF$2,WatchbillMONTHLY!$A$71:$U$71,OFFSET(WatchbillMONTHLY!$A$71:$U$71,1,2)),FALSE),TRUE,FALSE)),
IF(_xlfn.XLOOKUP(BF$2,WatchbillMONTHLY!$A$88:$U$88,OFFSET(WatchbillMONTHLY!$A$88:$U$88,1,2))=IF(_xlfn.XLOOKUP($A48,INDIRECT("_"&amp;_xlfn.XLOOKUP(BF$2,WatchbillMONTHLY!$A$88:$U$88,OFFSET(WatchbillMONTHLY!$A$88:$U$88,1,2))),INDIRECT("_"&amp;_xlfn.XLOOKUP(BF$2,WatchbillMONTHLY!$A$88:$U$88,OFFSET(WatchbillMONTHLY!$A$88:$U$88,1,2))))=$A48,_xlfn.XLOOKUP(BF$2,WatchbillMONTHLY!$A$88:$U$88,OFFSET(WatchbillMONTHLY!$A$88:$U$88,1,2)),FALSE),TRUE,FALSE)),
FALSE),FALSE)</f>
        <v>0</v>
      </c>
      <c r="BG48" s="209" t="b" cm="1">
        <f t="array" aca="1" ref="BG48" ca="1">IF(AND($A48 &gt; 0, Z48 &gt; 0,BG$2&lt;MiscFormulas!$A$5+1),
_xlfn.IFNA(
_xlfn.IFNA(
_xlfn.IFNA(
_xlfn.IFNA(
_xlfn.IFNA(
_xlfn.IFNA(
IF(_xlfn.XLOOKUP(BG$2,WatchbillMONTHLY!$A$3:$U$3,OFFSET(WatchbillMONTHLY!$A$3:$U$3,1,2))=IF(_xlfn.XLOOKUP($A48,INDIRECT("_"&amp;_xlfn.XLOOKUP(BG$2,WatchbillMONTHLY!$A$3:$U$3,OFFSET(WatchbillMONTHLY!$A$3:$U$3,1,2))),INDIRECT("_"&amp;_xlfn.XLOOKUP(BG$2,WatchbillMONTHLY!$A$3:$U$3,OFFSET(WatchbillMONTHLY!$A$3:$U$3,1,2))))=$A48,_xlfn.XLOOKUP(BG$2,WatchbillMONTHLY!$A$3:$U$3,OFFSET(WatchbillMONTHLY!$A$3:$U$3,1,2)),FALSE),TRUE,FALSE),
IF(_xlfn.XLOOKUP(BG$2,WatchbillMONTHLY!$A$20:$U$20,OFFSET(WatchbillMONTHLY!$A$20:$U$20,1,2))=IF(_xlfn.XLOOKUP($A48,INDIRECT("_"&amp;_xlfn.XLOOKUP(BG$2,WatchbillMONTHLY!$A$20:$U$20,OFFSET(WatchbillMONTHLY!$A$20:$U$20,1,2))),INDIRECT("_"&amp;_xlfn.XLOOKUP(BG$2,WatchbillMONTHLY!$A$20:$U$20,OFFSET(WatchbillMONTHLY!$A$20:$U$20,1,2))))=$A48,_xlfn.XLOOKUP(BG$2,WatchbillMONTHLY!$A$20:$U$20,OFFSET(WatchbillMONTHLY!$A$20:$U$20,1,2)),FALSE),TRUE,FALSE)),
IF(_xlfn.XLOOKUP(BG$2,WatchbillMONTHLY!$A$37:$U$37,OFFSET(WatchbillMONTHLY!$A$37:$U$37,1,2))=IF(_xlfn.XLOOKUP($A48,INDIRECT("_"&amp;_xlfn.XLOOKUP(BG$2,WatchbillMONTHLY!$A$37:$U$37,OFFSET(WatchbillMONTHLY!$A$37:$U$37,1,2))),INDIRECT("_"&amp;_xlfn.XLOOKUP(BG$2,WatchbillMONTHLY!$A$37:$U$37,OFFSET(WatchbillMONTHLY!$A$37:$U$37,1,2))))=$A48,_xlfn.XLOOKUP(BG$2,WatchbillMONTHLY!$A$37:$U$37,OFFSET(WatchbillMONTHLY!$A$37:$U$37,1,2)),FALSE),TRUE,FALSE)),
IF(_xlfn.XLOOKUP(BG$2,WatchbillMONTHLY!$A$54:$U$54,OFFSET(WatchbillMONTHLY!$A$54:$U$54,1,2))=IF(_xlfn.XLOOKUP($A48,INDIRECT("_"&amp;_xlfn.XLOOKUP(BG$2,WatchbillMONTHLY!$A$54:$U$54,OFFSET(WatchbillMONTHLY!$A$54:$U$54,1,2))),INDIRECT("_"&amp;_xlfn.XLOOKUP(BG$2,WatchbillMONTHLY!$A$54:$U$54,OFFSET(WatchbillMONTHLY!$A$54:$U$54,1,2))))=$A48,_xlfn.XLOOKUP(BG$2,WatchbillMONTHLY!$A$54:$U$54,OFFSET(WatchbillMONTHLY!$A$54:$U$54,1,2)),FALSE),TRUE,FALSE)),
IF(_xlfn.XLOOKUP(BG$2,WatchbillMONTHLY!$A$71:$U$71,OFFSET(WatchbillMONTHLY!$A$71:$U$71,1,2))=IF(_xlfn.XLOOKUP($A48,INDIRECT("_"&amp;_xlfn.XLOOKUP(BG$2,WatchbillMONTHLY!$A$71:$U$71,OFFSET(WatchbillMONTHLY!$A$71:$U$71,1,2))),INDIRECT("_"&amp;_xlfn.XLOOKUP(BG$2,WatchbillMONTHLY!$A$71:$U$71,OFFSET(WatchbillMONTHLY!$A$71:$U$71,1,2))))=$A48,_xlfn.XLOOKUP(BG$2,WatchbillMONTHLY!$A$71:$U$71,OFFSET(WatchbillMONTHLY!$A$71:$U$71,1,2)),FALSE),TRUE,FALSE)),
IF(_xlfn.XLOOKUP(BG$2,WatchbillMONTHLY!$A$88:$U$88,OFFSET(WatchbillMONTHLY!$A$88:$U$88,1,2))=IF(_xlfn.XLOOKUP($A48,INDIRECT("_"&amp;_xlfn.XLOOKUP(BG$2,WatchbillMONTHLY!$A$88:$U$88,OFFSET(WatchbillMONTHLY!$A$88:$U$88,1,2))),INDIRECT("_"&amp;_xlfn.XLOOKUP(BG$2,WatchbillMONTHLY!$A$88:$U$88,OFFSET(WatchbillMONTHLY!$A$88:$U$88,1,2))))=$A48,_xlfn.XLOOKUP(BG$2,WatchbillMONTHLY!$A$88:$U$88,OFFSET(WatchbillMONTHLY!$A$88:$U$88,1,2)),FALSE),TRUE,FALSE)),
FALSE),FALSE)</f>
        <v>0</v>
      </c>
      <c r="BH48" s="209" t="b" cm="1">
        <f t="array" aca="1" ref="BH48" ca="1">IF(AND($A48 &gt; 0, AA48 &gt; 0,BH$2&lt;MiscFormulas!$A$5+1),
_xlfn.IFNA(
_xlfn.IFNA(
_xlfn.IFNA(
_xlfn.IFNA(
_xlfn.IFNA(
_xlfn.IFNA(
IF(_xlfn.XLOOKUP(BH$2,WatchbillMONTHLY!$A$3:$U$3,OFFSET(WatchbillMONTHLY!$A$3:$U$3,1,2))=IF(_xlfn.XLOOKUP($A48,INDIRECT("_"&amp;_xlfn.XLOOKUP(BH$2,WatchbillMONTHLY!$A$3:$U$3,OFFSET(WatchbillMONTHLY!$A$3:$U$3,1,2))),INDIRECT("_"&amp;_xlfn.XLOOKUP(BH$2,WatchbillMONTHLY!$A$3:$U$3,OFFSET(WatchbillMONTHLY!$A$3:$U$3,1,2))))=$A48,_xlfn.XLOOKUP(BH$2,WatchbillMONTHLY!$A$3:$U$3,OFFSET(WatchbillMONTHLY!$A$3:$U$3,1,2)),FALSE),TRUE,FALSE),
IF(_xlfn.XLOOKUP(BH$2,WatchbillMONTHLY!$A$20:$U$20,OFFSET(WatchbillMONTHLY!$A$20:$U$20,1,2))=IF(_xlfn.XLOOKUP($A48,INDIRECT("_"&amp;_xlfn.XLOOKUP(BH$2,WatchbillMONTHLY!$A$20:$U$20,OFFSET(WatchbillMONTHLY!$A$20:$U$20,1,2))),INDIRECT("_"&amp;_xlfn.XLOOKUP(BH$2,WatchbillMONTHLY!$A$20:$U$20,OFFSET(WatchbillMONTHLY!$A$20:$U$20,1,2))))=$A48,_xlfn.XLOOKUP(BH$2,WatchbillMONTHLY!$A$20:$U$20,OFFSET(WatchbillMONTHLY!$A$20:$U$20,1,2)),FALSE),TRUE,FALSE)),
IF(_xlfn.XLOOKUP(BH$2,WatchbillMONTHLY!$A$37:$U$37,OFFSET(WatchbillMONTHLY!$A$37:$U$37,1,2))=IF(_xlfn.XLOOKUP($A48,INDIRECT("_"&amp;_xlfn.XLOOKUP(BH$2,WatchbillMONTHLY!$A$37:$U$37,OFFSET(WatchbillMONTHLY!$A$37:$U$37,1,2))),INDIRECT("_"&amp;_xlfn.XLOOKUP(BH$2,WatchbillMONTHLY!$A$37:$U$37,OFFSET(WatchbillMONTHLY!$A$37:$U$37,1,2))))=$A48,_xlfn.XLOOKUP(BH$2,WatchbillMONTHLY!$A$37:$U$37,OFFSET(WatchbillMONTHLY!$A$37:$U$37,1,2)),FALSE),TRUE,FALSE)),
IF(_xlfn.XLOOKUP(BH$2,WatchbillMONTHLY!$A$54:$U$54,OFFSET(WatchbillMONTHLY!$A$54:$U$54,1,2))=IF(_xlfn.XLOOKUP($A48,INDIRECT("_"&amp;_xlfn.XLOOKUP(BH$2,WatchbillMONTHLY!$A$54:$U$54,OFFSET(WatchbillMONTHLY!$A$54:$U$54,1,2))),INDIRECT("_"&amp;_xlfn.XLOOKUP(BH$2,WatchbillMONTHLY!$A$54:$U$54,OFFSET(WatchbillMONTHLY!$A$54:$U$54,1,2))))=$A48,_xlfn.XLOOKUP(BH$2,WatchbillMONTHLY!$A$54:$U$54,OFFSET(WatchbillMONTHLY!$A$54:$U$54,1,2)),FALSE),TRUE,FALSE)),
IF(_xlfn.XLOOKUP(BH$2,WatchbillMONTHLY!$A$71:$U$71,OFFSET(WatchbillMONTHLY!$A$71:$U$71,1,2))=IF(_xlfn.XLOOKUP($A48,INDIRECT("_"&amp;_xlfn.XLOOKUP(BH$2,WatchbillMONTHLY!$A$71:$U$71,OFFSET(WatchbillMONTHLY!$A$71:$U$71,1,2))),INDIRECT("_"&amp;_xlfn.XLOOKUP(BH$2,WatchbillMONTHLY!$A$71:$U$71,OFFSET(WatchbillMONTHLY!$A$71:$U$71,1,2))))=$A48,_xlfn.XLOOKUP(BH$2,WatchbillMONTHLY!$A$71:$U$71,OFFSET(WatchbillMONTHLY!$A$71:$U$71,1,2)),FALSE),TRUE,FALSE)),
IF(_xlfn.XLOOKUP(BH$2,WatchbillMONTHLY!$A$88:$U$88,OFFSET(WatchbillMONTHLY!$A$88:$U$88,1,2))=IF(_xlfn.XLOOKUP($A48,INDIRECT("_"&amp;_xlfn.XLOOKUP(BH$2,WatchbillMONTHLY!$A$88:$U$88,OFFSET(WatchbillMONTHLY!$A$88:$U$88,1,2))),INDIRECT("_"&amp;_xlfn.XLOOKUP(BH$2,WatchbillMONTHLY!$A$88:$U$88,OFFSET(WatchbillMONTHLY!$A$88:$U$88,1,2))))=$A48,_xlfn.XLOOKUP(BH$2,WatchbillMONTHLY!$A$88:$U$88,OFFSET(WatchbillMONTHLY!$A$88:$U$88,1,2)),FALSE),TRUE,FALSE)),
FALSE),FALSE)</f>
        <v>0</v>
      </c>
      <c r="BI48" s="209" t="b" cm="1">
        <f t="array" aca="1" ref="BI48" ca="1">IF(AND($A48 &gt; 0, AB48 &gt; 0,BI$2&lt;MiscFormulas!$A$5+1),
_xlfn.IFNA(
_xlfn.IFNA(
_xlfn.IFNA(
_xlfn.IFNA(
_xlfn.IFNA(
_xlfn.IFNA(
IF(_xlfn.XLOOKUP(BI$2,WatchbillMONTHLY!$A$3:$U$3,OFFSET(WatchbillMONTHLY!$A$3:$U$3,1,2))=IF(_xlfn.XLOOKUP($A48,INDIRECT("_"&amp;_xlfn.XLOOKUP(BI$2,WatchbillMONTHLY!$A$3:$U$3,OFFSET(WatchbillMONTHLY!$A$3:$U$3,1,2))),INDIRECT("_"&amp;_xlfn.XLOOKUP(BI$2,WatchbillMONTHLY!$A$3:$U$3,OFFSET(WatchbillMONTHLY!$A$3:$U$3,1,2))))=$A48,_xlfn.XLOOKUP(BI$2,WatchbillMONTHLY!$A$3:$U$3,OFFSET(WatchbillMONTHLY!$A$3:$U$3,1,2)),FALSE),TRUE,FALSE),
IF(_xlfn.XLOOKUP(BI$2,WatchbillMONTHLY!$A$20:$U$20,OFFSET(WatchbillMONTHLY!$A$20:$U$20,1,2))=IF(_xlfn.XLOOKUP($A48,INDIRECT("_"&amp;_xlfn.XLOOKUP(BI$2,WatchbillMONTHLY!$A$20:$U$20,OFFSET(WatchbillMONTHLY!$A$20:$U$20,1,2))),INDIRECT("_"&amp;_xlfn.XLOOKUP(BI$2,WatchbillMONTHLY!$A$20:$U$20,OFFSET(WatchbillMONTHLY!$A$20:$U$20,1,2))))=$A48,_xlfn.XLOOKUP(BI$2,WatchbillMONTHLY!$A$20:$U$20,OFFSET(WatchbillMONTHLY!$A$20:$U$20,1,2)),FALSE),TRUE,FALSE)),
IF(_xlfn.XLOOKUP(BI$2,WatchbillMONTHLY!$A$37:$U$37,OFFSET(WatchbillMONTHLY!$A$37:$U$37,1,2))=IF(_xlfn.XLOOKUP($A48,INDIRECT("_"&amp;_xlfn.XLOOKUP(BI$2,WatchbillMONTHLY!$A$37:$U$37,OFFSET(WatchbillMONTHLY!$A$37:$U$37,1,2))),INDIRECT("_"&amp;_xlfn.XLOOKUP(BI$2,WatchbillMONTHLY!$A$37:$U$37,OFFSET(WatchbillMONTHLY!$A$37:$U$37,1,2))))=$A48,_xlfn.XLOOKUP(BI$2,WatchbillMONTHLY!$A$37:$U$37,OFFSET(WatchbillMONTHLY!$A$37:$U$37,1,2)),FALSE),TRUE,FALSE)),
IF(_xlfn.XLOOKUP(BI$2,WatchbillMONTHLY!$A$54:$U$54,OFFSET(WatchbillMONTHLY!$A$54:$U$54,1,2))=IF(_xlfn.XLOOKUP($A48,INDIRECT("_"&amp;_xlfn.XLOOKUP(BI$2,WatchbillMONTHLY!$A$54:$U$54,OFFSET(WatchbillMONTHLY!$A$54:$U$54,1,2))),INDIRECT("_"&amp;_xlfn.XLOOKUP(BI$2,WatchbillMONTHLY!$A$54:$U$54,OFFSET(WatchbillMONTHLY!$A$54:$U$54,1,2))))=$A48,_xlfn.XLOOKUP(BI$2,WatchbillMONTHLY!$A$54:$U$54,OFFSET(WatchbillMONTHLY!$A$54:$U$54,1,2)),FALSE),TRUE,FALSE)),
IF(_xlfn.XLOOKUP(BI$2,WatchbillMONTHLY!$A$71:$U$71,OFFSET(WatchbillMONTHLY!$A$71:$U$71,1,2))=IF(_xlfn.XLOOKUP($A48,INDIRECT("_"&amp;_xlfn.XLOOKUP(BI$2,WatchbillMONTHLY!$A$71:$U$71,OFFSET(WatchbillMONTHLY!$A$71:$U$71,1,2))),INDIRECT("_"&amp;_xlfn.XLOOKUP(BI$2,WatchbillMONTHLY!$A$71:$U$71,OFFSET(WatchbillMONTHLY!$A$71:$U$71,1,2))))=$A48,_xlfn.XLOOKUP(BI$2,WatchbillMONTHLY!$A$71:$U$71,OFFSET(WatchbillMONTHLY!$A$71:$U$71,1,2)),FALSE),TRUE,FALSE)),
IF(_xlfn.XLOOKUP(BI$2,WatchbillMONTHLY!$A$88:$U$88,OFFSET(WatchbillMONTHLY!$A$88:$U$88,1,2))=IF(_xlfn.XLOOKUP($A48,INDIRECT("_"&amp;_xlfn.XLOOKUP(BI$2,WatchbillMONTHLY!$A$88:$U$88,OFFSET(WatchbillMONTHLY!$A$88:$U$88,1,2))),INDIRECT("_"&amp;_xlfn.XLOOKUP(BI$2,WatchbillMONTHLY!$A$88:$U$88,OFFSET(WatchbillMONTHLY!$A$88:$U$88,1,2))))=$A48,_xlfn.XLOOKUP(BI$2,WatchbillMONTHLY!$A$88:$U$88,OFFSET(WatchbillMONTHLY!$A$88:$U$88,1,2)),FALSE),TRUE,FALSE)),
FALSE),FALSE)</f>
        <v>0</v>
      </c>
      <c r="BJ48" s="209" t="b" cm="1">
        <f t="array" aca="1" ref="BJ48" ca="1">IF(AND($A48 &gt; 0, AC48 &gt; 0,BJ$2&lt;MiscFormulas!$A$5+1),
_xlfn.IFNA(
_xlfn.IFNA(
_xlfn.IFNA(
_xlfn.IFNA(
_xlfn.IFNA(
_xlfn.IFNA(
IF(_xlfn.XLOOKUP(BJ$2,WatchbillMONTHLY!$A$3:$U$3,OFFSET(WatchbillMONTHLY!$A$3:$U$3,1,2))=IF(_xlfn.XLOOKUP($A48,INDIRECT("_"&amp;_xlfn.XLOOKUP(BJ$2,WatchbillMONTHLY!$A$3:$U$3,OFFSET(WatchbillMONTHLY!$A$3:$U$3,1,2))),INDIRECT("_"&amp;_xlfn.XLOOKUP(BJ$2,WatchbillMONTHLY!$A$3:$U$3,OFFSET(WatchbillMONTHLY!$A$3:$U$3,1,2))))=$A48,_xlfn.XLOOKUP(BJ$2,WatchbillMONTHLY!$A$3:$U$3,OFFSET(WatchbillMONTHLY!$A$3:$U$3,1,2)),FALSE),TRUE,FALSE),
IF(_xlfn.XLOOKUP(BJ$2,WatchbillMONTHLY!$A$20:$U$20,OFFSET(WatchbillMONTHLY!$A$20:$U$20,1,2))=IF(_xlfn.XLOOKUP($A48,INDIRECT("_"&amp;_xlfn.XLOOKUP(BJ$2,WatchbillMONTHLY!$A$20:$U$20,OFFSET(WatchbillMONTHLY!$A$20:$U$20,1,2))),INDIRECT("_"&amp;_xlfn.XLOOKUP(BJ$2,WatchbillMONTHLY!$A$20:$U$20,OFFSET(WatchbillMONTHLY!$A$20:$U$20,1,2))))=$A48,_xlfn.XLOOKUP(BJ$2,WatchbillMONTHLY!$A$20:$U$20,OFFSET(WatchbillMONTHLY!$A$20:$U$20,1,2)),FALSE),TRUE,FALSE)),
IF(_xlfn.XLOOKUP(BJ$2,WatchbillMONTHLY!$A$37:$U$37,OFFSET(WatchbillMONTHLY!$A$37:$U$37,1,2))=IF(_xlfn.XLOOKUP($A48,INDIRECT("_"&amp;_xlfn.XLOOKUP(BJ$2,WatchbillMONTHLY!$A$37:$U$37,OFFSET(WatchbillMONTHLY!$A$37:$U$37,1,2))),INDIRECT("_"&amp;_xlfn.XLOOKUP(BJ$2,WatchbillMONTHLY!$A$37:$U$37,OFFSET(WatchbillMONTHLY!$A$37:$U$37,1,2))))=$A48,_xlfn.XLOOKUP(BJ$2,WatchbillMONTHLY!$A$37:$U$37,OFFSET(WatchbillMONTHLY!$A$37:$U$37,1,2)),FALSE),TRUE,FALSE)),
IF(_xlfn.XLOOKUP(BJ$2,WatchbillMONTHLY!$A$54:$U$54,OFFSET(WatchbillMONTHLY!$A$54:$U$54,1,2))=IF(_xlfn.XLOOKUP($A48,INDIRECT("_"&amp;_xlfn.XLOOKUP(BJ$2,WatchbillMONTHLY!$A$54:$U$54,OFFSET(WatchbillMONTHLY!$A$54:$U$54,1,2))),INDIRECT("_"&amp;_xlfn.XLOOKUP(BJ$2,WatchbillMONTHLY!$A$54:$U$54,OFFSET(WatchbillMONTHLY!$A$54:$U$54,1,2))))=$A48,_xlfn.XLOOKUP(BJ$2,WatchbillMONTHLY!$A$54:$U$54,OFFSET(WatchbillMONTHLY!$A$54:$U$54,1,2)),FALSE),TRUE,FALSE)),
IF(_xlfn.XLOOKUP(BJ$2,WatchbillMONTHLY!$A$71:$U$71,OFFSET(WatchbillMONTHLY!$A$71:$U$71,1,2))=IF(_xlfn.XLOOKUP($A48,INDIRECT("_"&amp;_xlfn.XLOOKUP(BJ$2,WatchbillMONTHLY!$A$71:$U$71,OFFSET(WatchbillMONTHLY!$A$71:$U$71,1,2))),INDIRECT("_"&amp;_xlfn.XLOOKUP(BJ$2,WatchbillMONTHLY!$A$71:$U$71,OFFSET(WatchbillMONTHLY!$A$71:$U$71,1,2))))=$A48,_xlfn.XLOOKUP(BJ$2,WatchbillMONTHLY!$A$71:$U$71,OFFSET(WatchbillMONTHLY!$A$71:$U$71,1,2)),FALSE),TRUE,FALSE)),
IF(_xlfn.XLOOKUP(BJ$2,WatchbillMONTHLY!$A$88:$U$88,OFFSET(WatchbillMONTHLY!$A$88:$U$88,1,2))=IF(_xlfn.XLOOKUP($A48,INDIRECT("_"&amp;_xlfn.XLOOKUP(BJ$2,WatchbillMONTHLY!$A$88:$U$88,OFFSET(WatchbillMONTHLY!$A$88:$U$88,1,2))),INDIRECT("_"&amp;_xlfn.XLOOKUP(BJ$2,WatchbillMONTHLY!$A$88:$U$88,OFFSET(WatchbillMONTHLY!$A$88:$U$88,1,2))))=$A48,_xlfn.XLOOKUP(BJ$2,WatchbillMONTHLY!$A$88:$U$88,OFFSET(WatchbillMONTHLY!$A$88:$U$88,1,2)),FALSE),TRUE,FALSE)),
FALSE),FALSE)</f>
        <v>0</v>
      </c>
      <c r="BK48" s="209" t="b" cm="1">
        <f t="array" aca="1" ref="BK48" ca="1">IF(AND($A48 &gt; 0, AD48 &gt; 0,BK$2&lt;MiscFormulas!$A$5+1),
_xlfn.IFNA(
_xlfn.IFNA(
_xlfn.IFNA(
_xlfn.IFNA(
_xlfn.IFNA(
_xlfn.IFNA(
IF(_xlfn.XLOOKUP(BK$2,WatchbillMONTHLY!$A$3:$U$3,OFFSET(WatchbillMONTHLY!$A$3:$U$3,1,2))=IF(_xlfn.XLOOKUP($A48,INDIRECT("_"&amp;_xlfn.XLOOKUP(BK$2,WatchbillMONTHLY!$A$3:$U$3,OFFSET(WatchbillMONTHLY!$A$3:$U$3,1,2))),INDIRECT("_"&amp;_xlfn.XLOOKUP(BK$2,WatchbillMONTHLY!$A$3:$U$3,OFFSET(WatchbillMONTHLY!$A$3:$U$3,1,2))))=$A48,_xlfn.XLOOKUP(BK$2,WatchbillMONTHLY!$A$3:$U$3,OFFSET(WatchbillMONTHLY!$A$3:$U$3,1,2)),FALSE),TRUE,FALSE),
IF(_xlfn.XLOOKUP(BK$2,WatchbillMONTHLY!$A$20:$U$20,OFFSET(WatchbillMONTHLY!$A$20:$U$20,1,2))=IF(_xlfn.XLOOKUP($A48,INDIRECT("_"&amp;_xlfn.XLOOKUP(BK$2,WatchbillMONTHLY!$A$20:$U$20,OFFSET(WatchbillMONTHLY!$A$20:$U$20,1,2))),INDIRECT("_"&amp;_xlfn.XLOOKUP(BK$2,WatchbillMONTHLY!$A$20:$U$20,OFFSET(WatchbillMONTHLY!$A$20:$U$20,1,2))))=$A48,_xlfn.XLOOKUP(BK$2,WatchbillMONTHLY!$A$20:$U$20,OFFSET(WatchbillMONTHLY!$A$20:$U$20,1,2)),FALSE),TRUE,FALSE)),
IF(_xlfn.XLOOKUP(BK$2,WatchbillMONTHLY!$A$37:$U$37,OFFSET(WatchbillMONTHLY!$A$37:$U$37,1,2))=IF(_xlfn.XLOOKUP($A48,INDIRECT("_"&amp;_xlfn.XLOOKUP(BK$2,WatchbillMONTHLY!$A$37:$U$37,OFFSET(WatchbillMONTHLY!$A$37:$U$37,1,2))),INDIRECT("_"&amp;_xlfn.XLOOKUP(BK$2,WatchbillMONTHLY!$A$37:$U$37,OFFSET(WatchbillMONTHLY!$A$37:$U$37,1,2))))=$A48,_xlfn.XLOOKUP(BK$2,WatchbillMONTHLY!$A$37:$U$37,OFFSET(WatchbillMONTHLY!$A$37:$U$37,1,2)),FALSE),TRUE,FALSE)),
IF(_xlfn.XLOOKUP(BK$2,WatchbillMONTHLY!$A$54:$U$54,OFFSET(WatchbillMONTHLY!$A$54:$U$54,1,2))=IF(_xlfn.XLOOKUP($A48,INDIRECT("_"&amp;_xlfn.XLOOKUP(BK$2,WatchbillMONTHLY!$A$54:$U$54,OFFSET(WatchbillMONTHLY!$A$54:$U$54,1,2))),INDIRECT("_"&amp;_xlfn.XLOOKUP(BK$2,WatchbillMONTHLY!$A$54:$U$54,OFFSET(WatchbillMONTHLY!$A$54:$U$54,1,2))))=$A48,_xlfn.XLOOKUP(BK$2,WatchbillMONTHLY!$A$54:$U$54,OFFSET(WatchbillMONTHLY!$A$54:$U$54,1,2)),FALSE),TRUE,FALSE)),
IF(_xlfn.XLOOKUP(BK$2,WatchbillMONTHLY!$A$71:$U$71,OFFSET(WatchbillMONTHLY!$A$71:$U$71,1,2))=IF(_xlfn.XLOOKUP($A48,INDIRECT("_"&amp;_xlfn.XLOOKUP(BK$2,WatchbillMONTHLY!$A$71:$U$71,OFFSET(WatchbillMONTHLY!$A$71:$U$71,1,2))),INDIRECT("_"&amp;_xlfn.XLOOKUP(BK$2,WatchbillMONTHLY!$A$71:$U$71,OFFSET(WatchbillMONTHLY!$A$71:$U$71,1,2))))=$A48,_xlfn.XLOOKUP(BK$2,WatchbillMONTHLY!$A$71:$U$71,OFFSET(WatchbillMONTHLY!$A$71:$U$71,1,2)),FALSE),TRUE,FALSE)),
IF(_xlfn.XLOOKUP(BK$2,WatchbillMONTHLY!$A$88:$U$88,OFFSET(WatchbillMONTHLY!$A$88:$U$88,1,2))=IF(_xlfn.XLOOKUP($A48,INDIRECT("_"&amp;_xlfn.XLOOKUP(BK$2,WatchbillMONTHLY!$A$88:$U$88,OFFSET(WatchbillMONTHLY!$A$88:$U$88,1,2))),INDIRECT("_"&amp;_xlfn.XLOOKUP(BK$2,WatchbillMONTHLY!$A$88:$U$88,OFFSET(WatchbillMONTHLY!$A$88:$U$88,1,2))))=$A48,_xlfn.XLOOKUP(BK$2,WatchbillMONTHLY!$A$88:$U$88,OFFSET(WatchbillMONTHLY!$A$88:$U$88,1,2)),FALSE),TRUE,FALSE)),
FALSE),FALSE)</f>
        <v>0</v>
      </c>
      <c r="BL48" s="209" t="b" cm="1">
        <f t="array" aca="1" ref="BL48" ca="1">IF(AND($A48 &gt; 0, AE48 &gt; 0,BL$2&lt;MiscFormulas!$A$5+1),
_xlfn.IFNA(
_xlfn.IFNA(
_xlfn.IFNA(
_xlfn.IFNA(
_xlfn.IFNA(
_xlfn.IFNA(
IF(_xlfn.XLOOKUP(BL$2,WatchbillMONTHLY!$A$3:$U$3,OFFSET(WatchbillMONTHLY!$A$3:$U$3,1,2))=IF(_xlfn.XLOOKUP($A48,INDIRECT("_"&amp;_xlfn.XLOOKUP(BL$2,WatchbillMONTHLY!$A$3:$U$3,OFFSET(WatchbillMONTHLY!$A$3:$U$3,1,2))),INDIRECT("_"&amp;_xlfn.XLOOKUP(BL$2,WatchbillMONTHLY!$A$3:$U$3,OFFSET(WatchbillMONTHLY!$A$3:$U$3,1,2))))=$A48,_xlfn.XLOOKUP(BL$2,WatchbillMONTHLY!$A$3:$U$3,OFFSET(WatchbillMONTHLY!$A$3:$U$3,1,2)),FALSE),TRUE,FALSE),
IF(_xlfn.XLOOKUP(BL$2,WatchbillMONTHLY!$A$20:$U$20,OFFSET(WatchbillMONTHLY!$A$20:$U$20,1,2))=IF(_xlfn.XLOOKUP($A48,INDIRECT("_"&amp;_xlfn.XLOOKUP(BL$2,WatchbillMONTHLY!$A$20:$U$20,OFFSET(WatchbillMONTHLY!$A$20:$U$20,1,2))),INDIRECT("_"&amp;_xlfn.XLOOKUP(BL$2,WatchbillMONTHLY!$A$20:$U$20,OFFSET(WatchbillMONTHLY!$A$20:$U$20,1,2))))=$A48,_xlfn.XLOOKUP(BL$2,WatchbillMONTHLY!$A$20:$U$20,OFFSET(WatchbillMONTHLY!$A$20:$U$20,1,2)),FALSE),TRUE,FALSE)),
IF(_xlfn.XLOOKUP(BL$2,WatchbillMONTHLY!$A$37:$U$37,OFFSET(WatchbillMONTHLY!$A$37:$U$37,1,2))=IF(_xlfn.XLOOKUP($A48,INDIRECT("_"&amp;_xlfn.XLOOKUP(BL$2,WatchbillMONTHLY!$A$37:$U$37,OFFSET(WatchbillMONTHLY!$A$37:$U$37,1,2))),INDIRECT("_"&amp;_xlfn.XLOOKUP(BL$2,WatchbillMONTHLY!$A$37:$U$37,OFFSET(WatchbillMONTHLY!$A$37:$U$37,1,2))))=$A48,_xlfn.XLOOKUP(BL$2,WatchbillMONTHLY!$A$37:$U$37,OFFSET(WatchbillMONTHLY!$A$37:$U$37,1,2)),FALSE),TRUE,FALSE)),
IF(_xlfn.XLOOKUP(BL$2,WatchbillMONTHLY!$A$54:$U$54,OFFSET(WatchbillMONTHLY!$A$54:$U$54,1,2))=IF(_xlfn.XLOOKUP($A48,INDIRECT("_"&amp;_xlfn.XLOOKUP(BL$2,WatchbillMONTHLY!$A$54:$U$54,OFFSET(WatchbillMONTHLY!$A$54:$U$54,1,2))),INDIRECT("_"&amp;_xlfn.XLOOKUP(BL$2,WatchbillMONTHLY!$A$54:$U$54,OFFSET(WatchbillMONTHLY!$A$54:$U$54,1,2))))=$A48,_xlfn.XLOOKUP(BL$2,WatchbillMONTHLY!$A$54:$U$54,OFFSET(WatchbillMONTHLY!$A$54:$U$54,1,2)),FALSE),TRUE,FALSE)),
IF(_xlfn.XLOOKUP(BL$2,WatchbillMONTHLY!$A$71:$U$71,OFFSET(WatchbillMONTHLY!$A$71:$U$71,1,2))=IF(_xlfn.XLOOKUP($A48,INDIRECT("_"&amp;_xlfn.XLOOKUP(BL$2,WatchbillMONTHLY!$A$71:$U$71,OFFSET(WatchbillMONTHLY!$A$71:$U$71,1,2))),INDIRECT("_"&amp;_xlfn.XLOOKUP(BL$2,WatchbillMONTHLY!$A$71:$U$71,OFFSET(WatchbillMONTHLY!$A$71:$U$71,1,2))))=$A48,_xlfn.XLOOKUP(BL$2,WatchbillMONTHLY!$A$71:$U$71,OFFSET(WatchbillMONTHLY!$A$71:$U$71,1,2)),FALSE),TRUE,FALSE)),
IF(_xlfn.XLOOKUP(BL$2,WatchbillMONTHLY!$A$88:$U$88,OFFSET(WatchbillMONTHLY!$A$88:$U$88,1,2))=IF(_xlfn.XLOOKUP($A48,INDIRECT("_"&amp;_xlfn.XLOOKUP(BL$2,WatchbillMONTHLY!$A$88:$U$88,OFFSET(WatchbillMONTHLY!$A$88:$U$88,1,2))),INDIRECT("_"&amp;_xlfn.XLOOKUP(BL$2,WatchbillMONTHLY!$A$88:$U$88,OFFSET(WatchbillMONTHLY!$A$88:$U$88,1,2))))=$A48,_xlfn.XLOOKUP(BL$2,WatchbillMONTHLY!$A$88:$U$88,OFFSET(WatchbillMONTHLY!$A$88:$U$88,1,2)),FALSE),TRUE,FALSE)),
FALSE),FALSE)</f>
        <v>0</v>
      </c>
      <c r="BM48" s="209" t="b" cm="1">
        <f t="array" aca="1" ref="BM48" ca="1">IF(AND($A48 &gt; 0, AF48 &gt; 0,BM$2&lt;MiscFormulas!$A$5+1),
_xlfn.IFNA(
_xlfn.IFNA(
_xlfn.IFNA(
_xlfn.IFNA(
_xlfn.IFNA(
_xlfn.IFNA(
IF(_xlfn.XLOOKUP(BM$2,WatchbillMONTHLY!$A$3:$U$3,OFFSET(WatchbillMONTHLY!$A$3:$U$3,1,2))=IF(_xlfn.XLOOKUP($A48,INDIRECT("_"&amp;_xlfn.XLOOKUP(BM$2,WatchbillMONTHLY!$A$3:$U$3,OFFSET(WatchbillMONTHLY!$A$3:$U$3,1,2))),INDIRECT("_"&amp;_xlfn.XLOOKUP(BM$2,WatchbillMONTHLY!$A$3:$U$3,OFFSET(WatchbillMONTHLY!$A$3:$U$3,1,2))))=$A48,_xlfn.XLOOKUP(BM$2,WatchbillMONTHLY!$A$3:$U$3,OFFSET(WatchbillMONTHLY!$A$3:$U$3,1,2)),FALSE),TRUE,FALSE),
IF(_xlfn.XLOOKUP(BM$2,WatchbillMONTHLY!$A$20:$U$20,OFFSET(WatchbillMONTHLY!$A$20:$U$20,1,2))=IF(_xlfn.XLOOKUP($A48,INDIRECT("_"&amp;_xlfn.XLOOKUP(BM$2,WatchbillMONTHLY!$A$20:$U$20,OFFSET(WatchbillMONTHLY!$A$20:$U$20,1,2))),INDIRECT("_"&amp;_xlfn.XLOOKUP(BM$2,WatchbillMONTHLY!$A$20:$U$20,OFFSET(WatchbillMONTHLY!$A$20:$U$20,1,2))))=$A48,_xlfn.XLOOKUP(BM$2,WatchbillMONTHLY!$A$20:$U$20,OFFSET(WatchbillMONTHLY!$A$20:$U$20,1,2)),FALSE),TRUE,FALSE)),
IF(_xlfn.XLOOKUP(BM$2,WatchbillMONTHLY!$A$37:$U$37,OFFSET(WatchbillMONTHLY!$A$37:$U$37,1,2))=IF(_xlfn.XLOOKUP($A48,INDIRECT("_"&amp;_xlfn.XLOOKUP(BM$2,WatchbillMONTHLY!$A$37:$U$37,OFFSET(WatchbillMONTHLY!$A$37:$U$37,1,2))),INDIRECT("_"&amp;_xlfn.XLOOKUP(BM$2,WatchbillMONTHLY!$A$37:$U$37,OFFSET(WatchbillMONTHLY!$A$37:$U$37,1,2))))=$A48,_xlfn.XLOOKUP(BM$2,WatchbillMONTHLY!$A$37:$U$37,OFFSET(WatchbillMONTHLY!$A$37:$U$37,1,2)),FALSE),TRUE,FALSE)),
IF(_xlfn.XLOOKUP(BM$2,WatchbillMONTHLY!$A$54:$U$54,OFFSET(WatchbillMONTHLY!$A$54:$U$54,1,2))=IF(_xlfn.XLOOKUP($A48,INDIRECT("_"&amp;_xlfn.XLOOKUP(BM$2,WatchbillMONTHLY!$A$54:$U$54,OFFSET(WatchbillMONTHLY!$A$54:$U$54,1,2))),INDIRECT("_"&amp;_xlfn.XLOOKUP(BM$2,WatchbillMONTHLY!$A$54:$U$54,OFFSET(WatchbillMONTHLY!$A$54:$U$54,1,2))))=$A48,_xlfn.XLOOKUP(BM$2,WatchbillMONTHLY!$A$54:$U$54,OFFSET(WatchbillMONTHLY!$A$54:$U$54,1,2)),FALSE),TRUE,FALSE)),
IF(_xlfn.XLOOKUP(BM$2,WatchbillMONTHLY!$A$71:$U$71,OFFSET(WatchbillMONTHLY!$A$71:$U$71,1,2))=IF(_xlfn.XLOOKUP($A48,INDIRECT("_"&amp;_xlfn.XLOOKUP(BM$2,WatchbillMONTHLY!$A$71:$U$71,OFFSET(WatchbillMONTHLY!$A$71:$U$71,1,2))),INDIRECT("_"&amp;_xlfn.XLOOKUP(BM$2,WatchbillMONTHLY!$A$71:$U$71,OFFSET(WatchbillMONTHLY!$A$71:$U$71,1,2))))=$A48,_xlfn.XLOOKUP(BM$2,WatchbillMONTHLY!$A$71:$U$71,OFFSET(WatchbillMONTHLY!$A$71:$U$71,1,2)),FALSE),TRUE,FALSE)),
IF(_xlfn.XLOOKUP(BM$2,WatchbillMONTHLY!$A$88:$U$88,OFFSET(WatchbillMONTHLY!$A$88:$U$88,1,2))=IF(_xlfn.XLOOKUP($A48,INDIRECT("_"&amp;_xlfn.XLOOKUP(BM$2,WatchbillMONTHLY!$A$88:$U$88,OFFSET(WatchbillMONTHLY!$A$88:$U$88,1,2))),INDIRECT("_"&amp;_xlfn.XLOOKUP(BM$2,WatchbillMONTHLY!$A$88:$U$88,OFFSET(WatchbillMONTHLY!$A$88:$U$88,1,2))))=$A48,_xlfn.XLOOKUP(BM$2,WatchbillMONTHLY!$A$88:$U$88,OFFSET(WatchbillMONTHLY!$A$88:$U$88,1,2)),FALSE),TRUE,FALSE)),
FALSE),FALSE)</f>
        <v>0</v>
      </c>
      <c r="BN48" s="209" t="b" cm="1">
        <f t="array" aca="1" ref="BN48" ca="1">IF(AND($A48 &gt; 0, AG48 &gt; 0,BN$2&lt;MiscFormulas!$A$5+1),
_xlfn.IFNA(
_xlfn.IFNA(
_xlfn.IFNA(
_xlfn.IFNA(
_xlfn.IFNA(
_xlfn.IFNA(
IF(_xlfn.XLOOKUP(BN$2,WatchbillMONTHLY!$A$3:$U$3,OFFSET(WatchbillMONTHLY!$A$3:$U$3,1,2))=IF(_xlfn.XLOOKUP($A48,INDIRECT("_"&amp;_xlfn.XLOOKUP(BN$2,WatchbillMONTHLY!$A$3:$U$3,OFFSET(WatchbillMONTHLY!$A$3:$U$3,1,2))),INDIRECT("_"&amp;_xlfn.XLOOKUP(BN$2,WatchbillMONTHLY!$A$3:$U$3,OFFSET(WatchbillMONTHLY!$A$3:$U$3,1,2))))=$A48,_xlfn.XLOOKUP(BN$2,WatchbillMONTHLY!$A$3:$U$3,OFFSET(WatchbillMONTHLY!$A$3:$U$3,1,2)),FALSE),TRUE,FALSE),
IF(_xlfn.XLOOKUP(BN$2,WatchbillMONTHLY!$A$20:$U$20,OFFSET(WatchbillMONTHLY!$A$20:$U$20,1,2))=IF(_xlfn.XLOOKUP($A48,INDIRECT("_"&amp;_xlfn.XLOOKUP(BN$2,WatchbillMONTHLY!$A$20:$U$20,OFFSET(WatchbillMONTHLY!$A$20:$U$20,1,2))),INDIRECT("_"&amp;_xlfn.XLOOKUP(BN$2,WatchbillMONTHLY!$A$20:$U$20,OFFSET(WatchbillMONTHLY!$A$20:$U$20,1,2))))=$A48,_xlfn.XLOOKUP(BN$2,WatchbillMONTHLY!$A$20:$U$20,OFFSET(WatchbillMONTHLY!$A$20:$U$20,1,2)),FALSE),TRUE,FALSE)),
IF(_xlfn.XLOOKUP(BN$2,WatchbillMONTHLY!$A$37:$U$37,OFFSET(WatchbillMONTHLY!$A$37:$U$37,1,2))=IF(_xlfn.XLOOKUP($A48,INDIRECT("_"&amp;_xlfn.XLOOKUP(BN$2,WatchbillMONTHLY!$A$37:$U$37,OFFSET(WatchbillMONTHLY!$A$37:$U$37,1,2))),INDIRECT("_"&amp;_xlfn.XLOOKUP(BN$2,WatchbillMONTHLY!$A$37:$U$37,OFFSET(WatchbillMONTHLY!$A$37:$U$37,1,2))))=$A48,_xlfn.XLOOKUP(BN$2,WatchbillMONTHLY!$A$37:$U$37,OFFSET(WatchbillMONTHLY!$A$37:$U$37,1,2)),FALSE),TRUE,FALSE)),
IF(_xlfn.XLOOKUP(BN$2,WatchbillMONTHLY!$A$54:$U$54,OFFSET(WatchbillMONTHLY!$A$54:$U$54,1,2))=IF(_xlfn.XLOOKUP($A48,INDIRECT("_"&amp;_xlfn.XLOOKUP(BN$2,WatchbillMONTHLY!$A$54:$U$54,OFFSET(WatchbillMONTHLY!$A$54:$U$54,1,2))),INDIRECT("_"&amp;_xlfn.XLOOKUP(BN$2,WatchbillMONTHLY!$A$54:$U$54,OFFSET(WatchbillMONTHLY!$A$54:$U$54,1,2))))=$A48,_xlfn.XLOOKUP(BN$2,WatchbillMONTHLY!$A$54:$U$54,OFFSET(WatchbillMONTHLY!$A$54:$U$54,1,2)),FALSE),TRUE,FALSE)),
IF(_xlfn.XLOOKUP(BN$2,WatchbillMONTHLY!$A$71:$U$71,OFFSET(WatchbillMONTHLY!$A$71:$U$71,1,2))=IF(_xlfn.XLOOKUP($A48,INDIRECT("_"&amp;_xlfn.XLOOKUP(BN$2,WatchbillMONTHLY!$A$71:$U$71,OFFSET(WatchbillMONTHLY!$A$71:$U$71,1,2))),INDIRECT("_"&amp;_xlfn.XLOOKUP(BN$2,WatchbillMONTHLY!$A$71:$U$71,OFFSET(WatchbillMONTHLY!$A$71:$U$71,1,2))))=$A48,_xlfn.XLOOKUP(BN$2,WatchbillMONTHLY!$A$71:$U$71,OFFSET(WatchbillMONTHLY!$A$71:$U$71,1,2)),FALSE),TRUE,FALSE)),
IF(_xlfn.XLOOKUP(BN$2,WatchbillMONTHLY!$A$88:$U$88,OFFSET(WatchbillMONTHLY!$A$88:$U$88,1,2))=IF(_xlfn.XLOOKUP($A48,INDIRECT("_"&amp;_xlfn.XLOOKUP(BN$2,WatchbillMONTHLY!$A$88:$U$88,OFFSET(WatchbillMONTHLY!$A$88:$U$88,1,2))),INDIRECT("_"&amp;_xlfn.XLOOKUP(BN$2,WatchbillMONTHLY!$A$88:$U$88,OFFSET(WatchbillMONTHLY!$A$88:$U$88,1,2))))=$A48,_xlfn.XLOOKUP(BN$2,WatchbillMONTHLY!$A$88:$U$88,OFFSET(WatchbillMONTHLY!$A$88:$U$88,1,2)),FALSE),TRUE,FALSE)),
FALSE),FALSE)</f>
        <v>0</v>
      </c>
      <c r="BO48" s="209" t="b" cm="1">
        <f t="array" aca="1" ref="BO48" ca="1">IF(
    AND($A48 &gt; 0, AH48 &gt; 0,BO$2&lt;MiscFormulas!$A$5+1),
    ISNUMBER(
        MATCH($A48,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8" s="210"/>
    </row>
    <row r="49" spans="1:68" x14ac:dyDescent="0.35">
      <c r="A49" t="str">
        <v>EX6 Griffin, P.</v>
      </c>
      <c r="B49" s="214" t="str">
        <v>EX6 Griffin, Pete</v>
      </c>
      <c r="C49" s="218"/>
      <c r="D49" s="230"/>
      <c r="E49" s="231"/>
      <c r="F49" s="231"/>
      <c r="G49" s="231"/>
      <c r="H49" s="231"/>
      <c r="I49" s="231"/>
      <c r="J49" s="231" t="s">
        <v>266</v>
      </c>
      <c r="K49" s="231"/>
      <c r="L49" s="231"/>
      <c r="M49" s="231"/>
      <c r="N49" s="231"/>
      <c r="O49" s="231"/>
      <c r="P49" s="231"/>
      <c r="Q49" s="231"/>
      <c r="R49" s="231"/>
      <c r="S49" s="231"/>
      <c r="T49" s="231"/>
      <c r="U49" s="231"/>
      <c r="V49" s="231"/>
      <c r="W49" s="231"/>
      <c r="X49" s="231"/>
      <c r="Y49" s="231"/>
      <c r="Z49" s="231"/>
      <c r="AA49" s="231"/>
      <c r="AB49" s="231"/>
      <c r="AC49" s="231"/>
      <c r="AD49" s="231"/>
      <c r="AE49" s="231"/>
      <c r="AF49" s="231"/>
      <c r="AG49" s="231"/>
      <c r="AH49" s="179"/>
      <c r="AI49" s="209"/>
      <c r="AJ49" s="209" t="str" cm="1">
        <f t="array" aca="1" ref="AJ49" ca="1">IF(OR(AK49:BN49=TRUE),$A49&amp;" :  ","")&amp;_xlfn.TEXTJOIN(" | ",TRUE,IF(AK49:BN49=TRUE,$AK$2:$BN$2,""))</f>
        <v/>
      </c>
      <c r="AK49" s="209" t="b" cm="1">
        <f t="array" aca="1" ref="AK49" ca="1">IF(AND($A49 &gt; 0, D49 &gt; 0,AK$2&lt;MiscFormulas!$A$5+1),
_xlfn.IFNA(
_xlfn.IFNA(
_xlfn.IFNA(
_xlfn.IFNA(
_xlfn.IFNA(
_xlfn.IFNA(
IF(_xlfn.XLOOKUP(AK$2,WatchbillMONTHLY!$A$3:$U$3,OFFSET(WatchbillMONTHLY!$A$3:$U$3,1,2))=IF(_xlfn.XLOOKUP($A49,INDIRECT("_"&amp;_xlfn.XLOOKUP(AK$2,WatchbillMONTHLY!$A$3:$U$3,OFFSET(WatchbillMONTHLY!$A$3:$U$3,1,2))),INDIRECT("_"&amp;_xlfn.XLOOKUP(AK$2,WatchbillMONTHLY!$A$3:$U$3,OFFSET(WatchbillMONTHLY!$A$3:$U$3,1,2))))=$A49,_xlfn.XLOOKUP(AK$2,WatchbillMONTHLY!$A$3:$U$3,OFFSET(WatchbillMONTHLY!$A$3:$U$3,1,2)),FALSE),TRUE,FALSE),
IF(_xlfn.XLOOKUP(AK$2,WatchbillMONTHLY!$A$20:$U$20,OFFSET(WatchbillMONTHLY!$A$20:$U$20,1,2))=IF(_xlfn.XLOOKUP($A49,INDIRECT("_"&amp;_xlfn.XLOOKUP(AK$2,WatchbillMONTHLY!$A$20:$U$20,OFFSET(WatchbillMONTHLY!$A$20:$U$20,1,2))),INDIRECT("_"&amp;_xlfn.XLOOKUP(AK$2,WatchbillMONTHLY!$A$20:$U$20,OFFSET(WatchbillMONTHLY!$A$20:$U$20,1,2))))=$A49,_xlfn.XLOOKUP(AK$2,WatchbillMONTHLY!$A$20:$U$20,OFFSET(WatchbillMONTHLY!$A$20:$U$20,1,2)),FALSE),TRUE,FALSE)),
IF(_xlfn.XLOOKUP(AK$2,WatchbillMONTHLY!$A$37:$U$37,OFFSET(WatchbillMONTHLY!$A$37:$U$37,1,2))=IF(_xlfn.XLOOKUP($A49,INDIRECT("_"&amp;_xlfn.XLOOKUP(AK$2,WatchbillMONTHLY!$A$37:$U$37,OFFSET(WatchbillMONTHLY!$A$37:$U$37,1,2))),INDIRECT("_"&amp;_xlfn.XLOOKUP(AK$2,WatchbillMONTHLY!$A$37:$U$37,OFFSET(WatchbillMONTHLY!$A$37:$U$37,1,2))))=$A49,_xlfn.XLOOKUP(AK$2,WatchbillMONTHLY!$A$37:$U$37,OFFSET(WatchbillMONTHLY!$A$37:$U$37,1,2)),FALSE),TRUE,FALSE)),
IF(_xlfn.XLOOKUP(AK$2,WatchbillMONTHLY!$A$54:$U$54,OFFSET(WatchbillMONTHLY!$A$54:$U$54,1,2))=IF(_xlfn.XLOOKUP($A49,INDIRECT("_"&amp;_xlfn.XLOOKUP(AK$2,WatchbillMONTHLY!$A$54:$U$54,OFFSET(WatchbillMONTHLY!$A$54:$U$54,1,2))),INDIRECT("_"&amp;_xlfn.XLOOKUP(AK$2,WatchbillMONTHLY!$A$54:$U$54,OFFSET(WatchbillMONTHLY!$A$54:$U$54,1,2))))=$A49,_xlfn.XLOOKUP(AK$2,WatchbillMONTHLY!$A$54:$U$54,OFFSET(WatchbillMONTHLY!$A$54:$U$54,1,2)),FALSE),TRUE,FALSE)),
IF(_xlfn.XLOOKUP(AK$2,WatchbillMONTHLY!$A$71:$U$71,OFFSET(WatchbillMONTHLY!$A$71:$U$71,1,2))=IF(_xlfn.XLOOKUP($A49,INDIRECT("_"&amp;_xlfn.XLOOKUP(AK$2,WatchbillMONTHLY!$A$71:$U$71,OFFSET(WatchbillMONTHLY!$A$71:$U$71,1,2))),INDIRECT("_"&amp;_xlfn.XLOOKUP(AK$2,WatchbillMONTHLY!$A$71:$U$71,OFFSET(WatchbillMONTHLY!$A$71:$U$71,1,2))))=$A49,_xlfn.XLOOKUP(AK$2,WatchbillMONTHLY!$A$71:$U$71,OFFSET(WatchbillMONTHLY!$A$71:$U$71,1,2)),FALSE),TRUE,FALSE)),
IF(_xlfn.XLOOKUP(AK$2,WatchbillMONTHLY!$A$88:$U$88,OFFSET(WatchbillMONTHLY!$A$88:$U$88,1,2))=IF(_xlfn.XLOOKUP($A49,INDIRECT("_"&amp;_xlfn.XLOOKUP(AK$2,WatchbillMONTHLY!$A$88:$U$88,OFFSET(WatchbillMONTHLY!$A$88:$U$88,1,2))),INDIRECT("_"&amp;_xlfn.XLOOKUP(AK$2,WatchbillMONTHLY!$A$88:$U$88,OFFSET(WatchbillMONTHLY!$A$88:$U$88,1,2))))=$A49,_xlfn.XLOOKUP(AK$2,WatchbillMONTHLY!$A$88:$U$88,OFFSET(WatchbillMONTHLY!$A$88:$U$88,1,2)),FALSE),TRUE,FALSE)),
FALSE),FALSE)</f>
        <v>0</v>
      </c>
      <c r="AL49" s="209" t="b" cm="1">
        <f t="array" aca="1" ref="AL49" ca="1">IF(AND($A49 &gt; 0, E49 &gt; 0,AL$2&lt;MiscFormulas!$A$5+1),
_xlfn.IFNA(
_xlfn.IFNA(
_xlfn.IFNA(
_xlfn.IFNA(
_xlfn.IFNA(
_xlfn.IFNA(
IF(_xlfn.XLOOKUP(AL$2,WatchbillMONTHLY!$A$3:$U$3,OFFSET(WatchbillMONTHLY!$A$3:$U$3,1,2))=IF(_xlfn.XLOOKUP($A49,INDIRECT("_"&amp;_xlfn.XLOOKUP(AL$2,WatchbillMONTHLY!$A$3:$U$3,OFFSET(WatchbillMONTHLY!$A$3:$U$3,1,2))),INDIRECT("_"&amp;_xlfn.XLOOKUP(AL$2,WatchbillMONTHLY!$A$3:$U$3,OFFSET(WatchbillMONTHLY!$A$3:$U$3,1,2))))=$A49,_xlfn.XLOOKUP(AL$2,WatchbillMONTHLY!$A$3:$U$3,OFFSET(WatchbillMONTHLY!$A$3:$U$3,1,2)),FALSE),TRUE,FALSE),
IF(_xlfn.XLOOKUP(AL$2,WatchbillMONTHLY!$A$20:$U$20,OFFSET(WatchbillMONTHLY!$A$20:$U$20,1,2))=IF(_xlfn.XLOOKUP($A49,INDIRECT("_"&amp;_xlfn.XLOOKUP(AL$2,WatchbillMONTHLY!$A$20:$U$20,OFFSET(WatchbillMONTHLY!$A$20:$U$20,1,2))),INDIRECT("_"&amp;_xlfn.XLOOKUP(AL$2,WatchbillMONTHLY!$A$20:$U$20,OFFSET(WatchbillMONTHLY!$A$20:$U$20,1,2))))=$A49,_xlfn.XLOOKUP(AL$2,WatchbillMONTHLY!$A$20:$U$20,OFFSET(WatchbillMONTHLY!$A$20:$U$20,1,2)),FALSE),TRUE,FALSE)),
IF(_xlfn.XLOOKUP(AL$2,WatchbillMONTHLY!$A$37:$U$37,OFFSET(WatchbillMONTHLY!$A$37:$U$37,1,2))=IF(_xlfn.XLOOKUP($A49,INDIRECT("_"&amp;_xlfn.XLOOKUP(AL$2,WatchbillMONTHLY!$A$37:$U$37,OFFSET(WatchbillMONTHLY!$A$37:$U$37,1,2))),INDIRECT("_"&amp;_xlfn.XLOOKUP(AL$2,WatchbillMONTHLY!$A$37:$U$37,OFFSET(WatchbillMONTHLY!$A$37:$U$37,1,2))))=$A49,_xlfn.XLOOKUP(AL$2,WatchbillMONTHLY!$A$37:$U$37,OFFSET(WatchbillMONTHLY!$A$37:$U$37,1,2)),FALSE),TRUE,FALSE)),
IF(_xlfn.XLOOKUP(AL$2,WatchbillMONTHLY!$A$54:$U$54,OFFSET(WatchbillMONTHLY!$A$54:$U$54,1,2))=IF(_xlfn.XLOOKUP($A49,INDIRECT("_"&amp;_xlfn.XLOOKUP(AL$2,WatchbillMONTHLY!$A$54:$U$54,OFFSET(WatchbillMONTHLY!$A$54:$U$54,1,2))),INDIRECT("_"&amp;_xlfn.XLOOKUP(AL$2,WatchbillMONTHLY!$A$54:$U$54,OFFSET(WatchbillMONTHLY!$A$54:$U$54,1,2))))=$A49,_xlfn.XLOOKUP(AL$2,WatchbillMONTHLY!$A$54:$U$54,OFFSET(WatchbillMONTHLY!$A$54:$U$54,1,2)),FALSE),TRUE,FALSE)),
IF(_xlfn.XLOOKUP(AL$2,WatchbillMONTHLY!$A$71:$U$71,OFFSET(WatchbillMONTHLY!$A$71:$U$71,1,2))=IF(_xlfn.XLOOKUP($A49,INDIRECT("_"&amp;_xlfn.XLOOKUP(AL$2,WatchbillMONTHLY!$A$71:$U$71,OFFSET(WatchbillMONTHLY!$A$71:$U$71,1,2))),INDIRECT("_"&amp;_xlfn.XLOOKUP(AL$2,WatchbillMONTHLY!$A$71:$U$71,OFFSET(WatchbillMONTHLY!$A$71:$U$71,1,2))))=$A49,_xlfn.XLOOKUP(AL$2,WatchbillMONTHLY!$A$71:$U$71,OFFSET(WatchbillMONTHLY!$A$71:$U$71,1,2)),FALSE),TRUE,FALSE)),
IF(_xlfn.XLOOKUP(AL$2,WatchbillMONTHLY!$A$88:$U$88,OFFSET(WatchbillMONTHLY!$A$88:$U$88,1,2))=IF(_xlfn.XLOOKUP($A49,INDIRECT("_"&amp;_xlfn.XLOOKUP(AL$2,WatchbillMONTHLY!$A$88:$U$88,OFFSET(WatchbillMONTHLY!$A$88:$U$88,1,2))),INDIRECT("_"&amp;_xlfn.XLOOKUP(AL$2,WatchbillMONTHLY!$A$88:$U$88,OFFSET(WatchbillMONTHLY!$A$88:$U$88,1,2))))=$A49,_xlfn.XLOOKUP(AL$2,WatchbillMONTHLY!$A$88:$U$88,OFFSET(WatchbillMONTHLY!$A$88:$U$88,1,2)),FALSE),TRUE,FALSE)),
FALSE),FALSE)</f>
        <v>0</v>
      </c>
      <c r="AM49" s="209" t="b" cm="1">
        <f t="array" aca="1" ref="AM49" ca="1">IF(AND($A49 &gt; 0, F49 &gt; 0,AM$2&lt;MiscFormulas!$A$5+1),
_xlfn.IFNA(
_xlfn.IFNA(
_xlfn.IFNA(
_xlfn.IFNA(
_xlfn.IFNA(
_xlfn.IFNA(
IF(_xlfn.XLOOKUP(AM$2,WatchbillMONTHLY!$A$3:$U$3,OFFSET(WatchbillMONTHLY!$A$3:$U$3,1,2))=IF(_xlfn.XLOOKUP($A49,INDIRECT("_"&amp;_xlfn.XLOOKUP(AM$2,WatchbillMONTHLY!$A$3:$U$3,OFFSET(WatchbillMONTHLY!$A$3:$U$3,1,2))),INDIRECT("_"&amp;_xlfn.XLOOKUP(AM$2,WatchbillMONTHLY!$A$3:$U$3,OFFSET(WatchbillMONTHLY!$A$3:$U$3,1,2))))=$A49,_xlfn.XLOOKUP(AM$2,WatchbillMONTHLY!$A$3:$U$3,OFFSET(WatchbillMONTHLY!$A$3:$U$3,1,2)),FALSE),TRUE,FALSE),
IF(_xlfn.XLOOKUP(AM$2,WatchbillMONTHLY!$A$20:$U$20,OFFSET(WatchbillMONTHLY!$A$20:$U$20,1,2))=IF(_xlfn.XLOOKUP($A49,INDIRECT("_"&amp;_xlfn.XLOOKUP(AM$2,WatchbillMONTHLY!$A$20:$U$20,OFFSET(WatchbillMONTHLY!$A$20:$U$20,1,2))),INDIRECT("_"&amp;_xlfn.XLOOKUP(AM$2,WatchbillMONTHLY!$A$20:$U$20,OFFSET(WatchbillMONTHLY!$A$20:$U$20,1,2))))=$A49,_xlfn.XLOOKUP(AM$2,WatchbillMONTHLY!$A$20:$U$20,OFFSET(WatchbillMONTHLY!$A$20:$U$20,1,2)),FALSE),TRUE,FALSE)),
IF(_xlfn.XLOOKUP(AM$2,WatchbillMONTHLY!$A$37:$U$37,OFFSET(WatchbillMONTHLY!$A$37:$U$37,1,2))=IF(_xlfn.XLOOKUP($A49,INDIRECT("_"&amp;_xlfn.XLOOKUP(AM$2,WatchbillMONTHLY!$A$37:$U$37,OFFSET(WatchbillMONTHLY!$A$37:$U$37,1,2))),INDIRECT("_"&amp;_xlfn.XLOOKUP(AM$2,WatchbillMONTHLY!$A$37:$U$37,OFFSET(WatchbillMONTHLY!$A$37:$U$37,1,2))))=$A49,_xlfn.XLOOKUP(AM$2,WatchbillMONTHLY!$A$37:$U$37,OFFSET(WatchbillMONTHLY!$A$37:$U$37,1,2)),FALSE),TRUE,FALSE)),
IF(_xlfn.XLOOKUP(AM$2,WatchbillMONTHLY!$A$54:$U$54,OFFSET(WatchbillMONTHLY!$A$54:$U$54,1,2))=IF(_xlfn.XLOOKUP($A49,INDIRECT("_"&amp;_xlfn.XLOOKUP(AM$2,WatchbillMONTHLY!$A$54:$U$54,OFFSET(WatchbillMONTHLY!$A$54:$U$54,1,2))),INDIRECT("_"&amp;_xlfn.XLOOKUP(AM$2,WatchbillMONTHLY!$A$54:$U$54,OFFSET(WatchbillMONTHLY!$A$54:$U$54,1,2))))=$A49,_xlfn.XLOOKUP(AM$2,WatchbillMONTHLY!$A$54:$U$54,OFFSET(WatchbillMONTHLY!$A$54:$U$54,1,2)),FALSE),TRUE,FALSE)),
IF(_xlfn.XLOOKUP(AM$2,WatchbillMONTHLY!$A$71:$U$71,OFFSET(WatchbillMONTHLY!$A$71:$U$71,1,2))=IF(_xlfn.XLOOKUP($A49,INDIRECT("_"&amp;_xlfn.XLOOKUP(AM$2,WatchbillMONTHLY!$A$71:$U$71,OFFSET(WatchbillMONTHLY!$A$71:$U$71,1,2))),INDIRECT("_"&amp;_xlfn.XLOOKUP(AM$2,WatchbillMONTHLY!$A$71:$U$71,OFFSET(WatchbillMONTHLY!$A$71:$U$71,1,2))))=$A49,_xlfn.XLOOKUP(AM$2,WatchbillMONTHLY!$A$71:$U$71,OFFSET(WatchbillMONTHLY!$A$71:$U$71,1,2)),FALSE),TRUE,FALSE)),
IF(_xlfn.XLOOKUP(AM$2,WatchbillMONTHLY!$A$88:$U$88,OFFSET(WatchbillMONTHLY!$A$88:$U$88,1,2))=IF(_xlfn.XLOOKUP($A49,INDIRECT("_"&amp;_xlfn.XLOOKUP(AM$2,WatchbillMONTHLY!$A$88:$U$88,OFFSET(WatchbillMONTHLY!$A$88:$U$88,1,2))),INDIRECT("_"&amp;_xlfn.XLOOKUP(AM$2,WatchbillMONTHLY!$A$88:$U$88,OFFSET(WatchbillMONTHLY!$A$88:$U$88,1,2))))=$A49,_xlfn.XLOOKUP(AM$2,WatchbillMONTHLY!$A$88:$U$88,OFFSET(WatchbillMONTHLY!$A$88:$U$88,1,2)),FALSE),TRUE,FALSE)),
FALSE),FALSE)</f>
        <v>0</v>
      </c>
      <c r="AN49" s="209" t="b" cm="1">
        <f t="array" aca="1" ref="AN49" ca="1">IF(AND($A49 &gt; 0, G49 &gt; 0,AN$2&lt;MiscFormulas!$A$5+1),
_xlfn.IFNA(
_xlfn.IFNA(
_xlfn.IFNA(
_xlfn.IFNA(
_xlfn.IFNA(
_xlfn.IFNA(
IF(_xlfn.XLOOKUP(AN$2,WatchbillMONTHLY!$A$3:$U$3,OFFSET(WatchbillMONTHLY!$A$3:$U$3,1,2))=IF(_xlfn.XLOOKUP($A49,INDIRECT("_"&amp;_xlfn.XLOOKUP(AN$2,WatchbillMONTHLY!$A$3:$U$3,OFFSET(WatchbillMONTHLY!$A$3:$U$3,1,2))),INDIRECT("_"&amp;_xlfn.XLOOKUP(AN$2,WatchbillMONTHLY!$A$3:$U$3,OFFSET(WatchbillMONTHLY!$A$3:$U$3,1,2))))=$A49,_xlfn.XLOOKUP(AN$2,WatchbillMONTHLY!$A$3:$U$3,OFFSET(WatchbillMONTHLY!$A$3:$U$3,1,2)),FALSE),TRUE,FALSE),
IF(_xlfn.XLOOKUP(AN$2,WatchbillMONTHLY!$A$20:$U$20,OFFSET(WatchbillMONTHLY!$A$20:$U$20,1,2))=IF(_xlfn.XLOOKUP($A49,INDIRECT("_"&amp;_xlfn.XLOOKUP(AN$2,WatchbillMONTHLY!$A$20:$U$20,OFFSET(WatchbillMONTHLY!$A$20:$U$20,1,2))),INDIRECT("_"&amp;_xlfn.XLOOKUP(AN$2,WatchbillMONTHLY!$A$20:$U$20,OFFSET(WatchbillMONTHLY!$A$20:$U$20,1,2))))=$A49,_xlfn.XLOOKUP(AN$2,WatchbillMONTHLY!$A$20:$U$20,OFFSET(WatchbillMONTHLY!$A$20:$U$20,1,2)),FALSE),TRUE,FALSE)),
IF(_xlfn.XLOOKUP(AN$2,WatchbillMONTHLY!$A$37:$U$37,OFFSET(WatchbillMONTHLY!$A$37:$U$37,1,2))=IF(_xlfn.XLOOKUP($A49,INDIRECT("_"&amp;_xlfn.XLOOKUP(AN$2,WatchbillMONTHLY!$A$37:$U$37,OFFSET(WatchbillMONTHLY!$A$37:$U$37,1,2))),INDIRECT("_"&amp;_xlfn.XLOOKUP(AN$2,WatchbillMONTHLY!$A$37:$U$37,OFFSET(WatchbillMONTHLY!$A$37:$U$37,1,2))))=$A49,_xlfn.XLOOKUP(AN$2,WatchbillMONTHLY!$A$37:$U$37,OFFSET(WatchbillMONTHLY!$A$37:$U$37,1,2)),FALSE),TRUE,FALSE)),
IF(_xlfn.XLOOKUP(AN$2,WatchbillMONTHLY!$A$54:$U$54,OFFSET(WatchbillMONTHLY!$A$54:$U$54,1,2))=IF(_xlfn.XLOOKUP($A49,INDIRECT("_"&amp;_xlfn.XLOOKUP(AN$2,WatchbillMONTHLY!$A$54:$U$54,OFFSET(WatchbillMONTHLY!$A$54:$U$54,1,2))),INDIRECT("_"&amp;_xlfn.XLOOKUP(AN$2,WatchbillMONTHLY!$A$54:$U$54,OFFSET(WatchbillMONTHLY!$A$54:$U$54,1,2))))=$A49,_xlfn.XLOOKUP(AN$2,WatchbillMONTHLY!$A$54:$U$54,OFFSET(WatchbillMONTHLY!$A$54:$U$54,1,2)),FALSE),TRUE,FALSE)),
IF(_xlfn.XLOOKUP(AN$2,WatchbillMONTHLY!$A$71:$U$71,OFFSET(WatchbillMONTHLY!$A$71:$U$71,1,2))=IF(_xlfn.XLOOKUP($A49,INDIRECT("_"&amp;_xlfn.XLOOKUP(AN$2,WatchbillMONTHLY!$A$71:$U$71,OFFSET(WatchbillMONTHLY!$A$71:$U$71,1,2))),INDIRECT("_"&amp;_xlfn.XLOOKUP(AN$2,WatchbillMONTHLY!$A$71:$U$71,OFFSET(WatchbillMONTHLY!$A$71:$U$71,1,2))))=$A49,_xlfn.XLOOKUP(AN$2,WatchbillMONTHLY!$A$71:$U$71,OFFSET(WatchbillMONTHLY!$A$71:$U$71,1,2)),FALSE),TRUE,FALSE)),
IF(_xlfn.XLOOKUP(AN$2,WatchbillMONTHLY!$A$88:$U$88,OFFSET(WatchbillMONTHLY!$A$88:$U$88,1,2))=IF(_xlfn.XLOOKUP($A49,INDIRECT("_"&amp;_xlfn.XLOOKUP(AN$2,WatchbillMONTHLY!$A$88:$U$88,OFFSET(WatchbillMONTHLY!$A$88:$U$88,1,2))),INDIRECT("_"&amp;_xlfn.XLOOKUP(AN$2,WatchbillMONTHLY!$A$88:$U$88,OFFSET(WatchbillMONTHLY!$A$88:$U$88,1,2))))=$A49,_xlfn.XLOOKUP(AN$2,WatchbillMONTHLY!$A$88:$U$88,OFFSET(WatchbillMONTHLY!$A$88:$U$88,1,2)),FALSE),TRUE,FALSE)),
FALSE),FALSE)</f>
        <v>0</v>
      </c>
      <c r="AO49" s="209" t="b" cm="1">
        <f t="array" aca="1" ref="AO49" ca="1">IF(AND($A49 &gt; 0, H49 &gt; 0,AO$2&lt;MiscFormulas!$A$5+1),
_xlfn.IFNA(
_xlfn.IFNA(
_xlfn.IFNA(
_xlfn.IFNA(
_xlfn.IFNA(
_xlfn.IFNA(
IF(_xlfn.XLOOKUP(AO$2,WatchbillMONTHLY!$A$3:$U$3,OFFSET(WatchbillMONTHLY!$A$3:$U$3,1,2))=IF(_xlfn.XLOOKUP($A49,INDIRECT("_"&amp;_xlfn.XLOOKUP(AO$2,WatchbillMONTHLY!$A$3:$U$3,OFFSET(WatchbillMONTHLY!$A$3:$U$3,1,2))),INDIRECT("_"&amp;_xlfn.XLOOKUP(AO$2,WatchbillMONTHLY!$A$3:$U$3,OFFSET(WatchbillMONTHLY!$A$3:$U$3,1,2))))=$A49,_xlfn.XLOOKUP(AO$2,WatchbillMONTHLY!$A$3:$U$3,OFFSET(WatchbillMONTHLY!$A$3:$U$3,1,2)),FALSE),TRUE,FALSE),
IF(_xlfn.XLOOKUP(AO$2,WatchbillMONTHLY!$A$20:$U$20,OFFSET(WatchbillMONTHLY!$A$20:$U$20,1,2))=IF(_xlfn.XLOOKUP($A49,INDIRECT("_"&amp;_xlfn.XLOOKUP(AO$2,WatchbillMONTHLY!$A$20:$U$20,OFFSET(WatchbillMONTHLY!$A$20:$U$20,1,2))),INDIRECT("_"&amp;_xlfn.XLOOKUP(AO$2,WatchbillMONTHLY!$A$20:$U$20,OFFSET(WatchbillMONTHLY!$A$20:$U$20,1,2))))=$A49,_xlfn.XLOOKUP(AO$2,WatchbillMONTHLY!$A$20:$U$20,OFFSET(WatchbillMONTHLY!$A$20:$U$20,1,2)),FALSE),TRUE,FALSE)),
IF(_xlfn.XLOOKUP(AO$2,WatchbillMONTHLY!$A$37:$U$37,OFFSET(WatchbillMONTHLY!$A$37:$U$37,1,2))=IF(_xlfn.XLOOKUP($A49,INDIRECT("_"&amp;_xlfn.XLOOKUP(AO$2,WatchbillMONTHLY!$A$37:$U$37,OFFSET(WatchbillMONTHLY!$A$37:$U$37,1,2))),INDIRECT("_"&amp;_xlfn.XLOOKUP(AO$2,WatchbillMONTHLY!$A$37:$U$37,OFFSET(WatchbillMONTHLY!$A$37:$U$37,1,2))))=$A49,_xlfn.XLOOKUP(AO$2,WatchbillMONTHLY!$A$37:$U$37,OFFSET(WatchbillMONTHLY!$A$37:$U$37,1,2)),FALSE),TRUE,FALSE)),
IF(_xlfn.XLOOKUP(AO$2,WatchbillMONTHLY!$A$54:$U$54,OFFSET(WatchbillMONTHLY!$A$54:$U$54,1,2))=IF(_xlfn.XLOOKUP($A49,INDIRECT("_"&amp;_xlfn.XLOOKUP(AO$2,WatchbillMONTHLY!$A$54:$U$54,OFFSET(WatchbillMONTHLY!$A$54:$U$54,1,2))),INDIRECT("_"&amp;_xlfn.XLOOKUP(AO$2,WatchbillMONTHLY!$A$54:$U$54,OFFSET(WatchbillMONTHLY!$A$54:$U$54,1,2))))=$A49,_xlfn.XLOOKUP(AO$2,WatchbillMONTHLY!$A$54:$U$54,OFFSET(WatchbillMONTHLY!$A$54:$U$54,1,2)),FALSE),TRUE,FALSE)),
IF(_xlfn.XLOOKUP(AO$2,WatchbillMONTHLY!$A$71:$U$71,OFFSET(WatchbillMONTHLY!$A$71:$U$71,1,2))=IF(_xlfn.XLOOKUP($A49,INDIRECT("_"&amp;_xlfn.XLOOKUP(AO$2,WatchbillMONTHLY!$A$71:$U$71,OFFSET(WatchbillMONTHLY!$A$71:$U$71,1,2))),INDIRECT("_"&amp;_xlfn.XLOOKUP(AO$2,WatchbillMONTHLY!$A$71:$U$71,OFFSET(WatchbillMONTHLY!$A$71:$U$71,1,2))))=$A49,_xlfn.XLOOKUP(AO$2,WatchbillMONTHLY!$A$71:$U$71,OFFSET(WatchbillMONTHLY!$A$71:$U$71,1,2)),FALSE),TRUE,FALSE)),
IF(_xlfn.XLOOKUP(AO$2,WatchbillMONTHLY!$A$88:$U$88,OFFSET(WatchbillMONTHLY!$A$88:$U$88,1,2))=IF(_xlfn.XLOOKUP($A49,INDIRECT("_"&amp;_xlfn.XLOOKUP(AO$2,WatchbillMONTHLY!$A$88:$U$88,OFFSET(WatchbillMONTHLY!$A$88:$U$88,1,2))),INDIRECT("_"&amp;_xlfn.XLOOKUP(AO$2,WatchbillMONTHLY!$A$88:$U$88,OFFSET(WatchbillMONTHLY!$A$88:$U$88,1,2))))=$A49,_xlfn.XLOOKUP(AO$2,WatchbillMONTHLY!$A$88:$U$88,OFFSET(WatchbillMONTHLY!$A$88:$U$88,1,2)),FALSE),TRUE,FALSE)),
FALSE),FALSE)</f>
        <v>0</v>
      </c>
      <c r="AP49" s="209" t="b" cm="1">
        <f t="array" aca="1" ref="AP49" ca="1">IF(AND($A49 &gt; 0, I49 &gt; 0,AP$2&lt;MiscFormulas!$A$5+1),
_xlfn.IFNA(
_xlfn.IFNA(
_xlfn.IFNA(
_xlfn.IFNA(
_xlfn.IFNA(
_xlfn.IFNA(
IF(_xlfn.XLOOKUP(AP$2,WatchbillMONTHLY!$A$3:$U$3,OFFSET(WatchbillMONTHLY!$A$3:$U$3,1,2))=IF(_xlfn.XLOOKUP($A49,INDIRECT("_"&amp;_xlfn.XLOOKUP(AP$2,WatchbillMONTHLY!$A$3:$U$3,OFFSET(WatchbillMONTHLY!$A$3:$U$3,1,2))),INDIRECT("_"&amp;_xlfn.XLOOKUP(AP$2,WatchbillMONTHLY!$A$3:$U$3,OFFSET(WatchbillMONTHLY!$A$3:$U$3,1,2))))=$A49,_xlfn.XLOOKUP(AP$2,WatchbillMONTHLY!$A$3:$U$3,OFFSET(WatchbillMONTHLY!$A$3:$U$3,1,2)),FALSE),TRUE,FALSE),
IF(_xlfn.XLOOKUP(AP$2,WatchbillMONTHLY!$A$20:$U$20,OFFSET(WatchbillMONTHLY!$A$20:$U$20,1,2))=IF(_xlfn.XLOOKUP($A49,INDIRECT("_"&amp;_xlfn.XLOOKUP(AP$2,WatchbillMONTHLY!$A$20:$U$20,OFFSET(WatchbillMONTHLY!$A$20:$U$20,1,2))),INDIRECT("_"&amp;_xlfn.XLOOKUP(AP$2,WatchbillMONTHLY!$A$20:$U$20,OFFSET(WatchbillMONTHLY!$A$20:$U$20,1,2))))=$A49,_xlfn.XLOOKUP(AP$2,WatchbillMONTHLY!$A$20:$U$20,OFFSET(WatchbillMONTHLY!$A$20:$U$20,1,2)),FALSE),TRUE,FALSE)),
IF(_xlfn.XLOOKUP(AP$2,WatchbillMONTHLY!$A$37:$U$37,OFFSET(WatchbillMONTHLY!$A$37:$U$37,1,2))=IF(_xlfn.XLOOKUP($A49,INDIRECT("_"&amp;_xlfn.XLOOKUP(AP$2,WatchbillMONTHLY!$A$37:$U$37,OFFSET(WatchbillMONTHLY!$A$37:$U$37,1,2))),INDIRECT("_"&amp;_xlfn.XLOOKUP(AP$2,WatchbillMONTHLY!$A$37:$U$37,OFFSET(WatchbillMONTHLY!$A$37:$U$37,1,2))))=$A49,_xlfn.XLOOKUP(AP$2,WatchbillMONTHLY!$A$37:$U$37,OFFSET(WatchbillMONTHLY!$A$37:$U$37,1,2)),FALSE),TRUE,FALSE)),
IF(_xlfn.XLOOKUP(AP$2,WatchbillMONTHLY!$A$54:$U$54,OFFSET(WatchbillMONTHLY!$A$54:$U$54,1,2))=IF(_xlfn.XLOOKUP($A49,INDIRECT("_"&amp;_xlfn.XLOOKUP(AP$2,WatchbillMONTHLY!$A$54:$U$54,OFFSET(WatchbillMONTHLY!$A$54:$U$54,1,2))),INDIRECT("_"&amp;_xlfn.XLOOKUP(AP$2,WatchbillMONTHLY!$A$54:$U$54,OFFSET(WatchbillMONTHLY!$A$54:$U$54,1,2))))=$A49,_xlfn.XLOOKUP(AP$2,WatchbillMONTHLY!$A$54:$U$54,OFFSET(WatchbillMONTHLY!$A$54:$U$54,1,2)),FALSE),TRUE,FALSE)),
IF(_xlfn.XLOOKUP(AP$2,WatchbillMONTHLY!$A$71:$U$71,OFFSET(WatchbillMONTHLY!$A$71:$U$71,1,2))=IF(_xlfn.XLOOKUP($A49,INDIRECT("_"&amp;_xlfn.XLOOKUP(AP$2,WatchbillMONTHLY!$A$71:$U$71,OFFSET(WatchbillMONTHLY!$A$71:$U$71,1,2))),INDIRECT("_"&amp;_xlfn.XLOOKUP(AP$2,WatchbillMONTHLY!$A$71:$U$71,OFFSET(WatchbillMONTHLY!$A$71:$U$71,1,2))))=$A49,_xlfn.XLOOKUP(AP$2,WatchbillMONTHLY!$A$71:$U$71,OFFSET(WatchbillMONTHLY!$A$71:$U$71,1,2)),FALSE),TRUE,FALSE)),
IF(_xlfn.XLOOKUP(AP$2,WatchbillMONTHLY!$A$88:$U$88,OFFSET(WatchbillMONTHLY!$A$88:$U$88,1,2))=IF(_xlfn.XLOOKUP($A49,INDIRECT("_"&amp;_xlfn.XLOOKUP(AP$2,WatchbillMONTHLY!$A$88:$U$88,OFFSET(WatchbillMONTHLY!$A$88:$U$88,1,2))),INDIRECT("_"&amp;_xlfn.XLOOKUP(AP$2,WatchbillMONTHLY!$A$88:$U$88,OFFSET(WatchbillMONTHLY!$A$88:$U$88,1,2))))=$A49,_xlfn.XLOOKUP(AP$2,WatchbillMONTHLY!$A$88:$U$88,OFFSET(WatchbillMONTHLY!$A$88:$U$88,1,2)),FALSE),TRUE,FALSE)),
FALSE),FALSE)</f>
        <v>0</v>
      </c>
      <c r="AQ49" s="209" t="b" cm="1">
        <f t="array" aca="1" ref="AQ49" ca="1">IF(AND($A49 &gt; 0, J49 &gt; 0,AQ$2&lt;MiscFormulas!$A$5+1),
_xlfn.IFNA(
_xlfn.IFNA(
_xlfn.IFNA(
_xlfn.IFNA(
_xlfn.IFNA(
_xlfn.IFNA(
IF(_xlfn.XLOOKUP(AQ$2,WatchbillMONTHLY!$A$3:$U$3,OFFSET(WatchbillMONTHLY!$A$3:$U$3,1,2))=IF(_xlfn.XLOOKUP($A49,INDIRECT("_"&amp;_xlfn.XLOOKUP(AQ$2,WatchbillMONTHLY!$A$3:$U$3,OFFSET(WatchbillMONTHLY!$A$3:$U$3,1,2))),INDIRECT("_"&amp;_xlfn.XLOOKUP(AQ$2,WatchbillMONTHLY!$A$3:$U$3,OFFSET(WatchbillMONTHLY!$A$3:$U$3,1,2))))=$A49,_xlfn.XLOOKUP(AQ$2,WatchbillMONTHLY!$A$3:$U$3,OFFSET(WatchbillMONTHLY!$A$3:$U$3,1,2)),FALSE),TRUE,FALSE),
IF(_xlfn.XLOOKUP(AQ$2,WatchbillMONTHLY!$A$20:$U$20,OFFSET(WatchbillMONTHLY!$A$20:$U$20,1,2))=IF(_xlfn.XLOOKUP($A49,INDIRECT("_"&amp;_xlfn.XLOOKUP(AQ$2,WatchbillMONTHLY!$A$20:$U$20,OFFSET(WatchbillMONTHLY!$A$20:$U$20,1,2))),INDIRECT("_"&amp;_xlfn.XLOOKUP(AQ$2,WatchbillMONTHLY!$A$20:$U$20,OFFSET(WatchbillMONTHLY!$A$20:$U$20,1,2))))=$A49,_xlfn.XLOOKUP(AQ$2,WatchbillMONTHLY!$A$20:$U$20,OFFSET(WatchbillMONTHLY!$A$20:$U$20,1,2)),FALSE),TRUE,FALSE)),
IF(_xlfn.XLOOKUP(AQ$2,WatchbillMONTHLY!$A$37:$U$37,OFFSET(WatchbillMONTHLY!$A$37:$U$37,1,2))=IF(_xlfn.XLOOKUP($A49,INDIRECT("_"&amp;_xlfn.XLOOKUP(AQ$2,WatchbillMONTHLY!$A$37:$U$37,OFFSET(WatchbillMONTHLY!$A$37:$U$37,1,2))),INDIRECT("_"&amp;_xlfn.XLOOKUP(AQ$2,WatchbillMONTHLY!$A$37:$U$37,OFFSET(WatchbillMONTHLY!$A$37:$U$37,1,2))))=$A49,_xlfn.XLOOKUP(AQ$2,WatchbillMONTHLY!$A$37:$U$37,OFFSET(WatchbillMONTHLY!$A$37:$U$37,1,2)),FALSE),TRUE,FALSE)),
IF(_xlfn.XLOOKUP(AQ$2,WatchbillMONTHLY!$A$54:$U$54,OFFSET(WatchbillMONTHLY!$A$54:$U$54,1,2))=IF(_xlfn.XLOOKUP($A49,INDIRECT("_"&amp;_xlfn.XLOOKUP(AQ$2,WatchbillMONTHLY!$A$54:$U$54,OFFSET(WatchbillMONTHLY!$A$54:$U$54,1,2))),INDIRECT("_"&amp;_xlfn.XLOOKUP(AQ$2,WatchbillMONTHLY!$A$54:$U$54,OFFSET(WatchbillMONTHLY!$A$54:$U$54,1,2))))=$A49,_xlfn.XLOOKUP(AQ$2,WatchbillMONTHLY!$A$54:$U$54,OFFSET(WatchbillMONTHLY!$A$54:$U$54,1,2)),FALSE),TRUE,FALSE)),
IF(_xlfn.XLOOKUP(AQ$2,WatchbillMONTHLY!$A$71:$U$71,OFFSET(WatchbillMONTHLY!$A$71:$U$71,1,2))=IF(_xlfn.XLOOKUP($A49,INDIRECT("_"&amp;_xlfn.XLOOKUP(AQ$2,WatchbillMONTHLY!$A$71:$U$71,OFFSET(WatchbillMONTHLY!$A$71:$U$71,1,2))),INDIRECT("_"&amp;_xlfn.XLOOKUP(AQ$2,WatchbillMONTHLY!$A$71:$U$71,OFFSET(WatchbillMONTHLY!$A$71:$U$71,1,2))))=$A49,_xlfn.XLOOKUP(AQ$2,WatchbillMONTHLY!$A$71:$U$71,OFFSET(WatchbillMONTHLY!$A$71:$U$71,1,2)),FALSE),TRUE,FALSE)),
IF(_xlfn.XLOOKUP(AQ$2,WatchbillMONTHLY!$A$88:$U$88,OFFSET(WatchbillMONTHLY!$A$88:$U$88,1,2))=IF(_xlfn.XLOOKUP($A49,INDIRECT("_"&amp;_xlfn.XLOOKUP(AQ$2,WatchbillMONTHLY!$A$88:$U$88,OFFSET(WatchbillMONTHLY!$A$88:$U$88,1,2))),INDIRECT("_"&amp;_xlfn.XLOOKUP(AQ$2,WatchbillMONTHLY!$A$88:$U$88,OFFSET(WatchbillMONTHLY!$A$88:$U$88,1,2))))=$A49,_xlfn.XLOOKUP(AQ$2,WatchbillMONTHLY!$A$88:$U$88,OFFSET(WatchbillMONTHLY!$A$88:$U$88,1,2)),FALSE),TRUE,FALSE)),
FALSE),FALSE)</f>
        <v>0</v>
      </c>
      <c r="AR49" s="209" t="b" cm="1">
        <f t="array" aca="1" ref="AR49" ca="1">IF(AND($A49 &gt; 0, K49 &gt; 0,AR$2&lt;MiscFormulas!$A$5+1),
_xlfn.IFNA(
_xlfn.IFNA(
_xlfn.IFNA(
_xlfn.IFNA(
_xlfn.IFNA(
_xlfn.IFNA(
IF(_xlfn.XLOOKUP(AR$2,WatchbillMONTHLY!$A$3:$U$3,OFFSET(WatchbillMONTHLY!$A$3:$U$3,1,2))=IF(_xlfn.XLOOKUP($A49,INDIRECT("_"&amp;_xlfn.XLOOKUP(AR$2,WatchbillMONTHLY!$A$3:$U$3,OFFSET(WatchbillMONTHLY!$A$3:$U$3,1,2))),INDIRECT("_"&amp;_xlfn.XLOOKUP(AR$2,WatchbillMONTHLY!$A$3:$U$3,OFFSET(WatchbillMONTHLY!$A$3:$U$3,1,2))))=$A49,_xlfn.XLOOKUP(AR$2,WatchbillMONTHLY!$A$3:$U$3,OFFSET(WatchbillMONTHLY!$A$3:$U$3,1,2)),FALSE),TRUE,FALSE),
IF(_xlfn.XLOOKUP(AR$2,WatchbillMONTHLY!$A$20:$U$20,OFFSET(WatchbillMONTHLY!$A$20:$U$20,1,2))=IF(_xlfn.XLOOKUP($A49,INDIRECT("_"&amp;_xlfn.XLOOKUP(AR$2,WatchbillMONTHLY!$A$20:$U$20,OFFSET(WatchbillMONTHLY!$A$20:$U$20,1,2))),INDIRECT("_"&amp;_xlfn.XLOOKUP(AR$2,WatchbillMONTHLY!$A$20:$U$20,OFFSET(WatchbillMONTHLY!$A$20:$U$20,1,2))))=$A49,_xlfn.XLOOKUP(AR$2,WatchbillMONTHLY!$A$20:$U$20,OFFSET(WatchbillMONTHLY!$A$20:$U$20,1,2)),FALSE),TRUE,FALSE)),
IF(_xlfn.XLOOKUP(AR$2,WatchbillMONTHLY!$A$37:$U$37,OFFSET(WatchbillMONTHLY!$A$37:$U$37,1,2))=IF(_xlfn.XLOOKUP($A49,INDIRECT("_"&amp;_xlfn.XLOOKUP(AR$2,WatchbillMONTHLY!$A$37:$U$37,OFFSET(WatchbillMONTHLY!$A$37:$U$37,1,2))),INDIRECT("_"&amp;_xlfn.XLOOKUP(AR$2,WatchbillMONTHLY!$A$37:$U$37,OFFSET(WatchbillMONTHLY!$A$37:$U$37,1,2))))=$A49,_xlfn.XLOOKUP(AR$2,WatchbillMONTHLY!$A$37:$U$37,OFFSET(WatchbillMONTHLY!$A$37:$U$37,1,2)),FALSE),TRUE,FALSE)),
IF(_xlfn.XLOOKUP(AR$2,WatchbillMONTHLY!$A$54:$U$54,OFFSET(WatchbillMONTHLY!$A$54:$U$54,1,2))=IF(_xlfn.XLOOKUP($A49,INDIRECT("_"&amp;_xlfn.XLOOKUP(AR$2,WatchbillMONTHLY!$A$54:$U$54,OFFSET(WatchbillMONTHLY!$A$54:$U$54,1,2))),INDIRECT("_"&amp;_xlfn.XLOOKUP(AR$2,WatchbillMONTHLY!$A$54:$U$54,OFFSET(WatchbillMONTHLY!$A$54:$U$54,1,2))))=$A49,_xlfn.XLOOKUP(AR$2,WatchbillMONTHLY!$A$54:$U$54,OFFSET(WatchbillMONTHLY!$A$54:$U$54,1,2)),FALSE),TRUE,FALSE)),
IF(_xlfn.XLOOKUP(AR$2,WatchbillMONTHLY!$A$71:$U$71,OFFSET(WatchbillMONTHLY!$A$71:$U$71,1,2))=IF(_xlfn.XLOOKUP($A49,INDIRECT("_"&amp;_xlfn.XLOOKUP(AR$2,WatchbillMONTHLY!$A$71:$U$71,OFFSET(WatchbillMONTHLY!$A$71:$U$71,1,2))),INDIRECT("_"&amp;_xlfn.XLOOKUP(AR$2,WatchbillMONTHLY!$A$71:$U$71,OFFSET(WatchbillMONTHLY!$A$71:$U$71,1,2))))=$A49,_xlfn.XLOOKUP(AR$2,WatchbillMONTHLY!$A$71:$U$71,OFFSET(WatchbillMONTHLY!$A$71:$U$71,1,2)),FALSE),TRUE,FALSE)),
IF(_xlfn.XLOOKUP(AR$2,WatchbillMONTHLY!$A$88:$U$88,OFFSET(WatchbillMONTHLY!$A$88:$U$88,1,2))=IF(_xlfn.XLOOKUP($A49,INDIRECT("_"&amp;_xlfn.XLOOKUP(AR$2,WatchbillMONTHLY!$A$88:$U$88,OFFSET(WatchbillMONTHLY!$A$88:$U$88,1,2))),INDIRECT("_"&amp;_xlfn.XLOOKUP(AR$2,WatchbillMONTHLY!$A$88:$U$88,OFFSET(WatchbillMONTHLY!$A$88:$U$88,1,2))))=$A49,_xlfn.XLOOKUP(AR$2,WatchbillMONTHLY!$A$88:$U$88,OFFSET(WatchbillMONTHLY!$A$88:$U$88,1,2)),FALSE),TRUE,FALSE)),
FALSE),FALSE)</f>
        <v>0</v>
      </c>
      <c r="AS49" s="209" t="b" cm="1">
        <f t="array" aca="1" ref="AS49" ca="1">IF(AND($A49 &gt; 0, L49 &gt; 0,AS$2&lt;MiscFormulas!$A$5+1),
_xlfn.IFNA(
_xlfn.IFNA(
_xlfn.IFNA(
_xlfn.IFNA(
_xlfn.IFNA(
_xlfn.IFNA(
IF(_xlfn.XLOOKUP(AS$2,WatchbillMONTHLY!$A$3:$U$3,OFFSET(WatchbillMONTHLY!$A$3:$U$3,1,2))=IF(_xlfn.XLOOKUP($A49,INDIRECT("_"&amp;_xlfn.XLOOKUP(AS$2,WatchbillMONTHLY!$A$3:$U$3,OFFSET(WatchbillMONTHLY!$A$3:$U$3,1,2))),INDIRECT("_"&amp;_xlfn.XLOOKUP(AS$2,WatchbillMONTHLY!$A$3:$U$3,OFFSET(WatchbillMONTHLY!$A$3:$U$3,1,2))))=$A49,_xlfn.XLOOKUP(AS$2,WatchbillMONTHLY!$A$3:$U$3,OFFSET(WatchbillMONTHLY!$A$3:$U$3,1,2)),FALSE),TRUE,FALSE),
IF(_xlfn.XLOOKUP(AS$2,WatchbillMONTHLY!$A$20:$U$20,OFFSET(WatchbillMONTHLY!$A$20:$U$20,1,2))=IF(_xlfn.XLOOKUP($A49,INDIRECT("_"&amp;_xlfn.XLOOKUP(AS$2,WatchbillMONTHLY!$A$20:$U$20,OFFSET(WatchbillMONTHLY!$A$20:$U$20,1,2))),INDIRECT("_"&amp;_xlfn.XLOOKUP(AS$2,WatchbillMONTHLY!$A$20:$U$20,OFFSET(WatchbillMONTHLY!$A$20:$U$20,1,2))))=$A49,_xlfn.XLOOKUP(AS$2,WatchbillMONTHLY!$A$20:$U$20,OFFSET(WatchbillMONTHLY!$A$20:$U$20,1,2)),FALSE),TRUE,FALSE)),
IF(_xlfn.XLOOKUP(AS$2,WatchbillMONTHLY!$A$37:$U$37,OFFSET(WatchbillMONTHLY!$A$37:$U$37,1,2))=IF(_xlfn.XLOOKUP($A49,INDIRECT("_"&amp;_xlfn.XLOOKUP(AS$2,WatchbillMONTHLY!$A$37:$U$37,OFFSET(WatchbillMONTHLY!$A$37:$U$37,1,2))),INDIRECT("_"&amp;_xlfn.XLOOKUP(AS$2,WatchbillMONTHLY!$A$37:$U$37,OFFSET(WatchbillMONTHLY!$A$37:$U$37,1,2))))=$A49,_xlfn.XLOOKUP(AS$2,WatchbillMONTHLY!$A$37:$U$37,OFFSET(WatchbillMONTHLY!$A$37:$U$37,1,2)),FALSE),TRUE,FALSE)),
IF(_xlfn.XLOOKUP(AS$2,WatchbillMONTHLY!$A$54:$U$54,OFFSET(WatchbillMONTHLY!$A$54:$U$54,1,2))=IF(_xlfn.XLOOKUP($A49,INDIRECT("_"&amp;_xlfn.XLOOKUP(AS$2,WatchbillMONTHLY!$A$54:$U$54,OFFSET(WatchbillMONTHLY!$A$54:$U$54,1,2))),INDIRECT("_"&amp;_xlfn.XLOOKUP(AS$2,WatchbillMONTHLY!$A$54:$U$54,OFFSET(WatchbillMONTHLY!$A$54:$U$54,1,2))))=$A49,_xlfn.XLOOKUP(AS$2,WatchbillMONTHLY!$A$54:$U$54,OFFSET(WatchbillMONTHLY!$A$54:$U$54,1,2)),FALSE),TRUE,FALSE)),
IF(_xlfn.XLOOKUP(AS$2,WatchbillMONTHLY!$A$71:$U$71,OFFSET(WatchbillMONTHLY!$A$71:$U$71,1,2))=IF(_xlfn.XLOOKUP($A49,INDIRECT("_"&amp;_xlfn.XLOOKUP(AS$2,WatchbillMONTHLY!$A$71:$U$71,OFFSET(WatchbillMONTHLY!$A$71:$U$71,1,2))),INDIRECT("_"&amp;_xlfn.XLOOKUP(AS$2,WatchbillMONTHLY!$A$71:$U$71,OFFSET(WatchbillMONTHLY!$A$71:$U$71,1,2))))=$A49,_xlfn.XLOOKUP(AS$2,WatchbillMONTHLY!$A$71:$U$71,OFFSET(WatchbillMONTHLY!$A$71:$U$71,1,2)),FALSE),TRUE,FALSE)),
IF(_xlfn.XLOOKUP(AS$2,WatchbillMONTHLY!$A$88:$U$88,OFFSET(WatchbillMONTHLY!$A$88:$U$88,1,2))=IF(_xlfn.XLOOKUP($A49,INDIRECT("_"&amp;_xlfn.XLOOKUP(AS$2,WatchbillMONTHLY!$A$88:$U$88,OFFSET(WatchbillMONTHLY!$A$88:$U$88,1,2))),INDIRECT("_"&amp;_xlfn.XLOOKUP(AS$2,WatchbillMONTHLY!$A$88:$U$88,OFFSET(WatchbillMONTHLY!$A$88:$U$88,1,2))))=$A49,_xlfn.XLOOKUP(AS$2,WatchbillMONTHLY!$A$88:$U$88,OFFSET(WatchbillMONTHLY!$A$88:$U$88,1,2)),FALSE),TRUE,FALSE)),
FALSE),FALSE)</f>
        <v>0</v>
      </c>
      <c r="AT49" s="209" t="b" cm="1">
        <f t="array" aca="1" ref="AT49" ca="1">IF(AND($A49 &gt; 0, M49 &gt; 0,AT$2&lt;MiscFormulas!$A$5+1),
_xlfn.IFNA(
_xlfn.IFNA(
_xlfn.IFNA(
_xlfn.IFNA(
_xlfn.IFNA(
_xlfn.IFNA(
IF(_xlfn.XLOOKUP(AT$2,WatchbillMONTHLY!$A$3:$U$3,OFFSET(WatchbillMONTHLY!$A$3:$U$3,1,2))=IF(_xlfn.XLOOKUP($A49,INDIRECT("_"&amp;_xlfn.XLOOKUP(AT$2,WatchbillMONTHLY!$A$3:$U$3,OFFSET(WatchbillMONTHLY!$A$3:$U$3,1,2))),INDIRECT("_"&amp;_xlfn.XLOOKUP(AT$2,WatchbillMONTHLY!$A$3:$U$3,OFFSET(WatchbillMONTHLY!$A$3:$U$3,1,2))))=$A49,_xlfn.XLOOKUP(AT$2,WatchbillMONTHLY!$A$3:$U$3,OFFSET(WatchbillMONTHLY!$A$3:$U$3,1,2)),FALSE),TRUE,FALSE),
IF(_xlfn.XLOOKUP(AT$2,WatchbillMONTHLY!$A$20:$U$20,OFFSET(WatchbillMONTHLY!$A$20:$U$20,1,2))=IF(_xlfn.XLOOKUP($A49,INDIRECT("_"&amp;_xlfn.XLOOKUP(AT$2,WatchbillMONTHLY!$A$20:$U$20,OFFSET(WatchbillMONTHLY!$A$20:$U$20,1,2))),INDIRECT("_"&amp;_xlfn.XLOOKUP(AT$2,WatchbillMONTHLY!$A$20:$U$20,OFFSET(WatchbillMONTHLY!$A$20:$U$20,1,2))))=$A49,_xlfn.XLOOKUP(AT$2,WatchbillMONTHLY!$A$20:$U$20,OFFSET(WatchbillMONTHLY!$A$20:$U$20,1,2)),FALSE),TRUE,FALSE)),
IF(_xlfn.XLOOKUP(AT$2,WatchbillMONTHLY!$A$37:$U$37,OFFSET(WatchbillMONTHLY!$A$37:$U$37,1,2))=IF(_xlfn.XLOOKUP($A49,INDIRECT("_"&amp;_xlfn.XLOOKUP(AT$2,WatchbillMONTHLY!$A$37:$U$37,OFFSET(WatchbillMONTHLY!$A$37:$U$37,1,2))),INDIRECT("_"&amp;_xlfn.XLOOKUP(AT$2,WatchbillMONTHLY!$A$37:$U$37,OFFSET(WatchbillMONTHLY!$A$37:$U$37,1,2))))=$A49,_xlfn.XLOOKUP(AT$2,WatchbillMONTHLY!$A$37:$U$37,OFFSET(WatchbillMONTHLY!$A$37:$U$37,1,2)),FALSE),TRUE,FALSE)),
IF(_xlfn.XLOOKUP(AT$2,WatchbillMONTHLY!$A$54:$U$54,OFFSET(WatchbillMONTHLY!$A$54:$U$54,1,2))=IF(_xlfn.XLOOKUP($A49,INDIRECT("_"&amp;_xlfn.XLOOKUP(AT$2,WatchbillMONTHLY!$A$54:$U$54,OFFSET(WatchbillMONTHLY!$A$54:$U$54,1,2))),INDIRECT("_"&amp;_xlfn.XLOOKUP(AT$2,WatchbillMONTHLY!$A$54:$U$54,OFFSET(WatchbillMONTHLY!$A$54:$U$54,1,2))))=$A49,_xlfn.XLOOKUP(AT$2,WatchbillMONTHLY!$A$54:$U$54,OFFSET(WatchbillMONTHLY!$A$54:$U$54,1,2)),FALSE),TRUE,FALSE)),
IF(_xlfn.XLOOKUP(AT$2,WatchbillMONTHLY!$A$71:$U$71,OFFSET(WatchbillMONTHLY!$A$71:$U$71,1,2))=IF(_xlfn.XLOOKUP($A49,INDIRECT("_"&amp;_xlfn.XLOOKUP(AT$2,WatchbillMONTHLY!$A$71:$U$71,OFFSET(WatchbillMONTHLY!$A$71:$U$71,1,2))),INDIRECT("_"&amp;_xlfn.XLOOKUP(AT$2,WatchbillMONTHLY!$A$71:$U$71,OFFSET(WatchbillMONTHLY!$A$71:$U$71,1,2))))=$A49,_xlfn.XLOOKUP(AT$2,WatchbillMONTHLY!$A$71:$U$71,OFFSET(WatchbillMONTHLY!$A$71:$U$71,1,2)),FALSE),TRUE,FALSE)),
IF(_xlfn.XLOOKUP(AT$2,WatchbillMONTHLY!$A$88:$U$88,OFFSET(WatchbillMONTHLY!$A$88:$U$88,1,2))=IF(_xlfn.XLOOKUP($A49,INDIRECT("_"&amp;_xlfn.XLOOKUP(AT$2,WatchbillMONTHLY!$A$88:$U$88,OFFSET(WatchbillMONTHLY!$A$88:$U$88,1,2))),INDIRECT("_"&amp;_xlfn.XLOOKUP(AT$2,WatchbillMONTHLY!$A$88:$U$88,OFFSET(WatchbillMONTHLY!$A$88:$U$88,1,2))))=$A49,_xlfn.XLOOKUP(AT$2,WatchbillMONTHLY!$A$88:$U$88,OFFSET(WatchbillMONTHLY!$A$88:$U$88,1,2)),FALSE),TRUE,FALSE)),
FALSE),FALSE)</f>
        <v>0</v>
      </c>
      <c r="AU49" s="209" t="b" cm="1">
        <f t="array" aca="1" ref="AU49" ca="1">IF(AND($A49 &gt; 0, N49 &gt; 0,AU$2&lt;MiscFormulas!$A$5+1),
_xlfn.IFNA(
_xlfn.IFNA(
_xlfn.IFNA(
_xlfn.IFNA(
_xlfn.IFNA(
_xlfn.IFNA(
IF(_xlfn.XLOOKUP(AU$2,WatchbillMONTHLY!$A$3:$U$3,OFFSET(WatchbillMONTHLY!$A$3:$U$3,1,2))=IF(_xlfn.XLOOKUP($A49,INDIRECT("_"&amp;_xlfn.XLOOKUP(AU$2,WatchbillMONTHLY!$A$3:$U$3,OFFSET(WatchbillMONTHLY!$A$3:$U$3,1,2))),INDIRECT("_"&amp;_xlfn.XLOOKUP(AU$2,WatchbillMONTHLY!$A$3:$U$3,OFFSET(WatchbillMONTHLY!$A$3:$U$3,1,2))))=$A49,_xlfn.XLOOKUP(AU$2,WatchbillMONTHLY!$A$3:$U$3,OFFSET(WatchbillMONTHLY!$A$3:$U$3,1,2)),FALSE),TRUE,FALSE),
IF(_xlfn.XLOOKUP(AU$2,WatchbillMONTHLY!$A$20:$U$20,OFFSET(WatchbillMONTHLY!$A$20:$U$20,1,2))=IF(_xlfn.XLOOKUP($A49,INDIRECT("_"&amp;_xlfn.XLOOKUP(AU$2,WatchbillMONTHLY!$A$20:$U$20,OFFSET(WatchbillMONTHLY!$A$20:$U$20,1,2))),INDIRECT("_"&amp;_xlfn.XLOOKUP(AU$2,WatchbillMONTHLY!$A$20:$U$20,OFFSET(WatchbillMONTHLY!$A$20:$U$20,1,2))))=$A49,_xlfn.XLOOKUP(AU$2,WatchbillMONTHLY!$A$20:$U$20,OFFSET(WatchbillMONTHLY!$A$20:$U$20,1,2)),FALSE),TRUE,FALSE)),
IF(_xlfn.XLOOKUP(AU$2,WatchbillMONTHLY!$A$37:$U$37,OFFSET(WatchbillMONTHLY!$A$37:$U$37,1,2))=IF(_xlfn.XLOOKUP($A49,INDIRECT("_"&amp;_xlfn.XLOOKUP(AU$2,WatchbillMONTHLY!$A$37:$U$37,OFFSET(WatchbillMONTHLY!$A$37:$U$37,1,2))),INDIRECT("_"&amp;_xlfn.XLOOKUP(AU$2,WatchbillMONTHLY!$A$37:$U$37,OFFSET(WatchbillMONTHLY!$A$37:$U$37,1,2))))=$A49,_xlfn.XLOOKUP(AU$2,WatchbillMONTHLY!$A$37:$U$37,OFFSET(WatchbillMONTHLY!$A$37:$U$37,1,2)),FALSE),TRUE,FALSE)),
IF(_xlfn.XLOOKUP(AU$2,WatchbillMONTHLY!$A$54:$U$54,OFFSET(WatchbillMONTHLY!$A$54:$U$54,1,2))=IF(_xlfn.XLOOKUP($A49,INDIRECT("_"&amp;_xlfn.XLOOKUP(AU$2,WatchbillMONTHLY!$A$54:$U$54,OFFSET(WatchbillMONTHLY!$A$54:$U$54,1,2))),INDIRECT("_"&amp;_xlfn.XLOOKUP(AU$2,WatchbillMONTHLY!$A$54:$U$54,OFFSET(WatchbillMONTHLY!$A$54:$U$54,1,2))))=$A49,_xlfn.XLOOKUP(AU$2,WatchbillMONTHLY!$A$54:$U$54,OFFSET(WatchbillMONTHLY!$A$54:$U$54,1,2)),FALSE),TRUE,FALSE)),
IF(_xlfn.XLOOKUP(AU$2,WatchbillMONTHLY!$A$71:$U$71,OFFSET(WatchbillMONTHLY!$A$71:$U$71,1,2))=IF(_xlfn.XLOOKUP($A49,INDIRECT("_"&amp;_xlfn.XLOOKUP(AU$2,WatchbillMONTHLY!$A$71:$U$71,OFFSET(WatchbillMONTHLY!$A$71:$U$71,1,2))),INDIRECT("_"&amp;_xlfn.XLOOKUP(AU$2,WatchbillMONTHLY!$A$71:$U$71,OFFSET(WatchbillMONTHLY!$A$71:$U$71,1,2))))=$A49,_xlfn.XLOOKUP(AU$2,WatchbillMONTHLY!$A$71:$U$71,OFFSET(WatchbillMONTHLY!$A$71:$U$71,1,2)),FALSE),TRUE,FALSE)),
IF(_xlfn.XLOOKUP(AU$2,WatchbillMONTHLY!$A$88:$U$88,OFFSET(WatchbillMONTHLY!$A$88:$U$88,1,2))=IF(_xlfn.XLOOKUP($A49,INDIRECT("_"&amp;_xlfn.XLOOKUP(AU$2,WatchbillMONTHLY!$A$88:$U$88,OFFSET(WatchbillMONTHLY!$A$88:$U$88,1,2))),INDIRECT("_"&amp;_xlfn.XLOOKUP(AU$2,WatchbillMONTHLY!$A$88:$U$88,OFFSET(WatchbillMONTHLY!$A$88:$U$88,1,2))))=$A49,_xlfn.XLOOKUP(AU$2,WatchbillMONTHLY!$A$88:$U$88,OFFSET(WatchbillMONTHLY!$A$88:$U$88,1,2)),FALSE),TRUE,FALSE)),
FALSE),FALSE)</f>
        <v>0</v>
      </c>
      <c r="AV49" s="209" t="b" cm="1">
        <f t="array" aca="1" ref="AV49" ca="1">IF(AND($A49 &gt; 0, O49 &gt; 0,AV$2&lt;MiscFormulas!$A$5+1),
_xlfn.IFNA(
_xlfn.IFNA(
_xlfn.IFNA(
_xlfn.IFNA(
_xlfn.IFNA(
_xlfn.IFNA(
IF(_xlfn.XLOOKUP(AV$2,WatchbillMONTHLY!$A$3:$U$3,OFFSET(WatchbillMONTHLY!$A$3:$U$3,1,2))=IF(_xlfn.XLOOKUP($A49,INDIRECT("_"&amp;_xlfn.XLOOKUP(AV$2,WatchbillMONTHLY!$A$3:$U$3,OFFSET(WatchbillMONTHLY!$A$3:$U$3,1,2))),INDIRECT("_"&amp;_xlfn.XLOOKUP(AV$2,WatchbillMONTHLY!$A$3:$U$3,OFFSET(WatchbillMONTHLY!$A$3:$U$3,1,2))))=$A49,_xlfn.XLOOKUP(AV$2,WatchbillMONTHLY!$A$3:$U$3,OFFSET(WatchbillMONTHLY!$A$3:$U$3,1,2)),FALSE),TRUE,FALSE),
IF(_xlfn.XLOOKUP(AV$2,WatchbillMONTHLY!$A$20:$U$20,OFFSET(WatchbillMONTHLY!$A$20:$U$20,1,2))=IF(_xlfn.XLOOKUP($A49,INDIRECT("_"&amp;_xlfn.XLOOKUP(AV$2,WatchbillMONTHLY!$A$20:$U$20,OFFSET(WatchbillMONTHLY!$A$20:$U$20,1,2))),INDIRECT("_"&amp;_xlfn.XLOOKUP(AV$2,WatchbillMONTHLY!$A$20:$U$20,OFFSET(WatchbillMONTHLY!$A$20:$U$20,1,2))))=$A49,_xlfn.XLOOKUP(AV$2,WatchbillMONTHLY!$A$20:$U$20,OFFSET(WatchbillMONTHLY!$A$20:$U$20,1,2)),FALSE),TRUE,FALSE)),
IF(_xlfn.XLOOKUP(AV$2,WatchbillMONTHLY!$A$37:$U$37,OFFSET(WatchbillMONTHLY!$A$37:$U$37,1,2))=IF(_xlfn.XLOOKUP($A49,INDIRECT("_"&amp;_xlfn.XLOOKUP(AV$2,WatchbillMONTHLY!$A$37:$U$37,OFFSET(WatchbillMONTHLY!$A$37:$U$37,1,2))),INDIRECT("_"&amp;_xlfn.XLOOKUP(AV$2,WatchbillMONTHLY!$A$37:$U$37,OFFSET(WatchbillMONTHLY!$A$37:$U$37,1,2))))=$A49,_xlfn.XLOOKUP(AV$2,WatchbillMONTHLY!$A$37:$U$37,OFFSET(WatchbillMONTHLY!$A$37:$U$37,1,2)),FALSE),TRUE,FALSE)),
IF(_xlfn.XLOOKUP(AV$2,WatchbillMONTHLY!$A$54:$U$54,OFFSET(WatchbillMONTHLY!$A$54:$U$54,1,2))=IF(_xlfn.XLOOKUP($A49,INDIRECT("_"&amp;_xlfn.XLOOKUP(AV$2,WatchbillMONTHLY!$A$54:$U$54,OFFSET(WatchbillMONTHLY!$A$54:$U$54,1,2))),INDIRECT("_"&amp;_xlfn.XLOOKUP(AV$2,WatchbillMONTHLY!$A$54:$U$54,OFFSET(WatchbillMONTHLY!$A$54:$U$54,1,2))))=$A49,_xlfn.XLOOKUP(AV$2,WatchbillMONTHLY!$A$54:$U$54,OFFSET(WatchbillMONTHLY!$A$54:$U$54,1,2)),FALSE),TRUE,FALSE)),
IF(_xlfn.XLOOKUP(AV$2,WatchbillMONTHLY!$A$71:$U$71,OFFSET(WatchbillMONTHLY!$A$71:$U$71,1,2))=IF(_xlfn.XLOOKUP($A49,INDIRECT("_"&amp;_xlfn.XLOOKUP(AV$2,WatchbillMONTHLY!$A$71:$U$71,OFFSET(WatchbillMONTHLY!$A$71:$U$71,1,2))),INDIRECT("_"&amp;_xlfn.XLOOKUP(AV$2,WatchbillMONTHLY!$A$71:$U$71,OFFSET(WatchbillMONTHLY!$A$71:$U$71,1,2))))=$A49,_xlfn.XLOOKUP(AV$2,WatchbillMONTHLY!$A$71:$U$71,OFFSET(WatchbillMONTHLY!$A$71:$U$71,1,2)),FALSE),TRUE,FALSE)),
IF(_xlfn.XLOOKUP(AV$2,WatchbillMONTHLY!$A$88:$U$88,OFFSET(WatchbillMONTHLY!$A$88:$U$88,1,2))=IF(_xlfn.XLOOKUP($A49,INDIRECT("_"&amp;_xlfn.XLOOKUP(AV$2,WatchbillMONTHLY!$A$88:$U$88,OFFSET(WatchbillMONTHLY!$A$88:$U$88,1,2))),INDIRECT("_"&amp;_xlfn.XLOOKUP(AV$2,WatchbillMONTHLY!$A$88:$U$88,OFFSET(WatchbillMONTHLY!$A$88:$U$88,1,2))))=$A49,_xlfn.XLOOKUP(AV$2,WatchbillMONTHLY!$A$88:$U$88,OFFSET(WatchbillMONTHLY!$A$88:$U$88,1,2)),FALSE),TRUE,FALSE)),
FALSE),FALSE)</f>
        <v>0</v>
      </c>
      <c r="AW49" s="209" t="b" cm="1">
        <f t="array" aca="1" ref="AW49" ca="1">IF(AND($A49 &gt; 0, P49 &gt; 0,AW$2&lt;MiscFormulas!$A$5+1),
_xlfn.IFNA(
_xlfn.IFNA(
_xlfn.IFNA(
_xlfn.IFNA(
_xlfn.IFNA(
_xlfn.IFNA(
IF(_xlfn.XLOOKUP(AW$2,WatchbillMONTHLY!$A$3:$U$3,OFFSET(WatchbillMONTHLY!$A$3:$U$3,1,2))=IF(_xlfn.XLOOKUP($A49,INDIRECT("_"&amp;_xlfn.XLOOKUP(AW$2,WatchbillMONTHLY!$A$3:$U$3,OFFSET(WatchbillMONTHLY!$A$3:$U$3,1,2))),INDIRECT("_"&amp;_xlfn.XLOOKUP(AW$2,WatchbillMONTHLY!$A$3:$U$3,OFFSET(WatchbillMONTHLY!$A$3:$U$3,1,2))))=$A49,_xlfn.XLOOKUP(AW$2,WatchbillMONTHLY!$A$3:$U$3,OFFSET(WatchbillMONTHLY!$A$3:$U$3,1,2)),FALSE),TRUE,FALSE),
IF(_xlfn.XLOOKUP(AW$2,WatchbillMONTHLY!$A$20:$U$20,OFFSET(WatchbillMONTHLY!$A$20:$U$20,1,2))=IF(_xlfn.XLOOKUP($A49,INDIRECT("_"&amp;_xlfn.XLOOKUP(AW$2,WatchbillMONTHLY!$A$20:$U$20,OFFSET(WatchbillMONTHLY!$A$20:$U$20,1,2))),INDIRECT("_"&amp;_xlfn.XLOOKUP(AW$2,WatchbillMONTHLY!$A$20:$U$20,OFFSET(WatchbillMONTHLY!$A$20:$U$20,1,2))))=$A49,_xlfn.XLOOKUP(AW$2,WatchbillMONTHLY!$A$20:$U$20,OFFSET(WatchbillMONTHLY!$A$20:$U$20,1,2)),FALSE),TRUE,FALSE)),
IF(_xlfn.XLOOKUP(AW$2,WatchbillMONTHLY!$A$37:$U$37,OFFSET(WatchbillMONTHLY!$A$37:$U$37,1,2))=IF(_xlfn.XLOOKUP($A49,INDIRECT("_"&amp;_xlfn.XLOOKUP(AW$2,WatchbillMONTHLY!$A$37:$U$37,OFFSET(WatchbillMONTHLY!$A$37:$U$37,1,2))),INDIRECT("_"&amp;_xlfn.XLOOKUP(AW$2,WatchbillMONTHLY!$A$37:$U$37,OFFSET(WatchbillMONTHLY!$A$37:$U$37,1,2))))=$A49,_xlfn.XLOOKUP(AW$2,WatchbillMONTHLY!$A$37:$U$37,OFFSET(WatchbillMONTHLY!$A$37:$U$37,1,2)),FALSE),TRUE,FALSE)),
IF(_xlfn.XLOOKUP(AW$2,WatchbillMONTHLY!$A$54:$U$54,OFFSET(WatchbillMONTHLY!$A$54:$U$54,1,2))=IF(_xlfn.XLOOKUP($A49,INDIRECT("_"&amp;_xlfn.XLOOKUP(AW$2,WatchbillMONTHLY!$A$54:$U$54,OFFSET(WatchbillMONTHLY!$A$54:$U$54,1,2))),INDIRECT("_"&amp;_xlfn.XLOOKUP(AW$2,WatchbillMONTHLY!$A$54:$U$54,OFFSET(WatchbillMONTHLY!$A$54:$U$54,1,2))))=$A49,_xlfn.XLOOKUP(AW$2,WatchbillMONTHLY!$A$54:$U$54,OFFSET(WatchbillMONTHLY!$A$54:$U$54,1,2)),FALSE),TRUE,FALSE)),
IF(_xlfn.XLOOKUP(AW$2,WatchbillMONTHLY!$A$71:$U$71,OFFSET(WatchbillMONTHLY!$A$71:$U$71,1,2))=IF(_xlfn.XLOOKUP($A49,INDIRECT("_"&amp;_xlfn.XLOOKUP(AW$2,WatchbillMONTHLY!$A$71:$U$71,OFFSET(WatchbillMONTHLY!$A$71:$U$71,1,2))),INDIRECT("_"&amp;_xlfn.XLOOKUP(AW$2,WatchbillMONTHLY!$A$71:$U$71,OFFSET(WatchbillMONTHLY!$A$71:$U$71,1,2))))=$A49,_xlfn.XLOOKUP(AW$2,WatchbillMONTHLY!$A$71:$U$71,OFFSET(WatchbillMONTHLY!$A$71:$U$71,1,2)),FALSE),TRUE,FALSE)),
IF(_xlfn.XLOOKUP(AW$2,WatchbillMONTHLY!$A$88:$U$88,OFFSET(WatchbillMONTHLY!$A$88:$U$88,1,2))=IF(_xlfn.XLOOKUP($A49,INDIRECT("_"&amp;_xlfn.XLOOKUP(AW$2,WatchbillMONTHLY!$A$88:$U$88,OFFSET(WatchbillMONTHLY!$A$88:$U$88,1,2))),INDIRECT("_"&amp;_xlfn.XLOOKUP(AW$2,WatchbillMONTHLY!$A$88:$U$88,OFFSET(WatchbillMONTHLY!$A$88:$U$88,1,2))))=$A49,_xlfn.XLOOKUP(AW$2,WatchbillMONTHLY!$A$88:$U$88,OFFSET(WatchbillMONTHLY!$A$88:$U$88,1,2)),FALSE),TRUE,FALSE)),
FALSE),FALSE)</f>
        <v>0</v>
      </c>
      <c r="AX49" s="209" t="b" cm="1">
        <f t="array" aca="1" ref="AX49" ca="1">IF(AND($A49 &gt; 0, Q49 &gt; 0,AX$2&lt;MiscFormulas!$A$5+1),
_xlfn.IFNA(
_xlfn.IFNA(
_xlfn.IFNA(
_xlfn.IFNA(
_xlfn.IFNA(
_xlfn.IFNA(
IF(_xlfn.XLOOKUP(AX$2,WatchbillMONTHLY!$A$3:$U$3,OFFSET(WatchbillMONTHLY!$A$3:$U$3,1,2))=IF(_xlfn.XLOOKUP($A49,INDIRECT("_"&amp;_xlfn.XLOOKUP(AX$2,WatchbillMONTHLY!$A$3:$U$3,OFFSET(WatchbillMONTHLY!$A$3:$U$3,1,2))),INDIRECT("_"&amp;_xlfn.XLOOKUP(AX$2,WatchbillMONTHLY!$A$3:$U$3,OFFSET(WatchbillMONTHLY!$A$3:$U$3,1,2))))=$A49,_xlfn.XLOOKUP(AX$2,WatchbillMONTHLY!$A$3:$U$3,OFFSET(WatchbillMONTHLY!$A$3:$U$3,1,2)),FALSE),TRUE,FALSE),
IF(_xlfn.XLOOKUP(AX$2,WatchbillMONTHLY!$A$20:$U$20,OFFSET(WatchbillMONTHLY!$A$20:$U$20,1,2))=IF(_xlfn.XLOOKUP($A49,INDIRECT("_"&amp;_xlfn.XLOOKUP(AX$2,WatchbillMONTHLY!$A$20:$U$20,OFFSET(WatchbillMONTHLY!$A$20:$U$20,1,2))),INDIRECT("_"&amp;_xlfn.XLOOKUP(AX$2,WatchbillMONTHLY!$A$20:$U$20,OFFSET(WatchbillMONTHLY!$A$20:$U$20,1,2))))=$A49,_xlfn.XLOOKUP(AX$2,WatchbillMONTHLY!$A$20:$U$20,OFFSET(WatchbillMONTHLY!$A$20:$U$20,1,2)),FALSE),TRUE,FALSE)),
IF(_xlfn.XLOOKUP(AX$2,WatchbillMONTHLY!$A$37:$U$37,OFFSET(WatchbillMONTHLY!$A$37:$U$37,1,2))=IF(_xlfn.XLOOKUP($A49,INDIRECT("_"&amp;_xlfn.XLOOKUP(AX$2,WatchbillMONTHLY!$A$37:$U$37,OFFSET(WatchbillMONTHLY!$A$37:$U$37,1,2))),INDIRECT("_"&amp;_xlfn.XLOOKUP(AX$2,WatchbillMONTHLY!$A$37:$U$37,OFFSET(WatchbillMONTHLY!$A$37:$U$37,1,2))))=$A49,_xlfn.XLOOKUP(AX$2,WatchbillMONTHLY!$A$37:$U$37,OFFSET(WatchbillMONTHLY!$A$37:$U$37,1,2)),FALSE),TRUE,FALSE)),
IF(_xlfn.XLOOKUP(AX$2,WatchbillMONTHLY!$A$54:$U$54,OFFSET(WatchbillMONTHLY!$A$54:$U$54,1,2))=IF(_xlfn.XLOOKUP($A49,INDIRECT("_"&amp;_xlfn.XLOOKUP(AX$2,WatchbillMONTHLY!$A$54:$U$54,OFFSET(WatchbillMONTHLY!$A$54:$U$54,1,2))),INDIRECT("_"&amp;_xlfn.XLOOKUP(AX$2,WatchbillMONTHLY!$A$54:$U$54,OFFSET(WatchbillMONTHLY!$A$54:$U$54,1,2))))=$A49,_xlfn.XLOOKUP(AX$2,WatchbillMONTHLY!$A$54:$U$54,OFFSET(WatchbillMONTHLY!$A$54:$U$54,1,2)),FALSE),TRUE,FALSE)),
IF(_xlfn.XLOOKUP(AX$2,WatchbillMONTHLY!$A$71:$U$71,OFFSET(WatchbillMONTHLY!$A$71:$U$71,1,2))=IF(_xlfn.XLOOKUP($A49,INDIRECT("_"&amp;_xlfn.XLOOKUP(AX$2,WatchbillMONTHLY!$A$71:$U$71,OFFSET(WatchbillMONTHLY!$A$71:$U$71,1,2))),INDIRECT("_"&amp;_xlfn.XLOOKUP(AX$2,WatchbillMONTHLY!$A$71:$U$71,OFFSET(WatchbillMONTHLY!$A$71:$U$71,1,2))))=$A49,_xlfn.XLOOKUP(AX$2,WatchbillMONTHLY!$A$71:$U$71,OFFSET(WatchbillMONTHLY!$A$71:$U$71,1,2)),FALSE),TRUE,FALSE)),
IF(_xlfn.XLOOKUP(AX$2,WatchbillMONTHLY!$A$88:$U$88,OFFSET(WatchbillMONTHLY!$A$88:$U$88,1,2))=IF(_xlfn.XLOOKUP($A49,INDIRECT("_"&amp;_xlfn.XLOOKUP(AX$2,WatchbillMONTHLY!$A$88:$U$88,OFFSET(WatchbillMONTHLY!$A$88:$U$88,1,2))),INDIRECT("_"&amp;_xlfn.XLOOKUP(AX$2,WatchbillMONTHLY!$A$88:$U$88,OFFSET(WatchbillMONTHLY!$A$88:$U$88,1,2))))=$A49,_xlfn.XLOOKUP(AX$2,WatchbillMONTHLY!$A$88:$U$88,OFFSET(WatchbillMONTHLY!$A$88:$U$88,1,2)),FALSE),TRUE,FALSE)),
FALSE),FALSE)</f>
        <v>0</v>
      </c>
      <c r="AY49" s="209" t="b" cm="1">
        <f t="array" aca="1" ref="AY49" ca="1">IF(AND($A49 &gt; 0, R49 &gt; 0,AY$2&lt;MiscFormulas!$A$5+1),
_xlfn.IFNA(
_xlfn.IFNA(
_xlfn.IFNA(
_xlfn.IFNA(
_xlfn.IFNA(
_xlfn.IFNA(
IF(_xlfn.XLOOKUP(AY$2,WatchbillMONTHLY!$A$3:$U$3,OFFSET(WatchbillMONTHLY!$A$3:$U$3,1,2))=IF(_xlfn.XLOOKUP($A49,INDIRECT("_"&amp;_xlfn.XLOOKUP(AY$2,WatchbillMONTHLY!$A$3:$U$3,OFFSET(WatchbillMONTHLY!$A$3:$U$3,1,2))),INDIRECT("_"&amp;_xlfn.XLOOKUP(AY$2,WatchbillMONTHLY!$A$3:$U$3,OFFSET(WatchbillMONTHLY!$A$3:$U$3,1,2))))=$A49,_xlfn.XLOOKUP(AY$2,WatchbillMONTHLY!$A$3:$U$3,OFFSET(WatchbillMONTHLY!$A$3:$U$3,1,2)),FALSE),TRUE,FALSE),
IF(_xlfn.XLOOKUP(AY$2,WatchbillMONTHLY!$A$20:$U$20,OFFSET(WatchbillMONTHLY!$A$20:$U$20,1,2))=IF(_xlfn.XLOOKUP($A49,INDIRECT("_"&amp;_xlfn.XLOOKUP(AY$2,WatchbillMONTHLY!$A$20:$U$20,OFFSET(WatchbillMONTHLY!$A$20:$U$20,1,2))),INDIRECT("_"&amp;_xlfn.XLOOKUP(AY$2,WatchbillMONTHLY!$A$20:$U$20,OFFSET(WatchbillMONTHLY!$A$20:$U$20,1,2))))=$A49,_xlfn.XLOOKUP(AY$2,WatchbillMONTHLY!$A$20:$U$20,OFFSET(WatchbillMONTHLY!$A$20:$U$20,1,2)),FALSE),TRUE,FALSE)),
IF(_xlfn.XLOOKUP(AY$2,WatchbillMONTHLY!$A$37:$U$37,OFFSET(WatchbillMONTHLY!$A$37:$U$37,1,2))=IF(_xlfn.XLOOKUP($A49,INDIRECT("_"&amp;_xlfn.XLOOKUP(AY$2,WatchbillMONTHLY!$A$37:$U$37,OFFSET(WatchbillMONTHLY!$A$37:$U$37,1,2))),INDIRECT("_"&amp;_xlfn.XLOOKUP(AY$2,WatchbillMONTHLY!$A$37:$U$37,OFFSET(WatchbillMONTHLY!$A$37:$U$37,1,2))))=$A49,_xlfn.XLOOKUP(AY$2,WatchbillMONTHLY!$A$37:$U$37,OFFSET(WatchbillMONTHLY!$A$37:$U$37,1,2)),FALSE),TRUE,FALSE)),
IF(_xlfn.XLOOKUP(AY$2,WatchbillMONTHLY!$A$54:$U$54,OFFSET(WatchbillMONTHLY!$A$54:$U$54,1,2))=IF(_xlfn.XLOOKUP($A49,INDIRECT("_"&amp;_xlfn.XLOOKUP(AY$2,WatchbillMONTHLY!$A$54:$U$54,OFFSET(WatchbillMONTHLY!$A$54:$U$54,1,2))),INDIRECT("_"&amp;_xlfn.XLOOKUP(AY$2,WatchbillMONTHLY!$A$54:$U$54,OFFSET(WatchbillMONTHLY!$A$54:$U$54,1,2))))=$A49,_xlfn.XLOOKUP(AY$2,WatchbillMONTHLY!$A$54:$U$54,OFFSET(WatchbillMONTHLY!$A$54:$U$54,1,2)),FALSE),TRUE,FALSE)),
IF(_xlfn.XLOOKUP(AY$2,WatchbillMONTHLY!$A$71:$U$71,OFFSET(WatchbillMONTHLY!$A$71:$U$71,1,2))=IF(_xlfn.XLOOKUP($A49,INDIRECT("_"&amp;_xlfn.XLOOKUP(AY$2,WatchbillMONTHLY!$A$71:$U$71,OFFSET(WatchbillMONTHLY!$A$71:$U$71,1,2))),INDIRECT("_"&amp;_xlfn.XLOOKUP(AY$2,WatchbillMONTHLY!$A$71:$U$71,OFFSET(WatchbillMONTHLY!$A$71:$U$71,1,2))))=$A49,_xlfn.XLOOKUP(AY$2,WatchbillMONTHLY!$A$71:$U$71,OFFSET(WatchbillMONTHLY!$A$71:$U$71,1,2)),FALSE),TRUE,FALSE)),
IF(_xlfn.XLOOKUP(AY$2,WatchbillMONTHLY!$A$88:$U$88,OFFSET(WatchbillMONTHLY!$A$88:$U$88,1,2))=IF(_xlfn.XLOOKUP($A49,INDIRECT("_"&amp;_xlfn.XLOOKUP(AY$2,WatchbillMONTHLY!$A$88:$U$88,OFFSET(WatchbillMONTHLY!$A$88:$U$88,1,2))),INDIRECT("_"&amp;_xlfn.XLOOKUP(AY$2,WatchbillMONTHLY!$A$88:$U$88,OFFSET(WatchbillMONTHLY!$A$88:$U$88,1,2))))=$A49,_xlfn.XLOOKUP(AY$2,WatchbillMONTHLY!$A$88:$U$88,OFFSET(WatchbillMONTHLY!$A$88:$U$88,1,2)),FALSE),TRUE,FALSE)),
FALSE),FALSE)</f>
        <v>0</v>
      </c>
      <c r="AZ49" s="209" t="b" cm="1">
        <f t="array" aca="1" ref="AZ49" ca="1">IF(AND($A49 &gt; 0, S49 &gt; 0,AZ$2&lt;MiscFormulas!$A$5+1),
_xlfn.IFNA(
_xlfn.IFNA(
_xlfn.IFNA(
_xlfn.IFNA(
_xlfn.IFNA(
_xlfn.IFNA(
IF(_xlfn.XLOOKUP(AZ$2,WatchbillMONTHLY!$A$3:$U$3,OFFSET(WatchbillMONTHLY!$A$3:$U$3,1,2))=IF(_xlfn.XLOOKUP($A49,INDIRECT("_"&amp;_xlfn.XLOOKUP(AZ$2,WatchbillMONTHLY!$A$3:$U$3,OFFSET(WatchbillMONTHLY!$A$3:$U$3,1,2))),INDIRECT("_"&amp;_xlfn.XLOOKUP(AZ$2,WatchbillMONTHLY!$A$3:$U$3,OFFSET(WatchbillMONTHLY!$A$3:$U$3,1,2))))=$A49,_xlfn.XLOOKUP(AZ$2,WatchbillMONTHLY!$A$3:$U$3,OFFSET(WatchbillMONTHLY!$A$3:$U$3,1,2)),FALSE),TRUE,FALSE),
IF(_xlfn.XLOOKUP(AZ$2,WatchbillMONTHLY!$A$20:$U$20,OFFSET(WatchbillMONTHLY!$A$20:$U$20,1,2))=IF(_xlfn.XLOOKUP($A49,INDIRECT("_"&amp;_xlfn.XLOOKUP(AZ$2,WatchbillMONTHLY!$A$20:$U$20,OFFSET(WatchbillMONTHLY!$A$20:$U$20,1,2))),INDIRECT("_"&amp;_xlfn.XLOOKUP(AZ$2,WatchbillMONTHLY!$A$20:$U$20,OFFSET(WatchbillMONTHLY!$A$20:$U$20,1,2))))=$A49,_xlfn.XLOOKUP(AZ$2,WatchbillMONTHLY!$A$20:$U$20,OFFSET(WatchbillMONTHLY!$A$20:$U$20,1,2)),FALSE),TRUE,FALSE)),
IF(_xlfn.XLOOKUP(AZ$2,WatchbillMONTHLY!$A$37:$U$37,OFFSET(WatchbillMONTHLY!$A$37:$U$37,1,2))=IF(_xlfn.XLOOKUP($A49,INDIRECT("_"&amp;_xlfn.XLOOKUP(AZ$2,WatchbillMONTHLY!$A$37:$U$37,OFFSET(WatchbillMONTHLY!$A$37:$U$37,1,2))),INDIRECT("_"&amp;_xlfn.XLOOKUP(AZ$2,WatchbillMONTHLY!$A$37:$U$37,OFFSET(WatchbillMONTHLY!$A$37:$U$37,1,2))))=$A49,_xlfn.XLOOKUP(AZ$2,WatchbillMONTHLY!$A$37:$U$37,OFFSET(WatchbillMONTHLY!$A$37:$U$37,1,2)),FALSE),TRUE,FALSE)),
IF(_xlfn.XLOOKUP(AZ$2,WatchbillMONTHLY!$A$54:$U$54,OFFSET(WatchbillMONTHLY!$A$54:$U$54,1,2))=IF(_xlfn.XLOOKUP($A49,INDIRECT("_"&amp;_xlfn.XLOOKUP(AZ$2,WatchbillMONTHLY!$A$54:$U$54,OFFSET(WatchbillMONTHLY!$A$54:$U$54,1,2))),INDIRECT("_"&amp;_xlfn.XLOOKUP(AZ$2,WatchbillMONTHLY!$A$54:$U$54,OFFSET(WatchbillMONTHLY!$A$54:$U$54,1,2))))=$A49,_xlfn.XLOOKUP(AZ$2,WatchbillMONTHLY!$A$54:$U$54,OFFSET(WatchbillMONTHLY!$A$54:$U$54,1,2)),FALSE),TRUE,FALSE)),
IF(_xlfn.XLOOKUP(AZ$2,WatchbillMONTHLY!$A$71:$U$71,OFFSET(WatchbillMONTHLY!$A$71:$U$71,1,2))=IF(_xlfn.XLOOKUP($A49,INDIRECT("_"&amp;_xlfn.XLOOKUP(AZ$2,WatchbillMONTHLY!$A$71:$U$71,OFFSET(WatchbillMONTHLY!$A$71:$U$71,1,2))),INDIRECT("_"&amp;_xlfn.XLOOKUP(AZ$2,WatchbillMONTHLY!$A$71:$U$71,OFFSET(WatchbillMONTHLY!$A$71:$U$71,1,2))))=$A49,_xlfn.XLOOKUP(AZ$2,WatchbillMONTHLY!$A$71:$U$71,OFFSET(WatchbillMONTHLY!$A$71:$U$71,1,2)),FALSE),TRUE,FALSE)),
IF(_xlfn.XLOOKUP(AZ$2,WatchbillMONTHLY!$A$88:$U$88,OFFSET(WatchbillMONTHLY!$A$88:$U$88,1,2))=IF(_xlfn.XLOOKUP($A49,INDIRECT("_"&amp;_xlfn.XLOOKUP(AZ$2,WatchbillMONTHLY!$A$88:$U$88,OFFSET(WatchbillMONTHLY!$A$88:$U$88,1,2))),INDIRECT("_"&amp;_xlfn.XLOOKUP(AZ$2,WatchbillMONTHLY!$A$88:$U$88,OFFSET(WatchbillMONTHLY!$A$88:$U$88,1,2))))=$A49,_xlfn.XLOOKUP(AZ$2,WatchbillMONTHLY!$A$88:$U$88,OFFSET(WatchbillMONTHLY!$A$88:$U$88,1,2)),FALSE),TRUE,FALSE)),
FALSE),FALSE)</f>
        <v>0</v>
      </c>
      <c r="BA49" s="209" t="b" cm="1">
        <f t="array" aca="1" ref="BA49" ca="1">IF(AND($A49 &gt; 0, T49 &gt; 0,BA$2&lt;MiscFormulas!$A$5+1),
_xlfn.IFNA(
_xlfn.IFNA(
_xlfn.IFNA(
_xlfn.IFNA(
_xlfn.IFNA(
_xlfn.IFNA(
IF(_xlfn.XLOOKUP(BA$2,WatchbillMONTHLY!$A$3:$U$3,OFFSET(WatchbillMONTHLY!$A$3:$U$3,1,2))=IF(_xlfn.XLOOKUP($A49,INDIRECT("_"&amp;_xlfn.XLOOKUP(BA$2,WatchbillMONTHLY!$A$3:$U$3,OFFSET(WatchbillMONTHLY!$A$3:$U$3,1,2))),INDIRECT("_"&amp;_xlfn.XLOOKUP(BA$2,WatchbillMONTHLY!$A$3:$U$3,OFFSET(WatchbillMONTHLY!$A$3:$U$3,1,2))))=$A49,_xlfn.XLOOKUP(BA$2,WatchbillMONTHLY!$A$3:$U$3,OFFSET(WatchbillMONTHLY!$A$3:$U$3,1,2)),FALSE),TRUE,FALSE),
IF(_xlfn.XLOOKUP(BA$2,WatchbillMONTHLY!$A$20:$U$20,OFFSET(WatchbillMONTHLY!$A$20:$U$20,1,2))=IF(_xlfn.XLOOKUP($A49,INDIRECT("_"&amp;_xlfn.XLOOKUP(BA$2,WatchbillMONTHLY!$A$20:$U$20,OFFSET(WatchbillMONTHLY!$A$20:$U$20,1,2))),INDIRECT("_"&amp;_xlfn.XLOOKUP(BA$2,WatchbillMONTHLY!$A$20:$U$20,OFFSET(WatchbillMONTHLY!$A$20:$U$20,1,2))))=$A49,_xlfn.XLOOKUP(BA$2,WatchbillMONTHLY!$A$20:$U$20,OFFSET(WatchbillMONTHLY!$A$20:$U$20,1,2)),FALSE),TRUE,FALSE)),
IF(_xlfn.XLOOKUP(BA$2,WatchbillMONTHLY!$A$37:$U$37,OFFSET(WatchbillMONTHLY!$A$37:$U$37,1,2))=IF(_xlfn.XLOOKUP($A49,INDIRECT("_"&amp;_xlfn.XLOOKUP(BA$2,WatchbillMONTHLY!$A$37:$U$37,OFFSET(WatchbillMONTHLY!$A$37:$U$37,1,2))),INDIRECT("_"&amp;_xlfn.XLOOKUP(BA$2,WatchbillMONTHLY!$A$37:$U$37,OFFSET(WatchbillMONTHLY!$A$37:$U$37,1,2))))=$A49,_xlfn.XLOOKUP(BA$2,WatchbillMONTHLY!$A$37:$U$37,OFFSET(WatchbillMONTHLY!$A$37:$U$37,1,2)),FALSE),TRUE,FALSE)),
IF(_xlfn.XLOOKUP(BA$2,WatchbillMONTHLY!$A$54:$U$54,OFFSET(WatchbillMONTHLY!$A$54:$U$54,1,2))=IF(_xlfn.XLOOKUP($A49,INDIRECT("_"&amp;_xlfn.XLOOKUP(BA$2,WatchbillMONTHLY!$A$54:$U$54,OFFSET(WatchbillMONTHLY!$A$54:$U$54,1,2))),INDIRECT("_"&amp;_xlfn.XLOOKUP(BA$2,WatchbillMONTHLY!$A$54:$U$54,OFFSET(WatchbillMONTHLY!$A$54:$U$54,1,2))))=$A49,_xlfn.XLOOKUP(BA$2,WatchbillMONTHLY!$A$54:$U$54,OFFSET(WatchbillMONTHLY!$A$54:$U$54,1,2)),FALSE),TRUE,FALSE)),
IF(_xlfn.XLOOKUP(BA$2,WatchbillMONTHLY!$A$71:$U$71,OFFSET(WatchbillMONTHLY!$A$71:$U$71,1,2))=IF(_xlfn.XLOOKUP($A49,INDIRECT("_"&amp;_xlfn.XLOOKUP(BA$2,WatchbillMONTHLY!$A$71:$U$71,OFFSET(WatchbillMONTHLY!$A$71:$U$71,1,2))),INDIRECT("_"&amp;_xlfn.XLOOKUP(BA$2,WatchbillMONTHLY!$A$71:$U$71,OFFSET(WatchbillMONTHLY!$A$71:$U$71,1,2))))=$A49,_xlfn.XLOOKUP(BA$2,WatchbillMONTHLY!$A$71:$U$71,OFFSET(WatchbillMONTHLY!$A$71:$U$71,1,2)),FALSE),TRUE,FALSE)),
IF(_xlfn.XLOOKUP(BA$2,WatchbillMONTHLY!$A$88:$U$88,OFFSET(WatchbillMONTHLY!$A$88:$U$88,1,2))=IF(_xlfn.XLOOKUP($A49,INDIRECT("_"&amp;_xlfn.XLOOKUP(BA$2,WatchbillMONTHLY!$A$88:$U$88,OFFSET(WatchbillMONTHLY!$A$88:$U$88,1,2))),INDIRECT("_"&amp;_xlfn.XLOOKUP(BA$2,WatchbillMONTHLY!$A$88:$U$88,OFFSET(WatchbillMONTHLY!$A$88:$U$88,1,2))))=$A49,_xlfn.XLOOKUP(BA$2,WatchbillMONTHLY!$A$88:$U$88,OFFSET(WatchbillMONTHLY!$A$88:$U$88,1,2)),FALSE),TRUE,FALSE)),
FALSE),FALSE)</f>
        <v>0</v>
      </c>
      <c r="BB49" s="209" t="b" cm="1">
        <f t="array" aca="1" ref="BB49" ca="1">IF(AND($A49 &gt; 0, U49 &gt; 0,BB$2&lt;MiscFormulas!$A$5+1),
_xlfn.IFNA(
_xlfn.IFNA(
_xlfn.IFNA(
_xlfn.IFNA(
_xlfn.IFNA(
_xlfn.IFNA(
IF(_xlfn.XLOOKUP(BB$2,WatchbillMONTHLY!$A$3:$U$3,OFFSET(WatchbillMONTHLY!$A$3:$U$3,1,2))=IF(_xlfn.XLOOKUP($A49,INDIRECT("_"&amp;_xlfn.XLOOKUP(BB$2,WatchbillMONTHLY!$A$3:$U$3,OFFSET(WatchbillMONTHLY!$A$3:$U$3,1,2))),INDIRECT("_"&amp;_xlfn.XLOOKUP(BB$2,WatchbillMONTHLY!$A$3:$U$3,OFFSET(WatchbillMONTHLY!$A$3:$U$3,1,2))))=$A49,_xlfn.XLOOKUP(BB$2,WatchbillMONTHLY!$A$3:$U$3,OFFSET(WatchbillMONTHLY!$A$3:$U$3,1,2)),FALSE),TRUE,FALSE),
IF(_xlfn.XLOOKUP(BB$2,WatchbillMONTHLY!$A$20:$U$20,OFFSET(WatchbillMONTHLY!$A$20:$U$20,1,2))=IF(_xlfn.XLOOKUP($A49,INDIRECT("_"&amp;_xlfn.XLOOKUP(BB$2,WatchbillMONTHLY!$A$20:$U$20,OFFSET(WatchbillMONTHLY!$A$20:$U$20,1,2))),INDIRECT("_"&amp;_xlfn.XLOOKUP(BB$2,WatchbillMONTHLY!$A$20:$U$20,OFFSET(WatchbillMONTHLY!$A$20:$U$20,1,2))))=$A49,_xlfn.XLOOKUP(BB$2,WatchbillMONTHLY!$A$20:$U$20,OFFSET(WatchbillMONTHLY!$A$20:$U$20,1,2)),FALSE),TRUE,FALSE)),
IF(_xlfn.XLOOKUP(BB$2,WatchbillMONTHLY!$A$37:$U$37,OFFSET(WatchbillMONTHLY!$A$37:$U$37,1,2))=IF(_xlfn.XLOOKUP($A49,INDIRECT("_"&amp;_xlfn.XLOOKUP(BB$2,WatchbillMONTHLY!$A$37:$U$37,OFFSET(WatchbillMONTHLY!$A$37:$U$37,1,2))),INDIRECT("_"&amp;_xlfn.XLOOKUP(BB$2,WatchbillMONTHLY!$A$37:$U$37,OFFSET(WatchbillMONTHLY!$A$37:$U$37,1,2))))=$A49,_xlfn.XLOOKUP(BB$2,WatchbillMONTHLY!$A$37:$U$37,OFFSET(WatchbillMONTHLY!$A$37:$U$37,1,2)),FALSE),TRUE,FALSE)),
IF(_xlfn.XLOOKUP(BB$2,WatchbillMONTHLY!$A$54:$U$54,OFFSET(WatchbillMONTHLY!$A$54:$U$54,1,2))=IF(_xlfn.XLOOKUP($A49,INDIRECT("_"&amp;_xlfn.XLOOKUP(BB$2,WatchbillMONTHLY!$A$54:$U$54,OFFSET(WatchbillMONTHLY!$A$54:$U$54,1,2))),INDIRECT("_"&amp;_xlfn.XLOOKUP(BB$2,WatchbillMONTHLY!$A$54:$U$54,OFFSET(WatchbillMONTHLY!$A$54:$U$54,1,2))))=$A49,_xlfn.XLOOKUP(BB$2,WatchbillMONTHLY!$A$54:$U$54,OFFSET(WatchbillMONTHLY!$A$54:$U$54,1,2)),FALSE),TRUE,FALSE)),
IF(_xlfn.XLOOKUP(BB$2,WatchbillMONTHLY!$A$71:$U$71,OFFSET(WatchbillMONTHLY!$A$71:$U$71,1,2))=IF(_xlfn.XLOOKUP($A49,INDIRECT("_"&amp;_xlfn.XLOOKUP(BB$2,WatchbillMONTHLY!$A$71:$U$71,OFFSET(WatchbillMONTHLY!$A$71:$U$71,1,2))),INDIRECT("_"&amp;_xlfn.XLOOKUP(BB$2,WatchbillMONTHLY!$A$71:$U$71,OFFSET(WatchbillMONTHLY!$A$71:$U$71,1,2))))=$A49,_xlfn.XLOOKUP(BB$2,WatchbillMONTHLY!$A$71:$U$71,OFFSET(WatchbillMONTHLY!$A$71:$U$71,1,2)),FALSE),TRUE,FALSE)),
IF(_xlfn.XLOOKUP(BB$2,WatchbillMONTHLY!$A$88:$U$88,OFFSET(WatchbillMONTHLY!$A$88:$U$88,1,2))=IF(_xlfn.XLOOKUP($A49,INDIRECT("_"&amp;_xlfn.XLOOKUP(BB$2,WatchbillMONTHLY!$A$88:$U$88,OFFSET(WatchbillMONTHLY!$A$88:$U$88,1,2))),INDIRECT("_"&amp;_xlfn.XLOOKUP(BB$2,WatchbillMONTHLY!$A$88:$U$88,OFFSET(WatchbillMONTHLY!$A$88:$U$88,1,2))))=$A49,_xlfn.XLOOKUP(BB$2,WatchbillMONTHLY!$A$88:$U$88,OFFSET(WatchbillMONTHLY!$A$88:$U$88,1,2)),FALSE),TRUE,FALSE)),
FALSE),FALSE)</f>
        <v>0</v>
      </c>
      <c r="BC49" s="209" t="b" cm="1">
        <f t="array" aca="1" ref="BC49" ca="1">IF(AND($A49 &gt; 0, V49 &gt; 0,BC$2&lt;MiscFormulas!$A$5+1),
_xlfn.IFNA(
_xlfn.IFNA(
_xlfn.IFNA(
_xlfn.IFNA(
_xlfn.IFNA(
_xlfn.IFNA(
IF(_xlfn.XLOOKUP(BC$2,WatchbillMONTHLY!$A$3:$U$3,OFFSET(WatchbillMONTHLY!$A$3:$U$3,1,2))=IF(_xlfn.XLOOKUP($A49,INDIRECT("_"&amp;_xlfn.XLOOKUP(BC$2,WatchbillMONTHLY!$A$3:$U$3,OFFSET(WatchbillMONTHLY!$A$3:$U$3,1,2))),INDIRECT("_"&amp;_xlfn.XLOOKUP(BC$2,WatchbillMONTHLY!$A$3:$U$3,OFFSET(WatchbillMONTHLY!$A$3:$U$3,1,2))))=$A49,_xlfn.XLOOKUP(BC$2,WatchbillMONTHLY!$A$3:$U$3,OFFSET(WatchbillMONTHLY!$A$3:$U$3,1,2)),FALSE),TRUE,FALSE),
IF(_xlfn.XLOOKUP(BC$2,WatchbillMONTHLY!$A$20:$U$20,OFFSET(WatchbillMONTHLY!$A$20:$U$20,1,2))=IF(_xlfn.XLOOKUP($A49,INDIRECT("_"&amp;_xlfn.XLOOKUP(BC$2,WatchbillMONTHLY!$A$20:$U$20,OFFSET(WatchbillMONTHLY!$A$20:$U$20,1,2))),INDIRECT("_"&amp;_xlfn.XLOOKUP(BC$2,WatchbillMONTHLY!$A$20:$U$20,OFFSET(WatchbillMONTHLY!$A$20:$U$20,1,2))))=$A49,_xlfn.XLOOKUP(BC$2,WatchbillMONTHLY!$A$20:$U$20,OFFSET(WatchbillMONTHLY!$A$20:$U$20,1,2)),FALSE),TRUE,FALSE)),
IF(_xlfn.XLOOKUP(BC$2,WatchbillMONTHLY!$A$37:$U$37,OFFSET(WatchbillMONTHLY!$A$37:$U$37,1,2))=IF(_xlfn.XLOOKUP($A49,INDIRECT("_"&amp;_xlfn.XLOOKUP(BC$2,WatchbillMONTHLY!$A$37:$U$37,OFFSET(WatchbillMONTHLY!$A$37:$U$37,1,2))),INDIRECT("_"&amp;_xlfn.XLOOKUP(BC$2,WatchbillMONTHLY!$A$37:$U$37,OFFSET(WatchbillMONTHLY!$A$37:$U$37,1,2))))=$A49,_xlfn.XLOOKUP(BC$2,WatchbillMONTHLY!$A$37:$U$37,OFFSET(WatchbillMONTHLY!$A$37:$U$37,1,2)),FALSE),TRUE,FALSE)),
IF(_xlfn.XLOOKUP(BC$2,WatchbillMONTHLY!$A$54:$U$54,OFFSET(WatchbillMONTHLY!$A$54:$U$54,1,2))=IF(_xlfn.XLOOKUP($A49,INDIRECT("_"&amp;_xlfn.XLOOKUP(BC$2,WatchbillMONTHLY!$A$54:$U$54,OFFSET(WatchbillMONTHLY!$A$54:$U$54,1,2))),INDIRECT("_"&amp;_xlfn.XLOOKUP(BC$2,WatchbillMONTHLY!$A$54:$U$54,OFFSET(WatchbillMONTHLY!$A$54:$U$54,1,2))))=$A49,_xlfn.XLOOKUP(BC$2,WatchbillMONTHLY!$A$54:$U$54,OFFSET(WatchbillMONTHLY!$A$54:$U$54,1,2)),FALSE),TRUE,FALSE)),
IF(_xlfn.XLOOKUP(BC$2,WatchbillMONTHLY!$A$71:$U$71,OFFSET(WatchbillMONTHLY!$A$71:$U$71,1,2))=IF(_xlfn.XLOOKUP($A49,INDIRECT("_"&amp;_xlfn.XLOOKUP(BC$2,WatchbillMONTHLY!$A$71:$U$71,OFFSET(WatchbillMONTHLY!$A$71:$U$71,1,2))),INDIRECT("_"&amp;_xlfn.XLOOKUP(BC$2,WatchbillMONTHLY!$A$71:$U$71,OFFSET(WatchbillMONTHLY!$A$71:$U$71,1,2))))=$A49,_xlfn.XLOOKUP(BC$2,WatchbillMONTHLY!$A$71:$U$71,OFFSET(WatchbillMONTHLY!$A$71:$U$71,1,2)),FALSE),TRUE,FALSE)),
IF(_xlfn.XLOOKUP(BC$2,WatchbillMONTHLY!$A$88:$U$88,OFFSET(WatchbillMONTHLY!$A$88:$U$88,1,2))=IF(_xlfn.XLOOKUP($A49,INDIRECT("_"&amp;_xlfn.XLOOKUP(BC$2,WatchbillMONTHLY!$A$88:$U$88,OFFSET(WatchbillMONTHLY!$A$88:$U$88,1,2))),INDIRECT("_"&amp;_xlfn.XLOOKUP(BC$2,WatchbillMONTHLY!$A$88:$U$88,OFFSET(WatchbillMONTHLY!$A$88:$U$88,1,2))))=$A49,_xlfn.XLOOKUP(BC$2,WatchbillMONTHLY!$A$88:$U$88,OFFSET(WatchbillMONTHLY!$A$88:$U$88,1,2)),FALSE),TRUE,FALSE)),
FALSE),FALSE)</f>
        <v>0</v>
      </c>
      <c r="BD49" s="209" t="b" cm="1">
        <f t="array" aca="1" ref="BD49" ca="1">IF(AND($A49 &gt; 0, W49 &gt; 0,BD$2&lt;MiscFormulas!$A$5+1),
_xlfn.IFNA(
_xlfn.IFNA(
_xlfn.IFNA(
_xlfn.IFNA(
_xlfn.IFNA(
_xlfn.IFNA(
IF(_xlfn.XLOOKUP(BD$2,WatchbillMONTHLY!$A$3:$U$3,OFFSET(WatchbillMONTHLY!$A$3:$U$3,1,2))=IF(_xlfn.XLOOKUP($A49,INDIRECT("_"&amp;_xlfn.XLOOKUP(BD$2,WatchbillMONTHLY!$A$3:$U$3,OFFSET(WatchbillMONTHLY!$A$3:$U$3,1,2))),INDIRECT("_"&amp;_xlfn.XLOOKUP(BD$2,WatchbillMONTHLY!$A$3:$U$3,OFFSET(WatchbillMONTHLY!$A$3:$U$3,1,2))))=$A49,_xlfn.XLOOKUP(BD$2,WatchbillMONTHLY!$A$3:$U$3,OFFSET(WatchbillMONTHLY!$A$3:$U$3,1,2)),FALSE),TRUE,FALSE),
IF(_xlfn.XLOOKUP(BD$2,WatchbillMONTHLY!$A$20:$U$20,OFFSET(WatchbillMONTHLY!$A$20:$U$20,1,2))=IF(_xlfn.XLOOKUP($A49,INDIRECT("_"&amp;_xlfn.XLOOKUP(BD$2,WatchbillMONTHLY!$A$20:$U$20,OFFSET(WatchbillMONTHLY!$A$20:$U$20,1,2))),INDIRECT("_"&amp;_xlfn.XLOOKUP(BD$2,WatchbillMONTHLY!$A$20:$U$20,OFFSET(WatchbillMONTHLY!$A$20:$U$20,1,2))))=$A49,_xlfn.XLOOKUP(BD$2,WatchbillMONTHLY!$A$20:$U$20,OFFSET(WatchbillMONTHLY!$A$20:$U$20,1,2)),FALSE),TRUE,FALSE)),
IF(_xlfn.XLOOKUP(BD$2,WatchbillMONTHLY!$A$37:$U$37,OFFSET(WatchbillMONTHLY!$A$37:$U$37,1,2))=IF(_xlfn.XLOOKUP($A49,INDIRECT("_"&amp;_xlfn.XLOOKUP(BD$2,WatchbillMONTHLY!$A$37:$U$37,OFFSET(WatchbillMONTHLY!$A$37:$U$37,1,2))),INDIRECT("_"&amp;_xlfn.XLOOKUP(BD$2,WatchbillMONTHLY!$A$37:$U$37,OFFSET(WatchbillMONTHLY!$A$37:$U$37,1,2))))=$A49,_xlfn.XLOOKUP(BD$2,WatchbillMONTHLY!$A$37:$U$37,OFFSET(WatchbillMONTHLY!$A$37:$U$37,1,2)),FALSE),TRUE,FALSE)),
IF(_xlfn.XLOOKUP(BD$2,WatchbillMONTHLY!$A$54:$U$54,OFFSET(WatchbillMONTHLY!$A$54:$U$54,1,2))=IF(_xlfn.XLOOKUP($A49,INDIRECT("_"&amp;_xlfn.XLOOKUP(BD$2,WatchbillMONTHLY!$A$54:$U$54,OFFSET(WatchbillMONTHLY!$A$54:$U$54,1,2))),INDIRECT("_"&amp;_xlfn.XLOOKUP(BD$2,WatchbillMONTHLY!$A$54:$U$54,OFFSET(WatchbillMONTHLY!$A$54:$U$54,1,2))))=$A49,_xlfn.XLOOKUP(BD$2,WatchbillMONTHLY!$A$54:$U$54,OFFSET(WatchbillMONTHLY!$A$54:$U$54,1,2)),FALSE),TRUE,FALSE)),
IF(_xlfn.XLOOKUP(BD$2,WatchbillMONTHLY!$A$71:$U$71,OFFSET(WatchbillMONTHLY!$A$71:$U$71,1,2))=IF(_xlfn.XLOOKUP($A49,INDIRECT("_"&amp;_xlfn.XLOOKUP(BD$2,WatchbillMONTHLY!$A$71:$U$71,OFFSET(WatchbillMONTHLY!$A$71:$U$71,1,2))),INDIRECT("_"&amp;_xlfn.XLOOKUP(BD$2,WatchbillMONTHLY!$A$71:$U$71,OFFSET(WatchbillMONTHLY!$A$71:$U$71,1,2))))=$A49,_xlfn.XLOOKUP(BD$2,WatchbillMONTHLY!$A$71:$U$71,OFFSET(WatchbillMONTHLY!$A$71:$U$71,1,2)),FALSE),TRUE,FALSE)),
IF(_xlfn.XLOOKUP(BD$2,WatchbillMONTHLY!$A$88:$U$88,OFFSET(WatchbillMONTHLY!$A$88:$U$88,1,2))=IF(_xlfn.XLOOKUP($A49,INDIRECT("_"&amp;_xlfn.XLOOKUP(BD$2,WatchbillMONTHLY!$A$88:$U$88,OFFSET(WatchbillMONTHLY!$A$88:$U$88,1,2))),INDIRECT("_"&amp;_xlfn.XLOOKUP(BD$2,WatchbillMONTHLY!$A$88:$U$88,OFFSET(WatchbillMONTHLY!$A$88:$U$88,1,2))))=$A49,_xlfn.XLOOKUP(BD$2,WatchbillMONTHLY!$A$88:$U$88,OFFSET(WatchbillMONTHLY!$A$88:$U$88,1,2)),FALSE),TRUE,FALSE)),
FALSE),FALSE)</f>
        <v>0</v>
      </c>
      <c r="BE49" s="209" t="b" cm="1">
        <f t="array" aca="1" ref="BE49" ca="1">IF(AND($A49 &gt; 0, X49 &gt; 0,BE$2&lt;MiscFormulas!$A$5+1),
_xlfn.IFNA(
_xlfn.IFNA(
_xlfn.IFNA(
_xlfn.IFNA(
_xlfn.IFNA(
_xlfn.IFNA(
IF(_xlfn.XLOOKUP(BE$2,WatchbillMONTHLY!$A$3:$U$3,OFFSET(WatchbillMONTHLY!$A$3:$U$3,1,2))=IF(_xlfn.XLOOKUP($A49,INDIRECT("_"&amp;_xlfn.XLOOKUP(BE$2,WatchbillMONTHLY!$A$3:$U$3,OFFSET(WatchbillMONTHLY!$A$3:$U$3,1,2))),INDIRECT("_"&amp;_xlfn.XLOOKUP(BE$2,WatchbillMONTHLY!$A$3:$U$3,OFFSET(WatchbillMONTHLY!$A$3:$U$3,1,2))))=$A49,_xlfn.XLOOKUP(BE$2,WatchbillMONTHLY!$A$3:$U$3,OFFSET(WatchbillMONTHLY!$A$3:$U$3,1,2)),FALSE),TRUE,FALSE),
IF(_xlfn.XLOOKUP(BE$2,WatchbillMONTHLY!$A$20:$U$20,OFFSET(WatchbillMONTHLY!$A$20:$U$20,1,2))=IF(_xlfn.XLOOKUP($A49,INDIRECT("_"&amp;_xlfn.XLOOKUP(BE$2,WatchbillMONTHLY!$A$20:$U$20,OFFSET(WatchbillMONTHLY!$A$20:$U$20,1,2))),INDIRECT("_"&amp;_xlfn.XLOOKUP(BE$2,WatchbillMONTHLY!$A$20:$U$20,OFFSET(WatchbillMONTHLY!$A$20:$U$20,1,2))))=$A49,_xlfn.XLOOKUP(BE$2,WatchbillMONTHLY!$A$20:$U$20,OFFSET(WatchbillMONTHLY!$A$20:$U$20,1,2)),FALSE),TRUE,FALSE)),
IF(_xlfn.XLOOKUP(BE$2,WatchbillMONTHLY!$A$37:$U$37,OFFSET(WatchbillMONTHLY!$A$37:$U$37,1,2))=IF(_xlfn.XLOOKUP($A49,INDIRECT("_"&amp;_xlfn.XLOOKUP(BE$2,WatchbillMONTHLY!$A$37:$U$37,OFFSET(WatchbillMONTHLY!$A$37:$U$37,1,2))),INDIRECT("_"&amp;_xlfn.XLOOKUP(BE$2,WatchbillMONTHLY!$A$37:$U$37,OFFSET(WatchbillMONTHLY!$A$37:$U$37,1,2))))=$A49,_xlfn.XLOOKUP(BE$2,WatchbillMONTHLY!$A$37:$U$37,OFFSET(WatchbillMONTHLY!$A$37:$U$37,1,2)),FALSE),TRUE,FALSE)),
IF(_xlfn.XLOOKUP(BE$2,WatchbillMONTHLY!$A$54:$U$54,OFFSET(WatchbillMONTHLY!$A$54:$U$54,1,2))=IF(_xlfn.XLOOKUP($A49,INDIRECT("_"&amp;_xlfn.XLOOKUP(BE$2,WatchbillMONTHLY!$A$54:$U$54,OFFSET(WatchbillMONTHLY!$A$54:$U$54,1,2))),INDIRECT("_"&amp;_xlfn.XLOOKUP(BE$2,WatchbillMONTHLY!$A$54:$U$54,OFFSET(WatchbillMONTHLY!$A$54:$U$54,1,2))))=$A49,_xlfn.XLOOKUP(BE$2,WatchbillMONTHLY!$A$54:$U$54,OFFSET(WatchbillMONTHLY!$A$54:$U$54,1,2)),FALSE),TRUE,FALSE)),
IF(_xlfn.XLOOKUP(BE$2,WatchbillMONTHLY!$A$71:$U$71,OFFSET(WatchbillMONTHLY!$A$71:$U$71,1,2))=IF(_xlfn.XLOOKUP($A49,INDIRECT("_"&amp;_xlfn.XLOOKUP(BE$2,WatchbillMONTHLY!$A$71:$U$71,OFFSET(WatchbillMONTHLY!$A$71:$U$71,1,2))),INDIRECT("_"&amp;_xlfn.XLOOKUP(BE$2,WatchbillMONTHLY!$A$71:$U$71,OFFSET(WatchbillMONTHLY!$A$71:$U$71,1,2))))=$A49,_xlfn.XLOOKUP(BE$2,WatchbillMONTHLY!$A$71:$U$71,OFFSET(WatchbillMONTHLY!$A$71:$U$71,1,2)),FALSE),TRUE,FALSE)),
IF(_xlfn.XLOOKUP(BE$2,WatchbillMONTHLY!$A$88:$U$88,OFFSET(WatchbillMONTHLY!$A$88:$U$88,1,2))=IF(_xlfn.XLOOKUP($A49,INDIRECT("_"&amp;_xlfn.XLOOKUP(BE$2,WatchbillMONTHLY!$A$88:$U$88,OFFSET(WatchbillMONTHLY!$A$88:$U$88,1,2))),INDIRECT("_"&amp;_xlfn.XLOOKUP(BE$2,WatchbillMONTHLY!$A$88:$U$88,OFFSET(WatchbillMONTHLY!$A$88:$U$88,1,2))))=$A49,_xlfn.XLOOKUP(BE$2,WatchbillMONTHLY!$A$88:$U$88,OFFSET(WatchbillMONTHLY!$A$88:$U$88,1,2)),FALSE),TRUE,FALSE)),
FALSE),FALSE)</f>
        <v>0</v>
      </c>
      <c r="BF49" s="209" t="b" cm="1">
        <f t="array" aca="1" ref="BF49" ca="1">IF(AND($A49 &gt; 0, Y49 &gt; 0,BF$2&lt;MiscFormulas!$A$5+1),
_xlfn.IFNA(
_xlfn.IFNA(
_xlfn.IFNA(
_xlfn.IFNA(
_xlfn.IFNA(
_xlfn.IFNA(
IF(_xlfn.XLOOKUP(BF$2,WatchbillMONTHLY!$A$3:$U$3,OFFSET(WatchbillMONTHLY!$A$3:$U$3,1,2))=IF(_xlfn.XLOOKUP($A49,INDIRECT("_"&amp;_xlfn.XLOOKUP(BF$2,WatchbillMONTHLY!$A$3:$U$3,OFFSET(WatchbillMONTHLY!$A$3:$U$3,1,2))),INDIRECT("_"&amp;_xlfn.XLOOKUP(BF$2,WatchbillMONTHLY!$A$3:$U$3,OFFSET(WatchbillMONTHLY!$A$3:$U$3,1,2))))=$A49,_xlfn.XLOOKUP(BF$2,WatchbillMONTHLY!$A$3:$U$3,OFFSET(WatchbillMONTHLY!$A$3:$U$3,1,2)),FALSE),TRUE,FALSE),
IF(_xlfn.XLOOKUP(BF$2,WatchbillMONTHLY!$A$20:$U$20,OFFSET(WatchbillMONTHLY!$A$20:$U$20,1,2))=IF(_xlfn.XLOOKUP($A49,INDIRECT("_"&amp;_xlfn.XLOOKUP(BF$2,WatchbillMONTHLY!$A$20:$U$20,OFFSET(WatchbillMONTHLY!$A$20:$U$20,1,2))),INDIRECT("_"&amp;_xlfn.XLOOKUP(BF$2,WatchbillMONTHLY!$A$20:$U$20,OFFSET(WatchbillMONTHLY!$A$20:$U$20,1,2))))=$A49,_xlfn.XLOOKUP(BF$2,WatchbillMONTHLY!$A$20:$U$20,OFFSET(WatchbillMONTHLY!$A$20:$U$20,1,2)),FALSE),TRUE,FALSE)),
IF(_xlfn.XLOOKUP(BF$2,WatchbillMONTHLY!$A$37:$U$37,OFFSET(WatchbillMONTHLY!$A$37:$U$37,1,2))=IF(_xlfn.XLOOKUP($A49,INDIRECT("_"&amp;_xlfn.XLOOKUP(BF$2,WatchbillMONTHLY!$A$37:$U$37,OFFSET(WatchbillMONTHLY!$A$37:$U$37,1,2))),INDIRECT("_"&amp;_xlfn.XLOOKUP(BF$2,WatchbillMONTHLY!$A$37:$U$37,OFFSET(WatchbillMONTHLY!$A$37:$U$37,1,2))))=$A49,_xlfn.XLOOKUP(BF$2,WatchbillMONTHLY!$A$37:$U$37,OFFSET(WatchbillMONTHLY!$A$37:$U$37,1,2)),FALSE),TRUE,FALSE)),
IF(_xlfn.XLOOKUP(BF$2,WatchbillMONTHLY!$A$54:$U$54,OFFSET(WatchbillMONTHLY!$A$54:$U$54,1,2))=IF(_xlfn.XLOOKUP($A49,INDIRECT("_"&amp;_xlfn.XLOOKUP(BF$2,WatchbillMONTHLY!$A$54:$U$54,OFFSET(WatchbillMONTHLY!$A$54:$U$54,1,2))),INDIRECT("_"&amp;_xlfn.XLOOKUP(BF$2,WatchbillMONTHLY!$A$54:$U$54,OFFSET(WatchbillMONTHLY!$A$54:$U$54,1,2))))=$A49,_xlfn.XLOOKUP(BF$2,WatchbillMONTHLY!$A$54:$U$54,OFFSET(WatchbillMONTHLY!$A$54:$U$54,1,2)),FALSE),TRUE,FALSE)),
IF(_xlfn.XLOOKUP(BF$2,WatchbillMONTHLY!$A$71:$U$71,OFFSET(WatchbillMONTHLY!$A$71:$U$71,1,2))=IF(_xlfn.XLOOKUP($A49,INDIRECT("_"&amp;_xlfn.XLOOKUP(BF$2,WatchbillMONTHLY!$A$71:$U$71,OFFSET(WatchbillMONTHLY!$A$71:$U$71,1,2))),INDIRECT("_"&amp;_xlfn.XLOOKUP(BF$2,WatchbillMONTHLY!$A$71:$U$71,OFFSET(WatchbillMONTHLY!$A$71:$U$71,1,2))))=$A49,_xlfn.XLOOKUP(BF$2,WatchbillMONTHLY!$A$71:$U$71,OFFSET(WatchbillMONTHLY!$A$71:$U$71,1,2)),FALSE),TRUE,FALSE)),
IF(_xlfn.XLOOKUP(BF$2,WatchbillMONTHLY!$A$88:$U$88,OFFSET(WatchbillMONTHLY!$A$88:$U$88,1,2))=IF(_xlfn.XLOOKUP($A49,INDIRECT("_"&amp;_xlfn.XLOOKUP(BF$2,WatchbillMONTHLY!$A$88:$U$88,OFFSET(WatchbillMONTHLY!$A$88:$U$88,1,2))),INDIRECT("_"&amp;_xlfn.XLOOKUP(BF$2,WatchbillMONTHLY!$A$88:$U$88,OFFSET(WatchbillMONTHLY!$A$88:$U$88,1,2))))=$A49,_xlfn.XLOOKUP(BF$2,WatchbillMONTHLY!$A$88:$U$88,OFFSET(WatchbillMONTHLY!$A$88:$U$88,1,2)),FALSE),TRUE,FALSE)),
FALSE),FALSE)</f>
        <v>0</v>
      </c>
      <c r="BG49" s="209" t="b" cm="1">
        <f t="array" aca="1" ref="BG49" ca="1">IF(AND($A49 &gt; 0, Z49 &gt; 0,BG$2&lt;MiscFormulas!$A$5+1),
_xlfn.IFNA(
_xlfn.IFNA(
_xlfn.IFNA(
_xlfn.IFNA(
_xlfn.IFNA(
_xlfn.IFNA(
IF(_xlfn.XLOOKUP(BG$2,WatchbillMONTHLY!$A$3:$U$3,OFFSET(WatchbillMONTHLY!$A$3:$U$3,1,2))=IF(_xlfn.XLOOKUP($A49,INDIRECT("_"&amp;_xlfn.XLOOKUP(BG$2,WatchbillMONTHLY!$A$3:$U$3,OFFSET(WatchbillMONTHLY!$A$3:$U$3,1,2))),INDIRECT("_"&amp;_xlfn.XLOOKUP(BG$2,WatchbillMONTHLY!$A$3:$U$3,OFFSET(WatchbillMONTHLY!$A$3:$U$3,1,2))))=$A49,_xlfn.XLOOKUP(BG$2,WatchbillMONTHLY!$A$3:$U$3,OFFSET(WatchbillMONTHLY!$A$3:$U$3,1,2)),FALSE),TRUE,FALSE),
IF(_xlfn.XLOOKUP(BG$2,WatchbillMONTHLY!$A$20:$U$20,OFFSET(WatchbillMONTHLY!$A$20:$U$20,1,2))=IF(_xlfn.XLOOKUP($A49,INDIRECT("_"&amp;_xlfn.XLOOKUP(BG$2,WatchbillMONTHLY!$A$20:$U$20,OFFSET(WatchbillMONTHLY!$A$20:$U$20,1,2))),INDIRECT("_"&amp;_xlfn.XLOOKUP(BG$2,WatchbillMONTHLY!$A$20:$U$20,OFFSET(WatchbillMONTHLY!$A$20:$U$20,1,2))))=$A49,_xlfn.XLOOKUP(BG$2,WatchbillMONTHLY!$A$20:$U$20,OFFSET(WatchbillMONTHLY!$A$20:$U$20,1,2)),FALSE),TRUE,FALSE)),
IF(_xlfn.XLOOKUP(BG$2,WatchbillMONTHLY!$A$37:$U$37,OFFSET(WatchbillMONTHLY!$A$37:$U$37,1,2))=IF(_xlfn.XLOOKUP($A49,INDIRECT("_"&amp;_xlfn.XLOOKUP(BG$2,WatchbillMONTHLY!$A$37:$U$37,OFFSET(WatchbillMONTHLY!$A$37:$U$37,1,2))),INDIRECT("_"&amp;_xlfn.XLOOKUP(BG$2,WatchbillMONTHLY!$A$37:$U$37,OFFSET(WatchbillMONTHLY!$A$37:$U$37,1,2))))=$A49,_xlfn.XLOOKUP(BG$2,WatchbillMONTHLY!$A$37:$U$37,OFFSET(WatchbillMONTHLY!$A$37:$U$37,1,2)),FALSE),TRUE,FALSE)),
IF(_xlfn.XLOOKUP(BG$2,WatchbillMONTHLY!$A$54:$U$54,OFFSET(WatchbillMONTHLY!$A$54:$U$54,1,2))=IF(_xlfn.XLOOKUP($A49,INDIRECT("_"&amp;_xlfn.XLOOKUP(BG$2,WatchbillMONTHLY!$A$54:$U$54,OFFSET(WatchbillMONTHLY!$A$54:$U$54,1,2))),INDIRECT("_"&amp;_xlfn.XLOOKUP(BG$2,WatchbillMONTHLY!$A$54:$U$54,OFFSET(WatchbillMONTHLY!$A$54:$U$54,1,2))))=$A49,_xlfn.XLOOKUP(BG$2,WatchbillMONTHLY!$A$54:$U$54,OFFSET(WatchbillMONTHLY!$A$54:$U$54,1,2)),FALSE),TRUE,FALSE)),
IF(_xlfn.XLOOKUP(BG$2,WatchbillMONTHLY!$A$71:$U$71,OFFSET(WatchbillMONTHLY!$A$71:$U$71,1,2))=IF(_xlfn.XLOOKUP($A49,INDIRECT("_"&amp;_xlfn.XLOOKUP(BG$2,WatchbillMONTHLY!$A$71:$U$71,OFFSET(WatchbillMONTHLY!$A$71:$U$71,1,2))),INDIRECT("_"&amp;_xlfn.XLOOKUP(BG$2,WatchbillMONTHLY!$A$71:$U$71,OFFSET(WatchbillMONTHLY!$A$71:$U$71,1,2))))=$A49,_xlfn.XLOOKUP(BG$2,WatchbillMONTHLY!$A$71:$U$71,OFFSET(WatchbillMONTHLY!$A$71:$U$71,1,2)),FALSE),TRUE,FALSE)),
IF(_xlfn.XLOOKUP(BG$2,WatchbillMONTHLY!$A$88:$U$88,OFFSET(WatchbillMONTHLY!$A$88:$U$88,1,2))=IF(_xlfn.XLOOKUP($A49,INDIRECT("_"&amp;_xlfn.XLOOKUP(BG$2,WatchbillMONTHLY!$A$88:$U$88,OFFSET(WatchbillMONTHLY!$A$88:$U$88,1,2))),INDIRECT("_"&amp;_xlfn.XLOOKUP(BG$2,WatchbillMONTHLY!$A$88:$U$88,OFFSET(WatchbillMONTHLY!$A$88:$U$88,1,2))))=$A49,_xlfn.XLOOKUP(BG$2,WatchbillMONTHLY!$A$88:$U$88,OFFSET(WatchbillMONTHLY!$A$88:$U$88,1,2)),FALSE),TRUE,FALSE)),
FALSE),FALSE)</f>
        <v>0</v>
      </c>
      <c r="BH49" s="209" t="b" cm="1">
        <f t="array" aca="1" ref="BH49" ca="1">IF(AND($A49 &gt; 0, AA49 &gt; 0,BH$2&lt;MiscFormulas!$A$5+1),
_xlfn.IFNA(
_xlfn.IFNA(
_xlfn.IFNA(
_xlfn.IFNA(
_xlfn.IFNA(
_xlfn.IFNA(
IF(_xlfn.XLOOKUP(BH$2,WatchbillMONTHLY!$A$3:$U$3,OFFSET(WatchbillMONTHLY!$A$3:$U$3,1,2))=IF(_xlfn.XLOOKUP($A49,INDIRECT("_"&amp;_xlfn.XLOOKUP(BH$2,WatchbillMONTHLY!$A$3:$U$3,OFFSET(WatchbillMONTHLY!$A$3:$U$3,1,2))),INDIRECT("_"&amp;_xlfn.XLOOKUP(BH$2,WatchbillMONTHLY!$A$3:$U$3,OFFSET(WatchbillMONTHLY!$A$3:$U$3,1,2))))=$A49,_xlfn.XLOOKUP(BH$2,WatchbillMONTHLY!$A$3:$U$3,OFFSET(WatchbillMONTHLY!$A$3:$U$3,1,2)),FALSE),TRUE,FALSE),
IF(_xlfn.XLOOKUP(BH$2,WatchbillMONTHLY!$A$20:$U$20,OFFSET(WatchbillMONTHLY!$A$20:$U$20,1,2))=IF(_xlfn.XLOOKUP($A49,INDIRECT("_"&amp;_xlfn.XLOOKUP(BH$2,WatchbillMONTHLY!$A$20:$U$20,OFFSET(WatchbillMONTHLY!$A$20:$U$20,1,2))),INDIRECT("_"&amp;_xlfn.XLOOKUP(BH$2,WatchbillMONTHLY!$A$20:$U$20,OFFSET(WatchbillMONTHLY!$A$20:$U$20,1,2))))=$A49,_xlfn.XLOOKUP(BH$2,WatchbillMONTHLY!$A$20:$U$20,OFFSET(WatchbillMONTHLY!$A$20:$U$20,1,2)),FALSE),TRUE,FALSE)),
IF(_xlfn.XLOOKUP(BH$2,WatchbillMONTHLY!$A$37:$U$37,OFFSET(WatchbillMONTHLY!$A$37:$U$37,1,2))=IF(_xlfn.XLOOKUP($A49,INDIRECT("_"&amp;_xlfn.XLOOKUP(BH$2,WatchbillMONTHLY!$A$37:$U$37,OFFSET(WatchbillMONTHLY!$A$37:$U$37,1,2))),INDIRECT("_"&amp;_xlfn.XLOOKUP(BH$2,WatchbillMONTHLY!$A$37:$U$37,OFFSET(WatchbillMONTHLY!$A$37:$U$37,1,2))))=$A49,_xlfn.XLOOKUP(BH$2,WatchbillMONTHLY!$A$37:$U$37,OFFSET(WatchbillMONTHLY!$A$37:$U$37,1,2)),FALSE),TRUE,FALSE)),
IF(_xlfn.XLOOKUP(BH$2,WatchbillMONTHLY!$A$54:$U$54,OFFSET(WatchbillMONTHLY!$A$54:$U$54,1,2))=IF(_xlfn.XLOOKUP($A49,INDIRECT("_"&amp;_xlfn.XLOOKUP(BH$2,WatchbillMONTHLY!$A$54:$U$54,OFFSET(WatchbillMONTHLY!$A$54:$U$54,1,2))),INDIRECT("_"&amp;_xlfn.XLOOKUP(BH$2,WatchbillMONTHLY!$A$54:$U$54,OFFSET(WatchbillMONTHLY!$A$54:$U$54,1,2))))=$A49,_xlfn.XLOOKUP(BH$2,WatchbillMONTHLY!$A$54:$U$54,OFFSET(WatchbillMONTHLY!$A$54:$U$54,1,2)),FALSE),TRUE,FALSE)),
IF(_xlfn.XLOOKUP(BH$2,WatchbillMONTHLY!$A$71:$U$71,OFFSET(WatchbillMONTHLY!$A$71:$U$71,1,2))=IF(_xlfn.XLOOKUP($A49,INDIRECT("_"&amp;_xlfn.XLOOKUP(BH$2,WatchbillMONTHLY!$A$71:$U$71,OFFSET(WatchbillMONTHLY!$A$71:$U$71,1,2))),INDIRECT("_"&amp;_xlfn.XLOOKUP(BH$2,WatchbillMONTHLY!$A$71:$U$71,OFFSET(WatchbillMONTHLY!$A$71:$U$71,1,2))))=$A49,_xlfn.XLOOKUP(BH$2,WatchbillMONTHLY!$A$71:$U$71,OFFSET(WatchbillMONTHLY!$A$71:$U$71,1,2)),FALSE),TRUE,FALSE)),
IF(_xlfn.XLOOKUP(BH$2,WatchbillMONTHLY!$A$88:$U$88,OFFSET(WatchbillMONTHLY!$A$88:$U$88,1,2))=IF(_xlfn.XLOOKUP($A49,INDIRECT("_"&amp;_xlfn.XLOOKUP(BH$2,WatchbillMONTHLY!$A$88:$U$88,OFFSET(WatchbillMONTHLY!$A$88:$U$88,1,2))),INDIRECT("_"&amp;_xlfn.XLOOKUP(BH$2,WatchbillMONTHLY!$A$88:$U$88,OFFSET(WatchbillMONTHLY!$A$88:$U$88,1,2))))=$A49,_xlfn.XLOOKUP(BH$2,WatchbillMONTHLY!$A$88:$U$88,OFFSET(WatchbillMONTHLY!$A$88:$U$88,1,2)),FALSE),TRUE,FALSE)),
FALSE),FALSE)</f>
        <v>0</v>
      </c>
      <c r="BI49" s="209" t="b" cm="1">
        <f t="array" aca="1" ref="BI49" ca="1">IF(AND($A49 &gt; 0, AB49 &gt; 0,BI$2&lt;MiscFormulas!$A$5+1),
_xlfn.IFNA(
_xlfn.IFNA(
_xlfn.IFNA(
_xlfn.IFNA(
_xlfn.IFNA(
_xlfn.IFNA(
IF(_xlfn.XLOOKUP(BI$2,WatchbillMONTHLY!$A$3:$U$3,OFFSET(WatchbillMONTHLY!$A$3:$U$3,1,2))=IF(_xlfn.XLOOKUP($A49,INDIRECT("_"&amp;_xlfn.XLOOKUP(BI$2,WatchbillMONTHLY!$A$3:$U$3,OFFSET(WatchbillMONTHLY!$A$3:$U$3,1,2))),INDIRECT("_"&amp;_xlfn.XLOOKUP(BI$2,WatchbillMONTHLY!$A$3:$U$3,OFFSET(WatchbillMONTHLY!$A$3:$U$3,1,2))))=$A49,_xlfn.XLOOKUP(BI$2,WatchbillMONTHLY!$A$3:$U$3,OFFSET(WatchbillMONTHLY!$A$3:$U$3,1,2)),FALSE),TRUE,FALSE),
IF(_xlfn.XLOOKUP(BI$2,WatchbillMONTHLY!$A$20:$U$20,OFFSET(WatchbillMONTHLY!$A$20:$U$20,1,2))=IF(_xlfn.XLOOKUP($A49,INDIRECT("_"&amp;_xlfn.XLOOKUP(BI$2,WatchbillMONTHLY!$A$20:$U$20,OFFSET(WatchbillMONTHLY!$A$20:$U$20,1,2))),INDIRECT("_"&amp;_xlfn.XLOOKUP(BI$2,WatchbillMONTHLY!$A$20:$U$20,OFFSET(WatchbillMONTHLY!$A$20:$U$20,1,2))))=$A49,_xlfn.XLOOKUP(BI$2,WatchbillMONTHLY!$A$20:$U$20,OFFSET(WatchbillMONTHLY!$A$20:$U$20,1,2)),FALSE),TRUE,FALSE)),
IF(_xlfn.XLOOKUP(BI$2,WatchbillMONTHLY!$A$37:$U$37,OFFSET(WatchbillMONTHLY!$A$37:$U$37,1,2))=IF(_xlfn.XLOOKUP($A49,INDIRECT("_"&amp;_xlfn.XLOOKUP(BI$2,WatchbillMONTHLY!$A$37:$U$37,OFFSET(WatchbillMONTHLY!$A$37:$U$37,1,2))),INDIRECT("_"&amp;_xlfn.XLOOKUP(BI$2,WatchbillMONTHLY!$A$37:$U$37,OFFSET(WatchbillMONTHLY!$A$37:$U$37,1,2))))=$A49,_xlfn.XLOOKUP(BI$2,WatchbillMONTHLY!$A$37:$U$37,OFFSET(WatchbillMONTHLY!$A$37:$U$37,1,2)),FALSE),TRUE,FALSE)),
IF(_xlfn.XLOOKUP(BI$2,WatchbillMONTHLY!$A$54:$U$54,OFFSET(WatchbillMONTHLY!$A$54:$U$54,1,2))=IF(_xlfn.XLOOKUP($A49,INDIRECT("_"&amp;_xlfn.XLOOKUP(BI$2,WatchbillMONTHLY!$A$54:$U$54,OFFSET(WatchbillMONTHLY!$A$54:$U$54,1,2))),INDIRECT("_"&amp;_xlfn.XLOOKUP(BI$2,WatchbillMONTHLY!$A$54:$U$54,OFFSET(WatchbillMONTHLY!$A$54:$U$54,1,2))))=$A49,_xlfn.XLOOKUP(BI$2,WatchbillMONTHLY!$A$54:$U$54,OFFSET(WatchbillMONTHLY!$A$54:$U$54,1,2)),FALSE),TRUE,FALSE)),
IF(_xlfn.XLOOKUP(BI$2,WatchbillMONTHLY!$A$71:$U$71,OFFSET(WatchbillMONTHLY!$A$71:$U$71,1,2))=IF(_xlfn.XLOOKUP($A49,INDIRECT("_"&amp;_xlfn.XLOOKUP(BI$2,WatchbillMONTHLY!$A$71:$U$71,OFFSET(WatchbillMONTHLY!$A$71:$U$71,1,2))),INDIRECT("_"&amp;_xlfn.XLOOKUP(BI$2,WatchbillMONTHLY!$A$71:$U$71,OFFSET(WatchbillMONTHLY!$A$71:$U$71,1,2))))=$A49,_xlfn.XLOOKUP(BI$2,WatchbillMONTHLY!$A$71:$U$71,OFFSET(WatchbillMONTHLY!$A$71:$U$71,1,2)),FALSE),TRUE,FALSE)),
IF(_xlfn.XLOOKUP(BI$2,WatchbillMONTHLY!$A$88:$U$88,OFFSET(WatchbillMONTHLY!$A$88:$U$88,1,2))=IF(_xlfn.XLOOKUP($A49,INDIRECT("_"&amp;_xlfn.XLOOKUP(BI$2,WatchbillMONTHLY!$A$88:$U$88,OFFSET(WatchbillMONTHLY!$A$88:$U$88,1,2))),INDIRECT("_"&amp;_xlfn.XLOOKUP(BI$2,WatchbillMONTHLY!$A$88:$U$88,OFFSET(WatchbillMONTHLY!$A$88:$U$88,1,2))))=$A49,_xlfn.XLOOKUP(BI$2,WatchbillMONTHLY!$A$88:$U$88,OFFSET(WatchbillMONTHLY!$A$88:$U$88,1,2)),FALSE),TRUE,FALSE)),
FALSE),FALSE)</f>
        <v>0</v>
      </c>
      <c r="BJ49" s="209" t="b" cm="1">
        <f t="array" aca="1" ref="BJ49" ca="1">IF(AND($A49 &gt; 0, AC49 &gt; 0,BJ$2&lt;MiscFormulas!$A$5+1),
_xlfn.IFNA(
_xlfn.IFNA(
_xlfn.IFNA(
_xlfn.IFNA(
_xlfn.IFNA(
_xlfn.IFNA(
IF(_xlfn.XLOOKUP(BJ$2,WatchbillMONTHLY!$A$3:$U$3,OFFSET(WatchbillMONTHLY!$A$3:$U$3,1,2))=IF(_xlfn.XLOOKUP($A49,INDIRECT("_"&amp;_xlfn.XLOOKUP(BJ$2,WatchbillMONTHLY!$A$3:$U$3,OFFSET(WatchbillMONTHLY!$A$3:$U$3,1,2))),INDIRECT("_"&amp;_xlfn.XLOOKUP(BJ$2,WatchbillMONTHLY!$A$3:$U$3,OFFSET(WatchbillMONTHLY!$A$3:$U$3,1,2))))=$A49,_xlfn.XLOOKUP(BJ$2,WatchbillMONTHLY!$A$3:$U$3,OFFSET(WatchbillMONTHLY!$A$3:$U$3,1,2)),FALSE),TRUE,FALSE),
IF(_xlfn.XLOOKUP(BJ$2,WatchbillMONTHLY!$A$20:$U$20,OFFSET(WatchbillMONTHLY!$A$20:$U$20,1,2))=IF(_xlfn.XLOOKUP($A49,INDIRECT("_"&amp;_xlfn.XLOOKUP(BJ$2,WatchbillMONTHLY!$A$20:$U$20,OFFSET(WatchbillMONTHLY!$A$20:$U$20,1,2))),INDIRECT("_"&amp;_xlfn.XLOOKUP(BJ$2,WatchbillMONTHLY!$A$20:$U$20,OFFSET(WatchbillMONTHLY!$A$20:$U$20,1,2))))=$A49,_xlfn.XLOOKUP(BJ$2,WatchbillMONTHLY!$A$20:$U$20,OFFSET(WatchbillMONTHLY!$A$20:$U$20,1,2)),FALSE),TRUE,FALSE)),
IF(_xlfn.XLOOKUP(BJ$2,WatchbillMONTHLY!$A$37:$U$37,OFFSET(WatchbillMONTHLY!$A$37:$U$37,1,2))=IF(_xlfn.XLOOKUP($A49,INDIRECT("_"&amp;_xlfn.XLOOKUP(BJ$2,WatchbillMONTHLY!$A$37:$U$37,OFFSET(WatchbillMONTHLY!$A$37:$U$37,1,2))),INDIRECT("_"&amp;_xlfn.XLOOKUP(BJ$2,WatchbillMONTHLY!$A$37:$U$37,OFFSET(WatchbillMONTHLY!$A$37:$U$37,1,2))))=$A49,_xlfn.XLOOKUP(BJ$2,WatchbillMONTHLY!$A$37:$U$37,OFFSET(WatchbillMONTHLY!$A$37:$U$37,1,2)),FALSE),TRUE,FALSE)),
IF(_xlfn.XLOOKUP(BJ$2,WatchbillMONTHLY!$A$54:$U$54,OFFSET(WatchbillMONTHLY!$A$54:$U$54,1,2))=IF(_xlfn.XLOOKUP($A49,INDIRECT("_"&amp;_xlfn.XLOOKUP(BJ$2,WatchbillMONTHLY!$A$54:$U$54,OFFSET(WatchbillMONTHLY!$A$54:$U$54,1,2))),INDIRECT("_"&amp;_xlfn.XLOOKUP(BJ$2,WatchbillMONTHLY!$A$54:$U$54,OFFSET(WatchbillMONTHLY!$A$54:$U$54,1,2))))=$A49,_xlfn.XLOOKUP(BJ$2,WatchbillMONTHLY!$A$54:$U$54,OFFSET(WatchbillMONTHLY!$A$54:$U$54,1,2)),FALSE),TRUE,FALSE)),
IF(_xlfn.XLOOKUP(BJ$2,WatchbillMONTHLY!$A$71:$U$71,OFFSET(WatchbillMONTHLY!$A$71:$U$71,1,2))=IF(_xlfn.XLOOKUP($A49,INDIRECT("_"&amp;_xlfn.XLOOKUP(BJ$2,WatchbillMONTHLY!$A$71:$U$71,OFFSET(WatchbillMONTHLY!$A$71:$U$71,1,2))),INDIRECT("_"&amp;_xlfn.XLOOKUP(BJ$2,WatchbillMONTHLY!$A$71:$U$71,OFFSET(WatchbillMONTHLY!$A$71:$U$71,1,2))))=$A49,_xlfn.XLOOKUP(BJ$2,WatchbillMONTHLY!$A$71:$U$71,OFFSET(WatchbillMONTHLY!$A$71:$U$71,1,2)),FALSE),TRUE,FALSE)),
IF(_xlfn.XLOOKUP(BJ$2,WatchbillMONTHLY!$A$88:$U$88,OFFSET(WatchbillMONTHLY!$A$88:$U$88,1,2))=IF(_xlfn.XLOOKUP($A49,INDIRECT("_"&amp;_xlfn.XLOOKUP(BJ$2,WatchbillMONTHLY!$A$88:$U$88,OFFSET(WatchbillMONTHLY!$A$88:$U$88,1,2))),INDIRECT("_"&amp;_xlfn.XLOOKUP(BJ$2,WatchbillMONTHLY!$A$88:$U$88,OFFSET(WatchbillMONTHLY!$A$88:$U$88,1,2))))=$A49,_xlfn.XLOOKUP(BJ$2,WatchbillMONTHLY!$A$88:$U$88,OFFSET(WatchbillMONTHLY!$A$88:$U$88,1,2)),FALSE),TRUE,FALSE)),
FALSE),FALSE)</f>
        <v>0</v>
      </c>
      <c r="BK49" s="209" t="b" cm="1">
        <f t="array" aca="1" ref="BK49" ca="1">IF(AND($A49 &gt; 0, AD49 &gt; 0,BK$2&lt;MiscFormulas!$A$5+1),
_xlfn.IFNA(
_xlfn.IFNA(
_xlfn.IFNA(
_xlfn.IFNA(
_xlfn.IFNA(
_xlfn.IFNA(
IF(_xlfn.XLOOKUP(BK$2,WatchbillMONTHLY!$A$3:$U$3,OFFSET(WatchbillMONTHLY!$A$3:$U$3,1,2))=IF(_xlfn.XLOOKUP($A49,INDIRECT("_"&amp;_xlfn.XLOOKUP(BK$2,WatchbillMONTHLY!$A$3:$U$3,OFFSET(WatchbillMONTHLY!$A$3:$U$3,1,2))),INDIRECT("_"&amp;_xlfn.XLOOKUP(BK$2,WatchbillMONTHLY!$A$3:$U$3,OFFSET(WatchbillMONTHLY!$A$3:$U$3,1,2))))=$A49,_xlfn.XLOOKUP(BK$2,WatchbillMONTHLY!$A$3:$U$3,OFFSET(WatchbillMONTHLY!$A$3:$U$3,1,2)),FALSE),TRUE,FALSE),
IF(_xlfn.XLOOKUP(BK$2,WatchbillMONTHLY!$A$20:$U$20,OFFSET(WatchbillMONTHLY!$A$20:$U$20,1,2))=IF(_xlfn.XLOOKUP($A49,INDIRECT("_"&amp;_xlfn.XLOOKUP(BK$2,WatchbillMONTHLY!$A$20:$U$20,OFFSET(WatchbillMONTHLY!$A$20:$U$20,1,2))),INDIRECT("_"&amp;_xlfn.XLOOKUP(BK$2,WatchbillMONTHLY!$A$20:$U$20,OFFSET(WatchbillMONTHLY!$A$20:$U$20,1,2))))=$A49,_xlfn.XLOOKUP(BK$2,WatchbillMONTHLY!$A$20:$U$20,OFFSET(WatchbillMONTHLY!$A$20:$U$20,1,2)),FALSE),TRUE,FALSE)),
IF(_xlfn.XLOOKUP(BK$2,WatchbillMONTHLY!$A$37:$U$37,OFFSET(WatchbillMONTHLY!$A$37:$U$37,1,2))=IF(_xlfn.XLOOKUP($A49,INDIRECT("_"&amp;_xlfn.XLOOKUP(BK$2,WatchbillMONTHLY!$A$37:$U$37,OFFSET(WatchbillMONTHLY!$A$37:$U$37,1,2))),INDIRECT("_"&amp;_xlfn.XLOOKUP(BK$2,WatchbillMONTHLY!$A$37:$U$37,OFFSET(WatchbillMONTHLY!$A$37:$U$37,1,2))))=$A49,_xlfn.XLOOKUP(BK$2,WatchbillMONTHLY!$A$37:$U$37,OFFSET(WatchbillMONTHLY!$A$37:$U$37,1,2)),FALSE),TRUE,FALSE)),
IF(_xlfn.XLOOKUP(BK$2,WatchbillMONTHLY!$A$54:$U$54,OFFSET(WatchbillMONTHLY!$A$54:$U$54,1,2))=IF(_xlfn.XLOOKUP($A49,INDIRECT("_"&amp;_xlfn.XLOOKUP(BK$2,WatchbillMONTHLY!$A$54:$U$54,OFFSET(WatchbillMONTHLY!$A$54:$U$54,1,2))),INDIRECT("_"&amp;_xlfn.XLOOKUP(BK$2,WatchbillMONTHLY!$A$54:$U$54,OFFSET(WatchbillMONTHLY!$A$54:$U$54,1,2))))=$A49,_xlfn.XLOOKUP(BK$2,WatchbillMONTHLY!$A$54:$U$54,OFFSET(WatchbillMONTHLY!$A$54:$U$54,1,2)),FALSE),TRUE,FALSE)),
IF(_xlfn.XLOOKUP(BK$2,WatchbillMONTHLY!$A$71:$U$71,OFFSET(WatchbillMONTHLY!$A$71:$U$71,1,2))=IF(_xlfn.XLOOKUP($A49,INDIRECT("_"&amp;_xlfn.XLOOKUP(BK$2,WatchbillMONTHLY!$A$71:$U$71,OFFSET(WatchbillMONTHLY!$A$71:$U$71,1,2))),INDIRECT("_"&amp;_xlfn.XLOOKUP(BK$2,WatchbillMONTHLY!$A$71:$U$71,OFFSET(WatchbillMONTHLY!$A$71:$U$71,1,2))))=$A49,_xlfn.XLOOKUP(BK$2,WatchbillMONTHLY!$A$71:$U$71,OFFSET(WatchbillMONTHLY!$A$71:$U$71,1,2)),FALSE),TRUE,FALSE)),
IF(_xlfn.XLOOKUP(BK$2,WatchbillMONTHLY!$A$88:$U$88,OFFSET(WatchbillMONTHLY!$A$88:$U$88,1,2))=IF(_xlfn.XLOOKUP($A49,INDIRECT("_"&amp;_xlfn.XLOOKUP(BK$2,WatchbillMONTHLY!$A$88:$U$88,OFFSET(WatchbillMONTHLY!$A$88:$U$88,1,2))),INDIRECT("_"&amp;_xlfn.XLOOKUP(BK$2,WatchbillMONTHLY!$A$88:$U$88,OFFSET(WatchbillMONTHLY!$A$88:$U$88,1,2))))=$A49,_xlfn.XLOOKUP(BK$2,WatchbillMONTHLY!$A$88:$U$88,OFFSET(WatchbillMONTHLY!$A$88:$U$88,1,2)),FALSE),TRUE,FALSE)),
FALSE),FALSE)</f>
        <v>0</v>
      </c>
      <c r="BL49" s="209" t="b" cm="1">
        <f t="array" aca="1" ref="BL49" ca="1">IF(AND($A49 &gt; 0, AE49 &gt; 0,BL$2&lt;MiscFormulas!$A$5+1),
_xlfn.IFNA(
_xlfn.IFNA(
_xlfn.IFNA(
_xlfn.IFNA(
_xlfn.IFNA(
_xlfn.IFNA(
IF(_xlfn.XLOOKUP(BL$2,WatchbillMONTHLY!$A$3:$U$3,OFFSET(WatchbillMONTHLY!$A$3:$U$3,1,2))=IF(_xlfn.XLOOKUP($A49,INDIRECT("_"&amp;_xlfn.XLOOKUP(BL$2,WatchbillMONTHLY!$A$3:$U$3,OFFSET(WatchbillMONTHLY!$A$3:$U$3,1,2))),INDIRECT("_"&amp;_xlfn.XLOOKUP(BL$2,WatchbillMONTHLY!$A$3:$U$3,OFFSET(WatchbillMONTHLY!$A$3:$U$3,1,2))))=$A49,_xlfn.XLOOKUP(BL$2,WatchbillMONTHLY!$A$3:$U$3,OFFSET(WatchbillMONTHLY!$A$3:$U$3,1,2)),FALSE),TRUE,FALSE),
IF(_xlfn.XLOOKUP(BL$2,WatchbillMONTHLY!$A$20:$U$20,OFFSET(WatchbillMONTHLY!$A$20:$U$20,1,2))=IF(_xlfn.XLOOKUP($A49,INDIRECT("_"&amp;_xlfn.XLOOKUP(BL$2,WatchbillMONTHLY!$A$20:$U$20,OFFSET(WatchbillMONTHLY!$A$20:$U$20,1,2))),INDIRECT("_"&amp;_xlfn.XLOOKUP(BL$2,WatchbillMONTHLY!$A$20:$U$20,OFFSET(WatchbillMONTHLY!$A$20:$U$20,1,2))))=$A49,_xlfn.XLOOKUP(BL$2,WatchbillMONTHLY!$A$20:$U$20,OFFSET(WatchbillMONTHLY!$A$20:$U$20,1,2)),FALSE),TRUE,FALSE)),
IF(_xlfn.XLOOKUP(BL$2,WatchbillMONTHLY!$A$37:$U$37,OFFSET(WatchbillMONTHLY!$A$37:$U$37,1,2))=IF(_xlfn.XLOOKUP($A49,INDIRECT("_"&amp;_xlfn.XLOOKUP(BL$2,WatchbillMONTHLY!$A$37:$U$37,OFFSET(WatchbillMONTHLY!$A$37:$U$37,1,2))),INDIRECT("_"&amp;_xlfn.XLOOKUP(BL$2,WatchbillMONTHLY!$A$37:$U$37,OFFSET(WatchbillMONTHLY!$A$37:$U$37,1,2))))=$A49,_xlfn.XLOOKUP(BL$2,WatchbillMONTHLY!$A$37:$U$37,OFFSET(WatchbillMONTHLY!$A$37:$U$37,1,2)),FALSE),TRUE,FALSE)),
IF(_xlfn.XLOOKUP(BL$2,WatchbillMONTHLY!$A$54:$U$54,OFFSET(WatchbillMONTHLY!$A$54:$U$54,1,2))=IF(_xlfn.XLOOKUP($A49,INDIRECT("_"&amp;_xlfn.XLOOKUP(BL$2,WatchbillMONTHLY!$A$54:$U$54,OFFSET(WatchbillMONTHLY!$A$54:$U$54,1,2))),INDIRECT("_"&amp;_xlfn.XLOOKUP(BL$2,WatchbillMONTHLY!$A$54:$U$54,OFFSET(WatchbillMONTHLY!$A$54:$U$54,1,2))))=$A49,_xlfn.XLOOKUP(BL$2,WatchbillMONTHLY!$A$54:$U$54,OFFSET(WatchbillMONTHLY!$A$54:$U$54,1,2)),FALSE),TRUE,FALSE)),
IF(_xlfn.XLOOKUP(BL$2,WatchbillMONTHLY!$A$71:$U$71,OFFSET(WatchbillMONTHLY!$A$71:$U$71,1,2))=IF(_xlfn.XLOOKUP($A49,INDIRECT("_"&amp;_xlfn.XLOOKUP(BL$2,WatchbillMONTHLY!$A$71:$U$71,OFFSET(WatchbillMONTHLY!$A$71:$U$71,1,2))),INDIRECT("_"&amp;_xlfn.XLOOKUP(BL$2,WatchbillMONTHLY!$A$71:$U$71,OFFSET(WatchbillMONTHLY!$A$71:$U$71,1,2))))=$A49,_xlfn.XLOOKUP(BL$2,WatchbillMONTHLY!$A$71:$U$71,OFFSET(WatchbillMONTHLY!$A$71:$U$71,1,2)),FALSE),TRUE,FALSE)),
IF(_xlfn.XLOOKUP(BL$2,WatchbillMONTHLY!$A$88:$U$88,OFFSET(WatchbillMONTHLY!$A$88:$U$88,1,2))=IF(_xlfn.XLOOKUP($A49,INDIRECT("_"&amp;_xlfn.XLOOKUP(BL$2,WatchbillMONTHLY!$A$88:$U$88,OFFSET(WatchbillMONTHLY!$A$88:$U$88,1,2))),INDIRECT("_"&amp;_xlfn.XLOOKUP(BL$2,WatchbillMONTHLY!$A$88:$U$88,OFFSET(WatchbillMONTHLY!$A$88:$U$88,1,2))))=$A49,_xlfn.XLOOKUP(BL$2,WatchbillMONTHLY!$A$88:$U$88,OFFSET(WatchbillMONTHLY!$A$88:$U$88,1,2)),FALSE),TRUE,FALSE)),
FALSE),FALSE)</f>
        <v>0</v>
      </c>
      <c r="BM49" s="209" t="b" cm="1">
        <f t="array" aca="1" ref="BM49" ca="1">IF(AND($A49 &gt; 0, AF49 &gt; 0,BM$2&lt;MiscFormulas!$A$5+1),
_xlfn.IFNA(
_xlfn.IFNA(
_xlfn.IFNA(
_xlfn.IFNA(
_xlfn.IFNA(
_xlfn.IFNA(
IF(_xlfn.XLOOKUP(BM$2,WatchbillMONTHLY!$A$3:$U$3,OFFSET(WatchbillMONTHLY!$A$3:$U$3,1,2))=IF(_xlfn.XLOOKUP($A49,INDIRECT("_"&amp;_xlfn.XLOOKUP(BM$2,WatchbillMONTHLY!$A$3:$U$3,OFFSET(WatchbillMONTHLY!$A$3:$U$3,1,2))),INDIRECT("_"&amp;_xlfn.XLOOKUP(BM$2,WatchbillMONTHLY!$A$3:$U$3,OFFSET(WatchbillMONTHLY!$A$3:$U$3,1,2))))=$A49,_xlfn.XLOOKUP(BM$2,WatchbillMONTHLY!$A$3:$U$3,OFFSET(WatchbillMONTHLY!$A$3:$U$3,1,2)),FALSE),TRUE,FALSE),
IF(_xlfn.XLOOKUP(BM$2,WatchbillMONTHLY!$A$20:$U$20,OFFSET(WatchbillMONTHLY!$A$20:$U$20,1,2))=IF(_xlfn.XLOOKUP($A49,INDIRECT("_"&amp;_xlfn.XLOOKUP(BM$2,WatchbillMONTHLY!$A$20:$U$20,OFFSET(WatchbillMONTHLY!$A$20:$U$20,1,2))),INDIRECT("_"&amp;_xlfn.XLOOKUP(BM$2,WatchbillMONTHLY!$A$20:$U$20,OFFSET(WatchbillMONTHLY!$A$20:$U$20,1,2))))=$A49,_xlfn.XLOOKUP(BM$2,WatchbillMONTHLY!$A$20:$U$20,OFFSET(WatchbillMONTHLY!$A$20:$U$20,1,2)),FALSE),TRUE,FALSE)),
IF(_xlfn.XLOOKUP(BM$2,WatchbillMONTHLY!$A$37:$U$37,OFFSET(WatchbillMONTHLY!$A$37:$U$37,1,2))=IF(_xlfn.XLOOKUP($A49,INDIRECT("_"&amp;_xlfn.XLOOKUP(BM$2,WatchbillMONTHLY!$A$37:$U$37,OFFSET(WatchbillMONTHLY!$A$37:$U$37,1,2))),INDIRECT("_"&amp;_xlfn.XLOOKUP(BM$2,WatchbillMONTHLY!$A$37:$U$37,OFFSET(WatchbillMONTHLY!$A$37:$U$37,1,2))))=$A49,_xlfn.XLOOKUP(BM$2,WatchbillMONTHLY!$A$37:$U$37,OFFSET(WatchbillMONTHLY!$A$37:$U$37,1,2)),FALSE),TRUE,FALSE)),
IF(_xlfn.XLOOKUP(BM$2,WatchbillMONTHLY!$A$54:$U$54,OFFSET(WatchbillMONTHLY!$A$54:$U$54,1,2))=IF(_xlfn.XLOOKUP($A49,INDIRECT("_"&amp;_xlfn.XLOOKUP(BM$2,WatchbillMONTHLY!$A$54:$U$54,OFFSET(WatchbillMONTHLY!$A$54:$U$54,1,2))),INDIRECT("_"&amp;_xlfn.XLOOKUP(BM$2,WatchbillMONTHLY!$A$54:$U$54,OFFSET(WatchbillMONTHLY!$A$54:$U$54,1,2))))=$A49,_xlfn.XLOOKUP(BM$2,WatchbillMONTHLY!$A$54:$U$54,OFFSET(WatchbillMONTHLY!$A$54:$U$54,1,2)),FALSE),TRUE,FALSE)),
IF(_xlfn.XLOOKUP(BM$2,WatchbillMONTHLY!$A$71:$U$71,OFFSET(WatchbillMONTHLY!$A$71:$U$71,1,2))=IF(_xlfn.XLOOKUP($A49,INDIRECT("_"&amp;_xlfn.XLOOKUP(BM$2,WatchbillMONTHLY!$A$71:$U$71,OFFSET(WatchbillMONTHLY!$A$71:$U$71,1,2))),INDIRECT("_"&amp;_xlfn.XLOOKUP(BM$2,WatchbillMONTHLY!$A$71:$U$71,OFFSET(WatchbillMONTHLY!$A$71:$U$71,1,2))))=$A49,_xlfn.XLOOKUP(BM$2,WatchbillMONTHLY!$A$71:$U$71,OFFSET(WatchbillMONTHLY!$A$71:$U$71,1,2)),FALSE),TRUE,FALSE)),
IF(_xlfn.XLOOKUP(BM$2,WatchbillMONTHLY!$A$88:$U$88,OFFSET(WatchbillMONTHLY!$A$88:$U$88,1,2))=IF(_xlfn.XLOOKUP($A49,INDIRECT("_"&amp;_xlfn.XLOOKUP(BM$2,WatchbillMONTHLY!$A$88:$U$88,OFFSET(WatchbillMONTHLY!$A$88:$U$88,1,2))),INDIRECT("_"&amp;_xlfn.XLOOKUP(BM$2,WatchbillMONTHLY!$A$88:$U$88,OFFSET(WatchbillMONTHLY!$A$88:$U$88,1,2))))=$A49,_xlfn.XLOOKUP(BM$2,WatchbillMONTHLY!$A$88:$U$88,OFFSET(WatchbillMONTHLY!$A$88:$U$88,1,2)),FALSE),TRUE,FALSE)),
FALSE),FALSE)</f>
        <v>0</v>
      </c>
      <c r="BN49" s="209" t="b" cm="1">
        <f t="array" aca="1" ref="BN49" ca="1">IF(AND($A49 &gt; 0, AG49 &gt; 0,BN$2&lt;MiscFormulas!$A$5+1),
_xlfn.IFNA(
_xlfn.IFNA(
_xlfn.IFNA(
_xlfn.IFNA(
_xlfn.IFNA(
_xlfn.IFNA(
IF(_xlfn.XLOOKUP(BN$2,WatchbillMONTHLY!$A$3:$U$3,OFFSET(WatchbillMONTHLY!$A$3:$U$3,1,2))=IF(_xlfn.XLOOKUP($A49,INDIRECT("_"&amp;_xlfn.XLOOKUP(BN$2,WatchbillMONTHLY!$A$3:$U$3,OFFSET(WatchbillMONTHLY!$A$3:$U$3,1,2))),INDIRECT("_"&amp;_xlfn.XLOOKUP(BN$2,WatchbillMONTHLY!$A$3:$U$3,OFFSET(WatchbillMONTHLY!$A$3:$U$3,1,2))))=$A49,_xlfn.XLOOKUP(BN$2,WatchbillMONTHLY!$A$3:$U$3,OFFSET(WatchbillMONTHLY!$A$3:$U$3,1,2)),FALSE),TRUE,FALSE),
IF(_xlfn.XLOOKUP(BN$2,WatchbillMONTHLY!$A$20:$U$20,OFFSET(WatchbillMONTHLY!$A$20:$U$20,1,2))=IF(_xlfn.XLOOKUP($A49,INDIRECT("_"&amp;_xlfn.XLOOKUP(BN$2,WatchbillMONTHLY!$A$20:$U$20,OFFSET(WatchbillMONTHLY!$A$20:$U$20,1,2))),INDIRECT("_"&amp;_xlfn.XLOOKUP(BN$2,WatchbillMONTHLY!$A$20:$U$20,OFFSET(WatchbillMONTHLY!$A$20:$U$20,1,2))))=$A49,_xlfn.XLOOKUP(BN$2,WatchbillMONTHLY!$A$20:$U$20,OFFSET(WatchbillMONTHLY!$A$20:$U$20,1,2)),FALSE),TRUE,FALSE)),
IF(_xlfn.XLOOKUP(BN$2,WatchbillMONTHLY!$A$37:$U$37,OFFSET(WatchbillMONTHLY!$A$37:$U$37,1,2))=IF(_xlfn.XLOOKUP($A49,INDIRECT("_"&amp;_xlfn.XLOOKUP(BN$2,WatchbillMONTHLY!$A$37:$U$37,OFFSET(WatchbillMONTHLY!$A$37:$U$37,1,2))),INDIRECT("_"&amp;_xlfn.XLOOKUP(BN$2,WatchbillMONTHLY!$A$37:$U$37,OFFSET(WatchbillMONTHLY!$A$37:$U$37,1,2))))=$A49,_xlfn.XLOOKUP(BN$2,WatchbillMONTHLY!$A$37:$U$37,OFFSET(WatchbillMONTHLY!$A$37:$U$37,1,2)),FALSE),TRUE,FALSE)),
IF(_xlfn.XLOOKUP(BN$2,WatchbillMONTHLY!$A$54:$U$54,OFFSET(WatchbillMONTHLY!$A$54:$U$54,1,2))=IF(_xlfn.XLOOKUP($A49,INDIRECT("_"&amp;_xlfn.XLOOKUP(BN$2,WatchbillMONTHLY!$A$54:$U$54,OFFSET(WatchbillMONTHLY!$A$54:$U$54,1,2))),INDIRECT("_"&amp;_xlfn.XLOOKUP(BN$2,WatchbillMONTHLY!$A$54:$U$54,OFFSET(WatchbillMONTHLY!$A$54:$U$54,1,2))))=$A49,_xlfn.XLOOKUP(BN$2,WatchbillMONTHLY!$A$54:$U$54,OFFSET(WatchbillMONTHLY!$A$54:$U$54,1,2)),FALSE),TRUE,FALSE)),
IF(_xlfn.XLOOKUP(BN$2,WatchbillMONTHLY!$A$71:$U$71,OFFSET(WatchbillMONTHLY!$A$71:$U$71,1,2))=IF(_xlfn.XLOOKUP($A49,INDIRECT("_"&amp;_xlfn.XLOOKUP(BN$2,WatchbillMONTHLY!$A$71:$U$71,OFFSET(WatchbillMONTHLY!$A$71:$U$71,1,2))),INDIRECT("_"&amp;_xlfn.XLOOKUP(BN$2,WatchbillMONTHLY!$A$71:$U$71,OFFSET(WatchbillMONTHLY!$A$71:$U$71,1,2))))=$A49,_xlfn.XLOOKUP(BN$2,WatchbillMONTHLY!$A$71:$U$71,OFFSET(WatchbillMONTHLY!$A$71:$U$71,1,2)),FALSE),TRUE,FALSE)),
IF(_xlfn.XLOOKUP(BN$2,WatchbillMONTHLY!$A$88:$U$88,OFFSET(WatchbillMONTHLY!$A$88:$U$88,1,2))=IF(_xlfn.XLOOKUP($A49,INDIRECT("_"&amp;_xlfn.XLOOKUP(BN$2,WatchbillMONTHLY!$A$88:$U$88,OFFSET(WatchbillMONTHLY!$A$88:$U$88,1,2))),INDIRECT("_"&amp;_xlfn.XLOOKUP(BN$2,WatchbillMONTHLY!$A$88:$U$88,OFFSET(WatchbillMONTHLY!$A$88:$U$88,1,2))))=$A49,_xlfn.XLOOKUP(BN$2,WatchbillMONTHLY!$A$88:$U$88,OFFSET(WatchbillMONTHLY!$A$88:$U$88,1,2)),FALSE),TRUE,FALSE)),
FALSE),FALSE)</f>
        <v>0</v>
      </c>
      <c r="BO49" s="209" t="b" cm="1">
        <f t="array" aca="1" ref="BO49" ca="1">IF(
    AND($A49 &gt; 0, AH49 &gt; 0,BO$2&lt;MiscFormulas!$A$5+1),
    ISNUMBER(
        MATCH($A49,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49" s="210"/>
    </row>
    <row r="50" spans="1:68" x14ac:dyDescent="0.35">
      <c r="A50" t="str">
        <v>EX7 Gump, F.</v>
      </c>
      <c r="B50" s="214" t="str">
        <v>EX7 Gump, Forrest</v>
      </c>
      <c r="C50" s="218"/>
      <c r="D50" s="230"/>
      <c r="E50" s="231"/>
      <c r="F50" s="231"/>
      <c r="G50" s="231"/>
      <c r="H50" s="231"/>
      <c r="I50" s="231"/>
      <c r="J50" s="231" t="s">
        <v>266</v>
      </c>
      <c r="K50" s="231"/>
      <c r="L50" s="231"/>
      <c r="M50" s="231"/>
      <c r="N50" s="231"/>
      <c r="O50" s="231"/>
      <c r="P50" s="231"/>
      <c r="Q50" s="231"/>
      <c r="R50" s="231"/>
      <c r="S50" s="231"/>
      <c r="T50" s="231"/>
      <c r="U50" s="231"/>
      <c r="V50" s="231"/>
      <c r="W50" s="231"/>
      <c r="X50" s="231"/>
      <c r="Y50" s="231"/>
      <c r="Z50" s="231"/>
      <c r="AA50" s="231"/>
      <c r="AB50" s="231"/>
      <c r="AC50" s="231"/>
      <c r="AD50" s="231"/>
      <c r="AE50" s="231"/>
      <c r="AF50" s="231"/>
      <c r="AG50" s="231"/>
      <c r="AH50" s="179"/>
      <c r="AI50" s="209"/>
      <c r="AJ50" s="209" t="str" cm="1">
        <f t="array" aca="1" ref="AJ50" ca="1">IF(OR(AK50:BN50=TRUE),$A50&amp;" :  ","")&amp;_xlfn.TEXTJOIN(" | ",TRUE,IF(AK50:BN50=TRUE,$AK$2:$BN$2,""))</f>
        <v/>
      </c>
      <c r="AK50" s="209" t="b" cm="1">
        <f t="array" aca="1" ref="AK50" ca="1">IF(AND($A50 &gt; 0, D50 &gt; 0,AK$2&lt;MiscFormulas!$A$5+1),
_xlfn.IFNA(
_xlfn.IFNA(
_xlfn.IFNA(
_xlfn.IFNA(
_xlfn.IFNA(
_xlfn.IFNA(
IF(_xlfn.XLOOKUP(AK$2,WatchbillMONTHLY!$A$3:$U$3,OFFSET(WatchbillMONTHLY!$A$3:$U$3,1,2))=IF(_xlfn.XLOOKUP($A50,INDIRECT("_"&amp;_xlfn.XLOOKUP(AK$2,WatchbillMONTHLY!$A$3:$U$3,OFFSET(WatchbillMONTHLY!$A$3:$U$3,1,2))),INDIRECT("_"&amp;_xlfn.XLOOKUP(AK$2,WatchbillMONTHLY!$A$3:$U$3,OFFSET(WatchbillMONTHLY!$A$3:$U$3,1,2))))=$A50,_xlfn.XLOOKUP(AK$2,WatchbillMONTHLY!$A$3:$U$3,OFFSET(WatchbillMONTHLY!$A$3:$U$3,1,2)),FALSE),TRUE,FALSE),
IF(_xlfn.XLOOKUP(AK$2,WatchbillMONTHLY!$A$20:$U$20,OFFSET(WatchbillMONTHLY!$A$20:$U$20,1,2))=IF(_xlfn.XLOOKUP($A50,INDIRECT("_"&amp;_xlfn.XLOOKUP(AK$2,WatchbillMONTHLY!$A$20:$U$20,OFFSET(WatchbillMONTHLY!$A$20:$U$20,1,2))),INDIRECT("_"&amp;_xlfn.XLOOKUP(AK$2,WatchbillMONTHLY!$A$20:$U$20,OFFSET(WatchbillMONTHLY!$A$20:$U$20,1,2))))=$A50,_xlfn.XLOOKUP(AK$2,WatchbillMONTHLY!$A$20:$U$20,OFFSET(WatchbillMONTHLY!$A$20:$U$20,1,2)),FALSE),TRUE,FALSE)),
IF(_xlfn.XLOOKUP(AK$2,WatchbillMONTHLY!$A$37:$U$37,OFFSET(WatchbillMONTHLY!$A$37:$U$37,1,2))=IF(_xlfn.XLOOKUP($A50,INDIRECT("_"&amp;_xlfn.XLOOKUP(AK$2,WatchbillMONTHLY!$A$37:$U$37,OFFSET(WatchbillMONTHLY!$A$37:$U$37,1,2))),INDIRECT("_"&amp;_xlfn.XLOOKUP(AK$2,WatchbillMONTHLY!$A$37:$U$37,OFFSET(WatchbillMONTHLY!$A$37:$U$37,1,2))))=$A50,_xlfn.XLOOKUP(AK$2,WatchbillMONTHLY!$A$37:$U$37,OFFSET(WatchbillMONTHLY!$A$37:$U$37,1,2)),FALSE),TRUE,FALSE)),
IF(_xlfn.XLOOKUP(AK$2,WatchbillMONTHLY!$A$54:$U$54,OFFSET(WatchbillMONTHLY!$A$54:$U$54,1,2))=IF(_xlfn.XLOOKUP($A50,INDIRECT("_"&amp;_xlfn.XLOOKUP(AK$2,WatchbillMONTHLY!$A$54:$U$54,OFFSET(WatchbillMONTHLY!$A$54:$U$54,1,2))),INDIRECT("_"&amp;_xlfn.XLOOKUP(AK$2,WatchbillMONTHLY!$A$54:$U$54,OFFSET(WatchbillMONTHLY!$A$54:$U$54,1,2))))=$A50,_xlfn.XLOOKUP(AK$2,WatchbillMONTHLY!$A$54:$U$54,OFFSET(WatchbillMONTHLY!$A$54:$U$54,1,2)),FALSE),TRUE,FALSE)),
IF(_xlfn.XLOOKUP(AK$2,WatchbillMONTHLY!$A$71:$U$71,OFFSET(WatchbillMONTHLY!$A$71:$U$71,1,2))=IF(_xlfn.XLOOKUP($A50,INDIRECT("_"&amp;_xlfn.XLOOKUP(AK$2,WatchbillMONTHLY!$A$71:$U$71,OFFSET(WatchbillMONTHLY!$A$71:$U$71,1,2))),INDIRECT("_"&amp;_xlfn.XLOOKUP(AK$2,WatchbillMONTHLY!$A$71:$U$71,OFFSET(WatchbillMONTHLY!$A$71:$U$71,1,2))))=$A50,_xlfn.XLOOKUP(AK$2,WatchbillMONTHLY!$A$71:$U$71,OFFSET(WatchbillMONTHLY!$A$71:$U$71,1,2)),FALSE),TRUE,FALSE)),
IF(_xlfn.XLOOKUP(AK$2,WatchbillMONTHLY!$A$88:$U$88,OFFSET(WatchbillMONTHLY!$A$88:$U$88,1,2))=IF(_xlfn.XLOOKUP($A50,INDIRECT("_"&amp;_xlfn.XLOOKUP(AK$2,WatchbillMONTHLY!$A$88:$U$88,OFFSET(WatchbillMONTHLY!$A$88:$U$88,1,2))),INDIRECT("_"&amp;_xlfn.XLOOKUP(AK$2,WatchbillMONTHLY!$A$88:$U$88,OFFSET(WatchbillMONTHLY!$A$88:$U$88,1,2))))=$A50,_xlfn.XLOOKUP(AK$2,WatchbillMONTHLY!$A$88:$U$88,OFFSET(WatchbillMONTHLY!$A$88:$U$88,1,2)),FALSE),TRUE,FALSE)),
FALSE),FALSE)</f>
        <v>0</v>
      </c>
      <c r="AL50" s="209" t="b" cm="1">
        <f t="array" aca="1" ref="AL50" ca="1">IF(AND($A50 &gt; 0, E50 &gt; 0,AL$2&lt;MiscFormulas!$A$5+1),
_xlfn.IFNA(
_xlfn.IFNA(
_xlfn.IFNA(
_xlfn.IFNA(
_xlfn.IFNA(
_xlfn.IFNA(
IF(_xlfn.XLOOKUP(AL$2,WatchbillMONTHLY!$A$3:$U$3,OFFSET(WatchbillMONTHLY!$A$3:$U$3,1,2))=IF(_xlfn.XLOOKUP($A50,INDIRECT("_"&amp;_xlfn.XLOOKUP(AL$2,WatchbillMONTHLY!$A$3:$U$3,OFFSET(WatchbillMONTHLY!$A$3:$U$3,1,2))),INDIRECT("_"&amp;_xlfn.XLOOKUP(AL$2,WatchbillMONTHLY!$A$3:$U$3,OFFSET(WatchbillMONTHLY!$A$3:$U$3,1,2))))=$A50,_xlfn.XLOOKUP(AL$2,WatchbillMONTHLY!$A$3:$U$3,OFFSET(WatchbillMONTHLY!$A$3:$U$3,1,2)),FALSE),TRUE,FALSE),
IF(_xlfn.XLOOKUP(AL$2,WatchbillMONTHLY!$A$20:$U$20,OFFSET(WatchbillMONTHLY!$A$20:$U$20,1,2))=IF(_xlfn.XLOOKUP($A50,INDIRECT("_"&amp;_xlfn.XLOOKUP(AL$2,WatchbillMONTHLY!$A$20:$U$20,OFFSET(WatchbillMONTHLY!$A$20:$U$20,1,2))),INDIRECT("_"&amp;_xlfn.XLOOKUP(AL$2,WatchbillMONTHLY!$A$20:$U$20,OFFSET(WatchbillMONTHLY!$A$20:$U$20,1,2))))=$A50,_xlfn.XLOOKUP(AL$2,WatchbillMONTHLY!$A$20:$U$20,OFFSET(WatchbillMONTHLY!$A$20:$U$20,1,2)),FALSE),TRUE,FALSE)),
IF(_xlfn.XLOOKUP(AL$2,WatchbillMONTHLY!$A$37:$U$37,OFFSET(WatchbillMONTHLY!$A$37:$U$37,1,2))=IF(_xlfn.XLOOKUP($A50,INDIRECT("_"&amp;_xlfn.XLOOKUP(AL$2,WatchbillMONTHLY!$A$37:$U$37,OFFSET(WatchbillMONTHLY!$A$37:$U$37,1,2))),INDIRECT("_"&amp;_xlfn.XLOOKUP(AL$2,WatchbillMONTHLY!$A$37:$U$37,OFFSET(WatchbillMONTHLY!$A$37:$U$37,1,2))))=$A50,_xlfn.XLOOKUP(AL$2,WatchbillMONTHLY!$A$37:$U$37,OFFSET(WatchbillMONTHLY!$A$37:$U$37,1,2)),FALSE),TRUE,FALSE)),
IF(_xlfn.XLOOKUP(AL$2,WatchbillMONTHLY!$A$54:$U$54,OFFSET(WatchbillMONTHLY!$A$54:$U$54,1,2))=IF(_xlfn.XLOOKUP($A50,INDIRECT("_"&amp;_xlfn.XLOOKUP(AL$2,WatchbillMONTHLY!$A$54:$U$54,OFFSET(WatchbillMONTHLY!$A$54:$U$54,1,2))),INDIRECT("_"&amp;_xlfn.XLOOKUP(AL$2,WatchbillMONTHLY!$A$54:$U$54,OFFSET(WatchbillMONTHLY!$A$54:$U$54,1,2))))=$A50,_xlfn.XLOOKUP(AL$2,WatchbillMONTHLY!$A$54:$U$54,OFFSET(WatchbillMONTHLY!$A$54:$U$54,1,2)),FALSE),TRUE,FALSE)),
IF(_xlfn.XLOOKUP(AL$2,WatchbillMONTHLY!$A$71:$U$71,OFFSET(WatchbillMONTHLY!$A$71:$U$71,1,2))=IF(_xlfn.XLOOKUP($A50,INDIRECT("_"&amp;_xlfn.XLOOKUP(AL$2,WatchbillMONTHLY!$A$71:$U$71,OFFSET(WatchbillMONTHLY!$A$71:$U$71,1,2))),INDIRECT("_"&amp;_xlfn.XLOOKUP(AL$2,WatchbillMONTHLY!$A$71:$U$71,OFFSET(WatchbillMONTHLY!$A$71:$U$71,1,2))))=$A50,_xlfn.XLOOKUP(AL$2,WatchbillMONTHLY!$A$71:$U$71,OFFSET(WatchbillMONTHLY!$A$71:$U$71,1,2)),FALSE),TRUE,FALSE)),
IF(_xlfn.XLOOKUP(AL$2,WatchbillMONTHLY!$A$88:$U$88,OFFSET(WatchbillMONTHLY!$A$88:$U$88,1,2))=IF(_xlfn.XLOOKUP($A50,INDIRECT("_"&amp;_xlfn.XLOOKUP(AL$2,WatchbillMONTHLY!$A$88:$U$88,OFFSET(WatchbillMONTHLY!$A$88:$U$88,1,2))),INDIRECT("_"&amp;_xlfn.XLOOKUP(AL$2,WatchbillMONTHLY!$A$88:$U$88,OFFSET(WatchbillMONTHLY!$A$88:$U$88,1,2))))=$A50,_xlfn.XLOOKUP(AL$2,WatchbillMONTHLY!$A$88:$U$88,OFFSET(WatchbillMONTHLY!$A$88:$U$88,1,2)),FALSE),TRUE,FALSE)),
FALSE),FALSE)</f>
        <v>0</v>
      </c>
      <c r="AM50" s="209" t="b" cm="1">
        <f t="array" aca="1" ref="AM50" ca="1">IF(AND($A50 &gt; 0, F50 &gt; 0,AM$2&lt;MiscFormulas!$A$5+1),
_xlfn.IFNA(
_xlfn.IFNA(
_xlfn.IFNA(
_xlfn.IFNA(
_xlfn.IFNA(
_xlfn.IFNA(
IF(_xlfn.XLOOKUP(AM$2,WatchbillMONTHLY!$A$3:$U$3,OFFSET(WatchbillMONTHLY!$A$3:$U$3,1,2))=IF(_xlfn.XLOOKUP($A50,INDIRECT("_"&amp;_xlfn.XLOOKUP(AM$2,WatchbillMONTHLY!$A$3:$U$3,OFFSET(WatchbillMONTHLY!$A$3:$U$3,1,2))),INDIRECT("_"&amp;_xlfn.XLOOKUP(AM$2,WatchbillMONTHLY!$A$3:$U$3,OFFSET(WatchbillMONTHLY!$A$3:$U$3,1,2))))=$A50,_xlfn.XLOOKUP(AM$2,WatchbillMONTHLY!$A$3:$U$3,OFFSET(WatchbillMONTHLY!$A$3:$U$3,1,2)),FALSE),TRUE,FALSE),
IF(_xlfn.XLOOKUP(AM$2,WatchbillMONTHLY!$A$20:$U$20,OFFSET(WatchbillMONTHLY!$A$20:$U$20,1,2))=IF(_xlfn.XLOOKUP($A50,INDIRECT("_"&amp;_xlfn.XLOOKUP(AM$2,WatchbillMONTHLY!$A$20:$U$20,OFFSET(WatchbillMONTHLY!$A$20:$U$20,1,2))),INDIRECT("_"&amp;_xlfn.XLOOKUP(AM$2,WatchbillMONTHLY!$A$20:$U$20,OFFSET(WatchbillMONTHLY!$A$20:$U$20,1,2))))=$A50,_xlfn.XLOOKUP(AM$2,WatchbillMONTHLY!$A$20:$U$20,OFFSET(WatchbillMONTHLY!$A$20:$U$20,1,2)),FALSE),TRUE,FALSE)),
IF(_xlfn.XLOOKUP(AM$2,WatchbillMONTHLY!$A$37:$U$37,OFFSET(WatchbillMONTHLY!$A$37:$U$37,1,2))=IF(_xlfn.XLOOKUP($A50,INDIRECT("_"&amp;_xlfn.XLOOKUP(AM$2,WatchbillMONTHLY!$A$37:$U$37,OFFSET(WatchbillMONTHLY!$A$37:$U$37,1,2))),INDIRECT("_"&amp;_xlfn.XLOOKUP(AM$2,WatchbillMONTHLY!$A$37:$U$37,OFFSET(WatchbillMONTHLY!$A$37:$U$37,1,2))))=$A50,_xlfn.XLOOKUP(AM$2,WatchbillMONTHLY!$A$37:$U$37,OFFSET(WatchbillMONTHLY!$A$37:$U$37,1,2)),FALSE),TRUE,FALSE)),
IF(_xlfn.XLOOKUP(AM$2,WatchbillMONTHLY!$A$54:$U$54,OFFSET(WatchbillMONTHLY!$A$54:$U$54,1,2))=IF(_xlfn.XLOOKUP($A50,INDIRECT("_"&amp;_xlfn.XLOOKUP(AM$2,WatchbillMONTHLY!$A$54:$U$54,OFFSET(WatchbillMONTHLY!$A$54:$U$54,1,2))),INDIRECT("_"&amp;_xlfn.XLOOKUP(AM$2,WatchbillMONTHLY!$A$54:$U$54,OFFSET(WatchbillMONTHLY!$A$54:$U$54,1,2))))=$A50,_xlfn.XLOOKUP(AM$2,WatchbillMONTHLY!$A$54:$U$54,OFFSET(WatchbillMONTHLY!$A$54:$U$54,1,2)),FALSE),TRUE,FALSE)),
IF(_xlfn.XLOOKUP(AM$2,WatchbillMONTHLY!$A$71:$U$71,OFFSET(WatchbillMONTHLY!$A$71:$U$71,1,2))=IF(_xlfn.XLOOKUP($A50,INDIRECT("_"&amp;_xlfn.XLOOKUP(AM$2,WatchbillMONTHLY!$A$71:$U$71,OFFSET(WatchbillMONTHLY!$A$71:$U$71,1,2))),INDIRECT("_"&amp;_xlfn.XLOOKUP(AM$2,WatchbillMONTHLY!$A$71:$U$71,OFFSET(WatchbillMONTHLY!$A$71:$U$71,1,2))))=$A50,_xlfn.XLOOKUP(AM$2,WatchbillMONTHLY!$A$71:$U$71,OFFSET(WatchbillMONTHLY!$A$71:$U$71,1,2)),FALSE),TRUE,FALSE)),
IF(_xlfn.XLOOKUP(AM$2,WatchbillMONTHLY!$A$88:$U$88,OFFSET(WatchbillMONTHLY!$A$88:$U$88,1,2))=IF(_xlfn.XLOOKUP($A50,INDIRECT("_"&amp;_xlfn.XLOOKUP(AM$2,WatchbillMONTHLY!$A$88:$U$88,OFFSET(WatchbillMONTHLY!$A$88:$U$88,1,2))),INDIRECT("_"&amp;_xlfn.XLOOKUP(AM$2,WatchbillMONTHLY!$A$88:$U$88,OFFSET(WatchbillMONTHLY!$A$88:$U$88,1,2))))=$A50,_xlfn.XLOOKUP(AM$2,WatchbillMONTHLY!$A$88:$U$88,OFFSET(WatchbillMONTHLY!$A$88:$U$88,1,2)),FALSE),TRUE,FALSE)),
FALSE),FALSE)</f>
        <v>0</v>
      </c>
      <c r="AN50" s="209" t="b" cm="1">
        <f t="array" aca="1" ref="AN50" ca="1">IF(AND($A50 &gt; 0, G50 &gt; 0,AN$2&lt;MiscFormulas!$A$5+1),
_xlfn.IFNA(
_xlfn.IFNA(
_xlfn.IFNA(
_xlfn.IFNA(
_xlfn.IFNA(
_xlfn.IFNA(
IF(_xlfn.XLOOKUP(AN$2,WatchbillMONTHLY!$A$3:$U$3,OFFSET(WatchbillMONTHLY!$A$3:$U$3,1,2))=IF(_xlfn.XLOOKUP($A50,INDIRECT("_"&amp;_xlfn.XLOOKUP(AN$2,WatchbillMONTHLY!$A$3:$U$3,OFFSET(WatchbillMONTHLY!$A$3:$U$3,1,2))),INDIRECT("_"&amp;_xlfn.XLOOKUP(AN$2,WatchbillMONTHLY!$A$3:$U$3,OFFSET(WatchbillMONTHLY!$A$3:$U$3,1,2))))=$A50,_xlfn.XLOOKUP(AN$2,WatchbillMONTHLY!$A$3:$U$3,OFFSET(WatchbillMONTHLY!$A$3:$U$3,1,2)),FALSE),TRUE,FALSE),
IF(_xlfn.XLOOKUP(AN$2,WatchbillMONTHLY!$A$20:$U$20,OFFSET(WatchbillMONTHLY!$A$20:$U$20,1,2))=IF(_xlfn.XLOOKUP($A50,INDIRECT("_"&amp;_xlfn.XLOOKUP(AN$2,WatchbillMONTHLY!$A$20:$U$20,OFFSET(WatchbillMONTHLY!$A$20:$U$20,1,2))),INDIRECT("_"&amp;_xlfn.XLOOKUP(AN$2,WatchbillMONTHLY!$A$20:$U$20,OFFSET(WatchbillMONTHLY!$A$20:$U$20,1,2))))=$A50,_xlfn.XLOOKUP(AN$2,WatchbillMONTHLY!$A$20:$U$20,OFFSET(WatchbillMONTHLY!$A$20:$U$20,1,2)),FALSE),TRUE,FALSE)),
IF(_xlfn.XLOOKUP(AN$2,WatchbillMONTHLY!$A$37:$U$37,OFFSET(WatchbillMONTHLY!$A$37:$U$37,1,2))=IF(_xlfn.XLOOKUP($A50,INDIRECT("_"&amp;_xlfn.XLOOKUP(AN$2,WatchbillMONTHLY!$A$37:$U$37,OFFSET(WatchbillMONTHLY!$A$37:$U$37,1,2))),INDIRECT("_"&amp;_xlfn.XLOOKUP(AN$2,WatchbillMONTHLY!$A$37:$U$37,OFFSET(WatchbillMONTHLY!$A$37:$U$37,1,2))))=$A50,_xlfn.XLOOKUP(AN$2,WatchbillMONTHLY!$A$37:$U$37,OFFSET(WatchbillMONTHLY!$A$37:$U$37,1,2)),FALSE),TRUE,FALSE)),
IF(_xlfn.XLOOKUP(AN$2,WatchbillMONTHLY!$A$54:$U$54,OFFSET(WatchbillMONTHLY!$A$54:$U$54,1,2))=IF(_xlfn.XLOOKUP($A50,INDIRECT("_"&amp;_xlfn.XLOOKUP(AN$2,WatchbillMONTHLY!$A$54:$U$54,OFFSET(WatchbillMONTHLY!$A$54:$U$54,1,2))),INDIRECT("_"&amp;_xlfn.XLOOKUP(AN$2,WatchbillMONTHLY!$A$54:$U$54,OFFSET(WatchbillMONTHLY!$A$54:$U$54,1,2))))=$A50,_xlfn.XLOOKUP(AN$2,WatchbillMONTHLY!$A$54:$U$54,OFFSET(WatchbillMONTHLY!$A$54:$U$54,1,2)),FALSE),TRUE,FALSE)),
IF(_xlfn.XLOOKUP(AN$2,WatchbillMONTHLY!$A$71:$U$71,OFFSET(WatchbillMONTHLY!$A$71:$U$71,1,2))=IF(_xlfn.XLOOKUP($A50,INDIRECT("_"&amp;_xlfn.XLOOKUP(AN$2,WatchbillMONTHLY!$A$71:$U$71,OFFSET(WatchbillMONTHLY!$A$71:$U$71,1,2))),INDIRECT("_"&amp;_xlfn.XLOOKUP(AN$2,WatchbillMONTHLY!$A$71:$U$71,OFFSET(WatchbillMONTHLY!$A$71:$U$71,1,2))))=$A50,_xlfn.XLOOKUP(AN$2,WatchbillMONTHLY!$A$71:$U$71,OFFSET(WatchbillMONTHLY!$A$71:$U$71,1,2)),FALSE),TRUE,FALSE)),
IF(_xlfn.XLOOKUP(AN$2,WatchbillMONTHLY!$A$88:$U$88,OFFSET(WatchbillMONTHLY!$A$88:$U$88,1,2))=IF(_xlfn.XLOOKUP($A50,INDIRECT("_"&amp;_xlfn.XLOOKUP(AN$2,WatchbillMONTHLY!$A$88:$U$88,OFFSET(WatchbillMONTHLY!$A$88:$U$88,1,2))),INDIRECT("_"&amp;_xlfn.XLOOKUP(AN$2,WatchbillMONTHLY!$A$88:$U$88,OFFSET(WatchbillMONTHLY!$A$88:$U$88,1,2))))=$A50,_xlfn.XLOOKUP(AN$2,WatchbillMONTHLY!$A$88:$U$88,OFFSET(WatchbillMONTHLY!$A$88:$U$88,1,2)),FALSE),TRUE,FALSE)),
FALSE),FALSE)</f>
        <v>0</v>
      </c>
      <c r="AO50" s="209" t="b" cm="1">
        <f t="array" aca="1" ref="AO50" ca="1">IF(AND($A50 &gt; 0, H50 &gt; 0,AO$2&lt;MiscFormulas!$A$5+1),
_xlfn.IFNA(
_xlfn.IFNA(
_xlfn.IFNA(
_xlfn.IFNA(
_xlfn.IFNA(
_xlfn.IFNA(
IF(_xlfn.XLOOKUP(AO$2,WatchbillMONTHLY!$A$3:$U$3,OFFSET(WatchbillMONTHLY!$A$3:$U$3,1,2))=IF(_xlfn.XLOOKUP($A50,INDIRECT("_"&amp;_xlfn.XLOOKUP(AO$2,WatchbillMONTHLY!$A$3:$U$3,OFFSET(WatchbillMONTHLY!$A$3:$U$3,1,2))),INDIRECT("_"&amp;_xlfn.XLOOKUP(AO$2,WatchbillMONTHLY!$A$3:$U$3,OFFSET(WatchbillMONTHLY!$A$3:$U$3,1,2))))=$A50,_xlfn.XLOOKUP(AO$2,WatchbillMONTHLY!$A$3:$U$3,OFFSET(WatchbillMONTHLY!$A$3:$U$3,1,2)),FALSE),TRUE,FALSE),
IF(_xlfn.XLOOKUP(AO$2,WatchbillMONTHLY!$A$20:$U$20,OFFSET(WatchbillMONTHLY!$A$20:$U$20,1,2))=IF(_xlfn.XLOOKUP($A50,INDIRECT("_"&amp;_xlfn.XLOOKUP(AO$2,WatchbillMONTHLY!$A$20:$U$20,OFFSET(WatchbillMONTHLY!$A$20:$U$20,1,2))),INDIRECT("_"&amp;_xlfn.XLOOKUP(AO$2,WatchbillMONTHLY!$A$20:$U$20,OFFSET(WatchbillMONTHLY!$A$20:$U$20,1,2))))=$A50,_xlfn.XLOOKUP(AO$2,WatchbillMONTHLY!$A$20:$U$20,OFFSET(WatchbillMONTHLY!$A$20:$U$20,1,2)),FALSE),TRUE,FALSE)),
IF(_xlfn.XLOOKUP(AO$2,WatchbillMONTHLY!$A$37:$U$37,OFFSET(WatchbillMONTHLY!$A$37:$U$37,1,2))=IF(_xlfn.XLOOKUP($A50,INDIRECT("_"&amp;_xlfn.XLOOKUP(AO$2,WatchbillMONTHLY!$A$37:$U$37,OFFSET(WatchbillMONTHLY!$A$37:$U$37,1,2))),INDIRECT("_"&amp;_xlfn.XLOOKUP(AO$2,WatchbillMONTHLY!$A$37:$U$37,OFFSET(WatchbillMONTHLY!$A$37:$U$37,1,2))))=$A50,_xlfn.XLOOKUP(AO$2,WatchbillMONTHLY!$A$37:$U$37,OFFSET(WatchbillMONTHLY!$A$37:$U$37,1,2)),FALSE),TRUE,FALSE)),
IF(_xlfn.XLOOKUP(AO$2,WatchbillMONTHLY!$A$54:$U$54,OFFSET(WatchbillMONTHLY!$A$54:$U$54,1,2))=IF(_xlfn.XLOOKUP($A50,INDIRECT("_"&amp;_xlfn.XLOOKUP(AO$2,WatchbillMONTHLY!$A$54:$U$54,OFFSET(WatchbillMONTHLY!$A$54:$U$54,1,2))),INDIRECT("_"&amp;_xlfn.XLOOKUP(AO$2,WatchbillMONTHLY!$A$54:$U$54,OFFSET(WatchbillMONTHLY!$A$54:$U$54,1,2))))=$A50,_xlfn.XLOOKUP(AO$2,WatchbillMONTHLY!$A$54:$U$54,OFFSET(WatchbillMONTHLY!$A$54:$U$54,1,2)),FALSE),TRUE,FALSE)),
IF(_xlfn.XLOOKUP(AO$2,WatchbillMONTHLY!$A$71:$U$71,OFFSET(WatchbillMONTHLY!$A$71:$U$71,1,2))=IF(_xlfn.XLOOKUP($A50,INDIRECT("_"&amp;_xlfn.XLOOKUP(AO$2,WatchbillMONTHLY!$A$71:$U$71,OFFSET(WatchbillMONTHLY!$A$71:$U$71,1,2))),INDIRECT("_"&amp;_xlfn.XLOOKUP(AO$2,WatchbillMONTHLY!$A$71:$U$71,OFFSET(WatchbillMONTHLY!$A$71:$U$71,1,2))))=$A50,_xlfn.XLOOKUP(AO$2,WatchbillMONTHLY!$A$71:$U$71,OFFSET(WatchbillMONTHLY!$A$71:$U$71,1,2)),FALSE),TRUE,FALSE)),
IF(_xlfn.XLOOKUP(AO$2,WatchbillMONTHLY!$A$88:$U$88,OFFSET(WatchbillMONTHLY!$A$88:$U$88,1,2))=IF(_xlfn.XLOOKUP($A50,INDIRECT("_"&amp;_xlfn.XLOOKUP(AO$2,WatchbillMONTHLY!$A$88:$U$88,OFFSET(WatchbillMONTHLY!$A$88:$U$88,1,2))),INDIRECT("_"&amp;_xlfn.XLOOKUP(AO$2,WatchbillMONTHLY!$A$88:$U$88,OFFSET(WatchbillMONTHLY!$A$88:$U$88,1,2))))=$A50,_xlfn.XLOOKUP(AO$2,WatchbillMONTHLY!$A$88:$U$88,OFFSET(WatchbillMONTHLY!$A$88:$U$88,1,2)),FALSE),TRUE,FALSE)),
FALSE),FALSE)</f>
        <v>0</v>
      </c>
      <c r="AP50" s="209" t="b" cm="1">
        <f t="array" aca="1" ref="AP50" ca="1">IF(AND($A50 &gt; 0, I50 &gt; 0,AP$2&lt;MiscFormulas!$A$5+1),
_xlfn.IFNA(
_xlfn.IFNA(
_xlfn.IFNA(
_xlfn.IFNA(
_xlfn.IFNA(
_xlfn.IFNA(
IF(_xlfn.XLOOKUP(AP$2,WatchbillMONTHLY!$A$3:$U$3,OFFSET(WatchbillMONTHLY!$A$3:$U$3,1,2))=IF(_xlfn.XLOOKUP($A50,INDIRECT("_"&amp;_xlfn.XLOOKUP(AP$2,WatchbillMONTHLY!$A$3:$U$3,OFFSET(WatchbillMONTHLY!$A$3:$U$3,1,2))),INDIRECT("_"&amp;_xlfn.XLOOKUP(AP$2,WatchbillMONTHLY!$A$3:$U$3,OFFSET(WatchbillMONTHLY!$A$3:$U$3,1,2))))=$A50,_xlfn.XLOOKUP(AP$2,WatchbillMONTHLY!$A$3:$U$3,OFFSET(WatchbillMONTHLY!$A$3:$U$3,1,2)),FALSE),TRUE,FALSE),
IF(_xlfn.XLOOKUP(AP$2,WatchbillMONTHLY!$A$20:$U$20,OFFSET(WatchbillMONTHLY!$A$20:$U$20,1,2))=IF(_xlfn.XLOOKUP($A50,INDIRECT("_"&amp;_xlfn.XLOOKUP(AP$2,WatchbillMONTHLY!$A$20:$U$20,OFFSET(WatchbillMONTHLY!$A$20:$U$20,1,2))),INDIRECT("_"&amp;_xlfn.XLOOKUP(AP$2,WatchbillMONTHLY!$A$20:$U$20,OFFSET(WatchbillMONTHLY!$A$20:$U$20,1,2))))=$A50,_xlfn.XLOOKUP(AP$2,WatchbillMONTHLY!$A$20:$U$20,OFFSET(WatchbillMONTHLY!$A$20:$U$20,1,2)),FALSE),TRUE,FALSE)),
IF(_xlfn.XLOOKUP(AP$2,WatchbillMONTHLY!$A$37:$U$37,OFFSET(WatchbillMONTHLY!$A$37:$U$37,1,2))=IF(_xlfn.XLOOKUP($A50,INDIRECT("_"&amp;_xlfn.XLOOKUP(AP$2,WatchbillMONTHLY!$A$37:$U$37,OFFSET(WatchbillMONTHLY!$A$37:$U$37,1,2))),INDIRECT("_"&amp;_xlfn.XLOOKUP(AP$2,WatchbillMONTHLY!$A$37:$U$37,OFFSET(WatchbillMONTHLY!$A$37:$U$37,1,2))))=$A50,_xlfn.XLOOKUP(AP$2,WatchbillMONTHLY!$A$37:$U$37,OFFSET(WatchbillMONTHLY!$A$37:$U$37,1,2)),FALSE),TRUE,FALSE)),
IF(_xlfn.XLOOKUP(AP$2,WatchbillMONTHLY!$A$54:$U$54,OFFSET(WatchbillMONTHLY!$A$54:$U$54,1,2))=IF(_xlfn.XLOOKUP($A50,INDIRECT("_"&amp;_xlfn.XLOOKUP(AP$2,WatchbillMONTHLY!$A$54:$U$54,OFFSET(WatchbillMONTHLY!$A$54:$U$54,1,2))),INDIRECT("_"&amp;_xlfn.XLOOKUP(AP$2,WatchbillMONTHLY!$A$54:$U$54,OFFSET(WatchbillMONTHLY!$A$54:$U$54,1,2))))=$A50,_xlfn.XLOOKUP(AP$2,WatchbillMONTHLY!$A$54:$U$54,OFFSET(WatchbillMONTHLY!$A$54:$U$54,1,2)),FALSE),TRUE,FALSE)),
IF(_xlfn.XLOOKUP(AP$2,WatchbillMONTHLY!$A$71:$U$71,OFFSET(WatchbillMONTHLY!$A$71:$U$71,1,2))=IF(_xlfn.XLOOKUP($A50,INDIRECT("_"&amp;_xlfn.XLOOKUP(AP$2,WatchbillMONTHLY!$A$71:$U$71,OFFSET(WatchbillMONTHLY!$A$71:$U$71,1,2))),INDIRECT("_"&amp;_xlfn.XLOOKUP(AP$2,WatchbillMONTHLY!$A$71:$U$71,OFFSET(WatchbillMONTHLY!$A$71:$U$71,1,2))))=$A50,_xlfn.XLOOKUP(AP$2,WatchbillMONTHLY!$A$71:$U$71,OFFSET(WatchbillMONTHLY!$A$71:$U$71,1,2)),FALSE),TRUE,FALSE)),
IF(_xlfn.XLOOKUP(AP$2,WatchbillMONTHLY!$A$88:$U$88,OFFSET(WatchbillMONTHLY!$A$88:$U$88,1,2))=IF(_xlfn.XLOOKUP($A50,INDIRECT("_"&amp;_xlfn.XLOOKUP(AP$2,WatchbillMONTHLY!$A$88:$U$88,OFFSET(WatchbillMONTHLY!$A$88:$U$88,1,2))),INDIRECT("_"&amp;_xlfn.XLOOKUP(AP$2,WatchbillMONTHLY!$A$88:$U$88,OFFSET(WatchbillMONTHLY!$A$88:$U$88,1,2))))=$A50,_xlfn.XLOOKUP(AP$2,WatchbillMONTHLY!$A$88:$U$88,OFFSET(WatchbillMONTHLY!$A$88:$U$88,1,2)),FALSE),TRUE,FALSE)),
FALSE),FALSE)</f>
        <v>0</v>
      </c>
      <c r="AQ50" s="209" t="b" cm="1">
        <f t="array" aca="1" ref="AQ50" ca="1">IF(AND($A50 &gt; 0, J50 &gt; 0,AQ$2&lt;MiscFormulas!$A$5+1),
_xlfn.IFNA(
_xlfn.IFNA(
_xlfn.IFNA(
_xlfn.IFNA(
_xlfn.IFNA(
_xlfn.IFNA(
IF(_xlfn.XLOOKUP(AQ$2,WatchbillMONTHLY!$A$3:$U$3,OFFSET(WatchbillMONTHLY!$A$3:$U$3,1,2))=IF(_xlfn.XLOOKUP($A50,INDIRECT("_"&amp;_xlfn.XLOOKUP(AQ$2,WatchbillMONTHLY!$A$3:$U$3,OFFSET(WatchbillMONTHLY!$A$3:$U$3,1,2))),INDIRECT("_"&amp;_xlfn.XLOOKUP(AQ$2,WatchbillMONTHLY!$A$3:$U$3,OFFSET(WatchbillMONTHLY!$A$3:$U$3,1,2))))=$A50,_xlfn.XLOOKUP(AQ$2,WatchbillMONTHLY!$A$3:$U$3,OFFSET(WatchbillMONTHLY!$A$3:$U$3,1,2)),FALSE),TRUE,FALSE),
IF(_xlfn.XLOOKUP(AQ$2,WatchbillMONTHLY!$A$20:$U$20,OFFSET(WatchbillMONTHLY!$A$20:$U$20,1,2))=IF(_xlfn.XLOOKUP($A50,INDIRECT("_"&amp;_xlfn.XLOOKUP(AQ$2,WatchbillMONTHLY!$A$20:$U$20,OFFSET(WatchbillMONTHLY!$A$20:$U$20,1,2))),INDIRECT("_"&amp;_xlfn.XLOOKUP(AQ$2,WatchbillMONTHLY!$A$20:$U$20,OFFSET(WatchbillMONTHLY!$A$20:$U$20,1,2))))=$A50,_xlfn.XLOOKUP(AQ$2,WatchbillMONTHLY!$A$20:$U$20,OFFSET(WatchbillMONTHLY!$A$20:$U$20,1,2)),FALSE),TRUE,FALSE)),
IF(_xlfn.XLOOKUP(AQ$2,WatchbillMONTHLY!$A$37:$U$37,OFFSET(WatchbillMONTHLY!$A$37:$U$37,1,2))=IF(_xlfn.XLOOKUP($A50,INDIRECT("_"&amp;_xlfn.XLOOKUP(AQ$2,WatchbillMONTHLY!$A$37:$U$37,OFFSET(WatchbillMONTHLY!$A$37:$U$37,1,2))),INDIRECT("_"&amp;_xlfn.XLOOKUP(AQ$2,WatchbillMONTHLY!$A$37:$U$37,OFFSET(WatchbillMONTHLY!$A$37:$U$37,1,2))))=$A50,_xlfn.XLOOKUP(AQ$2,WatchbillMONTHLY!$A$37:$U$37,OFFSET(WatchbillMONTHLY!$A$37:$U$37,1,2)),FALSE),TRUE,FALSE)),
IF(_xlfn.XLOOKUP(AQ$2,WatchbillMONTHLY!$A$54:$U$54,OFFSET(WatchbillMONTHLY!$A$54:$U$54,1,2))=IF(_xlfn.XLOOKUP($A50,INDIRECT("_"&amp;_xlfn.XLOOKUP(AQ$2,WatchbillMONTHLY!$A$54:$U$54,OFFSET(WatchbillMONTHLY!$A$54:$U$54,1,2))),INDIRECT("_"&amp;_xlfn.XLOOKUP(AQ$2,WatchbillMONTHLY!$A$54:$U$54,OFFSET(WatchbillMONTHLY!$A$54:$U$54,1,2))))=$A50,_xlfn.XLOOKUP(AQ$2,WatchbillMONTHLY!$A$54:$U$54,OFFSET(WatchbillMONTHLY!$A$54:$U$54,1,2)),FALSE),TRUE,FALSE)),
IF(_xlfn.XLOOKUP(AQ$2,WatchbillMONTHLY!$A$71:$U$71,OFFSET(WatchbillMONTHLY!$A$71:$U$71,1,2))=IF(_xlfn.XLOOKUP($A50,INDIRECT("_"&amp;_xlfn.XLOOKUP(AQ$2,WatchbillMONTHLY!$A$71:$U$71,OFFSET(WatchbillMONTHLY!$A$71:$U$71,1,2))),INDIRECT("_"&amp;_xlfn.XLOOKUP(AQ$2,WatchbillMONTHLY!$A$71:$U$71,OFFSET(WatchbillMONTHLY!$A$71:$U$71,1,2))))=$A50,_xlfn.XLOOKUP(AQ$2,WatchbillMONTHLY!$A$71:$U$71,OFFSET(WatchbillMONTHLY!$A$71:$U$71,1,2)),FALSE),TRUE,FALSE)),
IF(_xlfn.XLOOKUP(AQ$2,WatchbillMONTHLY!$A$88:$U$88,OFFSET(WatchbillMONTHLY!$A$88:$U$88,1,2))=IF(_xlfn.XLOOKUP($A50,INDIRECT("_"&amp;_xlfn.XLOOKUP(AQ$2,WatchbillMONTHLY!$A$88:$U$88,OFFSET(WatchbillMONTHLY!$A$88:$U$88,1,2))),INDIRECT("_"&amp;_xlfn.XLOOKUP(AQ$2,WatchbillMONTHLY!$A$88:$U$88,OFFSET(WatchbillMONTHLY!$A$88:$U$88,1,2))))=$A50,_xlfn.XLOOKUP(AQ$2,WatchbillMONTHLY!$A$88:$U$88,OFFSET(WatchbillMONTHLY!$A$88:$U$88,1,2)),FALSE),TRUE,FALSE)),
FALSE),FALSE)</f>
        <v>0</v>
      </c>
      <c r="AR50" s="209" t="b" cm="1">
        <f t="array" aca="1" ref="AR50" ca="1">IF(AND($A50 &gt; 0, K50 &gt; 0,AR$2&lt;MiscFormulas!$A$5+1),
_xlfn.IFNA(
_xlfn.IFNA(
_xlfn.IFNA(
_xlfn.IFNA(
_xlfn.IFNA(
_xlfn.IFNA(
IF(_xlfn.XLOOKUP(AR$2,WatchbillMONTHLY!$A$3:$U$3,OFFSET(WatchbillMONTHLY!$A$3:$U$3,1,2))=IF(_xlfn.XLOOKUP($A50,INDIRECT("_"&amp;_xlfn.XLOOKUP(AR$2,WatchbillMONTHLY!$A$3:$U$3,OFFSET(WatchbillMONTHLY!$A$3:$U$3,1,2))),INDIRECT("_"&amp;_xlfn.XLOOKUP(AR$2,WatchbillMONTHLY!$A$3:$U$3,OFFSET(WatchbillMONTHLY!$A$3:$U$3,1,2))))=$A50,_xlfn.XLOOKUP(AR$2,WatchbillMONTHLY!$A$3:$U$3,OFFSET(WatchbillMONTHLY!$A$3:$U$3,1,2)),FALSE),TRUE,FALSE),
IF(_xlfn.XLOOKUP(AR$2,WatchbillMONTHLY!$A$20:$U$20,OFFSET(WatchbillMONTHLY!$A$20:$U$20,1,2))=IF(_xlfn.XLOOKUP($A50,INDIRECT("_"&amp;_xlfn.XLOOKUP(AR$2,WatchbillMONTHLY!$A$20:$U$20,OFFSET(WatchbillMONTHLY!$A$20:$U$20,1,2))),INDIRECT("_"&amp;_xlfn.XLOOKUP(AR$2,WatchbillMONTHLY!$A$20:$U$20,OFFSET(WatchbillMONTHLY!$A$20:$U$20,1,2))))=$A50,_xlfn.XLOOKUP(AR$2,WatchbillMONTHLY!$A$20:$U$20,OFFSET(WatchbillMONTHLY!$A$20:$U$20,1,2)),FALSE),TRUE,FALSE)),
IF(_xlfn.XLOOKUP(AR$2,WatchbillMONTHLY!$A$37:$U$37,OFFSET(WatchbillMONTHLY!$A$37:$U$37,1,2))=IF(_xlfn.XLOOKUP($A50,INDIRECT("_"&amp;_xlfn.XLOOKUP(AR$2,WatchbillMONTHLY!$A$37:$U$37,OFFSET(WatchbillMONTHLY!$A$37:$U$37,1,2))),INDIRECT("_"&amp;_xlfn.XLOOKUP(AR$2,WatchbillMONTHLY!$A$37:$U$37,OFFSET(WatchbillMONTHLY!$A$37:$U$37,1,2))))=$A50,_xlfn.XLOOKUP(AR$2,WatchbillMONTHLY!$A$37:$U$37,OFFSET(WatchbillMONTHLY!$A$37:$U$37,1,2)),FALSE),TRUE,FALSE)),
IF(_xlfn.XLOOKUP(AR$2,WatchbillMONTHLY!$A$54:$U$54,OFFSET(WatchbillMONTHLY!$A$54:$U$54,1,2))=IF(_xlfn.XLOOKUP($A50,INDIRECT("_"&amp;_xlfn.XLOOKUP(AR$2,WatchbillMONTHLY!$A$54:$U$54,OFFSET(WatchbillMONTHLY!$A$54:$U$54,1,2))),INDIRECT("_"&amp;_xlfn.XLOOKUP(AR$2,WatchbillMONTHLY!$A$54:$U$54,OFFSET(WatchbillMONTHLY!$A$54:$U$54,1,2))))=$A50,_xlfn.XLOOKUP(AR$2,WatchbillMONTHLY!$A$54:$U$54,OFFSET(WatchbillMONTHLY!$A$54:$U$54,1,2)),FALSE),TRUE,FALSE)),
IF(_xlfn.XLOOKUP(AR$2,WatchbillMONTHLY!$A$71:$U$71,OFFSET(WatchbillMONTHLY!$A$71:$U$71,1,2))=IF(_xlfn.XLOOKUP($A50,INDIRECT("_"&amp;_xlfn.XLOOKUP(AR$2,WatchbillMONTHLY!$A$71:$U$71,OFFSET(WatchbillMONTHLY!$A$71:$U$71,1,2))),INDIRECT("_"&amp;_xlfn.XLOOKUP(AR$2,WatchbillMONTHLY!$A$71:$U$71,OFFSET(WatchbillMONTHLY!$A$71:$U$71,1,2))))=$A50,_xlfn.XLOOKUP(AR$2,WatchbillMONTHLY!$A$71:$U$71,OFFSET(WatchbillMONTHLY!$A$71:$U$71,1,2)),FALSE),TRUE,FALSE)),
IF(_xlfn.XLOOKUP(AR$2,WatchbillMONTHLY!$A$88:$U$88,OFFSET(WatchbillMONTHLY!$A$88:$U$88,1,2))=IF(_xlfn.XLOOKUP($A50,INDIRECT("_"&amp;_xlfn.XLOOKUP(AR$2,WatchbillMONTHLY!$A$88:$U$88,OFFSET(WatchbillMONTHLY!$A$88:$U$88,1,2))),INDIRECT("_"&amp;_xlfn.XLOOKUP(AR$2,WatchbillMONTHLY!$A$88:$U$88,OFFSET(WatchbillMONTHLY!$A$88:$U$88,1,2))))=$A50,_xlfn.XLOOKUP(AR$2,WatchbillMONTHLY!$A$88:$U$88,OFFSET(WatchbillMONTHLY!$A$88:$U$88,1,2)),FALSE),TRUE,FALSE)),
FALSE),FALSE)</f>
        <v>0</v>
      </c>
      <c r="AS50" s="209" t="b" cm="1">
        <f t="array" aca="1" ref="AS50" ca="1">IF(AND($A50 &gt; 0, L50 &gt; 0,AS$2&lt;MiscFormulas!$A$5+1),
_xlfn.IFNA(
_xlfn.IFNA(
_xlfn.IFNA(
_xlfn.IFNA(
_xlfn.IFNA(
_xlfn.IFNA(
IF(_xlfn.XLOOKUP(AS$2,WatchbillMONTHLY!$A$3:$U$3,OFFSET(WatchbillMONTHLY!$A$3:$U$3,1,2))=IF(_xlfn.XLOOKUP($A50,INDIRECT("_"&amp;_xlfn.XLOOKUP(AS$2,WatchbillMONTHLY!$A$3:$U$3,OFFSET(WatchbillMONTHLY!$A$3:$U$3,1,2))),INDIRECT("_"&amp;_xlfn.XLOOKUP(AS$2,WatchbillMONTHLY!$A$3:$U$3,OFFSET(WatchbillMONTHLY!$A$3:$U$3,1,2))))=$A50,_xlfn.XLOOKUP(AS$2,WatchbillMONTHLY!$A$3:$U$3,OFFSET(WatchbillMONTHLY!$A$3:$U$3,1,2)),FALSE),TRUE,FALSE),
IF(_xlfn.XLOOKUP(AS$2,WatchbillMONTHLY!$A$20:$U$20,OFFSET(WatchbillMONTHLY!$A$20:$U$20,1,2))=IF(_xlfn.XLOOKUP($A50,INDIRECT("_"&amp;_xlfn.XLOOKUP(AS$2,WatchbillMONTHLY!$A$20:$U$20,OFFSET(WatchbillMONTHLY!$A$20:$U$20,1,2))),INDIRECT("_"&amp;_xlfn.XLOOKUP(AS$2,WatchbillMONTHLY!$A$20:$U$20,OFFSET(WatchbillMONTHLY!$A$20:$U$20,1,2))))=$A50,_xlfn.XLOOKUP(AS$2,WatchbillMONTHLY!$A$20:$U$20,OFFSET(WatchbillMONTHLY!$A$20:$U$20,1,2)),FALSE),TRUE,FALSE)),
IF(_xlfn.XLOOKUP(AS$2,WatchbillMONTHLY!$A$37:$U$37,OFFSET(WatchbillMONTHLY!$A$37:$U$37,1,2))=IF(_xlfn.XLOOKUP($A50,INDIRECT("_"&amp;_xlfn.XLOOKUP(AS$2,WatchbillMONTHLY!$A$37:$U$37,OFFSET(WatchbillMONTHLY!$A$37:$U$37,1,2))),INDIRECT("_"&amp;_xlfn.XLOOKUP(AS$2,WatchbillMONTHLY!$A$37:$U$37,OFFSET(WatchbillMONTHLY!$A$37:$U$37,1,2))))=$A50,_xlfn.XLOOKUP(AS$2,WatchbillMONTHLY!$A$37:$U$37,OFFSET(WatchbillMONTHLY!$A$37:$U$37,1,2)),FALSE),TRUE,FALSE)),
IF(_xlfn.XLOOKUP(AS$2,WatchbillMONTHLY!$A$54:$U$54,OFFSET(WatchbillMONTHLY!$A$54:$U$54,1,2))=IF(_xlfn.XLOOKUP($A50,INDIRECT("_"&amp;_xlfn.XLOOKUP(AS$2,WatchbillMONTHLY!$A$54:$U$54,OFFSET(WatchbillMONTHLY!$A$54:$U$54,1,2))),INDIRECT("_"&amp;_xlfn.XLOOKUP(AS$2,WatchbillMONTHLY!$A$54:$U$54,OFFSET(WatchbillMONTHLY!$A$54:$U$54,1,2))))=$A50,_xlfn.XLOOKUP(AS$2,WatchbillMONTHLY!$A$54:$U$54,OFFSET(WatchbillMONTHLY!$A$54:$U$54,1,2)),FALSE),TRUE,FALSE)),
IF(_xlfn.XLOOKUP(AS$2,WatchbillMONTHLY!$A$71:$U$71,OFFSET(WatchbillMONTHLY!$A$71:$U$71,1,2))=IF(_xlfn.XLOOKUP($A50,INDIRECT("_"&amp;_xlfn.XLOOKUP(AS$2,WatchbillMONTHLY!$A$71:$U$71,OFFSET(WatchbillMONTHLY!$A$71:$U$71,1,2))),INDIRECT("_"&amp;_xlfn.XLOOKUP(AS$2,WatchbillMONTHLY!$A$71:$U$71,OFFSET(WatchbillMONTHLY!$A$71:$U$71,1,2))))=$A50,_xlfn.XLOOKUP(AS$2,WatchbillMONTHLY!$A$71:$U$71,OFFSET(WatchbillMONTHLY!$A$71:$U$71,1,2)),FALSE),TRUE,FALSE)),
IF(_xlfn.XLOOKUP(AS$2,WatchbillMONTHLY!$A$88:$U$88,OFFSET(WatchbillMONTHLY!$A$88:$U$88,1,2))=IF(_xlfn.XLOOKUP($A50,INDIRECT("_"&amp;_xlfn.XLOOKUP(AS$2,WatchbillMONTHLY!$A$88:$U$88,OFFSET(WatchbillMONTHLY!$A$88:$U$88,1,2))),INDIRECT("_"&amp;_xlfn.XLOOKUP(AS$2,WatchbillMONTHLY!$A$88:$U$88,OFFSET(WatchbillMONTHLY!$A$88:$U$88,1,2))))=$A50,_xlfn.XLOOKUP(AS$2,WatchbillMONTHLY!$A$88:$U$88,OFFSET(WatchbillMONTHLY!$A$88:$U$88,1,2)),FALSE),TRUE,FALSE)),
FALSE),FALSE)</f>
        <v>0</v>
      </c>
      <c r="AT50" s="209" t="b" cm="1">
        <f t="array" aca="1" ref="AT50" ca="1">IF(AND($A50 &gt; 0, M50 &gt; 0,AT$2&lt;MiscFormulas!$A$5+1),
_xlfn.IFNA(
_xlfn.IFNA(
_xlfn.IFNA(
_xlfn.IFNA(
_xlfn.IFNA(
_xlfn.IFNA(
IF(_xlfn.XLOOKUP(AT$2,WatchbillMONTHLY!$A$3:$U$3,OFFSET(WatchbillMONTHLY!$A$3:$U$3,1,2))=IF(_xlfn.XLOOKUP($A50,INDIRECT("_"&amp;_xlfn.XLOOKUP(AT$2,WatchbillMONTHLY!$A$3:$U$3,OFFSET(WatchbillMONTHLY!$A$3:$U$3,1,2))),INDIRECT("_"&amp;_xlfn.XLOOKUP(AT$2,WatchbillMONTHLY!$A$3:$U$3,OFFSET(WatchbillMONTHLY!$A$3:$U$3,1,2))))=$A50,_xlfn.XLOOKUP(AT$2,WatchbillMONTHLY!$A$3:$U$3,OFFSET(WatchbillMONTHLY!$A$3:$U$3,1,2)),FALSE),TRUE,FALSE),
IF(_xlfn.XLOOKUP(AT$2,WatchbillMONTHLY!$A$20:$U$20,OFFSET(WatchbillMONTHLY!$A$20:$U$20,1,2))=IF(_xlfn.XLOOKUP($A50,INDIRECT("_"&amp;_xlfn.XLOOKUP(AT$2,WatchbillMONTHLY!$A$20:$U$20,OFFSET(WatchbillMONTHLY!$A$20:$U$20,1,2))),INDIRECT("_"&amp;_xlfn.XLOOKUP(AT$2,WatchbillMONTHLY!$A$20:$U$20,OFFSET(WatchbillMONTHLY!$A$20:$U$20,1,2))))=$A50,_xlfn.XLOOKUP(AT$2,WatchbillMONTHLY!$A$20:$U$20,OFFSET(WatchbillMONTHLY!$A$20:$U$20,1,2)),FALSE),TRUE,FALSE)),
IF(_xlfn.XLOOKUP(AT$2,WatchbillMONTHLY!$A$37:$U$37,OFFSET(WatchbillMONTHLY!$A$37:$U$37,1,2))=IF(_xlfn.XLOOKUP($A50,INDIRECT("_"&amp;_xlfn.XLOOKUP(AT$2,WatchbillMONTHLY!$A$37:$U$37,OFFSET(WatchbillMONTHLY!$A$37:$U$37,1,2))),INDIRECT("_"&amp;_xlfn.XLOOKUP(AT$2,WatchbillMONTHLY!$A$37:$U$37,OFFSET(WatchbillMONTHLY!$A$37:$U$37,1,2))))=$A50,_xlfn.XLOOKUP(AT$2,WatchbillMONTHLY!$A$37:$U$37,OFFSET(WatchbillMONTHLY!$A$37:$U$37,1,2)),FALSE),TRUE,FALSE)),
IF(_xlfn.XLOOKUP(AT$2,WatchbillMONTHLY!$A$54:$U$54,OFFSET(WatchbillMONTHLY!$A$54:$U$54,1,2))=IF(_xlfn.XLOOKUP($A50,INDIRECT("_"&amp;_xlfn.XLOOKUP(AT$2,WatchbillMONTHLY!$A$54:$U$54,OFFSET(WatchbillMONTHLY!$A$54:$U$54,1,2))),INDIRECT("_"&amp;_xlfn.XLOOKUP(AT$2,WatchbillMONTHLY!$A$54:$U$54,OFFSET(WatchbillMONTHLY!$A$54:$U$54,1,2))))=$A50,_xlfn.XLOOKUP(AT$2,WatchbillMONTHLY!$A$54:$U$54,OFFSET(WatchbillMONTHLY!$A$54:$U$54,1,2)),FALSE),TRUE,FALSE)),
IF(_xlfn.XLOOKUP(AT$2,WatchbillMONTHLY!$A$71:$U$71,OFFSET(WatchbillMONTHLY!$A$71:$U$71,1,2))=IF(_xlfn.XLOOKUP($A50,INDIRECT("_"&amp;_xlfn.XLOOKUP(AT$2,WatchbillMONTHLY!$A$71:$U$71,OFFSET(WatchbillMONTHLY!$A$71:$U$71,1,2))),INDIRECT("_"&amp;_xlfn.XLOOKUP(AT$2,WatchbillMONTHLY!$A$71:$U$71,OFFSET(WatchbillMONTHLY!$A$71:$U$71,1,2))))=$A50,_xlfn.XLOOKUP(AT$2,WatchbillMONTHLY!$A$71:$U$71,OFFSET(WatchbillMONTHLY!$A$71:$U$71,1,2)),FALSE),TRUE,FALSE)),
IF(_xlfn.XLOOKUP(AT$2,WatchbillMONTHLY!$A$88:$U$88,OFFSET(WatchbillMONTHLY!$A$88:$U$88,1,2))=IF(_xlfn.XLOOKUP($A50,INDIRECT("_"&amp;_xlfn.XLOOKUP(AT$2,WatchbillMONTHLY!$A$88:$U$88,OFFSET(WatchbillMONTHLY!$A$88:$U$88,1,2))),INDIRECT("_"&amp;_xlfn.XLOOKUP(AT$2,WatchbillMONTHLY!$A$88:$U$88,OFFSET(WatchbillMONTHLY!$A$88:$U$88,1,2))))=$A50,_xlfn.XLOOKUP(AT$2,WatchbillMONTHLY!$A$88:$U$88,OFFSET(WatchbillMONTHLY!$A$88:$U$88,1,2)),FALSE),TRUE,FALSE)),
FALSE),FALSE)</f>
        <v>0</v>
      </c>
      <c r="AU50" s="209" t="b" cm="1">
        <f t="array" aca="1" ref="AU50" ca="1">IF(AND($A50 &gt; 0, N50 &gt; 0,AU$2&lt;MiscFormulas!$A$5+1),
_xlfn.IFNA(
_xlfn.IFNA(
_xlfn.IFNA(
_xlfn.IFNA(
_xlfn.IFNA(
_xlfn.IFNA(
IF(_xlfn.XLOOKUP(AU$2,WatchbillMONTHLY!$A$3:$U$3,OFFSET(WatchbillMONTHLY!$A$3:$U$3,1,2))=IF(_xlfn.XLOOKUP($A50,INDIRECT("_"&amp;_xlfn.XLOOKUP(AU$2,WatchbillMONTHLY!$A$3:$U$3,OFFSET(WatchbillMONTHLY!$A$3:$U$3,1,2))),INDIRECT("_"&amp;_xlfn.XLOOKUP(AU$2,WatchbillMONTHLY!$A$3:$U$3,OFFSET(WatchbillMONTHLY!$A$3:$U$3,1,2))))=$A50,_xlfn.XLOOKUP(AU$2,WatchbillMONTHLY!$A$3:$U$3,OFFSET(WatchbillMONTHLY!$A$3:$U$3,1,2)),FALSE),TRUE,FALSE),
IF(_xlfn.XLOOKUP(AU$2,WatchbillMONTHLY!$A$20:$U$20,OFFSET(WatchbillMONTHLY!$A$20:$U$20,1,2))=IF(_xlfn.XLOOKUP($A50,INDIRECT("_"&amp;_xlfn.XLOOKUP(AU$2,WatchbillMONTHLY!$A$20:$U$20,OFFSET(WatchbillMONTHLY!$A$20:$U$20,1,2))),INDIRECT("_"&amp;_xlfn.XLOOKUP(AU$2,WatchbillMONTHLY!$A$20:$U$20,OFFSET(WatchbillMONTHLY!$A$20:$U$20,1,2))))=$A50,_xlfn.XLOOKUP(AU$2,WatchbillMONTHLY!$A$20:$U$20,OFFSET(WatchbillMONTHLY!$A$20:$U$20,1,2)),FALSE),TRUE,FALSE)),
IF(_xlfn.XLOOKUP(AU$2,WatchbillMONTHLY!$A$37:$U$37,OFFSET(WatchbillMONTHLY!$A$37:$U$37,1,2))=IF(_xlfn.XLOOKUP($A50,INDIRECT("_"&amp;_xlfn.XLOOKUP(AU$2,WatchbillMONTHLY!$A$37:$U$37,OFFSET(WatchbillMONTHLY!$A$37:$U$37,1,2))),INDIRECT("_"&amp;_xlfn.XLOOKUP(AU$2,WatchbillMONTHLY!$A$37:$U$37,OFFSET(WatchbillMONTHLY!$A$37:$U$37,1,2))))=$A50,_xlfn.XLOOKUP(AU$2,WatchbillMONTHLY!$A$37:$U$37,OFFSET(WatchbillMONTHLY!$A$37:$U$37,1,2)),FALSE),TRUE,FALSE)),
IF(_xlfn.XLOOKUP(AU$2,WatchbillMONTHLY!$A$54:$U$54,OFFSET(WatchbillMONTHLY!$A$54:$U$54,1,2))=IF(_xlfn.XLOOKUP($A50,INDIRECT("_"&amp;_xlfn.XLOOKUP(AU$2,WatchbillMONTHLY!$A$54:$U$54,OFFSET(WatchbillMONTHLY!$A$54:$U$54,1,2))),INDIRECT("_"&amp;_xlfn.XLOOKUP(AU$2,WatchbillMONTHLY!$A$54:$U$54,OFFSET(WatchbillMONTHLY!$A$54:$U$54,1,2))))=$A50,_xlfn.XLOOKUP(AU$2,WatchbillMONTHLY!$A$54:$U$54,OFFSET(WatchbillMONTHLY!$A$54:$U$54,1,2)),FALSE),TRUE,FALSE)),
IF(_xlfn.XLOOKUP(AU$2,WatchbillMONTHLY!$A$71:$U$71,OFFSET(WatchbillMONTHLY!$A$71:$U$71,1,2))=IF(_xlfn.XLOOKUP($A50,INDIRECT("_"&amp;_xlfn.XLOOKUP(AU$2,WatchbillMONTHLY!$A$71:$U$71,OFFSET(WatchbillMONTHLY!$A$71:$U$71,1,2))),INDIRECT("_"&amp;_xlfn.XLOOKUP(AU$2,WatchbillMONTHLY!$A$71:$U$71,OFFSET(WatchbillMONTHLY!$A$71:$U$71,1,2))))=$A50,_xlfn.XLOOKUP(AU$2,WatchbillMONTHLY!$A$71:$U$71,OFFSET(WatchbillMONTHLY!$A$71:$U$71,1,2)),FALSE),TRUE,FALSE)),
IF(_xlfn.XLOOKUP(AU$2,WatchbillMONTHLY!$A$88:$U$88,OFFSET(WatchbillMONTHLY!$A$88:$U$88,1,2))=IF(_xlfn.XLOOKUP($A50,INDIRECT("_"&amp;_xlfn.XLOOKUP(AU$2,WatchbillMONTHLY!$A$88:$U$88,OFFSET(WatchbillMONTHLY!$A$88:$U$88,1,2))),INDIRECT("_"&amp;_xlfn.XLOOKUP(AU$2,WatchbillMONTHLY!$A$88:$U$88,OFFSET(WatchbillMONTHLY!$A$88:$U$88,1,2))))=$A50,_xlfn.XLOOKUP(AU$2,WatchbillMONTHLY!$A$88:$U$88,OFFSET(WatchbillMONTHLY!$A$88:$U$88,1,2)),FALSE),TRUE,FALSE)),
FALSE),FALSE)</f>
        <v>0</v>
      </c>
      <c r="AV50" s="209" t="b" cm="1">
        <f t="array" aca="1" ref="AV50" ca="1">IF(AND($A50 &gt; 0, O50 &gt; 0,AV$2&lt;MiscFormulas!$A$5+1),
_xlfn.IFNA(
_xlfn.IFNA(
_xlfn.IFNA(
_xlfn.IFNA(
_xlfn.IFNA(
_xlfn.IFNA(
IF(_xlfn.XLOOKUP(AV$2,WatchbillMONTHLY!$A$3:$U$3,OFFSET(WatchbillMONTHLY!$A$3:$U$3,1,2))=IF(_xlfn.XLOOKUP($A50,INDIRECT("_"&amp;_xlfn.XLOOKUP(AV$2,WatchbillMONTHLY!$A$3:$U$3,OFFSET(WatchbillMONTHLY!$A$3:$U$3,1,2))),INDIRECT("_"&amp;_xlfn.XLOOKUP(AV$2,WatchbillMONTHLY!$A$3:$U$3,OFFSET(WatchbillMONTHLY!$A$3:$U$3,1,2))))=$A50,_xlfn.XLOOKUP(AV$2,WatchbillMONTHLY!$A$3:$U$3,OFFSET(WatchbillMONTHLY!$A$3:$U$3,1,2)),FALSE),TRUE,FALSE),
IF(_xlfn.XLOOKUP(AV$2,WatchbillMONTHLY!$A$20:$U$20,OFFSET(WatchbillMONTHLY!$A$20:$U$20,1,2))=IF(_xlfn.XLOOKUP($A50,INDIRECT("_"&amp;_xlfn.XLOOKUP(AV$2,WatchbillMONTHLY!$A$20:$U$20,OFFSET(WatchbillMONTHLY!$A$20:$U$20,1,2))),INDIRECT("_"&amp;_xlfn.XLOOKUP(AV$2,WatchbillMONTHLY!$A$20:$U$20,OFFSET(WatchbillMONTHLY!$A$20:$U$20,1,2))))=$A50,_xlfn.XLOOKUP(AV$2,WatchbillMONTHLY!$A$20:$U$20,OFFSET(WatchbillMONTHLY!$A$20:$U$20,1,2)),FALSE),TRUE,FALSE)),
IF(_xlfn.XLOOKUP(AV$2,WatchbillMONTHLY!$A$37:$U$37,OFFSET(WatchbillMONTHLY!$A$37:$U$37,1,2))=IF(_xlfn.XLOOKUP($A50,INDIRECT("_"&amp;_xlfn.XLOOKUP(AV$2,WatchbillMONTHLY!$A$37:$U$37,OFFSET(WatchbillMONTHLY!$A$37:$U$37,1,2))),INDIRECT("_"&amp;_xlfn.XLOOKUP(AV$2,WatchbillMONTHLY!$A$37:$U$37,OFFSET(WatchbillMONTHLY!$A$37:$U$37,1,2))))=$A50,_xlfn.XLOOKUP(AV$2,WatchbillMONTHLY!$A$37:$U$37,OFFSET(WatchbillMONTHLY!$A$37:$U$37,1,2)),FALSE),TRUE,FALSE)),
IF(_xlfn.XLOOKUP(AV$2,WatchbillMONTHLY!$A$54:$U$54,OFFSET(WatchbillMONTHLY!$A$54:$U$54,1,2))=IF(_xlfn.XLOOKUP($A50,INDIRECT("_"&amp;_xlfn.XLOOKUP(AV$2,WatchbillMONTHLY!$A$54:$U$54,OFFSET(WatchbillMONTHLY!$A$54:$U$54,1,2))),INDIRECT("_"&amp;_xlfn.XLOOKUP(AV$2,WatchbillMONTHLY!$A$54:$U$54,OFFSET(WatchbillMONTHLY!$A$54:$U$54,1,2))))=$A50,_xlfn.XLOOKUP(AV$2,WatchbillMONTHLY!$A$54:$U$54,OFFSET(WatchbillMONTHLY!$A$54:$U$54,1,2)),FALSE),TRUE,FALSE)),
IF(_xlfn.XLOOKUP(AV$2,WatchbillMONTHLY!$A$71:$U$71,OFFSET(WatchbillMONTHLY!$A$71:$U$71,1,2))=IF(_xlfn.XLOOKUP($A50,INDIRECT("_"&amp;_xlfn.XLOOKUP(AV$2,WatchbillMONTHLY!$A$71:$U$71,OFFSET(WatchbillMONTHLY!$A$71:$U$71,1,2))),INDIRECT("_"&amp;_xlfn.XLOOKUP(AV$2,WatchbillMONTHLY!$A$71:$U$71,OFFSET(WatchbillMONTHLY!$A$71:$U$71,1,2))))=$A50,_xlfn.XLOOKUP(AV$2,WatchbillMONTHLY!$A$71:$U$71,OFFSET(WatchbillMONTHLY!$A$71:$U$71,1,2)),FALSE),TRUE,FALSE)),
IF(_xlfn.XLOOKUP(AV$2,WatchbillMONTHLY!$A$88:$U$88,OFFSET(WatchbillMONTHLY!$A$88:$U$88,1,2))=IF(_xlfn.XLOOKUP($A50,INDIRECT("_"&amp;_xlfn.XLOOKUP(AV$2,WatchbillMONTHLY!$A$88:$U$88,OFFSET(WatchbillMONTHLY!$A$88:$U$88,1,2))),INDIRECT("_"&amp;_xlfn.XLOOKUP(AV$2,WatchbillMONTHLY!$A$88:$U$88,OFFSET(WatchbillMONTHLY!$A$88:$U$88,1,2))))=$A50,_xlfn.XLOOKUP(AV$2,WatchbillMONTHLY!$A$88:$U$88,OFFSET(WatchbillMONTHLY!$A$88:$U$88,1,2)),FALSE),TRUE,FALSE)),
FALSE),FALSE)</f>
        <v>0</v>
      </c>
      <c r="AW50" s="209" t="b" cm="1">
        <f t="array" aca="1" ref="AW50" ca="1">IF(AND($A50 &gt; 0, P50 &gt; 0,AW$2&lt;MiscFormulas!$A$5+1),
_xlfn.IFNA(
_xlfn.IFNA(
_xlfn.IFNA(
_xlfn.IFNA(
_xlfn.IFNA(
_xlfn.IFNA(
IF(_xlfn.XLOOKUP(AW$2,WatchbillMONTHLY!$A$3:$U$3,OFFSET(WatchbillMONTHLY!$A$3:$U$3,1,2))=IF(_xlfn.XLOOKUP($A50,INDIRECT("_"&amp;_xlfn.XLOOKUP(AW$2,WatchbillMONTHLY!$A$3:$U$3,OFFSET(WatchbillMONTHLY!$A$3:$U$3,1,2))),INDIRECT("_"&amp;_xlfn.XLOOKUP(AW$2,WatchbillMONTHLY!$A$3:$U$3,OFFSET(WatchbillMONTHLY!$A$3:$U$3,1,2))))=$A50,_xlfn.XLOOKUP(AW$2,WatchbillMONTHLY!$A$3:$U$3,OFFSET(WatchbillMONTHLY!$A$3:$U$3,1,2)),FALSE),TRUE,FALSE),
IF(_xlfn.XLOOKUP(AW$2,WatchbillMONTHLY!$A$20:$U$20,OFFSET(WatchbillMONTHLY!$A$20:$U$20,1,2))=IF(_xlfn.XLOOKUP($A50,INDIRECT("_"&amp;_xlfn.XLOOKUP(AW$2,WatchbillMONTHLY!$A$20:$U$20,OFFSET(WatchbillMONTHLY!$A$20:$U$20,1,2))),INDIRECT("_"&amp;_xlfn.XLOOKUP(AW$2,WatchbillMONTHLY!$A$20:$U$20,OFFSET(WatchbillMONTHLY!$A$20:$U$20,1,2))))=$A50,_xlfn.XLOOKUP(AW$2,WatchbillMONTHLY!$A$20:$U$20,OFFSET(WatchbillMONTHLY!$A$20:$U$20,1,2)),FALSE),TRUE,FALSE)),
IF(_xlfn.XLOOKUP(AW$2,WatchbillMONTHLY!$A$37:$U$37,OFFSET(WatchbillMONTHLY!$A$37:$U$37,1,2))=IF(_xlfn.XLOOKUP($A50,INDIRECT("_"&amp;_xlfn.XLOOKUP(AW$2,WatchbillMONTHLY!$A$37:$U$37,OFFSET(WatchbillMONTHLY!$A$37:$U$37,1,2))),INDIRECT("_"&amp;_xlfn.XLOOKUP(AW$2,WatchbillMONTHLY!$A$37:$U$37,OFFSET(WatchbillMONTHLY!$A$37:$U$37,1,2))))=$A50,_xlfn.XLOOKUP(AW$2,WatchbillMONTHLY!$A$37:$U$37,OFFSET(WatchbillMONTHLY!$A$37:$U$37,1,2)),FALSE),TRUE,FALSE)),
IF(_xlfn.XLOOKUP(AW$2,WatchbillMONTHLY!$A$54:$U$54,OFFSET(WatchbillMONTHLY!$A$54:$U$54,1,2))=IF(_xlfn.XLOOKUP($A50,INDIRECT("_"&amp;_xlfn.XLOOKUP(AW$2,WatchbillMONTHLY!$A$54:$U$54,OFFSET(WatchbillMONTHLY!$A$54:$U$54,1,2))),INDIRECT("_"&amp;_xlfn.XLOOKUP(AW$2,WatchbillMONTHLY!$A$54:$U$54,OFFSET(WatchbillMONTHLY!$A$54:$U$54,1,2))))=$A50,_xlfn.XLOOKUP(AW$2,WatchbillMONTHLY!$A$54:$U$54,OFFSET(WatchbillMONTHLY!$A$54:$U$54,1,2)),FALSE),TRUE,FALSE)),
IF(_xlfn.XLOOKUP(AW$2,WatchbillMONTHLY!$A$71:$U$71,OFFSET(WatchbillMONTHLY!$A$71:$U$71,1,2))=IF(_xlfn.XLOOKUP($A50,INDIRECT("_"&amp;_xlfn.XLOOKUP(AW$2,WatchbillMONTHLY!$A$71:$U$71,OFFSET(WatchbillMONTHLY!$A$71:$U$71,1,2))),INDIRECT("_"&amp;_xlfn.XLOOKUP(AW$2,WatchbillMONTHLY!$A$71:$U$71,OFFSET(WatchbillMONTHLY!$A$71:$U$71,1,2))))=$A50,_xlfn.XLOOKUP(AW$2,WatchbillMONTHLY!$A$71:$U$71,OFFSET(WatchbillMONTHLY!$A$71:$U$71,1,2)),FALSE),TRUE,FALSE)),
IF(_xlfn.XLOOKUP(AW$2,WatchbillMONTHLY!$A$88:$U$88,OFFSET(WatchbillMONTHLY!$A$88:$U$88,1,2))=IF(_xlfn.XLOOKUP($A50,INDIRECT("_"&amp;_xlfn.XLOOKUP(AW$2,WatchbillMONTHLY!$A$88:$U$88,OFFSET(WatchbillMONTHLY!$A$88:$U$88,1,2))),INDIRECT("_"&amp;_xlfn.XLOOKUP(AW$2,WatchbillMONTHLY!$A$88:$U$88,OFFSET(WatchbillMONTHLY!$A$88:$U$88,1,2))))=$A50,_xlfn.XLOOKUP(AW$2,WatchbillMONTHLY!$A$88:$U$88,OFFSET(WatchbillMONTHLY!$A$88:$U$88,1,2)),FALSE),TRUE,FALSE)),
FALSE),FALSE)</f>
        <v>0</v>
      </c>
      <c r="AX50" s="209" t="b" cm="1">
        <f t="array" aca="1" ref="AX50" ca="1">IF(AND($A50 &gt; 0, Q50 &gt; 0,AX$2&lt;MiscFormulas!$A$5+1),
_xlfn.IFNA(
_xlfn.IFNA(
_xlfn.IFNA(
_xlfn.IFNA(
_xlfn.IFNA(
_xlfn.IFNA(
IF(_xlfn.XLOOKUP(AX$2,WatchbillMONTHLY!$A$3:$U$3,OFFSET(WatchbillMONTHLY!$A$3:$U$3,1,2))=IF(_xlfn.XLOOKUP($A50,INDIRECT("_"&amp;_xlfn.XLOOKUP(AX$2,WatchbillMONTHLY!$A$3:$U$3,OFFSET(WatchbillMONTHLY!$A$3:$U$3,1,2))),INDIRECT("_"&amp;_xlfn.XLOOKUP(AX$2,WatchbillMONTHLY!$A$3:$U$3,OFFSET(WatchbillMONTHLY!$A$3:$U$3,1,2))))=$A50,_xlfn.XLOOKUP(AX$2,WatchbillMONTHLY!$A$3:$U$3,OFFSET(WatchbillMONTHLY!$A$3:$U$3,1,2)),FALSE),TRUE,FALSE),
IF(_xlfn.XLOOKUP(AX$2,WatchbillMONTHLY!$A$20:$U$20,OFFSET(WatchbillMONTHLY!$A$20:$U$20,1,2))=IF(_xlfn.XLOOKUP($A50,INDIRECT("_"&amp;_xlfn.XLOOKUP(AX$2,WatchbillMONTHLY!$A$20:$U$20,OFFSET(WatchbillMONTHLY!$A$20:$U$20,1,2))),INDIRECT("_"&amp;_xlfn.XLOOKUP(AX$2,WatchbillMONTHLY!$A$20:$U$20,OFFSET(WatchbillMONTHLY!$A$20:$U$20,1,2))))=$A50,_xlfn.XLOOKUP(AX$2,WatchbillMONTHLY!$A$20:$U$20,OFFSET(WatchbillMONTHLY!$A$20:$U$20,1,2)),FALSE),TRUE,FALSE)),
IF(_xlfn.XLOOKUP(AX$2,WatchbillMONTHLY!$A$37:$U$37,OFFSET(WatchbillMONTHLY!$A$37:$U$37,1,2))=IF(_xlfn.XLOOKUP($A50,INDIRECT("_"&amp;_xlfn.XLOOKUP(AX$2,WatchbillMONTHLY!$A$37:$U$37,OFFSET(WatchbillMONTHLY!$A$37:$U$37,1,2))),INDIRECT("_"&amp;_xlfn.XLOOKUP(AX$2,WatchbillMONTHLY!$A$37:$U$37,OFFSET(WatchbillMONTHLY!$A$37:$U$37,1,2))))=$A50,_xlfn.XLOOKUP(AX$2,WatchbillMONTHLY!$A$37:$U$37,OFFSET(WatchbillMONTHLY!$A$37:$U$37,1,2)),FALSE),TRUE,FALSE)),
IF(_xlfn.XLOOKUP(AX$2,WatchbillMONTHLY!$A$54:$U$54,OFFSET(WatchbillMONTHLY!$A$54:$U$54,1,2))=IF(_xlfn.XLOOKUP($A50,INDIRECT("_"&amp;_xlfn.XLOOKUP(AX$2,WatchbillMONTHLY!$A$54:$U$54,OFFSET(WatchbillMONTHLY!$A$54:$U$54,1,2))),INDIRECT("_"&amp;_xlfn.XLOOKUP(AX$2,WatchbillMONTHLY!$A$54:$U$54,OFFSET(WatchbillMONTHLY!$A$54:$U$54,1,2))))=$A50,_xlfn.XLOOKUP(AX$2,WatchbillMONTHLY!$A$54:$U$54,OFFSET(WatchbillMONTHLY!$A$54:$U$54,1,2)),FALSE),TRUE,FALSE)),
IF(_xlfn.XLOOKUP(AX$2,WatchbillMONTHLY!$A$71:$U$71,OFFSET(WatchbillMONTHLY!$A$71:$U$71,1,2))=IF(_xlfn.XLOOKUP($A50,INDIRECT("_"&amp;_xlfn.XLOOKUP(AX$2,WatchbillMONTHLY!$A$71:$U$71,OFFSET(WatchbillMONTHLY!$A$71:$U$71,1,2))),INDIRECT("_"&amp;_xlfn.XLOOKUP(AX$2,WatchbillMONTHLY!$A$71:$U$71,OFFSET(WatchbillMONTHLY!$A$71:$U$71,1,2))))=$A50,_xlfn.XLOOKUP(AX$2,WatchbillMONTHLY!$A$71:$U$71,OFFSET(WatchbillMONTHLY!$A$71:$U$71,1,2)),FALSE),TRUE,FALSE)),
IF(_xlfn.XLOOKUP(AX$2,WatchbillMONTHLY!$A$88:$U$88,OFFSET(WatchbillMONTHLY!$A$88:$U$88,1,2))=IF(_xlfn.XLOOKUP($A50,INDIRECT("_"&amp;_xlfn.XLOOKUP(AX$2,WatchbillMONTHLY!$A$88:$U$88,OFFSET(WatchbillMONTHLY!$A$88:$U$88,1,2))),INDIRECT("_"&amp;_xlfn.XLOOKUP(AX$2,WatchbillMONTHLY!$A$88:$U$88,OFFSET(WatchbillMONTHLY!$A$88:$U$88,1,2))))=$A50,_xlfn.XLOOKUP(AX$2,WatchbillMONTHLY!$A$88:$U$88,OFFSET(WatchbillMONTHLY!$A$88:$U$88,1,2)),FALSE),TRUE,FALSE)),
FALSE),FALSE)</f>
        <v>0</v>
      </c>
      <c r="AY50" s="209" t="b" cm="1">
        <f t="array" aca="1" ref="AY50" ca="1">IF(AND($A50 &gt; 0, R50 &gt; 0,AY$2&lt;MiscFormulas!$A$5+1),
_xlfn.IFNA(
_xlfn.IFNA(
_xlfn.IFNA(
_xlfn.IFNA(
_xlfn.IFNA(
_xlfn.IFNA(
IF(_xlfn.XLOOKUP(AY$2,WatchbillMONTHLY!$A$3:$U$3,OFFSET(WatchbillMONTHLY!$A$3:$U$3,1,2))=IF(_xlfn.XLOOKUP($A50,INDIRECT("_"&amp;_xlfn.XLOOKUP(AY$2,WatchbillMONTHLY!$A$3:$U$3,OFFSET(WatchbillMONTHLY!$A$3:$U$3,1,2))),INDIRECT("_"&amp;_xlfn.XLOOKUP(AY$2,WatchbillMONTHLY!$A$3:$U$3,OFFSET(WatchbillMONTHLY!$A$3:$U$3,1,2))))=$A50,_xlfn.XLOOKUP(AY$2,WatchbillMONTHLY!$A$3:$U$3,OFFSET(WatchbillMONTHLY!$A$3:$U$3,1,2)),FALSE),TRUE,FALSE),
IF(_xlfn.XLOOKUP(AY$2,WatchbillMONTHLY!$A$20:$U$20,OFFSET(WatchbillMONTHLY!$A$20:$U$20,1,2))=IF(_xlfn.XLOOKUP($A50,INDIRECT("_"&amp;_xlfn.XLOOKUP(AY$2,WatchbillMONTHLY!$A$20:$U$20,OFFSET(WatchbillMONTHLY!$A$20:$U$20,1,2))),INDIRECT("_"&amp;_xlfn.XLOOKUP(AY$2,WatchbillMONTHLY!$A$20:$U$20,OFFSET(WatchbillMONTHLY!$A$20:$U$20,1,2))))=$A50,_xlfn.XLOOKUP(AY$2,WatchbillMONTHLY!$A$20:$U$20,OFFSET(WatchbillMONTHLY!$A$20:$U$20,1,2)),FALSE),TRUE,FALSE)),
IF(_xlfn.XLOOKUP(AY$2,WatchbillMONTHLY!$A$37:$U$37,OFFSET(WatchbillMONTHLY!$A$37:$U$37,1,2))=IF(_xlfn.XLOOKUP($A50,INDIRECT("_"&amp;_xlfn.XLOOKUP(AY$2,WatchbillMONTHLY!$A$37:$U$37,OFFSET(WatchbillMONTHLY!$A$37:$U$37,1,2))),INDIRECT("_"&amp;_xlfn.XLOOKUP(AY$2,WatchbillMONTHLY!$A$37:$U$37,OFFSET(WatchbillMONTHLY!$A$37:$U$37,1,2))))=$A50,_xlfn.XLOOKUP(AY$2,WatchbillMONTHLY!$A$37:$U$37,OFFSET(WatchbillMONTHLY!$A$37:$U$37,1,2)),FALSE),TRUE,FALSE)),
IF(_xlfn.XLOOKUP(AY$2,WatchbillMONTHLY!$A$54:$U$54,OFFSET(WatchbillMONTHLY!$A$54:$U$54,1,2))=IF(_xlfn.XLOOKUP($A50,INDIRECT("_"&amp;_xlfn.XLOOKUP(AY$2,WatchbillMONTHLY!$A$54:$U$54,OFFSET(WatchbillMONTHLY!$A$54:$U$54,1,2))),INDIRECT("_"&amp;_xlfn.XLOOKUP(AY$2,WatchbillMONTHLY!$A$54:$U$54,OFFSET(WatchbillMONTHLY!$A$54:$U$54,1,2))))=$A50,_xlfn.XLOOKUP(AY$2,WatchbillMONTHLY!$A$54:$U$54,OFFSET(WatchbillMONTHLY!$A$54:$U$54,1,2)),FALSE),TRUE,FALSE)),
IF(_xlfn.XLOOKUP(AY$2,WatchbillMONTHLY!$A$71:$U$71,OFFSET(WatchbillMONTHLY!$A$71:$U$71,1,2))=IF(_xlfn.XLOOKUP($A50,INDIRECT("_"&amp;_xlfn.XLOOKUP(AY$2,WatchbillMONTHLY!$A$71:$U$71,OFFSET(WatchbillMONTHLY!$A$71:$U$71,1,2))),INDIRECT("_"&amp;_xlfn.XLOOKUP(AY$2,WatchbillMONTHLY!$A$71:$U$71,OFFSET(WatchbillMONTHLY!$A$71:$U$71,1,2))))=$A50,_xlfn.XLOOKUP(AY$2,WatchbillMONTHLY!$A$71:$U$71,OFFSET(WatchbillMONTHLY!$A$71:$U$71,1,2)),FALSE),TRUE,FALSE)),
IF(_xlfn.XLOOKUP(AY$2,WatchbillMONTHLY!$A$88:$U$88,OFFSET(WatchbillMONTHLY!$A$88:$U$88,1,2))=IF(_xlfn.XLOOKUP($A50,INDIRECT("_"&amp;_xlfn.XLOOKUP(AY$2,WatchbillMONTHLY!$A$88:$U$88,OFFSET(WatchbillMONTHLY!$A$88:$U$88,1,2))),INDIRECT("_"&amp;_xlfn.XLOOKUP(AY$2,WatchbillMONTHLY!$A$88:$U$88,OFFSET(WatchbillMONTHLY!$A$88:$U$88,1,2))))=$A50,_xlfn.XLOOKUP(AY$2,WatchbillMONTHLY!$A$88:$U$88,OFFSET(WatchbillMONTHLY!$A$88:$U$88,1,2)),FALSE),TRUE,FALSE)),
FALSE),FALSE)</f>
        <v>0</v>
      </c>
      <c r="AZ50" s="209" t="b" cm="1">
        <f t="array" aca="1" ref="AZ50" ca="1">IF(AND($A50 &gt; 0, S50 &gt; 0,AZ$2&lt;MiscFormulas!$A$5+1),
_xlfn.IFNA(
_xlfn.IFNA(
_xlfn.IFNA(
_xlfn.IFNA(
_xlfn.IFNA(
_xlfn.IFNA(
IF(_xlfn.XLOOKUP(AZ$2,WatchbillMONTHLY!$A$3:$U$3,OFFSET(WatchbillMONTHLY!$A$3:$U$3,1,2))=IF(_xlfn.XLOOKUP($A50,INDIRECT("_"&amp;_xlfn.XLOOKUP(AZ$2,WatchbillMONTHLY!$A$3:$U$3,OFFSET(WatchbillMONTHLY!$A$3:$U$3,1,2))),INDIRECT("_"&amp;_xlfn.XLOOKUP(AZ$2,WatchbillMONTHLY!$A$3:$U$3,OFFSET(WatchbillMONTHLY!$A$3:$U$3,1,2))))=$A50,_xlfn.XLOOKUP(AZ$2,WatchbillMONTHLY!$A$3:$U$3,OFFSET(WatchbillMONTHLY!$A$3:$U$3,1,2)),FALSE),TRUE,FALSE),
IF(_xlfn.XLOOKUP(AZ$2,WatchbillMONTHLY!$A$20:$U$20,OFFSET(WatchbillMONTHLY!$A$20:$U$20,1,2))=IF(_xlfn.XLOOKUP($A50,INDIRECT("_"&amp;_xlfn.XLOOKUP(AZ$2,WatchbillMONTHLY!$A$20:$U$20,OFFSET(WatchbillMONTHLY!$A$20:$U$20,1,2))),INDIRECT("_"&amp;_xlfn.XLOOKUP(AZ$2,WatchbillMONTHLY!$A$20:$U$20,OFFSET(WatchbillMONTHLY!$A$20:$U$20,1,2))))=$A50,_xlfn.XLOOKUP(AZ$2,WatchbillMONTHLY!$A$20:$U$20,OFFSET(WatchbillMONTHLY!$A$20:$U$20,1,2)),FALSE),TRUE,FALSE)),
IF(_xlfn.XLOOKUP(AZ$2,WatchbillMONTHLY!$A$37:$U$37,OFFSET(WatchbillMONTHLY!$A$37:$U$37,1,2))=IF(_xlfn.XLOOKUP($A50,INDIRECT("_"&amp;_xlfn.XLOOKUP(AZ$2,WatchbillMONTHLY!$A$37:$U$37,OFFSET(WatchbillMONTHLY!$A$37:$U$37,1,2))),INDIRECT("_"&amp;_xlfn.XLOOKUP(AZ$2,WatchbillMONTHLY!$A$37:$U$37,OFFSET(WatchbillMONTHLY!$A$37:$U$37,1,2))))=$A50,_xlfn.XLOOKUP(AZ$2,WatchbillMONTHLY!$A$37:$U$37,OFFSET(WatchbillMONTHLY!$A$37:$U$37,1,2)),FALSE),TRUE,FALSE)),
IF(_xlfn.XLOOKUP(AZ$2,WatchbillMONTHLY!$A$54:$U$54,OFFSET(WatchbillMONTHLY!$A$54:$U$54,1,2))=IF(_xlfn.XLOOKUP($A50,INDIRECT("_"&amp;_xlfn.XLOOKUP(AZ$2,WatchbillMONTHLY!$A$54:$U$54,OFFSET(WatchbillMONTHLY!$A$54:$U$54,1,2))),INDIRECT("_"&amp;_xlfn.XLOOKUP(AZ$2,WatchbillMONTHLY!$A$54:$U$54,OFFSET(WatchbillMONTHLY!$A$54:$U$54,1,2))))=$A50,_xlfn.XLOOKUP(AZ$2,WatchbillMONTHLY!$A$54:$U$54,OFFSET(WatchbillMONTHLY!$A$54:$U$54,1,2)),FALSE),TRUE,FALSE)),
IF(_xlfn.XLOOKUP(AZ$2,WatchbillMONTHLY!$A$71:$U$71,OFFSET(WatchbillMONTHLY!$A$71:$U$71,1,2))=IF(_xlfn.XLOOKUP($A50,INDIRECT("_"&amp;_xlfn.XLOOKUP(AZ$2,WatchbillMONTHLY!$A$71:$U$71,OFFSET(WatchbillMONTHLY!$A$71:$U$71,1,2))),INDIRECT("_"&amp;_xlfn.XLOOKUP(AZ$2,WatchbillMONTHLY!$A$71:$U$71,OFFSET(WatchbillMONTHLY!$A$71:$U$71,1,2))))=$A50,_xlfn.XLOOKUP(AZ$2,WatchbillMONTHLY!$A$71:$U$71,OFFSET(WatchbillMONTHLY!$A$71:$U$71,1,2)),FALSE),TRUE,FALSE)),
IF(_xlfn.XLOOKUP(AZ$2,WatchbillMONTHLY!$A$88:$U$88,OFFSET(WatchbillMONTHLY!$A$88:$U$88,1,2))=IF(_xlfn.XLOOKUP($A50,INDIRECT("_"&amp;_xlfn.XLOOKUP(AZ$2,WatchbillMONTHLY!$A$88:$U$88,OFFSET(WatchbillMONTHLY!$A$88:$U$88,1,2))),INDIRECT("_"&amp;_xlfn.XLOOKUP(AZ$2,WatchbillMONTHLY!$A$88:$U$88,OFFSET(WatchbillMONTHLY!$A$88:$U$88,1,2))))=$A50,_xlfn.XLOOKUP(AZ$2,WatchbillMONTHLY!$A$88:$U$88,OFFSET(WatchbillMONTHLY!$A$88:$U$88,1,2)),FALSE),TRUE,FALSE)),
FALSE),FALSE)</f>
        <v>0</v>
      </c>
      <c r="BA50" s="209" t="b" cm="1">
        <f t="array" aca="1" ref="BA50" ca="1">IF(AND($A50 &gt; 0, T50 &gt; 0,BA$2&lt;MiscFormulas!$A$5+1),
_xlfn.IFNA(
_xlfn.IFNA(
_xlfn.IFNA(
_xlfn.IFNA(
_xlfn.IFNA(
_xlfn.IFNA(
IF(_xlfn.XLOOKUP(BA$2,WatchbillMONTHLY!$A$3:$U$3,OFFSET(WatchbillMONTHLY!$A$3:$U$3,1,2))=IF(_xlfn.XLOOKUP($A50,INDIRECT("_"&amp;_xlfn.XLOOKUP(BA$2,WatchbillMONTHLY!$A$3:$U$3,OFFSET(WatchbillMONTHLY!$A$3:$U$3,1,2))),INDIRECT("_"&amp;_xlfn.XLOOKUP(BA$2,WatchbillMONTHLY!$A$3:$U$3,OFFSET(WatchbillMONTHLY!$A$3:$U$3,1,2))))=$A50,_xlfn.XLOOKUP(BA$2,WatchbillMONTHLY!$A$3:$U$3,OFFSET(WatchbillMONTHLY!$A$3:$U$3,1,2)),FALSE),TRUE,FALSE),
IF(_xlfn.XLOOKUP(BA$2,WatchbillMONTHLY!$A$20:$U$20,OFFSET(WatchbillMONTHLY!$A$20:$U$20,1,2))=IF(_xlfn.XLOOKUP($A50,INDIRECT("_"&amp;_xlfn.XLOOKUP(BA$2,WatchbillMONTHLY!$A$20:$U$20,OFFSET(WatchbillMONTHLY!$A$20:$U$20,1,2))),INDIRECT("_"&amp;_xlfn.XLOOKUP(BA$2,WatchbillMONTHLY!$A$20:$U$20,OFFSET(WatchbillMONTHLY!$A$20:$U$20,1,2))))=$A50,_xlfn.XLOOKUP(BA$2,WatchbillMONTHLY!$A$20:$U$20,OFFSET(WatchbillMONTHLY!$A$20:$U$20,1,2)),FALSE),TRUE,FALSE)),
IF(_xlfn.XLOOKUP(BA$2,WatchbillMONTHLY!$A$37:$U$37,OFFSET(WatchbillMONTHLY!$A$37:$U$37,1,2))=IF(_xlfn.XLOOKUP($A50,INDIRECT("_"&amp;_xlfn.XLOOKUP(BA$2,WatchbillMONTHLY!$A$37:$U$37,OFFSET(WatchbillMONTHLY!$A$37:$U$37,1,2))),INDIRECT("_"&amp;_xlfn.XLOOKUP(BA$2,WatchbillMONTHLY!$A$37:$U$37,OFFSET(WatchbillMONTHLY!$A$37:$U$37,1,2))))=$A50,_xlfn.XLOOKUP(BA$2,WatchbillMONTHLY!$A$37:$U$37,OFFSET(WatchbillMONTHLY!$A$37:$U$37,1,2)),FALSE),TRUE,FALSE)),
IF(_xlfn.XLOOKUP(BA$2,WatchbillMONTHLY!$A$54:$U$54,OFFSET(WatchbillMONTHLY!$A$54:$U$54,1,2))=IF(_xlfn.XLOOKUP($A50,INDIRECT("_"&amp;_xlfn.XLOOKUP(BA$2,WatchbillMONTHLY!$A$54:$U$54,OFFSET(WatchbillMONTHLY!$A$54:$U$54,1,2))),INDIRECT("_"&amp;_xlfn.XLOOKUP(BA$2,WatchbillMONTHLY!$A$54:$U$54,OFFSET(WatchbillMONTHLY!$A$54:$U$54,1,2))))=$A50,_xlfn.XLOOKUP(BA$2,WatchbillMONTHLY!$A$54:$U$54,OFFSET(WatchbillMONTHLY!$A$54:$U$54,1,2)),FALSE),TRUE,FALSE)),
IF(_xlfn.XLOOKUP(BA$2,WatchbillMONTHLY!$A$71:$U$71,OFFSET(WatchbillMONTHLY!$A$71:$U$71,1,2))=IF(_xlfn.XLOOKUP($A50,INDIRECT("_"&amp;_xlfn.XLOOKUP(BA$2,WatchbillMONTHLY!$A$71:$U$71,OFFSET(WatchbillMONTHLY!$A$71:$U$71,1,2))),INDIRECT("_"&amp;_xlfn.XLOOKUP(BA$2,WatchbillMONTHLY!$A$71:$U$71,OFFSET(WatchbillMONTHLY!$A$71:$U$71,1,2))))=$A50,_xlfn.XLOOKUP(BA$2,WatchbillMONTHLY!$A$71:$U$71,OFFSET(WatchbillMONTHLY!$A$71:$U$71,1,2)),FALSE),TRUE,FALSE)),
IF(_xlfn.XLOOKUP(BA$2,WatchbillMONTHLY!$A$88:$U$88,OFFSET(WatchbillMONTHLY!$A$88:$U$88,1,2))=IF(_xlfn.XLOOKUP($A50,INDIRECT("_"&amp;_xlfn.XLOOKUP(BA$2,WatchbillMONTHLY!$A$88:$U$88,OFFSET(WatchbillMONTHLY!$A$88:$U$88,1,2))),INDIRECT("_"&amp;_xlfn.XLOOKUP(BA$2,WatchbillMONTHLY!$A$88:$U$88,OFFSET(WatchbillMONTHLY!$A$88:$U$88,1,2))))=$A50,_xlfn.XLOOKUP(BA$2,WatchbillMONTHLY!$A$88:$U$88,OFFSET(WatchbillMONTHLY!$A$88:$U$88,1,2)),FALSE),TRUE,FALSE)),
FALSE),FALSE)</f>
        <v>0</v>
      </c>
      <c r="BB50" s="209" t="b" cm="1">
        <f t="array" aca="1" ref="BB50" ca="1">IF(AND($A50 &gt; 0, U50 &gt; 0,BB$2&lt;MiscFormulas!$A$5+1),
_xlfn.IFNA(
_xlfn.IFNA(
_xlfn.IFNA(
_xlfn.IFNA(
_xlfn.IFNA(
_xlfn.IFNA(
IF(_xlfn.XLOOKUP(BB$2,WatchbillMONTHLY!$A$3:$U$3,OFFSET(WatchbillMONTHLY!$A$3:$U$3,1,2))=IF(_xlfn.XLOOKUP($A50,INDIRECT("_"&amp;_xlfn.XLOOKUP(BB$2,WatchbillMONTHLY!$A$3:$U$3,OFFSET(WatchbillMONTHLY!$A$3:$U$3,1,2))),INDIRECT("_"&amp;_xlfn.XLOOKUP(BB$2,WatchbillMONTHLY!$A$3:$U$3,OFFSET(WatchbillMONTHLY!$A$3:$U$3,1,2))))=$A50,_xlfn.XLOOKUP(BB$2,WatchbillMONTHLY!$A$3:$U$3,OFFSET(WatchbillMONTHLY!$A$3:$U$3,1,2)),FALSE),TRUE,FALSE),
IF(_xlfn.XLOOKUP(BB$2,WatchbillMONTHLY!$A$20:$U$20,OFFSET(WatchbillMONTHLY!$A$20:$U$20,1,2))=IF(_xlfn.XLOOKUP($A50,INDIRECT("_"&amp;_xlfn.XLOOKUP(BB$2,WatchbillMONTHLY!$A$20:$U$20,OFFSET(WatchbillMONTHLY!$A$20:$U$20,1,2))),INDIRECT("_"&amp;_xlfn.XLOOKUP(BB$2,WatchbillMONTHLY!$A$20:$U$20,OFFSET(WatchbillMONTHLY!$A$20:$U$20,1,2))))=$A50,_xlfn.XLOOKUP(BB$2,WatchbillMONTHLY!$A$20:$U$20,OFFSET(WatchbillMONTHLY!$A$20:$U$20,1,2)),FALSE),TRUE,FALSE)),
IF(_xlfn.XLOOKUP(BB$2,WatchbillMONTHLY!$A$37:$U$37,OFFSET(WatchbillMONTHLY!$A$37:$U$37,1,2))=IF(_xlfn.XLOOKUP($A50,INDIRECT("_"&amp;_xlfn.XLOOKUP(BB$2,WatchbillMONTHLY!$A$37:$U$37,OFFSET(WatchbillMONTHLY!$A$37:$U$37,1,2))),INDIRECT("_"&amp;_xlfn.XLOOKUP(BB$2,WatchbillMONTHLY!$A$37:$U$37,OFFSET(WatchbillMONTHLY!$A$37:$U$37,1,2))))=$A50,_xlfn.XLOOKUP(BB$2,WatchbillMONTHLY!$A$37:$U$37,OFFSET(WatchbillMONTHLY!$A$37:$U$37,1,2)),FALSE),TRUE,FALSE)),
IF(_xlfn.XLOOKUP(BB$2,WatchbillMONTHLY!$A$54:$U$54,OFFSET(WatchbillMONTHLY!$A$54:$U$54,1,2))=IF(_xlfn.XLOOKUP($A50,INDIRECT("_"&amp;_xlfn.XLOOKUP(BB$2,WatchbillMONTHLY!$A$54:$U$54,OFFSET(WatchbillMONTHLY!$A$54:$U$54,1,2))),INDIRECT("_"&amp;_xlfn.XLOOKUP(BB$2,WatchbillMONTHLY!$A$54:$U$54,OFFSET(WatchbillMONTHLY!$A$54:$U$54,1,2))))=$A50,_xlfn.XLOOKUP(BB$2,WatchbillMONTHLY!$A$54:$U$54,OFFSET(WatchbillMONTHLY!$A$54:$U$54,1,2)),FALSE),TRUE,FALSE)),
IF(_xlfn.XLOOKUP(BB$2,WatchbillMONTHLY!$A$71:$U$71,OFFSET(WatchbillMONTHLY!$A$71:$U$71,1,2))=IF(_xlfn.XLOOKUP($A50,INDIRECT("_"&amp;_xlfn.XLOOKUP(BB$2,WatchbillMONTHLY!$A$71:$U$71,OFFSET(WatchbillMONTHLY!$A$71:$U$71,1,2))),INDIRECT("_"&amp;_xlfn.XLOOKUP(BB$2,WatchbillMONTHLY!$A$71:$U$71,OFFSET(WatchbillMONTHLY!$A$71:$U$71,1,2))))=$A50,_xlfn.XLOOKUP(BB$2,WatchbillMONTHLY!$A$71:$U$71,OFFSET(WatchbillMONTHLY!$A$71:$U$71,1,2)),FALSE),TRUE,FALSE)),
IF(_xlfn.XLOOKUP(BB$2,WatchbillMONTHLY!$A$88:$U$88,OFFSET(WatchbillMONTHLY!$A$88:$U$88,1,2))=IF(_xlfn.XLOOKUP($A50,INDIRECT("_"&amp;_xlfn.XLOOKUP(BB$2,WatchbillMONTHLY!$A$88:$U$88,OFFSET(WatchbillMONTHLY!$A$88:$U$88,1,2))),INDIRECT("_"&amp;_xlfn.XLOOKUP(BB$2,WatchbillMONTHLY!$A$88:$U$88,OFFSET(WatchbillMONTHLY!$A$88:$U$88,1,2))))=$A50,_xlfn.XLOOKUP(BB$2,WatchbillMONTHLY!$A$88:$U$88,OFFSET(WatchbillMONTHLY!$A$88:$U$88,1,2)),FALSE),TRUE,FALSE)),
FALSE),FALSE)</f>
        <v>0</v>
      </c>
      <c r="BC50" s="209" t="b" cm="1">
        <f t="array" aca="1" ref="BC50" ca="1">IF(AND($A50 &gt; 0, V50 &gt; 0,BC$2&lt;MiscFormulas!$A$5+1),
_xlfn.IFNA(
_xlfn.IFNA(
_xlfn.IFNA(
_xlfn.IFNA(
_xlfn.IFNA(
_xlfn.IFNA(
IF(_xlfn.XLOOKUP(BC$2,WatchbillMONTHLY!$A$3:$U$3,OFFSET(WatchbillMONTHLY!$A$3:$U$3,1,2))=IF(_xlfn.XLOOKUP($A50,INDIRECT("_"&amp;_xlfn.XLOOKUP(BC$2,WatchbillMONTHLY!$A$3:$U$3,OFFSET(WatchbillMONTHLY!$A$3:$U$3,1,2))),INDIRECT("_"&amp;_xlfn.XLOOKUP(BC$2,WatchbillMONTHLY!$A$3:$U$3,OFFSET(WatchbillMONTHLY!$A$3:$U$3,1,2))))=$A50,_xlfn.XLOOKUP(BC$2,WatchbillMONTHLY!$A$3:$U$3,OFFSET(WatchbillMONTHLY!$A$3:$U$3,1,2)),FALSE),TRUE,FALSE),
IF(_xlfn.XLOOKUP(BC$2,WatchbillMONTHLY!$A$20:$U$20,OFFSET(WatchbillMONTHLY!$A$20:$U$20,1,2))=IF(_xlfn.XLOOKUP($A50,INDIRECT("_"&amp;_xlfn.XLOOKUP(BC$2,WatchbillMONTHLY!$A$20:$U$20,OFFSET(WatchbillMONTHLY!$A$20:$U$20,1,2))),INDIRECT("_"&amp;_xlfn.XLOOKUP(BC$2,WatchbillMONTHLY!$A$20:$U$20,OFFSET(WatchbillMONTHLY!$A$20:$U$20,1,2))))=$A50,_xlfn.XLOOKUP(BC$2,WatchbillMONTHLY!$A$20:$U$20,OFFSET(WatchbillMONTHLY!$A$20:$U$20,1,2)),FALSE),TRUE,FALSE)),
IF(_xlfn.XLOOKUP(BC$2,WatchbillMONTHLY!$A$37:$U$37,OFFSET(WatchbillMONTHLY!$A$37:$U$37,1,2))=IF(_xlfn.XLOOKUP($A50,INDIRECT("_"&amp;_xlfn.XLOOKUP(BC$2,WatchbillMONTHLY!$A$37:$U$37,OFFSET(WatchbillMONTHLY!$A$37:$U$37,1,2))),INDIRECT("_"&amp;_xlfn.XLOOKUP(BC$2,WatchbillMONTHLY!$A$37:$U$37,OFFSET(WatchbillMONTHLY!$A$37:$U$37,1,2))))=$A50,_xlfn.XLOOKUP(BC$2,WatchbillMONTHLY!$A$37:$U$37,OFFSET(WatchbillMONTHLY!$A$37:$U$37,1,2)),FALSE),TRUE,FALSE)),
IF(_xlfn.XLOOKUP(BC$2,WatchbillMONTHLY!$A$54:$U$54,OFFSET(WatchbillMONTHLY!$A$54:$U$54,1,2))=IF(_xlfn.XLOOKUP($A50,INDIRECT("_"&amp;_xlfn.XLOOKUP(BC$2,WatchbillMONTHLY!$A$54:$U$54,OFFSET(WatchbillMONTHLY!$A$54:$U$54,1,2))),INDIRECT("_"&amp;_xlfn.XLOOKUP(BC$2,WatchbillMONTHLY!$A$54:$U$54,OFFSET(WatchbillMONTHLY!$A$54:$U$54,1,2))))=$A50,_xlfn.XLOOKUP(BC$2,WatchbillMONTHLY!$A$54:$U$54,OFFSET(WatchbillMONTHLY!$A$54:$U$54,1,2)),FALSE),TRUE,FALSE)),
IF(_xlfn.XLOOKUP(BC$2,WatchbillMONTHLY!$A$71:$U$71,OFFSET(WatchbillMONTHLY!$A$71:$U$71,1,2))=IF(_xlfn.XLOOKUP($A50,INDIRECT("_"&amp;_xlfn.XLOOKUP(BC$2,WatchbillMONTHLY!$A$71:$U$71,OFFSET(WatchbillMONTHLY!$A$71:$U$71,1,2))),INDIRECT("_"&amp;_xlfn.XLOOKUP(BC$2,WatchbillMONTHLY!$A$71:$U$71,OFFSET(WatchbillMONTHLY!$A$71:$U$71,1,2))))=$A50,_xlfn.XLOOKUP(BC$2,WatchbillMONTHLY!$A$71:$U$71,OFFSET(WatchbillMONTHLY!$A$71:$U$71,1,2)),FALSE),TRUE,FALSE)),
IF(_xlfn.XLOOKUP(BC$2,WatchbillMONTHLY!$A$88:$U$88,OFFSET(WatchbillMONTHLY!$A$88:$U$88,1,2))=IF(_xlfn.XLOOKUP($A50,INDIRECT("_"&amp;_xlfn.XLOOKUP(BC$2,WatchbillMONTHLY!$A$88:$U$88,OFFSET(WatchbillMONTHLY!$A$88:$U$88,1,2))),INDIRECT("_"&amp;_xlfn.XLOOKUP(BC$2,WatchbillMONTHLY!$A$88:$U$88,OFFSET(WatchbillMONTHLY!$A$88:$U$88,1,2))))=$A50,_xlfn.XLOOKUP(BC$2,WatchbillMONTHLY!$A$88:$U$88,OFFSET(WatchbillMONTHLY!$A$88:$U$88,1,2)),FALSE),TRUE,FALSE)),
FALSE),FALSE)</f>
        <v>0</v>
      </c>
      <c r="BD50" s="209" t="b" cm="1">
        <f t="array" aca="1" ref="BD50" ca="1">IF(AND($A50 &gt; 0, W50 &gt; 0,BD$2&lt;MiscFormulas!$A$5+1),
_xlfn.IFNA(
_xlfn.IFNA(
_xlfn.IFNA(
_xlfn.IFNA(
_xlfn.IFNA(
_xlfn.IFNA(
IF(_xlfn.XLOOKUP(BD$2,WatchbillMONTHLY!$A$3:$U$3,OFFSET(WatchbillMONTHLY!$A$3:$U$3,1,2))=IF(_xlfn.XLOOKUP($A50,INDIRECT("_"&amp;_xlfn.XLOOKUP(BD$2,WatchbillMONTHLY!$A$3:$U$3,OFFSET(WatchbillMONTHLY!$A$3:$U$3,1,2))),INDIRECT("_"&amp;_xlfn.XLOOKUP(BD$2,WatchbillMONTHLY!$A$3:$U$3,OFFSET(WatchbillMONTHLY!$A$3:$U$3,1,2))))=$A50,_xlfn.XLOOKUP(BD$2,WatchbillMONTHLY!$A$3:$U$3,OFFSET(WatchbillMONTHLY!$A$3:$U$3,1,2)),FALSE),TRUE,FALSE),
IF(_xlfn.XLOOKUP(BD$2,WatchbillMONTHLY!$A$20:$U$20,OFFSET(WatchbillMONTHLY!$A$20:$U$20,1,2))=IF(_xlfn.XLOOKUP($A50,INDIRECT("_"&amp;_xlfn.XLOOKUP(BD$2,WatchbillMONTHLY!$A$20:$U$20,OFFSET(WatchbillMONTHLY!$A$20:$U$20,1,2))),INDIRECT("_"&amp;_xlfn.XLOOKUP(BD$2,WatchbillMONTHLY!$A$20:$U$20,OFFSET(WatchbillMONTHLY!$A$20:$U$20,1,2))))=$A50,_xlfn.XLOOKUP(BD$2,WatchbillMONTHLY!$A$20:$U$20,OFFSET(WatchbillMONTHLY!$A$20:$U$20,1,2)),FALSE),TRUE,FALSE)),
IF(_xlfn.XLOOKUP(BD$2,WatchbillMONTHLY!$A$37:$U$37,OFFSET(WatchbillMONTHLY!$A$37:$U$37,1,2))=IF(_xlfn.XLOOKUP($A50,INDIRECT("_"&amp;_xlfn.XLOOKUP(BD$2,WatchbillMONTHLY!$A$37:$U$37,OFFSET(WatchbillMONTHLY!$A$37:$U$37,1,2))),INDIRECT("_"&amp;_xlfn.XLOOKUP(BD$2,WatchbillMONTHLY!$A$37:$U$37,OFFSET(WatchbillMONTHLY!$A$37:$U$37,1,2))))=$A50,_xlfn.XLOOKUP(BD$2,WatchbillMONTHLY!$A$37:$U$37,OFFSET(WatchbillMONTHLY!$A$37:$U$37,1,2)),FALSE),TRUE,FALSE)),
IF(_xlfn.XLOOKUP(BD$2,WatchbillMONTHLY!$A$54:$U$54,OFFSET(WatchbillMONTHLY!$A$54:$U$54,1,2))=IF(_xlfn.XLOOKUP($A50,INDIRECT("_"&amp;_xlfn.XLOOKUP(BD$2,WatchbillMONTHLY!$A$54:$U$54,OFFSET(WatchbillMONTHLY!$A$54:$U$54,1,2))),INDIRECT("_"&amp;_xlfn.XLOOKUP(BD$2,WatchbillMONTHLY!$A$54:$U$54,OFFSET(WatchbillMONTHLY!$A$54:$U$54,1,2))))=$A50,_xlfn.XLOOKUP(BD$2,WatchbillMONTHLY!$A$54:$U$54,OFFSET(WatchbillMONTHLY!$A$54:$U$54,1,2)),FALSE),TRUE,FALSE)),
IF(_xlfn.XLOOKUP(BD$2,WatchbillMONTHLY!$A$71:$U$71,OFFSET(WatchbillMONTHLY!$A$71:$U$71,1,2))=IF(_xlfn.XLOOKUP($A50,INDIRECT("_"&amp;_xlfn.XLOOKUP(BD$2,WatchbillMONTHLY!$A$71:$U$71,OFFSET(WatchbillMONTHLY!$A$71:$U$71,1,2))),INDIRECT("_"&amp;_xlfn.XLOOKUP(BD$2,WatchbillMONTHLY!$A$71:$U$71,OFFSET(WatchbillMONTHLY!$A$71:$U$71,1,2))))=$A50,_xlfn.XLOOKUP(BD$2,WatchbillMONTHLY!$A$71:$U$71,OFFSET(WatchbillMONTHLY!$A$71:$U$71,1,2)),FALSE),TRUE,FALSE)),
IF(_xlfn.XLOOKUP(BD$2,WatchbillMONTHLY!$A$88:$U$88,OFFSET(WatchbillMONTHLY!$A$88:$U$88,1,2))=IF(_xlfn.XLOOKUP($A50,INDIRECT("_"&amp;_xlfn.XLOOKUP(BD$2,WatchbillMONTHLY!$A$88:$U$88,OFFSET(WatchbillMONTHLY!$A$88:$U$88,1,2))),INDIRECT("_"&amp;_xlfn.XLOOKUP(BD$2,WatchbillMONTHLY!$A$88:$U$88,OFFSET(WatchbillMONTHLY!$A$88:$U$88,1,2))))=$A50,_xlfn.XLOOKUP(BD$2,WatchbillMONTHLY!$A$88:$U$88,OFFSET(WatchbillMONTHLY!$A$88:$U$88,1,2)),FALSE),TRUE,FALSE)),
FALSE),FALSE)</f>
        <v>0</v>
      </c>
      <c r="BE50" s="209" t="b" cm="1">
        <f t="array" aca="1" ref="BE50" ca="1">IF(AND($A50 &gt; 0, X50 &gt; 0,BE$2&lt;MiscFormulas!$A$5+1),
_xlfn.IFNA(
_xlfn.IFNA(
_xlfn.IFNA(
_xlfn.IFNA(
_xlfn.IFNA(
_xlfn.IFNA(
IF(_xlfn.XLOOKUP(BE$2,WatchbillMONTHLY!$A$3:$U$3,OFFSET(WatchbillMONTHLY!$A$3:$U$3,1,2))=IF(_xlfn.XLOOKUP($A50,INDIRECT("_"&amp;_xlfn.XLOOKUP(BE$2,WatchbillMONTHLY!$A$3:$U$3,OFFSET(WatchbillMONTHLY!$A$3:$U$3,1,2))),INDIRECT("_"&amp;_xlfn.XLOOKUP(BE$2,WatchbillMONTHLY!$A$3:$U$3,OFFSET(WatchbillMONTHLY!$A$3:$U$3,1,2))))=$A50,_xlfn.XLOOKUP(BE$2,WatchbillMONTHLY!$A$3:$U$3,OFFSET(WatchbillMONTHLY!$A$3:$U$3,1,2)),FALSE),TRUE,FALSE),
IF(_xlfn.XLOOKUP(BE$2,WatchbillMONTHLY!$A$20:$U$20,OFFSET(WatchbillMONTHLY!$A$20:$U$20,1,2))=IF(_xlfn.XLOOKUP($A50,INDIRECT("_"&amp;_xlfn.XLOOKUP(BE$2,WatchbillMONTHLY!$A$20:$U$20,OFFSET(WatchbillMONTHLY!$A$20:$U$20,1,2))),INDIRECT("_"&amp;_xlfn.XLOOKUP(BE$2,WatchbillMONTHLY!$A$20:$U$20,OFFSET(WatchbillMONTHLY!$A$20:$U$20,1,2))))=$A50,_xlfn.XLOOKUP(BE$2,WatchbillMONTHLY!$A$20:$U$20,OFFSET(WatchbillMONTHLY!$A$20:$U$20,1,2)),FALSE),TRUE,FALSE)),
IF(_xlfn.XLOOKUP(BE$2,WatchbillMONTHLY!$A$37:$U$37,OFFSET(WatchbillMONTHLY!$A$37:$U$37,1,2))=IF(_xlfn.XLOOKUP($A50,INDIRECT("_"&amp;_xlfn.XLOOKUP(BE$2,WatchbillMONTHLY!$A$37:$U$37,OFFSET(WatchbillMONTHLY!$A$37:$U$37,1,2))),INDIRECT("_"&amp;_xlfn.XLOOKUP(BE$2,WatchbillMONTHLY!$A$37:$U$37,OFFSET(WatchbillMONTHLY!$A$37:$U$37,1,2))))=$A50,_xlfn.XLOOKUP(BE$2,WatchbillMONTHLY!$A$37:$U$37,OFFSET(WatchbillMONTHLY!$A$37:$U$37,1,2)),FALSE),TRUE,FALSE)),
IF(_xlfn.XLOOKUP(BE$2,WatchbillMONTHLY!$A$54:$U$54,OFFSET(WatchbillMONTHLY!$A$54:$U$54,1,2))=IF(_xlfn.XLOOKUP($A50,INDIRECT("_"&amp;_xlfn.XLOOKUP(BE$2,WatchbillMONTHLY!$A$54:$U$54,OFFSET(WatchbillMONTHLY!$A$54:$U$54,1,2))),INDIRECT("_"&amp;_xlfn.XLOOKUP(BE$2,WatchbillMONTHLY!$A$54:$U$54,OFFSET(WatchbillMONTHLY!$A$54:$U$54,1,2))))=$A50,_xlfn.XLOOKUP(BE$2,WatchbillMONTHLY!$A$54:$U$54,OFFSET(WatchbillMONTHLY!$A$54:$U$54,1,2)),FALSE),TRUE,FALSE)),
IF(_xlfn.XLOOKUP(BE$2,WatchbillMONTHLY!$A$71:$U$71,OFFSET(WatchbillMONTHLY!$A$71:$U$71,1,2))=IF(_xlfn.XLOOKUP($A50,INDIRECT("_"&amp;_xlfn.XLOOKUP(BE$2,WatchbillMONTHLY!$A$71:$U$71,OFFSET(WatchbillMONTHLY!$A$71:$U$71,1,2))),INDIRECT("_"&amp;_xlfn.XLOOKUP(BE$2,WatchbillMONTHLY!$A$71:$U$71,OFFSET(WatchbillMONTHLY!$A$71:$U$71,1,2))))=$A50,_xlfn.XLOOKUP(BE$2,WatchbillMONTHLY!$A$71:$U$71,OFFSET(WatchbillMONTHLY!$A$71:$U$71,1,2)),FALSE),TRUE,FALSE)),
IF(_xlfn.XLOOKUP(BE$2,WatchbillMONTHLY!$A$88:$U$88,OFFSET(WatchbillMONTHLY!$A$88:$U$88,1,2))=IF(_xlfn.XLOOKUP($A50,INDIRECT("_"&amp;_xlfn.XLOOKUP(BE$2,WatchbillMONTHLY!$A$88:$U$88,OFFSET(WatchbillMONTHLY!$A$88:$U$88,1,2))),INDIRECT("_"&amp;_xlfn.XLOOKUP(BE$2,WatchbillMONTHLY!$A$88:$U$88,OFFSET(WatchbillMONTHLY!$A$88:$U$88,1,2))))=$A50,_xlfn.XLOOKUP(BE$2,WatchbillMONTHLY!$A$88:$U$88,OFFSET(WatchbillMONTHLY!$A$88:$U$88,1,2)),FALSE),TRUE,FALSE)),
FALSE),FALSE)</f>
        <v>0</v>
      </c>
      <c r="BF50" s="209" t="b" cm="1">
        <f t="array" aca="1" ref="BF50" ca="1">IF(AND($A50 &gt; 0, Y50 &gt; 0,BF$2&lt;MiscFormulas!$A$5+1),
_xlfn.IFNA(
_xlfn.IFNA(
_xlfn.IFNA(
_xlfn.IFNA(
_xlfn.IFNA(
_xlfn.IFNA(
IF(_xlfn.XLOOKUP(BF$2,WatchbillMONTHLY!$A$3:$U$3,OFFSET(WatchbillMONTHLY!$A$3:$U$3,1,2))=IF(_xlfn.XLOOKUP($A50,INDIRECT("_"&amp;_xlfn.XLOOKUP(BF$2,WatchbillMONTHLY!$A$3:$U$3,OFFSET(WatchbillMONTHLY!$A$3:$U$3,1,2))),INDIRECT("_"&amp;_xlfn.XLOOKUP(BF$2,WatchbillMONTHLY!$A$3:$U$3,OFFSET(WatchbillMONTHLY!$A$3:$U$3,1,2))))=$A50,_xlfn.XLOOKUP(BF$2,WatchbillMONTHLY!$A$3:$U$3,OFFSET(WatchbillMONTHLY!$A$3:$U$3,1,2)),FALSE),TRUE,FALSE),
IF(_xlfn.XLOOKUP(BF$2,WatchbillMONTHLY!$A$20:$U$20,OFFSET(WatchbillMONTHLY!$A$20:$U$20,1,2))=IF(_xlfn.XLOOKUP($A50,INDIRECT("_"&amp;_xlfn.XLOOKUP(BF$2,WatchbillMONTHLY!$A$20:$U$20,OFFSET(WatchbillMONTHLY!$A$20:$U$20,1,2))),INDIRECT("_"&amp;_xlfn.XLOOKUP(BF$2,WatchbillMONTHLY!$A$20:$U$20,OFFSET(WatchbillMONTHLY!$A$20:$U$20,1,2))))=$A50,_xlfn.XLOOKUP(BF$2,WatchbillMONTHLY!$A$20:$U$20,OFFSET(WatchbillMONTHLY!$A$20:$U$20,1,2)),FALSE),TRUE,FALSE)),
IF(_xlfn.XLOOKUP(BF$2,WatchbillMONTHLY!$A$37:$U$37,OFFSET(WatchbillMONTHLY!$A$37:$U$37,1,2))=IF(_xlfn.XLOOKUP($A50,INDIRECT("_"&amp;_xlfn.XLOOKUP(BF$2,WatchbillMONTHLY!$A$37:$U$37,OFFSET(WatchbillMONTHLY!$A$37:$U$37,1,2))),INDIRECT("_"&amp;_xlfn.XLOOKUP(BF$2,WatchbillMONTHLY!$A$37:$U$37,OFFSET(WatchbillMONTHLY!$A$37:$U$37,1,2))))=$A50,_xlfn.XLOOKUP(BF$2,WatchbillMONTHLY!$A$37:$U$37,OFFSET(WatchbillMONTHLY!$A$37:$U$37,1,2)),FALSE),TRUE,FALSE)),
IF(_xlfn.XLOOKUP(BF$2,WatchbillMONTHLY!$A$54:$U$54,OFFSET(WatchbillMONTHLY!$A$54:$U$54,1,2))=IF(_xlfn.XLOOKUP($A50,INDIRECT("_"&amp;_xlfn.XLOOKUP(BF$2,WatchbillMONTHLY!$A$54:$U$54,OFFSET(WatchbillMONTHLY!$A$54:$U$54,1,2))),INDIRECT("_"&amp;_xlfn.XLOOKUP(BF$2,WatchbillMONTHLY!$A$54:$U$54,OFFSET(WatchbillMONTHLY!$A$54:$U$54,1,2))))=$A50,_xlfn.XLOOKUP(BF$2,WatchbillMONTHLY!$A$54:$U$54,OFFSET(WatchbillMONTHLY!$A$54:$U$54,1,2)),FALSE),TRUE,FALSE)),
IF(_xlfn.XLOOKUP(BF$2,WatchbillMONTHLY!$A$71:$U$71,OFFSET(WatchbillMONTHLY!$A$71:$U$71,1,2))=IF(_xlfn.XLOOKUP($A50,INDIRECT("_"&amp;_xlfn.XLOOKUP(BF$2,WatchbillMONTHLY!$A$71:$U$71,OFFSET(WatchbillMONTHLY!$A$71:$U$71,1,2))),INDIRECT("_"&amp;_xlfn.XLOOKUP(BF$2,WatchbillMONTHLY!$A$71:$U$71,OFFSET(WatchbillMONTHLY!$A$71:$U$71,1,2))))=$A50,_xlfn.XLOOKUP(BF$2,WatchbillMONTHLY!$A$71:$U$71,OFFSET(WatchbillMONTHLY!$A$71:$U$71,1,2)),FALSE),TRUE,FALSE)),
IF(_xlfn.XLOOKUP(BF$2,WatchbillMONTHLY!$A$88:$U$88,OFFSET(WatchbillMONTHLY!$A$88:$U$88,1,2))=IF(_xlfn.XLOOKUP($A50,INDIRECT("_"&amp;_xlfn.XLOOKUP(BF$2,WatchbillMONTHLY!$A$88:$U$88,OFFSET(WatchbillMONTHLY!$A$88:$U$88,1,2))),INDIRECT("_"&amp;_xlfn.XLOOKUP(BF$2,WatchbillMONTHLY!$A$88:$U$88,OFFSET(WatchbillMONTHLY!$A$88:$U$88,1,2))))=$A50,_xlfn.XLOOKUP(BF$2,WatchbillMONTHLY!$A$88:$U$88,OFFSET(WatchbillMONTHLY!$A$88:$U$88,1,2)),FALSE),TRUE,FALSE)),
FALSE),FALSE)</f>
        <v>0</v>
      </c>
      <c r="BG50" s="209" t="b" cm="1">
        <f t="array" aca="1" ref="BG50" ca="1">IF(AND($A50 &gt; 0, Z50 &gt; 0,BG$2&lt;MiscFormulas!$A$5+1),
_xlfn.IFNA(
_xlfn.IFNA(
_xlfn.IFNA(
_xlfn.IFNA(
_xlfn.IFNA(
_xlfn.IFNA(
IF(_xlfn.XLOOKUP(BG$2,WatchbillMONTHLY!$A$3:$U$3,OFFSET(WatchbillMONTHLY!$A$3:$U$3,1,2))=IF(_xlfn.XLOOKUP($A50,INDIRECT("_"&amp;_xlfn.XLOOKUP(BG$2,WatchbillMONTHLY!$A$3:$U$3,OFFSET(WatchbillMONTHLY!$A$3:$U$3,1,2))),INDIRECT("_"&amp;_xlfn.XLOOKUP(BG$2,WatchbillMONTHLY!$A$3:$U$3,OFFSET(WatchbillMONTHLY!$A$3:$U$3,1,2))))=$A50,_xlfn.XLOOKUP(BG$2,WatchbillMONTHLY!$A$3:$U$3,OFFSET(WatchbillMONTHLY!$A$3:$U$3,1,2)),FALSE),TRUE,FALSE),
IF(_xlfn.XLOOKUP(BG$2,WatchbillMONTHLY!$A$20:$U$20,OFFSET(WatchbillMONTHLY!$A$20:$U$20,1,2))=IF(_xlfn.XLOOKUP($A50,INDIRECT("_"&amp;_xlfn.XLOOKUP(BG$2,WatchbillMONTHLY!$A$20:$U$20,OFFSET(WatchbillMONTHLY!$A$20:$U$20,1,2))),INDIRECT("_"&amp;_xlfn.XLOOKUP(BG$2,WatchbillMONTHLY!$A$20:$U$20,OFFSET(WatchbillMONTHLY!$A$20:$U$20,1,2))))=$A50,_xlfn.XLOOKUP(BG$2,WatchbillMONTHLY!$A$20:$U$20,OFFSET(WatchbillMONTHLY!$A$20:$U$20,1,2)),FALSE),TRUE,FALSE)),
IF(_xlfn.XLOOKUP(BG$2,WatchbillMONTHLY!$A$37:$U$37,OFFSET(WatchbillMONTHLY!$A$37:$U$37,1,2))=IF(_xlfn.XLOOKUP($A50,INDIRECT("_"&amp;_xlfn.XLOOKUP(BG$2,WatchbillMONTHLY!$A$37:$U$37,OFFSET(WatchbillMONTHLY!$A$37:$U$37,1,2))),INDIRECT("_"&amp;_xlfn.XLOOKUP(BG$2,WatchbillMONTHLY!$A$37:$U$37,OFFSET(WatchbillMONTHLY!$A$37:$U$37,1,2))))=$A50,_xlfn.XLOOKUP(BG$2,WatchbillMONTHLY!$A$37:$U$37,OFFSET(WatchbillMONTHLY!$A$37:$U$37,1,2)),FALSE),TRUE,FALSE)),
IF(_xlfn.XLOOKUP(BG$2,WatchbillMONTHLY!$A$54:$U$54,OFFSET(WatchbillMONTHLY!$A$54:$U$54,1,2))=IF(_xlfn.XLOOKUP($A50,INDIRECT("_"&amp;_xlfn.XLOOKUP(BG$2,WatchbillMONTHLY!$A$54:$U$54,OFFSET(WatchbillMONTHLY!$A$54:$U$54,1,2))),INDIRECT("_"&amp;_xlfn.XLOOKUP(BG$2,WatchbillMONTHLY!$A$54:$U$54,OFFSET(WatchbillMONTHLY!$A$54:$U$54,1,2))))=$A50,_xlfn.XLOOKUP(BG$2,WatchbillMONTHLY!$A$54:$U$54,OFFSET(WatchbillMONTHLY!$A$54:$U$54,1,2)),FALSE),TRUE,FALSE)),
IF(_xlfn.XLOOKUP(BG$2,WatchbillMONTHLY!$A$71:$U$71,OFFSET(WatchbillMONTHLY!$A$71:$U$71,1,2))=IF(_xlfn.XLOOKUP($A50,INDIRECT("_"&amp;_xlfn.XLOOKUP(BG$2,WatchbillMONTHLY!$A$71:$U$71,OFFSET(WatchbillMONTHLY!$A$71:$U$71,1,2))),INDIRECT("_"&amp;_xlfn.XLOOKUP(BG$2,WatchbillMONTHLY!$A$71:$U$71,OFFSET(WatchbillMONTHLY!$A$71:$U$71,1,2))))=$A50,_xlfn.XLOOKUP(BG$2,WatchbillMONTHLY!$A$71:$U$71,OFFSET(WatchbillMONTHLY!$A$71:$U$71,1,2)),FALSE),TRUE,FALSE)),
IF(_xlfn.XLOOKUP(BG$2,WatchbillMONTHLY!$A$88:$U$88,OFFSET(WatchbillMONTHLY!$A$88:$U$88,1,2))=IF(_xlfn.XLOOKUP($A50,INDIRECT("_"&amp;_xlfn.XLOOKUP(BG$2,WatchbillMONTHLY!$A$88:$U$88,OFFSET(WatchbillMONTHLY!$A$88:$U$88,1,2))),INDIRECT("_"&amp;_xlfn.XLOOKUP(BG$2,WatchbillMONTHLY!$A$88:$U$88,OFFSET(WatchbillMONTHLY!$A$88:$U$88,1,2))))=$A50,_xlfn.XLOOKUP(BG$2,WatchbillMONTHLY!$A$88:$U$88,OFFSET(WatchbillMONTHLY!$A$88:$U$88,1,2)),FALSE),TRUE,FALSE)),
FALSE),FALSE)</f>
        <v>0</v>
      </c>
      <c r="BH50" s="209" t="b" cm="1">
        <f t="array" aca="1" ref="BH50" ca="1">IF(AND($A50 &gt; 0, AA50 &gt; 0,BH$2&lt;MiscFormulas!$A$5+1),
_xlfn.IFNA(
_xlfn.IFNA(
_xlfn.IFNA(
_xlfn.IFNA(
_xlfn.IFNA(
_xlfn.IFNA(
IF(_xlfn.XLOOKUP(BH$2,WatchbillMONTHLY!$A$3:$U$3,OFFSET(WatchbillMONTHLY!$A$3:$U$3,1,2))=IF(_xlfn.XLOOKUP($A50,INDIRECT("_"&amp;_xlfn.XLOOKUP(BH$2,WatchbillMONTHLY!$A$3:$U$3,OFFSET(WatchbillMONTHLY!$A$3:$U$3,1,2))),INDIRECT("_"&amp;_xlfn.XLOOKUP(BH$2,WatchbillMONTHLY!$A$3:$U$3,OFFSET(WatchbillMONTHLY!$A$3:$U$3,1,2))))=$A50,_xlfn.XLOOKUP(BH$2,WatchbillMONTHLY!$A$3:$U$3,OFFSET(WatchbillMONTHLY!$A$3:$U$3,1,2)),FALSE),TRUE,FALSE),
IF(_xlfn.XLOOKUP(BH$2,WatchbillMONTHLY!$A$20:$U$20,OFFSET(WatchbillMONTHLY!$A$20:$U$20,1,2))=IF(_xlfn.XLOOKUP($A50,INDIRECT("_"&amp;_xlfn.XLOOKUP(BH$2,WatchbillMONTHLY!$A$20:$U$20,OFFSET(WatchbillMONTHLY!$A$20:$U$20,1,2))),INDIRECT("_"&amp;_xlfn.XLOOKUP(BH$2,WatchbillMONTHLY!$A$20:$U$20,OFFSET(WatchbillMONTHLY!$A$20:$U$20,1,2))))=$A50,_xlfn.XLOOKUP(BH$2,WatchbillMONTHLY!$A$20:$U$20,OFFSET(WatchbillMONTHLY!$A$20:$U$20,1,2)),FALSE),TRUE,FALSE)),
IF(_xlfn.XLOOKUP(BH$2,WatchbillMONTHLY!$A$37:$U$37,OFFSET(WatchbillMONTHLY!$A$37:$U$37,1,2))=IF(_xlfn.XLOOKUP($A50,INDIRECT("_"&amp;_xlfn.XLOOKUP(BH$2,WatchbillMONTHLY!$A$37:$U$37,OFFSET(WatchbillMONTHLY!$A$37:$U$37,1,2))),INDIRECT("_"&amp;_xlfn.XLOOKUP(BH$2,WatchbillMONTHLY!$A$37:$U$37,OFFSET(WatchbillMONTHLY!$A$37:$U$37,1,2))))=$A50,_xlfn.XLOOKUP(BH$2,WatchbillMONTHLY!$A$37:$U$37,OFFSET(WatchbillMONTHLY!$A$37:$U$37,1,2)),FALSE),TRUE,FALSE)),
IF(_xlfn.XLOOKUP(BH$2,WatchbillMONTHLY!$A$54:$U$54,OFFSET(WatchbillMONTHLY!$A$54:$U$54,1,2))=IF(_xlfn.XLOOKUP($A50,INDIRECT("_"&amp;_xlfn.XLOOKUP(BH$2,WatchbillMONTHLY!$A$54:$U$54,OFFSET(WatchbillMONTHLY!$A$54:$U$54,1,2))),INDIRECT("_"&amp;_xlfn.XLOOKUP(BH$2,WatchbillMONTHLY!$A$54:$U$54,OFFSET(WatchbillMONTHLY!$A$54:$U$54,1,2))))=$A50,_xlfn.XLOOKUP(BH$2,WatchbillMONTHLY!$A$54:$U$54,OFFSET(WatchbillMONTHLY!$A$54:$U$54,1,2)),FALSE),TRUE,FALSE)),
IF(_xlfn.XLOOKUP(BH$2,WatchbillMONTHLY!$A$71:$U$71,OFFSET(WatchbillMONTHLY!$A$71:$U$71,1,2))=IF(_xlfn.XLOOKUP($A50,INDIRECT("_"&amp;_xlfn.XLOOKUP(BH$2,WatchbillMONTHLY!$A$71:$U$71,OFFSET(WatchbillMONTHLY!$A$71:$U$71,1,2))),INDIRECT("_"&amp;_xlfn.XLOOKUP(BH$2,WatchbillMONTHLY!$A$71:$U$71,OFFSET(WatchbillMONTHLY!$A$71:$U$71,1,2))))=$A50,_xlfn.XLOOKUP(BH$2,WatchbillMONTHLY!$A$71:$U$71,OFFSET(WatchbillMONTHLY!$A$71:$U$71,1,2)),FALSE),TRUE,FALSE)),
IF(_xlfn.XLOOKUP(BH$2,WatchbillMONTHLY!$A$88:$U$88,OFFSET(WatchbillMONTHLY!$A$88:$U$88,1,2))=IF(_xlfn.XLOOKUP($A50,INDIRECT("_"&amp;_xlfn.XLOOKUP(BH$2,WatchbillMONTHLY!$A$88:$U$88,OFFSET(WatchbillMONTHLY!$A$88:$U$88,1,2))),INDIRECT("_"&amp;_xlfn.XLOOKUP(BH$2,WatchbillMONTHLY!$A$88:$U$88,OFFSET(WatchbillMONTHLY!$A$88:$U$88,1,2))))=$A50,_xlfn.XLOOKUP(BH$2,WatchbillMONTHLY!$A$88:$U$88,OFFSET(WatchbillMONTHLY!$A$88:$U$88,1,2)),FALSE),TRUE,FALSE)),
FALSE),FALSE)</f>
        <v>0</v>
      </c>
      <c r="BI50" s="209" t="b" cm="1">
        <f t="array" aca="1" ref="BI50" ca="1">IF(AND($A50 &gt; 0, AB50 &gt; 0,BI$2&lt;MiscFormulas!$A$5+1),
_xlfn.IFNA(
_xlfn.IFNA(
_xlfn.IFNA(
_xlfn.IFNA(
_xlfn.IFNA(
_xlfn.IFNA(
IF(_xlfn.XLOOKUP(BI$2,WatchbillMONTHLY!$A$3:$U$3,OFFSET(WatchbillMONTHLY!$A$3:$U$3,1,2))=IF(_xlfn.XLOOKUP($A50,INDIRECT("_"&amp;_xlfn.XLOOKUP(BI$2,WatchbillMONTHLY!$A$3:$U$3,OFFSET(WatchbillMONTHLY!$A$3:$U$3,1,2))),INDIRECT("_"&amp;_xlfn.XLOOKUP(BI$2,WatchbillMONTHLY!$A$3:$U$3,OFFSET(WatchbillMONTHLY!$A$3:$U$3,1,2))))=$A50,_xlfn.XLOOKUP(BI$2,WatchbillMONTHLY!$A$3:$U$3,OFFSET(WatchbillMONTHLY!$A$3:$U$3,1,2)),FALSE),TRUE,FALSE),
IF(_xlfn.XLOOKUP(BI$2,WatchbillMONTHLY!$A$20:$U$20,OFFSET(WatchbillMONTHLY!$A$20:$U$20,1,2))=IF(_xlfn.XLOOKUP($A50,INDIRECT("_"&amp;_xlfn.XLOOKUP(BI$2,WatchbillMONTHLY!$A$20:$U$20,OFFSET(WatchbillMONTHLY!$A$20:$U$20,1,2))),INDIRECT("_"&amp;_xlfn.XLOOKUP(BI$2,WatchbillMONTHLY!$A$20:$U$20,OFFSET(WatchbillMONTHLY!$A$20:$U$20,1,2))))=$A50,_xlfn.XLOOKUP(BI$2,WatchbillMONTHLY!$A$20:$U$20,OFFSET(WatchbillMONTHLY!$A$20:$U$20,1,2)),FALSE),TRUE,FALSE)),
IF(_xlfn.XLOOKUP(BI$2,WatchbillMONTHLY!$A$37:$U$37,OFFSET(WatchbillMONTHLY!$A$37:$U$37,1,2))=IF(_xlfn.XLOOKUP($A50,INDIRECT("_"&amp;_xlfn.XLOOKUP(BI$2,WatchbillMONTHLY!$A$37:$U$37,OFFSET(WatchbillMONTHLY!$A$37:$U$37,1,2))),INDIRECT("_"&amp;_xlfn.XLOOKUP(BI$2,WatchbillMONTHLY!$A$37:$U$37,OFFSET(WatchbillMONTHLY!$A$37:$U$37,1,2))))=$A50,_xlfn.XLOOKUP(BI$2,WatchbillMONTHLY!$A$37:$U$37,OFFSET(WatchbillMONTHLY!$A$37:$U$37,1,2)),FALSE),TRUE,FALSE)),
IF(_xlfn.XLOOKUP(BI$2,WatchbillMONTHLY!$A$54:$U$54,OFFSET(WatchbillMONTHLY!$A$54:$U$54,1,2))=IF(_xlfn.XLOOKUP($A50,INDIRECT("_"&amp;_xlfn.XLOOKUP(BI$2,WatchbillMONTHLY!$A$54:$U$54,OFFSET(WatchbillMONTHLY!$A$54:$U$54,1,2))),INDIRECT("_"&amp;_xlfn.XLOOKUP(BI$2,WatchbillMONTHLY!$A$54:$U$54,OFFSET(WatchbillMONTHLY!$A$54:$U$54,1,2))))=$A50,_xlfn.XLOOKUP(BI$2,WatchbillMONTHLY!$A$54:$U$54,OFFSET(WatchbillMONTHLY!$A$54:$U$54,1,2)),FALSE),TRUE,FALSE)),
IF(_xlfn.XLOOKUP(BI$2,WatchbillMONTHLY!$A$71:$U$71,OFFSET(WatchbillMONTHLY!$A$71:$U$71,1,2))=IF(_xlfn.XLOOKUP($A50,INDIRECT("_"&amp;_xlfn.XLOOKUP(BI$2,WatchbillMONTHLY!$A$71:$U$71,OFFSET(WatchbillMONTHLY!$A$71:$U$71,1,2))),INDIRECT("_"&amp;_xlfn.XLOOKUP(BI$2,WatchbillMONTHLY!$A$71:$U$71,OFFSET(WatchbillMONTHLY!$A$71:$U$71,1,2))))=$A50,_xlfn.XLOOKUP(BI$2,WatchbillMONTHLY!$A$71:$U$71,OFFSET(WatchbillMONTHLY!$A$71:$U$71,1,2)),FALSE),TRUE,FALSE)),
IF(_xlfn.XLOOKUP(BI$2,WatchbillMONTHLY!$A$88:$U$88,OFFSET(WatchbillMONTHLY!$A$88:$U$88,1,2))=IF(_xlfn.XLOOKUP($A50,INDIRECT("_"&amp;_xlfn.XLOOKUP(BI$2,WatchbillMONTHLY!$A$88:$U$88,OFFSET(WatchbillMONTHLY!$A$88:$U$88,1,2))),INDIRECT("_"&amp;_xlfn.XLOOKUP(BI$2,WatchbillMONTHLY!$A$88:$U$88,OFFSET(WatchbillMONTHLY!$A$88:$U$88,1,2))))=$A50,_xlfn.XLOOKUP(BI$2,WatchbillMONTHLY!$A$88:$U$88,OFFSET(WatchbillMONTHLY!$A$88:$U$88,1,2)),FALSE),TRUE,FALSE)),
FALSE),FALSE)</f>
        <v>0</v>
      </c>
      <c r="BJ50" s="209" t="b" cm="1">
        <f t="array" aca="1" ref="BJ50" ca="1">IF(AND($A50 &gt; 0, AC50 &gt; 0,BJ$2&lt;MiscFormulas!$A$5+1),
_xlfn.IFNA(
_xlfn.IFNA(
_xlfn.IFNA(
_xlfn.IFNA(
_xlfn.IFNA(
_xlfn.IFNA(
IF(_xlfn.XLOOKUP(BJ$2,WatchbillMONTHLY!$A$3:$U$3,OFFSET(WatchbillMONTHLY!$A$3:$U$3,1,2))=IF(_xlfn.XLOOKUP($A50,INDIRECT("_"&amp;_xlfn.XLOOKUP(BJ$2,WatchbillMONTHLY!$A$3:$U$3,OFFSET(WatchbillMONTHLY!$A$3:$U$3,1,2))),INDIRECT("_"&amp;_xlfn.XLOOKUP(BJ$2,WatchbillMONTHLY!$A$3:$U$3,OFFSET(WatchbillMONTHLY!$A$3:$U$3,1,2))))=$A50,_xlfn.XLOOKUP(BJ$2,WatchbillMONTHLY!$A$3:$U$3,OFFSET(WatchbillMONTHLY!$A$3:$U$3,1,2)),FALSE),TRUE,FALSE),
IF(_xlfn.XLOOKUP(BJ$2,WatchbillMONTHLY!$A$20:$U$20,OFFSET(WatchbillMONTHLY!$A$20:$U$20,1,2))=IF(_xlfn.XLOOKUP($A50,INDIRECT("_"&amp;_xlfn.XLOOKUP(BJ$2,WatchbillMONTHLY!$A$20:$U$20,OFFSET(WatchbillMONTHLY!$A$20:$U$20,1,2))),INDIRECT("_"&amp;_xlfn.XLOOKUP(BJ$2,WatchbillMONTHLY!$A$20:$U$20,OFFSET(WatchbillMONTHLY!$A$20:$U$20,1,2))))=$A50,_xlfn.XLOOKUP(BJ$2,WatchbillMONTHLY!$A$20:$U$20,OFFSET(WatchbillMONTHLY!$A$20:$U$20,1,2)),FALSE),TRUE,FALSE)),
IF(_xlfn.XLOOKUP(BJ$2,WatchbillMONTHLY!$A$37:$U$37,OFFSET(WatchbillMONTHLY!$A$37:$U$37,1,2))=IF(_xlfn.XLOOKUP($A50,INDIRECT("_"&amp;_xlfn.XLOOKUP(BJ$2,WatchbillMONTHLY!$A$37:$U$37,OFFSET(WatchbillMONTHLY!$A$37:$U$37,1,2))),INDIRECT("_"&amp;_xlfn.XLOOKUP(BJ$2,WatchbillMONTHLY!$A$37:$U$37,OFFSET(WatchbillMONTHLY!$A$37:$U$37,1,2))))=$A50,_xlfn.XLOOKUP(BJ$2,WatchbillMONTHLY!$A$37:$U$37,OFFSET(WatchbillMONTHLY!$A$37:$U$37,1,2)),FALSE),TRUE,FALSE)),
IF(_xlfn.XLOOKUP(BJ$2,WatchbillMONTHLY!$A$54:$U$54,OFFSET(WatchbillMONTHLY!$A$54:$U$54,1,2))=IF(_xlfn.XLOOKUP($A50,INDIRECT("_"&amp;_xlfn.XLOOKUP(BJ$2,WatchbillMONTHLY!$A$54:$U$54,OFFSET(WatchbillMONTHLY!$A$54:$U$54,1,2))),INDIRECT("_"&amp;_xlfn.XLOOKUP(BJ$2,WatchbillMONTHLY!$A$54:$U$54,OFFSET(WatchbillMONTHLY!$A$54:$U$54,1,2))))=$A50,_xlfn.XLOOKUP(BJ$2,WatchbillMONTHLY!$A$54:$U$54,OFFSET(WatchbillMONTHLY!$A$54:$U$54,1,2)),FALSE),TRUE,FALSE)),
IF(_xlfn.XLOOKUP(BJ$2,WatchbillMONTHLY!$A$71:$U$71,OFFSET(WatchbillMONTHLY!$A$71:$U$71,1,2))=IF(_xlfn.XLOOKUP($A50,INDIRECT("_"&amp;_xlfn.XLOOKUP(BJ$2,WatchbillMONTHLY!$A$71:$U$71,OFFSET(WatchbillMONTHLY!$A$71:$U$71,1,2))),INDIRECT("_"&amp;_xlfn.XLOOKUP(BJ$2,WatchbillMONTHLY!$A$71:$U$71,OFFSET(WatchbillMONTHLY!$A$71:$U$71,1,2))))=$A50,_xlfn.XLOOKUP(BJ$2,WatchbillMONTHLY!$A$71:$U$71,OFFSET(WatchbillMONTHLY!$A$71:$U$71,1,2)),FALSE),TRUE,FALSE)),
IF(_xlfn.XLOOKUP(BJ$2,WatchbillMONTHLY!$A$88:$U$88,OFFSET(WatchbillMONTHLY!$A$88:$U$88,1,2))=IF(_xlfn.XLOOKUP($A50,INDIRECT("_"&amp;_xlfn.XLOOKUP(BJ$2,WatchbillMONTHLY!$A$88:$U$88,OFFSET(WatchbillMONTHLY!$A$88:$U$88,1,2))),INDIRECT("_"&amp;_xlfn.XLOOKUP(BJ$2,WatchbillMONTHLY!$A$88:$U$88,OFFSET(WatchbillMONTHLY!$A$88:$U$88,1,2))))=$A50,_xlfn.XLOOKUP(BJ$2,WatchbillMONTHLY!$A$88:$U$88,OFFSET(WatchbillMONTHLY!$A$88:$U$88,1,2)),FALSE),TRUE,FALSE)),
FALSE),FALSE)</f>
        <v>0</v>
      </c>
      <c r="BK50" s="209" t="b" cm="1">
        <f t="array" aca="1" ref="BK50" ca="1">IF(AND($A50 &gt; 0, AD50 &gt; 0,BK$2&lt;MiscFormulas!$A$5+1),
_xlfn.IFNA(
_xlfn.IFNA(
_xlfn.IFNA(
_xlfn.IFNA(
_xlfn.IFNA(
_xlfn.IFNA(
IF(_xlfn.XLOOKUP(BK$2,WatchbillMONTHLY!$A$3:$U$3,OFFSET(WatchbillMONTHLY!$A$3:$U$3,1,2))=IF(_xlfn.XLOOKUP($A50,INDIRECT("_"&amp;_xlfn.XLOOKUP(BK$2,WatchbillMONTHLY!$A$3:$U$3,OFFSET(WatchbillMONTHLY!$A$3:$U$3,1,2))),INDIRECT("_"&amp;_xlfn.XLOOKUP(BK$2,WatchbillMONTHLY!$A$3:$U$3,OFFSET(WatchbillMONTHLY!$A$3:$U$3,1,2))))=$A50,_xlfn.XLOOKUP(BK$2,WatchbillMONTHLY!$A$3:$U$3,OFFSET(WatchbillMONTHLY!$A$3:$U$3,1,2)),FALSE),TRUE,FALSE),
IF(_xlfn.XLOOKUP(BK$2,WatchbillMONTHLY!$A$20:$U$20,OFFSET(WatchbillMONTHLY!$A$20:$U$20,1,2))=IF(_xlfn.XLOOKUP($A50,INDIRECT("_"&amp;_xlfn.XLOOKUP(BK$2,WatchbillMONTHLY!$A$20:$U$20,OFFSET(WatchbillMONTHLY!$A$20:$U$20,1,2))),INDIRECT("_"&amp;_xlfn.XLOOKUP(BK$2,WatchbillMONTHLY!$A$20:$U$20,OFFSET(WatchbillMONTHLY!$A$20:$U$20,1,2))))=$A50,_xlfn.XLOOKUP(BK$2,WatchbillMONTHLY!$A$20:$U$20,OFFSET(WatchbillMONTHLY!$A$20:$U$20,1,2)),FALSE),TRUE,FALSE)),
IF(_xlfn.XLOOKUP(BK$2,WatchbillMONTHLY!$A$37:$U$37,OFFSET(WatchbillMONTHLY!$A$37:$U$37,1,2))=IF(_xlfn.XLOOKUP($A50,INDIRECT("_"&amp;_xlfn.XLOOKUP(BK$2,WatchbillMONTHLY!$A$37:$U$37,OFFSET(WatchbillMONTHLY!$A$37:$U$37,1,2))),INDIRECT("_"&amp;_xlfn.XLOOKUP(BK$2,WatchbillMONTHLY!$A$37:$U$37,OFFSET(WatchbillMONTHLY!$A$37:$U$37,1,2))))=$A50,_xlfn.XLOOKUP(BK$2,WatchbillMONTHLY!$A$37:$U$37,OFFSET(WatchbillMONTHLY!$A$37:$U$37,1,2)),FALSE),TRUE,FALSE)),
IF(_xlfn.XLOOKUP(BK$2,WatchbillMONTHLY!$A$54:$U$54,OFFSET(WatchbillMONTHLY!$A$54:$U$54,1,2))=IF(_xlfn.XLOOKUP($A50,INDIRECT("_"&amp;_xlfn.XLOOKUP(BK$2,WatchbillMONTHLY!$A$54:$U$54,OFFSET(WatchbillMONTHLY!$A$54:$U$54,1,2))),INDIRECT("_"&amp;_xlfn.XLOOKUP(BK$2,WatchbillMONTHLY!$A$54:$U$54,OFFSET(WatchbillMONTHLY!$A$54:$U$54,1,2))))=$A50,_xlfn.XLOOKUP(BK$2,WatchbillMONTHLY!$A$54:$U$54,OFFSET(WatchbillMONTHLY!$A$54:$U$54,1,2)),FALSE),TRUE,FALSE)),
IF(_xlfn.XLOOKUP(BK$2,WatchbillMONTHLY!$A$71:$U$71,OFFSET(WatchbillMONTHLY!$A$71:$U$71,1,2))=IF(_xlfn.XLOOKUP($A50,INDIRECT("_"&amp;_xlfn.XLOOKUP(BK$2,WatchbillMONTHLY!$A$71:$U$71,OFFSET(WatchbillMONTHLY!$A$71:$U$71,1,2))),INDIRECT("_"&amp;_xlfn.XLOOKUP(BK$2,WatchbillMONTHLY!$A$71:$U$71,OFFSET(WatchbillMONTHLY!$A$71:$U$71,1,2))))=$A50,_xlfn.XLOOKUP(BK$2,WatchbillMONTHLY!$A$71:$U$71,OFFSET(WatchbillMONTHLY!$A$71:$U$71,1,2)),FALSE),TRUE,FALSE)),
IF(_xlfn.XLOOKUP(BK$2,WatchbillMONTHLY!$A$88:$U$88,OFFSET(WatchbillMONTHLY!$A$88:$U$88,1,2))=IF(_xlfn.XLOOKUP($A50,INDIRECT("_"&amp;_xlfn.XLOOKUP(BK$2,WatchbillMONTHLY!$A$88:$U$88,OFFSET(WatchbillMONTHLY!$A$88:$U$88,1,2))),INDIRECT("_"&amp;_xlfn.XLOOKUP(BK$2,WatchbillMONTHLY!$A$88:$U$88,OFFSET(WatchbillMONTHLY!$A$88:$U$88,1,2))))=$A50,_xlfn.XLOOKUP(BK$2,WatchbillMONTHLY!$A$88:$U$88,OFFSET(WatchbillMONTHLY!$A$88:$U$88,1,2)),FALSE),TRUE,FALSE)),
FALSE),FALSE)</f>
        <v>0</v>
      </c>
      <c r="BL50" s="209" t="b" cm="1">
        <f t="array" aca="1" ref="BL50" ca="1">IF(AND($A50 &gt; 0, AE50 &gt; 0,BL$2&lt;MiscFormulas!$A$5+1),
_xlfn.IFNA(
_xlfn.IFNA(
_xlfn.IFNA(
_xlfn.IFNA(
_xlfn.IFNA(
_xlfn.IFNA(
IF(_xlfn.XLOOKUP(BL$2,WatchbillMONTHLY!$A$3:$U$3,OFFSET(WatchbillMONTHLY!$A$3:$U$3,1,2))=IF(_xlfn.XLOOKUP($A50,INDIRECT("_"&amp;_xlfn.XLOOKUP(BL$2,WatchbillMONTHLY!$A$3:$U$3,OFFSET(WatchbillMONTHLY!$A$3:$U$3,1,2))),INDIRECT("_"&amp;_xlfn.XLOOKUP(BL$2,WatchbillMONTHLY!$A$3:$U$3,OFFSET(WatchbillMONTHLY!$A$3:$U$3,1,2))))=$A50,_xlfn.XLOOKUP(BL$2,WatchbillMONTHLY!$A$3:$U$3,OFFSET(WatchbillMONTHLY!$A$3:$U$3,1,2)),FALSE),TRUE,FALSE),
IF(_xlfn.XLOOKUP(BL$2,WatchbillMONTHLY!$A$20:$U$20,OFFSET(WatchbillMONTHLY!$A$20:$U$20,1,2))=IF(_xlfn.XLOOKUP($A50,INDIRECT("_"&amp;_xlfn.XLOOKUP(BL$2,WatchbillMONTHLY!$A$20:$U$20,OFFSET(WatchbillMONTHLY!$A$20:$U$20,1,2))),INDIRECT("_"&amp;_xlfn.XLOOKUP(BL$2,WatchbillMONTHLY!$A$20:$U$20,OFFSET(WatchbillMONTHLY!$A$20:$U$20,1,2))))=$A50,_xlfn.XLOOKUP(BL$2,WatchbillMONTHLY!$A$20:$U$20,OFFSET(WatchbillMONTHLY!$A$20:$U$20,1,2)),FALSE),TRUE,FALSE)),
IF(_xlfn.XLOOKUP(BL$2,WatchbillMONTHLY!$A$37:$U$37,OFFSET(WatchbillMONTHLY!$A$37:$U$37,1,2))=IF(_xlfn.XLOOKUP($A50,INDIRECT("_"&amp;_xlfn.XLOOKUP(BL$2,WatchbillMONTHLY!$A$37:$U$37,OFFSET(WatchbillMONTHLY!$A$37:$U$37,1,2))),INDIRECT("_"&amp;_xlfn.XLOOKUP(BL$2,WatchbillMONTHLY!$A$37:$U$37,OFFSET(WatchbillMONTHLY!$A$37:$U$37,1,2))))=$A50,_xlfn.XLOOKUP(BL$2,WatchbillMONTHLY!$A$37:$U$37,OFFSET(WatchbillMONTHLY!$A$37:$U$37,1,2)),FALSE),TRUE,FALSE)),
IF(_xlfn.XLOOKUP(BL$2,WatchbillMONTHLY!$A$54:$U$54,OFFSET(WatchbillMONTHLY!$A$54:$U$54,1,2))=IF(_xlfn.XLOOKUP($A50,INDIRECT("_"&amp;_xlfn.XLOOKUP(BL$2,WatchbillMONTHLY!$A$54:$U$54,OFFSET(WatchbillMONTHLY!$A$54:$U$54,1,2))),INDIRECT("_"&amp;_xlfn.XLOOKUP(BL$2,WatchbillMONTHLY!$A$54:$U$54,OFFSET(WatchbillMONTHLY!$A$54:$U$54,1,2))))=$A50,_xlfn.XLOOKUP(BL$2,WatchbillMONTHLY!$A$54:$U$54,OFFSET(WatchbillMONTHLY!$A$54:$U$54,1,2)),FALSE),TRUE,FALSE)),
IF(_xlfn.XLOOKUP(BL$2,WatchbillMONTHLY!$A$71:$U$71,OFFSET(WatchbillMONTHLY!$A$71:$U$71,1,2))=IF(_xlfn.XLOOKUP($A50,INDIRECT("_"&amp;_xlfn.XLOOKUP(BL$2,WatchbillMONTHLY!$A$71:$U$71,OFFSET(WatchbillMONTHLY!$A$71:$U$71,1,2))),INDIRECT("_"&amp;_xlfn.XLOOKUP(BL$2,WatchbillMONTHLY!$A$71:$U$71,OFFSET(WatchbillMONTHLY!$A$71:$U$71,1,2))))=$A50,_xlfn.XLOOKUP(BL$2,WatchbillMONTHLY!$A$71:$U$71,OFFSET(WatchbillMONTHLY!$A$71:$U$71,1,2)),FALSE),TRUE,FALSE)),
IF(_xlfn.XLOOKUP(BL$2,WatchbillMONTHLY!$A$88:$U$88,OFFSET(WatchbillMONTHLY!$A$88:$U$88,1,2))=IF(_xlfn.XLOOKUP($A50,INDIRECT("_"&amp;_xlfn.XLOOKUP(BL$2,WatchbillMONTHLY!$A$88:$U$88,OFFSET(WatchbillMONTHLY!$A$88:$U$88,1,2))),INDIRECT("_"&amp;_xlfn.XLOOKUP(BL$2,WatchbillMONTHLY!$A$88:$U$88,OFFSET(WatchbillMONTHLY!$A$88:$U$88,1,2))))=$A50,_xlfn.XLOOKUP(BL$2,WatchbillMONTHLY!$A$88:$U$88,OFFSET(WatchbillMONTHLY!$A$88:$U$88,1,2)),FALSE),TRUE,FALSE)),
FALSE),FALSE)</f>
        <v>0</v>
      </c>
      <c r="BM50" s="209" t="b" cm="1">
        <f t="array" aca="1" ref="BM50" ca="1">IF(AND($A50 &gt; 0, AF50 &gt; 0,BM$2&lt;MiscFormulas!$A$5+1),
_xlfn.IFNA(
_xlfn.IFNA(
_xlfn.IFNA(
_xlfn.IFNA(
_xlfn.IFNA(
_xlfn.IFNA(
IF(_xlfn.XLOOKUP(BM$2,WatchbillMONTHLY!$A$3:$U$3,OFFSET(WatchbillMONTHLY!$A$3:$U$3,1,2))=IF(_xlfn.XLOOKUP($A50,INDIRECT("_"&amp;_xlfn.XLOOKUP(BM$2,WatchbillMONTHLY!$A$3:$U$3,OFFSET(WatchbillMONTHLY!$A$3:$U$3,1,2))),INDIRECT("_"&amp;_xlfn.XLOOKUP(BM$2,WatchbillMONTHLY!$A$3:$U$3,OFFSET(WatchbillMONTHLY!$A$3:$U$3,1,2))))=$A50,_xlfn.XLOOKUP(BM$2,WatchbillMONTHLY!$A$3:$U$3,OFFSET(WatchbillMONTHLY!$A$3:$U$3,1,2)),FALSE),TRUE,FALSE),
IF(_xlfn.XLOOKUP(BM$2,WatchbillMONTHLY!$A$20:$U$20,OFFSET(WatchbillMONTHLY!$A$20:$U$20,1,2))=IF(_xlfn.XLOOKUP($A50,INDIRECT("_"&amp;_xlfn.XLOOKUP(BM$2,WatchbillMONTHLY!$A$20:$U$20,OFFSET(WatchbillMONTHLY!$A$20:$U$20,1,2))),INDIRECT("_"&amp;_xlfn.XLOOKUP(BM$2,WatchbillMONTHLY!$A$20:$U$20,OFFSET(WatchbillMONTHLY!$A$20:$U$20,1,2))))=$A50,_xlfn.XLOOKUP(BM$2,WatchbillMONTHLY!$A$20:$U$20,OFFSET(WatchbillMONTHLY!$A$20:$U$20,1,2)),FALSE),TRUE,FALSE)),
IF(_xlfn.XLOOKUP(BM$2,WatchbillMONTHLY!$A$37:$U$37,OFFSET(WatchbillMONTHLY!$A$37:$U$37,1,2))=IF(_xlfn.XLOOKUP($A50,INDIRECT("_"&amp;_xlfn.XLOOKUP(BM$2,WatchbillMONTHLY!$A$37:$U$37,OFFSET(WatchbillMONTHLY!$A$37:$U$37,1,2))),INDIRECT("_"&amp;_xlfn.XLOOKUP(BM$2,WatchbillMONTHLY!$A$37:$U$37,OFFSET(WatchbillMONTHLY!$A$37:$U$37,1,2))))=$A50,_xlfn.XLOOKUP(BM$2,WatchbillMONTHLY!$A$37:$U$37,OFFSET(WatchbillMONTHLY!$A$37:$U$37,1,2)),FALSE),TRUE,FALSE)),
IF(_xlfn.XLOOKUP(BM$2,WatchbillMONTHLY!$A$54:$U$54,OFFSET(WatchbillMONTHLY!$A$54:$U$54,1,2))=IF(_xlfn.XLOOKUP($A50,INDIRECT("_"&amp;_xlfn.XLOOKUP(BM$2,WatchbillMONTHLY!$A$54:$U$54,OFFSET(WatchbillMONTHLY!$A$54:$U$54,1,2))),INDIRECT("_"&amp;_xlfn.XLOOKUP(BM$2,WatchbillMONTHLY!$A$54:$U$54,OFFSET(WatchbillMONTHLY!$A$54:$U$54,1,2))))=$A50,_xlfn.XLOOKUP(BM$2,WatchbillMONTHLY!$A$54:$U$54,OFFSET(WatchbillMONTHLY!$A$54:$U$54,1,2)),FALSE),TRUE,FALSE)),
IF(_xlfn.XLOOKUP(BM$2,WatchbillMONTHLY!$A$71:$U$71,OFFSET(WatchbillMONTHLY!$A$71:$U$71,1,2))=IF(_xlfn.XLOOKUP($A50,INDIRECT("_"&amp;_xlfn.XLOOKUP(BM$2,WatchbillMONTHLY!$A$71:$U$71,OFFSET(WatchbillMONTHLY!$A$71:$U$71,1,2))),INDIRECT("_"&amp;_xlfn.XLOOKUP(BM$2,WatchbillMONTHLY!$A$71:$U$71,OFFSET(WatchbillMONTHLY!$A$71:$U$71,1,2))))=$A50,_xlfn.XLOOKUP(BM$2,WatchbillMONTHLY!$A$71:$U$71,OFFSET(WatchbillMONTHLY!$A$71:$U$71,1,2)),FALSE),TRUE,FALSE)),
IF(_xlfn.XLOOKUP(BM$2,WatchbillMONTHLY!$A$88:$U$88,OFFSET(WatchbillMONTHLY!$A$88:$U$88,1,2))=IF(_xlfn.XLOOKUP($A50,INDIRECT("_"&amp;_xlfn.XLOOKUP(BM$2,WatchbillMONTHLY!$A$88:$U$88,OFFSET(WatchbillMONTHLY!$A$88:$U$88,1,2))),INDIRECT("_"&amp;_xlfn.XLOOKUP(BM$2,WatchbillMONTHLY!$A$88:$U$88,OFFSET(WatchbillMONTHLY!$A$88:$U$88,1,2))))=$A50,_xlfn.XLOOKUP(BM$2,WatchbillMONTHLY!$A$88:$U$88,OFFSET(WatchbillMONTHLY!$A$88:$U$88,1,2)),FALSE),TRUE,FALSE)),
FALSE),FALSE)</f>
        <v>0</v>
      </c>
      <c r="BN50" s="209" t="b" cm="1">
        <f t="array" aca="1" ref="BN50" ca="1">IF(AND($A50 &gt; 0, AG50 &gt; 0,BN$2&lt;MiscFormulas!$A$5+1),
_xlfn.IFNA(
_xlfn.IFNA(
_xlfn.IFNA(
_xlfn.IFNA(
_xlfn.IFNA(
_xlfn.IFNA(
IF(_xlfn.XLOOKUP(BN$2,WatchbillMONTHLY!$A$3:$U$3,OFFSET(WatchbillMONTHLY!$A$3:$U$3,1,2))=IF(_xlfn.XLOOKUP($A50,INDIRECT("_"&amp;_xlfn.XLOOKUP(BN$2,WatchbillMONTHLY!$A$3:$U$3,OFFSET(WatchbillMONTHLY!$A$3:$U$3,1,2))),INDIRECT("_"&amp;_xlfn.XLOOKUP(BN$2,WatchbillMONTHLY!$A$3:$U$3,OFFSET(WatchbillMONTHLY!$A$3:$U$3,1,2))))=$A50,_xlfn.XLOOKUP(BN$2,WatchbillMONTHLY!$A$3:$U$3,OFFSET(WatchbillMONTHLY!$A$3:$U$3,1,2)),FALSE),TRUE,FALSE),
IF(_xlfn.XLOOKUP(BN$2,WatchbillMONTHLY!$A$20:$U$20,OFFSET(WatchbillMONTHLY!$A$20:$U$20,1,2))=IF(_xlfn.XLOOKUP($A50,INDIRECT("_"&amp;_xlfn.XLOOKUP(BN$2,WatchbillMONTHLY!$A$20:$U$20,OFFSET(WatchbillMONTHLY!$A$20:$U$20,1,2))),INDIRECT("_"&amp;_xlfn.XLOOKUP(BN$2,WatchbillMONTHLY!$A$20:$U$20,OFFSET(WatchbillMONTHLY!$A$20:$U$20,1,2))))=$A50,_xlfn.XLOOKUP(BN$2,WatchbillMONTHLY!$A$20:$U$20,OFFSET(WatchbillMONTHLY!$A$20:$U$20,1,2)),FALSE),TRUE,FALSE)),
IF(_xlfn.XLOOKUP(BN$2,WatchbillMONTHLY!$A$37:$U$37,OFFSET(WatchbillMONTHLY!$A$37:$U$37,1,2))=IF(_xlfn.XLOOKUP($A50,INDIRECT("_"&amp;_xlfn.XLOOKUP(BN$2,WatchbillMONTHLY!$A$37:$U$37,OFFSET(WatchbillMONTHLY!$A$37:$U$37,1,2))),INDIRECT("_"&amp;_xlfn.XLOOKUP(BN$2,WatchbillMONTHLY!$A$37:$U$37,OFFSET(WatchbillMONTHLY!$A$37:$U$37,1,2))))=$A50,_xlfn.XLOOKUP(BN$2,WatchbillMONTHLY!$A$37:$U$37,OFFSET(WatchbillMONTHLY!$A$37:$U$37,1,2)),FALSE),TRUE,FALSE)),
IF(_xlfn.XLOOKUP(BN$2,WatchbillMONTHLY!$A$54:$U$54,OFFSET(WatchbillMONTHLY!$A$54:$U$54,1,2))=IF(_xlfn.XLOOKUP($A50,INDIRECT("_"&amp;_xlfn.XLOOKUP(BN$2,WatchbillMONTHLY!$A$54:$U$54,OFFSET(WatchbillMONTHLY!$A$54:$U$54,1,2))),INDIRECT("_"&amp;_xlfn.XLOOKUP(BN$2,WatchbillMONTHLY!$A$54:$U$54,OFFSET(WatchbillMONTHLY!$A$54:$U$54,1,2))))=$A50,_xlfn.XLOOKUP(BN$2,WatchbillMONTHLY!$A$54:$U$54,OFFSET(WatchbillMONTHLY!$A$54:$U$54,1,2)),FALSE),TRUE,FALSE)),
IF(_xlfn.XLOOKUP(BN$2,WatchbillMONTHLY!$A$71:$U$71,OFFSET(WatchbillMONTHLY!$A$71:$U$71,1,2))=IF(_xlfn.XLOOKUP($A50,INDIRECT("_"&amp;_xlfn.XLOOKUP(BN$2,WatchbillMONTHLY!$A$71:$U$71,OFFSET(WatchbillMONTHLY!$A$71:$U$71,1,2))),INDIRECT("_"&amp;_xlfn.XLOOKUP(BN$2,WatchbillMONTHLY!$A$71:$U$71,OFFSET(WatchbillMONTHLY!$A$71:$U$71,1,2))))=$A50,_xlfn.XLOOKUP(BN$2,WatchbillMONTHLY!$A$71:$U$71,OFFSET(WatchbillMONTHLY!$A$71:$U$71,1,2)),FALSE),TRUE,FALSE)),
IF(_xlfn.XLOOKUP(BN$2,WatchbillMONTHLY!$A$88:$U$88,OFFSET(WatchbillMONTHLY!$A$88:$U$88,1,2))=IF(_xlfn.XLOOKUP($A50,INDIRECT("_"&amp;_xlfn.XLOOKUP(BN$2,WatchbillMONTHLY!$A$88:$U$88,OFFSET(WatchbillMONTHLY!$A$88:$U$88,1,2))),INDIRECT("_"&amp;_xlfn.XLOOKUP(BN$2,WatchbillMONTHLY!$A$88:$U$88,OFFSET(WatchbillMONTHLY!$A$88:$U$88,1,2))))=$A50,_xlfn.XLOOKUP(BN$2,WatchbillMONTHLY!$A$88:$U$88,OFFSET(WatchbillMONTHLY!$A$88:$U$88,1,2)),FALSE),TRUE,FALSE)),
FALSE),FALSE)</f>
        <v>0</v>
      </c>
      <c r="BO50" s="209" t="b" cm="1">
        <f t="array" aca="1" ref="BO50" ca="1">IF(
    AND($A50 &gt; 0, AH50 &gt; 0,BO$2&lt;MiscFormulas!$A$5+1),
    ISNUMBER(
        MATCH($A50,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0" s="210"/>
    </row>
    <row r="51" spans="1:68" x14ac:dyDescent="0.35">
      <c r="A51" t="str">
        <v>EX8 Hardworker, P.</v>
      </c>
      <c r="B51" s="214" t="str">
        <v>EX8 Hardworker, Peval</v>
      </c>
      <c r="C51" s="218"/>
      <c r="D51" s="230"/>
      <c r="E51" s="231"/>
      <c r="F51" s="231"/>
      <c r="G51" s="231"/>
      <c r="H51" s="231"/>
      <c r="I51" s="231"/>
      <c r="J51" s="231" t="s">
        <v>266</v>
      </c>
      <c r="K51" s="231"/>
      <c r="L51" s="231"/>
      <c r="M51" s="231"/>
      <c r="N51" s="231"/>
      <c r="O51" s="231"/>
      <c r="P51" s="231"/>
      <c r="Q51" s="231"/>
      <c r="R51" s="231"/>
      <c r="S51" s="231"/>
      <c r="T51" s="231"/>
      <c r="U51" s="231"/>
      <c r="V51" s="231"/>
      <c r="W51" s="231"/>
      <c r="X51" s="231"/>
      <c r="Y51" s="231"/>
      <c r="Z51" s="231"/>
      <c r="AA51" s="231"/>
      <c r="AB51" s="231"/>
      <c r="AC51" s="231"/>
      <c r="AD51" s="231"/>
      <c r="AE51" s="231"/>
      <c r="AF51" s="231"/>
      <c r="AG51" s="231"/>
      <c r="AH51" s="179"/>
      <c r="AI51" s="209"/>
      <c r="AJ51" s="209" t="str" cm="1">
        <f t="array" aca="1" ref="AJ51" ca="1">IF(OR(AK51:BN51=TRUE),$A51&amp;" :  ","")&amp;_xlfn.TEXTJOIN(" | ",TRUE,IF(AK51:BN51=TRUE,$AK$2:$BN$2,""))</f>
        <v/>
      </c>
      <c r="AK51" s="209" t="b" cm="1">
        <f t="array" aca="1" ref="AK51" ca="1">IF(AND($A51 &gt; 0, D51 &gt; 0,AK$2&lt;MiscFormulas!$A$5+1),
_xlfn.IFNA(
_xlfn.IFNA(
_xlfn.IFNA(
_xlfn.IFNA(
_xlfn.IFNA(
_xlfn.IFNA(
IF(_xlfn.XLOOKUP(AK$2,WatchbillMONTHLY!$A$3:$U$3,OFFSET(WatchbillMONTHLY!$A$3:$U$3,1,2))=IF(_xlfn.XLOOKUP($A51,INDIRECT("_"&amp;_xlfn.XLOOKUP(AK$2,WatchbillMONTHLY!$A$3:$U$3,OFFSET(WatchbillMONTHLY!$A$3:$U$3,1,2))),INDIRECT("_"&amp;_xlfn.XLOOKUP(AK$2,WatchbillMONTHLY!$A$3:$U$3,OFFSET(WatchbillMONTHLY!$A$3:$U$3,1,2))))=$A51,_xlfn.XLOOKUP(AK$2,WatchbillMONTHLY!$A$3:$U$3,OFFSET(WatchbillMONTHLY!$A$3:$U$3,1,2)),FALSE),TRUE,FALSE),
IF(_xlfn.XLOOKUP(AK$2,WatchbillMONTHLY!$A$20:$U$20,OFFSET(WatchbillMONTHLY!$A$20:$U$20,1,2))=IF(_xlfn.XLOOKUP($A51,INDIRECT("_"&amp;_xlfn.XLOOKUP(AK$2,WatchbillMONTHLY!$A$20:$U$20,OFFSET(WatchbillMONTHLY!$A$20:$U$20,1,2))),INDIRECT("_"&amp;_xlfn.XLOOKUP(AK$2,WatchbillMONTHLY!$A$20:$U$20,OFFSET(WatchbillMONTHLY!$A$20:$U$20,1,2))))=$A51,_xlfn.XLOOKUP(AK$2,WatchbillMONTHLY!$A$20:$U$20,OFFSET(WatchbillMONTHLY!$A$20:$U$20,1,2)),FALSE),TRUE,FALSE)),
IF(_xlfn.XLOOKUP(AK$2,WatchbillMONTHLY!$A$37:$U$37,OFFSET(WatchbillMONTHLY!$A$37:$U$37,1,2))=IF(_xlfn.XLOOKUP($A51,INDIRECT("_"&amp;_xlfn.XLOOKUP(AK$2,WatchbillMONTHLY!$A$37:$U$37,OFFSET(WatchbillMONTHLY!$A$37:$U$37,1,2))),INDIRECT("_"&amp;_xlfn.XLOOKUP(AK$2,WatchbillMONTHLY!$A$37:$U$37,OFFSET(WatchbillMONTHLY!$A$37:$U$37,1,2))))=$A51,_xlfn.XLOOKUP(AK$2,WatchbillMONTHLY!$A$37:$U$37,OFFSET(WatchbillMONTHLY!$A$37:$U$37,1,2)),FALSE),TRUE,FALSE)),
IF(_xlfn.XLOOKUP(AK$2,WatchbillMONTHLY!$A$54:$U$54,OFFSET(WatchbillMONTHLY!$A$54:$U$54,1,2))=IF(_xlfn.XLOOKUP($A51,INDIRECT("_"&amp;_xlfn.XLOOKUP(AK$2,WatchbillMONTHLY!$A$54:$U$54,OFFSET(WatchbillMONTHLY!$A$54:$U$54,1,2))),INDIRECT("_"&amp;_xlfn.XLOOKUP(AK$2,WatchbillMONTHLY!$A$54:$U$54,OFFSET(WatchbillMONTHLY!$A$54:$U$54,1,2))))=$A51,_xlfn.XLOOKUP(AK$2,WatchbillMONTHLY!$A$54:$U$54,OFFSET(WatchbillMONTHLY!$A$54:$U$54,1,2)),FALSE),TRUE,FALSE)),
IF(_xlfn.XLOOKUP(AK$2,WatchbillMONTHLY!$A$71:$U$71,OFFSET(WatchbillMONTHLY!$A$71:$U$71,1,2))=IF(_xlfn.XLOOKUP($A51,INDIRECT("_"&amp;_xlfn.XLOOKUP(AK$2,WatchbillMONTHLY!$A$71:$U$71,OFFSET(WatchbillMONTHLY!$A$71:$U$71,1,2))),INDIRECT("_"&amp;_xlfn.XLOOKUP(AK$2,WatchbillMONTHLY!$A$71:$U$71,OFFSET(WatchbillMONTHLY!$A$71:$U$71,1,2))))=$A51,_xlfn.XLOOKUP(AK$2,WatchbillMONTHLY!$A$71:$U$71,OFFSET(WatchbillMONTHLY!$A$71:$U$71,1,2)),FALSE),TRUE,FALSE)),
IF(_xlfn.XLOOKUP(AK$2,WatchbillMONTHLY!$A$88:$U$88,OFFSET(WatchbillMONTHLY!$A$88:$U$88,1,2))=IF(_xlfn.XLOOKUP($A51,INDIRECT("_"&amp;_xlfn.XLOOKUP(AK$2,WatchbillMONTHLY!$A$88:$U$88,OFFSET(WatchbillMONTHLY!$A$88:$U$88,1,2))),INDIRECT("_"&amp;_xlfn.XLOOKUP(AK$2,WatchbillMONTHLY!$A$88:$U$88,OFFSET(WatchbillMONTHLY!$A$88:$U$88,1,2))))=$A51,_xlfn.XLOOKUP(AK$2,WatchbillMONTHLY!$A$88:$U$88,OFFSET(WatchbillMONTHLY!$A$88:$U$88,1,2)),FALSE),TRUE,FALSE)),
FALSE),FALSE)</f>
        <v>0</v>
      </c>
      <c r="AL51" s="209" t="b" cm="1">
        <f t="array" aca="1" ref="AL51" ca="1">IF(AND($A51 &gt; 0, E51 &gt; 0,AL$2&lt;MiscFormulas!$A$5+1),
_xlfn.IFNA(
_xlfn.IFNA(
_xlfn.IFNA(
_xlfn.IFNA(
_xlfn.IFNA(
_xlfn.IFNA(
IF(_xlfn.XLOOKUP(AL$2,WatchbillMONTHLY!$A$3:$U$3,OFFSET(WatchbillMONTHLY!$A$3:$U$3,1,2))=IF(_xlfn.XLOOKUP($A51,INDIRECT("_"&amp;_xlfn.XLOOKUP(AL$2,WatchbillMONTHLY!$A$3:$U$3,OFFSET(WatchbillMONTHLY!$A$3:$U$3,1,2))),INDIRECT("_"&amp;_xlfn.XLOOKUP(AL$2,WatchbillMONTHLY!$A$3:$U$3,OFFSET(WatchbillMONTHLY!$A$3:$U$3,1,2))))=$A51,_xlfn.XLOOKUP(AL$2,WatchbillMONTHLY!$A$3:$U$3,OFFSET(WatchbillMONTHLY!$A$3:$U$3,1,2)),FALSE),TRUE,FALSE),
IF(_xlfn.XLOOKUP(AL$2,WatchbillMONTHLY!$A$20:$U$20,OFFSET(WatchbillMONTHLY!$A$20:$U$20,1,2))=IF(_xlfn.XLOOKUP($A51,INDIRECT("_"&amp;_xlfn.XLOOKUP(AL$2,WatchbillMONTHLY!$A$20:$U$20,OFFSET(WatchbillMONTHLY!$A$20:$U$20,1,2))),INDIRECT("_"&amp;_xlfn.XLOOKUP(AL$2,WatchbillMONTHLY!$A$20:$U$20,OFFSET(WatchbillMONTHLY!$A$20:$U$20,1,2))))=$A51,_xlfn.XLOOKUP(AL$2,WatchbillMONTHLY!$A$20:$U$20,OFFSET(WatchbillMONTHLY!$A$20:$U$20,1,2)),FALSE),TRUE,FALSE)),
IF(_xlfn.XLOOKUP(AL$2,WatchbillMONTHLY!$A$37:$U$37,OFFSET(WatchbillMONTHLY!$A$37:$U$37,1,2))=IF(_xlfn.XLOOKUP($A51,INDIRECT("_"&amp;_xlfn.XLOOKUP(AL$2,WatchbillMONTHLY!$A$37:$U$37,OFFSET(WatchbillMONTHLY!$A$37:$U$37,1,2))),INDIRECT("_"&amp;_xlfn.XLOOKUP(AL$2,WatchbillMONTHLY!$A$37:$U$37,OFFSET(WatchbillMONTHLY!$A$37:$U$37,1,2))))=$A51,_xlfn.XLOOKUP(AL$2,WatchbillMONTHLY!$A$37:$U$37,OFFSET(WatchbillMONTHLY!$A$37:$U$37,1,2)),FALSE),TRUE,FALSE)),
IF(_xlfn.XLOOKUP(AL$2,WatchbillMONTHLY!$A$54:$U$54,OFFSET(WatchbillMONTHLY!$A$54:$U$54,1,2))=IF(_xlfn.XLOOKUP($A51,INDIRECT("_"&amp;_xlfn.XLOOKUP(AL$2,WatchbillMONTHLY!$A$54:$U$54,OFFSET(WatchbillMONTHLY!$A$54:$U$54,1,2))),INDIRECT("_"&amp;_xlfn.XLOOKUP(AL$2,WatchbillMONTHLY!$A$54:$U$54,OFFSET(WatchbillMONTHLY!$A$54:$U$54,1,2))))=$A51,_xlfn.XLOOKUP(AL$2,WatchbillMONTHLY!$A$54:$U$54,OFFSET(WatchbillMONTHLY!$A$54:$U$54,1,2)),FALSE),TRUE,FALSE)),
IF(_xlfn.XLOOKUP(AL$2,WatchbillMONTHLY!$A$71:$U$71,OFFSET(WatchbillMONTHLY!$A$71:$U$71,1,2))=IF(_xlfn.XLOOKUP($A51,INDIRECT("_"&amp;_xlfn.XLOOKUP(AL$2,WatchbillMONTHLY!$A$71:$U$71,OFFSET(WatchbillMONTHLY!$A$71:$U$71,1,2))),INDIRECT("_"&amp;_xlfn.XLOOKUP(AL$2,WatchbillMONTHLY!$A$71:$U$71,OFFSET(WatchbillMONTHLY!$A$71:$U$71,1,2))))=$A51,_xlfn.XLOOKUP(AL$2,WatchbillMONTHLY!$A$71:$U$71,OFFSET(WatchbillMONTHLY!$A$71:$U$71,1,2)),FALSE),TRUE,FALSE)),
IF(_xlfn.XLOOKUP(AL$2,WatchbillMONTHLY!$A$88:$U$88,OFFSET(WatchbillMONTHLY!$A$88:$U$88,1,2))=IF(_xlfn.XLOOKUP($A51,INDIRECT("_"&amp;_xlfn.XLOOKUP(AL$2,WatchbillMONTHLY!$A$88:$U$88,OFFSET(WatchbillMONTHLY!$A$88:$U$88,1,2))),INDIRECT("_"&amp;_xlfn.XLOOKUP(AL$2,WatchbillMONTHLY!$A$88:$U$88,OFFSET(WatchbillMONTHLY!$A$88:$U$88,1,2))))=$A51,_xlfn.XLOOKUP(AL$2,WatchbillMONTHLY!$A$88:$U$88,OFFSET(WatchbillMONTHLY!$A$88:$U$88,1,2)),FALSE),TRUE,FALSE)),
FALSE),FALSE)</f>
        <v>0</v>
      </c>
      <c r="AM51" s="209" t="b" cm="1">
        <f t="array" aca="1" ref="AM51" ca="1">IF(AND($A51 &gt; 0, F51 &gt; 0,AM$2&lt;MiscFormulas!$A$5+1),
_xlfn.IFNA(
_xlfn.IFNA(
_xlfn.IFNA(
_xlfn.IFNA(
_xlfn.IFNA(
_xlfn.IFNA(
IF(_xlfn.XLOOKUP(AM$2,WatchbillMONTHLY!$A$3:$U$3,OFFSET(WatchbillMONTHLY!$A$3:$U$3,1,2))=IF(_xlfn.XLOOKUP($A51,INDIRECT("_"&amp;_xlfn.XLOOKUP(AM$2,WatchbillMONTHLY!$A$3:$U$3,OFFSET(WatchbillMONTHLY!$A$3:$U$3,1,2))),INDIRECT("_"&amp;_xlfn.XLOOKUP(AM$2,WatchbillMONTHLY!$A$3:$U$3,OFFSET(WatchbillMONTHLY!$A$3:$U$3,1,2))))=$A51,_xlfn.XLOOKUP(AM$2,WatchbillMONTHLY!$A$3:$U$3,OFFSET(WatchbillMONTHLY!$A$3:$U$3,1,2)),FALSE),TRUE,FALSE),
IF(_xlfn.XLOOKUP(AM$2,WatchbillMONTHLY!$A$20:$U$20,OFFSET(WatchbillMONTHLY!$A$20:$U$20,1,2))=IF(_xlfn.XLOOKUP($A51,INDIRECT("_"&amp;_xlfn.XLOOKUP(AM$2,WatchbillMONTHLY!$A$20:$U$20,OFFSET(WatchbillMONTHLY!$A$20:$U$20,1,2))),INDIRECT("_"&amp;_xlfn.XLOOKUP(AM$2,WatchbillMONTHLY!$A$20:$U$20,OFFSET(WatchbillMONTHLY!$A$20:$U$20,1,2))))=$A51,_xlfn.XLOOKUP(AM$2,WatchbillMONTHLY!$A$20:$U$20,OFFSET(WatchbillMONTHLY!$A$20:$U$20,1,2)),FALSE),TRUE,FALSE)),
IF(_xlfn.XLOOKUP(AM$2,WatchbillMONTHLY!$A$37:$U$37,OFFSET(WatchbillMONTHLY!$A$37:$U$37,1,2))=IF(_xlfn.XLOOKUP($A51,INDIRECT("_"&amp;_xlfn.XLOOKUP(AM$2,WatchbillMONTHLY!$A$37:$U$37,OFFSET(WatchbillMONTHLY!$A$37:$U$37,1,2))),INDIRECT("_"&amp;_xlfn.XLOOKUP(AM$2,WatchbillMONTHLY!$A$37:$U$37,OFFSET(WatchbillMONTHLY!$A$37:$U$37,1,2))))=$A51,_xlfn.XLOOKUP(AM$2,WatchbillMONTHLY!$A$37:$U$37,OFFSET(WatchbillMONTHLY!$A$37:$U$37,1,2)),FALSE),TRUE,FALSE)),
IF(_xlfn.XLOOKUP(AM$2,WatchbillMONTHLY!$A$54:$U$54,OFFSET(WatchbillMONTHLY!$A$54:$U$54,1,2))=IF(_xlfn.XLOOKUP($A51,INDIRECT("_"&amp;_xlfn.XLOOKUP(AM$2,WatchbillMONTHLY!$A$54:$U$54,OFFSET(WatchbillMONTHLY!$A$54:$U$54,1,2))),INDIRECT("_"&amp;_xlfn.XLOOKUP(AM$2,WatchbillMONTHLY!$A$54:$U$54,OFFSET(WatchbillMONTHLY!$A$54:$U$54,1,2))))=$A51,_xlfn.XLOOKUP(AM$2,WatchbillMONTHLY!$A$54:$U$54,OFFSET(WatchbillMONTHLY!$A$54:$U$54,1,2)),FALSE),TRUE,FALSE)),
IF(_xlfn.XLOOKUP(AM$2,WatchbillMONTHLY!$A$71:$U$71,OFFSET(WatchbillMONTHLY!$A$71:$U$71,1,2))=IF(_xlfn.XLOOKUP($A51,INDIRECT("_"&amp;_xlfn.XLOOKUP(AM$2,WatchbillMONTHLY!$A$71:$U$71,OFFSET(WatchbillMONTHLY!$A$71:$U$71,1,2))),INDIRECT("_"&amp;_xlfn.XLOOKUP(AM$2,WatchbillMONTHLY!$A$71:$U$71,OFFSET(WatchbillMONTHLY!$A$71:$U$71,1,2))))=$A51,_xlfn.XLOOKUP(AM$2,WatchbillMONTHLY!$A$71:$U$71,OFFSET(WatchbillMONTHLY!$A$71:$U$71,1,2)),FALSE),TRUE,FALSE)),
IF(_xlfn.XLOOKUP(AM$2,WatchbillMONTHLY!$A$88:$U$88,OFFSET(WatchbillMONTHLY!$A$88:$U$88,1,2))=IF(_xlfn.XLOOKUP($A51,INDIRECT("_"&amp;_xlfn.XLOOKUP(AM$2,WatchbillMONTHLY!$A$88:$U$88,OFFSET(WatchbillMONTHLY!$A$88:$U$88,1,2))),INDIRECT("_"&amp;_xlfn.XLOOKUP(AM$2,WatchbillMONTHLY!$A$88:$U$88,OFFSET(WatchbillMONTHLY!$A$88:$U$88,1,2))))=$A51,_xlfn.XLOOKUP(AM$2,WatchbillMONTHLY!$A$88:$U$88,OFFSET(WatchbillMONTHLY!$A$88:$U$88,1,2)),FALSE),TRUE,FALSE)),
FALSE),FALSE)</f>
        <v>0</v>
      </c>
      <c r="AN51" s="209" t="b" cm="1">
        <f t="array" aca="1" ref="AN51" ca="1">IF(AND($A51 &gt; 0, G51 &gt; 0,AN$2&lt;MiscFormulas!$A$5+1),
_xlfn.IFNA(
_xlfn.IFNA(
_xlfn.IFNA(
_xlfn.IFNA(
_xlfn.IFNA(
_xlfn.IFNA(
IF(_xlfn.XLOOKUP(AN$2,WatchbillMONTHLY!$A$3:$U$3,OFFSET(WatchbillMONTHLY!$A$3:$U$3,1,2))=IF(_xlfn.XLOOKUP($A51,INDIRECT("_"&amp;_xlfn.XLOOKUP(AN$2,WatchbillMONTHLY!$A$3:$U$3,OFFSET(WatchbillMONTHLY!$A$3:$U$3,1,2))),INDIRECT("_"&amp;_xlfn.XLOOKUP(AN$2,WatchbillMONTHLY!$A$3:$U$3,OFFSET(WatchbillMONTHLY!$A$3:$U$3,1,2))))=$A51,_xlfn.XLOOKUP(AN$2,WatchbillMONTHLY!$A$3:$U$3,OFFSET(WatchbillMONTHLY!$A$3:$U$3,1,2)),FALSE),TRUE,FALSE),
IF(_xlfn.XLOOKUP(AN$2,WatchbillMONTHLY!$A$20:$U$20,OFFSET(WatchbillMONTHLY!$A$20:$U$20,1,2))=IF(_xlfn.XLOOKUP($A51,INDIRECT("_"&amp;_xlfn.XLOOKUP(AN$2,WatchbillMONTHLY!$A$20:$U$20,OFFSET(WatchbillMONTHLY!$A$20:$U$20,1,2))),INDIRECT("_"&amp;_xlfn.XLOOKUP(AN$2,WatchbillMONTHLY!$A$20:$U$20,OFFSET(WatchbillMONTHLY!$A$20:$U$20,1,2))))=$A51,_xlfn.XLOOKUP(AN$2,WatchbillMONTHLY!$A$20:$U$20,OFFSET(WatchbillMONTHLY!$A$20:$U$20,1,2)),FALSE),TRUE,FALSE)),
IF(_xlfn.XLOOKUP(AN$2,WatchbillMONTHLY!$A$37:$U$37,OFFSET(WatchbillMONTHLY!$A$37:$U$37,1,2))=IF(_xlfn.XLOOKUP($A51,INDIRECT("_"&amp;_xlfn.XLOOKUP(AN$2,WatchbillMONTHLY!$A$37:$U$37,OFFSET(WatchbillMONTHLY!$A$37:$U$37,1,2))),INDIRECT("_"&amp;_xlfn.XLOOKUP(AN$2,WatchbillMONTHLY!$A$37:$U$37,OFFSET(WatchbillMONTHLY!$A$37:$U$37,1,2))))=$A51,_xlfn.XLOOKUP(AN$2,WatchbillMONTHLY!$A$37:$U$37,OFFSET(WatchbillMONTHLY!$A$37:$U$37,1,2)),FALSE),TRUE,FALSE)),
IF(_xlfn.XLOOKUP(AN$2,WatchbillMONTHLY!$A$54:$U$54,OFFSET(WatchbillMONTHLY!$A$54:$U$54,1,2))=IF(_xlfn.XLOOKUP($A51,INDIRECT("_"&amp;_xlfn.XLOOKUP(AN$2,WatchbillMONTHLY!$A$54:$U$54,OFFSET(WatchbillMONTHLY!$A$54:$U$54,1,2))),INDIRECT("_"&amp;_xlfn.XLOOKUP(AN$2,WatchbillMONTHLY!$A$54:$U$54,OFFSET(WatchbillMONTHLY!$A$54:$U$54,1,2))))=$A51,_xlfn.XLOOKUP(AN$2,WatchbillMONTHLY!$A$54:$U$54,OFFSET(WatchbillMONTHLY!$A$54:$U$54,1,2)),FALSE),TRUE,FALSE)),
IF(_xlfn.XLOOKUP(AN$2,WatchbillMONTHLY!$A$71:$U$71,OFFSET(WatchbillMONTHLY!$A$71:$U$71,1,2))=IF(_xlfn.XLOOKUP($A51,INDIRECT("_"&amp;_xlfn.XLOOKUP(AN$2,WatchbillMONTHLY!$A$71:$U$71,OFFSET(WatchbillMONTHLY!$A$71:$U$71,1,2))),INDIRECT("_"&amp;_xlfn.XLOOKUP(AN$2,WatchbillMONTHLY!$A$71:$U$71,OFFSET(WatchbillMONTHLY!$A$71:$U$71,1,2))))=$A51,_xlfn.XLOOKUP(AN$2,WatchbillMONTHLY!$A$71:$U$71,OFFSET(WatchbillMONTHLY!$A$71:$U$71,1,2)),FALSE),TRUE,FALSE)),
IF(_xlfn.XLOOKUP(AN$2,WatchbillMONTHLY!$A$88:$U$88,OFFSET(WatchbillMONTHLY!$A$88:$U$88,1,2))=IF(_xlfn.XLOOKUP($A51,INDIRECT("_"&amp;_xlfn.XLOOKUP(AN$2,WatchbillMONTHLY!$A$88:$U$88,OFFSET(WatchbillMONTHLY!$A$88:$U$88,1,2))),INDIRECT("_"&amp;_xlfn.XLOOKUP(AN$2,WatchbillMONTHLY!$A$88:$U$88,OFFSET(WatchbillMONTHLY!$A$88:$U$88,1,2))))=$A51,_xlfn.XLOOKUP(AN$2,WatchbillMONTHLY!$A$88:$U$88,OFFSET(WatchbillMONTHLY!$A$88:$U$88,1,2)),FALSE),TRUE,FALSE)),
FALSE),FALSE)</f>
        <v>0</v>
      </c>
      <c r="AO51" s="209" t="b" cm="1">
        <f t="array" aca="1" ref="AO51" ca="1">IF(AND($A51 &gt; 0, H51 &gt; 0,AO$2&lt;MiscFormulas!$A$5+1),
_xlfn.IFNA(
_xlfn.IFNA(
_xlfn.IFNA(
_xlfn.IFNA(
_xlfn.IFNA(
_xlfn.IFNA(
IF(_xlfn.XLOOKUP(AO$2,WatchbillMONTHLY!$A$3:$U$3,OFFSET(WatchbillMONTHLY!$A$3:$U$3,1,2))=IF(_xlfn.XLOOKUP($A51,INDIRECT("_"&amp;_xlfn.XLOOKUP(AO$2,WatchbillMONTHLY!$A$3:$U$3,OFFSET(WatchbillMONTHLY!$A$3:$U$3,1,2))),INDIRECT("_"&amp;_xlfn.XLOOKUP(AO$2,WatchbillMONTHLY!$A$3:$U$3,OFFSET(WatchbillMONTHLY!$A$3:$U$3,1,2))))=$A51,_xlfn.XLOOKUP(AO$2,WatchbillMONTHLY!$A$3:$U$3,OFFSET(WatchbillMONTHLY!$A$3:$U$3,1,2)),FALSE),TRUE,FALSE),
IF(_xlfn.XLOOKUP(AO$2,WatchbillMONTHLY!$A$20:$U$20,OFFSET(WatchbillMONTHLY!$A$20:$U$20,1,2))=IF(_xlfn.XLOOKUP($A51,INDIRECT("_"&amp;_xlfn.XLOOKUP(AO$2,WatchbillMONTHLY!$A$20:$U$20,OFFSET(WatchbillMONTHLY!$A$20:$U$20,1,2))),INDIRECT("_"&amp;_xlfn.XLOOKUP(AO$2,WatchbillMONTHLY!$A$20:$U$20,OFFSET(WatchbillMONTHLY!$A$20:$U$20,1,2))))=$A51,_xlfn.XLOOKUP(AO$2,WatchbillMONTHLY!$A$20:$U$20,OFFSET(WatchbillMONTHLY!$A$20:$U$20,1,2)),FALSE),TRUE,FALSE)),
IF(_xlfn.XLOOKUP(AO$2,WatchbillMONTHLY!$A$37:$U$37,OFFSET(WatchbillMONTHLY!$A$37:$U$37,1,2))=IF(_xlfn.XLOOKUP($A51,INDIRECT("_"&amp;_xlfn.XLOOKUP(AO$2,WatchbillMONTHLY!$A$37:$U$37,OFFSET(WatchbillMONTHLY!$A$37:$U$37,1,2))),INDIRECT("_"&amp;_xlfn.XLOOKUP(AO$2,WatchbillMONTHLY!$A$37:$U$37,OFFSET(WatchbillMONTHLY!$A$37:$U$37,1,2))))=$A51,_xlfn.XLOOKUP(AO$2,WatchbillMONTHLY!$A$37:$U$37,OFFSET(WatchbillMONTHLY!$A$37:$U$37,1,2)),FALSE),TRUE,FALSE)),
IF(_xlfn.XLOOKUP(AO$2,WatchbillMONTHLY!$A$54:$U$54,OFFSET(WatchbillMONTHLY!$A$54:$U$54,1,2))=IF(_xlfn.XLOOKUP($A51,INDIRECT("_"&amp;_xlfn.XLOOKUP(AO$2,WatchbillMONTHLY!$A$54:$U$54,OFFSET(WatchbillMONTHLY!$A$54:$U$54,1,2))),INDIRECT("_"&amp;_xlfn.XLOOKUP(AO$2,WatchbillMONTHLY!$A$54:$U$54,OFFSET(WatchbillMONTHLY!$A$54:$U$54,1,2))))=$A51,_xlfn.XLOOKUP(AO$2,WatchbillMONTHLY!$A$54:$U$54,OFFSET(WatchbillMONTHLY!$A$54:$U$54,1,2)),FALSE),TRUE,FALSE)),
IF(_xlfn.XLOOKUP(AO$2,WatchbillMONTHLY!$A$71:$U$71,OFFSET(WatchbillMONTHLY!$A$71:$U$71,1,2))=IF(_xlfn.XLOOKUP($A51,INDIRECT("_"&amp;_xlfn.XLOOKUP(AO$2,WatchbillMONTHLY!$A$71:$U$71,OFFSET(WatchbillMONTHLY!$A$71:$U$71,1,2))),INDIRECT("_"&amp;_xlfn.XLOOKUP(AO$2,WatchbillMONTHLY!$A$71:$U$71,OFFSET(WatchbillMONTHLY!$A$71:$U$71,1,2))))=$A51,_xlfn.XLOOKUP(AO$2,WatchbillMONTHLY!$A$71:$U$71,OFFSET(WatchbillMONTHLY!$A$71:$U$71,1,2)),FALSE),TRUE,FALSE)),
IF(_xlfn.XLOOKUP(AO$2,WatchbillMONTHLY!$A$88:$U$88,OFFSET(WatchbillMONTHLY!$A$88:$U$88,1,2))=IF(_xlfn.XLOOKUP($A51,INDIRECT("_"&amp;_xlfn.XLOOKUP(AO$2,WatchbillMONTHLY!$A$88:$U$88,OFFSET(WatchbillMONTHLY!$A$88:$U$88,1,2))),INDIRECT("_"&amp;_xlfn.XLOOKUP(AO$2,WatchbillMONTHLY!$A$88:$U$88,OFFSET(WatchbillMONTHLY!$A$88:$U$88,1,2))))=$A51,_xlfn.XLOOKUP(AO$2,WatchbillMONTHLY!$A$88:$U$88,OFFSET(WatchbillMONTHLY!$A$88:$U$88,1,2)),FALSE),TRUE,FALSE)),
FALSE),FALSE)</f>
        <v>0</v>
      </c>
      <c r="AP51" s="209" t="b" cm="1">
        <f t="array" aca="1" ref="AP51" ca="1">IF(AND($A51 &gt; 0, I51 &gt; 0,AP$2&lt;MiscFormulas!$A$5+1),
_xlfn.IFNA(
_xlfn.IFNA(
_xlfn.IFNA(
_xlfn.IFNA(
_xlfn.IFNA(
_xlfn.IFNA(
IF(_xlfn.XLOOKUP(AP$2,WatchbillMONTHLY!$A$3:$U$3,OFFSET(WatchbillMONTHLY!$A$3:$U$3,1,2))=IF(_xlfn.XLOOKUP($A51,INDIRECT("_"&amp;_xlfn.XLOOKUP(AP$2,WatchbillMONTHLY!$A$3:$U$3,OFFSET(WatchbillMONTHLY!$A$3:$U$3,1,2))),INDIRECT("_"&amp;_xlfn.XLOOKUP(AP$2,WatchbillMONTHLY!$A$3:$U$3,OFFSET(WatchbillMONTHLY!$A$3:$U$3,1,2))))=$A51,_xlfn.XLOOKUP(AP$2,WatchbillMONTHLY!$A$3:$U$3,OFFSET(WatchbillMONTHLY!$A$3:$U$3,1,2)),FALSE),TRUE,FALSE),
IF(_xlfn.XLOOKUP(AP$2,WatchbillMONTHLY!$A$20:$U$20,OFFSET(WatchbillMONTHLY!$A$20:$U$20,1,2))=IF(_xlfn.XLOOKUP($A51,INDIRECT("_"&amp;_xlfn.XLOOKUP(AP$2,WatchbillMONTHLY!$A$20:$U$20,OFFSET(WatchbillMONTHLY!$A$20:$U$20,1,2))),INDIRECT("_"&amp;_xlfn.XLOOKUP(AP$2,WatchbillMONTHLY!$A$20:$U$20,OFFSET(WatchbillMONTHLY!$A$20:$U$20,1,2))))=$A51,_xlfn.XLOOKUP(AP$2,WatchbillMONTHLY!$A$20:$U$20,OFFSET(WatchbillMONTHLY!$A$20:$U$20,1,2)),FALSE),TRUE,FALSE)),
IF(_xlfn.XLOOKUP(AP$2,WatchbillMONTHLY!$A$37:$U$37,OFFSET(WatchbillMONTHLY!$A$37:$U$37,1,2))=IF(_xlfn.XLOOKUP($A51,INDIRECT("_"&amp;_xlfn.XLOOKUP(AP$2,WatchbillMONTHLY!$A$37:$U$37,OFFSET(WatchbillMONTHLY!$A$37:$U$37,1,2))),INDIRECT("_"&amp;_xlfn.XLOOKUP(AP$2,WatchbillMONTHLY!$A$37:$U$37,OFFSET(WatchbillMONTHLY!$A$37:$U$37,1,2))))=$A51,_xlfn.XLOOKUP(AP$2,WatchbillMONTHLY!$A$37:$U$37,OFFSET(WatchbillMONTHLY!$A$37:$U$37,1,2)),FALSE),TRUE,FALSE)),
IF(_xlfn.XLOOKUP(AP$2,WatchbillMONTHLY!$A$54:$U$54,OFFSET(WatchbillMONTHLY!$A$54:$U$54,1,2))=IF(_xlfn.XLOOKUP($A51,INDIRECT("_"&amp;_xlfn.XLOOKUP(AP$2,WatchbillMONTHLY!$A$54:$U$54,OFFSET(WatchbillMONTHLY!$A$54:$U$54,1,2))),INDIRECT("_"&amp;_xlfn.XLOOKUP(AP$2,WatchbillMONTHLY!$A$54:$U$54,OFFSET(WatchbillMONTHLY!$A$54:$U$54,1,2))))=$A51,_xlfn.XLOOKUP(AP$2,WatchbillMONTHLY!$A$54:$U$54,OFFSET(WatchbillMONTHLY!$A$54:$U$54,1,2)),FALSE),TRUE,FALSE)),
IF(_xlfn.XLOOKUP(AP$2,WatchbillMONTHLY!$A$71:$U$71,OFFSET(WatchbillMONTHLY!$A$71:$U$71,1,2))=IF(_xlfn.XLOOKUP($A51,INDIRECT("_"&amp;_xlfn.XLOOKUP(AP$2,WatchbillMONTHLY!$A$71:$U$71,OFFSET(WatchbillMONTHLY!$A$71:$U$71,1,2))),INDIRECT("_"&amp;_xlfn.XLOOKUP(AP$2,WatchbillMONTHLY!$A$71:$U$71,OFFSET(WatchbillMONTHLY!$A$71:$U$71,1,2))))=$A51,_xlfn.XLOOKUP(AP$2,WatchbillMONTHLY!$A$71:$U$71,OFFSET(WatchbillMONTHLY!$A$71:$U$71,1,2)),FALSE),TRUE,FALSE)),
IF(_xlfn.XLOOKUP(AP$2,WatchbillMONTHLY!$A$88:$U$88,OFFSET(WatchbillMONTHLY!$A$88:$U$88,1,2))=IF(_xlfn.XLOOKUP($A51,INDIRECT("_"&amp;_xlfn.XLOOKUP(AP$2,WatchbillMONTHLY!$A$88:$U$88,OFFSET(WatchbillMONTHLY!$A$88:$U$88,1,2))),INDIRECT("_"&amp;_xlfn.XLOOKUP(AP$2,WatchbillMONTHLY!$A$88:$U$88,OFFSET(WatchbillMONTHLY!$A$88:$U$88,1,2))))=$A51,_xlfn.XLOOKUP(AP$2,WatchbillMONTHLY!$A$88:$U$88,OFFSET(WatchbillMONTHLY!$A$88:$U$88,1,2)),FALSE),TRUE,FALSE)),
FALSE),FALSE)</f>
        <v>0</v>
      </c>
      <c r="AQ51" s="209" t="b" cm="1">
        <f t="array" aca="1" ref="AQ51" ca="1">IF(AND($A51 &gt; 0, J51 &gt; 0,AQ$2&lt;MiscFormulas!$A$5+1),
_xlfn.IFNA(
_xlfn.IFNA(
_xlfn.IFNA(
_xlfn.IFNA(
_xlfn.IFNA(
_xlfn.IFNA(
IF(_xlfn.XLOOKUP(AQ$2,WatchbillMONTHLY!$A$3:$U$3,OFFSET(WatchbillMONTHLY!$A$3:$U$3,1,2))=IF(_xlfn.XLOOKUP($A51,INDIRECT("_"&amp;_xlfn.XLOOKUP(AQ$2,WatchbillMONTHLY!$A$3:$U$3,OFFSET(WatchbillMONTHLY!$A$3:$U$3,1,2))),INDIRECT("_"&amp;_xlfn.XLOOKUP(AQ$2,WatchbillMONTHLY!$A$3:$U$3,OFFSET(WatchbillMONTHLY!$A$3:$U$3,1,2))))=$A51,_xlfn.XLOOKUP(AQ$2,WatchbillMONTHLY!$A$3:$U$3,OFFSET(WatchbillMONTHLY!$A$3:$U$3,1,2)),FALSE),TRUE,FALSE),
IF(_xlfn.XLOOKUP(AQ$2,WatchbillMONTHLY!$A$20:$U$20,OFFSET(WatchbillMONTHLY!$A$20:$U$20,1,2))=IF(_xlfn.XLOOKUP($A51,INDIRECT("_"&amp;_xlfn.XLOOKUP(AQ$2,WatchbillMONTHLY!$A$20:$U$20,OFFSET(WatchbillMONTHLY!$A$20:$U$20,1,2))),INDIRECT("_"&amp;_xlfn.XLOOKUP(AQ$2,WatchbillMONTHLY!$A$20:$U$20,OFFSET(WatchbillMONTHLY!$A$20:$U$20,1,2))))=$A51,_xlfn.XLOOKUP(AQ$2,WatchbillMONTHLY!$A$20:$U$20,OFFSET(WatchbillMONTHLY!$A$20:$U$20,1,2)),FALSE),TRUE,FALSE)),
IF(_xlfn.XLOOKUP(AQ$2,WatchbillMONTHLY!$A$37:$U$37,OFFSET(WatchbillMONTHLY!$A$37:$U$37,1,2))=IF(_xlfn.XLOOKUP($A51,INDIRECT("_"&amp;_xlfn.XLOOKUP(AQ$2,WatchbillMONTHLY!$A$37:$U$37,OFFSET(WatchbillMONTHLY!$A$37:$U$37,1,2))),INDIRECT("_"&amp;_xlfn.XLOOKUP(AQ$2,WatchbillMONTHLY!$A$37:$U$37,OFFSET(WatchbillMONTHLY!$A$37:$U$37,1,2))))=$A51,_xlfn.XLOOKUP(AQ$2,WatchbillMONTHLY!$A$37:$U$37,OFFSET(WatchbillMONTHLY!$A$37:$U$37,1,2)),FALSE),TRUE,FALSE)),
IF(_xlfn.XLOOKUP(AQ$2,WatchbillMONTHLY!$A$54:$U$54,OFFSET(WatchbillMONTHLY!$A$54:$U$54,1,2))=IF(_xlfn.XLOOKUP($A51,INDIRECT("_"&amp;_xlfn.XLOOKUP(AQ$2,WatchbillMONTHLY!$A$54:$U$54,OFFSET(WatchbillMONTHLY!$A$54:$U$54,1,2))),INDIRECT("_"&amp;_xlfn.XLOOKUP(AQ$2,WatchbillMONTHLY!$A$54:$U$54,OFFSET(WatchbillMONTHLY!$A$54:$U$54,1,2))))=$A51,_xlfn.XLOOKUP(AQ$2,WatchbillMONTHLY!$A$54:$U$54,OFFSET(WatchbillMONTHLY!$A$54:$U$54,1,2)),FALSE),TRUE,FALSE)),
IF(_xlfn.XLOOKUP(AQ$2,WatchbillMONTHLY!$A$71:$U$71,OFFSET(WatchbillMONTHLY!$A$71:$U$71,1,2))=IF(_xlfn.XLOOKUP($A51,INDIRECT("_"&amp;_xlfn.XLOOKUP(AQ$2,WatchbillMONTHLY!$A$71:$U$71,OFFSET(WatchbillMONTHLY!$A$71:$U$71,1,2))),INDIRECT("_"&amp;_xlfn.XLOOKUP(AQ$2,WatchbillMONTHLY!$A$71:$U$71,OFFSET(WatchbillMONTHLY!$A$71:$U$71,1,2))))=$A51,_xlfn.XLOOKUP(AQ$2,WatchbillMONTHLY!$A$71:$U$71,OFFSET(WatchbillMONTHLY!$A$71:$U$71,1,2)),FALSE),TRUE,FALSE)),
IF(_xlfn.XLOOKUP(AQ$2,WatchbillMONTHLY!$A$88:$U$88,OFFSET(WatchbillMONTHLY!$A$88:$U$88,1,2))=IF(_xlfn.XLOOKUP($A51,INDIRECT("_"&amp;_xlfn.XLOOKUP(AQ$2,WatchbillMONTHLY!$A$88:$U$88,OFFSET(WatchbillMONTHLY!$A$88:$U$88,1,2))),INDIRECT("_"&amp;_xlfn.XLOOKUP(AQ$2,WatchbillMONTHLY!$A$88:$U$88,OFFSET(WatchbillMONTHLY!$A$88:$U$88,1,2))))=$A51,_xlfn.XLOOKUP(AQ$2,WatchbillMONTHLY!$A$88:$U$88,OFFSET(WatchbillMONTHLY!$A$88:$U$88,1,2)),FALSE),TRUE,FALSE)),
FALSE),FALSE)</f>
        <v>0</v>
      </c>
      <c r="AR51" s="209" t="b" cm="1">
        <f t="array" aca="1" ref="AR51" ca="1">IF(AND($A51 &gt; 0, K51 &gt; 0,AR$2&lt;MiscFormulas!$A$5+1),
_xlfn.IFNA(
_xlfn.IFNA(
_xlfn.IFNA(
_xlfn.IFNA(
_xlfn.IFNA(
_xlfn.IFNA(
IF(_xlfn.XLOOKUP(AR$2,WatchbillMONTHLY!$A$3:$U$3,OFFSET(WatchbillMONTHLY!$A$3:$U$3,1,2))=IF(_xlfn.XLOOKUP($A51,INDIRECT("_"&amp;_xlfn.XLOOKUP(AR$2,WatchbillMONTHLY!$A$3:$U$3,OFFSET(WatchbillMONTHLY!$A$3:$U$3,1,2))),INDIRECT("_"&amp;_xlfn.XLOOKUP(AR$2,WatchbillMONTHLY!$A$3:$U$3,OFFSET(WatchbillMONTHLY!$A$3:$U$3,1,2))))=$A51,_xlfn.XLOOKUP(AR$2,WatchbillMONTHLY!$A$3:$U$3,OFFSET(WatchbillMONTHLY!$A$3:$U$3,1,2)),FALSE),TRUE,FALSE),
IF(_xlfn.XLOOKUP(AR$2,WatchbillMONTHLY!$A$20:$U$20,OFFSET(WatchbillMONTHLY!$A$20:$U$20,1,2))=IF(_xlfn.XLOOKUP($A51,INDIRECT("_"&amp;_xlfn.XLOOKUP(AR$2,WatchbillMONTHLY!$A$20:$U$20,OFFSET(WatchbillMONTHLY!$A$20:$U$20,1,2))),INDIRECT("_"&amp;_xlfn.XLOOKUP(AR$2,WatchbillMONTHLY!$A$20:$U$20,OFFSET(WatchbillMONTHLY!$A$20:$U$20,1,2))))=$A51,_xlfn.XLOOKUP(AR$2,WatchbillMONTHLY!$A$20:$U$20,OFFSET(WatchbillMONTHLY!$A$20:$U$20,1,2)),FALSE),TRUE,FALSE)),
IF(_xlfn.XLOOKUP(AR$2,WatchbillMONTHLY!$A$37:$U$37,OFFSET(WatchbillMONTHLY!$A$37:$U$37,1,2))=IF(_xlfn.XLOOKUP($A51,INDIRECT("_"&amp;_xlfn.XLOOKUP(AR$2,WatchbillMONTHLY!$A$37:$U$37,OFFSET(WatchbillMONTHLY!$A$37:$U$37,1,2))),INDIRECT("_"&amp;_xlfn.XLOOKUP(AR$2,WatchbillMONTHLY!$A$37:$U$37,OFFSET(WatchbillMONTHLY!$A$37:$U$37,1,2))))=$A51,_xlfn.XLOOKUP(AR$2,WatchbillMONTHLY!$A$37:$U$37,OFFSET(WatchbillMONTHLY!$A$37:$U$37,1,2)),FALSE),TRUE,FALSE)),
IF(_xlfn.XLOOKUP(AR$2,WatchbillMONTHLY!$A$54:$U$54,OFFSET(WatchbillMONTHLY!$A$54:$U$54,1,2))=IF(_xlfn.XLOOKUP($A51,INDIRECT("_"&amp;_xlfn.XLOOKUP(AR$2,WatchbillMONTHLY!$A$54:$U$54,OFFSET(WatchbillMONTHLY!$A$54:$U$54,1,2))),INDIRECT("_"&amp;_xlfn.XLOOKUP(AR$2,WatchbillMONTHLY!$A$54:$U$54,OFFSET(WatchbillMONTHLY!$A$54:$U$54,1,2))))=$A51,_xlfn.XLOOKUP(AR$2,WatchbillMONTHLY!$A$54:$U$54,OFFSET(WatchbillMONTHLY!$A$54:$U$54,1,2)),FALSE),TRUE,FALSE)),
IF(_xlfn.XLOOKUP(AR$2,WatchbillMONTHLY!$A$71:$U$71,OFFSET(WatchbillMONTHLY!$A$71:$U$71,1,2))=IF(_xlfn.XLOOKUP($A51,INDIRECT("_"&amp;_xlfn.XLOOKUP(AR$2,WatchbillMONTHLY!$A$71:$U$71,OFFSET(WatchbillMONTHLY!$A$71:$U$71,1,2))),INDIRECT("_"&amp;_xlfn.XLOOKUP(AR$2,WatchbillMONTHLY!$A$71:$U$71,OFFSET(WatchbillMONTHLY!$A$71:$U$71,1,2))))=$A51,_xlfn.XLOOKUP(AR$2,WatchbillMONTHLY!$A$71:$U$71,OFFSET(WatchbillMONTHLY!$A$71:$U$71,1,2)),FALSE),TRUE,FALSE)),
IF(_xlfn.XLOOKUP(AR$2,WatchbillMONTHLY!$A$88:$U$88,OFFSET(WatchbillMONTHLY!$A$88:$U$88,1,2))=IF(_xlfn.XLOOKUP($A51,INDIRECT("_"&amp;_xlfn.XLOOKUP(AR$2,WatchbillMONTHLY!$A$88:$U$88,OFFSET(WatchbillMONTHLY!$A$88:$U$88,1,2))),INDIRECT("_"&amp;_xlfn.XLOOKUP(AR$2,WatchbillMONTHLY!$A$88:$U$88,OFFSET(WatchbillMONTHLY!$A$88:$U$88,1,2))))=$A51,_xlfn.XLOOKUP(AR$2,WatchbillMONTHLY!$A$88:$U$88,OFFSET(WatchbillMONTHLY!$A$88:$U$88,1,2)),FALSE),TRUE,FALSE)),
FALSE),FALSE)</f>
        <v>0</v>
      </c>
      <c r="AS51" s="209" t="b" cm="1">
        <f t="array" aca="1" ref="AS51" ca="1">IF(AND($A51 &gt; 0, L51 &gt; 0,AS$2&lt;MiscFormulas!$A$5+1),
_xlfn.IFNA(
_xlfn.IFNA(
_xlfn.IFNA(
_xlfn.IFNA(
_xlfn.IFNA(
_xlfn.IFNA(
IF(_xlfn.XLOOKUP(AS$2,WatchbillMONTHLY!$A$3:$U$3,OFFSET(WatchbillMONTHLY!$A$3:$U$3,1,2))=IF(_xlfn.XLOOKUP($A51,INDIRECT("_"&amp;_xlfn.XLOOKUP(AS$2,WatchbillMONTHLY!$A$3:$U$3,OFFSET(WatchbillMONTHLY!$A$3:$U$3,1,2))),INDIRECT("_"&amp;_xlfn.XLOOKUP(AS$2,WatchbillMONTHLY!$A$3:$U$3,OFFSET(WatchbillMONTHLY!$A$3:$U$3,1,2))))=$A51,_xlfn.XLOOKUP(AS$2,WatchbillMONTHLY!$A$3:$U$3,OFFSET(WatchbillMONTHLY!$A$3:$U$3,1,2)),FALSE),TRUE,FALSE),
IF(_xlfn.XLOOKUP(AS$2,WatchbillMONTHLY!$A$20:$U$20,OFFSET(WatchbillMONTHLY!$A$20:$U$20,1,2))=IF(_xlfn.XLOOKUP($A51,INDIRECT("_"&amp;_xlfn.XLOOKUP(AS$2,WatchbillMONTHLY!$A$20:$U$20,OFFSET(WatchbillMONTHLY!$A$20:$U$20,1,2))),INDIRECT("_"&amp;_xlfn.XLOOKUP(AS$2,WatchbillMONTHLY!$A$20:$U$20,OFFSET(WatchbillMONTHLY!$A$20:$U$20,1,2))))=$A51,_xlfn.XLOOKUP(AS$2,WatchbillMONTHLY!$A$20:$U$20,OFFSET(WatchbillMONTHLY!$A$20:$U$20,1,2)),FALSE),TRUE,FALSE)),
IF(_xlfn.XLOOKUP(AS$2,WatchbillMONTHLY!$A$37:$U$37,OFFSET(WatchbillMONTHLY!$A$37:$U$37,1,2))=IF(_xlfn.XLOOKUP($A51,INDIRECT("_"&amp;_xlfn.XLOOKUP(AS$2,WatchbillMONTHLY!$A$37:$U$37,OFFSET(WatchbillMONTHLY!$A$37:$U$37,1,2))),INDIRECT("_"&amp;_xlfn.XLOOKUP(AS$2,WatchbillMONTHLY!$A$37:$U$37,OFFSET(WatchbillMONTHLY!$A$37:$U$37,1,2))))=$A51,_xlfn.XLOOKUP(AS$2,WatchbillMONTHLY!$A$37:$U$37,OFFSET(WatchbillMONTHLY!$A$37:$U$37,1,2)),FALSE),TRUE,FALSE)),
IF(_xlfn.XLOOKUP(AS$2,WatchbillMONTHLY!$A$54:$U$54,OFFSET(WatchbillMONTHLY!$A$54:$U$54,1,2))=IF(_xlfn.XLOOKUP($A51,INDIRECT("_"&amp;_xlfn.XLOOKUP(AS$2,WatchbillMONTHLY!$A$54:$U$54,OFFSET(WatchbillMONTHLY!$A$54:$U$54,1,2))),INDIRECT("_"&amp;_xlfn.XLOOKUP(AS$2,WatchbillMONTHLY!$A$54:$U$54,OFFSET(WatchbillMONTHLY!$A$54:$U$54,1,2))))=$A51,_xlfn.XLOOKUP(AS$2,WatchbillMONTHLY!$A$54:$U$54,OFFSET(WatchbillMONTHLY!$A$54:$U$54,1,2)),FALSE),TRUE,FALSE)),
IF(_xlfn.XLOOKUP(AS$2,WatchbillMONTHLY!$A$71:$U$71,OFFSET(WatchbillMONTHLY!$A$71:$U$71,1,2))=IF(_xlfn.XLOOKUP($A51,INDIRECT("_"&amp;_xlfn.XLOOKUP(AS$2,WatchbillMONTHLY!$A$71:$U$71,OFFSET(WatchbillMONTHLY!$A$71:$U$71,1,2))),INDIRECT("_"&amp;_xlfn.XLOOKUP(AS$2,WatchbillMONTHLY!$A$71:$U$71,OFFSET(WatchbillMONTHLY!$A$71:$U$71,1,2))))=$A51,_xlfn.XLOOKUP(AS$2,WatchbillMONTHLY!$A$71:$U$71,OFFSET(WatchbillMONTHLY!$A$71:$U$71,1,2)),FALSE),TRUE,FALSE)),
IF(_xlfn.XLOOKUP(AS$2,WatchbillMONTHLY!$A$88:$U$88,OFFSET(WatchbillMONTHLY!$A$88:$U$88,1,2))=IF(_xlfn.XLOOKUP($A51,INDIRECT("_"&amp;_xlfn.XLOOKUP(AS$2,WatchbillMONTHLY!$A$88:$U$88,OFFSET(WatchbillMONTHLY!$A$88:$U$88,1,2))),INDIRECT("_"&amp;_xlfn.XLOOKUP(AS$2,WatchbillMONTHLY!$A$88:$U$88,OFFSET(WatchbillMONTHLY!$A$88:$U$88,1,2))))=$A51,_xlfn.XLOOKUP(AS$2,WatchbillMONTHLY!$A$88:$U$88,OFFSET(WatchbillMONTHLY!$A$88:$U$88,1,2)),FALSE),TRUE,FALSE)),
FALSE),FALSE)</f>
        <v>0</v>
      </c>
      <c r="AT51" s="209" t="b" cm="1">
        <f t="array" aca="1" ref="AT51" ca="1">IF(AND($A51 &gt; 0, M51 &gt; 0,AT$2&lt;MiscFormulas!$A$5+1),
_xlfn.IFNA(
_xlfn.IFNA(
_xlfn.IFNA(
_xlfn.IFNA(
_xlfn.IFNA(
_xlfn.IFNA(
IF(_xlfn.XLOOKUP(AT$2,WatchbillMONTHLY!$A$3:$U$3,OFFSET(WatchbillMONTHLY!$A$3:$U$3,1,2))=IF(_xlfn.XLOOKUP($A51,INDIRECT("_"&amp;_xlfn.XLOOKUP(AT$2,WatchbillMONTHLY!$A$3:$U$3,OFFSET(WatchbillMONTHLY!$A$3:$U$3,1,2))),INDIRECT("_"&amp;_xlfn.XLOOKUP(AT$2,WatchbillMONTHLY!$A$3:$U$3,OFFSET(WatchbillMONTHLY!$A$3:$U$3,1,2))))=$A51,_xlfn.XLOOKUP(AT$2,WatchbillMONTHLY!$A$3:$U$3,OFFSET(WatchbillMONTHLY!$A$3:$U$3,1,2)),FALSE),TRUE,FALSE),
IF(_xlfn.XLOOKUP(AT$2,WatchbillMONTHLY!$A$20:$U$20,OFFSET(WatchbillMONTHLY!$A$20:$U$20,1,2))=IF(_xlfn.XLOOKUP($A51,INDIRECT("_"&amp;_xlfn.XLOOKUP(AT$2,WatchbillMONTHLY!$A$20:$U$20,OFFSET(WatchbillMONTHLY!$A$20:$U$20,1,2))),INDIRECT("_"&amp;_xlfn.XLOOKUP(AT$2,WatchbillMONTHLY!$A$20:$U$20,OFFSET(WatchbillMONTHLY!$A$20:$U$20,1,2))))=$A51,_xlfn.XLOOKUP(AT$2,WatchbillMONTHLY!$A$20:$U$20,OFFSET(WatchbillMONTHLY!$A$20:$U$20,1,2)),FALSE),TRUE,FALSE)),
IF(_xlfn.XLOOKUP(AT$2,WatchbillMONTHLY!$A$37:$U$37,OFFSET(WatchbillMONTHLY!$A$37:$U$37,1,2))=IF(_xlfn.XLOOKUP($A51,INDIRECT("_"&amp;_xlfn.XLOOKUP(AT$2,WatchbillMONTHLY!$A$37:$U$37,OFFSET(WatchbillMONTHLY!$A$37:$U$37,1,2))),INDIRECT("_"&amp;_xlfn.XLOOKUP(AT$2,WatchbillMONTHLY!$A$37:$U$37,OFFSET(WatchbillMONTHLY!$A$37:$U$37,1,2))))=$A51,_xlfn.XLOOKUP(AT$2,WatchbillMONTHLY!$A$37:$U$37,OFFSET(WatchbillMONTHLY!$A$37:$U$37,1,2)),FALSE),TRUE,FALSE)),
IF(_xlfn.XLOOKUP(AT$2,WatchbillMONTHLY!$A$54:$U$54,OFFSET(WatchbillMONTHLY!$A$54:$U$54,1,2))=IF(_xlfn.XLOOKUP($A51,INDIRECT("_"&amp;_xlfn.XLOOKUP(AT$2,WatchbillMONTHLY!$A$54:$U$54,OFFSET(WatchbillMONTHLY!$A$54:$U$54,1,2))),INDIRECT("_"&amp;_xlfn.XLOOKUP(AT$2,WatchbillMONTHLY!$A$54:$U$54,OFFSET(WatchbillMONTHLY!$A$54:$U$54,1,2))))=$A51,_xlfn.XLOOKUP(AT$2,WatchbillMONTHLY!$A$54:$U$54,OFFSET(WatchbillMONTHLY!$A$54:$U$54,1,2)),FALSE),TRUE,FALSE)),
IF(_xlfn.XLOOKUP(AT$2,WatchbillMONTHLY!$A$71:$U$71,OFFSET(WatchbillMONTHLY!$A$71:$U$71,1,2))=IF(_xlfn.XLOOKUP($A51,INDIRECT("_"&amp;_xlfn.XLOOKUP(AT$2,WatchbillMONTHLY!$A$71:$U$71,OFFSET(WatchbillMONTHLY!$A$71:$U$71,1,2))),INDIRECT("_"&amp;_xlfn.XLOOKUP(AT$2,WatchbillMONTHLY!$A$71:$U$71,OFFSET(WatchbillMONTHLY!$A$71:$U$71,1,2))))=$A51,_xlfn.XLOOKUP(AT$2,WatchbillMONTHLY!$A$71:$U$71,OFFSET(WatchbillMONTHLY!$A$71:$U$71,1,2)),FALSE),TRUE,FALSE)),
IF(_xlfn.XLOOKUP(AT$2,WatchbillMONTHLY!$A$88:$U$88,OFFSET(WatchbillMONTHLY!$A$88:$U$88,1,2))=IF(_xlfn.XLOOKUP($A51,INDIRECT("_"&amp;_xlfn.XLOOKUP(AT$2,WatchbillMONTHLY!$A$88:$U$88,OFFSET(WatchbillMONTHLY!$A$88:$U$88,1,2))),INDIRECT("_"&amp;_xlfn.XLOOKUP(AT$2,WatchbillMONTHLY!$A$88:$U$88,OFFSET(WatchbillMONTHLY!$A$88:$U$88,1,2))))=$A51,_xlfn.XLOOKUP(AT$2,WatchbillMONTHLY!$A$88:$U$88,OFFSET(WatchbillMONTHLY!$A$88:$U$88,1,2)),FALSE),TRUE,FALSE)),
FALSE),FALSE)</f>
        <v>0</v>
      </c>
      <c r="AU51" s="209" t="b" cm="1">
        <f t="array" aca="1" ref="AU51" ca="1">IF(AND($A51 &gt; 0, N51 &gt; 0,AU$2&lt;MiscFormulas!$A$5+1),
_xlfn.IFNA(
_xlfn.IFNA(
_xlfn.IFNA(
_xlfn.IFNA(
_xlfn.IFNA(
_xlfn.IFNA(
IF(_xlfn.XLOOKUP(AU$2,WatchbillMONTHLY!$A$3:$U$3,OFFSET(WatchbillMONTHLY!$A$3:$U$3,1,2))=IF(_xlfn.XLOOKUP($A51,INDIRECT("_"&amp;_xlfn.XLOOKUP(AU$2,WatchbillMONTHLY!$A$3:$U$3,OFFSET(WatchbillMONTHLY!$A$3:$U$3,1,2))),INDIRECT("_"&amp;_xlfn.XLOOKUP(AU$2,WatchbillMONTHLY!$A$3:$U$3,OFFSET(WatchbillMONTHLY!$A$3:$U$3,1,2))))=$A51,_xlfn.XLOOKUP(AU$2,WatchbillMONTHLY!$A$3:$U$3,OFFSET(WatchbillMONTHLY!$A$3:$U$3,1,2)),FALSE),TRUE,FALSE),
IF(_xlfn.XLOOKUP(AU$2,WatchbillMONTHLY!$A$20:$U$20,OFFSET(WatchbillMONTHLY!$A$20:$U$20,1,2))=IF(_xlfn.XLOOKUP($A51,INDIRECT("_"&amp;_xlfn.XLOOKUP(AU$2,WatchbillMONTHLY!$A$20:$U$20,OFFSET(WatchbillMONTHLY!$A$20:$U$20,1,2))),INDIRECT("_"&amp;_xlfn.XLOOKUP(AU$2,WatchbillMONTHLY!$A$20:$U$20,OFFSET(WatchbillMONTHLY!$A$20:$U$20,1,2))))=$A51,_xlfn.XLOOKUP(AU$2,WatchbillMONTHLY!$A$20:$U$20,OFFSET(WatchbillMONTHLY!$A$20:$U$20,1,2)),FALSE),TRUE,FALSE)),
IF(_xlfn.XLOOKUP(AU$2,WatchbillMONTHLY!$A$37:$U$37,OFFSET(WatchbillMONTHLY!$A$37:$U$37,1,2))=IF(_xlfn.XLOOKUP($A51,INDIRECT("_"&amp;_xlfn.XLOOKUP(AU$2,WatchbillMONTHLY!$A$37:$U$37,OFFSET(WatchbillMONTHLY!$A$37:$U$37,1,2))),INDIRECT("_"&amp;_xlfn.XLOOKUP(AU$2,WatchbillMONTHLY!$A$37:$U$37,OFFSET(WatchbillMONTHLY!$A$37:$U$37,1,2))))=$A51,_xlfn.XLOOKUP(AU$2,WatchbillMONTHLY!$A$37:$U$37,OFFSET(WatchbillMONTHLY!$A$37:$U$37,1,2)),FALSE),TRUE,FALSE)),
IF(_xlfn.XLOOKUP(AU$2,WatchbillMONTHLY!$A$54:$U$54,OFFSET(WatchbillMONTHLY!$A$54:$U$54,1,2))=IF(_xlfn.XLOOKUP($A51,INDIRECT("_"&amp;_xlfn.XLOOKUP(AU$2,WatchbillMONTHLY!$A$54:$U$54,OFFSET(WatchbillMONTHLY!$A$54:$U$54,1,2))),INDIRECT("_"&amp;_xlfn.XLOOKUP(AU$2,WatchbillMONTHLY!$A$54:$U$54,OFFSET(WatchbillMONTHLY!$A$54:$U$54,1,2))))=$A51,_xlfn.XLOOKUP(AU$2,WatchbillMONTHLY!$A$54:$U$54,OFFSET(WatchbillMONTHLY!$A$54:$U$54,1,2)),FALSE),TRUE,FALSE)),
IF(_xlfn.XLOOKUP(AU$2,WatchbillMONTHLY!$A$71:$U$71,OFFSET(WatchbillMONTHLY!$A$71:$U$71,1,2))=IF(_xlfn.XLOOKUP($A51,INDIRECT("_"&amp;_xlfn.XLOOKUP(AU$2,WatchbillMONTHLY!$A$71:$U$71,OFFSET(WatchbillMONTHLY!$A$71:$U$71,1,2))),INDIRECT("_"&amp;_xlfn.XLOOKUP(AU$2,WatchbillMONTHLY!$A$71:$U$71,OFFSET(WatchbillMONTHLY!$A$71:$U$71,1,2))))=$A51,_xlfn.XLOOKUP(AU$2,WatchbillMONTHLY!$A$71:$U$71,OFFSET(WatchbillMONTHLY!$A$71:$U$71,1,2)),FALSE),TRUE,FALSE)),
IF(_xlfn.XLOOKUP(AU$2,WatchbillMONTHLY!$A$88:$U$88,OFFSET(WatchbillMONTHLY!$A$88:$U$88,1,2))=IF(_xlfn.XLOOKUP($A51,INDIRECT("_"&amp;_xlfn.XLOOKUP(AU$2,WatchbillMONTHLY!$A$88:$U$88,OFFSET(WatchbillMONTHLY!$A$88:$U$88,1,2))),INDIRECT("_"&amp;_xlfn.XLOOKUP(AU$2,WatchbillMONTHLY!$A$88:$U$88,OFFSET(WatchbillMONTHLY!$A$88:$U$88,1,2))))=$A51,_xlfn.XLOOKUP(AU$2,WatchbillMONTHLY!$A$88:$U$88,OFFSET(WatchbillMONTHLY!$A$88:$U$88,1,2)),FALSE),TRUE,FALSE)),
FALSE),FALSE)</f>
        <v>0</v>
      </c>
      <c r="AV51" s="209" t="b" cm="1">
        <f t="array" aca="1" ref="AV51" ca="1">IF(AND($A51 &gt; 0, O51 &gt; 0,AV$2&lt;MiscFormulas!$A$5+1),
_xlfn.IFNA(
_xlfn.IFNA(
_xlfn.IFNA(
_xlfn.IFNA(
_xlfn.IFNA(
_xlfn.IFNA(
IF(_xlfn.XLOOKUP(AV$2,WatchbillMONTHLY!$A$3:$U$3,OFFSET(WatchbillMONTHLY!$A$3:$U$3,1,2))=IF(_xlfn.XLOOKUP($A51,INDIRECT("_"&amp;_xlfn.XLOOKUP(AV$2,WatchbillMONTHLY!$A$3:$U$3,OFFSET(WatchbillMONTHLY!$A$3:$U$3,1,2))),INDIRECT("_"&amp;_xlfn.XLOOKUP(AV$2,WatchbillMONTHLY!$A$3:$U$3,OFFSET(WatchbillMONTHLY!$A$3:$U$3,1,2))))=$A51,_xlfn.XLOOKUP(AV$2,WatchbillMONTHLY!$A$3:$U$3,OFFSET(WatchbillMONTHLY!$A$3:$U$3,1,2)),FALSE),TRUE,FALSE),
IF(_xlfn.XLOOKUP(AV$2,WatchbillMONTHLY!$A$20:$U$20,OFFSET(WatchbillMONTHLY!$A$20:$U$20,1,2))=IF(_xlfn.XLOOKUP($A51,INDIRECT("_"&amp;_xlfn.XLOOKUP(AV$2,WatchbillMONTHLY!$A$20:$U$20,OFFSET(WatchbillMONTHLY!$A$20:$U$20,1,2))),INDIRECT("_"&amp;_xlfn.XLOOKUP(AV$2,WatchbillMONTHLY!$A$20:$U$20,OFFSET(WatchbillMONTHLY!$A$20:$U$20,1,2))))=$A51,_xlfn.XLOOKUP(AV$2,WatchbillMONTHLY!$A$20:$U$20,OFFSET(WatchbillMONTHLY!$A$20:$U$20,1,2)),FALSE),TRUE,FALSE)),
IF(_xlfn.XLOOKUP(AV$2,WatchbillMONTHLY!$A$37:$U$37,OFFSET(WatchbillMONTHLY!$A$37:$U$37,1,2))=IF(_xlfn.XLOOKUP($A51,INDIRECT("_"&amp;_xlfn.XLOOKUP(AV$2,WatchbillMONTHLY!$A$37:$U$37,OFFSET(WatchbillMONTHLY!$A$37:$U$37,1,2))),INDIRECT("_"&amp;_xlfn.XLOOKUP(AV$2,WatchbillMONTHLY!$A$37:$U$37,OFFSET(WatchbillMONTHLY!$A$37:$U$37,1,2))))=$A51,_xlfn.XLOOKUP(AV$2,WatchbillMONTHLY!$A$37:$U$37,OFFSET(WatchbillMONTHLY!$A$37:$U$37,1,2)),FALSE),TRUE,FALSE)),
IF(_xlfn.XLOOKUP(AV$2,WatchbillMONTHLY!$A$54:$U$54,OFFSET(WatchbillMONTHLY!$A$54:$U$54,1,2))=IF(_xlfn.XLOOKUP($A51,INDIRECT("_"&amp;_xlfn.XLOOKUP(AV$2,WatchbillMONTHLY!$A$54:$U$54,OFFSET(WatchbillMONTHLY!$A$54:$U$54,1,2))),INDIRECT("_"&amp;_xlfn.XLOOKUP(AV$2,WatchbillMONTHLY!$A$54:$U$54,OFFSET(WatchbillMONTHLY!$A$54:$U$54,1,2))))=$A51,_xlfn.XLOOKUP(AV$2,WatchbillMONTHLY!$A$54:$U$54,OFFSET(WatchbillMONTHLY!$A$54:$U$54,1,2)),FALSE),TRUE,FALSE)),
IF(_xlfn.XLOOKUP(AV$2,WatchbillMONTHLY!$A$71:$U$71,OFFSET(WatchbillMONTHLY!$A$71:$U$71,1,2))=IF(_xlfn.XLOOKUP($A51,INDIRECT("_"&amp;_xlfn.XLOOKUP(AV$2,WatchbillMONTHLY!$A$71:$U$71,OFFSET(WatchbillMONTHLY!$A$71:$U$71,1,2))),INDIRECT("_"&amp;_xlfn.XLOOKUP(AV$2,WatchbillMONTHLY!$A$71:$U$71,OFFSET(WatchbillMONTHLY!$A$71:$U$71,1,2))))=$A51,_xlfn.XLOOKUP(AV$2,WatchbillMONTHLY!$A$71:$U$71,OFFSET(WatchbillMONTHLY!$A$71:$U$71,1,2)),FALSE),TRUE,FALSE)),
IF(_xlfn.XLOOKUP(AV$2,WatchbillMONTHLY!$A$88:$U$88,OFFSET(WatchbillMONTHLY!$A$88:$U$88,1,2))=IF(_xlfn.XLOOKUP($A51,INDIRECT("_"&amp;_xlfn.XLOOKUP(AV$2,WatchbillMONTHLY!$A$88:$U$88,OFFSET(WatchbillMONTHLY!$A$88:$U$88,1,2))),INDIRECT("_"&amp;_xlfn.XLOOKUP(AV$2,WatchbillMONTHLY!$A$88:$U$88,OFFSET(WatchbillMONTHLY!$A$88:$U$88,1,2))))=$A51,_xlfn.XLOOKUP(AV$2,WatchbillMONTHLY!$A$88:$U$88,OFFSET(WatchbillMONTHLY!$A$88:$U$88,1,2)),FALSE),TRUE,FALSE)),
FALSE),FALSE)</f>
        <v>0</v>
      </c>
      <c r="AW51" s="209" t="b" cm="1">
        <f t="array" aca="1" ref="AW51" ca="1">IF(AND($A51 &gt; 0, P51 &gt; 0,AW$2&lt;MiscFormulas!$A$5+1),
_xlfn.IFNA(
_xlfn.IFNA(
_xlfn.IFNA(
_xlfn.IFNA(
_xlfn.IFNA(
_xlfn.IFNA(
IF(_xlfn.XLOOKUP(AW$2,WatchbillMONTHLY!$A$3:$U$3,OFFSET(WatchbillMONTHLY!$A$3:$U$3,1,2))=IF(_xlfn.XLOOKUP($A51,INDIRECT("_"&amp;_xlfn.XLOOKUP(AW$2,WatchbillMONTHLY!$A$3:$U$3,OFFSET(WatchbillMONTHLY!$A$3:$U$3,1,2))),INDIRECT("_"&amp;_xlfn.XLOOKUP(AW$2,WatchbillMONTHLY!$A$3:$U$3,OFFSET(WatchbillMONTHLY!$A$3:$U$3,1,2))))=$A51,_xlfn.XLOOKUP(AW$2,WatchbillMONTHLY!$A$3:$U$3,OFFSET(WatchbillMONTHLY!$A$3:$U$3,1,2)),FALSE),TRUE,FALSE),
IF(_xlfn.XLOOKUP(AW$2,WatchbillMONTHLY!$A$20:$U$20,OFFSET(WatchbillMONTHLY!$A$20:$U$20,1,2))=IF(_xlfn.XLOOKUP($A51,INDIRECT("_"&amp;_xlfn.XLOOKUP(AW$2,WatchbillMONTHLY!$A$20:$U$20,OFFSET(WatchbillMONTHLY!$A$20:$U$20,1,2))),INDIRECT("_"&amp;_xlfn.XLOOKUP(AW$2,WatchbillMONTHLY!$A$20:$U$20,OFFSET(WatchbillMONTHLY!$A$20:$U$20,1,2))))=$A51,_xlfn.XLOOKUP(AW$2,WatchbillMONTHLY!$A$20:$U$20,OFFSET(WatchbillMONTHLY!$A$20:$U$20,1,2)),FALSE),TRUE,FALSE)),
IF(_xlfn.XLOOKUP(AW$2,WatchbillMONTHLY!$A$37:$U$37,OFFSET(WatchbillMONTHLY!$A$37:$U$37,1,2))=IF(_xlfn.XLOOKUP($A51,INDIRECT("_"&amp;_xlfn.XLOOKUP(AW$2,WatchbillMONTHLY!$A$37:$U$37,OFFSET(WatchbillMONTHLY!$A$37:$U$37,1,2))),INDIRECT("_"&amp;_xlfn.XLOOKUP(AW$2,WatchbillMONTHLY!$A$37:$U$37,OFFSET(WatchbillMONTHLY!$A$37:$U$37,1,2))))=$A51,_xlfn.XLOOKUP(AW$2,WatchbillMONTHLY!$A$37:$U$37,OFFSET(WatchbillMONTHLY!$A$37:$U$37,1,2)),FALSE),TRUE,FALSE)),
IF(_xlfn.XLOOKUP(AW$2,WatchbillMONTHLY!$A$54:$U$54,OFFSET(WatchbillMONTHLY!$A$54:$U$54,1,2))=IF(_xlfn.XLOOKUP($A51,INDIRECT("_"&amp;_xlfn.XLOOKUP(AW$2,WatchbillMONTHLY!$A$54:$U$54,OFFSET(WatchbillMONTHLY!$A$54:$U$54,1,2))),INDIRECT("_"&amp;_xlfn.XLOOKUP(AW$2,WatchbillMONTHLY!$A$54:$U$54,OFFSET(WatchbillMONTHLY!$A$54:$U$54,1,2))))=$A51,_xlfn.XLOOKUP(AW$2,WatchbillMONTHLY!$A$54:$U$54,OFFSET(WatchbillMONTHLY!$A$54:$U$54,1,2)),FALSE),TRUE,FALSE)),
IF(_xlfn.XLOOKUP(AW$2,WatchbillMONTHLY!$A$71:$U$71,OFFSET(WatchbillMONTHLY!$A$71:$U$71,1,2))=IF(_xlfn.XLOOKUP($A51,INDIRECT("_"&amp;_xlfn.XLOOKUP(AW$2,WatchbillMONTHLY!$A$71:$U$71,OFFSET(WatchbillMONTHLY!$A$71:$U$71,1,2))),INDIRECT("_"&amp;_xlfn.XLOOKUP(AW$2,WatchbillMONTHLY!$A$71:$U$71,OFFSET(WatchbillMONTHLY!$A$71:$U$71,1,2))))=$A51,_xlfn.XLOOKUP(AW$2,WatchbillMONTHLY!$A$71:$U$71,OFFSET(WatchbillMONTHLY!$A$71:$U$71,1,2)),FALSE),TRUE,FALSE)),
IF(_xlfn.XLOOKUP(AW$2,WatchbillMONTHLY!$A$88:$U$88,OFFSET(WatchbillMONTHLY!$A$88:$U$88,1,2))=IF(_xlfn.XLOOKUP($A51,INDIRECT("_"&amp;_xlfn.XLOOKUP(AW$2,WatchbillMONTHLY!$A$88:$U$88,OFFSET(WatchbillMONTHLY!$A$88:$U$88,1,2))),INDIRECT("_"&amp;_xlfn.XLOOKUP(AW$2,WatchbillMONTHLY!$A$88:$U$88,OFFSET(WatchbillMONTHLY!$A$88:$U$88,1,2))))=$A51,_xlfn.XLOOKUP(AW$2,WatchbillMONTHLY!$A$88:$U$88,OFFSET(WatchbillMONTHLY!$A$88:$U$88,1,2)),FALSE),TRUE,FALSE)),
FALSE),FALSE)</f>
        <v>0</v>
      </c>
      <c r="AX51" s="209" t="b" cm="1">
        <f t="array" aca="1" ref="AX51" ca="1">IF(AND($A51 &gt; 0, Q51 &gt; 0,AX$2&lt;MiscFormulas!$A$5+1),
_xlfn.IFNA(
_xlfn.IFNA(
_xlfn.IFNA(
_xlfn.IFNA(
_xlfn.IFNA(
_xlfn.IFNA(
IF(_xlfn.XLOOKUP(AX$2,WatchbillMONTHLY!$A$3:$U$3,OFFSET(WatchbillMONTHLY!$A$3:$U$3,1,2))=IF(_xlfn.XLOOKUP($A51,INDIRECT("_"&amp;_xlfn.XLOOKUP(AX$2,WatchbillMONTHLY!$A$3:$U$3,OFFSET(WatchbillMONTHLY!$A$3:$U$3,1,2))),INDIRECT("_"&amp;_xlfn.XLOOKUP(AX$2,WatchbillMONTHLY!$A$3:$U$3,OFFSET(WatchbillMONTHLY!$A$3:$U$3,1,2))))=$A51,_xlfn.XLOOKUP(AX$2,WatchbillMONTHLY!$A$3:$U$3,OFFSET(WatchbillMONTHLY!$A$3:$U$3,1,2)),FALSE),TRUE,FALSE),
IF(_xlfn.XLOOKUP(AX$2,WatchbillMONTHLY!$A$20:$U$20,OFFSET(WatchbillMONTHLY!$A$20:$U$20,1,2))=IF(_xlfn.XLOOKUP($A51,INDIRECT("_"&amp;_xlfn.XLOOKUP(AX$2,WatchbillMONTHLY!$A$20:$U$20,OFFSET(WatchbillMONTHLY!$A$20:$U$20,1,2))),INDIRECT("_"&amp;_xlfn.XLOOKUP(AX$2,WatchbillMONTHLY!$A$20:$U$20,OFFSET(WatchbillMONTHLY!$A$20:$U$20,1,2))))=$A51,_xlfn.XLOOKUP(AX$2,WatchbillMONTHLY!$A$20:$U$20,OFFSET(WatchbillMONTHLY!$A$20:$U$20,1,2)),FALSE),TRUE,FALSE)),
IF(_xlfn.XLOOKUP(AX$2,WatchbillMONTHLY!$A$37:$U$37,OFFSET(WatchbillMONTHLY!$A$37:$U$37,1,2))=IF(_xlfn.XLOOKUP($A51,INDIRECT("_"&amp;_xlfn.XLOOKUP(AX$2,WatchbillMONTHLY!$A$37:$U$37,OFFSET(WatchbillMONTHLY!$A$37:$U$37,1,2))),INDIRECT("_"&amp;_xlfn.XLOOKUP(AX$2,WatchbillMONTHLY!$A$37:$U$37,OFFSET(WatchbillMONTHLY!$A$37:$U$37,1,2))))=$A51,_xlfn.XLOOKUP(AX$2,WatchbillMONTHLY!$A$37:$U$37,OFFSET(WatchbillMONTHLY!$A$37:$U$37,1,2)),FALSE),TRUE,FALSE)),
IF(_xlfn.XLOOKUP(AX$2,WatchbillMONTHLY!$A$54:$U$54,OFFSET(WatchbillMONTHLY!$A$54:$U$54,1,2))=IF(_xlfn.XLOOKUP($A51,INDIRECT("_"&amp;_xlfn.XLOOKUP(AX$2,WatchbillMONTHLY!$A$54:$U$54,OFFSET(WatchbillMONTHLY!$A$54:$U$54,1,2))),INDIRECT("_"&amp;_xlfn.XLOOKUP(AX$2,WatchbillMONTHLY!$A$54:$U$54,OFFSET(WatchbillMONTHLY!$A$54:$U$54,1,2))))=$A51,_xlfn.XLOOKUP(AX$2,WatchbillMONTHLY!$A$54:$U$54,OFFSET(WatchbillMONTHLY!$A$54:$U$54,1,2)),FALSE),TRUE,FALSE)),
IF(_xlfn.XLOOKUP(AX$2,WatchbillMONTHLY!$A$71:$U$71,OFFSET(WatchbillMONTHLY!$A$71:$U$71,1,2))=IF(_xlfn.XLOOKUP($A51,INDIRECT("_"&amp;_xlfn.XLOOKUP(AX$2,WatchbillMONTHLY!$A$71:$U$71,OFFSET(WatchbillMONTHLY!$A$71:$U$71,1,2))),INDIRECT("_"&amp;_xlfn.XLOOKUP(AX$2,WatchbillMONTHLY!$A$71:$U$71,OFFSET(WatchbillMONTHLY!$A$71:$U$71,1,2))))=$A51,_xlfn.XLOOKUP(AX$2,WatchbillMONTHLY!$A$71:$U$71,OFFSET(WatchbillMONTHLY!$A$71:$U$71,1,2)),FALSE),TRUE,FALSE)),
IF(_xlfn.XLOOKUP(AX$2,WatchbillMONTHLY!$A$88:$U$88,OFFSET(WatchbillMONTHLY!$A$88:$U$88,1,2))=IF(_xlfn.XLOOKUP($A51,INDIRECT("_"&amp;_xlfn.XLOOKUP(AX$2,WatchbillMONTHLY!$A$88:$U$88,OFFSET(WatchbillMONTHLY!$A$88:$U$88,1,2))),INDIRECT("_"&amp;_xlfn.XLOOKUP(AX$2,WatchbillMONTHLY!$A$88:$U$88,OFFSET(WatchbillMONTHLY!$A$88:$U$88,1,2))))=$A51,_xlfn.XLOOKUP(AX$2,WatchbillMONTHLY!$A$88:$U$88,OFFSET(WatchbillMONTHLY!$A$88:$U$88,1,2)),FALSE),TRUE,FALSE)),
FALSE),FALSE)</f>
        <v>0</v>
      </c>
      <c r="AY51" s="209" t="b" cm="1">
        <f t="array" aca="1" ref="AY51" ca="1">IF(AND($A51 &gt; 0, R51 &gt; 0,AY$2&lt;MiscFormulas!$A$5+1),
_xlfn.IFNA(
_xlfn.IFNA(
_xlfn.IFNA(
_xlfn.IFNA(
_xlfn.IFNA(
_xlfn.IFNA(
IF(_xlfn.XLOOKUP(AY$2,WatchbillMONTHLY!$A$3:$U$3,OFFSET(WatchbillMONTHLY!$A$3:$U$3,1,2))=IF(_xlfn.XLOOKUP($A51,INDIRECT("_"&amp;_xlfn.XLOOKUP(AY$2,WatchbillMONTHLY!$A$3:$U$3,OFFSET(WatchbillMONTHLY!$A$3:$U$3,1,2))),INDIRECT("_"&amp;_xlfn.XLOOKUP(AY$2,WatchbillMONTHLY!$A$3:$U$3,OFFSET(WatchbillMONTHLY!$A$3:$U$3,1,2))))=$A51,_xlfn.XLOOKUP(AY$2,WatchbillMONTHLY!$A$3:$U$3,OFFSET(WatchbillMONTHLY!$A$3:$U$3,1,2)),FALSE),TRUE,FALSE),
IF(_xlfn.XLOOKUP(AY$2,WatchbillMONTHLY!$A$20:$U$20,OFFSET(WatchbillMONTHLY!$A$20:$U$20,1,2))=IF(_xlfn.XLOOKUP($A51,INDIRECT("_"&amp;_xlfn.XLOOKUP(AY$2,WatchbillMONTHLY!$A$20:$U$20,OFFSET(WatchbillMONTHLY!$A$20:$U$20,1,2))),INDIRECT("_"&amp;_xlfn.XLOOKUP(AY$2,WatchbillMONTHLY!$A$20:$U$20,OFFSET(WatchbillMONTHLY!$A$20:$U$20,1,2))))=$A51,_xlfn.XLOOKUP(AY$2,WatchbillMONTHLY!$A$20:$U$20,OFFSET(WatchbillMONTHLY!$A$20:$U$20,1,2)),FALSE),TRUE,FALSE)),
IF(_xlfn.XLOOKUP(AY$2,WatchbillMONTHLY!$A$37:$U$37,OFFSET(WatchbillMONTHLY!$A$37:$U$37,1,2))=IF(_xlfn.XLOOKUP($A51,INDIRECT("_"&amp;_xlfn.XLOOKUP(AY$2,WatchbillMONTHLY!$A$37:$U$37,OFFSET(WatchbillMONTHLY!$A$37:$U$37,1,2))),INDIRECT("_"&amp;_xlfn.XLOOKUP(AY$2,WatchbillMONTHLY!$A$37:$U$37,OFFSET(WatchbillMONTHLY!$A$37:$U$37,1,2))))=$A51,_xlfn.XLOOKUP(AY$2,WatchbillMONTHLY!$A$37:$U$37,OFFSET(WatchbillMONTHLY!$A$37:$U$37,1,2)),FALSE),TRUE,FALSE)),
IF(_xlfn.XLOOKUP(AY$2,WatchbillMONTHLY!$A$54:$U$54,OFFSET(WatchbillMONTHLY!$A$54:$U$54,1,2))=IF(_xlfn.XLOOKUP($A51,INDIRECT("_"&amp;_xlfn.XLOOKUP(AY$2,WatchbillMONTHLY!$A$54:$U$54,OFFSET(WatchbillMONTHLY!$A$54:$U$54,1,2))),INDIRECT("_"&amp;_xlfn.XLOOKUP(AY$2,WatchbillMONTHLY!$A$54:$U$54,OFFSET(WatchbillMONTHLY!$A$54:$U$54,1,2))))=$A51,_xlfn.XLOOKUP(AY$2,WatchbillMONTHLY!$A$54:$U$54,OFFSET(WatchbillMONTHLY!$A$54:$U$54,1,2)),FALSE),TRUE,FALSE)),
IF(_xlfn.XLOOKUP(AY$2,WatchbillMONTHLY!$A$71:$U$71,OFFSET(WatchbillMONTHLY!$A$71:$U$71,1,2))=IF(_xlfn.XLOOKUP($A51,INDIRECT("_"&amp;_xlfn.XLOOKUP(AY$2,WatchbillMONTHLY!$A$71:$U$71,OFFSET(WatchbillMONTHLY!$A$71:$U$71,1,2))),INDIRECT("_"&amp;_xlfn.XLOOKUP(AY$2,WatchbillMONTHLY!$A$71:$U$71,OFFSET(WatchbillMONTHLY!$A$71:$U$71,1,2))))=$A51,_xlfn.XLOOKUP(AY$2,WatchbillMONTHLY!$A$71:$U$71,OFFSET(WatchbillMONTHLY!$A$71:$U$71,1,2)),FALSE),TRUE,FALSE)),
IF(_xlfn.XLOOKUP(AY$2,WatchbillMONTHLY!$A$88:$U$88,OFFSET(WatchbillMONTHLY!$A$88:$U$88,1,2))=IF(_xlfn.XLOOKUP($A51,INDIRECT("_"&amp;_xlfn.XLOOKUP(AY$2,WatchbillMONTHLY!$A$88:$U$88,OFFSET(WatchbillMONTHLY!$A$88:$U$88,1,2))),INDIRECT("_"&amp;_xlfn.XLOOKUP(AY$2,WatchbillMONTHLY!$A$88:$U$88,OFFSET(WatchbillMONTHLY!$A$88:$U$88,1,2))))=$A51,_xlfn.XLOOKUP(AY$2,WatchbillMONTHLY!$A$88:$U$88,OFFSET(WatchbillMONTHLY!$A$88:$U$88,1,2)),FALSE),TRUE,FALSE)),
FALSE),FALSE)</f>
        <v>0</v>
      </c>
      <c r="AZ51" s="209" t="b" cm="1">
        <f t="array" aca="1" ref="AZ51" ca="1">IF(AND($A51 &gt; 0, S51 &gt; 0,AZ$2&lt;MiscFormulas!$A$5+1),
_xlfn.IFNA(
_xlfn.IFNA(
_xlfn.IFNA(
_xlfn.IFNA(
_xlfn.IFNA(
_xlfn.IFNA(
IF(_xlfn.XLOOKUP(AZ$2,WatchbillMONTHLY!$A$3:$U$3,OFFSET(WatchbillMONTHLY!$A$3:$U$3,1,2))=IF(_xlfn.XLOOKUP($A51,INDIRECT("_"&amp;_xlfn.XLOOKUP(AZ$2,WatchbillMONTHLY!$A$3:$U$3,OFFSET(WatchbillMONTHLY!$A$3:$U$3,1,2))),INDIRECT("_"&amp;_xlfn.XLOOKUP(AZ$2,WatchbillMONTHLY!$A$3:$U$3,OFFSET(WatchbillMONTHLY!$A$3:$U$3,1,2))))=$A51,_xlfn.XLOOKUP(AZ$2,WatchbillMONTHLY!$A$3:$U$3,OFFSET(WatchbillMONTHLY!$A$3:$U$3,1,2)),FALSE),TRUE,FALSE),
IF(_xlfn.XLOOKUP(AZ$2,WatchbillMONTHLY!$A$20:$U$20,OFFSET(WatchbillMONTHLY!$A$20:$U$20,1,2))=IF(_xlfn.XLOOKUP($A51,INDIRECT("_"&amp;_xlfn.XLOOKUP(AZ$2,WatchbillMONTHLY!$A$20:$U$20,OFFSET(WatchbillMONTHLY!$A$20:$U$20,1,2))),INDIRECT("_"&amp;_xlfn.XLOOKUP(AZ$2,WatchbillMONTHLY!$A$20:$U$20,OFFSET(WatchbillMONTHLY!$A$20:$U$20,1,2))))=$A51,_xlfn.XLOOKUP(AZ$2,WatchbillMONTHLY!$A$20:$U$20,OFFSET(WatchbillMONTHLY!$A$20:$U$20,1,2)),FALSE),TRUE,FALSE)),
IF(_xlfn.XLOOKUP(AZ$2,WatchbillMONTHLY!$A$37:$U$37,OFFSET(WatchbillMONTHLY!$A$37:$U$37,1,2))=IF(_xlfn.XLOOKUP($A51,INDIRECT("_"&amp;_xlfn.XLOOKUP(AZ$2,WatchbillMONTHLY!$A$37:$U$37,OFFSET(WatchbillMONTHLY!$A$37:$U$37,1,2))),INDIRECT("_"&amp;_xlfn.XLOOKUP(AZ$2,WatchbillMONTHLY!$A$37:$U$37,OFFSET(WatchbillMONTHLY!$A$37:$U$37,1,2))))=$A51,_xlfn.XLOOKUP(AZ$2,WatchbillMONTHLY!$A$37:$U$37,OFFSET(WatchbillMONTHLY!$A$37:$U$37,1,2)),FALSE),TRUE,FALSE)),
IF(_xlfn.XLOOKUP(AZ$2,WatchbillMONTHLY!$A$54:$U$54,OFFSET(WatchbillMONTHLY!$A$54:$U$54,1,2))=IF(_xlfn.XLOOKUP($A51,INDIRECT("_"&amp;_xlfn.XLOOKUP(AZ$2,WatchbillMONTHLY!$A$54:$U$54,OFFSET(WatchbillMONTHLY!$A$54:$U$54,1,2))),INDIRECT("_"&amp;_xlfn.XLOOKUP(AZ$2,WatchbillMONTHLY!$A$54:$U$54,OFFSET(WatchbillMONTHLY!$A$54:$U$54,1,2))))=$A51,_xlfn.XLOOKUP(AZ$2,WatchbillMONTHLY!$A$54:$U$54,OFFSET(WatchbillMONTHLY!$A$54:$U$54,1,2)),FALSE),TRUE,FALSE)),
IF(_xlfn.XLOOKUP(AZ$2,WatchbillMONTHLY!$A$71:$U$71,OFFSET(WatchbillMONTHLY!$A$71:$U$71,1,2))=IF(_xlfn.XLOOKUP($A51,INDIRECT("_"&amp;_xlfn.XLOOKUP(AZ$2,WatchbillMONTHLY!$A$71:$U$71,OFFSET(WatchbillMONTHLY!$A$71:$U$71,1,2))),INDIRECT("_"&amp;_xlfn.XLOOKUP(AZ$2,WatchbillMONTHLY!$A$71:$U$71,OFFSET(WatchbillMONTHLY!$A$71:$U$71,1,2))))=$A51,_xlfn.XLOOKUP(AZ$2,WatchbillMONTHLY!$A$71:$U$71,OFFSET(WatchbillMONTHLY!$A$71:$U$71,1,2)),FALSE),TRUE,FALSE)),
IF(_xlfn.XLOOKUP(AZ$2,WatchbillMONTHLY!$A$88:$U$88,OFFSET(WatchbillMONTHLY!$A$88:$U$88,1,2))=IF(_xlfn.XLOOKUP($A51,INDIRECT("_"&amp;_xlfn.XLOOKUP(AZ$2,WatchbillMONTHLY!$A$88:$U$88,OFFSET(WatchbillMONTHLY!$A$88:$U$88,1,2))),INDIRECT("_"&amp;_xlfn.XLOOKUP(AZ$2,WatchbillMONTHLY!$A$88:$U$88,OFFSET(WatchbillMONTHLY!$A$88:$U$88,1,2))))=$A51,_xlfn.XLOOKUP(AZ$2,WatchbillMONTHLY!$A$88:$U$88,OFFSET(WatchbillMONTHLY!$A$88:$U$88,1,2)),FALSE),TRUE,FALSE)),
FALSE),FALSE)</f>
        <v>0</v>
      </c>
      <c r="BA51" s="209" t="b" cm="1">
        <f t="array" aca="1" ref="BA51" ca="1">IF(AND($A51 &gt; 0, T51 &gt; 0,BA$2&lt;MiscFormulas!$A$5+1),
_xlfn.IFNA(
_xlfn.IFNA(
_xlfn.IFNA(
_xlfn.IFNA(
_xlfn.IFNA(
_xlfn.IFNA(
IF(_xlfn.XLOOKUP(BA$2,WatchbillMONTHLY!$A$3:$U$3,OFFSET(WatchbillMONTHLY!$A$3:$U$3,1,2))=IF(_xlfn.XLOOKUP($A51,INDIRECT("_"&amp;_xlfn.XLOOKUP(BA$2,WatchbillMONTHLY!$A$3:$U$3,OFFSET(WatchbillMONTHLY!$A$3:$U$3,1,2))),INDIRECT("_"&amp;_xlfn.XLOOKUP(BA$2,WatchbillMONTHLY!$A$3:$U$3,OFFSET(WatchbillMONTHLY!$A$3:$U$3,1,2))))=$A51,_xlfn.XLOOKUP(BA$2,WatchbillMONTHLY!$A$3:$U$3,OFFSET(WatchbillMONTHLY!$A$3:$U$3,1,2)),FALSE),TRUE,FALSE),
IF(_xlfn.XLOOKUP(BA$2,WatchbillMONTHLY!$A$20:$U$20,OFFSET(WatchbillMONTHLY!$A$20:$U$20,1,2))=IF(_xlfn.XLOOKUP($A51,INDIRECT("_"&amp;_xlfn.XLOOKUP(BA$2,WatchbillMONTHLY!$A$20:$U$20,OFFSET(WatchbillMONTHLY!$A$20:$U$20,1,2))),INDIRECT("_"&amp;_xlfn.XLOOKUP(BA$2,WatchbillMONTHLY!$A$20:$U$20,OFFSET(WatchbillMONTHLY!$A$20:$U$20,1,2))))=$A51,_xlfn.XLOOKUP(BA$2,WatchbillMONTHLY!$A$20:$U$20,OFFSET(WatchbillMONTHLY!$A$20:$U$20,1,2)),FALSE),TRUE,FALSE)),
IF(_xlfn.XLOOKUP(BA$2,WatchbillMONTHLY!$A$37:$U$37,OFFSET(WatchbillMONTHLY!$A$37:$U$37,1,2))=IF(_xlfn.XLOOKUP($A51,INDIRECT("_"&amp;_xlfn.XLOOKUP(BA$2,WatchbillMONTHLY!$A$37:$U$37,OFFSET(WatchbillMONTHLY!$A$37:$U$37,1,2))),INDIRECT("_"&amp;_xlfn.XLOOKUP(BA$2,WatchbillMONTHLY!$A$37:$U$37,OFFSET(WatchbillMONTHLY!$A$37:$U$37,1,2))))=$A51,_xlfn.XLOOKUP(BA$2,WatchbillMONTHLY!$A$37:$U$37,OFFSET(WatchbillMONTHLY!$A$37:$U$37,1,2)),FALSE),TRUE,FALSE)),
IF(_xlfn.XLOOKUP(BA$2,WatchbillMONTHLY!$A$54:$U$54,OFFSET(WatchbillMONTHLY!$A$54:$U$54,1,2))=IF(_xlfn.XLOOKUP($A51,INDIRECT("_"&amp;_xlfn.XLOOKUP(BA$2,WatchbillMONTHLY!$A$54:$U$54,OFFSET(WatchbillMONTHLY!$A$54:$U$54,1,2))),INDIRECT("_"&amp;_xlfn.XLOOKUP(BA$2,WatchbillMONTHLY!$A$54:$U$54,OFFSET(WatchbillMONTHLY!$A$54:$U$54,1,2))))=$A51,_xlfn.XLOOKUP(BA$2,WatchbillMONTHLY!$A$54:$U$54,OFFSET(WatchbillMONTHLY!$A$54:$U$54,1,2)),FALSE),TRUE,FALSE)),
IF(_xlfn.XLOOKUP(BA$2,WatchbillMONTHLY!$A$71:$U$71,OFFSET(WatchbillMONTHLY!$A$71:$U$71,1,2))=IF(_xlfn.XLOOKUP($A51,INDIRECT("_"&amp;_xlfn.XLOOKUP(BA$2,WatchbillMONTHLY!$A$71:$U$71,OFFSET(WatchbillMONTHLY!$A$71:$U$71,1,2))),INDIRECT("_"&amp;_xlfn.XLOOKUP(BA$2,WatchbillMONTHLY!$A$71:$U$71,OFFSET(WatchbillMONTHLY!$A$71:$U$71,1,2))))=$A51,_xlfn.XLOOKUP(BA$2,WatchbillMONTHLY!$A$71:$U$71,OFFSET(WatchbillMONTHLY!$A$71:$U$71,1,2)),FALSE),TRUE,FALSE)),
IF(_xlfn.XLOOKUP(BA$2,WatchbillMONTHLY!$A$88:$U$88,OFFSET(WatchbillMONTHLY!$A$88:$U$88,1,2))=IF(_xlfn.XLOOKUP($A51,INDIRECT("_"&amp;_xlfn.XLOOKUP(BA$2,WatchbillMONTHLY!$A$88:$U$88,OFFSET(WatchbillMONTHLY!$A$88:$U$88,1,2))),INDIRECT("_"&amp;_xlfn.XLOOKUP(BA$2,WatchbillMONTHLY!$A$88:$U$88,OFFSET(WatchbillMONTHLY!$A$88:$U$88,1,2))))=$A51,_xlfn.XLOOKUP(BA$2,WatchbillMONTHLY!$A$88:$U$88,OFFSET(WatchbillMONTHLY!$A$88:$U$88,1,2)),FALSE),TRUE,FALSE)),
FALSE),FALSE)</f>
        <v>0</v>
      </c>
      <c r="BB51" s="209" t="b" cm="1">
        <f t="array" aca="1" ref="BB51" ca="1">IF(AND($A51 &gt; 0, U51 &gt; 0,BB$2&lt;MiscFormulas!$A$5+1),
_xlfn.IFNA(
_xlfn.IFNA(
_xlfn.IFNA(
_xlfn.IFNA(
_xlfn.IFNA(
_xlfn.IFNA(
IF(_xlfn.XLOOKUP(BB$2,WatchbillMONTHLY!$A$3:$U$3,OFFSET(WatchbillMONTHLY!$A$3:$U$3,1,2))=IF(_xlfn.XLOOKUP($A51,INDIRECT("_"&amp;_xlfn.XLOOKUP(BB$2,WatchbillMONTHLY!$A$3:$U$3,OFFSET(WatchbillMONTHLY!$A$3:$U$3,1,2))),INDIRECT("_"&amp;_xlfn.XLOOKUP(BB$2,WatchbillMONTHLY!$A$3:$U$3,OFFSET(WatchbillMONTHLY!$A$3:$U$3,1,2))))=$A51,_xlfn.XLOOKUP(BB$2,WatchbillMONTHLY!$A$3:$U$3,OFFSET(WatchbillMONTHLY!$A$3:$U$3,1,2)),FALSE),TRUE,FALSE),
IF(_xlfn.XLOOKUP(BB$2,WatchbillMONTHLY!$A$20:$U$20,OFFSET(WatchbillMONTHLY!$A$20:$U$20,1,2))=IF(_xlfn.XLOOKUP($A51,INDIRECT("_"&amp;_xlfn.XLOOKUP(BB$2,WatchbillMONTHLY!$A$20:$U$20,OFFSET(WatchbillMONTHLY!$A$20:$U$20,1,2))),INDIRECT("_"&amp;_xlfn.XLOOKUP(BB$2,WatchbillMONTHLY!$A$20:$U$20,OFFSET(WatchbillMONTHLY!$A$20:$U$20,1,2))))=$A51,_xlfn.XLOOKUP(BB$2,WatchbillMONTHLY!$A$20:$U$20,OFFSET(WatchbillMONTHLY!$A$20:$U$20,1,2)),FALSE),TRUE,FALSE)),
IF(_xlfn.XLOOKUP(BB$2,WatchbillMONTHLY!$A$37:$U$37,OFFSET(WatchbillMONTHLY!$A$37:$U$37,1,2))=IF(_xlfn.XLOOKUP($A51,INDIRECT("_"&amp;_xlfn.XLOOKUP(BB$2,WatchbillMONTHLY!$A$37:$U$37,OFFSET(WatchbillMONTHLY!$A$37:$U$37,1,2))),INDIRECT("_"&amp;_xlfn.XLOOKUP(BB$2,WatchbillMONTHLY!$A$37:$U$37,OFFSET(WatchbillMONTHLY!$A$37:$U$37,1,2))))=$A51,_xlfn.XLOOKUP(BB$2,WatchbillMONTHLY!$A$37:$U$37,OFFSET(WatchbillMONTHLY!$A$37:$U$37,1,2)),FALSE),TRUE,FALSE)),
IF(_xlfn.XLOOKUP(BB$2,WatchbillMONTHLY!$A$54:$U$54,OFFSET(WatchbillMONTHLY!$A$54:$U$54,1,2))=IF(_xlfn.XLOOKUP($A51,INDIRECT("_"&amp;_xlfn.XLOOKUP(BB$2,WatchbillMONTHLY!$A$54:$U$54,OFFSET(WatchbillMONTHLY!$A$54:$U$54,1,2))),INDIRECT("_"&amp;_xlfn.XLOOKUP(BB$2,WatchbillMONTHLY!$A$54:$U$54,OFFSET(WatchbillMONTHLY!$A$54:$U$54,1,2))))=$A51,_xlfn.XLOOKUP(BB$2,WatchbillMONTHLY!$A$54:$U$54,OFFSET(WatchbillMONTHLY!$A$54:$U$54,1,2)),FALSE),TRUE,FALSE)),
IF(_xlfn.XLOOKUP(BB$2,WatchbillMONTHLY!$A$71:$U$71,OFFSET(WatchbillMONTHLY!$A$71:$U$71,1,2))=IF(_xlfn.XLOOKUP($A51,INDIRECT("_"&amp;_xlfn.XLOOKUP(BB$2,WatchbillMONTHLY!$A$71:$U$71,OFFSET(WatchbillMONTHLY!$A$71:$U$71,1,2))),INDIRECT("_"&amp;_xlfn.XLOOKUP(BB$2,WatchbillMONTHLY!$A$71:$U$71,OFFSET(WatchbillMONTHLY!$A$71:$U$71,1,2))))=$A51,_xlfn.XLOOKUP(BB$2,WatchbillMONTHLY!$A$71:$U$71,OFFSET(WatchbillMONTHLY!$A$71:$U$71,1,2)),FALSE),TRUE,FALSE)),
IF(_xlfn.XLOOKUP(BB$2,WatchbillMONTHLY!$A$88:$U$88,OFFSET(WatchbillMONTHLY!$A$88:$U$88,1,2))=IF(_xlfn.XLOOKUP($A51,INDIRECT("_"&amp;_xlfn.XLOOKUP(BB$2,WatchbillMONTHLY!$A$88:$U$88,OFFSET(WatchbillMONTHLY!$A$88:$U$88,1,2))),INDIRECT("_"&amp;_xlfn.XLOOKUP(BB$2,WatchbillMONTHLY!$A$88:$U$88,OFFSET(WatchbillMONTHLY!$A$88:$U$88,1,2))))=$A51,_xlfn.XLOOKUP(BB$2,WatchbillMONTHLY!$A$88:$U$88,OFFSET(WatchbillMONTHLY!$A$88:$U$88,1,2)),FALSE),TRUE,FALSE)),
FALSE),FALSE)</f>
        <v>0</v>
      </c>
      <c r="BC51" s="209" t="b" cm="1">
        <f t="array" aca="1" ref="BC51" ca="1">IF(AND($A51 &gt; 0, V51 &gt; 0,BC$2&lt;MiscFormulas!$A$5+1),
_xlfn.IFNA(
_xlfn.IFNA(
_xlfn.IFNA(
_xlfn.IFNA(
_xlfn.IFNA(
_xlfn.IFNA(
IF(_xlfn.XLOOKUP(BC$2,WatchbillMONTHLY!$A$3:$U$3,OFFSET(WatchbillMONTHLY!$A$3:$U$3,1,2))=IF(_xlfn.XLOOKUP($A51,INDIRECT("_"&amp;_xlfn.XLOOKUP(BC$2,WatchbillMONTHLY!$A$3:$U$3,OFFSET(WatchbillMONTHLY!$A$3:$U$3,1,2))),INDIRECT("_"&amp;_xlfn.XLOOKUP(BC$2,WatchbillMONTHLY!$A$3:$U$3,OFFSET(WatchbillMONTHLY!$A$3:$U$3,1,2))))=$A51,_xlfn.XLOOKUP(BC$2,WatchbillMONTHLY!$A$3:$U$3,OFFSET(WatchbillMONTHLY!$A$3:$U$3,1,2)),FALSE),TRUE,FALSE),
IF(_xlfn.XLOOKUP(BC$2,WatchbillMONTHLY!$A$20:$U$20,OFFSET(WatchbillMONTHLY!$A$20:$U$20,1,2))=IF(_xlfn.XLOOKUP($A51,INDIRECT("_"&amp;_xlfn.XLOOKUP(BC$2,WatchbillMONTHLY!$A$20:$U$20,OFFSET(WatchbillMONTHLY!$A$20:$U$20,1,2))),INDIRECT("_"&amp;_xlfn.XLOOKUP(BC$2,WatchbillMONTHLY!$A$20:$U$20,OFFSET(WatchbillMONTHLY!$A$20:$U$20,1,2))))=$A51,_xlfn.XLOOKUP(BC$2,WatchbillMONTHLY!$A$20:$U$20,OFFSET(WatchbillMONTHLY!$A$20:$U$20,1,2)),FALSE),TRUE,FALSE)),
IF(_xlfn.XLOOKUP(BC$2,WatchbillMONTHLY!$A$37:$U$37,OFFSET(WatchbillMONTHLY!$A$37:$U$37,1,2))=IF(_xlfn.XLOOKUP($A51,INDIRECT("_"&amp;_xlfn.XLOOKUP(BC$2,WatchbillMONTHLY!$A$37:$U$37,OFFSET(WatchbillMONTHLY!$A$37:$U$37,1,2))),INDIRECT("_"&amp;_xlfn.XLOOKUP(BC$2,WatchbillMONTHLY!$A$37:$U$37,OFFSET(WatchbillMONTHLY!$A$37:$U$37,1,2))))=$A51,_xlfn.XLOOKUP(BC$2,WatchbillMONTHLY!$A$37:$U$37,OFFSET(WatchbillMONTHLY!$A$37:$U$37,1,2)),FALSE),TRUE,FALSE)),
IF(_xlfn.XLOOKUP(BC$2,WatchbillMONTHLY!$A$54:$U$54,OFFSET(WatchbillMONTHLY!$A$54:$U$54,1,2))=IF(_xlfn.XLOOKUP($A51,INDIRECT("_"&amp;_xlfn.XLOOKUP(BC$2,WatchbillMONTHLY!$A$54:$U$54,OFFSET(WatchbillMONTHLY!$A$54:$U$54,1,2))),INDIRECT("_"&amp;_xlfn.XLOOKUP(BC$2,WatchbillMONTHLY!$A$54:$U$54,OFFSET(WatchbillMONTHLY!$A$54:$U$54,1,2))))=$A51,_xlfn.XLOOKUP(BC$2,WatchbillMONTHLY!$A$54:$U$54,OFFSET(WatchbillMONTHLY!$A$54:$U$54,1,2)),FALSE),TRUE,FALSE)),
IF(_xlfn.XLOOKUP(BC$2,WatchbillMONTHLY!$A$71:$U$71,OFFSET(WatchbillMONTHLY!$A$71:$U$71,1,2))=IF(_xlfn.XLOOKUP($A51,INDIRECT("_"&amp;_xlfn.XLOOKUP(BC$2,WatchbillMONTHLY!$A$71:$U$71,OFFSET(WatchbillMONTHLY!$A$71:$U$71,1,2))),INDIRECT("_"&amp;_xlfn.XLOOKUP(BC$2,WatchbillMONTHLY!$A$71:$U$71,OFFSET(WatchbillMONTHLY!$A$71:$U$71,1,2))))=$A51,_xlfn.XLOOKUP(BC$2,WatchbillMONTHLY!$A$71:$U$71,OFFSET(WatchbillMONTHLY!$A$71:$U$71,1,2)),FALSE),TRUE,FALSE)),
IF(_xlfn.XLOOKUP(BC$2,WatchbillMONTHLY!$A$88:$U$88,OFFSET(WatchbillMONTHLY!$A$88:$U$88,1,2))=IF(_xlfn.XLOOKUP($A51,INDIRECT("_"&amp;_xlfn.XLOOKUP(BC$2,WatchbillMONTHLY!$A$88:$U$88,OFFSET(WatchbillMONTHLY!$A$88:$U$88,1,2))),INDIRECT("_"&amp;_xlfn.XLOOKUP(BC$2,WatchbillMONTHLY!$A$88:$U$88,OFFSET(WatchbillMONTHLY!$A$88:$U$88,1,2))))=$A51,_xlfn.XLOOKUP(BC$2,WatchbillMONTHLY!$A$88:$U$88,OFFSET(WatchbillMONTHLY!$A$88:$U$88,1,2)),FALSE),TRUE,FALSE)),
FALSE),FALSE)</f>
        <v>0</v>
      </c>
      <c r="BD51" s="209" t="b" cm="1">
        <f t="array" aca="1" ref="BD51" ca="1">IF(AND($A51 &gt; 0, W51 &gt; 0,BD$2&lt;MiscFormulas!$A$5+1),
_xlfn.IFNA(
_xlfn.IFNA(
_xlfn.IFNA(
_xlfn.IFNA(
_xlfn.IFNA(
_xlfn.IFNA(
IF(_xlfn.XLOOKUP(BD$2,WatchbillMONTHLY!$A$3:$U$3,OFFSET(WatchbillMONTHLY!$A$3:$U$3,1,2))=IF(_xlfn.XLOOKUP($A51,INDIRECT("_"&amp;_xlfn.XLOOKUP(BD$2,WatchbillMONTHLY!$A$3:$U$3,OFFSET(WatchbillMONTHLY!$A$3:$U$3,1,2))),INDIRECT("_"&amp;_xlfn.XLOOKUP(BD$2,WatchbillMONTHLY!$A$3:$U$3,OFFSET(WatchbillMONTHLY!$A$3:$U$3,1,2))))=$A51,_xlfn.XLOOKUP(BD$2,WatchbillMONTHLY!$A$3:$U$3,OFFSET(WatchbillMONTHLY!$A$3:$U$3,1,2)),FALSE),TRUE,FALSE),
IF(_xlfn.XLOOKUP(BD$2,WatchbillMONTHLY!$A$20:$U$20,OFFSET(WatchbillMONTHLY!$A$20:$U$20,1,2))=IF(_xlfn.XLOOKUP($A51,INDIRECT("_"&amp;_xlfn.XLOOKUP(BD$2,WatchbillMONTHLY!$A$20:$U$20,OFFSET(WatchbillMONTHLY!$A$20:$U$20,1,2))),INDIRECT("_"&amp;_xlfn.XLOOKUP(BD$2,WatchbillMONTHLY!$A$20:$U$20,OFFSET(WatchbillMONTHLY!$A$20:$U$20,1,2))))=$A51,_xlfn.XLOOKUP(BD$2,WatchbillMONTHLY!$A$20:$U$20,OFFSET(WatchbillMONTHLY!$A$20:$U$20,1,2)),FALSE),TRUE,FALSE)),
IF(_xlfn.XLOOKUP(BD$2,WatchbillMONTHLY!$A$37:$U$37,OFFSET(WatchbillMONTHLY!$A$37:$U$37,1,2))=IF(_xlfn.XLOOKUP($A51,INDIRECT("_"&amp;_xlfn.XLOOKUP(BD$2,WatchbillMONTHLY!$A$37:$U$37,OFFSET(WatchbillMONTHLY!$A$37:$U$37,1,2))),INDIRECT("_"&amp;_xlfn.XLOOKUP(BD$2,WatchbillMONTHLY!$A$37:$U$37,OFFSET(WatchbillMONTHLY!$A$37:$U$37,1,2))))=$A51,_xlfn.XLOOKUP(BD$2,WatchbillMONTHLY!$A$37:$U$37,OFFSET(WatchbillMONTHLY!$A$37:$U$37,1,2)),FALSE),TRUE,FALSE)),
IF(_xlfn.XLOOKUP(BD$2,WatchbillMONTHLY!$A$54:$U$54,OFFSET(WatchbillMONTHLY!$A$54:$U$54,1,2))=IF(_xlfn.XLOOKUP($A51,INDIRECT("_"&amp;_xlfn.XLOOKUP(BD$2,WatchbillMONTHLY!$A$54:$U$54,OFFSET(WatchbillMONTHLY!$A$54:$U$54,1,2))),INDIRECT("_"&amp;_xlfn.XLOOKUP(BD$2,WatchbillMONTHLY!$A$54:$U$54,OFFSET(WatchbillMONTHLY!$A$54:$U$54,1,2))))=$A51,_xlfn.XLOOKUP(BD$2,WatchbillMONTHLY!$A$54:$U$54,OFFSET(WatchbillMONTHLY!$A$54:$U$54,1,2)),FALSE),TRUE,FALSE)),
IF(_xlfn.XLOOKUP(BD$2,WatchbillMONTHLY!$A$71:$U$71,OFFSET(WatchbillMONTHLY!$A$71:$U$71,1,2))=IF(_xlfn.XLOOKUP($A51,INDIRECT("_"&amp;_xlfn.XLOOKUP(BD$2,WatchbillMONTHLY!$A$71:$U$71,OFFSET(WatchbillMONTHLY!$A$71:$U$71,1,2))),INDIRECT("_"&amp;_xlfn.XLOOKUP(BD$2,WatchbillMONTHLY!$A$71:$U$71,OFFSET(WatchbillMONTHLY!$A$71:$U$71,1,2))))=$A51,_xlfn.XLOOKUP(BD$2,WatchbillMONTHLY!$A$71:$U$71,OFFSET(WatchbillMONTHLY!$A$71:$U$71,1,2)),FALSE),TRUE,FALSE)),
IF(_xlfn.XLOOKUP(BD$2,WatchbillMONTHLY!$A$88:$U$88,OFFSET(WatchbillMONTHLY!$A$88:$U$88,1,2))=IF(_xlfn.XLOOKUP($A51,INDIRECT("_"&amp;_xlfn.XLOOKUP(BD$2,WatchbillMONTHLY!$A$88:$U$88,OFFSET(WatchbillMONTHLY!$A$88:$U$88,1,2))),INDIRECT("_"&amp;_xlfn.XLOOKUP(BD$2,WatchbillMONTHLY!$A$88:$U$88,OFFSET(WatchbillMONTHLY!$A$88:$U$88,1,2))))=$A51,_xlfn.XLOOKUP(BD$2,WatchbillMONTHLY!$A$88:$U$88,OFFSET(WatchbillMONTHLY!$A$88:$U$88,1,2)),FALSE),TRUE,FALSE)),
FALSE),FALSE)</f>
        <v>0</v>
      </c>
      <c r="BE51" s="209" t="b" cm="1">
        <f t="array" aca="1" ref="BE51" ca="1">IF(AND($A51 &gt; 0, X51 &gt; 0,BE$2&lt;MiscFormulas!$A$5+1),
_xlfn.IFNA(
_xlfn.IFNA(
_xlfn.IFNA(
_xlfn.IFNA(
_xlfn.IFNA(
_xlfn.IFNA(
IF(_xlfn.XLOOKUP(BE$2,WatchbillMONTHLY!$A$3:$U$3,OFFSET(WatchbillMONTHLY!$A$3:$U$3,1,2))=IF(_xlfn.XLOOKUP($A51,INDIRECT("_"&amp;_xlfn.XLOOKUP(BE$2,WatchbillMONTHLY!$A$3:$U$3,OFFSET(WatchbillMONTHLY!$A$3:$U$3,1,2))),INDIRECT("_"&amp;_xlfn.XLOOKUP(BE$2,WatchbillMONTHLY!$A$3:$U$3,OFFSET(WatchbillMONTHLY!$A$3:$U$3,1,2))))=$A51,_xlfn.XLOOKUP(BE$2,WatchbillMONTHLY!$A$3:$U$3,OFFSET(WatchbillMONTHLY!$A$3:$U$3,1,2)),FALSE),TRUE,FALSE),
IF(_xlfn.XLOOKUP(BE$2,WatchbillMONTHLY!$A$20:$U$20,OFFSET(WatchbillMONTHLY!$A$20:$U$20,1,2))=IF(_xlfn.XLOOKUP($A51,INDIRECT("_"&amp;_xlfn.XLOOKUP(BE$2,WatchbillMONTHLY!$A$20:$U$20,OFFSET(WatchbillMONTHLY!$A$20:$U$20,1,2))),INDIRECT("_"&amp;_xlfn.XLOOKUP(BE$2,WatchbillMONTHLY!$A$20:$U$20,OFFSET(WatchbillMONTHLY!$A$20:$U$20,1,2))))=$A51,_xlfn.XLOOKUP(BE$2,WatchbillMONTHLY!$A$20:$U$20,OFFSET(WatchbillMONTHLY!$A$20:$U$20,1,2)),FALSE),TRUE,FALSE)),
IF(_xlfn.XLOOKUP(BE$2,WatchbillMONTHLY!$A$37:$U$37,OFFSET(WatchbillMONTHLY!$A$37:$U$37,1,2))=IF(_xlfn.XLOOKUP($A51,INDIRECT("_"&amp;_xlfn.XLOOKUP(BE$2,WatchbillMONTHLY!$A$37:$U$37,OFFSET(WatchbillMONTHLY!$A$37:$U$37,1,2))),INDIRECT("_"&amp;_xlfn.XLOOKUP(BE$2,WatchbillMONTHLY!$A$37:$U$37,OFFSET(WatchbillMONTHLY!$A$37:$U$37,1,2))))=$A51,_xlfn.XLOOKUP(BE$2,WatchbillMONTHLY!$A$37:$U$37,OFFSET(WatchbillMONTHLY!$A$37:$U$37,1,2)),FALSE),TRUE,FALSE)),
IF(_xlfn.XLOOKUP(BE$2,WatchbillMONTHLY!$A$54:$U$54,OFFSET(WatchbillMONTHLY!$A$54:$U$54,1,2))=IF(_xlfn.XLOOKUP($A51,INDIRECT("_"&amp;_xlfn.XLOOKUP(BE$2,WatchbillMONTHLY!$A$54:$U$54,OFFSET(WatchbillMONTHLY!$A$54:$U$54,1,2))),INDIRECT("_"&amp;_xlfn.XLOOKUP(BE$2,WatchbillMONTHLY!$A$54:$U$54,OFFSET(WatchbillMONTHLY!$A$54:$U$54,1,2))))=$A51,_xlfn.XLOOKUP(BE$2,WatchbillMONTHLY!$A$54:$U$54,OFFSET(WatchbillMONTHLY!$A$54:$U$54,1,2)),FALSE),TRUE,FALSE)),
IF(_xlfn.XLOOKUP(BE$2,WatchbillMONTHLY!$A$71:$U$71,OFFSET(WatchbillMONTHLY!$A$71:$U$71,1,2))=IF(_xlfn.XLOOKUP($A51,INDIRECT("_"&amp;_xlfn.XLOOKUP(BE$2,WatchbillMONTHLY!$A$71:$U$71,OFFSET(WatchbillMONTHLY!$A$71:$U$71,1,2))),INDIRECT("_"&amp;_xlfn.XLOOKUP(BE$2,WatchbillMONTHLY!$A$71:$U$71,OFFSET(WatchbillMONTHLY!$A$71:$U$71,1,2))))=$A51,_xlfn.XLOOKUP(BE$2,WatchbillMONTHLY!$A$71:$U$71,OFFSET(WatchbillMONTHLY!$A$71:$U$71,1,2)),FALSE),TRUE,FALSE)),
IF(_xlfn.XLOOKUP(BE$2,WatchbillMONTHLY!$A$88:$U$88,OFFSET(WatchbillMONTHLY!$A$88:$U$88,1,2))=IF(_xlfn.XLOOKUP($A51,INDIRECT("_"&amp;_xlfn.XLOOKUP(BE$2,WatchbillMONTHLY!$A$88:$U$88,OFFSET(WatchbillMONTHLY!$A$88:$U$88,1,2))),INDIRECT("_"&amp;_xlfn.XLOOKUP(BE$2,WatchbillMONTHLY!$A$88:$U$88,OFFSET(WatchbillMONTHLY!$A$88:$U$88,1,2))))=$A51,_xlfn.XLOOKUP(BE$2,WatchbillMONTHLY!$A$88:$U$88,OFFSET(WatchbillMONTHLY!$A$88:$U$88,1,2)),FALSE),TRUE,FALSE)),
FALSE),FALSE)</f>
        <v>0</v>
      </c>
      <c r="BF51" s="209" t="b" cm="1">
        <f t="array" aca="1" ref="BF51" ca="1">IF(AND($A51 &gt; 0, Y51 &gt; 0,BF$2&lt;MiscFormulas!$A$5+1),
_xlfn.IFNA(
_xlfn.IFNA(
_xlfn.IFNA(
_xlfn.IFNA(
_xlfn.IFNA(
_xlfn.IFNA(
IF(_xlfn.XLOOKUP(BF$2,WatchbillMONTHLY!$A$3:$U$3,OFFSET(WatchbillMONTHLY!$A$3:$U$3,1,2))=IF(_xlfn.XLOOKUP($A51,INDIRECT("_"&amp;_xlfn.XLOOKUP(BF$2,WatchbillMONTHLY!$A$3:$U$3,OFFSET(WatchbillMONTHLY!$A$3:$U$3,1,2))),INDIRECT("_"&amp;_xlfn.XLOOKUP(BF$2,WatchbillMONTHLY!$A$3:$U$3,OFFSET(WatchbillMONTHLY!$A$3:$U$3,1,2))))=$A51,_xlfn.XLOOKUP(BF$2,WatchbillMONTHLY!$A$3:$U$3,OFFSET(WatchbillMONTHLY!$A$3:$U$3,1,2)),FALSE),TRUE,FALSE),
IF(_xlfn.XLOOKUP(BF$2,WatchbillMONTHLY!$A$20:$U$20,OFFSET(WatchbillMONTHLY!$A$20:$U$20,1,2))=IF(_xlfn.XLOOKUP($A51,INDIRECT("_"&amp;_xlfn.XLOOKUP(BF$2,WatchbillMONTHLY!$A$20:$U$20,OFFSET(WatchbillMONTHLY!$A$20:$U$20,1,2))),INDIRECT("_"&amp;_xlfn.XLOOKUP(BF$2,WatchbillMONTHLY!$A$20:$U$20,OFFSET(WatchbillMONTHLY!$A$20:$U$20,1,2))))=$A51,_xlfn.XLOOKUP(BF$2,WatchbillMONTHLY!$A$20:$U$20,OFFSET(WatchbillMONTHLY!$A$20:$U$20,1,2)),FALSE),TRUE,FALSE)),
IF(_xlfn.XLOOKUP(BF$2,WatchbillMONTHLY!$A$37:$U$37,OFFSET(WatchbillMONTHLY!$A$37:$U$37,1,2))=IF(_xlfn.XLOOKUP($A51,INDIRECT("_"&amp;_xlfn.XLOOKUP(BF$2,WatchbillMONTHLY!$A$37:$U$37,OFFSET(WatchbillMONTHLY!$A$37:$U$37,1,2))),INDIRECT("_"&amp;_xlfn.XLOOKUP(BF$2,WatchbillMONTHLY!$A$37:$U$37,OFFSET(WatchbillMONTHLY!$A$37:$U$37,1,2))))=$A51,_xlfn.XLOOKUP(BF$2,WatchbillMONTHLY!$A$37:$U$37,OFFSET(WatchbillMONTHLY!$A$37:$U$37,1,2)),FALSE),TRUE,FALSE)),
IF(_xlfn.XLOOKUP(BF$2,WatchbillMONTHLY!$A$54:$U$54,OFFSET(WatchbillMONTHLY!$A$54:$U$54,1,2))=IF(_xlfn.XLOOKUP($A51,INDIRECT("_"&amp;_xlfn.XLOOKUP(BF$2,WatchbillMONTHLY!$A$54:$U$54,OFFSET(WatchbillMONTHLY!$A$54:$U$54,1,2))),INDIRECT("_"&amp;_xlfn.XLOOKUP(BF$2,WatchbillMONTHLY!$A$54:$U$54,OFFSET(WatchbillMONTHLY!$A$54:$U$54,1,2))))=$A51,_xlfn.XLOOKUP(BF$2,WatchbillMONTHLY!$A$54:$U$54,OFFSET(WatchbillMONTHLY!$A$54:$U$54,1,2)),FALSE),TRUE,FALSE)),
IF(_xlfn.XLOOKUP(BF$2,WatchbillMONTHLY!$A$71:$U$71,OFFSET(WatchbillMONTHLY!$A$71:$U$71,1,2))=IF(_xlfn.XLOOKUP($A51,INDIRECT("_"&amp;_xlfn.XLOOKUP(BF$2,WatchbillMONTHLY!$A$71:$U$71,OFFSET(WatchbillMONTHLY!$A$71:$U$71,1,2))),INDIRECT("_"&amp;_xlfn.XLOOKUP(BF$2,WatchbillMONTHLY!$A$71:$U$71,OFFSET(WatchbillMONTHLY!$A$71:$U$71,1,2))))=$A51,_xlfn.XLOOKUP(BF$2,WatchbillMONTHLY!$A$71:$U$71,OFFSET(WatchbillMONTHLY!$A$71:$U$71,1,2)),FALSE),TRUE,FALSE)),
IF(_xlfn.XLOOKUP(BF$2,WatchbillMONTHLY!$A$88:$U$88,OFFSET(WatchbillMONTHLY!$A$88:$U$88,1,2))=IF(_xlfn.XLOOKUP($A51,INDIRECT("_"&amp;_xlfn.XLOOKUP(BF$2,WatchbillMONTHLY!$A$88:$U$88,OFFSET(WatchbillMONTHLY!$A$88:$U$88,1,2))),INDIRECT("_"&amp;_xlfn.XLOOKUP(BF$2,WatchbillMONTHLY!$A$88:$U$88,OFFSET(WatchbillMONTHLY!$A$88:$U$88,1,2))))=$A51,_xlfn.XLOOKUP(BF$2,WatchbillMONTHLY!$A$88:$U$88,OFFSET(WatchbillMONTHLY!$A$88:$U$88,1,2)),FALSE),TRUE,FALSE)),
FALSE),FALSE)</f>
        <v>0</v>
      </c>
      <c r="BG51" s="209" t="b" cm="1">
        <f t="array" aca="1" ref="BG51" ca="1">IF(AND($A51 &gt; 0, Z51 &gt; 0,BG$2&lt;MiscFormulas!$A$5+1),
_xlfn.IFNA(
_xlfn.IFNA(
_xlfn.IFNA(
_xlfn.IFNA(
_xlfn.IFNA(
_xlfn.IFNA(
IF(_xlfn.XLOOKUP(BG$2,WatchbillMONTHLY!$A$3:$U$3,OFFSET(WatchbillMONTHLY!$A$3:$U$3,1,2))=IF(_xlfn.XLOOKUP($A51,INDIRECT("_"&amp;_xlfn.XLOOKUP(BG$2,WatchbillMONTHLY!$A$3:$U$3,OFFSET(WatchbillMONTHLY!$A$3:$U$3,1,2))),INDIRECT("_"&amp;_xlfn.XLOOKUP(BG$2,WatchbillMONTHLY!$A$3:$U$3,OFFSET(WatchbillMONTHLY!$A$3:$U$3,1,2))))=$A51,_xlfn.XLOOKUP(BG$2,WatchbillMONTHLY!$A$3:$U$3,OFFSET(WatchbillMONTHLY!$A$3:$U$3,1,2)),FALSE),TRUE,FALSE),
IF(_xlfn.XLOOKUP(BG$2,WatchbillMONTHLY!$A$20:$U$20,OFFSET(WatchbillMONTHLY!$A$20:$U$20,1,2))=IF(_xlfn.XLOOKUP($A51,INDIRECT("_"&amp;_xlfn.XLOOKUP(BG$2,WatchbillMONTHLY!$A$20:$U$20,OFFSET(WatchbillMONTHLY!$A$20:$U$20,1,2))),INDIRECT("_"&amp;_xlfn.XLOOKUP(BG$2,WatchbillMONTHLY!$A$20:$U$20,OFFSET(WatchbillMONTHLY!$A$20:$U$20,1,2))))=$A51,_xlfn.XLOOKUP(BG$2,WatchbillMONTHLY!$A$20:$U$20,OFFSET(WatchbillMONTHLY!$A$20:$U$20,1,2)),FALSE),TRUE,FALSE)),
IF(_xlfn.XLOOKUP(BG$2,WatchbillMONTHLY!$A$37:$U$37,OFFSET(WatchbillMONTHLY!$A$37:$U$37,1,2))=IF(_xlfn.XLOOKUP($A51,INDIRECT("_"&amp;_xlfn.XLOOKUP(BG$2,WatchbillMONTHLY!$A$37:$U$37,OFFSET(WatchbillMONTHLY!$A$37:$U$37,1,2))),INDIRECT("_"&amp;_xlfn.XLOOKUP(BG$2,WatchbillMONTHLY!$A$37:$U$37,OFFSET(WatchbillMONTHLY!$A$37:$U$37,1,2))))=$A51,_xlfn.XLOOKUP(BG$2,WatchbillMONTHLY!$A$37:$U$37,OFFSET(WatchbillMONTHLY!$A$37:$U$37,1,2)),FALSE),TRUE,FALSE)),
IF(_xlfn.XLOOKUP(BG$2,WatchbillMONTHLY!$A$54:$U$54,OFFSET(WatchbillMONTHLY!$A$54:$U$54,1,2))=IF(_xlfn.XLOOKUP($A51,INDIRECT("_"&amp;_xlfn.XLOOKUP(BG$2,WatchbillMONTHLY!$A$54:$U$54,OFFSET(WatchbillMONTHLY!$A$54:$U$54,1,2))),INDIRECT("_"&amp;_xlfn.XLOOKUP(BG$2,WatchbillMONTHLY!$A$54:$U$54,OFFSET(WatchbillMONTHLY!$A$54:$U$54,1,2))))=$A51,_xlfn.XLOOKUP(BG$2,WatchbillMONTHLY!$A$54:$U$54,OFFSET(WatchbillMONTHLY!$A$54:$U$54,1,2)),FALSE),TRUE,FALSE)),
IF(_xlfn.XLOOKUP(BG$2,WatchbillMONTHLY!$A$71:$U$71,OFFSET(WatchbillMONTHLY!$A$71:$U$71,1,2))=IF(_xlfn.XLOOKUP($A51,INDIRECT("_"&amp;_xlfn.XLOOKUP(BG$2,WatchbillMONTHLY!$A$71:$U$71,OFFSET(WatchbillMONTHLY!$A$71:$U$71,1,2))),INDIRECT("_"&amp;_xlfn.XLOOKUP(BG$2,WatchbillMONTHLY!$A$71:$U$71,OFFSET(WatchbillMONTHLY!$A$71:$U$71,1,2))))=$A51,_xlfn.XLOOKUP(BG$2,WatchbillMONTHLY!$A$71:$U$71,OFFSET(WatchbillMONTHLY!$A$71:$U$71,1,2)),FALSE),TRUE,FALSE)),
IF(_xlfn.XLOOKUP(BG$2,WatchbillMONTHLY!$A$88:$U$88,OFFSET(WatchbillMONTHLY!$A$88:$U$88,1,2))=IF(_xlfn.XLOOKUP($A51,INDIRECT("_"&amp;_xlfn.XLOOKUP(BG$2,WatchbillMONTHLY!$A$88:$U$88,OFFSET(WatchbillMONTHLY!$A$88:$U$88,1,2))),INDIRECT("_"&amp;_xlfn.XLOOKUP(BG$2,WatchbillMONTHLY!$A$88:$U$88,OFFSET(WatchbillMONTHLY!$A$88:$U$88,1,2))))=$A51,_xlfn.XLOOKUP(BG$2,WatchbillMONTHLY!$A$88:$U$88,OFFSET(WatchbillMONTHLY!$A$88:$U$88,1,2)),FALSE),TRUE,FALSE)),
FALSE),FALSE)</f>
        <v>0</v>
      </c>
      <c r="BH51" s="209" t="b" cm="1">
        <f t="array" aca="1" ref="BH51" ca="1">IF(AND($A51 &gt; 0, AA51 &gt; 0,BH$2&lt;MiscFormulas!$A$5+1),
_xlfn.IFNA(
_xlfn.IFNA(
_xlfn.IFNA(
_xlfn.IFNA(
_xlfn.IFNA(
_xlfn.IFNA(
IF(_xlfn.XLOOKUP(BH$2,WatchbillMONTHLY!$A$3:$U$3,OFFSET(WatchbillMONTHLY!$A$3:$U$3,1,2))=IF(_xlfn.XLOOKUP($A51,INDIRECT("_"&amp;_xlfn.XLOOKUP(BH$2,WatchbillMONTHLY!$A$3:$U$3,OFFSET(WatchbillMONTHLY!$A$3:$U$3,1,2))),INDIRECT("_"&amp;_xlfn.XLOOKUP(BH$2,WatchbillMONTHLY!$A$3:$U$3,OFFSET(WatchbillMONTHLY!$A$3:$U$3,1,2))))=$A51,_xlfn.XLOOKUP(BH$2,WatchbillMONTHLY!$A$3:$U$3,OFFSET(WatchbillMONTHLY!$A$3:$U$3,1,2)),FALSE),TRUE,FALSE),
IF(_xlfn.XLOOKUP(BH$2,WatchbillMONTHLY!$A$20:$U$20,OFFSET(WatchbillMONTHLY!$A$20:$U$20,1,2))=IF(_xlfn.XLOOKUP($A51,INDIRECT("_"&amp;_xlfn.XLOOKUP(BH$2,WatchbillMONTHLY!$A$20:$U$20,OFFSET(WatchbillMONTHLY!$A$20:$U$20,1,2))),INDIRECT("_"&amp;_xlfn.XLOOKUP(BH$2,WatchbillMONTHLY!$A$20:$U$20,OFFSET(WatchbillMONTHLY!$A$20:$U$20,1,2))))=$A51,_xlfn.XLOOKUP(BH$2,WatchbillMONTHLY!$A$20:$U$20,OFFSET(WatchbillMONTHLY!$A$20:$U$20,1,2)),FALSE),TRUE,FALSE)),
IF(_xlfn.XLOOKUP(BH$2,WatchbillMONTHLY!$A$37:$U$37,OFFSET(WatchbillMONTHLY!$A$37:$U$37,1,2))=IF(_xlfn.XLOOKUP($A51,INDIRECT("_"&amp;_xlfn.XLOOKUP(BH$2,WatchbillMONTHLY!$A$37:$U$37,OFFSET(WatchbillMONTHLY!$A$37:$U$37,1,2))),INDIRECT("_"&amp;_xlfn.XLOOKUP(BH$2,WatchbillMONTHLY!$A$37:$U$37,OFFSET(WatchbillMONTHLY!$A$37:$U$37,1,2))))=$A51,_xlfn.XLOOKUP(BH$2,WatchbillMONTHLY!$A$37:$U$37,OFFSET(WatchbillMONTHLY!$A$37:$U$37,1,2)),FALSE),TRUE,FALSE)),
IF(_xlfn.XLOOKUP(BH$2,WatchbillMONTHLY!$A$54:$U$54,OFFSET(WatchbillMONTHLY!$A$54:$U$54,1,2))=IF(_xlfn.XLOOKUP($A51,INDIRECT("_"&amp;_xlfn.XLOOKUP(BH$2,WatchbillMONTHLY!$A$54:$U$54,OFFSET(WatchbillMONTHLY!$A$54:$U$54,1,2))),INDIRECT("_"&amp;_xlfn.XLOOKUP(BH$2,WatchbillMONTHLY!$A$54:$U$54,OFFSET(WatchbillMONTHLY!$A$54:$U$54,1,2))))=$A51,_xlfn.XLOOKUP(BH$2,WatchbillMONTHLY!$A$54:$U$54,OFFSET(WatchbillMONTHLY!$A$54:$U$54,1,2)),FALSE),TRUE,FALSE)),
IF(_xlfn.XLOOKUP(BH$2,WatchbillMONTHLY!$A$71:$U$71,OFFSET(WatchbillMONTHLY!$A$71:$U$71,1,2))=IF(_xlfn.XLOOKUP($A51,INDIRECT("_"&amp;_xlfn.XLOOKUP(BH$2,WatchbillMONTHLY!$A$71:$U$71,OFFSET(WatchbillMONTHLY!$A$71:$U$71,1,2))),INDIRECT("_"&amp;_xlfn.XLOOKUP(BH$2,WatchbillMONTHLY!$A$71:$U$71,OFFSET(WatchbillMONTHLY!$A$71:$U$71,1,2))))=$A51,_xlfn.XLOOKUP(BH$2,WatchbillMONTHLY!$A$71:$U$71,OFFSET(WatchbillMONTHLY!$A$71:$U$71,1,2)),FALSE),TRUE,FALSE)),
IF(_xlfn.XLOOKUP(BH$2,WatchbillMONTHLY!$A$88:$U$88,OFFSET(WatchbillMONTHLY!$A$88:$U$88,1,2))=IF(_xlfn.XLOOKUP($A51,INDIRECT("_"&amp;_xlfn.XLOOKUP(BH$2,WatchbillMONTHLY!$A$88:$U$88,OFFSET(WatchbillMONTHLY!$A$88:$U$88,1,2))),INDIRECT("_"&amp;_xlfn.XLOOKUP(BH$2,WatchbillMONTHLY!$A$88:$U$88,OFFSET(WatchbillMONTHLY!$A$88:$U$88,1,2))))=$A51,_xlfn.XLOOKUP(BH$2,WatchbillMONTHLY!$A$88:$U$88,OFFSET(WatchbillMONTHLY!$A$88:$U$88,1,2)),FALSE),TRUE,FALSE)),
FALSE),FALSE)</f>
        <v>0</v>
      </c>
      <c r="BI51" s="209" t="b" cm="1">
        <f t="array" aca="1" ref="BI51" ca="1">IF(AND($A51 &gt; 0, AB51 &gt; 0,BI$2&lt;MiscFormulas!$A$5+1),
_xlfn.IFNA(
_xlfn.IFNA(
_xlfn.IFNA(
_xlfn.IFNA(
_xlfn.IFNA(
_xlfn.IFNA(
IF(_xlfn.XLOOKUP(BI$2,WatchbillMONTHLY!$A$3:$U$3,OFFSET(WatchbillMONTHLY!$A$3:$U$3,1,2))=IF(_xlfn.XLOOKUP($A51,INDIRECT("_"&amp;_xlfn.XLOOKUP(BI$2,WatchbillMONTHLY!$A$3:$U$3,OFFSET(WatchbillMONTHLY!$A$3:$U$3,1,2))),INDIRECT("_"&amp;_xlfn.XLOOKUP(BI$2,WatchbillMONTHLY!$A$3:$U$3,OFFSET(WatchbillMONTHLY!$A$3:$U$3,1,2))))=$A51,_xlfn.XLOOKUP(BI$2,WatchbillMONTHLY!$A$3:$U$3,OFFSET(WatchbillMONTHLY!$A$3:$U$3,1,2)),FALSE),TRUE,FALSE),
IF(_xlfn.XLOOKUP(BI$2,WatchbillMONTHLY!$A$20:$U$20,OFFSET(WatchbillMONTHLY!$A$20:$U$20,1,2))=IF(_xlfn.XLOOKUP($A51,INDIRECT("_"&amp;_xlfn.XLOOKUP(BI$2,WatchbillMONTHLY!$A$20:$U$20,OFFSET(WatchbillMONTHLY!$A$20:$U$20,1,2))),INDIRECT("_"&amp;_xlfn.XLOOKUP(BI$2,WatchbillMONTHLY!$A$20:$U$20,OFFSET(WatchbillMONTHLY!$A$20:$U$20,1,2))))=$A51,_xlfn.XLOOKUP(BI$2,WatchbillMONTHLY!$A$20:$U$20,OFFSET(WatchbillMONTHLY!$A$20:$U$20,1,2)),FALSE),TRUE,FALSE)),
IF(_xlfn.XLOOKUP(BI$2,WatchbillMONTHLY!$A$37:$U$37,OFFSET(WatchbillMONTHLY!$A$37:$U$37,1,2))=IF(_xlfn.XLOOKUP($A51,INDIRECT("_"&amp;_xlfn.XLOOKUP(BI$2,WatchbillMONTHLY!$A$37:$U$37,OFFSET(WatchbillMONTHLY!$A$37:$U$37,1,2))),INDIRECT("_"&amp;_xlfn.XLOOKUP(BI$2,WatchbillMONTHLY!$A$37:$U$37,OFFSET(WatchbillMONTHLY!$A$37:$U$37,1,2))))=$A51,_xlfn.XLOOKUP(BI$2,WatchbillMONTHLY!$A$37:$U$37,OFFSET(WatchbillMONTHLY!$A$37:$U$37,1,2)),FALSE),TRUE,FALSE)),
IF(_xlfn.XLOOKUP(BI$2,WatchbillMONTHLY!$A$54:$U$54,OFFSET(WatchbillMONTHLY!$A$54:$U$54,1,2))=IF(_xlfn.XLOOKUP($A51,INDIRECT("_"&amp;_xlfn.XLOOKUP(BI$2,WatchbillMONTHLY!$A$54:$U$54,OFFSET(WatchbillMONTHLY!$A$54:$U$54,1,2))),INDIRECT("_"&amp;_xlfn.XLOOKUP(BI$2,WatchbillMONTHLY!$A$54:$U$54,OFFSET(WatchbillMONTHLY!$A$54:$U$54,1,2))))=$A51,_xlfn.XLOOKUP(BI$2,WatchbillMONTHLY!$A$54:$U$54,OFFSET(WatchbillMONTHLY!$A$54:$U$54,1,2)),FALSE),TRUE,FALSE)),
IF(_xlfn.XLOOKUP(BI$2,WatchbillMONTHLY!$A$71:$U$71,OFFSET(WatchbillMONTHLY!$A$71:$U$71,1,2))=IF(_xlfn.XLOOKUP($A51,INDIRECT("_"&amp;_xlfn.XLOOKUP(BI$2,WatchbillMONTHLY!$A$71:$U$71,OFFSET(WatchbillMONTHLY!$A$71:$U$71,1,2))),INDIRECT("_"&amp;_xlfn.XLOOKUP(BI$2,WatchbillMONTHLY!$A$71:$U$71,OFFSET(WatchbillMONTHLY!$A$71:$U$71,1,2))))=$A51,_xlfn.XLOOKUP(BI$2,WatchbillMONTHLY!$A$71:$U$71,OFFSET(WatchbillMONTHLY!$A$71:$U$71,1,2)),FALSE),TRUE,FALSE)),
IF(_xlfn.XLOOKUP(BI$2,WatchbillMONTHLY!$A$88:$U$88,OFFSET(WatchbillMONTHLY!$A$88:$U$88,1,2))=IF(_xlfn.XLOOKUP($A51,INDIRECT("_"&amp;_xlfn.XLOOKUP(BI$2,WatchbillMONTHLY!$A$88:$U$88,OFFSET(WatchbillMONTHLY!$A$88:$U$88,1,2))),INDIRECT("_"&amp;_xlfn.XLOOKUP(BI$2,WatchbillMONTHLY!$A$88:$U$88,OFFSET(WatchbillMONTHLY!$A$88:$U$88,1,2))))=$A51,_xlfn.XLOOKUP(BI$2,WatchbillMONTHLY!$A$88:$U$88,OFFSET(WatchbillMONTHLY!$A$88:$U$88,1,2)),FALSE),TRUE,FALSE)),
FALSE),FALSE)</f>
        <v>0</v>
      </c>
      <c r="BJ51" s="209" t="b" cm="1">
        <f t="array" aca="1" ref="BJ51" ca="1">IF(AND($A51 &gt; 0, AC51 &gt; 0,BJ$2&lt;MiscFormulas!$A$5+1),
_xlfn.IFNA(
_xlfn.IFNA(
_xlfn.IFNA(
_xlfn.IFNA(
_xlfn.IFNA(
_xlfn.IFNA(
IF(_xlfn.XLOOKUP(BJ$2,WatchbillMONTHLY!$A$3:$U$3,OFFSET(WatchbillMONTHLY!$A$3:$U$3,1,2))=IF(_xlfn.XLOOKUP($A51,INDIRECT("_"&amp;_xlfn.XLOOKUP(BJ$2,WatchbillMONTHLY!$A$3:$U$3,OFFSET(WatchbillMONTHLY!$A$3:$U$3,1,2))),INDIRECT("_"&amp;_xlfn.XLOOKUP(BJ$2,WatchbillMONTHLY!$A$3:$U$3,OFFSET(WatchbillMONTHLY!$A$3:$U$3,1,2))))=$A51,_xlfn.XLOOKUP(BJ$2,WatchbillMONTHLY!$A$3:$U$3,OFFSET(WatchbillMONTHLY!$A$3:$U$3,1,2)),FALSE),TRUE,FALSE),
IF(_xlfn.XLOOKUP(BJ$2,WatchbillMONTHLY!$A$20:$U$20,OFFSET(WatchbillMONTHLY!$A$20:$U$20,1,2))=IF(_xlfn.XLOOKUP($A51,INDIRECT("_"&amp;_xlfn.XLOOKUP(BJ$2,WatchbillMONTHLY!$A$20:$U$20,OFFSET(WatchbillMONTHLY!$A$20:$U$20,1,2))),INDIRECT("_"&amp;_xlfn.XLOOKUP(BJ$2,WatchbillMONTHLY!$A$20:$U$20,OFFSET(WatchbillMONTHLY!$A$20:$U$20,1,2))))=$A51,_xlfn.XLOOKUP(BJ$2,WatchbillMONTHLY!$A$20:$U$20,OFFSET(WatchbillMONTHLY!$A$20:$U$20,1,2)),FALSE),TRUE,FALSE)),
IF(_xlfn.XLOOKUP(BJ$2,WatchbillMONTHLY!$A$37:$U$37,OFFSET(WatchbillMONTHLY!$A$37:$U$37,1,2))=IF(_xlfn.XLOOKUP($A51,INDIRECT("_"&amp;_xlfn.XLOOKUP(BJ$2,WatchbillMONTHLY!$A$37:$U$37,OFFSET(WatchbillMONTHLY!$A$37:$U$37,1,2))),INDIRECT("_"&amp;_xlfn.XLOOKUP(BJ$2,WatchbillMONTHLY!$A$37:$U$37,OFFSET(WatchbillMONTHLY!$A$37:$U$37,1,2))))=$A51,_xlfn.XLOOKUP(BJ$2,WatchbillMONTHLY!$A$37:$U$37,OFFSET(WatchbillMONTHLY!$A$37:$U$37,1,2)),FALSE),TRUE,FALSE)),
IF(_xlfn.XLOOKUP(BJ$2,WatchbillMONTHLY!$A$54:$U$54,OFFSET(WatchbillMONTHLY!$A$54:$U$54,1,2))=IF(_xlfn.XLOOKUP($A51,INDIRECT("_"&amp;_xlfn.XLOOKUP(BJ$2,WatchbillMONTHLY!$A$54:$U$54,OFFSET(WatchbillMONTHLY!$A$54:$U$54,1,2))),INDIRECT("_"&amp;_xlfn.XLOOKUP(BJ$2,WatchbillMONTHLY!$A$54:$U$54,OFFSET(WatchbillMONTHLY!$A$54:$U$54,1,2))))=$A51,_xlfn.XLOOKUP(BJ$2,WatchbillMONTHLY!$A$54:$U$54,OFFSET(WatchbillMONTHLY!$A$54:$U$54,1,2)),FALSE),TRUE,FALSE)),
IF(_xlfn.XLOOKUP(BJ$2,WatchbillMONTHLY!$A$71:$U$71,OFFSET(WatchbillMONTHLY!$A$71:$U$71,1,2))=IF(_xlfn.XLOOKUP($A51,INDIRECT("_"&amp;_xlfn.XLOOKUP(BJ$2,WatchbillMONTHLY!$A$71:$U$71,OFFSET(WatchbillMONTHLY!$A$71:$U$71,1,2))),INDIRECT("_"&amp;_xlfn.XLOOKUP(BJ$2,WatchbillMONTHLY!$A$71:$U$71,OFFSET(WatchbillMONTHLY!$A$71:$U$71,1,2))))=$A51,_xlfn.XLOOKUP(BJ$2,WatchbillMONTHLY!$A$71:$U$71,OFFSET(WatchbillMONTHLY!$A$71:$U$71,1,2)),FALSE),TRUE,FALSE)),
IF(_xlfn.XLOOKUP(BJ$2,WatchbillMONTHLY!$A$88:$U$88,OFFSET(WatchbillMONTHLY!$A$88:$U$88,1,2))=IF(_xlfn.XLOOKUP($A51,INDIRECT("_"&amp;_xlfn.XLOOKUP(BJ$2,WatchbillMONTHLY!$A$88:$U$88,OFFSET(WatchbillMONTHLY!$A$88:$U$88,1,2))),INDIRECT("_"&amp;_xlfn.XLOOKUP(BJ$2,WatchbillMONTHLY!$A$88:$U$88,OFFSET(WatchbillMONTHLY!$A$88:$U$88,1,2))))=$A51,_xlfn.XLOOKUP(BJ$2,WatchbillMONTHLY!$A$88:$U$88,OFFSET(WatchbillMONTHLY!$A$88:$U$88,1,2)),FALSE),TRUE,FALSE)),
FALSE),FALSE)</f>
        <v>0</v>
      </c>
      <c r="BK51" s="209" t="b" cm="1">
        <f t="array" aca="1" ref="BK51" ca="1">IF(AND($A51 &gt; 0, AD51 &gt; 0,BK$2&lt;MiscFormulas!$A$5+1),
_xlfn.IFNA(
_xlfn.IFNA(
_xlfn.IFNA(
_xlfn.IFNA(
_xlfn.IFNA(
_xlfn.IFNA(
IF(_xlfn.XLOOKUP(BK$2,WatchbillMONTHLY!$A$3:$U$3,OFFSET(WatchbillMONTHLY!$A$3:$U$3,1,2))=IF(_xlfn.XLOOKUP($A51,INDIRECT("_"&amp;_xlfn.XLOOKUP(BK$2,WatchbillMONTHLY!$A$3:$U$3,OFFSET(WatchbillMONTHLY!$A$3:$U$3,1,2))),INDIRECT("_"&amp;_xlfn.XLOOKUP(BK$2,WatchbillMONTHLY!$A$3:$U$3,OFFSET(WatchbillMONTHLY!$A$3:$U$3,1,2))))=$A51,_xlfn.XLOOKUP(BK$2,WatchbillMONTHLY!$A$3:$U$3,OFFSET(WatchbillMONTHLY!$A$3:$U$3,1,2)),FALSE),TRUE,FALSE),
IF(_xlfn.XLOOKUP(BK$2,WatchbillMONTHLY!$A$20:$U$20,OFFSET(WatchbillMONTHLY!$A$20:$U$20,1,2))=IF(_xlfn.XLOOKUP($A51,INDIRECT("_"&amp;_xlfn.XLOOKUP(BK$2,WatchbillMONTHLY!$A$20:$U$20,OFFSET(WatchbillMONTHLY!$A$20:$U$20,1,2))),INDIRECT("_"&amp;_xlfn.XLOOKUP(BK$2,WatchbillMONTHLY!$A$20:$U$20,OFFSET(WatchbillMONTHLY!$A$20:$U$20,1,2))))=$A51,_xlfn.XLOOKUP(BK$2,WatchbillMONTHLY!$A$20:$U$20,OFFSET(WatchbillMONTHLY!$A$20:$U$20,1,2)),FALSE),TRUE,FALSE)),
IF(_xlfn.XLOOKUP(BK$2,WatchbillMONTHLY!$A$37:$U$37,OFFSET(WatchbillMONTHLY!$A$37:$U$37,1,2))=IF(_xlfn.XLOOKUP($A51,INDIRECT("_"&amp;_xlfn.XLOOKUP(BK$2,WatchbillMONTHLY!$A$37:$U$37,OFFSET(WatchbillMONTHLY!$A$37:$U$37,1,2))),INDIRECT("_"&amp;_xlfn.XLOOKUP(BK$2,WatchbillMONTHLY!$A$37:$U$37,OFFSET(WatchbillMONTHLY!$A$37:$U$37,1,2))))=$A51,_xlfn.XLOOKUP(BK$2,WatchbillMONTHLY!$A$37:$U$37,OFFSET(WatchbillMONTHLY!$A$37:$U$37,1,2)),FALSE),TRUE,FALSE)),
IF(_xlfn.XLOOKUP(BK$2,WatchbillMONTHLY!$A$54:$U$54,OFFSET(WatchbillMONTHLY!$A$54:$U$54,1,2))=IF(_xlfn.XLOOKUP($A51,INDIRECT("_"&amp;_xlfn.XLOOKUP(BK$2,WatchbillMONTHLY!$A$54:$U$54,OFFSET(WatchbillMONTHLY!$A$54:$U$54,1,2))),INDIRECT("_"&amp;_xlfn.XLOOKUP(BK$2,WatchbillMONTHLY!$A$54:$U$54,OFFSET(WatchbillMONTHLY!$A$54:$U$54,1,2))))=$A51,_xlfn.XLOOKUP(BK$2,WatchbillMONTHLY!$A$54:$U$54,OFFSET(WatchbillMONTHLY!$A$54:$U$54,1,2)),FALSE),TRUE,FALSE)),
IF(_xlfn.XLOOKUP(BK$2,WatchbillMONTHLY!$A$71:$U$71,OFFSET(WatchbillMONTHLY!$A$71:$U$71,1,2))=IF(_xlfn.XLOOKUP($A51,INDIRECT("_"&amp;_xlfn.XLOOKUP(BK$2,WatchbillMONTHLY!$A$71:$U$71,OFFSET(WatchbillMONTHLY!$A$71:$U$71,1,2))),INDIRECT("_"&amp;_xlfn.XLOOKUP(BK$2,WatchbillMONTHLY!$A$71:$U$71,OFFSET(WatchbillMONTHLY!$A$71:$U$71,1,2))))=$A51,_xlfn.XLOOKUP(BK$2,WatchbillMONTHLY!$A$71:$U$71,OFFSET(WatchbillMONTHLY!$A$71:$U$71,1,2)),FALSE),TRUE,FALSE)),
IF(_xlfn.XLOOKUP(BK$2,WatchbillMONTHLY!$A$88:$U$88,OFFSET(WatchbillMONTHLY!$A$88:$U$88,1,2))=IF(_xlfn.XLOOKUP($A51,INDIRECT("_"&amp;_xlfn.XLOOKUP(BK$2,WatchbillMONTHLY!$A$88:$U$88,OFFSET(WatchbillMONTHLY!$A$88:$U$88,1,2))),INDIRECT("_"&amp;_xlfn.XLOOKUP(BK$2,WatchbillMONTHLY!$A$88:$U$88,OFFSET(WatchbillMONTHLY!$A$88:$U$88,1,2))))=$A51,_xlfn.XLOOKUP(BK$2,WatchbillMONTHLY!$A$88:$U$88,OFFSET(WatchbillMONTHLY!$A$88:$U$88,1,2)),FALSE),TRUE,FALSE)),
FALSE),FALSE)</f>
        <v>0</v>
      </c>
      <c r="BL51" s="209" t="b" cm="1">
        <f t="array" aca="1" ref="BL51" ca="1">IF(AND($A51 &gt; 0, AE51 &gt; 0,BL$2&lt;MiscFormulas!$A$5+1),
_xlfn.IFNA(
_xlfn.IFNA(
_xlfn.IFNA(
_xlfn.IFNA(
_xlfn.IFNA(
_xlfn.IFNA(
IF(_xlfn.XLOOKUP(BL$2,WatchbillMONTHLY!$A$3:$U$3,OFFSET(WatchbillMONTHLY!$A$3:$U$3,1,2))=IF(_xlfn.XLOOKUP($A51,INDIRECT("_"&amp;_xlfn.XLOOKUP(BL$2,WatchbillMONTHLY!$A$3:$U$3,OFFSET(WatchbillMONTHLY!$A$3:$U$3,1,2))),INDIRECT("_"&amp;_xlfn.XLOOKUP(BL$2,WatchbillMONTHLY!$A$3:$U$3,OFFSET(WatchbillMONTHLY!$A$3:$U$3,1,2))))=$A51,_xlfn.XLOOKUP(BL$2,WatchbillMONTHLY!$A$3:$U$3,OFFSET(WatchbillMONTHLY!$A$3:$U$3,1,2)),FALSE),TRUE,FALSE),
IF(_xlfn.XLOOKUP(BL$2,WatchbillMONTHLY!$A$20:$U$20,OFFSET(WatchbillMONTHLY!$A$20:$U$20,1,2))=IF(_xlfn.XLOOKUP($A51,INDIRECT("_"&amp;_xlfn.XLOOKUP(BL$2,WatchbillMONTHLY!$A$20:$U$20,OFFSET(WatchbillMONTHLY!$A$20:$U$20,1,2))),INDIRECT("_"&amp;_xlfn.XLOOKUP(BL$2,WatchbillMONTHLY!$A$20:$U$20,OFFSET(WatchbillMONTHLY!$A$20:$U$20,1,2))))=$A51,_xlfn.XLOOKUP(BL$2,WatchbillMONTHLY!$A$20:$U$20,OFFSET(WatchbillMONTHLY!$A$20:$U$20,1,2)),FALSE),TRUE,FALSE)),
IF(_xlfn.XLOOKUP(BL$2,WatchbillMONTHLY!$A$37:$U$37,OFFSET(WatchbillMONTHLY!$A$37:$U$37,1,2))=IF(_xlfn.XLOOKUP($A51,INDIRECT("_"&amp;_xlfn.XLOOKUP(BL$2,WatchbillMONTHLY!$A$37:$U$37,OFFSET(WatchbillMONTHLY!$A$37:$U$37,1,2))),INDIRECT("_"&amp;_xlfn.XLOOKUP(BL$2,WatchbillMONTHLY!$A$37:$U$37,OFFSET(WatchbillMONTHLY!$A$37:$U$37,1,2))))=$A51,_xlfn.XLOOKUP(BL$2,WatchbillMONTHLY!$A$37:$U$37,OFFSET(WatchbillMONTHLY!$A$37:$U$37,1,2)),FALSE),TRUE,FALSE)),
IF(_xlfn.XLOOKUP(BL$2,WatchbillMONTHLY!$A$54:$U$54,OFFSET(WatchbillMONTHLY!$A$54:$U$54,1,2))=IF(_xlfn.XLOOKUP($A51,INDIRECT("_"&amp;_xlfn.XLOOKUP(BL$2,WatchbillMONTHLY!$A$54:$U$54,OFFSET(WatchbillMONTHLY!$A$54:$U$54,1,2))),INDIRECT("_"&amp;_xlfn.XLOOKUP(BL$2,WatchbillMONTHLY!$A$54:$U$54,OFFSET(WatchbillMONTHLY!$A$54:$U$54,1,2))))=$A51,_xlfn.XLOOKUP(BL$2,WatchbillMONTHLY!$A$54:$U$54,OFFSET(WatchbillMONTHLY!$A$54:$U$54,1,2)),FALSE),TRUE,FALSE)),
IF(_xlfn.XLOOKUP(BL$2,WatchbillMONTHLY!$A$71:$U$71,OFFSET(WatchbillMONTHLY!$A$71:$U$71,1,2))=IF(_xlfn.XLOOKUP($A51,INDIRECT("_"&amp;_xlfn.XLOOKUP(BL$2,WatchbillMONTHLY!$A$71:$U$71,OFFSET(WatchbillMONTHLY!$A$71:$U$71,1,2))),INDIRECT("_"&amp;_xlfn.XLOOKUP(BL$2,WatchbillMONTHLY!$A$71:$U$71,OFFSET(WatchbillMONTHLY!$A$71:$U$71,1,2))))=$A51,_xlfn.XLOOKUP(BL$2,WatchbillMONTHLY!$A$71:$U$71,OFFSET(WatchbillMONTHLY!$A$71:$U$71,1,2)),FALSE),TRUE,FALSE)),
IF(_xlfn.XLOOKUP(BL$2,WatchbillMONTHLY!$A$88:$U$88,OFFSET(WatchbillMONTHLY!$A$88:$U$88,1,2))=IF(_xlfn.XLOOKUP($A51,INDIRECT("_"&amp;_xlfn.XLOOKUP(BL$2,WatchbillMONTHLY!$A$88:$U$88,OFFSET(WatchbillMONTHLY!$A$88:$U$88,1,2))),INDIRECT("_"&amp;_xlfn.XLOOKUP(BL$2,WatchbillMONTHLY!$A$88:$U$88,OFFSET(WatchbillMONTHLY!$A$88:$U$88,1,2))))=$A51,_xlfn.XLOOKUP(BL$2,WatchbillMONTHLY!$A$88:$U$88,OFFSET(WatchbillMONTHLY!$A$88:$U$88,1,2)),FALSE),TRUE,FALSE)),
FALSE),FALSE)</f>
        <v>0</v>
      </c>
      <c r="BM51" s="209" t="b" cm="1">
        <f t="array" aca="1" ref="BM51" ca="1">IF(AND($A51 &gt; 0, AF51 &gt; 0,BM$2&lt;MiscFormulas!$A$5+1),
_xlfn.IFNA(
_xlfn.IFNA(
_xlfn.IFNA(
_xlfn.IFNA(
_xlfn.IFNA(
_xlfn.IFNA(
IF(_xlfn.XLOOKUP(BM$2,WatchbillMONTHLY!$A$3:$U$3,OFFSET(WatchbillMONTHLY!$A$3:$U$3,1,2))=IF(_xlfn.XLOOKUP($A51,INDIRECT("_"&amp;_xlfn.XLOOKUP(BM$2,WatchbillMONTHLY!$A$3:$U$3,OFFSET(WatchbillMONTHLY!$A$3:$U$3,1,2))),INDIRECT("_"&amp;_xlfn.XLOOKUP(BM$2,WatchbillMONTHLY!$A$3:$U$3,OFFSET(WatchbillMONTHLY!$A$3:$U$3,1,2))))=$A51,_xlfn.XLOOKUP(BM$2,WatchbillMONTHLY!$A$3:$U$3,OFFSET(WatchbillMONTHLY!$A$3:$U$3,1,2)),FALSE),TRUE,FALSE),
IF(_xlfn.XLOOKUP(BM$2,WatchbillMONTHLY!$A$20:$U$20,OFFSET(WatchbillMONTHLY!$A$20:$U$20,1,2))=IF(_xlfn.XLOOKUP($A51,INDIRECT("_"&amp;_xlfn.XLOOKUP(BM$2,WatchbillMONTHLY!$A$20:$U$20,OFFSET(WatchbillMONTHLY!$A$20:$U$20,1,2))),INDIRECT("_"&amp;_xlfn.XLOOKUP(BM$2,WatchbillMONTHLY!$A$20:$U$20,OFFSET(WatchbillMONTHLY!$A$20:$U$20,1,2))))=$A51,_xlfn.XLOOKUP(BM$2,WatchbillMONTHLY!$A$20:$U$20,OFFSET(WatchbillMONTHLY!$A$20:$U$20,1,2)),FALSE),TRUE,FALSE)),
IF(_xlfn.XLOOKUP(BM$2,WatchbillMONTHLY!$A$37:$U$37,OFFSET(WatchbillMONTHLY!$A$37:$U$37,1,2))=IF(_xlfn.XLOOKUP($A51,INDIRECT("_"&amp;_xlfn.XLOOKUP(BM$2,WatchbillMONTHLY!$A$37:$U$37,OFFSET(WatchbillMONTHLY!$A$37:$U$37,1,2))),INDIRECT("_"&amp;_xlfn.XLOOKUP(BM$2,WatchbillMONTHLY!$A$37:$U$37,OFFSET(WatchbillMONTHLY!$A$37:$U$37,1,2))))=$A51,_xlfn.XLOOKUP(BM$2,WatchbillMONTHLY!$A$37:$U$37,OFFSET(WatchbillMONTHLY!$A$37:$U$37,1,2)),FALSE),TRUE,FALSE)),
IF(_xlfn.XLOOKUP(BM$2,WatchbillMONTHLY!$A$54:$U$54,OFFSET(WatchbillMONTHLY!$A$54:$U$54,1,2))=IF(_xlfn.XLOOKUP($A51,INDIRECT("_"&amp;_xlfn.XLOOKUP(BM$2,WatchbillMONTHLY!$A$54:$U$54,OFFSET(WatchbillMONTHLY!$A$54:$U$54,1,2))),INDIRECT("_"&amp;_xlfn.XLOOKUP(BM$2,WatchbillMONTHLY!$A$54:$U$54,OFFSET(WatchbillMONTHLY!$A$54:$U$54,1,2))))=$A51,_xlfn.XLOOKUP(BM$2,WatchbillMONTHLY!$A$54:$U$54,OFFSET(WatchbillMONTHLY!$A$54:$U$54,1,2)),FALSE),TRUE,FALSE)),
IF(_xlfn.XLOOKUP(BM$2,WatchbillMONTHLY!$A$71:$U$71,OFFSET(WatchbillMONTHLY!$A$71:$U$71,1,2))=IF(_xlfn.XLOOKUP($A51,INDIRECT("_"&amp;_xlfn.XLOOKUP(BM$2,WatchbillMONTHLY!$A$71:$U$71,OFFSET(WatchbillMONTHLY!$A$71:$U$71,1,2))),INDIRECT("_"&amp;_xlfn.XLOOKUP(BM$2,WatchbillMONTHLY!$A$71:$U$71,OFFSET(WatchbillMONTHLY!$A$71:$U$71,1,2))))=$A51,_xlfn.XLOOKUP(BM$2,WatchbillMONTHLY!$A$71:$U$71,OFFSET(WatchbillMONTHLY!$A$71:$U$71,1,2)),FALSE),TRUE,FALSE)),
IF(_xlfn.XLOOKUP(BM$2,WatchbillMONTHLY!$A$88:$U$88,OFFSET(WatchbillMONTHLY!$A$88:$U$88,1,2))=IF(_xlfn.XLOOKUP($A51,INDIRECT("_"&amp;_xlfn.XLOOKUP(BM$2,WatchbillMONTHLY!$A$88:$U$88,OFFSET(WatchbillMONTHLY!$A$88:$U$88,1,2))),INDIRECT("_"&amp;_xlfn.XLOOKUP(BM$2,WatchbillMONTHLY!$A$88:$U$88,OFFSET(WatchbillMONTHLY!$A$88:$U$88,1,2))))=$A51,_xlfn.XLOOKUP(BM$2,WatchbillMONTHLY!$A$88:$U$88,OFFSET(WatchbillMONTHLY!$A$88:$U$88,1,2)),FALSE),TRUE,FALSE)),
FALSE),FALSE)</f>
        <v>0</v>
      </c>
      <c r="BN51" s="209" t="b" cm="1">
        <f t="array" aca="1" ref="BN51" ca="1">IF(AND($A51 &gt; 0, AG51 &gt; 0,BN$2&lt;MiscFormulas!$A$5+1),
_xlfn.IFNA(
_xlfn.IFNA(
_xlfn.IFNA(
_xlfn.IFNA(
_xlfn.IFNA(
_xlfn.IFNA(
IF(_xlfn.XLOOKUP(BN$2,WatchbillMONTHLY!$A$3:$U$3,OFFSET(WatchbillMONTHLY!$A$3:$U$3,1,2))=IF(_xlfn.XLOOKUP($A51,INDIRECT("_"&amp;_xlfn.XLOOKUP(BN$2,WatchbillMONTHLY!$A$3:$U$3,OFFSET(WatchbillMONTHLY!$A$3:$U$3,1,2))),INDIRECT("_"&amp;_xlfn.XLOOKUP(BN$2,WatchbillMONTHLY!$A$3:$U$3,OFFSET(WatchbillMONTHLY!$A$3:$U$3,1,2))))=$A51,_xlfn.XLOOKUP(BN$2,WatchbillMONTHLY!$A$3:$U$3,OFFSET(WatchbillMONTHLY!$A$3:$U$3,1,2)),FALSE),TRUE,FALSE),
IF(_xlfn.XLOOKUP(BN$2,WatchbillMONTHLY!$A$20:$U$20,OFFSET(WatchbillMONTHLY!$A$20:$U$20,1,2))=IF(_xlfn.XLOOKUP($A51,INDIRECT("_"&amp;_xlfn.XLOOKUP(BN$2,WatchbillMONTHLY!$A$20:$U$20,OFFSET(WatchbillMONTHLY!$A$20:$U$20,1,2))),INDIRECT("_"&amp;_xlfn.XLOOKUP(BN$2,WatchbillMONTHLY!$A$20:$U$20,OFFSET(WatchbillMONTHLY!$A$20:$U$20,1,2))))=$A51,_xlfn.XLOOKUP(BN$2,WatchbillMONTHLY!$A$20:$U$20,OFFSET(WatchbillMONTHLY!$A$20:$U$20,1,2)),FALSE),TRUE,FALSE)),
IF(_xlfn.XLOOKUP(BN$2,WatchbillMONTHLY!$A$37:$U$37,OFFSET(WatchbillMONTHLY!$A$37:$U$37,1,2))=IF(_xlfn.XLOOKUP($A51,INDIRECT("_"&amp;_xlfn.XLOOKUP(BN$2,WatchbillMONTHLY!$A$37:$U$37,OFFSET(WatchbillMONTHLY!$A$37:$U$37,1,2))),INDIRECT("_"&amp;_xlfn.XLOOKUP(BN$2,WatchbillMONTHLY!$A$37:$U$37,OFFSET(WatchbillMONTHLY!$A$37:$U$37,1,2))))=$A51,_xlfn.XLOOKUP(BN$2,WatchbillMONTHLY!$A$37:$U$37,OFFSET(WatchbillMONTHLY!$A$37:$U$37,1,2)),FALSE),TRUE,FALSE)),
IF(_xlfn.XLOOKUP(BN$2,WatchbillMONTHLY!$A$54:$U$54,OFFSET(WatchbillMONTHLY!$A$54:$U$54,1,2))=IF(_xlfn.XLOOKUP($A51,INDIRECT("_"&amp;_xlfn.XLOOKUP(BN$2,WatchbillMONTHLY!$A$54:$U$54,OFFSET(WatchbillMONTHLY!$A$54:$U$54,1,2))),INDIRECT("_"&amp;_xlfn.XLOOKUP(BN$2,WatchbillMONTHLY!$A$54:$U$54,OFFSET(WatchbillMONTHLY!$A$54:$U$54,1,2))))=$A51,_xlfn.XLOOKUP(BN$2,WatchbillMONTHLY!$A$54:$U$54,OFFSET(WatchbillMONTHLY!$A$54:$U$54,1,2)),FALSE),TRUE,FALSE)),
IF(_xlfn.XLOOKUP(BN$2,WatchbillMONTHLY!$A$71:$U$71,OFFSET(WatchbillMONTHLY!$A$71:$U$71,1,2))=IF(_xlfn.XLOOKUP($A51,INDIRECT("_"&amp;_xlfn.XLOOKUP(BN$2,WatchbillMONTHLY!$A$71:$U$71,OFFSET(WatchbillMONTHLY!$A$71:$U$71,1,2))),INDIRECT("_"&amp;_xlfn.XLOOKUP(BN$2,WatchbillMONTHLY!$A$71:$U$71,OFFSET(WatchbillMONTHLY!$A$71:$U$71,1,2))))=$A51,_xlfn.XLOOKUP(BN$2,WatchbillMONTHLY!$A$71:$U$71,OFFSET(WatchbillMONTHLY!$A$71:$U$71,1,2)),FALSE),TRUE,FALSE)),
IF(_xlfn.XLOOKUP(BN$2,WatchbillMONTHLY!$A$88:$U$88,OFFSET(WatchbillMONTHLY!$A$88:$U$88,1,2))=IF(_xlfn.XLOOKUP($A51,INDIRECT("_"&amp;_xlfn.XLOOKUP(BN$2,WatchbillMONTHLY!$A$88:$U$88,OFFSET(WatchbillMONTHLY!$A$88:$U$88,1,2))),INDIRECT("_"&amp;_xlfn.XLOOKUP(BN$2,WatchbillMONTHLY!$A$88:$U$88,OFFSET(WatchbillMONTHLY!$A$88:$U$88,1,2))))=$A51,_xlfn.XLOOKUP(BN$2,WatchbillMONTHLY!$A$88:$U$88,OFFSET(WatchbillMONTHLY!$A$88:$U$88,1,2)),FALSE),TRUE,FALSE)),
FALSE),FALSE)</f>
        <v>0</v>
      </c>
      <c r="BO51" s="209" t="b" cm="1">
        <f t="array" aca="1" ref="BO51" ca="1">IF(
    AND($A51 &gt; 0, AH51 &gt; 0,BO$2&lt;MiscFormulas!$A$5+1),
    ISNUMBER(
        MATCH($A51,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1" s="210"/>
    </row>
    <row r="52" spans="1:68" x14ac:dyDescent="0.35">
      <c r="A52" t="str">
        <v>EX3 Heather, H.</v>
      </c>
      <c r="B52" s="214" t="str">
        <v>EX3 Heather, Hamilton</v>
      </c>
      <c r="C52" s="218"/>
      <c r="D52" s="230"/>
      <c r="E52" s="231"/>
      <c r="F52" s="231"/>
      <c r="G52" s="231"/>
      <c r="H52" s="231"/>
      <c r="I52" s="231"/>
      <c r="J52" s="231" t="s">
        <v>489</v>
      </c>
      <c r="K52" s="231"/>
      <c r="L52" s="231"/>
      <c r="M52" s="231"/>
      <c r="N52" s="231"/>
      <c r="O52" s="231"/>
      <c r="P52" s="231"/>
      <c r="Q52" s="231"/>
      <c r="R52" s="231"/>
      <c r="S52" s="231"/>
      <c r="T52" s="231"/>
      <c r="U52" s="231"/>
      <c r="V52" s="231"/>
      <c r="W52" s="231"/>
      <c r="X52" s="231"/>
      <c r="Y52" s="231"/>
      <c r="Z52" s="231"/>
      <c r="AA52" s="231"/>
      <c r="AB52" s="231"/>
      <c r="AC52" s="231"/>
      <c r="AD52" s="231"/>
      <c r="AE52" s="231"/>
      <c r="AF52" s="231"/>
      <c r="AG52" s="231"/>
      <c r="AH52" s="179"/>
      <c r="AI52" s="209"/>
      <c r="AJ52" s="209" t="str" cm="1">
        <f t="array" aca="1" ref="AJ52" ca="1">IF(OR(AK52:BN52=TRUE),$A52&amp;" :  ","")&amp;_xlfn.TEXTJOIN(" | ",TRUE,IF(AK52:BN52=TRUE,$AK$2:$BN$2,""))</f>
        <v>EX3 Heather, H. :  7</v>
      </c>
      <c r="AK52" s="209" t="b" cm="1">
        <f t="array" aca="1" ref="AK52" ca="1">IF(AND($A52 &gt; 0, D52 &gt; 0,AK$2&lt;MiscFormulas!$A$5+1),
_xlfn.IFNA(
_xlfn.IFNA(
_xlfn.IFNA(
_xlfn.IFNA(
_xlfn.IFNA(
_xlfn.IFNA(
IF(_xlfn.XLOOKUP(AK$2,WatchbillMONTHLY!$A$3:$U$3,OFFSET(WatchbillMONTHLY!$A$3:$U$3,1,2))=IF(_xlfn.XLOOKUP($A52,INDIRECT("_"&amp;_xlfn.XLOOKUP(AK$2,WatchbillMONTHLY!$A$3:$U$3,OFFSET(WatchbillMONTHLY!$A$3:$U$3,1,2))),INDIRECT("_"&amp;_xlfn.XLOOKUP(AK$2,WatchbillMONTHLY!$A$3:$U$3,OFFSET(WatchbillMONTHLY!$A$3:$U$3,1,2))))=$A52,_xlfn.XLOOKUP(AK$2,WatchbillMONTHLY!$A$3:$U$3,OFFSET(WatchbillMONTHLY!$A$3:$U$3,1,2)),FALSE),TRUE,FALSE),
IF(_xlfn.XLOOKUP(AK$2,WatchbillMONTHLY!$A$20:$U$20,OFFSET(WatchbillMONTHLY!$A$20:$U$20,1,2))=IF(_xlfn.XLOOKUP($A52,INDIRECT("_"&amp;_xlfn.XLOOKUP(AK$2,WatchbillMONTHLY!$A$20:$U$20,OFFSET(WatchbillMONTHLY!$A$20:$U$20,1,2))),INDIRECT("_"&amp;_xlfn.XLOOKUP(AK$2,WatchbillMONTHLY!$A$20:$U$20,OFFSET(WatchbillMONTHLY!$A$20:$U$20,1,2))))=$A52,_xlfn.XLOOKUP(AK$2,WatchbillMONTHLY!$A$20:$U$20,OFFSET(WatchbillMONTHLY!$A$20:$U$20,1,2)),FALSE),TRUE,FALSE)),
IF(_xlfn.XLOOKUP(AK$2,WatchbillMONTHLY!$A$37:$U$37,OFFSET(WatchbillMONTHLY!$A$37:$U$37,1,2))=IF(_xlfn.XLOOKUP($A52,INDIRECT("_"&amp;_xlfn.XLOOKUP(AK$2,WatchbillMONTHLY!$A$37:$U$37,OFFSET(WatchbillMONTHLY!$A$37:$U$37,1,2))),INDIRECT("_"&amp;_xlfn.XLOOKUP(AK$2,WatchbillMONTHLY!$A$37:$U$37,OFFSET(WatchbillMONTHLY!$A$37:$U$37,1,2))))=$A52,_xlfn.XLOOKUP(AK$2,WatchbillMONTHLY!$A$37:$U$37,OFFSET(WatchbillMONTHLY!$A$37:$U$37,1,2)),FALSE),TRUE,FALSE)),
IF(_xlfn.XLOOKUP(AK$2,WatchbillMONTHLY!$A$54:$U$54,OFFSET(WatchbillMONTHLY!$A$54:$U$54,1,2))=IF(_xlfn.XLOOKUP($A52,INDIRECT("_"&amp;_xlfn.XLOOKUP(AK$2,WatchbillMONTHLY!$A$54:$U$54,OFFSET(WatchbillMONTHLY!$A$54:$U$54,1,2))),INDIRECT("_"&amp;_xlfn.XLOOKUP(AK$2,WatchbillMONTHLY!$A$54:$U$54,OFFSET(WatchbillMONTHLY!$A$54:$U$54,1,2))))=$A52,_xlfn.XLOOKUP(AK$2,WatchbillMONTHLY!$A$54:$U$54,OFFSET(WatchbillMONTHLY!$A$54:$U$54,1,2)),FALSE),TRUE,FALSE)),
IF(_xlfn.XLOOKUP(AK$2,WatchbillMONTHLY!$A$71:$U$71,OFFSET(WatchbillMONTHLY!$A$71:$U$71,1,2))=IF(_xlfn.XLOOKUP($A52,INDIRECT("_"&amp;_xlfn.XLOOKUP(AK$2,WatchbillMONTHLY!$A$71:$U$71,OFFSET(WatchbillMONTHLY!$A$71:$U$71,1,2))),INDIRECT("_"&amp;_xlfn.XLOOKUP(AK$2,WatchbillMONTHLY!$A$71:$U$71,OFFSET(WatchbillMONTHLY!$A$71:$U$71,1,2))))=$A52,_xlfn.XLOOKUP(AK$2,WatchbillMONTHLY!$A$71:$U$71,OFFSET(WatchbillMONTHLY!$A$71:$U$71,1,2)),FALSE),TRUE,FALSE)),
IF(_xlfn.XLOOKUP(AK$2,WatchbillMONTHLY!$A$88:$U$88,OFFSET(WatchbillMONTHLY!$A$88:$U$88,1,2))=IF(_xlfn.XLOOKUP($A52,INDIRECT("_"&amp;_xlfn.XLOOKUP(AK$2,WatchbillMONTHLY!$A$88:$U$88,OFFSET(WatchbillMONTHLY!$A$88:$U$88,1,2))),INDIRECT("_"&amp;_xlfn.XLOOKUP(AK$2,WatchbillMONTHLY!$A$88:$U$88,OFFSET(WatchbillMONTHLY!$A$88:$U$88,1,2))))=$A52,_xlfn.XLOOKUP(AK$2,WatchbillMONTHLY!$A$88:$U$88,OFFSET(WatchbillMONTHLY!$A$88:$U$88,1,2)),FALSE),TRUE,FALSE)),
FALSE),FALSE)</f>
        <v>0</v>
      </c>
      <c r="AL52" s="209" t="b" cm="1">
        <f t="array" aca="1" ref="AL52" ca="1">IF(AND($A52 &gt; 0, E52 &gt; 0,AL$2&lt;MiscFormulas!$A$5+1),
_xlfn.IFNA(
_xlfn.IFNA(
_xlfn.IFNA(
_xlfn.IFNA(
_xlfn.IFNA(
_xlfn.IFNA(
IF(_xlfn.XLOOKUP(AL$2,WatchbillMONTHLY!$A$3:$U$3,OFFSET(WatchbillMONTHLY!$A$3:$U$3,1,2))=IF(_xlfn.XLOOKUP($A52,INDIRECT("_"&amp;_xlfn.XLOOKUP(AL$2,WatchbillMONTHLY!$A$3:$U$3,OFFSET(WatchbillMONTHLY!$A$3:$U$3,1,2))),INDIRECT("_"&amp;_xlfn.XLOOKUP(AL$2,WatchbillMONTHLY!$A$3:$U$3,OFFSET(WatchbillMONTHLY!$A$3:$U$3,1,2))))=$A52,_xlfn.XLOOKUP(AL$2,WatchbillMONTHLY!$A$3:$U$3,OFFSET(WatchbillMONTHLY!$A$3:$U$3,1,2)),FALSE),TRUE,FALSE),
IF(_xlfn.XLOOKUP(AL$2,WatchbillMONTHLY!$A$20:$U$20,OFFSET(WatchbillMONTHLY!$A$20:$U$20,1,2))=IF(_xlfn.XLOOKUP($A52,INDIRECT("_"&amp;_xlfn.XLOOKUP(AL$2,WatchbillMONTHLY!$A$20:$U$20,OFFSET(WatchbillMONTHLY!$A$20:$U$20,1,2))),INDIRECT("_"&amp;_xlfn.XLOOKUP(AL$2,WatchbillMONTHLY!$A$20:$U$20,OFFSET(WatchbillMONTHLY!$A$20:$U$20,1,2))))=$A52,_xlfn.XLOOKUP(AL$2,WatchbillMONTHLY!$A$20:$U$20,OFFSET(WatchbillMONTHLY!$A$20:$U$20,1,2)),FALSE),TRUE,FALSE)),
IF(_xlfn.XLOOKUP(AL$2,WatchbillMONTHLY!$A$37:$U$37,OFFSET(WatchbillMONTHLY!$A$37:$U$37,1,2))=IF(_xlfn.XLOOKUP($A52,INDIRECT("_"&amp;_xlfn.XLOOKUP(AL$2,WatchbillMONTHLY!$A$37:$U$37,OFFSET(WatchbillMONTHLY!$A$37:$U$37,1,2))),INDIRECT("_"&amp;_xlfn.XLOOKUP(AL$2,WatchbillMONTHLY!$A$37:$U$37,OFFSET(WatchbillMONTHLY!$A$37:$U$37,1,2))))=$A52,_xlfn.XLOOKUP(AL$2,WatchbillMONTHLY!$A$37:$U$37,OFFSET(WatchbillMONTHLY!$A$37:$U$37,1,2)),FALSE),TRUE,FALSE)),
IF(_xlfn.XLOOKUP(AL$2,WatchbillMONTHLY!$A$54:$U$54,OFFSET(WatchbillMONTHLY!$A$54:$U$54,1,2))=IF(_xlfn.XLOOKUP($A52,INDIRECT("_"&amp;_xlfn.XLOOKUP(AL$2,WatchbillMONTHLY!$A$54:$U$54,OFFSET(WatchbillMONTHLY!$A$54:$U$54,1,2))),INDIRECT("_"&amp;_xlfn.XLOOKUP(AL$2,WatchbillMONTHLY!$A$54:$U$54,OFFSET(WatchbillMONTHLY!$A$54:$U$54,1,2))))=$A52,_xlfn.XLOOKUP(AL$2,WatchbillMONTHLY!$A$54:$U$54,OFFSET(WatchbillMONTHLY!$A$54:$U$54,1,2)),FALSE),TRUE,FALSE)),
IF(_xlfn.XLOOKUP(AL$2,WatchbillMONTHLY!$A$71:$U$71,OFFSET(WatchbillMONTHLY!$A$71:$U$71,1,2))=IF(_xlfn.XLOOKUP($A52,INDIRECT("_"&amp;_xlfn.XLOOKUP(AL$2,WatchbillMONTHLY!$A$71:$U$71,OFFSET(WatchbillMONTHLY!$A$71:$U$71,1,2))),INDIRECT("_"&amp;_xlfn.XLOOKUP(AL$2,WatchbillMONTHLY!$A$71:$U$71,OFFSET(WatchbillMONTHLY!$A$71:$U$71,1,2))))=$A52,_xlfn.XLOOKUP(AL$2,WatchbillMONTHLY!$A$71:$U$71,OFFSET(WatchbillMONTHLY!$A$71:$U$71,1,2)),FALSE),TRUE,FALSE)),
IF(_xlfn.XLOOKUP(AL$2,WatchbillMONTHLY!$A$88:$U$88,OFFSET(WatchbillMONTHLY!$A$88:$U$88,1,2))=IF(_xlfn.XLOOKUP($A52,INDIRECT("_"&amp;_xlfn.XLOOKUP(AL$2,WatchbillMONTHLY!$A$88:$U$88,OFFSET(WatchbillMONTHLY!$A$88:$U$88,1,2))),INDIRECT("_"&amp;_xlfn.XLOOKUP(AL$2,WatchbillMONTHLY!$A$88:$U$88,OFFSET(WatchbillMONTHLY!$A$88:$U$88,1,2))))=$A52,_xlfn.XLOOKUP(AL$2,WatchbillMONTHLY!$A$88:$U$88,OFFSET(WatchbillMONTHLY!$A$88:$U$88,1,2)),FALSE),TRUE,FALSE)),
FALSE),FALSE)</f>
        <v>0</v>
      </c>
      <c r="AM52" s="209" t="b" cm="1">
        <f t="array" aca="1" ref="AM52" ca="1">IF(AND($A52 &gt; 0, F52 &gt; 0,AM$2&lt;MiscFormulas!$A$5+1),
_xlfn.IFNA(
_xlfn.IFNA(
_xlfn.IFNA(
_xlfn.IFNA(
_xlfn.IFNA(
_xlfn.IFNA(
IF(_xlfn.XLOOKUP(AM$2,WatchbillMONTHLY!$A$3:$U$3,OFFSET(WatchbillMONTHLY!$A$3:$U$3,1,2))=IF(_xlfn.XLOOKUP($A52,INDIRECT("_"&amp;_xlfn.XLOOKUP(AM$2,WatchbillMONTHLY!$A$3:$U$3,OFFSET(WatchbillMONTHLY!$A$3:$U$3,1,2))),INDIRECT("_"&amp;_xlfn.XLOOKUP(AM$2,WatchbillMONTHLY!$A$3:$U$3,OFFSET(WatchbillMONTHLY!$A$3:$U$3,1,2))))=$A52,_xlfn.XLOOKUP(AM$2,WatchbillMONTHLY!$A$3:$U$3,OFFSET(WatchbillMONTHLY!$A$3:$U$3,1,2)),FALSE),TRUE,FALSE),
IF(_xlfn.XLOOKUP(AM$2,WatchbillMONTHLY!$A$20:$U$20,OFFSET(WatchbillMONTHLY!$A$20:$U$20,1,2))=IF(_xlfn.XLOOKUP($A52,INDIRECT("_"&amp;_xlfn.XLOOKUP(AM$2,WatchbillMONTHLY!$A$20:$U$20,OFFSET(WatchbillMONTHLY!$A$20:$U$20,1,2))),INDIRECT("_"&amp;_xlfn.XLOOKUP(AM$2,WatchbillMONTHLY!$A$20:$U$20,OFFSET(WatchbillMONTHLY!$A$20:$U$20,1,2))))=$A52,_xlfn.XLOOKUP(AM$2,WatchbillMONTHLY!$A$20:$U$20,OFFSET(WatchbillMONTHLY!$A$20:$U$20,1,2)),FALSE),TRUE,FALSE)),
IF(_xlfn.XLOOKUP(AM$2,WatchbillMONTHLY!$A$37:$U$37,OFFSET(WatchbillMONTHLY!$A$37:$U$37,1,2))=IF(_xlfn.XLOOKUP($A52,INDIRECT("_"&amp;_xlfn.XLOOKUP(AM$2,WatchbillMONTHLY!$A$37:$U$37,OFFSET(WatchbillMONTHLY!$A$37:$U$37,1,2))),INDIRECT("_"&amp;_xlfn.XLOOKUP(AM$2,WatchbillMONTHLY!$A$37:$U$37,OFFSET(WatchbillMONTHLY!$A$37:$U$37,1,2))))=$A52,_xlfn.XLOOKUP(AM$2,WatchbillMONTHLY!$A$37:$U$37,OFFSET(WatchbillMONTHLY!$A$37:$U$37,1,2)),FALSE),TRUE,FALSE)),
IF(_xlfn.XLOOKUP(AM$2,WatchbillMONTHLY!$A$54:$U$54,OFFSET(WatchbillMONTHLY!$A$54:$U$54,1,2))=IF(_xlfn.XLOOKUP($A52,INDIRECT("_"&amp;_xlfn.XLOOKUP(AM$2,WatchbillMONTHLY!$A$54:$U$54,OFFSET(WatchbillMONTHLY!$A$54:$U$54,1,2))),INDIRECT("_"&amp;_xlfn.XLOOKUP(AM$2,WatchbillMONTHLY!$A$54:$U$54,OFFSET(WatchbillMONTHLY!$A$54:$U$54,1,2))))=$A52,_xlfn.XLOOKUP(AM$2,WatchbillMONTHLY!$A$54:$U$54,OFFSET(WatchbillMONTHLY!$A$54:$U$54,1,2)),FALSE),TRUE,FALSE)),
IF(_xlfn.XLOOKUP(AM$2,WatchbillMONTHLY!$A$71:$U$71,OFFSET(WatchbillMONTHLY!$A$71:$U$71,1,2))=IF(_xlfn.XLOOKUP($A52,INDIRECT("_"&amp;_xlfn.XLOOKUP(AM$2,WatchbillMONTHLY!$A$71:$U$71,OFFSET(WatchbillMONTHLY!$A$71:$U$71,1,2))),INDIRECT("_"&amp;_xlfn.XLOOKUP(AM$2,WatchbillMONTHLY!$A$71:$U$71,OFFSET(WatchbillMONTHLY!$A$71:$U$71,1,2))))=$A52,_xlfn.XLOOKUP(AM$2,WatchbillMONTHLY!$A$71:$U$71,OFFSET(WatchbillMONTHLY!$A$71:$U$71,1,2)),FALSE),TRUE,FALSE)),
IF(_xlfn.XLOOKUP(AM$2,WatchbillMONTHLY!$A$88:$U$88,OFFSET(WatchbillMONTHLY!$A$88:$U$88,1,2))=IF(_xlfn.XLOOKUP($A52,INDIRECT("_"&amp;_xlfn.XLOOKUP(AM$2,WatchbillMONTHLY!$A$88:$U$88,OFFSET(WatchbillMONTHLY!$A$88:$U$88,1,2))),INDIRECT("_"&amp;_xlfn.XLOOKUP(AM$2,WatchbillMONTHLY!$A$88:$U$88,OFFSET(WatchbillMONTHLY!$A$88:$U$88,1,2))))=$A52,_xlfn.XLOOKUP(AM$2,WatchbillMONTHLY!$A$88:$U$88,OFFSET(WatchbillMONTHLY!$A$88:$U$88,1,2)),FALSE),TRUE,FALSE)),
FALSE),FALSE)</f>
        <v>0</v>
      </c>
      <c r="AN52" s="209" t="b" cm="1">
        <f t="array" aca="1" ref="AN52" ca="1">IF(AND($A52 &gt; 0, G52 &gt; 0,AN$2&lt;MiscFormulas!$A$5+1),
_xlfn.IFNA(
_xlfn.IFNA(
_xlfn.IFNA(
_xlfn.IFNA(
_xlfn.IFNA(
_xlfn.IFNA(
IF(_xlfn.XLOOKUP(AN$2,WatchbillMONTHLY!$A$3:$U$3,OFFSET(WatchbillMONTHLY!$A$3:$U$3,1,2))=IF(_xlfn.XLOOKUP($A52,INDIRECT("_"&amp;_xlfn.XLOOKUP(AN$2,WatchbillMONTHLY!$A$3:$U$3,OFFSET(WatchbillMONTHLY!$A$3:$U$3,1,2))),INDIRECT("_"&amp;_xlfn.XLOOKUP(AN$2,WatchbillMONTHLY!$A$3:$U$3,OFFSET(WatchbillMONTHLY!$A$3:$U$3,1,2))))=$A52,_xlfn.XLOOKUP(AN$2,WatchbillMONTHLY!$A$3:$U$3,OFFSET(WatchbillMONTHLY!$A$3:$U$3,1,2)),FALSE),TRUE,FALSE),
IF(_xlfn.XLOOKUP(AN$2,WatchbillMONTHLY!$A$20:$U$20,OFFSET(WatchbillMONTHLY!$A$20:$U$20,1,2))=IF(_xlfn.XLOOKUP($A52,INDIRECT("_"&amp;_xlfn.XLOOKUP(AN$2,WatchbillMONTHLY!$A$20:$U$20,OFFSET(WatchbillMONTHLY!$A$20:$U$20,1,2))),INDIRECT("_"&amp;_xlfn.XLOOKUP(AN$2,WatchbillMONTHLY!$A$20:$U$20,OFFSET(WatchbillMONTHLY!$A$20:$U$20,1,2))))=$A52,_xlfn.XLOOKUP(AN$2,WatchbillMONTHLY!$A$20:$U$20,OFFSET(WatchbillMONTHLY!$A$20:$U$20,1,2)),FALSE),TRUE,FALSE)),
IF(_xlfn.XLOOKUP(AN$2,WatchbillMONTHLY!$A$37:$U$37,OFFSET(WatchbillMONTHLY!$A$37:$U$37,1,2))=IF(_xlfn.XLOOKUP($A52,INDIRECT("_"&amp;_xlfn.XLOOKUP(AN$2,WatchbillMONTHLY!$A$37:$U$37,OFFSET(WatchbillMONTHLY!$A$37:$U$37,1,2))),INDIRECT("_"&amp;_xlfn.XLOOKUP(AN$2,WatchbillMONTHLY!$A$37:$U$37,OFFSET(WatchbillMONTHLY!$A$37:$U$37,1,2))))=$A52,_xlfn.XLOOKUP(AN$2,WatchbillMONTHLY!$A$37:$U$37,OFFSET(WatchbillMONTHLY!$A$37:$U$37,1,2)),FALSE),TRUE,FALSE)),
IF(_xlfn.XLOOKUP(AN$2,WatchbillMONTHLY!$A$54:$U$54,OFFSET(WatchbillMONTHLY!$A$54:$U$54,1,2))=IF(_xlfn.XLOOKUP($A52,INDIRECT("_"&amp;_xlfn.XLOOKUP(AN$2,WatchbillMONTHLY!$A$54:$U$54,OFFSET(WatchbillMONTHLY!$A$54:$U$54,1,2))),INDIRECT("_"&amp;_xlfn.XLOOKUP(AN$2,WatchbillMONTHLY!$A$54:$U$54,OFFSET(WatchbillMONTHLY!$A$54:$U$54,1,2))))=$A52,_xlfn.XLOOKUP(AN$2,WatchbillMONTHLY!$A$54:$U$54,OFFSET(WatchbillMONTHLY!$A$54:$U$54,1,2)),FALSE),TRUE,FALSE)),
IF(_xlfn.XLOOKUP(AN$2,WatchbillMONTHLY!$A$71:$U$71,OFFSET(WatchbillMONTHLY!$A$71:$U$71,1,2))=IF(_xlfn.XLOOKUP($A52,INDIRECT("_"&amp;_xlfn.XLOOKUP(AN$2,WatchbillMONTHLY!$A$71:$U$71,OFFSET(WatchbillMONTHLY!$A$71:$U$71,1,2))),INDIRECT("_"&amp;_xlfn.XLOOKUP(AN$2,WatchbillMONTHLY!$A$71:$U$71,OFFSET(WatchbillMONTHLY!$A$71:$U$71,1,2))))=$A52,_xlfn.XLOOKUP(AN$2,WatchbillMONTHLY!$A$71:$U$71,OFFSET(WatchbillMONTHLY!$A$71:$U$71,1,2)),FALSE),TRUE,FALSE)),
IF(_xlfn.XLOOKUP(AN$2,WatchbillMONTHLY!$A$88:$U$88,OFFSET(WatchbillMONTHLY!$A$88:$U$88,1,2))=IF(_xlfn.XLOOKUP($A52,INDIRECT("_"&amp;_xlfn.XLOOKUP(AN$2,WatchbillMONTHLY!$A$88:$U$88,OFFSET(WatchbillMONTHLY!$A$88:$U$88,1,2))),INDIRECT("_"&amp;_xlfn.XLOOKUP(AN$2,WatchbillMONTHLY!$A$88:$U$88,OFFSET(WatchbillMONTHLY!$A$88:$U$88,1,2))))=$A52,_xlfn.XLOOKUP(AN$2,WatchbillMONTHLY!$A$88:$U$88,OFFSET(WatchbillMONTHLY!$A$88:$U$88,1,2)),FALSE),TRUE,FALSE)),
FALSE),FALSE)</f>
        <v>0</v>
      </c>
      <c r="AO52" s="209" t="b" cm="1">
        <f t="array" aca="1" ref="AO52" ca="1">IF(AND($A52 &gt; 0, H52 &gt; 0,AO$2&lt;MiscFormulas!$A$5+1),
_xlfn.IFNA(
_xlfn.IFNA(
_xlfn.IFNA(
_xlfn.IFNA(
_xlfn.IFNA(
_xlfn.IFNA(
IF(_xlfn.XLOOKUP(AO$2,WatchbillMONTHLY!$A$3:$U$3,OFFSET(WatchbillMONTHLY!$A$3:$U$3,1,2))=IF(_xlfn.XLOOKUP($A52,INDIRECT("_"&amp;_xlfn.XLOOKUP(AO$2,WatchbillMONTHLY!$A$3:$U$3,OFFSET(WatchbillMONTHLY!$A$3:$U$3,1,2))),INDIRECT("_"&amp;_xlfn.XLOOKUP(AO$2,WatchbillMONTHLY!$A$3:$U$3,OFFSET(WatchbillMONTHLY!$A$3:$U$3,1,2))))=$A52,_xlfn.XLOOKUP(AO$2,WatchbillMONTHLY!$A$3:$U$3,OFFSET(WatchbillMONTHLY!$A$3:$U$3,1,2)),FALSE),TRUE,FALSE),
IF(_xlfn.XLOOKUP(AO$2,WatchbillMONTHLY!$A$20:$U$20,OFFSET(WatchbillMONTHLY!$A$20:$U$20,1,2))=IF(_xlfn.XLOOKUP($A52,INDIRECT("_"&amp;_xlfn.XLOOKUP(AO$2,WatchbillMONTHLY!$A$20:$U$20,OFFSET(WatchbillMONTHLY!$A$20:$U$20,1,2))),INDIRECT("_"&amp;_xlfn.XLOOKUP(AO$2,WatchbillMONTHLY!$A$20:$U$20,OFFSET(WatchbillMONTHLY!$A$20:$U$20,1,2))))=$A52,_xlfn.XLOOKUP(AO$2,WatchbillMONTHLY!$A$20:$U$20,OFFSET(WatchbillMONTHLY!$A$20:$U$20,1,2)),FALSE),TRUE,FALSE)),
IF(_xlfn.XLOOKUP(AO$2,WatchbillMONTHLY!$A$37:$U$37,OFFSET(WatchbillMONTHLY!$A$37:$U$37,1,2))=IF(_xlfn.XLOOKUP($A52,INDIRECT("_"&amp;_xlfn.XLOOKUP(AO$2,WatchbillMONTHLY!$A$37:$U$37,OFFSET(WatchbillMONTHLY!$A$37:$U$37,1,2))),INDIRECT("_"&amp;_xlfn.XLOOKUP(AO$2,WatchbillMONTHLY!$A$37:$U$37,OFFSET(WatchbillMONTHLY!$A$37:$U$37,1,2))))=$A52,_xlfn.XLOOKUP(AO$2,WatchbillMONTHLY!$A$37:$U$37,OFFSET(WatchbillMONTHLY!$A$37:$U$37,1,2)),FALSE),TRUE,FALSE)),
IF(_xlfn.XLOOKUP(AO$2,WatchbillMONTHLY!$A$54:$U$54,OFFSET(WatchbillMONTHLY!$A$54:$U$54,1,2))=IF(_xlfn.XLOOKUP($A52,INDIRECT("_"&amp;_xlfn.XLOOKUP(AO$2,WatchbillMONTHLY!$A$54:$U$54,OFFSET(WatchbillMONTHLY!$A$54:$U$54,1,2))),INDIRECT("_"&amp;_xlfn.XLOOKUP(AO$2,WatchbillMONTHLY!$A$54:$U$54,OFFSET(WatchbillMONTHLY!$A$54:$U$54,1,2))))=$A52,_xlfn.XLOOKUP(AO$2,WatchbillMONTHLY!$A$54:$U$54,OFFSET(WatchbillMONTHLY!$A$54:$U$54,1,2)),FALSE),TRUE,FALSE)),
IF(_xlfn.XLOOKUP(AO$2,WatchbillMONTHLY!$A$71:$U$71,OFFSET(WatchbillMONTHLY!$A$71:$U$71,1,2))=IF(_xlfn.XLOOKUP($A52,INDIRECT("_"&amp;_xlfn.XLOOKUP(AO$2,WatchbillMONTHLY!$A$71:$U$71,OFFSET(WatchbillMONTHLY!$A$71:$U$71,1,2))),INDIRECT("_"&amp;_xlfn.XLOOKUP(AO$2,WatchbillMONTHLY!$A$71:$U$71,OFFSET(WatchbillMONTHLY!$A$71:$U$71,1,2))))=$A52,_xlfn.XLOOKUP(AO$2,WatchbillMONTHLY!$A$71:$U$71,OFFSET(WatchbillMONTHLY!$A$71:$U$71,1,2)),FALSE),TRUE,FALSE)),
IF(_xlfn.XLOOKUP(AO$2,WatchbillMONTHLY!$A$88:$U$88,OFFSET(WatchbillMONTHLY!$A$88:$U$88,1,2))=IF(_xlfn.XLOOKUP($A52,INDIRECT("_"&amp;_xlfn.XLOOKUP(AO$2,WatchbillMONTHLY!$A$88:$U$88,OFFSET(WatchbillMONTHLY!$A$88:$U$88,1,2))),INDIRECT("_"&amp;_xlfn.XLOOKUP(AO$2,WatchbillMONTHLY!$A$88:$U$88,OFFSET(WatchbillMONTHLY!$A$88:$U$88,1,2))))=$A52,_xlfn.XLOOKUP(AO$2,WatchbillMONTHLY!$A$88:$U$88,OFFSET(WatchbillMONTHLY!$A$88:$U$88,1,2)),FALSE),TRUE,FALSE)),
FALSE),FALSE)</f>
        <v>0</v>
      </c>
      <c r="AP52" s="209" t="b" cm="1">
        <f t="array" aca="1" ref="AP52" ca="1">IF(AND($A52 &gt; 0, I52 &gt; 0,AP$2&lt;MiscFormulas!$A$5+1),
_xlfn.IFNA(
_xlfn.IFNA(
_xlfn.IFNA(
_xlfn.IFNA(
_xlfn.IFNA(
_xlfn.IFNA(
IF(_xlfn.XLOOKUP(AP$2,WatchbillMONTHLY!$A$3:$U$3,OFFSET(WatchbillMONTHLY!$A$3:$U$3,1,2))=IF(_xlfn.XLOOKUP($A52,INDIRECT("_"&amp;_xlfn.XLOOKUP(AP$2,WatchbillMONTHLY!$A$3:$U$3,OFFSET(WatchbillMONTHLY!$A$3:$U$3,1,2))),INDIRECT("_"&amp;_xlfn.XLOOKUP(AP$2,WatchbillMONTHLY!$A$3:$U$3,OFFSET(WatchbillMONTHLY!$A$3:$U$3,1,2))))=$A52,_xlfn.XLOOKUP(AP$2,WatchbillMONTHLY!$A$3:$U$3,OFFSET(WatchbillMONTHLY!$A$3:$U$3,1,2)),FALSE),TRUE,FALSE),
IF(_xlfn.XLOOKUP(AP$2,WatchbillMONTHLY!$A$20:$U$20,OFFSET(WatchbillMONTHLY!$A$20:$U$20,1,2))=IF(_xlfn.XLOOKUP($A52,INDIRECT("_"&amp;_xlfn.XLOOKUP(AP$2,WatchbillMONTHLY!$A$20:$U$20,OFFSET(WatchbillMONTHLY!$A$20:$U$20,1,2))),INDIRECT("_"&amp;_xlfn.XLOOKUP(AP$2,WatchbillMONTHLY!$A$20:$U$20,OFFSET(WatchbillMONTHLY!$A$20:$U$20,1,2))))=$A52,_xlfn.XLOOKUP(AP$2,WatchbillMONTHLY!$A$20:$U$20,OFFSET(WatchbillMONTHLY!$A$20:$U$20,1,2)),FALSE),TRUE,FALSE)),
IF(_xlfn.XLOOKUP(AP$2,WatchbillMONTHLY!$A$37:$U$37,OFFSET(WatchbillMONTHLY!$A$37:$U$37,1,2))=IF(_xlfn.XLOOKUP($A52,INDIRECT("_"&amp;_xlfn.XLOOKUP(AP$2,WatchbillMONTHLY!$A$37:$U$37,OFFSET(WatchbillMONTHLY!$A$37:$U$37,1,2))),INDIRECT("_"&amp;_xlfn.XLOOKUP(AP$2,WatchbillMONTHLY!$A$37:$U$37,OFFSET(WatchbillMONTHLY!$A$37:$U$37,1,2))))=$A52,_xlfn.XLOOKUP(AP$2,WatchbillMONTHLY!$A$37:$U$37,OFFSET(WatchbillMONTHLY!$A$37:$U$37,1,2)),FALSE),TRUE,FALSE)),
IF(_xlfn.XLOOKUP(AP$2,WatchbillMONTHLY!$A$54:$U$54,OFFSET(WatchbillMONTHLY!$A$54:$U$54,1,2))=IF(_xlfn.XLOOKUP($A52,INDIRECT("_"&amp;_xlfn.XLOOKUP(AP$2,WatchbillMONTHLY!$A$54:$U$54,OFFSET(WatchbillMONTHLY!$A$54:$U$54,1,2))),INDIRECT("_"&amp;_xlfn.XLOOKUP(AP$2,WatchbillMONTHLY!$A$54:$U$54,OFFSET(WatchbillMONTHLY!$A$54:$U$54,1,2))))=$A52,_xlfn.XLOOKUP(AP$2,WatchbillMONTHLY!$A$54:$U$54,OFFSET(WatchbillMONTHLY!$A$54:$U$54,1,2)),FALSE),TRUE,FALSE)),
IF(_xlfn.XLOOKUP(AP$2,WatchbillMONTHLY!$A$71:$U$71,OFFSET(WatchbillMONTHLY!$A$71:$U$71,1,2))=IF(_xlfn.XLOOKUP($A52,INDIRECT("_"&amp;_xlfn.XLOOKUP(AP$2,WatchbillMONTHLY!$A$71:$U$71,OFFSET(WatchbillMONTHLY!$A$71:$U$71,1,2))),INDIRECT("_"&amp;_xlfn.XLOOKUP(AP$2,WatchbillMONTHLY!$A$71:$U$71,OFFSET(WatchbillMONTHLY!$A$71:$U$71,1,2))))=$A52,_xlfn.XLOOKUP(AP$2,WatchbillMONTHLY!$A$71:$U$71,OFFSET(WatchbillMONTHLY!$A$71:$U$71,1,2)),FALSE),TRUE,FALSE)),
IF(_xlfn.XLOOKUP(AP$2,WatchbillMONTHLY!$A$88:$U$88,OFFSET(WatchbillMONTHLY!$A$88:$U$88,1,2))=IF(_xlfn.XLOOKUP($A52,INDIRECT("_"&amp;_xlfn.XLOOKUP(AP$2,WatchbillMONTHLY!$A$88:$U$88,OFFSET(WatchbillMONTHLY!$A$88:$U$88,1,2))),INDIRECT("_"&amp;_xlfn.XLOOKUP(AP$2,WatchbillMONTHLY!$A$88:$U$88,OFFSET(WatchbillMONTHLY!$A$88:$U$88,1,2))))=$A52,_xlfn.XLOOKUP(AP$2,WatchbillMONTHLY!$A$88:$U$88,OFFSET(WatchbillMONTHLY!$A$88:$U$88,1,2)),FALSE),TRUE,FALSE)),
FALSE),FALSE)</f>
        <v>0</v>
      </c>
      <c r="AQ52" s="209" t="b" cm="1">
        <f t="array" aca="1" ref="AQ52" ca="1">IF(AND($A52 &gt; 0, J52 &gt; 0,AQ$2&lt;MiscFormulas!$A$5+1),
_xlfn.IFNA(
_xlfn.IFNA(
_xlfn.IFNA(
_xlfn.IFNA(
_xlfn.IFNA(
_xlfn.IFNA(
IF(_xlfn.XLOOKUP(AQ$2,WatchbillMONTHLY!$A$3:$U$3,OFFSET(WatchbillMONTHLY!$A$3:$U$3,1,2))=IF(_xlfn.XLOOKUP($A52,INDIRECT("_"&amp;_xlfn.XLOOKUP(AQ$2,WatchbillMONTHLY!$A$3:$U$3,OFFSET(WatchbillMONTHLY!$A$3:$U$3,1,2))),INDIRECT("_"&amp;_xlfn.XLOOKUP(AQ$2,WatchbillMONTHLY!$A$3:$U$3,OFFSET(WatchbillMONTHLY!$A$3:$U$3,1,2))))=$A52,_xlfn.XLOOKUP(AQ$2,WatchbillMONTHLY!$A$3:$U$3,OFFSET(WatchbillMONTHLY!$A$3:$U$3,1,2)),FALSE),TRUE,FALSE),
IF(_xlfn.XLOOKUP(AQ$2,WatchbillMONTHLY!$A$20:$U$20,OFFSET(WatchbillMONTHLY!$A$20:$U$20,1,2))=IF(_xlfn.XLOOKUP($A52,INDIRECT("_"&amp;_xlfn.XLOOKUP(AQ$2,WatchbillMONTHLY!$A$20:$U$20,OFFSET(WatchbillMONTHLY!$A$20:$U$20,1,2))),INDIRECT("_"&amp;_xlfn.XLOOKUP(AQ$2,WatchbillMONTHLY!$A$20:$U$20,OFFSET(WatchbillMONTHLY!$A$20:$U$20,1,2))))=$A52,_xlfn.XLOOKUP(AQ$2,WatchbillMONTHLY!$A$20:$U$20,OFFSET(WatchbillMONTHLY!$A$20:$U$20,1,2)),FALSE),TRUE,FALSE)),
IF(_xlfn.XLOOKUP(AQ$2,WatchbillMONTHLY!$A$37:$U$37,OFFSET(WatchbillMONTHLY!$A$37:$U$37,1,2))=IF(_xlfn.XLOOKUP($A52,INDIRECT("_"&amp;_xlfn.XLOOKUP(AQ$2,WatchbillMONTHLY!$A$37:$U$37,OFFSET(WatchbillMONTHLY!$A$37:$U$37,1,2))),INDIRECT("_"&amp;_xlfn.XLOOKUP(AQ$2,WatchbillMONTHLY!$A$37:$U$37,OFFSET(WatchbillMONTHLY!$A$37:$U$37,1,2))))=$A52,_xlfn.XLOOKUP(AQ$2,WatchbillMONTHLY!$A$37:$U$37,OFFSET(WatchbillMONTHLY!$A$37:$U$37,1,2)),FALSE),TRUE,FALSE)),
IF(_xlfn.XLOOKUP(AQ$2,WatchbillMONTHLY!$A$54:$U$54,OFFSET(WatchbillMONTHLY!$A$54:$U$54,1,2))=IF(_xlfn.XLOOKUP($A52,INDIRECT("_"&amp;_xlfn.XLOOKUP(AQ$2,WatchbillMONTHLY!$A$54:$U$54,OFFSET(WatchbillMONTHLY!$A$54:$U$54,1,2))),INDIRECT("_"&amp;_xlfn.XLOOKUP(AQ$2,WatchbillMONTHLY!$A$54:$U$54,OFFSET(WatchbillMONTHLY!$A$54:$U$54,1,2))))=$A52,_xlfn.XLOOKUP(AQ$2,WatchbillMONTHLY!$A$54:$U$54,OFFSET(WatchbillMONTHLY!$A$54:$U$54,1,2)),FALSE),TRUE,FALSE)),
IF(_xlfn.XLOOKUP(AQ$2,WatchbillMONTHLY!$A$71:$U$71,OFFSET(WatchbillMONTHLY!$A$71:$U$71,1,2))=IF(_xlfn.XLOOKUP($A52,INDIRECT("_"&amp;_xlfn.XLOOKUP(AQ$2,WatchbillMONTHLY!$A$71:$U$71,OFFSET(WatchbillMONTHLY!$A$71:$U$71,1,2))),INDIRECT("_"&amp;_xlfn.XLOOKUP(AQ$2,WatchbillMONTHLY!$A$71:$U$71,OFFSET(WatchbillMONTHLY!$A$71:$U$71,1,2))))=$A52,_xlfn.XLOOKUP(AQ$2,WatchbillMONTHLY!$A$71:$U$71,OFFSET(WatchbillMONTHLY!$A$71:$U$71,1,2)),FALSE),TRUE,FALSE)),
IF(_xlfn.XLOOKUP(AQ$2,WatchbillMONTHLY!$A$88:$U$88,OFFSET(WatchbillMONTHLY!$A$88:$U$88,1,2))=IF(_xlfn.XLOOKUP($A52,INDIRECT("_"&amp;_xlfn.XLOOKUP(AQ$2,WatchbillMONTHLY!$A$88:$U$88,OFFSET(WatchbillMONTHLY!$A$88:$U$88,1,2))),INDIRECT("_"&amp;_xlfn.XLOOKUP(AQ$2,WatchbillMONTHLY!$A$88:$U$88,OFFSET(WatchbillMONTHLY!$A$88:$U$88,1,2))))=$A52,_xlfn.XLOOKUP(AQ$2,WatchbillMONTHLY!$A$88:$U$88,OFFSET(WatchbillMONTHLY!$A$88:$U$88,1,2)),FALSE),TRUE,FALSE)),
FALSE),FALSE)</f>
        <v>1</v>
      </c>
      <c r="AR52" s="209" t="b" cm="1">
        <f t="array" aca="1" ref="AR52" ca="1">IF(AND($A52 &gt; 0, K52 &gt; 0,AR$2&lt;MiscFormulas!$A$5+1),
_xlfn.IFNA(
_xlfn.IFNA(
_xlfn.IFNA(
_xlfn.IFNA(
_xlfn.IFNA(
_xlfn.IFNA(
IF(_xlfn.XLOOKUP(AR$2,WatchbillMONTHLY!$A$3:$U$3,OFFSET(WatchbillMONTHLY!$A$3:$U$3,1,2))=IF(_xlfn.XLOOKUP($A52,INDIRECT("_"&amp;_xlfn.XLOOKUP(AR$2,WatchbillMONTHLY!$A$3:$U$3,OFFSET(WatchbillMONTHLY!$A$3:$U$3,1,2))),INDIRECT("_"&amp;_xlfn.XLOOKUP(AR$2,WatchbillMONTHLY!$A$3:$U$3,OFFSET(WatchbillMONTHLY!$A$3:$U$3,1,2))))=$A52,_xlfn.XLOOKUP(AR$2,WatchbillMONTHLY!$A$3:$U$3,OFFSET(WatchbillMONTHLY!$A$3:$U$3,1,2)),FALSE),TRUE,FALSE),
IF(_xlfn.XLOOKUP(AR$2,WatchbillMONTHLY!$A$20:$U$20,OFFSET(WatchbillMONTHLY!$A$20:$U$20,1,2))=IF(_xlfn.XLOOKUP($A52,INDIRECT("_"&amp;_xlfn.XLOOKUP(AR$2,WatchbillMONTHLY!$A$20:$U$20,OFFSET(WatchbillMONTHLY!$A$20:$U$20,1,2))),INDIRECT("_"&amp;_xlfn.XLOOKUP(AR$2,WatchbillMONTHLY!$A$20:$U$20,OFFSET(WatchbillMONTHLY!$A$20:$U$20,1,2))))=$A52,_xlfn.XLOOKUP(AR$2,WatchbillMONTHLY!$A$20:$U$20,OFFSET(WatchbillMONTHLY!$A$20:$U$20,1,2)),FALSE),TRUE,FALSE)),
IF(_xlfn.XLOOKUP(AR$2,WatchbillMONTHLY!$A$37:$U$37,OFFSET(WatchbillMONTHLY!$A$37:$U$37,1,2))=IF(_xlfn.XLOOKUP($A52,INDIRECT("_"&amp;_xlfn.XLOOKUP(AR$2,WatchbillMONTHLY!$A$37:$U$37,OFFSET(WatchbillMONTHLY!$A$37:$U$37,1,2))),INDIRECT("_"&amp;_xlfn.XLOOKUP(AR$2,WatchbillMONTHLY!$A$37:$U$37,OFFSET(WatchbillMONTHLY!$A$37:$U$37,1,2))))=$A52,_xlfn.XLOOKUP(AR$2,WatchbillMONTHLY!$A$37:$U$37,OFFSET(WatchbillMONTHLY!$A$37:$U$37,1,2)),FALSE),TRUE,FALSE)),
IF(_xlfn.XLOOKUP(AR$2,WatchbillMONTHLY!$A$54:$U$54,OFFSET(WatchbillMONTHLY!$A$54:$U$54,1,2))=IF(_xlfn.XLOOKUP($A52,INDIRECT("_"&amp;_xlfn.XLOOKUP(AR$2,WatchbillMONTHLY!$A$54:$U$54,OFFSET(WatchbillMONTHLY!$A$54:$U$54,1,2))),INDIRECT("_"&amp;_xlfn.XLOOKUP(AR$2,WatchbillMONTHLY!$A$54:$U$54,OFFSET(WatchbillMONTHLY!$A$54:$U$54,1,2))))=$A52,_xlfn.XLOOKUP(AR$2,WatchbillMONTHLY!$A$54:$U$54,OFFSET(WatchbillMONTHLY!$A$54:$U$54,1,2)),FALSE),TRUE,FALSE)),
IF(_xlfn.XLOOKUP(AR$2,WatchbillMONTHLY!$A$71:$U$71,OFFSET(WatchbillMONTHLY!$A$71:$U$71,1,2))=IF(_xlfn.XLOOKUP($A52,INDIRECT("_"&amp;_xlfn.XLOOKUP(AR$2,WatchbillMONTHLY!$A$71:$U$71,OFFSET(WatchbillMONTHLY!$A$71:$U$71,1,2))),INDIRECT("_"&amp;_xlfn.XLOOKUP(AR$2,WatchbillMONTHLY!$A$71:$U$71,OFFSET(WatchbillMONTHLY!$A$71:$U$71,1,2))))=$A52,_xlfn.XLOOKUP(AR$2,WatchbillMONTHLY!$A$71:$U$71,OFFSET(WatchbillMONTHLY!$A$71:$U$71,1,2)),FALSE),TRUE,FALSE)),
IF(_xlfn.XLOOKUP(AR$2,WatchbillMONTHLY!$A$88:$U$88,OFFSET(WatchbillMONTHLY!$A$88:$U$88,1,2))=IF(_xlfn.XLOOKUP($A52,INDIRECT("_"&amp;_xlfn.XLOOKUP(AR$2,WatchbillMONTHLY!$A$88:$U$88,OFFSET(WatchbillMONTHLY!$A$88:$U$88,1,2))),INDIRECT("_"&amp;_xlfn.XLOOKUP(AR$2,WatchbillMONTHLY!$A$88:$U$88,OFFSET(WatchbillMONTHLY!$A$88:$U$88,1,2))))=$A52,_xlfn.XLOOKUP(AR$2,WatchbillMONTHLY!$A$88:$U$88,OFFSET(WatchbillMONTHLY!$A$88:$U$88,1,2)),FALSE),TRUE,FALSE)),
FALSE),FALSE)</f>
        <v>0</v>
      </c>
      <c r="AS52" s="209" t="b" cm="1">
        <f t="array" aca="1" ref="AS52" ca="1">IF(AND($A52 &gt; 0, L52 &gt; 0,AS$2&lt;MiscFormulas!$A$5+1),
_xlfn.IFNA(
_xlfn.IFNA(
_xlfn.IFNA(
_xlfn.IFNA(
_xlfn.IFNA(
_xlfn.IFNA(
IF(_xlfn.XLOOKUP(AS$2,WatchbillMONTHLY!$A$3:$U$3,OFFSET(WatchbillMONTHLY!$A$3:$U$3,1,2))=IF(_xlfn.XLOOKUP($A52,INDIRECT("_"&amp;_xlfn.XLOOKUP(AS$2,WatchbillMONTHLY!$A$3:$U$3,OFFSET(WatchbillMONTHLY!$A$3:$U$3,1,2))),INDIRECT("_"&amp;_xlfn.XLOOKUP(AS$2,WatchbillMONTHLY!$A$3:$U$3,OFFSET(WatchbillMONTHLY!$A$3:$U$3,1,2))))=$A52,_xlfn.XLOOKUP(AS$2,WatchbillMONTHLY!$A$3:$U$3,OFFSET(WatchbillMONTHLY!$A$3:$U$3,1,2)),FALSE),TRUE,FALSE),
IF(_xlfn.XLOOKUP(AS$2,WatchbillMONTHLY!$A$20:$U$20,OFFSET(WatchbillMONTHLY!$A$20:$U$20,1,2))=IF(_xlfn.XLOOKUP($A52,INDIRECT("_"&amp;_xlfn.XLOOKUP(AS$2,WatchbillMONTHLY!$A$20:$U$20,OFFSET(WatchbillMONTHLY!$A$20:$U$20,1,2))),INDIRECT("_"&amp;_xlfn.XLOOKUP(AS$2,WatchbillMONTHLY!$A$20:$U$20,OFFSET(WatchbillMONTHLY!$A$20:$U$20,1,2))))=$A52,_xlfn.XLOOKUP(AS$2,WatchbillMONTHLY!$A$20:$U$20,OFFSET(WatchbillMONTHLY!$A$20:$U$20,1,2)),FALSE),TRUE,FALSE)),
IF(_xlfn.XLOOKUP(AS$2,WatchbillMONTHLY!$A$37:$U$37,OFFSET(WatchbillMONTHLY!$A$37:$U$37,1,2))=IF(_xlfn.XLOOKUP($A52,INDIRECT("_"&amp;_xlfn.XLOOKUP(AS$2,WatchbillMONTHLY!$A$37:$U$37,OFFSET(WatchbillMONTHLY!$A$37:$U$37,1,2))),INDIRECT("_"&amp;_xlfn.XLOOKUP(AS$2,WatchbillMONTHLY!$A$37:$U$37,OFFSET(WatchbillMONTHLY!$A$37:$U$37,1,2))))=$A52,_xlfn.XLOOKUP(AS$2,WatchbillMONTHLY!$A$37:$U$37,OFFSET(WatchbillMONTHLY!$A$37:$U$37,1,2)),FALSE),TRUE,FALSE)),
IF(_xlfn.XLOOKUP(AS$2,WatchbillMONTHLY!$A$54:$U$54,OFFSET(WatchbillMONTHLY!$A$54:$U$54,1,2))=IF(_xlfn.XLOOKUP($A52,INDIRECT("_"&amp;_xlfn.XLOOKUP(AS$2,WatchbillMONTHLY!$A$54:$U$54,OFFSET(WatchbillMONTHLY!$A$54:$U$54,1,2))),INDIRECT("_"&amp;_xlfn.XLOOKUP(AS$2,WatchbillMONTHLY!$A$54:$U$54,OFFSET(WatchbillMONTHLY!$A$54:$U$54,1,2))))=$A52,_xlfn.XLOOKUP(AS$2,WatchbillMONTHLY!$A$54:$U$54,OFFSET(WatchbillMONTHLY!$A$54:$U$54,1,2)),FALSE),TRUE,FALSE)),
IF(_xlfn.XLOOKUP(AS$2,WatchbillMONTHLY!$A$71:$U$71,OFFSET(WatchbillMONTHLY!$A$71:$U$71,1,2))=IF(_xlfn.XLOOKUP($A52,INDIRECT("_"&amp;_xlfn.XLOOKUP(AS$2,WatchbillMONTHLY!$A$71:$U$71,OFFSET(WatchbillMONTHLY!$A$71:$U$71,1,2))),INDIRECT("_"&amp;_xlfn.XLOOKUP(AS$2,WatchbillMONTHLY!$A$71:$U$71,OFFSET(WatchbillMONTHLY!$A$71:$U$71,1,2))))=$A52,_xlfn.XLOOKUP(AS$2,WatchbillMONTHLY!$A$71:$U$71,OFFSET(WatchbillMONTHLY!$A$71:$U$71,1,2)),FALSE),TRUE,FALSE)),
IF(_xlfn.XLOOKUP(AS$2,WatchbillMONTHLY!$A$88:$U$88,OFFSET(WatchbillMONTHLY!$A$88:$U$88,1,2))=IF(_xlfn.XLOOKUP($A52,INDIRECT("_"&amp;_xlfn.XLOOKUP(AS$2,WatchbillMONTHLY!$A$88:$U$88,OFFSET(WatchbillMONTHLY!$A$88:$U$88,1,2))),INDIRECT("_"&amp;_xlfn.XLOOKUP(AS$2,WatchbillMONTHLY!$A$88:$U$88,OFFSET(WatchbillMONTHLY!$A$88:$U$88,1,2))))=$A52,_xlfn.XLOOKUP(AS$2,WatchbillMONTHLY!$A$88:$U$88,OFFSET(WatchbillMONTHLY!$A$88:$U$88,1,2)),FALSE),TRUE,FALSE)),
FALSE),FALSE)</f>
        <v>0</v>
      </c>
      <c r="AT52" s="209" t="b" cm="1">
        <f t="array" aca="1" ref="AT52" ca="1">IF(AND($A52 &gt; 0, M52 &gt; 0,AT$2&lt;MiscFormulas!$A$5+1),
_xlfn.IFNA(
_xlfn.IFNA(
_xlfn.IFNA(
_xlfn.IFNA(
_xlfn.IFNA(
_xlfn.IFNA(
IF(_xlfn.XLOOKUP(AT$2,WatchbillMONTHLY!$A$3:$U$3,OFFSET(WatchbillMONTHLY!$A$3:$U$3,1,2))=IF(_xlfn.XLOOKUP($A52,INDIRECT("_"&amp;_xlfn.XLOOKUP(AT$2,WatchbillMONTHLY!$A$3:$U$3,OFFSET(WatchbillMONTHLY!$A$3:$U$3,1,2))),INDIRECT("_"&amp;_xlfn.XLOOKUP(AT$2,WatchbillMONTHLY!$A$3:$U$3,OFFSET(WatchbillMONTHLY!$A$3:$U$3,1,2))))=$A52,_xlfn.XLOOKUP(AT$2,WatchbillMONTHLY!$A$3:$U$3,OFFSET(WatchbillMONTHLY!$A$3:$U$3,1,2)),FALSE),TRUE,FALSE),
IF(_xlfn.XLOOKUP(AT$2,WatchbillMONTHLY!$A$20:$U$20,OFFSET(WatchbillMONTHLY!$A$20:$U$20,1,2))=IF(_xlfn.XLOOKUP($A52,INDIRECT("_"&amp;_xlfn.XLOOKUP(AT$2,WatchbillMONTHLY!$A$20:$U$20,OFFSET(WatchbillMONTHLY!$A$20:$U$20,1,2))),INDIRECT("_"&amp;_xlfn.XLOOKUP(AT$2,WatchbillMONTHLY!$A$20:$U$20,OFFSET(WatchbillMONTHLY!$A$20:$U$20,1,2))))=$A52,_xlfn.XLOOKUP(AT$2,WatchbillMONTHLY!$A$20:$U$20,OFFSET(WatchbillMONTHLY!$A$20:$U$20,1,2)),FALSE),TRUE,FALSE)),
IF(_xlfn.XLOOKUP(AT$2,WatchbillMONTHLY!$A$37:$U$37,OFFSET(WatchbillMONTHLY!$A$37:$U$37,1,2))=IF(_xlfn.XLOOKUP($A52,INDIRECT("_"&amp;_xlfn.XLOOKUP(AT$2,WatchbillMONTHLY!$A$37:$U$37,OFFSET(WatchbillMONTHLY!$A$37:$U$37,1,2))),INDIRECT("_"&amp;_xlfn.XLOOKUP(AT$2,WatchbillMONTHLY!$A$37:$U$37,OFFSET(WatchbillMONTHLY!$A$37:$U$37,1,2))))=$A52,_xlfn.XLOOKUP(AT$2,WatchbillMONTHLY!$A$37:$U$37,OFFSET(WatchbillMONTHLY!$A$37:$U$37,1,2)),FALSE),TRUE,FALSE)),
IF(_xlfn.XLOOKUP(AT$2,WatchbillMONTHLY!$A$54:$U$54,OFFSET(WatchbillMONTHLY!$A$54:$U$54,1,2))=IF(_xlfn.XLOOKUP($A52,INDIRECT("_"&amp;_xlfn.XLOOKUP(AT$2,WatchbillMONTHLY!$A$54:$U$54,OFFSET(WatchbillMONTHLY!$A$54:$U$54,1,2))),INDIRECT("_"&amp;_xlfn.XLOOKUP(AT$2,WatchbillMONTHLY!$A$54:$U$54,OFFSET(WatchbillMONTHLY!$A$54:$U$54,1,2))))=$A52,_xlfn.XLOOKUP(AT$2,WatchbillMONTHLY!$A$54:$U$54,OFFSET(WatchbillMONTHLY!$A$54:$U$54,1,2)),FALSE),TRUE,FALSE)),
IF(_xlfn.XLOOKUP(AT$2,WatchbillMONTHLY!$A$71:$U$71,OFFSET(WatchbillMONTHLY!$A$71:$U$71,1,2))=IF(_xlfn.XLOOKUP($A52,INDIRECT("_"&amp;_xlfn.XLOOKUP(AT$2,WatchbillMONTHLY!$A$71:$U$71,OFFSET(WatchbillMONTHLY!$A$71:$U$71,1,2))),INDIRECT("_"&amp;_xlfn.XLOOKUP(AT$2,WatchbillMONTHLY!$A$71:$U$71,OFFSET(WatchbillMONTHLY!$A$71:$U$71,1,2))))=$A52,_xlfn.XLOOKUP(AT$2,WatchbillMONTHLY!$A$71:$U$71,OFFSET(WatchbillMONTHLY!$A$71:$U$71,1,2)),FALSE),TRUE,FALSE)),
IF(_xlfn.XLOOKUP(AT$2,WatchbillMONTHLY!$A$88:$U$88,OFFSET(WatchbillMONTHLY!$A$88:$U$88,1,2))=IF(_xlfn.XLOOKUP($A52,INDIRECT("_"&amp;_xlfn.XLOOKUP(AT$2,WatchbillMONTHLY!$A$88:$U$88,OFFSET(WatchbillMONTHLY!$A$88:$U$88,1,2))),INDIRECT("_"&amp;_xlfn.XLOOKUP(AT$2,WatchbillMONTHLY!$A$88:$U$88,OFFSET(WatchbillMONTHLY!$A$88:$U$88,1,2))))=$A52,_xlfn.XLOOKUP(AT$2,WatchbillMONTHLY!$A$88:$U$88,OFFSET(WatchbillMONTHLY!$A$88:$U$88,1,2)),FALSE),TRUE,FALSE)),
FALSE),FALSE)</f>
        <v>0</v>
      </c>
      <c r="AU52" s="209" t="b" cm="1">
        <f t="array" aca="1" ref="AU52" ca="1">IF(AND($A52 &gt; 0, N52 &gt; 0,AU$2&lt;MiscFormulas!$A$5+1),
_xlfn.IFNA(
_xlfn.IFNA(
_xlfn.IFNA(
_xlfn.IFNA(
_xlfn.IFNA(
_xlfn.IFNA(
IF(_xlfn.XLOOKUP(AU$2,WatchbillMONTHLY!$A$3:$U$3,OFFSET(WatchbillMONTHLY!$A$3:$U$3,1,2))=IF(_xlfn.XLOOKUP($A52,INDIRECT("_"&amp;_xlfn.XLOOKUP(AU$2,WatchbillMONTHLY!$A$3:$U$3,OFFSET(WatchbillMONTHLY!$A$3:$U$3,1,2))),INDIRECT("_"&amp;_xlfn.XLOOKUP(AU$2,WatchbillMONTHLY!$A$3:$U$3,OFFSET(WatchbillMONTHLY!$A$3:$U$3,1,2))))=$A52,_xlfn.XLOOKUP(AU$2,WatchbillMONTHLY!$A$3:$U$3,OFFSET(WatchbillMONTHLY!$A$3:$U$3,1,2)),FALSE),TRUE,FALSE),
IF(_xlfn.XLOOKUP(AU$2,WatchbillMONTHLY!$A$20:$U$20,OFFSET(WatchbillMONTHLY!$A$20:$U$20,1,2))=IF(_xlfn.XLOOKUP($A52,INDIRECT("_"&amp;_xlfn.XLOOKUP(AU$2,WatchbillMONTHLY!$A$20:$U$20,OFFSET(WatchbillMONTHLY!$A$20:$U$20,1,2))),INDIRECT("_"&amp;_xlfn.XLOOKUP(AU$2,WatchbillMONTHLY!$A$20:$U$20,OFFSET(WatchbillMONTHLY!$A$20:$U$20,1,2))))=$A52,_xlfn.XLOOKUP(AU$2,WatchbillMONTHLY!$A$20:$U$20,OFFSET(WatchbillMONTHLY!$A$20:$U$20,1,2)),FALSE),TRUE,FALSE)),
IF(_xlfn.XLOOKUP(AU$2,WatchbillMONTHLY!$A$37:$U$37,OFFSET(WatchbillMONTHLY!$A$37:$U$37,1,2))=IF(_xlfn.XLOOKUP($A52,INDIRECT("_"&amp;_xlfn.XLOOKUP(AU$2,WatchbillMONTHLY!$A$37:$U$37,OFFSET(WatchbillMONTHLY!$A$37:$U$37,1,2))),INDIRECT("_"&amp;_xlfn.XLOOKUP(AU$2,WatchbillMONTHLY!$A$37:$U$37,OFFSET(WatchbillMONTHLY!$A$37:$U$37,1,2))))=$A52,_xlfn.XLOOKUP(AU$2,WatchbillMONTHLY!$A$37:$U$37,OFFSET(WatchbillMONTHLY!$A$37:$U$37,1,2)),FALSE),TRUE,FALSE)),
IF(_xlfn.XLOOKUP(AU$2,WatchbillMONTHLY!$A$54:$U$54,OFFSET(WatchbillMONTHLY!$A$54:$U$54,1,2))=IF(_xlfn.XLOOKUP($A52,INDIRECT("_"&amp;_xlfn.XLOOKUP(AU$2,WatchbillMONTHLY!$A$54:$U$54,OFFSET(WatchbillMONTHLY!$A$54:$U$54,1,2))),INDIRECT("_"&amp;_xlfn.XLOOKUP(AU$2,WatchbillMONTHLY!$A$54:$U$54,OFFSET(WatchbillMONTHLY!$A$54:$U$54,1,2))))=$A52,_xlfn.XLOOKUP(AU$2,WatchbillMONTHLY!$A$54:$U$54,OFFSET(WatchbillMONTHLY!$A$54:$U$54,1,2)),FALSE),TRUE,FALSE)),
IF(_xlfn.XLOOKUP(AU$2,WatchbillMONTHLY!$A$71:$U$71,OFFSET(WatchbillMONTHLY!$A$71:$U$71,1,2))=IF(_xlfn.XLOOKUP($A52,INDIRECT("_"&amp;_xlfn.XLOOKUP(AU$2,WatchbillMONTHLY!$A$71:$U$71,OFFSET(WatchbillMONTHLY!$A$71:$U$71,1,2))),INDIRECT("_"&amp;_xlfn.XLOOKUP(AU$2,WatchbillMONTHLY!$A$71:$U$71,OFFSET(WatchbillMONTHLY!$A$71:$U$71,1,2))))=$A52,_xlfn.XLOOKUP(AU$2,WatchbillMONTHLY!$A$71:$U$71,OFFSET(WatchbillMONTHLY!$A$71:$U$71,1,2)),FALSE),TRUE,FALSE)),
IF(_xlfn.XLOOKUP(AU$2,WatchbillMONTHLY!$A$88:$U$88,OFFSET(WatchbillMONTHLY!$A$88:$U$88,1,2))=IF(_xlfn.XLOOKUP($A52,INDIRECT("_"&amp;_xlfn.XLOOKUP(AU$2,WatchbillMONTHLY!$A$88:$U$88,OFFSET(WatchbillMONTHLY!$A$88:$U$88,1,2))),INDIRECT("_"&amp;_xlfn.XLOOKUP(AU$2,WatchbillMONTHLY!$A$88:$U$88,OFFSET(WatchbillMONTHLY!$A$88:$U$88,1,2))))=$A52,_xlfn.XLOOKUP(AU$2,WatchbillMONTHLY!$A$88:$U$88,OFFSET(WatchbillMONTHLY!$A$88:$U$88,1,2)),FALSE),TRUE,FALSE)),
FALSE),FALSE)</f>
        <v>0</v>
      </c>
      <c r="AV52" s="209" t="b" cm="1">
        <f t="array" aca="1" ref="AV52" ca="1">IF(AND($A52 &gt; 0, O52 &gt; 0,AV$2&lt;MiscFormulas!$A$5+1),
_xlfn.IFNA(
_xlfn.IFNA(
_xlfn.IFNA(
_xlfn.IFNA(
_xlfn.IFNA(
_xlfn.IFNA(
IF(_xlfn.XLOOKUP(AV$2,WatchbillMONTHLY!$A$3:$U$3,OFFSET(WatchbillMONTHLY!$A$3:$U$3,1,2))=IF(_xlfn.XLOOKUP($A52,INDIRECT("_"&amp;_xlfn.XLOOKUP(AV$2,WatchbillMONTHLY!$A$3:$U$3,OFFSET(WatchbillMONTHLY!$A$3:$U$3,1,2))),INDIRECT("_"&amp;_xlfn.XLOOKUP(AV$2,WatchbillMONTHLY!$A$3:$U$3,OFFSET(WatchbillMONTHLY!$A$3:$U$3,1,2))))=$A52,_xlfn.XLOOKUP(AV$2,WatchbillMONTHLY!$A$3:$U$3,OFFSET(WatchbillMONTHLY!$A$3:$U$3,1,2)),FALSE),TRUE,FALSE),
IF(_xlfn.XLOOKUP(AV$2,WatchbillMONTHLY!$A$20:$U$20,OFFSET(WatchbillMONTHLY!$A$20:$U$20,1,2))=IF(_xlfn.XLOOKUP($A52,INDIRECT("_"&amp;_xlfn.XLOOKUP(AV$2,WatchbillMONTHLY!$A$20:$U$20,OFFSET(WatchbillMONTHLY!$A$20:$U$20,1,2))),INDIRECT("_"&amp;_xlfn.XLOOKUP(AV$2,WatchbillMONTHLY!$A$20:$U$20,OFFSET(WatchbillMONTHLY!$A$20:$U$20,1,2))))=$A52,_xlfn.XLOOKUP(AV$2,WatchbillMONTHLY!$A$20:$U$20,OFFSET(WatchbillMONTHLY!$A$20:$U$20,1,2)),FALSE),TRUE,FALSE)),
IF(_xlfn.XLOOKUP(AV$2,WatchbillMONTHLY!$A$37:$U$37,OFFSET(WatchbillMONTHLY!$A$37:$U$37,1,2))=IF(_xlfn.XLOOKUP($A52,INDIRECT("_"&amp;_xlfn.XLOOKUP(AV$2,WatchbillMONTHLY!$A$37:$U$37,OFFSET(WatchbillMONTHLY!$A$37:$U$37,1,2))),INDIRECT("_"&amp;_xlfn.XLOOKUP(AV$2,WatchbillMONTHLY!$A$37:$U$37,OFFSET(WatchbillMONTHLY!$A$37:$U$37,1,2))))=$A52,_xlfn.XLOOKUP(AV$2,WatchbillMONTHLY!$A$37:$U$37,OFFSET(WatchbillMONTHLY!$A$37:$U$37,1,2)),FALSE),TRUE,FALSE)),
IF(_xlfn.XLOOKUP(AV$2,WatchbillMONTHLY!$A$54:$U$54,OFFSET(WatchbillMONTHLY!$A$54:$U$54,1,2))=IF(_xlfn.XLOOKUP($A52,INDIRECT("_"&amp;_xlfn.XLOOKUP(AV$2,WatchbillMONTHLY!$A$54:$U$54,OFFSET(WatchbillMONTHLY!$A$54:$U$54,1,2))),INDIRECT("_"&amp;_xlfn.XLOOKUP(AV$2,WatchbillMONTHLY!$A$54:$U$54,OFFSET(WatchbillMONTHLY!$A$54:$U$54,1,2))))=$A52,_xlfn.XLOOKUP(AV$2,WatchbillMONTHLY!$A$54:$U$54,OFFSET(WatchbillMONTHLY!$A$54:$U$54,1,2)),FALSE),TRUE,FALSE)),
IF(_xlfn.XLOOKUP(AV$2,WatchbillMONTHLY!$A$71:$U$71,OFFSET(WatchbillMONTHLY!$A$71:$U$71,1,2))=IF(_xlfn.XLOOKUP($A52,INDIRECT("_"&amp;_xlfn.XLOOKUP(AV$2,WatchbillMONTHLY!$A$71:$U$71,OFFSET(WatchbillMONTHLY!$A$71:$U$71,1,2))),INDIRECT("_"&amp;_xlfn.XLOOKUP(AV$2,WatchbillMONTHLY!$A$71:$U$71,OFFSET(WatchbillMONTHLY!$A$71:$U$71,1,2))))=$A52,_xlfn.XLOOKUP(AV$2,WatchbillMONTHLY!$A$71:$U$71,OFFSET(WatchbillMONTHLY!$A$71:$U$71,1,2)),FALSE),TRUE,FALSE)),
IF(_xlfn.XLOOKUP(AV$2,WatchbillMONTHLY!$A$88:$U$88,OFFSET(WatchbillMONTHLY!$A$88:$U$88,1,2))=IF(_xlfn.XLOOKUP($A52,INDIRECT("_"&amp;_xlfn.XLOOKUP(AV$2,WatchbillMONTHLY!$A$88:$U$88,OFFSET(WatchbillMONTHLY!$A$88:$U$88,1,2))),INDIRECT("_"&amp;_xlfn.XLOOKUP(AV$2,WatchbillMONTHLY!$A$88:$U$88,OFFSET(WatchbillMONTHLY!$A$88:$U$88,1,2))))=$A52,_xlfn.XLOOKUP(AV$2,WatchbillMONTHLY!$A$88:$U$88,OFFSET(WatchbillMONTHLY!$A$88:$U$88,1,2)),FALSE),TRUE,FALSE)),
FALSE),FALSE)</f>
        <v>0</v>
      </c>
      <c r="AW52" s="209" t="b" cm="1">
        <f t="array" aca="1" ref="AW52" ca="1">IF(AND($A52 &gt; 0, P52 &gt; 0,AW$2&lt;MiscFormulas!$A$5+1),
_xlfn.IFNA(
_xlfn.IFNA(
_xlfn.IFNA(
_xlfn.IFNA(
_xlfn.IFNA(
_xlfn.IFNA(
IF(_xlfn.XLOOKUP(AW$2,WatchbillMONTHLY!$A$3:$U$3,OFFSET(WatchbillMONTHLY!$A$3:$U$3,1,2))=IF(_xlfn.XLOOKUP($A52,INDIRECT("_"&amp;_xlfn.XLOOKUP(AW$2,WatchbillMONTHLY!$A$3:$U$3,OFFSET(WatchbillMONTHLY!$A$3:$U$3,1,2))),INDIRECT("_"&amp;_xlfn.XLOOKUP(AW$2,WatchbillMONTHLY!$A$3:$U$3,OFFSET(WatchbillMONTHLY!$A$3:$U$3,1,2))))=$A52,_xlfn.XLOOKUP(AW$2,WatchbillMONTHLY!$A$3:$U$3,OFFSET(WatchbillMONTHLY!$A$3:$U$3,1,2)),FALSE),TRUE,FALSE),
IF(_xlfn.XLOOKUP(AW$2,WatchbillMONTHLY!$A$20:$U$20,OFFSET(WatchbillMONTHLY!$A$20:$U$20,1,2))=IF(_xlfn.XLOOKUP($A52,INDIRECT("_"&amp;_xlfn.XLOOKUP(AW$2,WatchbillMONTHLY!$A$20:$U$20,OFFSET(WatchbillMONTHLY!$A$20:$U$20,1,2))),INDIRECT("_"&amp;_xlfn.XLOOKUP(AW$2,WatchbillMONTHLY!$A$20:$U$20,OFFSET(WatchbillMONTHLY!$A$20:$U$20,1,2))))=$A52,_xlfn.XLOOKUP(AW$2,WatchbillMONTHLY!$A$20:$U$20,OFFSET(WatchbillMONTHLY!$A$20:$U$20,1,2)),FALSE),TRUE,FALSE)),
IF(_xlfn.XLOOKUP(AW$2,WatchbillMONTHLY!$A$37:$U$37,OFFSET(WatchbillMONTHLY!$A$37:$U$37,1,2))=IF(_xlfn.XLOOKUP($A52,INDIRECT("_"&amp;_xlfn.XLOOKUP(AW$2,WatchbillMONTHLY!$A$37:$U$37,OFFSET(WatchbillMONTHLY!$A$37:$U$37,1,2))),INDIRECT("_"&amp;_xlfn.XLOOKUP(AW$2,WatchbillMONTHLY!$A$37:$U$37,OFFSET(WatchbillMONTHLY!$A$37:$U$37,1,2))))=$A52,_xlfn.XLOOKUP(AW$2,WatchbillMONTHLY!$A$37:$U$37,OFFSET(WatchbillMONTHLY!$A$37:$U$37,1,2)),FALSE),TRUE,FALSE)),
IF(_xlfn.XLOOKUP(AW$2,WatchbillMONTHLY!$A$54:$U$54,OFFSET(WatchbillMONTHLY!$A$54:$U$54,1,2))=IF(_xlfn.XLOOKUP($A52,INDIRECT("_"&amp;_xlfn.XLOOKUP(AW$2,WatchbillMONTHLY!$A$54:$U$54,OFFSET(WatchbillMONTHLY!$A$54:$U$54,1,2))),INDIRECT("_"&amp;_xlfn.XLOOKUP(AW$2,WatchbillMONTHLY!$A$54:$U$54,OFFSET(WatchbillMONTHLY!$A$54:$U$54,1,2))))=$A52,_xlfn.XLOOKUP(AW$2,WatchbillMONTHLY!$A$54:$U$54,OFFSET(WatchbillMONTHLY!$A$54:$U$54,1,2)),FALSE),TRUE,FALSE)),
IF(_xlfn.XLOOKUP(AW$2,WatchbillMONTHLY!$A$71:$U$71,OFFSET(WatchbillMONTHLY!$A$71:$U$71,1,2))=IF(_xlfn.XLOOKUP($A52,INDIRECT("_"&amp;_xlfn.XLOOKUP(AW$2,WatchbillMONTHLY!$A$71:$U$71,OFFSET(WatchbillMONTHLY!$A$71:$U$71,1,2))),INDIRECT("_"&amp;_xlfn.XLOOKUP(AW$2,WatchbillMONTHLY!$A$71:$U$71,OFFSET(WatchbillMONTHLY!$A$71:$U$71,1,2))))=$A52,_xlfn.XLOOKUP(AW$2,WatchbillMONTHLY!$A$71:$U$71,OFFSET(WatchbillMONTHLY!$A$71:$U$71,1,2)),FALSE),TRUE,FALSE)),
IF(_xlfn.XLOOKUP(AW$2,WatchbillMONTHLY!$A$88:$U$88,OFFSET(WatchbillMONTHLY!$A$88:$U$88,1,2))=IF(_xlfn.XLOOKUP($A52,INDIRECT("_"&amp;_xlfn.XLOOKUP(AW$2,WatchbillMONTHLY!$A$88:$U$88,OFFSET(WatchbillMONTHLY!$A$88:$U$88,1,2))),INDIRECT("_"&amp;_xlfn.XLOOKUP(AW$2,WatchbillMONTHLY!$A$88:$U$88,OFFSET(WatchbillMONTHLY!$A$88:$U$88,1,2))))=$A52,_xlfn.XLOOKUP(AW$2,WatchbillMONTHLY!$A$88:$U$88,OFFSET(WatchbillMONTHLY!$A$88:$U$88,1,2)),FALSE),TRUE,FALSE)),
FALSE),FALSE)</f>
        <v>0</v>
      </c>
      <c r="AX52" s="209" t="b" cm="1">
        <f t="array" aca="1" ref="AX52" ca="1">IF(AND($A52 &gt; 0, Q52 &gt; 0,AX$2&lt;MiscFormulas!$A$5+1),
_xlfn.IFNA(
_xlfn.IFNA(
_xlfn.IFNA(
_xlfn.IFNA(
_xlfn.IFNA(
_xlfn.IFNA(
IF(_xlfn.XLOOKUP(AX$2,WatchbillMONTHLY!$A$3:$U$3,OFFSET(WatchbillMONTHLY!$A$3:$U$3,1,2))=IF(_xlfn.XLOOKUP($A52,INDIRECT("_"&amp;_xlfn.XLOOKUP(AX$2,WatchbillMONTHLY!$A$3:$U$3,OFFSET(WatchbillMONTHLY!$A$3:$U$3,1,2))),INDIRECT("_"&amp;_xlfn.XLOOKUP(AX$2,WatchbillMONTHLY!$A$3:$U$3,OFFSET(WatchbillMONTHLY!$A$3:$U$3,1,2))))=$A52,_xlfn.XLOOKUP(AX$2,WatchbillMONTHLY!$A$3:$U$3,OFFSET(WatchbillMONTHLY!$A$3:$U$3,1,2)),FALSE),TRUE,FALSE),
IF(_xlfn.XLOOKUP(AX$2,WatchbillMONTHLY!$A$20:$U$20,OFFSET(WatchbillMONTHLY!$A$20:$U$20,1,2))=IF(_xlfn.XLOOKUP($A52,INDIRECT("_"&amp;_xlfn.XLOOKUP(AX$2,WatchbillMONTHLY!$A$20:$U$20,OFFSET(WatchbillMONTHLY!$A$20:$U$20,1,2))),INDIRECT("_"&amp;_xlfn.XLOOKUP(AX$2,WatchbillMONTHLY!$A$20:$U$20,OFFSET(WatchbillMONTHLY!$A$20:$U$20,1,2))))=$A52,_xlfn.XLOOKUP(AX$2,WatchbillMONTHLY!$A$20:$U$20,OFFSET(WatchbillMONTHLY!$A$20:$U$20,1,2)),FALSE),TRUE,FALSE)),
IF(_xlfn.XLOOKUP(AX$2,WatchbillMONTHLY!$A$37:$U$37,OFFSET(WatchbillMONTHLY!$A$37:$U$37,1,2))=IF(_xlfn.XLOOKUP($A52,INDIRECT("_"&amp;_xlfn.XLOOKUP(AX$2,WatchbillMONTHLY!$A$37:$U$37,OFFSET(WatchbillMONTHLY!$A$37:$U$37,1,2))),INDIRECT("_"&amp;_xlfn.XLOOKUP(AX$2,WatchbillMONTHLY!$A$37:$U$37,OFFSET(WatchbillMONTHLY!$A$37:$U$37,1,2))))=$A52,_xlfn.XLOOKUP(AX$2,WatchbillMONTHLY!$A$37:$U$37,OFFSET(WatchbillMONTHLY!$A$37:$U$37,1,2)),FALSE),TRUE,FALSE)),
IF(_xlfn.XLOOKUP(AX$2,WatchbillMONTHLY!$A$54:$U$54,OFFSET(WatchbillMONTHLY!$A$54:$U$54,1,2))=IF(_xlfn.XLOOKUP($A52,INDIRECT("_"&amp;_xlfn.XLOOKUP(AX$2,WatchbillMONTHLY!$A$54:$U$54,OFFSET(WatchbillMONTHLY!$A$54:$U$54,1,2))),INDIRECT("_"&amp;_xlfn.XLOOKUP(AX$2,WatchbillMONTHLY!$A$54:$U$54,OFFSET(WatchbillMONTHLY!$A$54:$U$54,1,2))))=$A52,_xlfn.XLOOKUP(AX$2,WatchbillMONTHLY!$A$54:$U$54,OFFSET(WatchbillMONTHLY!$A$54:$U$54,1,2)),FALSE),TRUE,FALSE)),
IF(_xlfn.XLOOKUP(AX$2,WatchbillMONTHLY!$A$71:$U$71,OFFSET(WatchbillMONTHLY!$A$71:$U$71,1,2))=IF(_xlfn.XLOOKUP($A52,INDIRECT("_"&amp;_xlfn.XLOOKUP(AX$2,WatchbillMONTHLY!$A$71:$U$71,OFFSET(WatchbillMONTHLY!$A$71:$U$71,1,2))),INDIRECT("_"&amp;_xlfn.XLOOKUP(AX$2,WatchbillMONTHLY!$A$71:$U$71,OFFSET(WatchbillMONTHLY!$A$71:$U$71,1,2))))=$A52,_xlfn.XLOOKUP(AX$2,WatchbillMONTHLY!$A$71:$U$71,OFFSET(WatchbillMONTHLY!$A$71:$U$71,1,2)),FALSE),TRUE,FALSE)),
IF(_xlfn.XLOOKUP(AX$2,WatchbillMONTHLY!$A$88:$U$88,OFFSET(WatchbillMONTHLY!$A$88:$U$88,1,2))=IF(_xlfn.XLOOKUP($A52,INDIRECT("_"&amp;_xlfn.XLOOKUP(AX$2,WatchbillMONTHLY!$A$88:$U$88,OFFSET(WatchbillMONTHLY!$A$88:$U$88,1,2))),INDIRECT("_"&amp;_xlfn.XLOOKUP(AX$2,WatchbillMONTHLY!$A$88:$U$88,OFFSET(WatchbillMONTHLY!$A$88:$U$88,1,2))))=$A52,_xlfn.XLOOKUP(AX$2,WatchbillMONTHLY!$A$88:$U$88,OFFSET(WatchbillMONTHLY!$A$88:$U$88,1,2)),FALSE),TRUE,FALSE)),
FALSE),FALSE)</f>
        <v>0</v>
      </c>
      <c r="AY52" s="209" t="b" cm="1">
        <f t="array" aca="1" ref="AY52" ca="1">IF(AND($A52 &gt; 0, R52 &gt; 0,AY$2&lt;MiscFormulas!$A$5+1),
_xlfn.IFNA(
_xlfn.IFNA(
_xlfn.IFNA(
_xlfn.IFNA(
_xlfn.IFNA(
_xlfn.IFNA(
IF(_xlfn.XLOOKUP(AY$2,WatchbillMONTHLY!$A$3:$U$3,OFFSET(WatchbillMONTHLY!$A$3:$U$3,1,2))=IF(_xlfn.XLOOKUP($A52,INDIRECT("_"&amp;_xlfn.XLOOKUP(AY$2,WatchbillMONTHLY!$A$3:$U$3,OFFSET(WatchbillMONTHLY!$A$3:$U$3,1,2))),INDIRECT("_"&amp;_xlfn.XLOOKUP(AY$2,WatchbillMONTHLY!$A$3:$U$3,OFFSET(WatchbillMONTHLY!$A$3:$U$3,1,2))))=$A52,_xlfn.XLOOKUP(AY$2,WatchbillMONTHLY!$A$3:$U$3,OFFSET(WatchbillMONTHLY!$A$3:$U$3,1,2)),FALSE),TRUE,FALSE),
IF(_xlfn.XLOOKUP(AY$2,WatchbillMONTHLY!$A$20:$U$20,OFFSET(WatchbillMONTHLY!$A$20:$U$20,1,2))=IF(_xlfn.XLOOKUP($A52,INDIRECT("_"&amp;_xlfn.XLOOKUP(AY$2,WatchbillMONTHLY!$A$20:$U$20,OFFSET(WatchbillMONTHLY!$A$20:$U$20,1,2))),INDIRECT("_"&amp;_xlfn.XLOOKUP(AY$2,WatchbillMONTHLY!$A$20:$U$20,OFFSET(WatchbillMONTHLY!$A$20:$U$20,1,2))))=$A52,_xlfn.XLOOKUP(AY$2,WatchbillMONTHLY!$A$20:$U$20,OFFSET(WatchbillMONTHLY!$A$20:$U$20,1,2)),FALSE),TRUE,FALSE)),
IF(_xlfn.XLOOKUP(AY$2,WatchbillMONTHLY!$A$37:$U$37,OFFSET(WatchbillMONTHLY!$A$37:$U$37,1,2))=IF(_xlfn.XLOOKUP($A52,INDIRECT("_"&amp;_xlfn.XLOOKUP(AY$2,WatchbillMONTHLY!$A$37:$U$37,OFFSET(WatchbillMONTHLY!$A$37:$U$37,1,2))),INDIRECT("_"&amp;_xlfn.XLOOKUP(AY$2,WatchbillMONTHLY!$A$37:$U$37,OFFSET(WatchbillMONTHLY!$A$37:$U$37,1,2))))=$A52,_xlfn.XLOOKUP(AY$2,WatchbillMONTHLY!$A$37:$U$37,OFFSET(WatchbillMONTHLY!$A$37:$U$37,1,2)),FALSE),TRUE,FALSE)),
IF(_xlfn.XLOOKUP(AY$2,WatchbillMONTHLY!$A$54:$U$54,OFFSET(WatchbillMONTHLY!$A$54:$U$54,1,2))=IF(_xlfn.XLOOKUP($A52,INDIRECT("_"&amp;_xlfn.XLOOKUP(AY$2,WatchbillMONTHLY!$A$54:$U$54,OFFSET(WatchbillMONTHLY!$A$54:$U$54,1,2))),INDIRECT("_"&amp;_xlfn.XLOOKUP(AY$2,WatchbillMONTHLY!$A$54:$U$54,OFFSET(WatchbillMONTHLY!$A$54:$U$54,1,2))))=$A52,_xlfn.XLOOKUP(AY$2,WatchbillMONTHLY!$A$54:$U$54,OFFSET(WatchbillMONTHLY!$A$54:$U$54,1,2)),FALSE),TRUE,FALSE)),
IF(_xlfn.XLOOKUP(AY$2,WatchbillMONTHLY!$A$71:$U$71,OFFSET(WatchbillMONTHLY!$A$71:$U$71,1,2))=IF(_xlfn.XLOOKUP($A52,INDIRECT("_"&amp;_xlfn.XLOOKUP(AY$2,WatchbillMONTHLY!$A$71:$U$71,OFFSET(WatchbillMONTHLY!$A$71:$U$71,1,2))),INDIRECT("_"&amp;_xlfn.XLOOKUP(AY$2,WatchbillMONTHLY!$A$71:$U$71,OFFSET(WatchbillMONTHLY!$A$71:$U$71,1,2))))=$A52,_xlfn.XLOOKUP(AY$2,WatchbillMONTHLY!$A$71:$U$71,OFFSET(WatchbillMONTHLY!$A$71:$U$71,1,2)),FALSE),TRUE,FALSE)),
IF(_xlfn.XLOOKUP(AY$2,WatchbillMONTHLY!$A$88:$U$88,OFFSET(WatchbillMONTHLY!$A$88:$U$88,1,2))=IF(_xlfn.XLOOKUP($A52,INDIRECT("_"&amp;_xlfn.XLOOKUP(AY$2,WatchbillMONTHLY!$A$88:$U$88,OFFSET(WatchbillMONTHLY!$A$88:$U$88,1,2))),INDIRECT("_"&amp;_xlfn.XLOOKUP(AY$2,WatchbillMONTHLY!$A$88:$U$88,OFFSET(WatchbillMONTHLY!$A$88:$U$88,1,2))))=$A52,_xlfn.XLOOKUP(AY$2,WatchbillMONTHLY!$A$88:$U$88,OFFSET(WatchbillMONTHLY!$A$88:$U$88,1,2)),FALSE),TRUE,FALSE)),
FALSE),FALSE)</f>
        <v>0</v>
      </c>
      <c r="AZ52" s="209" t="b" cm="1">
        <f t="array" aca="1" ref="AZ52" ca="1">IF(AND($A52 &gt; 0, S52 &gt; 0,AZ$2&lt;MiscFormulas!$A$5+1),
_xlfn.IFNA(
_xlfn.IFNA(
_xlfn.IFNA(
_xlfn.IFNA(
_xlfn.IFNA(
_xlfn.IFNA(
IF(_xlfn.XLOOKUP(AZ$2,WatchbillMONTHLY!$A$3:$U$3,OFFSET(WatchbillMONTHLY!$A$3:$U$3,1,2))=IF(_xlfn.XLOOKUP($A52,INDIRECT("_"&amp;_xlfn.XLOOKUP(AZ$2,WatchbillMONTHLY!$A$3:$U$3,OFFSET(WatchbillMONTHLY!$A$3:$U$3,1,2))),INDIRECT("_"&amp;_xlfn.XLOOKUP(AZ$2,WatchbillMONTHLY!$A$3:$U$3,OFFSET(WatchbillMONTHLY!$A$3:$U$3,1,2))))=$A52,_xlfn.XLOOKUP(AZ$2,WatchbillMONTHLY!$A$3:$U$3,OFFSET(WatchbillMONTHLY!$A$3:$U$3,1,2)),FALSE),TRUE,FALSE),
IF(_xlfn.XLOOKUP(AZ$2,WatchbillMONTHLY!$A$20:$U$20,OFFSET(WatchbillMONTHLY!$A$20:$U$20,1,2))=IF(_xlfn.XLOOKUP($A52,INDIRECT("_"&amp;_xlfn.XLOOKUP(AZ$2,WatchbillMONTHLY!$A$20:$U$20,OFFSET(WatchbillMONTHLY!$A$20:$U$20,1,2))),INDIRECT("_"&amp;_xlfn.XLOOKUP(AZ$2,WatchbillMONTHLY!$A$20:$U$20,OFFSET(WatchbillMONTHLY!$A$20:$U$20,1,2))))=$A52,_xlfn.XLOOKUP(AZ$2,WatchbillMONTHLY!$A$20:$U$20,OFFSET(WatchbillMONTHLY!$A$20:$U$20,1,2)),FALSE),TRUE,FALSE)),
IF(_xlfn.XLOOKUP(AZ$2,WatchbillMONTHLY!$A$37:$U$37,OFFSET(WatchbillMONTHLY!$A$37:$U$37,1,2))=IF(_xlfn.XLOOKUP($A52,INDIRECT("_"&amp;_xlfn.XLOOKUP(AZ$2,WatchbillMONTHLY!$A$37:$U$37,OFFSET(WatchbillMONTHLY!$A$37:$U$37,1,2))),INDIRECT("_"&amp;_xlfn.XLOOKUP(AZ$2,WatchbillMONTHLY!$A$37:$U$37,OFFSET(WatchbillMONTHLY!$A$37:$U$37,1,2))))=$A52,_xlfn.XLOOKUP(AZ$2,WatchbillMONTHLY!$A$37:$U$37,OFFSET(WatchbillMONTHLY!$A$37:$U$37,1,2)),FALSE),TRUE,FALSE)),
IF(_xlfn.XLOOKUP(AZ$2,WatchbillMONTHLY!$A$54:$U$54,OFFSET(WatchbillMONTHLY!$A$54:$U$54,1,2))=IF(_xlfn.XLOOKUP($A52,INDIRECT("_"&amp;_xlfn.XLOOKUP(AZ$2,WatchbillMONTHLY!$A$54:$U$54,OFFSET(WatchbillMONTHLY!$A$54:$U$54,1,2))),INDIRECT("_"&amp;_xlfn.XLOOKUP(AZ$2,WatchbillMONTHLY!$A$54:$U$54,OFFSET(WatchbillMONTHLY!$A$54:$U$54,1,2))))=$A52,_xlfn.XLOOKUP(AZ$2,WatchbillMONTHLY!$A$54:$U$54,OFFSET(WatchbillMONTHLY!$A$54:$U$54,1,2)),FALSE),TRUE,FALSE)),
IF(_xlfn.XLOOKUP(AZ$2,WatchbillMONTHLY!$A$71:$U$71,OFFSET(WatchbillMONTHLY!$A$71:$U$71,1,2))=IF(_xlfn.XLOOKUP($A52,INDIRECT("_"&amp;_xlfn.XLOOKUP(AZ$2,WatchbillMONTHLY!$A$71:$U$71,OFFSET(WatchbillMONTHLY!$A$71:$U$71,1,2))),INDIRECT("_"&amp;_xlfn.XLOOKUP(AZ$2,WatchbillMONTHLY!$A$71:$U$71,OFFSET(WatchbillMONTHLY!$A$71:$U$71,1,2))))=$A52,_xlfn.XLOOKUP(AZ$2,WatchbillMONTHLY!$A$71:$U$71,OFFSET(WatchbillMONTHLY!$A$71:$U$71,1,2)),FALSE),TRUE,FALSE)),
IF(_xlfn.XLOOKUP(AZ$2,WatchbillMONTHLY!$A$88:$U$88,OFFSET(WatchbillMONTHLY!$A$88:$U$88,1,2))=IF(_xlfn.XLOOKUP($A52,INDIRECT("_"&amp;_xlfn.XLOOKUP(AZ$2,WatchbillMONTHLY!$A$88:$U$88,OFFSET(WatchbillMONTHLY!$A$88:$U$88,1,2))),INDIRECT("_"&amp;_xlfn.XLOOKUP(AZ$2,WatchbillMONTHLY!$A$88:$U$88,OFFSET(WatchbillMONTHLY!$A$88:$U$88,1,2))))=$A52,_xlfn.XLOOKUP(AZ$2,WatchbillMONTHLY!$A$88:$U$88,OFFSET(WatchbillMONTHLY!$A$88:$U$88,1,2)),FALSE),TRUE,FALSE)),
FALSE),FALSE)</f>
        <v>0</v>
      </c>
      <c r="BA52" s="209" t="b" cm="1">
        <f t="array" aca="1" ref="BA52" ca="1">IF(AND($A52 &gt; 0, T52 &gt; 0,BA$2&lt;MiscFormulas!$A$5+1),
_xlfn.IFNA(
_xlfn.IFNA(
_xlfn.IFNA(
_xlfn.IFNA(
_xlfn.IFNA(
_xlfn.IFNA(
IF(_xlfn.XLOOKUP(BA$2,WatchbillMONTHLY!$A$3:$U$3,OFFSET(WatchbillMONTHLY!$A$3:$U$3,1,2))=IF(_xlfn.XLOOKUP($A52,INDIRECT("_"&amp;_xlfn.XLOOKUP(BA$2,WatchbillMONTHLY!$A$3:$U$3,OFFSET(WatchbillMONTHLY!$A$3:$U$3,1,2))),INDIRECT("_"&amp;_xlfn.XLOOKUP(BA$2,WatchbillMONTHLY!$A$3:$U$3,OFFSET(WatchbillMONTHLY!$A$3:$U$3,1,2))))=$A52,_xlfn.XLOOKUP(BA$2,WatchbillMONTHLY!$A$3:$U$3,OFFSET(WatchbillMONTHLY!$A$3:$U$3,1,2)),FALSE),TRUE,FALSE),
IF(_xlfn.XLOOKUP(BA$2,WatchbillMONTHLY!$A$20:$U$20,OFFSET(WatchbillMONTHLY!$A$20:$U$20,1,2))=IF(_xlfn.XLOOKUP($A52,INDIRECT("_"&amp;_xlfn.XLOOKUP(BA$2,WatchbillMONTHLY!$A$20:$U$20,OFFSET(WatchbillMONTHLY!$A$20:$U$20,1,2))),INDIRECT("_"&amp;_xlfn.XLOOKUP(BA$2,WatchbillMONTHLY!$A$20:$U$20,OFFSET(WatchbillMONTHLY!$A$20:$U$20,1,2))))=$A52,_xlfn.XLOOKUP(BA$2,WatchbillMONTHLY!$A$20:$U$20,OFFSET(WatchbillMONTHLY!$A$20:$U$20,1,2)),FALSE),TRUE,FALSE)),
IF(_xlfn.XLOOKUP(BA$2,WatchbillMONTHLY!$A$37:$U$37,OFFSET(WatchbillMONTHLY!$A$37:$U$37,1,2))=IF(_xlfn.XLOOKUP($A52,INDIRECT("_"&amp;_xlfn.XLOOKUP(BA$2,WatchbillMONTHLY!$A$37:$U$37,OFFSET(WatchbillMONTHLY!$A$37:$U$37,1,2))),INDIRECT("_"&amp;_xlfn.XLOOKUP(BA$2,WatchbillMONTHLY!$A$37:$U$37,OFFSET(WatchbillMONTHLY!$A$37:$U$37,1,2))))=$A52,_xlfn.XLOOKUP(BA$2,WatchbillMONTHLY!$A$37:$U$37,OFFSET(WatchbillMONTHLY!$A$37:$U$37,1,2)),FALSE),TRUE,FALSE)),
IF(_xlfn.XLOOKUP(BA$2,WatchbillMONTHLY!$A$54:$U$54,OFFSET(WatchbillMONTHLY!$A$54:$U$54,1,2))=IF(_xlfn.XLOOKUP($A52,INDIRECT("_"&amp;_xlfn.XLOOKUP(BA$2,WatchbillMONTHLY!$A$54:$U$54,OFFSET(WatchbillMONTHLY!$A$54:$U$54,1,2))),INDIRECT("_"&amp;_xlfn.XLOOKUP(BA$2,WatchbillMONTHLY!$A$54:$U$54,OFFSET(WatchbillMONTHLY!$A$54:$U$54,1,2))))=$A52,_xlfn.XLOOKUP(BA$2,WatchbillMONTHLY!$A$54:$U$54,OFFSET(WatchbillMONTHLY!$A$54:$U$54,1,2)),FALSE),TRUE,FALSE)),
IF(_xlfn.XLOOKUP(BA$2,WatchbillMONTHLY!$A$71:$U$71,OFFSET(WatchbillMONTHLY!$A$71:$U$71,1,2))=IF(_xlfn.XLOOKUP($A52,INDIRECT("_"&amp;_xlfn.XLOOKUP(BA$2,WatchbillMONTHLY!$A$71:$U$71,OFFSET(WatchbillMONTHLY!$A$71:$U$71,1,2))),INDIRECT("_"&amp;_xlfn.XLOOKUP(BA$2,WatchbillMONTHLY!$A$71:$U$71,OFFSET(WatchbillMONTHLY!$A$71:$U$71,1,2))))=$A52,_xlfn.XLOOKUP(BA$2,WatchbillMONTHLY!$A$71:$U$71,OFFSET(WatchbillMONTHLY!$A$71:$U$71,1,2)),FALSE),TRUE,FALSE)),
IF(_xlfn.XLOOKUP(BA$2,WatchbillMONTHLY!$A$88:$U$88,OFFSET(WatchbillMONTHLY!$A$88:$U$88,1,2))=IF(_xlfn.XLOOKUP($A52,INDIRECT("_"&amp;_xlfn.XLOOKUP(BA$2,WatchbillMONTHLY!$A$88:$U$88,OFFSET(WatchbillMONTHLY!$A$88:$U$88,1,2))),INDIRECT("_"&amp;_xlfn.XLOOKUP(BA$2,WatchbillMONTHLY!$A$88:$U$88,OFFSET(WatchbillMONTHLY!$A$88:$U$88,1,2))))=$A52,_xlfn.XLOOKUP(BA$2,WatchbillMONTHLY!$A$88:$U$88,OFFSET(WatchbillMONTHLY!$A$88:$U$88,1,2)),FALSE),TRUE,FALSE)),
FALSE),FALSE)</f>
        <v>0</v>
      </c>
      <c r="BB52" s="209" t="b" cm="1">
        <f t="array" aca="1" ref="BB52" ca="1">IF(AND($A52 &gt; 0, U52 &gt; 0,BB$2&lt;MiscFormulas!$A$5+1),
_xlfn.IFNA(
_xlfn.IFNA(
_xlfn.IFNA(
_xlfn.IFNA(
_xlfn.IFNA(
_xlfn.IFNA(
IF(_xlfn.XLOOKUP(BB$2,WatchbillMONTHLY!$A$3:$U$3,OFFSET(WatchbillMONTHLY!$A$3:$U$3,1,2))=IF(_xlfn.XLOOKUP($A52,INDIRECT("_"&amp;_xlfn.XLOOKUP(BB$2,WatchbillMONTHLY!$A$3:$U$3,OFFSET(WatchbillMONTHLY!$A$3:$U$3,1,2))),INDIRECT("_"&amp;_xlfn.XLOOKUP(BB$2,WatchbillMONTHLY!$A$3:$U$3,OFFSET(WatchbillMONTHLY!$A$3:$U$3,1,2))))=$A52,_xlfn.XLOOKUP(BB$2,WatchbillMONTHLY!$A$3:$U$3,OFFSET(WatchbillMONTHLY!$A$3:$U$3,1,2)),FALSE),TRUE,FALSE),
IF(_xlfn.XLOOKUP(BB$2,WatchbillMONTHLY!$A$20:$U$20,OFFSET(WatchbillMONTHLY!$A$20:$U$20,1,2))=IF(_xlfn.XLOOKUP($A52,INDIRECT("_"&amp;_xlfn.XLOOKUP(BB$2,WatchbillMONTHLY!$A$20:$U$20,OFFSET(WatchbillMONTHLY!$A$20:$U$20,1,2))),INDIRECT("_"&amp;_xlfn.XLOOKUP(BB$2,WatchbillMONTHLY!$A$20:$U$20,OFFSET(WatchbillMONTHLY!$A$20:$U$20,1,2))))=$A52,_xlfn.XLOOKUP(BB$2,WatchbillMONTHLY!$A$20:$U$20,OFFSET(WatchbillMONTHLY!$A$20:$U$20,1,2)),FALSE),TRUE,FALSE)),
IF(_xlfn.XLOOKUP(BB$2,WatchbillMONTHLY!$A$37:$U$37,OFFSET(WatchbillMONTHLY!$A$37:$U$37,1,2))=IF(_xlfn.XLOOKUP($A52,INDIRECT("_"&amp;_xlfn.XLOOKUP(BB$2,WatchbillMONTHLY!$A$37:$U$37,OFFSET(WatchbillMONTHLY!$A$37:$U$37,1,2))),INDIRECT("_"&amp;_xlfn.XLOOKUP(BB$2,WatchbillMONTHLY!$A$37:$U$37,OFFSET(WatchbillMONTHLY!$A$37:$U$37,1,2))))=$A52,_xlfn.XLOOKUP(BB$2,WatchbillMONTHLY!$A$37:$U$37,OFFSET(WatchbillMONTHLY!$A$37:$U$37,1,2)),FALSE),TRUE,FALSE)),
IF(_xlfn.XLOOKUP(BB$2,WatchbillMONTHLY!$A$54:$U$54,OFFSET(WatchbillMONTHLY!$A$54:$U$54,1,2))=IF(_xlfn.XLOOKUP($A52,INDIRECT("_"&amp;_xlfn.XLOOKUP(BB$2,WatchbillMONTHLY!$A$54:$U$54,OFFSET(WatchbillMONTHLY!$A$54:$U$54,1,2))),INDIRECT("_"&amp;_xlfn.XLOOKUP(BB$2,WatchbillMONTHLY!$A$54:$U$54,OFFSET(WatchbillMONTHLY!$A$54:$U$54,1,2))))=$A52,_xlfn.XLOOKUP(BB$2,WatchbillMONTHLY!$A$54:$U$54,OFFSET(WatchbillMONTHLY!$A$54:$U$54,1,2)),FALSE),TRUE,FALSE)),
IF(_xlfn.XLOOKUP(BB$2,WatchbillMONTHLY!$A$71:$U$71,OFFSET(WatchbillMONTHLY!$A$71:$U$71,1,2))=IF(_xlfn.XLOOKUP($A52,INDIRECT("_"&amp;_xlfn.XLOOKUP(BB$2,WatchbillMONTHLY!$A$71:$U$71,OFFSET(WatchbillMONTHLY!$A$71:$U$71,1,2))),INDIRECT("_"&amp;_xlfn.XLOOKUP(BB$2,WatchbillMONTHLY!$A$71:$U$71,OFFSET(WatchbillMONTHLY!$A$71:$U$71,1,2))))=$A52,_xlfn.XLOOKUP(BB$2,WatchbillMONTHLY!$A$71:$U$71,OFFSET(WatchbillMONTHLY!$A$71:$U$71,1,2)),FALSE),TRUE,FALSE)),
IF(_xlfn.XLOOKUP(BB$2,WatchbillMONTHLY!$A$88:$U$88,OFFSET(WatchbillMONTHLY!$A$88:$U$88,1,2))=IF(_xlfn.XLOOKUP($A52,INDIRECT("_"&amp;_xlfn.XLOOKUP(BB$2,WatchbillMONTHLY!$A$88:$U$88,OFFSET(WatchbillMONTHLY!$A$88:$U$88,1,2))),INDIRECT("_"&amp;_xlfn.XLOOKUP(BB$2,WatchbillMONTHLY!$A$88:$U$88,OFFSET(WatchbillMONTHLY!$A$88:$U$88,1,2))))=$A52,_xlfn.XLOOKUP(BB$2,WatchbillMONTHLY!$A$88:$U$88,OFFSET(WatchbillMONTHLY!$A$88:$U$88,1,2)),FALSE),TRUE,FALSE)),
FALSE),FALSE)</f>
        <v>0</v>
      </c>
      <c r="BC52" s="209" t="b" cm="1">
        <f t="array" aca="1" ref="BC52" ca="1">IF(AND($A52 &gt; 0, V52 &gt; 0,BC$2&lt;MiscFormulas!$A$5+1),
_xlfn.IFNA(
_xlfn.IFNA(
_xlfn.IFNA(
_xlfn.IFNA(
_xlfn.IFNA(
_xlfn.IFNA(
IF(_xlfn.XLOOKUP(BC$2,WatchbillMONTHLY!$A$3:$U$3,OFFSET(WatchbillMONTHLY!$A$3:$U$3,1,2))=IF(_xlfn.XLOOKUP($A52,INDIRECT("_"&amp;_xlfn.XLOOKUP(BC$2,WatchbillMONTHLY!$A$3:$U$3,OFFSET(WatchbillMONTHLY!$A$3:$U$3,1,2))),INDIRECT("_"&amp;_xlfn.XLOOKUP(BC$2,WatchbillMONTHLY!$A$3:$U$3,OFFSET(WatchbillMONTHLY!$A$3:$U$3,1,2))))=$A52,_xlfn.XLOOKUP(BC$2,WatchbillMONTHLY!$A$3:$U$3,OFFSET(WatchbillMONTHLY!$A$3:$U$3,1,2)),FALSE),TRUE,FALSE),
IF(_xlfn.XLOOKUP(BC$2,WatchbillMONTHLY!$A$20:$U$20,OFFSET(WatchbillMONTHLY!$A$20:$U$20,1,2))=IF(_xlfn.XLOOKUP($A52,INDIRECT("_"&amp;_xlfn.XLOOKUP(BC$2,WatchbillMONTHLY!$A$20:$U$20,OFFSET(WatchbillMONTHLY!$A$20:$U$20,1,2))),INDIRECT("_"&amp;_xlfn.XLOOKUP(BC$2,WatchbillMONTHLY!$A$20:$U$20,OFFSET(WatchbillMONTHLY!$A$20:$U$20,1,2))))=$A52,_xlfn.XLOOKUP(BC$2,WatchbillMONTHLY!$A$20:$U$20,OFFSET(WatchbillMONTHLY!$A$20:$U$20,1,2)),FALSE),TRUE,FALSE)),
IF(_xlfn.XLOOKUP(BC$2,WatchbillMONTHLY!$A$37:$U$37,OFFSET(WatchbillMONTHLY!$A$37:$U$37,1,2))=IF(_xlfn.XLOOKUP($A52,INDIRECT("_"&amp;_xlfn.XLOOKUP(BC$2,WatchbillMONTHLY!$A$37:$U$37,OFFSET(WatchbillMONTHLY!$A$37:$U$37,1,2))),INDIRECT("_"&amp;_xlfn.XLOOKUP(BC$2,WatchbillMONTHLY!$A$37:$U$37,OFFSET(WatchbillMONTHLY!$A$37:$U$37,1,2))))=$A52,_xlfn.XLOOKUP(BC$2,WatchbillMONTHLY!$A$37:$U$37,OFFSET(WatchbillMONTHLY!$A$37:$U$37,1,2)),FALSE),TRUE,FALSE)),
IF(_xlfn.XLOOKUP(BC$2,WatchbillMONTHLY!$A$54:$U$54,OFFSET(WatchbillMONTHLY!$A$54:$U$54,1,2))=IF(_xlfn.XLOOKUP($A52,INDIRECT("_"&amp;_xlfn.XLOOKUP(BC$2,WatchbillMONTHLY!$A$54:$U$54,OFFSET(WatchbillMONTHLY!$A$54:$U$54,1,2))),INDIRECT("_"&amp;_xlfn.XLOOKUP(BC$2,WatchbillMONTHLY!$A$54:$U$54,OFFSET(WatchbillMONTHLY!$A$54:$U$54,1,2))))=$A52,_xlfn.XLOOKUP(BC$2,WatchbillMONTHLY!$A$54:$U$54,OFFSET(WatchbillMONTHLY!$A$54:$U$54,1,2)),FALSE),TRUE,FALSE)),
IF(_xlfn.XLOOKUP(BC$2,WatchbillMONTHLY!$A$71:$U$71,OFFSET(WatchbillMONTHLY!$A$71:$U$71,1,2))=IF(_xlfn.XLOOKUP($A52,INDIRECT("_"&amp;_xlfn.XLOOKUP(BC$2,WatchbillMONTHLY!$A$71:$U$71,OFFSET(WatchbillMONTHLY!$A$71:$U$71,1,2))),INDIRECT("_"&amp;_xlfn.XLOOKUP(BC$2,WatchbillMONTHLY!$A$71:$U$71,OFFSET(WatchbillMONTHLY!$A$71:$U$71,1,2))))=$A52,_xlfn.XLOOKUP(BC$2,WatchbillMONTHLY!$A$71:$U$71,OFFSET(WatchbillMONTHLY!$A$71:$U$71,1,2)),FALSE),TRUE,FALSE)),
IF(_xlfn.XLOOKUP(BC$2,WatchbillMONTHLY!$A$88:$U$88,OFFSET(WatchbillMONTHLY!$A$88:$U$88,1,2))=IF(_xlfn.XLOOKUP($A52,INDIRECT("_"&amp;_xlfn.XLOOKUP(BC$2,WatchbillMONTHLY!$A$88:$U$88,OFFSET(WatchbillMONTHLY!$A$88:$U$88,1,2))),INDIRECT("_"&amp;_xlfn.XLOOKUP(BC$2,WatchbillMONTHLY!$A$88:$U$88,OFFSET(WatchbillMONTHLY!$A$88:$U$88,1,2))))=$A52,_xlfn.XLOOKUP(BC$2,WatchbillMONTHLY!$A$88:$U$88,OFFSET(WatchbillMONTHLY!$A$88:$U$88,1,2)),FALSE),TRUE,FALSE)),
FALSE),FALSE)</f>
        <v>0</v>
      </c>
      <c r="BD52" s="209" t="b" cm="1">
        <f t="array" aca="1" ref="BD52" ca="1">IF(AND($A52 &gt; 0, W52 &gt; 0,BD$2&lt;MiscFormulas!$A$5+1),
_xlfn.IFNA(
_xlfn.IFNA(
_xlfn.IFNA(
_xlfn.IFNA(
_xlfn.IFNA(
_xlfn.IFNA(
IF(_xlfn.XLOOKUP(BD$2,WatchbillMONTHLY!$A$3:$U$3,OFFSET(WatchbillMONTHLY!$A$3:$U$3,1,2))=IF(_xlfn.XLOOKUP($A52,INDIRECT("_"&amp;_xlfn.XLOOKUP(BD$2,WatchbillMONTHLY!$A$3:$U$3,OFFSET(WatchbillMONTHLY!$A$3:$U$3,1,2))),INDIRECT("_"&amp;_xlfn.XLOOKUP(BD$2,WatchbillMONTHLY!$A$3:$U$3,OFFSET(WatchbillMONTHLY!$A$3:$U$3,1,2))))=$A52,_xlfn.XLOOKUP(BD$2,WatchbillMONTHLY!$A$3:$U$3,OFFSET(WatchbillMONTHLY!$A$3:$U$3,1,2)),FALSE),TRUE,FALSE),
IF(_xlfn.XLOOKUP(BD$2,WatchbillMONTHLY!$A$20:$U$20,OFFSET(WatchbillMONTHLY!$A$20:$U$20,1,2))=IF(_xlfn.XLOOKUP($A52,INDIRECT("_"&amp;_xlfn.XLOOKUP(BD$2,WatchbillMONTHLY!$A$20:$U$20,OFFSET(WatchbillMONTHLY!$A$20:$U$20,1,2))),INDIRECT("_"&amp;_xlfn.XLOOKUP(BD$2,WatchbillMONTHLY!$A$20:$U$20,OFFSET(WatchbillMONTHLY!$A$20:$U$20,1,2))))=$A52,_xlfn.XLOOKUP(BD$2,WatchbillMONTHLY!$A$20:$U$20,OFFSET(WatchbillMONTHLY!$A$20:$U$20,1,2)),FALSE),TRUE,FALSE)),
IF(_xlfn.XLOOKUP(BD$2,WatchbillMONTHLY!$A$37:$U$37,OFFSET(WatchbillMONTHLY!$A$37:$U$37,1,2))=IF(_xlfn.XLOOKUP($A52,INDIRECT("_"&amp;_xlfn.XLOOKUP(BD$2,WatchbillMONTHLY!$A$37:$U$37,OFFSET(WatchbillMONTHLY!$A$37:$U$37,1,2))),INDIRECT("_"&amp;_xlfn.XLOOKUP(BD$2,WatchbillMONTHLY!$A$37:$U$37,OFFSET(WatchbillMONTHLY!$A$37:$U$37,1,2))))=$A52,_xlfn.XLOOKUP(BD$2,WatchbillMONTHLY!$A$37:$U$37,OFFSET(WatchbillMONTHLY!$A$37:$U$37,1,2)),FALSE),TRUE,FALSE)),
IF(_xlfn.XLOOKUP(BD$2,WatchbillMONTHLY!$A$54:$U$54,OFFSET(WatchbillMONTHLY!$A$54:$U$54,1,2))=IF(_xlfn.XLOOKUP($A52,INDIRECT("_"&amp;_xlfn.XLOOKUP(BD$2,WatchbillMONTHLY!$A$54:$U$54,OFFSET(WatchbillMONTHLY!$A$54:$U$54,1,2))),INDIRECT("_"&amp;_xlfn.XLOOKUP(BD$2,WatchbillMONTHLY!$A$54:$U$54,OFFSET(WatchbillMONTHLY!$A$54:$U$54,1,2))))=$A52,_xlfn.XLOOKUP(BD$2,WatchbillMONTHLY!$A$54:$U$54,OFFSET(WatchbillMONTHLY!$A$54:$U$54,1,2)),FALSE),TRUE,FALSE)),
IF(_xlfn.XLOOKUP(BD$2,WatchbillMONTHLY!$A$71:$U$71,OFFSET(WatchbillMONTHLY!$A$71:$U$71,1,2))=IF(_xlfn.XLOOKUP($A52,INDIRECT("_"&amp;_xlfn.XLOOKUP(BD$2,WatchbillMONTHLY!$A$71:$U$71,OFFSET(WatchbillMONTHLY!$A$71:$U$71,1,2))),INDIRECT("_"&amp;_xlfn.XLOOKUP(BD$2,WatchbillMONTHLY!$A$71:$U$71,OFFSET(WatchbillMONTHLY!$A$71:$U$71,1,2))))=$A52,_xlfn.XLOOKUP(BD$2,WatchbillMONTHLY!$A$71:$U$71,OFFSET(WatchbillMONTHLY!$A$71:$U$71,1,2)),FALSE),TRUE,FALSE)),
IF(_xlfn.XLOOKUP(BD$2,WatchbillMONTHLY!$A$88:$U$88,OFFSET(WatchbillMONTHLY!$A$88:$U$88,1,2))=IF(_xlfn.XLOOKUP($A52,INDIRECT("_"&amp;_xlfn.XLOOKUP(BD$2,WatchbillMONTHLY!$A$88:$U$88,OFFSET(WatchbillMONTHLY!$A$88:$U$88,1,2))),INDIRECT("_"&amp;_xlfn.XLOOKUP(BD$2,WatchbillMONTHLY!$A$88:$U$88,OFFSET(WatchbillMONTHLY!$A$88:$U$88,1,2))))=$A52,_xlfn.XLOOKUP(BD$2,WatchbillMONTHLY!$A$88:$U$88,OFFSET(WatchbillMONTHLY!$A$88:$U$88,1,2)),FALSE),TRUE,FALSE)),
FALSE),FALSE)</f>
        <v>0</v>
      </c>
      <c r="BE52" s="209" t="b" cm="1">
        <f t="array" aca="1" ref="BE52" ca="1">IF(AND($A52 &gt; 0, X52 &gt; 0,BE$2&lt;MiscFormulas!$A$5+1),
_xlfn.IFNA(
_xlfn.IFNA(
_xlfn.IFNA(
_xlfn.IFNA(
_xlfn.IFNA(
_xlfn.IFNA(
IF(_xlfn.XLOOKUP(BE$2,WatchbillMONTHLY!$A$3:$U$3,OFFSET(WatchbillMONTHLY!$A$3:$U$3,1,2))=IF(_xlfn.XLOOKUP($A52,INDIRECT("_"&amp;_xlfn.XLOOKUP(BE$2,WatchbillMONTHLY!$A$3:$U$3,OFFSET(WatchbillMONTHLY!$A$3:$U$3,1,2))),INDIRECT("_"&amp;_xlfn.XLOOKUP(BE$2,WatchbillMONTHLY!$A$3:$U$3,OFFSET(WatchbillMONTHLY!$A$3:$U$3,1,2))))=$A52,_xlfn.XLOOKUP(BE$2,WatchbillMONTHLY!$A$3:$U$3,OFFSET(WatchbillMONTHLY!$A$3:$U$3,1,2)),FALSE),TRUE,FALSE),
IF(_xlfn.XLOOKUP(BE$2,WatchbillMONTHLY!$A$20:$U$20,OFFSET(WatchbillMONTHLY!$A$20:$U$20,1,2))=IF(_xlfn.XLOOKUP($A52,INDIRECT("_"&amp;_xlfn.XLOOKUP(BE$2,WatchbillMONTHLY!$A$20:$U$20,OFFSET(WatchbillMONTHLY!$A$20:$U$20,1,2))),INDIRECT("_"&amp;_xlfn.XLOOKUP(BE$2,WatchbillMONTHLY!$A$20:$U$20,OFFSET(WatchbillMONTHLY!$A$20:$U$20,1,2))))=$A52,_xlfn.XLOOKUP(BE$2,WatchbillMONTHLY!$A$20:$U$20,OFFSET(WatchbillMONTHLY!$A$20:$U$20,1,2)),FALSE),TRUE,FALSE)),
IF(_xlfn.XLOOKUP(BE$2,WatchbillMONTHLY!$A$37:$U$37,OFFSET(WatchbillMONTHLY!$A$37:$U$37,1,2))=IF(_xlfn.XLOOKUP($A52,INDIRECT("_"&amp;_xlfn.XLOOKUP(BE$2,WatchbillMONTHLY!$A$37:$U$37,OFFSET(WatchbillMONTHLY!$A$37:$U$37,1,2))),INDIRECT("_"&amp;_xlfn.XLOOKUP(BE$2,WatchbillMONTHLY!$A$37:$U$37,OFFSET(WatchbillMONTHLY!$A$37:$U$37,1,2))))=$A52,_xlfn.XLOOKUP(BE$2,WatchbillMONTHLY!$A$37:$U$37,OFFSET(WatchbillMONTHLY!$A$37:$U$37,1,2)),FALSE),TRUE,FALSE)),
IF(_xlfn.XLOOKUP(BE$2,WatchbillMONTHLY!$A$54:$U$54,OFFSET(WatchbillMONTHLY!$A$54:$U$54,1,2))=IF(_xlfn.XLOOKUP($A52,INDIRECT("_"&amp;_xlfn.XLOOKUP(BE$2,WatchbillMONTHLY!$A$54:$U$54,OFFSET(WatchbillMONTHLY!$A$54:$U$54,1,2))),INDIRECT("_"&amp;_xlfn.XLOOKUP(BE$2,WatchbillMONTHLY!$A$54:$U$54,OFFSET(WatchbillMONTHLY!$A$54:$U$54,1,2))))=$A52,_xlfn.XLOOKUP(BE$2,WatchbillMONTHLY!$A$54:$U$54,OFFSET(WatchbillMONTHLY!$A$54:$U$54,1,2)),FALSE),TRUE,FALSE)),
IF(_xlfn.XLOOKUP(BE$2,WatchbillMONTHLY!$A$71:$U$71,OFFSET(WatchbillMONTHLY!$A$71:$U$71,1,2))=IF(_xlfn.XLOOKUP($A52,INDIRECT("_"&amp;_xlfn.XLOOKUP(BE$2,WatchbillMONTHLY!$A$71:$U$71,OFFSET(WatchbillMONTHLY!$A$71:$U$71,1,2))),INDIRECT("_"&amp;_xlfn.XLOOKUP(BE$2,WatchbillMONTHLY!$A$71:$U$71,OFFSET(WatchbillMONTHLY!$A$71:$U$71,1,2))))=$A52,_xlfn.XLOOKUP(BE$2,WatchbillMONTHLY!$A$71:$U$71,OFFSET(WatchbillMONTHLY!$A$71:$U$71,1,2)),FALSE),TRUE,FALSE)),
IF(_xlfn.XLOOKUP(BE$2,WatchbillMONTHLY!$A$88:$U$88,OFFSET(WatchbillMONTHLY!$A$88:$U$88,1,2))=IF(_xlfn.XLOOKUP($A52,INDIRECT("_"&amp;_xlfn.XLOOKUP(BE$2,WatchbillMONTHLY!$A$88:$U$88,OFFSET(WatchbillMONTHLY!$A$88:$U$88,1,2))),INDIRECT("_"&amp;_xlfn.XLOOKUP(BE$2,WatchbillMONTHLY!$A$88:$U$88,OFFSET(WatchbillMONTHLY!$A$88:$U$88,1,2))))=$A52,_xlfn.XLOOKUP(BE$2,WatchbillMONTHLY!$A$88:$U$88,OFFSET(WatchbillMONTHLY!$A$88:$U$88,1,2)),FALSE),TRUE,FALSE)),
FALSE),FALSE)</f>
        <v>0</v>
      </c>
      <c r="BF52" s="209" t="b" cm="1">
        <f t="array" aca="1" ref="BF52" ca="1">IF(AND($A52 &gt; 0, Y52 &gt; 0,BF$2&lt;MiscFormulas!$A$5+1),
_xlfn.IFNA(
_xlfn.IFNA(
_xlfn.IFNA(
_xlfn.IFNA(
_xlfn.IFNA(
_xlfn.IFNA(
IF(_xlfn.XLOOKUP(BF$2,WatchbillMONTHLY!$A$3:$U$3,OFFSET(WatchbillMONTHLY!$A$3:$U$3,1,2))=IF(_xlfn.XLOOKUP($A52,INDIRECT("_"&amp;_xlfn.XLOOKUP(BF$2,WatchbillMONTHLY!$A$3:$U$3,OFFSET(WatchbillMONTHLY!$A$3:$U$3,1,2))),INDIRECT("_"&amp;_xlfn.XLOOKUP(BF$2,WatchbillMONTHLY!$A$3:$U$3,OFFSET(WatchbillMONTHLY!$A$3:$U$3,1,2))))=$A52,_xlfn.XLOOKUP(BF$2,WatchbillMONTHLY!$A$3:$U$3,OFFSET(WatchbillMONTHLY!$A$3:$U$3,1,2)),FALSE),TRUE,FALSE),
IF(_xlfn.XLOOKUP(BF$2,WatchbillMONTHLY!$A$20:$U$20,OFFSET(WatchbillMONTHLY!$A$20:$U$20,1,2))=IF(_xlfn.XLOOKUP($A52,INDIRECT("_"&amp;_xlfn.XLOOKUP(BF$2,WatchbillMONTHLY!$A$20:$U$20,OFFSET(WatchbillMONTHLY!$A$20:$U$20,1,2))),INDIRECT("_"&amp;_xlfn.XLOOKUP(BF$2,WatchbillMONTHLY!$A$20:$U$20,OFFSET(WatchbillMONTHLY!$A$20:$U$20,1,2))))=$A52,_xlfn.XLOOKUP(BF$2,WatchbillMONTHLY!$A$20:$U$20,OFFSET(WatchbillMONTHLY!$A$20:$U$20,1,2)),FALSE),TRUE,FALSE)),
IF(_xlfn.XLOOKUP(BF$2,WatchbillMONTHLY!$A$37:$U$37,OFFSET(WatchbillMONTHLY!$A$37:$U$37,1,2))=IF(_xlfn.XLOOKUP($A52,INDIRECT("_"&amp;_xlfn.XLOOKUP(BF$2,WatchbillMONTHLY!$A$37:$U$37,OFFSET(WatchbillMONTHLY!$A$37:$U$37,1,2))),INDIRECT("_"&amp;_xlfn.XLOOKUP(BF$2,WatchbillMONTHLY!$A$37:$U$37,OFFSET(WatchbillMONTHLY!$A$37:$U$37,1,2))))=$A52,_xlfn.XLOOKUP(BF$2,WatchbillMONTHLY!$A$37:$U$37,OFFSET(WatchbillMONTHLY!$A$37:$U$37,1,2)),FALSE),TRUE,FALSE)),
IF(_xlfn.XLOOKUP(BF$2,WatchbillMONTHLY!$A$54:$U$54,OFFSET(WatchbillMONTHLY!$A$54:$U$54,1,2))=IF(_xlfn.XLOOKUP($A52,INDIRECT("_"&amp;_xlfn.XLOOKUP(BF$2,WatchbillMONTHLY!$A$54:$U$54,OFFSET(WatchbillMONTHLY!$A$54:$U$54,1,2))),INDIRECT("_"&amp;_xlfn.XLOOKUP(BF$2,WatchbillMONTHLY!$A$54:$U$54,OFFSET(WatchbillMONTHLY!$A$54:$U$54,1,2))))=$A52,_xlfn.XLOOKUP(BF$2,WatchbillMONTHLY!$A$54:$U$54,OFFSET(WatchbillMONTHLY!$A$54:$U$54,1,2)),FALSE),TRUE,FALSE)),
IF(_xlfn.XLOOKUP(BF$2,WatchbillMONTHLY!$A$71:$U$71,OFFSET(WatchbillMONTHLY!$A$71:$U$71,1,2))=IF(_xlfn.XLOOKUP($A52,INDIRECT("_"&amp;_xlfn.XLOOKUP(BF$2,WatchbillMONTHLY!$A$71:$U$71,OFFSET(WatchbillMONTHLY!$A$71:$U$71,1,2))),INDIRECT("_"&amp;_xlfn.XLOOKUP(BF$2,WatchbillMONTHLY!$A$71:$U$71,OFFSET(WatchbillMONTHLY!$A$71:$U$71,1,2))))=$A52,_xlfn.XLOOKUP(BF$2,WatchbillMONTHLY!$A$71:$U$71,OFFSET(WatchbillMONTHLY!$A$71:$U$71,1,2)),FALSE),TRUE,FALSE)),
IF(_xlfn.XLOOKUP(BF$2,WatchbillMONTHLY!$A$88:$U$88,OFFSET(WatchbillMONTHLY!$A$88:$U$88,1,2))=IF(_xlfn.XLOOKUP($A52,INDIRECT("_"&amp;_xlfn.XLOOKUP(BF$2,WatchbillMONTHLY!$A$88:$U$88,OFFSET(WatchbillMONTHLY!$A$88:$U$88,1,2))),INDIRECT("_"&amp;_xlfn.XLOOKUP(BF$2,WatchbillMONTHLY!$A$88:$U$88,OFFSET(WatchbillMONTHLY!$A$88:$U$88,1,2))))=$A52,_xlfn.XLOOKUP(BF$2,WatchbillMONTHLY!$A$88:$U$88,OFFSET(WatchbillMONTHLY!$A$88:$U$88,1,2)),FALSE),TRUE,FALSE)),
FALSE),FALSE)</f>
        <v>0</v>
      </c>
      <c r="BG52" s="209" t="b" cm="1">
        <f t="array" aca="1" ref="BG52" ca="1">IF(AND($A52 &gt; 0, Z52 &gt; 0,BG$2&lt;MiscFormulas!$A$5+1),
_xlfn.IFNA(
_xlfn.IFNA(
_xlfn.IFNA(
_xlfn.IFNA(
_xlfn.IFNA(
_xlfn.IFNA(
IF(_xlfn.XLOOKUP(BG$2,WatchbillMONTHLY!$A$3:$U$3,OFFSET(WatchbillMONTHLY!$A$3:$U$3,1,2))=IF(_xlfn.XLOOKUP($A52,INDIRECT("_"&amp;_xlfn.XLOOKUP(BG$2,WatchbillMONTHLY!$A$3:$U$3,OFFSET(WatchbillMONTHLY!$A$3:$U$3,1,2))),INDIRECT("_"&amp;_xlfn.XLOOKUP(BG$2,WatchbillMONTHLY!$A$3:$U$3,OFFSET(WatchbillMONTHLY!$A$3:$U$3,1,2))))=$A52,_xlfn.XLOOKUP(BG$2,WatchbillMONTHLY!$A$3:$U$3,OFFSET(WatchbillMONTHLY!$A$3:$U$3,1,2)),FALSE),TRUE,FALSE),
IF(_xlfn.XLOOKUP(BG$2,WatchbillMONTHLY!$A$20:$U$20,OFFSET(WatchbillMONTHLY!$A$20:$U$20,1,2))=IF(_xlfn.XLOOKUP($A52,INDIRECT("_"&amp;_xlfn.XLOOKUP(BG$2,WatchbillMONTHLY!$A$20:$U$20,OFFSET(WatchbillMONTHLY!$A$20:$U$20,1,2))),INDIRECT("_"&amp;_xlfn.XLOOKUP(BG$2,WatchbillMONTHLY!$A$20:$U$20,OFFSET(WatchbillMONTHLY!$A$20:$U$20,1,2))))=$A52,_xlfn.XLOOKUP(BG$2,WatchbillMONTHLY!$A$20:$U$20,OFFSET(WatchbillMONTHLY!$A$20:$U$20,1,2)),FALSE),TRUE,FALSE)),
IF(_xlfn.XLOOKUP(BG$2,WatchbillMONTHLY!$A$37:$U$37,OFFSET(WatchbillMONTHLY!$A$37:$U$37,1,2))=IF(_xlfn.XLOOKUP($A52,INDIRECT("_"&amp;_xlfn.XLOOKUP(BG$2,WatchbillMONTHLY!$A$37:$U$37,OFFSET(WatchbillMONTHLY!$A$37:$U$37,1,2))),INDIRECT("_"&amp;_xlfn.XLOOKUP(BG$2,WatchbillMONTHLY!$A$37:$U$37,OFFSET(WatchbillMONTHLY!$A$37:$U$37,1,2))))=$A52,_xlfn.XLOOKUP(BG$2,WatchbillMONTHLY!$A$37:$U$37,OFFSET(WatchbillMONTHLY!$A$37:$U$37,1,2)),FALSE),TRUE,FALSE)),
IF(_xlfn.XLOOKUP(BG$2,WatchbillMONTHLY!$A$54:$U$54,OFFSET(WatchbillMONTHLY!$A$54:$U$54,1,2))=IF(_xlfn.XLOOKUP($A52,INDIRECT("_"&amp;_xlfn.XLOOKUP(BG$2,WatchbillMONTHLY!$A$54:$U$54,OFFSET(WatchbillMONTHLY!$A$54:$U$54,1,2))),INDIRECT("_"&amp;_xlfn.XLOOKUP(BG$2,WatchbillMONTHLY!$A$54:$U$54,OFFSET(WatchbillMONTHLY!$A$54:$U$54,1,2))))=$A52,_xlfn.XLOOKUP(BG$2,WatchbillMONTHLY!$A$54:$U$54,OFFSET(WatchbillMONTHLY!$A$54:$U$54,1,2)),FALSE),TRUE,FALSE)),
IF(_xlfn.XLOOKUP(BG$2,WatchbillMONTHLY!$A$71:$U$71,OFFSET(WatchbillMONTHLY!$A$71:$U$71,1,2))=IF(_xlfn.XLOOKUP($A52,INDIRECT("_"&amp;_xlfn.XLOOKUP(BG$2,WatchbillMONTHLY!$A$71:$U$71,OFFSET(WatchbillMONTHLY!$A$71:$U$71,1,2))),INDIRECT("_"&amp;_xlfn.XLOOKUP(BG$2,WatchbillMONTHLY!$A$71:$U$71,OFFSET(WatchbillMONTHLY!$A$71:$U$71,1,2))))=$A52,_xlfn.XLOOKUP(BG$2,WatchbillMONTHLY!$A$71:$U$71,OFFSET(WatchbillMONTHLY!$A$71:$U$71,1,2)),FALSE),TRUE,FALSE)),
IF(_xlfn.XLOOKUP(BG$2,WatchbillMONTHLY!$A$88:$U$88,OFFSET(WatchbillMONTHLY!$A$88:$U$88,1,2))=IF(_xlfn.XLOOKUP($A52,INDIRECT("_"&amp;_xlfn.XLOOKUP(BG$2,WatchbillMONTHLY!$A$88:$U$88,OFFSET(WatchbillMONTHLY!$A$88:$U$88,1,2))),INDIRECT("_"&amp;_xlfn.XLOOKUP(BG$2,WatchbillMONTHLY!$A$88:$U$88,OFFSET(WatchbillMONTHLY!$A$88:$U$88,1,2))))=$A52,_xlfn.XLOOKUP(BG$2,WatchbillMONTHLY!$A$88:$U$88,OFFSET(WatchbillMONTHLY!$A$88:$U$88,1,2)),FALSE),TRUE,FALSE)),
FALSE),FALSE)</f>
        <v>0</v>
      </c>
      <c r="BH52" s="209" t="b" cm="1">
        <f t="array" aca="1" ref="BH52" ca="1">IF(AND($A52 &gt; 0, AA52 &gt; 0,BH$2&lt;MiscFormulas!$A$5+1),
_xlfn.IFNA(
_xlfn.IFNA(
_xlfn.IFNA(
_xlfn.IFNA(
_xlfn.IFNA(
_xlfn.IFNA(
IF(_xlfn.XLOOKUP(BH$2,WatchbillMONTHLY!$A$3:$U$3,OFFSET(WatchbillMONTHLY!$A$3:$U$3,1,2))=IF(_xlfn.XLOOKUP($A52,INDIRECT("_"&amp;_xlfn.XLOOKUP(BH$2,WatchbillMONTHLY!$A$3:$U$3,OFFSET(WatchbillMONTHLY!$A$3:$U$3,1,2))),INDIRECT("_"&amp;_xlfn.XLOOKUP(BH$2,WatchbillMONTHLY!$A$3:$U$3,OFFSET(WatchbillMONTHLY!$A$3:$U$3,1,2))))=$A52,_xlfn.XLOOKUP(BH$2,WatchbillMONTHLY!$A$3:$U$3,OFFSET(WatchbillMONTHLY!$A$3:$U$3,1,2)),FALSE),TRUE,FALSE),
IF(_xlfn.XLOOKUP(BH$2,WatchbillMONTHLY!$A$20:$U$20,OFFSET(WatchbillMONTHLY!$A$20:$U$20,1,2))=IF(_xlfn.XLOOKUP($A52,INDIRECT("_"&amp;_xlfn.XLOOKUP(BH$2,WatchbillMONTHLY!$A$20:$U$20,OFFSET(WatchbillMONTHLY!$A$20:$U$20,1,2))),INDIRECT("_"&amp;_xlfn.XLOOKUP(BH$2,WatchbillMONTHLY!$A$20:$U$20,OFFSET(WatchbillMONTHLY!$A$20:$U$20,1,2))))=$A52,_xlfn.XLOOKUP(BH$2,WatchbillMONTHLY!$A$20:$U$20,OFFSET(WatchbillMONTHLY!$A$20:$U$20,1,2)),FALSE),TRUE,FALSE)),
IF(_xlfn.XLOOKUP(BH$2,WatchbillMONTHLY!$A$37:$U$37,OFFSET(WatchbillMONTHLY!$A$37:$U$37,1,2))=IF(_xlfn.XLOOKUP($A52,INDIRECT("_"&amp;_xlfn.XLOOKUP(BH$2,WatchbillMONTHLY!$A$37:$U$37,OFFSET(WatchbillMONTHLY!$A$37:$U$37,1,2))),INDIRECT("_"&amp;_xlfn.XLOOKUP(BH$2,WatchbillMONTHLY!$A$37:$U$37,OFFSET(WatchbillMONTHLY!$A$37:$U$37,1,2))))=$A52,_xlfn.XLOOKUP(BH$2,WatchbillMONTHLY!$A$37:$U$37,OFFSET(WatchbillMONTHLY!$A$37:$U$37,1,2)),FALSE),TRUE,FALSE)),
IF(_xlfn.XLOOKUP(BH$2,WatchbillMONTHLY!$A$54:$U$54,OFFSET(WatchbillMONTHLY!$A$54:$U$54,1,2))=IF(_xlfn.XLOOKUP($A52,INDIRECT("_"&amp;_xlfn.XLOOKUP(BH$2,WatchbillMONTHLY!$A$54:$U$54,OFFSET(WatchbillMONTHLY!$A$54:$U$54,1,2))),INDIRECT("_"&amp;_xlfn.XLOOKUP(BH$2,WatchbillMONTHLY!$A$54:$U$54,OFFSET(WatchbillMONTHLY!$A$54:$U$54,1,2))))=$A52,_xlfn.XLOOKUP(BH$2,WatchbillMONTHLY!$A$54:$U$54,OFFSET(WatchbillMONTHLY!$A$54:$U$54,1,2)),FALSE),TRUE,FALSE)),
IF(_xlfn.XLOOKUP(BH$2,WatchbillMONTHLY!$A$71:$U$71,OFFSET(WatchbillMONTHLY!$A$71:$U$71,1,2))=IF(_xlfn.XLOOKUP($A52,INDIRECT("_"&amp;_xlfn.XLOOKUP(BH$2,WatchbillMONTHLY!$A$71:$U$71,OFFSET(WatchbillMONTHLY!$A$71:$U$71,1,2))),INDIRECT("_"&amp;_xlfn.XLOOKUP(BH$2,WatchbillMONTHLY!$A$71:$U$71,OFFSET(WatchbillMONTHLY!$A$71:$U$71,1,2))))=$A52,_xlfn.XLOOKUP(BH$2,WatchbillMONTHLY!$A$71:$U$71,OFFSET(WatchbillMONTHLY!$A$71:$U$71,1,2)),FALSE),TRUE,FALSE)),
IF(_xlfn.XLOOKUP(BH$2,WatchbillMONTHLY!$A$88:$U$88,OFFSET(WatchbillMONTHLY!$A$88:$U$88,1,2))=IF(_xlfn.XLOOKUP($A52,INDIRECT("_"&amp;_xlfn.XLOOKUP(BH$2,WatchbillMONTHLY!$A$88:$U$88,OFFSET(WatchbillMONTHLY!$A$88:$U$88,1,2))),INDIRECT("_"&amp;_xlfn.XLOOKUP(BH$2,WatchbillMONTHLY!$A$88:$U$88,OFFSET(WatchbillMONTHLY!$A$88:$U$88,1,2))))=$A52,_xlfn.XLOOKUP(BH$2,WatchbillMONTHLY!$A$88:$U$88,OFFSET(WatchbillMONTHLY!$A$88:$U$88,1,2)),FALSE),TRUE,FALSE)),
FALSE),FALSE)</f>
        <v>0</v>
      </c>
      <c r="BI52" s="209" t="b" cm="1">
        <f t="array" aca="1" ref="BI52" ca="1">IF(AND($A52 &gt; 0, AB52 &gt; 0,BI$2&lt;MiscFormulas!$A$5+1),
_xlfn.IFNA(
_xlfn.IFNA(
_xlfn.IFNA(
_xlfn.IFNA(
_xlfn.IFNA(
_xlfn.IFNA(
IF(_xlfn.XLOOKUP(BI$2,WatchbillMONTHLY!$A$3:$U$3,OFFSET(WatchbillMONTHLY!$A$3:$U$3,1,2))=IF(_xlfn.XLOOKUP($A52,INDIRECT("_"&amp;_xlfn.XLOOKUP(BI$2,WatchbillMONTHLY!$A$3:$U$3,OFFSET(WatchbillMONTHLY!$A$3:$U$3,1,2))),INDIRECT("_"&amp;_xlfn.XLOOKUP(BI$2,WatchbillMONTHLY!$A$3:$U$3,OFFSET(WatchbillMONTHLY!$A$3:$U$3,1,2))))=$A52,_xlfn.XLOOKUP(BI$2,WatchbillMONTHLY!$A$3:$U$3,OFFSET(WatchbillMONTHLY!$A$3:$U$3,1,2)),FALSE),TRUE,FALSE),
IF(_xlfn.XLOOKUP(BI$2,WatchbillMONTHLY!$A$20:$U$20,OFFSET(WatchbillMONTHLY!$A$20:$U$20,1,2))=IF(_xlfn.XLOOKUP($A52,INDIRECT("_"&amp;_xlfn.XLOOKUP(BI$2,WatchbillMONTHLY!$A$20:$U$20,OFFSET(WatchbillMONTHLY!$A$20:$U$20,1,2))),INDIRECT("_"&amp;_xlfn.XLOOKUP(BI$2,WatchbillMONTHLY!$A$20:$U$20,OFFSET(WatchbillMONTHLY!$A$20:$U$20,1,2))))=$A52,_xlfn.XLOOKUP(BI$2,WatchbillMONTHLY!$A$20:$U$20,OFFSET(WatchbillMONTHLY!$A$20:$U$20,1,2)),FALSE),TRUE,FALSE)),
IF(_xlfn.XLOOKUP(BI$2,WatchbillMONTHLY!$A$37:$U$37,OFFSET(WatchbillMONTHLY!$A$37:$U$37,1,2))=IF(_xlfn.XLOOKUP($A52,INDIRECT("_"&amp;_xlfn.XLOOKUP(BI$2,WatchbillMONTHLY!$A$37:$U$37,OFFSET(WatchbillMONTHLY!$A$37:$U$37,1,2))),INDIRECT("_"&amp;_xlfn.XLOOKUP(BI$2,WatchbillMONTHLY!$A$37:$U$37,OFFSET(WatchbillMONTHLY!$A$37:$U$37,1,2))))=$A52,_xlfn.XLOOKUP(BI$2,WatchbillMONTHLY!$A$37:$U$37,OFFSET(WatchbillMONTHLY!$A$37:$U$37,1,2)),FALSE),TRUE,FALSE)),
IF(_xlfn.XLOOKUP(BI$2,WatchbillMONTHLY!$A$54:$U$54,OFFSET(WatchbillMONTHLY!$A$54:$U$54,1,2))=IF(_xlfn.XLOOKUP($A52,INDIRECT("_"&amp;_xlfn.XLOOKUP(BI$2,WatchbillMONTHLY!$A$54:$U$54,OFFSET(WatchbillMONTHLY!$A$54:$U$54,1,2))),INDIRECT("_"&amp;_xlfn.XLOOKUP(BI$2,WatchbillMONTHLY!$A$54:$U$54,OFFSET(WatchbillMONTHLY!$A$54:$U$54,1,2))))=$A52,_xlfn.XLOOKUP(BI$2,WatchbillMONTHLY!$A$54:$U$54,OFFSET(WatchbillMONTHLY!$A$54:$U$54,1,2)),FALSE),TRUE,FALSE)),
IF(_xlfn.XLOOKUP(BI$2,WatchbillMONTHLY!$A$71:$U$71,OFFSET(WatchbillMONTHLY!$A$71:$U$71,1,2))=IF(_xlfn.XLOOKUP($A52,INDIRECT("_"&amp;_xlfn.XLOOKUP(BI$2,WatchbillMONTHLY!$A$71:$U$71,OFFSET(WatchbillMONTHLY!$A$71:$U$71,1,2))),INDIRECT("_"&amp;_xlfn.XLOOKUP(BI$2,WatchbillMONTHLY!$A$71:$U$71,OFFSET(WatchbillMONTHLY!$A$71:$U$71,1,2))))=$A52,_xlfn.XLOOKUP(BI$2,WatchbillMONTHLY!$A$71:$U$71,OFFSET(WatchbillMONTHLY!$A$71:$U$71,1,2)),FALSE),TRUE,FALSE)),
IF(_xlfn.XLOOKUP(BI$2,WatchbillMONTHLY!$A$88:$U$88,OFFSET(WatchbillMONTHLY!$A$88:$U$88,1,2))=IF(_xlfn.XLOOKUP($A52,INDIRECT("_"&amp;_xlfn.XLOOKUP(BI$2,WatchbillMONTHLY!$A$88:$U$88,OFFSET(WatchbillMONTHLY!$A$88:$U$88,1,2))),INDIRECT("_"&amp;_xlfn.XLOOKUP(BI$2,WatchbillMONTHLY!$A$88:$U$88,OFFSET(WatchbillMONTHLY!$A$88:$U$88,1,2))))=$A52,_xlfn.XLOOKUP(BI$2,WatchbillMONTHLY!$A$88:$U$88,OFFSET(WatchbillMONTHLY!$A$88:$U$88,1,2)),FALSE),TRUE,FALSE)),
FALSE),FALSE)</f>
        <v>0</v>
      </c>
      <c r="BJ52" s="209" t="b" cm="1">
        <f t="array" aca="1" ref="BJ52" ca="1">IF(AND($A52 &gt; 0, AC52 &gt; 0,BJ$2&lt;MiscFormulas!$A$5+1),
_xlfn.IFNA(
_xlfn.IFNA(
_xlfn.IFNA(
_xlfn.IFNA(
_xlfn.IFNA(
_xlfn.IFNA(
IF(_xlfn.XLOOKUP(BJ$2,WatchbillMONTHLY!$A$3:$U$3,OFFSET(WatchbillMONTHLY!$A$3:$U$3,1,2))=IF(_xlfn.XLOOKUP($A52,INDIRECT("_"&amp;_xlfn.XLOOKUP(BJ$2,WatchbillMONTHLY!$A$3:$U$3,OFFSET(WatchbillMONTHLY!$A$3:$U$3,1,2))),INDIRECT("_"&amp;_xlfn.XLOOKUP(BJ$2,WatchbillMONTHLY!$A$3:$U$3,OFFSET(WatchbillMONTHLY!$A$3:$U$3,1,2))))=$A52,_xlfn.XLOOKUP(BJ$2,WatchbillMONTHLY!$A$3:$U$3,OFFSET(WatchbillMONTHLY!$A$3:$U$3,1,2)),FALSE),TRUE,FALSE),
IF(_xlfn.XLOOKUP(BJ$2,WatchbillMONTHLY!$A$20:$U$20,OFFSET(WatchbillMONTHLY!$A$20:$U$20,1,2))=IF(_xlfn.XLOOKUP($A52,INDIRECT("_"&amp;_xlfn.XLOOKUP(BJ$2,WatchbillMONTHLY!$A$20:$U$20,OFFSET(WatchbillMONTHLY!$A$20:$U$20,1,2))),INDIRECT("_"&amp;_xlfn.XLOOKUP(BJ$2,WatchbillMONTHLY!$A$20:$U$20,OFFSET(WatchbillMONTHLY!$A$20:$U$20,1,2))))=$A52,_xlfn.XLOOKUP(BJ$2,WatchbillMONTHLY!$A$20:$U$20,OFFSET(WatchbillMONTHLY!$A$20:$U$20,1,2)),FALSE),TRUE,FALSE)),
IF(_xlfn.XLOOKUP(BJ$2,WatchbillMONTHLY!$A$37:$U$37,OFFSET(WatchbillMONTHLY!$A$37:$U$37,1,2))=IF(_xlfn.XLOOKUP($A52,INDIRECT("_"&amp;_xlfn.XLOOKUP(BJ$2,WatchbillMONTHLY!$A$37:$U$37,OFFSET(WatchbillMONTHLY!$A$37:$U$37,1,2))),INDIRECT("_"&amp;_xlfn.XLOOKUP(BJ$2,WatchbillMONTHLY!$A$37:$U$37,OFFSET(WatchbillMONTHLY!$A$37:$U$37,1,2))))=$A52,_xlfn.XLOOKUP(BJ$2,WatchbillMONTHLY!$A$37:$U$37,OFFSET(WatchbillMONTHLY!$A$37:$U$37,1,2)),FALSE),TRUE,FALSE)),
IF(_xlfn.XLOOKUP(BJ$2,WatchbillMONTHLY!$A$54:$U$54,OFFSET(WatchbillMONTHLY!$A$54:$U$54,1,2))=IF(_xlfn.XLOOKUP($A52,INDIRECT("_"&amp;_xlfn.XLOOKUP(BJ$2,WatchbillMONTHLY!$A$54:$U$54,OFFSET(WatchbillMONTHLY!$A$54:$U$54,1,2))),INDIRECT("_"&amp;_xlfn.XLOOKUP(BJ$2,WatchbillMONTHLY!$A$54:$U$54,OFFSET(WatchbillMONTHLY!$A$54:$U$54,1,2))))=$A52,_xlfn.XLOOKUP(BJ$2,WatchbillMONTHLY!$A$54:$U$54,OFFSET(WatchbillMONTHLY!$A$54:$U$54,1,2)),FALSE),TRUE,FALSE)),
IF(_xlfn.XLOOKUP(BJ$2,WatchbillMONTHLY!$A$71:$U$71,OFFSET(WatchbillMONTHLY!$A$71:$U$71,1,2))=IF(_xlfn.XLOOKUP($A52,INDIRECT("_"&amp;_xlfn.XLOOKUP(BJ$2,WatchbillMONTHLY!$A$71:$U$71,OFFSET(WatchbillMONTHLY!$A$71:$U$71,1,2))),INDIRECT("_"&amp;_xlfn.XLOOKUP(BJ$2,WatchbillMONTHLY!$A$71:$U$71,OFFSET(WatchbillMONTHLY!$A$71:$U$71,1,2))))=$A52,_xlfn.XLOOKUP(BJ$2,WatchbillMONTHLY!$A$71:$U$71,OFFSET(WatchbillMONTHLY!$A$71:$U$71,1,2)),FALSE),TRUE,FALSE)),
IF(_xlfn.XLOOKUP(BJ$2,WatchbillMONTHLY!$A$88:$U$88,OFFSET(WatchbillMONTHLY!$A$88:$U$88,1,2))=IF(_xlfn.XLOOKUP($A52,INDIRECT("_"&amp;_xlfn.XLOOKUP(BJ$2,WatchbillMONTHLY!$A$88:$U$88,OFFSET(WatchbillMONTHLY!$A$88:$U$88,1,2))),INDIRECT("_"&amp;_xlfn.XLOOKUP(BJ$2,WatchbillMONTHLY!$A$88:$U$88,OFFSET(WatchbillMONTHLY!$A$88:$U$88,1,2))))=$A52,_xlfn.XLOOKUP(BJ$2,WatchbillMONTHLY!$A$88:$U$88,OFFSET(WatchbillMONTHLY!$A$88:$U$88,1,2)),FALSE),TRUE,FALSE)),
FALSE),FALSE)</f>
        <v>0</v>
      </c>
      <c r="BK52" s="209" t="b" cm="1">
        <f t="array" aca="1" ref="BK52" ca="1">IF(AND($A52 &gt; 0, AD52 &gt; 0,BK$2&lt;MiscFormulas!$A$5+1),
_xlfn.IFNA(
_xlfn.IFNA(
_xlfn.IFNA(
_xlfn.IFNA(
_xlfn.IFNA(
_xlfn.IFNA(
IF(_xlfn.XLOOKUP(BK$2,WatchbillMONTHLY!$A$3:$U$3,OFFSET(WatchbillMONTHLY!$A$3:$U$3,1,2))=IF(_xlfn.XLOOKUP($A52,INDIRECT("_"&amp;_xlfn.XLOOKUP(BK$2,WatchbillMONTHLY!$A$3:$U$3,OFFSET(WatchbillMONTHLY!$A$3:$U$3,1,2))),INDIRECT("_"&amp;_xlfn.XLOOKUP(BK$2,WatchbillMONTHLY!$A$3:$U$3,OFFSET(WatchbillMONTHLY!$A$3:$U$3,1,2))))=$A52,_xlfn.XLOOKUP(BK$2,WatchbillMONTHLY!$A$3:$U$3,OFFSET(WatchbillMONTHLY!$A$3:$U$3,1,2)),FALSE),TRUE,FALSE),
IF(_xlfn.XLOOKUP(BK$2,WatchbillMONTHLY!$A$20:$U$20,OFFSET(WatchbillMONTHLY!$A$20:$U$20,1,2))=IF(_xlfn.XLOOKUP($A52,INDIRECT("_"&amp;_xlfn.XLOOKUP(BK$2,WatchbillMONTHLY!$A$20:$U$20,OFFSET(WatchbillMONTHLY!$A$20:$U$20,1,2))),INDIRECT("_"&amp;_xlfn.XLOOKUP(BK$2,WatchbillMONTHLY!$A$20:$U$20,OFFSET(WatchbillMONTHLY!$A$20:$U$20,1,2))))=$A52,_xlfn.XLOOKUP(BK$2,WatchbillMONTHLY!$A$20:$U$20,OFFSET(WatchbillMONTHLY!$A$20:$U$20,1,2)),FALSE),TRUE,FALSE)),
IF(_xlfn.XLOOKUP(BK$2,WatchbillMONTHLY!$A$37:$U$37,OFFSET(WatchbillMONTHLY!$A$37:$U$37,1,2))=IF(_xlfn.XLOOKUP($A52,INDIRECT("_"&amp;_xlfn.XLOOKUP(BK$2,WatchbillMONTHLY!$A$37:$U$37,OFFSET(WatchbillMONTHLY!$A$37:$U$37,1,2))),INDIRECT("_"&amp;_xlfn.XLOOKUP(BK$2,WatchbillMONTHLY!$A$37:$U$37,OFFSET(WatchbillMONTHLY!$A$37:$U$37,1,2))))=$A52,_xlfn.XLOOKUP(BK$2,WatchbillMONTHLY!$A$37:$U$37,OFFSET(WatchbillMONTHLY!$A$37:$U$37,1,2)),FALSE),TRUE,FALSE)),
IF(_xlfn.XLOOKUP(BK$2,WatchbillMONTHLY!$A$54:$U$54,OFFSET(WatchbillMONTHLY!$A$54:$U$54,1,2))=IF(_xlfn.XLOOKUP($A52,INDIRECT("_"&amp;_xlfn.XLOOKUP(BK$2,WatchbillMONTHLY!$A$54:$U$54,OFFSET(WatchbillMONTHLY!$A$54:$U$54,1,2))),INDIRECT("_"&amp;_xlfn.XLOOKUP(BK$2,WatchbillMONTHLY!$A$54:$U$54,OFFSET(WatchbillMONTHLY!$A$54:$U$54,1,2))))=$A52,_xlfn.XLOOKUP(BK$2,WatchbillMONTHLY!$A$54:$U$54,OFFSET(WatchbillMONTHLY!$A$54:$U$54,1,2)),FALSE),TRUE,FALSE)),
IF(_xlfn.XLOOKUP(BK$2,WatchbillMONTHLY!$A$71:$U$71,OFFSET(WatchbillMONTHLY!$A$71:$U$71,1,2))=IF(_xlfn.XLOOKUP($A52,INDIRECT("_"&amp;_xlfn.XLOOKUP(BK$2,WatchbillMONTHLY!$A$71:$U$71,OFFSET(WatchbillMONTHLY!$A$71:$U$71,1,2))),INDIRECT("_"&amp;_xlfn.XLOOKUP(BK$2,WatchbillMONTHLY!$A$71:$U$71,OFFSET(WatchbillMONTHLY!$A$71:$U$71,1,2))))=$A52,_xlfn.XLOOKUP(BK$2,WatchbillMONTHLY!$A$71:$U$71,OFFSET(WatchbillMONTHLY!$A$71:$U$71,1,2)),FALSE),TRUE,FALSE)),
IF(_xlfn.XLOOKUP(BK$2,WatchbillMONTHLY!$A$88:$U$88,OFFSET(WatchbillMONTHLY!$A$88:$U$88,1,2))=IF(_xlfn.XLOOKUP($A52,INDIRECT("_"&amp;_xlfn.XLOOKUP(BK$2,WatchbillMONTHLY!$A$88:$U$88,OFFSET(WatchbillMONTHLY!$A$88:$U$88,1,2))),INDIRECT("_"&amp;_xlfn.XLOOKUP(BK$2,WatchbillMONTHLY!$A$88:$U$88,OFFSET(WatchbillMONTHLY!$A$88:$U$88,1,2))))=$A52,_xlfn.XLOOKUP(BK$2,WatchbillMONTHLY!$A$88:$U$88,OFFSET(WatchbillMONTHLY!$A$88:$U$88,1,2)),FALSE),TRUE,FALSE)),
FALSE),FALSE)</f>
        <v>0</v>
      </c>
      <c r="BL52" s="209" t="b" cm="1">
        <f t="array" aca="1" ref="BL52" ca="1">IF(AND($A52 &gt; 0, AE52 &gt; 0,BL$2&lt;MiscFormulas!$A$5+1),
_xlfn.IFNA(
_xlfn.IFNA(
_xlfn.IFNA(
_xlfn.IFNA(
_xlfn.IFNA(
_xlfn.IFNA(
IF(_xlfn.XLOOKUP(BL$2,WatchbillMONTHLY!$A$3:$U$3,OFFSET(WatchbillMONTHLY!$A$3:$U$3,1,2))=IF(_xlfn.XLOOKUP($A52,INDIRECT("_"&amp;_xlfn.XLOOKUP(BL$2,WatchbillMONTHLY!$A$3:$U$3,OFFSET(WatchbillMONTHLY!$A$3:$U$3,1,2))),INDIRECT("_"&amp;_xlfn.XLOOKUP(BL$2,WatchbillMONTHLY!$A$3:$U$3,OFFSET(WatchbillMONTHLY!$A$3:$U$3,1,2))))=$A52,_xlfn.XLOOKUP(BL$2,WatchbillMONTHLY!$A$3:$U$3,OFFSET(WatchbillMONTHLY!$A$3:$U$3,1,2)),FALSE),TRUE,FALSE),
IF(_xlfn.XLOOKUP(BL$2,WatchbillMONTHLY!$A$20:$U$20,OFFSET(WatchbillMONTHLY!$A$20:$U$20,1,2))=IF(_xlfn.XLOOKUP($A52,INDIRECT("_"&amp;_xlfn.XLOOKUP(BL$2,WatchbillMONTHLY!$A$20:$U$20,OFFSET(WatchbillMONTHLY!$A$20:$U$20,1,2))),INDIRECT("_"&amp;_xlfn.XLOOKUP(BL$2,WatchbillMONTHLY!$A$20:$U$20,OFFSET(WatchbillMONTHLY!$A$20:$U$20,1,2))))=$A52,_xlfn.XLOOKUP(BL$2,WatchbillMONTHLY!$A$20:$U$20,OFFSET(WatchbillMONTHLY!$A$20:$U$20,1,2)),FALSE),TRUE,FALSE)),
IF(_xlfn.XLOOKUP(BL$2,WatchbillMONTHLY!$A$37:$U$37,OFFSET(WatchbillMONTHLY!$A$37:$U$37,1,2))=IF(_xlfn.XLOOKUP($A52,INDIRECT("_"&amp;_xlfn.XLOOKUP(BL$2,WatchbillMONTHLY!$A$37:$U$37,OFFSET(WatchbillMONTHLY!$A$37:$U$37,1,2))),INDIRECT("_"&amp;_xlfn.XLOOKUP(BL$2,WatchbillMONTHLY!$A$37:$U$37,OFFSET(WatchbillMONTHLY!$A$37:$U$37,1,2))))=$A52,_xlfn.XLOOKUP(BL$2,WatchbillMONTHLY!$A$37:$U$37,OFFSET(WatchbillMONTHLY!$A$37:$U$37,1,2)),FALSE),TRUE,FALSE)),
IF(_xlfn.XLOOKUP(BL$2,WatchbillMONTHLY!$A$54:$U$54,OFFSET(WatchbillMONTHLY!$A$54:$U$54,1,2))=IF(_xlfn.XLOOKUP($A52,INDIRECT("_"&amp;_xlfn.XLOOKUP(BL$2,WatchbillMONTHLY!$A$54:$U$54,OFFSET(WatchbillMONTHLY!$A$54:$U$54,1,2))),INDIRECT("_"&amp;_xlfn.XLOOKUP(BL$2,WatchbillMONTHLY!$A$54:$U$54,OFFSET(WatchbillMONTHLY!$A$54:$U$54,1,2))))=$A52,_xlfn.XLOOKUP(BL$2,WatchbillMONTHLY!$A$54:$U$54,OFFSET(WatchbillMONTHLY!$A$54:$U$54,1,2)),FALSE),TRUE,FALSE)),
IF(_xlfn.XLOOKUP(BL$2,WatchbillMONTHLY!$A$71:$U$71,OFFSET(WatchbillMONTHLY!$A$71:$U$71,1,2))=IF(_xlfn.XLOOKUP($A52,INDIRECT("_"&amp;_xlfn.XLOOKUP(BL$2,WatchbillMONTHLY!$A$71:$U$71,OFFSET(WatchbillMONTHLY!$A$71:$U$71,1,2))),INDIRECT("_"&amp;_xlfn.XLOOKUP(BL$2,WatchbillMONTHLY!$A$71:$U$71,OFFSET(WatchbillMONTHLY!$A$71:$U$71,1,2))))=$A52,_xlfn.XLOOKUP(BL$2,WatchbillMONTHLY!$A$71:$U$71,OFFSET(WatchbillMONTHLY!$A$71:$U$71,1,2)),FALSE),TRUE,FALSE)),
IF(_xlfn.XLOOKUP(BL$2,WatchbillMONTHLY!$A$88:$U$88,OFFSET(WatchbillMONTHLY!$A$88:$U$88,1,2))=IF(_xlfn.XLOOKUP($A52,INDIRECT("_"&amp;_xlfn.XLOOKUP(BL$2,WatchbillMONTHLY!$A$88:$U$88,OFFSET(WatchbillMONTHLY!$A$88:$U$88,1,2))),INDIRECT("_"&amp;_xlfn.XLOOKUP(BL$2,WatchbillMONTHLY!$A$88:$U$88,OFFSET(WatchbillMONTHLY!$A$88:$U$88,1,2))))=$A52,_xlfn.XLOOKUP(BL$2,WatchbillMONTHLY!$A$88:$U$88,OFFSET(WatchbillMONTHLY!$A$88:$U$88,1,2)),FALSE),TRUE,FALSE)),
FALSE),FALSE)</f>
        <v>0</v>
      </c>
      <c r="BM52" s="209" t="b" cm="1">
        <f t="array" aca="1" ref="BM52" ca="1">IF(AND($A52 &gt; 0, AF52 &gt; 0,BM$2&lt;MiscFormulas!$A$5+1),
_xlfn.IFNA(
_xlfn.IFNA(
_xlfn.IFNA(
_xlfn.IFNA(
_xlfn.IFNA(
_xlfn.IFNA(
IF(_xlfn.XLOOKUP(BM$2,WatchbillMONTHLY!$A$3:$U$3,OFFSET(WatchbillMONTHLY!$A$3:$U$3,1,2))=IF(_xlfn.XLOOKUP($A52,INDIRECT("_"&amp;_xlfn.XLOOKUP(BM$2,WatchbillMONTHLY!$A$3:$U$3,OFFSET(WatchbillMONTHLY!$A$3:$U$3,1,2))),INDIRECT("_"&amp;_xlfn.XLOOKUP(BM$2,WatchbillMONTHLY!$A$3:$U$3,OFFSET(WatchbillMONTHLY!$A$3:$U$3,1,2))))=$A52,_xlfn.XLOOKUP(BM$2,WatchbillMONTHLY!$A$3:$U$3,OFFSET(WatchbillMONTHLY!$A$3:$U$3,1,2)),FALSE),TRUE,FALSE),
IF(_xlfn.XLOOKUP(BM$2,WatchbillMONTHLY!$A$20:$U$20,OFFSET(WatchbillMONTHLY!$A$20:$U$20,1,2))=IF(_xlfn.XLOOKUP($A52,INDIRECT("_"&amp;_xlfn.XLOOKUP(BM$2,WatchbillMONTHLY!$A$20:$U$20,OFFSET(WatchbillMONTHLY!$A$20:$U$20,1,2))),INDIRECT("_"&amp;_xlfn.XLOOKUP(BM$2,WatchbillMONTHLY!$A$20:$U$20,OFFSET(WatchbillMONTHLY!$A$20:$U$20,1,2))))=$A52,_xlfn.XLOOKUP(BM$2,WatchbillMONTHLY!$A$20:$U$20,OFFSET(WatchbillMONTHLY!$A$20:$U$20,1,2)),FALSE),TRUE,FALSE)),
IF(_xlfn.XLOOKUP(BM$2,WatchbillMONTHLY!$A$37:$U$37,OFFSET(WatchbillMONTHLY!$A$37:$U$37,1,2))=IF(_xlfn.XLOOKUP($A52,INDIRECT("_"&amp;_xlfn.XLOOKUP(BM$2,WatchbillMONTHLY!$A$37:$U$37,OFFSET(WatchbillMONTHLY!$A$37:$U$37,1,2))),INDIRECT("_"&amp;_xlfn.XLOOKUP(BM$2,WatchbillMONTHLY!$A$37:$U$37,OFFSET(WatchbillMONTHLY!$A$37:$U$37,1,2))))=$A52,_xlfn.XLOOKUP(BM$2,WatchbillMONTHLY!$A$37:$U$37,OFFSET(WatchbillMONTHLY!$A$37:$U$37,1,2)),FALSE),TRUE,FALSE)),
IF(_xlfn.XLOOKUP(BM$2,WatchbillMONTHLY!$A$54:$U$54,OFFSET(WatchbillMONTHLY!$A$54:$U$54,1,2))=IF(_xlfn.XLOOKUP($A52,INDIRECT("_"&amp;_xlfn.XLOOKUP(BM$2,WatchbillMONTHLY!$A$54:$U$54,OFFSET(WatchbillMONTHLY!$A$54:$U$54,1,2))),INDIRECT("_"&amp;_xlfn.XLOOKUP(BM$2,WatchbillMONTHLY!$A$54:$U$54,OFFSET(WatchbillMONTHLY!$A$54:$U$54,1,2))))=$A52,_xlfn.XLOOKUP(BM$2,WatchbillMONTHLY!$A$54:$U$54,OFFSET(WatchbillMONTHLY!$A$54:$U$54,1,2)),FALSE),TRUE,FALSE)),
IF(_xlfn.XLOOKUP(BM$2,WatchbillMONTHLY!$A$71:$U$71,OFFSET(WatchbillMONTHLY!$A$71:$U$71,1,2))=IF(_xlfn.XLOOKUP($A52,INDIRECT("_"&amp;_xlfn.XLOOKUP(BM$2,WatchbillMONTHLY!$A$71:$U$71,OFFSET(WatchbillMONTHLY!$A$71:$U$71,1,2))),INDIRECT("_"&amp;_xlfn.XLOOKUP(BM$2,WatchbillMONTHLY!$A$71:$U$71,OFFSET(WatchbillMONTHLY!$A$71:$U$71,1,2))))=$A52,_xlfn.XLOOKUP(BM$2,WatchbillMONTHLY!$A$71:$U$71,OFFSET(WatchbillMONTHLY!$A$71:$U$71,1,2)),FALSE),TRUE,FALSE)),
IF(_xlfn.XLOOKUP(BM$2,WatchbillMONTHLY!$A$88:$U$88,OFFSET(WatchbillMONTHLY!$A$88:$U$88,1,2))=IF(_xlfn.XLOOKUP($A52,INDIRECT("_"&amp;_xlfn.XLOOKUP(BM$2,WatchbillMONTHLY!$A$88:$U$88,OFFSET(WatchbillMONTHLY!$A$88:$U$88,1,2))),INDIRECT("_"&amp;_xlfn.XLOOKUP(BM$2,WatchbillMONTHLY!$A$88:$U$88,OFFSET(WatchbillMONTHLY!$A$88:$U$88,1,2))))=$A52,_xlfn.XLOOKUP(BM$2,WatchbillMONTHLY!$A$88:$U$88,OFFSET(WatchbillMONTHLY!$A$88:$U$88,1,2)),FALSE),TRUE,FALSE)),
FALSE),FALSE)</f>
        <v>0</v>
      </c>
      <c r="BN52" s="209" t="b" cm="1">
        <f t="array" aca="1" ref="BN52" ca="1">IF(AND($A52 &gt; 0, AG52 &gt; 0,BN$2&lt;MiscFormulas!$A$5+1),
_xlfn.IFNA(
_xlfn.IFNA(
_xlfn.IFNA(
_xlfn.IFNA(
_xlfn.IFNA(
_xlfn.IFNA(
IF(_xlfn.XLOOKUP(BN$2,WatchbillMONTHLY!$A$3:$U$3,OFFSET(WatchbillMONTHLY!$A$3:$U$3,1,2))=IF(_xlfn.XLOOKUP($A52,INDIRECT("_"&amp;_xlfn.XLOOKUP(BN$2,WatchbillMONTHLY!$A$3:$U$3,OFFSET(WatchbillMONTHLY!$A$3:$U$3,1,2))),INDIRECT("_"&amp;_xlfn.XLOOKUP(BN$2,WatchbillMONTHLY!$A$3:$U$3,OFFSET(WatchbillMONTHLY!$A$3:$U$3,1,2))))=$A52,_xlfn.XLOOKUP(BN$2,WatchbillMONTHLY!$A$3:$U$3,OFFSET(WatchbillMONTHLY!$A$3:$U$3,1,2)),FALSE),TRUE,FALSE),
IF(_xlfn.XLOOKUP(BN$2,WatchbillMONTHLY!$A$20:$U$20,OFFSET(WatchbillMONTHLY!$A$20:$U$20,1,2))=IF(_xlfn.XLOOKUP($A52,INDIRECT("_"&amp;_xlfn.XLOOKUP(BN$2,WatchbillMONTHLY!$A$20:$U$20,OFFSET(WatchbillMONTHLY!$A$20:$U$20,1,2))),INDIRECT("_"&amp;_xlfn.XLOOKUP(BN$2,WatchbillMONTHLY!$A$20:$U$20,OFFSET(WatchbillMONTHLY!$A$20:$U$20,1,2))))=$A52,_xlfn.XLOOKUP(BN$2,WatchbillMONTHLY!$A$20:$U$20,OFFSET(WatchbillMONTHLY!$A$20:$U$20,1,2)),FALSE),TRUE,FALSE)),
IF(_xlfn.XLOOKUP(BN$2,WatchbillMONTHLY!$A$37:$U$37,OFFSET(WatchbillMONTHLY!$A$37:$U$37,1,2))=IF(_xlfn.XLOOKUP($A52,INDIRECT("_"&amp;_xlfn.XLOOKUP(BN$2,WatchbillMONTHLY!$A$37:$U$37,OFFSET(WatchbillMONTHLY!$A$37:$U$37,1,2))),INDIRECT("_"&amp;_xlfn.XLOOKUP(BN$2,WatchbillMONTHLY!$A$37:$U$37,OFFSET(WatchbillMONTHLY!$A$37:$U$37,1,2))))=$A52,_xlfn.XLOOKUP(BN$2,WatchbillMONTHLY!$A$37:$U$37,OFFSET(WatchbillMONTHLY!$A$37:$U$37,1,2)),FALSE),TRUE,FALSE)),
IF(_xlfn.XLOOKUP(BN$2,WatchbillMONTHLY!$A$54:$U$54,OFFSET(WatchbillMONTHLY!$A$54:$U$54,1,2))=IF(_xlfn.XLOOKUP($A52,INDIRECT("_"&amp;_xlfn.XLOOKUP(BN$2,WatchbillMONTHLY!$A$54:$U$54,OFFSET(WatchbillMONTHLY!$A$54:$U$54,1,2))),INDIRECT("_"&amp;_xlfn.XLOOKUP(BN$2,WatchbillMONTHLY!$A$54:$U$54,OFFSET(WatchbillMONTHLY!$A$54:$U$54,1,2))))=$A52,_xlfn.XLOOKUP(BN$2,WatchbillMONTHLY!$A$54:$U$54,OFFSET(WatchbillMONTHLY!$A$54:$U$54,1,2)),FALSE),TRUE,FALSE)),
IF(_xlfn.XLOOKUP(BN$2,WatchbillMONTHLY!$A$71:$U$71,OFFSET(WatchbillMONTHLY!$A$71:$U$71,1,2))=IF(_xlfn.XLOOKUP($A52,INDIRECT("_"&amp;_xlfn.XLOOKUP(BN$2,WatchbillMONTHLY!$A$71:$U$71,OFFSET(WatchbillMONTHLY!$A$71:$U$71,1,2))),INDIRECT("_"&amp;_xlfn.XLOOKUP(BN$2,WatchbillMONTHLY!$A$71:$U$71,OFFSET(WatchbillMONTHLY!$A$71:$U$71,1,2))))=$A52,_xlfn.XLOOKUP(BN$2,WatchbillMONTHLY!$A$71:$U$71,OFFSET(WatchbillMONTHLY!$A$71:$U$71,1,2)),FALSE),TRUE,FALSE)),
IF(_xlfn.XLOOKUP(BN$2,WatchbillMONTHLY!$A$88:$U$88,OFFSET(WatchbillMONTHLY!$A$88:$U$88,1,2))=IF(_xlfn.XLOOKUP($A52,INDIRECT("_"&amp;_xlfn.XLOOKUP(BN$2,WatchbillMONTHLY!$A$88:$U$88,OFFSET(WatchbillMONTHLY!$A$88:$U$88,1,2))),INDIRECT("_"&amp;_xlfn.XLOOKUP(BN$2,WatchbillMONTHLY!$A$88:$U$88,OFFSET(WatchbillMONTHLY!$A$88:$U$88,1,2))))=$A52,_xlfn.XLOOKUP(BN$2,WatchbillMONTHLY!$A$88:$U$88,OFFSET(WatchbillMONTHLY!$A$88:$U$88,1,2)),FALSE),TRUE,FALSE)),
FALSE),FALSE)</f>
        <v>0</v>
      </c>
      <c r="BO52" s="209" t="b" cm="1">
        <f t="array" aca="1" ref="BO52" ca="1">IF(
    AND($A52 &gt; 0, AH52 &gt; 0,BO$2&lt;MiscFormulas!$A$5+1),
    ISNUMBER(
        MATCH($A52,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2" s="210"/>
    </row>
    <row r="53" spans="1:68" x14ac:dyDescent="0.35">
      <c r="A53" t="str">
        <v>EX9 Hustler, A.</v>
      </c>
      <c r="B53" s="214" t="str">
        <v>EX9 Hustler, Arnold</v>
      </c>
      <c r="C53" s="218"/>
      <c r="D53" s="230"/>
      <c r="E53" s="231"/>
      <c r="F53" s="231"/>
      <c r="G53" s="231"/>
      <c r="H53" s="231"/>
      <c r="I53" s="231"/>
      <c r="J53" s="231" t="s">
        <v>266</v>
      </c>
      <c r="K53" s="231"/>
      <c r="L53" s="231"/>
      <c r="M53" s="231"/>
      <c r="N53" s="231"/>
      <c r="O53" s="231"/>
      <c r="P53" s="231"/>
      <c r="Q53" s="231"/>
      <c r="R53" s="231"/>
      <c r="S53" s="231"/>
      <c r="T53" s="231"/>
      <c r="U53" s="231"/>
      <c r="V53" s="231"/>
      <c r="W53" s="231"/>
      <c r="X53" s="231"/>
      <c r="Y53" s="231"/>
      <c r="Z53" s="231"/>
      <c r="AA53" s="231"/>
      <c r="AB53" s="231"/>
      <c r="AC53" s="231"/>
      <c r="AD53" s="231"/>
      <c r="AE53" s="231"/>
      <c r="AF53" s="231"/>
      <c r="AG53" s="231"/>
      <c r="AH53" s="179"/>
      <c r="AI53" s="209"/>
      <c r="AJ53" s="209" t="str" cm="1">
        <f t="array" aca="1" ref="AJ53" ca="1">IF(OR(AK53:BN53=TRUE),$A53&amp;" :  ","")&amp;_xlfn.TEXTJOIN(" | ",TRUE,IF(AK53:BN53=TRUE,$AK$2:$BN$2,""))</f>
        <v/>
      </c>
      <c r="AK53" s="209" t="b" cm="1">
        <f t="array" aca="1" ref="AK53" ca="1">IF(AND($A53 &gt; 0, D53 &gt; 0,AK$2&lt;MiscFormulas!$A$5+1),
_xlfn.IFNA(
_xlfn.IFNA(
_xlfn.IFNA(
_xlfn.IFNA(
_xlfn.IFNA(
_xlfn.IFNA(
IF(_xlfn.XLOOKUP(AK$2,WatchbillMONTHLY!$A$3:$U$3,OFFSET(WatchbillMONTHLY!$A$3:$U$3,1,2))=IF(_xlfn.XLOOKUP($A53,INDIRECT("_"&amp;_xlfn.XLOOKUP(AK$2,WatchbillMONTHLY!$A$3:$U$3,OFFSET(WatchbillMONTHLY!$A$3:$U$3,1,2))),INDIRECT("_"&amp;_xlfn.XLOOKUP(AK$2,WatchbillMONTHLY!$A$3:$U$3,OFFSET(WatchbillMONTHLY!$A$3:$U$3,1,2))))=$A53,_xlfn.XLOOKUP(AK$2,WatchbillMONTHLY!$A$3:$U$3,OFFSET(WatchbillMONTHLY!$A$3:$U$3,1,2)),FALSE),TRUE,FALSE),
IF(_xlfn.XLOOKUP(AK$2,WatchbillMONTHLY!$A$20:$U$20,OFFSET(WatchbillMONTHLY!$A$20:$U$20,1,2))=IF(_xlfn.XLOOKUP($A53,INDIRECT("_"&amp;_xlfn.XLOOKUP(AK$2,WatchbillMONTHLY!$A$20:$U$20,OFFSET(WatchbillMONTHLY!$A$20:$U$20,1,2))),INDIRECT("_"&amp;_xlfn.XLOOKUP(AK$2,WatchbillMONTHLY!$A$20:$U$20,OFFSET(WatchbillMONTHLY!$A$20:$U$20,1,2))))=$A53,_xlfn.XLOOKUP(AK$2,WatchbillMONTHLY!$A$20:$U$20,OFFSET(WatchbillMONTHLY!$A$20:$U$20,1,2)),FALSE),TRUE,FALSE)),
IF(_xlfn.XLOOKUP(AK$2,WatchbillMONTHLY!$A$37:$U$37,OFFSET(WatchbillMONTHLY!$A$37:$U$37,1,2))=IF(_xlfn.XLOOKUP($A53,INDIRECT("_"&amp;_xlfn.XLOOKUP(AK$2,WatchbillMONTHLY!$A$37:$U$37,OFFSET(WatchbillMONTHLY!$A$37:$U$37,1,2))),INDIRECT("_"&amp;_xlfn.XLOOKUP(AK$2,WatchbillMONTHLY!$A$37:$U$37,OFFSET(WatchbillMONTHLY!$A$37:$U$37,1,2))))=$A53,_xlfn.XLOOKUP(AK$2,WatchbillMONTHLY!$A$37:$U$37,OFFSET(WatchbillMONTHLY!$A$37:$U$37,1,2)),FALSE),TRUE,FALSE)),
IF(_xlfn.XLOOKUP(AK$2,WatchbillMONTHLY!$A$54:$U$54,OFFSET(WatchbillMONTHLY!$A$54:$U$54,1,2))=IF(_xlfn.XLOOKUP($A53,INDIRECT("_"&amp;_xlfn.XLOOKUP(AK$2,WatchbillMONTHLY!$A$54:$U$54,OFFSET(WatchbillMONTHLY!$A$54:$U$54,1,2))),INDIRECT("_"&amp;_xlfn.XLOOKUP(AK$2,WatchbillMONTHLY!$A$54:$U$54,OFFSET(WatchbillMONTHLY!$A$54:$U$54,1,2))))=$A53,_xlfn.XLOOKUP(AK$2,WatchbillMONTHLY!$A$54:$U$54,OFFSET(WatchbillMONTHLY!$A$54:$U$54,1,2)),FALSE),TRUE,FALSE)),
IF(_xlfn.XLOOKUP(AK$2,WatchbillMONTHLY!$A$71:$U$71,OFFSET(WatchbillMONTHLY!$A$71:$U$71,1,2))=IF(_xlfn.XLOOKUP($A53,INDIRECT("_"&amp;_xlfn.XLOOKUP(AK$2,WatchbillMONTHLY!$A$71:$U$71,OFFSET(WatchbillMONTHLY!$A$71:$U$71,1,2))),INDIRECT("_"&amp;_xlfn.XLOOKUP(AK$2,WatchbillMONTHLY!$A$71:$U$71,OFFSET(WatchbillMONTHLY!$A$71:$U$71,1,2))))=$A53,_xlfn.XLOOKUP(AK$2,WatchbillMONTHLY!$A$71:$U$71,OFFSET(WatchbillMONTHLY!$A$71:$U$71,1,2)),FALSE),TRUE,FALSE)),
IF(_xlfn.XLOOKUP(AK$2,WatchbillMONTHLY!$A$88:$U$88,OFFSET(WatchbillMONTHLY!$A$88:$U$88,1,2))=IF(_xlfn.XLOOKUP($A53,INDIRECT("_"&amp;_xlfn.XLOOKUP(AK$2,WatchbillMONTHLY!$A$88:$U$88,OFFSET(WatchbillMONTHLY!$A$88:$U$88,1,2))),INDIRECT("_"&amp;_xlfn.XLOOKUP(AK$2,WatchbillMONTHLY!$A$88:$U$88,OFFSET(WatchbillMONTHLY!$A$88:$U$88,1,2))))=$A53,_xlfn.XLOOKUP(AK$2,WatchbillMONTHLY!$A$88:$U$88,OFFSET(WatchbillMONTHLY!$A$88:$U$88,1,2)),FALSE),TRUE,FALSE)),
FALSE),FALSE)</f>
        <v>0</v>
      </c>
      <c r="AL53" s="209" t="b" cm="1">
        <f t="array" aca="1" ref="AL53" ca="1">IF(AND($A53 &gt; 0, E53 &gt; 0,AL$2&lt;MiscFormulas!$A$5+1),
_xlfn.IFNA(
_xlfn.IFNA(
_xlfn.IFNA(
_xlfn.IFNA(
_xlfn.IFNA(
_xlfn.IFNA(
IF(_xlfn.XLOOKUP(AL$2,WatchbillMONTHLY!$A$3:$U$3,OFFSET(WatchbillMONTHLY!$A$3:$U$3,1,2))=IF(_xlfn.XLOOKUP($A53,INDIRECT("_"&amp;_xlfn.XLOOKUP(AL$2,WatchbillMONTHLY!$A$3:$U$3,OFFSET(WatchbillMONTHLY!$A$3:$U$3,1,2))),INDIRECT("_"&amp;_xlfn.XLOOKUP(AL$2,WatchbillMONTHLY!$A$3:$U$3,OFFSET(WatchbillMONTHLY!$A$3:$U$3,1,2))))=$A53,_xlfn.XLOOKUP(AL$2,WatchbillMONTHLY!$A$3:$U$3,OFFSET(WatchbillMONTHLY!$A$3:$U$3,1,2)),FALSE),TRUE,FALSE),
IF(_xlfn.XLOOKUP(AL$2,WatchbillMONTHLY!$A$20:$U$20,OFFSET(WatchbillMONTHLY!$A$20:$U$20,1,2))=IF(_xlfn.XLOOKUP($A53,INDIRECT("_"&amp;_xlfn.XLOOKUP(AL$2,WatchbillMONTHLY!$A$20:$U$20,OFFSET(WatchbillMONTHLY!$A$20:$U$20,1,2))),INDIRECT("_"&amp;_xlfn.XLOOKUP(AL$2,WatchbillMONTHLY!$A$20:$U$20,OFFSET(WatchbillMONTHLY!$A$20:$U$20,1,2))))=$A53,_xlfn.XLOOKUP(AL$2,WatchbillMONTHLY!$A$20:$U$20,OFFSET(WatchbillMONTHLY!$A$20:$U$20,1,2)),FALSE),TRUE,FALSE)),
IF(_xlfn.XLOOKUP(AL$2,WatchbillMONTHLY!$A$37:$U$37,OFFSET(WatchbillMONTHLY!$A$37:$U$37,1,2))=IF(_xlfn.XLOOKUP($A53,INDIRECT("_"&amp;_xlfn.XLOOKUP(AL$2,WatchbillMONTHLY!$A$37:$U$37,OFFSET(WatchbillMONTHLY!$A$37:$U$37,1,2))),INDIRECT("_"&amp;_xlfn.XLOOKUP(AL$2,WatchbillMONTHLY!$A$37:$U$37,OFFSET(WatchbillMONTHLY!$A$37:$U$37,1,2))))=$A53,_xlfn.XLOOKUP(AL$2,WatchbillMONTHLY!$A$37:$U$37,OFFSET(WatchbillMONTHLY!$A$37:$U$37,1,2)),FALSE),TRUE,FALSE)),
IF(_xlfn.XLOOKUP(AL$2,WatchbillMONTHLY!$A$54:$U$54,OFFSET(WatchbillMONTHLY!$A$54:$U$54,1,2))=IF(_xlfn.XLOOKUP($A53,INDIRECT("_"&amp;_xlfn.XLOOKUP(AL$2,WatchbillMONTHLY!$A$54:$U$54,OFFSET(WatchbillMONTHLY!$A$54:$U$54,1,2))),INDIRECT("_"&amp;_xlfn.XLOOKUP(AL$2,WatchbillMONTHLY!$A$54:$U$54,OFFSET(WatchbillMONTHLY!$A$54:$U$54,1,2))))=$A53,_xlfn.XLOOKUP(AL$2,WatchbillMONTHLY!$A$54:$U$54,OFFSET(WatchbillMONTHLY!$A$54:$U$54,1,2)),FALSE),TRUE,FALSE)),
IF(_xlfn.XLOOKUP(AL$2,WatchbillMONTHLY!$A$71:$U$71,OFFSET(WatchbillMONTHLY!$A$71:$U$71,1,2))=IF(_xlfn.XLOOKUP($A53,INDIRECT("_"&amp;_xlfn.XLOOKUP(AL$2,WatchbillMONTHLY!$A$71:$U$71,OFFSET(WatchbillMONTHLY!$A$71:$U$71,1,2))),INDIRECT("_"&amp;_xlfn.XLOOKUP(AL$2,WatchbillMONTHLY!$A$71:$U$71,OFFSET(WatchbillMONTHLY!$A$71:$U$71,1,2))))=$A53,_xlfn.XLOOKUP(AL$2,WatchbillMONTHLY!$A$71:$U$71,OFFSET(WatchbillMONTHLY!$A$71:$U$71,1,2)),FALSE),TRUE,FALSE)),
IF(_xlfn.XLOOKUP(AL$2,WatchbillMONTHLY!$A$88:$U$88,OFFSET(WatchbillMONTHLY!$A$88:$U$88,1,2))=IF(_xlfn.XLOOKUP($A53,INDIRECT("_"&amp;_xlfn.XLOOKUP(AL$2,WatchbillMONTHLY!$A$88:$U$88,OFFSET(WatchbillMONTHLY!$A$88:$U$88,1,2))),INDIRECT("_"&amp;_xlfn.XLOOKUP(AL$2,WatchbillMONTHLY!$A$88:$U$88,OFFSET(WatchbillMONTHLY!$A$88:$U$88,1,2))))=$A53,_xlfn.XLOOKUP(AL$2,WatchbillMONTHLY!$A$88:$U$88,OFFSET(WatchbillMONTHLY!$A$88:$U$88,1,2)),FALSE),TRUE,FALSE)),
FALSE),FALSE)</f>
        <v>0</v>
      </c>
      <c r="AM53" s="209" t="b" cm="1">
        <f t="array" aca="1" ref="AM53" ca="1">IF(AND($A53 &gt; 0, F53 &gt; 0,AM$2&lt;MiscFormulas!$A$5+1),
_xlfn.IFNA(
_xlfn.IFNA(
_xlfn.IFNA(
_xlfn.IFNA(
_xlfn.IFNA(
_xlfn.IFNA(
IF(_xlfn.XLOOKUP(AM$2,WatchbillMONTHLY!$A$3:$U$3,OFFSET(WatchbillMONTHLY!$A$3:$U$3,1,2))=IF(_xlfn.XLOOKUP($A53,INDIRECT("_"&amp;_xlfn.XLOOKUP(AM$2,WatchbillMONTHLY!$A$3:$U$3,OFFSET(WatchbillMONTHLY!$A$3:$U$3,1,2))),INDIRECT("_"&amp;_xlfn.XLOOKUP(AM$2,WatchbillMONTHLY!$A$3:$U$3,OFFSET(WatchbillMONTHLY!$A$3:$U$3,1,2))))=$A53,_xlfn.XLOOKUP(AM$2,WatchbillMONTHLY!$A$3:$U$3,OFFSET(WatchbillMONTHLY!$A$3:$U$3,1,2)),FALSE),TRUE,FALSE),
IF(_xlfn.XLOOKUP(AM$2,WatchbillMONTHLY!$A$20:$U$20,OFFSET(WatchbillMONTHLY!$A$20:$U$20,1,2))=IF(_xlfn.XLOOKUP($A53,INDIRECT("_"&amp;_xlfn.XLOOKUP(AM$2,WatchbillMONTHLY!$A$20:$U$20,OFFSET(WatchbillMONTHLY!$A$20:$U$20,1,2))),INDIRECT("_"&amp;_xlfn.XLOOKUP(AM$2,WatchbillMONTHLY!$A$20:$U$20,OFFSET(WatchbillMONTHLY!$A$20:$U$20,1,2))))=$A53,_xlfn.XLOOKUP(AM$2,WatchbillMONTHLY!$A$20:$U$20,OFFSET(WatchbillMONTHLY!$A$20:$U$20,1,2)),FALSE),TRUE,FALSE)),
IF(_xlfn.XLOOKUP(AM$2,WatchbillMONTHLY!$A$37:$U$37,OFFSET(WatchbillMONTHLY!$A$37:$U$37,1,2))=IF(_xlfn.XLOOKUP($A53,INDIRECT("_"&amp;_xlfn.XLOOKUP(AM$2,WatchbillMONTHLY!$A$37:$U$37,OFFSET(WatchbillMONTHLY!$A$37:$U$37,1,2))),INDIRECT("_"&amp;_xlfn.XLOOKUP(AM$2,WatchbillMONTHLY!$A$37:$U$37,OFFSET(WatchbillMONTHLY!$A$37:$U$37,1,2))))=$A53,_xlfn.XLOOKUP(AM$2,WatchbillMONTHLY!$A$37:$U$37,OFFSET(WatchbillMONTHLY!$A$37:$U$37,1,2)),FALSE),TRUE,FALSE)),
IF(_xlfn.XLOOKUP(AM$2,WatchbillMONTHLY!$A$54:$U$54,OFFSET(WatchbillMONTHLY!$A$54:$U$54,1,2))=IF(_xlfn.XLOOKUP($A53,INDIRECT("_"&amp;_xlfn.XLOOKUP(AM$2,WatchbillMONTHLY!$A$54:$U$54,OFFSET(WatchbillMONTHLY!$A$54:$U$54,1,2))),INDIRECT("_"&amp;_xlfn.XLOOKUP(AM$2,WatchbillMONTHLY!$A$54:$U$54,OFFSET(WatchbillMONTHLY!$A$54:$U$54,1,2))))=$A53,_xlfn.XLOOKUP(AM$2,WatchbillMONTHLY!$A$54:$U$54,OFFSET(WatchbillMONTHLY!$A$54:$U$54,1,2)),FALSE),TRUE,FALSE)),
IF(_xlfn.XLOOKUP(AM$2,WatchbillMONTHLY!$A$71:$U$71,OFFSET(WatchbillMONTHLY!$A$71:$U$71,1,2))=IF(_xlfn.XLOOKUP($A53,INDIRECT("_"&amp;_xlfn.XLOOKUP(AM$2,WatchbillMONTHLY!$A$71:$U$71,OFFSET(WatchbillMONTHLY!$A$71:$U$71,1,2))),INDIRECT("_"&amp;_xlfn.XLOOKUP(AM$2,WatchbillMONTHLY!$A$71:$U$71,OFFSET(WatchbillMONTHLY!$A$71:$U$71,1,2))))=$A53,_xlfn.XLOOKUP(AM$2,WatchbillMONTHLY!$A$71:$U$71,OFFSET(WatchbillMONTHLY!$A$71:$U$71,1,2)),FALSE),TRUE,FALSE)),
IF(_xlfn.XLOOKUP(AM$2,WatchbillMONTHLY!$A$88:$U$88,OFFSET(WatchbillMONTHLY!$A$88:$U$88,1,2))=IF(_xlfn.XLOOKUP($A53,INDIRECT("_"&amp;_xlfn.XLOOKUP(AM$2,WatchbillMONTHLY!$A$88:$U$88,OFFSET(WatchbillMONTHLY!$A$88:$U$88,1,2))),INDIRECT("_"&amp;_xlfn.XLOOKUP(AM$2,WatchbillMONTHLY!$A$88:$U$88,OFFSET(WatchbillMONTHLY!$A$88:$U$88,1,2))))=$A53,_xlfn.XLOOKUP(AM$2,WatchbillMONTHLY!$A$88:$U$88,OFFSET(WatchbillMONTHLY!$A$88:$U$88,1,2)),FALSE),TRUE,FALSE)),
FALSE),FALSE)</f>
        <v>0</v>
      </c>
      <c r="AN53" s="209" t="b" cm="1">
        <f t="array" aca="1" ref="AN53" ca="1">IF(AND($A53 &gt; 0, G53 &gt; 0,AN$2&lt;MiscFormulas!$A$5+1),
_xlfn.IFNA(
_xlfn.IFNA(
_xlfn.IFNA(
_xlfn.IFNA(
_xlfn.IFNA(
_xlfn.IFNA(
IF(_xlfn.XLOOKUP(AN$2,WatchbillMONTHLY!$A$3:$U$3,OFFSET(WatchbillMONTHLY!$A$3:$U$3,1,2))=IF(_xlfn.XLOOKUP($A53,INDIRECT("_"&amp;_xlfn.XLOOKUP(AN$2,WatchbillMONTHLY!$A$3:$U$3,OFFSET(WatchbillMONTHLY!$A$3:$U$3,1,2))),INDIRECT("_"&amp;_xlfn.XLOOKUP(AN$2,WatchbillMONTHLY!$A$3:$U$3,OFFSET(WatchbillMONTHLY!$A$3:$U$3,1,2))))=$A53,_xlfn.XLOOKUP(AN$2,WatchbillMONTHLY!$A$3:$U$3,OFFSET(WatchbillMONTHLY!$A$3:$U$3,1,2)),FALSE),TRUE,FALSE),
IF(_xlfn.XLOOKUP(AN$2,WatchbillMONTHLY!$A$20:$U$20,OFFSET(WatchbillMONTHLY!$A$20:$U$20,1,2))=IF(_xlfn.XLOOKUP($A53,INDIRECT("_"&amp;_xlfn.XLOOKUP(AN$2,WatchbillMONTHLY!$A$20:$U$20,OFFSET(WatchbillMONTHLY!$A$20:$U$20,1,2))),INDIRECT("_"&amp;_xlfn.XLOOKUP(AN$2,WatchbillMONTHLY!$A$20:$U$20,OFFSET(WatchbillMONTHLY!$A$20:$U$20,1,2))))=$A53,_xlfn.XLOOKUP(AN$2,WatchbillMONTHLY!$A$20:$U$20,OFFSET(WatchbillMONTHLY!$A$20:$U$20,1,2)),FALSE),TRUE,FALSE)),
IF(_xlfn.XLOOKUP(AN$2,WatchbillMONTHLY!$A$37:$U$37,OFFSET(WatchbillMONTHLY!$A$37:$U$37,1,2))=IF(_xlfn.XLOOKUP($A53,INDIRECT("_"&amp;_xlfn.XLOOKUP(AN$2,WatchbillMONTHLY!$A$37:$U$37,OFFSET(WatchbillMONTHLY!$A$37:$U$37,1,2))),INDIRECT("_"&amp;_xlfn.XLOOKUP(AN$2,WatchbillMONTHLY!$A$37:$U$37,OFFSET(WatchbillMONTHLY!$A$37:$U$37,1,2))))=$A53,_xlfn.XLOOKUP(AN$2,WatchbillMONTHLY!$A$37:$U$37,OFFSET(WatchbillMONTHLY!$A$37:$U$37,1,2)),FALSE),TRUE,FALSE)),
IF(_xlfn.XLOOKUP(AN$2,WatchbillMONTHLY!$A$54:$U$54,OFFSET(WatchbillMONTHLY!$A$54:$U$54,1,2))=IF(_xlfn.XLOOKUP($A53,INDIRECT("_"&amp;_xlfn.XLOOKUP(AN$2,WatchbillMONTHLY!$A$54:$U$54,OFFSET(WatchbillMONTHLY!$A$54:$U$54,1,2))),INDIRECT("_"&amp;_xlfn.XLOOKUP(AN$2,WatchbillMONTHLY!$A$54:$U$54,OFFSET(WatchbillMONTHLY!$A$54:$U$54,1,2))))=$A53,_xlfn.XLOOKUP(AN$2,WatchbillMONTHLY!$A$54:$U$54,OFFSET(WatchbillMONTHLY!$A$54:$U$54,1,2)),FALSE),TRUE,FALSE)),
IF(_xlfn.XLOOKUP(AN$2,WatchbillMONTHLY!$A$71:$U$71,OFFSET(WatchbillMONTHLY!$A$71:$U$71,1,2))=IF(_xlfn.XLOOKUP($A53,INDIRECT("_"&amp;_xlfn.XLOOKUP(AN$2,WatchbillMONTHLY!$A$71:$U$71,OFFSET(WatchbillMONTHLY!$A$71:$U$71,1,2))),INDIRECT("_"&amp;_xlfn.XLOOKUP(AN$2,WatchbillMONTHLY!$A$71:$U$71,OFFSET(WatchbillMONTHLY!$A$71:$U$71,1,2))))=$A53,_xlfn.XLOOKUP(AN$2,WatchbillMONTHLY!$A$71:$U$71,OFFSET(WatchbillMONTHLY!$A$71:$U$71,1,2)),FALSE),TRUE,FALSE)),
IF(_xlfn.XLOOKUP(AN$2,WatchbillMONTHLY!$A$88:$U$88,OFFSET(WatchbillMONTHLY!$A$88:$U$88,1,2))=IF(_xlfn.XLOOKUP($A53,INDIRECT("_"&amp;_xlfn.XLOOKUP(AN$2,WatchbillMONTHLY!$A$88:$U$88,OFFSET(WatchbillMONTHLY!$A$88:$U$88,1,2))),INDIRECT("_"&amp;_xlfn.XLOOKUP(AN$2,WatchbillMONTHLY!$A$88:$U$88,OFFSET(WatchbillMONTHLY!$A$88:$U$88,1,2))))=$A53,_xlfn.XLOOKUP(AN$2,WatchbillMONTHLY!$A$88:$U$88,OFFSET(WatchbillMONTHLY!$A$88:$U$88,1,2)),FALSE),TRUE,FALSE)),
FALSE),FALSE)</f>
        <v>0</v>
      </c>
      <c r="AO53" s="209" t="b" cm="1">
        <f t="array" aca="1" ref="AO53" ca="1">IF(AND($A53 &gt; 0, H53 &gt; 0,AO$2&lt;MiscFormulas!$A$5+1),
_xlfn.IFNA(
_xlfn.IFNA(
_xlfn.IFNA(
_xlfn.IFNA(
_xlfn.IFNA(
_xlfn.IFNA(
IF(_xlfn.XLOOKUP(AO$2,WatchbillMONTHLY!$A$3:$U$3,OFFSET(WatchbillMONTHLY!$A$3:$U$3,1,2))=IF(_xlfn.XLOOKUP($A53,INDIRECT("_"&amp;_xlfn.XLOOKUP(AO$2,WatchbillMONTHLY!$A$3:$U$3,OFFSET(WatchbillMONTHLY!$A$3:$U$3,1,2))),INDIRECT("_"&amp;_xlfn.XLOOKUP(AO$2,WatchbillMONTHLY!$A$3:$U$3,OFFSET(WatchbillMONTHLY!$A$3:$U$3,1,2))))=$A53,_xlfn.XLOOKUP(AO$2,WatchbillMONTHLY!$A$3:$U$3,OFFSET(WatchbillMONTHLY!$A$3:$U$3,1,2)),FALSE),TRUE,FALSE),
IF(_xlfn.XLOOKUP(AO$2,WatchbillMONTHLY!$A$20:$U$20,OFFSET(WatchbillMONTHLY!$A$20:$U$20,1,2))=IF(_xlfn.XLOOKUP($A53,INDIRECT("_"&amp;_xlfn.XLOOKUP(AO$2,WatchbillMONTHLY!$A$20:$U$20,OFFSET(WatchbillMONTHLY!$A$20:$U$20,1,2))),INDIRECT("_"&amp;_xlfn.XLOOKUP(AO$2,WatchbillMONTHLY!$A$20:$U$20,OFFSET(WatchbillMONTHLY!$A$20:$U$20,1,2))))=$A53,_xlfn.XLOOKUP(AO$2,WatchbillMONTHLY!$A$20:$U$20,OFFSET(WatchbillMONTHLY!$A$20:$U$20,1,2)),FALSE),TRUE,FALSE)),
IF(_xlfn.XLOOKUP(AO$2,WatchbillMONTHLY!$A$37:$U$37,OFFSET(WatchbillMONTHLY!$A$37:$U$37,1,2))=IF(_xlfn.XLOOKUP($A53,INDIRECT("_"&amp;_xlfn.XLOOKUP(AO$2,WatchbillMONTHLY!$A$37:$U$37,OFFSET(WatchbillMONTHLY!$A$37:$U$37,1,2))),INDIRECT("_"&amp;_xlfn.XLOOKUP(AO$2,WatchbillMONTHLY!$A$37:$U$37,OFFSET(WatchbillMONTHLY!$A$37:$U$37,1,2))))=$A53,_xlfn.XLOOKUP(AO$2,WatchbillMONTHLY!$A$37:$U$37,OFFSET(WatchbillMONTHLY!$A$37:$U$37,1,2)),FALSE),TRUE,FALSE)),
IF(_xlfn.XLOOKUP(AO$2,WatchbillMONTHLY!$A$54:$U$54,OFFSET(WatchbillMONTHLY!$A$54:$U$54,1,2))=IF(_xlfn.XLOOKUP($A53,INDIRECT("_"&amp;_xlfn.XLOOKUP(AO$2,WatchbillMONTHLY!$A$54:$U$54,OFFSET(WatchbillMONTHLY!$A$54:$U$54,1,2))),INDIRECT("_"&amp;_xlfn.XLOOKUP(AO$2,WatchbillMONTHLY!$A$54:$U$54,OFFSET(WatchbillMONTHLY!$A$54:$U$54,1,2))))=$A53,_xlfn.XLOOKUP(AO$2,WatchbillMONTHLY!$A$54:$U$54,OFFSET(WatchbillMONTHLY!$A$54:$U$54,1,2)),FALSE),TRUE,FALSE)),
IF(_xlfn.XLOOKUP(AO$2,WatchbillMONTHLY!$A$71:$U$71,OFFSET(WatchbillMONTHLY!$A$71:$U$71,1,2))=IF(_xlfn.XLOOKUP($A53,INDIRECT("_"&amp;_xlfn.XLOOKUP(AO$2,WatchbillMONTHLY!$A$71:$U$71,OFFSET(WatchbillMONTHLY!$A$71:$U$71,1,2))),INDIRECT("_"&amp;_xlfn.XLOOKUP(AO$2,WatchbillMONTHLY!$A$71:$U$71,OFFSET(WatchbillMONTHLY!$A$71:$U$71,1,2))))=$A53,_xlfn.XLOOKUP(AO$2,WatchbillMONTHLY!$A$71:$U$71,OFFSET(WatchbillMONTHLY!$A$71:$U$71,1,2)),FALSE),TRUE,FALSE)),
IF(_xlfn.XLOOKUP(AO$2,WatchbillMONTHLY!$A$88:$U$88,OFFSET(WatchbillMONTHLY!$A$88:$U$88,1,2))=IF(_xlfn.XLOOKUP($A53,INDIRECT("_"&amp;_xlfn.XLOOKUP(AO$2,WatchbillMONTHLY!$A$88:$U$88,OFFSET(WatchbillMONTHLY!$A$88:$U$88,1,2))),INDIRECT("_"&amp;_xlfn.XLOOKUP(AO$2,WatchbillMONTHLY!$A$88:$U$88,OFFSET(WatchbillMONTHLY!$A$88:$U$88,1,2))))=$A53,_xlfn.XLOOKUP(AO$2,WatchbillMONTHLY!$A$88:$U$88,OFFSET(WatchbillMONTHLY!$A$88:$U$88,1,2)),FALSE),TRUE,FALSE)),
FALSE),FALSE)</f>
        <v>0</v>
      </c>
      <c r="AP53" s="209" t="b" cm="1">
        <f t="array" aca="1" ref="AP53" ca="1">IF(AND($A53 &gt; 0, I53 &gt; 0,AP$2&lt;MiscFormulas!$A$5+1),
_xlfn.IFNA(
_xlfn.IFNA(
_xlfn.IFNA(
_xlfn.IFNA(
_xlfn.IFNA(
_xlfn.IFNA(
IF(_xlfn.XLOOKUP(AP$2,WatchbillMONTHLY!$A$3:$U$3,OFFSET(WatchbillMONTHLY!$A$3:$U$3,1,2))=IF(_xlfn.XLOOKUP($A53,INDIRECT("_"&amp;_xlfn.XLOOKUP(AP$2,WatchbillMONTHLY!$A$3:$U$3,OFFSET(WatchbillMONTHLY!$A$3:$U$3,1,2))),INDIRECT("_"&amp;_xlfn.XLOOKUP(AP$2,WatchbillMONTHLY!$A$3:$U$3,OFFSET(WatchbillMONTHLY!$A$3:$U$3,1,2))))=$A53,_xlfn.XLOOKUP(AP$2,WatchbillMONTHLY!$A$3:$U$3,OFFSET(WatchbillMONTHLY!$A$3:$U$3,1,2)),FALSE),TRUE,FALSE),
IF(_xlfn.XLOOKUP(AP$2,WatchbillMONTHLY!$A$20:$U$20,OFFSET(WatchbillMONTHLY!$A$20:$U$20,1,2))=IF(_xlfn.XLOOKUP($A53,INDIRECT("_"&amp;_xlfn.XLOOKUP(AP$2,WatchbillMONTHLY!$A$20:$U$20,OFFSET(WatchbillMONTHLY!$A$20:$U$20,1,2))),INDIRECT("_"&amp;_xlfn.XLOOKUP(AP$2,WatchbillMONTHLY!$A$20:$U$20,OFFSET(WatchbillMONTHLY!$A$20:$U$20,1,2))))=$A53,_xlfn.XLOOKUP(AP$2,WatchbillMONTHLY!$A$20:$U$20,OFFSET(WatchbillMONTHLY!$A$20:$U$20,1,2)),FALSE),TRUE,FALSE)),
IF(_xlfn.XLOOKUP(AP$2,WatchbillMONTHLY!$A$37:$U$37,OFFSET(WatchbillMONTHLY!$A$37:$U$37,1,2))=IF(_xlfn.XLOOKUP($A53,INDIRECT("_"&amp;_xlfn.XLOOKUP(AP$2,WatchbillMONTHLY!$A$37:$U$37,OFFSET(WatchbillMONTHLY!$A$37:$U$37,1,2))),INDIRECT("_"&amp;_xlfn.XLOOKUP(AP$2,WatchbillMONTHLY!$A$37:$U$37,OFFSET(WatchbillMONTHLY!$A$37:$U$37,1,2))))=$A53,_xlfn.XLOOKUP(AP$2,WatchbillMONTHLY!$A$37:$U$37,OFFSET(WatchbillMONTHLY!$A$37:$U$37,1,2)),FALSE),TRUE,FALSE)),
IF(_xlfn.XLOOKUP(AP$2,WatchbillMONTHLY!$A$54:$U$54,OFFSET(WatchbillMONTHLY!$A$54:$U$54,1,2))=IF(_xlfn.XLOOKUP($A53,INDIRECT("_"&amp;_xlfn.XLOOKUP(AP$2,WatchbillMONTHLY!$A$54:$U$54,OFFSET(WatchbillMONTHLY!$A$54:$U$54,1,2))),INDIRECT("_"&amp;_xlfn.XLOOKUP(AP$2,WatchbillMONTHLY!$A$54:$U$54,OFFSET(WatchbillMONTHLY!$A$54:$U$54,1,2))))=$A53,_xlfn.XLOOKUP(AP$2,WatchbillMONTHLY!$A$54:$U$54,OFFSET(WatchbillMONTHLY!$A$54:$U$54,1,2)),FALSE),TRUE,FALSE)),
IF(_xlfn.XLOOKUP(AP$2,WatchbillMONTHLY!$A$71:$U$71,OFFSET(WatchbillMONTHLY!$A$71:$U$71,1,2))=IF(_xlfn.XLOOKUP($A53,INDIRECT("_"&amp;_xlfn.XLOOKUP(AP$2,WatchbillMONTHLY!$A$71:$U$71,OFFSET(WatchbillMONTHLY!$A$71:$U$71,1,2))),INDIRECT("_"&amp;_xlfn.XLOOKUP(AP$2,WatchbillMONTHLY!$A$71:$U$71,OFFSET(WatchbillMONTHLY!$A$71:$U$71,1,2))))=$A53,_xlfn.XLOOKUP(AP$2,WatchbillMONTHLY!$A$71:$U$71,OFFSET(WatchbillMONTHLY!$A$71:$U$71,1,2)),FALSE),TRUE,FALSE)),
IF(_xlfn.XLOOKUP(AP$2,WatchbillMONTHLY!$A$88:$U$88,OFFSET(WatchbillMONTHLY!$A$88:$U$88,1,2))=IF(_xlfn.XLOOKUP($A53,INDIRECT("_"&amp;_xlfn.XLOOKUP(AP$2,WatchbillMONTHLY!$A$88:$U$88,OFFSET(WatchbillMONTHLY!$A$88:$U$88,1,2))),INDIRECT("_"&amp;_xlfn.XLOOKUP(AP$2,WatchbillMONTHLY!$A$88:$U$88,OFFSET(WatchbillMONTHLY!$A$88:$U$88,1,2))))=$A53,_xlfn.XLOOKUP(AP$2,WatchbillMONTHLY!$A$88:$U$88,OFFSET(WatchbillMONTHLY!$A$88:$U$88,1,2)),FALSE),TRUE,FALSE)),
FALSE),FALSE)</f>
        <v>0</v>
      </c>
      <c r="AQ53" s="209" t="b" cm="1">
        <f t="array" aca="1" ref="AQ53" ca="1">IF(AND($A53 &gt; 0, J53 &gt; 0,AQ$2&lt;MiscFormulas!$A$5+1),
_xlfn.IFNA(
_xlfn.IFNA(
_xlfn.IFNA(
_xlfn.IFNA(
_xlfn.IFNA(
_xlfn.IFNA(
IF(_xlfn.XLOOKUP(AQ$2,WatchbillMONTHLY!$A$3:$U$3,OFFSET(WatchbillMONTHLY!$A$3:$U$3,1,2))=IF(_xlfn.XLOOKUP($A53,INDIRECT("_"&amp;_xlfn.XLOOKUP(AQ$2,WatchbillMONTHLY!$A$3:$U$3,OFFSET(WatchbillMONTHLY!$A$3:$U$3,1,2))),INDIRECT("_"&amp;_xlfn.XLOOKUP(AQ$2,WatchbillMONTHLY!$A$3:$U$3,OFFSET(WatchbillMONTHLY!$A$3:$U$3,1,2))))=$A53,_xlfn.XLOOKUP(AQ$2,WatchbillMONTHLY!$A$3:$U$3,OFFSET(WatchbillMONTHLY!$A$3:$U$3,1,2)),FALSE),TRUE,FALSE),
IF(_xlfn.XLOOKUP(AQ$2,WatchbillMONTHLY!$A$20:$U$20,OFFSET(WatchbillMONTHLY!$A$20:$U$20,1,2))=IF(_xlfn.XLOOKUP($A53,INDIRECT("_"&amp;_xlfn.XLOOKUP(AQ$2,WatchbillMONTHLY!$A$20:$U$20,OFFSET(WatchbillMONTHLY!$A$20:$U$20,1,2))),INDIRECT("_"&amp;_xlfn.XLOOKUP(AQ$2,WatchbillMONTHLY!$A$20:$U$20,OFFSET(WatchbillMONTHLY!$A$20:$U$20,1,2))))=$A53,_xlfn.XLOOKUP(AQ$2,WatchbillMONTHLY!$A$20:$U$20,OFFSET(WatchbillMONTHLY!$A$20:$U$20,1,2)),FALSE),TRUE,FALSE)),
IF(_xlfn.XLOOKUP(AQ$2,WatchbillMONTHLY!$A$37:$U$37,OFFSET(WatchbillMONTHLY!$A$37:$U$37,1,2))=IF(_xlfn.XLOOKUP($A53,INDIRECT("_"&amp;_xlfn.XLOOKUP(AQ$2,WatchbillMONTHLY!$A$37:$U$37,OFFSET(WatchbillMONTHLY!$A$37:$U$37,1,2))),INDIRECT("_"&amp;_xlfn.XLOOKUP(AQ$2,WatchbillMONTHLY!$A$37:$U$37,OFFSET(WatchbillMONTHLY!$A$37:$U$37,1,2))))=$A53,_xlfn.XLOOKUP(AQ$2,WatchbillMONTHLY!$A$37:$U$37,OFFSET(WatchbillMONTHLY!$A$37:$U$37,1,2)),FALSE),TRUE,FALSE)),
IF(_xlfn.XLOOKUP(AQ$2,WatchbillMONTHLY!$A$54:$U$54,OFFSET(WatchbillMONTHLY!$A$54:$U$54,1,2))=IF(_xlfn.XLOOKUP($A53,INDIRECT("_"&amp;_xlfn.XLOOKUP(AQ$2,WatchbillMONTHLY!$A$54:$U$54,OFFSET(WatchbillMONTHLY!$A$54:$U$54,1,2))),INDIRECT("_"&amp;_xlfn.XLOOKUP(AQ$2,WatchbillMONTHLY!$A$54:$U$54,OFFSET(WatchbillMONTHLY!$A$54:$U$54,1,2))))=$A53,_xlfn.XLOOKUP(AQ$2,WatchbillMONTHLY!$A$54:$U$54,OFFSET(WatchbillMONTHLY!$A$54:$U$54,1,2)),FALSE),TRUE,FALSE)),
IF(_xlfn.XLOOKUP(AQ$2,WatchbillMONTHLY!$A$71:$U$71,OFFSET(WatchbillMONTHLY!$A$71:$U$71,1,2))=IF(_xlfn.XLOOKUP($A53,INDIRECT("_"&amp;_xlfn.XLOOKUP(AQ$2,WatchbillMONTHLY!$A$71:$U$71,OFFSET(WatchbillMONTHLY!$A$71:$U$71,1,2))),INDIRECT("_"&amp;_xlfn.XLOOKUP(AQ$2,WatchbillMONTHLY!$A$71:$U$71,OFFSET(WatchbillMONTHLY!$A$71:$U$71,1,2))))=$A53,_xlfn.XLOOKUP(AQ$2,WatchbillMONTHLY!$A$71:$U$71,OFFSET(WatchbillMONTHLY!$A$71:$U$71,1,2)),FALSE),TRUE,FALSE)),
IF(_xlfn.XLOOKUP(AQ$2,WatchbillMONTHLY!$A$88:$U$88,OFFSET(WatchbillMONTHLY!$A$88:$U$88,1,2))=IF(_xlfn.XLOOKUP($A53,INDIRECT("_"&amp;_xlfn.XLOOKUP(AQ$2,WatchbillMONTHLY!$A$88:$U$88,OFFSET(WatchbillMONTHLY!$A$88:$U$88,1,2))),INDIRECT("_"&amp;_xlfn.XLOOKUP(AQ$2,WatchbillMONTHLY!$A$88:$U$88,OFFSET(WatchbillMONTHLY!$A$88:$U$88,1,2))))=$A53,_xlfn.XLOOKUP(AQ$2,WatchbillMONTHLY!$A$88:$U$88,OFFSET(WatchbillMONTHLY!$A$88:$U$88,1,2)),FALSE),TRUE,FALSE)),
FALSE),FALSE)</f>
        <v>0</v>
      </c>
      <c r="AR53" s="209" t="b" cm="1">
        <f t="array" aca="1" ref="AR53" ca="1">IF(AND($A53 &gt; 0, K53 &gt; 0,AR$2&lt;MiscFormulas!$A$5+1),
_xlfn.IFNA(
_xlfn.IFNA(
_xlfn.IFNA(
_xlfn.IFNA(
_xlfn.IFNA(
_xlfn.IFNA(
IF(_xlfn.XLOOKUP(AR$2,WatchbillMONTHLY!$A$3:$U$3,OFFSET(WatchbillMONTHLY!$A$3:$U$3,1,2))=IF(_xlfn.XLOOKUP($A53,INDIRECT("_"&amp;_xlfn.XLOOKUP(AR$2,WatchbillMONTHLY!$A$3:$U$3,OFFSET(WatchbillMONTHLY!$A$3:$U$3,1,2))),INDIRECT("_"&amp;_xlfn.XLOOKUP(AR$2,WatchbillMONTHLY!$A$3:$U$3,OFFSET(WatchbillMONTHLY!$A$3:$U$3,1,2))))=$A53,_xlfn.XLOOKUP(AR$2,WatchbillMONTHLY!$A$3:$U$3,OFFSET(WatchbillMONTHLY!$A$3:$U$3,1,2)),FALSE),TRUE,FALSE),
IF(_xlfn.XLOOKUP(AR$2,WatchbillMONTHLY!$A$20:$U$20,OFFSET(WatchbillMONTHLY!$A$20:$U$20,1,2))=IF(_xlfn.XLOOKUP($A53,INDIRECT("_"&amp;_xlfn.XLOOKUP(AR$2,WatchbillMONTHLY!$A$20:$U$20,OFFSET(WatchbillMONTHLY!$A$20:$U$20,1,2))),INDIRECT("_"&amp;_xlfn.XLOOKUP(AR$2,WatchbillMONTHLY!$A$20:$U$20,OFFSET(WatchbillMONTHLY!$A$20:$U$20,1,2))))=$A53,_xlfn.XLOOKUP(AR$2,WatchbillMONTHLY!$A$20:$U$20,OFFSET(WatchbillMONTHLY!$A$20:$U$20,1,2)),FALSE),TRUE,FALSE)),
IF(_xlfn.XLOOKUP(AR$2,WatchbillMONTHLY!$A$37:$U$37,OFFSET(WatchbillMONTHLY!$A$37:$U$37,1,2))=IF(_xlfn.XLOOKUP($A53,INDIRECT("_"&amp;_xlfn.XLOOKUP(AR$2,WatchbillMONTHLY!$A$37:$U$37,OFFSET(WatchbillMONTHLY!$A$37:$U$37,1,2))),INDIRECT("_"&amp;_xlfn.XLOOKUP(AR$2,WatchbillMONTHLY!$A$37:$U$37,OFFSET(WatchbillMONTHLY!$A$37:$U$37,1,2))))=$A53,_xlfn.XLOOKUP(AR$2,WatchbillMONTHLY!$A$37:$U$37,OFFSET(WatchbillMONTHLY!$A$37:$U$37,1,2)),FALSE),TRUE,FALSE)),
IF(_xlfn.XLOOKUP(AR$2,WatchbillMONTHLY!$A$54:$U$54,OFFSET(WatchbillMONTHLY!$A$54:$U$54,1,2))=IF(_xlfn.XLOOKUP($A53,INDIRECT("_"&amp;_xlfn.XLOOKUP(AR$2,WatchbillMONTHLY!$A$54:$U$54,OFFSET(WatchbillMONTHLY!$A$54:$U$54,1,2))),INDIRECT("_"&amp;_xlfn.XLOOKUP(AR$2,WatchbillMONTHLY!$A$54:$U$54,OFFSET(WatchbillMONTHLY!$A$54:$U$54,1,2))))=$A53,_xlfn.XLOOKUP(AR$2,WatchbillMONTHLY!$A$54:$U$54,OFFSET(WatchbillMONTHLY!$A$54:$U$54,1,2)),FALSE),TRUE,FALSE)),
IF(_xlfn.XLOOKUP(AR$2,WatchbillMONTHLY!$A$71:$U$71,OFFSET(WatchbillMONTHLY!$A$71:$U$71,1,2))=IF(_xlfn.XLOOKUP($A53,INDIRECT("_"&amp;_xlfn.XLOOKUP(AR$2,WatchbillMONTHLY!$A$71:$U$71,OFFSET(WatchbillMONTHLY!$A$71:$U$71,1,2))),INDIRECT("_"&amp;_xlfn.XLOOKUP(AR$2,WatchbillMONTHLY!$A$71:$U$71,OFFSET(WatchbillMONTHLY!$A$71:$U$71,1,2))))=$A53,_xlfn.XLOOKUP(AR$2,WatchbillMONTHLY!$A$71:$U$71,OFFSET(WatchbillMONTHLY!$A$71:$U$71,1,2)),FALSE),TRUE,FALSE)),
IF(_xlfn.XLOOKUP(AR$2,WatchbillMONTHLY!$A$88:$U$88,OFFSET(WatchbillMONTHLY!$A$88:$U$88,1,2))=IF(_xlfn.XLOOKUP($A53,INDIRECT("_"&amp;_xlfn.XLOOKUP(AR$2,WatchbillMONTHLY!$A$88:$U$88,OFFSET(WatchbillMONTHLY!$A$88:$U$88,1,2))),INDIRECT("_"&amp;_xlfn.XLOOKUP(AR$2,WatchbillMONTHLY!$A$88:$U$88,OFFSET(WatchbillMONTHLY!$A$88:$U$88,1,2))))=$A53,_xlfn.XLOOKUP(AR$2,WatchbillMONTHLY!$A$88:$U$88,OFFSET(WatchbillMONTHLY!$A$88:$U$88,1,2)),FALSE),TRUE,FALSE)),
FALSE),FALSE)</f>
        <v>0</v>
      </c>
      <c r="AS53" s="209" t="b" cm="1">
        <f t="array" aca="1" ref="AS53" ca="1">IF(AND($A53 &gt; 0, L53 &gt; 0,AS$2&lt;MiscFormulas!$A$5+1),
_xlfn.IFNA(
_xlfn.IFNA(
_xlfn.IFNA(
_xlfn.IFNA(
_xlfn.IFNA(
_xlfn.IFNA(
IF(_xlfn.XLOOKUP(AS$2,WatchbillMONTHLY!$A$3:$U$3,OFFSET(WatchbillMONTHLY!$A$3:$U$3,1,2))=IF(_xlfn.XLOOKUP($A53,INDIRECT("_"&amp;_xlfn.XLOOKUP(AS$2,WatchbillMONTHLY!$A$3:$U$3,OFFSET(WatchbillMONTHLY!$A$3:$U$3,1,2))),INDIRECT("_"&amp;_xlfn.XLOOKUP(AS$2,WatchbillMONTHLY!$A$3:$U$3,OFFSET(WatchbillMONTHLY!$A$3:$U$3,1,2))))=$A53,_xlfn.XLOOKUP(AS$2,WatchbillMONTHLY!$A$3:$U$3,OFFSET(WatchbillMONTHLY!$A$3:$U$3,1,2)),FALSE),TRUE,FALSE),
IF(_xlfn.XLOOKUP(AS$2,WatchbillMONTHLY!$A$20:$U$20,OFFSET(WatchbillMONTHLY!$A$20:$U$20,1,2))=IF(_xlfn.XLOOKUP($A53,INDIRECT("_"&amp;_xlfn.XLOOKUP(AS$2,WatchbillMONTHLY!$A$20:$U$20,OFFSET(WatchbillMONTHLY!$A$20:$U$20,1,2))),INDIRECT("_"&amp;_xlfn.XLOOKUP(AS$2,WatchbillMONTHLY!$A$20:$U$20,OFFSET(WatchbillMONTHLY!$A$20:$U$20,1,2))))=$A53,_xlfn.XLOOKUP(AS$2,WatchbillMONTHLY!$A$20:$U$20,OFFSET(WatchbillMONTHLY!$A$20:$U$20,1,2)),FALSE),TRUE,FALSE)),
IF(_xlfn.XLOOKUP(AS$2,WatchbillMONTHLY!$A$37:$U$37,OFFSET(WatchbillMONTHLY!$A$37:$U$37,1,2))=IF(_xlfn.XLOOKUP($A53,INDIRECT("_"&amp;_xlfn.XLOOKUP(AS$2,WatchbillMONTHLY!$A$37:$U$37,OFFSET(WatchbillMONTHLY!$A$37:$U$37,1,2))),INDIRECT("_"&amp;_xlfn.XLOOKUP(AS$2,WatchbillMONTHLY!$A$37:$U$37,OFFSET(WatchbillMONTHLY!$A$37:$U$37,1,2))))=$A53,_xlfn.XLOOKUP(AS$2,WatchbillMONTHLY!$A$37:$U$37,OFFSET(WatchbillMONTHLY!$A$37:$U$37,1,2)),FALSE),TRUE,FALSE)),
IF(_xlfn.XLOOKUP(AS$2,WatchbillMONTHLY!$A$54:$U$54,OFFSET(WatchbillMONTHLY!$A$54:$U$54,1,2))=IF(_xlfn.XLOOKUP($A53,INDIRECT("_"&amp;_xlfn.XLOOKUP(AS$2,WatchbillMONTHLY!$A$54:$U$54,OFFSET(WatchbillMONTHLY!$A$54:$U$54,1,2))),INDIRECT("_"&amp;_xlfn.XLOOKUP(AS$2,WatchbillMONTHLY!$A$54:$U$54,OFFSET(WatchbillMONTHLY!$A$54:$U$54,1,2))))=$A53,_xlfn.XLOOKUP(AS$2,WatchbillMONTHLY!$A$54:$U$54,OFFSET(WatchbillMONTHLY!$A$54:$U$54,1,2)),FALSE),TRUE,FALSE)),
IF(_xlfn.XLOOKUP(AS$2,WatchbillMONTHLY!$A$71:$U$71,OFFSET(WatchbillMONTHLY!$A$71:$U$71,1,2))=IF(_xlfn.XLOOKUP($A53,INDIRECT("_"&amp;_xlfn.XLOOKUP(AS$2,WatchbillMONTHLY!$A$71:$U$71,OFFSET(WatchbillMONTHLY!$A$71:$U$71,1,2))),INDIRECT("_"&amp;_xlfn.XLOOKUP(AS$2,WatchbillMONTHLY!$A$71:$U$71,OFFSET(WatchbillMONTHLY!$A$71:$U$71,1,2))))=$A53,_xlfn.XLOOKUP(AS$2,WatchbillMONTHLY!$A$71:$U$71,OFFSET(WatchbillMONTHLY!$A$71:$U$71,1,2)),FALSE),TRUE,FALSE)),
IF(_xlfn.XLOOKUP(AS$2,WatchbillMONTHLY!$A$88:$U$88,OFFSET(WatchbillMONTHLY!$A$88:$U$88,1,2))=IF(_xlfn.XLOOKUP($A53,INDIRECT("_"&amp;_xlfn.XLOOKUP(AS$2,WatchbillMONTHLY!$A$88:$U$88,OFFSET(WatchbillMONTHLY!$A$88:$U$88,1,2))),INDIRECT("_"&amp;_xlfn.XLOOKUP(AS$2,WatchbillMONTHLY!$A$88:$U$88,OFFSET(WatchbillMONTHLY!$A$88:$U$88,1,2))))=$A53,_xlfn.XLOOKUP(AS$2,WatchbillMONTHLY!$A$88:$U$88,OFFSET(WatchbillMONTHLY!$A$88:$U$88,1,2)),FALSE),TRUE,FALSE)),
FALSE),FALSE)</f>
        <v>0</v>
      </c>
      <c r="AT53" s="209" t="b" cm="1">
        <f t="array" aca="1" ref="AT53" ca="1">IF(AND($A53 &gt; 0, M53 &gt; 0,AT$2&lt;MiscFormulas!$A$5+1),
_xlfn.IFNA(
_xlfn.IFNA(
_xlfn.IFNA(
_xlfn.IFNA(
_xlfn.IFNA(
_xlfn.IFNA(
IF(_xlfn.XLOOKUP(AT$2,WatchbillMONTHLY!$A$3:$U$3,OFFSET(WatchbillMONTHLY!$A$3:$U$3,1,2))=IF(_xlfn.XLOOKUP($A53,INDIRECT("_"&amp;_xlfn.XLOOKUP(AT$2,WatchbillMONTHLY!$A$3:$U$3,OFFSET(WatchbillMONTHLY!$A$3:$U$3,1,2))),INDIRECT("_"&amp;_xlfn.XLOOKUP(AT$2,WatchbillMONTHLY!$A$3:$U$3,OFFSET(WatchbillMONTHLY!$A$3:$U$3,1,2))))=$A53,_xlfn.XLOOKUP(AT$2,WatchbillMONTHLY!$A$3:$U$3,OFFSET(WatchbillMONTHLY!$A$3:$U$3,1,2)),FALSE),TRUE,FALSE),
IF(_xlfn.XLOOKUP(AT$2,WatchbillMONTHLY!$A$20:$U$20,OFFSET(WatchbillMONTHLY!$A$20:$U$20,1,2))=IF(_xlfn.XLOOKUP($A53,INDIRECT("_"&amp;_xlfn.XLOOKUP(AT$2,WatchbillMONTHLY!$A$20:$U$20,OFFSET(WatchbillMONTHLY!$A$20:$U$20,1,2))),INDIRECT("_"&amp;_xlfn.XLOOKUP(AT$2,WatchbillMONTHLY!$A$20:$U$20,OFFSET(WatchbillMONTHLY!$A$20:$U$20,1,2))))=$A53,_xlfn.XLOOKUP(AT$2,WatchbillMONTHLY!$A$20:$U$20,OFFSET(WatchbillMONTHLY!$A$20:$U$20,1,2)),FALSE),TRUE,FALSE)),
IF(_xlfn.XLOOKUP(AT$2,WatchbillMONTHLY!$A$37:$U$37,OFFSET(WatchbillMONTHLY!$A$37:$U$37,1,2))=IF(_xlfn.XLOOKUP($A53,INDIRECT("_"&amp;_xlfn.XLOOKUP(AT$2,WatchbillMONTHLY!$A$37:$U$37,OFFSET(WatchbillMONTHLY!$A$37:$U$37,1,2))),INDIRECT("_"&amp;_xlfn.XLOOKUP(AT$2,WatchbillMONTHLY!$A$37:$U$37,OFFSET(WatchbillMONTHLY!$A$37:$U$37,1,2))))=$A53,_xlfn.XLOOKUP(AT$2,WatchbillMONTHLY!$A$37:$U$37,OFFSET(WatchbillMONTHLY!$A$37:$U$37,1,2)),FALSE),TRUE,FALSE)),
IF(_xlfn.XLOOKUP(AT$2,WatchbillMONTHLY!$A$54:$U$54,OFFSET(WatchbillMONTHLY!$A$54:$U$54,1,2))=IF(_xlfn.XLOOKUP($A53,INDIRECT("_"&amp;_xlfn.XLOOKUP(AT$2,WatchbillMONTHLY!$A$54:$U$54,OFFSET(WatchbillMONTHLY!$A$54:$U$54,1,2))),INDIRECT("_"&amp;_xlfn.XLOOKUP(AT$2,WatchbillMONTHLY!$A$54:$U$54,OFFSET(WatchbillMONTHLY!$A$54:$U$54,1,2))))=$A53,_xlfn.XLOOKUP(AT$2,WatchbillMONTHLY!$A$54:$U$54,OFFSET(WatchbillMONTHLY!$A$54:$U$54,1,2)),FALSE),TRUE,FALSE)),
IF(_xlfn.XLOOKUP(AT$2,WatchbillMONTHLY!$A$71:$U$71,OFFSET(WatchbillMONTHLY!$A$71:$U$71,1,2))=IF(_xlfn.XLOOKUP($A53,INDIRECT("_"&amp;_xlfn.XLOOKUP(AT$2,WatchbillMONTHLY!$A$71:$U$71,OFFSET(WatchbillMONTHLY!$A$71:$U$71,1,2))),INDIRECT("_"&amp;_xlfn.XLOOKUP(AT$2,WatchbillMONTHLY!$A$71:$U$71,OFFSET(WatchbillMONTHLY!$A$71:$U$71,1,2))))=$A53,_xlfn.XLOOKUP(AT$2,WatchbillMONTHLY!$A$71:$U$71,OFFSET(WatchbillMONTHLY!$A$71:$U$71,1,2)),FALSE),TRUE,FALSE)),
IF(_xlfn.XLOOKUP(AT$2,WatchbillMONTHLY!$A$88:$U$88,OFFSET(WatchbillMONTHLY!$A$88:$U$88,1,2))=IF(_xlfn.XLOOKUP($A53,INDIRECT("_"&amp;_xlfn.XLOOKUP(AT$2,WatchbillMONTHLY!$A$88:$U$88,OFFSET(WatchbillMONTHLY!$A$88:$U$88,1,2))),INDIRECT("_"&amp;_xlfn.XLOOKUP(AT$2,WatchbillMONTHLY!$A$88:$U$88,OFFSET(WatchbillMONTHLY!$A$88:$U$88,1,2))))=$A53,_xlfn.XLOOKUP(AT$2,WatchbillMONTHLY!$A$88:$U$88,OFFSET(WatchbillMONTHLY!$A$88:$U$88,1,2)),FALSE),TRUE,FALSE)),
FALSE),FALSE)</f>
        <v>0</v>
      </c>
      <c r="AU53" s="209" t="b" cm="1">
        <f t="array" aca="1" ref="AU53" ca="1">IF(AND($A53 &gt; 0, N53 &gt; 0,AU$2&lt;MiscFormulas!$A$5+1),
_xlfn.IFNA(
_xlfn.IFNA(
_xlfn.IFNA(
_xlfn.IFNA(
_xlfn.IFNA(
_xlfn.IFNA(
IF(_xlfn.XLOOKUP(AU$2,WatchbillMONTHLY!$A$3:$U$3,OFFSET(WatchbillMONTHLY!$A$3:$U$3,1,2))=IF(_xlfn.XLOOKUP($A53,INDIRECT("_"&amp;_xlfn.XLOOKUP(AU$2,WatchbillMONTHLY!$A$3:$U$3,OFFSET(WatchbillMONTHLY!$A$3:$U$3,1,2))),INDIRECT("_"&amp;_xlfn.XLOOKUP(AU$2,WatchbillMONTHLY!$A$3:$U$3,OFFSET(WatchbillMONTHLY!$A$3:$U$3,1,2))))=$A53,_xlfn.XLOOKUP(AU$2,WatchbillMONTHLY!$A$3:$U$3,OFFSET(WatchbillMONTHLY!$A$3:$U$3,1,2)),FALSE),TRUE,FALSE),
IF(_xlfn.XLOOKUP(AU$2,WatchbillMONTHLY!$A$20:$U$20,OFFSET(WatchbillMONTHLY!$A$20:$U$20,1,2))=IF(_xlfn.XLOOKUP($A53,INDIRECT("_"&amp;_xlfn.XLOOKUP(AU$2,WatchbillMONTHLY!$A$20:$U$20,OFFSET(WatchbillMONTHLY!$A$20:$U$20,1,2))),INDIRECT("_"&amp;_xlfn.XLOOKUP(AU$2,WatchbillMONTHLY!$A$20:$U$20,OFFSET(WatchbillMONTHLY!$A$20:$U$20,1,2))))=$A53,_xlfn.XLOOKUP(AU$2,WatchbillMONTHLY!$A$20:$U$20,OFFSET(WatchbillMONTHLY!$A$20:$U$20,1,2)),FALSE),TRUE,FALSE)),
IF(_xlfn.XLOOKUP(AU$2,WatchbillMONTHLY!$A$37:$U$37,OFFSET(WatchbillMONTHLY!$A$37:$U$37,1,2))=IF(_xlfn.XLOOKUP($A53,INDIRECT("_"&amp;_xlfn.XLOOKUP(AU$2,WatchbillMONTHLY!$A$37:$U$37,OFFSET(WatchbillMONTHLY!$A$37:$U$37,1,2))),INDIRECT("_"&amp;_xlfn.XLOOKUP(AU$2,WatchbillMONTHLY!$A$37:$U$37,OFFSET(WatchbillMONTHLY!$A$37:$U$37,1,2))))=$A53,_xlfn.XLOOKUP(AU$2,WatchbillMONTHLY!$A$37:$U$37,OFFSET(WatchbillMONTHLY!$A$37:$U$37,1,2)),FALSE),TRUE,FALSE)),
IF(_xlfn.XLOOKUP(AU$2,WatchbillMONTHLY!$A$54:$U$54,OFFSET(WatchbillMONTHLY!$A$54:$U$54,1,2))=IF(_xlfn.XLOOKUP($A53,INDIRECT("_"&amp;_xlfn.XLOOKUP(AU$2,WatchbillMONTHLY!$A$54:$U$54,OFFSET(WatchbillMONTHLY!$A$54:$U$54,1,2))),INDIRECT("_"&amp;_xlfn.XLOOKUP(AU$2,WatchbillMONTHLY!$A$54:$U$54,OFFSET(WatchbillMONTHLY!$A$54:$U$54,1,2))))=$A53,_xlfn.XLOOKUP(AU$2,WatchbillMONTHLY!$A$54:$U$54,OFFSET(WatchbillMONTHLY!$A$54:$U$54,1,2)),FALSE),TRUE,FALSE)),
IF(_xlfn.XLOOKUP(AU$2,WatchbillMONTHLY!$A$71:$U$71,OFFSET(WatchbillMONTHLY!$A$71:$U$71,1,2))=IF(_xlfn.XLOOKUP($A53,INDIRECT("_"&amp;_xlfn.XLOOKUP(AU$2,WatchbillMONTHLY!$A$71:$U$71,OFFSET(WatchbillMONTHLY!$A$71:$U$71,1,2))),INDIRECT("_"&amp;_xlfn.XLOOKUP(AU$2,WatchbillMONTHLY!$A$71:$U$71,OFFSET(WatchbillMONTHLY!$A$71:$U$71,1,2))))=$A53,_xlfn.XLOOKUP(AU$2,WatchbillMONTHLY!$A$71:$U$71,OFFSET(WatchbillMONTHLY!$A$71:$U$71,1,2)),FALSE),TRUE,FALSE)),
IF(_xlfn.XLOOKUP(AU$2,WatchbillMONTHLY!$A$88:$U$88,OFFSET(WatchbillMONTHLY!$A$88:$U$88,1,2))=IF(_xlfn.XLOOKUP($A53,INDIRECT("_"&amp;_xlfn.XLOOKUP(AU$2,WatchbillMONTHLY!$A$88:$U$88,OFFSET(WatchbillMONTHLY!$A$88:$U$88,1,2))),INDIRECT("_"&amp;_xlfn.XLOOKUP(AU$2,WatchbillMONTHLY!$A$88:$U$88,OFFSET(WatchbillMONTHLY!$A$88:$U$88,1,2))))=$A53,_xlfn.XLOOKUP(AU$2,WatchbillMONTHLY!$A$88:$U$88,OFFSET(WatchbillMONTHLY!$A$88:$U$88,1,2)),FALSE),TRUE,FALSE)),
FALSE),FALSE)</f>
        <v>0</v>
      </c>
      <c r="AV53" s="209" t="b" cm="1">
        <f t="array" aca="1" ref="AV53" ca="1">IF(AND($A53 &gt; 0, O53 &gt; 0,AV$2&lt;MiscFormulas!$A$5+1),
_xlfn.IFNA(
_xlfn.IFNA(
_xlfn.IFNA(
_xlfn.IFNA(
_xlfn.IFNA(
_xlfn.IFNA(
IF(_xlfn.XLOOKUP(AV$2,WatchbillMONTHLY!$A$3:$U$3,OFFSET(WatchbillMONTHLY!$A$3:$U$3,1,2))=IF(_xlfn.XLOOKUP($A53,INDIRECT("_"&amp;_xlfn.XLOOKUP(AV$2,WatchbillMONTHLY!$A$3:$U$3,OFFSET(WatchbillMONTHLY!$A$3:$U$3,1,2))),INDIRECT("_"&amp;_xlfn.XLOOKUP(AV$2,WatchbillMONTHLY!$A$3:$U$3,OFFSET(WatchbillMONTHLY!$A$3:$U$3,1,2))))=$A53,_xlfn.XLOOKUP(AV$2,WatchbillMONTHLY!$A$3:$U$3,OFFSET(WatchbillMONTHLY!$A$3:$U$3,1,2)),FALSE),TRUE,FALSE),
IF(_xlfn.XLOOKUP(AV$2,WatchbillMONTHLY!$A$20:$U$20,OFFSET(WatchbillMONTHLY!$A$20:$U$20,1,2))=IF(_xlfn.XLOOKUP($A53,INDIRECT("_"&amp;_xlfn.XLOOKUP(AV$2,WatchbillMONTHLY!$A$20:$U$20,OFFSET(WatchbillMONTHLY!$A$20:$U$20,1,2))),INDIRECT("_"&amp;_xlfn.XLOOKUP(AV$2,WatchbillMONTHLY!$A$20:$U$20,OFFSET(WatchbillMONTHLY!$A$20:$U$20,1,2))))=$A53,_xlfn.XLOOKUP(AV$2,WatchbillMONTHLY!$A$20:$U$20,OFFSET(WatchbillMONTHLY!$A$20:$U$20,1,2)),FALSE),TRUE,FALSE)),
IF(_xlfn.XLOOKUP(AV$2,WatchbillMONTHLY!$A$37:$U$37,OFFSET(WatchbillMONTHLY!$A$37:$U$37,1,2))=IF(_xlfn.XLOOKUP($A53,INDIRECT("_"&amp;_xlfn.XLOOKUP(AV$2,WatchbillMONTHLY!$A$37:$U$37,OFFSET(WatchbillMONTHLY!$A$37:$U$37,1,2))),INDIRECT("_"&amp;_xlfn.XLOOKUP(AV$2,WatchbillMONTHLY!$A$37:$U$37,OFFSET(WatchbillMONTHLY!$A$37:$U$37,1,2))))=$A53,_xlfn.XLOOKUP(AV$2,WatchbillMONTHLY!$A$37:$U$37,OFFSET(WatchbillMONTHLY!$A$37:$U$37,1,2)),FALSE),TRUE,FALSE)),
IF(_xlfn.XLOOKUP(AV$2,WatchbillMONTHLY!$A$54:$U$54,OFFSET(WatchbillMONTHLY!$A$54:$U$54,1,2))=IF(_xlfn.XLOOKUP($A53,INDIRECT("_"&amp;_xlfn.XLOOKUP(AV$2,WatchbillMONTHLY!$A$54:$U$54,OFFSET(WatchbillMONTHLY!$A$54:$U$54,1,2))),INDIRECT("_"&amp;_xlfn.XLOOKUP(AV$2,WatchbillMONTHLY!$A$54:$U$54,OFFSET(WatchbillMONTHLY!$A$54:$U$54,1,2))))=$A53,_xlfn.XLOOKUP(AV$2,WatchbillMONTHLY!$A$54:$U$54,OFFSET(WatchbillMONTHLY!$A$54:$U$54,1,2)),FALSE),TRUE,FALSE)),
IF(_xlfn.XLOOKUP(AV$2,WatchbillMONTHLY!$A$71:$U$71,OFFSET(WatchbillMONTHLY!$A$71:$U$71,1,2))=IF(_xlfn.XLOOKUP($A53,INDIRECT("_"&amp;_xlfn.XLOOKUP(AV$2,WatchbillMONTHLY!$A$71:$U$71,OFFSET(WatchbillMONTHLY!$A$71:$U$71,1,2))),INDIRECT("_"&amp;_xlfn.XLOOKUP(AV$2,WatchbillMONTHLY!$A$71:$U$71,OFFSET(WatchbillMONTHLY!$A$71:$U$71,1,2))))=$A53,_xlfn.XLOOKUP(AV$2,WatchbillMONTHLY!$A$71:$U$71,OFFSET(WatchbillMONTHLY!$A$71:$U$71,1,2)),FALSE),TRUE,FALSE)),
IF(_xlfn.XLOOKUP(AV$2,WatchbillMONTHLY!$A$88:$U$88,OFFSET(WatchbillMONTHLY!$A$88:$U$88,1,2))=IF(_xlfn.XLOOKUP($A53,INDIRECT("_"&amp;_xlfn.XLOOKUP(AV$2,WatchbillMONTHLY!$A$88:$U$88,OFFSET(WatchbillMONTHLY!$A$88:$U$88,1,2))),INDIRECT("_"&amp;_xlfn.XLOOKUP(AV$2,WatchbillMONTHLY!$A$88:$U$88,OFFSET(WatchbillMONTHLY!$A$88:$U$88,1,2))))=$A53,_xlfn.XLOOKUP(AV$2,WatchbillMONTHLY!$A$88:$U$88,OFFSET(WatchbillMONTHLY!$A$88:$U$88,1,2)),FALSE),TRUE,FALSE)),
FALSE),FALSE)</f>
        <v>0</v>
      </c>
      <c r="AW53" s="209" t="b" cm="1">
        <f t="array" aca="1" ref="AW53" ca="1">IF(AND($A53 &gt; 0, P53 &gt; 0,AW$2&lt;MiscFormulas!$A$5+1),
_xlfn.IFNA(
_xlfn.IFNA(
_xlfn.IFNA(
_xlfn.IFNA(
_xlfn.IFNA(
_xlfn.IFNA(
IF(_xlfn.XLOOKUP(AW$2,WatchbillMONTHLY!$A$3:$U$3,OFFSET(WatchbillMONTHLY!$A$3:$U$3,1,2))=IF(_xlfn.XLOOKUP($A53,INDIRECT("_"&amp;_xlfn.XLOOKUP(AW$2,WatchbillMONTHLY!$A$3:$U$3,OFFSET(WatchbillMONTHLY!$A$3:$U$3,1,2))),INDIRECT("_"&amp;_xlfn.XLOOKUP(AW$2,WatchbillMONTHLY!$A$3:$U$3,OFFSET(WatchbillMONTHLY!$A$3:$U$3,1,2))))=$A53,_xlfn.XLOOKUP(AW$2,WatchbillMONTHLY!$A$3:$U$3,OFFSET(WatchbillMONTHLY!$A$3:$U$3,1,2)),FALSE),TRUE,FALSE),
IF(_xlfn.XLOOKUP(AW$2,WatchbillMONTHLY!$A$20:$U$20,OFFSET(WatchbillMONTHLY!$A$20:$U$20,1,2))=IF(_xlfn.XLOOKUP($A53,INDIRECT("_"&amp;_xlfn.XLOOKUP(AW$2,WatchbillMONTHLY!$A$20:$U$20,OFFSET(WatchbillMONTHLY!$A$20:$U$20,1,2))),INDIRECT("_"&amp;_xlfn.XLOOKUP(AW$2,WatchbillMONTHLY!$A$20:$U$20,OFFSET(WatchbillMONTHLY!$A$20:$U$20,1,2))))=$A53,_xlfn.XLOOKUP(AW$2,WatchbillMONTHLY!$A$20:$U$20,OFFSET(WatchbillMONTHLY!$A$20:$U$20,1,2)),FALSE),TRUE,FALSE)),
IF(_xlfn.XLOOKUP(AW$2,WatchbillMONTHLY!$A$37:$U$37,OFFSET(WatchbillMONTHLY!$A$37:$U$37,1,2))=IF(_xlfn.XLOOKUP($A53,INDIRECT("_"&amp;_xlfn.XLOOKUP(AW$2,WatchbillMONTHLY!$A$37:$U$37,OFFSET(WatchbillMONTHLY!$A$37:$U$37,1,2))),INDIRECT("_"&amp;_xlfn.XLOOKUP(AW$2,WatchbillMONTHLY!$A$37:$U$37,OFFSET(WatchbillMONTHLY!$A$37:$U$37,1,2))))=$A53,_xlfn.XLOOKUP(AW$2,WatchbillMONTHLY!$A$37:$U$37,OFFSET(WatchbillMONTHLY!$A$37:$U$37,1,2)),FALSE),TRUE,FALSE)),
IF(_xlfn.XLOOKUP(AW$2,WatchbillMONTHLY!$A$54:$U$54,OFFSET(WatchbillMONTHLY!$A$54:$U$54,1,2))=IF(_xlfn.XLOOKUP($A53,INDIRECT("_"&amp;_xlfn.XLOOKUP(AW$2,WatchbillMONTHLY!$A$54:$U$54,OFFSET(WatchbillMONTHLY!$A$54:$U$54,1,2))),INDIRECT("_"&amp;_xlfn.XLOOKUP(AW$2,WatchbillMONTHLY!$A$54:$U$54,OFFSET(WatchbillMONTHLY!$A$54:$U$54,1,2))))=$A53,_xlfn.XLOOKUP(AW$2,WatchbillMONTHLY!$A$54:$U$54,OFFSET(WatchbillMONTHLY!$A$54:$U$54,1,2)),FALSE),TRUE,FALSE)),
IF(_xlfn.XLOOKUP(AW$2,WatchbillMONTHLY!$A$71:$U$71,OFFSET(WatchbillMONTHLY!$A$71:$U$71,1,2))=IF(_xlfn.XLOOKUP($A53,INDIRECT("_"&amp;_xlfn.XLOOKUP(AW$2,WatchbillMONTHLY!$A$71:$U$71,OFFSET(WatchbillMONTHLY!$A$71:$U$71,1,2))),INDIRECT("_"&amp;_xlfn.XLOOKUP(AW$2,WatchbillMONTHLY!$A$71:$U$71,OFFSET(WatchbillMONTHLY!$A$71:$U$71,1,2))))=$A53,_xlfn.XLOOKUP(AW$2,WatchbillMONTHLY!$A$71:$U$71,OFFSET(WatchbillMONTHLY!$A$71:$U$71,1,2)),FALSE),TRUE,FALSE)),
IF(_xlfn.XLOOKUP(AW$2,WatchbillMONTHLY!$A$88:$U$88,OFFSET(WatchbillMONTHLY!$A$88:$U$88,1,2))=IF(_xlfn.XLOOKUP($A53,INDIRECT("_"&amp;_xlfn.XLOOKUP(AW$2,WatchbillMONTHLY!$A$88:$U$88,OFFSET(WatchbillMONTHLY!$A$88:$U$88,1,2))),INDIRECT("_"&amp;_xlfn.XLOOKUP(AW$2,WatchbillMONTHLY!$A$88:$U$88,OFFSET(WatchbillMONTHLY!$A$88:$U$88,1,2))))=$A53,_xlfn.XLOOKUP(AW$2,WatchbillMONTHLY!$A$88:$U$88,OFFSET(WatchbillMONTHLY!$A$88:$U$88,1,2)),FALSE),TRUE,FALSE)),
FALSE),FALSE)</f>
        <v>0</v>
      </c>
      <c r="AX53" s="209" t="b" cm="1">
        <f t="array" aca="1" ref="AX53" ca="1">IF(AND($A53 &gt; 0, Q53 &gt; 0,AX$2&lt;MiscFormulas!$A$5+1),
_xlfn.IFNA(
_xlfn.IFNA(
_xlfn.IFNA(
_xlfn.IFNA(
_xlfn.IFNA(
_xlfn.IFNA(
IF(_xlfn.XLOOKUP(AX$2,WatchbillMONTHLY!$A$3:$U$3,OFFSET(WatchbillMONTHLY!$A$3:$U$3,1,2))=IF(_xlfn.XLOOKUP($A53,INDIRECT("_"&amp;_xlfn.XLOOKUP(AX$2,WatchbillMONTHLY!$A$3:$U$3,OFFSET(WatchbillMONTHLY!$A$3:$U$3,1,2))),INDIRECT("_"&amp;_xlfn.XLOOKUP(AX$2,WatchbillMONTHLY!$A$3:$U$3,OFFSET(WatchbillMONTHLY!$A$3:$U$3,1,2))))=$A53,_xlfn.XLOOKUP(AX$2,WatchbillMONTHLY!$A$3:$U$3,OFFSET(WatchbillMONTHLY!$A$3:$U$3,1,2)),FALSE),TRUE,FALSE),
IF(_xlfn.XLOOKUP(AX$2,WatchbillMONTHLY!$A$20:$U$20,OFFSET(WatchbillMONTHLY!$A$20:$U$20,1,2))=IF(_xlfn.XLOOKUP($A53,INDIRECT("_"&amp;_xlfn.XLOOKUP(AX$2,WatchbillMONTHLY!$A$20:$U$20,OFFSET(WatchbillMONTHLY!$A$20:$U$20,1,2))),INDIRECT("_"&amp;_xlfn.XLOOKUP(AX$2,WatchbillMONTHLY!$A$20:$U$20,OFFSET(WatchbillMONTHLY!$A$20:$U$20,1,2))))=$A53,_xlfn.XLOOKUP(AX$2,WatchbillMONTHLY!$A$20:$U$20,OFFSET(WatchbillMONTHLY!$A$20:$U$20,1,2)),FALSE),TRUE,FALSE)),
IF(_xlfn.XLOOKUP(AX$2,WatchbillMONTHLY!$A$37:$U$37,OFFSET(WatchbillMONTHLY!$A$37:$U$37,1,2))=IF(_xlfn.XLOOKUP($A53,INDIRECT("_"&amp;_xlfn.XLOOKUP(AX$2,WatchbillMONTHLY!$A$37:$U$37,OFFSET(WatchbillMONTHLY!$A$37:$U$37,1,2))),INDIRECT("_"&amp;_xlfn.XLOOKUP(AX$2,WatchbillMONTHLY!$A$37:$U$37,OFFSET(WatchbillMONTHLY!$A$37:$U$37,1,2))))=$A53,_xlfn.XLOOKUP(AX$2,WatchbillMONTHLY!$A$37:$U$37,OFFSET(WatchbillMONTHLY!$A$37:$U$37,1,2)),FALSE),TRUE,FALSE)),
IF(_xlfn.XLOOKUP(AX$2,WatchbillMONTHLY!$A$54:$U$54,OFFSET(WatchbillMONTHLY!$A$54:$U$54,1,2))=IF(_xlfn.XLOOKUP($A53,INDIRECT("_"&amp;_xlfn.XLOOKUP(AX$2,WatchbillMONTHLY!$A$54:$U$54,OFFSET(WatchbillMONTHLY!$A$54:$U$54,1,2))),INDIRECT("_"&amp;_xlfn.XLOOKUP(AX$2,WatchbillMONTHLY!$A$54:$U$54,OFFSET(WatchbillMONTHLY!$A$54:$U$54,1,2))))=$A53,_xlfn.XLOOKUP(AX$2,WatchbillMONTHLY!$A$54:$U$54,OFFSET(WatchbillMONTHLY!$A$54:$U$54,1,2)),FALSE),TRUE,FALSE)),
IF(_xlfn.XLOOKUP(AX$2,WatchbillMONTHLY!$A$71:$U$71,OFFSET(WatchbillMONTHLY!$A$71:$U$71,1,2))=IF(_xlfn.XLOOKUP($A53,INDIRECT("_"&amp;_xlfn.XLOOKUP(AX$2,WatchbillMONTHLY!$A$71:$U$71,OFFSET(WatchbillMONTHLY!$A$71:$U$71,1,2))),INDIRECT("_"&amp;_xlfn.XLOOKUP(AX$2,WatchbillMONTHLY!$A$71:$U$71,OFFSET(WatchbillMONTHLY!$A$71:$U$71,1,2))))=$A53,_xlfn.XLOOKUP(AX$2,WatchbillMONTHLY!$A$71:$U$71,OFFSET(WatchbillMONTHLY!$A$71:$U$71,1,2)),FALSE),TRUE,FALSE)),
IF(_xlfn.XLOOKUP(AX$2,WatchbillMONTHLY!$A$88:$U$88,OFFSET(WatchbillMONTHLY!$A$88:$U$88,1,2))=IF(_xlfn.XLOOKUP($A53,INDIRECT("_"&amp;_xlfn.XLOOKUP(AX$2,WatchbillMONTHLY!$A$88:$U$88,OFFSET(WatchbillMONTHLY!$A$88:$U$88,1,2))),INDIRECT("_"&amp;_xlfn.XLOOKUP(AX$2,WatchbillMONTHLY!$A$88:$U$88,OFFSET(WatchbillMONTHLY!$A$88:$U$88,1,2))))=$A53,_xlfn.XLOOKUP(AX$2,WatchbillMONTHLY!$A$88:$U$88,OFFSET(WatchbillMONTHLY!$A$88:$U$88,1,2)),FALSE),TRUE,FALSE)),
FALSE),FALSE)</f>
        <v>0</v>
      </c>
      <c r="AY53" s="209" t="b" cm="1">
        <f t="array" aca="1" ref="AY53" ca="1">IF(AND($A53 &gt; 0, R53 &gt; 0,AY$2&lt;MiscFormulas!$A$5+1),
_xlfn.IFNA(
_xlfn.IFNA(
_xlfn.IFNA(
_xlfn.IFNA(
_xlfn.IFNA(
_xlfn.IFNA(
IF(_xlfn.XLOOKUP(AY$2,WatchbillMONTHLY!$A$3:$U$3,OFFSET(WatchbillMONTHLY!$A$3:$U$3,1,2))=IF(_xlfn.XLOOKUP($A53,INDIRECT("_"&amp;_xlfn.XLOOKUP(AY$2,WatchbillMONTHLY!$A$3:$U$3,OFFSET(WatchbillMONTHLY!$A$3:$U$3,1,2))),INDIRECT("_"&amp;_xlfn.XLOOKUP(AY$2,WatchbillMONTHLY!$A$3:$U$3,OFFSET(WatchbillMONTHLY!$A$3:$U$3,1,2))))=$A53,_xlfn.XLOOKUP(AY$2,WatchbillMONTHLY!$A$3:$U$3,OFFSET(WatchbillMONTHLY!$A$3:$U$3,1,2)),FALSE),TRUE,FALSE),
IF(_xlfn.XLOOKUP(AY$2,WatchbillMONTHLY!$A$20:$U$20,OFFSET(WatchbillMONTHLY!$A$20:$U$20,1,2))=IF(_xlfn.XLOOKUP($A53,INDIRECT("_"&amp;_xlfn.XLOOKUP(AY$2,WatchbillMONTHLY!$A$20:$U$20,OFFSET(WatchbillMONTHLY!$A$20:$U$20,1,2))),INDIRECT("_"&amp;_xlfn.XLOOKUP(AY$2,WatchbillMONTHLY!$A$20:$U$20,OFFSET(WatchbillMONTHLY!$A$20:$U$20,1,2))))=$A53,_xlfn.XLOOKUP(AY$2,WatchbillMONTHLY!$A$20:$U$20,OFFSET(WatchbillMONTHLY!$A$20:$U$20,1,2)),FALSE),TRUE,FALSE)),
IF(_xlfn.XLOOKUP(AY$2,WatchbillMONTHLY!$A$37:$U$37,OFFSET(WatchbillMONTHLY!$A$37:$U$37,1,2))=IF(_xlfn.XLOOKUP($A53,INDIRECT("_"&amp;_xlfn.XLOOKUP(AY$2,WatchbillMONTHLY!$A$37:$U$37,OFFSET(WatchbillMONTHLY!$A$37:$U$37,1,2))),INDIRECT("_"&amp;_xlfn.XLOOKUP(AY$2,WatchbillMONTHLY!$A$37:$U$37,OFFSET(WatchbillMONTHLY!$A$37:$U$37,1,2))))=$A53,_xlfn.XLOOKUP(AY$2,WatchbillMONTHLY!$A$37:$U$37,OFFSET(WatchbillMONTHLY!$A$37:$U$37,1,2)),FALSE),TRUE,FALSE)),
IF(_xlfn.XLOOKUP(AY$2,WatchbillMONTHLY!$A$54:$U$54,OFFSET(WatchbillMONTHLY!$A$54:$U$54,1,2))=IF(_xlfn.XLOOKUP($A53,INDIRECT("_"&amp;_xlfn.XLOOKUP(AY$2,WatchbillMONTHLY!$A$54:$U$54,OFFSET(WatchbillMONTHLY!$A$54:$U$54,1,2))),INDIRECT("_"&amp;_xlfn.XLOOKUP(AY$2,WatchbillMONTHLY!$A$54:$U$54,OFFSET(WatchbillMONTHLY!$A$54:$U$54,1,2))))=$A53,_xlfn.XLOOKUP(AY$2,WatchbillMONTHLY!$A$54:$U$54,OFFSET(WatchbillMONTHLY!$A$54:$U$54,1,2)),FALSE),TRUE,FALSE)),
IF(_xlfn.XLOOKUP(AY$2,WatchbillMONTHLY!$A$71:$U$71,OFFSET(WatchbillMONTHLY!$A$71:$U$71,1,2))=IF(_xlfn.XLOOKUP($A53,INDIRECT("_"&amp;_xlfn.XLOOKUP(AY$2,WatchbillMONTHLY!$A$71:$U$71,OFFSET(WatchbillMONTHLY!$A$71:$U$71,1,2))),INDIRECT("_"&amp;_xlfn.XLOOKUP(AY$2,WatchbillMONTHLY!$A$71:$U$71,OFFSET(WatchbillMONTHLY!$A$71:$U$71,1,2))))=$A53,_xlfn.XLOOKUP(AY$2,WatchbillMONTHLY!$A$71:$U$71,OFFSET(WatchbillMONTHLY!$A$71:$U$71,1,2)),FALSE),TRUE,FALSE)),
IF(_xlfn.XLOOKUP(AY$2,WatchbillMONTHLY!$A$88:$U$88,OFFSET(WatchbillMONTHLY!$A$88:$U$88,1,2))=IF(_xlfn.XLOOKUP($A53,INDIRECT("_"&amp;_xlfn.XLOOKUP(AY$2,WatchbillMONTHLY!$A$88:$U$88,OFFSET(WatchbillMONTHLY!$A$88:$U$88,1,2))),INDIRECT("_"&amp;_xlfn.XLOOKUP(AY$2,WatchbillMONTHLY!$A$88:$U$88,OFFSET(WatchbillMONTHLY!$A$88:$U$88,1,2))))=$A53,_xlfn.XLOOKUP(AY$2,WatchbillMONTHLY!$A$88:$U$88,OFFSET(WatchbillMONTHLY!$A$88:$U$88,1,2)),FALSE),TRUE,FALSE)),
FALSE),FALSE)</f>
        <v>0</v>
      </c>
      <c r="AZ53" s="209" t="b" cm="1">
        <f t="array" aca="1" ref="AZ53" ca="1">IF(AND($A53 &gt; 0, S53 &gt; 0,AZ$2&lt;MiscFormulas!$A$5+1),
_xlfn.IFNA(
_xlfn.IFNA(
_xlfn.IFNA(
_xlfn.IFNA(
_xlfn.IFNA(
_xlfn.IFNA(
IF(_xlfn.XLOOKUP(AZ$2,WatchbillMONTHLY!$A$3:$U$3,OFFSET(WatchbillMONTHLY!$A$3:$U$3,1,2))=IF(_xlfn.XLOOKUP($A53,INDIRECT("_"&amp;_xlfn.XLOOKUP(AZ$2,WatchbillMONTHLY!$A$3:$U$3,OFFSET(WatchbillMONTHLY!$A$3:$U$3,1,2))),INDIRECT("_"&amp;_xlfn.XLOOKUP(AZ$2,WatchbillMONTHLY!$A$3:$U$3,OFFSET(WatchbillMONTHLY!$A$3:$U$3,1,2))))=$A53,_xlfn.XLOOKUP(AZ$2,WatchbillMONTHLY!$A$3:$U$3,OFFSET(WatchbillMONTHLY!$A$3:$U$3,1,2)),FALSE),TRUE,FALSE),
IF(_xlfn.XLOOKUP(AZ$2,WatchbillMONTHLY!$A$20:$U$20,OFFSET(WatchbillMONTHLY!$A$20:$U$20,1,2))=IF(_xlfn.XLOOKUP($A53,INDIRECT("_"&amp;_xlfn.XLOOKUP(AZ$2,WatchbillMONTHLY!$A$20:$U$20,OFFSET(WatchbillMONTHLY!$A$20:$U$20,1,2))),INDIRECT("_"&amp;_xlfn.XLOOKUP(AZ$2,WatchbillMONTHLY!$A$20:$U$20,OFFSET(WatchbillMONTHLY!$A$20:$U$20,1,2))))=$A53,_xlfn.XLOOKUP(AZ$2,WatchbillMONTHLY!$A$20:$U$20,OFFSET(WatchbillMONTHLY!$A$20:$U$20,1,2)),FALSE),TRUE,FALSE)),
IF(_xlfn.XLOOKUP(AZ$2,WatchbillMONTHLY!$A$37:$U$37,OFFSET(WatchbillMONTHLY!$A$37:$U$37,1,2))=IF(_xlfn.XLOOKUP($A53,INDIRECT("_"&amp;_xlfn.XLOOKUP(AZ$2,WatchbillMONTHLY!$A$37:$U$37,OFFSET(WatchbillMONTHLY!$A$37:$U$37,1,2))),INDIRECT("_"&amp;_xlfn.XLOOKUP(AZ$2,WatchbillMONTHLY!$A$37:$U$37,OFFSET(WatchbillMONTHLY!$A$37:$U$37,1,2))))=$A53,_xlfn.XLOOKUP(AZ$2,WatchbillMONTHLY!$A$37:$U$37,OFFSET(WatchbillMONTHLY!$A$37:$U$37,1,2)),FALSE),TRUE,FALSE)),
IF(_xlfn.XLOOKUP(AZ$2,WatchbillMONTHLY!$A$54:$U$54,OFFSET(WatchbillMONTHLY!$A$54:$U$54,1,2))=IF(_xlfn.XLOOKUP($A53,INDIRECT("_"&amp;_xlfn.XLOOKUP(AZ$2,WatchbillMONTHLY!$A$54:$U$54,OFFSET(WatchbillMONTHLY!$A$54:$U$54,1,2))),INDIRECT("_"&amp;_xlfn.XLOOKUP(AZ$2,WatchbillMONTHLY!$A$54:$U$54,OFFSET(WatchbillMONTHLY!$A$54:$U$54,1,2))))=$A53,_xlfn.XLOOKUP(AZ$2,WatchbillMONTHLY!$A$54:$U$54,OFFSET(WatchbillMONTHLY!$A$54:$U$54,1,2)),FALSE),TRUE,FALSE)),
IF(_xlfn.XLOOKUP(AZ$2,WatchbillMONTHLY!$A$71:$U$71,OFFSET(WatchbillMONTHLY!$A$71:$U$71,1,2))=IF(_xlfn.XLOOKUP($A53,INDIRECT("_"&amp;_xlfn.XLOOKUP(AZ$2,WatchbillMONTHLY!$A$71:$U$71,OFFSET(WatchbillMONTHLY!$A$71:$U$71,1,2))),INDIRECT("_"&amp;_xlfn.XLOOKUP(AZ$2,WatchbillMONTHLY!$A$71:$U$71,OFFSET(WatchbillMONTHLY!$A$71:$U$71,1,2))))=$A53,_xlfn.XLOOKUP(AZ$2,WatchbillMONTHLY!$A$71:$U$71,OFFSET(WatchbillMONTHLY!$A$71:$U$71,1,2)),FALSE),TRUE,FALSE)),
IF(_xlfn.XLOOKUP(AZ$2,WatchbillMONTHLY!$A$88:$U$88,OFFSET(WatchbillMONTHLY!$A$88:$U$88,1,2))=IF(_xlfn.XLOOKUP($A53,INDIRECT("_"&amp;_xlfn.XLOOKUP(AZ$2,WatchbillMONTHLY!$A$88:$U$88,OFFSET(WatchbillMONTHLY!$A$88:$U$88,1,2))),INDIRECT("_"&amp;_xlfn.XLOOKUP(AZ$2,WatchbillMONTHLY!$A$88:$U$88,OFFSET(WatchbillMONTHLY!$A$88:$U$88,1,2))))=$A53,_xlfn.XLOOKUP(AZ$2,WatchbillMONTHLY!$A$88:$U$88,OFFSET(WatchbillMONTHLY!$A$88:$U$88,1,2)),FALSE),TRUE,FALSE)),
FALSE),FALSE)</f>
        <v>0</v>
      </c>
      <c r="BA53" s="209" t="b" cm="1">
        <f t="array" aca="1" ref="BA53" ca="1">IF(AND($A53 &gt; 0, T53 &gt; 0,BA$2&lt;MiscFormulas!$A$5+1),
_xlfn.IFNA(
_xlfn.IFNA(
_xlfn.IFNA(
_xlfn.IFNA(
_xlfn.IFNA(
_xlfn.IFNA(
IF(_xlfn.XLOOKUP(BA$2,WatchbillMONTHLY!$A$3:$U$3,OFFSET(WatchbillMONTHLY!$A$3:$U$3,1,2))=IF(_xlfn.XLOOKUP($A53,INDIRECT("_"&amp;_xlfn.XLOOKUP(BA$2,WatchbillMONTHLY!$A$3:$U$3,OFFSET(WatchbillMONTHLY!$A$3:$U$3,1,2))),INDIRECT("_"&amp;_xlfn.XLOOKUP(BA$2,WatchbillMONTHLY!$A$3:$U$3,OFFSET(WatchbillMONTHLY!$A$3:$U$3,1,2))))=$A53,_xlfn.XLOOKUP(BA$2,WatchbillMONTHLY!$A$3:$U$3,OFFSET(WatchbillMONTHLY!$A$3:$U$3,1,2)),FALSE),TRUE,FALSE),
IF(_xlfn.XLOOKUP(BA$2,WatchbillMONTHLY!$A$20:$U$20,OFFSET(WatchbillMONTHLY!$A$20:$U$20,1,2))=IF(_xlfn.XLOOKUP($A53,INDIRECT("_"&amp;_xlfn.XLOOKUP(BA$2,WatchbillMONTHLY!$A$20:$U$20,OFFSET(WatchbillMONTHLY!$A$20:$U$20,1,2))),INDIRECT("_"&amp;_xlfn.XLOOKUP(BA$2,WatchbillMONTHLY!$A$20:$U$20,OFFSET(WatchbillMONTHLY!$A$20:$U$20,1,2))))=$A53,_xlfn.XLOOKUP(BA$2,WatchbillMONTHLY!$A$20:$U$20,OFFSET(WatchbillMONTHLY!$A$20:$U$20,1,2)),FALSE),TRUE,FALSE)),
IF(_xlfn.XLOOKUP(BA$2,WatchbillMONTHLY!$A$37:$U$37,OFFSET(WatchbillMONTHLY!$A$37:$U$37,1,2))=IF(_xlfn.XLOOKUP($A53,INDIRECT("_"&amp;_xlfn.XLOOKUP(BA$2,WatchbillMONTHLY!$A$37:$U$37,OFFSET(WatchbillMONTHLY!$A$37:$U$37,1,2))),INDIRECT("_"&amp;_xlfn.XLOOKUP(BA$2,WatchbillMONTHLY!$A$37:$U$37,OFFSET(WatchbillMONTHLY!$A$37:$U$37,1,2))))=$A53,_xlfn.XLOOKUP(BA$2,WatchbillMONTHLY!$A$37:$U$37,OFFSET(WatchbillMONTHLY!$A$37:$U$37,1,2)),FALSE),TRUE,FALSE)),
IF(_xlfn.XLOOKUP(BA$2,WatchbillMONTHLY!$A$54:$U$54,OFFSET(WatchbillMONTHLY!$A$54:$U$54,1,2))=IF(_xlfn.XLOOKUP($A53,INDIRECT("_"&amp;_xlfn.XLOOKUP(BA$2,WatchbillMONTHLY!$A$54:$U$54,OFFSET(WatchbillMONTHLY!$A$54:$U$54,1,2))),INDIRECT("_"&amp;_xlfn.XLOOKUP(BA$2,WatchbillMONTHLY!$A$54:$U$54,OFFSET(WatchbillMONTHLY!$A$54:$U$54,1,2))))=$A53,_xlfn.XLOOKUP(BA$2,WatchbillMONTHLY!$A$54:$U$54,OFFSET(WatchbillMONTHLY!$A$54:$U$54,1,2)),FALSE),TRUE,FALSE)),
IF(_xlfn.XLOOKUP(BA$2,WatchbillMONTHLY!$A$71:$U$71,OFFSET(WatchbillMONTHLY!$A$71:$U$71,1,2))=IF(_xlfn.XLOOKUP($A53,INDIRECT("_"&amp;_xlfn.XLOOKUP(BA$2,WatchbillMONTHLY!$A$71:$U$71,OFFSET(WatchbillMONTHLY!$A$71:$U$71,1,2))),INDIRECT("_"&amp;_xlfn.XLOOKUP(BA$2,WatchbillMONTHLY!$A$71:$U$71,OFFSET(WatchbillMONTHLY!$A$71:$U$71,1,2))))=$A53,_xlfn.XLOOKUP(BA$2,WatchbillMONTHLY!$A$71:$U$71,OFFSET(WatchbillMONTHLY!$A$71:$U$71,1,2)),FALSE),TRUE,FALSE)),
IF(_xlfn.XLOOKUP(BA$2,WatchbillMONTHLY!$A$88:$U$88,OFFSET(WatchbillMONTHLY!$A$88:$U$88,1,2))=IF(_xlfn.XLOOKUP($A53,INDIRECT("_"&amp;_xlfn.XLOOKUP(BA$2,WatchbillMONTHLY!$A$88:$U$88,OFFSET(WatchbillMONTHLY!$A$88:$U$88,1,2))),INDIRECT("_"&amp;_xlfn.XLOOKUP(BA$2,WatchbillMONTHLY!$A$88:$U$88,OFFSET(WatchbillMONTHLY!$A$88:$U$88,1,2))))=$A53,_xlfn.XLOOKUP(BA$2,WatchbillMONTHLY!$A$88:$U$88,OFFSET(WatchbillMONTHLY!$A$88:$U$88,1,2)),FALSE),TRUE,FALSE)),
FALSE),FALSE)</f>
        <v>0</v>
      </c>
      <c r="BB53" s="209" t="b" cm="1">
        <f t="array" aca="1" ref="BB53" ca="1">IF(AND($A53 &gt; 0, U53 &gt; 0,BB$2&lt;MiscFormulas!$A$5+1),
_xlfn.IFNA(
_xlfn.IFNA(
_xlfn.IFNA(
_xlfn.IFNA(
_xlfn.IFNA(
_xlfn.IFNA(
IF(_xlfn.XLOOKUP(BB$2,WatchbillMONTHLY!$A$3:$U$3,OFFSET(WatchbillMONTHLY!$A$3:$U$3,1,2))=IF(_xlfn.XLOOKUP($A53,INDIRECT("_"&amp;_xlfn.XLOOKUP(BB$2,WatchbillMONTHLY!$A$3:$U$3,OFFSET(WatchbillMONTHLY!$A$3:$U$3,1,2))),INDIRECT("_"&amp;_xlfn.XLOOKUP(BB$2,WatchbillMONTHLY!$A$3:$U$3,OFFSET(WatchbillMONTHLY!$A$3:$U$3,1,2))))=$A53,_xlfn.XLOOKUP(BB$2,WatchbillMONTHLY!$A$3:$U$3,OFFSET(WatchbillMONTHLY!$A$3:$U$3,1,2)),FALSE),TRUE,FALSE),
IF(_xlfn.XLOOKUP(BB$2,WatchbillMONTHLY!$A$20:$U$20,OFFSET(WatchbillMONTHLY!$A$20:$U$20,1,2))=IF(_xlfn.XLOOKUP($A53,INDIRECT("_"&amp;_xlfn.XLOOKUP(BB$2,WatchbillMONTHLY!$A$20:$U$20,OFFSET(WatchbillMONTHLY!$A$20:$U$20,1,2))),INDIRECT("_"&amp;_xlfn.XLOOKUP(BB$2,WatchbillMONTHLY!$A$20:$U$20,OFFSET(WatchbillMONTHLY!$A$20:$U$20,1,2))))=$A53,_xlfn.XLOOKUP(BB$2,WatchbillMONTHLY!$A$20:$U$20,OFFSET(WatchbillMONTHLY!$A$20:$U$20,1,2)),FALSE),TRUE,FALSE)),
IF(_xlfn.XLOOKUP(BB$2,WatchbillMONTHLY!$A$37:$U$37,OFFSET(WatchbillMONTHLY!$A$37:$U$37,1,2))=IF(_xlfn.XLOOKUP($A53,INDIRECT("_"&amp;_xlfn.XLOOKUP(BB$2,WatchbillMONTHLY!$A$37:$U$37,OFFSET(WatchbillMONTHLY!$A$37:$U$37,1,2))),INDIRECT("_"&amp;_xlfn.XLOOKUP(BB$2,WatchbillMONTHLY!$A$37:$U$37,OFFSET(WatchbillMONTHLY!$A$37:$U$37,1,2))))=$A53,_xlfn.XLOOKUP(BB$2,WatchbillMONTHLY!$A$37:$U$37,OFFSET(WatchbillMONTHLY!$A$37:$U$37,1,2)),FALSE),TRUE,FALSE)),
IF(_xlfn.XLOOKUP(BB$2,WatchbillMONTHLY!$A$54:$U$54,OFFSET(WatchbillMONTHLY!$A$54:$U$54,1,2))=IF(_xlfn.XLOOKUP($A53,INDIRECT("_"&amp;_xlfn.XLOOKUP(BB$2,WatchbillMONTHLY!$A$54:$U$54,OFFSET(WatchbillMONTHLY!$A$54:$U$54,1,2))),INDIRECT("_"&amp;_xlfn.XLOOKUP(BB$2,WatchbillMONTHLY!$A$54:$U$54,OFFSET(WatchbillMONTHLY!$A$54:$U$54,1,2))))=$A53,_xlfn.XLOOKUP(BB$2,WatchbillMONTHLY!$A$54:$U$54,OFFSET(WatchbillMONTHLY!$A$54:$U$54,1,2)),FALSE),TRUE,FALSE)),
IF(_xlfn.XLOOKUP(BB$2,WatchbillMONTHLY!$A$71:$U$71,OFFSET(WatchbillMONTHLY!$A$71:$U$71,1,2))=IF(_xlfn.XLOOKUP($A53,INDIRECT("_"&amp;_xlfn.XLOOKUP(BB$2,WatchbillMONTHLY!$A$71:$U$71,OFFSET(WatchbillMONTHLY!$A$71:$U$71,1,2))),INDIRECT("_"&amp;_xlfn.XLOOKUP(BB$2,WatchbillMONTHLY!$A$71:$U$71,OFFSET(WatchbillMONTHLY!$A$71:$U$71,1,2))))=$A53,_xlfn.XLOOKUP(BB$2,WatchbillMONTHLY!$A$71:$U$71,OFFSET(WatchbillMONTHLY!$A$71:$U$71,1,2)),FALSE),TRUE,FALSE)),
IF(_xlfn.XLOOKUP(BB$2,WatchbillMONTHLY!$A$88:$U$88,OFFSET(WatchbillMONTHLY!$A$88:$U$88,1,2))=IF(_xlfn.XLOOKUP($A53,INDIRECT("_"&amp;_xlfn.XLOOKUP(BB$2,WatchbillMONTHLY!$A$88:$U$88,OFFSET(WatchbillMONTHLY!$A$88:$U$88,1,2))),INDIRECT("_"&amp;_xlfn.XLOOKUP(BB$2,WatchbillMONTHLY!$A$88:$U$88,OFFSET(WatchbillMONTHLY!$A$88:$U$88,1,2))))=$A53,_xlfn.XLOOKUP(BB$2,WatchbillMONTHLY!$A$88:$U$88,OFFSET(WatchbillMONTHLY!$A$88:$U$88,1,2)),FALSE),TRUE,FALSE)),
FALSE),FALSE)</f>
        <v>0</v>
      </c>
      <c r="BC53" s="209" t="b" cm="1">
        <f t="array" aca="1" ref="BC53" ca="1">IF(AND($A53 &gt; 0, V53 &gt; 0,BC$2&lt;MiscFormulas!$A$5+1),
_xlfn.IFNA(
_xlfn.IFNA(
_xlfn.IFNA(
_xlfn.IFNA(
_xlfn.IFNA(
_xlfn.IFNA(
IF(_xlfn.XLOOKUP(BC$2,WatchbillMONTHLY!$A$3:$U$3,OFFSET(WatchbillMONTHLY!$A$3:$U$3,1,2))=IF(_xlfn.XLOOKUP($A53,INDIRECT("_"&amp;_xlfn.XLOOKUP(BC$2,WatchbillMONTHLY!$A$3:$U$3,OFFSET(WatchbillMONTHLY!$A$3:$U$3,1,2))),INDIRECT("_"&amp;_xlfn.XLOOKUP(BC$2,WatchbillMONTHLY!$A$3:$U$3,OFFSET(WatchbillMONTHLY!$A$3:$U$3,1,2))))=$A53,_xlfn.XLOOKUP(BC$2,WatchbillMONTHLY!$A$3:$U$3,OFFSET(WatchbillMONTHLY!$A$3:$U$3,1,2)),FALSE),TRUE,FALSE),
IF(_xlfn.XLOOKUP(BC$2,WatchbillMONTHLY!$A$20:$U$20,OFFSET(WatchbillMONTHLY!$A$20:$U$20,1,2))=IF(_xlfn.XLOOKUP($A53,INDIRECT("_"&amp;_xlfn.XLOOKUP(BC$2,WatchbillMONTHLY!$A$20:$U$20,OFFSET(WatchbillMONTHLY!$A$20:$U$20,1,2))),INDIRECT("_"&amp;_xlfn.XLOOKUP(BC$2,WatchbillMONTHLY!$A$20:$U$20,OFFSET(WatchbillMONTHLY!$A$20:$U$20,1,2))))=$A53,_xlfn.XLOOKUP(BC$2,WatchbillMONTHLY!$A$20:$U$20,OFFSET(WatchbillMONTHLY!$A$20:$U$20,1,2)),FALSE),TRUE,FALSE)),
IF(_xlfn.XLOOKUP(BC$2,WatchbillMONTHLY!$A$37:$U$37,OFFSET(WatchbillMONTHLY!$A$37:$U$37,1,2))=IF(_xlfn.XLOOKUP($A53,INDIRECT("_"&amp;_xlfn.XLOOKUP(BC$2,WatchbillMONTHLY!$A$37:$U$37,OFFSET(WatchbillMONTHLY!$A$37:$U$37,1,2))),INDIRECT("_"&amp;_xlfn.XLOOKUP(BC$2,WatchbillMONTHLY!$A$37:$U$37,OFFSET(WatchbillMONTHLY!$A$37:$U$37,1,2))))=$A53,_xlfn.XLOOKUP(BC$2,WatchbillMONTHLY!$A$37:$U$37,OFFSET(WatchbillMONTHLY!$A$37:$U$37,1,2)),FALSE),TRUE,FALSE)),
IF(_xlfn.XLOOKUP(BC$2,WatchbillMONTHLY!$A$54:$U$54,OFFSET(WatchbillMONTHLY!$A$54:$U$54,1,2))=IF(_xlfn.XLOOKUP($A53,INDIRECT("_"&amp;_xlfn.XLOOKUP(BC$2,WatchbillMONTHLY!$A$54:$U$54,OFFSET(WatchbillMONTHLY!$A$54:$U$54,1,2))),INDIRECT("_"&amp;_xlfn.XLOOKUP(BC$2,WatchbillMONTHLY!$A$54:$U$54,OFFSET(WatchbillMONTHLY!$A$54:$U$54,1,2))))=$A53,_xlfn.XLOOKUP(BC$2,WatchbillMONTHLY!$A$54:$U$54,OFFSET(WatchbillMONTHLY!$A$54:$U$54,1,2)),FALSE),TRUE,FALSE)),
IF(_xlfn.XLOOKUP(BC$2,WatchbillMONTHLY!$A$71:$U$71,OFFSET(WatchbillMONTHLY!$A$71:$U$71,1,2))=IF(_xlfn.XLOOKUP($A53,INDIRECT("_"&amp;_xlfn.XLOOKUP(BC$2,WatchbillMONTHLY!$A$71:$U$71,OFFSET(WatchbillMONTHLY!$A$71:$U$71,1,2))),INDIRECT("_"&amp;_xlfn.XLOOKUP(BC$2,WatchbillMONTHLY!$A$71:$U$71,OFFSET(WatchbillMONTHLY!$A$71:$U$71,1,2))))=$A53,_xlfn.XLOOKUP(BC$2,WatchbillMONTHLY!$A$71:$U$71,OFFSET(WatchbillMONTHLY!$A$71:$U$71,1,2)),FALSE),TRUE,FALSE)),
IF(_xlfn.XLOOKUP(BC$2,WatchbillMONTHLY!$A$88:$U$88,OFFSET(WatchbillMONTHLY!$A$88:$U$88,1,2))=IF(_xlfn.XLOOKUP($A53,INDIRECT("_"&amp;_xlfn.XLOOKUP(BC$2,WatchbillMONTHLY!$A$88:$U$88,OFFSET(WatchbillMONTHLY!$A$88:$U$88,1,2))),INDIRECT("_"&amp;_xlfn.XLOOKUP(BC$2,WatchbillMONTHLY!$A$88:$U$88,OFFSET(WatchbillMONTHLY!$A$88:$U$88,1,2))))=$A53,_xlfn.XLOOKUP(BC$2,WatchbillMONTHLY!$A$88:$U$88,OFFSET(WatchbillMONTHLY!$A$88:$U$88,1,2)),FALSE),TRUE,FALSE)),
FALSE),FALSE)</f>
        <v>0</v>
      </c>
      <c r="BD53" s="209" t="b" cm="1">
        <f t="array" aca="1" ref="BD53" ca="1">IF(AND($A53 &gt; 0, W53 &gt; 0,BD$2&lt;MiscFormulas!$A$5+1),
_xlfn.IFNA(
_xlfn.IFNA(
_xlfn.IFNA(
_xlfn.IFNA(
_xlfn.IFNA(
_xlfn.IFNA(
IF(_xlfn.XLOOKUP(BD$2,WatchbillMONTHLY!$A$3:$U$3,OFFSET(WatchbillMONTHLY!$A$3:$U$3,1,2))=IF(_xlfn.XLOOKUP($A53,INDIRECT("_"&amp;_xlfn.XLOOKUP(BD$2,WatchbillMONTHLY!$A$3:$U$3,OFFSET(WatchbillMONTHLY!$A$3:$U$3,1,2))),INDIRECT("_"&amp;_xlfn.XLOOKUP(BD$2,WatchbillMONTHLY!$A$3:$U$3,OFFSET(WatchbillMONTHLY!$A$3:$U$3,1,2))))=$A53,_xlfn.XLOOKUP(BD$2,WatchbillMONTHLY!$A$3:$U$3,OFFSET(WatchbillMONTHLY!$A$3:$U$3,1,2)),FALSE),TRUE,FALSE),
IF(_xlfn.XLOOKUP(BD$2,WatchbillMONTHLY!$A$20:$U$20,OFFSET(WatchbillMONTHLY!$A$20:$U$20,1,2))=IF(_xlfn.XLOOKUP($A53,INDIRECT("_"&amp;_xlfn.XLOOKUP(BD$2,WatchbillMONTHLY!$A$20:$U$20,OFFSET(WatchbillMONTHLY!$A$20:$U$20,1,2))),INDIRECT("_"&amp;_xlfn.XLOOKUP(BD$2,WatchbillMONTHLY!$A$20:$U$20,OFFSET(WatchbillMONTHLY!$A$20:$U$20,1,2))))=$A53,_xlfn.XLOOKUP(BD$2,WatchbillMONTHLY!$A$20:$U$20,OFFSET(WatchbillMONTHLY!$A$20:$U$20,1,2)),FALSE),TRUE,FALSE)),
IF(_xlfn.XLOOKUP(BD$2,WatchbillMONTHLY!$A$37:$U$37,OFFSET(WatchbillMONTHLY!$A$37:$U$37,1,2))=IF(_xlfn.XLOOKUP($A53,INDIRECT("_"&amp;_xlfn.XLOOKUP(BD$2,WatchbillMONTHLY!$A$37:$U$37,OFFSET(WatchbillMONTHLY!$A$37:$U$37,1,2))),INDIRECT("_"&amp;_xlfn.XLOOKUP(BD$2,WatchbillMONTHLY!$A$37:$U$37,OFFSET(WatchbillMONTHLY!$A$37:$U$37,1,2))))=$A53,_xlfn.XLOOKUP(BD$2,WatchbillMONTHLY!$A$37:$U$37,OFFSET(WatchbillMONTHLY!$A$37:$U$37,1,2)),FALSE),TRUE,FALSE)),
IF(_xlfn.XLOOKUP(BD$2,WatchbillMONTHLY!$A$54:$U$54,OFFSET(WatchbillMONTHLY!$A$54:$U$54,1,2))=IF(_xlfn.XLOOKUP($A53,INDIRECT("_"&amp;_xlfn.XLOOKUP(BD$2,WatchbillMONTHLY!$A$54:$U$54,OFFSET(WatchbillMONTHLY!$A$54:$U$54,1,2))),INDIRECT("_"&amp;_xlfn.XLOOKUP(BD$2,WatchbillMONTHLY!$A$54:$U$54,OFFSET(WatchbillMONTHLY!$A$54:$U$54,1,2))))=$A53,_xlfn.XLOOKUP(BD$2,WatchbillMONTHLY!$A$54:$U$54,OFFSET(WatchbillMONTHLY!$A$54:$U$54,1,2)),FALSE),TRUE,FALSE)),
IF(_xlfn.XLOOKUP(BD$2,WatchbillMONTHLY!$A$71:$U$71,OFFSET(WatchbillMONTHLY!$A$71:$U$71,1,2))=IF(_xlfn.XLOOKUP($A53,INDIRECT("_"&amp;_xlfn.XLOOKUP(BD$2,WatchbillMONTHLY!$A$71:$U$71,OFFSET(WatchbillMONTHLY!$A$71:$U$71,1,2))),INDIRECT("_"&amp;_xlfn.XLOOKUP(BD$2,WatchbillMONTHLY!$A$71:$U$71,OFFSET(WatchbillMONTHLY!$A$71:$U$71,1,2))))=$A53,_xlfn.XLOOKUP(BD$2,WatchbillMONTHLY!$A$71:$U$71,OFFSET(WatchbillMONTHLY!$A$71:$U$71,1,2)),FALSE),TRUE,FALSE)),
IF(_xlfn.XLOOKUP(BD$2,WatchbillMONTHLY!$A$88:$U$88,OFFSET(WatchbillMONTHLY!$A$88:$U$88,1,2))=IF(_xlfn.XLOOKUP($A53,INDIRECT("_"&amp;_xlfn.XLOOKUP(BD$2,WatchbillMONTHLY!$A$88:$U$88,OFFSET(WatchbillMONTHLY!$A$88:$U$88,1,2))),INDIRECT("_"&amp;_xlfn.XLOOKUP(BD$2,WatchbillMONTHLY!$A$88:$U$88,OFFSET(WatchbillMONTHLY!$A$88:$U$88,1,2))))=$A53,_xlfn.XLOOKUP(BD$2,WatchbillMONTHLY!$A$88:$U$88,OFFSET(WatchbillMONTHLY!$A$88:$U$88,1,2)),FALSE),TRUE,FALSE)),
FALSE),FALSE)</f>
        <v>0</v>
      </c>
      <c r="BE53" s="209" t="b" cm="1">
        <f t="array" aca="1" ref="BE53" ca="1">IF(AND($A53 &gt; 0, X53 &gt; 0,BE$2&lt;MiscFormulas!$A$5+1),
_xlfn.IFNA(
_xlfn.IFNA(
_xlfn.IFNA(
_xlfn.IFNA(
_xlfn.IFNA(
_xlfn.IFNA(
IF(_xlfn.XLOOKUP(BE$2,WatchbillMONTHLY!$A$3:$U$3,OFFSET(WatchbillMONTHLY!$A$3:$U$3,1,2))=IF(_xlfn.XLOOKUP($A53,INDIRECT("_"&amp;_xlfn.XLOOKUP(BE$2,WatchbillMONTHLY!$A$3:$U$3,OFFSET(WatchbillMONTHLY!$A$3:$U$3,1,2))),INDIRECT("_"&amp;_xlfn.XLOOKUP(BE$2,WatchbillMONTHLY!$A$3:$U$3,OFFSET(WatchbillMONTHLY!$A$3:$U$3,1,2))))=$A53,_xlfn.XLOOKUP(BE$2,WatchbillMONTHLY!$A$3:$U$3,OFFSET(WatchbillMONTHLY!$A$3:$U$3,1,2)),FALSE),TRUE,FALSE),
IF(_xlfn.XLOOKUP(BE$2,WatchbillMONTHLY!$A$20:$U$20,OFFSET(WatchbillMONTHLY!$A$20:$U$20,1,2))=IF(_xlfn.XLOOKUP($A53,INDIRECT("_"&amp;_xlfn.XLOOKUP(BE$2,WatchbillMONTHLY!$A$20:$U$20,OFFSET(WatchbillMONTHLY!$A$20:$U$20,1,2))),INDIRECT("_"&amp;_xlfn.XLOOKUP(BE$2,WatchbillMONTHLY!$A$20:$U$20,OFFSET(WatchbillMONTHLY!$A$20:$U$20,1,2))))=$A53,_xlfn.XLOOKUP(BE$2,WatchbillMONTHLY!$A$20:$U$20,OFFSET(WatchbillMONTHLY!$A$20:$U$20,1,2)),FALSE),TRUE,FALSE)),
IF(_xlfn.XLOOKUP(BE$2,WatchbillMONTHLY!$A$37:$U$37,OFFSET(WatchbillMONTHLY!$A$37:$U$37,1,2))=IF(_xlfn.XLOOKUP($A53,INDIRECT("_"&amp;_xlfn.XLOOKUP(BE$2,WatchbillMONTHLY!$A$37:$U$37,OFFSET(WatchbillMONTHLY!$A$37:$U$37,1,2))),INDIRECT("_"&amp;_xlfn.XLOOKUP(BE$2,WatchbillMONTHLY!$A$37:$U$37,OFFSET(WatchbillMONTHLY!$A$37:$U$37,1,2))))=$A53,_xlfn.XLOOKUP(BE$2,WatchbillMONTHLY!$A$37:$U$37,OFFSET(WatchbillMONTHLY!$A$37:$U$37,1,2)),FALSE),TRUE,FALSE)),
IF(_xlfn.XLOOKUP(BE$2,WatchbillMONTHLY!$A$54:$U$54,OFFSET(WatchbillMONTHLY!$A$54:$U$54,1,2))=IF(_xlfn.XLOOKUP($A53,INDIRECT("_"&amp;_xlfn.XLOOKUP(BE$2,WatchbillMONTHLY!$A$54:$U$54,OFFSET(WatchbillMONTHLY!$A$54:$U$54,1,2))),INDIRECT("_"&amp;_xlfn.XLOOKUP(BE$2,WatchbillMONTHLY!$A$54:$U$54,OFFSET(WatchbillMONTHLY!$A$54:$U$54,1,2))))=$A53,_xlfn.XLOOKUP(BE$2,WatchbillMONTHLY!$A$54:$U$54,OFFSET(WatchbillMONTHLY!$A$54:$U$54,1,2)),FALSE),TRUE,FALSE)),
IF(_xlfn.XLOOKUP(BE$2,WatchbillMONTHLY!$A$71:$U$71,OFFSET(WatchbillMONTHLY!$A$71:$U$71,1,2))=IF(_xlfn.XLOOKUP($A53,INDIRECT("_"&amp;_xlfn.XLOOKUP(BE$2,WatchbillMONTHLY!$A$71:$U$71,OFFSET(WatchbillMONTHLY!$A$71:$U$71,1,2))),INDIRECT("_"&amp;_xlfn.XLOOKUP(BE$2,WatchbillMONTHLY!$A$71:$U$71,OFFSET(WatchbillMONTHLY!$A$71:$U$71,1,2))))=$A53,_xlfn.XLOOKUP(BE$2,WatchbillMONTHLY!$A$71:$U$71,OFFSET(WatchbillMONTHLY!$A$71:$U$71,1,2)),FALSE),TRUE,FALSE)),
IF(_xlfn.XLOOKUP(BE$2,WatchbillMONTHLY!$A$88:$U$88,OFFSET(WatchbillMONTHLY!$A$88:$U$88,1,2))=IF(_xlfn.XLOOKUP($A53,INDIRECT("_"&amp;_xlfn.XLOOKUP(BE$2,WatchbillMONTHLY!$A$88:$U$88,OFFSET(WatchbillMONTHLY!$A$88:$U$88,1,2))),INDIRECT("_"&amp;_xlfn.XLOOKUP(BE$2,WatchbillMONTHLY!$A$88:$U$88,OFFSET(WatchbillMONTHLY!$A$88:$U$88,1,2))))=$A53,_xlfn.XLOOKUP(BE$2,WatchbillMONTHLY!$A$88:$U$88,OFFSET(WatchbillMONTHLY!$A$88:$U$88,1,2)),FALSE),TRUE,FALSE)),
FALSE),FALSE)</f>
        <v>0</v>
      </c>
      <c r="BF53" s="209" t="b" cm="1">
        <f t="array" aca="1" ref="BF53" ca="1">IF(AND($A53 &gt; 0, Y53 &gt; 0,BF$2&lt;MiscFormulas!$A$5+1),
_xlfn.IFNA(
_xlfn.IFNA(
_xlfn.IFNA(
_xlfn.IFNA(
_xlfn.IFNA(
_xlfn.IFNA(
IF(_xlfn.XLOOKUP(BF$2,WatchbillMONTHLY!$A$3:$U$3,OFFSET(WatchbillMONTHLY!$A$3:$U$3,1,2))=IF(_xlfn.XLOOKUP($A53,INDIRECT("_"&amp;_xlfn.XLOOKUP(BF$2,WatchbillMONTHLY!$A$3:$U$3,OFFSET(WatchbillMONTHLY!$A$3:$U$3,1,2))),INDIRECT("_"&amp;_xlfn.XLOOKUP(BF$2,WatchbillMONTHLY!$A$3:$U$3,OFFSET(WatchbillMONTHLY!$A$3:$U$3,1,2))))=$A53,_xlfn.XLOOKUP(BF$2,WatchbillMONTHLY!$A$3:$U$3,OFFSET(WatchbillMONTHLY!$A$3:$U$3,1,2)),FALSE),TRUE,FALSE),
IF(_xlfn.XLOOKUP(BF$2,WatchbillMONTHLY!$A$20:$U$20,OFFSET(WatchbillMONTHLY!$A$20:$U$20,1,2))=IF(_xlfn.XLOOKUP($A53,INDIRECT("_"&amp;_xlfn.XLOOKUP(BF$2,WatchbillMONTHLY!$A$20:$U$20,OFFSET(WatchbillMONTHLY!$A$20:$U$20,1,2))),INDIRECT("_"&amp;_xlfn.XLOOKUP(BF$2,WatchbillMONTHLY!$A$20:$U$20,OFFSET(WatchbillMONTHLY!$A$20:$U$20,1,2))))=$A53,_xlfn.XLOOKUP(BF$2,WatchbillMONTHLY!$A$20:$U$20,OFFSET(WatchbillMONTHLY!$A$20:$U$20,1,2)),FALSE),TRUE,FALSE)),
IF(_xlfn.XLOOKUP(BF$2,WatchbillMONTHLY!$A$37:$U$37,OFFSET(WatchbillMONTHLY!$A$37:$U$37,1,2))=IF(_xlfn.XLOOKUP($A53,INDIRECT("_"&amp;_xlfn.XLOOKUP(BF$2,WatchbillMONTHLY!$A$37:$U$37,OFFSET(WatchbillMONTHLY!$A$37:$U$37,1,2))),INDIRECT("_"&amp;_xlfn.XLOOKUP(BF$2,WatchbillMONTHLY!$A$37:$U$37,OFFSET(WatchbillMONTHLY!$A$37:$U$37,1,2))))=$A53,_xlfn.XLOOKUP(BF$2,WatchbillMONTHLY!$A$37:$U$37,OFFSET(WatchbillMONTHLY!$A$37:$U$37,1,2)),FALSE),TRUE,FALSE)),
IF(_xlfn.XLOOKUP(BF$2,WatchbillMONTHLY!$A$54:$U$54,OFFSET(WatchbillMONTHLY!$A$54:$U$54,1,2))=IF(_xlfn.XLOOKUP($A53,INDIRECT("_"&amp;_xlfn.XLOOKUP(BF$2,WatchbillMONTHLY!$A$54:$U$54,OFFSET(WatchbillMONTHLY!$A$54:$U$54,1,2))),INDIRECT("_"&amp;_xlfn.XLOOKUP(BF$2,WatchbillMONTHLY!$A$54:$U$54,OFFSET(WatchbillMONTHLY!$A$54:$U$54,1,2))))=$A53,_xlfn.XLOOKUP(BF$2,WatchbillMONTHLY!$A$54:$U$54,OFFSET(WatchbillMONTHLY!$A$54:$U$54,1,2)),FALSE),TRUE,FALSE)),
IF(_xlfn.XLOOKUP(BF$2,WatchbillMONTHLY!$A$71:$U$71,OFFSET(WatchbillMONTHLY!$A$71:$U$71,1,2))=IF(_xlfn.XLOOKUP($A53,INDIRECT("_"&amp;_xlfn.XLOOKUP(BF$2,WatchbillMONTHLY!$A$71:$U$71,OFFSET(WatchbillMONTHLY!$A$71:$U$71,1,2))),INDIRECT("_"&amp;_xlfn.XLOOKUP(BF$2,WatchbillMONTHLY!$A$71:$U$71,OFFSET(WatchbillMONTHLY!$A$71:$U$71,1,2))))=$A53,_xlfn.XLOOKUP(BF$2,WatchbillMONTHLY!$A$71:$U$71,OFFSET(WatchbillMONTHLY!$A$71:$U$71,1,2)),FALSE),TRUE,FALSE)),
IF(_xlfn.XLOOKUP(BF$2,WatchbillMONTHLY!$A$88:$U$88,OFFSET(WatchbillMONTHLY!$A$88:$U$88,1,2))=IF(_xlfn.XLOOKUP($A53,INDIRECT("_"&amp;_xlfn.XLOOKUP(BF$2,WatchbillMONTHLY!$A$88:$U$88,OFFSET(WatchbillMONTHLY!$A$88:$U$88,1,2))),INDIRECT("_"&amp;_xlfn.XLOOKUP(BF$2,WatchbillMONTHLY!$A$88:$U$88,OFFSET(WatchbillMONTHLY!$A$88:$U$88,1,2))))=$A53,_xlfn.XLOOKUP(BF$2,WatchbillMONTHLY!$A$88:$U$88,OFFSET(WatchbillMONTHLY!$A$88:$U$88,1,2)),FALSE),TRUE,FALSE)),
FALSE),FALSE)</f>
        <v>0</v>
      </c>
      <c r="BG53" s="209" t="b" cm="1">
        <f t="array" aca="1" ref="BG53" ca="1">IF(AND($A53 &gt; 0, Z53 &gt; 0,BG$2&lt;MiscFormulas!$A$5+1),
_xlfn.IFNA(
_xlfn.IFNA(
_xlfn.IFNA(
_xlfn.IFNA(
_xlfn.IFNA(
_xlfn.IFNA(
IF(_xlfn.XLOOKUP(BG$2,WatchbillMONTHLY!$A$3:$U$3,OFFSET(WatchbillMONTHLY!$A$3:$U$3,1,2))=IF(_xlfn.XLOOKUP($A53,INDIRECT("_"&amp;_xlfn.XLOOKUP(BG$2,WatchbillMONTHLY!$A$3:$U$3,OFFSET(WatchbillMONTHLY!$A$3:$U$3,1,2))),INDIRECT("_"&amp;_xlfn.XLOOKUP(BG$2,WatchbillMONTHLY!$A$3:$U$3,OFFSET(WatchbillMONTHLY!$A$3:$U$3,1,2))))=$A53,_xlfn.XLOOKUP(BG$2,WatchbillMONTHLY!$A$3:$U$3,OFFSET(WatchbillMONTHLY!$A$3:$U$3,1,2)),FALSE),TRUE,FALSE),
IF(_xlfn.XLOOKUP(BG$2,WatchbillMONTHLY!$A$20:$U$20,OFFSET(WatchbillMONTHLY!$A$20:$U$20,1,2))=IF(_xlfn.XLOOKUP($A53,INDIRECT("_"&amp;_xlfn.XLOOKUP(BG$2,WatchbillMONTHLY!$A$20:$U$20,OFFSET(WatchbillMONTHLY!$A$20:$U$20,1,2))),INDIRECT("_"&amp;_xlfn.XLOOKUP(BG$2,WatchbillMONTHLY!$A$20:$U$20,OFFSET(WatchbillMONTHLY!$A$20:$U$20,1,2))))=$A53,_xlfn.XLOOKUP(BG$2,WatchbillMONTHLY!$A$20:$U$20,OFFSET(WatchbillMONTHLY!$A$20:$U$20,1,2)),FALSE),TRUE,FALSE)),
IF(_xlfn.XLOOKUP(BG$2,WatchbillMONTHLY!$A$37:$U$37,OFFSET(WatchbillMONTHLY!$A$37:$U$37,1,2))=IF(_xlfn.XLOOKUP($A53,INDIRECT("_"&amp;_xlfn.XLOOKUP(BG$2,WatchbillMONTHLY!$A$37:$U$37,OFFSET(WatchbillMONTHLY!$A$37:$U$37,1,2))),INDIRECT("_"&amp;_xlfn.XLOOKUP(BG$2,WatchbillMONTHLY!$A$37:$U$37,OFFSET(WatchbillMONTHLY!$A$37:$U$37,1,2))))=$A53,_xlfn.XLOOKUP(BG$2,WatchbillMONTHLY!$A$37:$U$37,OFFSET(WatchbillMONTHLY!$A$37:$U$37,1,2)),FALSE),TRUE,FALSE)),
IF(_xlfn.XLOOKUP(BG$2,WatchbillMONTHLY!$A$54:$U$54,OFFSET(WatchbillMONTHLY!$A$54:$U$54,1,2))=IF(_xlfn.XLOOKUP($A53,INDIRECT("_"&amp;_xlfn.XLOOKUP(BG$2,WatchbillMONTHLY!$A$54:$U$54,OFFSET(WatchbillMONTHLY!$A$54:$U$54,1,2))),INDIRECT("_"&amp;_xlfn.XLOOKUP(BG$2,WatchbillMONTHLY!$A$54:$U$54,OFFSET(WatchbillMONTHLY!$A$54:$U$54,1,2))))=$A53,_xlfn.XLOOKUP(BG$2,WatchbillMONTHLY!$A$54:$U$54,OFFSET(WatchbillMONTHLY!$A$54:$U$54,1,2)),FALSE),TRUE,FALSE)),
IF(_xlfn.XLOOKUP(BG$2,WatchbillMONTHLY!$A$71:$U$71,OFFSET(WatchbillMONTHLY!$A$71:$U$71,1,2))=IF(_xlfn.XLOOKUP($A53,INDIRECT("_"&amp;_xlfn.XLOOKUP(BG$2,WatchbillMONTHLY!$A$71:$U$71,OFFSET(WatchbillMONTHLY!$A$71:$U$71,1,2))),INDIRECT("_"&amp;_xlfn.XLOOKUP(BG$2,WatchbillMONTHLY!$A$71:$U$71,OFFSET(WatchbillMONTHLY!$A$71:$U$71,1,2))))=$A53,_xlfn.XLOOKUP(BG$2,WatchbillMONTHLY!$A$71:$U$71,OFFSET(WatchbillMONTHLY!$A$71:$U$71,1,2)),FALSE),TRUE,FALSE)),
IF(_xlfn.XLOOKUP(BG$2,WatchbillMONTHLY!$A$88:$U$88,OFFSET(WatchbillMONTHLY!$A$88:$U$88,1,2))=IF(_xlfn.XLOOKUP($A53,INDIRECT("_"&amp;_xlfn.XLOOKUP(BG$2,WatchbillMONTHLY!$A$88:$U$88,OFFSET(WatchbillMONTHLY!$A$88:$U$88,1,2))),INDIRECT("_"&amp;_xlfn.XLOOKUP(BG$2,WatchbillMONTHLY!$A$88:$U$88,OFFSET(WatchbillMONTHLY!$A$88:$U$88,1,2))))=$A53,_xlfn.XLOOKUP(BG$2,WatchbillMONTHLY!$A$88:$U$88,OFFSET(WatchbillMONTHLY!$A$88:$U$88,1,2)),FALSE),TRUE,FALSE)),
FALSE),FALSE)</f>
        <v>0</v>
      </c>
      <c r="BH53" s="209" t="b" cm="1">
        <f t="array" aca="1" ref="BH53" ca="1">IF(AND($A53 &gt; 0, AA53 &gt; 0,BH$2&lt;MiscFormulas!$A$5+1),
_xlfn.IFNA(
_xlfn.IFNA(
_xlfn.IFNA(
_xlfn.IFNA(
_xlfn.IFNA(
_xlfn.IFNA(
IF(_xlfn.XLOOKUP(BH$2,WatchbillMONTHLY!$A$3:$U$3,OFFSET(WatchbillMONTHLY!$A$3:$U$3,1,2))=IF(_xlfn.XLOOKUP($A53,INDIRECT("_"&amp;_xlfn.XLOOKUP(BH$2,WatchbillMONTHLY!$A$3:$U$3,OFFSET(WatchbillMONTHLY!$A$3:$U$3,1,2))),INDIRECT("_"&amp;_xlfn.XLOOKUP(BH$2,WatchbillMONTHLY!$A$3:$U$3,OFFSET(WatchbillMONTHLY!$A$3:$U$3,1,2))))=$A53,_xlfn.XLOOKUP(BH$2,WatchbillMONTHLY!$A$3:$U$3,OFFSET(WatchbillMONTHLY!$A$3:$U$3,1,2)),FALSE),TRUE,FALSE),
IF(_xlfn.XLOOKUP(BH$2,WatchbillMONTHLY!$A$20:$U$20,OFFSET(WatchbillMONTHLY!$A$20:$U$20,1,2))=IF(_xlfn.XLOOKUP($A53,INDIRECT("_"&amp;_xlfn.XLOOKUP(BH$2,WatchbillMONTHLY!$A$20:$U$20,OFFSET(WatchbillMONTHLY!$A$20:$U$20,1,2))),INDIRECT("_"&amp;_xlfn.XLOOKUP(BH$2,WatchbillMONTHLY!$A$20:$U$20,OFFSET(WatchbillMONTHLY!$A$20:$U$20,1,2))))=$A53,_xlfn.XLOOKUP(BH$2,WatchbillMONTHLY!$A$20:$U$20,OFFSET(WatchbillMONTHLY!$A$20:$U$20,1,2)),FALSE),TRUE,FALSE)),
IF(_xlfn.XLOOKUP(BH$2,WatchbillMONTHLY!$A$37:$U$37,OFFSET(WatchbillMONTHLY!$A$37:$U$37,1,2))=IF(_xlfn.XLOOKUP($A53,INDIRECT("_"&amp;_xlfn.XLOOKUP(BH$2,WatchbillMONTHLY!$A$37:$U$37,OFFSET(WatchbillMONTHLY!$A$37:$U$37,1,2))),INDIRECT("_"&amp;_xlfn.XLOOKUP(BH$2,WatchbillMONTHLY!$A$37:$U$37,OFFSET(WatchbillMONTHLY!$A$37:$U$37,1,2))))=$A53,_xlfn.XLOOKUP(BH$2,WatchbillMONTHLY!$A$37:$U$37,OFFSET(WatchbillMONTHLY!$A$37:$U$37,1,2)),FALSE),TRUE,FALSE)),
IF(_xlfn.XLOOKUP(BH$2,WatchbillMONTHLY!$A$54:$U$54,OFFSET(WatchbillMONTHLY!$A$54:$U$54,1,2))=IF(_xlfn.XLOOKUP($A53,INDIRECT("_"&amp;_xlfn.XLOOKUP(BH$2,WatchbillMONTHLY!$A$54:$U$54,OFFSET(WatchbillMONTHLY!$A$54:$U$54,1,2))),INDIRECT("_"&amp;_xlfn.XLOOKUP(BH$2,WatchbillMONTHLY!$A$54:$U$54,OFFSET(WatchbillMONTHLY!$A$54:$U$54,1,2))))=$A53,_xlfn.XLOOKUP(BH$2,WatchbillMONTHLY!$A$54:$U$54,OFFSET(WatchbillMONTHLY!$A$54:$U$54,1,2)),FALSE),TRUE,FALSE)),
IF(_xlfn.XLOOKUP(BH$2,WatchbillMONTHLY!$A$71:$U$71,OFFSET(WatchbillMONTHLY!$A$71:$U$71,1,2))=IF(_xlfn.XLOOKUP($A53,INDIRECT("_"&amp;_xlfn.XLOOKUP(BH$2,WatchbillMONTHLY!$A$71:$U$71,OFFSET(WatchbillMONTHLY!$A$71:$U$71,1,2))),INDIRECT("_"&amp;_xlfn.XLOOKUP(BH$2,WatchbillMONTHLY!$A$71:$U$71,OFFSET(WatchbillMONTHLY!$A$71:$U$71,1,2))))=$A53,_xlfn.XLOOKUP(BH$2,WatchbillMONTHLY!$A$71:$U$71,OFFSET(WatchbillMONTHLY!$A$71:$U$71,1,2)),FALSE),TRUE,FALSE)),
IF(_xlfn.XLOOKUP(BH$2,WatchbillMONTHLY!$A$88:$U$88,OFFSET(WatchbillMONTHLY!$A$88:$U$88,1,2))=IF(_xlfn.XLOOKUP($A53,INDIRECT("_"&amp;_xlfn.XLOOKUP(BH$2,WatchbillMONTHLY!$A$88:$U$88,OFFSET(WatchbillMONTHLY!$A$88:$U$88,1,2))),INDIRECT("_"&amp;_xlfn.XLOOKUP(BH$2,WatchbillMONTHLY!$A$88:$U$88,OFFSET(WatchbillMONTHLY!$A$88:$U$88,1,2))))=$A53,_xlfn.XLOOKUP(BH$2,WatchbillMONTHLY!$A$88:$U$88,OFFSET(WatchbillMONTHLY!$A$88:$U$88,1,2)),FALSE),TRUE,FALSE)),
FALSE),FALSE)</f>
        <v>0</v>
      </c>
      <c r="BI53" s="209" t="b" cm="1">
        <f t="array" aca="1" ref="BI53" ca="1">IF(AND($A53 &gt; 0, AB53 &gt; 0,BI$2&lt;MiscFormulas!$A$5+1),
_xlfn.IFNA(
_xlfn.IFNA(
_xlfn.IFNA(
_xlfn.IFNA(
_xlfn.IFNA(
_xlfn.IFNA(
IF(_xlfn.XLOOKUP(BI$2,WatchbillMONTHLY!$A$3:$U$3,OFFSET(WatchbillMONTHLY!$A$3:$U$3,1,2))=IF(_xlfn.XLOOKUP($A53,INDIRECT("_"&amp;_xlfn.XLOOKUP(BI$2,WatchbillMONTHLY!$A$3:$U$3,OFFSET(WatchbillMONTHLY!$A$3:$U$3,1,2))),INDIRECT("_"&amp;_xlfn.XLOOKUP(BI$2,WatchbillMONTHLY!$A$3:$U$3,OFFSET(WatchbillMONTHLY!$A$3:$U$3,1,2))))=$A53,_xlfn.XLOOKUP(BI$2,WatchbillMONTHLY!$A$3:$U$3,OFFSET(WatchbillMONTHLY!$A$3:$U$3,1,2)),FALSE),TRUE,FALSE),
IF(_xlfn.XLOOKUP(BI$2,WatchbillMONTHLY!$A$20:$U$20,OFFSET(WatchbillMONTHLY!$A$20:$U$20,1,2))=IF(_xlfn.XLOOKUP($A53,INDIRECT("_"&amp;_xlfn.XLOOKUP(BI$2,WatchbillMONTHLY!$A$20:$U$20,OFFSET(WatchbillMONTHLY!$A$20:$U$20,1,2))),INDIRECT("_"&amp;_xlfn.XLOOKUP(BI$2,WatchbillMONTHLY!$A$20:$U$20,OFFSET(WatchbillMONTHLY!$A$20:$U$20,1,2))))=$A53,_xlfn.XLOOKUP(BI$2,WatchbillMONTHLY!$A$20:$U$20,OFFSET(WatchbillMONTHLY!$A$20:$U$20,1,2)),FALSE),TRUE,FALSE)),
IF(_xlfn.XLOOKUP(BI$2,WatchbillMONTHLY!$A$37:$U$37,OFFSET(WatchbillMONTHLY!$A$37:$U$37,1,2))=IF(_xlfn.XLOOKUP($A53,INDIRECT("_"&amp;_xlfn.XLOOKUP(BI$2,WatchbillMONTHLY!$A$37:$U$37,OFFSET(WatchbillMONTHLY!$A$37:$U$37,1,2))),INDIRECT("_"&amp;_xlfn.XLOOKUP(BI$2,WatchbillMONTHLY!$A$37:$U$37,OFFSET(WatchbillMONTHLY!$A$37:$U$37,1,2))))=$A53,_xlfn.XLOOKUP(BI$2,WatchbillMONTHLY!$A$37:$U$37,OFFSET(WatchbillMONTHLY!$A$37:$U$37,1,2)),FALSE),TRUE,FALSE)),
IF(_xlfn.XLOOKUP(BI$2,WatchbillMONTHLY!$A$54:$U$54,OFFSET(WatchbillMONTHLY!$A$54:$U$54,1,2))=IF(_xlfn.XLOOKUP($A53,INDIRECT("_"&amp;_xlfn.XLOOKUP(BI$2,WatchbillMONTHLY!$A$54:$U$54,OFFSET(WatchbillMONTHLY!$A$54:$U$54,1,2))),INDIRECT("_"&amp;_xlfn.XLOOKUP(BI$2,WatchbillMONTHLY!$A$54:$U$54,OFFSET(WatchbillMONTHLY!$A$54:$U$54,1,2))))=$A53,_xlfn.XLOOKUP(BI$2,WatchbillMONTHLY!$A$54:$U$54,OFFSET(WatchbillMONTHLY!$A$54:$U$54,1,2)),FALSE),TRUE,FALSE)),
IF(_xlfn.XLOOKUP(BI$2,WatchbillMONTHLY!$A$71:$U$71,OFFSET(WatchbillMONTHLY!$A$71:$U$71,1,2))=IF(_xlfn.XLOOKUP($A53,INDIRECT("_"&amp;_xlfn.XLOOKUP(BI$2,WatchbillMONTHLY!$A$71:$U$71,OFFSET(WatchbillMONTHLY!$A$71:$U$71,1,2))),INDIRECT("_"&amp;_xlfn.XLOOKUP(BI$2,WatchbillMONTHLY!$A$71:$U$71,OFFSET(WatchbillMONTHLY!$A$71:$U$71,1,2))))=$A53,_xlfn.XLOOKUP(BI$2,WatchbillMONTHLY!$A$71:$U$71,OFFSET(WatchbillMONTHLY!$A$71:$U$71,1,2)),FALSE),TRUE,FALSE)),
IF(_xlfn.XLOOKUP(BI$2,WatchbillMONTHLY!$A$88:$U$88,OFFSET(WatchbillMONTHLY!$A$88:$U$88,1,2))=IF(_xlfn.XLOOKUP($A53,INDIRECT("_"&amp;_xlfn.XLOOKUP(BI$2,WatchbillMONTHLY!$A$88:$U$88,OFFSET(WatchbillMONTHLY!$A$88:$U$88,1,2))),INDIRECT("_"&amp;_xlfn.XLOOKUP(BI$2,WatchbillMONTHLY!$A$88:$U$88,OFFSET(WatchbillMONTHLY!$A$88:$U$88,1,2))))=$A53,_xlfn.XLOOKUP(BI$2,WatchbillMONTHLY!$A$88:$U$88,OFFSET(WatchbillMONTHLY!$A$88:$U$88,1,2)),FALSE),TRUE,FALSE)),
FALSE),FALSE)</f>
        <v>0</v>
      </c>
      <c r="BJ53" s="209" t="b" cm="1">
        <f t="array" aca="1" ref="BJ53" ca="1">IF(AND($A53 &gt; 0, AC53 &gt; 0,BJ$2&lt;MiscFormulas!$A$5+1),
_xlfn.IFNA(
_xlfn.IFNA(
_xlfn.IFNA(
_xlfn.IFNA(
_xlfn.IFNA(
_xlfn.IFNA(
IF(_xlfn.XLOOKUP(BJ$2,WatchbillMONTHLY!$A$3:$U$3,OFFSET(WatchbillMONTHLY!$A$3:$U$3,1,2))=IF(_xlfn.XLOOKUP($A53,INDIRECT("_"&amp;_xlfn.XLOOKUP(BJ$2,WatchbillMONTHLY!$A$3:$U$3,OFFSET(WatchbillMONTHLY!$A$3:$U$3,1,2))),INDIRECT("_"&amp;_xlfn.XLOOKUP(BJ$2,WatchbillMONTHLY!$A$3:$U$3,OFFSET(WatchbillMONTHLY!$A$3:$U$3,1,2))))=$A53,_xlfn.XLOOKUP(BJ$2,WatchbillMONTHLY!$A$3:$U$3,OFFSET(WatchbillMONTHLY!$A$3:$U$3,1,2)),FALSE),TRUE,FALSE),
IF(_xlfn.XLOOKUP(BJ$2,WatchbillMONTHLY!$A$20:$U$20,OFFSET(WatchbillMONTHLY!$A$20:$U$20,1,2))=IF(_xlfn.XLOOKUP($A53,INDIRECT("_"&amp;_xlfn.XLOOKUP(BJ$2,WatchbillMONTHLY!$A$20:$U$20,OFFSET(WatchbillMONTHLY!$A$20:$U$20,1,2))),INDIRECT("_"&amp;_xlfn.XLOOKUP(BJ$2,WatchbillMONTHLY!$A$20:$U$20,OFFSET(WatchbillMONTHLY!$A$20:$U$20,1,2))))=$A53,_xlfn.XLOOKUP(BJ$2,WatchbillMONTHLY!$A$20:$U$20,OFFSET(WatchbillMONTHLY!$A$20:$U$20,1,2)),FALSE),TRUE,FALSE)),
IF(_xlfn.XLOOKUP(BJ$2,WatchbillMONTHLY!$A$37:$U$37,OFFSET(WatchbillMONTHLY!$A$37:$U$37,1,2))=IF(_xlfn.XLOOKUP($A53,INDIRECT("_"&amp;_xlfn.XLOOKUP(BJ$2,WatchbillMONTHLY!$A$37:$U$37,OFFSET(WatchbillMONTHLY!$A$37:$U$37,1,2))),INDIRECT("_"&amp;_xlfn.XLOOKUP(BJ$2,WatchbillMONTHLY!$A$37:$U$37,OFFSET(WatchbillMONTHLY!$A$37:$U$37,1,2))))=$A53,_xlfn.XLOOKUP(BJ$2,WatchbillMONTHLY!$A$37:$U$37,OFFSET(WatchbillMONTHLY!$A$37:$U$37,1,2)),FALSE),TRUE,FALSE)),
IF(_xlfn.XLOOKUP(BJ$2,WatchbillMONTHLY!$A$54:$U$54,OFFSET(WatchbillMONTHLY!$A$54:$U$54,1,2))=IF(_xlfn.XLOOKUP($A53,INDIRECT("_"&amp;_xlfn.XLOOKUP(BJ$2,WatchbillMONTHLY!$A$54:$U$54,OFFSET(WatchbillMONTHLY!$A$54:$U$54,1,2))),INDIRECT("_"&amp;_xlfn.XLOOKUP(BJ$2,WatchbillMONTHLY!$A$54:$U$54,OFFSET(WatchbillMONTHLY!$A$54:$U$54,1,2))))=$A53,_xlfn.XLOOKUP(BJ$2,WatchbillMONTHLY!$A$54:$U$54,OFFSET(WatchbillMONTHLY!$A$54:$U$54,1,2)),FALSE),TRUE,FALSE)),
IF(_xlfn.XLOOKUP(BJ$2,WatchbillMONTHLY!$A$71:$U$71,OFFSET(WatchbillMONTHLY!$A$71:$U$71,1,2))=IF(_xlfn.XLOOKUP($A53,INDIRECT("_"&amp;_xlfn.XLOOKUP(BJ$2,WatchbillMONTHLY!$A$71:$U$71,OFFSET(WatchbillMONTHLY!$A$71:$U$71,1,2))),INDIRECT("_"&amp;_xlfn.XLOOKUP(BJ$2,WatchbillMONTHLY!$A$71:$U$71,OFFSET(WatchbillMONTHLY!$A$71:$U$71,1,2))))=$A53,_xlfn.XLOOKUP(BJ$2,WatchbillMONTHLY!$A$71:$U$71,OFFSET(WatchbillMONTHLY!$A$71:$U$71,1,2)),FALSE),TRUE,FALSE)),
IF(_xlfn.XLOOKUP(BJ$2,WatchbillMONTHLY!$A$88:$U$88,OFFSET(WatchbillMONTHLY!$A$88:$U$88,1,2))=IF(_xlfn.XLOOKUP($A53,INDIRECT("_"&amp;_xlfn.XLOOKUP(BJ$2,WatchbillMONTHLY!$A$88:$U$88,OFFSET(WatchbillMONTHLY!$A$88:$U$88,1,2))),INDIRECT("_"&amp;_xlfn.XLOOKUP(BJ$2,WatchbillMONTHLY!$A$88:$U$88,OFFSET(WatchbillMONTHLY!$A$88:$U$88,1,2))))=$A53,_xlfn.XLOOKUP(BJ$2,WatchbillMONTHLY!$A$88:$U$88,OFFSET(WatchbillMONTHLY!$A$88:$U$88,1,2)),FALSE),TRUE,FALSE)),
FALSE),FALSE)</f>
        <v>0</v>
      </c>
      <c r="BK53" s="209" t="b" cm="1">
        <f t="array" aca="1" ref="BK53" ca="1">IF(AND($A53 &gt; 0, AD53 &gt; 0,BK$2&lt;MiscFormulas!$A$5+1),
_xlfn.IFNA(
_xlfn.IFNA(
_xlfn.IFNA(
_xlfn.IFNA(
_xlfn.IFNA(
_xlfn.IFNA(
IF(_xlfn.XLOOKUP(BK$2,WatchbillMONTHLY!$A$3:$U$3,OFFSET(WatchbillMONTHLY!$A$3:$U$3,1,2))=IF(_xlfn.XLOOKUP($A53,INDIRECT("_"&amp;_xlfn.XLOOKUP(BK$2,WatchbillMONTHLY!$A$3:$U$3,OFFSET(WatchbillMONTHLY!$A$3:$U$3,1,2))),INDIRECT("_"&amp;_xlfn.XLOOKUP(BK$2,WatchbillMONTHLY!$A$3:$U$3,OFFSET(WatchbillMONTHLY!$A$3:$U$3,1,2))))=$A53,_xlfn.XLOOKUP(BK$2,WatchbillMONTHLY!$A$3:$U$3,OFFSET(WatchbillMONTHLY!$A$3:$U$3,1,2)),FALSE),TRUE,FALSE),
IF(_xlfn.XLOOKUP(BK$2,WatchbillMONTHLY!$A$20:$U$20,OFFSET(WatchbillMONTHLY!$A$20:$U$20,1,2))=IF(_xlfn.XLOOKUP($A53,INDIRECT("_"&amp;_xlfn.XLOOKUP(BK$2,WatchbillMONTHLY!$A$20:$U$20,OFFSET(WatchbillMONTHLY!$A$20:$U$20,1,2))),INDIRECT("_"&amp;_xlfn.XLOOKUP(BK$2,WatchbillMONTHLY!$A$20:$U$20,OFFSET(WatchbillMONTHLY!$A$20:$U$20,1,2))))=$A53,_xlfn.XLOOKUP(BK$2,WatchbillMONTHLY!$A$20:$U$20,OFFSET(WatchbillMONTHLY!$A$20:$U$20,1,2)),FALSE),TRUE,FALSE)),
IF(_xlfn.XLOOKUP(BK$2,WatchbillMONTHLY!$A$37:$U$37,OFFSET(WatchbillMONTHLY!$A$37:$U$37,1,2))=IF(_xlfn.XLOOKUP($A53,INDIRECT("_"&amp;_xlfn.XLOOKUP(BK$2,WatchbillMONTHLY!$A$37:$U$37,OFFSET(WatchbillMONTHLY!$A$37:$U$37,1,2))),INDIRECT("_"&amp;_xlfn.XLOOKUP(BK$2,WatchbillMONTHLY!$A$37:$U$37,OFFSET(WatchbillMONTHLY!$A$37:$U$37,1,2))))=$A53,_xlfn.XLOOKUP(BK$2,WatchbillMONTHLY!$A$37:$U$37,OFFSET(WatchbillMONTHLY!$A$37:$U$37,1,2)),FALSE),TRUE,FALSE)),
IF(_xlfn.XLOOKUP(BK$2,WatchbillMONTHLY!$A$54:$U$54,OFFSET(WatchbillMONTHLY!$A$54:$U$54,1,2))=IF(_xlfn.XLOOKUP($A53,INDIRECT("_"&amp;_xlfn.XLOOKUP(BK$2,WatchbillMONTHLY!$A$54:$U$54,OFFSET(WatchbillMONTHLY!$A$54:$U$54,1,2))),INDIRECT("_"&amp;_xlfn.XLOOKUP(BK$2,WatchbillMONTHLY!$A$54:$U$54,OFFSET(WatchbillMONTHLY!$A$54:$U$54,1,2))))=$A53,_xlfn.XLOOKUP(BK$2,WatchbillMONTHLY!$A$54:$U$54,OFFSET(WatchbillMONTHLY!$A$54:$U$54,1,2)),FALSE),TRUE,FALSE)),
IF(_xlfn.XLOOKUP(BK$2,WatchbillMONTHLY!$A$71:$U$71,OFFSET(WatchbillMONTHLY!$A$71:$U$71,1,2))=IF(_xlfn.XLOOKUP($A53,INDIRECT("_"&amp;_xlfn.XLOOKUP(BK$2,WatchbillMONTHLY!$A$71:$U$71,OFFSET(WatchbillMONTHLY!$A$71:$U$71,1,2))),INDIRECT("_"&amp;_xlfn.XLOOKUP(BK$2,WatchbillMONTHLY!$A$71:$U$71,OFFSET(WatchbillMONTHLY!$A$71:$U$71,1,2))))=$A53,_xlfn.XLOOKUP(BK$2,WatchbillMONTHLY!$A$71:$U$71,OFFSET(WatchbillMONTHLY!$A$71:$U$71,1,2)),FALSE),TRUE,FALSE)),
IF(_xlfn.XLOOKUP(BK$2,WatchbillMONTHLY!$A$88:$U$88,OFFSET(WatchbillMONTHLY!$A$88:$U$88,1,2))=IF(_xlfn.XLOOKUP($A53,INDIRECT("_"&amp;_xlfn.XLOOKUP(BK$2,WatchbillMONTHLY!$A$88:$U$88,OFFSET(WatchbillMONTHLY!$A$88:$U$88,1,2))),INDIRECT("_"&amp;_xlfn.XLOOKUP(BK$2,WatchbillMONTHLY!$A$88:$U$88,OFFSET(WatchbillMONTHLY!$A$88:$U$88,1,2))))=$A53,_xlfn.XLOOKUP(BK$2,WatchbillMONTHLY!$A$88:$U$88,OFFSET(WatchbillMONTHLY!$A$88:$U$88,1,2)),FALSE),TRUE,FALSE)),
FALSE),FALSE)</f>
        <v>0</v>
      </c>
      <c r="BL53" s="209" t="b" cm="1">
        <f t="array" aca="1" ref="BL53" ca="1">IF(AND($A53 &gt; 0, AE53 &gt; 0,BL$2&lt;MiscFormulas!$A$5+1),
_xlfn.IFNA(
_xlfn.IFNA(
_xlfn.IFNA(
_xlfn.IFNA(
_xlfn.IFNA(
_xlfn.IFNA(
IF(_xlfn.XLOOKUP(BL$2,WatchbillMONTHLY!$A$3:$U$3,OFFSET(WatchbillMONTHLY!$A$3:$U$3,1,2))=IF(_xlfn.XLOOKUP($A53,INDIRECT("_"&amp;_xlfn.XLOOKUP(BL$2,WatchbillMONTHLY!$A$3:$U$3,OFFSET(WatchbillMONTHLY!$A$3:$U$3,1,2))),INDIRECT("_"&amp;_xlfn.XLOOKUP(BL$2,WatchbillMONTHLY!$A$3:$U$3,OFFSET(WatchbillMONTHLY!$A$3:$U$3,1,2))))=$A53,_xlfn.XLOOKUP(BL$2,WatchbillMONTHLY!$A$3:$U$3,OFFSET(WatchbillMONTHLY!$A$3:$U$3,1,2)),FALSE),TRUE,FALSE),
IF(_xlfn.XLOOKUP(BL$2,WatchbillMONTHLY!$A$20:$U$20,OFFSET(WatchbillMONTHLY!$A$20:$U$20,1,2))=IF(_xlfn.XLOOKUP($A53,INDIRECT("_"&amp;_xlfn.XLOOKUP(BL$2,WatchbillMONTHLY!$A$20:$U$20,OFFSET(WatchbillMONTHLY!$A$20:$U$20,1,2))),INDIRECT("_"&amp;_xlfn.XLOOKUP(BL$2,WatchbillMONTHLY!$A$20:$U$20,OFFSET(WatchbillMONTHLY!$A$20:$U$20,1,2))))=$A53,_xlfn.XLOOKUP(BL$2,WatchbillMONTHLY!$A$20:$U$20,OFFSET(WatchbillMONTHLY!$A$20:$U$20,1,2)),FALSE),TRUE,FALSE)),
IF(_xlfn.XLOOKUP(BL$2,WatchbillMONTHLY!$A$37:$U$37,OFFSET(WatchbillMONTHLY!$A$37:$U$37,1,2))=IF(_xlfn.XLOOKUP($A53,INDIRECT("_"&amp;_xlfn.XLOOKUP(BL$2,WatchbillMONTHLY!$A$37:$U$37,OFFSET(WatchbillMONTHLY!$A$37:$U$37,1,2))),INDIRECT("_"&amp;_xlfn.XLOOKUP(BL$2,WatchbillMONTHLY!$A$37:$U$37,OFFSET(WatchbillMONTHLY!$A$37:$U$37,1,2))))=$A53,_xlfn.XLOOKUP(BL$2,WatchbillMONTHLY!$A$37:$U$37,OFFSET(WatchbillMONTHLY!$A$37:$U$37,1,2)),FALSE),TRUE,FALSE)),
IF(_xlfn.XLOOKUP(BL$2,WatchbillMONTHLY!$A$54:$U$54,OFFSET(WatchbillMONTHLY!$A$54:$U$54,1,2))=IF(_xlfn.XLOOKUP($A53,INDIRECT("_"&amp;_xlfn.XLOOKUP(BL$2,WatchbillMONTHLY!$A$54:$U$54,OFFSET(WatchbillMONTHLY!$A$54:$U$54,1,2))),INDIRECT("_"&amp;_xlfn.XLOOKUP(BL$2,WatchbillMONTHLY!$A$54:$U$54,OFFSET(WatchbillMONTHLY!$A$54:$U$54,1,2))))=$A53,_xlfn.XLOOKUP(BL$2,WatchbillMONTHLY!$A$54:$U$54,OFFSET(WatchbillMONTHLY!$A$54:$U$54,1,2)),FALSE),TRUE,FALSE)),
IF(_xlfn.XLOOKUP(BL$2,WatchbillMONTHLY!$A$71:$U$71,OFFSET(WatchbillMONTHLY!$A$71:$U$71,1,2))=IF(_xlfn.XLOOKUP($A53,INDIRECT("_"&amp;_xlfn.XLOOKUP(BL$2,WatchbillMONTHLY!$A$71:$U$71,OFFSET(WatchbillMONTHLY!$A$71:$U$71,1,2))),INDIRECT("_"&amp;_xlfn.XLOOKUP(BL$2,WatchbillMONTHLY!$A$71:$U$71,OFFSET(WatchbillMONTHLY!$A$71:$U$71,1,2))))=$A53,_xlfn.XLOOKUP(BL$2,WatchbillMONTHLY!$A$71:$U$71,OFFSET(WatchbillMONTHLY!$A$71:$U$71,1,2)),FALSE),TRUE,FALSE)),
IF(_xlfn.XLOOKUP(BL$2,WatchbillMONTHLY!$A$88:$U$88,OFFSET(WatchbillMONTHLY!$A$88:$U$88,1,2))=IF(_xlfn.XLOOKUP($A53,INDIRECT("_"&amp;_xlfn.XLOOKUP(BL$2,WatchbillMONTHLY!$A$88:$U$88,OFFSET(WatchbillMONTHLY!$A$88:$U$88,1,2))),INDIRECT("_"&amp;_xlfn.XLOOKUP(BL$2,WatchbillMONTHLY!$A$88:$U$88,OFFSET(WatchbillMONTHLY!$A$88:$U$88,1,2))))=$A53,_xlfn.XLOOKUP(BL$2,WatchbillMONTHLY!$A$88:$U$88,OFFSET(WatchbillMONTHLY!$A$88:$U$88,1,2)),FALSE),TRUE,FALSE)),
FALSE),FALSE)</f>
        <v>0</v>
      </c>
      <c r="BM53" s="209" t="b" cm="1">
        <f t="array" aca="1" ref="BM53" ca="1">IF(AND($A53 &gt; 0, AF53 &gt; 0,BM$2&lt;MiscFormulas!$A$5+1),
_xlfn.IFNA(
_xlfn.IFNA(
_xlfn.IFNA(
_xlfn.IFNA(
_xlfn.IFNA(
_xlfn.IFNA(
IF(_xlfn.XLOOKUP(BM$2,WatchbillMONTHLY!$A$3:$U$3,OFFSET(WatchbillMONTHLY!$A$3:$U$3,1,2))=IF(_xlfn.XLOOKUP($A53,INDIRECT("_"&amp;_xlfn.XLOOKUP(BM$2,WatchbillMONTHLY!$A$3:$U$3,OFFSET(WatchbillMONTHLY!$A$3:$U$3,1,2))),INDIRECT("_"&amp;_xlfn.XLOOKUP(BM$2,WatchbillMONTHLY!$A$3:$U$3,OFFSET(WatchbillMONTHLY!$A$3:$U$3,1,2))))=$A53,_xlfn.XLOOKUP(BM$2,WatchbillMONTHLY!$A$3:$U$3,OFFSET(WatchbillMONTHLY!$A$3:$U$3,1,2)),FALSE),TRUE,FALSE),
IF(_xlfn.XLOOKUP(BM$2,WatchbillMONTHLY!$A$20:$U$20,OFFSET(WatchbillMONTHLY!$A$20:$U$20,1,2))=IF(_xlfn.XLOOKUP($A53,INDIRECT("_"&amp;_xlfn.XLOOKUP(BM$2,WatchbillMONTHLY!$A$20:$U$20,OFFSET(WatchbillMONTHLY!$A$20:$U$20,1,2))),INDIRECT("_"&amp;_xlfn.XLOOKUP(BM$2,WatchbillMONTHLY!$A$20:$U$20,OFFSET(WatchbillMONTHLY!$A$20:$U$20,1,2))))=$A53,_xlfn.XLOOKUP(BM$2,WatchbillMONTHLY!$A$20:$U$20,OFFSET(WatchbillMONTHLY!$A$20:$U$20,1,2)),FALSE),TRUE,FALSE)),
IF(_xlfn.XLOOKUP(BM$2,WatchbillMONTHLY!$A$37:$U$37,OFFSET(WatchbillMONTHLY!$A$37:$U$37,1,2))=IF(_xlfn.XLOOKUP($A53,INDIRECT("_"&amp;_xlfn.XLOOKUP(BM$2,WatchbillMONTHLY!$A$37:$U$37,OFFSET(WatchbillMONTHLY!$A$37:$U$37,1,2))),INDIRECT("_"&amp;_xlfn.XLOOKUP(BM$2,WatchbillMONTHLY!$A$37:$U$37,OFFSET(WatchbillMONTHLY!$A$37:$U$37,1,2))))=$A53,_xlfn.XLOOKUP(BM$2,WatchbillMONTHLY!$A$37:$U$37,OFFSET(WatchbillMONTHLY!$A$37:$U$37,1,2)),FALSE),TRUE,FALSE)),
IF(_xlfn.XLOOKUP(BM$2,WatchbillMONTHLY!$A$54:$U$54,OFFSET(WatchbillMONTHLY!$A$54:$U$54,1,2))=IF(_xlfn.XLOOKUP($A53,INDIRECT("_"&amp;_xlfn.XLOOKUP(BM$2,WatchbillMONTHLY!$A$54:$U$54,OFFSET(WatchbillMONTHLY!$A$54:$U$54,1,2))),INDIRECT("_"&amp;_xlfn.XLOOKUP(BM$2,WatchbillMONTHLY!$A$54:$U$54,OFFSET(WatchbillMONTHLY!$A$54:$U$54,1,2))))=$A53,_xlfn.XLOOKUP(BM$2,WatchbillMONTHLY!$A$54:$U$54,OFFSET(WatchbillMONTHLY!$A$54:$U$54,1,2)),FALSE),TRUE,FALSE)),
IF(_xlfn.XLOOKUP(BM$2,WatchbillMONTHLY!$A$71:$U$71,OFFSET(WatchbillMONTHLY!$A$71:$U$71,1,2))=IF(_xlfn.XLOOKUP($A53,INDIRECT("_"&amp;_xlfn.XLOOKUP(BM$2,WatchbillMONTHLY!$A$71:$U$71,OFFSET(WatchbillMONTHLY!$A$71:$U$71,1,2))),INDIRECT("_"&amp;_xlfn.XLOOKUP(BM$2,WatchbillMONTHLY!$A$71:$U$71,OFFSET(WatchbillMONTHLY!$A$71:$U$71,1,2))))=$A53,_xlfn.XLOOKUP(BM$2,WatchbillMONTHLY!$A$71:$U$71,OFFSET(WatchbillMONTHLY!$A$71:$U$71,1,2)),FALSE),TRUE,FALSE)),
IF(_xlfn.XLOOKUP(BM$2,WatchbillMONTHLY!$A$88:$U$88,OFFSET(WatchbillMONTHLY!$A$88:$U$88,1,2))=IF(_xlfn.XLOOKUP($A53,INDIRECT("_"&amp;_xlfn.XLOOKUP(BM$2,WatchbillMONTHLY!$A$88:$U$88,OFFSET(WatchbillMONTHLY!$A$88:$U$88,1,2))),INDIRECT("_"&amp;_xlfn.XLOOKUP(BM$2,WatchbillMONTHLY!$A$88:$U$88,OFFSET(WatchbillMONTHLY!$A$88:$U$88,1,2))))=$A53,_xlfn.XLOOKUP(BM$2,WatchbillMONTHLY!$A$88:$U$88,OFFSET(WatchbillMONTHLY!$A$88:$U$88,1,2)),FALSE),TRUE,FALSE)),
FALSE),FALSE)</f>
        <v>0</v>
      </c>
      <c r="BN53" s="209" t="b" cm="1">
        <f t="array" aca="1" ref="BN53" ca="1">IF(AND($A53 &gt; 0, AG53 &gt; 0,BN$2&lt;MiscFormulas!$A$5+1),
_xlfn.IFNA(
_xlfn.IFNA(
_xlfn.IFNA(
_xlfn.IFNA(
_xlfn.IFNA(
_xlfn.IFNA(
IF(_xlfn.XLOOKUP(BN$2,WatchbillMONTHLY!$A$3:$U$3,OFFSET(WatchbillMONTHLY!$A$3:$U$3,1,2))=IF(_xlfn.XLOOKUP($A53,INDIRECT("_"&amp;_xlfn.XLOOKUP(BN$2,WatchbillMONTHLY!$A$3:$U$3,OFFSET(WatchbillMONTHLY!$A$3:$U$3,1,2))),INDIRECT("_"&amp;_xlfn.XLOOKUP(BN$2,WatchbillMONTHLY!$A$3:$U$3,OFFSET(WatchbillMONTHLY!$A$3:$U$3,1,2))))=$A53,_xlfn.XLOOKUP(BN$2,WatchbillMONTHLY!$A$3:$U$3,OFFSET(WatchbillMONTHLY!$A$3:$U$3,1,2)),FALSE),TRUE,FALSE),
IF(_xlfn.XLOOKUP(BN$2,WatchbillMONTHLY!$A$20:$U$20,OFFSET(WatchbillMONTHLY!$A$20:$U$20,1,2))=IF(_xlfn.XLOOKUP($A53,INDIRECT("_"&amp;_xlfn.XLOOKUP(BN$2,WatchbillMONTHLY!$A$20:$U$20,OFFSET(WatchbillMONTHLY!$A$20:$U$20,1,2))),INDIRECT("_"&amp;_xlfn.XLOOKUP(BN$2,WatchbillMONTHLY!$A$20:$U$20,OFFSET(WatchbillMONTHLY!$A$20:$U$20,1,2))))=$A53,_xlfn.XLOOKUP(BN$2,WatchbillMONTHLY!$A$20:$U$20,OFFSET(WatchbillMONTHLY!$A$20:$U$20,1,2)),FALSE),TRUE,FALSE)),
IF(_xlfn.XLOOKUP(BN$2,WatchbillMONTHLY!$A$37:$U$37,OFFSET(WatchbillMONTHLY!$A$37:$U$37,1,2))=IF(_xlfn.XLOOKUP($A53,INDIRECT("_"&amp;_xlfn.XLOOKUP(BN$2,WatchbillMONTHLY!$A$37:$U$37,OFFSET(WatchbillMONTHLY!$A$37:$U$37,1,2))),INDIRECT("_"&amp;_xlfn.XLOOKUP(BN$2,WatchbillMONTHLY!$A$37:$U$37,OFFSET(WatchbillMONTHLY!$A$37:$U$37,1,2))))=$A53,_xlfn.XLOOKUP(BN$2,WatchbillMONTHLY!$A$37:$U$37,OFFSET(WatchbillMONTHLY!$A$37:$U$37,1,2)),FALSE),TRUE,FALSE)),
IF(_xlfn.XLOOKUP(BN$2,WatchbillMONTHLY!$A$54:$U$54,OFFSET(WatchbillMONTHLY!$A$54:$U$54,1,2))=IF(_xlfn.XLOOKUP($A53,INDIRECT("_"&amp;_xlfn.XLOOKUP(BN$2,WatchbillMONTHLY!$A$54:$U$54,OFFSET(WatchbillMONTHLY!$A$54:$U$54,1,2))),INDIRECT("_"&amp;_xlfn.XLOOKUP(BN$2,WatchbillMONTHLY!$A$54:$U$54,OFFSET(WatchbillMONTHLY!$A$54:$U$54,1,2))))=$A53,_xlfn.XLOOKUP(BN$2,WatchbillMONTHLY!$A$54:$U$54,OFFSET(WatchbillMONTHLY!$A$54:$U$54,1,2)),FALSE),TRUE,FALSE)),
IF(_xlfn.XLOOKUP(BN$2,WatchbillMONTHLY!$A$71:$U$71,OFFSET(WatchbillMONTHLY!$A$71:$U$71,1,2))=IF(_xlfn.XLOOKUP($A53,INDIRECT("_"&amp;_xlfn.XLOOKUP(BN$2,WatchbillMONTHLY!$A$71:$U$71,OFFSET(WatchbillMONTHLY!$A$71:$U$71,1,2))),INDIRECT("_"&amp;_xlfn.XLOOKUP(BN$2,WatchbillMONTHLY!$A$71:$U$71,OFFSET(WatchbillMONTHLY!$A$71:$U$71,1,2))))=$A53,_xlfn.XLOOKUP(BN$2,WatchbillMONTHLY!$A$71:$U$71,OFFSET(WatchbillMONTHLY!$A$71:$U$71,1,2)),FALSE),TRUE,FALSE)),
IF(_xlfn.XLOOKUP(BN$2,WatchbillMONTHLY!$A$88:$U$88,OFFSET(WatchbillMONTHLY!$A$88:$U$88,1,2))=IF(_xlfn.XLOOKUP($A53,INDIRECT("_"&amp;_xlfn.XLOOKUP(BN$2,WatchbillMONTHLY!$A$88:$U$88,OFFSET(WatchbillMONTHLY!$A$88:$U$88,1,2))),INDIRECT("_"&amp;_xlfn.XLOOKUP(BN$2,WatchbillMONTHLY!$A$88:$U$88,OFFSET(WatchbillMONTHLY!$A$88:$U$88,1,2))))=$A53,_xlfn.XLOOKUP(BN$2,WatchbillMONTHLY!$A$88:$U$88,OFFSET(WatchbillMONTHLY!$A$88:$U$88,1,2)),FALSE),TRUE,FALSE)),
FALSE),FALSE)</f>
        <v>0</v>
      </c>
      <c r="BO53" s="209" t="b" cm="1">
        <f t="array" aca="1" ref="BO53" ca="1">IF(
    AND($A53 &gt; 0, AH53 &gt; 0,BO$2&lt;MiscFormulas!$A$5+1),
    ISNUMBER(
        MATCH($A53,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3" s="210"/>
    </row>
    <row r="54" spans="1:68" x14ac:dyDescent="0.35">
      <c r="A54" t="str">
        <v>EX10 Hut, J.</v>
      </c>
      <c r="B54" s="214" t="str">
        <v>EX10 Hut, Jaba</v>
      </c>
      <c r="C54" s="218"/>
      <c r="D54" s="230"/>
      <c r="E54" s="231"/>
      <c r="F54" s="231"/>
      <c r="G54" s="231"/>
      <c r="H54" s="231"/>
      <c r="I54" s="231"/>
      <c r="J54" s="231" t="s">
        <v>266</v>
      </c>
      <c r="K54" s="231"/>
      <c r="L54" s="231"/>
      <c r="M54" s="231"/>
      <c r="N54" s="231"/>
      <c r="O54" s="231"/>
      <c r="P54" s="231"/>
      <c r="Q54" s="231"/>
      <c r="R54" s="231"/>
      <c r="S54" s="231"/>
      <c r="T54" s="231"/>
      <c r="U54" s="231"/>
      <c r="V54" s="231"/>
      <c r="W54" s="231"/>
      <c r="X54" s="231"/>
      <c r="Y54" s="231"/>
      <c r="Z54" s="231"/>
      <c r="AA54" s="231"/>
      <c r="AB54" s="231"/>
      <c r="AC54" s="231"/>
      <c r="AD54" s="231"/>
      <c r="AE54" s="231"/>
      <c r="AF54" s="231"/>
      <c r="AG54" s="231"/>
      <c r="AH54" s="179"/>
      <c r="AI54" s="209"/>
      <c r="AJ54" s="209" t="str" cm="1">
        <f t="array" aca="1" ref="AJ54" ca="1">IF(OR(AK54:BN54=TRUE),$A54&amp;" :  ","")&amp;_xlfn.TEXTJOIN(" | ",TRUE,IF(AK54:BN54=TRUE,$AK$2:$BN$2,""))</f>
        <v/>
      </c>
      <c r="AK54" s="209" t="b" cm="1">
        <f t="array" aca="1" ref="AK54" ca="1">IF(AND($A54 &gt; 0, D54 &gt; 0,AK$2&lt;MiscFormulas!$A$5+1),
_xlfn.IFNA(
_xlfn.IFNA(
_xlfn.IFNA(
_xlfn.IFNA(
_xlfn.IFNA(
_xlfn.IFNA(
IF(_xlfn.XLOOKUP(AK$2,WatchbillMONTHLY!$A$3:$U$3,OFFSET(WatchbillMONTHLY!$A$3:$U$3,1,2))=IF(_xlfn.XLOOKUP($A54,INDIRECT("_"&amp;_xlfn.XLOOKUP(AK$2,WatchbillMONTHLY!$A$3:$U$3,OFFSET(WatchbillMONTHLY!$A$3:$U$3,1,2))),INDIRECT("_"&amp;_xlfn.XLOOKUP(AK$2,WatchbillMONTHLY!$A$3:$U$3,OFFSET(WatchbillMONTHLY!$A$3:$U$3,1,2))))=$A54,_xlfn.XLOOKUP(AK$2,WatchbillMONTHLY!$A$3:$U$3,OFFSET(WatchbillMONTHLY!$A$3:$U$3,1,2)),FALSE),TRUE,FALSE),
IF(_xlfn.XLOOKUP(AK$2,WatchbillMONTHLY!$A$20:$U$20,OFFSET(WatchbillMONTHLY!$A$20:$U$20,1,2))=IF(_xlfn.XLOOKUP($A54,INDIRECT("_"&amp;_xlfn.XLOOKUP(AK$2,WatchbillMONTHLY!$A$20:$U$20,OFFSET(WatchbillMONTHLY!$A$20:$U$20,1,2))),INDIRECT("_"&amp;_xlfn.XLOOKUP(AK$2,WatchbillMONTHLY!$A$20:$U$20,OFFSET(WatchbillMONTHLY!$A$20:$U$20,1,2))))=$A54,_xlfn.XLOOKUP(AK$2,WatchbillMONTHLY!$A$20:$U$20,OFFSET(WatchbillMONTHLY!$A$20:$U$20,1,2)),FALSE),TRUE,FALSE)),
IF(_xlfn.XLOOKUP(AK$2,WatchbillMONTHLY!$A$37:$U$37,OFFSET(WatchbillMONTHLY!$A$37:$U$37,1,2))=IF(_xlfn.XLOOKUP($A54,INDIRECT("_"&amp;_xlfn.XLOOKUP(AK$2,WatchbillMONTHLY!$A$37:$U$37,OFFSET(WatchbillMONTHLY!$A$37:$U$37,1,2))),INDIRECT("_"&amp;_xlfn.XLOOKUP(AK$2,WatchbillMONTHLY!$A$37:$U$37,OFFSET(WatchbillMONTHLY!$A$37:$U$37,1,2))))=$A54,_xlfn.XLOOKUP(AK$2,WatchbillMONTHLY!$A$37:$U$37,OFFSET(WatchbillMONTHLY!$A$37:$U$37,1,2)),FALSE),TRUE,FALSE)),
IF(_xlfn.XLOOKUP(AK$2,WatchbillMONTHLY!$A$54:$U$54,OFFSET(WatchbillMONTHLY!$A$54:$U$54,1,2))=IF(_xlfn.XLOOKUP($A54,INDIRECT("_"&amp;_xlfn.XLOOKUP(AK$2,WatchbillMONTHLY!$A$54:$U$54,OFFSET(WatchbillMONTHLY!$A$54:$U$54,1,2))),INDIRECT("_"&amp;_xlfn.XLOOKUP(AK$2,WatchbillMONTHLY!$A$54:$U$54,OFFSET(WatchbillMONTHLY!$A$54:$U$54,1,2))))=$A54,_xlfn.XLOOKUP(AK$2,WatchbillMONTHLY!$A$54:$U$54,OFFSET(WatchbillMONTHLY!$A$54:$U$54,1,2)),FALSE),TRUE,FALSE)),
IF(_xlfn.XLOOKUP(AK$2,WatchbillMONTHLY!$A$71:$U$71,OFFSET(WatchbillMONTHLY!$A$71:$U$71,1,2))=IF(_xlfn.XLOOKUP($A54,INDIRECT("_"&amp;_xlfn.XLOOKUP(AK$2,WatchbillMONTHLY!$A$71:$U$71,OFFSET(WatchbillMONTHLY!$A$71:$U$71,1,2))),INDIRECT("_"&amp;_xlfn.XLOOKUP(AK$2,WatchbillMONTHLY!$A$71:$U$71,OFFSET(WatchbillMONTHLY!$A$71:$U$71,1,2))))=$A54,_xlfn.XLOOKUP(AK$2,WatchbillMONTHLY!$A$71:$U$71,OFFSET(WatchbillMONTHLY!$A$71:$U$71,1,2)),FALSE),TRUE,FALSE)),
IF(_xlfn.XLOOKUP(AK$2,WatchbillMONTHLY!$A$88:$U$88,OFFSET(WatchbillMONTHLY!$A$88:$U$88,1,2))=IF(_xlfn.XLOOKUP($A54,INDIRECT("_"&amp;_xlfn.XLOOKUP(AK$2,WatchbillMONTHLY!$A$88:$U$88,OFFSET(WatchbillMONTHLY!$A$88:$U$88,1,2))),INDIRECT("_"&amp;_xlfn.XLOOKUP(AK$2,WatchbillMONTHLY!$A$88:$U$88,OFFSET(WatchbillMONTHLY!$A$88:$U$88,1,2))))=$A54,_xlfn.XLOOKUP(AK$2,WatchbillMONTHLY!$A$88:$U$88,OFFSET(WatchbillMONTHLY!$A$88:$U$88,1,2)),FALSE),TRUE,FALSE)),
FALSE),FALSE)</f>
        <v>0</v>
      </c>
      <c r="AL54" s="209" t="b" cm="1">
        <f t="array" aca="1" ref="AL54" ca="1">IF(AND($A54 &gt; 0, E54 &gt; 0,AL$2&lt;MiscFormulas!$A$5+1),
_xlfn.IFNA(
_xlfn.IFNA(
_xlfn.IFNA(
_xlfn.IFNA(
_xlfn.IFNA(
_xlfn.IFNA(
IF(_xlfn.XLOOKUP(AL$2,WatchbillMONTHLY!$A$3:$U$3,OFFSET(WatchbillMONTHLY!$A$3:$U$3,1,2))=IF(_xlfn.XLOOKUP($A54,INDIRECT("_"&amp;_xlfn.XLOOKUP(AL$2,WatchbillMONTHLY!$A$3:$U$3,OFFSET(WatchbillMONTHLY!$A$3:$U$3,1,2))),INDIRECT("_"&amp;_xlfn.XLOOKUP(AL$2,WatchbillMONTHLY!$A$3:$U$3,OFFSET(WatchbillMONTHLY!$A$3:$U$3,1,2))))=$A54,_xlfn.XLOOKUP(AL$2,WatchbillMONTHLY!$A$3:$U$3,OFFSET(WatchbillMONTHLY!$A$3:$U$3,1,2)),FALSE),TRUE,FALSE),
IF(_xlfn.XLOOKUP(AL$2,WatchbillMONTHLY!$A$20:$U$20,OFFSET(WatchbillMONTHLY!$A$20:$U$20,1,2))=IF(_xlfn.XLOOKUP($A54,INDIRECT("_"&amp;_xlfn.XLOOKUP(AL$2,WatchbillMONTHLY!$A$20:$U$20,OFFSET(WatchbillMONTHLY!$A$20:$U$20,1,2))),INDIRECT("_"&amp;_xlfn.XLOOKUP(AL$2,WatchbillMONTHLY!$A$20:$U$20,OFFSET(WatchbillMONTHLY!$A$20:$U$20,1,2))))=$A54,_xlfn.XLOOKUP(AL$2,WatchbillMONTHLY!$A$20:$U$20,OFFSET(WatchbillMONTHLY!$A$20:$U$20,1,2)),FALSE),TRUE,FALSE)),
IF(_xlfn.XLOOKUP(AL$2,WatchbillMONTHLY!$A$37:$U$37,OFFSET(WatchbillMONTHLY!$A$37:$U$37,1,2))=IF(_xlfn.XLOOKUP($A54,INDIRECT("_"&amp;_xlfn.XLOOKUP(AL$2,WatchbillMONTHLY!$A$37:$U$37,OFFSET(WatchbillMONTHLY!$A$37:$U$37,1,2))),INDIRECT("_"&amp;_xlfn.XLOOKUP(AL$2,WatchbillMONTHLY!$A$37:$U$37,OFFSET(WatchbillMONTHLY!$A$37:$U$37,1,2))))=$A54,_xlfn.XLOOKUP(AL$2,WatchbillMONTHLY!$A$37:$U$37,OFFSET(WatchbillMONTHLY!$A$37:$U$37,1,2)),FALSE),TRUE,FALSE)),
IF(_xlfn.XLOOKUP(AL$2,WatchbillMONTHLY!$A$54:$U$54,OFFSET(WatchbillMONTHLY!$A$54:$U$54,1,2))=IF(_xlfn.XLOOKUP($A54,INDIRECT("_"&amp;_xlfn.XLOOKUP(AL$2,WatchbillMONTHLY!$A$54:$U$54,OFFSET(WatchbillMONTHLY!$A$54:$U$54,1,2))),INDIRECT("_"&amp;_xlfn.XLOOKUP(AL$2,WatchbillMONTHLY!$A$54:$U$54,OFFSET(WatchbillMONTHLY!$A$54:$U$54,1,2))))=$A54,_xlfn.XLOOKUP(AL$2,WatchbillMONTHLY!$A$54:$U$54,OFFSET(WatchbillMONTHLY!$A$54:$U$54,1,2)),FALSE),TRUE,FALSE)),
IF(_xlfn.XLOOKUP(AL$2,WatchbillMONTHLY!$A$71:$U$71,OFFSET(WatchbillMONTHLY!$A$71:$U$71,1,2))=IF(_xlfn.XLOOKUP($A54,INDIRECT("_"&amp;_xlfn.XLOOKUP(AL$2,WatchbillMONTHLY!$A$71:$U$71,OFFSET(WatchbillMONTHLY!$A$71:$U$71,1,2))),INDIRECT("_"&amp;_xlfn.XLOOKUP(AL$2,WatchbillMONTHLY!$A$71:$U$71,OFFSET(WatchbillMONTHLY!$A$71:$U$71,1,2))))=$A54,_xlfn.XLOOKUP(AL$2,WatchbillMONTHLY!$A$71:$U$71,OFFSET(WatchbillMONTHLY!$A$71:$U$71,1,2)),FALSE),TRUE,FALSE)),
IF(_xlfn.XLOOKUP(AL$2,WatchbillMONTHLY!$A$88:$U$88,OFFSET(WatchbillMONTHLY!$A$88:$U$88,1,2))=IF(_xlfn.XLOOKUP($A54,INDIRECT("_"&amp;_xlfn.XLOOKUP(AL$2,WatchbillMONTHLY!$A$88:$U$88,OFFSET(WatchbillMONTHLY!$A$88:$U$88,1,2))),INDIRECT("_"&amp;_xlfn.XLOOKUP(AL$2,WatchbillMONTHLY!$A$88:$U$88,OFFSET(WatchbillMONTHLY!$A$88:$U$88,1,2))))=$A54,_xlfn.XLOOKUP(AL$2,WatchbillMONTHLY!$A$88:$U$88,OFFSET(WatchbillMONTHLY!$A$88:$U$88,1,2)),FALSE),TRUE,FALSE)),
FALSE),FALSE)</f>
        <v>0</v>
      </c>
      <c r="AM54" s="209" t="b" cm="1">
        <f t="array" aca="1" ref="AM54" ca="1">IF(AND($A54 &gt; 0, F54 &gt; 0,AM$2&lt;MiscFormulas!$A$5+1),
_xlfn.IFNA(
_xlfn.IFNA(
_xlfn.IFNA(
_xlfn.IFNA(
_xlfn.IFNA(
_xlfn.IFNA(
IF(_xlfn.XLOOKUP(AM$2,WatchbillMONTHLY!$A$3:$U$3,OFFSET(WatchbillMONTHLY!$A$3:$U$3,1,2))=IF(_xlfn.XLOOKUP($A54,INDIRECT("_"&amp;_xlfn.XLOOKUP(AM$2,WatchbillMONTHLY!$A$3:$U$3,OFFSET(WatchbillMONTHLY!$A$3:$U$3,1,2))),INDIRECT("_"&amp;_xlfn.XLOOKUP(AM$2,WatchbillMONTHLY!$A$3:$U$3,OFFSET(WatchbillMONTHLY!$A$3:$U$3,1,2))))=$A54,_xlfn.XLOOKUP(AM$2,WatchbillMONTHLY!$A$3:$U$3,OFFSET(WatchbillMONTHLY!$A$3:$U$3,1,2)),FALSE),TRUE,FALSE),
IF(_xlfn.XLOOKUP(AM$2,WatchbillMONTHLY!$A$20:$U$20,OFFSET(WatchbillMONTHLY!$A$20:$U$20,1,2))=IF(_xlfn.XLOOKUP($A54,INDIRECT("_"&amp;_xlfn.XLOOKUP(AM$2,WatchbillMONTHLY!$A$20:$U$20,OFFSET(WatchbillMONTHLY!$A$20:$U$20,1,2))),INDIRECT("_"&amp;_xlfn.XLOOKUP(AM$2,WatchbillMONTHLY!$A$20:$U$20,OFFSET(WatchbillMONTHLY!$A$20:$U$20,1,2))))=$A54,_xlfn.XLOOKUP(AM$2,WatchbillMONTHLY!$A$20:$U$20,OFFSET(WatchbillMONTHLY!$A$20:$U$20,1,2)),FALSE),TRUE,FALSE)),
IF(_xlfn.XLOOKUP(AM$2,WatchbillMONTHLY!$A$37:$U$37,OFFSET(WatchbillMONTHLY!$A$37:$U$37,1,2))=IF(_xlfn.XLOOKUP($A54,INDIRECT("_"&amp;_xlfn.XLOOKUP(AM$2,WatchbillMONTHLY!$A$37:$U$37,OFFSET(WatchbillMONTHLY!$A$37:$U$37,1,2))),INDIRECT("_"&amp;_xlfn.XLOOKUP(AM$2,WatchbillMONTHLY!$A$37:$U$37,OFFSET(WatchbillMONTHLY!$A$37:$U$37,1,2))))=$A54,_xlfn.XLOOKUP(AM$2,WatchbillMONTHLY!$A$37:$U$37,OFFSET(WatchbillMONTHLY!$A$37:$U$37,1,2)),FALSE),TRUE,FALSE)),
IF(_xlfn.XLOOKUP(AM$2,WatchbillMONTHLY!$A$54:$U$54,OFFSET(WatchbillMONTHLY!$A$54:$U$54,1,2))=IF(_xlfn.XLOOKUP($A54,INDIRECT("_"&amp;_xlfn.XLOOKUP(AM$2,WatchbillMONTHLY!$A$54:$U$54,OFFSET(WatchbillMONTHLY!$A$54:$U$54,1,2))),INDIRECT("_"&amp;_xlfn.XLOOKUP(AM$2,WatchbillMONTHLY!$A$54:$U$54,OFFSET(WatchbillMONTHLY!$A$54:$U$54,1,2))))=$A54,_xlfn.XLOOKUP(AM$2,WatchbillMONTHLY!$A$54:$U$54,OFFSET(WatchbillMONTHLY!$A$54:$U$54,1,2)),FALSE),TRUE,FALSE)),
IF(_xlfn.XLOOKUP(AM$2,WatchbillMONTHLY!$A$71:$U$71,OFFSET(WatchbillMONTHLY!$A$71:$U$71,1,2))=IF(_xlfn.XLOOKUP($A54,INDIRECT("_"&amp;_xlfn.XLOOKUP(AM$2,WatchbillMONTHLY!$A$71:$U$71,OFFSET(WatchbillMONTHLY!$A$71:$U$71,1,2))),INDIRECT("_"&amp;_xlfn.XLOOKUP(AM$2,WatchbillMONTHLY!$A$71:$U$71,OFFSET(WatchbillMONTHLY!$A$71:$U$71,1,2))))=$A54,_xlfn.XLOOKUP(AM$2,WatchbillMONTHLY!$A$71:$U$71,OFFSET(WatchbillMONTHLY!$A$71:$U$71,1,2)),FALSE),TRUE,FALSE)),
IF(_xlfn.XLOOKUP(AM$2,WatchbillMONTHLY!$A$88:$U$88,OFFSET(WatchbillMONTHLY!$A$88:$U$88,1,2))=IF(_xlfn.XLOOKUP($A54,INDIRECT("_"&amp;_xlfn.XLOOKUP(AM$2,WatchbillMONTHLY!$A$88:$U$88,OFFSET(WatchbillMONTHLY!$A$88:$U$88,1,2))),INDIRECT("_"&amp;_xlfn.XLOOKUP(AM$2,WatchbillMONTHLY!$A$88:$U$88,OFFSET(WatchbillMONTHLY!$A$88:$U$88,1,2))))=$A54,_xlfn.XLOOKUP(AM$2,WatchbillMONTHLY!$A$88:$U$88,OFFSET(WatchbillMONTHLY!$A$88:$U$88,1,2)),FALSE),TRUE,FALSE)),
FALSE),FALSE)</f>
        <v>0</v>
      </c>
      <c r="AN54" s="209" t="b" cm="1">
        <f t="array" aca="1" ref="AN54" ca="1">IF(AND($A54 &gt; 0, G54 &gt; 0,AN$2&lt;MiscFormulas!$A$5+1),
_xlfn.IFNA(
_xlfn.IFNA(
_xlfn.IFNA(
_xlfn.IFNA(
_xlfn.IFNA(
_xlfn.IFNA(
IF(_xlfn.XLOOKUP(AN$2,WatchbillMONTHLY!$A$3:$U$3,OFFSET(WatchbillMONTHLY!$A$3:$U$3,1,2))=IF(_xlfn.XLOOKUP($A54,INDIRECT("_"&amp;_xlfn.XLOOKUP(AN$2,WatchbillMONTHLY!$A$3:$U$3,OFFSET(WatchbillMONTHLY!$A$3:$U$3,1,2))),INDIRECT("_"&amp;_xlfn.XLOOKUP(AN$2,WatchbillMONTHLY!$A$3:$U$3,OFFSET(WatchbillMONTHLY!$A$3:$U$3,1,2))))=$A54,_xlfn.XLOOKUP(AN$2,WatchbillMONTHLY!$A$3:$U$3,OFFSET(WatchbillMONTHLY!$A$3:$U$3,1,2)),FALSE),TRUE,FALSE),
IF(_xlfn.XLOOKUP(AN$2,WatchbillMONTHLY!$A$20:$U$20,OFFSET(WatchbillMONTHLY!$A$20:$U$20,1,2))=IF(_xlfn.XLOOKUP($A54,INDIRECT("_"&amp;_xlfn.XLOOKUP(AN$2,WatchbillMONTHLY!$A$20:$U$20,OFFSET(WatchbillMONTHLY!$A$20:$U$20,1,2))),INDIRECT("_"&amp;_xlfn.XLOOKUP(AN$2,WatchbillMONTHLY!$A$20:$U$20,OFFSET(WatchbillMONTHLY!$A$20:$U$20,1,2))))=$A54,_xlfn.XLOOKUP(AN$2,WatchbillMONTHLY!$A$20:$U$20,OFFSET(WatchbillMONTHLY!$A$20:$U$20,1,2)),FALSE),TRUE,FALSE)),
IF(_xlfn.XLOOKUP(AN$2,WatchbillMONTHLY!$A$37:$U$37,OFFSET(WatchbillMONTHLY!$A$37:$U$37,1,2))=IF(_xlfn.XLOOKUP($A54,INDIRECT("_"&amp;_xlfn.XLOOKUP(AN$2,WatchbillMONTHLY!$A$37:$U$37,OFFSET(WatchbillMONTHLY!$A$37:$U$37,1,2))),INDIRECT("_"&amp;_xlfn.XLOOKUP(AN$2,WatchbillMONTHLY!$A$37:$U$37,OFFSET(WatchbillMONTHLY!$A$37:$U$37,1,2))))=$A54,_xlfn.XLOOKUP(AN$2,WatchbillMONTHLY!$A$37:$U$37,OFFSET(WatchbillMONTHLY!$A$37:$U$37,1,2)),FALSE),TRUE,FALSE)),
IF(_xlfn.XLOOKUP(AN$2,WatchbillMONTHLY!$A$54:$U$54,OFFSET(WatchbillMONTHLY!$A$54:$U$54,1,2))=IF(_xlfn.XLOOKUP($A54,INDIRECT("_"&amp;_xlfn.XLOOKUP(AN$2,WatchbillMONTHLY!$A$54:$U$54,OFFSET(WatchbillMONTHLY!$A$54:$U$54,1,2))),INDIRECT("_"&amp;_xlfn.XLOOKUP(AN$2,WatchbillMONTHLY!$A$54:$U$54,OFFSET(WatchbillMONTHLY!$A$54:$U$54,1,2))))=$A54,_xlfn.XLOOKUP(AN$2,WatchbillMONTHLY!$A$54:$U$54,OFFSET(WatchbillMONTHLY!$A$54:$U$54,1,2)),FALSE),TRUE,FALSE)),
IF(_xlfn.XLOOKUP(AN$2,WatchbillMONTHLY!$A$71:$U$71,OFFSET(WatchbillMONTHLY!$A$71:$U$71,1,2))=IF(_xlfn.XLOOKUP($A54,INDIRECT("_"&amp;_xlfn.XLOOKUP(AN$2,WatchbillMONTHLY!$A$71:$U$71,OFFSET(WatchbillMONTHLY!$A$71:$U$71,1,2))),INDIRECT("_"&amp;_xlfn.XLOOKUP(AN$2,WatchbillMONTHLY!$A$71:$U$71,OFFSET(WatchbillMONTHLY!$A$71:$U$71,1,2))))=$A54,_xlfn.XLOOKUP(AN$2,WatchbillMONTHLY!$A$71:$U$71,OFFSET(WatchbillMONTHLY!$A$71:$U$71,1,2)),FALSE),TRUE,FALSE)),
IF(_xlfn.XLOOKUP(AN$2,WatchbillMONTHLY!$A$88:$U$88,OFFSET(WatchbillMONTHLY!$A$88:$U$88,1,2))=IF(_xlfn.XLOOKUP($A54,INDIRECT("_"&amp;_xlfn.XLOOKUP(AN$2,WatchbillMONTHLY!$A$88:$U$88,OFFSET(WatchbillMONTHLY!$A$88:$U$88,1,2))),INDIRECT("_"&amp;_xlfn.XLOOKUP(AN$2,WatchbillMONTHLY!$A$88:$U$88,OFFSET(WatchbillMONTHLY!$A$88:$U$88,1,2))))=$A54,_xlfn.XLOOKUP(AN$2,WatchbillMONTHLY!$A$88:$U$88,OFFSET(WatchbillMONTHLY!$A$88:$U$88,1,2)),FALSE),TRUE,FALSE)),
FALSE),FALSE)</f>
        <v>0</v>
      </c>
      <c r="AO54" s="209" t="b" cm="1">
        <f t="array" aca="1" ref="AO54" ca="1">IF(AND($A54 &gt; 0, H54 &gt; 0,AO$2&lt;MiscFormulas!$A$5+1),
_xlfn.IFNA(
_xlfn.IFNA(
_xlfn.IFNA(
_xlfn.IFNA(
_xlfn.IFNA(
_xlfn.IFNA(
IF(_xlfn.XLOOKUP(AO$2,WatchbillMONTHLY!$A$3:$U$3,OFFSET(WatchbillMONTHLY!$A$3:$U$3,1,2))=IF(_xlfn.XLOOKUP($A54,INDIRECT("_"&amp;_xlfn.XLOOKUP(AO$2,WatchbillMONTHLY!$A$3:$U$3,OFFSET(WatchbillMONTHLY!$A$3:$U$3,1,2))),INDIRECT("_"&amp;_xlfn.XLOOKUP(AO$2,WatchbillMONTHLY!$A$3:$U$3,OFFSET(WatchbillMONTHLY!$A$3:$U$3,1,2))))=$A54,_xlfn.XLOOKUP(AO$2,WatchbillMONTHLY!$A$3:$U$3,OFFSET(WatchbillMONTHLY!$A$3:$U$3,1,2)),FALSE),TRUE,FALSE),
IF(_xlfn.XLOOKUP(AO$2,WatchbillMONTHLY!$A$20:$U$20,OFFSET(WatchbillMONTHLY!$A$20:$U$20,1,2))=IF(_xlfn.XLOOKUP($A54,INDIRECT("_"&amp;_xlfn.XLOOKUP(AO$2,WatchbillMONTHLY!$A$20:$U$20,OFFSET(WatchbillMONTHLY!$A$20:$U$20,1,2))),INDIRECT("_"&amp;_xlfn.XLOOKUP(AO$2,WatchbillMONTHLY!$A$20:$U$20,OFFSET(WatchbillMONTHLY!$A$20:$U$20,1,2))))=$A54,_xlfn.XLOOKUP(AO$2,WatchbillMONTHLY!$A$20:$U$20,OFFSET(WatchbillMONTHLY!$A$20:$U$20,1,2)),FALSE),TRUE,FALSE)),
IF(_xlfn.XLOOKUP(AO$2,WatchbillMONTHLY!$A$37:$U$37,OFFSET(WatchbillMONTHLY!$A$37:$U$37,1,2))=IF(_xlfn.XLOOKUP($A54,INDIRECT("_"&amp;_xlfn.XLOOKUP(AO$2,WatchbillMONTHLY!$A$37:$U$37,OFFSET(WatchbillMONTHLY!$A$37:$U$37,1,2))),INDIRECT("_"&amp;_xlfn.XLOOKUP(AO$2,WatchbillMONTHLY!$A$37:$U$37,OFFSET(WatchbillMONTHLY!$A$37:$U$37,1,2))))=$A54,_xlfn.XLOOKUP(AO$2,WatchbillMONTHLY!$A$37:$U$37,OFFSET(WatchbillMONTHLY!$A$37:$U$37,1,2)),FALSE),TRUE,FALSE)),
IF(_xlfn.XLOOKUP(AO$2,WatchbillMONTHLY!$A$54:$U$54,OFFSET(WatchbillMONTHLY!$A$54:$U$54,1,2))=IF(_xlfn.XLOOKUP($A54,INDIRECT("_"&amp;_xlfn.XLOOKUP(AO$2,WatchbillMONTHLY!$A$54:$U$54,OFFSET(WatchbillMONTHLY!$A$54:$U$54,1,2))),INDIRECT("_"&amp;_xlfn.XLOOKUP(AO$2,WatchbillMONTHLY!$A$54:$U$54,OFFSET(WatchbillMONTHLY!$A$54:$U$54,1,2))))=$A54,_xlfn.XLOOKUP(AO$2,WatchbillMONTHLY!$A$54:$U$54,OFFSET(WatchbillMONTHLY!$A$54:$U$54,1,2)),FALSE),TRUE,FALSE)),
IF(_xlfn.XLOOKUP(AO$2,WatchbillMONTHLY!$A$71:$U$71,OFFSET(WatchbillMONTHLY!$A$71:$U$71,1,2))=IF(_xlfn.XLOOKUP($A54,INDIRECT("_"&amp;_xlfn.XLOOKUP(AO$2,WatchbillMONTHLY!$A$71:$U$71,OFFSET(WatchbillMONTHLY!$A$71:$U$71,1,2))),INDIRECT("_"&amp;_xlfn.XLOOKUP(AO$2,WatchbillMONTHLY!$A$71:$U$71,OFFSET(WatchbillMONTHLY!$A$71:$U$71,1,2))))=$A54,_xlfn.XLOOKUP(AO$2,WatchbillMONTHLY!$A$71:$U$71,OFFSET(WatchbillMONTHLY!$A$71:$U$71,1,2)),FALSE),TRUE,FALSE)),
IF(_xlfn.XLOOKUP(AO$2,WatchbillMONTHLY!$A$88:$U$88,OFFSET(WatchbillMONTHLY!$A$88:$U$88,1,2))=IF(_xlfn.XLOOKUP($A54,INDIRECT("_"&amp;_xlfn.XLOOKUP(AO$2,WatchbillMONTHLY!$A$88:$U$88,OFFSET(WatchbillMONTHLY!$A$88:$U$88,1,2))),INDIRECT("_"&amp;_xlfn.XLOOKUP(AO$2,WatchbillMONTHLY!$A$88:$U$88,OFFSET(WatchbillMONTHLY!$A$88:$U$88,1,2))))=$A54,_xlfn.XLOOKUP(AO$2,WatchbillMONTHLY!$A$88:$U$88,OFFSET(WatchbillMONTHLY!$A$88:$U$88,1,2)),FALSE),TRUE,FALSE)),
FALSE),FALSE)</f>
        <v>0</v>
      </c>
      <c r="AP54" s="209" t="b" cm="1">
        <f t="array" aca="1" ref="AP54" ca="1">IF(AND($A54 &gt; 0, I54 &gt; 0,AP$2&lt;MiscFormulas!$A$5+1),
_xlfn.IFNA(
_xlfn.IFNA(
_xlfn.IFNA(
_xlfn.IFNA(
_xlfn.IFNA(
_xlfn.IFNA(
IF(_xlfn.XLOOKUP(AP$2,WatchbillMONTHLY!$A$3:$U$3,OFFSET(WatchbillMONTHLY!$A$3:$U$3,1,2))=IF(_xlfn.XLOOKUP($A54,INDIRECT("_"&amp;_xlfn.XLOOKUP(AP$2,WatchbillMONTHLY!$A$3:$U$3,OFFSET(WatchbillMONTHLY!$A$3:$U$3,1,2))),INDIRECT("_"&amp;_xlfn.XLOOKUP(AP$2,WatchbillMONTHLY!$A$3:$U$3,OFFSET(WatchbillMONTHLY!$A$3:$U$3,1,2))))=$A54,_xlfn.XLOOKUP(AP$2,WatchbillMONTHLY!$A$3:$U$3,OFFSET(WatchbillMONTHLY!$A$3:$U$3,1,2)),FALSE),TRUE,FALSE),
IF(_xlfn.XLOOKUP(AP$2,WatchbillMONTHLY!$A$20:$U$20,OFFSET(WatchbillMONTHLY!$A$20:$U$20,1,2))=IF(_xlfn.XLOOKUP($A54,INDIRECT("_"&amp;_xlfn.XLOOKUP(AP$2,WatchbillMONTHLY!$A$20:$U$20,OFFSET(WatchbillMONTHLY!$A$20:$U$20,1,2))),INDIRECT("_"&amp;_xlfn.XLOOKUP(AP$2,WatchbillMONTHLY!$A$20:$U$20,OFFSET(WatchbillMONTHLY!$A$20:$U$20,1,2))))=$A54,_xlfn.XLOOKUP(AP$2,WatchbillMONTHLY!$A$20:$U$20,OFFSET(WatchbillMONTHLY!$A$20:$U$20,1,2)),FALSE),TRUE,FALSE)),
IF(_xlfn.XLOOKUP(AP$2,WatchbillMONTHLY!$A$37:$U$37,OFFSET(WatchbillMONTHLY!$A$37:$U$37,1,2))=IF(_xlfn.XLOOKUP($A54,INDIRECT("_"&amp;_xlfn.XLOOKUP(AP$2,WatchbillMONTHLY!$A$37:$U$37,OFFSET(WatchbillMONTHLY!$A$37:$U$37,1,2))),INDIRECT("_"&amp;_xlfn.XLOOKUP(AP$2,WatchbillMONTHLY!$A$37:$U$37,OFFSET(WatchbillMONTHLY!$A$37:$U$37,1,2))))=$A54,_xlfn.XLOOKUP(AP$2,WatchbillMONTHLY!$A$37:$U$37,OFFSET(WatchbillMONTHLY!$A$37:$U$37,1,2)),FALSE),TRUE,FALSE)),
IF(_xlfn.XLOOKUP(AP$2,WatchbillMONTHLY!$A$54:$U$54,OFFSET(WatchbillMONTHLY!$A$54:$U$54,1,2))=IF(_xlfn.XLOOKUP($A54,INDIRECT("_"&amp;_xlfn.XLOOKUP(AP$2,WatchbillMONTHLY!$A$54:$U$54,OFFSET(WatchbillMONTHLY!$A$54:$U$54,1,2))),INDIRECT("_"&amp;_xlfn.XLOOKUP(AP$2,WatchbillMONTHLY!$A$54:$U$54,OFFSET(WatchbillMONTHLY!$A$54:$U$54,1,2))))=$A54,_xlfn.XLOOKUP(AP$2,WatchbillMONTHLY!$A$54:$U$54,OFFSET(WatchbillMONTHLY!$A$54:$U$54,1,2)),FALSE),TRUE,FALSE)),
IF(_xlfn.XLOOKUP(AP$2,WatchbillMONTHLY!$A$71:$U$71,OFFSET(WatchbillMONTHLY!$A$71:$U$71,1,2))=IF(_xlfn.XLOOKUP($A54,INDIRECT("_"&amp;_xlfn.XLOOKUP(AP$2,WatchbillMONTHLY!$A$71:$U$71,OFFSET(WatchbillMONTHLY!$A$71:$U$71,1,2))),INDIRECT("_"&amp;_xlfn.XLOOKUP(AP$2,WatchbillMONTHLY!$A$71:$U$71,OFFSET(WatchbillMONTHLY!$A$71:$U$71,1,2))))=$A54,_xlfn.XLOOKUP(AP$2,WatchbillMONTHLY!$A$71:$U$71,OFFSET(WatchbillMONTHLY!$A$71:$U$71,1,2)),FALSE),TRUE,FALSE)),
IF(_xlfn.XLOOKUP(AP$2,WatchbillMONTHLY!$A$88:$U$88,OFFSET(WatchbillMONTHLY!$A$88:$U$88,1,2))=IF(_xlfn.XLOOKUP($A54,INDIRECT("_"&amp;_xlfn.XLOOKUP(AP$2,WatchbillMONTHLY!$A$88:$U$88,OFFSET(WatchbillMONTHLY!$A$88:$U$88,1,2))),INDIRECT("_"&amp;_xlfn.XLOOKUP(AP$2,WatchbillMONTHLY!$A$88:$U$88,OFFSET(WatchbillMONTHLY!$A$88:$U$88,1,2))))=$A54,_xlfn.XLOOKUP(AP$2,WatchbillMONTHLY!$A$88:$U$88,OFFSET(WatchbillMONTHLY!$A$88:$U$88,1,2)),FALSE),TRUE,FALSE)),
FALSE),FALSE)</f>
        <v>0</v>
      </c>
      <c r="AQ54" s="209" t="b" cm="1">
        <f t="array" aca="1" ref="AQ54" ca="1">IF(AND($A54 &gt; 0, J54 &gt; 0,AQ$2&lt;MiscFormulas!$A$5+1),
_xlfn.IFNA(
_xlfn.IFNA(
_xlfn.IFNA(
_xlfn.IFNA(
_xlfn.IFNA(
_xlfn.IFNA(
IF(_xlfn.XLOOKUP(AQ$2,WatchbillMONTHLY!$A$3:$U$3,OFFSET(WatchbillMONTHLY!$A$3:$U$3,1,2))=IF(_xlfn.XLOOKUP($A54,INDIRECT("_"&amp;_xlfn.XLOOKUP(AQ$2,WatchbillMONTHLY!$A$3:$U$3,OFFSET(WatchbillMONTHLY!$A$3:$U$3,1,2))),INDIRECT("_"&amp;_xlfn.XLOOKUP(AQ$2,WatchbillMONTHLY!$A$3:$U$3,OFFSET(WatchbillMONTHLY!$A$3:$U$3,1,2))))=$A54,_xlfn.XLOOKUP(AQ$2,WatchbillMONTHLY!$A$3:$U$3,OFFSET(WatchbillMONTHLY!$A$3:$U$3,1,2)),FALSE),TRUE,FALSE),
IF(_xlfn.XLOOKUP(AQ$2,WatchbillMONTHLY!$A$20:$U$20,OFFSET(WatchbillMONTHLY!$A$20:$U$20,1,2))=IF(_xlfn.XLOOKUP($A54,INDIRECT("_"&amp;_xlfn.XLOOKUP(AQ$2,WatchbillMONTHLY!$A$20:$U$20,OFFSET(WatchbillMONTHLY!$A$20:$U$20,1,2))),INDIRECT("_"&amp;_xlfn.XLOOKUP(AQ$2,WatchbillMONTHLY!$A$20:$U$20,OFFSET(WatchbillMONTHLY!$A$20:$U$20,1,2))))=$A54,_xlfn.XLOOKUP(AQ$2,WatchbillMONTHLY!$A$20:$U$20,OFFSET(WatchbillMONTHLY!$A$20:$U$20,1,2)),FALSE),TRUE,FALSE)),
IF(_xlfn.XLOOKUP(AQ$2,WatchbillMONTHLY!$A$37:$U$37,OFFSET(WatchbillMONTHLY!$A$37:$U$37,1,2))=IF(_xlfn.XLOOKUP($A54,INDIRECT("_"&amp;_xlfn.XLOOKUP(AQ$2,WatchbillMONTHLY!$A$37:$U$37,OFFSET(WatchbillMONTHLY!$A$37:$U$37,1,2))),INDIRECT("_"&amp;_xlfn.XLOOKUP(AQ$2,WatchbillMONTHLY!$A$37:$U$37,OFFSET(WatchbillMONTHLY!$A$37:$U$37,1,2))))=$A54,_xlfn.XLOOKUP(AQ$2,WatchbillMONTHLY!$A$37:$U$37,OFFSET(WatchbillMONTHLY!$A$37:$U$37,1,2)),FALSE),TRUE,FALSE)),
IF(_xlfn.XLOOKUP(AQ$2,WatchbillMONTHLY!$A$54:$U$54,OFFSET(WatchbillMONTHLY!$A$54:$U$54,1,2))=IF(_xlfn.XLOOKUP($A54,INDIRECT("_"&amp;_xlfn.XLOOKUP(AQ$2,WatchbillMONTHLY!$A$54:$U$54,OFFSET(WatchbillMONTHLY!$A$54:$U$54,1,2))),INDIRECT("_"&amp;_xlfn.XLOOKUP(AQ$2,WatchbillMONTHLY!$A$54:$U$54,OFFSET(WatchbillMONTHLY!$A$54:$U$54,1,2))))=$A54,_xlfn.XLOOKUP(AQ$2,WatchbillMONTHLY!$A$54:$U$54,OFFSET(WatchbillMONTHLY!$A$54:$U$54,1,2)),FALSE),TRUE,FALSE)),
IF(_xlfn.XLOOKUP(AQ$2,WatchbillMONTHLY!$A$71:$U$71,OFFSET(WatchbillMONTHLY!$A$71:$U$71,1,2))=IF(_xlfn.XLOOKUP($A54,INDIRECT("_"&amp;_xlfn.XLOOKUP(AQ$2,WatchbillMONTHLY!$A$71:$U$71,OFFSET(WatchbillMONTHLY!$A$71:$U$71,1,2))),INDIRECT("_"&amp;_xlfn.XLOOKUP(AQ$2,WatchbillMONTHLY!$A$71:$U$71,OFFSET(WatchbillMONTHLY!$A$71:$U$71,1,2))))=$A54,_xlfn.XLOOKUP(AQ$2,WatchbillMONTHLY!$A$71:$U$71,OFFSET(WatchbillMONTHLY!$A$71:$U$71,1,2)),FALSE),TRUE,FALSE)),
IF(_xlfn.XLOOKUP(AQ$2,WatchbillMONTHLY!$A$88:$U$88,OFFSET(WatchbillMONTHLY!$A$88:$U$88,1,2))=IF(_xlfn.XLOOKUP($A54,INDIRECT("_"&amp;_xlfn.XLOOKUP(AQ$2,WatchbillMONTHLY!$A$88:$U$88,OFFSET(WatchbillMONTHLY!$A$88:$U$88,1,2))),INDIRECT("_"&amp;_xlfn.XLOOKUP(AQ$2,WatchbillMONTHLY!$A$88:$U$88,OFFSET(WatchbillMONTHLY!$A$88:$U$88,1,2))))=$A54,_xlfn.XLOOKUP(AQ$2,WatchbillMONTHLY!$A$88:$U$88,OFFSET(WatchbillMONTHLY!$A$88:$U$88,1,2)),FALSE),TRUE,FALSE)),
FALSE),FALSE)</f>
        <v>0</v>
      </c>
      <c r="AR54" s="209" t="b" cm="1">
        <f t="array" aca="1" ref="AR54" ca="1">IF(AND($A54 &gt; 0, K54 &gt; 0,AR$2&lt;MiscFormulas!$A$5+1),
_xlfn.IFNA(
_xlfn.IFNA(
_xlfn.IFNA(
_xlfn.IFNA(
_xlfn.IFNA(
_xlfn.IFNA(
IF(_xlfn.XLOOKUP(AR$2,WatchbillMONTHLY!$A$3:$U$3,OFFSET(WatchbillMONTHLY!$A$3:$U$3,1,2))=IF(_xlfn.XLOOKUP($A54,INDIRECT("_"&amp;_xlfn.XLOOKUP(AR$2,WatchbillMONTHLY!$A$3:$U$3,OFFSET(WatchbillMONTHLY!$A$3:$U$3,1,2))),INDIRECT("_"&amp;_xlfn.XLOOKUP(AR$2,WatchbillMONTHLY!$A$3:$U$3,OFFSET(WatchbillMONTHLY!$A$3:$U$3,1,2))))=$A54,_xlfn.XLOOKUP(AR$2,WatchbillMONTHLY!$A$3:$U$3,OFFSET(WatchbillMONTHLY!$A$3:$U$3,1,2)),FALSE),TRUE,FALSE),
IF(_xlfn.XLOOKUP(AR$2,WatchbillMONTHLY!$A$20:$U$20,OFFSET(WatchbillMONTHLY!$A$20:$U$20,1,2))=IF(_xlfn.XLOOKUP($A54,INDIRECT("_"&amp;_xlfn.XLOOKUP(AR$2,WatchbillMONTHLY!$A$20:$U$20,OFFSET(WatchbillMONTHLY!$A$20:$U$20,1,2))),INDIRECT("_"&amp;_xlfn.XLOOKUP(AR$2,WatchbillMONTHLY!$A$20:$U$20,OFFSET(WatchbillMONTHLY!$A$20:$U$20,1,2))))=$A54,_xlfn.XLOOKUP(AR$2,WatchbillMONTHLY!$A$20:$U$20,OFFSET(WatchbillMONTHLY!$A$20:$U$20,1,2)),FALSE),TRUE,FALSE)),
IF(_xlfn.XLOOKUP(AR$2,WatchbillMONTHLY!$A$37:$U$37,OFFSET(WatchbillMONTHLY!$A$37:$U$37,1,2))=IF(_xlfn.XLOOKUP($A54,INDIRECT("_"&amp;_xlfn.XLOOKUP(AR$2,WatchbillMONTHLY!$A$37:$U$37,OFFSET(WatchbillMONTHLY!$A$37:$U$37,1,2))),INDIRECT("_"&amp;_xlfn.XLOOKUP(AR$2,WatchbillMONTHLY!$A$37:$U$37,OFFSET(WatchbillMONTHLY!$A$37:$U$37,1,2))))=$A54,_xlfn.XLOOKUP(AR$2,WatchbillMONTHLY!$A$37:$U$37,OFFSET(WatchbillMONTHLY!$A$37:$U$37,1,2)),FALSE),TRUE,FALSE)),
IF(_xlfn.XLOOKUP(AR$2,WatchbillMONTHLY!$A$54:$U$54,OFFSET(WatchbillMONTHLY!$A$54:$U$54,1,2))=IF(_xlfn.XLOOKUP($A54,INDIRECT("_"&amp;_xlfn.XLOOKUP(AR$2,WatchbillMONTHLY!$A$54:$U$54,OFFSET(WatchbillMONTHLY!$A$54:$U$54,1,2))),INDIRECT("_"&amp;_xlfn.XLOOKUP(AR$2,WatchbillMONTHLY!$A$54:$U$54,OFFSET(WatchbillMONTHLY!$A$54:$U$54,1,2))))=$A54,_xlfn.XLOOKUP(AR$2,WatchbillMONTHLY!$A$54:$U$54,OFFSET(WatchbillMONTHLY!$A$54:$U$54,1,2)),FALSE),TRUE,FALSE)),
IF(_xlfn.XLOOKUP(AR$2,WatchbillMONTHLY!$A$71:$U$71,OFFSET(WatchbillMONTHLY!$A$71:$U$71,1,2))=IF(_xlfn.XLOOKUP($A54,INDIRECT("_"&amp;_xlfn.XLOOKUP(AR$2,WatchbillMONTHLY!$A$71:$U$71,OFFSET(WatchbillMONTHLY!$A$71:$U$71,1,2))),INDIRECT("_"&amp;_xlfn.XLOOKUP(AR$2,WatchbillMONTHLY!$A$71:$U$71,OFFSET(WatchbillMONTHLY!$A$71:$U$71,1,2))))=$A54,_xlfn.XLOOKUP(AR$2,WatchbillMONTHLY!$A$71:$U$71,OFFSET(WatchbillMONTHLY!$A$71:$U$71,1,2)),FALSE),TRUE,FALSE)),
IF(_xlfn.XLOOKUP(AR$2,WatchbillMONTHLY!$A$88:$U$88,OFFSET(WatchbillMONTHLY!$A$88:$U$88,1,2))=IF(_xlfn.XLOOKUP($A54,INDIRECT("_"&amp;_xlfn.XLOOKUP(AR$2,WatchbillMONTHLY!$A$88:$U$88,OFFSET(WatchbillMONTHLY!$A$88:$U$88,1,2))),INDIRECT("_"&amp;_xlfn.XLOOKUP(AR$2,WatchbillMONTHLY!$A$88:$U$88,OFFSET(WatchbillMONTHLY!$A$88:$U$88,1,2))))=$A54,_xlfn.XLOOKUP(AR$2,WatchbillMONTHLY!$A$88:$U$88,OFFSET(WatchbillMONTHLY!$A$88:$U$88,1,2)),FALSE),TRUE,FALSE)),
FALSE),FALSE)</f>
        <v>0</v>
      </c>
      <c r="AS54" s="209" t="b" cm="1">
        <f t="array" aca="1" ref="AS54" ca="1">IF(AND($A54 &gt; 0, L54 &gt; 0,AS$2&lt;MiscFormulas!$A$5+1),
_xlfn.IFNA(
_xlfn.IFNA(
_xlfn.IFNA(
_xlfn.IFNA(
_xlfn.IFNA(
_xlfn.IFNA(
IF(_xlfn.XLOOKUP(AS$2,WatchbillMONTHLY!$A$3:$U$3,OFFSET(WatchbillMONTHLY!$A$3:$U$3,1,2))=IF(_xlfn.XLOOKUP($A54,INDIRECT("_"&amp;_xlfn.XLOOKUP(AS$2,WatchbillMONTHLY!$A$3:$U$3,OFFSET(WatchbillMONTHLY!$A$3:$U$3,1,2))),INDIRECT("_"&amp;_xlfn.XLOOKUP(AS$2,WatchbillMONTHLY!$A$3:$U$3,OFFSET(WatchbillMONTHLY!$A$3:$U$3,1,2))))=$A54,_xlfn.XLOOKUP(AS$2,WatchbillMONTHLY!$A$3:$U$3,OFFSET(WatchbillMONTHLY!$A$3:$U$3,1,2)),FALSE),TRUE,FALSE),
IF(_xlfn.XLOOKUP(AS$2,WatchbillMONTHLY!$A$20:$U$20,OFFSET(WatchbillMONTHLY!$A$20:$U$20,1,2))=IF(_xlfn.XLOOKUP($A54,INDIRECT("_"&amp;_xlfn.XLOOKUP(AS$2,WatchbillMONTHLY!$A$20:$U$20,OFFSET(WatchbillMONTHLY!$A$20:$U$20,1,2))),INDIRECT("_"&amp;_xlfn.XLOOKUP(AS$2,WatchbillMONTHLY!$A$20:$U$20,OFFSET(WatchbillMONTHLY!$A$20:$U$20,1,2))))=$A54,_xlfn.XLOOKUP(AS$2,WatchbillMONTHLY!$A$20:$U$20,OFFSET(WatchbillMONTHLY!$A$20:$U$20,1,2)),FALSE),TRUE,FALSE)),
IF(_xlfn.XLOOKUP(AS$2,WatchbillMONTHLY!$A$37:$U$37,OFFSET(WatchbillMONTHLY!$A$37:$U$37,1,2))=IF(_xlfn.XLOOKUP($A54,INDIRECT("_"&amp;_xlfn.XLOOKUP(AS$2,WatchbillMONTHLY!$A$37:$U$37,OFFSET(WatchbillMONTHLY!$A$37:$U$37,1,2))),INDIRECT("_"&amp;_xlfn.XLOOKUP(AS$2,WatchbillMONTHLY!$A$37:$U$37,OFFSET(WatchbillMONTHLY!$A$37:$U$37,1,2))))=$A54,_xlfn.XLOOKUP(AS$2,WatchbillMONTHLY!$A$37:$U$37,OFFSET(WatchbillMONTHLY!$A$37:$U$37,1,2)),FALSE),TRUE,FALSE)),
IF(_xlfn.XLOOKUP(AS$2,WatchbillMONTHLY!$A$54:$U$54,OFFSET(WatchbillMONTHLY!$A$54:$U$54,1,2))=IF(_xlfn.XLOOKUP($A54,INDIRECT("_"&amp;_xlfn.XLOOKUP(AS$2,WatchbillMONTHLY!$A$54:$U$54,OFFSET(WatchbillMONTHLY!$A$54:$U$54,1,2))),INDIRECT("_"&amp;_xlfn.XLOOKUP(AS$2,WatchbillMONTHLY!$A$54:$U$54,OFFSET(WatchbillMONTHLY!$A$54:$U$54,1,2))))=$A54,_xlfn.XLOOKUP(AS$2,WatchbillMONTHLY!$A$54:$U$54,OFFSET(WatchbillMONTHLY!$A$54:$U$54,1,2)),FALSE),TRUE,FALSE)),
IF(_xlfn.XLOOKUP(AS$2,WatchbillMONTHLY!$A$71:$U$71,OFFSET(WatchbillMONTHLY!$A$71:$U$71,1,2))=IF(_xlfn.XLOOKUP($A54,INDIRECT("_"&amp;_xlfn.XLOOKUP(AS$2,WatchbillMONTHLY!$A$71:$U$71,OFFSET(WatchbillMONTHLY!$A$71:$U$71,1,2))),INDIRECT("_"&amp;_xlfn.XLOOKUP(AS$2,WatchbillMONTHLY!$A$71:$U$71,OFFSET(WatchbillMONTHLY!$A$71:$U$71,1,2))))=$A54,_xlfn.XLOOKUP(AS$2,WatchbillMONTHLY!$A$71:$U$71,OFFSET(WatchbillMONTHLY!$A$71:$U$71,1,2)),FALSE),TRUE,FALSE)),
IF(_xlfn.XLOOKUP(AS$2,WatchbillMONTHLY!$A$88:$U$88,OFFSET(WatchbillMONTHLY!$A$88:$U$88,1,2))=IF(_xlfn.XLOOKUP($A54,INDIRECT("_"&amp;_xlfn.XLOOKUP(AS$2,WatchbillMONTHLY!$A$88:$U$88,OFFSET(WatchbillMONTHLY!$A$88:$U$88,1,2))),INDIRECT("_"&amp;_xlfn.XLOOKUP(AS$2,WatchbillMONTHLY!$A$88:$U$88,OFFSET(WatchbillMONTHLY!$A$88:$U$88,1,2))))=$A54,_xlfn.XLOOKUP(AS$2,WatchbillMONTHLY!$A$88:$U$88,OFFSET(WatchbillMONTHLY!$A$88:$U$88,1,2)),FALSE),TRUE,FALSE)),
FALSE),FALSE)</f>
        <v>0</v>
      </c>
      <c r="AT54" s="209" t="b" cm="1">
        <f t="array" aca="1" ref="AT54" ca="1">IF(AND($A54 &gt; 0, M54 &gt; 0,AT$2&lt;MiscFormulas!$A$5+1),
_xlfn.IFNA(
_xlfn.IFNA(
_xlfn.IFNA(
_xlfn.IFNA(
_xlfn.IFNA(
_xlfn.IFNA(
IF(_xlfn.XLOOKUP(AT$2,WatchbillMONTHLY!$A$3:$U$3,OFFSET(WatchbillMONTHLY!$A$3:$U$3,1,2))=IF(_xlfn.XLOOKUP($A54,INDIRECT("_"&amp;_xlfn.XLOOKUP(AT$2,WatchbillMONTHLY!$A$3:$U$3,OFFSET(WatchbillMONTHLY!$A$3:$U$3,1,2))),INDIRECT("_"&amp;_xlfn.XLOOKUP(AT$2,WatchbillMONTHLY!$A$3:$U$3,OFFSET(WatchbillMONTHLY!$A$3:$U$3,1,2))))=$A54,_xlfn.XLOOKUP(AT$2,WatchbillMONTHLY!$A$3:$U$3,OFFSET(WatchbillMONTHLY!$A$3:$U$3,1,2)),FALSE),TRUE,FALSE),
IF(_xlfn.XLOOKUP(AT$2,WatchbillMONTHLY!$A$20:$U$20,OFFSET(WatchbillMONTHLY!$A$20:$U$20,1,2))=IF(_xlfn.XLOOKUP($A54,INDIRECT("_"&amp;_xlfn.XLOOKUP(AT$2,WatchbillMONTHLY!$A$20:$U$20,OFFSET(WatchbillMONTHLY!$A$20:$U$20,1,2))),INDIRECT("_"&amp;_xlfn.XLOOKUP(AT$2,WatchbillMONTHLY!$A$20:$U$20,OFFSET(WatchbillMONTHLY!$A$20:$U$20,1,2))))=$A54,_xlfn.XLOOKUP(AT$2,WatchbillMONTHLY!$A$20:$U$20,OFFSET(WatchbillMONTHLY!$A$20:$U$20,1,2)),FALSE),TRUE,FALSE)),
IF(_xlfn.XLOOKUP(AT$2,WatchbillMONTHLY!$A$37:$U$37,OFFSET(WatchbillMONTHLY!$A$37:$U$37,1,2))=IF(_xlfn.XLOOKUP($A54,INDIRECT("_"&amp;_xlfn.XLOOKUP(AT$2,WatchbillMONTHLY!$A$37:$U$37,OFFSET(WatchbillMONTHLY!$A$37:$U$37,1,2))),INDIRECT("_"&amp;_xlfn.XLOOKUP(AT$2,WatchbillMONTHLY!$A$37:$U$37,OFFSET(WatchbillMONTHLY!$A$37:$U$37,1,2))))=$A54,_xlfn.XLOOKUP(AT$2,WatchbillMONTHLY!$A$37:$U$37,OFFSET(WatchbillMONTHLY!$A$37:$U$37,1,2)),FALSE),TRUE,FALSE)),
IF(_xlfn.XLOOKUP(AT$2,WatchbillMONTHLY!$A$54:$U$54,OFFSET(WatchbillMONTHLY!$A$54:$U$54,1,2))=IF(_xlfn.XLOOKUP($A54,INDIRECT("_"&amp;_xlfn.XLOOKUP(AT$2,WatchbillMONTHLY!$A$54:$U$54,OFFSET(WatchbillMONTHLY!$A$54:$U$54,1,2))),INDIRECT("_"&amp;_xlfn.XLOOKUP(AT$2,WatchbillMONTHLY!$A$54:$U$54,OFFSET(WatchbillMONTHLY!$A$54:$U$54,1,2))))=$A54,_xlfn.XLOOKUP(AT$2,WatchbillMONTHLY!$A$54:$U$54,OFFSET(WatchbillMONTHLY!$A$54:$U$54,1,2)),FALSE),TRUE,FALSE)),
IF(_xlfn.XLOOKUP(AT$2,WatchbillMONTHLY!$A$71:$U$71,OFFSET(WatchbillMONTHLY!$A$71:$U$71,1,2))=IF(_xlfn.XLOOKUP($A54,INDIRECT("_"&amp;_xlfn.XLOOKUP(AT$2,WatchbillMONTHLY!$A$71:$U$71,OFFSET(WatchbillMONTHLY!$A$71:$U$71,1,2))),INDIRECT("_"&amp;_xlfn.XLOOKUP(AT$2,WatchbillMONTHLY!$A$71:$U$71,OFFSET(WatchbillMONTHLY!$A$71:$U$71,1,2))))=$A54,_xlfn.XLOOKUP(AT$2,WatchbillMONTHLY!$A$71:$U$71,OFFSET(WatchbillMONTHLY!$A$71:$U$71,1,2)),FALSE),TRUE,FALSE)),
IF(_xlfn.XLOOKUP(AT$2,WatchbillMONTHLY!$A$88:$U$88,OFFSET(WatchbillMONTHLY!$A$88:$U$88,1,2))=IF(_xlfn.XLOOKUP($A54,INDIRECT("_"&amp;_xlfn.XLOOKUP(AT$2,WatchbillMONTHLY!$A$88:$U$88,OFFSET(WatchbillMONTHLY!$A$88:$U$88,1,2))),INDIRECT("_"&amp;_xlfn.XLOOKUP(AT$2,WatchbillMONTHLY!$A$88:$U$88,OFFSET(WatchbillMONTHLY!$A$88:$U$88,1,2))))=$A54,_xlfn.XLOOKUP(AT$2,WatchbillMONTHLY!$A$88:$U$88,OFFSET(WatchbillMONTHLY!$A$88:$U$88,1,2)),FALSE),TRUE,FALSE)),
FALSE),FALSE)</f>
        <v>0</v>
      </c>
      <c r="AU54" s="209" t="b" cm="1">
        <f t="array" aca="1" ref="AU54" ca="1">IF(AND($A54 &gt; 0, N54 &gt; 0,AU$2&lt;MiscFormulas!$A$5+1),
_xlfn.IFNA(
_xlfn.IFNA(
_xlfn.IFNA(
_xlfn.IFNA(
_xlfn.IFNA(
_xlfn.IFNA(
IF(_xlfn.XLOOKUP(AU$2,WatchbillMONTHLY!$A$3:$U$3,OFFSET(WatchbillMONTHLY!$A$3:$U$3,1,2))=IF(_xlfn.XLOOKUP($A54,INDIRECT("_"&amp;_xlfn.XLOOKUP(AU$2,WatchbillMONTHLY!$A$3:$U$3,OFFSET(WatchbillMONTHLY!$A$3:$U$3,1,2))),INDIRECT("_"&amp;_xlfn.XLOOKUP(AU$2,WatchbillMONTHLY!$A$3:$U$3,OFFSET(WatchbillMONTHLY!$A$3:$U$3,1,2))))=$A54,_xlfn.XLOOKUP(AU$2,WatchbillMONTHLY!$A$3:$U$3,OFFSET(WatchbillMONTHLY!$A$3:$U$3,1,2)),FALSE),TRUE,FALSE),
IF(_xlfn.XLOOKUP(AU$2,WatchbillMONTHLY!$A$20:$U$20,OFFSET(WatchbillMONTHLY!$A$20:$U$20,1,2))=IF(_xlfn.XLOOKUP($A54,INDIRECT("_"&amp;_xlfn.XLOOKUP(AU$2,WatchbillMONTHLY!$A$20:$U$20,OFFSET(WatchbillMONTHLY!$A$20:$U$20,1,2))),INDIRECT("_"&amp;_xlfn.XLOOKUP(AU$2,WatchbillMONTHLY!$A$20:$U$20,OFFSET(WatchbillMONTHLY!$A$20:$U$20,1,2))))=$A54,_xlfn.XLOOKUP(AU$2,WatchbillMONTHLY!$A$20:$U$20,OFFSET(WatchbillMONTHLY!$A$20:$U$20,1,2)),FALSE),TRUE,FALSE)),
IF(_xlfn.XLOOKUP(AU$2,WatchbillMONTHLY!$A$37:$U$37,OFFSET(WatchbillMONTHLY!$A$37:$U$37,1,2))=IF(_xlfn.XLOOKUP($A54,INDIRECT("_"&amp;_xlfn.XLOOKUP(AU$2,WatchbillMONTHLY!$A$37:$U$37,OFFSET(WatchbillMONTHLY!$A$37:$U$37,1,2))),INDIRECT("_"&amp;_xlfn.XLOOKUP(AU$2,WatchbillMONTHLY!$A$37:$U$37,OFFSET(WatchbillMONTHLY!$A$37:$U$37,1,2))))=$A54,_xlfn.XLOOKUP(AU$2,WatchbillMONTHLY!$A$37:$U$37,OFFSET(WatchbillMONTHLY!$A$37:$U$37,1,2)),FALSE),TRUE,FALSE)),
IF(_xlfn.XLOOKUP(AU$2,WatchbillMONTHLY!$A$54:$U$54,OFFSET(WatchbillMONTHLY!$A$54:$U$54,1,2))=IF(_xlfn.XLOOKUP($A54,INDIRECT("_"&amp;_xlfn.XLOOKUP(AU$2,WatchbillMONTHLY!$A$54:$U$54,OFFSET(WatchbillMONTHLY!$A$54:$U$54,1,2))),INDIRECT("_"&amp;_xlfn.XLOOKUP(AU$2,WatchbillMONTHLY!$A$54:$U$54,OFFSET(WatchbillMONTHLY!$A$54:$U$54,1,2))))=$A54,_xlfn.XLOOKUP(AU$2,WatchbillMONTHLY!$A$54:$U$54,OFFSET(WatchbillMONTHLY!$A$54:$U$54,1,2)),FALSE),TRUE,FALSE)),
IF(_xlfn.XLOOKUP(AU$2,WatchbillMONTHLY!$A$71:$U$71,OFFSET(WatchbillMONTHLY!$A$71:$U$71,1,2))=IF(_xlfn.XLOOKUP($A54,INDIRECT("_"&amp;_xlfn.XLOOKUP(AU$2,WatchbillMONTHLY!$A$71:$U$71,OFFSET(WatchbillMONTHLY!$A$71:$U$71,1,2))),INDIRECT("_"&amp;_xlfn.XLOOKUP(AU$2,WatchbillMONTHLY!$A$71:$U$71,OFFSET(WatchbillMONTHLY!$A$71:$U$71,1,2))))=$A54,_xlfn.XLOOKUP(AU$2,WatchbillMONTHLY!$A$71:$U$71,OFFSET(WatchbillMONTHLY!$A$71:$U$71,1,2)),FALSE),TRUE,FALSE)),
IF(_xlfn.XLOOKUP(AU$2,WatchbillMONTHLY!$A$88:$U$88,OFFSET(WatchbillMONTHLY!$A$88:$U$88,1,2))=IF(_xlfn.XLOOKUP($A54,INDIRECT("_"&amp;_xlfn.XLOOKUP(AU$2,WatchbillMONTHLY!$A$88:$U$88,OFFSET(WatchbillMONTHLY!$A$88:$U$88,1,2))),INDIRECT("_"&amp;_xlfn.XLOOKUP(AU$2,WatchbillMONTHLY!$A$88:$U$88,OFFSET(WatchbillMONTHLY!$A$88:$U$88,1,2))))=$A54,_xlfn.XLOOKUP(AU$2,WatchbillMONTHLY!$A$88:$U$88,OFFSET(WatchbillMONTHLY!$A$88:$U$88,1,2)),FALSE),TRUE,FALSE)),
FALSE),FALSE)</f>
        <v>0</v>
      </c>
      <c r="AV54" s="209" t="b" cm="1">
        <f t="array" aca="1" ref="AV54" ca="1">IF(AND($A54 &gt; 0, O54 &gt; 0,AV$2&lt;MiscFormulas!$A$5+1),
_xlfn.IFNA(
_xlfn.IFNA(
_xlfn.IFNA(
_xlfn.IFNA(
_xlfn.IFNA(
_xlfn.IFNA(
IF(_xlfn.XLOOKUP(AV$2,WatchbillMONTHLY!$A$3:$U$3,OFFSET(WatchbillMONTHLY!$A$3:$U$3,1,2))=IF(_xlfn.XLOOKUP($A54,INDIRECT("_"&amp;_xlfn.XLOOKUP(AV$2,WatchbillMONTHLY!$A$3:$U$3,OFFSET(WatchbillMONTHLY!$A$3:$U$3,1,2))),INDIRECT("_"&amp;_xlfn.XLOOKUP(AV$2,WatchbillMONTHLY!$A$3:$U$3,OFFSET(WatchbillMONTHLY!$A$3:$U$3,1,2))))=$A54,_xlfn.XLOOKUP(AV$2,WatchbillMONTHLY!$A$3:$U$3,OFFSET(WatchbillMONTHLY!$A$3:$U$3,1,2)),FALSE),TRUE,FALSE),
IF(_xlfn.XLOOKUP(AV$2,WatchbillMONTHLY!$A$20:$U$20,OFFSET(WatchbillMONTHLY!$A$20:$U$20,1,2))=IF(_xlfn.XLOOKUP($A54,INDIRECT("_"&amp;_xlfn.XLOOKUP(AV$2,WatchbillMONTHLY!$A$20:$U$20,OFFSET(WatchbillMONTHLY!$A$20:$U$20,1,2))),INDIRECT("_"&amp;_xlfn.XLOOKUP(AV$2,WatchbillMONTHLY!$A$20:$U$20,OFFSET(WatchbillMONTHLY!$A$20:$U$20,1,2))))=$A54,_xlfn.XLOOKUP(AV$2,WatchbillMONTHLY!$A$20:$U$20,OFFSET(WatchbillMONTHLY!$A$20:$U$20,1,2)),FALSE),TRUE,FALSE)),
IF(_xlfn.XLOOKUP(AV$2,WatchbillMONTHLY!$A$37:$U$37,OFFSET(WatchbillMONTHLY!$A$37:$U$37,1,2))=IF(_xlfn.XLOOKUP($A54,INDIRECT("_"&amp;_xlfn.XLOOKUP(AV$2,WatchbillMONTHLY!$A$37:$U$37,OFFSET(WatchbillMONTHLY!$A$37:$U$37,1,2))),INDIRECT("_"&amp;_xlfn.XLOOKUP(AV$2,WatchbillMONTHLY!$A$37:$U$37,OFFSET(WatchbillMONTHLY!$A$37:$U$37,1,2))))=$A54,_xlfn.XLOOKUP(AV$2,WatchbillMONTHLY!$A$37:$U$37,OFFSET(WatchbillMONTHLY!$A$37:$U$37,1,2)),FALSE),TRUE,FALSE)),
IF(_xlfn.XLOOKUP(AV$2,WatchbillMONTHLY!$A$54:$U$54,OFFSET(WatchbillMONTHLY!$A$54:$U$54,1,2))=IF(_xlfn.XLOOKUP($A54,INDIRECT("_"&amp;_xlfn.XLOOKUP(AV$2,WatchbillMONTHLY!$A$54:$U$54,OFFSET(WatchbillMONTHLY!$A$54:$U$54,1,2))),INDIRECT("_"&amp;_xlfn.XLOOKUP(AV$2,WatchbillMONTHLY!$A$54:$U$54,OFFSET(WatchbillMONTHLY!$A$54:$U$54,1,2))))=$A54,_xlfn.XLOOKUP(AV$2,WatchbillMONTHLY!$A$54:$U$54,OFFSET(WatchbillMONTHLY!$A$54:$U$54,1,2)),FALSE),TRUE,FALSE)),
IF(_xlfn.XLOOKUP(AV$2,WatchbillMONTHLY!$A$71:$U$71,OFFSET(WatchbillMONTHLY!$A$71:$U$71,1,2))=IF(_xlfn.XLOOKUP($A54,INDIRECT("_"&amp;_xlfn.XLOOKUP(AV$2,WatchbillMONTHLY!$A$71:$U$71,OFFSET(WatchbillMONTHLY!$A$71:$U$71,1,2))),INDIRECT("_"&amp;_xlfn.XLOOKUP(AV$2,WatchbillMONTHLY!$A$71:$U$71,OFFSET(WatchbillMONTHLY!$A$71:$U$71,1,2))))=$A54,_xlfn.XLOOKUP(AV$2,WatchbillMONTHLY!$A$71:$U$71,OFFSET(WatchbillMONTHLY!$A$71:$U$71,1,2)),FALSE),TRUE,FALSE)),
IF(_xlfn.XLOOKUP(AV$2,WatchbillMONTHLY!$A$88:$U$88,OFFSET(WatchbillMONTHLY!$A$88:$U$88,1,2))=IF(_xlfn.XLOOKUP($A54,INDIRECT("_"&amp;_xlfn.XLOOKUP(AV$2,WatchbillMONTHLY!$A$88:$U$88,OFFSET(WatchbillMONTHLY!$A$88:$U$88,1,2))),INDIRECT("_"&amp;_xlfn.XLOOKUP(AV$2,WatchbillMONTHLY!$A$88:$U$88,OFFSET(WatchbillMONTHLY!$A$88:$U$88,1,2))))=$A54,_xlfn.XLOOKUP(AV$2,WatchbillMONTHLY!$A$88:$U$88,OFFSET(WatchbillMONTHLY!$A$88:$U$88,1,2)),FALSE),TRUE,FALSE)),
FALSE),FALSE)</f>
        <v>0</v>
      </c>
      <c r="AW54" s="209" t="b" cm="1">
        <f t="array" aca="1" ref="AW54" ca="1">IF(AND($A54 &gt; 0, P54 &gt; 0,AW$2&lt;MiscFormulas!$A$5+1),
_xlfn.IFNA(
_xlfn.IFNA(
_xlfn.IFNA(
_xlfn.IFNA(
_xlfn.IFNA(
_xlfn.IFNA(
IF(_xlfn.XLOOKUP(AW$2,WatchbillMONTHLY!$A$3:$U$3,OFFSET(WatchbillMONTHLY!$A$3:$U$3,1,2))=IF(_xlfn.XLOOKUP($A54,INDIRECT("_"&amp;_xlfn.XLOOKUP(AW$2,WatchbillMONTHLY!$A$3:$U$3,OFFSET(WatchbillMONTHLY!$A$3:$U$3,1,2))),INDIRECT("_"&amp;_xlfn.XLOOKUP(AW$2,WatchbillMONTHLY!$A$3:$U$3,OFFSET(WatchbillMONTHLY!$A$3:$U$3,1,2))))=$A54,_xlfn.XLOOKUP(AW$2,WatchbillMONTHLY!$A$3:$U$3,OFFSET(WatchbillMONTHLY!$A$3:$U$3,1,2)),FALSE),TRUE,FALSE),
IF(_xlfn.XLOOKUP(AW$2,WatchbillMONTHLY!$A$20:$U$20,OFFSET(WatchbillMONTHLY!$A$20:$U$20,1,2))=IF(_xlfn.XLOOKUP($A54,INDIRECT("_"&amp;_xlfn.XLOOKUP(AW$2,WatchbillMONTHLY!$A$20:$U$20,OFFSET(WatchbillMONTHLY!$A$20:$U$20,1,2))),INDIRECT("_"&amp;_xlfn.XLOOKUP(AW$2,WatchbillMONTHLY!$A$20:$U$20,OFFSET(WatchbillMONTHLY!$A$20:$U$20,1,2))))=$A54,_xlfn.XLOOKUP(AW$2,WatchbillMONTHLY!$A$20:$U$20,OFFSET(WatchbillMONTHLY!$A$20:$U$20,1,2)),FALSE),TRUE,FALSE)),
IF(_xlfn.XLOOKUP(AW$2,WatchbillMONTHLY!$A$37:$U$37,OFFSET(WatchbillMONTHLY!$A$37:$U$37,1,2))=IF(_xlfn.XLOOKUP($A54,INDIRECT("_"&amp;_xlfn.XLOOKUP(AW$2,WatchbillMONTHLY!$A$37:$U$37,OFFSET(WatchbillMONTHLY!$A$37:$U$37,1,2))),INDIRECT("_"&amp;_xlfn.XLOOKUP(AW$2,WatchbillMONTHLY!$A$37:$U$37,OFFSET(WatchbillMONTHLY!$A$37:$U$37,1,2))))=$A54,_xlfn.XLOOKUP(AW$2,WatchbillMONTHLY!$A$37:$U$37,OFFSET(WatchbillMONTHLY!$A$37:$U$37,1,2)),FALSE),TRUE,FALSE)),
IF(_xlfn.XLOOKUP(AW$2,WatchbillMONTHLY!$A$54:$U$54,OFFSET(WatchbillMONTHLY!$A$54:$U$54,1,2))=IF(_xlfn.XLOOKUP($A54,INDIRECT("_"&amp;_xlfn.XLOOKUP(AW$2,WatchbillMONTHLY!$A$54:$U$54,OFFSET(WatchbillMONTHLY!$A$54:$U$54,1,2))),INDIRECT("_"&amp;_xlfn.XLOOKUP(AW$2,WatchbillMONTHLY!$A$54:$U$54,OFFSET(WatchbillMONTHLY!$A$54:$U$54,1,2))))=$A54,_xlfn.XLOOKUP(AW$2,WatchbillMONTHLY!$A$54:$U$54,OFFSET(WatchbillMONTHLY!$A$54:$U$54,1,2)),FALSE),TRUE,FALSE)),
IF(_xlfn.XLOOKUP(AW$2,WatchbillMONTHLY!$A$71:$U$71,OFFSET(WatchbillMONTHLY!$A$71:$U$71,1,2))=IF(_xlfn.XLOOKUP($A54,INDIRECT("_"&amp;_xlfn.XLOOKUP(AW$2,WatchbillMONTHLY!$A$71:$U$71,OFFSET(WatchbillMONTHLY!$A$71:$U$71,1,2))),INDIRECT("_"&amp;_xlfn.XLOOKUP(AW$2,WatchbillMONTHLY!$A$71:$U$71,OFFSET(WatchbillMONTHLY!$A$71:$U$71,1,2))))=$A54,_xlfn.XLOOKUP(AW$2,WatchbillMONTHLY!$A$71:$U$71,OFFSET(WatchbillMONTHLY!$A$71:$U$71,1,2)),FALSE),TRUE,FALSE)),
IF(_xlfn.XLOOKUP(AW$2,WatchbillMONTHLY!$A$88:$U$88,OFFSET(WatchbillMONTHLY!$A$88:$U$88,1,2))=IF(_xlfn.XLOOKUP($A54,INDIRECT("_"&amp;_xlfn.XLOOKUP(AW$2,WatchbillMONTHLY!$A$88:$U$88,OFFSET(WatchbillMONTHLY!$A$88:$U$88,1,2))),INDIRECT("_"&amp;_xlfn.XLOOKUP(AW$2,WatchbillMONTHLY!$A$88:$U$88,OFFSET(WatchbillMONTHLY!$A$88:$U$88,1,2))))=$A54,_xlfn.XLOOKUP(AW$2,WatchbillMONTHLY!$A$88:$U$88,OFFSET(WatchbillMONTHLY!$A$88:$U$88,1,2)),FALSE),TRUE,FALSE)),
FALSE),FALSE)</f>
        <v>0</v>
      </c>
      <c r="AX54" s="209" t="b" cm="1">
        <f t="array" aca="1" ref="AX54" ca="1">IF(AND($A54 &gt; 0, Q54 &gt; 0,AX$2&lt;MiscFormulas!$A$5+1),
_xlfn.IFNA(
_xlfn.IFNA(
_xlfn.IFNA(
_xlfn.IFNA(
_xlfn.IFNA(
_xlfn.IFNA(
IF(_xlfn.XLOOKUP(AX$2,WatchbillMONTHLY!$A$3:$U$3,OFFSET(WatchbillMONTHLY!$A$3:$U$3,1,2))=IF(_xlfn.XLOOKUP($A54,INDIRECT("_"&amp;_xlfn.XLOOKUP(AX$2,WatchbillMONTHLY!$A$3:$U$3,OFFSET(WatchbillMONTHLY!$A$3:$U$3,1,2))),INDIRECT("_"&amp;_xlfn.XLOOKUP(AX$2,WatchbillMONTHLY!$A$3:$U$3,OFFSET(WatchbillMONTHLY!$A$3:$U$3,1,2))))=$A54,_xlfn.XLOOKUP(AX$2,WatchbillMONTHLY!$A$3:$U$3,OFFSET(WatchbillMONTHLY!$A$3:$U$3,1,2)),FALSE),TRUE,FALSE),
IF(_xlfn.XLOOKUP(AX$2,WatchbillMONTHLY!$A$20:$U$20,OFFSET(WatchbillMONTHLY!$A$20:$U$20,1,2))=IF(_xlfn.XLOOKUP($A54,INDIRECT("_"&amp;_xlfn.XLOOKUP(AX$2,WatchbillMONTHLY!$A$20:$U$20,OFFSET(WatchbillMONTHLY!$A$20:$U$20,1,2))),INDIRECT("_"&amp;_xlfn.XLOOKUP(AX$2,WatchbillMONTHLY!$A$20:$U$20,OFFSET(WatchbillMONTHLY!$A$20:$U$20,1,2))))=$A54,_xlfn.XLOOKUP(AX$2,WatchbillMONTHLY!$A$20:$U$20,OFFSET(WatchbillMONTHLY!$A$20:$U$20,1,2)),FALSE),TRUE,FALSE)),
IF(_xlfn.XLOOKUP(AX$2,WatchbillMONTHLY!$A$37:$U$37,OFFSET(WatchbillMONTHLY!$A$37:$U$37,1,2))=IF(_xlfn.XLOOKUP($A54,INDIRECT("_"&amp;_xlfn.XLOOKUP(AX$2,WatchbillMONTHLY!$A$37:$U$37,OFFSET(WatchbillMONTHLY!$A$37:$U$37,1,2))),INDIRECT("_"&amp;_xlfn.XLOOKUP(AX$2,WatchbillMONTHLY!$A$37:$U$37,OFFSET(WatchbillMONTHLY!$A$37:$U$37,1,2))))=$A54,_xlfn.XLOOKUP(AX$2,WatchbillMONTHLY!$A$37:$U$37,OFFSET(WatchbillMONTHLY!$A$37:$U$37,1,2)),FALSE),TRUE,FALSE)),
IF(_xlfn.XLOOKUP(AX$2,WatchbillMONTHLY!$A$54:$U$54,OFFSET(WatchbillMONTHLY!$A$54:$U$54,1,2))=IF(_xlfn.XLOOKUP($A54,INDIRECT("_"&amp;_xlfn.XLOOKUP(AX$2,WatchbillMONTHLY!$A$54:$U$54,OFFSET(WatchbillMONTHLY!$A$54:$U$54,1,2))),INDIRECT("_"&amp;_xlfn.XLOOKUP(AX$2,WatchbillMONTHLY!$A$54:$U$54,OFFSET(WatchbillMONTHLY!$A$54:$U$54,1,2))))=$A54,_xlfn.XLOOKUP(AX$2,WatchbillMONTHLY!$A$54:$U$54,OFFSET(WatchbillMONTHLY!$A$54:$U$54,1,2)),FALSE),TRUE,FALSE)),
IF(_xlfn.XLOOKUP(AX$2,WatchbillMONTHLY!$A$71:$U$71,OFFSET(WatchbillMONTHLY!$A$71:$U$71,1,2))=IF(_xlfn.XLOOKUP($A54,INDIRECT("_"&amp;_xlfn.XLOOKUP(AX$2,WatchbillMONTHLY!$A$71:$U$71,OFFSET(WatchbillMONTHLY!$A$71:$U$71,1,2))),INDIRECT("_"&amp;_xlfn.XLOOKUP(AX$2,WatchbillMONTHLY!$A$71:$U$71,OFFSET(WatchbillMONTHLY!$A$71:$U$71,1,2))))=$A54,_xlfn.XLOOKUP(AX$2,WatchbillMONTHLY!$A$71:$U$71,OFFSET(WatchbillMONTHLY!$A$71:$U$71,1,2)),FALSE),TRUE,FALSE)),
IF(_xlfn.XLOOKUP(AX$2,WatchbillMONTHLY!$A$88:$U$88,OFFSET(WatchbillMONTHLY!$A$88:$U$88,1,2))=IF(_xlfn.XLOOKUP($A54,INDIRECT("_"&amp;_xlfn.XLOOKUP(AX$2,WatchbillMONTHLY!$A$88:$U$88,OFFSET(WatchbillMONTHLY!$A$88:$U$88,1,2))),INDIRECT("_"&amp;_xlfn.XLOOKUP(AX$2,WatchbillMONTHLY!$A$88:$U$88,OFFSET(WatchbillMONTHLY!$A$88:$U$88,1,2))))=$A54,_xlfn.XLOOKUP(AX$2,WatchbillMONTHLY!$A$88:$U$88,OFFSET(WatchbillMONTHLY!$A$88:$U$88,1,2)),FALSE),TRUE,FALSE)),
FALSE),FALSE)</f>
        <v>0</v>
      </c>
      <c r="AY54" s="209" t="b" cm="1">
        <f t="array" aca="1" ref="AY54" ca="1">IF(AND($A54 &gt; 0, R54 &gt; 0,AY$2&lt;MiscFormulas!$A$5+1),
_xlfn.IFNA(
_xlfn.IFNA(
_xlfn.IFNA(
_xlfn.IFNA(
_xlfn.IFNA(
_xlfn.IFNA(
IF(_xlfn.XLOOKUP(AY$2,WatchbillMONTHLY!$A$3:$U$3,OFFSET(WatchbillMONTHLY!$A$3:$U$3,1,2))=IF(_xlfn.XLOOKUP($A54,INDIRECT("_"&amp;_xlfn.XLOOKUP(AY$2,WatchbillMONTHLY!$A$3:$U$3,OFFSET(WatchbillMONTHLY!$A$3:$U$3,1,2))),INDIRECT("_"&amp;_xlfn.XLOOKUP(AY$2,WatchbillMONTHLY!$A$3:$U$3,OFFSET(WatchbillMONTHLY!$A$3:$U$3,1,2))))=$A54,_xlfn.XLOOKUP(AY$2,WatchbillMONTHLY!$A$3:$U$3,OFFSET(WatchbillMONTHLY!$A$3:$U$3,1,2)),FALSE),TRUE,FALSE),
IF(_xlfn.XLOOKUP(AY$2,WatchbillMONTHLY!$A$20:$U$20,OFFSET(WatchbillMONTHLY!$A$20:$U$20,1,2))=IF(_xlfn.XLOOKUP($A54,INDIRECT("_"&amp;_xlfn.XLOOKUP(AY$2,WatchbillMONTHLY!$A$20:$U$20,OFFSET(WatchbillMONTHLY!$A$20:$U$20,1,2))),INDIRECT("_"&amp;_xlfn.XLOOKUP(AY$2,WatchbillMONTHLY!$A$20:$U$20,OFFSET(WatchbillMONTHLY!$A$20:$U$20,1,2))))=$A54,_xlfn.XLOOKUP(AY$2,WatchbillMONTHLY!$A$20:$U$20,OFFSET(WatchbillMONTHLY!$A$20:$U$20,1,2)),FALSE),TRUE,FALSE)),
IF(_xlfn.XLOOKUP(AY$2,WatchbillMONTHLY!$A$37:$U$37,OFFSET(WatchbillMONTHLY!$A$37:$U$37,1,2))=IF(_xlfn.XLOOKUP($A54,INDIRECT("_"&amp;_xlfn.XLOOKUP(AY$2,WatchbillMONTHLY!$A$37:$U$37,OFFSET(WatchbillMONTHLY!$A$37:$U$37,1,2))),INDIRECT("_"&amp;_xlfn.XLOOKUP(AY$2,WatchbillMONTHLY!$A$37:$U$37,OFFSET(WatchbillMONTHLY!$A$37:$U$37,1,2))))=$A54,_xlfn.XLOOKUP(AY$2,WatchbillMONTHLY!$A$37:$U$37,OFFSET(WatchbillMONTHLY!$A$37:$U$37,1,2)),FALSE),TRUE,FALSE)),
IF(_xlfn.XLOOKUP(AY$2,WatchbillMONTHLY!$A$54:$U$54,OFFSET(WatchbillMONTHLY!$A$54:$U$54,1,2))=IF(_xlfn.XLOOKUP($A54,INDIRECT("_"&amp;_xlfn.XLOOKUP(AY$2,WatchbillMONTHLY!$A$54:$U$54,OFFSET(WatchbillMONTHLY!$A$54:$U$54,1,2))),INDIRECT("_"&amp;_xlfn.XLOOKUP(AY$2,WatchbillMONTHLY!$A$54:$U$54,OFFSET(WatchbillMONTHLY!$A$54:$U$54,1,2))))=$A54,_xlfn.XLOOKUP(AY$2,WatchbillMONTHLY!$A$54:$U$54,OFFSET(WatchbillMONTHLY!$A$54:$U$54,1,2)),FALSE),TRUE,FALSE)),
IF(_xlfn.XLOOKUP(AY$2,WatchbillMONTHLY!$A$71:$U$71,OFFSET(WatchbillMONTHLY!$A$71:$U$71,1,2))=IF(_xlfn.XLOOKUP($A54,INDIRECT("_"&amp;_xlfn.XLOOKUP(AY$2,WatchbillMONTHLY!$A$71:$U$71,OFFSET(WatchbillMONTHLY!$A$71:$U$71,1,2))),INDIRECT("_"&amp;_xlfn.XLOOKUP(AY$2,WatchbillMONTHLY!$A$71:$U$71,OFFSET(WatchbillMONTHLY!$A$71:$U$71,1,2))))=$A54,_xlfn.XLOOKUP(AY$2,WatchbillMONTHLY!$A$71:$U$71,OFFSET(WatchbillMONTHLY!$A$71:$U$71,1,2)),FALSE),TRUE,FALSE)),
IF(_xlfn.XLOOKUP(AY$2,WatchbillMONTHLY!$A$88:$U$88,OFFSET(WatchbillMONTHLY!$A$88:$U$88,1,2))=IF(_xlfn.XLOOKUP($A54,INDIRECT("_"&amp;_xlfn.XLOOKUP(AY$2,WatchbillMONTHLY!$A$88:$U$88,OFFSET(WatchbillMONTHLY!$A$88:$U$88,1,2))),INDIRECT("_"&amp;_xlfn.XLOOKUP(AY$2,WatchbillMONTHLY!$A$88:$U$88,OFFSET(WatchbillMONTHLY!$A$88:$U$88,1,2))))=$A54,_xlfn.XLOOKUP(AY$2,WatchbillMONTHLY!$A$88:$U$88,OFFSET(WatchbillMONTHLY!$A$88:$U$88,1,2)),FALSE),TRUE,FALSE)),
FALSE),FALSE)</f>
        <v>0</v>
      </c>
      <c r="AZ54" s="209" t="b" cm="1">
        <f t="array" aca="1" ref="AZ54" ca="1">IF(AND($A54 &gt; 0, S54 &gt; 0,AZ$2&lt;MiscFormulas!$A$5+1),
_xlfn.IFNA(
_xlfn.IFNA(
_xlfn.IFNA(
_xlfn.IFNA(
_xlfn.IFNA(
_xlfn.IFNA(
IF(_xlfn.XLOOKUP(AZ$2,WatchbillMONTHLY!$A$3:$U$3,OFFSET(WatchbillMONTHLY!$A$3:$U$3,1,2))=IF(_xlfn.XLOOKUP($A54,INDIRECT("_"&amp;_xlfn.XLOOKUP(AZ$2,WatchbillMONTHLY!$A$3:$U$3,OFFSET(WatchbillMONTHLY!$A$3:$U$3,1,2))),INDIRECT("_"&amp;_xlfn.XLOOKUP(AZ$2,WatchbillMONTHLY!$A$3:$U$3,OFFSET(WatchbillMONTHLY!$A$3:$U$3,1,2))))=$A54,_xlfn.XLOOKUP(AZ$2,WatchbillMONTHLY!$A$3:$U$3,OFFSET(WatchbillMONTHLY!$A$3:$U$3,1,2)),FALSE),TRUE,FALSE),
IF(_xlfn.XLOOKUP(AZ$2,WatchbillMONTHLY!$A$20:$U$20,OFFSET(WatchbillMONTHLY!$A$20:$U$20,1,2))=IF(_xlfn.XLOOKUP($A54,INDIRECT("_"&amp;_xlfn.XLOOKUP(AZ$2,WatchbillMONTHLY!$A$20:$U$20,OFFSET(WatchbillMONTHLY!$A$20:$U$20,1,2))),INDIRECT("_"&amp;_xlfn.XLOOKUP(AZ$2,WatchbillMONTHLY!$A$20:$U$20,OFFSET(WatchbillMONTHLY!$A$20:$U$20,1,2))))=$A54,_xlfn.XLOOKUP(AZ$2,WatchbillMONTHLY!$A$20:$U$20,OFFSET(WatchbillMONTHLY!$A$20:$U$20,1,2)),FALSE),TRUE,FALSE)),
IF(_xlfn.XLOOKUP(AZ$2,WatchbillMONTHLY!$A$37:$U$37,OFFSET(WatchbillMONTHLY!$A$37:$U$37,1,2))=IF(_xlfn.XLOOKUP($A54,INDIRECT("_"&amp;_xlfn.XLOOKUP(AZ$2,WatchbillMONTHLY!$A$37:$U$37,OFFSET(WatchbillMONTHLY!$A$37:$U$37,1,2))),INDIRECT("_"&amp;_xlfn.XLOOKUP(AZ$2,WatchbillMONTHLY!$A$37:$U$37,OFFSET(WatchbillMONTHLY!$A$37:$U$37,1,2))))=$A54,_xlfn.XLOOKUP(AZ$2,WatchbillMONTHLY!$A$37:$U$37,OFFSET(WatchbillMONTHLY!$A$37:$U$37,1,2)),FALSE),TRUE,FALSE)),
IF(_xlfn.XLOOKUP(AZ$2,WatchbillMONTHLY!$A$54:$U$54,OFFSET(WatchbillMONTHLY!$A$54:$U$54,1,2))=IF(_xlfn.XLOOKUP($A54,INDIRECT("_"&amp;_xlfn.XLOOKUP(AZ$2,WatchbillMONTHLY!$A$54:$U$54,OFFSET(WatchbillMONTHLY!$A$54:$U$54,1,2))),INDIRECT("_"&amp;_xlfn.XLOOKUP(AZ$2,WatchbillMONTHLY!$A$54:$U$54,OFFSET(WatchbillMONTHLY!$A$54:$U$54,1,2))))=$A54,_xlfn.XLOOKUP(AZ$2,WatchbillMONTHLY!$A$54:$U$54,OFFSET(WatchbillMONTHLY!$A$54:$U$54,1,2)),FALSE),TRUE,FALSE)),
IF(_xlfn.XLOOKUP(AZ$2,WatchbillMONTHLY!$A$71:$U$71,OFFSET(WatchbillMONTHLY!$A$71:$U$71,1,2))=IF(_xlfn.XLOOKUP($A54,INDIRECT("_"&amp;_xlfn.XLOOKUP(AZ$2,WatchbillMONTHLY!$A$71:$U$71,OFFSET(WatchbillMONTHLY!$A$71:$U$71,1,2))),INDIRECT("_"&amp;_xlfn.XLOOKUP(AZ$2,WatchbillMONTHLY!$A$71:$U$71,OFFSET(WatchbillMONTHLY!$A$71:$U$71,1,2))))=$A54,_xlfn.XLOOKUP(AZ$2,WatchbillMONTHLY!$A$71:$U$71,OFFSET(WatchbillMONTHLY!$A$71:$U$71,1,2)),FALSE),TRUE,FALSE)),
IF(_xlfn.XLOOKUP(AZ$2,WatchbillMONTHLY!$A$88:$U$88,OFFSET(WatchbillMONTHLY!$A$88:$U$88,1,2))=IF(_xlfn.XLOOKUP($A54,INDIRECT("_"&amp;_xlfn.XLOOKUP(AZ$2,WatchbillMONTHLY!$A$88:$U$88,OFFSET(WatchbillMONTHLY!$A$88:$U$88,1,2))),INDIRECT("_"&amp;_xlfn.XLOOKUP(AZ$2,WatchbillMONTHLY!$A$88:$U$88,OFFSET(WatchbillMONTHLY!$A$88:$U$88,1,2))))=$A54,_xlfn.XLOOKUP(AZ$2,WatchbillMONTHLY!$A$88:$U$88,OFFSET(WatchbillMONTHLY!$A$88:$U$88,1,2)),FALSE),TRUE,FALSE)),
FALSE),FALSE)</f>
        <v>0</v>
      </c>
      <c r="BA54" s="209" t="b" cm="1">
        <f t="array" aca="1" ref="BA54" ca="1">IF(AND($A54 &gt; 0, T54 &gt; 0,BA$2&lt;MiscFormulas!$A$5+1),
_xlfn.IFNA(
_xlfn.IFNA(
_xlfn.IFNA(
_xlfn.IFNA(
_xlfn.IFNA(
_xlfn.IFNA(
IF(_xlfn.XLOOKUP(BA$2,WatchbillMONTHLY!$A$3:$U$3,OFFSET(WatchbillMONTHLY!$A$3:$U$3,1,2))=IF(_xlfn.XLOOKUP($A54,INDIRECT("_"&amp;_xlfn.XLOOKUP(BA$2,WatchbillMONTHLY!$A$3:$U$3,OFFSET(WatchbillMONTHLY!$A$3:$U$3,1,2))),INDIRECT("_"&amp;_xlfn.XLOOKUP(BA$2,WatchbillMONTHLY!$A$3:$U$3,OFFSET(WatchbillMONTHLY!$A$3:$U$3,1,2))))=$A54,_xlfn.XLOOKUP(BA$2,WatchbillMONTHLY!$A$3:$U$3,OFFSET(WatchbillMONTHLY!$A$3:$U$3,1,2)),FALSE),TRUE,FALSE),
IF(_xlfn.XLOOKUP(BA$2,WatchbillMONTHLY!$A$20:$U$20,OFFSET(WatchbillMONTHLY!$A$20:$U$20,1,2))=IF(_xlfn.XLOOKUP($A54,INDIRECT("_"&amp;_xlfn.XLOOKUP(BA$2,WatchbillMONTHLY!$A$20:$U$20,OFFSET(WatchbillMONTHLY!$A$20:$U$20,1,2))),INDIRECT("_"&amp;_xlfn.XLOOKUP(BA$2,WatchbillMONTHLY!$A$20:$U$20,OFFSET(WatchbillMONTHLY!$A$20:$U$20,1,2))))=$A54,_xlfn.XLOOKUP(BA$2,WatchbillMONTHLY!$A$20:$U$20,OFFSET(WatchbillMONTHLY!$A$20:$U$20,1,2)),FALSE),TRUE,FALSE)),
IF(_xlfn.XLOOKUP(BA$2,WatchbillMONTHLY!$A$37:$U$37,OFFSET(WatchbillMONTHLY!$A$37:$U$37,1,2))=IF(_xlfn.XLOOKUP($A54,INDIRECT("_"&amp;_xlfn.XLOOKUP(BA$2,WatchbillMONTHLY!$A$37:$U$37,OFFSET(WatchbillMONTHLY!$A$37:$U$37,1,2))),INDIRECT("_"&amp;_xlfn.XLOOKUP(BA$2,WatchbillMONTHLY!$A$37:$U$37,OFFSET(WatchbillMONTHLY!$A$37:$U$37,1,2))))=$A54,_xlfn.XLOOKUP(BA$2,WatchbillMONTHLY!$A$37:$U$37,OFFSET(WatchbillMONTHLY!$A$37:$U$37,1,2)),FALSE),TRUE,FALSE)),
IF(_xlfn.XLOOKUP(BA$2,WatchbillMONTHLY!$A$54:$U$54,OFFSET(WatchbillMONTHLY!$A$54:$U$54,1,2))=IF(_xlfn.XLOOKUP($A54,INDIRECT("_"&amp;_xlfn.XLOOKUP(BA$2,WatchbillMONTHLY!$A$54:$U$54,OFFSET(WatchbillMONTHLY!$A$54:$U$54,1,2))),INDIRECT("_"&amp;_xlfn.XLOOKUP(BA$2,WatchbillMONTHLY!$A$54:$U$54,OFFSET(WatchbillMONTHLY!$A$54:$U$54,1,2))))=$A54,_xlfn.XLOOKUP(BA$2,WatchbillMONTHLY!$A$54:$U$54,OFFSET(WatchbillMONTHLY!$A$54:$U$54,1,2)),FALSE),TRUE,FALSE)),
IF(_xlfn.XLOOKUP(BA$2,WatchbillMONTHLY!$A$71:$U$71,OFFSET(WatchbillMONTHLY!$A$71:$U$71,1,2))=IF(_xlfn.XLOOKUP($A54,INDIRECT("_"&amp;_xlfn.XLOOKUP(BA$2,WatchbillMONTHLY!$A$71:$U$71,OFFSET(WatchbillMONTHLY!$A$71:$U$71,1,2))),INDIRECT("_"&amp;_xlfn.XLOOKUP(BA$2,WatchbillMONTHLY!$A$71:$U$71,OFFSET(WatchbillMONTHLY!$A$71:$U$71,1,2))))=$A54,_xlfn.XLOOKUP(BA$2,WatchbillMONTHLY!$A$71:$U$71,OFFSET(WatchbillMONTHLY!$A$71:$U$71,1,2)),FALSE),TRUE,FALSE)),
IF(_xlfn.XLOOKUP(BA$2,WatchbillMONTHLY!$A$88:$U$88,OFFSET(WatchbillMONTHLY!$A$88:$U$88,1,2))=IF(_xlfn.XLOOKUP($A54,INDIRECT("_"&amp;_xlfn.XLOOKUP(BA$2,WatchbillMONTHLY!$A$88:$U$88,OFFSET(WatchbillMONTHLY!$A$88:$U$88,1,2))),INDIRECT("_"&amp;_xlfn.XLOOKUP(BA$2,WatchbillMONTHLY!$A$88:$U$88,OFFSET(WatchbillMONTHLY!$A$88:$U$88,1,2))))=$A54,_xlfn.XLOOKUP(BA$2,WatchbillMONTHLY!$A$88:$U$88,OFFSET(WatchbillMONTHLY!$A$88:$U$88,1,2)),FALSE),TRUE,FALSE)),
FALSE),FALSE)</f>
        <v>0</v>
      </c>
      <c r="BB54" s="209" t="b" cm="1">
        <f t="array" aca="1" ref="BB54" ca="1">IF(AND($A54 &gt; 0, U54 &gt; 0,BB$2&lt;MiscFormulas!$A$5+1),
_xlfn.IFNA(
_xlfn.IFNA(
_xlfn.IFNA(
_xlfn.IFNA(
_xlfn.IFNA(
_xlfn.IFNA(
IF(_xlfn.XLOOKUP(BB$2,WatchbillMONTHLY!$A$3:$U$3,OFFSET(WatchbillMONTHLY!$A$3:$U$3,1,2))=IF(_xlfn.XLOOKUP($A54,INDIRECT("_"&amp;_xlfn.XLOOKUP(BB$2,WatchbillMONTHLY!$A$3:$U$3,OFFSET(WatchbillMONTHLY!$A$3:$U$3,1,2))),INDIRECT("_"&amp;_xlfn.XLOOKUP(BB$2,WatchbillMONTHLY!$A$3:$U$3,OFFSET(WatchbillMONTHLY!$A$3:$U$3,1,2))))=$A54,_xlfn.XLOOKUP(BB$2,WatchbillMONTHLY!$A$3:$U$3,OFFSET(WatchbillMONTHLY!$A$3:$U$3,1,2)),FALSE),TRUE,FALSE),
IF(_xlfn.XLOOKUP(BB$2,WatchbillMONTHLY!$A$20:$U$20,OFFSET(WatchbillMONTHLY!$A$20:$U$20,1,2))=IF(_xlfn.XLOOKUP($A54,INDIRECT("_"&amp;_xlfn.XLOOKUP(BB$2,WatchbillMONTHLY!$A$20:$U$20,OFFSET(WatchbillMONTHLY!$A$20:$U$20,1,2))),INDIRECT("_"&amp;_xlfn.XLOOKUP(BB$2,WatchbillMONTHLY!$A$20:$U$20,OFFSET(WatchbillMONTHLY!$A$20:$U$20,1,2))))=$A54,_xlfn.XLOOKUP(BB$2,WatchbillMONTHLY!$A$20:$U$20,OFFSET(WatchbillMONTHLY!$A$20:$U$20,1,2)),FALSE),TRUE,FALSE)),
IF(_xlfn.XLOOKUP(BB$2,WatchbillMONTHLY!$A$37:$U$37,OFFSET(WatchbillMONTHLY!$A$37:$U$37,1,2))=IF(_xlfn.XLOOKUP($A54,INDIRECT("_"&amp;_xlfn.XLOOKUP(BB$2,WatchbillMONTHLY!$A$37:$U$37,OFFSET(WatchbillMONTHLY!$A$37:$U$37,1,2))),INDIRECT("_"&amp;_xlfn.XLOOKUP(BB$2,WatchbillMONTHLY!$A$37:$U$37,OFFSET(WatchbillMONTHLY!$A$37:$U$37,1,2))))=$A54,_xlfn.XLOOKUP(BB$2,WatchbillMONTHLY!$A$37:$U$37,OFFSET(WatchbillMONTHLY!$A$37:$U$37,1,2)),FALSE),TRUE,FALSE)),
IF(_xlfn.XLOOKUP(BB$2,WatchbillMONTHLY!$A$54:$U$54,OFFSET(WatchbillMONTHLY!$A$54:$U$54,1,2))=IF(_xlfn.XLOOKUP($A54,INDIRECT("_"&amp;_xlfn.XLOOKUP(BB$2,WatchbillMONTHLY!$A$54:$U$54,OFFSET(WatchbillMONTHLY!$A$54:$U$54,1,2))),INDIRECT("_"&amp;_xlfn.XLOOKUP(BB$2,WatchbillMONTHLY!$A$54:$U$54,OFFSET(WatchbillMONTHLY!$A$54:$U$54,1,2))))=$A54,_xlfn.XLOOKUP(BB$2,WatchbillMONTHLY!$A$54:$U$54,OFFSET(WatchbillMONTHLY!$A$54:$U$54,1,2)),FALSE),TRUE,FALSE)),
IF(_xlfn.XLOOKUP(BB$2,WatchbillMONTHLY!$A$71:$U$71,OFFSET(WatchbillMONTHLY!$A$71:$U$71,1,2))=IF(_xlfn.XLOOKUP($A54,INDIRECT("_"&amp;_xlfn.XLOOKUP(BB$2,WatchbillMONTHLY!$A$71:$U$71,OFFSET(WatchbillMONTHLY!$A$71:$U$71,1,2))),INDIRECT("_"&amp;_xlfn.XLOOKUP(BB$2,WatchbillMONTHLY!$A$71:$U$71,OFFSET(WatchbillMONTHLY!$A$71:$U$71,1,2))))=$A54,_xlfn.XLOOKUP(BB$2,WatchbillMONTHLY!$A$71:$U$71,OFFSET(WatchbillMONTHLY!$A$71:$U$71,1,2)),FALSE),TRUE,FALSE)),
IF(_xlfn.XLOOKUP(BB$2,WatchbillMONTHLY!$A$88:$U$88,OFFSET(WatchbillMONTHLY!$A$88:$U$88,1,2))=IF(_xlfn.XLOOKUP($A54,INDIRECT("_"&amp;_xlfn.XLOOKUP(BB$2,WatchbillMONTHLY!$A$88:$U$88,OFFSET(WatchbillMONTHLY!$A$88:$U$88,1,2))),INDIRECT("_"&amp;_xlfn.XLOOKUP(BB$2,WatchbillMONTHLY!$A$88:$U$88,OFFSET(WatchbillMONTHLY!$A$88:$U$88,1,2))))=$A54,_xlfn.XLOOKUP(BB$2,WatchbillMONTHLY!$A$88:$U$88,OFFSET(WatchbillMONTHLY!$A$88:$U$88,1,2)),FALSE),TRUE,FALSE)),
FALSE),FALSE)</f>
        <v>0</v>
      </c>
      <c r="BC54" s="209" t="b" cm="1">
        <f t="array" aca="1" ref="BC54" ca="1">IF(AND($A54 &gt; 0, V54 &gt; 0,BC$2&lt;MiscFormulas!$A$5+1),
_xlfn.IFNA(
_xlfn.IFNA(
_xlfn.IFNA(
_xlfn.IFNA(
_xlfn.IFNA(
_xlfn.IFNA(
IF(_xlfn.XLOOKUP(BC$2,WatchbillMONTHLY!$A$3:$U$3,OFFSET(WatchbillMONTHLY!$A$3:$U$3,1,2))=IF(_xlfn.XLOOKUP($A54,INDIRECT("_"&amp;_xlfn.XLOOKUP(BC$2,WatchbillMONTHLY!$A$3:$U$3,OFFSET(WatchbillMONTHLY!$A$3:$U$3,1,2))),INDIRECT("_"&amp;_xlfn.XLOOKUP(BC$2,WatchbillMONTHLY!$A$3:$U$3,OFFSET(WatchbillMONTHLY!$A$3:$U$3,1,2))))=$A54,_xlfn.XLOOKUP(BC$2,WatchbillMONTHLY!$A$3:$U$3,OFFSET(WatchbillMONTHLY!$A$3:$U$3,1,2)),FALSE),TRUE,FALSE),
IF(_xlfn.XLOOKUP(BC$2,WatchbillMONTHLY!$A$20:$U$20,OFFSET(WatchbillMONTHLY!$A$20:$U$20,1,2))=IF(_xlfn.XLOOKUP($A54,INDIRECT("_"&amp;_xlfn.XLOOKUP(BC$2,WatchbillMONTHLY!$A$20:$U$20,OFFSET(WatchbillMONTHLY!$A$20:$U$20,1,2))),INDIRECT("_"&amp;_xlfn.XLOOKUP(BC$2,WatchbillMONTHLY!$A$20:$U$20,OFFSET(WatchbillMONTHLY!$A$20:$U$20,1,2))))=$A54,_xlfn.XLOOKUP(BC$2,WatchbillMONTHLY!$A$20:$U$20,OFFSET(WatchbillMONTHLY!$A$20:$U$20,1,2)),FALSE),TRUE,FALSE)),
IF(_xlfn.XLOOKUP(BC$2,WatchbillMONTHLY!$A$37:$U$37,OFFSET(WatchbillMONTHLY!$A$37:$U$37,1,2))=IF(_xlfn.XLOOKUP($A54,INDIRECT("_"&amp;_xlfn.XLOOKUP(BC$2,WatchbillMONTHLY!$A$37:$U$37,OFFSET(WatchbillMONTHLY!$A$37:$U$37,1,2))),INDIRECT("_"&amp;_xlfn.XLOOKUP(BC$2,WatchbillMONTHLY!$A$37:$U$37,OFFSET(WatchbillMONTHLY!$A$37:$U$37,1,2))))=$A54,_xlfn.XLOOKUP(BC$2,WatchbillMONTHLY!$A$37:$U$37,OFFSET(WatchbillMONTHLY!$A$37:$U$37,1,2)),FALSE),TRUE,FALSE)),
IF(_xlfn.XLOOKUP(BC$2,WatchbillMONTHLY!$A$54:$U$54,OFFSET(WatchbillMONTHLY!$A$54:$U$54,1,2))=IF(_xlfn.XLOOKUP($A54,INDIRECT("_"&amp;_xlfn.XLOOKUP(BC$2,WatchbillMONTHLY!$A$54:$U$54,OFFSET(WatchbillMONTHLY!$A$54:$U$54,1,2))),INDIRECT("_"&amp;_xlfn.XLOOKUP(BC$2,WatchbillMONTHLY!$A$54:$U$54,OFFSET(WatchbillMONTHLY!$A$54:$U$54,1,2))))=$A54,_xlfn.XLOOKUP(BC$2,WatchbillMONTHLY!$A$54:$U$54,OFFSET(WatchbillMONTHLY!$A$54:$U$54,1,2)),FALSE),TRUE,FALSE)),
IF(_xlfn.XLOOKUP(BC$2,WatchbillMONTHLY!$A$71:$U$71,OFFSET(WatchbillMONTHLY!$A$71:$U$71,1,2))=IF(_xlfn.XLOOKUP($A54,INDIRECT("_"&amp;_xlfn.XLOOKUP(BC$2,WatchbillMONTHLY!$A$71:$U$71,OFFSET(WatchbillMONTHLY!$A$71:$U$71,1,2))),INDIRECT("_"&amp;_xlfn.XLOOKUP(BC$2,WatchbillMONTHLY!$A$71:$U$71,OFFSET(WatchbillMONTHLY!$A$71:$U$71,1,2))))=$A54,_xlfn.XLOOKUP(BC$2,WatchbillMONTHLY!$A$71:$U$71,OFFSET(WatchbillMONTHLY!$A$71:$U$71,1,2)),FALSE),TRUE,FALSE)),
IF(_xlfn.XLOOKUP(BC$2,WatchbillMONTHLY!$A$88:$U$88,OFFSET(WatchbillMONTHLY!$A$88:$U$88,1,2))=IF(_xlfn.XLOOKUP($A54,INDIRECT("_"&amp;_xlfn.XLOOKUP(BC$2,WatchbillMONTHLY!$A$88:$U$88,OFFSET(WatchbillMONTHLY!$A$88:$U$88,1,2))),INDIRECT("_"&amp;_xlfn.XLOOKUP(BC$2,WatchbillMONTHLY!$A$88:$U$88,OFFSET(WatchbillMONTHLY!$A$88:$U$88,1,2))))=$A54,_xlfn.XLOOKUP(BC$2,WatchbillMONTHLY!$A$88:$U$88,OFFSET(WatchbillMONTHLY!$A$88:$U$88,1,2)),FALSE),TRUE,FALSE)),
FALSE),FALSE)</f>
        <v>0</v>
      </c>
      <c r="BD54" s="209" t="b" cm="1">
        <f t="array" aca="1" ref="BD54" ca="1">IF(AND($A54 &gt; 0, W54 &gt; 0,BD$2&lt;MiscFormulas!$A$5+1),
_xlfn.IFNA(
_xlfn.IFNA(
_xlfn.IFNA(
_xlfn.IFNA(
_xlfn.IFNA(
_xlfn.IFNA(
IF(_xlfn.XLOOKUP(BD$2,WatchbillMONTHLY!$A$3:$U$3,OFFSET(WatchbillMONTHLY!$A$3:$U$3,1,2))=IF(_xlfn.XLOOKUP($A54,INDIRECT("_"&amp;_xlfn.XLOOKUP(BD$2,WatchbillMONTHLY!$A$3:$U$3,OFFSET(WatchbillMONTHLY!$A$3:$U$3,1,2))),INDIRECT("_"&amp;_xlfn.XLOOKUP(BD$2,WatchbillMONTHLY!$A$3:$U$3,OFFSET(WatchbillMONTHLY!$A$3:$U$3,1,2))))=$A54,_xlfn.XLOOKUP(BD$2,WatchbillMONTHLY!$A$3:$U$3,OFFSET(WatchbillMONTHLY!$A$3:$U$3,1,2)),FALSE),TRUE,FALSE),
IF(_xlfn.XLOOKUP(BD$2,WatchbillMONTHLY!$A$20:$U$20,OFFSET(WatchbillMONTHLY!$A$20:$U$20,1,2))=IF(_xlfn.XLOOKUP($A54,INDIRECT("_"&amp;_xlfn.XLOOKUP(BD$2,WatchbillMONTHLY!$A$20:$U$20,OFFSET(WatchbillMONTHLY!$A$20:$U$20,1,2))),INDIRECT("_"&amp;_xlfn.XLOOKUP(BD$2,WatchbillMONTHLY!$A$20:$U$20,OFFSET(WatchbillMONTHLY!$A$20:$U$20,1,2))))=$A54,_xlfn.XLOOKUP(BD$2,WatchbillMONTHLY!$A$20:$U$20,OFFSET(WatchbillMONTHLY!$A$20:$U$20,1,2)),FALSE),TRUE,FALSE)),
IF(_xlfn.XLOOKUP(BD$2,WatchbillMONTHLY!$A$37:$U$37,OFFSET(WatchbillMONTHLY!$A$37:$U$37,1,2))=IF(_xlfn.XLOOKUP($A54,INDIRECT("_"&amp;_xlfn.XLOOKUP(BD$2,WatchbillMONTHLY!$A$37:$U$37,OFFSET(WatchbillMONTHLY!$A$37:$U$37,1,2))),INDIRECT("_"&amp;_xlfn.XLOOKUP(BD$2,WatchbillMONTHLY!$A$37:$U$37,OFFSET(WatchbillMONTHLY!$A$37:$U$37,1,2))))=$A54,_xlfn.XLOOKUP(BD$2,WatchbillMONTHLY!$A$37:$U$37,OFFSET(WatchbillMONTHLY!$A$37:$U$37,1,2)),FALSE),TRUE,FALSE)),
IF(_xlfn.XLOOKUP(BD$2,WatchbillMONTHLY!$A$54:$U$54,OFFSET(WatchbillMONTHLY!$A$54:$U$54,1,2))=IF(_xlfn.XLOOKUP($A54,INDIRECT("_"&amp;_xlfn.XLOOKUP(BD$2,WatchbillMONTHLY!$A$54:$U$54,OFFSET(WatchbillMONTHLY!$A$54:$U$54,1,2))),INDIRECT("_"&amp;_xlfn.XLOOKUP(BD$2,WatchbillMONTHLY!$A$54:$U$54,OFFSET(WatchbillMONTHLY!$A$54:$U$54,1,2))))=$A54,_xlfn.XLOOKUP(BD$2,WatchbillMONTHLY!$A$54:$U$54,OFFSET(WatchbillMONTHLY!$A$54:$U$54,1,2)),FALSE),TRUE,FALSE)),
IF(_xlfn.XLOOKUP(BD$2,WatchbillMONTHLY!$A$71:$U$71,OFFSET(WatchbillMONTHLY!$A$71:$U$71,1,2))=IF(_xlfn.XLOOKUP($A54,INDIRECT("_"&amp;_xlfn.XLOOKUP(BD$2,WatchbillMONTHLY!$A$71:$U$71,OFFSET(WatchbillMONTHLY!$A$71:$U$71,1,2))),INDIRECT("_"&amp;_xlfn.XLOOKUP(BD$2,WatchbillMONTHLY!$A$71:$U$71,OFFSET(WatchbillMONTHLY!$A$71:$U$71,1,2))))=$A54,_xlfn.XLOOKUP(BD$2,WatchbillMONTHLY!$A$71:$U$71,OFFSET(WatchbillMONTHLY!$A$71:$U$71,1,2)),FALSE),TRUE,FALSE)),
IF(_xlfn.XLOOKUP(BD$2,WatchbillMONTHLY!$A$88:$U$88,OFFSET(WatchbillMONTHLY!$A$88:$U$88,1,2))=IF(_xlfn.XLOOKUP($A54,INDIRECT("_"&amp;_xlfn.XLOOKUP(BD$2,WatchbillMONTHLY!$A$88:$U$88,OFFSET(WatchbillMONTHLY!$A$88:$U$88,1,2))),INDIRECT("_"&amp;_xlfn.XLOOKUP(BD$2,WatchbillMONTHLY!$A$88:$U$88,OFFSET(WatchbillMONTHLY!$A$88:$U$88,1,2))))=$A54,_xlfn.XLOOKUP(BD$2,WatchbillMONTHLY!$A$88:$U$88,OFFSET(WatchbillMONTHLY!$A$88:$U$88,1,2)),FALSE),TRUE,FALSE)),
FALSE),FALSE)</f>
        <v>0</v>
      </c>
      <c r="BE54" s="209" t="b" cm="1">
        <f t="array" aca="1" ref="BE54" ca="1">IF(AND($A54 &gt; 0, X54 &gt; 0,BE$2&lt;MiscFormulas!$A$5+1),
_xlfn.IFNA(
_xlfn.IFNA(
_xlfn.IFNA(
_xlfn.IFNA(
_xlfn.IFNA(
_xlfn.IFNA(
IF(_xlfn.XLOOKUP(BE$2,WatchbillMONTHLY!$A$3:$U$3,OFFSET(WatchbillMONTHLY!$A$3:$U$3,1,2))=IF(_xlfn.XLOOKUP($A54,INDIRECT("_"&amp;_xlfn.XLOOKUP(BE$2,WatchbillMONTHLY!$A$3:$U$3,OFFSET(WatchbillMONTHLY!$A$3:$U$3,1,2))),INDIRECT("_"&amp;_xlfn.XLOOKUP(BE$2,WatchbillMONTHLY!$A$3:$U$3,OFFSET(WatchbillMONTHLY!$A$3:$U$3,1,2))))=$A54,_xlfn.XLOOKUP(BE$2,WatchbillMONTHLY!$A$3:$U$3,OFFSET(WatchbillMONTHLY!$A$3:$U$3,1,2)),FALSE),TRUE,FALSE),
IF(_xlfn.XLOOKUP(BE$2,WatchbillMONTHLY!$A$20:$U$20,OFFSET(WatchbillMONTHLY!$A$20:$U$20,1,2))=IF(_xlfn.XLOOKUP($A54,INDIRECT("_"&amp;_xlfn.XLOOKUP(BE$2,WatchbillMONTHLY!$A$20:$U$20,OFFSET(WatchbillMONTHLY!$A$20:$U$20,1,2))),INDIRECT("_"&amp;_xlfn.XLOOKUP(BE$2,WatchbillMONTHLY!$A$20:$U$20,OFFSET(WatchbillMONTHLY!$A$20:$U$20,1,2))))=$A54,_xlfn.XLOOKUP(BE$2,WatchbillMONTHLY!$A$20:$U$20,OFFSET(WatchbillMONTHLY!$A$20:$U$20,1,2)),FALSE),TRUE,FALSE)),
IF(_xlfn.XLOOKUP(BE$2,WatchbillMONTHLY!$A$37:$U$37,OFFSET(WatchbillMONTHLY!$A$37:$U$37,1,2))=IF(_xlfn.XLOOKUP($A54,INDIRECT("_"&amp;_xlfn.XLOOKUP(BE$2,WatchbillMONTHLY!$A$37:$U$37,OFFSET(WatchbillMONTHLY!$A$37:$U$37,1,2))),INDIRECT("_"&amp;_xlfn.XLOOKUP(BE$2,WatchbillMONTHLY!$A$37:$U$37,OFFSET(WatchbillMONTHLY!$A$37:$U$37,1,2))))=$A54,_xlfn.XLOOKUP(BE$2,WatchbillMONTHLY!$A$37:$U$37,OFFSET(WatchbillMONTHLY!$A$37:$U$37,1,2)),FALSE),TRUE,FALSE)),
IF(_xlfn.XLOOKUP(BE$2,WatchbillMONTHLY!$A$54:$U$54,OFFSET(WatchbillMONTHLY!$A$54:$U$54,1,2))=IF(_xlfn.XLOOKUP($A54,INDIRECT("_"&amp;_xlfn.XLOOKUP(BE$2,WatchbillMONTHLY!$A$54:$U$54,OFFSET(WatchbillMONTHLY!$A$54:$U$54,1,2))),INDIRECT("_"&amp;_xlfn.XLOOKUP(BE$2,WatchbillMONTHLY!$A$54:$U$54,OFFSET(WatchbillMONTHLY!$A$54:$U$54,1,2))))=$A54,_xlfn.XLOOKUP(BE$2,WatchbillMONTHLY!$A$54:$U$54,OFFSET(WatchbillMONTHLY!$A$54:$U$54,1,2)),FALSE),TRUE,FALSE)),
IF(_xlfn.XLOOKUP(BE$2,WatchbillMONTHLY!$A$71:$U$71,OFFSET(WatchbillMONTHLY!$A$71:$U$71,1,2))=IF(_xlfn.XLOOKUP($A54,INDIRECT("_"&amp;_xlfn.XLOOKUP(BE$2,WatchbillMONTHLY!$A$71:$U$71,OFFSET(WatchbillMONTHLY!$A$71:$U$71,1,2))),INDIRECT("_"&amp;_xlfn.XLOOKUP(BE$2,WatchbillMONTHLY!$A$71:$U$71,OFFSET(WatchbillMONTHLY!$A$71:$U$71,1,2))))=$A54,_xlfn.XLOOKUP(BE$2,WatchbillMONTHLY!$A$71:$U$71,OFFSET(WatchbillMONTHLY!$A$71:$U$71,1,2)),FALSE),TRUE,FALSE)),
IF(_xlfn.XLOOKUP(BE$2,WatchbillMONTHLY!$A$88:$U$88,OFFSET(WatchbillMONTHLY!$A$88:$U$88,1,2))=IF(_xlfn.XLOOKUP($A54,INDIRECT("_"&amp;_xlfn.XLOOKUP(BE$2,WatchbillMONTHLY!$A$88:$U$88,OFFSET(WatchbillMONTHLY!$A$88:$U$88,1,2))),INDIRECT("_"&amp;_xlfn.XLOOKUP(BE$2,WatchbillMONTHLY!$A$88:$U$88,OFFSET(WatchbillMONTHLY!$A$88:$U$88,1,2))))=$A54,_xlfn.XLOOKUP(BE$2,WatchbillMONTHLY!$A$88:$U$88,OFFSET(WatchbillMONTHLY!$A$88:$U$88,1,2)),FALSE),TRUE,FALSE)),
FALSE),FALSE)</f>
        <v>0</v>
      </c>
      <c r="BF54" s="209" t="b" cm="1">
        <f t="array" aca="1" ref="BF54" ca="1">IF(AND($A54 &gt; 0, Y54 &gt; 0,BF$2&lt;MiscFormulas!$A$5+1),
_xlfn.IFNA(
_xlfn.IFNA(
_xlfn.IFNA(
_xlfn.IFNA(
_xlfn.IFNA(
_xlfn.IFNA(
IF(_xlfn.XLOOKUP(BF$2,WatchbillMONTHLY!$A$3:$U$3,OFFSET(WatchbillMONTHLY!$A$3:$U$3,1,2))=IF(_xlfn.XLOOKUP($A54,INDIRECT("_"&amp;_xlfn.XLOOKUP(BF$2,WatchbillMONTHLY!$A$3:$U$3,OFFSET(WatchbillMONTHLY!$A$3:$U$3,1,2))),INDIRECT("_"&amp;_xlfn.XLOOKUP(BF$2,WatchbillMONTHLY!$A$3:$U$3,OFFSET(WatchbillMONTHLY!$A$3:$U$3,1,2))))=$A54,_xlfn.XLOOKUP(BF$2,WatchbillMONTHLY!$A$3:$U$3,OFFSET(WatchbillMONTHLY!$A$3:$U$3,1,2)),FALSE),TRUE,FALSE),
IF(_xlfn.XLOOKUP(BF$2,WatchbillMONTHLY!$A$20:$U$20,OFFSET(WatchbillMONTHLY!$A$20:$U$20,1,2))=IF(_xlfn.XLOOKUP($A54,INDIRECT("_"&amp;_xlfn.XLOOKUP(BF$2,WatchbillMONTHLY!$A$20:$U$20,OFFSET(WatchbillMONTHLY!$A$20:$U$20,1,2))),INDIRECT("_"&amp;_xlfn.XLOOKUP(BF$2,WatchbillMONTHLY!$A$20:$U$20,OFFSET(WatchbillMONTHLY!$A$20:$U$20,1,2))))=$A54,_xlfn.XLOOKUP(BF$2,WatchbillMONTHLY!$A$20:$U$20,OFFSET(WatchbillMONTHLY!$A$20:$U$20,1,2)),FALSE),TRUE,FALSE)),
IF(_xlfn.XLOOKUP(BF$2,WatchbillMONTHLY!$A$37:$U$37,OFFSET(WatchbillMONTHLY!$A$37:$U$37,1,2))=IF(_xlfn.XLOOKUP($A54,INDIRECT("_"&amp;_xlfn.XLOOKUP(BF$2,WatchbillMONTHLY!$A$37:$U$37,OFFSET(WatchbillMONTHLY!$A$37:$U$37,1,2))),INDIRECT("_"&amp;_xlfn.XLOOKUP(BF$2,WatchbillMONTHLY!$A$37:$U$37,OFFSET(WatchbillMONTHLY!$A$37:$U$37,1,2))))=$A54,_xlfn.XLOOKUP(BF$2,WatchbillMONTHLY!$A$37:$U$37,OFFSET(WatchbillMONTHLY!$A$37:$U$37,1,2)),FALSE),TRUE,FALSE)),
IF(_xlfn.XLOOKUP(BF$2,WatchbillMONTHLY!$A$54:$U$54,OFFSET(WatchbillMONTHLY!$A$54:$U$54,1,2))=IF(_xlfn.XLOOKUP($A54,INDIRECT("_"&amp;_xlfn.XLOOKUP(BF$2,WatchbillMONTHLY!$A$54:$U$54,OFFSET(WatchbillMONTHLY!$A$54:$U$54,1,2))),INDIRECT("_"&amp;_xlfn.XLOOKUP(BF$2,WatchbillMONTHLY!$A$54:$U$54,OFFSET(WatchbillMONTHLY!$A$54:$U$54,1,2))))=$A54,_xlfn.XLOOKUP(BF$2,WatchbillMONTHLY!$A$54:$U$54,OFFSET(WatchbillMONTHLY!$A$54:$U$54,1,2)),FALSE),TRUE,FALSE)),
IF(_xlfn.XLOOKUP(BF$2,WatchbillMONTHLY!$A$71:$U$71,OFFSET(WatchbillMONTHLY!$A$71:$U$71,1,2))=IF(_xlfn.XLOOKUP($A54,INDIRECT("_"&amp;_xlfn.XLOOKUP(BF$2,WatchbillMONTHLY!$A$71:$U$71,OFFSET(WatchbillMONTHLY!$A$71:$U$71,1,2))),INDIRECT("_"&amp;_xlfn.XLOOKUP(BF$2,WatchbillMONTHLY!$A$71:$U$71,OFFSET(WatchbillMONTHLY!$A$71:$U$71,1,2))))=$A54,_xlfn.XLOOKUP(BF$2,WatchbillMONTHLY!$A$71:$U$71,OFFSET(WatchbillMONTHLY!$A$71:$U$71,1,2)),FALSE),TRUE,FALSE)),
IF(_xlfn.XLOOKUP(BF$2,WatchbillMONTHLY!$A$88:$U$88,OFFSET(WatchbillMONTHLY!$A$88:$U$88,1,2))=IF(_xlfn.XLOOKUP($A54,INDIRECT("_"&amp;_xlfn.XLOOKUP(BF$2,WatchbillMONTHLY!$A$88:$U$88,OFFSET(WatchbillMONTHLY!$A$88:$U$88,1,2))),INDIRECT("_"&amp;_xlfn.XLOOKUP(BF$2,WatchbillMONTHLY!$A$88:$U$88,OFFSET(WatchbillMONTHLY!$A$88:$U$88,1,2))))=$A54,_xlfn.XLOOKUP(BF$2,WatchbillMONTHLY!$A$88:$U$88,OFFSET(WatchbillMONTHLY!$A$88:$U$88,1,2)),FALSE),TRUE,FALSE)),
FALSE),FALSE)</f>
        <v>0</v>
      </c>
      <c r="BG54" s="209" t="b" cm="1">
        <f t="array" aca="1" ref="BG54" ca="1">IF(AND($A54 &gt; 0, Z54 &gt; 0,BG$2&lt;MiscFormulas!$A$5+1),
_xlfn.IFNA(
_xlfn.IFNA(
_xlfn.IFNA(
_xlfn.IFNA(
_xlfn.IFNA(
_xlfn.IFNA(
IF(_xlfn.XLOOKUP(BG$2,WatchbillMONTHLY!$A$3:$U$3,OFFSET(WatchbillMONTHLY!$A$3:$U$3,1,2))=IF(_xlfn.XLOOKUP($A54,INDIRECT("_"&amp;_xlfn.XLOOKUP(BG$2,WatchbillMONTHLY!$A$3:$U$3,OFFSET(WatchbillMONTHLY!$A$3:$U$3,1,2))),INDIRECT("_"&amp;_xlfn.XLOOKUP(BG$2,WatchbillMONTHLY!$A$3:$U$3,OFFSET(WatchbillMONTHLY!$A$3:$U$3,1,2))))=$A54,_xlfn.XLOOKUP(BG$2,WatchbillMONTHLY!$A$3:$U$3,OFFSET(WatchbillMONTHLY!$A$3:$U$3,1,2)),FALSE),TRUE,FALSE),
IF(_xlfn.XLOOKUP(BG$2,WatchbillMONTHLY!$A$20:$U$20,OFFSET(WatchbillMONTHLY!$A$20:$U$20,1,2))=IF(_xlfn.XLOOKUP($A54,INDIRECT("_"&amp;_xlfn.XLOOKUP(BG$2,WatchbillMONTHLY!$A$20:$U$20,OFFSET(WatchbillMONTHLY!$A$20:$U$20,1,2))),INDIRECT("_"&amp;_xlfn.XLOOKUP(BG$2,WatchbillMONTHLY!$A$20:$U$20,OFFSET(WatchbillMONTHLY!$A$20:$U$20,1,2))))=$A54,_xlfn.XLOOKUP(BG$2,WatchbillMONTHLY!$A$20:$U$20,OFFSET(WatchbillMONTHLY!$A$20:$U$20,1,2)),FALSE),TRUE,FALSE)),
IF(_xlfn.XLOOKUP(BG$2,WatchbillMONTHLY!$A$37:$U$37,OFFSET(WatchbillMONTHLY!$A$37:$U$37,1,2))=IF(_xlfn.XLOOKUP($A54,INDIRECT("_"&amp;_xlfn.XLOOKUP(BG$2,WatchbillMONTHLY!$A$37:$U$37,OFFSET(WatchbillMONTHLY!$A$37:$U$37,1,2))),INDIRECT("_"&amp;_xlfn.XLOOKUP(BG$2,WatchbillMONTHLY!$A$37:$U$37,OFFSET(WatchbillMONTHLY!$A$37:$U$37,1,2))))=$A54,_xlfn.XLOOKUP(BG$2,WatchbillMONTHLY!$A$37:$U$37,OFFSET(WatchbillMONTHLY!$A$37:$U$37,1,2)),FALSE),TRUE,FALSE)),
IF(_xlfn.XLOOKUP(BG$2,WatchbillMONTHLY!$A$54:$U$54,OFFSET(WatchbillMONTHLY!$A$54:$U$54,1,2))=IF(_xlfn.XLOOKUP($A54,INDIRECT("_"&amp;_xlfn.XLOOKUP(BG$2,WatchbillMONTHLY!$A$54:$U$54,OFFSET(WatchbillMONTHLY!$A$54:$U$54,1,2))),INDIRECT("_"&amp;_xlfn.XLOOKUP(BG$2,WatchbillMONTHLY!$A$54:$U$54,OFFSET(WatchbillMONTHLY!$A$54:$U$54,1,2))))=$A54,_xlfn.XLOOKUP(BG$2,WatchbillMONTHLY!$A$54:$U$54,OFFSET(WatchbillMONTHLY!$A$54:$U$54,1,2)),FALSE),TRUE,FALSE)),
IF(_xlfn.XLOOKUP(BG$2,WatchbillMONTHLY!$A$71:$U$71,OFFSET(WatchbillMONTHLY!$A$71:$U$71,1,2))=IF(_xlfn.XLOOKUP($A54,INDIRECT("_"&amp;_xlfn.XLOOKUP(BG$2,WatchbillMONTHLY!$A$71:$U$71,OFFSET(WatchbillMONTHLY!$A$71:$U$71,1,2))),INDIRECT("_"&amp;_xlfn.XLOOKUP(BG$2,WatchbillMONTHLY!$A$71:$U$71,OFFSET(WatchbillMONTHLY!$A$71:$U$71,1,2))))=$A54,_xlfn.XLOOKUP(BG$2,WatchbillMONTHLY!$A$71:$U$71,OFFSET(WatchbillMONTHLY!$A$71:$U$71,1,2)),FALSE),TRUE,FALSE)),
IF(_xlfn.XLOOKUP(BG$2,WatchbillMONTHLY!$A$88:$U$88,OFFSET(WatchbillMONTHLY!$A$88:$U$88,1,2))=IF(_xlfn.XLOOKUP($A54,INDIRECT("_"&amp;_xlfn.XLOOKUP(BG$2,WatchbillMONTHLY!$A$88:$U$88,OFFSET(WatchbillMONTHLY!$A$88:$U$88,1,2))),INDIRECT("_"&amp;_xlfn.XLOOKUP(BG$2,WatchbillMONTHLY!$A$88:$U$88,OFFSET(WatchbillMONTHLY!$A$88:$U$88,1,2))))=$A54,_xlfn.XLOOKUP(BG$2,WatchbillMONTHLY!$A$88:$U$88,OFFSET(WatchbillMONTHLY!$A$88:$U$88,1,2)),FALSE),TRUE,FALSE)),
FALSE),FALSE)</f>
        <v>0</v>
      </c>
      <c r="BH54" s="209" t="b" cm="1">
        <f t="array" aca="1" ref="BH54" ca="1">IF(AND($A54 &gt; 0, AA54 &gt; 0,BH$2&lt;MiscFormulas!$A$5+1),
_xlfn.IFNA(
_xlfn.IFNA(
_xlfn.IFNA(
_xlfn.IFNA(
_xlfn.IFNA(
_xlfn.IFNA(
IF(_xlfn.XLOOKUP(BH$2,WatchbillMONTHLY!$A$3:$U$3,OFFSET(WatchbillMONTHLY!$A$3:$U$3,1,2))=IF(_xlfn.XLOOKUP($A54,INDIRECT("_"&amp;_xlfn.XLOOKUP(BH$2,WatchbillMONTHLY!$A$3:$U$3,OFFSET(WatchbillMONTHLY!$A$3:$U$3,1,2))),INDIRECT("_"&amp;_xlfn.XLOOKUP(BH$2,WatchbillMONTHLY!$A$3:$U$3,OFFSET(WatchbillMONTHLY!$A$3:$U$3,1,2))))=$A54,_xlfn.XLOOKUP(BH$2,WatchbillMONTHLY!$A$3:$U$3,OFFSET(WatchbillMONTHLY!$A$3:$U$3,1,2)),FALSE),TRUE,FALSE),
IF(_xlfn.XLOOKUP(BH$2,WatchbillMONTHLY!$A$20:$U$20,OFFSET(WatchbillMONTHLY!$A$20:$U$20,1,2))=IF(_xlfn.XLOOKUP($A54,INDIRECT("_"&amp;_xlfn.XLOOKUP(BH$2,WatchbillMONTHLY!$A$20:$U$20,OFFSET(WatchbillMONTHLY!$A$20:$U$20,1,2))),INDIRECT("_"&amp;_xlfn.XLOOKUP(BH$2,WatchbillMONTHLY!$A$20:$U$20,OFFSET(WatchbillMONTHLY!$A$20:$U$20,1,2))))=$A54,_xlfn.XLOOKUP(BH$2,WatchbillMONTHLY!$A$20:$U$20,OFFSET(WatchbillMONTHLY!$A$20:$U$20,1,2)),FALSE),TRUE,FALSE)),
IF(_xlfn.XLOOKUP(BH$2,WatchbillMONTHLY!$A$37:$U$37,OFFSET(WatchbillMONTHLY!$A$37:$U$37,1,2))=IF(_xlfn.XLOOKUP($A54,INDIRECT("_"&amp;_xlfn.XLOOKUP(BH$2,WatchbillMONTHLY!$A$37:$U$37,OFFSET(WatchbillMONTHLY!$A$37:$U$37,1,2))),INDIRECT("_"&amp;_xlfn.XLOOKUP(BH$2,WatchbillMONTHLY!$A$37:$U$37,OFFSET(WatchbillMONTHLY!$A$37:$U$37,1,2))))=$A54,_xlfn.XLOOKUP(BH$2,WatchbillMONTHLY!$A$37:$U$37,OFFSET(WatchbillMONTHLY!$A$37:$U$37,1,2)),FALSE),TRUE,FALSE)),
IF(_xlfn.XLOOKUP(BH$2,WatchbillMONTHLY!$A$54:$U$54,OFFSET(WatchbillMONTHLY!$A$54:$U$54,1,2))=IF(_xlfn.XLOOKUP($A54,INDIRECT("_"&amp;_xlfn.XLOOKUP(BH$2,WatchbillMONTHLY!$A$54:$U$54,OFFSET(WatchbillMONTHLY!$A$54:$U$54,1,2))),INDIRECT("_"&amp;_xlfn.XLOOKUP(BH$2,WatchbillMONTHLY!$A$54:$U$54,OFFSET(WatchbillMONTHLY!$A$54:$U$54,1,2))))=$A54,_xlfn.XLOOKUP(BH$2,WatchbillMONTHLY!$A$54:$U$54,OFFSET(WatchbillMONTHLY!$A$54:$U$54,1,2)),FALSE),TRUE,FALSE)),
IF(_xlfn.XLOOKUP(BH$2,WatchbillMONTHLY!$A$71:$U$71,OFFSET(WatchbillMONTHLY!$A$71:$U$71,1,2))=IF(_xlfn.XLOOKUP($A54,INDIRECT("_"&amp;_xlfn.XLOOKUP(BH$2,WatchbillMONTHLY!$A$71:$U$71,OFFSET(WatchbillMONTHLY!$A$71:$U$71,1,2))),INDIRECT("_"&amp;_xlfn.XLOOKUP(BH$2,WatchbillMONTHLY!$A$71:$U$71,OFFSET(WatchbillMONTHLY!$A$71:$U$71,1,2))))=$A54,_xlfn.XLOOKUP(BH$2,WatchbillMONTHLY!$A$71:$U$71,OFFSET(WatchbillMONTHLY!$A$71:$U$71,1,2)),FALSE),TRUE,FALSE)),
IF(_xlfn.XLOOKUP(BH$2,WatchbillMONTHLY!$A$88:$U$88,OFFSET(WatchbillMONTHLY!$A$88:$U$88,1,2))=IF(_xlfn.XLOOKUP($A54,INDIRECT("_"&amp;_xlfn.XLOOKUP(BH$2,WatchbillMONTHLY!$A$88:$U$88,OFFSET(WatchbillMONTHLY!$A$88:$U$88,1,2))),INDIRECT("_"&amp;_xlfn.XLOOKUP(BH$2,WatchbillMONTHLY!$A$88:$U$88,OFFSET(WatchbillMONTHLY!$A$88:$U$88,1,2))))=$A54,_xlfn.XLOOKUP(BH$2,WatchbillMONTHLY!$A$88:$U$88,OFFSET(WatchbillMONTHLY!$A$88:$U$88,1,2)),FALSE),TRUE,FALSE)),
FALSE),FALSE)</f>
        <v>0</v>
      </c>
      <c r="BI54" s="209" t="b" cm="1">
        <f t="array" aca="1" ref="BI54" ca="1">IF(AND($A54 &gt; 0, AB54 &gt; 0,BI$2&lt;MiscFormulas!$A$5+1),
_xlfn.IFNA(
_xlfn.IFNA(
_xlfn.IFNA(
_xlfn.IFNA(
_xlfn.IFNA(
_xlfn.IFNA(
IF(_xlfn.XLOOKUP(BI$2,WatchbillMONTHLY!$A$3:$U$3,OFFSET(WatchbillMONTHLY!$A$3:$U$3,1,2))=IF(_xlfn.XLOOKUP($A54,INDIRECT("_"&amp;_xlfn.XLOOKUP(BI$2,WatchbillMONTHLY!$A$3:$U$3,OFFSET(WatchbillMONTHLY!$A$3:$U$3,1,2))),INDIRECT("_"&amp;_xlfn.XLOOKUP(BI$2,WatchbillMONTHLY!$A$3:$U$3,OFFSET(WatchbillMONTHLY!$A$3:$U$3,1,2))))=$A54,_xlfn.XLOOKUP(BI$2,WatchbillMONTHLY!$A$3:$U$3,OFFSET(WatchbillMONTHLY!$A$3:$U$3,1,2)),FALSE),TRUE,FALSE),
IF(_xlfn.XLOOKUP(BI$2,WatchbillMONTHLY!$A$20:$U$20,OFFSET(WatchbillMONTHLY!$A$20:$U$20,1,2))=IF(_xlfn.XLOOKUP($A54,INDIRECT("_"&amp;_xlfn.XLOOKUP(BI$2,WatchbillMONTHLY!$A$20:$U$20,OFFSET(WatchbillMONTHLY!$A$20:$U$20,1,2))),INDIRECT("_"&amp;_xlfn.XLOOKUP(BI$2,WatchbillMONTHLY!$A$20:$U$20,OFFSET(WatchbillMONTHLY!$A$20:$U$20,1,2))))=$A54,_xlfn.XLOOKUP(BI$2,WatchbillMONTHLY!$A$20:$U$20,OFFSET(WatchbillMONTHLY!$A$20:$U$20,1,2)),FALSE),TRUE,FALSE)),
IF(_xlfn.XLOOKUP(BI$2,WatchbillMONTHLY!$A$37:$U$37,OFFSET(WatchbillMONTHLY!$A$37:$U$37,1,2))=IF(_xlfn.XLOOKUP($A54,INDIRECT("_"&amp;_xlfn.XLOOKUP(BI$2,WatchbillMONTHLY!$A$37:$U$37,OFFSET(WatchbillMONTHLY!$A$37:$U$37,1,2))),INDIRECT("_"&amp;_xlfn.XLOOKUP(BI$2,WatchbillMONTHLY!$A$37:$U$37,OFFSET(WatchbillMONTHLY!$A$37:$U$37,1,2))))=$A54,_xlfn.XLOOKUP(BI$2,WatchbillMONTHLY!$A$37:$U$37,OFFSET(WatchbillMONTHLY!$A$37:$U$37,1,2)),FALSE),TRUE,FALSE)),
IF(_xlfn.XLOOKUP(BI$2,WatchbillMONTHLY!$A$54:$U$54,OFFSET(WatchbillMONTHLY!$A$54:$U$54,1,2))=IF(_xlfn.XLOOKUP($A54,INDIRECT("_"&amp;_xlfn.XLOOKUP(BI$2,WatchbillMONTHLY!$A$54:$U$54,OFFSET(WatchbillMONTHLY!$A$54:$U$54,1,2))),INDIRECT("_"&amp;_xlfn.XLOOKUP(BI$2,WatchbillMONTHLY!$A$54:$U$54,OFFSET(WatchbillMONTHLY!$A$54:$U$54,1,2))))=$A54,_xlfn.XLOOKUP(BI$2,WatchbillMONTHLY!$A$54:$U$54,OFFSET(WatchbillMONTHLY!$A$54:$U$54,1,2)),FALSE),TRUE,FALSE)),
IF(_xlfn.XLOOKUP(BI$2,WatchbillMONTHLY!$A$71:$U$71,OFFSET(WatchbillMONTHLY!$A$71:$U$71,1,2))=IF(_xlfn.XLOOKUP($A54,INDIRECT("_"&amp;_xlfn.XLOOKUP(BI$2,WatchbillMONTHLY!$A$71:$U$71,OFFSET(WatchbillMONTHLY!$A$71:$U$71,1,2))),INDIRECT("_"&amp;_xlfn.XLOOKUP(BI$2,WatchbillMONTHLY!$A$71:$U$71,OFFSET(WatchbillMONTHLY!$A$71:$U$71,1,2))))=$A54,_xlfn.XLOOKUP(BI$2,WatchbillMONTHLY!$A$71:$U$71,OFFSET(WatchbillMONTHLY!$A$71:$U$71,1,2)),FALSE),TRUE,FALSE)),
IF(_xlfn.XLOOKUP(BI$2,WatchbillMONTHLY!$A$88:$U$88,OFFSET(WatchbillMONTHLY!$A$88:$U$88,1,2))=IF(_xlfn.XLOOKUP($A54,INDIRECT("_"&amp;_xlfn.XLOOKUP(BI$2,WatchbillMONTHLY!$A$88:$U$88,OFFSET(WatchbillMONTHLY!$A$88:$U$88,1,2))),INDIRECT("_"&amp;_xlfn.XLOOKUP(BI$2,WatchbillMONTHLY!$A$88:$U$88,OFFSET(WatchbillMONTHLY!$A$88:$U$88,1,2))))=$A54,_xlfn.XLOOKUP(BI$2,WatchbillMONTHLY!$A$88:$U$88,OFFSET(WatchbillMONTHLY!$A$88:$U$88,1,2)),FALSE),TRUE,FALSE)),
FALSE),FALSE)</f>
        <v>0</v>
      </c>
      <c r="BJ54" s="209" t="b" cm="1">
        <f t="array" aca="1" ref="BJ54" ca="1">IF(AND($A54 &gt; 0, AC54 &gt; 0,BJ$2&lt;MiscFormulas!$A$5+1),
_xlfn.IFNA(
_xlfn.IFNA(
_xlfn.IFNA(
_xlfn.IFNA(
_xlfn.IFNA(
_xlfn.IFNA(
IF(_xlfn.XLOOKUP(BJ$2,WatchbillMONTHLY!$A$3:$U$3,OFFSET(WatchbillMONTHLY!$A$3:$U$3,1,2))=IF(_xlfn.XLOOKUP($A54,INDIRECT("_"&amp;_xlfn.XLOOKUP(BJ$2,WatchbillMONTHLY!$A$3:$U$3,OFFSET(WatchbillMONTHLY!$A$3:$U$3,1,2))),INDIRECT("_"&amp;_xlfn.XLOOKUP(BJ$2,WatchbillMONTHLY!$A$3:$U$3,OFFSET(WatchbillMONTHLY!$A$3:$U$3,1,2))))=$A54,_xlfn.XLOOKUP(BJ$2,WatchbillMONTHLY!$A$3:$U$3,OFFSET(WatchbillMONTHLY!$A$3:$U$3,1,2)),FALSE),TRUE,FALSE),
IF(_xlfn.XLOOKUP(BJ$2,WatchbillMONTHLY!$A$20:$U$20,OFFSET(WatchbillMONTHLY!$A$20:$U$20,1,2))=IF(_xlfn.XLOOKUP($A54,INDIRECT("_"&amp;_xlfn.XLOOKUP(BJ$2,WatchbillMONTHLY!$A$20:$U$20,OFFSET(WatchbillMONTHLY!$A$20:$U$20,1,2))),INDIRECT("_"&amp;_xlfn.XLOOKUP(BJ$2,WatchbillMONTHLY!$A$20:$U$20,OFFSET(WatchbillMONTHLY!$A$20:$U$20,1,2))))=$A54,_xlfn.XLOOKUP(BJ$2,WatchbillMONTHLY!$A$20:$U$20,OFFSET(WatchbillMONTHLY!$A$20:$U$20,1,2)),FALSE),TRUE,FALSE)),
IF(_xlfn.XLOOKUP(BJ$2,WatchbillMONTHLY!$A$37:$U$37,OFFSET(WatchbillMONTHLY!$A$37:$U$37,1,2))=IF(_xlfn.XLOOKUP($A54,INDIRECT("_"&amp;_xlfn.XLOOKUP(BJ$2,WatchbillMONTHLY!$A$37:$U$37,OFFSET(WatchbillMONTHLY!$A$37:$U$37,1,2))),INDIRECT("_"&amp;_xlfn.XLOOKUP(BJ$2,WatchbillMONTHLY!$A$37:$U$37,OFFSET(WatchbillMONTHLY!$A$37:$U$37,1,2))))=$A54,_xlfn.XLOOKUP(BJ$2,WatchbillMONTHLY!$A$37:$U$37,OFFSET(WatchbillMONTHLY!$A$37:$U$37,1,2)),FALSE),TRUE,FALSE)),
IF(_xlfn.XLOOKUP(BJ$2,WatchbillMONTHLY!$A$54:$U$54,OFFSET(WatchbillMONTHLY!$A$54:$U$54,1,2))=IF(_xlfn.XLOOKUP($A54,INDIRECT("_"&amp;_xlfn.XLOOKUP(BJ$2,WatchbillMONTHLY!$A$54:$U$54,OFFSET(WatchbillMONTHLY!$A$54:$U$54,1,2))),INDIRECT("_"&amp;_xlfn.XLOOKUP(BJ$2,WatchbillMONTHLY!$A$54:$U$54,OFFSET(WatchbillMONTHLY!$A$54:$U$54,1,2))))=$A54,_xlfn.XLOOKUP(BJ$2,WatchbillMONTHLY!$A$54:$U$54,OFFSET(WatchbillMONTHLY!$A$54:$U$54,1,2)),FALSE),TRUE,FALSE)),
IF(_xlfn.XLOOKUP(BJ$2,WatchbillMONTHLY!$A$71:$U$71,OFFSET(WatchbillMONTHLY!$A$71:$U$71,1,2))=IF(_xlfn.XLOOKUP($A54,INDIRECT("_"&amp;_xlfn.XLOOKUP(BJ$2,WatchbillMONTHLY!$A$71:$U$71,OFFSET(WatchbillMONTHLY!$A$71:$U$71,1,2))),INDIRECT("_"&amp;_xlfn.XLOOKUP(BJ$2,WatchbillMONTHLY!$A$71:$U$71,OFFSET(WatchbillMONTHLY!$A$71:$U$71,1,2))))=$A54,_xlfn.XLOOKUP(BJ$2,WatchbillMONTHLY!$A$71:$U$71,OFFSET(WatchbillMONTHLY!$A$71:$U$71,1,2)),FALSE),TRUE,FALSE)),
IF(_xlfn.XLOOKUP(BJ$2,WatchbillMONTHLY!$A$88:$U$88,OFFSET(WatchbillMONTHLY!$A$88:$U$88,1,2))=IF(_xlfn.XLOOKUP($A54,INDIRECT("_"&amp;_xlfn.XLOOKUP(BJ$2,WatchbillMONTHLY!$A$88:$U$88,OFFSET(WatchbillMONTHLY!$A$88:$U$88,1,2))),INDIRECT("_"&amp;_xlfn.XLOOKUP(BJ$2,WatchbillMONTHLY!$A$88:$U$88,OFFSET(WatchbillMONTHLY!$A$88:$U$88,1,2))))=$A54,_xlfn.XLOOKUP(BJ$2,WatchbillMONTHLY!$A$88:$U$88,OFFSET(WatchbillMONTHLY!$A$88:$U$88,1,2)),FALSE),TRUE,FALSE)),
FALSE),FALSE)</f>
        <v>0</v>
      </c>
      <c r="BK54" s="209" t="b" cm="1">
        <f t="array" aca="1" ref="BK54" ca="1">IF(AND($A54 &gt; 0, AD54 &gt; 0,BK$2&lt;MiscFormulas!$A$5+1),
_xlfn.IFNA(
_xlfn.IFNA(
_xlfn.IFNA(
_xlfn.IFNA(
_xlfn.IFNA(
_xlfn.IFNA(
IF(_xlfn.XLOOKUP(BK$2,WatchbillMONTHLY!$A$3:$U$3,OFFSET(WatchbillMONTHLY!$A$3:$U$3,1,2))=IF(_xlfn.XLOOKUP($A54,INDIRECT("_"&amp;_xlfn.XLOOKUP(BK$2,WatchbillMONTHLY!$A$3:$U$3,OFFSET(WatchbillMONTHLY!$A$3:$U$3,1,2))),INDIRECT("_"&amp;_xlfn.XLOOKUP(BK$2,WatchbillMONTHLY!$A$3:$U$3,OFFSET(WatchbillMONTHLY!$A$3:$U$3,1,2))))=$A54,_xlfn.XLOOKUP(BK$2,WatchbillMONTHLY!$A$3:$U$3,OFFSET(WatchbillMONTHLY!$A$3:$U$3,1,2)),FALSE),TRUE,FALSE),
IF(_xlfn.XLOOKUP(BK$2,WatchbillMONTHLY!$A$20:$U$20,OFFSET(WatchbillMONTHLY!$A$20:$U$20,1,2))=IF(_xlfn.XLOOKUP($A54,INDIRECT("_"&amp;_xlfn.XLOOKUP(BK$2,WatchbillMONTHLY!$A$20:$U$20,OFFSET(WatchbillMONTHLY!$A$20:$U$20,1,2))),INDIRECT("_"&amp;_xlfn.XLOOKUP(BK$2,WatchbillMONTHLY!$A$20:$U$20,OFFSET(WatchbillMONTHLY!$A$20:$U$20,1,2))))=$A54,_xlfn.XLOOKUP(BK$2,WatchbillMONTHLY!$A$20:$U$20,OFFSET(WatchbillMONTHLY!$A$20:$U$20,1,2)),FALSE),TRUE,FALSE)),
IF(_xlfn.XLOOKUP(BK$2,WatchbillMONTHLY!$A$37:$U$37,OFFSET(WatchbillMONTHLY!$A$37:$U$37,1,2))=IF(_xlfn.XLOOKUP($A54,INDIRECT("_"&amp;_xlfn.XLOOKUP(BK$2,WatchbillMONTHLY!$A$37:$U$37,OFFSET(WatchbillMONTHLY!$A$37:$U$37,1,2))),INDIRECT("_"&amp;_xlfn.XLOOKUP(BK$2,WatchbillMONTHLY!$A$37:$U$37,OFFSET(WatchbillMONTHLY!$A$37:$U$37,1,2))))=$A54,_xlfn.XLOOKUP(BK$2,WatchbillMONTHLY!$A$37:$U$37,OFFSET(WatchbillMONTHLY!$A$37:$U$37,1,2)),FALSE),TRUE,FALSE)),
IF(_xlfn.XLOOKUP(BK$2,WatchbillMONTHLY!$A$54:$U$54,OFFSET(WatchbillMONTHLY!$A$54:$U$54,1,2))=IF(_xlfn.XLOOKUP($A54,INDIRECT("_"&amp;_xlfn.XLOOKUP(BK$2,WatchbillMONTHLY!$A$54:$U$54,OFFSET(WatchbillMONTHLY!$A$54:$U$54,1,2))),INDIRECT("_"&amp;_xlfn.XLOOKUP(BK$2,WatchbillMONTHLY!$A$54:$U$54,OFFSET(WatchbillMONTHLY!$A$54:$U$54,1,2))))=$A54,_xlfn.XLOOKUP(BK$2,WatchbillMONTHLY!$A$54:$U$54,OFFSET(WatchbillMONTHLY!$A$54:$U$54,1,2)),FALSE),TRUE,FALSE)),
IF(_xlfn.XLOOKUP(BK$2,WatchbillMONTHLY!$A$71:$U$71,OFFSET(WatchbillMONTHLY!$A$71:$U$71,1,2))=IF(_xlfn.XLOOKUP($A54,INDIRECT("_"&amp;_xlfn.XLOOKUP(BK$2,WatchbillMONTHLY!$A$71:$U$71,OFFSET(WatchbillMONTHLY!$A$71:$U$71,1,2))),INDIRECT("_"&amp;_xlfn.XLOOKUP(BK$2,WatchbillMONTHLY!$A$71:$U$71,OFFSET(WatchbillMONTHLY!$A$71:$U$71,1,2))))=$A54,_xlfn.XLOOKUP(BK$2,WatchbillMONTHLY!$A$71:$U$71,OFFSET(WatchbillMONTHLY!$A$71:$U$71,1,2)),FALSE),TRUE,FALSE)),
IF(_xlfn.XLOOKUP(BK$2,WatchbillMONTHLY!$A$88:$U$88,OFFSET(WatchbillMONTHLY!$A$88:$U$88,1,2))=IF(_xlfn.XLOOKUP($A54,INDIRECT("_"&amp;_xlfn.XLOOKUP(BK$2,WatchbillMONTHLY!$A$88:$U$88,OFFSET(WatchbillMONTHLY!$A$88:$U$88,1,2))),INDIRECT("_"&amp;_xlfn.XLOOKUP(BK$2,WatchbillMONTHLY!$A$88:$U$88,OFFSET(WatchbillMONTHLY!$A$88:$U$88,1,2))))=$A54,_xlfn.XLOOKUP(BK$2,WatchbillMONTHLY!$A$88:$U$88,OFFSET(WatchbillMONTHLY!$A$88:$U$88,1,2)),FALSE),TRUE,FALSE)),
FALSE),FALSE)</f>
        <v>0</v>
      </c>
      <c r="BL54" s="209" t="b" cm="1">
        <f t="array" aca="1" ref="BL54" ca="1">IF(AND($A54 &gt; 0, AE54 &gt; 0,BL$2&lt;MiscFormulas!$A$5+1),
_xlfn.IFNA(
_xlfn.IFNA(
_xlfn.IFNA(
_xlfn.IFNA(
_xlfn.IFNA(
_xlfn.IFNA(
IF(_xlfn.XLOOKUP(BL$2,WatchbillMONTHLY!$A$3:$U$3,OFFSET(WatchbillMONTHLY!$A$3:$U$3,1,2))=IF(_xlfn.XLOOKUP($A54,INDIRECT("_"&amp;_xlfn.XLOOKUP(BL$2,WatchbillMONTHLY!$A$3:$U$3,OFFSET(WatchbillMONTHLY!$A$3:$U$3,1,2))),INDIRECT("_"&amp;_xlfn.XLOOKUP(BL$2,WatchbillMONTHLY!$A$3:$U$3,OFFSET(WatchbillMONTHLY!$A$3:$U$3,1,2))))=$A54,_xlfn.XLOOKUP(BL$2,WatchbillMONTHLY!$A$3:$U$3,OFFSET(WatchbillMONTHLY!$A$3:$U$3,1,2)),FALSE),TRUE,FALSE),
IF(_xlfn.XLOOKUP(BL$2,WatchbillMONTHLY!$A$20:$U$20,OFFSET(WatchbillMONTHLY!$A$20:$U$20,1,2))=IF(_xlfn.XLOOKUP($A54,INDIRECT("_"&amp;_xlfn.XLOOKUP(BL$2,WatchbillMONTHLY!$A$20:$U$20,OFFSET(WatchbillMONTHLY!$A$20:$U$20,1,2))),INDIRECT("_"&amp;_xlfn.XLOOKUP(BL$2,WatchbillMONTHLY!$A$20:$U$20,OFFSET(WatchbillMONTHLY!$A$20:$U$20,1,2))))=$A54,_xlfn.XLOOKUP(BL$2,WatchbillMONTHLY!$A$20:$U$20,OFFSET(WatchbillMONTHLY!$A$20:$U$20,1,2)),FALSE),TRUE,FALSE)),
IF(_xlfn.XLOOKUP(BL$2,WatchbillMONTHLY!$A$37:$U$37,OFFSET(WatchbillMONTHLY!$A$37:$U$37,1,2))=IF(_xlfn.XLOOKUP($A54,INDIRECT("_"&amp;_xlfn.XLOOKUP(BL$2,WatchbillMONTHLY!$A$37:$U$37,OFFSET(WatchbillMONTHLY!$A$37:$U$37,1,2))),INDIRECT("_"&amp;_xlfn.XLOOKUP(BL$2,WatchbillMONTHLY!$A$37:$U$37,OFFSET(WatchbillMONTHLY!$A$37:$U$37,1,2))))=$A54,_xlfn.XLOOKUP(BL$2,WatchbillMONTHLY!$A$37:$U$37,OFFSET(WatchbillMONTHLY!$A$37:$U$37,1,2)),FALSE),TRUE,FALSE)),
IF(_xlfn.XLOOKUP(BL$2,WatchbillMONTHLY!$A$54:$U$54,OFFSET(WatchbillMONTHLY!$A$54:$U$54,1,2))=IF(_xlfn.XLOOKUP($A54,INDIRECT("_"&amp;_xlfn.XLOOKUP(BL$2,WatchbillMONTHLY!$A$54:$U$54,OFFSET(WatchbillMONTHLY!$A$54:$U$54,1,2))),INDIRECT("_"&amp;_xlfn.XLOOKUP(BL$2,WatchbillMONTHLY!$A$54:$U$54,OFFSET(WatchbillMONTHLY!$A$54:$U$54,1,2))))=$A54,_xlfn.XLOOKUP(BL$2,WatchbillMONTHLY!$A$54:$U$54,OFFSET(WatchbillMONTHLY!$A$54:$U$54,1,2)),FALSE),TRUE,FALSE)),
IF(_xlfn.XLOOKUP(BL$2,WatchbillMONTHLY!$A$71:$U$71,OFFSET(WatchbillMONTHLY!$A$71:$U$71,1,2))=IF(_xlfn.XLOOKUP($A54,INDIRECT("_"&amp;_xlfn.XLOOKUP(BL$2,WatchbillMONTHLY!$A$71:$U$71,OFFSET(WatchbillMONTHLY!$A$71:$U$71,1,2))),INDIRECT("_"&amp;_xlfn.XLOOKUP(BL$2,WatchbillMONTHLY!$A$71:$U$71,OFFSET(WatchbillMONTHLY!$A$71:$U$71,1,2))))=$A54,_xlfn.XLOOKUP(BL$2,WatchbillMONTHLY!$A$71:$U$71,OFFSET(WatchbillMONTHLY!$A$71:$U$71,1,2)),FALSE),TRUE,FALSE)),
IF(_xlfn.XLOOKUP(BL$2,WatchbillMONTHLY!$A$88:$U$88,OFFSET(WatchbillMONTHLY!$A$88:$U$88,1,2))=IF(_xlfn.XLOOKUP($A54,INDIRECT("_"&amp;_xlfn.XLOOKUP(BL$2,WatchbillMONTHLY!$A$88:$U$88,OFFSET(WatchbillMONTHLY!$A$88:$U$88,1,2))),INDIRECT("_"&amp;_xlfn.XLOOKUP(BL$2,WatchbillMONTHLY!$A$88:$U$88,OFFSET(WatchbillMONTHLY!$A$88:$U$88,1,2))))=$A54,_xlfn.XLOOKUP(BL$2,WatchbillMONTHLY!$A$88:$U$88,OFFSET(WatchbillMONTHLY!$A$88:$U$88,1,2)),FALSE),TRUE,FALSE)),
FALSE),FALSE)</f>
        <v>0</v>
      </c>
      <c r="BM54" s="209" t="b" cm="1">
        <f t="array" aca="1" ref="BM54" ca="1">IF(AND($A54 &gt; 0, AF54 &gt; 0,BM$2&lt;MiscFormulas!$A$5+1),
_xlfn.IFNA(
_xlfn.IFNA(
_xlfn.IFNA(
_xlfn.IFNA(
_xlfn.IFNA(
_xlfn.IFNA(
IF(_xlfn.XLOOKUP(BM$2,WatchbillMONTHLY!$A$3:$U$3,OFFSET(WatchbillMONTHLY!$A$3:$U$3,1,2))=IF(_xlfn.XLOOKUP($A54,INDIRECT("_"&amp;_xlfn.XLOOKUP(BM$2,WatchbillMONTHLY!$A$3:$U$3,OFFSET(WatchbillMONTHLY!$A$3:$U$3,1,2))),INDIRECT("_"&amp;_xlfn.XLOOKUP(BM$2,WatchbillMONTHLY!$A$3:$U$3,OFFSET(WatchbillMONTHLY!$A$3:$U$3,1,2))))=$A54,_xlfn.XLOOKUP(BM$2,WatchbillMONTHLY!$A$3:$U$3,OFFSET(WatchbillMONTHLY!$A$3:$U$3,1,2)),FALSE),TRUE,FALSE),
IF(_xlfn.XLOOKUP(BM$2,WatchbillMONTHLY!$A$20:$U$20,OFFSET(WatchbillMONTHLY!$A$20:$U$20,1,2))=IF(_xlfn.XLOOKUP($A54,INDIRECT("_"&amp;_xlfn.XLOOKUP(BM$2,WatchbillMONTHLY!$A$20:$U$20,OFFSET(WatchbillMONTHLY!$A$20:$U$20,1,2))),INDIRECT("_"&amp;_xlfn.XLOOKUP(BM$2,WatchbillMONTHLY!$A$20:$U$20,OFFSET(WatchbillMONTHLY!$A$20:$U$20,1,2))))=$A54,_xlfn.XLOOKUP(BM$2,WatchbillMONTHLY!$A$20:$U$20,OFFSET(WatchbillMONTHLY!$A$20:$U$20,1,2)),FALSE),TRUE,FALSE)),
IF(_xlfn.XLOOKUP(BM$2,WatchbillMONTHLY!$A$37:$U$37,OFFSET(WatchbillMONTHLY!$A$37:$U$37,1,2))=IF(_xlfn.XLOOKUP($A54,INDIRECT("_"&amp;_xlfn.XLOOKUP(BM$2,WatchbillMONTHLY!$A$37:$U$37,OFFSET(WatchbillMONTHLY!$A$37:$U$37,1,2))),INDIRECT("_"&amp;_xlfn.XLOOKUP(BM$2,WatchbillMONTHLY!$A$37:$U$37,OFFSET(WatchbillMONTHLY!$A$37:$U$37,1,2))))=$A54,_xlfn.XLOOKUP(BM$2,WatchbillMONTHLY!$A$37:$U$37,OFFSET(WatchbillMONTHLY!$A$37:$U$37,1,2)),FALSE),TRUE,FALSE)),
IF(_xlfn.XLOOKUP(BM$2,WatchbillMONTHLY!$A$54:$U$54,OFFSET(WatchbillMONTHLY!$A$54:$U$54,1,2))=IF(_xlfn.XLOOKUP($A54,INDIRECT("_"&amp;_xlfn.XLOOKUP(BM$2,WatchbillMONTHLY!$A$54:$U$54,OFFSET(WatchbillMONTHLY!$A$54:$U$54,1,2))),INDIRECT("_"&amp;_xlfn.XLOOKUP(BM$2,WatchbillMONTHLY!$A$54:$U$54,OFFSET(WatchbillMONTHLY!$A$54:$U$54,1,2))))=$A54,_xlfn.XLOOKUP(BM$2,WatchbillMONTHLY!$A$54:$U$54,OFFSET(WatchbillMONTHLY!$A$54:$U$54,1,2)),FALSE),TRUE,FALSE)),
IF(_xlfn.XLOOKUP(BM$2,WatchbillMONTHLY!$A$71:$U$71,OFFSET(WatchbillMONTHLY!$A$71:$U$71,1,2))=IF(_xlfn.XLOOKUP($A54,INDIRECT("_"&amp;_xlfn.XLOOKUP(BM$2,WatchbillMONTHLY!$A$71:$U$71,OFFSET(WatchbillMONTHLY!$A$71:$U$71,1,2))),INDIRECT("_"&amp;_xlfn.XLOOKUP(BM$2,WatchbillMONTHLY!$A$71:$U$71,OFFSET(WatchbillMONTHLY!$A$71:$U$71,1,2))))=$A54,_xlfn.XLOOKUP(BM$2,WatchbillMONTHLY!$A$71:$U$71,OFFSET(WatchbillMONTHLY!$A$71:$U$71,1,2)),FALSE),TRUE,FALSE)),
IF(_xlfn.XLOOKUP(BM$2,WatchbillMONTHLY!$A$88:$U$88,OFFSET(WatchbillMONTHLY!$A$88:$U$88,1,2))=IF(_xlfn.XLOOKUP($A54,INDIRECT("_"&amp;_xlfn.XLOOKUP(BM$2,WatchbillMONTHLY!$A$88:$U$88,OFFSET(WatchbillMONTHLY!$A$88:$U$88,1,2))),INDIRECT("_"&amp;_xlfn.XLOOKUP(BM$2,WatchbillMONTHLY!$A$88:$U$88,OFFSET(WatchbillMONTHLY!$A$88:$U$88,1,2))))=$A54,_xlfn.XLOOKUP(BM$2,WatchbillMONTHLY!$A$88:$U$88,OFFSET(WatchbillMONTHLY!$A$88:$U$88,1,2)),FALSE),TRUE,FALSE)),
FALSE),FALSE)</f>
        <v>0</v>
      </c>
      <c r="BN54" s="209" t="b" cm="1">
        <f t="array" aca="1" ref="BN54" ca="1">IF(AND($A54 &gt; 0, AG54 &gt; 0,BN$2&lt;MiscFormulas!$A$5+1),
_xlfn.IFNA(
_xlfn.IFNA(
_xlfn.IFNA(
_xlfn.IFNA(
_xlfn.IFNA(
_xlfn.IFNA(
IF(_xlfn.XLOOKUP(BN$2,WatchbillMONTHLY!$A$3:$U$3,OFFSET(WatchbillMONTHLY!$A$3:$U$3,1,2))=IF(_xlfn.XLOOKUP($A54,INDIRECT("_"&amp;_xlfn.XLOOKUP(BN$2,WatchbillMONTHLY!$A$3:$U$3,OFFSET(WatchbillMONTHLY!$A$3:$U$3,1,2))),INDIRECT("_"&amp;_xlfn.XLOOKUP(BN$2,WatchbillMONTHLY!$A$3:$U$3,OFFSET(WatchbillMONTHLY!$A$3:$U$3,1,2))))=$A54,_xlfn.XLOOKUP(BN$2,WatchbillMONTHLY!$A$3:$U$3,OFFSET(WatchbillMONTHLY!$A$3:$U$3,1,2)),FALSE),TRUE,FALSE),
IF(_xlfn.XLOOKUP(BN$2,WatchbillMONTHLY!$A$20:$U$20,OFFSET(WatchbillMONTHLY!$A$20:$U$20,1,2))=IF(_xlfn.XLOOKUP($A54,INDIRECT("_"&amp;_xlfn.XLOOKUP(BN$2,WatchbillMONTHLY!$A$20:$U$20,OFFSET(WatchbillMONTHLY!$A$20:$U$20,1,2))),INDIRECT("_"&amp;_xlfn.XLOOKUP(BN$2,WatchbillMONTHLY!$A$20:$U$20,OFFSET(WatchbillMONTHLY!$A$20:$U$20,1,2))))=$A54,_xlfn.XLOOKUP(BN$2,WatchbillMONTHLY!$A$20:$U$20,OFFSET(WatchbillMONTHLY!$A$20:$U$20,1,2)),FALSE),TRUE,FALSE)),
IF(_xlfn.XLOOKUP(BN$2,WatchbillMONTHLY!$A$37:$U$37,OFFSET(WatchbillMONTHLY!$A$37:$U$37,1,2))=IF(_xlfn.XLOOKUP($A54,INDIRECT("_"&amp;_xlfn.XLOOKUP(BN$2,WatchbillMONTHLY!$A$37:$U$37,OFFSET(WatchbillMONTHLY!$A$37:$U$37,1,2))),INDIRECT("_"&amp;_xlfn.XLOOKUP(BN$2,WatchbillMONTHLY!$A$37:$U$37,OFFSET(WatchbillMONTHLY!$A$37:$U$37,1,2))))=$A54,_xlfn.XLOOKUP(BN$2,WatchbillMONTHLY!$A$37:$U$37,OFFSET(WatchbillMONTHLY!$A$37:$U$37,1,2)),FALSE),TRUE,FALSE)),
IF(_xlfn.XLOOKUP(BN$2,WatchbillMONTHLY!$A$54:$U$54,OFFSET(WatchbillMONTHLY!$A$54:$U$54,1,2))=IF(_xlfn.XLOOKUP($A54,INDIRECT("_"&amp;_xlfn.XLOOKUP(BN$2,WatchbillMONTHLY!$A$54:$U$54,OFFSET(WatchbillMONTHLY!$A$54:$U$54,1,2))),INDIRECT("_"&amp;_xlfn.XLOOKUP(BN$2,WatchbillMONTHLY!$A$54:$U$54,OFFSET(WatchbillMONTHLY!$A$54:$U$54,1,2))))=$A54,_xlfn.XLOOKUP(BN$2,WatchbillMONTHLY!$A$54:$U$54,OFFSET(WatchbillMONTHLY!$A$54:$U$54,1,2)),FALSE),TRUE,FALSE)),
IF(_xlfn.XLOOKUP(BN$2,WatchbillMONTHLY!$A$71:$U$71,OFFSET(WatchbillMONTHLY!$A$71:$U$71,1,2))=IF(_xlfn.XLOOKUP($A54,INDIRECT("_"&amp;_xlfn.XLOOKUP(BN$2,WatchbillMONTHLY!$A$71:$U$71,OFFSET(WatchbillMONTHLY!$A$71:$U$71,1,2))),INDIRECT("_"&amp;_xlfn.XLOOKUP(BN$2,WatchbillMONTHLY!$A$71:$U$71,OFFSET(WatchbillMONTHLY!$A$71:$U$71,1,2))))=$A54,_xlfn.XLOOKUP(BN$2,WatchbillMONTHLY!$A$71:$U$71,OFFSET(WatchbillMONTHLY!$A$71:$U$71,1,2)),FALSE),TRUE,FALSE)),
IF(_xlfn.XLOOKUP(BN$2,WatchbillMONTHLY!$A$88:$U$88,OFFSET(WatchbillMONTHLY!$A$88:$U$88,1,2))=IF(_xlfn.XLOOKUP($A54,INDIRECT("_"&amp;_xlfn.XLOOKUP(BN$2,WatchbillMONTHLY!$A$88:$U$88,OFFSET(WatchbillMONTHLY!$A$88:$U$88,1,2))),INDIRECT("_"&amp;_xlfn.XLOOKUP(BN$2,WatchbillMONTHLY!$A$88:$U$88,OFFSET(WatchbillMONTHLY!$A$88:$U$88,1,2))))=$A54,_xlfn.XLOOKUP(BN$2,WatchbillMONTHLY!$A$88:$U$88,OFFSET(WatchbillMONTHLY!$A$88:$U$88,1,2)),FALSE),TRUE,FALSE)),
FALSE),FALSE)</f>
        <v>0</v>
      </c>
      <c r="BO54" s="209" t="b" cm="1">
        <f t="array" aca="1" ref="BO54" ca="1">IF(
    AND($A54 &gt; 0, AH54 &gt; 0,BO$2&lt;MiscFormulas!$A$5+1),
    ISNUMBER(
        MATCH($A54,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4" s="210"/>
    </row>
    <row r="55" spans="1:68" x14ac:dyDescent="0.35">
      <c r="A55" t="str">
        <v>EX3 Jacob, J.</v>
      </c>
      <c r="B55" s="214" t="str">
        <v>EX3 Jacob, James</v>
      </c>
      <c r="C55" s="218"/>
      <c r="D55" s="230"/>
      <c r="E55" s="231"/>
      <c r="F55" s="231"/>
      <c r="G55" s="231"/>
      <c r="H55" s="231"/>
      <c r="I55" s="231"/>
      <c r="J55" s="231" t="s">
        <v>266</v>
      </c>
      <c r="K55" s="231"/>
      <c r="L55" s="231"/>
      <c r="M55" s="231"/>
      <c r="N55" s="231"/>
      <c r="O55" s="231"/>
      <c r="P55" s="231"/>
      <c r="Q55" s="231"/>
      <c r="R55" s="231"/>
      <c r="S55" s="231"/>
      <c r="T55" s="231"/>
      <c r="U55" s="231"/>
      <c r="V55" s="231"/>
      <c r="W55" s="231"/>
      <c r="X55" s="231"/>
      <c r="Y55" s="231"/>
      <c r="Z55" s="231"/>
      <c r="AA55" s="231"/>
      <c r="AB55" s="231"/>
      <c r="AC55" s="231"/>
      <c r="AD55" s="231"/>
      <c r="AE55" s="231"/>
      <c r="AF55" s="231"/>
      <c r="AG55" s="231"/>
      <c r="AH55" s="179"/>
      <c r="AI55" s="209"/>
      <c r="AJ55" s="209" t="str" cm="1">
        <f t="array" aca="1" ref="AJ55" ca="1">IF(OR(AK55:BN55=TRUE),$A55&amp;" :  ","")&amp;_xlfn.TEXTJOIN(" | ",TRUE,IF(AK55:BN55=TRUE,$AK$2:$BN$2,""))</f>
        <v>EX3 Jacob, J. :  7</v>
      </c>
      <c r="AK55" s="209" t="b" cm="1">
        <f t="array" aca="1" ref="AK55" ca="1">IF(AND($A55 &gt; 0, D55 &gt; 0,AK$2&lt;MiscFormulas!$A$5+1),
_xlfn.IFNA(
_xlfn.IFNA(
_xlfn.IFNA(
_xlfn.IFNA(
_xlfn.IFNA(
_xlfn.IFNA(
IF(_xlfn.XLOOKUP(AK$2,WatchbillMONTHLY!$A$3:$U$3,OFFSET(WatchbillMONTHLY!$A$3:$U$3,1,2))=IF(_xlfn.XLOOKUP($A55,INDIRECT("_"&amp;_xlfn.XLOOKUP(AK$2,WatchbillMONTHLY!$A$3:$U$3,OFFSET(WatchbillMONTHLY!$A$3:$U$3,1,2))),INDIRECT("_"&amp;_xlfn.XLOOKUP(AK$2,WatchbillMONTHLY!$A$3:$U$3,OFFSET(WatchbillMONTHLY!$A$3:$U$3,1,2))))=$A55,_xlfn.XLOOKUP(AK$2,WatchbillMONTHLY!$A$3:$U$3,OFFSET(WatchbillMONTHLY!$A$3:$U$3,1,2)),FALSE),TRUE,FALSE),
IF(_xlfn.XLOOKUP(AK$2,WatchbillMONTHLY!$A$20:$U$20,OFFSET(WatchbillMONTHLY!$A$20:$U$20,1,2))=IF(_xlfn.XLOOKUP($A55,INDIRECT("_"&amp;_xlfn.XLOOKUP(AK$2,WatchbillMONTHLY!$A$20:$U$20,OFFSET(WatchbillMONTHLY!$A$20:$U$20,1,2))),INDIRECT("_"&amp;_xlfn.XLOOKUP(AK$2,WatchbillMONTHLY!$A$20:$U$20,OFFSET(WatchbillMONTHLY!$A$20:$U$20,1,2))))=$A55,_xlfn.XLOOKUP(AK$2,WatchbillMONTHLY!$A$20:$U$20,OFFSET(WatchbillMONTHLY!$A$20:$U$20,1,2)),FALSE),TRUE,FALSE)),
IF(_xlfn.XLOOKUP(AK$2,WatchbillMONTHLY!$A$37:$U$37,OFFSET(WatchbillMONTHLY!$A$37:$U$37,1,2))=IF(_xlfn.XLOOKUP($A55,INDIRECT("_"&amp;_xlfn.XLOOKUP(AK$2,WatchbillMONTHLY!$A$37:$U$37,OFFSET(WatchbillMONTHLY!$A$37:$U$37,1,2))),INDIRECT("_"&amp;_xlfn.XLOOKUP(AK$2,WatchbillMONTHLY!$A$37:$U$37,OFFSET(WatchbillMONTHLY!$A$37:$U$37,1,2))))=$A55,_xlfn.XLOOKUP(AK$2,WatchbillMONTHLY!$A$37:$U$37,OFFSET(WatchbillMONTHLY!$A$37:$U$37,1,2)),FALSE),TRUE,FALSE)),
IF(_xlfn.XLOOKUP(AK$2,WatchbillMONTHLY!$A$54:$U$54,OFFSET(WatchbillMONTHLY!$A$54:$U$54,1,2))=IF(_xlfn.XLOOKUP($A55,INDIRECT("_"&amp;_xlfn.XLOOKUP(AK$2,WatchbillMONTHLY!$A$54:$U$54,OFFSET(WatchbillMONTHLY!$A$54:$U$54,1,2))),INDIRECT("_"&amp;_xlfn.XLOOKUP(AK$2,WatchbillMONTHLY!$A$54:$U$54,OFFSET(WatchbillMONTHLY!$A$54:$U$54,1,2))))=$A55,_xlfn.XLOOKUP(AK$2,WatchbillMONTHLY!$A$54:$U$54,OFFSET(WatchbillMONTHLY!$A$54:$U$54,1,2)),FALSE),TRUE,FALSE)),
IF(_xlfn.XLOOKUP(AK$2,WatchbillMONTHLY!$A$71:$U$71,OFFSET(WatchbillMONTHLY!$A$71:$U$71,1,2))=IF(_xlfn.XLOOKUP($A55,INDIRECT("_"&amp;_xlfn.XLOOKUP(AK$2,WatchbillMONTHLY!$A$71:$U$71,OFFSET(WatchbillMONTHLY!$A$71:$U$71,1,2))),INDIRECT("_"&amp;_xlfn.XLOOKUP(AK$2,WatchbillMONTHLY!$A$71:$U$71,OFFSET(WatchbillMONTHLY!$A$71:$U$71,1,2))))=$A55,_xlfn.XLOOKUP(AK$2,WatchbillMONTHLY!$A$71:$U$71,OFFSET(WatchbillMONTHLY!$A$71:$U$71,1,2)),FALSE),TRUE,FALSE)),
IF(_xlfn.XLOOKUP(AK$2,WatchbillMONTHLY!$A$88:$U$88,OFFSET(WatchbillMONTHLY!$A$88:$U$88,1,2))=IF(_xlfn.XLOOKUP($A55,INDIRECT("_"&amp;_xlfn.XLOOKUP(AK$2,WatchbillMONTHLY!$A$88:$U$88,OFFSET(WatchbillMONTHLY!$A$88:$U$88,1,2))),INDIRECT("_"&amp;_xlfn.XLOOKUP(AK$2,WatchbillMONTHLY!$A$88:$U$88,OFFSET(WatchbillMONTHLY!$A$88:$U$88,1,2))))=$A55,_xlfn.XLOOKUP(AK$2,WatchbillMONTHLY!$A$88:$U$88,OFFSET(WatchbillMONTHLY!$A$88:$U$88,1,2)),FALSE),TRUE,FALSE)),
FALSE),FALSE)</f>
        <v>0</v>
      </c>
      <c r="AL55" s="209" t="b" cm="1">
        <f t="array" aca="1" ref="AL55" ca="1">IF(AND($A55 &gt; 0, E55 &gt; 0,AL$2&lt;MiscFormulas!$A$5+1),
_xlfn.IFNA(
_xlfn.IFNA(
_xlfn.IFNA(
_xlfn.IFNA(
_xlfn.IFNA(
_xlfn.IFNA(
IF(_xlfn.XLOOKUP(AL$2,WatchbillMONTHLY!$A$3:$U$3,OFFSET(WatchbillMONTHLY!$A$3:$U$3,1,2))=IF(_xlfn.XLOOKUP($A55,INDIRECT("_"&amp;_xlfn.XLOOKUP(AL$2,WatchbillMONTHLY!$A$3:$U$3,OFFSET(WatchbillMONTHLY!$A$3:$U$3,1,2))),INDIRECT("_"&amp;_xlfn.XLOOKUP(AL$2,WatchbillMONTHLY!$A$3:$U$3,OFFSET(WatchbillMONTHLY!$A$3:$U$3,1,2))))=$A55,_xlfn.XLOOKUP(AL$2,WatchbillMONTHLY!$A$3:$U$3,OFFSET(WatchbillMONTHLY!$A$3:$U$3,1,2)),FALSE),TRUE,FALSE),
IF(_xlfn.XLOOKUP(AL$2,WatchbillMONTHLY!$A$20:$U$20,OFFSET(WatchbillMONTHLY!$A$20:$U$20,1,2))=IF(_xlfn.XLOOKUP($A55,INDIRECT("_"&amp;_xlfn.XLOOKUP(AL$2,WatchbillMONTHLY!$A$20:$U$20,OFFSET(WatchbillMONTHLY!$A$20:$U$20,1,2))),INDIRECT("_"&amp;_xlfn.XLOOKUP(AL$2,WatchbillMONTHLY!$A$20:$U$20,OFFSET(WatchbillMONTHLY!$A$20:$U$20,1,2))))=$A55,_xlfn.XLOOKUP(AL$2,WatchbillMONTHLY!$A$20:$U$20,OFFSET(WatchbillMONTHLY!$A$20:$U$20,1,2)),FALSE),TRUE,FALSE)),
IF(_xlfn.XLOOKUP(AL$2,WatchbillMONTHLY!$A$37:$U$37,OFFSET(WatchbillMONTHLY!$A$37:$U$37,1,2))=IF(_xlfn.XLOOKUP($A55,INDIRECT("_"&amp;_xlfn.XLOOKUP(AL$2,WatchbillMONTHLY!$A$37:$U$37,OFFSET(WatchbillMONTHLY!$A$37:$U$37,1,2))),INDIRECT("_"&amp;_xlfn.XLOOKUP(AL$2,WatchbillMONTHLY!$A$37:$U$37,OFFSET(WatchbillMONTHLY!$A$37:$U$37,1,2))))=$A55,_xlfn.XLOOKUP(AL$2,WatchbillMONTHLY!$A$37:$U$37,OFFSET(WatchbillMONTHLY!$A$37:$U$37,1,2)),FALSE),TRUE,FALSE)),
IF(_xlfn.XLOOKUP(AL$2,WatchbillMONTHLY!$A$54:$U$54,OFFSET(WatchbillMONTHLY!$A$54:$U$54,1,2))=IF(_xlfn.XLOOKUP($A55,INDIRECT("_"&amp;_xlfn.XLOOKUP(AL$2,WatchbillMONTHLY!$A$54:$U$54,OFFSET(WatchbillMONTHLY!$A$54:$U$54,1,2))),INDIRECT("_"&amp;_xlfn.XLOOKUP(AL$2,WatchbillMONTHLY!$A$54:$U$54,OFFSET(WatchbillMONTHLY!$A$54:$U$54,1,2))))=$A55,_xlfn.XLOOKUP(AL$2,WatchbillMONTHLY!$A$54:$U$54,OFFSET(WatchbillMONTHLY!$A$54:$U$54,1,2)),FALSE),TRUE,FALSE)),
IF(_xlfn.XLOOKUP(AL$2,WatchbillMONTHLY!$A$71:$U$71,OFFSET(WatchbillMONTHLY!$A$71:$U$71,1,2))=IF(_xlfn.XLOOKUP($A55,INDIRECT("_"&amp;_xlfn.XLOOKUP(AL$2,WatchbillMONTHLY!$A$71:$U$71,OFFSET(WatchbillMONTHLY!$A$71:$U$71,1,2))),INDIRECT("_"&amp;_xlfn.XLOOKUP(AL$2,WatchbillMONTHLY!$A$71:$U$71,OFFSET(WatchbillMONTHLY!$A$71:$U$71,1,2))))=$A55,_xlfn.XLOOKUP(AL$2,WatchbillMONTHLY!$A$71:$U$71,OFFSET(WatchbillMONTHLY!$A$71:$U$71,1,2)),FALSE),TRUE,FALSE)),
IF(_xlfn.XLOOKUP(AL$2,WatchbillMONTHLY!$A$88:$U$88,OFFSET(WatchbillMONTHLY!$A$88:$U$88,1,2))=IF(_xlfn.XLOOKUP($A55,INDIRECT("_"&amp;_xlfn.XLOOKUP(AL$2,WatchbillMONTHLY!$A$88:$U$88,OFFSET(WatchbillMONTHLY!$A$88:$U$88,1,2))),INDIRECT("_"&amp;_xlfn.XLOOKUP(AL$2,WatchbillMONTHLY!$A$88:$U$88,OFFSET(WatchbillMONTHLY!$A$88:$U$88,1,2))))=$A55,_xlfn.XLOOKUP(AL$2,WatchbillMONTHLY!$A$88:$U$88,OFFSET(WatchbillMONTHLY!$A$88:$U$88,1,2)),FALSE),TRUE,FALSE)),
FALSE),FALSE)</f>
        <v>0</v>
      </c>
      <c r="AM55" s="209" t="b" cm="1">
        <f t="array" aca="1" ref="AM55" ca="1">IF(AND($A55 &gt; 0, F55 &gt; 0,AM$2&lt;MiscFormulas!$A$5+1),
_xlfn.IFNA(
_xlfn.IFNA(
_xlfn.IFNA(
_xlfn.IFNA(
_xlfn.IFNA(
_xlfn.IFNA(
IF(_xlfn.XLOOKUP(AM$2,WatchbillMONTHLY!$A$3:$U$3,OFFSET(WatchbillMONTHLY!$A$3:$U$3,1,2))=IF(_xlfn.XLOOKUP($A55,INDIRECT("_"&amp;_xlfn.XLOOKUP(AM$2,WatchbillMONTHLY!$A$3:$U$3,OFFSET(WatchbillMONTHLY!$A$3:$U$3,1,2))),INDIRECT("_"&amp;_xlfn.XLOOKUP(AM$2,WatchbillMONTHLY!$A$3:$U$3,OFFSET(WatchbillMONTHLY!$A$3:$U$3,1,2))))=$A55,_xlfn.XLOOKUP(AM$2,WatchbillMONTHLY!$A$3:$U$3,OFFSET(WatchbillMONTHLY!$A$3:$U$3,1,2)),FALSE),TRUE,FALSE),
IF(_xlfn.XLOOKUP(AM$2,WatchbillMONTHLY!$A$20:$U$20,OFFSET(WatchbillMONTHLY!$A$20:$U$20,1,2))=IF(_xlfn.XLOOKUP($A55,INDIRECT("_"&amp;_xlfn.XLOOKUP(AM$2,WatchbillMONTHLY!$A$20:$U$20,OFFSET(WatchbillMONTHLY!$A$20:$U$20,1,2))),INDIRECT("_"&amp;_xlfn.XLOOKUP(AM$2,WatchbillMONTHLY!$A$20:$U$20,OFFSET(WatchbillMONTHLY!$A$20:$U$20,1,2))))=$A55,_xlfn.XLOOKUP(AM$2,WatchbillMONTHLY!$A$20:$U$20,OFFSET(WatchbillMONTHLY!$A$20:$U$20,1,2)),FALSE),TRUE,FALSE)),
IF(_xlfn.XLOOKUP(AM$2,WatchbillMONTHLY!$A$37:$U$37,OFFSET(WatchbillMONTHLY!$A$37:$U$37,1,2))=IF(_xlfn.XLOOKUP($A55,INDIRECT("_"&amp;_xlfn.XLOOKUP(AM$2,WatchbillMONTHLY!$A$37:$U$37,OFFSET(WatchbillMONTHLY!$A$37:$U$37,1,2))),INDIRECT("_"&amp;_xlfn.XLOOKUP(AM$2,WatchbillMONTHLY!$A$37:$U$37,OFFSET(WatchbillMONTHLY!$A$37:$U$37,1,2))))=$A55,_xlfn.XLOOKUP(AM$2,WatchbillMONTHLY!$A$37:$U$37,OFFSET(WatchbillMONTHLY!$A$37:$U$37,1,2)),FALSE),TRUE,FALSE)),
IF(_xlfn.XLOOKUP(AM$2,WatchbillMONTHLY!$A$54:$U$54,OFFSET(WatchbillMONTHLY!$A$54:$U$54,1,2))=IF(_xlfn.XLOOKUP($A55,INDIRECT("_"&amp;_xlfn.XLOOKUP(AM$2,WatchbillMONTHLY!$A$54:$U$54,OFFSET(WatchbillMONTHLY!$A$54:$U$54,1,2))),INDIRECT("_"&amp;_xlfn.XLOOKUP(AM$2,WatchbillMONTHLY!$A$54:$U$54,OFFSET(WatchbillMONTHLY!$A$54:$U$54,1,2))))=$A55,_xlfn.XLOOKUP(AM$2,WatchbillMONTHLY!$A$54:$U$54,OFFSET(WatchbillMONTHLY!$A$54:$U$54,1,2)),FALSE),TRUE,FALSE)),
IF(_xlfn.XLOOKUP(AM$2,WatchbillMONTHLY!$A$71:$U$71,OFFSET(WatchbillMONTHLY!$A$71:$U$71,1,2))=IF(_xlfn.XLOOKUP($A55,INDIRECT("_"&amp;_xlfn.XLOOKUP(AM$2,WatchbillMONTHLY!$A$71:$U$71,OFFSET(WatchbillMONTHLY!$A$71:$U$71,1,2))),INDIRECT("_"&amp;_xlfn.XLOOKUP(AM$2,WatchbillMONTHLY!$A$71:$U$71,OFFSET(WatchbillMONTHLY!$A$71:$U$71,1,2))))=$A55,_xlfn.XLOOKUP(AM$2,WatchbillMONTHLY!$A$71:$U$71,OFFSET(WatchbillMONTHLY!$A$71:$U$71,1,2)),FALSE),TRUE,FALSE)),
IF(_xlfn.XLOOKUP(AM$2,WatchbillMONTHLY!$A$88:$U$88,OFFSET(WatchbillMONTHLY!$A$88:$U$88,1,2))=IF(_xlfn.XLOOKUP($A55,INDIRECT("_"&amp;_xlfn.XLOOKUP(AM$2,WatchbillMONTHLY!$A$88:$U$88,OFFSET(WatchbillMONTHLY!$A$88:$U$88,1,2))),INDIRECT("_"&amp;_xlfn.XLOOKUP(AM$2,WatchbillMONTHLY!$A$88:$U$88,OFFSET(WatchbillMONTHLY!$A$88:$U$88,1,2))))=$A55,_xlfn.XLOOKUP(AM$2,WatchbillMONTHLY!$A$88:$U$88,OFFSET(WatchbillMONTHLY!$A$88:$U$88,1,2)),FALSE),TRUE,FALSE)),
FALSE),FALSE)</f>
        <v>0</v>
      </c>
      <c r="AN55" s="209" t="b" cm="1">
        <f t="array" aca="1" ref="AN55" ca="1">IF(AND($A55 &gt; 0, G55 &gt; 0,AN$2&lt;MiscFormulas!$A$5+1),
_xlfn.IFNA(
_xlfn.IFNA(
_xlfn.IFNA(
_xlfn.IFNA(
_xlfn.IFNA(
_xlfn.IFNA(
IF(_xlfn.XLOOKUP(AN$2,WatchbillMONTHLY!$A$3:$U$3,OFFSET(WatchbillMONTHLY!$A$3:$U$3,1,2))=IF(_xlfn.XLOOKUP($A55,INDIRECT("_"&amp;_xlfn.XLOOKUP(AN$2,WatchbillMONTHLY!$A$3:$U$3,OFFSET(WatchbillMONTHLY!$A$3:$U$3,1,2))),INDIRECT("_"&amp;_xlfn.XLOOKUP(AN$2,WatchbillMONTHLY!$A$3:$U$3,OFFSET(WatchbillMONTHLY!$A$3:$U$3,1,2))))=$A55,_xlfn.XLOOKUP(AN$2,WatchbillMONTHLY!$A$3:$U$3,OFFSET(WatchbillMONTHLY!$A$3:$U$3,1,2)),FALSE),TRUE,FALSE),
IF(_xlfn.XLOOKUP(AN$2,WatchbillMONTHLY!$A$20:$U$20,OFFSET(WatchbillMONTHLY!$A$20:$U$20,1,2))=IF(_xlfn.XLOOKUP($A55,INDIRECT("_"&amp;_xlfn.XLOOKUP(AN$2,WatchbillMONTHLY!$A$20:$U$20,OFFSET(WatchbillMONTHLY!$A$20:$U$20,1,2))),INDIRECT("_"&amp;_xlfn.XLOOKUP(AN$2,WatchbillMONTHLY!$A$20:$U$20,OFFSET(WatchbillMONTHLY!$A$20:$U$20,1,2))))=$A55,_xlfn.XLOOKUP(AN$2,WatchbillMONTHLY!$A$20:$U$20,OFFSET(WatchbillMONTHLY!$A$20:$U$20,1,2)),FALSE),TRUE,FALSE)),
IF(_xlfn.XLOOKUP(AN$2,WatchbillMONTHLY!$A$37:$U$37,OFFSET(WatchbillMONTHLY!$A$37:$U$37,1,2))=IF(_xlfn.XLOOKUP($A55,INDIRECT("_"&amp;_xlfn.XLOOKUP(AN$2,WatchbillMONTHLY!$A$37:$U$37,OFFSET(WatchbillMONTHLY!$A$37:$U$37,1,2))),INDIRECT("_"&amp;_xlfn.XLOOKUP(AN$2,WatchbillMONTHLY!$A$37:$U$37,OFFSET(WatchbillMONTHLY!$A$37:$U$37,1,2))))=$A55,_xlfn.XLOOKUP(AN$2,WatchbillMONTHLY!$A$37:$U$37,OFFSET(WatchbillMONTHLY!$A$37:$U$37,1,2)),FALSE),TRUE,FALSE)),
IF(_xlfn.XLOOKUP(AN$2,WatchbillMONTHLY!$A$54:$U$54,OFFSET(WatchbillMONTHLY!$A$54:$U$54,1,2))=IF(_xlfn.XLOOKUP($A55,INDIRECT("_"&amp;_xlfn.XLOOKUP(AN$2,WatchbillMONTHLY!$A$54:$U$54,OFFSET(WatchbillMONTHLY!$A$54:$U$54,1,2))),INDIRECT("_"&amp;_xlfn.XLOOKUP(AN$2,WatchbillMONTHLY!$A$54:$U$54,OFFSET(WatchbillMONTHLY!$A$54:$U$54,1,2))))=$A55,_xlfn.XLOOKUP(AN$2,WatchbillMONTHLY!$A$54:$U$54,OFFSET(WatchbillMONTHLY!$A$54:$U$54,1,2)),FALSE),TRUE,FALSE)),
IF(_xlfn.XLOOKUP(AN$2,WatchbillMONTHLY!$A$71:$U$71,OFFSET(WatchbillMONTHLY!$A$71:$U$71,1,2))=IF(_xlfn.XLOOKUP($A55,INDIRECT("_"&amp;_xlfn.XLOOKUP(AN$2,WatchbillMONTHLY!$A$71:$U$71,OFFSET(WatchbillMONTHLY!$A$71:$U$71,1,2))),INDIRECT("_"&amp;_xlfn.XLOOKUP(AN$2,WatchbillMONTHLY!$A$71:$U$71,OFFSET(WatchbillMONTHLY!$A$71:$U$71,1,2))))=$A55,_xlfn.XLOOKUP(AN$2,WatchbillMONTHLY!$A$71:$U$71,OFFSET(WatchbillMONTHLY!$A$71:$U$71,1,2)),FALSE),TRUE,FALSE)),
IF(_xlfn.XLOOKUP(AN$2,WatchbillMONTHLY!$A$88:$U$88,OFFSET(WatchbillMONTHLY!$A$88:$U$88,1,2))=IF(_xlfn.XLOOKUP($A55,INDIRECT("_"&amp;_xlfn.XLOOKUP(AN$2,WatchbillMONTHLY!$A$88:$U$88,OFFSET(WatchbillMONTHLY!$A$88:$U$88,1,2))),INDIRECT("_"&amp;_xlfn.XLOOKUP(AN$2,WatchbillMONTHLY!$A$88:$U$88,OFFSET(WatchbillMONTHLY!$A$88:$U$88,1,2))))=$A55,_xlfn.XLOOKUP(AN$2,WatchbillMONTHLY!$A$88:$U$88,OFFSET(WatchbillMONTHLY!$A$88:$U$88,1,2)),FALSE),TRUE,FALSE)),
FALSE),FALSE)</f>
        <v>0</v>
      </c>
      <c r="AO55" s="209" t="b" cm="1">
        <f t="array" aca="1" ref="AO55" ca="1">IF(AND($A55 &gt; 0, H55 &gt; 0,AO$2&lt;MiscFormulas!$A$5+1),
_xlfn.IFNA(
_xlfn.IFNA(
_xlfn.IFNA(
_xlfn.IFNA(
_xlfn.IFNA(
_xlfn.IFNA(
IF(_xlfn.XLOOKUP(AO$2,WatchbillMONTHLY!$A$3:$U$3,OFFSET(WatchbillMONTHLY!$A$3:$U$3,1,2))=IF(_xlfn.XLOOKUP($A55,INDIRECT("_"&amp;_xlfn.XLOOKUP(AO$2,WatchbillMONTHLY!$A$3:$U$3,OFFSET(WatchbillMONTHLY!$A$3:$U$3,1,2))),INDIRECT("_"&amp;_xlfn.XLOOKUP(AO$2,WatchbillMONTHLY!$A$3:$U$3,OFFSET(WatchbillMONTHLY!$A$3:$U$3,1,2))))=$A55,_xlfn.XLOOKUP(AO$2,WatchbillMONTHLY!$A$3:$U$3,OFFSET(WatchbillMONTHLY!$A$3:$U$3,1,2)),FALSE),TRUE,FALSE),
IF(_xlfn.XLOOKUP(AO$2,WatchbillMONTHLY!$A$20:$U$20,OFFSET(WatchbillMONTHLY!$A$20:$U$20,1,2))=IF(_xlfn.XLOOKUP($A55,INDIRECT("_"&amp;_xlfn.XLOOKUP(AO$2,WatchbillMONTHLY!$A$20:$U$20,OFFSET(WatchbillMONTHLY!$A$20:$U$20,1,2))),INDIRECT("_"&amp;_xlfn.XLOOKUP(AO$2,WatchbillMONTHLY!$A$20:$U$20,OFFSET(WatchbillMONTHLY!$A$20:$U$20,1,2))))=$A55,_xlfn.XLOOKUP(AO$2,WatchbillMONTHLY!$A$20:$U$20,OFFSET(WatchbillMONTHLY!$A$20:$U$20,1,2)),FALSE),TRUE,FALSE)),
IF(_xlfn.XLOOKUP(AO$2,WatchbillMONTHLY!$A$37:$U$37,OFFSET(WatchbillMONTHLY!$A$37:$U$37,1,2))=IF(_xlfn.XLOOKUP($A55,INDIRECT("_"&amp;_xlfn.XLOOKUP(AO$2,WatchbillMONTHLY!$A$37:$U$37,OFFSET(WatchbillMONTHLY!$A$37:$U$37,1,2))),INDIRECT("_"&amp;_xlfn.XLOOKUP(AO$2,WatchbillMONTHLY!$A$37:$U$37,OFFSET(WatchbillMONTHLY!$A$37:$U$37,1,2))))=$A55,_xlfn.XLOOKUP(AO$2,WatchbillMONTHLY!$A$37:$U$37,OFFSET(WatchbillMONTHLY!$A$37:$U$37,1,2)),FALSE),TRUE,FALSE)),
IF(_xlfn.XLOOKUP(AO$2,WatchbillMONTHLY!$A$54:$U$54,OFFSET(WatchbillMONTHLY!$A$54:$U$54,1,2))=IF(_xlfn.XLOOKUP($A55,INDIRECT("_"&amp;_xlfn.XLOOKUP(AO$2,WatchbillMONTHLY!$A$54:$U$54,OFFSET(WatchbillMONTHLY!$A$54:$U$54,1,2))),INDIRECT("_"&amp;_xlfn.XLOOKUP(AO$2,WatchbillMONTHLY!$A$54:$U$54,OFFSET(WatchbillMONTHLY!$A$54:$U$54,1,2))))=$A55,_xlfn.XLOOKUP(AO$2,WatchbillMONTHLY!$A$54:$U$54,OFFSET(WatchbillMONTHLY!$A$54:$U$54,1,2)),FALSE),TRUE,FALSE)),
IF(_xlfn.XLOOKUP(AO$2,WatchbillMONTHLY!$A$71:$U$71,OFFSET(WatchbillMONTHLY!$A$71:$U$71,1,2))=IF(_xlfn.XLOOKUP($A55,INDIRECT("_"&amp;_xlfn.XLOOKUP(AO$2,WatchbillMONTHLY!$A$71:$U$71,OFFSET(WatchbillMONTHLY!$A$71:$U$71,1,2))),INDIRECT("_"&amp;_xlfn.XLOOKUP(AO$2,WatchbillMONTHLY!$A$71:$U$71,OFFSET(WatchbillMONTHLY!$A$71:$U$71,1,2))))=$A55,_xlfn.XLOOKUP(AO$2,WatchbillMONTHLY!$A$71:$U$71,OFFSET(WatchbillMONTHLY!$A$71:$U$71,1,2)),FALSE),TRUE,FALSE)),
IF(_xlfn.XLOOKUP(AO$2,WatchbillMONTHLY!$A$88:$U$88,OFFSET(WatchbillMONTHLY!$A$88:$U$88,1,2))=IF(_xlfn.XLOOKUP($A55,INDIRECT("_"&amp;_xlfn.XLOOKUP(AO$2,WatchbillMONTHLY!$A$88:$U$88,OFFSET(WatchbillMONTHLY!$A$88:$U$88,1,2))),INDIRECT("_"&amp;_xlfn.XLOOKUP(AO$2,WatchbillMONTHLY!$A$88:$U$88,OFFSET(WatchbillMONTHLY!$A$88:$U$88,1,2))))=$A55,_xlfn.XLOOKUP(AO$2,WatchbillMONTHLY!$A$88:$U$88,OFFSET(WatchbillMONTHLY!$A$88:$U$88,1,2)),FALSE),TRUE,FALSE)),
FALSE),FALSE)</f>
        <v>0</v>
      </c>
      <c r="AP55" s="209" t="b" cm="1">
        <f t="array" aca="1" ref="AP55" ca="1">IF(AND($A55 &gt; 0, I55 &gt; 0,AP$2&lt;MiscFormulas!$A$5+1),
_xlfn.IFNA(
_xlfn.IFNA(
_xlfn.IFNA(
_xlfn.IFNA(
_xlfn.IFNA(
_xlfn.IFNA(
IF(_xlfn.XLOOKUP(AP$2,WatchbillMONTHLY!$A$3:$U$3,OFFSET(WatchbillMONTHLY!$A$3:$U$3,1,2))=IF(_xlfn.XLOOKUP($A55,INDIRECT("_"&amp;_xlfn.XLOOKUP(AP$2,WatchbillMONTHLY!$A$3:$U$3,OFFSET(WatchbillMONTHLY!$A$3:$U$3,1,2))),INDIRECT("_"&amp;_xlfn.XLOOKUP(AP$2,WatchbillMONTHLY!$A$3:$U$3,OFFSET(WatchbillMONTHLY!$A$3:$U$3,1,2))))=$A55,_xlfn.XLOOKUP(AP$2,WatchbillMONTHLY!$A$3:$U$3,OFFSET(WatchbillMONTHLY!$A$3:$U$3,1,2)),FALSE),TRUE,FALSE),
IF(_xlfn.XLOOKUP(AP$2,WatchbillMONTHLY!$A$20:$U$20,OFFSET(WatchbillMONTHLY!$A$20:$U$20,1,2))=IF(_xlfn.XLOOKUP($A55,INDIRECT("_"&amp;_xlfn.XLOOKUP(AP$2,WatchbillMONTHLY!$A$20:$U$20,OFFSET(WatchbillMONTHLY!$A$20:$U$20,1,2))),INDIRECT("_"&amp;_xlfn.XLOOKUP(AP$2,WatchbillMONTHLY!$A$20:$U$20,OFFSET(WatchbillMONTHLY!$A$20:$U$20,1,2))))=$A55,_xlfn.XLOOKUP(AP$2,WatchbillMONTHLY!$A$20:$U$20,OFFSET(WatchbillMONTHLY!$A$20:$U$20,1,2)),FALSE),TRUE,FALSE)),
IF(_xlfn.XLOOKUP(AP$2,WatchbillMONTHLY!$A$37:$U$37,OFFSET(WatchbillMONTHLY!$A$37:$U$37,1,2))=IF(_xlfn.XLOOKUP($A55,INDIRECT("_"&amp;_xlfn.XLOOKUP(AP$2,WatchbillMONTHLY!$A$37:$U$37,OFFSET(WatchbillMONTHLY!$A$37:$U$37,1,2))),INDIRECT("_"&amp;_xlfn.XLOOKUP(AP$2,WatchbillMONTHLY!$A$37:$U$37,OFFSET(WatchbillMONTHLY!$A$37:$U$37,1,2))))=$A55,_xlfn.XLOOKUP(AP$2,WatchbillMONTHLY!$A$37:$U$37,OFFSET(WatchbillMONTHLY!$A$37:$U$37,1,2)),FALSE),TRUE,FALSE)),
IF(_xlfn.XLOOKUP(AP$2,WatchbillMONTHLY!$A$54:$U$54,OFFSET(WatchbillMONTHLY!$A$54:$U$54,1,2))=IF(_xlfn.XLOOKUP($A55,INDIRECT("_"&amp;_xlfn.XLOOKUP(AP$2,WatchbillMONTHLY!$A$54:$U$54,OFFSET(WatchbillMONTHLY!$A$54:$U$54,1,2))),INDIRECT("_"&amp;_xlfn.XLOOKUP(AP$2,WatchbillMONTHLY!$A$54:$U$54,OFFSET(WatchbillMONTHLY!$A$54:$U$54,1,2))))=$A55,_xlfn.XLOOKUP(AP$2,WatchbillMONTHLY!$A$54:$U$54,OFFSET(WatchbillMONTHLY!$A$54:$U$54,1,2)),FALSE),TRUE,FALSE)),
IF(_xlfn.XLOOKUP(AP$2,WatchbillMONTHLY!$A$71:$U$71,OFFSET(WatchbillMONTHLY!$A$71:$U$71,1,2))=IF(_xlfn.XLOOKUP($A55,INDIRECT("_"&amp;_xlfn.XLOOKUP(AP$2,WatchbillMONTHLY!$A$71:$U$71,OFFSET(WatchbillMONTHLY!$A$71:$U$71,1,2))),INDIRECT("_"&amp;_xlfn.XLOOKUP(AP$2,WatchbillMONTHLY!$A$71:$U$71,OFFSET(WatchbillMONTHLY!$A$71:$U$71,1,2))))=$A55,_xlfn.XLOOKUP(AP$2,WatchbillMONTHLY!$A$71:$U$71,OFFSET(WatchbillMONTHLY!$A$71:$U$71,1,2)),FALSE),TRUE,FALSE)),
IF(_xlfn.XLOOKUP(AP$2,WatchbillMONTHLY!$A$88:$U$88,OFFSET(WatchbillMONTHLY!$A$88:$U$88,1,2))=IF(_xlfn.XLOOKUP($A55,INDIRECT("_"&amp;_xlfn.XLOOKUP(AP$2,WatchbillMONTHLY!$A$88:$U$88,OFFSET(WatchbillMONTHLY!$A$88:$U$88,1,2))),INDIRECT("_"&amp;_xlfn.XLOOKUP(AP$2,WatchbillMONTHLY!$A$88:$U$88,OFFSET(WatchbillMONTHLY!$A$88:$U$88,1,2))))=$A55,_xlfn.XLOOKUP(AP$2,WatchbillMONTHLY!$A$88:$U$88,OFFSET(WatchbillMONTHLY!$A$88:$U$88,1,2)),FALSE),TRUE,FALSE)),
FALSE),FALSE)</f>
        <v>0</v>
      </c>
      <c r="AQ55" s="209" t="b" cm="1">
        <f t="array" aca="1" ref="AQ55" ca="1">IF(AND($A55 &gt; 0, J55 &gt; 0,AQ$2&lt;MiscFormulas!$A$5+1),
_xlfn.IFNA(
_xlfn.IFNA(
_xlfn.IFNA(
_xlfn.IFNA(
_xlfn.IFNA(
_xlfn.IFNA(
IF(_xlfn.XLOOKUP(AQ$2,WatchbillMONTHLY!$A$3:$U$3,OFFSET(WatchbillMONTHLY!$A$3:$U$3,1,2))=IF(_xlfn.XLOOKUP($A55,INDIRECT("_"&amp;_xlfn.XLOOKUP(AQ$2,WatchbillMONTHLY!$A$3:$U$3,OFFSET(WatchbillMONTHLY!$A$3:$U$3,1,2))),INDIRECT("_"&amp;_xlfn.XLOOKUP(AQ$2,WatchbillMONTHLY!$A$3:$U$3,OFFSET(WatchbillMONTHLY!$A$3:$U$3,1,2))))=$A55,_xlfn.XLOOKUP(AQ$2,WatchbillMONTHLY!$A$3:$U$3,OFFSET(WatchbillMONTHLY!$A$3:$U$3,1,2)),FALSE),TRUE,FALSE),
IF(_xlfn.XLOOKUP(AQ$2,WatchbillMONTHLY!$A$20:$U$20,OFFSET(WatchbillMONTHLY!$A$20:$U$20,1,2))=IF(_xlfn.XLOOKUP($A55,INDIRECT("_"&amp;_xlfn.XLOOKUP(AQ$2,WatchbillMONTHLY!$A$20:$U$20,OFFSET(WatchbillMONTHLY!$A$20:$U$20,1,2))),INDIRECT("_"&amp;_xlfn.XLOOKUP(AQ$2,WatchbillMONTHLY!$A$20:$U$20,OFFSET(WatchbillMONTHLY!$A$20:$U$20,1,2))))=$A55,_xlfn.XLOOKUP(AQ$2,WatchbillMONTHLY!$A$20:$U$20,OFFSET(WatchbillMONTHLY!$A$20:$U$20,1,2)),FALSE),TRUE,FALSE)),
IF(_xlfn.XLOOKUP(AQ$2,WatchbillMONTHLY!$A$37:$U$37,OFFSET(WatchbillMONTHLY!$A$37:$U$37,1,2))=IF(_xlfn.XLOOKUP($A55,INDIRECT("_"&amp;_xlfn.XLOOKUP(AQ$2,WatchbillMONTHLY!$A$37:$U$37,OFFSET(WatchbillMONTHLY!$A$37:$U$37,1,2))),INDIRECT("_"&amp;_xlfn.XLOOKUP(AQ$2,WatchbillMONTHLY!$A$37:$U$37,OFFSET(WatchbillMONTHLY!$A$37:$U$37,1,2))))=$A55,_xlfn.XLOOKUP(AQ$2,WatchbillMONTHLY!$A$37:$U$37,OFFSET(WatchbillMONTHLY!$A$37:$U$37,1,2)),FALSE),TRUE,FALSE)),
IF(_xlfn.XLOOKUP(AQ$2,WatchbillMONTHLY!$A$54:$U$54,OFFSET(WatchbillMONTHLY!$A$54:$U$54,1,2))=IF(_xlfn.XLOOKUP($A55,INDIRECT("_"&amp;_xlfn.XLOOKUP(AQ$2,WatchbillMONTHLY!$A$54:$U$54,OFFSET(WatchbillMONTHLY!$A$54:$U$54,1,2))),INDIRECT("_"&amp;_xlfn.XLOOKUP(AQ$2,WatchbillMONTHLY!$A$54:$U$54,OFFSET(WatchbillMONTHLY!$A$54:$U$54,1,2))))=$A55,_xlfn.XLOOKUP(AQ$2,WatchbillMONTHLY!$A$54:$U$54,OFFSET(WatchbillMONTHLY!$A$54:$U$54,1,2)),FALSE),TRUE,FALSE)),
IF(_xlfn.XLOOKUP(AQ$2,WatchbillMONTHLY!$A$71:$U$71,OFFSET(WatchbillMONTHLY!$A$71:$U$71,1,2))=IF(_xlfn.XLOOKUP($A55,INDIRECT("_"&amp;_xlfn.XLOOKUP(AQ$2,WatchbillMONTHLY!$A$71:$U$71,OFFSET(WatchbillMONTHLY!$A$71:$U$71,1,2))),INDIRECT("_"&amp;_xlfn.XLOOKUP(AQ$2,WatchbillMONTHLY!$A$71:$U$71,OFFSET(WatchbillMONTHLY!$A$71:$U$71,1,2))))=$A55,_xlfn.XLOOKUP(AQ$2,WatchbillMONTHLY!$A$71:$U$71,OFFSET(WatchbillMONTHLY!$A$71:$U$71,1,2)),FALSE),TRUE,FALSE)),
IF(_xlfn.XLOOKUP(AQ$2,WatchbillMONTHLY!$A$88:$U$88,OFFSET(WatchbillMONTHLY!$A$88:$U$88,1,2))=IF(_xlfn.XLOOKUP($A55,INDIRECT("_"&amp;_xlfn.XLOOKUP(AQ$2,WatchbillMONTHLY!$A$88:$U$88,OFFSET(WatchbillMONTHLY!$A$88:$U$88,1,2))),INDIRECT("_"&amp;_xlfn.XLOOKUP(AQ$2,WatchbillMONTHLY!$A$88:$U$88,OFFSET(WatchbillMONTHLY!$A$88:$U$88,1,2))))=$A55,_xlfn.XLOOKUP(AQ$2,WatchbillMONTHLY!$A$88:$U$88,OFFSET(WatchbillMONTHLY!$A$88:$U$88,1,2)),FALSE),TRUE,FALSE)),
FALSE),FALSE)</f>
        <v>1</v>
      </c>
      <c r="AR55" s="209" t="b" cm="1">
        <f t="array" aca="1" ref="AR55" ca="1">IF(AND($A55 &gt; 0, K55 &gt; 0,AR$2&lt;MiscFormulas!$A$5+1),
_xlfn.IFNA(
_xlfn.IFNA(
_xlfn.IFNA(
_xlfn.IFNA(
_xlfn.IFNA(
_xlfn.IFNA(
IF(_xlfn.XLOOKUP(AR$2,WatchbillMONTHLY!$A$3:$U$3,OFFSET(WatchbillMONTHLY!$A$3:$U$3,1,2))=IF(_xlfn.XLOOKUP($A55,INDIRECT("_"&amp;_xlfn.XLOOKUP(AR$2,WatchbillMONTHLY!$A$3:$U$3,OFFSET(WatchbillMONTHLY!$A$3:$U$3,1,2))),INDIRECT("_"&amp;_xlfn.XLOOKUP(AR$2,WatchbillMONTHLY!$A$3:$U$3,OFFSET(WatchbillMONTHLY!$A$3:$U$3,1,2))))=$A55,_xlfn.XLOOKUP(AR$2,WatchbillMONTHLY!$A$3:$U$3,OFFSET(WatchbillMONTHLY!$A$3:$U$3,1,2)),FALSE),TRUE,FALSE),
IF(_xlfn.XLOOKUP(AR$2,WatchbillMONTHLY!$A$20:$U$20,OFFSET(WatchbillMONTHLY!$A$20:$U$20,1,2))=IF(_xlfn.XLOOKUP($A55,INDIRECT("_"&amp;_xlfn.XLOOKUP(AR$2,WatchbillMONTHLY!$A$20:$U$20,OFFSET(WatchbillMONTHLY!$A$20:$U$20,1,2))),INDIRECT("_"&amp;_xlfn.XLOOKUP(AR$2,WatchbillMONTHLY!$A$20:$U$20,OFFSET(WatchbillMONTHLY!$A$20:$U$20,1,2))))=$A55,_xlfn.XLOOKUP(AR$2,WatchbillMONTHLY!$A$20:$U$20,OFFSET(WatchbillMONTHLY!$A$20:$U$20,1,2)),FALSE),TRUE,FALSE)),
IF(_xlfn.XLOOKUP(AR$2,WatchbillMONTHLY!$A$37:$U$37,OFFSET(WatchbillMONTHLY!$A$37:$U$37,1,2))=IF(_xlfn.XLOOKUP($A55,INDIRECT("_"&amp;_xlfn.XLOOKUP(AR$2,WatchbillMONTHLY!$A$37:$U$37,OFFSET(WatchbillMONTHLY!$A$37:$U$37,1,2))),INDIRECT("_"&amp;_xlfn.XLOOKUP(AR$2,WatchbillMONTHLY!$A$37:$U$37,OFFSET(WatchbillMONTHLY!$A$37:$U$37,1,2))))=$A55,_xlfn.XLOOKUP(AR$2,WatchbillMONTHLY!$A$37:$U$37,OFFSET(WatchbillMONTHLY!$A$37:$U$37,1,2)),FALSE),TRUE,FALSE)),
IF(_xlfn.XLOOKUP(AR$2,WatchbillMONTHLY!$A$54:$U$54,OFFSET(WatchbillMONTHLY!$A$54:$U$54,1,2))=IF(_xlfn.XLOOKUP($A55,INDIRECT("_"&amp;_xlfn.XLOOKUP(AR$2,WatchbillMONTHLY!$A$54:$U$54,OFFSET(WatchbillMONTHLY!$A$54:$U$54,1,2))),INDIRECT("_"&amp;_xlfn.XLOOKUP(AR$2,WatchbillMONTHLY!$A$54:$U$54,OFFSET(WatchbillMONTHLY!$A$54:$U$54,1,2))))=$A55,_xlfn.XLOOKUP(AR$2,WatchbillMONTHLY!$A$54:$U$54,OFFSET(WatchbillMONTHLY!$A$54:$U$54,1,2)),FALSE),TRUE,FALSE)),
IF(_xlfn.XLOOKUP(AR$2,WatchbillMONTHLY!$A$71:$U$71,OFFSET(WatchbillMONTHLY!$A$71:$U$71,1,2))=IF(_xlfn.XLOOKUP($A55,INDIRECT("_"&amp;_xlfn.XLOOKUP(AR$2,WatchbillMONTHLY!$A$71:$U$71,OFFSET(WatchbillMONTHLY!$A$71:$U$71,1,2))),INDIRECT("_"&amp;_xlfn.XLOOKUP(AR$2,WatchbillMONTHLY!$A$71:$U$71,OFFSET(WatchbillMONTHLY!$A$71:$U$71,1,2))))=$A55,_xlfn.XLOOKUP(AR$2,WatchbillMONTHLY!$A$71:$U$71,OFFSET(WatchbillMONTHLY!$A$71:$U$71,1,2)),FALSE),TRUE,FALSE)),
IF(_xlfn.XLOOKUP(AR$2,WatchbillMONTHLY!$A$88:$U$88,OFFSET(WatchbillMONTHLY!$A$88:$U$88,1,2))=IF(_xlfn.XLOOKUP($A55,INDIRECT("_"&amp;_xlfn.XLOOKUP(AR$2,WatchbillMONTHLY!$A$88:$U$88,OFFSET(WatchbillMONTHLY!$A$88:$U$88,1,2))),INDIRECT("_"&amp;_xlfn.XLOOKUP(AR$2,WatchbillMONTHLY!$A$88:$U$88,OFFSET(WatchbillMONTHLY!$A$88:$U$88,1,2))))=$A55,_xlfn.XLOOKUP(AR$2,WatchbillMONTHLY!$A$88:$U$88,OFFSET(WatchbillMONTHLY!$A$88:$U$88,1,2)),FALSE),TRUE,FALSE)),
FALSE),FALSE)</f>
        <v>0</v>
      </c>
      <c r="AS55" s="209" t="b" cm="1">
        <f t="array" aca="1" ref="AS55" ca="1">IF(AND($A55 &gt; 0, L55 &gt; 0,AS$2&lt;MiscFormulas!$A$5+1),
_xlfn.IFNA(
_xlfn.IFNA(
_xlfn.IFNA(
_xlfn.IFNA(
_xlfn.IFNA(
_xlfn.IFNA(
IF(_xlfn.XLOOKUP(AS$2,WatchbillMONTHLY!$A$3:$U$3,OFFSET(WatchbillMONTHLY!$A$3:$U$3,1,2))=IF(_xlfn.XLOOKUP($A55,INDIRECT("_"&amp;_xlfn.XLOOKUP(AS$2,WatchbillMONTHLY!$A$3:$U$3,OFFSET(WatchbillMONTHLY!$A$3:$U$3,1,2))),INDIRECT("_"&amp;_xlfn.XLOOKUP(AS$2,WatchbillMONTHLY!$A$3:$U$3,OFFSET(WatchbillMONTHLY!$A$3:$U$3,1,2))))=$A55,_xlfn.XLOOKUP(AS$2,WatchbillMONTHLY!$A$3:$U$3,OFFSET(WatchbillMONTHLY!$A$3:$U$3,1,2)),FALSE),TRUE,FALSE),
IF(_xlfn.XLOOKUP(AS$2,WatchbillMONTHLY!$A$20:$U$20,OFFSET(WatchbillMONTHLY!$A$20:$U$20,1,2))=IF(_xlfn.XLOOKUP($A55,INDIRECT("_"&amp;_xlfn.XLOOKUP(AS$2,WatchbillMONTHLY!$A$20:$U$20,OFFSET(WatchbillMONTHLY!$A$20:$U$20,1,2))),INDIRECT("_"&amp;_xlfn.XLOOKUP(AS$2,WatchbillMONTHLY!$A$20:$U$20,OFFSET(WatchbillMONTHLY!$A$20:$U$20,1,2))))=$A55,_xlfn.XLOOKUP(AS$2,WatchbillMONTHLY!$A$20:$U$20,OFFSET(WatchbillMONTHLY!$A$20:$U$20,1,2)),FALSE),TRUE,FALSE)),
IF(_xlfn.XLOOKUP(AS$2,WatchbillMONTHLY!$A$37:$U$37,OFFSET(WatchbillMONTHLY!$A$37:$U$37,1,2))=IF(_xlfn.XLOOKUP($A55,INDIRECT("_"&amp;_xlfn.XLOOKUP(AS$2,WatchbillMONTHLY!$A$37:$U$37,OFFSET(WatchbillMONTHLY!$A$37:$U$37,1,2))),INDIRECT("_"&amp;_xlfn.XLOOKUP(AS$2,WatchbillMONTHLY!$A$37:$U$37,OFFSET(WatchbillMONTHLY!$A$37:$U$37,1,2))))=$A55,_xlfn.XLOOKUP(AS$2,WatchbillMONTHLY!$A$37:$U$37,OFFSET(WatchbillMONTHLY!$A$37:$U$37,1,2)),FALSE),TRUE,FALSE)),
IF(_xlfn.XLOOKUP(AS$2,WatchbillMONTHLY!$A$54:$U$54,OFFSET(WatchbillMONTHLY!$A$54:$U$54,1,2))=IF(_xlfn.XLOOKUP($A55,INDIRECT("_"&amp;_xlfn.XLOOKUP(AS$2,WatchbillMONTHLY!$A$54:$U$54,OFFSET(WatchbillMONTHLY!$A$54:$U$54,1,2))),INDIRECT("_"&amp;_xlfn.XLOOKUP(AS$2,WatchbillMONTHLY!$A$54:$U$54,OFFSET(WatchbillMONTHLY!$A$54:$U$54,1,2))))=$A55,_xlfn.XLOOKUP(AS$2,WatchbillMONTHLY!$A$54:$U$54,OFFSET(WatchbillMONTHLY!$A$54:$U$54,1,2)),FALSE),TRUE,FALSE)),
IF(_xlfn.XLOOKUP(AS$2,WatchbillMONTHLY!$A$71:$U$71,OFFSET(WatchbillMONTHLY!$A$71:$U$71,1,2))=IF(_xlfn.XLOOKUP($A55,INDIRECT("_"&amp;_xlfn.XLOOKUP(AS$2,WatchbillMONTHLY!$A$71:$U$71,OFFSET(WatchbillMONTHLY!$A$71:$U$71,1,2))),INDIRECT("_"&amp;_xlfn.XLOOKUP(AS$2,WatchbillMONTHLY!$A$71:$U$71,OFFSET(WatchbillMONTHLY!$A$71:$U$71,1,2))))=$A55,_xlfn.XLOOKUP(AS$2,WatchbillMONTHLY!$A$71:$U$71,OFFSET(WatchbillMONTHLY!$A$71:$U$71,1,2)),FALSE),TRUE,FALSE)),
IF(_xlfn.XLOOKUP(AS$2,WatchbillMONTHLY!$A$88:$U$88,OFFSET(WatchbillMONTHLY!$A$88:$U$88,1,2))=IF(_xlfn.XLOOKUP($A55,INDIRECT("_"&amp;_xlfn.XLOOKUP(AS$2,WatchbillMONTHLY!$A$88:$U$88,OFFSET(WatchbillMONTHLY!$A$88:$U$88,1,2))),INDIRECT("_"&amp;_xlfn.XLOOKUP(AS$2,WatchbillMONTHLY!$A$88:$U$88,OFFSET(WatchbillMONTHLY!$A$88:$U$88,1,2))))=$A55,_xlfn.XLOOKUP(AS$2,WatchbillMONTHLY!$A$88:$U$88,OFFSET(WatchbillMONTHLY!$A$88:$U$88,1,2)),FALSE),TRUE,FALSE)),
FALSE),FALSE)</f>
        <v>0</v>
      </c>
      <c r="AT55" s="209" t="b" cm="1">
        <f t="array" aca="1" ref="AT55" ca="1">IF(AND($A55 &gt; 0, M55 &gt; 0,AT$2&lt;MiscFormulas!$A$5+1),
_xlfn.IFNA(
_xlfn.IFNA(
_xlfn.IFNA(
_xlfn.IFNA(
_xlfn.IFNA(
_xlfn.IFNA(
IF(_xlfn.XLOOKUP(AT$2,WatchbillMONTHLY!$A$3:$U$3,OFFSET(WatchbillMONTHLY!$A$3:$U$3,1,2))=IF(_xlfn.XLOOKUP($A55,INDIRECT("_"&amp;_xlfn.XLOOKUP(AT$2,WatchbillMONTHLY!$A$3:$U$3,OFFSET(WatchbillMONTHLY!$A$3:$U$3,1,2))),INDIRECT("_"&amp;_xlfn.XLOOKUP(AT$2,WatchbillMONTHLY!$A$3:$U$3,OFFSET(WatchbillMONTHLY!$A$3:$U$3,1,2))))=$A55,_xlfn.XLOOKUP(AT$2,WatchbillMONTHLY!$A$3:$U$3,OFFSET(WatchbillMONTHLY!$A$3:$U$3,1,2)),FALSE),TRUE,FALSE),
IF(_xlfn.XLOOKUP(AT$2,WatchbillMONTHLY!$A$20:$U$20,OFFSET(WatchbillMONTHLY!$A$20:$U$20,1,2))=IF(_xlfn.XLOOKUP($A55,INDIRECT("_"&amp;_xlfn.XLOOKUP(AT$2,WatchbillMONTHLY!$A$20:$U$20,OFFSET(WatchbillMONTHLY!$A$20:$U$20,1,2))),INDIRECT("_"&amp;_xlfn.XLOOKUP(AT$2,WatchbillMONTHLY!$A$20:$U$20,OFFSET(WatchbillMONTHLY!$A$20:$U$20,1,2))))=$A55,_xlfn.XLOOKUP(AT$2,WatchbillMONTHLY!$A$20:$U$20,OFFSET(WatchbillMONTHLY!$A$20:$U$20,1,2)),FALSE),TRUE,FALSE)),
IF(_xlfn.XLOOKUP(AT$2,WatchbillMONTHLY!$A$37:$U$37,OFFSET(WatchbillMONTHLY!$A$37:$U$37,1,2))=IF(_xlfn.XLOOKUP($A55,INDIRECT("_"&amp;_xlfn.XLOOKUP(AT$2,WatchbillMONTHLY!$A$37:$U$37,OFFSET(WatchbillMONTHLY!$A$37:$U$37,1,2))),INDIRECT("_"&amp;_xlfn.XLOOKUP(AT$2,WatchbillMONTHLY!$A$37:$U$37,OFFSET(WatchbillMONTHLY!$A$37:$U$37,1,2))))=$A55,_xlfn.XLOOKUP(AT$2,WatchbillMONTHLY!$A$37:$U$37,OFFSET(WatchbillMONTHLY!$A$37:$U$37,1,2)),FALSE),TRUE,FALSE)),
IF(_xlfn.XLOOKUP(AT$2,WatchbillMONTHLY!$A$54:$U$54,OFFSET(WatchbillMONTHLY!$A$54:$U$54,1,2))=IF(_xlfn.XLOOKUP($A55,INDIRECT("_"&amp;_xlfn.XLOOKUP(AT$2,WatchbillMONTHLY!$A$54:$U$54,OFFSET(WatchbillMONTHLY!$A$54:$U$54,1,2))),INDIRECT("_"&amp;_xlfn.XLOOKUP(AT$2,WatchbillMONTHLY!$A$54:$U$54,OFFSET(WatchbillMONTHLY!$A$54:$U$54,1,2))))=$A55,_xlfn.XLOOKUP(AT$2,WatchbillMONTHLY!$A$54:$U$54,OFFSET(WatchbillMONTHLY!$A$54:$U$54,1,2)),FALSE),TRUE,FALSE)),
IF(_xlfn.XLOOKUP(AT$2,WatchbillMONTHLY!$A$71:$U$71,OFFSET(WatchbillMONTHLY!$A$71:$U$71,1,2))=IF(_xlfn.XLOOKUP($A55,INDIRECT("_"&amp;_xlfn.XLOOKUP(AT$2,WatchbillMONTHLY!$A$71:$U$71,OFFSET(WatchbillMONTHLY!$A$71:$U$71,1,2))),INDIRECT("_"&amp;_xlfn.XLOOKUP(AT$2,WatchbillMONTHLY!$A$71:$U$71,OFFSET(WatchbillMONTHLY!$A$71:$U$71,1,2))))=$A55,_xlfn.XLOOKUP(AT$2,WatchbillMONTHLY!$A$71:$U$71,OFFSET(WatchbillMONTHLY!$A$71:$U$71,1,2)),FALSE),TRUE,FALSE)),
IF(_xlfn.XLOOKUP(AT$2,WatchbillMONTHLY!$A$88:$U$88,OFFSET(WatchbillMONTHLY!$A$88:$U$88,1,2))=IF(_xlfn.XLOOKUP($A55,INDIRECT("_"&amp;_xlfn.XLOOKUP(AT$2,WatchbillMONTHLY!$A$88:$U$88,OFFSET(WatchbillMONTHLY!$A$88:$U$88,1,2))),INDIRECT("_"&amp;_xlfn.XLOOKUP(AT$2,WatchbillMONTHLY!$A$88:$U$88,OFFSET(WatchbillMONTHLY!$A$88:$U$88,1,2))))=$A55,_xlfn.XLOOKUP(AT$2,WatchbillMONTHLY!$A$88:$U$88,OFFSET(WatchbillMONTHLY!$A$88:$U$88,1,2)),FALSE),TRUE,FALSE)),
FALSE),FALSE)</f>
        <v>0</v>
      </c>
      <c r="AU55" s="209" t="b" cm="1">
        <f t="array" aca="1" ref="AU55" ca="1">IF(AND($A55 &gt; 0, N55 &gt; 0,AU$2&lt;MiscFormulas!$A$5+1),
_xlfn.IFNA(
_xlfn.IFNA(
_xlfn.IFNA(
_xlfn.IFNA(
_xlfn.IFNA(
_xlfn.IFNA(
IF(_xlfn.XLOOKUP(AU$2,WatchbillMONTHLY!$A$3:$U$3,OFFSET(WatchbillMONTHLY!$A$3:$U$3,1,2))=IF(_xlfn.XLOOKUP($A55,INDIRECT("_"&amp;_xlfn.XLOOKUP(AU$2,WatchbillMONTHLY!$A$3:$U$3,OFFSET(WatchbillMONTHLY!$A$3:$U$3,1,2))),INDIRECT("_"&amp;_xlfn.XLOOKUP(AU$2,WatchbillMONTHLY!$A$3:$U$3,OFFSET(WatchbillMONTHLY!$A$3:$U$3,1,2))))=$A55,_xlfn.XLOOKUP(AU$2,WatchbillMONTHLY!$A$3:$U$3,OFFSET(WatchbillMONTHLY!$A$3:$U$3,1,2)),FALSE),TRUE,FALSE),
IF(_xlfn.XLOOKUP(AU$2,WatchbillMONTHLY!$A$20:$U$20,OFFSET(WatchbillMONTHLY!$A$20:$U$20,1,2))=IF(_xlfn.XLOOKUP($A55,INDIRECT("_"&amp;_xlfn.XLOOKUP(AU$2,WatchbillMONTHLY!$A$20:$U$20,OFFSET(WatchbillMONTHLY!$A$20:$U$20,1,2))),INDIRECT("_"&amp;_xlfn.XLOOKUP(AU$2,WatchbillMONTHLY!$A$20:$U$20,OFFSET(WatchbillMONTHLY!$A$20:$U$20,1,2))))=$A55,_xlfn.XLOOKUP(AU$2,WatchbillMONTHLY!$A$20:$U$20,OFFSET(WatchbillMONTHLY!$A$20:$U$20,1,2)),FALSE),TRUE,FALSE)),
IF(_xlfn.XLOOKUP(AU$2,WatchbillMONTHLY!$A$37:$U$37,OFFSET(WatchbillMONTHLY!$A$37:$U$37,1,2))=IF(_xlfn.XLOOKUP($A55,INDIRECT("_"&amp;_xlfn.XLOOKUP(AU$2,WatchbillMONTHLY!$A$37:$U$37,OFFSET(WatchbillMONTHLY!$A$37:$U$37,1,2))),INDIRECT("_"&amp;_xlfn.XLOOKUP(AU$2,WatchbillMONTHLY!$A$37:$U$37,OFFSET(WatchbillMONTHLY!$A$37:$U$37,1,2))))=$A55,_xlfn.XLOOKUP(AU$2,WatchbillMONTHLY!$A$37:$U$37,OFFSET(WatchbillMONTHLY!$A$37:$U$37,1,2)),FALSE),TRUE,FALSE)),
IF(_xlfn.XLOOKUP(AU$2,WatchbillMONTHLY!$A$54:$U$54,OFFSET(WatchbillMONTHLY!$A$54:$U$54,1,2))=IF(_xlfn.XLOOKUP($A55,INDIRECT("_"&amp;_xlfn.XLOOKUP(AU$2,WatchbillMONTHLY!$A$54:$U$54,OFFSET(WatchbillMONTHLY!$A$54:$U$54,1,2))),INDIRECT("_"&amp;_xlfn.XLOOKUP(AU$2,WatchbillMONTHLY!$A$54:$U$54,OFFSET(WatchbillMONTHLY!$A$54:$U$54,1,2))))=$A55,_xlfn.XLOOKUP(AU$2,WatchbillMONTHLY!$A$54:$U$54,OFFSET(WatchbillMONTHLY!$A$54:$U$54,1,2)),FALSE),TRUE,FALSE)),
IF(_xlfn.XLOOKUP(AU$2,WatchbillMONTHLY!$A$71:$U$71,OFFSET(WatchbillMONTHLY!$A$71:$U$71,1,2))=IF(_xlfn.XLOOKUP($A55,INDIRECT("_"&amp;_xlfn.XLOOKUP(AU$2,WatchbillMONTHLY!$A$71:$U$71,OFFSET(WatchbillMONTHLY!$A$71:$U$71,1,2))),INDIRECT("_"&amp;_xlfn.XLOOKUP(AU$2,WatchbillMONTHLY!$A$71:$U$71,OFFSET(WatchbillMONTHLY!$A$71:$U$71,1,2))))=$A55,_xlfn.XLOOKUP(AU$2,WatchbillMONTHLY!$A$71:$U$71,OFFSET(WatchbillMONTHLY!$A$71:$U$71,1,2)),FALSE),TRUE,FALSE)),
IF(_xlfn.XLOOKUP(AU$2,WatchbillMONTHLY!$A$88:$U$88,OFFSET(WatchbillMONTHLY!$A$88:$U$88,1,2))=IF(_xlfn.XLOOKUP($A55,INDIRECT("_"&amp;_xlfn.XLOOKUP(AU$2,WatchbillMONTHLY!$A$88:$U$88,OFFSET(WatchbillMONTHLY!$A$88:$U$88,1,2))),INDIRECT("_"&amp;_xlfn.XLOOKUP(AU$2,WatchbillMONTHLY!$A$88:$U$88,OFFSET(WatchbillMONTHLY!$A$88:$U$88,1,2))))=$A55,_xlfn.XLOOKUP(AU$2,WatchbillMONTHLY!$A$88:$U$88,OFFSET(WatchbillMONTHLY!$A$88:$U$88,1,2)),FALSE),TRUE,FALSE)),
FALSE),FALSE)</f>
        <v>0</v>
      </c>
      <c r="AV55" s="209" t="b" cm="1">
        <f t="array" aca="1" ref="AV55" ca="1">IF(AND($A55 &gt; 0, O55 &gt; 0,AV$2&lt;MiscFormulas!$A$5+1),
_xlfn.IFNA(
_xlfn.IFNA(
_xlfn.IFNA(
_xlfn.IFNA(
_xlfn.IFNA(
_xlfn.IFNA(
IF(_xlfn.XLOOKUP(AV$2,WatchbillMONTHLY!$A$3:$U$3,OFFSET(WatchbillMONTHLY!$A$3:$U$3,1,2))=IF(_xlfn.XLOOKUP($A55,INDIRECT("_"&amp;_xlfn.XLOOKUP(AV$2,WatchbillMONTHLY!$A$3:$U$3,OFFSET(WatchbillMONTHLY!$A$3:$U$3,1,2))),INDIRECT("_"&amp;_xlfn.XLOOKUP(AV$2,WatchbillMONTHLY!$A$3:$U$3,OFFSET(WatchbillMONTHLY!$A$3:$U$3,1,2))))=$A55,_xlfn.XLOOKUP(AV$2,WatchbillMONTHLY!$A$3:$U$3,OFFSET(WatchbillMONTHLY!$A$3:$U$3,1,2)),FALSE),TRUE,FALSE),
IF(_xlfn.XLOOKUP(AV$2,WatchbillMONTHLY!$A$20:$U$20,OFFSET(WatchbillMONTHLY!$A$20:$U$20,1,2))=IF(_xlfn.XLOOKUP($A55,INDIRECT("_"&amp;_xlfn.XLOOKUP(AV$2,WatchbillMONTHLY!$A$20:$U$20,OFFSET(WatchbillMONTHLY!$A$20:$U$20,1,2))),INDIRECT("_"&amp;_xlfn.XLOOKUP(AV$2,WatchbillMONTHLY!$A$20:$U$20,OFFSET(WatchbillMONTHLY!$A$20:$U$20,1,2))))=$A55,_xlfn.XLOOKUP(AV$2,WatchbillMONTHLY!$A$20:$U$20,OFFSET(WatchbillMONTHLY!$A$20:$U$20,1,2)),FALSE),TRUE,FALSE)),
IF(_xlfn.XLOOKUP(AV$2,WatchbillMONTHLY!$A$37:$U$37,OFFSET(WatchbillMONTHLY!$A$37:$U$37,1,2))=IF(_xlfn.XLOOKUP($A55,INDIRECT("_"&amp;_xlfn.XLOOKUP(AV$2,WatchbillMONTHLY!$A$37:$U$37,OFFSET(WatchbillMONTHLY!$A$37:$U$37,1,2))),INDIRECT("_"&amp;_xlfn.XLOOKUP(AV$2,WatchbillMONTHLY!$A$37:$U$37,OFFSET(WatchbillMONTHLY!$A$37:$U$37,1,2))))=$A55,_xlfn.XLOOKUP(AV$2,WatchbillMONTHLY!$A$37:$U$37,OFFSET(WatchbillMONTHLY!$A$37:$U$37,1,2)),FALSE),TRUE,FALSE)),
IF(_xlfn.XLOOKUP(AV$2,WatchbillMONTHLY!$A$54:$U$54,OFFSET(WatchbillMONTHLY!$A$54:$U$54,1,2))=IF(_xlfn.XLOOKUP($A55,INDIRECT("_"&amp;_xlfn.XLOOKUP(AV$2,WatchbillMONTHLY!$A$54:$U$54,OFFSET(WatchbillMONTHLY!$A$54:$U$54,1,2))),INDIRECT("_"&amp;_xlfn.XLOOKUP(AV$2,WatchbillMONTHLY!$A$54:$U$54,OFFSET(WatchbillMONTHLY!$A$54:$U$54,1,2))))=$A55,_xlfn.XLOOKUP(AV$2,WatchbillMONTHLY!$A$54:$U$54,OFFSET(WatchbillMONTHLY!$A$54:$U$54,1,2)),FALSE),TRUE,FALSE)),
IF(_xlfn.XLOOKUP(AV$2,WatchbillMONTHLY!$A$71:$U$71,OFFSET(WatchbillMONTHLY!$A$71:$U$71,1,2))=IF(_xlfn.XLOOKUP($A55,INDIRECT("_"&amp;_xlfn.XLOOKUP(AV$2,WatchbillMONTHLY!$A$71:$U$71,OFFSET(WatchbillMONTHLY!$A$71:$U$71,1,2))),INDIRECT("_"&amp;_xlfn.XLOOKUP(AV$2,WatchbillMONTHLY!$A$71:$U$71,OFFSET(WatchbillMONTHLY!$A$71:$U$71,1,2))))=$A55,_xlfn.XLOOKUP(AV$2,WatchbillMONTHLY!$A$71:$U$71,OFFSET(WatchbillMONTHLY!$A$71:$U$71,1,2)),FALSE),TRUE,FALSE)),
IF(_xlfn.XLOOKUP(AV$2,WatchbillMONTHLY!$A$88:$U$88,OFFSET(WatchbillMONTHLY!$A$88:$U$88,1,2))=IF(_xlfn.XLOOKUP($A55,INDIRECT("_"&amp;_xlfn.XLOOKUP(AV$2,WatchbillMONTHLY!$A$88:$U$88,OFFSET(WatchbillMONTHLY!$A$88:$U$88,1,2))),INDIRECT("_"&amp;_xlfn.XLOOKUP(AV$2,WatchbillMONTHLY!$A$88:$U$88,OFFSET(WatchbillMONTHLY!$A$88:$U$88,1,2))))=$A55,_xlfn.XLOOKUP(AV$2,WatchbillMONTHLY!$A$88:$U$88,OFFSET(WatchbillMONTHLY!$A$88:$U$88,1,2)),FALSE),TRUE,FALSE)),
FALSE),FALSE)</f>
        <v>0</v>
      </c>
      <c r="AW55" s="209" t="b" cm="1">
        <f t="array" aca="1" ref="AW55" ca="1">IF(AND($A55 &gt; 0, P55 &gt; 0,AW$2&lt;MiscFormulas!$A$5+1),
_xlfn.IFNA(
_xlfn.IFNA(
_xlfn.IFNA(
_xlfn.IFNA(
_xlfn.IFNA(
_xlfn.IFNA(
IF(_xlfn.XLOOKUP(AW$2,WatchbillMONTHLY!$A$3:$U$3,OFFSET(WatchbillMONTHLY!$A$3:$U$3,1,2))=IF(_xlfn.XLOOKUP($A55,INDIRECT("_"&amp;_xlfn.XLOOKUP(AW$2,WatchbillMONTHLY!$A$3:$U$3,OFFSET(WatchbillMONTHLY!$A$3:$U$3,1,2))),INDIRECT("_"&amp;_xlfn.XLOOKUP(AW$2,WatchbillMONTHLY!$A$3:$U$3,OFFSET(WatchbillMONTHLY!$A$3:$U$3,1,2))))=$A55,_xlfn.XLOOKUP(AW$2,WatchbillMONTHLY!$A$3:$U$3,OFFSET(WatchbillMONTHLY!$A$3:$U$3,1,2)),FALSE),TRUE,FALSE),
IF(_xlfn.XLOOKUP(AW$2,WatchbillMONTHLY!$A$20:$U$20,OFFSET(WatchbillMONTHLY!$A$20:$U$20,1,2))=IF(_xlfn.XLOOKUP($A55,INDIRECT("_"&amp;_xlfn.XLOOKUP(AW$2,WatchbillMONTHLY!$A$20:$U$20,OFFSET(WatchbillMONTHLY!$A$20:$U$20,1,2))),INDIRECT("_"&amp;_xlfn.XLOOKUP(AW$2,WatchbillMONTHLY!$A$20:$U$20,OFFSET(WatchbillMONTHLY!$A$20:$U$20,1,2))))=$A55,_xlfn.XLOOKUP(AW$2,WatchbillMONTHLY!$A$20:$U$20,OFFSET(WatchbillMONTHLY!$A$20:$U$20,1,2)),FALSE),TRUE,FALSE)),
IF(_xlfn.XLOOKUP(AW$2,WatchbillMONTHLY!$A$37:$U$37,OFFSET(WatchbillMONTHLY!$A$37:$U$37,1,2))=IF(_xlfn.XLOOKUP($A55,INDIRECT("_"&amp;_xlfn.XLOOKUP(AW$2,WatchbillMONTHLY!$A$37:$U$37,OFFSET(WatchbillMONTHLY!$A$37:$U$37,1,2))),INDIRECT("_"&amp;_xlfn.XLOOKUP(AW$2,WatchbillMONTHLY!$A$37:$U$37,OFFSET(WatchbillMONTHLY!$A$37:$U$37,1,2))))=$A55,_xlfn.XLOOKUP(AW$2,WatchbillMONTHLY!$A$37:$U$37,OFFSET(WatchbillMONTHLY!$A$37:$U$37,1,2)),FALSE),TRUE,FALSE)),
IF(_xlfn.XLOOKUP(AW$2,WatchbillMONTHLY!$A$54:$U$54,OFFSET(WatchbillMONTHLY!$A$54:$U$54,1,2))=IF(_xlfn.XLOOKUP($A55,INDIRECT("_"&amp;_xlfn.XLOOKUP(AW$2,WatchbillMONTHLY!$A$54:$U$54,OFFSET(WatchbillMONTHLY!$A$54:$U$54,1,2))),INDIRECT("_"&amp;_xlfn.XLOOKUP(AW$2,WatchbillMONTHLY!$A$54:$U$54,OFFSET(WatchbillMONTHLY!$A$54:$U$54,1,2))))=$A55,_xlfn.XLOOKUP(AW$2,WatchbillMONTHLY!$A$54:$U$54,OFFSET(WatchbillMONTHLY!$A$54:$U$54,1,2)),FALSE),TRUE,FALSE)),
IF(_xlfn.XLOOKUP(AW$2,WatchbillMONTHLY!$A$71:$U$71,OFFSET(WatchbillMONTHLY!$A$71:$U$71,1,2))=IF(_xlfn.XLOOKUP($A55,INDIRECT("_"&amp;_xlfn.XLOOKUP(AW$2,WatchbillMONTHLY!$A$71:$U$71,OFFSET(WatchbillMONTHLY!$A$71:$U$71,1,2))),INDIRECT("_"&amp;_xlfn.XLOOKUP(AW$2,WatchbillMONTHLY!$A$71:$U$71,OFFSET(WatchbillMONTHLY!$A$71:$U$71,1,2))))=$A55,_xlfn.XLOOKUP(AW$2,WatchbillMONTHLY!$A$71:$U$71,OFFSET(WatchbillMONTHLY!$A$71:$U$71,1,2)),FALSE),TRUE,FALSE)),
IF(_xlfn.XLOOKUP(AW$2,WatchbillMONTHLY!$A$88:$U$88,OFFSET(WatchbillMONTHLY!$A$88:$U$88,1,2))=IF(_xlfn.XLOOKUP($A55,INDIRECT("_"&amp;_xlfn.XLOOKUP(AW$2,WatchbillMONTHLY!$A$88:$U$88,OFFSET(WatchbillMONTHLY!$A$88:$U$88,1,2))),INDIRECT("_"&amp;_xlfn.XLOOKUP(AW$2,WatchbillMONTHLY!$A$88:$U$88,OFFSET(WatchbillMONTHLY!$A$88:$U$88,1,2))))=$A55,_xlfn.XLOOKUP(AW$2,WatchbillMONTHLY!$A$88:$U$88,OFFSET(WatchbillMONTHLY!$A$88:$U$88,1,2)),FALSE),TRUE,FALSE)),
FALSE),FALSE)</f>
        <v>0</v>
      </c>
      <c r="AX55" s="209" t="b" cm="1">
        <f t="array" aca="1" ref="AX55" ca="1">IF(AND($A55 &gt; 0, Q55 &gt; 0,AX$2&lt;MiscFormulas!$A$5+1),
_xlfn.IFNA(
_xlfn.IFNA(
_xlfn.IFNA(
_xlfn.IFNA(
_xlfn.IFNA(
_xlfn.IFNA(
IF(_xlfn.XLOOKUP(AX$2,WatchbillMONTHLY!$A$3:$U$3,OFFSET(WatchbillMONTHLY!$A$3:$U$3,1,2))=IF(_xlfn.XLOOKUP($A55,INDIRECT("_"&amp;_xlfn.XLOOKUP(AX$2,WatchbillMONTHLY!$A$3:$U$3,OFFSET(WatchbillMONTHLY!$A$3:$U$3,1,2))),INDIRECT("_"&amp;_xlfn.XLOOKUP(AX$2,WatchbillMONTHLY!$A$3:$U$3,OFFSET(WatchbillMONTHLY!$A$3:$U$3,1,2))))=$A55,_xlfn.XLOOKUP(AX$2,WatchbillMONTHLY!$A$3:$U$3,OFFSET(WatchbillMONTHLY!$A$3:$U$3,1,2)),FALSE),TRUE,FALSE),
IF(_xlfn.XLOOKUP(AX$2,WatchbillMONTHLY!$A$20:$U$20,OFFSET(WatchbillMONTHLY!$A$20:$U$20,1,2))=IF(_xlfn.XLOOKUP($A55,INDIRECT("_"&amp;_xlfn.XLOOKUP(AX$2,WatchbillMONTHLY!$A$20:$U$20,OFFSET(WatchbillMONTHLY!$A$20:$U$20,1,2))),INDIRECT("_"&amp;_xlfn.XLOOKUP(AX$2,WatchbillMONTHLY!$A$20:$U$20,OFFSET(WatchbillMONTHLY!$A$20:$U$20,1,2))))=$A55,_xlfn.XLOOKUP(AX$2,WatchbillMONTHLY!$A$20:$U$20,OFFSET(WatchbillMONTHLY!$A$20:$U$20,1,2)),FALSE),TRUE,FALSE)),
IF(_xlfn.XLOOKUP(AX$2,WatchbillMONTHLY!$A$37:$U$37,OFFSET(WatchbillMONTHLY!$A$37:$U$37,1,2))=IF(_xlfn.XLOOKUP($A55,INDIRECT("_"&amp;_xlfn.XLOOKUP(AX$2,WatchbillMONTHLY!$A$37:$U$37,OFFSET(WatchbillMONTHLY!$A$37:$U$37,1,2))),INDIRECT("_"&amp;_xlfn.XLOOKUP(AX$2,WatchbillMONTHLY!$A$37:$U$37,OFFSET(WatchbillMONTHLY!$A$37:$U$37,1,2))))=$A55,_xlfn.XLOOKUP(AX$2,WatchbillMONTHLY!$A$37:$U$37,OFFSET(WatchbillMONTHLY!$A$37:$U$37,1,2)),FALSE),TRUE,FALSE)),
IF(_xlfn.XLOOKUP(AX$2,WatchbillMONTHLY!$A$54:$U$54,OFFSET(WatchbillMONTHLY!$A$54:$U$54,1,2))=IF(_xlfn.XLOOKUP($A55,INDIRECT("_"&amp;_xlfn.XLOOKUP(AX$2,WatchbillMONTHLY!$A$54:$U$54,OFFSET(WatchbillMONTHLY!$A$54:$U$54,1,2))),INDIRECT("_"&amp;_xlfn.XLOOKUP(AX$2,WatchbillMONTHLY!$A$54:$U$54,OFFSET(WatchbillMONTHLY!$A$54:$U$54,1,2))))=$A55,_xlfn.XLOOKUP(AX$2,WatchbillMONTHLY!$A$54:$U$54,OFFSET(WatchbillMONTHLY!$A$54:$U$54,1,2)),FALSE),TRUE,FALSE)),
IF(_xlfn.XLOOKUP(AX$2,WatchbillMONTHLY!$A$71:$U$71,OFFSET(WatchbillMONTHLY!$A$71:$U$71,1,2))=IF(_xlfn.XLOOKUP($A55,INDIRECT("_"&amp;_xlfn.XLOOKUP(AX$2,WatchbillMONTHLY!$A$71:$U$71,OFFSET(WatchbillMONTHLY!$A$71:$U$71,1,2))),INDIRECT("_"&amp;_xlfn.XLOOKUP(AX$2,WatchbillMONTHLY!$A$71:$U$71,OFFSET(WatchbillMONTHLY!$A$71:$U$71,1,2))))=$A55,_xlfn.XLOOKUP(AX$2,WatchbillMONTHLY!$A$71:$U$71,OFFSET(WatchbillMONTHLY!$A$71:$U$71,1,2)),FALSE),TRUE,FALSE)),
IF(_xlfn.XLOOKUP(AX$2,WatchbillMONTHLY!$A$88:$U$88,OFFSET(WatchbillMONTHLY!$A$88:$U$88,1,2))=IF(_xlfn.XLOOKUP($A55,INDIRECT("_"&amp;_xlfn.XLOOKUP(AX$2,WatchbillMONTHLY!$A$88:$U$88,OFFSET(WatchbillMONTHLY!$A$88:$U$88,1,2))),INDIRECT("_"&amp;_xlfn.XLOOKUP(AX$2,WatchbillMONTHLY!$A$88:$U$88,OFFSET(WatchbillMONTHLY!$A$88:$U$88,1,2))))=$A55,_xlfn.XLOOKUP(AX$2,WatchbillMONTHLY!$A$88:$U$88,OFFSET(WatchbillMONTHLY!$A$88:$U$88,1,2)),FALSE),TRUE,FALSE)),
FALSE),FALSE)</f>
        <v>0</v>
      </c>
      <c r="AY55" s="209" t="b" cm="1">
        <f t="array" aca="1" ref="AY55" ca="1">IF(AND($A55 &gt; 0, R55 &gt; 0,AY$2&lt;MiscFormulas!$A$5+1),
_xlfn.IFNA(
_xlfn.IFNA(
_xlfn.IFNA(
_xlfn.IFNA(
_xlfn.IFNA(
_xlfn.IFNA(
IF(_xlfn.XLOOKUP(AY$2,WatchbillMONTHLY!$A$3:$U$3,OFFSET(WatchbillMONTHLY!$A$3:$U$3,1,2))=IF(_xlfn.XLOOKUP($A55,INDIRECT("_"&amp;_xlfn.XLOOKUP(AY$2,WatchbillMONTHLY!$A$3:$U$3,OFFSET(WatchbillMONTHLY!$A$3:$U$3,1,2))),INDIRECT("_"&amp;_xlfn.XLOOKUP(AY$2,WatchbillMONTHLY!$A$3:$U$3,OFFSET(WatchbillMONTHLY!$A$3:$U$3,1,2))))=$A55,_xlfn.XLOOKUP(AY$2,WatchbillMONTHLY!$A$3:$U$3,OFFSET(WatchbillMONTHLY!$A$3:$U$3,1,2)),FALSE),TRUE,FALSE),
IF(_xlfn.XLOOKUP(AY$2,WatchbillMONTHLY!$A$20:$U$20,OFFSET(WatchbillMONTHLY!$A$20:$U$20,1,2))=IF(_xlfn.XLOOKUP($A55,INDIRECT("_"&amp;_xlfn.XLOOKUP(AY$2,WatchbillMONTHLY!$A$20:$U$20,OFFSET(WatchbillMONTHLY!$A$20:$U$20,1,2))),INDIRECT("_"&amp;_xlfn.XLOOKUP(AY$2,WatchbillMONTHLY!$A$20:$U$20,OFFSET(WatchbillMONTHLY!$A$20:$U$20,1,2))))=$A55,_xlfn.XLOOKUP(AY$2,WatchbillMONTHLY!$A$20:$U$20,OFFSET(WatchbillMONTHLY!$A$20:$U$20,1,2)),FALSE),TRUE,FALSE)),
IF(_xlfn.XLOOKUP(AY$2,WatchbillMONTHLY!$A$37:$U$37,OFFSET(WatchbillMONTHLY!$A$37:$U$37,1,2))=IF(_xlfn.XLOOKUP($A55,INDIRECT("_"&amp;_xlfn.XLOOKUP(AY$2,WatchbillMONTHLY!$A$37:$U$37,OFFSET(WatchbillMONTHLY!$A$37:$U$37,1,2))),INDIRECT("_"&amp;_xlfn.XLOOKUP(AY$2,WatchbillMONTHLY!$A$37:$U$37,OFFSET(WatchbillMONTHLY!$A$37:$U$37,1,2))))=$A55,_xlfn.XLOOKUP(AY$2,WatchbillMONTHLY!$A$37:$U$37,OFFSET(WatchbillMONTHLY!$A$37:$U$37,1,2)),FALSE),TRUE,FALSE)),
IF(_xlfn.XLOOKUP(AY$2,WatchbillMONTHLY!$A$54:$U$54,OFFSET(WatchbillMONTHLY!$A$54:$U$54,1,2))=IF(_xlfn.XLOOKUP($A55,INDIRECT("_"&amp;_xlfn.XLOOKUP(AY$2,WatchbillMONTHLY!$A$54:$U$54,OFFSET(WatchbillMONTHLY!$A$54:$U$54,1,2))),INDIRECT("_"&amp;_xlfn.XLOOKUP(AY$2,WatchbillMONTHLY!$A$54:$U$54,OFFSET(WatchbillMONTHLY!$A$54:$U$54,1,2))))=$A55,_xlfn.XLOOKUP(AY$2,WatchbillMONTHLY!$A$54:$U$54,OFFSET(WatchbillMONTHLY!$A$54:$U$54,1,2)),FALSE),TRUE,FALSE)),
IF(_xlfn.XLOOKUP(AY$2,WatchbillMONTHLY!$A$71:$U$71,OFFSET(WatchbillMONTHLY!$A$71:$U$71,1,2))=IF(_xlfn.XLOOKUP($A55,INDIRECT("_"&amp;_xlfn.XLOOKUP(AY$2,WatchbillMONTHLY!$A$71:$U$71,OFFSET(WatchbillMONTHLY!$A$71:$U$71,1,2))),INDIRECT("_"&amp;_xlfn.XLOOKUP(AY$2,WatchbillMONTHLY!$A$71:$U$71,OFFSET(WatchbillMONTHLY!$A$71:$U$71,1,2))))=$A55,_xlfn.XLOOKUP(AY$2,WatchbillMONTHLY!$A$71:$U$71,OFFSET(WatchbillMONTHLY!$A$71:$U$71,1,2)),FALSE),TRUE,FALSE)),
IF(_xlfn.XLOOKUP(AY$2,WatchbillMONTHLY!$A$88:$U$88,OFFSET(WatchbillMONTHLY!$A$88:$U$88,1,2))=IF(_xlfn.XLOOKUP($A55,INDIRECT("_"&amp;_xlfn.XLOOKUP(AY$2,WatchbillMONTHLY!$A$88:$U$88,OFFSET(WatchbillMONTHLY!$A$88:$U$88,1,2))),INDIRECT("_"&amp;_xlfn.XLOOKUP(AY$2,WatchbillMONTHLY!$A$88:$U$88,OFFSET(WatchbillMONTHLY!$A$88:$U$88,1,2))))=$A55,_xlfn.XLOOKUP(AY$2,WatchbillMONTHLY!$A$88:$U$88,OFFSET(WatchbillMONTHLY!$A$88:$U$88,1,2)),FALSE),TRUE,FALSE)),
FALSE),FALSE)</f>
        <v>0</v>
      </c>
      <c r="AZ55" s="209" t="b" cm="1">
        <f t="array" aca="1" ref="AZ55" ca="1">IF(AND($A55 &gt; 0, S55 &gt; 0,AZ$2&lt;MiscFormulas!$A$5+1),
_xlfn.IFNA(
_xlfn.IFNA(
_xlfn.IFNA(
_xlfn.IFNA(
_xlfn.IFNA(
_xlfn.IFNA(
IF(_xlfn.XLOOKUP(AZ$2,WatchbillMONTHLY!$A$3:$U$3,OFFSET(WatchbillMONTHLY!$A$3:$U$3,1,2))=IF(_xlfn.XLOOKUP($A55,INDIRECT("_"&amp;_xlfn.XLOOKUP(AZ$2,WatchbillMONTHLY!$A$3:$U$3,OFFSET(WatchbillMONTHLY!$A$3:$U$3,1,2))),INDIRECT("_"&amp;_xlfn.XLOOKUP(AZ$2,WatchbillMONTHLY!$A$3:$U$3,OFFSET(WatchbillMONTHLY!$A$3:$U$3,1,2))))=$A55,_xlfn.XLOOKUP(AZ$2,WatchbillMONTHLY!$A$3:$U$3,OFFSET(WatchbillMONTHLY!$A$3:$U$3,1,2)),FALSE),TRUE,FALSE),
IF(_xlfn.XLOOKUP(AZ$2,WatchbillMONTHLY!$A$20:$U$20,OFFSET(WatchbillMONTHLY!$A$20:$U$20,1,2))=IF(_xlfn.XLOOKUP($A55,INDIRECT("_"&amp;_xlfn.XLOOKUP(AZ$2,WatchbillMONTHLY!$A$20:$U$20,OFFSET(WatchbillMONTHLY!$A$20:$U$20,1,2))),INDIRECT("_"&amp;_xlfn.XLOOKUP(AZ$2,WatchbillMONTHLY!$A$20:$U$20,OFFSET(WatchbillMONTHLY!$A$20:$U$20,1,2))))=$A55,_xlfn.XLOOKUP(AZ$2,WatchbillMONTHLY!$A$20:$U$20,OFFSET(WatchbillMONTHLY!$A$20:$U$20,1,2)),FALSE),TRUE,FALSE)),
IF(_xlfn.XLOOKUP(AZ$2,WatchbillMONTHLY!$A$37:$U$37,OFFSET(WatchbillMONTHLY!$A$37:$U$37,1,2))=IF(_xlfn.XLOOKUP($A55,INDIRECT("_"&amp;_xlfn.XLOOKUP(AZ$2,WatchbillMONTHLY!$A$37:$U$37,OFFSET(WatchbillMONTHLY!$A$37:$U$37,1,2))),INDIRECT("_"&amp;_xlfn.XLOOKUP(AZ$2,WatchbillMONTHLY!$A$37:$U$37,OFFSET(WatchbillMONTHLY!$A$37:$U$37,1,2))))=$A55,_xlfn.XLOOKUP(AZ$2,WatchbillMONTHLY!$A$37:$U$37,OFFSET(WatchbillMONTHLY!$A$37:$U$37,1,2)),FALSE),TRUE,FALSE)),
IF(_xlfn.XLOOKUP(AZ$2,WatchbillMONTHLY!$A$54:$U$54,OFFSET(WatchbillMONTHLY!$A$54:$U$54,1,2))=IF(_xlfn.XLOOKUP($A55,INDIRECT("_"&amp;_xlfn.XLOOKUP(AZ$2,WatchbillMONTHLY!$A$54:$U$54,OFFSET(WatchbillMONTHLY!$A$54:$U$54,1,2))),INDIRECT("_"&amp;_xlfn.XLOOKUP(AZ$2,WatchbillMONTHLY!$A$54:$U$54,OFFSET(WatchbillMONTHLY!$A$54:$U$54,1,2))))=$A55,_xlfn.XLOOKUP(AZ$2,WatchbillMONTHLY!$A$54:$U$54,OFFSET(WatchbillMONTHLY!$A$54:$U$54,1,2)),FALSE),TRUE,FALSE)),
IF(_xlfn.XLOOKUP(AZ$2,WatchbillMONTHLY!$A$71:$U$71,OFFSET(WatchbillMONTHLY!$A$71:$U$71,1,2))=IF(_xlfn.XLOOKUP($A55,INDIRECT("_"&amp;_xlfn.XLOOKUP(AZ$2,WatchbillMONTHLY!$A$71:$U$71,OFFSET(WatchbillMONTHLY!$A$71:$U$71,1,2))),INDIRECT("_"&amp;_xlfn.XLOOKUP(AZ$2,WatchbillMONTHLY!$A$71:$U$71,OFFSET(WatchbillMONTHLY!$A$71:$U$71,1,2))))=$A55,_xlfn.XLOOKUP(AZ$2,WatchbillMONTHLY!$A$71:$U$71,OFFSET(WatchbillMONTHLY!$A$71:$U$71,1,2)),FALSE),TRUE,FALSE)),
IF(_xlfn.XLOOKUP(AZ$2,WatchbillMONTHLY!$A$88:$U$88,OFFSET(WatchbillMONTHLY!$A$88:$U$88,1,2))=IF(_xlfn.XLOOKUP($A55,INDIRECT("_"&amp;_xlfn.XLOOKUP(AZ$2,WatchbillMONTHLY!$A$88:$U$88,OFFSET(WatchbillMONTHLY!$A$88:$U$88,1,2))),INDIRECT("_"&amp;_xlfn.XLOOKUP(AZ$2,WatchbillMONTHLY!$A$88:$U$88,OFFSET(WatchbillMONTHLY!$A$88:$U$88,1,2))))=$A55,_xlfn.XLOOKUP(AZ$2,WatchbillMONTHLY!$A$88:$U$88,OFFSET(WatchbillMONTHLY!$A$88:$U$88,1,2)),FALSE),TRUE,FALSE)),
FALSE),FALSE)</f>
        <v>0</v>
      </c>
      <c r="BA55" s="209" t="b" cm="1">
        <f t="array" aca="1" ref="BA55" ca="1">IF(AND($A55 &gt; 0, T55 &gt; 0,BA$2&lt;MiscFormulas!$A$5+1),
_xlfn.IFNA(
_xlfn.IFNA(
_xlfn.IFNA(
_xlfn.IFNA(
_xlfn.IFNA(
_xlfn.IFNA(
IF(_xlfn.XLOOKUP(BA$2,WatchbillMONTHLY!$A$3:$U$3,OFFSET(WatchbillMONTHLY!$A$3:$U$3,1,2))=IF(_xlfn.XLOOKUP($A55,INDIRECT("_"&amp;_xlfn.XLOOKUP(BA$2,WatchbillMONTHLY!$A$3:$U$3,OFFSET(WatchbillMONTHLY!$A$3:$U$3,1,2))),INDIRECT("_"&amp;_xlfn.XLOOKUP(BA$2,WatchbillMONTHLY!$A$3:$U$3,OFFSET(WatchbillMONTHLY!$A$3:$U$3,1,2))))=$A55,_xlfn.XLOOKUP(BA$2,WatchbillMONTHLY!$A$3:$U$3,OFFSET(WatchbillMONTHLY!$A$3:$U$3,1,2)),FALSE),TRUE,FALSE),
IF(_xlfn.XLOOKUP(BA$2,WatchbillMONTHLY!$A$20:$U$20,OFFSET(WatchbillMONTHLY!$A$20:$U$20,1,2))=IF(_xlfn.XLOOKUP($A55,INDIRECT("_"&amp;_xlfn.XLOOKUP(BA$2,WatchbillMONTHLY!$A$20:$U$20,OFFSET(WatchbillMONTHLY!$A$20:$U$20,1,2))),INDIRECT("_"&amp;_xlfn.XLOOKUP(BA$2,WatchbillMONTHLY!$A$20:$U$20,OFFSET(WatchbillMONTHLY!$A$20:$U$20,1,2))))=$A55,_xlfn.XLOOKUP(BA$2,WatchbillMONTHLY!$A$20:$U$20,OFFSET(WatchbillMONTHLY!$A$20:$U$20,1,2)),FALSE),TRUE,FALSE)),
IF(_xlfn.XLOOKUP(BA$2,WatchbillMONTHLY!$A$37:$U$37,OFFSET(WatchbillMONTHLY!$A$37:$U$37,1,2))=IF(_xlfn.XLOOKUP($A55,INDIRECT("_"&amp;_xlfn.XLOOKUP(BA$2,WatchbillMONTHLY!$A$37:$U$37,OFFSET(WatchbillMONTHLY!$A$37:$U$37,1,2))),INDIRECT("_"&amp;_xlfn.XLOOKUP(BA$2,WatchbillMONTHLY!$A$37:$U$37,OFFSET(WatchbillMONTHLY!$A$37:$U$37,1,2))))=$A55,_xlfn.XLOOKUP(BA$2,WatchbillMONTHLY!$A$37:$U$37,OFFSET(WatchbillMONTHLY!$A$37:$U$37,1,2)),FALSE),TRUE,FALSE)),
IF(_xlfn.XLOOKUP(BA$2,WatchbillMONTHLY!$A$54:$U$54,OFFSET(WatchbillMONTHLY!$A$54:$U$54,1,2))=IF(_xlfn.XLOOKUP($A55,INDIRECT("_"&amp;_xlfn.XLOOKUP(BA$2,WatchbillMONTHLY!$A$54:$U$54,OFFSET(WatchbillMONTHLY!$A$54:$U$54,1,2))),INDIRECT("_"&amp;_xlfn.XLOOKUP(BA$2,WatchbillMONTHLY!$A$54:$U$54,OFFSET(WatchbillMONTHLY!$A$54:$U$54,1,2))))=$A55,_xlfn.XLOOKUP(BA$2,WatchbillMONTHLY!$A$54:$U$54,OFFSET(WatchbillMONTHLY!$A$54:$U$54,1,2)),FALSE),TRUE,FALSE)),
IF(_xlfn.XLOOKUP(BA$2,WatchbillMONTHLY!$A$71:$U$71,OFFSET(WatchbillMONTHLY!$A$71:$U$71,1,2))=IF(_xlfn.XLOOKUP($A55,INDIRECT("_"&amp;_xlfn.XLOOKUP(BA$2,WatchbillMONTHLY!$A$71:$U$71,OFFSET(WatchbillMONTHLY!$A$71:$U$71,1,2))),INDIRECT("_"&amp;_xlfn.XLOOKUP(BA$2,WatchbillMONTHLY!$A$71:$U$71,OFFSET(WatchbillMONTHLY!$A$71:$U$71,1,2))))=$A55,_xlfn.XLOOKUP(BA$2,WatchbillMONTHLY!$A$71:$U$71,OFFSET(WatchbillMONTHLY!$A$71:$U$71,1,2)),FALSE),TRUE,FALSE)),
IF(_xlfn.XLOOKUP(BA$2,WatchbillMONTHLY!$A$88:$U$88,OFFSET(WatchbillMONTHLY!$A$88:$U$88,1,2))=IF(_xlfn.XLOOKUP($A55,INDIRECT("_"&amp;_xlfn.XLOOKUP(BA$2,WatchbillMONTHLY!$A$88:$U$88,OFFSET(WatchbillMONTHLY!$A$88:$U$88,1,2))),INDIRECT("_"&amp;_xlfn.XLOOKUP(BA$2,WatchbillMONTHLY!$A$88:$U$88,OFFSET(WatchbillMONTHLY!$A$88:$U$88,1,2))))=$A55,_xlfn.XLOOKUP(BA$2,WatchbillMONTHLY!$A$88:$U$88,OFFSET(WatchbillMONTHLY!$A$88:$U$88,1,2)),FALSE),TRUE,FALSE)),
FALSE),FALSE)</f>
        <v>0</v>
      </c>
      <c r="BB55" s="209" t="b" cm="1">
        <f t="array" aca="1" ref="BB55" ca="1">IF(AND($A55 &gt; 0, U55 &gt; 0,BB$2&lt;MiscFormulas!$A$5+1),
_xlfn.IFNA(
_xlfn.IFNA(
_xlfn.IFNA(
_xlfn.IFNA(
_xlfn.IFNA(
_xlfn.IFNA(
IF(_xlfn.XLOOKUP(BB$2,WatchbillMONTHLY!$A$3:$U$3,OFFSET(WatchbillMONTHLY!$A$3:$U$3,1,2))=IF(_xlfn.XLOOKUP($A55,INDIRECT("_"&amp;_xlfn.XLOOKUP(BB$2,WatchbillMONTHLY!$A$3:$U$3,OFFSET(WatchbillMONTHLY!$A$3:$U$3,1,2))),INDIRECT("_"&amp;_xlfn.XLOOKUP(BB$2,WatchbillMONTHLY!$A$3:$U$3,OFFSET(WatchbillMONTHLY!$A$3:$U$3,1,2))))=$A55,_xlfn.XLOOKUP(BB$2,WatchbillMONTHLY!$A$3:$U$3,OFFSET(WatchbillMONTHLY!$A$3:$U$3,1,2)),FALSE),TRUE,FALSE),
IF(_xlfn.XLOOKUP(BB$2,WatchbillMONTHLY!$A$20:$U$20,OFFSET(WatchbillMONTHLY!$A$20:$U$20,1,2))=IF(_xlfn.XLOOKUP($A55,INDIRECT("_"&amp;_xlfn.XLOOKUP(BB$2,WatchbillMONTHLY!$A$20:$U$20,OFFSET(WatchbillMONTHLY!$A$20:$U$20,1,2))),INDIRECT("_"&amp;_xlfn.XLOOKUP(BB$2,WatchbillMONTHLY!$A$20:$U$20,OFFSET(WatchbillMONTHLY!$A$20:$U$20,1,2))))=$A55,_xlfn.XLOOKUP(BB$2,WatchbillMONTHLY!$A$20:$U$20,OFFSET(WatchbillMONTHLY!$A$20:$U$20,1,2)),FALSE),TRUE,FALSE)),
IF(_xlfn.XLOOKUP(BB$2,WatchbillMONTHLY!$A$37:$U$37,OFFSET(WatchbillMONTHLY!$A$37:$U$37,1,2))=IF(_xlfn.XLOOKUP($A55,INDIRECT("_"&amp;_xlfn.XLOOKUP(BB$2,WatchbillMONTHLY!$A$37:$U$37,OFFSET(WatchbillMONTHLY!$A$37:$U$37,1,2))),INDIRECT("_"&amp;_xlfn.XLOOKUP(BB$2,WatchbillMONTHLY!$A$37:$U$37,OFFSET(WatchbillMONTHLY!$A$37:$U$37,1,2))))=$A55,_xlfn.XLOOKUP(BB$2,WatchbillMONTHLY!$A$37:$U$37,OFFSET(WatchbillMONTHLY!$A$37:$U$37,1,2)),FALSE),TRUE,FALSE)),
IF(_xlfn.XLOOKUP(BB$2,WatchbillMONTHLY!$A$54:$U$54,OFFSET(WatchbillMONTHLY!$A$54:$U$54,1,2))=IF(_xlfn.XLOOKUP($A55,INDIRECT("_"&amp;_xlfn.XLOOKUP(BB$2,WatchbillMONTHLY!$A$54:$U$54,OFFSET(WatchbillMONTHLY!$A$54:$U$54,1,2))),INDIRECT("_"&amp;_xlfn.XLOOKUP(BB$2,WatchbillMONTHLY!$A$54:$U$54,OFFSET(WatchbillMONTHLY!$A$54:$U$54,1,2))))=$A55,_xlfn.XLOOKUP(BB$2,WatchbillMONTHLY!$A$54:$U$54,OFFSET(WatchbillMONTHLY!$A$54:$U$54,1,2)),FALSE),TRUE,FALSE)),
IF(_xlfn.XLOOKUP(BB$2,WatchbillMONTHLY!$A$71:$U$71,OFFSET(WatchbillMONTHLY!$A$71:$U$71,1,2))=IF(_xlfn.XLOOKUP($A55,INDIRECT("_"&amp;_xlfn.XLOOKUP(BB$2,WatchbillMONTHLY!$A$71:$U$71,OFFSET(WatchbillMONTHLY!$A$71:$U$71,1,2))),INDIRECT("_"&amp;_xlfn.XLOOKUP(BB$2,WatchbillMONTHLY!$A$71:$U$71,OFFSET(WatchbillMONTHLY!$A$71:$U$71,1,2))))=$A55,_xlfn.XLOOKUP(BB$2,WatchbillMONTHLY!$A$71:$U$71,OFFSET(WatchbillMONTHLY!$A$71:$U$71,1,2)),FALSE),TRUE,FALSE)),
IF(_xlfn.XLOOKUP(BB$2,WatchbillMONTHLY!$A$88:$U$88,OFFSET(WatchbillMONTHLY!$A$88:$U$88,1,2))=IF(_xlfn.XLOOKUP($A55,INDIRECT("_"&amp;_xlfn.XLOOKUP(BB$2,WatchbillMONTHLY!$A$88:$U$88,OFFSET(WatchbillMONTHLY!$A$88:$U$88,1,2))),INDIRECT("_"&amp;_xlfn.XLOOKUP(BB$2,WatchbillMONTHLY!$A$88:$U$88,OFFSET(WatchbillMONTHLY!$A$88:$U$88,1,2))))=$A55,_xlfn.XLOOKUP(BB$2,WatchbillMONTHLY!$A$88:$U$88,OFFSET(WatchbillMONTHLY!$A$88:$U$88,1,2)),FALSE),TRUE,FALSE)),
FALSE),FALSE)</f>
        <v>0</v>
      </c>
      <c r="BC55" s="209" t="b" cm="1">
        <f t="array" aca="1" ref="BC55" ca="1">IF(AND($A55 &gt; 0, V55 &gt; 0,BC$2&lt;MiscFormulas!$A$5+1),
_xlfn.IFNA(
_xlfn.IFNA(
_xlfn.IFNA(
_xlfn.IFNA(
_xlfn.IFNA(
_xlfn.IFNA(
IF(_xlfn.XLOOKUP(BC$2,WatchbillMONTHLY!$A$3:$U$3,OFFSET(WatchbillMONTHLY!$A$3:$U$3,1,2))=IF(_xlfn.XLOOKUP($A55,INDIRECT("_"&amp;_xlfn.XLOOKUP(BC$2,WatchbillMONTHLY!$A$3:$U$3,OFFSET(WatchbillMONTHLY!$A$3:$U$3,1,2))),INDIRECT("_"&amp;_xlfn.XLOOKUP(BC$2,WatchbillMONTHLY!$A$3:$U$3,OFFSET(WatchbillMONTHLY!$A$3:$U$3,1,2))))=$A55,_xlfn.XLOOKUP(BC$2,WatchbillMONTHLY!$A$3:$U$3,OFFSET(WatchbillMONTHLY!$A$3:$U$3,1,2)),FALSE),TRUE,FALSE),
IF(_xlfn.XLOOKUP(BC$2,WatchbillMONTHLY!$A$20:$U$20,OFFSET(WatchbillMONTHLY!$A$20:$U$20,1,2))=IF(_xlfn.XLOOKUP($A55,INDIRECT("_"&amp;_xlfn.XLOOKUP(BC$2,WatchbillMONTHLY!$A$20:$U$20,OFFSET(WatchbillMONTHLY!$A$20:$U$20,1,2))),INDIRECT("_"&amp;_xlfn.XLOOKUP(BC$2,WatchbillMONTHLY!$A$20:$U$20,OFFSET(WatchbillMONTHLY!$A$20:$U$20,1,2))))=$A55,_xlfn.XLOOKUP(BC$2,WatchbillMONTHLY!$A$20:$U$20,OFFSET(WatchbillMONTHLY!$A$20:$U$20,1,2)),FALSE),TRUE,FALSE)),
IF(_xlfn.XLOOKUP(BC$2,WatchbillMONTHLY!$A$37:$U$37,OFFSET(WatchbillMONTHLY!$A$37:$U$37,1,2))=IF(_xlfn.XLOOKUP($A55,INDIRECT("_"&amp;_xlfn.XLOOKUP(BC$2,WatchbillMONTHLY!$A$37:$U$37,OFFSET(WatchbillMONTHLY!$A$37:$U$37,1,2))),INDIRECT("_"&amp;_xlfn.XLOOKUP(BC$2,WatchbillMONTHLY!$A$37:$U$37,OFFSET(WatchbillMONTHLY!$A$37:$U$37,1,2))))=$A55,_xlfn.XLOOKUP(BC$2,WatchbillMONTHLY!$A$37:$U$37,OFFSET(WatchbillMONTHLY!$A$37:$U$37,1,2)),FALSE),TRUE,FALSE)),
IF(_xlfn.XLOOKUP(BC$2,WatchbillMONTHLY!$A$54:$U$54,OFFSET(WatchbillMONTHLY!$A$54:$U$54,1,2))=IF(_xlfn.XLOOKUP($A55,INDIRECT("_"&amp;_xlfn.XLOOKUP(BC$2,WatchbillMONTHLY!$A$54:$U$54,OFFSET(WatchbillMONTHLY!$A$54:$U$54,1,2))),INDIRECT("_"&amp;_xlfn.XLOOKUP(BC$2,WatchbillMONTHLY!$A$54:$U$54,OFFSET(WatchbillMONTHLY!$A$54:$U$54,1,2))))=$A55,_xlfn.XLOOKUP(BC$2,WatchbillMONTHLY!$A$54:$U$54,OFFSET(WatchbillMONTHLY!$A$54:$U$54,1,2)),FALSE),TRUE,FALSE)),
IF(_xlfn.XLOOKUP(BC$2,WatchbillMONTHLY!$A$71:$U$71,OFFSET(WatchbillMONTHLY!$A$71:$U$71,1,2))=IF(_xlfn.XLOOKUP($A55,INDIRECT("_"&amp;_xlfn.XLOOKUP(BC$2,WatchbillMONTHLY!$A$71:$U$71,OFFSET(WatchbillMONTHLY!$A$71:$U$71,1,2))),INDIRECT("_"&amp;_xlfn.XLOOKUP(BC$2,WatchbillMONTHLY!$A$71:$U$71,OFFSET(WatchbillMONTHLY!$A$71:$U$71,1,2))))=$A55,_xlfn.XLOOKUP(BC$2,WatchbillMONTHLY!$A$71:$U$71,OFFSET(WatchbillMONTHLY!$A$71:$U$71,1,2)),FALSE),TRUE,FALSE)),
IF(_xlfn.XLOOKUP(BC$2,WatchbillMONTHLY!$A$88:$U$88,OFFSET(WatchbillMONTHLY!$A$88:$U$88,1,2))=IF(_xlfn.XLOOKUP($A55,INDIRECT("_"&amp;_xlfn.XLOOKUP(BC$2,WatchbillMONTHLY!$A$88:$U$88,OFFSET(WatchbillMONTHLY!$A$88:$U$88,1,2))),INDIRECT("_"&amp;_xlfn.XLOOKUP(BC$2,WatchbillMONTHLY!$A$88:$U$88,OFFSET(WatchbillMONTHLY!$A$88:$U$88,1,2))))=$A55,_xlfn.XLOOKUP(BC$2,WatchbillMONTHLY!$A$88:$U$88,OFFSET(WatchbillMONTHLY!$A$88:$U$88,1,2)),FALSE),TRUE,FALSE)),
FALSE),FALSE)</f>
        <v>0</v>
      </c>
      <c r="BD55" s="209" t="b" cm="1">
        <f t="array" aca="1" ref="BD55" ca="1">IF(AND($A55 &gt; 0, W55 &gt; 0,BD$2&lt;MiscFormulas!$A$5+1),
_xlfn.IFNA(
_xlfn.IFNA(
_xlfn.IFNA(
_xlfn.IFNA(
_xlfn.IFNA(
_xlfn.IFNA(
IF(_xlfn.XLOOKUP(BD$2,WatchbillMONTHLY!$A$3:$U$3,OFFSET(WatchbillMONTHLY!$A$3:$U$3,1,2))=IF(_xlfn.XLOOKUP($A55,INDIRECT("_"&amp;_xlfn.XLOOKUP(BD$2,WatchbillMONTHLY!$A$3:$U$3,OFFSET(WatchbillMONTHLY!$A$3:$U$3,1,2))),INDIRECT("_"&amp;_xlfn.XLOOKUP(BD$2,WatchbillMONTHLY!$A$3:$U$3,OFFSET(WatchbillMONTHLY!$A$3:$U$3,1,2))))=$A55,_xlfn.XLOOKUP(BD$2,WatchbillMONTHLY!$A$3:$U$3,OFFSET(WatchbillMONTHLY!$A$3:$U$3,1,2)),FALSE),TRUE,FALSE),
IF(_xlfn.XLOOKUP(BD$2,WatchbillMONTHLY!$A$20:$U$20,OFFSET(WatchbillMONTHLY!$A$20:$U$20,1,2))=IF(_xlfn.XLOOKUP($A55,INDIRECT("_"&amp;_xlfn.XLOOKUP(BD$2,WatchbillMONTHLY!$A$20:$U$20,OFFSET(WatchbillMONTHLY!$A$20:$U$20,1,2))),INDIRECT("_"&amp;_xlfn.XLOOKUP(BD$2,WatchbillMONTHLY!$A$20:$U$20,OFFSET(WatchbillMONTHLY!$A$20:$U$20,1,2))))=$A55,_xlfn.XLOOKUP(BD$2,WatchbillMONTHLY!$A$20:$U$20,OFFSET(WatchbillMONTHLY!$A$20:$U$20,1,2)),FALSE),TRUE,FALSE)),
IF(_xlfn.XLOOKUP(BD$2,WatchbillMONTHLY!$A$37:$U$37,OFFSET(WatchbillMONTHLY!$A$37:$U$37,1,2))=IF(_xlfn.XLOOKUP($A55,INDIRECT("_"&amp;_xlfn.XLOOKUP(BD$2,WatchbillMONTHLY!$A$37:$U$37,OFFSET(WatchbillMONTHLY!$A$37:$U$37,1,2))),INDIRECT("_"&amp;_xlfn.XLOOKUP(BD$2,WatchbillMONTHLY!$A$37:$U$37,OFFSET(WatchbillMONTHLY!$A$37:$U$37,1,2))))=$A55,_xlfn.XLOOKUP(BD$2,WatchbillMONTHLY!$A$37:$U$37,OFFSET(WatchbillMONTHLY!$A$37:$U$37,1,2)),FALSE),TRUE,FALSE)),
IF(_xlfn.XLOOKUP(BD$2,WatchbillMONTHLY!$A$54:$U$54,OFFSET(WatchbillMONTHLY!$A$54:$U$54,1,2))=IF(_xlfn.XLOOKUP($A55,INDIRECT("_"&amp;_xlfn.XLOOKUP(BD$2,WatchbillMONTHLY!$A$54:$U$54,OFFSET(WatchbillMONTHLY!$A$54:$U$54,1,2))),INDIRECT("_"&amp;_xlfn.XLOOKUP(BD$2,WatchbillMONTHLY!$A$54:$U$54,OFFSET(WatchbillMONTHLY!$A$54:$U$54,1,2))))=$A55,_xlfn.XLOOKUP(BD$2,WatchbillMONTHLY!$A$54:$U$54,OFFSET(WatchbillMONTHLY!$A$54:$U$54,1,2)),FALSE),TRUE,FALSE)),
IF(_xlfn.XLOOKUP(BD$2,WatchbillMONTHLY!$A$71:$U$71,OFFSET(WatchbillMONTHLY!$A$71:$U$71,1,2))=IF(_xlfn.XLOOKUP($A55,INDIRECT("_"&amp;_xlfn.XLOOKUP(BD$2,WatchbillMONTHLY!$A$71:$U$71,OFFSET(WatchbillMONTHLY!$A$71:$U$71,1,2))),INDIRECT("_"&amp;_xlfn.XLOOKUP(BD$2,WatchbillMONTHLY!$A$71:$U$71,OFFSET(WatchbillMONTHLY!$A$71:$U$71,1,2))))=$A55,_xlfn.XLOOKUP(BD$2,WatchbillMONTHLY!$A$71:$U$71,OFFSET(WatchbillMONTHLY!$A$71:$U$71,1,2)),FALSE),TRUE,FALSE)),
IF(_xlfn.XLOOKUP(BD$2,WatchbillMONTHLY!$A$88:$U$88,OFFSET(WatchbillMONTHLY!$A$88:$U$88,1,2))=IF(_xlfn.XLOOKUP($A55,INDIRECT("_"&amp;_xlfn.XLOOKUP(BD$2,WatchbillMONTHLY!$A$88:$U$88,OFFSET(WatchbillMONTHLY!$A$88:$U$88,1,2))),INDIRECT("_"&amp;_xlfn.XLOOKUP(BD$2,WatchbillMONTHLY!$A$88:$U$88,OFFSET(WatchbillMONTHLY!$A$88:$U$88,1,2))))=$A55,_xlfn.XLOOKUP(BD$2,WatchbillMONTHLY!$A$88:$U$88,OFFSET(WatchbillMONTHLY!$A$88:$U$88,1,2)),FALSE),TRUE,FALSE)),
FALSE),FALSE)</f>
        <v>0</v>
      </c>
      <c r="BE55" s="209" t="b" cm="1">
        <f t="array" aca="1" ref="BE55" ca="1">IF(AND($A55 &gt; 0, X55 &gt; 0,BE$2&lt;MiscFormulas!$A$5+1),
_xlfn.IFNA(
_xlfn.IFNA(
_xlfn.IFNA(
_xlfn.IFNA(
_xlfn.IFNA(
_xlfn.IFNA(
IF(_xlfn.XLOOKUP(BE$2,WatchbillMONTHLY!$A$3:$U$3,OFFSET(WatchbillMONTHLY!$A$3:$U$3,1,2))=IF(_xlfn.XLOOKUP($A55,INDIRECT("_"&amp;_xlfn.XLOOKUP(BE$2,WatchbillMONTHLY!$A$3:$U$3,OFFSET(WatchbillMONTHLY!$A$3:$U$3,1,2))),INDIRECT("_"&amp;_xlfn.XLOOKUP(BE$2,WatchbillMONTHLY!$A$3:$U$3,OFFSET(WatchbillMONTHLY!$A$3:$U$3,1,2))))=$A55,_xlfn.XLOOKUP(BE$2,WatchbillMONTHLY!$A$3:$U$3,OFFSET(WatchbillMONTHLY!$A$3:$U$3,1,2)),FALSE),TRUE,FALSE),
IF(_xlfn.XLOOKUP(BE$2,WatchbillMONTHLY!$A$20:$U$20,OFFSET(WatchbillMONTHLY!$A$20:$U$20,1,2))=IF(_xlfn.XLOOKUP($A55,INDIRECT("_"&amp;_xlfn.XLOOKUP(BE$2,WatchbillMONTHLY!$A$20:$U$20,OFFSET(WatchbillMONTHLY!$A$20:$U$20,1,2))),INDIRECT("_"&amp;_xlfn.XLOOKUP(BE$2,WatchbillMONTHLY!$A$20:$U$20,OFFSET(WatchbillMONTHLY!$A$20:$U$20,1,2))))=$A55,_xlfn.XLOOKUP(BE$2,WatchbillMONTHLY!$A$20:$U$20,OFFSET(WatchbillMONTHLY!$A$20:$U$20,1,2)),FALSE),TRUE,FALSE)),
IF(_xlfn.XLOOKUP(BE$2,WatchbillMONTHLY!$A$37:$U$37,OFFSET(WatchbillMONTHLY!$A$37:$U$37,1,2))=IF(_xlfn.XLOOKUP($A55,INDIRECT("_"&amp;_xlfn.XLOOKUP(BE$2,WatchbillMONTHLY!$A$37:$U$37,OFFSET(WatchbillMONTHLY!$A$37:$U$37,1,2))),INDIRECT("_"&amp;_xlfn.XLOOKUP(BE$2,WatchbillMONTHLY!$A$37:$U$37,OFFSET(WatchbillMONTHLY!$A$37:$U$37,1,2))))=$A55,_xlfn.XLOOKUP(BE$2,WatchbillMONTHLY!$A$37:$U$37,OFFSET(WatchbillMONTHLY!$A$37:$U$37,1,2)),FALSE),TRUE,FALSE)),
IF(_xlfn.XLOOKUP(BE$2,WatchbillMONTHLY!$A$54:$U$54,OFFSET(WatchbillMONTHLY!$A$54:$U$54,1,2))=IF(_xlfn.XLOOKUP($A55,INDIRECT("_"&amp;_xlfn.XLOOKUP(BE$2,WatchbillMONTHLY!$A$54:$U$54,OFFSET(WatchbillMONTHLY!$A$54:$U$54,1,2))),INDIRECT("_"&amp;_xlfn.XLOOKUP(BE$2,WatchbillMONTHLY!$A$54:$U$54,OFFSET(WatchbillMONTHLY!$A$54:$U$54,1,2))))=$A55,_xlfn.XLOOKUP(BE$2,WatchbillMONTHLY!$A$54:$U$54,OFFSET(WatchbillMONTHLY!$A$54:$U$54,1,2)),FALSE),TRUE,FALSE)),
IF(_xlfn.XLOOKUP(BE$2,WatchbillMONTHLY!$A$71:$U$71,OFFSET(WatchbillMONTHLY!$A$71:$U$71,1,2))=IF(_xlfn.XLOOKUP($A55,INDIRECT("_"&amp;_xlfn.XLOOKUP(BE$2,WatchbillMONTHLY!$A$71:$U$71,OFFSET(WatchbillMONTHLY!$A$71:$U$71,1,2))),INDIRECT("_"&amp;_xlfn.XLOOKUP(BE$2,WatchbillMONTHLY!$A$71:$U$71,OFFSET(WatchbillMONTHLY!$A$71:$U$71,1,2))))=$A55,_xlfn.XLOOKUP(BE$2,WatchbillMONTHLY!$A$71:$U$71,OFFSET(WatchbillMONTHLY!$A$71:$U$71,1,2)),FALSE),TRUE,FALSE)),
IF(_xlfn.XLOOKUP(BE$2,WatchbillMONTHLY!$A$88:$U$88,OFFSET(WatchbillMONTHLY!$A$88:$U$88,1,2))=IF(_xlfn.XLOOKUP($A55,INDIRECT("_"&amp;_xlfn.XLOOKUP(BE$2,WatchbillMONTHLY!$A$88:$U$88,OFFSET(WatchbillMONTHLY!$A$88:$U$88,1,2))),INDIRECT("_"&amp;_xlfn.XLOOKUP(BE$2,WatchbillMONTHLY!$A$88:$U$88,OFFSET(WatchbillMONTHLY!$A$88:$U$88,1,2))))=$A55,_xlfn.XLOOKUP(BE$2,WatchbillMONTHLY!$A$88:$U$88,OFFSET(WatchbillMONTHLY!$A$88:$U$88,1,2)),FALSE),TRUE,FALSE)),
FALSE),FALSE)</f>
        <v>0</v>
      </c>
      <c r="BF55" s="209" t="b" cm="1">
        <f t="array" aca="1" ref="BF55" ca="1">IF(AND($A55 &gt; 0, Y55 &gt; 0,BF$2&lt;MiscFormulas!$A$5+1),
_xlfn.IFNA(
_xlfn.IFNA(
_xlfn.IFNA(
_xlfn.IFNA(
_xlfn.IFNA(
_xlfn.IFNA(
IF(_xlfn.XLOOKUP(BF$2,WatchbillMONTHLY!$A$3:$U$3,OFFSET(WatchbillMONTHLY!$A$3:$U$3,1,2))=IF(_xlfn.XLOOKUP($A55,INDIRECT("_"&amp;_xlfn.XLOOKUP(BF$2,WatchbillMONTHLY!$A$3:$U$3,OFFSET(WatchbillMONTHLY!$A$3:$U$3,1,2))),INDIRECT("_"&amp;_xlfn.XLOOKUP(BF$2,WatchbillMONTHLY!$A$3:$U$3,OFFSET(WatchbillMONTHLY!$A$3:$U$3,1,2))))=$A55,_xlfn.XLOOKUP(BF$2,WatchbillMONTHLY!$A$3:$U$3,OFFSET(WatchbillMONTHLY!$A$3:$U$3,1,2)),FALSE),TRUE,FALSE),
IF(_xlfn.XLOOKUP(BF$2,WatchbillMONTHLY!$A$20:$U$20,OFFSET(WatchbillMONTHLY!$A$20:$U$20,1,2))=IF(_xlfn.XLOOKUP($A55,INDIRECT("_"&amp;_xlfn.XLOOKUP(BF$2,WatchbillMONTHLY!$A$20:$U$20,OFFSET(WatchbillMONTHLY!$A$20:$U$20,1,2))),INDIRECT("_"&amp;_xlfn.XLOOKUP(BF$2,WatchbillMONTHLY!$A$20:$U$20,OFFSET(WatchbillMONTHLY!$A$20:$U$20,1,2))))=$A55,_xlfn.XLOOKUP(BF$2,WatchbillMONTHLY!$A$20:$U$20,OFFSET(WatchbillMONTHLY!$A$20:$U$20,1,2)),FALSE),TRUE,FALSE)),
IF(_xlfn.XLOOKUP(BF$2,WatchbillMONTHLY!$A$37:$U$37,OFFSET(WatchbillMONTHLY!$A$37:$U$37,1,2))=IF(_xlfn.XLOOKUP($A55,INDIRECT("_"&amp;_xlfn.XLOOKUP(BF$2,WatchbillMONTHLY!$A$37:$U$37,OFFSET(WatchbillMONTHLY!$A$37:$U$37,1,2))),INDIRECT("_"&amp;_xlfn.XLOOKUP(BF$2,WatchbillMONTHLY!$A$37:$U$37,OFFSET(WatchbillMONTHLY!$A$37:$U$37,1,2))))=$A55,_xlfn.XLOOKUP(BF$2,WatchbillMONTHLY!$A$37:$U$37,OFFSET(WatchbillMONTHLY!$A$37:$U$37,1,2)),FALSE),TRUE,FALSE)),
IF(_xlfn.XLOOKUP(BF$2,WatchbillMONTHLY!$A$54:$U$54,OFFSET(WatchbillMONTHLY!$A$54:$U$54,1,2))=IF(_xlfn.XLOOKUP($A55,INDIRECT("_"&amp;_xlfn.XLOOKUP(BF$2,WatchbillMONTHLY!$A$54:$U$54,OFFSET(WatchbillMONTHLY!$A$54:$U$54,1,2))),INDIRECT("_"&amp;_xlfn.XLOOKUP(BF$2,WatchbillMONTHLY!$A$54:$U$54,OFFSET(WatchbillMONTHLY!$A$54:$U$54,1,2))))=$A55,_xlfn.XLOOKUP(BF$2,WatchbillMONTHLY!$A$54:$U$54,OFFSET(WatchbillMONTHLY!$A$54:$U$54,1,2)),FALSE),TRUE,FALSE)),
IF(_xlfn.XLOOKUP(BF$2,WatchbillMONTHLY!$A$71:$U$71,OFFSET(WatchbillMONTHLY!$A$71:$U$71,1,2))=IF(_xlfn.XLOOKUP($A55,INDIRECT("_"&amp;_xlfn.XLOOKUP(BF$2,WatchbillMONTHLY!$A$71:$U$71,OFFSET(WatchbillMONTHLY!$A$71:$U$71,1,2))),INDIRECT("_"&amp;_xlfn.XLOOKUP(BF$2,WatchbillMONTHLY!$A$71:$U$71,OFFSET(WatchbillMONTHLY!$A$71:$U$71,1,2))))=$A55,_xlfn.XLOOKUP(BF$2,WatchbillMONTHLY!$A$71:$U$71,OFFSET(WatchbillMONTHLY!$A$71:$U$71,1,2)),FALSE),TRUE,FALSE)),
IF(_xlfn.XLOOKUP(BF$2,WatchbillMONTHLY!$A$88:$U$88,OFFSET(WatchbillMONTHLY!$A$88:$U$88,1,2))=IF(_xlfn.XLOOKUP($A55,INDIRECT("_"&amp;_xlfn.XLOOKUP(BF$2,WatchbillMONTHLY!$A$88:$U$88,OFFSET(WatchbillMONTHLY!$A$88:$U$88,1,2))),INDIRECT("_"&amp;_xlfn.XLOOKUP(BF$2,WatchbillMONTHLY!$A$88:$U$88,OFFSET(WatchbillMONTHLY!$A$88:$U$88,1,2))))=$A55,_xlfn.XLOOKUP(BF$2,WatchbillMONTHLY!$A$88:$U$88,OFFSET(WatchbillMONTHLY!$A$88:$U$88,1,2)),FALSE),TRUE,FALSE)),
FALSE),FALSE)</f>
        <v>0</v>
      </c>
      <c r="BG55" s="209" t="b" cm="1">
        <f t="array" aca="1" ref="BG55" ca="1">IF(AND($A55 &gt; 0, Z55 &gt; 0,BG$2&lt;MiscFormulas!$A$5+1),
_xlfn.IFNA(
_xlfn.IFNA(
_xlfn.IFNA(
_xlfn.IFNA(
_xlfn.IFNA(
_xlfn.IFNA(
IF(_xlfn.XLOOKUP(BG$2,WatchbillMONTHLY!$A$3:$U$3,OFFSET(WatchbillMONTHLY!$A$3:$U$3,1,2))=IF(_xlfn.XLOOKUP($A55,INDIRECT("_"&amp;_xlfn.XLOOKUP(BG$2,WatchbillMONTHLY!$A$3:$U$3,OFFSET(WatchbillMONTHLY!$A$3:$U$3,1,2))),INDIRECT("_"&amp;_xlfn.XLOOKUP(BG$2,WatchbillMONTHLY!$A$3:$U$3,OFFSET(WatchbillMONTHLY!$A$3:$U$3,1,2))))=$A55,_xlfn.XLOOKUP(BG$2,WatchbillMONTHLY!$A$3:$U$3,OFFSET(WatchbillMONTHLY!$A$3:$U$3,1,2)),FALSE),TRUE,FALSE),
IF(_xlfn.XLOOKUP(BG$2,WatchbillMONTHLY!$A$20:$U$20,OFFSET(WatchbillMONTHLY!$A$20:$U$20,1,2))=IF(_xlfn.XLOOKUP($A55,INDIRECT("_"&amp;_xlfn.XLOOKUP(BG$2,WatchbillMONTHLY!$A$20:$U$20,OFFSET(WatchbillMONTHLY!$A$20:$U$20,1,2))),INDIRECT("_"&amp;_xlfn.XLOOKUP(BG$2,WatchbillMONTHLY!$A$20:$U$20,OFFSET(WatchbillMONTHLY!$A$20:$U$20,1,2))))=$A55,_xlfn.XLOOKUP(BG$2,WatchbillMONTHLY!$A$20:$U$20,OFFSET(WatchbillMONTHLY!$A$20:$U$20,1,2)),FALSE),TRUE,FALSE)),
IF(_xlfn.XLOOKUP(BG$2,WatchbillMONTHLY!$A$37:$U$37,OFFSET(WatchbillMONTHLY!$A$37:$U$37,1,2))=IF(_xlfn.XLOOKUP($A55,INDIRECT("_"&amp;_xlfn.XLOOKUP(BG$2,WatchbillMONTHLY!$A$37:$U$37,OFFSET(WatchbillMONTHLY!$A$37:$U$37,1,2))),INDIRECT("_"&amp;_xlfn.XLOOKUP(BG$2,WatchbillMONTHLY!$A$37:$U$37,OFFSET(WatchbillMONTHLY!$A$37:$U$37,1,2))))=$A55,_xlfn.XLOOKUP(BG$2,WatchbillMONTHLY!$A$37:$U$37,OFFSET(WatchbillMONTHLY!$A$37:$U$37,1,2)),FALSE),TRUE,FALSE)),
IF(_xlfn.XLOOKUP(BG$2,WatchbillMONTHLY!$A$54:$U$54,OFFSET(WatchbillMONTHLY!$A$54:$U$54,1,2))=IF(_xlfn.XLOOKUP($A55,INDIRECT("_"&amp;_xlfn.XLOOKUP(BG$2,WatchbillMONTHLY!$A$54:$U$54,OFFSET(WatchbillMONTHLY!$A$54:$U$54,1,2))),INDIRECT("_"&amp;_xlfn.XLOOKUP(BG$2,WatchbillMONTHLY!$A$54:$U$54,OFFSET(WatchbillMONTHLY!$A$54:$U$54,1,2))))=$A55,_xlfn.XLOOKUP(BG$2,WatchbillMONTHLY!$A$54:$U$54,OFFSET(WatchbillMONTHLY!$A$54:$U$54,1,2)),FALSE),TRUE,FALSE)),
IF(_xlfn.XLOOKUP(BG$2,WatchbillMONTHLY!$A$71:$U$71,OFFSET(WatchbillMONTHLY!$A$71:$U$71,1,2))=IF(_xlfn.XLOOKUP($A55,INDIRECT("_"&amp;_xlfn.XLOOKUP(BG$2,WatchbillMONTHLY!$A$71:$U$71,OFFSET(WatchbillMONTHLY!$A$71:$U$71,1,2))),INDIRECT("_"&amp;_xlfn.XLOOKUP(BG$2,WatchbillMONTHLY!$A$71:$U$71,OFFSET(WatchbillMONTHLY!$A$71:$U$71,1,2))))=$A55,_xlfn.XLOOKUP(BG$2,WatchbillMONTHLY!$A$71:$U$71,OFFSET(WatchbillMONTHLY!$A$71:$U$71,1,2)),FALSE),TRUE,FALSE)),
IF(_xlfn.XLOOKUP(BG$2,WatchbillMONTHLY!$A$88:$U$88,OFFSET(WatchbillMONTHLY!$A$88:$U$88,1,2))=IF(_xlfn.XLOOKUP($A55,INDIRECT("_"&amp;_xlfn.XLOOKUP(BG$2,WatchbillMONTHLY!$A$88:$U$88,OFFSET(WatchbillMONTHLY!$A$88:$U$88,1,2))),INDIRECT("_"&amp;_xlfn.XLOOKUP(BG$2,WatchbillMONTHLY!$A$88:$U$88,OFFSET(WatchbillMONTHLY!$A$88:$U$88,1,2))))=$A55,_xlfn.XLOOKUP(BG$2,WatchbillMONTHLY!$A$88:$U$88,OFFSET(WatchbillMONTHLY!$A$88:$U$88,1,2)),FALSE),TRUE,FALSE)),
FALSE),FALSE)</f>
        <v>0</v>
      </c>
      <c r="BH55" s="209" t="b" cm="1">
        <f t="array" aca="1" ref="BH55" ca="1">IF(AND($A55 &gt; 0, AA55 &gt; 0,BH$2&lt;MiscFormulas!$A$5+1),
_xlfn.IFNA(
_xlfn.IFNA(
_xlfn.IFNA(
_xlfn.IFNA(
_xlfn.IFNA(
_xlfn.IFNA(
IF(_xlfn.XLOOKUP(BH$2,WatchbillMONTHLY!$A$3:$U$3,OFFSET(WatchbillMONTHLY!$A$3:$U$3,1,2))=IF(_xlfn.XLOOKUP($A55,INDIRECT("_"&amp;_xlfn.XLOOKUP(BH$2,WatchbillMONTHLY!$A$3:$U$3,OFFSET(WatchbillMONTHLY!$A$3:$U$3,1,2))),INDIRECT("_"&amp;_xlfn.XLOOKUP(BH$2,WatchbillMONTHLY!$A$3:$U$3,OFFSET(WatchbillMONTHLY!$A$3:$U$3,1,2))))=$A55,_xlfn.XLOOKUP(BH$2,WatchbillMONTHLY!$A$3:$U$3,OFFSET(WatchbillMONTHLY!$A$3:$U$3,1,2)),FALSE),TRUE,FALSE),
IF(_xlfn.XLOOKUP(BH$2,WatchbillMONTHLY!$A$20:$U$20,OFFSET(WatchbillMONTHLY!$A$20:$U$20,1,2))=IF(_xlfn.XLOOKUP($A55,INDIRECT("_"&amp;_xlfn.XLOOKUP(BH$2,WatchbillMONTHLY!$A$20:$U$20,OFFSET(WatchbillMONTHLY!$A$20:$U$20,1,2))),INDIRECT("_"&amp;_xlfn.XLOOKUP(BH$2,WatchbillMONTHLY!$A$20:$U$20,OFFSET(WatchbillMONTHLY!$A$20:$U$20,1,2))))=$A55,_xlfn.XLOOKUP(BH$2,WatchbillMONTHLY!$A$20:$U$20,OFFSET(WatchbillMONTHLY!$A$20:$U$20,1,2)),FALSE),TRUE,FALSE)),
IF(_xlfn.XLOOKUP(BH$2,WatchbillMONTHLY!$A$37:$U$37,OFFSET(WatchbillMONTHLY!$A$37:$U$37,1,2))=IF(_xlfn.XLOOKUP($A55,INDIRECT("_"&amp;_xlfn.XLOOKUP(BH$2,WatchbillMONTHLY!$A$37:$U$37,OFFSET(WatchbillMONTHLY!$A$37:$U$37,1,2))),INDIRECT("_"&amp;_xlfn.XLOOKUP(BH$2,WatchbillMONTHLY!$A$37:$U$37,OFFSET(WatchbillMONTHLY!$A$37:$U$37,1,2))))=$A55,_xlfn.XLOOKUP(BH$2,WatchbillMONTHLY!$A$37:$U$37,OFFSET(WatchbillMONTHLY!$A$37:$U$37,1,2)),FALSE),TRUE,FALSE)),
IF(_xlfn.XLOOKUP(BH$2,WatchbillMONTHLY!$A$54:$U$54,OFFSET(WatchbillMONTHLY!$A$54:$U$54,1,2))=IF(_xlfn.XLOOKUP($A55,INDIRECT("_"&amp;_xlfn.XLOOKUP(BH$2,WatchbillMONTHLY!$A$54:$U$54,OFFSET(WatchbillMONTHLY!$A$54:$U$54,1,2))),INDIRECT("_"&amp;_xlfn.XLOOKUP(BH$2,WatchbillMONTHLY!$A$54:$U$54,OFFSET(WatchbillMONTHLY!$A$54:$U$54,1,2))))=$A55,_xlfn.XLOOKUP(BH$2,WatchbillMONTHLY!$A$54:$U$54,OFFSET(WatchbillMONTHLY!$A$54:$U$54,1,2)),FALSE),TRUE,FALSE)),
IF(_xlfn.XLOOKUP(BH$2,WatchbillMONTHLY!$A$71:$U$71,OFFSET(WatchbillMONTHLY!$A$71:$U$71,1,2))=IF(_xlfn.XLOOKUP($A55,INDIRECT("_"&amp;_xlfn.XLOOKUP(BH$2,WatchbillMONTHLY!$A$71:$U$71,OFFSET(WatchbillMONTHLY!$A$71:$U$71,1,2))),INDIRECT("_"&amp;_xlfn.XLOOKUP(BH$2,WatchbillMONTHLY!$A$71:$U$71,OFFSET(WatchbillMONTHLY!$A$71:$U$71,1,2))))=$A55,_xlfn.XLOOKUP(BH$2,WatchbillMONTHLY!$A$71:$U$71,OFFSET(WatchbillMONTHLY!$A$71:$U$71,1,2)),FALSE),TRUE,FALSE)),
IF(_xlfn.XLOOKUP(BH$2,WatchbillMONTHLY!$A$88:$U$88,OFFSET(WatchbillMONTHLY!$A$88:$U$88,1,2))=IF(_xlfn.XLOOKUP($A55,INDIRECT("_"&amp;_xlfn.XLOOKUP(BH$2,WatchbillMONTHLY!$A$88:$U$88,OFFSET(WatchbillMONTHLY!$A$88:$U$88,1,2))),INDIRECT("_"&amp;_xlfn.XLOOKUP(BH$2,WatchbillMONTHLY!$A$88:$U$88,OFFSET(WatchbillMONTHLY!$A$88:$U$88,1,2))))=$A55,_xlfn.XLOOKUP(BH$2,WatchbillMONTHLY!$A$88:$U$88,OFFSET(WatchbillMONTHLY!$A$88:$U$88,1,2)),FALSE),TRUE,FALSE)),
FALSE),FALSE)</f>
        <v>0</v>
      </c>
      <c r="BI55" s="209" t="b" cm="1">
        <f t="array" aca="1" ref="BI55" ca="1">IF(AND($A55 &gt; 0, AB55 &gt; 0,BI$2&lt;MiscFormulas!$A$5+1),
_xlfn.IFNA(
_xlfn.IFNA(
_xlfn.IFNA(
_xlfn.IFNA(
_xlfn.IFNA(
_xlfn.IFNA(
IF(_xlfn.XLOOKUP(BI$2,WatchbillMONTHLY!$A$3:$U$3,OFFSET(WatchbillMONTHLY!$A$3:$U$3,1,2))=IF(_xlfn.XLOOKUP($A55,INDIRECT("_"&amp;_xlfn.XLOOKUP(BI$2,WatchbillMONTHLY!$A$3:$U$3,OFFSET(WatchbillMONTHLY!$A$3:$U$3,1,2))),INDIRECT("_"&amp;_xlfn.XLOOKUP(BI$2,WatchbillMONTHLY!$A$3:$U$3,OFFSET(WatchbillMONTHLY!$A$3:$U$3,1,2))))=$A55,_xlfn.XLOOKUP(BI$2,WatchbillMONTHLY!$A$3:$U$3,OFFSET(WatchbillMONTHLY!$A$3:$U$3,1,2)),FALSE),TRUE,FALSE),
IF(_xlfn.XLOOKUP(BI$2,WatchbillMONTHLY!$A$20:$U$20,OFFSET(WatchbillMONTHLY!$A$20:$U$20,1,2))=IF(_xlfn.XLOOKUP($A55,INDIRECT("_"&amp;_xlfn.XLOOKUP(BI$2,WatchbillMONTHLY!$A$20:$U$20,OFFSET(WatchbillMONTHLY!$A$20:$U$20,1,2))),INDIRECT("_"&amp;_xlfn.XLOOKUP(BI$2,WatchbillMONTHLY!$A$20:$U$20,OFFSET(WatchbillMONTHLY!$A$20:$U$20,1,2))))=$A55,_xlfn.XLOOKUP(BI$2,WatchbillMONTHLY!$A$20:$U$20,OFFSET(WatchbillMONTHLY!$A$20:$U$20,1,2)),FALSE),TRUE,FALSE)),
IF(_xlfn.XLOOKUP(BI$2,WatchbillMONTHLY!$A$37:$U$37,OFFSET(WatchbillMONTHLY!$A$37:$U$37,1,2))=IF(_xlfn.XLOOKUP($A55,INDIRECT("_"&amp;_xlfn.XLOOKUP(BI$2,WatchbillMONTHLY!$A$37:$U$37,OFFSET(WatchbillMONTHLY!$A$37:$U$37,1,2))),INDIRECT("_"&amp;_xlfn.XLOOKUP(BI$2,WatchbillMONTHLY!$A$37:$U$37,OFFSET(WatchbillMONTHLY!$A$37:$U$37,1,2))))=$A55,_xlfn.XLOOKUP(BI$2,WatchbillMONTHLY!$A$37:$U$37,OFFSET(WatchbillMONTHLY!$A$37:$U$37,1,2)),FALSE),TRUE,FALSE)),
IF(_xlfn.XLOOKUP(BI$2,WatchbillMONTHLY!$A$54:$U$54,OFFSET(WatchbillMONTHLY!$A$54:$U$54,1,2))=IF(_xlfn.XLOOKUP($A55,INDIRECT("_"&amp;_xlfn.XLOOKUP(BI$2,WatchbillMONTHLY!$A$54:$U$54,OFFSET(WatchbillMONTHLY!$A$54:$U$54,1,2))),INDIRECT("_"&amp;_xlfn.XLOOKUP(BI$2,WatchbillMONTHLY!$A$54:$U$54,OFFSET(WatchbillMONTHLY!$A$54:$U$54,1,2))))=$A55,_xlfn.XLOOKUP(BI$2,WatchbillMONTHLY!$A$54:$U$54,OFFSET(WatchbillMONTHLY!$A$54:$U$54,1,2)),FALSE),TRUE,FALSE)),
IF(_xlfn.XLOOKUP(BI$2,WatchbillMONTHLY!$A$71:$U$71,OFFSET(WatchbillMONTHLY!$A$71:$U$71,1,2))=IF(_xlfn.XLOOKUP($A55,INDIRECT("_"&amp;_xlfn.XLOOKUP(BI$2,WatchbillMONTHLY!$A$71:$U$71,OFFSET(WatchbillMONTHLY!$A$71:$U$71,1,2))),INDIRECT("_"&amp;_xlfn.XLOOKUP(BI$2,WatchbillMONTHLY!$A$71:$U$71,OFFSET(WatchbillMONTHLY!$A$71:$U$71,1,2))))=$A55,_xlfn.XLOOKUP(BI$2,WatchbillMONTHLY!$A$71:$U$71,OFFSET(WatchbillMONTHLY!$A$71:$U$71,1,2)),FALSE),TRUE,FALSE)),
IF(_xlfn.XLOOKUP(BI$2,WatchbillMONTHLY!$A$88:$U$88,OFFSET(WatchbillMONTHLY!$A$88:$U$88,1,2))=IF(_xlfn.XLOOKUP($A55,INDIRECT("_"&amp;_xlfn.XLOOKUP(BI$2,WatchbillMONTHLY!$A$88:$U$88,OFFSET(WatchbillMONTHLY!$A$88:$U$88,1,2))),INDIRECT("_"&amp;_xlfn.XLOOKUP(BI$2,WatchbillMONTHLY!$A$88:$U$88,OFFSET(WatchbillMONTHLY!$A$88:$U$88,1,2))))=$A55,_xlfn.XLOOKUP(BI$2,WatchbillMONTHLY!$A$88:$U$88,OFFSET(WatchbillMONTHLY!$A$88:$U$88,1,2)),FALSE),TRUE,FALSE)),
FALSE),FALSE)</f>
        <v>0</v>
      </c>
      <c r="BJ55" s="209" t="b" cm="1">
        <f t="array" aca="1" ref="BJ55" ca="1">IF(AND($A55 &gt; 0, AC55 &gt; 0,BJ$2&lt;MiscFormulas!$A$5+1),
_xlfn.IFNA(
_xlfn.IFNA(
_xlfn.IFNA(
_xlfn.IFNA(
_xlfn.IFNA(
_xlfn.IFNA(
IF(_xlfn.XLOOKUP(BJ$2,WatchbillMONTHLY!$A$3:$U$3,OFFSET(WatchbillMONTHLY!$A$3:$U$3,1,2))=IF(_xlfn.XLOOKUP($A55,INDIRECT("_"&amp;_xlfn.XLOOKUP(BJ$2,WatchbillMONTHLY!$A$3:$U$3,OFFSET(WatchbillMONTHLY!$A$3:$U$3,1,2))),INDIRECT("_"&amp;_xlfn.XLOOKUP(BJ$2,WatchbillMONTHLY!$A$3:$U$3,OFFSET(WatchbillMONTHLY!$A$3:$U$3,1,2))))=$A55,_xlfn.XLOOKUP(BJ$2,WatchbillMONTHLY!$A$3:$U$3,OFFSET(WatchbillMONTHLY!$A$3:$U$3,1,2)),FALSE),TRUE,FALSE),
IF(_xlfn.XLOOKUP(BJ$2,WatchbillMONTHLY!$A$20:$U$20,OFFSET(WatchbillMONTHLY!$A$20:$U$20,1,2))=IF(_xlfn.XLOOKUP($A55,INDIRECT("_"&amp;_xlfn.XLOOKUP(BJ$2,WatchbillMONTHLY!$A$20:$U$20,OFFSET(WatchbillMONTHLY!$A$20:$U$20,1,2))),INDIRECT("_"&amp;_xlfn.XLOOKUP(BJ$2,WatchbillMONTHLY!$A$20:$U$20,OFFSET(WatchbillMONTHLY!$A$20:$U$20,1,2))))=$A55,_xlfn.XLOOKUP(BJ$2,WatchbillMONTHLY!$A$20:$U$20,OFFSET(WatchbillMONTHLY!$A$20:$U$20,1,2)),FALSE),TRUE,FALSE)),
IF(_xlfn.XLOOKUP(BJ$2,WatchbillMONTHLY!$A$37:$U$37,OFFSET(WatchbillMONTHLY!$A$37:$U$37,1,2))=IF(_xlfn.XLOOKUP($A55,INDIRECT("_"&amp;_xlfn.XLOOKUP(BJ$2,WatchbillMONTHLY!$A$37:$U$37,OFFSET(WatchbillMONTHLY!$A$37:$U$37,1,2))),INDIRECT("_"&amp;_xlfn.XLOOKUP(BJ$2,WatchbillMONTHLY!$A$37:$U$37,OFFSET(WatchbillMONTHLY!$A$37:$U$37,1,2))))=$A55,_xlfn.XLOOKUP(BJ$2,WatchbillMONTHLY!$A$37:$U$37,OFFSET(WatchbillMONTHLY!$A$37:$U$37,1,2)),FALSE),TRUE,FALSE)),
IF(_xlfn.XLOOKUP(BJ$2,WatchbillMONTHLY!$A$54:$U$54,OFFSET(WatchbillMONTHLY!$A$54:$U$54,1,2))=IF(_xlfn.XLOOKUP($A55,INDIRECT("_"&amp;_xlfn.XLOOKUP(BJ$2,WatchbillMONTHLY!$A$54:$U$54,OFFSET(WatchbillMONTHLY!$A$54:$U$54,1,2))),INDIRECT("_"&amp;_xlfn.XLOOKUP(BJ$2,WatchbillMONTHLY!$A$54:$U$54,OFFSET(WatchbillMONTHLY!$A$54:$U$54,1,2))))=$A55,_xlfn.XLOOKUP(BJ$2,WatchbillMONTHLY!$A$54:$U$54,OFFSET(WatchbillMONTHLY!$A$54:$U$54,1,2)),FALSE),TRUE,FALSE)),
IF(_xlfn.XLOOKUP(BJ$2,WatchbillMONTHLY!$A$71:$U$71,OFFSET(WatchbillMONTHLY!$A$71:$U$71,1,2))=IF(_xlfn.XLOOKUP($A55,INDIRECT("_"&amp;_xlfn.XLOOKUP(BJ$2,WatchbillMONTHLY!$A$71:$U$71,OFFSET(WatchbillMONTHLY!$A$71:$U$71,1,2))),INDIRECT("_"&amp;_xlfn.XLOOKUP(BJ$2,WatchbillMONTHLY!$A$71:$U$71,OFFSET(WatchbillMONTHLY!$A$71:$U$71,1,2))))=$A55,_xlfn.XLOOKUP(BJ$2,WatchbillMONTHLY!$A$71:$U$71,OFFSET(WatchbillMONTHLY!$A$71:$U$71,1,2)),FALSE),TRUE,FALSE)),
IF(_xlfn.XLOOKUP(BJ$2,WatchbillMONTHLY!$A$88:$U$88,OFFSET(WatchbillMONTHLY!$A$88:$U$88,1,2))=IF(_xlfn.XLOOKUP($A55,INDIRECT("_"&amp;_xlfn.XLOOKUP(BJ$2,WatchbillMONTHLY!$A$88:$U$88,OFFSET(WatchbillMONTHLY!$A$88:$U$88,1,2))),INDIRECT("_"&amp;_xlfn.XLOOKUP(BJ$2,WatchbillMONTHLY!$A$88:$U$88,OFFSET(WatchbillMONTHLY!$A$88:$U$88,1,2))))=$A55,_xlfn.XLOOKUP(BJ$2,WatchbillMONTHLY!$A$88:$U$88,OFFSET(WatchbillMONTHLY!$A$88:$U$88,1,2)),FALSE),TRUE,FALSE)),
FALSE),FALSE)</f>
        <v>0</v>
      </c>
      <c r="BK55" s="209" t="b" cm="1">
        <f t="array" aca="1" ref="BK55" ca="1">IF(AND($A55 &gt; 0, AD55 &gt; 0,BK$2&lt;MiscFormulas!$A$5+1),
_xlfn.IFNA(
_xlfn.IFNA(
_xlfn.IFNA(
_xlfn.IFNA(
_xlfn.IFNA(
_xlfn.IFNA(
IF(_xlfn.XLOOKUP(BK$2,WatchbillMONTHLY!$A$3:$U$3,OFFSET(WatchbillMONTHLY!$A$3:$U$3,1,2))=IF(_xlfn.XLOOKUP($A55,INDIRECT("_"&amp;_xlfn.XLOOKUP(BK$2,WatchbillMONTHLY!$A$3:$U$3,OFFSET(WatchbillMONTHLY!$A$3:$U$3,1,2))),INDIRECT("_"&amp;_xlfn.XLOOKUP(BK$2,WatchbillMONTHLY!$A$3:$U$3,OFFSET(WatchbillMONTHLY!$A$3:$U$3,1,2))))=$A55,_xlfn.XLOOKUP(BK$2,WatchbillMONTHLY!$A$3:$U$3,OFFSET(WatchbillMONTHLY!$A$3:$U$3,1,2)),FALSE),TRUE,FALSE),
IF(_xlfn.XLOOKUP(BK$2,WatchbillMONTHLY!$A$20:$U$20,OFFSET(WatchbillMONTHLY!$A$20:$U$20,1,2))=IF(_xlfn.XLOOKUP($A55,INDIRECT("_"&amp;_xlfn.XLOOKUP(BK$2,WatchbillMONTHLY!$A$20:$U$20,OFFSET(WatchbillMONTHLY!$A$20:$U$20,1,2))),INDIRECT("_"&amp;_xlfn.XLOOKUP(BK$2,WatchbillMONTHLY!$A$20:$U$20,OFFSET(WatchbillMONTHLY!$A$20:$U$20,1,2))))=$A55,_xlfn.XLOOKUP(BK$2,WatchbillMONTHLY!$A$20:$U$20,OFFSET(WatchbillMONTHLY!$A$20:$U$20,1,2)),FALSE),TRUE,FALSE)),
IF(_xlfn.XLOOKUP(BK$2,WatchbillMONTHLY!$A$37:$U$37,OFFSET(WatchbillMONTHLY!$A$37:$U$37,1,2))=IF(_xlfn.XLOOKUP($A55,INDIRECT("_"&amp;_xlfn.XLOOKUP(BK$2,WatchbillMONTHLY!$A$37:$U$37,OFFSET(WatchbillMONTHLY!$A$37:$U$37,1,2))),INDIRECT("_"&amp;_xlfn.XLOOKUP(BK$2,WatchbillMONTHLY!$A$37:$U$37,OFFSET(WatchbillMONTHLY!$A$37:$U$37,1,2))))=$A55,_xlfn.XLOOKUP(BK$2,WatchbillMONTHLY!$A$37:$U$37,OFFSET(WatchbillMONTHLY!$A$37:$U$37,1,2)),FALSE),TRUE,FALSE)),
IF(_xlfn.XLOOKUP(BK$2,WatchbillMONTHLY!$A$54:$U$54,OFFSET(WatchbillMONTHLY!$A$54:$U$54,1,2))=IF(_xlfn.XLOOKUP($A55,INDIRECT("_"&amp;_xlfn.XLOOKUP(BK$2,WatchbillMONTHLY!$A$54:$U$54,OFFSET(WatchbillMONTHLY!$A$54:$U$54,1,2))),INDIRECT("_"&amp;_xlfn.XLOOKUP(BK$2,WatchbillMONTHLY!$A$54:$U$54,OFFSET(WatchbillMONTHLY!$A$54:$U$54,1,2))))=$A55,_xlfn.XLOOKUP(BK$2,WatchbillMONTHLY!$A$54:$U$54,OFFSET(WatchbillMONTHLY!$A$54:$U$54,1,2)),FALSE),TRUE,FALSE)),
IF(_xlfn.XLOOKUP(BK$2,WatchbillMONTHLY!$A$71:$U$71,OFFSET(WatchbillMONTHLY!$A$71:$U$71,1,2))=IF(_xlfn.XLOOKUP($A55,INDIRECT("_"&amp;_xlfn.XLOOKUP(BK$2,WatchbillMONTHLY!$A$71:$U$71,OFFSET(WatchbillMONTHLY!$A$71:$U$71,1,2))),INDIRECT("_"&amp;_xlfn.XLOOKUP(BK$2,WatchbillMONTHLY!$A$71:$U$71,OFFSET(WatchbillMONTHLY!$A$71:$U$71,1,2))))=$A55,_xlfn.XLOOKUP(BK$2,WatchbillMONTHLY!$A$71:$U$71,OFFSET(WatchbillMONTHLY!$A$71:$U$71,1,2)),FALSE),TRUE,FALSE)),
IF(_xlfn.XLOOKUP(BK$2,WatchbillMONTHLY!$A$88:$U$88,OFFSET(WatchbillMONTHLY!$A$88:$U$88,1,2))=IF(_xlfn.XLOOKUP($A55,INDIRECT("_"&amp;_xlfn.XLOOKUP(BK$2,WatchbillMONTHLY!$A$88:$U$88,OFFSET(WatchbillMONTHLY!$A$88:$U$88,1,2))),INDIRECT("_"&amp;_xlfn.XLOOKUP(BK$2,WatchbillMONTHLY!$A$88:$U$88,OFFSET(WatchbillMONTHLY!$A$88:$U$88,1,2))))=$A55,_xlfn.XLOOKUP(BK$2,WatchbillMONTHLY!$A$88:$U$88,OFFSET(WatchbillMONTHLY!$A$88:$U$88,1,2)),FALSE),TRUE,FALSE)),
FALSE),FALSE)</f>
        <v>0</v>
      </c>
      <c r="BL55" s="209" t="b" cm="1">
        <f t="array" aca="1" ref="BL55" ca="1">IF(AND($A55 &gt; 0, AE55 &gt; 0,BL$2&lt;MiscFormulas!$A$5+1),
_xlfn.IFNA(
_xlfn.IFNA(
_xlfn.IFNA(
_xlfn.IFNA(
_xlfn.IFNA(
_xlfn.IFNA(
IF(_xlfn.XLOOKUP(BL$2,WatchbillMONTHLY!$A$3:$U$3,OFFSET(WatchbillMONTHLY!$A$3:$U$3,1,2))=IF(_xlfn.XLOOKUP($A55,INDIRECT("_"&amp;_xlfn.XLOOKUP(BL$2,WatchbillMONTHLY!$A$3:$U$3,OFFSET(WatchbillMONTHLY!$A$3:$U$3,1,2))),INDIRECT("_"&amp;_xlfn.XLOOKUP(BL$2,WatchbillMONTHLY!$A$3:$U$3,OFFSET(WatchbillMONTHLY!$A$3:$U$3,1,2))))=$A55,_xlfn.XLOOKUP(BL$2,WatchbillMONTHLY!$A$3:$U$3,OFFSET(WatchbillMONTHLY!$A$3:$U$3,1,2)),FALSE),TRUE,FALSE),
IF(_xlfn.XLOOKUP(BL$2,WatchbillMONTHLY!$A$20:$U$20,OFFSET(WatchbillMONTHLY!$A$20:$U$20,1,2))=IF(_xlfn.XLOOKUP($A55,INDIRECT("_"&amp;_xlfn.XLOOKUP(BL$2,WatchbillMONTHLY!$A$20:$U$20,OFFSET(WatchbillMONTHLY!$A$20:$U$20,1,2))),INDIRECT("_"&amp;_xlfn.XLOOKUP(BL$2,WatchbillMONTHLY!$A$20:$U$20,OFFSET(WatchbillMONTHLY!$A$20:$U$20,1,2))))=$A55,_xlfn.XLOOKUP(BL$2,WatchbillMONTHLY!$A$20:$U$20,OFFSET(WatchbillMONTHLY!$A$20:$U$20,1,2)),FALSE),TRUE,FALSE)),
IF(_xlfn.XLOOKUP(BL$2,WatchbillMONTHLY!$A$37:$U$37,OFFSET(WatchbillMONTHLY!$A$37:$U$37,1,2))=IF(_xlfn.XLOOKUP($A55,INDIRECT("_"&amp;_xlfn.XLOOKUP(BL$2,WatchbillMONTHLY!$A$37:$U$37,OFFSET(WatchbillMONTHLY!$A$37:$U$37,1,2))),INDIRECT("_"&amp;_xlfn.XLOOKUP(BL$2,WatchbillMONTHLY!$A$37:$U$37,OFFSET(WatchbillMONTHLY!$A$37:$U$37,1,2))))=$A55,_xlfn.XLOOKUP(BL$2,WatchbillMONTHLY!$A$37:$U$37,OFFSET(WatchbillMONTHLY!$A$37:$U$37,1,2)),FALSE),TRUE,FALSE)),
IF(_xlfn.XLOOKUP(BL$2,WatchbillMONTHLY!$A$54:$U$54,OFFSET(WatchbillMONTHLY!$A$54:$U$54,1,2))=IF(_xlfn.XLOOKUP($A55,INDIRECT("_"&amp;_xlfn.XLOOKUP(BL$2,WatchbillMONTHLY!$A$54:$U$54,OFFSET(WatchbillMONTHLY!$A$54:$U$54,1,2))),INDIRECT("_"&amp;_xlfn.XLOOKUP(BL$2,WatchbillMONTHLY!$A$54:$U$54,OFFSET(WatchbillMONTHLY!$A$54:$U$54,1,2))))=$A55,_xlfn.XLOOKUP(BL$2,WatchbillMONTHLY!$A$54:$U$54,OFFSET(WatchbillMONTHLY!$A$54:$U$54,1,2)),FALSE),TRUE,FALSE)),
IF(_xlfn.XLOOKUP(BL$2,WatchbillMONTHLY!$A$71:$U$71,OFFSET(WatchbillMONTHLY!$A$71:$U$71,1,2))=IF(_xlfn.XLOOKUP($A55,INDIRECT("_"&amp;_xlfn.XLOOKUP(BL$2,WatchbillMONTHLY!$A$71:$U$71,OFFSET(WatchbillMONTHLY!$A$71:$U$71,1,2))),INDIRECT("_"&amp;_xlfn.XLOOKUP(BL$2,WatchbillMONTHLY!$A$71:$U$71,OFFSET(WatchbillMONTHLY!$A$71:$U$71,1,2))))=$A55,_xlfn.XLOOKUP(BL$2,WatchbillMONTHLY!$A$71:$U$71,OFFSET(WatchbillMONTHLY!$A$71:$U$71,1,2)),FALSE),TRUE,FALSE)),
IF(_xlfn.XLOOKUP(BL$2,WatchbillMONTHLY!$A$88:$U$88,OFFSET(WatchbillMONTHLY!$A$88:$U$88,1,2))=IF(_xlfn.XLOOKUP($A55,INDIRECT("_"&amp;_xlfn.XLOOKUP(BL$2,WatchbillMONTHLY!$A$88:$U$88,OFFSET(WatchbillMONTHLY!$A$88:$U$88,1,2))),INDIRECT("_"&amp;_xlfn.XLOOKUP(BL$2,WatchbillMONTHLY!$A$88:$U$88,OFFSET(WatchbillMONTHLY!$A$88:$U$88,1,2))))=$A55,_xlfn.XLOOKUP(BL$2,WatchbillMONTHLY!$A$88:$U$88,OFFSET(WatchbillMONTHLY!$A$88:$U$88,1,2)),FALSE),TRUE,FALSE)),
FALSE),FALSE)</f>
        <v>0</v>
      </c>
      <c r="BM55" s="209" t="b" cm="1">
        <f t="array" aca="1" ref="BM55" ca="1">IF(AND($A55 &gt; 0, AF55 &gt; 0,BM$2&lt;MiscFormulas!$A$5+1),
_xlfn.IFNA(
_xlfn.IFNA(
_xlfn.IFNA(
_xlfn.IFNA(
_xlfn.IFNA(
_xlfn.IFNA(
IF(_xlfn.XLOOKUP(BM$2,WatchbillMONTHLY!$A$3:$U$3,OFFSET(WatchbillMONTHLY!$A$3:$U$3,1,2))=IF(_xlfn.XLOOKUP($A55,INDIRECT("_"&amp;_xlfn.XLOOKUP(BM$2,WatchbillMONTHLY!$A$3:$U$3,OFFSET(WatchbillMONTHLY!$A$3:$U$3,1,2))),INDIRECT("_"&amp;_xlfn.XLOOKUP(BM$2,WatchbillMONTHLY!$A$3:$U$3,OFFSET(WatchbillMONTHLY!$A$3:$U$3,1,2))))=$A55,_xlfn.XLOOKUP(BM$2,WatchbillMONTHLY!$A$3:$U$3,OFFSET(WatchbillMONTHLY!$A$3:$U$3,1,2)),FALSE),TRUE,FALSE),
IF(_xlfn.XLOOKUP(BM$2,WatchbillMONTHLY!$A$20:$U$20,OFFSET(WatchbillMONTHLY!$A$20:$U$20,1,2))=IF(_xlfn.XLOOKUP($A55,INDIRECT("_"&amp;_xlfn.XLOOKUP(BM$2,WatchbillMONTHLY!$A$20:$U$20,OFFSET(WatchbillMONTHLY!$A$20:$U$20,1,2))),INDIRECT("_"&amp;_xlfn.XLOOKUP(BM$2,WatchbillMONTHLY!$A$20:$U$20,OFFSET(WatchbillMONTHLY!$A$20:$U$20,1,2))))=$A55,_xlfn.XLOOKUP(BM$2,WatchbillMONTHLY!$A$20:$U$20,OFFSET(WatchbillMONTHLY!$A$20:$U$20,1,2)),FALSE),TRUE,FALSE)),
IF(_xlfn.XLOOKUP(BM$2,WatchbillMONTHLY!$A$37:$U$37,OFFSET(WatchbillMONTHLY!$A$37:$U$37,1,2))=IF(_xlfn.XLOOKUP($A55,INDIRECT("_"&amp;_xlfn.XLOOKUP(BM$2,WatchbillMONTHLY!$A$37:$U$37,OFFSET(WatchbillMONTHLY!$A$37:$U$37,1,2))),INDIRECT("_"&amp;_xlfn.XLOOKUP(BM$2,WatchbillMONTHLY!$A$37:$U$37,OFFSET(WatchbillMONTHLY!$A$37:$U$37,1,2))))=$A55,_xlfn.XLOOKUP(BM$2,WatchbillMONTHLY!$A$37:$U$37,OFFSET(WatchbillMONTHLY!$A$37:$U$37,1,2)),FALSE),TRUE,FALSE)),
IF(_xlfn.XLOOKUP(BM$2,WatchbillMONTHLY!$A$54:$U$54,OFFSET(WatchbillMONTHLY!$A$54:$U$54,1,2))=IF(_xlfn.XLOOKUP($A55,INDIRECT("_"&amp;_xlfn.XLOOKUP(BM$2,WatchbillMONTHLY!$A$54:$U$54,OFFSET(WatchbillMONTHLY!$A$54:$U$54,1,2))),INDIRECT("_"&amp;_xlfn.XLOOKUP(BM$2,WatchbillMONTHLY!$A$54:$U$54,OFFSET(WatchbillMONTHLY!$A$54:$U$54,1,2))))=$A55,_xlfn.XLOOKUP(BM$2,WatchbillMONTHLY!$A$54:$U$54,OFFSET(WatchbillMONTHLY!$A$54:$U$54,1,2)),FALSE),TRUE,FALSE)),
IF(_xlfn.XLOOKUP(BM$2,WatchbillMONTHLY!$A$71:$U$71,OFFSET(WatchbillMONTHLY!$A$71:$U$71,1,2))=IF(_xlfn.XLOOKUP($A55,INDIRECT("_"&amp;_xlfn.XLOOKUP(BM$2,WatchbillMONTHLY!$A$71:$U$71,OFFSET(WatchbillMONTHLY!$A$71:$U$71,1,2))),INDIRECT("_"&amp;_xlfn.XLOOKUP(BM$2,WatchbillMONTHLY!$A$71:$U$71,OFFSET(WatchbillMONTHLY!$A$71:$U$71,1,2))))=$A55,_xlfn.XLOOKUP(BM$2,WatchbillMONTHLY!$A$71:$U$71,OFFSET(WatchbillMONTHLY!$A$71:$U$71,1,2)),FALSE),TRUE,FALSE)),
IF(_xlfn.XLOOKUP(BM$2,WatchbillMONTHLY!$A$88:$U$88,OFFSET(WatchbillMONTHLY!$A$88:$U$88,1,2))=IF(_xlfn.XLOOKUP($A55,INDIRECT("_"&amp;_xlfn.XLOOKUP(BM$2,WatchbillMONTHLY!$A$88:$U$88,OFFSET(WatchbillMONTHLY!$A$88:$U$88,1,2))),INDIRECT("_"&amp;_xlfn.XLOOKUP(BM$2,WatchbillMONTHLY!$A$88:$U$88,OFFSET(WatchbillMONTHLY!$A$88:$U$88,1,2))))=$A55,_xlfn.XLOOKUP(BM$2,WatchbillMONTHLY!$A$88:$U$88,OFFSET(WatchbillMONTHLY!$A$88:$U$88,1,2)),FALSE),TRUE,FALSE)),
FALSE),FALSE)</f>
        <v>0</v>
      </c>
      <c r="BN55" s="209" t="b" cm="1">
        <f t="array" aca="1" ref="BN55" ca="1">IF(AND($A55 &gt; 0, AG55 &gt; 0,BN$2&lt;MiscFormulas!$A$5+1),
_xlfn.IFNA(
_xlfn.IFNA(
_xlfn.IFNA(
_xlfn.IFNA(
_xlfn.IFNA(
_xlfn.IFNA(
IF(_xlfn.XLOOKUP(BN$2,WatchbillMONTHLY!$A$3:$U$3,OFFSET(WatchbillMONTHLY!$A$3:$U$3,1,2))=IF(_xlfn.XLOOKUP($A55,INDIRECT("_"&amp;_xlfn.XLOOKUP(BN$2,WatchbillMONTHLY!$A$3:$U$3,OFFSET(WatchbillMONTHLY!$A$3:$U$3,1,2))),INDIRECT("_"&amp;_xlfn.XLOOKUP(BN$2,WatchbillMONTHLY!$A$3:$U$3,OFFSET(WatchbillMONTHLY!$A$3:$U$3,1,2))))=$A55,_xlfn.XLOOKUP(BN$2,WatchbillMONTHLY!$A$3:$U$3,OFFSET(WatchbillMONTHLY!$A$3:$U$3,1,2)),FALSE),TRUE,FALSE),
IF(_xlfn.XLOOKUP(BN$2,WatchbillMONTHLY!$A$20:$U$20,OFFSET(WatchbillMONTHLY!$A$20:$U$20,1,2))=IF(_xlfn.XLOOKUP($A55,INDIRECT("_"&amp;_xlfn.XLOOKUP(BN$2,WatchbillMONTHLY!$A$20:$U$20,OFFSET(WatchbillMONTHLY!$A$20:$U$20,1,2))),INDIRECT("_"&amp;_xlfn.XLOOKUP(BN$2,WatchbillMONTHLY!$A$20:$U$20,OFFSET(WatchbillMONTHLY!$A$20:$U$20,1,2))))=$A55,_xlfn.XLOOKUP(BN$2,WatchbillMONTHLY!$A$20:$U$20,OFFSET(WatchbillMONTHLY!$A$20:$U$20,1,2)),FALSE),TRUE,FALSE)),
IF(_xlfn.XLOOKUP(BN$2,WatchbillMONTHLY!$A$37:$U$37,OFFSET(WatchbillMONTHLY!$A$37:$U$37,1,2))=IF(_xlfn.XLOOKUP($A55,INDIRECT("_"&amp;_xlfn.XLOOKUP(BN$2,WatchbillMONTHLY!$A$37:$U$37,OFFSET(WatchbillMONTHLY!$A$37:$U$37,1,2))),INDIRECT("_"&amp;_xlfn.XLOOKUP(BN$2,WatchbillMONTHLY!$A$37:$U$37,OFFSET(WatchbillMONTHLY!$A$37:$U$37,1,2))))=$A55,_xlfn.XLOOKUP(BN$2,WatchbillMONTHLY!$A$37:$U$37,OFFSET(WatchbillMONTHLY!$A$37:$U$37,1,2)),FALSE),TRUE,FALSE)),
IF(_xlfn.XLOOKUP(BN$2,WatchbillMONTHLY!$A$54:$U$54,OFFSET(WatchbillMONTHLY!$A$54:$U$54,1,2))=IF(_xlfn.XLOOKUP($A55,INDIRECT("_"&amp;_xlfn.XLOOKUP(BN$2,WatchbillMONTHLY!$A$54:$U$54,OFFSET(WatchbillMONTHLY!$A$54:$U$54,1,2))),INDIRECT("_"&amp;_xlfn.XLOOKUP(BN$2,WatchbillMONTHLY!$A$54:$U$54,OFFSET(WatchbillMONTHLY!$A$54:$U$54,1,2))))=$A55,_xlfn.XLOOKUP(BN$2,WatchbillMONTHLY!$A$54:$U$54,OFFSET(WatchbillMONTHLY!$A$54:$U$54,1,2)),FALSE),TRUE,FALSE)),
IF(_xlfn.XLOOKUP(BN$2,WatchbillMONTHLY!$A$71:$U$71,OFFSET(WatchbillMONTHLY!$A$71:$U$71,1,2))=IF(_xlfn.XLOOKUP($A55,INDIRECT("_"&amp;_xlfn.XLOOKUP(BN$2,WatchbillMONTHLY!$A$71:$U$71,OFFSET(WatchbillMONTHLY!$A$71:$U$71,1,2))),INDIRECT("_"&amp;_xlfn.XLOOKUP(BN$2,WatchbillMONTHLY!$A$71:$U$71,OFFSET(WatchbillMONTHLY!$A$71:$U$71,1,2))))=$A55,_xlfn.XLOOKUP(BN$2,WatchbillMONTHLY!$A$71:$U$71,OFFSET(WatchbillMONTHLY!$A$71:$U$71,1,2)),FALSE),TRUE,FALSE)),
IF(_xlfn.XLOOKUP(BN$2,WatchbillMONTHLY!$A$88:$U$88,OFFSET(WatchbillMONTHLY!$A$88:$U$88,1,2))=IF(_xlfn.XLOOKUP($A55,INDIRECT("_"&amp;_xlfn.XLOOKUP(BN$2,WatchbillMONTHLY!$A$88:$U$88,OFFSET(WatchbillMONTHLY!$A$88:$U$88,1,2))),INDIRECT("_"&amp;_xlfn.XLOOKUP(BN$2,WatchbillMONTHLY!$A$88:$U$88,OFFSET(WatchbillMONTHLY!$A$88:$U$88,1,2))))=$A55,_xlfn.XLOOKUP(BN$2,WatchbillMONTHLY!$A$88:$U$88,OFFSET(WatchbillMONTHLY!$A$88:$U$88,1,2)),FALSE),TRUE,FALSE)),
FALSE),FALSE)</f>
        <v>0</v>
      </c>
      <c r="BO55" s="209" t="b" cm="1">
        <f t="array" aca="1" ref="BO55" ca="1">IF(
    AND($A55 &gt; 0, AH55 &gt; 0,BO$2&lt;MiscFormulas!$A$5+1),
    ISNUMBER(
        MATCH($A55,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5" s="210"/>
    </row>
    <row r="56" spans="1:68" x14ac:dyDescent="0.35">
      <c r="A56" t="str">
        <v>EX3 James, J.</v>
      </c>
      <c r="B56" s="214" t="str">
        <v>EX3 James, Joe</v>
      </c>
      <c r="C56" s="218"/>
      <c r="D56" s="230"/>
      <c r="E56" s="231"/>
      <c r="F56" s="231"/>
      <c r="G56" s="231"/>
      <c r="H56" s="231"/>
      <c r="I56" s="231"/>
      <c r="J56" s="231" t="s">
        <v>266</v>
      </c>
      <c r="K56" s="231"/>
      <c r="L56" s="231"/>
      <c r="M56" s="231"/>
      <c r="N56" s="231"/>
      <c r="O56" s="231"/>
      <c r="P56" s="231"/>
      <c r="Q56" s="231"/>
      <c r="R56" s="231"/>
      <c r="S56" s="231"/>
      <c r="T56" s="231"/>
      <c r="U56" s="231"/>
      <c r="V56" s="231"/>
      <c r="W56" s="231"/>
      <c r="X56" s="231"/>
      <c r="Y56" s="231"/>
      <c r="Z56" s="231"/>
      <c r="AA56" s="231"/>
      <c r="AB56" s="231"/>
      <c r="AC56" s="231"/>
      <c r="AD56" s="231"/>
      <c r="AE56" s="231"/>
      <c r="AF56" s="231"/>
      <c r="AG56" s="231"/>
      <c r="AH56" s="179"/>
      <c r="AI56" s="209"/>
      <c r="AJ56" s="209" t="str" cm="1">
        <f t="array" aca="1" ref="AJ56" ca="1">IF(OR(AK56:BN56=TRUE),$A56&amp;" :  ","")&amp;_xlfn.TEXTJOIN(" | ",TRUE,IF(AK56:BN56=TRUE,$AK$2:$BN$2,""))</f>
        <v>EX3 James, J. :  7</v>
      </c>
      <c r="AK56" s="209" t="b" cm="1">
        <f t="array" aca="1" ref="AK56" ca="1">IF(AND($A56 &gt; 0, D56 &gt; 0,AK$2&lt;MiscFormulas!$A$5+1),
_xlfn.IFNA(
_xlfn.IFNA(
_xlfn.IFNA(
_xlfn.IFNA(
_xlfn.IFNA(
_xlfn.IFNA(
IF(_xlfn.XLOOKUP(AK$2,WatchbillMONTHLY!$A$3:$U$3,OFFSET(WatchbillMONTHLY!$A$3:$U$3,1,2))=IF(_xlfn.XLOOKUP($A56,INDIRECT("_"&amp;_xlfn.XLOOKUP(AK$2,WatchbillMONTHLY!$A$3:$U$3,OFFSET(WatchbillMONTHLY!$A$3:$U$3,1,2))),INDIRECT("_"&amp;_xlfn.XLOOKUP(AK$2,WatchbillMONTHLY!$A$3:$U$3,OFFSET(WatchbillMONTHLY!$A$3:$U$3,1,2))))=$A56,_xlfn.XLOOKUP(AK$2,WatchbillMONTHLY!$A$3:$U$3,OFFSET(WatchbillMONTHLY!$A$3:$U$3,1,2)),FALSE),TRUE,FALSE),
IF(_xlfn.XLOOKUP(AK$2,WatchbillMONTHLY!$A$20:$U$20,OFFSET(WatchbillMONTHLY!$A$20:$U$20,1,2))=IF(_xlfn.XLOOKUP($A56,INDIRECT("_"&amp;_xlfn.XLOOKUP(AK$2,WatchbillMONTHLY!$A$20:$U$20,OFFSET(WatchbillMONTHLY!$A$20:$U$20,1,2))),INDIRECT("_"&amp;_xlfn.XLOOKUP(AK$2,WatchbillMONTHLY!$A$20:$U$20,OFFSET(WatchbillMONTHLY!$A$20:$U$20,1,2))))=$A56,_xlfn.XLOOKUP(AK$2,WatchbillMONTHLY!$A$20:$U$20,OFFSET(WatchbillMONTHLY!$A$20:$U$20,1,2)),FALSE),TRUE,FALSE)),
IF(_xlfn.XLOOKUP(AK$2,WatchbillMONTHLY!$A$37:$U$37,OFFSET(WatchbillMONTHLY!$A$37:$U$37,1,2))=IF(_xlfn.XLOOKUP($A56,INDIRECT("_"&amp;_xlfn.XLOOKUP(AK$2,WatchbillMONTHLY!$A$37:$U$37,OFFSET(WatchbillMONTHLY!$A$37:$U$37,1,2))),INDIRECT("_"&amp;_xlfn.XLOOKUP(AK$2,WatchbillMONTHLY!$A$37:$U$37,OFFSET(WatchbillMONTHLY!$A$37:$U$37,1,2))))=$A56,_xlfn.XLOOKUP(AK$2,WatchbillMONTHLY!$A$37:$U$37,OFFSET(WatchbillMONTHLY!$A$37:$U$37,1,2)),FALSE),TRUE,FALSE)),
IF(_xlfn.XLOOKUP(AK$2,WatchbillMONTHLY!$A$54:$U$54,OFFSET(WatchbillMONTHLY!$A$54:$U$54,1,2))=IF(_xlfn.XLOOKUP($A56,INDIRECT("_"&amp;_xlfn.XLOOKUP(AK$2,WatchbillMONTHLY!$A$54:$U$54,OFFSET(WatchbillMONTHLY!$A$54:$U$54,1,2))),INDIRECT("_"&amp;_xlfn.XLOOKUP(AK$2,WatchbillMONTHLY!$A$54:$U$54,OFFSET(WatchbillMONTHLY!$A$54:$U$54,1,2))))=$A56,_xlfn.XLOOKUP(AK$2,WatchbillMONTHLY!$A$54:$U$54,OFFSET(WatchbillMONTHLY!$A$54:$U$54,1,2)),FALSE),TRUE,FALSE)),
IF(_xlfn.XLOOKUP(AK$2,WatchbillMONTHLY!$A$71:$U$71,OFFSET(WatchbillMONTHLY!$A$71:$U$71,1,2))=IF(_xlfn.XLOOKUP($A56,INDIRECT("_"&amp;_xlfn.XLOOKUP(AK$2,WatchbillMONTHLY!$A$71:$U$71,OFFSET(WatchbillMONTHLY!$A$71:$U$71,1,2))),INDIRECT("_"&amp;_xlfn.XLOOKUP(AK$2,WatchbillMONTHLY!$A$71:$U$71,OFFSET(WatchbillMONTHLY!$A$71:$U$71,1,2))))=$A56,_xlfn.XLOOKUP(AK$2,WatchbillMONTHLY!$A$71:$U$71,OFFSET(WatchbillMONTHLY!$A$71:$U$71,1,2)),FALSE),TRUE,FALSE)),
IF(_xlfn.XLOOKUP(AK$2,WatchbillMONTHLY!$A$88:$U$88,OFFSET(WatchbillMONTHLY!$A$88:$U$88,1,2))=IF(_xlfn.XLOOKUP($A56,INDIRECT("_"&amp;_xlfn.XLOOKUP(AK$2,WatchbillMONTHLY!$A$88:$U$88,OFFSET(WatchbillMONTHLY!$A$88:$U$88,1,2))),INDIRECT("_"&amp;_xlfn.XLOOKUP(AK$2,WatchbillMONTHLY!$A$88:$U$88,OFFSET(WatchbillMONTHLY!$A$88:$U$88,1,2))))=$A56,_xlfn.XLOOKUP(AK$2,WatchbillMONTHLY!$A$88:$U$88,OFFSET(WatchbillMONTHLY!$A$88:$U$88,1,2)),FALSE),TRUE,FALSE)),
FALSE),FALSE)</f>
        <v>0</v>
      </c>
      <c r="AL56" s="209" t="b" cm="1">
        <f t="array" aca="1" ref="AL56" ca="1">IF(AND($A56 &gt; 0, E56 &gt; 0,AL$2&lt;MiscFormulas!$A$5+1),
_xlfn.IFNA(
_xlfn.IFNA(
_xlfn.IFNA(
_xlfn.IFNA(
_xlfn.IFNA(
_xlfn.IFNA(
IF(_xlfn.XLOOKUP(AL$2,WatchbillMONTHLY!$A$3:$U$3,OFFSET(WatchbillMONTHLY!$A$3:$U$3,1,2))=IF(_xlfn.XLOOKUP($A56,INDIRECT("_"&amp;_xlfn.XLOOKUP(AL$2,WatchbillMONTHLY!$A$3:$U$3,OFFSET(WatchbillMONTHLY!$A$3:$U$3,1,2))),INDIRECT("_"&amp;_xlfn.XLOOKUP(AL$2,WatchbillMONTHLY!$A$3:$U$3,OFFSET(WatchbillMONTHLY!$A$3:$U$3,1,2))))=$A56,_xlfn.XLOOKUP(AL$2,WatchbillMONTHLY!$A$3:$U$3,OFFSET(WatchbillMONTHLY!$A$3:$U$3,1,2)),FALSE),TRUE,FALSE),
IF(_xlfn.XLOOKUP(AL$2,WatchbillMONTHLY!$A$20:$U$20,OFFSET(WatchbillMONTHLY!$A$20:$U$20,1,2))=IF(_xlfn.XLOOKUP($A56,INDIRECT("_"&amp;_xlfn.XLOOKUP(AL$2,WatchbillMONTHLY!$A$20:$U$20,OFFSET(WatchbillMONTHLY!$A$20:$U$20,1,2))),INDIRECT("_"&amp;_xlfn.XLOOKUP(AL$2,WatchbillMONTHLY!$A$20:$U$20,OFFSET(WatchbillMONTHLY!$A$20:$U$20,1,2))))=$A56,_xlfn.XLOOKUP(AL$2,WatchbillMONTHLY!$A$20:$U$20,OFFSET(WatchbillMONTHLY!$A$20:$U$20,1,2)),FALSE),TRUE,FALSE)),
IF(_xlfn.XLOOKUP(AL$2,WatchbillMONTHLY!$A$37:$U$37,OFFSET(WatchbillMONTHLY!$A$37:$U$37,1,2))=IF(_xlfn.XLOOKUP($A56,INDIRECT("_"&amp;_xlfn.XLOOKUP(AL$2,WatchbillMONTHLY!$A$37:$U$37,OFFSET(WatchbillMONTHLY!$A$37:$U$37,1,2))),INDIRECT("_"&amp;_xlfn.XLOOKUP(AL$2,WatchbillMONTHLY!$A$37:$U$37,OFFSET(WatchbillMONTHLY!$A$37:$U$37,1,2))))=$A56,_xlfn.XLOOKUP(AL$2,WatchbillMONTHLY!$A$37:$U$37,OFFSET(WatchbillMONTHLY!$A$37:$U$37,1,2)),FALSE),TRUE,FALSE)),
IF(_xlfn.XLOOKUP(AL$2,WatchbillMONTHLY!$A$54:$U$54,OFFSET(WatchbillMONTHLY!$A$54:$U$54,1,2))=IF(_xlfn.XLOOKUP($A56,INDIRECT("_"&amp;_xlfn.XLOOKUP(AL$2,WatchbillMONTHLY!$A$54:$U$54,OFFSET(WatchbillMONTHLY!$A$54:$U$54,1,2))),INDIRECT("_"&amp;_xlfn.XLOOKUP(AL$2,WatchbillMONTHLY!$A$54:$U$54,OFFSET(WatchbillMONTHLY!$A$54:$U$54,1,2))))=$A56,_xlfn.XLOOKUP(AL$2,WatchbillMONTHLY!$A$54:$U$54,OFFSET(WatchbillMONTHLY!$A$54:$U$54,1,2)),FALSE),TRUE,FALSE)),
IF(_xlfn.XLOOKUP(AL$2,WatchbillMONTHLY!$A$71:$U$71,OFFSET(WatchbillMONTHLY!$A$71:$U$71,1,2))=IF(_xlfn.XLOOKUP($A56,INDIRECT("_"&amp;_xlfn.XLOOKUP(AL$2,WatchbillMONTHLY!$A$71:$U$71,OFFSET(WatchbillMONTHLY!$A$71:$U$71,1,2))),INDIRECT("_"&amp;_xlfn.XLOOKUP(AL$2,WatchbillMONTHLY!$A$71:$U$71,OFFSET(WatchbillMONTHLY!$A$71:$U$71,1,2))))=$A56,_xlfn.XLOOKUP(AL$2,WatchbillMONTHLY!$A$71:$U$71,OFFSET(WatchbillMONTHLY!$A$71:$U$71,1,2)),FALSE),TRUE,FALSE)),
IF(_xlfn.XLOOKUP(AL$2,WatchbillMONTHLY!$A$88:$U$88,OFFSET(WatchbillMONTHLY!$A$88:$U$88,1,2))=IF(_xlfn.XLOOKUP($A56,INDIRECT("_"&amp;_xlfn.XLOOKUP(AL$2,WatchbillMONTHLY!$A$88:$U$88,OFFSET(WatchbillMONTHLY!$A$88:$U$88,1,2))),INDIRECT("_"&amp;_xlfn.XLOOKUP(AL$2,WatchbillMONTHLY!$A$88:$U$88,OFFSET(WatchbillMONTHLY!$A$88:$U$88,1,2))))=$A56,_xlfn.XLOOKUP(AL$2,WatchbillMONTHLY!$A$88:$U$88,OFFSET(WatchbillMONTHLY!$A$88:$U$88,1,2)),FALSE),TRUE,FALSE)),
FALSE),FALSE)</f>
        <v>0</v>
      </c>
      <c r="AM56" s="209" t="b" cm="1">
        <f t="array" aca="1" ref="AM56" ca="1">IF(AND($A56 &gt; 0, F56 &gt; 0,AM$2&lt;MiscFormulas!$A$5+1),
_xlfn.IFNA(
_xlfn.IFNA(
_xlfn.IFNA(
_xlfn.IFNA(
_xlfn.IFNA(
_xlfn.IFNA(
IF(_xlfn.XLOOKUP(AM$2,WatchbillMONTHLY!$A$3:$U$3,OFFSET(WatchbillMONTHLY!$A$3:$U$3,1,2))=IF(_xlfn.XLOOKUP($A56,INDIRECT("_"&amp;_xlfn.XLOOKUP(AM$2,WatchbillMONTHLY!$A$3:$U$3,OFFSET(WatchbillMONTHLY!$A$3:$U$3,1,2))),INDIRECT("_"&amp;_xlfn.XLOOKUP(AM$2,WatchbillMONTHLY!$A$3:$U$3,OFFSET(WatchbillMONTHLY!$A$3:$U$3,1,2))))=$A56,_xlfn.XLOOKUP(AM$2,WatchbillMONTHLY!$A$3:$U$3,OFFSET(WatchbillMONTHLY!$A$3:$U$3,1,2)),FALSE),TRUE,FALSE),
IF(_xlfn.XLOOKUP(AM$2,WatchbillMONTHLY!$A$20:$U$20,OFFSET(WatchbillMONTHLY!$A$20:$U$20,1,2))=IF(_xlfn.XLOOKUP($A56,INDIRECT("_"&amp;_xlfn.XLOOKUP(AM$2,WatchbillMONTHLY!$A$20:$U$20,OFFSET(WatchbillMONTHLY!$A$20:$U$20,1,2))),INDIRECT("_"&amp;_xlfn.XLOOKUP(AM$2,WatchbillMONTHLY!$A$20:$U$20,OFFSET(WatchbillMONTHLY!$A$20:$U$20,1,2))))=$A56,_xlfn.XLOOKUP(AM$2,WatchbillMONTHLY!$A$20:$U$20,OFFSET(WatchbillMONTHLY!$A$20:$U$20,1,2)),FALSE),TRUE,FALSE)),
IF(_xlfn.XLOOKUP(AM$2,WatchbillMONTHLY!$A$37:$U$37,OFFSET(WatchbillMONTHLY!$A$37:$U$37,1,2))=IF(_xlfn.XLOOKUP($A56,INDIRECT("_"&amp;_xlfn.XLOOKUP(AM$2,WatchbillMONTHLY!$A$37:$U$37,OFFSET(WatchbillMONTHLY!$A$37:$U$37,1,2))),INDIRECT("_"&amp;_xlfn.XLOOKUP(AM$2,WatchbillMONTHLY!$A$37:$U$37,OFFSET(WatchbillMONTHLY!$A$37:$U$37,1,2))))=$A56,_xlfn.XLOOKUP(AM$2,WatchbillMONTHLY!$A$37:$U$37,OFFSET(WatchbillMONTHLY!$A$37:$U$37,1,2)),FALSE),TRUE,FALSE)),
IF(_xlfn.XLOOKUP(AM$2,WatchbillMONTHLY!$A$54:$U$54,OFFSET(WatchbillMONTHLY!$A$54:$U$54,1,2))=IF(_xlfn.XLOOKUP($A56,INDIRECT("_"&amp;_xlfn.XLOOKUP(AM$2,WatchbillMONTHLY!$A$54:$U$54,OFFSET(WatchbillMONTHLY!$A$54:$U$54,1,2))),INDIRECT("_"&amp;_xlfn.XLOOKUP(AM$2,WatchbillMONTHLY!$A$54:$U$54,OFFSET(WatchbillMONTHLY!$A$54:$U$54,1,2))))=$A56,_xlfn.XLOOKUP(AM$2,WatchbillMONTHLY!$A$54:$U$54,OFFSET(WatchbillMONTHLY!$A$54:$U$54,1,2)),FALSE),TRUE,FALSE)),
IF(_xlfn.XLOOKUP(AM$2,WatchbillMONTHLY!$A$71:$U$71,OFFSET(WatchbillMONTHLY!$A$71:$U$71,1,2))=IF(_xlfn.XLOOKUP($A56,INDIRECT("_"&amp;_xlfn.XLOOKUP(AM$2,WatchbillMONTHLY!$A$71:$U$71,OFFSET(WatchbillMONTHLY!$A$71:$U$71,1,2))),INDIRECT("_"&amp;_xlfn.XLOOKUP(AM$2,WatchbillMONTHLY!$A$71:$U$71,OFFSET(WatchbillMONTHLY!$A$71:$U$71,1,2))))=$A56,_xlfn.XLOOKUP(AM$2,WatchbillMONTHLY!$A$71:$U$71,OFFSET(WatchbillMONTHLY!$A$71:$U$71,1,2)),FALSE),TRUE,FALSE)),
IF(_xlfn.XLOOKUP(AM$2,WatchbillMONTHLY!$A$88:$U$88,OFFSET(WatchbillMONTHLY!$A$88:$U$88,1,2))=IF(_xlfn.XLOOKUP($A56,INDIRECT("_"&amp;_xlfn.XLOOKUP(AM$2,WatchbillMONTHLY!$A$88:$U$88,OFFSET(WatchbillMONTHLY!$A$88:$U$88,1,2))),INDIRECT("_"&amp;_xlfn.XLOOKUP(AM$2,WatchbillMONTHLY!$A$88:$U$88,OFFSET(WatchbillMONTHLY!$A$88:$U$88,1,2))))=$A56,_xlfn.XLOOKUP(AM$2,WatchbillMONTHLY!$A$88:$U$88,OFFSET(WatchbillMONTHLY!$A$88:$U$88,1,2)),FALSE),TRUE,FALSE)),
FALSE),FALSE)</f>
        <v>0</v>
      </c>
      <c r="AN56" s="209" t="b" cm="1">
        <f t="array" aca="1" ref="AN56" ca="1">IF(AND($A56 &gt; 0, G56 &gt; 0,AN$2&lt;MiscFormulas!$A$5+1),
_xlfn.IFNA(
_xlfn.IFNA(
_xlfn.IFNA(
_xlfn.IFNA(
_xlfn.IFNA(
_xlfn.IFNA(
IF(_xlfn.XLOOKUP(AN$2,WatchbillMONTHLY!$A$3:$U$3,OFFSET(WatchbillMONTHLY!$A$3:$U$3,1,2))=IF(_xlfn.XLOOKUP($A56,INDIRECT("_"&amp;_xlfn.XLOOKUP(AN$2,WatchbillMONTHLY!$A$3:$U$3,OFFSET(WatchbillMONTHLY!$A$3:$U$3,1,2))),INDIRECT("_"&amp;_xlfn.XLOOKUP(AN$2,WatchbillMONTHLY!$A$3:$U$3,OFFSET(WatchbillMONTHLY!$A$3:$U$3,1,2))))=$A56,_xlfn.XLOOKUP(AN$2,WatchbillMONTHLY!$A$3:$U$3,OFFSET(WatchbillMONTHLY!$A$3:$U$3,1,2)),FALSE),TRUE,FALSE),
IF(_xlfn.XLOOKUP(AN$2,WatchbillMONTHLY!$A$20:$U$20,OFFSET(WatchbillMONTHLY!$A$20:$U$20,1,2))=IF(_xlfn.XLOOKUP($A56,INDIRECT("_"&amp;_xlfn.XLOOKUP(AN$2,WatchbillMONTHLY!$A$20:$U$20,OFFSET(WatchbillMONTHLY!$A$20:$U$20,1,2))),INDIRECT("_"&amp;_xlfn.XLOOKUP(AN$2,WatchbillMONTHLY!$A$20:$U$20,OFFSET(WatchbillMONTHLY!$A$20:$U$20,1,2))))=$A56,_xlfn.XLOOKUP(AN$2,WatchbillMONTHLY!$A$20:$U$20,OFFSET(WatchbillMONTHLY!$A$20:$U$20,1,2)),FALSE),TRUE,FALSE)),
IF(_xlfn.XLOOKUP(AN$2,WatchbillMONTHLY!$A$37:$U$37,OFFSET(WatchbillMONTHLY!$A$37:$U$37,1,2))=IF(_xlfn.XLOOKUP($A56,INDIRECT("_"&amp;_xlfn.XLOOKUP(AN$2,WatchbillMONTHLY!$A$37:$U$37,OFFSET(WatchbillMONTHLY!$A$37:$U$37,1,2))),INDIRECT("_"&amp;_xlfn.XLOOKUP(AN$2,WatchbillMONTHLY!$A$37:$U$37,OFFSET(WatchbillMONTHLY!$A$37:$U$37,1,2))))=$A56,_xlfn.XLOOKUP(AN$2,WatchbillMONTHLY!$A$37:$U$37,OFFSET(WatchbillMONTHLY!$A$37:$U$37,1,2)),FALSE),TRUE,FALSE)),
IF(_xlfn.XLOOKUP(AN$2,WatchbillMONTHLY!$A$54:$U$54,OFFSET(WatchbillMONTHLY!$A$54:$U$54,1,2))=IF(_xlfn.XLOOKUP($A56,INDIRECT("_"&amp;_xlfn.XLOOKUP(AN$2,WatchbillMONTHLY!$A$54:$U$54,OFFSET(WatchbillMONTHLY!$A$54:$U$54,1,2))),INDIRECT("_"&amp;_xlfn.XLOOKUP(AN$2,WatchbillMONTHLY!$A$54:$U$54,OFFSET(WatchbillMONTHLY!$A$54:$U$54,1,2))))=$A56,_xlfn.XLOOKUP(AN$2,WatchbillMONTHLY!$A$54:$U$54,OFFSET(WatchbillMONTHLY!$A$54:$U$54,1,2)),FALSE),TRUE,FALSE)),
IF(_xlfn.XLOOKUP(AN$2,WatchbillMONTHLY!$A$71:$U$71,OFFSET(WatchbillMONTHLY!$A$71:$U$71,1,2))=IF(_xlfn.XLOOKUP($A56,INDIRECT("_"&amp;_xlfn.XLOOKUP(AN$2,WatchbillMONTHLY!$A$71:$U$71,OFFSET(WatchbillMONTHLY!$A$71:$U$71,1,2))),INDIRECT("_"&amp;_xlfn.XLOOKUP(AN$2,WatchbillMONTHLY!$A$71:$U$71,OFFSET(WatchbillMONTHLY!$A$71:$U$71,1,2))))=$A56,_xlfn.XLOOKUP(AN$2,WatchbillMONTHLY!$A$71:$U$71,OFFSET(WatchbillMONTHLY!$A$71:$U$71,1,2)),FALSE),TRUE,FALSE)),
IF(_xlfn.XLOOKUP(AN$2,WatchbillMONTHLY!$A$88:$U$88,OFFSET(WatchbillMONTHLY!$A$88:$U$88,1,2))=IF(_xlfn.XLOOKUP($A56,INDIRECT("_"&amp;_xlfn.XLOOKUP(AN$2,WatchbillMONTHLY!$A$88:$U$88,OFFSET(WatchbillMONTHLY!$A$88:$U$88,1,2))),INDIRECT("_"&amp;_xlfn.XLOOKUP(AN$2,WatchbillMONTHLY!$A$88:$U$88,OFFSET(WatchbillMONTHLY!$A$88:$U$88,1,2))))=$A56,_xlfn.XLOOKUP(AN$2,WatchbillMONTHLY!$A$88:$U$88,OFFSET(WatchbillMONTHLY!$A$88:$U$88,1,2)),FALSE),TRUE,FALSE)),
FALSE),FALSE)</f>
        <v>0</v>
      </c>
      <c r="AO56" s="209" t="b" cm="1">
        <f t="array" aca="1" ref="AO56" ca="1">IF(AND($A56 &gt; 0, H56 &gt; 0,AO$2&lt;MiscFormulas!$A$5+1),
_xlfn.IFNA(
_xlfn.IFNA(
_xlfn.IFNA(
_xlfn.IFNA(
_xlfn.IFNA(
_xlfn.IFNA(
IF(_xlfn.XLOOKUP(AO$2,WatchbillMONTHLY!$A$3:$U$3,OFFSET(WatchbillMONTHLY!$A$3:$U$3,1,2))=IF(_xlfn.XLOOKUP($A56,INDIRECT("_"&amp;_xlfn.XLOOKUP(AO$2,WatchbillMONTHLY!$A$3:$U$3,OFFSET(WatchbillMONTHLY!$A$3:$U$3,1,2))),INDIRECT("_"&amp;_xlfn.XLOOKUP(AO$2,WatchbillMONTHLY!$A$3:$U$3,OFFSET(WatchbillMONTHLY!$A$3:$U$3,1,2))))=$A56,_xlfn.XLOOKUP(AO$2,WatchbillMONTHLY!$A$3:$U$3,OFFSET(WatchbillMONTHLY!$A$3:$U$3,1,2)),FALSE),TRUE,FALSE),
IF(_xlfn.XLOOKUP(AO$2,WatchbillMONTHLY!$A$20:$U$20,OFFSET(WatchbillMONTHLY!$A$20:$U$20,1,2))=IF(_xlfn.XLOOKUP($A56,INDIRECT("_"&amp;_xlfn.XLOOKUP(AO$2,WatchbillMONTHLY!$A$20:$U$20,OFFSET(WatchbillMONTHLY!$A$20:$U$20,1,2))),INDIRECT("_"&amp;_xlfn.XLOOKUP(AO$2,WatchbillMONTHLY!$A$20:$U$20,OFFSET(WatchbillMONTHLY!$A$20:$U$20,1,2))))=$A56,_xlfn.XLOOKUP(AO$2,WatchbillMONTHLY!$A$20:$U$20,OFFSET(WatchbillMONTHLY!$A$20:$U$20,1,2)),FALSE),TRUE,FALSE)),
IF(_xlfn.XLOOKUP(AO$2,WatchbillMONTHLY!$A$37:$U$37,OFFSET(WatchbillMONTHLY!$A$37:$U$37,1,2))=IF(_xlfn.XLOOKUP($A56,INDIRECT("_"&amp;_xlfn.XLOOKUP(AO$2,WatchbillMONTHLY!$A$37:$U$37,OFFSET(WatchbillMONTHLY!$A$37:$U$37,1,2))),INDIRECT("_"&amp;_xlfn.XLOOKUP(AO$2,WatchbillMONTHLY!$A$37:$U$37,OFFSET(WatchbillMONTHLY!$A$37:$U$37,1,2))))=$A56,_xlfn.XLOOKUP(AO$2,WatchbillMONTHLY!$A$37:$U$37,OFFSET(WatchbillMONTHLY!$A$37:$U$37,1,2)),FALSE),TRUE,FALSE)),
IF(_xlfn.XLOOKUP(AO$2,WatchbillMONTHLY!$A$54:$U$54,OFFSET(WatchbillMONTHLY!$A$54:$U$54,1,2))=IF(_xlfn.XLOOKUP($A56,INDIRECT("_"&amp;_xlfn.XLOOKUP(AO$2,WatchbillMONTHLY!$A$54:$U$54,OFFSET(WatchbillMONTHLY!$A$54:$U$54,1,2))),INDIRECT("_"&amp;_xlfn.XLOOKUP(AO$2,WatchbillMONTHLY!$A$54:$U$54,OFFSET(WatchbillMONTHLY!$A$54:$U$54,1,2))))=$A56,_xlfn.XLOOKUP(AO$2,WatchbillMONTHLY!$A$54:$U$54,OFFSET(WatchbillMONTHLY!$A$54:$U$54,1,2)),FALSE),TRUE,FALSE)),
IF(_xlfn.XLOOKUP(AO$2,WatchbillMONTHLY!$A$71:$U$71,OFFSET(WatchbillMONTHLY!$A$71:$U$71,1,2))=IF(_xlfn.XLOOKUP($A56,INDIRECT("_"&amp;_xlfn.XLOOKUP(AO$2,WatchbillMONTHLY!$A$71:$U$71,OFFSET(WatchbillMONTHLY!$A$71:$U$71,1,2))),INDIRECT("_"&amp;_xlfn.XLOOKUP(AO$2,WatchbillMONTHLY!$A$71:$U$71,OFFSET(WatchbillMONTHLY!$A$71:$U$71,1,2))))=$A56,_xlfn.XLOOKUP(AO$2,WatchbillMONTHLY!$A$71:$U$71,OFFSET(WatchbillMONTHLY!$A$71:$U$71,1,2)),FALSE),TRUE,FALSE)),
IF(_xlfn.XLOOKUP(AO$2,WatchbillMONTHLY!$A$88:$U$88,OFFSET(WatchbillMONTHLY!$A$88:$U$88,1,2))=IF(_xlfn.XLOOKUP($A56,INDIRECT("_"&amp;_xlfn.XLOOKUP(AO$2,WatchbillMONTHLY!$A$88:$U$88,OFFSET(WatchbillMONTHLY!$A$88:$U$88,1,2))),INDIRECT("_"&amp;_xlfn.XLOOKUP(AO$2,WatchbillMONTHLY!$A$88:$U$88,OFFSET(WatchbillMONTHLY!$A$88:$U$88,1,2))))=$A56,_xlfn.XLOOKUP(AO$2,WatchbillMONTHLY!$A$88:$U$88,OFFSET(WatchbillMONTHLY!$A$88:$U$88,1,2)),FALSE),TRUE,FALSE)),
FALSE),FALSE)</f>
        <v>0</v>
      </c>
      <c r="AP56" s="209" t="b" cm="1">
        <f t="array" aca="1" ref="AP56" ca="1">IF(AND($A56 &gt; 0, I56 &gt; 0,AP$2&lt;MiscFormulas!$A$5+1),
_xlfn.IFNA(
_xlfn.IFNA(
_xlfn.IFNA(
_xlfn.IFNA(
_xlfn.IFNA(
_xlfn.IFNA(
IF(_xlfn.XLOOKUP(AP$2,WatchbillMONTHLY!$A$3:$U$3,OFFSET(WatchbillMONTHLY!$A$3:$U$3,1,2))=IF(_xlfn.XLOOKUP($A56,INDIRECT("_"&amp;_xlfn.XLOOKUP(AP$2,WatchbillMONTHLY!$A$3:$U$3,OFFSET(WatchbillMONTHLY!$A$3:$U$3,1,2))),INDIRECT("_"&amp;_xlfn.XLOOKUP(AP$2,WatchbillMONTHLY!$A$3:$U$3,OFFSET(WatchbillMONTHLY!$A$3:$U$3,1,2))))=$A56,_xlfn.XLOOKUP(AP$2,WatchbillMONTHLY!$A$3:$U$3,OFFSET(WatchbillMONTHLY!$A$3:$U$3,1,2)),FALSE),TRUE,FALSE),
IF(_xlfn.XLOOKUP(AP$2,WatchbillMONTHLY!$A$20:$U$20,OFFSET(WatchbillMONTHLY!$A$20:$U$20,1,2))=IF(_xlfn.XLOOKUP($A56,INDIRECT("_"&amp;_xlfn.XLOOKUP(AP$2,WatchbillMONTHLY!$A$20:$U$20,OFFSET(WatchbillMONTHLY!$A$20:$U$20,1,2))),INDIRECT("_"&amp;_xlfn.XLOOKUP(AP$2,WatchbillMONTHLY!$A$20:$U$20,OFFSET(WatchbillMONTHLY!$A$20:$U$20,1,2))))=$A56,_xlfn.XLOOKUP(AP$2,WatchbillMONTHLY!$A$20:$U$20,OFFSET(WatchbillMONTHLY!$A$20:$U$20,1,2)),FALSE),TRUE,FALSE)),
IF(_xlfn.XLOOKUP(AP$2,WatchbillMONTHLY!$A$37:$U$37,OFFSET(WatchbillMONTHLY!$A$37:$U$37,1,2))=IF(_xlfn.XLOOKUP($A56,INDIRECT("_"&amp;_xlfn.XLOOKUP(AP$2,WatchbillMONTHLY!$A$37:$U$37,OFFSET(WatchbillMONTHLY!$A$37:$U$37,1,2))),INDIRECT("_"&amp;_xlfn.XLOOKUP(AP$2,WatchbillMONTHLY!$A$37:$U$37,OFFSET(WatchbillMONTHLY!$A$37:$U$37,1,2))))=$A56,_xlfn.XLOOKUP(AP$2,WatchbillMONTHLY!$A$37:$U$37,OFFSET(WatchbillMONTHLY!$A$37:$U$37,1,2)),FALSE),TRUE,FALSE)),
IF(_xlfn.XLOOKUP(AP$2,WatchbillMONTHLY!$A$54:$U$54,OFFSET(WatchbillMONTHLY!$A$54:$U$54,1,2))=IF(_xlfn.XLOOKUP($A56,INDIRECT("_"&amp;_xlfn.XLOOKUP(AP$2,WatchbillMONTHLY!$A$54:$U$54,OFFSET(WatchbillMONTHLY!$A$54:$U$54,1,2))),INDIRECT("_"&amp;_xlfn.XLOOKUP(AP$2,WatchbillMONTHLY!$A$54:$U$54,OFFSET(WatchbillMONTHLY!$A$54:$U$54,1,2))))=$A56,_xlfn.XLOOKUP(AP$2,WatchbillMONTHLY!$A$54:$U$54,OFFSET(WatchbillMONTHLY!$A$54:$U$54,1,2)),FALSE),TRUE,FALSE)),
IF(_xlfn.XLOOKUP(AP$2,WatchbillMONTHLY!$A$71:$U$71,OFFSET(WatchbillMONTHLY!$A$71:$U$71,1,2))=IF(_xlfn.XLOOKUP($A56,INDIRECT("_"&amp;_xlfn.XLOOKUP(AP$2,WatchbillMONTHLY!$A$71:$U$71,OFFSET(WatchbillMONTHLY!$A$71:$U$71,1,2))),INDIRECT("_"&amp;_xlfn.XLOOKUP(AP$2,WatchbillMONTHLY!$A$71:$U$71,OFFSET(WatchbillMONTHLY!$A$71:$U$71,1,2))))=$A56,_xlfn.XLOOKUP(AP$2,WatchbillMONTHLY!$A$71:$U$71,OFFSET(WatchbillMONTHLY!$A$71:$U$71,1,2)),FALSE),TRUE,FALSE)),
IF(_xlfn.XLOOKUP(AP$2,WatchbillMONTHLY!$A$88:$U$88,OFFSET(WatchbillMONTHLY!$A$88:$U$88,1,2))=IF(_xlfn.XLOOKUP($A56,INDIRECT("_"&amp;_xlfn.XLOOKUP(AP$2,WatchbillMONTHLY!$A$88:$U$88,OFFSET(WatchbillMONTHLY!$A$88:$U$88,1,2))),INDIRECT("_"&amp;_xlfn.XLOOKUP(AP$2,WatchbillMONTHLY!$A$88:$U$88,OFFSET(WatchbillMONTHLY!$A$88:$U$88,1,2))))=$A56,_xlfn.XLOOKUP(AP$2,WatchbillMONTHLY!$A$88:$U$88,OFFSET(WatchbillMONTHLY!$A$88:$U$88,1,2)),FALSE),TRUE,FALSE)),
FALSE),FALSE)</f>
        <v>0</v>
      </c>
      <c r="AQ56" s="209" t="b" cm="1">
        <f t="array" aca="1" ref="AQ56" ca="1">IF(AND($A56 &gt; 0, J56 &gt; 0,AQ$2&lt;MiscFormulas!$A$5+1),
_xlfn.IFNA(
_xlfn.IFNA(
_xlfn.IFNA(
_xlfn.IFNA(
_xlfn.IFNA(
_xlfn.IFNA(
IF(_xlfn.XLOOKUP(AQ$2,WatchbillMONTHLY!$A$3:$U$3,OFFSET(WatchbillMONTHLY!$A$3:$U$3,1,2))=IF(_xlfn.XLOOKUP($A56,INDIRECT("_"&amp;_xlfn.XLOOKUP(AQ$2,WatchbillMONTHLY!$A$3:$U$3,OFFSET(WatchbillMONTHLY!$A$3:$U$3,1,2))),INDIRECT("_"&amp;_xlfn.XLOOKUP(AQ$2,WatchbillMONTHLY!$A$3:$U$3,OFFSET(WatchbillMONTHLY!$A$3:$U$3,1,2))))=$A56,_xlfn.XLOOKUP(AQ$2,WatchbillMONTHLY!$A$3:$U$3,OFFSET(WatchbillMONTHLY!$A$3:$U$3,1,2)),FALSE),TRUE,FALSE),
IF(_xlfn.XLOOKUP(AQ$2,WatchbillMONTHLY!$A$20:$U$20,OFFSET(WatchbillMONTHLY!$A$20:$U$20,1,2))=IF(_xlfn.XLOOKUP($A56,INDIRECT("_"&amp;_xlfn.XLOOKUP(AQ$2,WatchbillMONTHLY!$A$20:$U$20,OFFSET(WatchbillMONTHLY!$A$20:$U$20,1,2))),INDIRECT("_"&amp;_xlfn.XLOOKUP(AQ$2,WatchbillMONTHLY!$A$20:$U$20,OFFSET(WatchbillMONTHLY!$A$20:$U$20,1,2))))=$A56,_xlfn.XLOOKUP(AQ$2,WatchbillMONTHLY!$A$20:$U$20,OFFSET(WatchbillMONTHLY!$A$20:$U$20,1,2)),FALSE),TRUE,FALSE)),
IF(_xlfn.XLOOKUP(AQ$2,WatchbillMONTHLY!$A$37:$U$37,OFFSET(WatchbillMONTHLY!$A$37:$U$37,1,2))=IF(_xlfn.XLOOKUP($A56,INDIRECT("_"&amp;_xlfn.XLOOKUP(AQ$2,WatchbillMONTHLY!$A$37:$U$37,OFFSET(WatchbillMONTHLY!$A$37:$U$37,1,2))),INDIRECT("_"&amp;_xlfn.XLOOKUP(AQ$2,WatchbillMONTHLY!$A$37:$U$37,OFFSET(WatchbillMONTHLY!$A$37:$U$37,1,2))))=$A56,_xlfn.XLOOKUP(AQ$2,WatchbillMONTHLY!$A$37:$U$37,OFFSET(WatchbillMONTHLY!$A$37:$U$37,1,2)),FALSE),TRUE,FALSE)),
IF(_xlfn.XLOOKUP(AQ$2,WatchbillMONTHLY!$A$54:$U$54,OFFSET(WatchbillMONTHLY!$A$54:$U$54,1,2))=IF(_xlfn.XLOOKUP($A56,INDIRECT("_"&amp;_xlfn.XLOOKUP(AQ$2,WatchbillMONTHLY!$A$54:$U$54,OFFSET(WatchbillMONTHLY!$A$54:$U$54,1,2))),INDIRECT("_"&amp;_xlfn.XLOOKUP(AQ$2,WatchbillMONTHLY!$A$54:$U$54,OFFSET(WatchbillMONTHLY!$A$54:$U$54,1,2))))=$A56,_xlfn.XLOOKUP(AQ$2,WatchbillMONTHLY!$A$54:$U$54,OFFSET(WatchbillMONTHLY!$A$54:$U$54,1,2)),FALSE),TRUE,FALSE)),
IF(_xlfn.XLOOKUP(AQ$2,WatchbillMONTHLY!$A$71:$U$71,OFFSET(WatchbillMONTHLY!$A$71:$U$71,1,2))=IF(_xlfn.XLOOKUP($A56,INDIRECT("_"&amp;_xlfn.XLOOKUP(AQ$2,WatchbillMONTHLY!$A$71:$U$71,OFFSET(WatchbillMONTHLY!$A$71:$U$71,1,2))),INDIRECT("_"&amp;_xlfn.XLOOKUP(AQ$2,WatchbillMONTHLY!$A$71:$U$71,OFFSET(WatchbillMONTHLY!$A$71:$U$71,1,2))))=$A56,_xlfn.XLOOKUP(AQ$2,WatchbillMONTHLY!$A$71:$U$71,OFFSET(WatchbillMONTHLY!$A$71:$U$71,1,2)),FALSE),TRUE,FALSE)),
IF(_xlfn.XLOOKUP(AQ$2,WatchbillMONTHLY!$A$88:$U$88,OFFSET(WatchbillMONTHLY!$A$88:$U$88,1,2))=IF(_xlfn.XLOOKUP($A56,INDIRECT("_"&amp;_xlfn.XLOOKUP(AQ$2,WatchbillMONTHLY!$A$88:$U$88,OFFSET(WatchbillMONTHLY!$A$88:$U$88,1,2))),INDIRECT("_"&amp;_xlfn.XLOOKUP(AQ$2,WatchbillMONTHLY!$A$88:$U$88,OFFSET(WatchbillMONTHLY!$A$88:$U$88,1,2))))=$A56,_xlfn.XLOOKUP(AQ$2,WatchbillMONTHLY!$A$88:$U$88,OFFSET(WatchbillMONTHLY!$A$88:$U$88,1,2)),FALSE),TRUE,FALSE)),
FALSE),FALSE)</f>
        <v>1</v>
      </c>
      <c r="AR56" s="209" t="b" cm="1">
        <f t="array" aca="1" ref="AR56" ca="1">IF(AND($A56 &gt; 0, K56 &gt; 0,AR$2&lt;MiscFormulas!$A$5+1),
_xlfn.IFNA(
_xlfn.IFNA(
_xlfn.IFNA(
_xlfn.IFNA(
_xlfn.IFNA(
_xlfn.IFNA(
IF(_xlfn.XLOOKUP(AR$2,WatchbillMONTHLY!$A$3:$U$3,OFFSET(WatchbillMONTHLY!$A$3:$U$3,1,2))=IF(_xlfn.XLOOKUP($A56,INDIRECT("_"&amp;_xlfn.XLOOKUP(AR$2,WatchbillMONTHLY!$A$3:$U$3,OFFSET(WatchbillMONTHLY!$A$3:$U$3,1,2))),INDIRECT("_"&amp;_xlfn.XLOOKUP(AR$2,WatchbillMONTHLY!$A$3:$U$3,OFFSET(WatchbillMONTHLY!$A$3:$U$3,1,2))))=$A56,_xlfn.XLOOKUP(AR$2,WatchbillMONTHLY!$A$3:$U$3,OFFSET(WatchbillMONTHLY!$A$3:$U$3,1,2)),FALSE),TRUE,FALSE),
IF(_xlfn.XLOOKUP(AR$2,WatchbillMONTHLY!$A$20:$U$20,OFFSET(WatchbillMONTHLY!$A$20:$U$20,1,2))=IF(_xlfn.XLOOKUP($A56,INDIRECT("_"&amp;_xlfn.XLOOKUP(AR$2,WatchbillMONTHLY!$A$20:$U$20,OFFSET(WatchbillMONTHLY!$A$20:$U$20,1,2))),INDIRECT("_"&amp;_xlfn.XLOOKUP(AR$2,WatchbillMONTHLY!$A$20:$U$20,OFFSET(WatchbillMONTHLY!$A$20:$U$20,1,2))))=$A56,_xlfn.XLOOKUP(AR$2,WatchbillMONTHLY!$A$20:$U$20,OFFSET(WatchbillMONTHLY!$A$20:$U$20,1,2)),FALSE),TRUE,FALSE)),
IF(_xlfn.XLOOKUP(AR$2,WatchbillMONTHLY!$A$37:$U$37,OFFSET(WatchbillMONTHLY!$A$37:$U$37,1,2))=IF(_xlfn.XLOOKUP($A56,INDIRECT("_"&amp;_xlfn.XLOOKUP(AR$2,WatchbillMONTHLY!$A$37:$U$37,OFFSET(WatchbillMONTHLY!$A$37:$U$37,1,2))),INDIRECT("_"&amp;_xlfn.XLOOKUP(AR$2,WatchbillMONTHLY!$A$37:$U$37,OFFSET(WatchbillMONTHLY!$A$37:$U$37,1,2))))=$A56,_xlfn.XLOOKUP(AR$2,WatchbillMONTHLY!$A$37:$U$37,OFFSET(WatchbillMONTHLY!$A$37:$U$37,1,2)),FALSE),TRUE,FALSE)),
IF(_xlfn.XLOOKUP(AR$2,WatchbillMONTHLY!$A$54:$U$54,OFFSET(WatchbillMONTHLY!$A$54:$U$54,1,2))=IF(_xlfn.XLOOKUP($A56,INDIRECT("_"&amp;_xlfn.XLOOKUP(AR$2,WatchbillMONTHLY!$A$54:$U$54,OFFSET(WatchbillMONTHLY!$A$54:$U$54,1,2))),INDIRECT("_"&amp;_xlfn.XLOOKUP(AR$2,WatchbillMONTHLY!$A$54:$U$54,OFFSET(WatchbillMONTHLY!$A$54:$U$54,1,2))))=$A56,_xlfn.XLOOKUP(AR$2,WatchbillMONTHLY!$A$54:$U$54,OFFSET(WatchbillMONTHLY!$A$54:$U$54,1,2)),FALSE),TRUE,FALSE)),
IF(_xlfn.XLOOKUP(AR$2,WatchbillMONTHLY!$A$71:$U$71,OFFSET(WatchbillMONTHLY!$A$71:$U$71,1,2))=IF(_xlfn.XLOOKUP($A56,INDIRECT("_"&amp;_xlfn.XLOOKUP(AR$2,WatchbillMONTHLY!$A$71:$U$71,OFFSET(WatchbillMONTHLY!$A$71:$U$71,1,2))),INDIRECT("_"&amp;_xlfn.XLOOKUP(AR$2,WatchbillMONTHLY!$A$71:$U$71,OFFSET(WatchbillMONTHLY!$A$71:$U$71,1,2))))=$A56,_xlfn.XLOOKUP(AR$2,WatchbillMONTHLY!$A$71:$U$71,OFFSET(WatchbillMONTHLY!$A$71:$U$71,1,2)),FALSE),TRUE,FALSE)),
IF(_xlfn.XLOOKUP(AR$2,WatchbillMONTHLY!$A$88:$U$88,OFFSET(WatchbillMONTHLY!$A$88:$U$88,1,2))=IF(_xlfn.XLOOKUP($A56,INDIRECT("_"&amp;_xlfn.XLOOKUP(AR$2,WatchbillMONTHLY!$A$88:$U$88,OFFSET(WatchbillMONTHLY!$A$88:$U$88,1,2))),INDIRECT("_"&amp;_xlfn.XLOOKUP(AR$2,WatchbillMONTHLY!$A$88:$U$88,OFFSET(WatchbillMONTHLY!$A$88:$U$88,1,2))))=$A56,_xlfn.XLOOKUP(AR$2,WatchbillMONTHLY!$A$88:$U$88,OFFSET(WatchbillMONTHLY!$A$88:$U$88,1,2)),FALSE),TRUE,FALSE)),
FALSE),FALSE)</f>
        <v>0</v>
      </c>
      <c r="AS56" s="209" t="b" cm="1">
        <f t="array" aca="1" ref="AS56" ca="1">IF(AND($A56 &gt; 0, L56 &gt; 0,AS$2&lt;MiscFormulas!$A$5+1),
_xlfn.IFNA(
_xlfn.IFNA(
_xlfn.IFNA(
_xlfn.IFNA(
_xlfn.IFNA(
_xlfn.IFNA(
IF(_xlfn.XLOOKUP(AS$2,WatchbillMONTHLY!$A$3:$U$3,OFFSET(WatchbillMONTHLY!$A$3:$U$3,1,2))=IF(_xlfn.XLOOKUP($A56,INDIRECT("_"&amp;_xlfn.XLOOKUP(AS$2,WatchbillMONTHLY!$A$3:$U$3,OFFSET(WatchbillMONTHLY!$A$3:$U$3,1,2))),INDIRECT("_"&amp;_xlfn.XLOOKUP(AS$2,WatchbillMONTHLY!$A$3:$U$3,OFFSET(WatchbillMONTHLY!$A$3:$U$3,1,2))))=$A56,_xlfn.XLOOKUP(AS$2,WatchbillMONTHLY!$A$3:$U$3,OFFSET(WatchbillMONTHLY!$A$3:$U$3,1,2)),FALSE),TRUE,FALSE),
IF(_xlfn.XLOOKUP(AS$2,WatchbillMONTHLY!$A$20:$U$20,OFFSET(WatchbillMONTHLY!$A$20:$U$20,1,2))=IF(_xlfn.XLOOKUP($A56,INDIRECT("_"&amp;_xlfn.XLOOKUP(AS$2,WatchbillMONTHLY!$A$20:$U$20,OFFSET(WatchbillMONTHLY!$A$20:$U$20,1,2))),INDIRECT("_"&amp;_xlfn.XLOOKUP(AS$2,WatchbillMONTHLY!$A$20:$U$20,OFFSET(WatchbillMONTHLY!$A$20:$U$20,1,2))))=$A56,_xlfn.XLOOKUP(AS$2,WatchbillMONTHLY!$A$20:$U$20,OFFSET(WatchbillMONTHLY!$A$20:$U$20,1,2)),FALSE),TRUE,FALSE)),
IF(_xlfn.XLOOKUP(AS$2,WatchbillMONTHLY!$A$37:$U$37,OFFSET(WatchbillMONTHLY!$A$37:$U$37,1,2))=IF(_xlfn.XLOOKUP($A56,INDIRECT("_"&amp;_xlfn.XLOOKUP(AS$2,WatchbillMONTHLY!$A$37:$U$37,OFFSET(WatchbillMONTHLY!$A$37:$U$37,1,2))),INDIRECT("_"&amp;_xlfn.XLOOKUP(AS$2,WatchbillMONTHLY!$A$37:$U$37,OFFSET(WatchbillMONTHLY!$A$37:$U$37,1,2))))=$A56,_xlfn.XLOOKUP(AS$2,WatchbillMONTHLY!$A$37:$U$37,OFFSET(WatchbillMONTHLY!$A$37:$U$37,1,2)),FALSE),TRUE,FALSE)),
IF(_xlfn.XLOOKUP(AS$2,WatchbillMONTHLY!$A$54:$U$54,OFFSET(WatchbillMONTHLY!$A$54:$U$54,1,2))=IF(_xlfn.XLOOKUP($A56,INDIRECT("_"&amp;_xlfn.XLOOKUP(AS$2,WatchbillMONTHLY!$A$54:$U$54,OFFSET(WatchbillMONTHLY!$A$54:$U$54,1,2))),INDIRECT("_"&amp;_xlfn.XLOOKUP(AS$2,WatchbillMONTHLY!$A$54:$U$54,OFFSET(WatchbillMONTHLY!$A$54:$U$54,1,2))))=$A56,_xlfn.XLOOKUP(AS$2,WatchbillMONTHLY!$A$54:$U$54,OFFSET(WatchbillMONTHLY!$A$54:$U$54,1,2)),FALSE),TRUE,FALSE)),
IF(_xlfn.XLOOKUP(AS$2,WatchbillMONTHLY!$A$71:$U$71,OFFSET(WatchbillMONTHLY!$A$71:$U$71,1,2))=IF(_xlfn.XLOOKUP($A56,INDIRECT("_"&amp;_xlfn.XLOOKUP(AS$2,WatchbillMONTHLY!$A$71:$U$71,OFFSET(WatchbillMONTHLY!$A$71:$U$71,1,2))),INDIRECT("_"&amp;_xlfn.XLOOKUP(AS$2,WatchbillMONTHLY!$A$71:$U$71,OFFSET(WatchbillMONTHLY!$A$71:$U$71,1,2))))=$A56,_xlfn.XLOOKUP(AS$2,WatchbillMONTHLY!$A$71:$U$71,OFFSET(WatchbillMONTHLY!$A$71:$U$71,1,2)),FALSE),TRUE,FALSE)),
IF(_xlfn.XLOOKUP(AS$2,WatchbillMONTHLY!$A$88:$U$88,OFFSET(WatchbillMONTHLY!$A$88:$U$88,1,2))=IF(_xlfn.XLOOKUP($A56,INDIRECT("_"&amp;_xlfn.XLOOKUP(AS$2,WatchbillMONTHLY!$A$88:$U$88,OFFSET(WatchbillMONTHLY!$A$88:$U$88,1,2))),INDIRECT("_"&amp;_xlfn.XLOOKUP(AS$2,WatchbillMONTHLY!$A$88:$U$88,OFFSET(WatchbillMONTHLY!$A$88:$U$88,1,2))))=$A56,_xlfn.XLOOKUP(AS$2,WatchbillMONTHLY!$A$88:$U$88,OFFSET(WatchbillMONTHLY!$A$88:$U$88,1,2)),FALSE),TRUE,FALSE)),
FALSE),FALSE)</f>
        <v>0</v>
      </c>
      <c r="AT56" s="209" t="b" cm="1">
        <f t="array" aca="1" ref="AT56" ca="1">IF(AND($A56 &gt; 0, M56 &gt; 0,AT$2&lt;MiscFormulas!$A$5+1),
_xlfn.IFNA(
_xlfn.IFNA(
_xlfn.IFNA(
_xlfn.IFNA(
_xlfn.IFNA(
_xlfn.IFNA(
IF(_xlfn.XLOOKUP(AT$2,WatchbillMONTHLY!$A$3:$U$3,OFFSET(WatchbillMONTHLY!$A$3:$U$3,1,2))=IF(_xlfn.XLOOKUP($A56,INDIRECT("_"&amp;_xlfn.XLOOKUP(AT$2,WatchbillMONTHLY!$A$3:$U$3,OFFSET(WatchbillMONTHLY!$A$3:$U$3,1,2))),INDIRECT("_"&amp;_xlfn.XLOOKUP(AT$2,WatchbillMONTHLY!$A$3:$U$3,OFFSET(WatchbillMONTHLY!$A$3:$U$3,1,2))))=$A56,_xlfn.XLOOKUP(AT$2,WatchbillMONTHLY!$A$3:$U$3,OFFSET(WatchbillMONTHLY!$A$3:$U$3,1,2)),FALSE),TRUE,FALSE),
IF(_xlfn.XLOOKUP(AT$2,WatchbillMONTHLY!$A$20:$U$20,OFFSET(WatchbillMONTHLY!$A$20:$U$20,1,2))=IF(_xlfn.XLOOKUP($A56,INDIRECT("_"&amp;_xlfn.XLOOKUP(AT$2,WatchbillMONTHLY!$A$20:$U$20,OFFSET(WatchbillMONTHLY!$A$20:$U$20,1,2))),INDIRECT("_"&amp;_xlfn.XLOOKUP(AT$2,WatchbillMONTHLY!$A$20:$U$20,OFFSET(WatchbillMONTHLY!$A$20:$U$20,1,2))))=$A56,_xlfn.XLOOKUP(AT$2,WatchbillMONTHLY!$A$20:$U$20,OFFSET(WatchbillMONTHLY!$A$20:$U$20,1,2)),FALSE),TRUE,FALSE)),
IF(_xlfn.XLOOKUP(AT$2,WatchbillMONTHLY!$A$37:$U$37,OFFSET(WatchbillMONTHLY!$A$37:$U$37,1,2))=IF(_xlfn.XLOOKUP($A56,INDIRECT("_"&amp;_xlfn.XLOOKUP(AT$2,WatchbillMONTHLY!$A$37:$U$37,OFFSET(WatchbillMONTHLY!$A$37:$U$37,1,2))),INDIRECT("_"&amp;_xlfn.XLOOKUP(AT$2,WatchbillMONTHLY!$A$37:$U$37,OFFSET(WatchbillMONTHLY!$A$37:$U$37,1,2))))=$A56,_xlfn.XLOOKUP(AT$2,WatchbillMONTHLY!$A$37:$U$37,OFFSET(WatchbillMONTHLY!$A$37:$U$37,1,2)),FALSE),TRUE,FALSE)),
IF(_xlfn.XLOOKUP(AT$2,WatchbillMONTHLY!$A$54:$U$54,OFFSET(WatchbillMONTHLY!$A$54:$U$54,1,2))=IF(_xlfn.XLOOKUP($A56,INDIRECT("_"&amp;_xlfn.XLOOKUP(AT$2,WatchbillMONTHLY!$A$54:$U$54,OFFSET(WatchbillMONTHLY!$A$54:$U$54,1,2))),INDIRECT("_"&amp;_xlfn.XLOOKUP(AT$2,WatchbillMONTHLY!$A$54:$U$54,OFFSET(WatchbillMONTHLY!$A$54:$U$54,1,2))))=$A56,_xlfn.XLOOKUP(AT$2,WatchbillMONTHLY!$A$54:$U$54,OFFSET(WatchbillMONTHLY!$A$54:$U$54,1,2)),FALSE),TRUE,FALSE)),
IF(_xlfn.XLOOKUP(AT$2,WatchbillMONTHLY!$A$71:$U$71,OFFSET(WatchbillMONTHLY!$A$71:$U$71,1,2))=IF(_xlfn.XLOOKUP($A56,INDIRECT("_"&amp;_xlfn.XLOOKUP(AT$2,WatchbillMONTHLY!$A$71:$U$71,OFFSET(WatchbillMONTHLY!$A$71:$U$71,1,2))),INDIRECT("_"&amp;_xlfn.XLOOKUP(AT$2,WatchbillMONTHLY!$A$71:$U$71,OFFSET(WatchbillMONTHLY!$A$71:$U$71,1,2))))=$A56,_xlfn.XLOOKUP(AT$2,WatchbillMONTHLY!$A$71:$U$71,OFFSET(WatchbillMONTHLY!$A$71:$U$71,1,2)),FALSE),TRUE,FALSE)),
IF(_xlfn.XLOOKUP(AT$2,WatchbillMONTHLY!$A$88:$U$88,OFFSET(WatchbillMONTHLY!$A$88:$U$88,1,2))=IF(_xlfn.XLOOKUP($A56,INDIRECT("_"&amp;_xlfn.XLOOKUP(AT$2,WatchbillMONTHLY!$A$88:$U$88,OFFSET(WatchbillMONTHLY!$A$88:$U$88,1,2))),INDIRECT("_"&amp;_xlfn.XLOOKUP(AT$2,WatchbillMONTHLY!$A$88:$U$88,OFFSET(WatchbillMONTHLY!$A$88:$U$88,1,2))))=$A56,_xlfn.XLOOKUP(AT$2,WatchbillMONTHLY!$A$88:$U$88,OFFSET(WatchbillMONTHLY!$A$88:$U$88,1,2)),FALSE),TRUE,FALSE)),
FALSE),FALSE)</f>
        <v>0</v>
      </c>
      <c r="AU56" s="209" t="b" cm="1">
        <f t="array" aca="1" ref="AU56" ca="1">IF(AND($A56 &gt; 0, N56 &gt; 0,AU$2&lt;MiscFormulas!$A$5+1),
_xlfn.IFNA(
_xlfn.IFNA(
_xlfn.IFNA(
_xlfn.IFNA(
_xlfn.IFNA(
_xlfn.IFNA(
IF(_xlfn.XLOOKUP(AU$2,WatchbillMONTHLY!$A$3:$U$3,OFFSET(WatchbillMONTHLY!$A$3:$U$3,1,2))=IF(_xlfn.XLOOKUP($A56,INDIRECT("_"&amp;_xlfn.XLOOKUP(AU$2,WatchbillMONTHLY!$A$3:$U$3,OFFSET(WatchbillMONTHLY!$A$3:$U$3,1,2))),INDIRECT("_"&amp;_xlfn.XLOOKUP(AU$2,WatchbillMONTHLY!$A$3:$U$3,OFFSET(WatchbillMONTHLY!$A$3:$U$3,1,2))))=$A56,_xlfn.XLOOKUP(AU$2,WatchbillMONTHLY!$A$3:$U$3,OFFSET(WatchbillMONTHLY!$A$3:$U$3,1,2)),FALSE),TRUE,FALSE),
IF(_xlfn.XLOOKUP(AU$2,WatchbillMONTHLY!$A$20:$U$20,OFFSET(WatchbillMONTHLY!$A$20:$U$20,1,2))=IF(_xlfn.XLOOKUP($A56,INDIRECT("_"&amp;_xlfn.XLOOKUP(AU$2,WatchbillMONTHLY!$A$20:$U$20,OFFSET(WatchbillMONTHLY!$A$20:$U$20,1,2))),INDIRECT("_"&amp;_xlfn.XLOOKUP(AU$2,WatchbillMONTHLY!$A$20:$U$20,OFFSET(WatchbillMONTHLY!$A$20:$U$20,1,2))))=$A56,_xlfn.XLOOKUP(AU$2,WatchbillMONTHLY!$A$20:$U$20,OFFSET(WatchbillMONTHLY!$A$20:$U$20,1,2)),FALSE),TRUE,FALSE)),
IF(_xlfn.XLOOKUP(AU$2,WatchbillMONTHLY!$A$37:$U$37,OFFSET(WatchbillMONTHLY!$A$37:$U$37,1,2))=IF(_xlfn.XLOOKUP($A56,INDIRECT("_"&amp;_xlfn.XLOOKUP(AU$2,WatchbillMONTHLY!$A$37:$U$37,OFFSET(WatchbillMONTHLY!$A$37:$U$37,1,2))),INDIRECT("_"&amp;_xlfn.XLOOKUP(AU$2,WatchbillMONTHLY!$A$37:$U$37,OFFSET(WatchbillMONTHLY!$A$37:$U$37,1,2))))=$A56,_xlfn.XLOOKUP(AU$2,WatchbillMONTHLY!$A$37:$U$37,OFFSET(WatchbillMONTHLY!$A$37:$U$37,1,2)),FALSE),TRUE,FALSE)),
IF(_xlfn.XLOOKUP(AU$2,WatchbillMONTHLY!$A$54:$U$54,OFFSET(WatchbillMONTHLY!$A$54:$U$54,1,2))=IF(_xlfn.XLOOKUP($A56,INDIRECT("_"&amp;_xlfn.XLOOKUP(AU$2,WatchbillMONTHLY!$A$54:$U$54,OFFSET(WatchbillMONTHLY!$A$54:$U$54,1,2))),INDIRECT("_"&amp;_xlfn.XLOOKUP(AU$2,WatchbillMONTHLY!$A$54:$U$54,OFFSET(WatchbillMONTHLY!$A$54:$U$54,1,2))))=$A56,_xlfn.XLOOKUP(AU$2,WatchbillMONTHLY!$A$54:$U$54,OFFSET(WatchbillMONTHLY!$A$54:$U$54,1,2)),FALSE),TRUE,FALSE)),
IF(_xlfn.XLOOKUP(AU$2,WatchbillMONTHLY!$A$71:$U$71,OFFSET(WatchbillMONTHLY!$A$71:$U$71,1,2))=IF(_xlfn.XLOOKUP($A56,INDIRECT("_"&amp;_xlfn.XLOOKUP(AU$2,WatchbillMONTHLY!$A$71:$U$71,OFFSET(WatchbillMONTHLY!$A$71:$U$71,1,2))),INDIRECT("_"&amp;_xlfn.XLOOKUP(AU$2,WatchbillMONTHLY!$A$71:$U$71,OFFSET(WatchbillMONTHLY!$A$71:$U$71,1,2))))=$A56,_xlfn.XLOOKUP(AU$2,WatchbillMONTHLY!$A$71:$U$71,OFFSET(WatchbillMONTHLY!$A$71:$U$71,1,2)),FALSE),TRUE,FALSE)),
IF(_xlfn.XLOOKUP(AU$2,WatchbillMONTHLY!$A$88:$U$88,OFFSET(WatchbillMONTHLY!$A$88:$U$88,1,2))=IF(_xlfn.XLOOKUP($A56,INDIRECT("_"&amp;_xlfn.XLOOKUP(AU$2,WatchbillMONTHLY!$A$88:$U$88,OFFSET(WatchbillMONTHLY!$A$88:$U$88,1,2))),INDIRECT("_"&amp;_xlfn.XLOOKUP(AU$2,WatchbillMONTHLY!$A$88:$U$88,OFFSET(WatchbillMONTHLY!$A$88:$U$88,1,2))))=$A56,_xlfn.XLOOKUP(AU$2,WatchbillMONTHLY!$A$88:$U$88,OFFSET(WatchbillMONTHLY!$A$88:$U$88,1,2)),FALSE),TRUE,FALSE)),
FALSE),FALSE)</f>
        <v>0</v>
      </c>
      <c r="AV56" s="209" t="b" cm="1">
        <f t="array" aca="1" ref="AV56" ca="1">IF(AND($A56 &gt; 0, O56 &gt; 0,AV$2&lt;MiscFormulas!$A$5+1),
_xlfn.IFNA(
_xlfn.IFNA(
_xlfn.IFNA(
_xlfn.IFNA(
_xlfn.IFNA(
_xlfn.IFNA(
IF(_xlfn.XLOOKUP(AV$2,WatchbillMONTHLY!$A$3:$U$3,OFFSET(WatchbillMONTHLY!$A$3:$U$3,1,2))=IF(_xlfn.XLOOKUP($A56,INDIRECT("_"&amp;_xlfn.XLOOKUP(AV$2,WatchbillMONTHLY!$A$3:$U$3,OFFSET(WatchbillMONTHLY!$A$3:$U$3,1,2))),INDIRECT("_"&amp;_xlfn.XLOOKUP(AV$2,WatchbillMONTHLY!$A$3:$U$3,OFFSET(WatchbillMONTHLY!$A$3:$U$3,1,2))))=$A56,_xlfn.XLOOKUP(AV$2,WatchbillMONTHLY!$A$3:$U$3,OFFSET(WatchbillMONTHLY!$A$3:$U$3,1,2)),FALSE),TRUE,FALSE),
IF(_xlfn.XLOOKUP(AV$2,WatchbillMONTHLY!$A$20:$U$20,OFFSET(WatchbillMONTHLY!$A$20:$U$20,1,2))=IF(_xlfn.XLOOKUP($A56,INDIRECT("_"&amp;_xlfn.XLOOKUP(AV$2,WatchbillMONTHLY!$A$20:$U$20,OFFSET(WatchbillMONTHLY!$A$20:$U$20,1,2))),INDIRECT("_"&amp;_xlfn.XLOOKUP(AV$2,WatchbillMONTHLY!$A$20:$U$20,OFFSET(WatchbillMONTHLY!$A$20:$U$20,1,2))))=$A56,_xlfn.XLOOKUP(AV$2,WatchbillMONTHLY!$A$20:$U$20,OFFSET(WatchbillMONTHLY!$A$20:$U$20,1,2)),FALSE),TRUE,FALSE)),
IF(_xlfn.XLOOKUP(AV$2,WatchbillMONTHLY!$A$37:$U$37,OFFSET(WatchbillMONTHLY!$A$37:$U$37,1,2))=IF(_xlfn.XLOOKUP($A56,INDIRECT("_"&amp;_xlfn.XLOOKUP(AV$2,WatchbillMONTHLY!$A$37:$U$37,OFFSET(WatchbillMONTHLY!$A$37:$U$37,1,2))),INDIRECT("_"&amp;_xlfn.XLOOKUP(AV$2,WatchbillMONTHLY!$A$37:$U$37,OFFSET(WatchbillMONTHLY!$A$37:$U$37,1,2))))=$A56,_xlfn.XLOOKUP(AV$2,WatchbillMONTHLY!$A$37:$U$37,OFFSET(WatchbillMONTHLY!$A$37:$U$37,1,2)),FALSE),TRUE,FALSE)),
IF(_xlfn.XLOOKUP(AV$2,WatchbillMONTHLY!$A$54:$U$54,OFFSET(WatchbillMONTHLY!$A$54:$U$54,1,2))=IF(_xlfn.XLOOKUP($A56,INDIRECT("_"&amp;_xlfn.XLOOKUP(AV$2,WatchbillMONTHLY!$A$54:$U$54,OFFSET(WatchbillMONTHLY!$A$54:$U$54,1,2))),INDIRECT("_"&amp;_xlfn.XLOOKUP(AV$2,WatchbillMONTHLY!$A$54:$U$54,OFFSET(WatchbillMONTHLY!$A$54:$U$54,1,2))))=$A56,_xlfn.XLOOKUP(AV$2,WatchbillMONTHLY!$A$54:$U$54,OFFSET(WatchbillMONTHLY!$A$54:$U$54,1,2)),FALSE),TRUE,FALSE)),
IF(_xlfn.XLOOKUP(AV$2,WatchbillMONTHLY!$A$71:$U$71,OFFSET(WatchbillMONTHLY!$A$71:$U$71,1,2))=IF(_xlfn.XLOOKUP($A56,INDIRECT("_"&amp;_xlfn.XLOOKUP(AV$2,WatchbillMONTHLY!$A$71:$U$71,OFFSET(WatchbillMONTHLY!$A$71:$U$71,1,2))),INDIRECT("_"&amp;_xlfn.XLOOKUP(AV$2,WatchbillMONTHLY!$A$71:$U$71,OFFSET(WatchbillMONTHLY!$A$71:$U$71,1,2))))=$A56,_xlfn.XLOOKUP(AV$2,WatchbillMONTHLY!$A$71:$U$71,OFFSET(WatchbillMONTHLY!$A$71:$U$71,1,2)),FALSE),TRUE,FALSE)),
IF(_xlfn.XLOOKUP(AV$2,WatchbillMONTHLY!$A$88:$U$88,OFFSET(WatchbillMONTHLY!$A$88:$U$88,1,2))=IF(_xlfn.XLOOKUP($A56,INDIRECT("_"&amp;_xlfn.XLOOKUP(AV$2,WatchbillMONTHLY!$A$88:$U$88,OFFSET(WatchbillMONTHLY!$A$88:$U$88,1,2))),INDIRECT("_"&amp;_xlfn.XLOOKUP(AV$2,WatchbillMONTHLY!$A$88:$U$88,OFFSET(WatchbillMONTHLY!$A$88:$U$88,1,2))))=$A56,_xlfn.XLOOKUP(AV$2,WatchbillMONTHLY!$A$88:$U$88,OFFSET(WatchbillMONTHLY!$A$88:$U$88,1,2)),FALSE),TRUE,FALSE)),
FALSE),FALSE)</f>
        <v>0</v>
      </c>
      <c r="AW56" s="209" t="b" cm="1">
        <f t="array" aca="1" ref="AW56" ca="1">IF(AND($A56 &gt; 0, P56 &gt; 0,AW$2&lt;MiscFormulas!$A$5+1),
_xlfn.IFNA(
_xlfn.IFNA(
_xlfn.IFNA(
_xlfn.IFNA(
_xlfn.IFNA(
_xlfn.IFNA(
IF(_xlfn.XLOOKUP(AW$2,WatchbillMONTHLY!$A$3:$U$3,OFFSET(WatchbillMONTHLY!$A$3:$U$3,1,2))=IF(_xlfn.XLOOKUP($A56,INDIRECT("_"&amp;_xlfn.XLOOKUP(AW$2,WatchbillMONTHLY!$A$3:$U$3,OFFSET(WatchbillMONTHLY!$A$3:$U$3,1,2))),INDIRECT("_"&amp;_xlfn.XLOOKUP(AW$2,WatchbillMONTHLY!$A$3:$U$3,OFFSET(WatchbillMONTHLY!$A$3:$U$3,1,2))))=$A56,_xlfn.XLOOKUP(AW$2,WatchbillMONTHLY!$A$3:$U$3,OFFSET(WatchbillMONTHLY!$A$3:$U$3,1,2)),FALSE),TRUE,FALSE),
IF(_xlfn.XLOOKUP(AW$2,WatchbillMONTHLY!$A$20:$U$20,OFFSET(WatchbillMONTHLY!$A$20:$U$20,1,2))=IF(_xlfn.XLOOKUP($A56,INDIRECT("_"&amp;_xlfn.XLOOKUP(AW$2,WatchbillMONTHLY!$A$20:$U$20,OFFSET(WatchbillMONTHLY!$A$20:$U$20,1,2))),INDIRECT("_"&amp;_xlfn.XLOOKUP(AW$2,WatchbillMONTHLY!$A$20:$U$20,OFFSET(WatchbillMONTHLY!$A$20:$U$20,1,2))))=$A56,_xlfn.XLOOKUP(AW$2,WatchbillMONTHLY!$A$20:$U$20,OFFSET(WatchbillMONTHLY!$A$20:$U$20,1,2)),FALSE),TRUE,FALSE)),
IF(_xlfn.XLOOKUP(AW$2,WatchbillMONTHLY!$A$37:$U$37,OFFSET(WatchbillMONTHLY!$A$37:$U$37,1,2))=IF(_xlfn.XLOOKUP($A56,INDIRECT("_"&amp;_xlfn.XLOOKUP(AW$2,WatchbillMONTHLY!$A$37:$U$37,OFFSET(WatchbillMONTHLY!$A$37:$U$37,1,2))),INDIRECT("_"&amp;_xlfn.XLOOKUP(AW$2,WatchbillMONTHLY!$A$37:$U$37,OFFSET(WatchbillMONTHLY!$A$37:$U$37,1,2))))=$A56,_xlfn.XLOOKUP(AW$2,WatchbillMONTHLY!$A$37:$U$37,OFFSET(WatchbillMONTHLY!$A$37:$U$37,1,2)),FALSE),TRUE,FALSE)),
IF(_xlfn.XLOOKUP(AW$2,WatchbillMONTHLY!$A$54:$U$54,OFFSET(WatchbillMONTHLY!$A$54:$U$54,1,2))=IF(_xlfn.XLOOKUP($A56,INDIRECT("_"&amp;_xlfn.XLOOKUP(AW$2,WatchbillMONTHLY!$A$54:$U$54,OFFSET(WatchbillMONTHLY!$A$54:$U$54,1,2))),INDIRECT("_"&amp;_xlfn.XLOOKUP(AW$2,WatchbillMONTHLY!$A$54:$U$54,OFFSET(WatchbillMONTHLY!$A$54:$U$54,1,2))))=$A56,_xlfn.XLOOKUP(AW$2,WatchbillMONTHLY!$A$54:$U$54,OFFSET(WatchbillMONTHLY!$A$54:$U$54,1,2)),FALSE),TRUE,FALSE)),
IF(_xlfn.XLOOKUP(AW$2,WatchbillMONTHLY!$A$71:$U$71,OFFSET(WatchbillMONTHLY!$A$71:$U$71,1,2))=IF(_xlfn.XLOOKUP($A56,INDIRECT("_"&amp;_xlfn.XLOOKUP(AW$2,WatchbillMONTHLY!$A$71:$U$71,OFFSET(WatchbillMONTHLY!$A$71:$U$71,1,2))),INDIRECT("_"&amp;_xlfn.XLOOKUP(AW$2,WatchbillMONTHLY!$A$71:$U$71,OFFSET(WatchbillMONTHLY!$A$71:$U$71,1,2))))=$A56,_xlfn.XLOOKUP(AW$2,WatchbillMONTHLY!$A$71:$U$71,OFFSET(WatchbillMONTHLY!$A$71:$U$71,1,2)),FALSE),TRUE,FALSE)),
IF(_xlfn.XLOOKUP(AW$2,WatchbillMONTHLY!$A$88:$U$88,OFFSET(WatchbillMONTHLY!$A$88:$U$88,1,2))=IF(_xlfn.XLOOKUP($A56,INDIRECT("_"&amp;_xlfn.XLOOKUP(AW$2,WatchbillMONTHLY!$A$88:$U$88,OFFSET(WatchbillMONTHLY!$A$88:$U$88,1,2))),INDIRECT("_"&amp;_xlfn.XLOOKUP(AW$2,WatchbillMONTHLY!$A$88:$U$88,OFFSET(WatchbillMONTHLY!$A$88:$U$88,1,2))))=$A56,_xlfn.XLOOKUP(AW$2,WatchbillMONTHLY!$A$88:$U$88,OFFSET(WatchbillMONTHLY!$A$88:$U$88,1,2)),FALSE),TRUE,FALSE)),
FALSE),FALSE)</f>
        <v>0</v>
      </c>
      <c r="AX56" s="209" t="b" cm="1">
        <f t="array" aca="1" ref="AX56" ca="1">IF(AND($A56 &gt; 0, Q56 &gt; 0,AX$2&lt;MiscFormulas!$A$5+1),
_xlfn.IFNA(
_xlfn.IFNA(
_xlfn.IFNA(
_xlfn.IFNA(
_xlfn.IFNA(
_xlfn.IFNA(
IF(_xlfn.XLOOKUP(AX$2,WatchbillMONTHLY!$A$3:$U$3,OFFSET(WatchbillMONTHLY!$A$3:$U$3,1,2))=IF(_xlfn.XLOOKUP($A56,INDIRECT("_"&amp;_xlfn.XLOOKUP(AX$2,WatchbillMONTHLY!$A$3:$U$3,OFFSET(WatchbillMONTHLY!$A$3:$U$3,1,2))),INDIRECT("_"&amp;_xlfn.XLOOKUP(AX$2,WatchbillMONTHLY!$A$3:$U$3,OFFSET(WatchbillMONTHLY!$A$3:$U$3,1,2))))=$A56,_xlfn.XLOOKUP(AX$2,WatchbillMONTHLY!$A$3:$U$3,OFFSET(WatchbillMONTHLY!$A$3:$U$3,1,2)),FALSE),TRUE,FALSE),
IF(_xlfn.XLOOKUP(AX$2,WatchbillMONTHLY!$A$20:$U$20,OFFSET(WatchbillMONTHLY!$A$20:$U$20,1,2))=IF(_xlfn.XLOOKUP($A56,INDIRECT("_"&amp;_xlfn.XLOOKUP(AX$2,WatchbillMONTHLY!$A$20:$U$20,OFFSET(WatchbillMONTHLY!$A$20:$U$20,1,2))),INDIRECT("_"&amp;_xlfn.XLOOKUP(AX$2,WatchbillMONTHLY!$A$20:$U$20,OFFSET(WatchbillMONTHLY!$A$20:$U$20,1,2))))=$A56,_xlfn.XLOOKUP(AX$2,WatchbillMONTHLY!$A$20:$U$20,OFFSET(WatchbillMONTHLY!$A$20:$U$20,1,2)),FALSE),TRUE,FALSE)),
IF(_xlfn.XLOOKUP(AX$2,WatchbillMONTHLY!$A$37:$U$37,OFFSET(WatchbillMONTHLY!$A$37:$U$37,1,2))=IF(_xlfn.XLOOKUP($A56,INDIRECT("_"&amp;_xlfn.XLOOKUP(AX$2,WatchbillMONTHLY!$A$37:$U$37,OFFSET(WatchbillMONTHLY!$A$37:$U$37,1,2))),INDIRECT("_"&amp;_xlfn.XLOOKUP(AX$2,WatchbillMONTHLY!$A$37:$U$37,OFFSET(WatchbillMONTHLY!$A$37:$U$37,1,2))))=$A56,_xlfn.XLOOKUP(AX$2,WatchbillMONTHLY!$A$37:$U$37,OFFSET(WatchbillMONTHLY!$A$37:$U$37,1,2)),FALSE),TRUE,FALSE)),
IF(_xlfn.XLOOKUP(AX$2,WatchbillMONTHLY!$A$54:$U$54,OFFSET(WatchbillMONTHLY!$A$54:$U$54,1,2))=IF(_xlfn.XLOOKUP($A56,INDIRECT("_"&amp;_xlfn.XLOOKUP(AX$2,WatchbillMONTHLY!$A$54:$U$54,OFFSET(WatchbillMONTHLY!$A$54:$U$54,1,2))),INDIRECT("_"&amp;_xlfn.XLOOKUP(AX$2,WatchbillMONTHLY!$A$54:$U$54,OFFSET(WatchbillMONTHLY!$A$54:$U$54,1,2))))=$A56,_xlfn.XLOOKUP(AX$2,WatchbillMONTHLY!$A$54:$U$54,OFFSET(WatchbillMONTHLY!$A$54:$U$54,1,2)),FALSE),TRUE,FALSE)),
IF(_xlfn.XLOOKUP(AX$2,WatchbillMONTHLY!$A$71:$U$71,OFFSET(WatchbillMONTHLY!$A$71:$U$71,1,2))=IF(_xlfn.XLOOKUP($A56,INDIRECT("_"&amp;_xlfn.XLOOKUP(AX$2,WatchbillMONTHLY!$A$71:$U$71,OFFSET(WatchbillMONTHLY!$A$71:$U$71,1,2))),INDIRECT("_"&amp;_xlfn.XLOOKUP(AX$2,WatchbillMONTHLY!$A$71:$U$71,OFFSET(WatchbillMONTHLY!$A$71:$U$71,1,2))))=$A56,_xlfn.XLOOKUP(AX$2,WatchbillMONTHLY!$A$71:$U$71,OFFSET(WatchbillMONTHLY!$A$71:$U$71,1,2)),FALSE),TRUE,FALSE)),
IF(_xlfn.XLOOKUP(AX$2,WatchbillMONTHLY!$A$88:$U$88,OFFSET(WatchbillMONTHLY!$A$88:$U$88,1,2))=IF(_xlfn.XLOOKUP($A56,INDIRECT("_"&amp;_xlfn.XLOOKUP(AX$2,WatchbillMONTHLY!$A$88:$U$88,OFFSET(WatchbillMONTHLY!$A$88:$U$88,1,2))),INDIRECT("_"&amp;_xlfn.XLOOKUP(AX$2,WatchbillMONTHLY!$A$88:$U$88,OFFSET(WatchbillMONTHLY!$A$88:$U$88,1,2))))=$A56,_xlfn.XLOOKUP(AX$2,WatchbillMONTHLY!$A$88:$U$88,OFFSET(WatchbillMONTHLY!$A$88:$U$88,1,2)),FALSE),TRUE,FALSE)),
FALSE),FALSE)</f>
        <v>0</v>
      </c>
      <c r="AY56" s="209" t="b" cm="1">
        <f t="array" aca="1" ref="AY56" ca="1">IF(AND($A56 &gt; 0, R56 &gt; 0,AY$2&lt;MiscFormulas!$A$5+1),
_xlfn.IFNA(
_xlfn.IFNA(
_xlfn.IFNA(
_xlfn.IFNA(
_xlfn.IFNA(
_xlfn.IFNA(
IF(_xlfn.XLOOKUP(AY$2,WatchbillMONTHLY!$A$3:$U$3,OFFSET(WatchbillMONTHLY!$A$3:$U$3,1,2))=IF(_xlfn.XLOOKUP($A56,INDIRECT("_"&amp;_xlfn.XLOOKUP(AY$2,WatchbillMONTHLY!$A$3:$U$3,OFFSET(WatchbillMONTHLY!$A$3:$U$3,1,2))),INDIRECT("_"&amp;_xlfn.XLOOKUP(AY$2,WatchbillMONTHLY!$A$3:$U$3,OFFSET(WatchbillMONTHLY!$A$3:$U$3,1,2))))=$A56,_xlfn.XLOOKUP(AY$2,WatchbillMONTHLY!$A$3:$U$3,OFFSET(WatchbillMONTHLY!$A$3:$U$3,1,2)),FALSE),TRUE,FALSE),
IF(_xlfn.XLOOKUP(AY$2,WatchbillMONTHLY!$A$20:$U$20,OFFSET(WatchbillMONTHLY!$A$20:$U$20,1,2))=IF(_xlfn.XLOOKUP($A56,INDIRECT("_"&amp;_xlfn.XLOOKUP(AY$2,WatchbillMONTHLY!$A$20:$U$20,OFFSET(WatchbillMONTHLY!$A$20:$U$20,1,2))),INDIRECT("_"&amp;_xlfn.XLOOKUP(AY$2,WatchbillMONTHLY!$A$20:$U$20,OFFSET(WatchbillMONTHLY!$A$20:$U$20,1,2))))=$A56,_xlfn.XLOOKUP(AY$2,WatchbillMONTHLY!$A$20:$U$20,OFFSET(WatchbillMONTHLY!$A$20:$U$20,1,2)),FALSE),TRUE,FALSE)),
IF(_xlfn.XLOOKUP(AY$2,WatchbillMONTHLY!$A$37:$U$37,OFFSET(WatchbillMONTHLY!$A$37:$U$37,1,2))=IF(_xlfn.XLOOKUP($A56,INDIRECT("_"&amp;_xlfn.XLOOKUP(AY$2,WatchbillMONTHLY!$A$37:$U$37,OFFSET(WatchbillMONTHLY!$A$37:$U$37,1,2))),INDIRECT("_"&amp;_xlfn.XLOOKUP(AY$2,WatchbillMONTHLY!$A$37:$U$37,OFFSET(WatchbillMONTHLY!$A$37:$U$37,1,2))))=$A56,_xlfn.XLOOKUP(AY$2,WatchbillMONTHLY!$A$37:$U$37,OFFSET(WatchbillMONTHLY!$A$37:$U$37,1,2)),FALSE),TRUE,FALSE)),
IF(_xlfn.XLOOKUP(AY$2,WatchbillMONTHLY!$A$54:$U$54,OFFSET(WatchbillMONTHLY!$A$54:$U$54,1,2))=IF(_xlfn.XLOOKUP($A56,INDIRECT("_"&amp;_xlfn.XLOOKUP(AY$2,WatchbillMONTHLY!$A$54:$U$54,OFFSET(WatchbillMONTHLY!$A$54:$U$54,1,2))),INDIRECT("_"&amp;_xlfn.XLOOKUP(AY$2,WatchbillMONTHLY!$A$54:$U$54,OFFSET(WatchbillMONTHLY!$A$54:$U$54,1,2))))=$A56,_xlfn.XLOOKUP(AY$2,WatchbillMONTHLY!$A$54:$U$54,OFFSET(WatchbillMONTHLY!$A$54:$U$54,1,2)),FALSE),TRUE,FALSE)),
IF(_xlfn.XLOOKUP(AY$2,WatchbillMONTHLY!$A$71:$U$71,OFFSET(WatchbillMONTHLY!$A$71:$U$71,1,2))=IF(_xlfn.XLOOKUP($A56,INDIRECT("_"&amp;_xlfn.XLOOKUP(AY$2,WatchbillMONTHLY!$A$71:$U$71,OFFSET(WatchbillMONTHLY!$A$71:$U$71,1,2))),INDIRECT("_"&amp;_xlfn.XLOOKUP(AY$2,WatchbillMONTHLY!$A$71:$U$71,OFFSET(WatchbillMONTHLY!$A$71:$U$71,1,2))))=$A56,_xlfn.XLOOKUP(AY$2,WatchbillMONTHLY!$A$71:$U$71,OFFSET(WatchbillMONTHLY!$A$71:$U$71,1,2)),FALSE),TRUE,FALSE)),
IF(_xlfn.XLOOKUP(AY$2,WatchbillMONTHLY!$A$88:$U$88,OFFSET(WatchbillMONTHLY!$A$88:$U$88,1,2))=IF(_xlfn.XLOOKUP($A56,INDIRECT("_"&amp;_xlfn.XLOOKUP(AY$2,WatchbillMONTHLY!$A$88:$U$88,OFFSET(WatchbillMONTHLY!$A$88:$U$88,1,2))),INDIRECT("_"&amp;_xlfn.XLOOKUP(AY$2,WatchbillMONTHLY!$A$88:$U$88,OFFSET(WatchbillMONTHLY!$A$88:$U$88,1,2))))=$A56,_xlfn.XLOOKUP(AY$2,WatchbillMONTHLY!$A$88:$U$88,OFFSET(WatchbillMONTHLY!$A$88:$U$88,1,2)),FALSE),TRUE,FALSE)),
FALSE),FALSE)</f>
        <v>0</v>
      </c>
      <c r="AZ56" s="209" t="b" cm="1">
        <f t="array" aca="1" ref="AZ56" ca="1">IF(AND($A56 &gt; 0, S56 &gt; 0,AZ$2&lt;MiscFormulas!$A$5+1),
_xlfn.IFNA(
_xlfn.IFNA(
_xlfn.IFNA(
_xlfn.IFNA(
_xlfn.IFNA(
_xlfn.IFNA(
IF(_xlfn.XLOOKUP(AZ$2,WatchbillMONTHLY!$A$3:$U$3,OFFSET(WatchbillMONTHLY!$A$3:$U$3,1,2))=IF(_xlfn.XLOOKUP($A56,INDIRECT("_"&amp;_xlfn.XLOOKUP(AZ$2,WatchbillMONTHLY!$A$3:$U$3,OFFSET(WatchbillMONTHLY!$A$3:$U$3,1,2))),INDIRECT("_"&amp;_xlfn.XLOOKUP(AZ$2,WatchbillMONTHLY!$A$3:$U$3,OFFSET(WatchbillMONTHLY!$A$3:$U$3,1,2))))=$A56,_xlfn.XLOOKUP(AZ$2,WatchbillMONTHLY!$A$3:$U$3,OFFSET(WatchbillMONTHLY!$A$3:$U$3,1,2)),FALSE),TRUE,FALSE),
IF(_xlfn.XLOOKUP(AZ$2,WatchbillMONTHLY!$A$20:$U$20,OFFSET(WatchbillMONTHLY!$A$20:$U$20,1,2))=IF(_xlfn.XLOOKUP($A56,INDIRECT("_"&amp;_xlfn.XLOOKUP(AZ$2,WatchbillMONTHLY!$A$20:$U$20,OFFSET(WatchbillMONTHLY!$A$20:$U$20,1,2))),INDIRECT("_"&amp;_xlfn.XLOOKUP(AZ$2,WatchbillMONTHLY!$A$20:$U$20,OFFSET(WatchbillMONTHLY!$A$20:$U$20,1,2))))=$A56,_xlfn.XLOOKUP(AZ$2,WatchbillMONTHLY!$A$20:$U$20,OFFSET(WatchbillMONTHLY!$A$20:$U$20,1,2)),FALSE),TRUE,FALSE)),
IF(_xlfn.XLOOKUP(AZ$2,WatchbillMONTHLY!$A$37:$U$37,OFFSET(WatchbillMONTHLY!$A$37:$U$37,1,2))=IF(_xlfn.XLOOKUP($A56,INDIRECT("_"&amp;_xlfn.XLOOKUP(AZ$2,WatchbillMONTHLY!$A$37:$U$37,OFFSET(WatchbillMONTHLY!$A$37:$U$37,1,2))),INDIRECT("_"&amp;_xlfn.XLOOKUP(AZ$2,WatchbillMONTHLY!$A$37:$U$37,OFFSET(WatchbillMONTHLY!$A$37:$U$37,1,2))))=$A56,_xlfn.XLOOKUP(AZ$2,WatchbillMONTHLY!$A$37:$U$37,OFFSET(WatchbillMONTHLY!$A$37:$U$37,1,2)),FALSE),TRUE,FALSE)),
IF(_xlfn.XLOOKUP(AZ$2,WatchbillMONTHLY!$A$54:$U$54,OFFSET(WatchbillMONTHLY!$A$54:$U$54,1,2))=IF(_xlfn.XLOOKUP($A56,INDIRECT("_"&amp;_xlfn.XLOOKUP(AZ$2,WatchbillMONTHLY!$A$54:$U$54,OFFSET(WatchbillMONTHLY!$A$54:$U$54,1,2))),INDIRECT("_"&amp;_xlfn.XLOOKUP(AZ$2,WatchbillMONTHLY!$A$54:$U$54,OFFSET(WatchbillMONTHLY!$A$54:$U$54,1,2))))=$A56,_xlfn.XLOOKUP(AZ$2,WatchbillMONTHLY!$A$54:$U$54,OFFSET(WatchbillMONTHLY!$A$54:$U$54,1,2)),FALSE),TRUE,FALSE)),
IF(_xlfn.XLOOKUP(AZ$2,WatchbillMONTHLY!$A$71:$U$71,OFFSET(WatchbillMONTHLY!$A$71:$U$71,1,2))=IF(_xlfn.XLOOKUP($A56,INDIRECT("_"&amp;_xlfn.XLOOKUP(AZ$2,WatchbillMONTHLY!$A$71:$U$71,OFFSET(WatchbillMONTHLY!$A$71:$U$71,1,2))),INDIRECT("_"&amp;_xlfn.XLOOKUP(AZ$2,WatchbillMONTHLY!$A$71:$U$71,OFFSET(WatchbillMONTHLY!$A$71:$U$71,1,2))))=$A56,_xlfn.XLOOKUP(AZ$2,WatchbillMONTHLY!$A$71:$U$71,OFFSET(WatchbillMONTHLY!$A$71:$U$71,1,2)),FALSE),TRUE,FALSE)),
IF(_xlfn.XLOOKUP(AZ$2,WatchbillMONTHLY!$A$88:$U$88,OFFSET(WatchbillMONTHLY!$A$88:$U$88,1,2))=IF(_xlfn.XLOOKUP($A56,INDIRECT("_"&amp;_xlfn.XLOOKUP(AZ$2,WatchbillMONTHLY!$A$88:$U$88,OFFSET(WatchbillMONTHLY!$A$88:$U$88,1,2))),INDIRECT("_"&amp;_xlfn.XLOOKUP(AZ$2,WatchbillMONTHLY!$A$88:$U$88,OFFSET(WatchbillMONTHLY!$A$88:$U$88,1,2))))=$A56,_xlfn.XLOOKUP(AZ$2,WatchbillMONTHLY!$A$88:$U$88,OFFSET(WatchbillMONTHLY!$A$88:$U$88,1,2)),FALSE),TRUE,FALSE)),
FALSE),FALSE)</f>
        <v>0</v>
      </c>
      <c r="BA56" s="209" t="b" cm="1">
        <f t="array" aca="1" ref="BA56" ca="1">IF(AND($A56 &gt; 0, T56 &gt; 0,BA$2&lt;MiscFormulas!$A$5+1),
_xlfn.IFNA(
_xlfn.IFNA(
_xlfn.IFNA(
_xlfn.IFNA(
_xlfn.IFNA(
_xlfn.IFNA(
IF(_xlfn.XLOOKUP(BA$2,WatchbillMONTHLY!$A$3:$U$3,OFFSET(WatchbillMONTHLY!$A$3:$U$3,1,2))=IF(_xlfn.XLOOKUP($A56,INDIRECT("_"&amp;_xlfn.XLOOKUP(BA$2,WatchbillMONTHLY!$A$3:$U$3,OFFSET(WatchbillMONTHLY!$A$3:$U$3,1,2))),INDIRECT("_"&amp;_xlfn.XLOOKUP(BA$2,WatchbillMONTHLY!$A$3:$U$3,OFFSET(WatchbillMONTHLY!$A$3:$U$3,1,2))))=$A56,_xlfn.XLOOKUP(BA$2,WatchbillMONTHLY!$A$3:$U$3,OFFSET(WatchbillMONTHLY!$A$3:$U$3,1,2)),FALSE),TRUE,FALSE),
IF(_xlfn.XLOOKUP(BA$2,WatchbillMONTHLY!$A$20:$U$20,OFFSET(WatchbillMONTHLY!$A$20:$U$20,1,2))=IF(_xlfn.XLOOKUP($A56,INDIRECT("_"&amp;_xlfn.XLOOKUP(BA$2,WatchbillMONTHLY!$A$20:$U$20,OFFSET(WatchbillMONTHLY!$A$20:$U$20,1,2))),INDIRECT("_"&amp;_xlfn.XLOOKUP(BA$2,WatchbillMONTHLY!$A$20:$U$20,OFFSET(WatchbillMONTHLY!$A$20:$U$20,1,2))))=$A56,_xlfn.XLOOKUP(BA$2,WatchbillMONTHLY!$A$20:$U$20,OFFSET(WatchbillMONTHLY!$A$20:$U$20,1,2)),FALSE),TRUE,FALSE)),
IF(_xlfn.XLOOKUP(BA$2,WatchbillMONTHLY!$A$37:$U$37,OFFSET(WatchbillMONTHLY!$A$37:$U$37,1,2))=IF(_xlfn.XLOOKUP($A56,INDIRECT("_"&amp;_xlfn.XLOOKUP(BA$2,WatchbillMONTHLY!$A$37:$U$37,OFFSET(WatchbillMONTHLY!$A$37:$U$37,1,2))),INDIRECT("_"&amp;_xlfn.XLOOKUP(BA$2,WatchbillMONTHLY!$A$37:$U$37,OFFSET(WatchbillMONTHLY!$A$37:$U$37,1,2))))=$A56,_xlfn.XLOOKUP(BA$2,WatchbillMONTHLY!$A$37:$U$37,OFFSET(WatchbillMONTHLY!$A$37:$U$37,1,2)),FALSE),TRUE,FALSE)),
IF(_xlfn.XLOOKUP(BA$2,WatchbillMONTHLY!$A$54:$U$54,OFFSET(WatchbillMONTHLY!$A$54:$U$54,1,2))=IF(_xlfn.XLOOKUP($A56,INDIRECT("_"&amp;_xlfn.XLOOKUP(BA$2,WatchbillMONTHLY!$A$54:$U$54,OFFSET(WatchbillMONTHLY!$A$54:$U$54,1,2))),INDIRECT("_"&amp;_xlfn.XLOOKUP(BA$2,WatchbillMONTHLY!$A$54:$U$54,OFFSET(WatchbillMONTHLY!$A$54:$U$54,1,2))))=$A56,_xlfn.XLOOKUP(BA$2,WatchbillMONTHLY!$A$54:$U$54,OFFSET(WatchbillMONTHLY!$A$54:$U$54,1,2)),FALSE),TRUE,FALSE)),
IF(_xlfn.XLOOKUP(BA$2,WatchbillMONTHLY!$A$71:$U$71,OFFSET(WatchbillMONTHLY!$A$71:$U$71,1,2))=IF(_xlfn.XLOOKUP($A56,INDIRECT("_"&amp;_xlfn.XLOOKUP(BA$2,WatchbillMONTHLY!$A$71:$U$71,OFFSET(WatchbillMONTHLY!$A$71:$U$71,1,2))),INDIRECT("_"&amp;_xlfn.XLOOKUP(BA$2,WatchbillMONTHLY!$A$71:$U$71,OFFSET(WatchbillMONTHLY!$A$71:$U$71,1,2))))=$A56,_xlfn.XLOOKUP(BA$2,WatchbillMONTHLY!$A$71:$U$71,OFFSET(WatchbillMONTHLY!$A$71:$U$71,1,2)),FALSE),TRUE,FALSE)),
IF(_xlfn.XLOOKUP(BA$2,WatchbillMONTHLY!$A$88:$U$88,OFFSET(WatchbillMONTHLY!$A$88:$U$88,1,2))=IF(_xlfn.XLOOKUP($A56,INDIRECT("_"&amp;_xlfn.XLOOKUP(BA$2,WatchbillMONTHLY!$A$88:$U$88,OFFSET(WatchbillMONTHLY!$A$88:$U$88,1,2))),INDIRECT("_"&amp;_xlfn.XLOOKUP(BA$2,WatchbillMONTHLY!$A$88:$U$88,OFFSET(WatchbillMONTHLY!$A$88:$U$88,1,2))))=$A56,_xlfn.XLOOKUP(BA$2,WatchbillMONTHLY!$A$88:$U$88,OFFSET(WatchbillMONTHLY!$A$88:$U$88,1,2)),FALSE),TRUE,FALSE)),
FALSE),FALSE)</f>
        <v>0</v>
      </c>
      <c r="BB56" s="209" t="b" cm="1">
        <f t="array" aca="1" ref="BB56" ca="1">IF(AND($A56 &gt; 0, U56 &gt; 0,BB$2&lt;MiscFormulas!$A$5+1),
_xlfn.IFNA(
_xlfn.IFNA(
_xlfn.IFNA(
_xlfn.IFNA(
_xlfn.IFNA(
_xlfn.IFNA(
IF(_xlfn.XLOOKUP(BB$2,WatchbillMONTHLY!$A$3:$U$3,OFFSET(WatchbillMONTHLY!$A$3:$U$3,1,2))=IF(_xlfn.XLOOKUP($A56,INDIRECT("_"&amp;_xlfn.XLOOKUP(BB$2,WatchbillMONTHLY!$A$3:$U$3,OFFSET(WatchbillMONTHLY!$A$3:$U$3,1,2))),INDIRECT("_"&amp;_xlfn.XLOOKUP(BB$2,WatchbillMONTHLY!$A$3:$U$3,OFFSET(WatchbillMONTHLY!$A$3:$U$3,1,2))))=$A56,_xlfn.XLOOKUP(BB$2,WatchbillMONTHLY!$A$3:$U$3,OFFSET(WatchbillMONTHLY!$A$3:$U$3,1,2)),FALSE),TRUE,FALSE),
IF(_xlfn.XLOOKUP(BB$2,WatchbillMONTHLY!$A$20:$U$20,OFFSET(WatchbillMONTHLY!$A$20:$U$20,1,2))=IF(_xlfn.XLOOKUP($A56,INDIRECT("_"&amp;_xlfn.XLOOKUP(BB$2,WatchbillMONTHLY!$A$20:$U$20,OFFSET(WatchbillMONTHLY!$A$20:$U$20,1,2))),INDIRECT("_"&amp;_xlfn.XLOOKUP(BB$2,WatchbillMONTHLY!$A$20:$U$20,OFFSET(WatchbillMONTHLY!$A$20:$U$20,1,2))))=$A56,_xlfn.XLOOKUP(BB$2,WatchbillMONTHLY!$A$20:$U$20,OFFSET(WatchbillMONTHLY!$A$20:$U$20,1,2)),FALSE),TRUE,FALSE)),
IF(_xlfn.XLOOKUP(BB$2,WatchbillMONTHLY!$A$37:$U$37,OFFSET(WatchbillMONTHLY!$A$37:$U$37,1,2))=IF(_xlfn.XLOOKUP($A56,INDIRECT("_"&amp;_xlfn.XLOOKUP(BB$2,WatchbillMONTHLY!$A$37:$U$37,OFFSET(WatchbillMONTHLY!$A$37:$U$37,1,2))),INDIRECT("_"&amp;_xlfn.XLOOKUP(BB$2,WatchbillMONTHLY!$A$37:$U$37,OFFSET(WatchbillMONTHLY!$A$37:$U$37,1,2))))=$A56,_xlfn.XLOOKUP(BB$2,WatchbillMONTHLY!$A$37:$U$37,OFFSET(WatchbillMONTHLY!$A$37:$U$37,1,2)),FALSE),TRUE,FALSE)),
IF(_xlfn.XLOOKUP(BB$2,WatchbillMONTHLY!$A$54:$U$54,OFFSET(WatchbillMONTHLY!$A$54:$U$54,1,2))=IF(_xlfn.XLOOKUP($A56,INDIRECT("_"&amp;_xlfn.XLOOKUP(BB$2,WatchbillMONTHLY!$A$54:$U$54,OFFSET(WatchbillMONTHLY!$A$54:$U$54,1,2))),INDIRECT("_"&amp;_xlfn.XLOOKUP(BB$2,WatchbillMONTHLY!$A$54:$U$54,OFFSET(WatchbillMONTHLY!$A$54:$U$54,1,2))))=$A56,_xlfn.XLOOKUP(BB$2,WatchbillMONTHLY!$A$54:$U$54,OFFSET(WatchbillMONTHLY!$A$54:$U$54,1,2)),FALSE),TRUE,FALSE)),
IF(_xlfn.XLOOKUP(BB$2,WatchbillMONTHLY!$A$71:$U$71,OFFSET(WatchbillMONTHLY!$A$71:$U$71,1,2))=IF(_xlfn.XLOOKUP($A56,INDIRECT("_"&amp;_xlfn.XLOOKUP(BB$2,WatchbillMONTHLY!$A$71:$U$71,OFFSET(WatchbillMONTHLY!$A$71:$U$71,1,2))),INDIRECT("_"&amp;_xlfn.XLOOKUP(BB$2,WatchbillMONTHLY!$A$71:$U$71,OFFSET(WatchbillMONTHLY!$A$71:$U$71,1,2))))=$A56,_xlfn.XLOOKUP(BB$2,WatchbillMONTHLY!$A$71:$U$71,OFFSET(WatchbillMONTHLY!$A$71:$U$71,1,2)),FALSE),TRUE,FALSE)),
IF(_xlfn.XLOOKUP(BB$2,WatchbillMONTHLY!$A$88:$U$88,OFFSET(WatchbillMONTHLY!$A$88:$U$88,1,2))=IF(_xlfn.XLOOKUP($A56,INDIRECT("_"&amp;_xlfn.XLOOKUP(BB$2,WatchbillMONTHLY!$A$88:$U$88,OFFSET(WatchbillMONTHLY!$A$88:$U$88,1,2))),INDIRECT("_"&amp;_xlfn.XLOOKUP(BB$2,WatchbillMONTHLY!$A$88:$U$88,OFFSET(WatchbillMONTHLY!$A$88:$U$88,1,2))))=$A56,_xlfn.XLOOKUP(BB$2,WatchbillMONTHLY!$A$88:$U$88,OFFSET(WatchbillMONTHLY!$A$88:$U$88,1,2)),FALSE),TRUE,FALSE)),
FALSE),FALSE)</f>
        <v>0</v>
      </c>
      <c r="BC56" s="209" t="b" cm="1">
        <f t="array" aca="1" ref="BC56" ca="1">IF(AND($A56 &gt; 0, V56 &gt; 0,BC$2&lt;MiscFormulas!$A$5+1),
_xlfn.IFNA(
_xlfn.IFNA(
_xlfn.IFNA(
_xlfn.IFNA(
_xlfn.IFNA(
_xlfn.IFNA(
IF(_xlfn.XLOOKUP(BC$2,WatchbillMONTHLY!$A$3:$U$3,OFFSET(WatchbillMONTHLY!$A$3:$U$3,1,2))=IF(_xlfn.XLOOKUP($A56,INDIRECT("_"&amp;_xlfn.XLOOKUP(BC$2,WatchbillMONTHLY!$A$3:$U$3,OFFSET(WatchbillMONTHLY!$A$3:$U$3,1,2))),INDIRECT("_"&amp;_xlfn.XLOOKUP(BC$2,WatchbillMONTHLY!$A$3:$U$3,OFFSET(WatchbillMONTHLY!$A$3:$U$3,1,2))))=$A56,_xlfn.XLOOKUP(BC$2,WatchbillMONTHLY!$A$3:$U$3,OFFSET(WatchbillMONTHLY!$A$3:$U$3,1,2)),FALSE),TRUE,FALSE),
IF(_xlfn.XLOOKUP(BC$2,WatchbillMONTHLY!$A$20:$U$20,OFFSET(WatchbillMONTHLY!$A$20:$U$20,1,2))=IF(_xlfn.XLOOKUP($A56,INDIRECT("_"&amp;_xlfn.XLOOKUP(BC$2,WatchbillMONTHLY!$A$20:$U$20,OFFSET(WatchbillMONTHLY!$A$20:$U$20,1,2))),INDIRECT("_"&amp;_xlfn.XLOOKUP(BC$2,WatchbillMONTHLY!$A$20:$U$20,OFFSET(WatchbillMONTHLY!$A$20:$U$20,1,2))))=$A56,_xlfn.XLOOKUP(BC$2,WatchbillMONTHLY!$A$20:$U$20,OFFSET(WatchbillMONTHLY!$A$20:$U$20,1,2)),FALSE),TRUE,FALSE)),
IF(_xlfn.XLOOKUP(BC$2,WatchbillMONTHLY!$A$37:$U$37,OFFSET(WatchbillMONTHLY!$A$37:$U$37,1,2))=IF(_xlfn.XLOOKUP($A56,INDIRECT("_"&amp;_xlfn.XLOOKUP(BC$2,WatchbillMONTHLY!$A$37:$U$37,OFFSET(WatchbillMONTHLY!$A$37:$U$37,1,2))),INDIRECT("_"&amp;_xlfn.XLOOKUP(BC$2,WatchbillMONTHLY!$A$37:$U$37,OFFSET(WatchbillMONTHLY!$A$37:$U$37,1,2))))=$A56,_xlfn.XLOOKUP(BC$2,WatchbillMONTHLY!$A$37:$U$37,OFFSET(WatchbillMONTHLY!$A$37:$U$37,1,2)),FALSE),TRUE,FALSE)),
IF(_xlfn.XLOOKUP(BC$2,WatchbillMONTHLY!$A$54:$U$54,OFFSET(WatchbillMONTHLY!$A$54:$U$54,1,2))=IF(_xlfn.XLOOKUP($A56,INDIRECT("_"&amp;_xlfn.XLOOKUP(BC$2,WatchbillMONTHLY!$A$54:$U$54,OFFSET(WatchbillMONTHLY!$A$54:$U$54,1,2))),INDIRECT("_"&amp;_xlfn.XLOOKUP(BC$2,WatchbillMONTHLY!$A$54:$U$54,OFFSET(WatchbillMONTHLY!$A$54:$U$54,1,2))))=$A56,_xlfn.XLOOKUP(BC$2,WatchbillMONTHLY!$A$54:$U$54,OFFSET(WatchbillMONTHLY!$A$54:$U$54,1,2)),FALSE),TRUE,FALSE)),
IF(_xlfn.XLOOKUP(BC$2,WatchbillMONTHLY!$A$71:$U$71,OFFSET(WatchbillMONTHLY!$A$71:$U$71,1,2))=IF(_xlfn.XLOOKUP($A56,INDIRECT("_"&amp;_xlfn.XLOOKUP(BC$2,WatchbillMONTHLY!$A$71:$U$71,OFFSET(WatchbillMONTHLY!$A$71:$U$71,1,2))),INDIRECT("_"&amp;_xlfn.XLOOKUP(BC$2,WatchbillMONTHLY!$A$71:$U$71,OFFSET(WatchbillMONTHLY!$A$71:$U$71,1,2))))=$A56,_xlfn.XLOOKUP(BC$2,WatchbillMONTHLY!$A$71:$U$71,OFFSET(WatchbillMONTHLY!$A$71:$U$71,1,2)),FALSE),TRUE,FALSE)),
IF(_xlfn.XLOOKUP(BC$2,WatchbillMONTHLY!$A$88:$U$88,OFFSET(WatchbillMONTHLY!$A$88:$U$88,1,2))=IF(_xlfn.XLOOKUP($A56,INDIRECT("_"&amp;_xlfn.XLOOKUP(BC$2,WatchbillMONTHLY!$A$88:$U$88,OFFSET(WatchbillMONTHLY!$A$88:$U$88,1,2))),INDIRECT("_"&amp;_xlfn.XLOOKUP(BC$2,WatchbillMONTHLY!$A$88:$U$88,OFFSET(WatchbillMONTHLY!$A$88:$U$88,1,2))))=$A56,_xlfn.XLOOKUP(BC$2,WatchbillMONTHLY!$A$88:$U$88,OFFSET(WatchbillMONTHLY!$A$88:$U$88,1,2)),FALSE),TRUE,FALSE)),
FALSE),FALSE)</f>
        <v>0</v>
      </c>
      <c r="BD56" s="209" t="b" cm="1">
        <f t="array" aca="1" ref="BD56" ca="1">IF(AND($A56 &gt; 0, W56 &gt; 0,BD$2&lt;MiscFormulas!$A$5+1),
_xlfn.IFNA(
_xlfn.IFNA(
_xlfn.IFNA(
_xlfn.IFNA(
_xlfn.IFNA(
_xlfn.IFNA(
IF(_xlfn.XLOOKUP(BD$2,WatchbillMONTHLY!$A$3:$U$3,OFFSET(WatchbillMONTHLY!$A$3:$U$3,1,2))=IF(_xlfn.XLOOKUP($A56,INDIRECT("_"&amp;_xlfn.XLOOKUP(BD$2,WatchbillMONTHLY!$A$3:$U$3,OFFSET(WatchbillMONTHLY!$A$3:$U$3,1,2))),INDIRECT("_"&amp;_xlfn.XLOOKUP(BD$2,WatchbillMONTHLY!$A$3:$U$3,OFFSET(WatchbillMONTHLY!$A$3:$U$3,1,2))))=$A56,_xlfn.XLOOKUP(BD$2,WatchbillMONTHLY!$A$3:$U$3,OFFSET(WatchbillMONTHLY!$A$3:$U$3,1,2)),FALSE),TRUE,FALSE),
IF(_xlfn.XLOOKUP(BD$2,WatchbillMONTHLY!$A$20:$U$20,OFFSET(WatchbillMONTHLY!$A$20:$U$20,1,2))=IF(_xlfn.XLOOKUP($A56,INDIRECT("_"&amp;_xlfn.XLOOKUP(BD$2,WatchbillMONTHLY!$A$20:$U$20,OFFSET(WatchbillMONTHLY!$A$20:$U$20,1,2))),INDIRECT("_"&amp;_xlfn.XLOOKUP(BD$2,WatchbillMONTHLY!$A$20:$U$20,OFFSET(WatchbillMONTHLY!$A$20:$U$20,1,2))))=$A56,_xlfn.XLOOKUP(BD$2,WatchbillMONTHLY!$A$20:$U$20,OFFSET(WatchbillMONTHLY!$A$20:$U$20,1,2)),FALSE),TRUE,FALSE)),
IF(_xlfn.XLOOKUP(BD$2,WatchbillMONTHLY!$A$37:$U$37,OFFSET(WatchbillMONTHLY!$A$37:$U$37,1,2))=IF(_xlfn.XLOOKUP($A56,INDIRECT("_"&amp;_xlfn.XLOOKUP(BD$2,WatchbillMONTHLY!$A$37:$U$37,OFFSET(WatchbillMONTHLY!$A$37:$U$37,1,2))),INDIRECT("_"&amp;_xlfn.XLOOKUP(BD$2,WatchbillMONTHLY!$A$37:$U$37,OFFSET(WatchbillMONTHLY!$A$37:$U$37,1,2))))=$A56,_xlfn.XLOOKUP(BD$2,WatchbillMONTHLY!$A$37:$U$37,OFFSET(WatchbillMONTHLY!$A$37:$U$37,1,2)),FALSE),TRUE,FALSE)),
IF(_xlfn.XLOOKUP(BD$2,WatchbillMONTHLY!$A$54:$U$54,OFFSET(WatchbillMONTHLY!$A$54:$U$54,1,2))=IF(_xlfn.XLOOKUP($A56,INDIRECT("_"&amp;_xlfn.XLOOKUP(BD$2,WatchbillMONTHLY!$A$54:$U$54,OFFSET(WatchbillMONTHLY!$A$54:$U$54,1,2))),INDIRECT("_"&amp;_xlfn.XLOOKUP(BD$2,WatchbillMONTHLY!$A$54:$U$54,OFFSET(WatchbillMONTHLY!$A$54:$U$54,1,2))))=$A56,_xlfn.XLOOKUP(BD$2,WatchbillMONTHLY!$A$54:$U$54,OFFSET(WatchbillMONTHLY!$A$54:$U$54,1,2)),FALSE),TRUE,FALSE)),
IF(_xlfn.XLOOKUP(BD$2,WatchbillMONTHLY!$A$71:$U$71,OFFSET(WatchbillMONTHLY!$A$71:$U$71,1,2))=IF(_xlfn.XLOOKUP($A56,INDIRECT("_"&amp;_xlfn.XLOOKUP(BD$2,WatchbillMONTHLY!$A$71:$U$71,OFFSET(WatchbillMONTHLY!$A$71:$U$71,1,2))),INDIRECT("_"&amp;_xlfn.XLOOKUP(BD$2,WatchbillMONTHLY!$A$71:$U$71,OFFSET(WatchbillMONTHLY!$A$71:$U$71,1,2))))=$A56,_xlfn.XLOOKUP(BD$2,WatchbillMONTHLY!$A$71:$U$71,OFFSET(WatchbillMONTHLY!$A$71:$U$71,1,2)),FALSE),TRUE,FALSE)),
IF(_xlfn.XLOOKUP(BD$2,WatchbillMONTHLY!$A$88:$U$88,OFFSET(WatchbillMONTHLY!$A$88:$U$88,1,2))=IF(_xlfn.XLOOKUP($A56,INDIRECT("_"&amp;_xlfn.XLOOKUP(BD$2,WatchbillMONTHLY!$A$88:$U$88,OFFSET(WatchbillMONTHLY!$A$88:$U$88,1,2))),INDIRECT("_"&amp;_xlfn.XLOOKUP(BD$2,WatchbillMONTHLY!$A$88:$U$88,OFFSET(WatchbillMONTHLY!$A$88:$U$88,1,2))))=$A56,_xlfn.XLOOKUP(BD$2,WatchbillMONTHLY!$A$88:$U$88,OFFSET(WatchbillMONTHLY!$A$88:$U$88,1,2)),FALSE),TRUE,FALSE)),
FALSE),FALSE)</f>
        <v>0</v>
      </c>
      <c r="BE56" s="209" t="b" cm="1">
        <f t="array" aca="1" ref="BE56" ca="1">IF(AND($A56 &gt; 0, X56 &gt; 0,BE$2&lt;MiscFormulas!$A$5+1),
_xlfn.IFNA(
_xlfn.IFNA(
_xlfn.IFNA(
_xlfn.IFNA(
_xlfn.IFNA(
_xlfn.IFNA(
IF(_xlfn.XLOOKUP(BE$2,WatchbillMONTHLY!$A$3:$U$3,OFFSET(WatchbillMONTHLY!$A$3:$U$3,1,2))=IF(_xlfn.XLOOKUP($A56,INDIRECT("_"&amp;_xlfn.XLOOKUP(BE$2,WatchbillMONTHLY!$A$3:$U$3,OFFSET(WatchbillMONTHLY!$A$3:$U$3,1,2))),INDIRECT("_"&amp;_xlfn.XLOOKUP(BE$2,WatchbillMONTHLY!$A$3:$U$3,OFFSET(WatchbillMONTHLY!$A$3:$U$3,1,2))))=$A56,_xlfn.XLOOKUP(BE$2,WatchbillMONTHLY!$A$3:$U$3,OFFSET(WatchbillMONTHLY!$A$3:$U$3,1,2)),FALSE),TRUE,FALSE),
IF(_xlfn.XLOOKUP(BE$2,WatchbillMONTHLY!$A$20:$U$20,OFFSET(WatchbillMONTHLY!$A$20:$U$20,1,2))=IF(_xlfn.XLOOKUP($A56,INDIRECT("_"&amp;_xlfn.XLOOKUP(BE$2,WatchbillMONTHLY!$A$20:$U$20,OFFSET(WatchbillMONTHLY!$A$20:$U$20,1,2))),INDIRECT("_"&amp;_xlfn.XLOOKUP(BE$2,WatchbillMONTHLY!$A$20:$U$20,OFFSET(WatchbillMONTHLY!$A$20:$U$20,1,2))))=$A56,_xlfn.XLOOKUP(BE$2,WatchbillMONTHLY!$A$20:$U$20,OFFSET(WatchbillMONTHLY!$A$20:$U$20,1,2)),FALSE),TRUE,FALSE)),
IF(_xlfn.XLOOKUP(BE$2,WatchbillMONTHLY!$A$37:$U$37,OFFSET(WatchbillMONTHLY!$A$37:$U$37,1,2))=IF(_xlfn.XLOOKUP($A56,INDIRECT("_"&amp;_xlfn.XLOOKUP(BE$2,WatchbillMONTHLY!$A$37:$U$37,OFFSET(WatchbillMONTHLY!$A$37:$U$37,1,2))),INDIRECT("_"&amp;_xlfn.XLOOKUP(BE$2,WatchbillMONTHLY!$A$37:$U$37,OFFSET(WatchbillMONTHLY!$A$37:$U$37,1,2))))=$A56,_xlfn.XLOOKUP(BE$2,WatchbillMONTHLY!$A$37:$U$37,OFFSET(WatchbillMONTHLY!$A$37:$U$37,1,2)),FALSE),TRUE,FALSE)),
IF(_xlfn.XLOOKUP(BE$2,WatchbillMONTHLY!$A$54:$U$54,OFFSET(WatchbillMONTHLY!$A$54:$U$54,1,2))=IF(_xlfn.XLOOKUP($A56,INDIRECT("_"&amp;_xlfn.XLOOKUP(BE$2,WatchbillMONTHLY!$A$54:$U$54,OFFSET(WatchbillMONTHLY!$A$54:$U$54,1,2))),INDIRECT("_"&amp;_xlfn.XLOOKUP(BE$2,WatchbillMONTHLY!$A$54:$U$54,OFFSET(WatchbillMONTHLY!$A$54:$U$54,1,2))))=$A56,_xlfn.XLOOKUP(BE$2,WatchbillMONTHLY!$A$54:$U$54,OFFSET(WatchbillMONTHLY!$A$54:$U$54,1,2)),FALSE),TRUE,FALSE)),
IF(_xlfn.XLOOKUP(BE$2,WatchbillMONTHLY!$A$71:$U$71,OFFSET(WatchbillMONTHLY!$A$71:$U$71,1,2))=IF(_xlfn.XLOOKUP($A56,INDIRECT("_"&amp;_xlfn.XLOOKUP(BE$2,WatchbillMONTHLY!$A$71:$U$71,OFFSET(WatchbillMONTHLY!$A$71:$U$71,1,2))),INDIRECT("_"&amp;_xlfn.XLOOKUP(BE$2,WatchbillMONTHLY!$A$71:$U$71,OFFSET(WatchbillMONTHLY!$A$71:$U$71,1,2))))=$A56,_xlfn.XLOOKUP(BE$2,WatchbillMONTHLY!$A$71:$U$71,OFFSET(WatchbillMONTHLY!$A$71:$U$71,1,2)),FALSE),TRUE,FALSE)),
IF(_xlfn.XLOOKUP(BE$2,WatchbillMONTHLY!$A$88:$U$88,OFFSET(WatchbillMONTHLY!$A$88:$U$88,1,2))=IF(_xlfn.XLOOKUP($A56,INDIRECT("_"&amp;_xlfn.XLOOKUP(BE$2,WatchbillMONTHLY!$A$88:$U$88,OFFSET(WatchbillMONTHLY!$A$88:$U$88,1,2))),INDIRECT("_"&amp;_xlfn.XLOOKUP(BE$2,WatchbillMONTHLY!$A$88:$U$88,OFFSET(WatchbillMONTHLY!$A$88:$U$88,1,2))))=$A56,_xlfn.XLOOKUP(BE$2,WatchbillMONTHLY!$A$88:$U$88,OFFSET(WatchbillMONTHLY!$A$88:$U$88,1,2)),FALSE),TRUE,FALSE)),
FALSE),FALSE)</f>
        <v>0</v>
      </c>
      <c r="BF56" s="209" t="b" cm="1">
        <f t="array" aca="1" ref="BF56" ca="1">IF(AND($A56 &gt; 0, Y56 &gt; 0,BF$2&lt;MiscFormulas!$A$5+1),
_xlfn.IFNA(
_xlfn.IFNA(
_xlfn.IFNA(
_xlfn.IFNA(
_xlfn.IFNA(
_xlfn.IFNA(
IF(_xlfn.XLOOKUP(BF$2,WatchbillMONTHLY!$A$3:$U$3,OFFSET(WatchbillMONTHLY!$A$3:$U$3,1,2))=IF(_xlfn.XLOOKUP($A56,INDIRECT("_"&amp;_xlfn.XLOOKUP(BF$2,WatchbillMONTHLY!$A$3:$U$3,OFFSET(WatchbillMONTHLY!$A$3:$U$3,1,2))),INDIRECT("_"&amp;_xlfn.XLOOKUP(BF$2,WatchbillMONTHLY!$A$3:$U$3,OFFSET(WatchbillMONTHLY!$A$3:$U$3,1,2))))=$A56,_xlfn.XLOOKUP(BF$2,WatchbillMONTHLY!$A$3:$U$3,OFFSET(WatchbillMONTHLY!$A$3:$U$3,1,2)),FALSE),TRUE,FALSE),
IF(_xlfn.XLOOKUP(BF$2,WatchbillMONTHLY!$A$20:$U$20,OFFSET(WatchbillMONTHLY!$A$20:$U$20,1,2))=IF(_xlfn.XLOOKUP($A56,INDIRECT("_"&amp;_xlfn.XLOOKUP(BF$2,WatchbillMONTHLY!$A$20:$U$20,OFFSET(WatchbillMONTHLY!$A$20:$U$20,1,2))),INDIRECT("_"&amp;_xlfn.XLOOKUP(BF$2,WatchbillMONTHLY!$A$20:$U$20,OFFSET(WatchbillMONTHLY!$A$20:$U$20,1,2))))=$A56,_xlfn.XLOOKUP(BF$2,WatchbillMONTHLY!$A$20:$U$20,OFFSET(WatchbillMONTHLY!$A$20:$U$20,1,2)),FALSE),TRUE,FALSE)),
IF(_xlfn.XLOOKUP(BF$2,WatchbillMONTHLY!$A$37:$U$37,OFFSET(WatchbillMONTHLY!$A$37:$U$37,1,2))=IF(_xlfn.XLOOKUP($A56,INDIRECT("_"&amp;_xlfn.XLOOKUP(BF$2,WatchbillMONTHLY!$A$37:$U$37,OFFSET(WatchbillMONTHLY!$A$37:$U$37,1,2))),INDIRECT("_"&amp;_xlfn.XLOOKUP(BF$2,WatchbillMONTHLY!$A$37:$U$37,OFFSET(WatchbillMONTHLY!$A$37:$U$37,1,2))))=$A56,_xlfn.XLOOKUP(BF$2,WatchbillMONTHLY!$A$37:$U$37,OFFSET(WatchbillMONTHLY!$A$37:$U$37,1,2)),FALSE),TRUE,FALSE)),
IF(_xlfn.XLOOKUP(BF$2,WatchbillMONTHLY!$A$54:$U$54,OFFSET(WatchbillMONTHLY!$A$54:$U$54,1,2))=IF(_xlfn.XLOOKUP($A56,INDIRECT("_"&amp;_xlfn.XLOOKUP(BF$2,WatchbillMONTHLY!$A$54:$U$54,OFFSET(WatchbillMONTHLY!$A$54:$U$54,1,2))),INDIRECT("_"&amp;_xlfn.XLOOKUP(BF$2,WatchbillMONTHLY!$A$54:$U$54,OFFSET(WatchbillMONTHLY!$A$54:$U$54,1,2))))=$A56,_xlfn.XLOOKUP(BF$2,WatchbillMONTHLY!$A$54:$U$54,OFFSET(WatchbillMONTHLY!$A$54:$U$54,1,2)),FALSE),TRUE,FALSE)),
IF(_xlfn.XLOOKUP(BF$2,WatchbillMONTHLY!$A$71:$U$71,OFFSET(WatchbillMONTHLY!$A$71:$U$71,1,2))=IF(_xlfn.XLOOKUP($A56,INDIRECT("_"&amp;_xlfn.XLOOKUP(BF$2,WatchbillMONTHLY!$A$71:$U$71,OFFSET(WatchbillMONTHLY!$A$71:$U$71,1,2))),INDIRECT("_"&amp;_xlfn.XLOOKUP(BF$2,WatchbillMONTHLY!$A$71:$U$71,OFFSET(WatchbillMONTHLY!$A$71:$U$71,1,2))))=$A56,_xlfn.XLOOKUP(BF$2,WatchbillMONTHLY!$A$71:$U$71,OFFSET(WatchbillMONTHLY!$A$71:$U$71,1,2)),FALSE),TRUE,FALSE)),
IF(_xlfn.XLOOKUP(BF$2,WatchbillMONTHLY!$A$88:$U$88,OFFSET(WatchbillMONTHLY!$A$88:$U$88,1,2))=IF(_xlfn.XLOOKUP($A56,INDIRECT("_"&amp;_xlfn.XLOOKUP(BF$2,WatchbillMONTHLY!$A$88:$U$88,OFFSET(WatchbillMONTHLY!$A$88:$U$88,1,2))),INDIRECT("_"&amp;_xlfn.XLOOKUP(BF$2,WatchbillMONTHLY!$A$88:$U$88,OFFSET(WatchbillMONTHLY!$A$88:$U$88,1,2))))=$A56,_xlfn.XLOOKUP(BF$2,WatchbillMONTHLY!$A$88:$U$88,OFFSET(WatchbillMONTHLY!$A$88:$U$88,1,2)),FALSE),TRUE,FALSE)),
FALSE),FALSE)</f>
        <v>0</v>
      </c>
      <c r="BG56" s="209" t="b" cm="1">
        <f t="array" aca="1" ref="BG56" ca="1">IF(AND($A56 &gt; 0, Z56 &gt; 0,BG$2&lt;MiscFormulas!$A$5+1),
_xlfn.IFNA(
_xlfn.IFNA(
_xlfn.IFNA(
_xlfn.IFNA(
_xlfn.IFNA(
_xlfn.IFNA(
IF(_xlfn.XLOOKUP(BG$2,WatchbillMONTHLY!$A$3:$U$3,OFFSET(WatchbillMONTHLY!$A$3:$U$3,1,2))=IF(_xlfn.XLOOKUP($A56,INDIRECT("_"&amp;_xlfn.XLOOKUP(BG$2,WatchbillMONTHLY!$A$3:$U$3,OFFSET(WatchbillMONTHLY!$A$3:$U$3,1,2))),INDIRECT("_"&amp;_xlfn.XLOOKUP(BG$2,WatchbillMONTHLY!$A$3:$U$3,OFFSET(WatchbillMONTHLY!$A$3:$U$3,1,2))))=$A56,_xlfn.XLOOKUP(BG$2,WatchbillMONTHLY!$A$3:$U$3,OFFSET(WatchbillMONTHLY!$A$3:$U$3,1,2)),FALSE),TRUE,FALSE),
IF(_xlfn.XLOOKUP(BG$2,WatchbillMONTHLY!$A$20:$U$20,OFFSET(WatchbillMONTHLY!$A$20:$U$20,1,2))=IF(_xlfn.XLOOKUP($A56,INDIRECT("_"&amp;_xlfn.XLOOKUP(BG$2,WatchbillMONTHLY!$A$20:$U$20,OFFSET(WatchbillMONTHLY!$A$20:$U$20,1,2))),INDIRECT("_"&amp;_xlfn.XLOOKUP(BG$2,WatchbillMONTHLY!$A$20:$U$20,OFFSET(WatchbillMONTHLY!$A$20:$U$20,1,2))))=$A56,_xlfn.XLOOKUP(BG$2,WatchbillMONTHLY!$A$20:$U$20,OFFSET(WatchbillMONTHLY!$A$20:$U$20,1,2)),FALSE),TRUE,FALSE)),
IF(_xlfn.XLOOKUP(BG$2,WatchbillMONTHLY!$A$37:$U$37,OFFSET(WatchbillMONTHLY!$A$37:$U$37,1,2))=IF(_xlfn.XLOOKUP($A56,INDIRECT("_"&amp;_xlfn.XLOOKUP(BG$2,WatchbillMONTHLY!$A$37:$U$37,OFFSET(WatchbillMONTHLY!$A$37:$U$37,1,2))),INDIRECT("_"&amp;_xlfn.XLOOKUP(BG$2,WatchbillMONTHLY!$A$37:$U$37,OFFSET(WatchbillMONTHLY!$A$37:$U$37,1,2))))=$A56,_xlfn.XLOOKUP(BG$2,WatchbillMONTHLY!$A$37:$U$37,OFFSET(WatchbillMONTHLY!$A$37:$U$37,1,2)),FALSE),TRUE,FALSE)),
IF(_xlfn.XLOOKUP(BG$2,WatchbillMONTHLY!$A$54:$U$54,OFFSET(WatchbillMONTHLY!$A$54:$U$54,1,2))=IF(_xlfn.XLOOKUP($A56,INDIRECT("_"&amp;_xlfn.XLOOKUP(BG$2,WatchbillMONTHLY!$A$54:$U$54,OFFSET(WatchbillMONTHLY!$A$54:$U$54,1,2))),INDIRECT("_"&amp;_xlfn.XLOOKUP(BG$2,WatchbillMONTHLY!$A$54:$U$54,OFFSET(WatchbillMONTHLY!$A$54:$U$54,1,2))))=$A56,_xlfn.XLOOKUP(BG$2,WatchbillMONTHLY!$A$54:$U$54,OFFSET(WatchbillMONTHLY!$A$54:$U$54,1,2)),FALSE),TRUE,FALSE)),
IF(_xlfn.XLOOKUP(BG$2,WatchbillMONTHLY!$A$71:$U$71,OFFSET(WatchbillMONTHLY!$A$71:$U$71,1,2))=IF(_xlfn.XLOOKUP($A56,INDIRECT("_"&amp;_xlfn.XLOOKUP(BG$2,WatchbillMONTHLY!$A$71:$U$71,OFFSET(WatchbillMONTHLY!$A$71:$U$71,1,2))),INDIRECT("_"&amp;_xlfn.XLOOKUP(BG$2,WatchbillMONTHLY!$A$71:$U$71,OFFSET(WatchbillMONTHLY!$A$71:$U$71,1,2))))=$A56,_xlfn.XLOOKUP(BG$2,WatchbillMONTHLY!$A$71:$U$71,OFFSET(WatchbillMONTHLY!$A$71:$U$71,1,2)),FALSE),TRUE,FALSE)),
IF(_xlfn.XLOOKUP(BG$2,WatchbillMONTHLY!$A$88:$U$88,OFFSET(WatchbillMONTHLY!$A$88:$U$88,1,2))=IF(_xlfn.XLOOKUP($A56,INDIRECT("_"&amp;_xlfn.XLOOKUP(BG$2,WatchbillMONTHLY!$A$88:$U$88,OFFSET(WatchbillMONTHLY!$A$88:$U$88,1,2))),INDIRECT("_"&amp;_xlfn.XLOOKUP(BG$2,WatchbillMONTHLY!$A$88:$U$88,OFFSET(WatchbillMONTHLY!$A$88:$U$88,1,2))))=$A56,_xlfn.XLOOKUP(BG$2,WatchbillMONTHLY!$A$88:$U$88,OFFSET(WatchbillMONTHLY!$A$88:$U$88,1,2)),FALSE),TRUE,FALSE)),
FALSE),FALSE)</f>
        <v>0</v>
      </c>
      <c r="BH56" s="209" t="b" cm="1">
        <f t="array" aca="1" ref="BH56" ca="1">IF(AND($A56 &gt; 0, AA56 &gt; 0,BH$2&lt;MiscFormulas!$A$5+1),
_xlfn.IFNA(
_xlfn.IFNA(
_xlfn.IFNA(
_xlfn.IFNA(
_xlfn.IFNA(
_xlfn.IFNA(
IF(_xlfn.XLOOKUP(BH$2,WatchbillMONTHLY!$A$3:$U$3,OFFSET(WatchbillMONTHLY!$A$3:$U$3,1,2))=IF(_xlfn.XLOOKUP($A56,INDIRECT("_"&amp;_xlfn.XLOOKUP(BH$2,WatchbillMONTHLY!$A$3:$U$3,OFFSET(WatchbillMONTHLY!$A$3:$U$3,1,2))),INDIRECT("_"&amp;_xlfn.XLOOKUP(BH$2,WatchbillMONTHLY!$A$3:$U$3,OFFSET(WatchbillMONTHLY!$A$3:$U$3,1,2))))=$A56,_xlfn.XLOOKUP(BH$2,WatchbillMONTHLY!$A$3:$U$3,OFFSET(WatchbillMONTHLY!$A$3:$U$3,1,2)),FALSE),TRUE,FALSE),
IF(_xlfn.XLOOKUP(BH$2,WatchbillMONTHLY!$A$20:$U$20,OFFSET(WatchbillMONTHLY!$A$20:$U$20,1,2))=IF(_xlfn.XLOOKUP($A56,INDIRECT("_"&amp;_xlfn.XLOOKUP(BH$2,WatchbillMONTHLY!$A$20:$U$20,OFFSET(WatchbillMONTHLY!$A$20:$U$20,1,2))),INDIRECT("_"&amp;_xlfn.XLOOKUP(BH$2,WatchbillMONTHLY!$A$20:$U$20,OFFSET(WatchbillMONTHLY!$A$20:$U$20,1,2))))=$A56,_xlfn.XLOOKUP(BH$2,WatchbillMONTHLY!$A$20:$U$20,OFFSET(WatchbillMONTHLY!$A$20:$U$20,1,2)),FALSE),TRUE,FALSE)),
IF(_xlfn.XLOOKUP(BH$2,WatchbillMONTHLY!$A$37:$U$37,OFFSET(WatchbillMONTHLY!$A$37:$U$37,1,2))=IF(_xlfn.XLOOKUP($A56,INDIRECT("_"&amp;_xlfn.XLOOKUP(BH$2,WatchbillMONTHLY!$A$37:$U$37,OFFSET(WatchbillMONTHLY!$A$37:$U$37,1,2))),INDIRECT("_"&amp;_xlfn.XLOOKUP(BH$2,WatchbillMONTHLY!$A$37:$U$37,OFFSET(WatchbillMONTHLY!$A$37:$U$37,1,2))))=$A56,_xlfn.XLOOKUP(BH$2,WatchbillMONTHLY!$A$37:$U$37,OFFSET(WatchbillMONTHLY!$A$37:$U$37,1,2)),FALSE),TRUE,FALSE)),
IF(_xlfn.XLOOKUP(BH$2,WatchbillMONTHLY!$A$54:$U$54,OFFSET(WatchbillMONTHLY!$A$54:$U$54,1,2))=IF(_xlfn.XLOOKUP($A56,INDIRECT("_"&amp;_xlfn.XLOOKUP(BH$2,WatchbillMONTHLY!$A$54:$U$54,OFFSET(WatchbillMONTHLY!$A$54:$U$54,1,2))),INDIRECT("_"&amp;_xlfn.XLOOKUP(BH$2,WatchbillMONTHLY!$A$54:$U$54,OFFSET(WatchbillMONTHLY!$A$54:$U$54,1,2))))=$A56,_xlfn.XLOOKUP(BH$2,WatchbillMONTHLY!$A$54:$U$54,OFFSET(WatchbillMONTHLY!$A$54:$U$54,1,2)),FALSE),TRUE,FALSE)),
IF(_xlfn.XLOOKUP(BH$2,WatchbillMONTHLY!$A$71:$U$71,OFFSET(WatchbillMONTHLY!$A$71:$U$71,1,2))=IF(_xlfn.XLOOKUP($A56,INDIRECT("_"&amp;_xlfn.XLOOKUP(BH$2,WatchbillMONTHLY!$A$71:$U$71,OFFSET(WatchbillMONTHLY!$A$71:$U$71,1,2))),INDIRECT("_"&amp;_xlfn.XLOOKUP(BH$2,WatchbillMONTHLY!$A$71:$U$71,OFFSET(WatchbillMONTHLY!$A$71:$U$71,1,2))))=$A56,_xlfn.XLOOKUP(BH$2,WatchbillMONTHLY!$A$71:$U$71,OFFSET(WatchbillMONTHLY!$A$71:$U$71,1,2)),FALSE),TRUE,FALSE)),
IF(_xlfn.XLOOKUP(BH$2,WatchbillMONTHLY!$A$88:$U$88,OFFSET(WatchbillMONTHLY!$A$88:$U$88,1,2))=IF(_xlfn.XLOOKUP($A56,INDIRECT("_"&amp;_xlfn.XLOOKUP(BH$2,WatchbillMONTHLY!$A$88:$U$88,OFFSET(WatchbillMONTHLY!$A$88:$U$88,1,2))),INDIRECT("_"&amp;_xlfn.XLOOKUP(BH$2,WatchbillMONTHLY!$A$88:$U$88,OFFSET(WatchbillMONTHLY!$A$88:$U$88,1,2))))=$A56,_xlfn.XLOOKUP(BH$2,WatchbillMONTHLY!$A$88:$U$88,OFFSET(WatchbillMONTHLY!$A$88:$U$88,1,2)),FALSE),TRUE,FALSE)),
FALSE),FALSE)</f>
        <v>0</v>
      </c>
      <c r="BI56" s="209" t="b" cm="1">
        <f t="array" aca="1" ref="BI56" ca="1">IF(AND($A56 &gt; 0, AB56 &gt; 0,BI$2&lt;MiscFormulas!$A$5+1),
_xlfn.IFNA(
_xlfn.IFNA(
_xlfn.IFNA(
_xlfn.IFNA(
_xlfn.IFNA(
_xlfn.IFNA(
IF(_xlfn.XLOOKUP(BI$2,WatchbillMONTHLY!$A$3:$U$3,OFFSET(WatchbillMONTHLY!$A$3:$U$3,1,2))=IF(_xlfn.XLOOKUP($A56,INDIRECT("_"&amp;_xlfn.XLOOKUP(BI$2,WatchbillMONTHLY!$A$3:$U$3,OFFSET(WatchbillMONTHLY!$A$3:$U$3,1,2))),INDIRECT("_"&amp;_xlfn.XLOOKUP(BI$2,WatchbillMONTHLY!$A$3:$U$3,OFFSET(WatchbillMONTHLY!$A$3:$U$3,1,2))))=$A56,_xlfn.XLOOKUP(BI$2,WatchbillMONTHLY!$A$3:$U$3,OFFSET(WatchbillMONTHLY!$A$3:$U$3,1,2)),FALSE),TRUE,FALSE),
IF(_xlfn.XLOOKUP(BI$2,WatchbillMONTHLY!$A$20:$U$20,OFFSET(WatchbillMONTHLY!$A$20:$U$20,1,2))=IF(_xlfn.XLOOKUP($A56,INDIRECT("_"&amp;_xlfn.XLOOKUP(BI$2,WatchbillMONTHLY!$A$20:$U$20,OFFSET(WatchbillMONTHLY!$A$20:$U$20,1,2))),INDIRECT("_"&amp;_xlfn.XLOOKUP(BI$2,WatchbillMONTHLY!$A$20:$U$20,OFFSET(WatchbillMONTHLY!$A$20:$U$20,1,2))))=$A56,_xlfn.XLOOKUP(BI$2,WatchbillMONTHLY!$A$20:$U$20,OFFSET(WatchbillMONTHLY!$A$20:$U$20,1,2)),FALSE),TRUE,FALSE)),
IF(_xlfn.XLOOKUP(BI$2,WatchbillMONTHLY!$A$37:$U$37,OFFSET(WatchbillMONTHLY!$A$37:$U$37,1,2))=IF(_xlfn.XLOOKUP($A56,INDIRECT("_"&amp;_xlfn.XLOOKUP(BI$2,WatchbillMONTHLY!$A$37:$U$37,OFFSET(WatchbillMONTHLY!$A$37:$U$37,1,2))),INDIRECT("_"&amp;_xlfn.XLOOKUP(BI$2,WatchbillMONTHLY!$A$37:$U$37,OFFSET(WatchbillMONTHLY!$A$37:$U$37,1,2))))=$A56,_xlfn.XLOOKUP(BI$2,WatchbillMONTHLY!$A$37:$U$37,OFFSET(WatchbillMONTHLY!$A$37:$U$37,1,2)),FALSE),TRUE,FALSE)),
IF(_xlfn.XLOOKUP(BI$2,WatchbillMONTHLY!$A$54:$U$54,OFFSET(WatchbillMONTHLY!$A$54:$U$54,1,2))=IF(_xlfn.XLOOKUP($A56,INDIRECT("_"&amp;_xlfn.XLOOKUP(BI$2,WatchbillMONTHLY!$A$54:$U$54,OFFSET(WatchbillMONTHLY!$A$54:$U$54,1,2))),INDIRECT("_"&amp;_xlfn.XLOOKUP(BI$2,WatchbillMONTHLY!$A$54:$U$54,OFFSET(WatchbillMONTHLY!$A$54:$U$54,1,2))))=$A56,_xlfn.XLOOKUP(BI$2,WatchbillMONTHLY!$A$54:$U$54,OFFSET(WatchbillMONTHLY!$A$54:$U$54,1,2)),FALSE),TRUE,FALSE)),
IF(_xlfn.XLOOKUP(BI$2,WatchbillMONTHLY!$A$71:$U$71,OFFSET(WatchbillMONTHLY!$A$71:$U$71,1,2))=IF(_xlfn.XLOOKUP($A56,INDIRECT("_"&amp;_xlfn.XLOOKUP(BI$2,WatchbillMONTHLY!$A$71:$U$71,OFFSET(WatchbillMONTHLY!$A$71:$U$71,1,2))),INDIRECT("_"&amp;_xlfn.XLOOKUP(BI$2,WatchbillMONTHLY!$A$71:$U$71,OFFSET(WatchbillMONTHLY!$A$71:$U$71,1,2))))=$A56,_xlfn.XLOOKUP(BI$2,WatchbillMONTHLY!$A$71:$U$71,OFFSET(WatchbillMONTHLY!$A$71:$U$71,1,2)),FALSE),TRUE,FALSE)),
IF(_xlfn.XLOOKUP(BI$2,WatchbillMONTHLY!$A$88:$U$88,OFFSET(WatchbillMONTHLY!$A$88:$U$88,1,2))=IF(_xlfn.XLOOKUP($A56,INDIRECT("_"&amp;_xlfn.XLOOKUP(BI$2,WatchbillMONTHLY!$A$88:$U$88,OFFSET(WatchbillMONTHLY!$A$88:$U$88,1,2))),INDIRECT("_"&amp;_xlfn.XLOOKUP(BI$2,WatchbillMONTHLY!$A$88:$U$88,OFFSET(WatchbillMONTHLY!$A$88:$U$88,1,2))))=$A56,_xlfn.XLOOKUP(BI$2,WatchbillMONTHLY!$A$88:$U$88,OFFSET(WatchbillMONTHLY!$A$88:$U$88,1,2)),FALSE),TRUE,FALSE)),
FALSE),FALSE)</f>
        <v>0</v>
      </c>
      <c r="BJ56" s="209" t="b" cm="1">
        <f t="array" aca="1" ref="BJ56" ca="1">IF(AND($A56 &gt; 0, AC56 &gt; 0,BJ$2&lt;MiscFormulas!$A$5+1),
_xlfn.IFNA(
_xlfn.IFNA(
_xlfn.IFNA(
_xlfn.IFNA(
_xlfn.IFNA(
_xlfn.IFNA(
IF(_xlfn.XLOOKUP(BJ$2,WatchbillMONTHLY!$A$3:$U$3,OFFSET(WatchbillMONTHLY!$A$3:$U$3,1,2))=IF(_xlfn.XLOOKUP($A56,INDIRECT("_"&amp;_xlfn.XLOOKUP(BJ$2,WatchbillMONTHLY!$A$3:$U$3,OFFSET(WatchbillMONTHLY!$A$3:$U$3,1,2))),INDIRECT("_"&amp;_xlfn.XLOOKUP(BJ$2,WatchbillMONTHLY!$A$3:$U$3,OFFSET(WatchbillMONTHLY!$A$3:$U$3,1,2))))=$A56,_xlfn.XLOOKUP(BJ$2,WatchbillMONTHLY!$A$3:$U$3,OFFSET(WatchbillMONTHLY!$A$3:$U$3,1,2)),FALSE),TRUE,FALSE),
IF(_xlfn.XLOOKUP(BJ$2,WatchbillMONTHLY!$A$20:$U$20,OFFSET(WatchbillMONTHLY!$A$20:$U$20,1,2))=IF(_xlfn.XLOOKUP($A56,INDIRECT("_"&amp;_xlfn.XLOOKUP(BJ$2,WatchbillMONTHLY!$A$20:$U$20,OFFSET(WatchbillMONTHLY!$A$20:$U$20,1,2))),INDIRECT("_"&amp;_xlfn.XLOOKUP(BJ$2,WatchbillMONTHLY!$A$20:$U$20,OFFSET(WatchbillMONTHLY!$A$20:$U$20,1,2))))=$A56,_xlfn.XLOOKUP(BJ$2,WatchbillMONTHLY!$A$20:$U$20,OFFSET(WatchbillMONTHLY!$A$20:$U$20,1,2)),FALSE),TRUE,FALSE)),
IF(_xlfn.XLOOKUP(BJ$2,WatchbillMONTHLY!$A$37:$U$37,OFFSET(WatchbillMONTHLY!$A$37:$U$37,1,2))=IF(_xlfn.XLOOKUP($A56,INDIRECT("_"&amp;_xlfn.XLOOKUP(BJ$2,WatchbillMONTHLY!$A$37:$U$37,OFFSET(WatchbillMONTHLY!$A$37:$U$37,1,2))),INDIRECT("_"&amp;_xlfn.XLOOKUP(BJ$2,WatchbillMONTHLY!$A$37:$U$37,OFFSET(WatchbillMONTHLY!$A$37:$U$37,1,2))))=$A56,_xlfn.XLOOKUP(BJ$2,WatchbillMONTHLY!$A$37:$U$37,OFFSET(WatchbillMONTHLY!$A$37:$U$37,1,2)),FALSE),TRUE,FALSE)),
IF(_xlfn.XLOOKUP(BJ$2,WatchbillMONTHLY!$A$54:$U$54,OFFSET(WatchbillMONTHLY!$A$54:$U$54,1,2))=IF(_xlfn.XLOOKUP($A56,INDIRECT("_"&amp;_xlfn.XLOOKUP(BJ$2,WatchbillMONTHLY!$A$54:$U$54,OFFSET(WatchbillMONTHLY!$A$54:$U$54,1,2))),INDIRECT("_"&amp;_xlfn.XLOOKUP(BJ$2,WatchbillMONTHLY!$A$54:$U$54,OFFSET(WatchbillMONTHLY!$A$54:$U$54,1,2))))=$A56,_xlfn.XLOOKUP(BJ$2,WatchbillMONTHLY!$A$54:$U$54,OFFSET(WatchbillMONTHLY!$A$54:$U$54,1,2)),FALSE),TRUE,FALSE)),
IF(_xlfn.XLOOKUP(BJ$2,WatchbillMONTHLY!$A$71:$U$71,OFFSET(WatchbillMONTHLY!$A$71:$U$71,1,2))=IF(_xlfn.XLOOKUP($A56,INDIRECT("_"&amp;_xlfn.XLOOKUP(BJ$2,WatchbillMONTHLY!$A$71:$U$71,OFFSET(WatchbillMONTHLY!$A$71:$U$71,1,2))),INDIRECT("_"&amp;_xlfn.XLOOKUP(BJ$2,WatchbillMONTHLY!$A$71:$U$71,OFFSET(WatchbillMONTHLY!$A$71:$U$71,1,2))))=$A56,_xlfn.XLOOKUP(BJ$2,WatchbillMONTHLY!$A$71:$U$71,OFFSET(WatchbillMONTHLY!$A$71:$U$71,1,2)),FALSE),TRUE,FALSE)),
IF(_xlfn.XLOOKUP(BJ$2,WatchbillMONTHLY!$A$88:$U$88,OFFSET(WatchbillMONTHLY!$A$88:$U$88,1,2))=IF(_xlfn.XLOOKUP($A56,INDIRECT("_"&amp;_xlfn.XLOOKUP(BJ$2,WatchbillMONTHLY!$A$88:$U$88,OFFSET(WatchbillMONTHLY!$A$88:$U$88,1,2))),INDIRECT("_"&amp;_xlfn.XLOOKUP(BJ$2,WatchbillMONTHLY!$A$88:$U$88,OFFSET(WatchbillMONTHLY!$A$88:$U$88,1,2))))=$A56,_xlfn.XLOOKUP(BJ$2,WatchbillMONTHLY!$A$88:$U$88,OFFSET(WatchbillMONTHLY!$A$88:$U$88,1,2)),FALSE),TRUE,FALSE)),
FALSE),FALSE)</f>
        <v>0</v>
      </c>
      <c r="BK56" s="209" t="b" cm="1">
        <f t="array" aca="1" ref="BK56" ca="1">IF(AND($A56 &gt; 0, AD56 &gt; 0,BK$2&lt;MiscFormulas!$A$5+1),
_xlfn.IFNA(
_xlfn.IFNA(
_xlfn.IFNA(
_xlfn.IFNA(
_xlfn.IFNA(
_xlfn.IFNA(
IF(_xlfn.XLOOKUP(BK$2,WatchbillMONTHLY!$A$3:$U$3,OFFSET(WatchbillMONTHLY!$A$3:$U$3,1,2))=IF(_xlfn.XLOOKUP($A56,INDIRECT("_"&amp;_xlfn.XLOOKUP(BK$2,WatchbillMONTHLY!$A$3:$U$3,OFFSET(WatchbillMONTHLY!$A$3:$U$3,1,2))),INDIRECT("_"&amp;_xlfn.XLOOKUP(BK$2,WatchbillMONTHLY!$A$3:$U$3,OFFSET(WatchbillMONTHLY!$A$3:$U$3,1,2))))=$A56,_xlfn.XLOOKUP(BK$2,WatchbillMONTHLY!$A$3:$U$3,OFFSET(WatchbillMONTHLY!$A$3:$U$3,1,2)),FALSE),TRUE,FALSE),
IF(_xlfn.XLOOKUP(BK$2,WatchbillMONTHLY!$A$20:$U$20,OFFSET(WatchbillMONTHLY!$A$20:$U$20,1,2))=IF(_xlfn.XLOOKUP($A56,INDIRECT("_"&amp;_xlfn.XLOOKUP(BK$2,WatchbillMONTHLY!$A$20:$U$20,OFFSET(WatchbillMONTHLY!$A$20:$U$20,1,2))),INDIRECT("_"&amp;_xlfn.XLOOKUP(BK$2,WatchbillMONTHLY!$A$20:$U$20,OFFSET(WatchbillMONTHLY!$A$20:$U$20,1,2))))=$A56,_xlfn.XLOOKUP(BK$2,WatchbillMONTHLY!$A$20:$U$20,OFFSET(WatchbillMONTHLY!$A$20:$U$20,1,2)),FALSE),TRUE,FALSE)),
IF(_xlfn.XLOOKUP(BK$2,WatchbillMONTHLY!$A$37:$U$37,OFFSET(WatchbillMONTHLY!$A$37:$U$37,1,2))=IF(_xlfn.XLOOKUP($A56,INDIRECT("_"&amp;_xlfn.XLOOKUP(BK$2,WatchbillMONTHLY!$A$37:$U$37,OFFSET(WatchbillMONTHLY!$A$37:$U$37,1,2))),INDIRECT("_"&amp;_xlfn.XLOOKUP(BK$2,WatchbillMONTHLY!$A$37:$U$37,OFFSET(WatchbillMONTHLY!$A$37:$U$37,1,2))))=$A56,_xlfn.XLOOKUP(BK$2,WatchbillMONTHLY!$A$37:$U$37,OFFSET(WatchbillMONTHLY!$A$37:$U$37,1,2)),FALSE),TRUE,FALSE)),
IF(_xlfn.XLOOKUP(BK$2,WatchbillMONTHLY!$A$54:$U$54,OFFSET(WatchbillMONTHLY!$A$54:$U$54,1,2))=IF(_xlfn.XLOOKUP($A56,INDIRECT("_"&amp;_xlfn.XLOOKUP(BK$2,WatchbillMONTHLY!$A$54:$U$54,OFFSET(WatchbillMONTHLY!$A$54:$U$54,1,2))),INDIRECT("_"&amp;_xlfn.XLOOKUP(BK$2,WatchbillMONTHLY!$A$54:$U$54,OFFSET(WatchbillMONTHLY!$A$54:$U$54,1,2))))=$A56,_xlfn.XLOOKUP(BK$2,WatchbillMONTHLY!$A$54:$U$54,OFFSET(WatchbillMONTHLY!$A$54:$U$54,1,2)),FALSE),TRUE,FALSE)),
IF(_xlfn.XLOOKUP(BK$2,WatchbillMONTHLY!$A$71:$U$71,OFFSET(WatchbillMONTHLY!$A$71:$U$71,1,2))=IF(_xlfn.XLOOKUP($A56,INDIRECT("_"&amp;_xlfn.XLOOKUP(BK$2,WatchbillMONTHLY!$A$71:$U$71,OFFSET(WatchbillMONTHLY!$A$71:$U$71,1,2))),INDIRECT("_"&amp;_xlfn.XLOOKUP(BK$2,WatchbillMONTHLY!$A$71:$U$71,OFFSET(WatchbillMONTHLY!$A$71:$U$71,1,2))))=$A56,_xlfn.XLOOKUP(BK$2,WatchbillMONTHLY!$A$71:$U$71,OFFSET(WatchbillMONTHLY!$A$71:$U$71,1,2)),FALSE),TRUE,FALSE)),
IF(_xlfn.XLOOKUP(BK$2,WatchbillMONTHLY!$A$88:$U$88,OFFSET(WatchbillMONTHLY!$A$88:$U$88,1,2))=IF(_xlfn.XLOOKUP($A56,INDIRECT("_"&amp;_xlfn.XLOOKUP(BK$2,WatchbillMONTHLY!$A$88:$U$88,OFFSET(WatchbillMONTHLY!$A$88:$U$88,1,2))),INDIRECT("_"&amp;_xlfn.XLOOKUP(BK$2,WatchbillMONTHLY!$A$88:$U$88,OFFSET(WatchbillMONTHLY!$A$88:$U$88,1,2))))=$A56,_xlfn.XLOOKUP(BK$2,WatchbillMONTHLY!$A$88:$U$88,OFFSET(WatchbillMONTHLY!$A$88:$U$88,1,2)),FALSE),TRUE,FALSE)),
FALSE),FALSE)</f>
        <v>0</v>
      </c>
      <c r="BL56" s="209" t="b" cm="1">
        <f t="array" aca="1" ref="BL56" ca="1">IF(AND($A56 &gt; 0, AE56 &gt; 0,BL$2&lt;MiscFormulas!$A$5+1),
_xlfn.IFNA(
_xlfn.IFNA(
_xlfn.IFNA(
_xlfn.IFNA(
_xlfn.IFNA(
_xlfn.IFNA(
IF(_xlfn.XLOOKUP(BL$2,WatchbillMONTHLY!$A$3:$U$3,OFFSET(WatchbillMONTHLY!$A$3:$U$3,1,2))=IF(_xlfn.XLOOKUP($A56,INDIRECT("_"&amp;_xlfn.XLOOKUP(BL$2,WatchbillMONTHLY!$A$3:$U$3,OFFSET(WatchbillMONTHLY!$A$3:$U$3,1,2))),INDIRECT("_"&amp;_xlfn.XLOOKUP(BL$2,WatchbillMONTHLY!$A$3:$U$3,OFFSET(WatchbillMONTHLY!$A$3:$U$3,1,2))))=$A56,_xlfn.XLOOKUP(BL$2,WatchbillMONTHLY!$A$3:$U$3,OFFSET(WatchbillMONTHLY!$A$3:$U$3,1,2)),FALSE),TRUE,FALSE),
IF(_xlfn.XLOOKUP(BL$2,WatchbillMONTHLY!$A$20:$U$20,OFFSET(WatchbillMONTHLY!$A$20:$U$20,1,2))=IF(_xlfn.XLOOKUP($A56,INDIRECT("_"&amp;_xlfn.XLOOKUP(BL$2,WatchbillMONTHLY!$A$20:$U$20,OFFSET(WatchbillMONTHLY!$A$20:$U$20,1,2))),INDIRECT("_"&amp;_xlfn.XLOOKUP(BL$2,WatchbillMONTHLY!$A$20:$U$20,OFFSET(WatchbillMONTHLY!$A$20:$U$20,1,2))))=$A56,_xlfn.XLOOKUP(BL$2,WatchbillMONTHLY!$A$20:$U$20,OFFSET(WatchbillMONTHLY!$A$20:$U$20,1,2)),FALSE),TRUE,FALSE)),
IF(_xlfn.XLOOKUP(BL$2,WatchbillMONTHLY!$A$37:$U$37,OFFSET(WatchbillMONTHLY!$A$37:$U$37,1,2))=IF(_xlfn.XLOOKUP($A56,INDIRECT("_"&amp;_xlfn.XLOOKUP(BL$2,WatchbillMONTHLY!$A$37:$U$37,OFFSET(WatchbillMONTHLY!$A$37:$U$37,1,2))),INDIRECT("_"&amp;_xlfn.XLOOKUP(BL$2,WatchbillMONTHLY!$A$37:$U$37,OFFSET(WatchbillMONTHLY!$A$37:$U$37,1,2))))=$A56,_xlfn.XLOOKUP(BL$2,WatchbillMONTHLY!$A$37:$U$37,OFFSET(WatchbillMONTHLY!$A$37:$U$37,1,2)),FALSE),TRUE,FALSE)),
IF(_xlfn.XLOOKUP(BL$2,WatchbillMONTHLY!$A$54:$U$54,OFFSET(WatchbillMONTHLY!$A$54:$U$54,1,2))=IF(_xlfn.XLOOKUP($A56,INDIRECT("_"&amp;_xlfn.XLOOKUP(BL$2,WatchbillMONTHLY!$A$54:$U$54,OFFSET(WatchbillMONTHLY!$A$54:$U$54,1,2))),INDIRECT("_"&amp;_xlfn.XLOOKUP(BL$2,WatchbillMONTHLY!$A$54:$U$54,OFFSET(WatchbillMONTHLY!$A$54:$U$54,1,2))))=$A56,_xlfn.XLOOKUP(BL$2,WatchbillMONTHLY!$A$54:$U$54,OFFSET(WatchbillMONTHLY!$A$54:$U$54,1,2)),FALSE),TRUE,FALSE)),
IF(_xlfn.XLOOKUP(BL$2,WatchbillMONTHLY!$A$71:$U$71,OFFSET(WatchbillMONTHLY!$A$71:$U$71,1,2))=IF(_xlfn.XLOOKUP($A56,INDIRECT("_"&amp;_xlfn.XLOOKUP(BL$2,WatchbillMONTHLY!$A$71:$U$71,OFFSET(WatchbillMONTHLY!$A$71:$U$71,1,2))),INDIRECT("_"&amp;_xlfn.XLOOKUP(BL$2,WatchbillMONTHLY!$A$71:$U$71,OFFSET(WatchbillMONTHLY!$A$71:$U$71,1,2))))=$A56,_xlfn.XLOOKUP(BL$2,WatchbillMONTHLY!$A$71:$U$71,OFFSET(WatchbillMONTHLY!$A$71:$U$71,1,2)),FALSE),TRUE,FALSE)),
IF(_xlfn.XLOOKUP(BL$2,WatchbillMONTHLY!$A$88:$U$88,OFFSET(WatchbillMONTHLY!$A$88:$U$88,1,2))=IF(_xlfn.XLOOKUP($A56,INDIRECT("_"&amp;_xlfn.XLOOKUP(BL$2,WatchbillMONTHLY!$A$88:$U$88,OFFSET(WatchbillMONTHLY!$A$88:$U$88,1,2))),INDIRECT("_"&amp;_xlfn.XLOOKUP(BL$2,WatchbillMONTHLY!$A$88:$U$88,OFFSET(WatchbillMONTHLY!$A$88:$U$88,1,2))))=$A56,_xlfn.XLOOKUP(BL$2,WatchbillMONTHLY!$A$88:$U$88,OFFSET(WatchbillMONTHLY!$A$88:$U$88,1,2)),FALSE),TRUE,FALSE)),
FALSE),FALSE)</f>
        <v>0</v>
      </c>
      <c r="BM56" s="209" t="b" cm="1">
        <f t="array" aca="1" ref="BM56" ca="1">IF(AND($A56 &gt; 0, AF56 &gt; 0,BM$2&lt;MiscFormulas!$A$5+1),
_xlfn.IFNA(
_xlfn.IFNA(
_xlfn.IFNA(
_xlfn.IFNA(
_xlfn.IFNA(
_xlfn.IFNA(
IF(_xlfn.XLOOKUP(BM$2,WatchbillMONTHLY!$A$3:$U$3,OFFSET(WatchbillMONTHLY!$A$3:$U$3,1,2))=IF(_xlfn.XLOOKUP($A56,INDIRECT("_"&amp;_xlfn.XLOOKUP(BM$2,WatchbillMONTHLY!$A$3:$U$3,OFFSET(WatchbillMONTHLY!$A$3:$U$3,1,2))),INDIRECT("_"&amp;_xlfn.XLOOKUP(BM$2,WatchbillMONTHLY!$A$3:$U$3,OFFSET(WatchbillMONTHLY!$A$3:$U$3,1,2))))=$A56,_xlfn.XLOOKUP(BM$2,WatchbillMONTHLY!$A$3:$U$3,OFFSET(WatchbillMONTHLY!$A$3:$U$3,1,2)),FALSE),TRUE,FALSE),
IF(_xlfn.XLOOKUP(BM$2,WatchbillMONTHLY!$A$20:$U$20,OFFSET(WatchbillMONTHLY!$A$20:$U$20,1,2))=IF(_xlfn.XLOOKUP($A56,INDIRECT("_"&amp;_xlfn.XLOOKUP(BM$2,WatchbillMONTHLY!$A$20:$U$20,OFFSET(WatchbillMONTHLY!$A$20:$U$20,1,2))),INDIRECT("_"&amp;_xlfn.XLOOKUP(BM$2,WatchbillMONTHLY!$A$20:$U$20,OFFSET(WatchbillMONTHLY!$A$20:$U$20,1,2))))=$A56,_xlfn.XLOOKUP(BM$2,WatchbillMONTHLY!$A$20:$U$20,OFFSET(WatchbillMONTHLY!$A$20:$U$20,1,2)),FALSE),TRUE,FALSE)),
IF(_xlfn.XLOOKUP(BM$2,WatchbillMONTHLY!$A$37:$U$37,OFFSET(WatchbillMONTHLY!$A$37:$U$37,1,2))=IF(_xlfn.XLOOKUP($A56,INDIRECT("_"&amp;_xlfn.XLOOKUP(BM$2,WatchbillMONTHLY!$A$37:$U$37,OFFSET(WatchbillMONTHLY!$A$37:$U$37,1,2))),INDIRECT("_"&amp;_xlfn.XLOOKUP(BM$2,WatchbillMONTHLY!$A$37:$U$37,OFFSET(WatchbillMONTHLY!$A$37:$U$37,1,2))))=$A56,_xlfn.XLOOKUP(BM$2,WatchbillMONTHLY!$A$37:$U$37,OFFSET(WatchbillMONTHLY!$A$37:$U$37,1,2)),FALSE),TRUE,FALSE)),
IF(_xlfn.XLOOKUP(BM$2,WatchbillMONTHLY!$A$54:$U$54,OFFSET(WatchbillMONTHLY!$A$54:$U$54,1,2))=IF(_xlfn.XLOOKUP($A56,INDIRECT("_"&amp;_xlfn.XLOOKUP(BM$2,WatchbillMONTHLY!$A$54:$U$54,OFFSET(WatchbillMONTHLY!$A$54:$U$54,1,2))),INDIRECT("_"&amp;_xlfn.XLOOKUP(BM$2,WatchbillMONTHLY!$A$54:$U$54,OFFSET(WatchbillMONTHLY!$A$54:$U$54,1,2))))=$A56,_xlfn.XLOOKUP(BM$2,WatchbillMONTHLY!$A$54:$U$54,OFFSET(WatchbillMONTHLY!$A$54:$U$54,1,2)),FALSE),TRUE,FALSE)),
IF(_xlfn.XLOOKUP(BM$2,WatchbillMONTHLY!$A$71:$U$71,OFFSET(WatchbillMONTHLY!$A$71:$U$71,1,2))=IF(_xlfn.XLOOKUP($A56,INDIRECT("_"&amp;_xlfn.XLOOKUP(BM$2,WatchbillMONTHLY!$A$71:$U$71,OFFSET(WatchbillMONTHLY!$A$71:$U$71,1,2))),INDIRECT("_"&amp;_xlfn.XLOOKUP(BM$2,WatchbillMONTHLY!$A$71:$U$71,OFFSET(WatchbillMONTHLY!$A$71:$U$71,1,2))))=$A56,_xlfn.XLOOKUP(BM$2,WatchbillMONTHLY!$A$71:$U$71,OFFSET(WatchbillMONTHLY!$A$71:$U$71,1,2)),FALSE),TRUE,FALSE)),
IF(_xlfn.XLOOKUP(BM$2,WatchbillMONTHLY!$A$88:$U$88,OFFSET(WatchbillMONTHLY!$A$88:$U$88,1,2))=IF(_xlfn.XLOOKUP($A56,INDIRECT("_"&amp;_xlfn.XLOOKUP(BM$2,WatchbillMONTHLY!$A$88:$U$88,OFFSET(WatchbillMONTHLY!$A$88:$U$88,1,2))),INDIRECT("_"&amp;_xlfn.XLOOKUP(BM$2,WatchbillMONTHLY!$A$88:$U$88,OFFSET(WatchbillMONTHLY!$A$88:$U$88,1,2))))=$A56,_xlfn.XLOOKUP(BM$2,WatchbillMONTHLY!$A$88:$U$88,OFFSET(WatchbillMONTHLY!$A$88:$U$88,1,2)),FALSE),TRUE,FALSE)),
FALSE),FALSE)</f>
        <v>0</v>
      </c>
      <c r="BN56" s="209" t="b" cm="1">
        <f t="array" aca="1" ref="BN56" ca="1">IF(AND($A56 &gt; 0, AG56 &gt; 0,BN$2&lt;MiscFormulas!$A$5+1),
_xlfn.IFNA(
_xlfn.IFNA(
_xlfn.IFNA(
_xlfn.IFNA(
_xlfn.IFNA(
_xlfn.IFNA(
IF(_xlfn.XLOOKUP(BN$2,WatchbillMONTHLY!$A$3:$U$3,OFFSET(WatchbillMONTHLY!$A$3:$U$3,1,2))=IF(_xlfn.XLOOKUP($A56,INDIRECT("_"&amp;_xlfn.XLOOKUP(BN$2,WatchbillMONTHLY!$A$3:$U$3,OFFSET(WatchbillMONTHLY!$A$3:$U$3,1,2))),INDIRECT("_"&amp;_xlfn.XLOOKUP(BN$2,WatchbillMONTHLY!$A$3:$U$3,OFFSET(WatchbillMONTHLY!$A$3:$U$3,1,2))))=$A56,_xlfn.XLOOKUP(BN$2,WatchbillMONTHLY!$A$3:$U$3,OFFSET(WatchbillMONTHLY!$A$3:$U$3,1,2)),FALSE),TRUE,FALSE),
IF(_xlfn.XLOOKUP(BN$2,WatchbillMONTHLY!$A$20:$U$20,OFFSET(WatchbillMONTHLY!$A$20:$U$20,1,2))=IF(_xlfn.XLOOKUP($A56,INDIRECT("_"&amp;_xlfn.XLOOKUP(BN$2,WatchbillMONTHLY!$A$20:$U$20,OFFSET(WatchbillMONTHLY!$A$20:$U$20,1,2))),INDIRECT("_"&amp;_xlfn.XLOOKUP(BN$2,WatchbillMONTHLY!$A$20:$U$20,OFFSET(WatchbillMONTHLY!$A$20:$U$20,1,2))))=$A56,_xlfn.XLOOKUP(BN$2,WatchbillMONTHLY!$A$20:$U$20,OFFSET(WatchbillMONTHLY!$A$20:$U$20,1,2)),FALSE),TRUE,FALSE)),
IF(_xlfn.XLOOKUP(BN$2,WatchbillMONTHLY!$A$37:$U$37,OFFSET(WatchbillMONTHLY!$A$37:$U$37,1,2))=IF(_xlfn.XLOOKUP($A56,INDIRECT("_"&amp;_xlfn.XLOOKUP(BN$2,WatchbillMONTHLY!$A$37:$U$37,OFFSET(WatchbillMONTHLY!$A$37:$U$37,1,2))),INDIRECT("_"&amp;_xlfn.XLOOKUP(BN$2,WatchbillMONTHLY!$A$37:$U$37,OFFSET(WatchbillMONTHLY!$A$37:$U$37,1,2))))=$A56,_xlfn.XLOOKUP(BN$2,WatchbillMONTHLY!$A$37:$U$37,OFFSET(WatchbillMONTHLY!$A$37:$U$37,1,2)),FALSE),TRUE,FALSE)),
IF(_xlfn.XLOOKUP(BN$2,WatchbillMONTHLY!$A$54:$U$54,OFFSET(WatchbillMONTHLY!$A$54:$U$54,1,2))=IF(_xlfn.XLOOKUP($A56,INDIRECT("_"&amp;_xlfn.XLOOKUP(BN$2,WatchbillMONTHLY!$A$54:$U$54,OFFSET(WatchbillMONTHLY!$A$54:$U$54,1,2))),INDIRECT("_"&amp;_xlfn.XLOOKUP(BN$2,WatchbillMONTHLY!$A$54:$U$54,OFFSET(WatchbillMONTHLY!$A$54:$U$54,1,2))))=$A56,_xlfn.XLOOKUP(BN$2,WatchbillMONTHLY!$A$54:$U$54,OFFSET(WatchbillMONTHLY!$A$54:$U$54,1,2)),FALSE),TRUE,FALSE)),
IF(_xlfn.XLOOKUP(BN$2,WatchbillMONTHLY!$A$71:$U$71,OFFSET(WatchbillMONTHLY!$A$71:$U$71,1,2))=IF(_xlfn.XLOOKUP($A56,INDIRECT("_"&amp;_xlfn.XLOOKUP(BN$2,WatchbillMONTHLY!$A$71:$U$71,OFFSET(WatchbillMONTHLY!$A$71:$U$71,1,2))),INDIRECT("_"&amp;_xlfn.XLOOKUP(BN$2,WatchbillMONTHLY!$A$71:$U$71,OFFSET(WatchbillMONTHLY!$A$71:$U$71,1,2))))=$A56,_xlfn.XLOOKUP(BN$2,WatchbillMONTHLY!$A$71:$U$71,OFFSET(WatchbillMONTHLY!$A$71:$U$71,1,2)),FALSE),TRUE,FALSE)),
IF(_xlfn.XLOOKUP(BN$2,WatchbillMONTHLY!$A$88:$U$88,OFFSET(WatchbillMONTHLY!$A$88:$U$88,1,2))=IF(_xlfn.XLOOKUP($A56,INDIRECT("_"&amp;_xlfn.XLOOKUP(BN$2,WatchbillMONTHLY!$A$88:$U$88,OFFSET(WatchbillMONTHLY!$A$88:$U$88,1,2))),INDIRECT("_"&amp;_xlfn.XLOOKUP(BN$2,WatchbillMONTHLY!$A$88:$U$88,OFFSET(WatchbillMONTHLY!$A$88:$U$88,1,2))))=$A56,_xlfn.XLOOKUP(BN$2,WatchbillMONTHLY!$A$88:$U$88,OFFSET(WatchbillMONTHLY!$A$88:$U$88,1,2)),FALSE),TRUE,FALSE)),
FALSE),FALSE)</f>
        <v>0</v>
      </c>
      <c r="BO56" s="209" t="b" cm="1">
        <f t="array" aca="1" ref="BO56" ca="1">IF(
    AND($A56 &gt; 0, AH56 &gt; 0,BO$2&lt;MiscFormulas!$A$5+1),
    ISNUMBER(
        MATCH($A56,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6" s="210"/>
    </row>
    <row r="57" spans="1:68" x14ac:dyDescent="0.35">
      <c r="A57" t="str">
        <v>EX3 Jason, F.</v>
      </c>
      <c r="B57" s="214" t="str">
        <v>EX3 Jason, Franks</v>
      </c>
      <c r="C57" s="218"/>
      <c r="D57" s="230"/>
      <c r="E57" s="231"/>
      <c r="F57" s="231"/>
      <c r="G57" s="231"/>
      <c r="H57" s="231"/>
      <c r="I57" s="231"/>
      <c r="J57" s="231" t="s">
        <v>266</v>
      </c>
      <c r="K57" s="231"/>
      <c r="L57" s="231"/>
      <c r="M57" s="231"/>
      <c r="N57" s="231"/>
      <c r="O57" s="231"/>
      <c r="P57" s="231"/>
      <c r="Q57" s="231"/>
      <c r="R57" s="231"/>
      <c r="S57" s="231"/>
      <c r="T57" s="231"/>
      <c r="U57" s="231"/>
      <c r="V57" s="231"/>
      <c r="W57" s="231"/>
      <c r="X57" s="231"/>
      <c r="Y57" s="231"/>
      <c r="Z57" s="231"/>
      <c r="AA57" s="231"/>
      <c r="AB57" s="231"/>
      <c r="AC57" s="231"/>
      <c r="AD57" s="231"/>
      <c r="AE57" s="231"/>
      <c r="AF57" s="231"/>
      <c r="AG57" s="231"/>
      <c r="AH57" s="179"/>
      <c r="AI57" s="209"/>
      <c r="AJ57" s="209" t="str" cm="1">
        <f t="array" aca="1" ref="AJ57" ca="1">IF(OR(AK57:BN57=TRUE),$A57&amp;" :  ","")&amp;_xlfn.TEXTJOIN(" | ",TRUE,IF(AK57:BN57=TRUE,$AK$2:$BN$2,""))</f>
        <v>EX3 Jason, F. :  7</v>
      </c>
      <c r="AK57" s="209" t="b" cm="1">
        <f t="array" aca="1" ref="AK57" ca="1">IF(AND($A57 &gt; 0, D57 &gt; 0,AK$2&lt;MiscFormulas!$A$5+1),
_xlfn.IFNA(
_xlfn.IFNA(
_xlfn.IFNA(
_xlfn.IFNA(
_xlfn.IFNA(
_xlfn.IFNA(
IF(_xlfn.XLOOKUP(AK$2,WatchbillMONTHLY!$A$3:$U$3,OFFSET(WatchbillMONTHLY!$A$3:$U$3,1,2))=IF(_xlfn.XLOOKUP($A57,INDIRECT("_"&amp;_xlfn.XLOOKUP(AK$2,WatchbillMONTHLY!$A$3:$U$3,OFFSET(WatchbillMONTHLY!$A$3:$U$3,1,2))),INDIRECT("_"&amp;_xlfn.XLOOKUP(AK$2,WatchbillMONTHLY!$A$3:$U$3,OFFSET(WatchbillMONTHLY!$A$3:$U$3,1,2))))=$A57,_xlfn.XLOOKUP(AK$2,WatchbillMONTHLY!$A$3:$U$3,OFFSET(WatchbillMONTHLY!$A$3:$U$3,1,2)),FALSE),TRUE,FALSE),
IF(_xlfn.XLOOKUP(AK$2,WatchbillMONTHLY!$A$20:$U$20,OFFSET(WatchbillMONTHLY!$A$20:$U$20,1,2))=IF(_xlfn.XLOOKUP($A57,INDIRECT("_"&amp;_xlfn.XLOOKUP(AK$2,WatchbillMONTHLY!$A$20:$U$20,OFFSET(WatchbillMONTHLY!$A$20:$U$20,1,2))),INDIRECT("_"&amp;_xlfn.XLOOKUP(AK$2,WatchbillMONTHLY!$A$20:$U$20,OFFSET(WatchbillMONTHLY!$A$20:$U$20,1,2))))=$A57,_xlfn.XLOOKUP(AK$2,WatchbillMONTHLY!$A$20:$U$20,OFFSET(WatchbillMONTHLY!$A$20:$U$20,1,2)),FALSE),TRUE,FALSE)),
IF(_xlfn.XLOOKUP(AK$2,WatchbillMONTHLY!$A$37:$U$37,OFFSET(WatchbillMONTHLY!$A$37:$U$37,1,2))=IF(_xlfn.XLOOKUP($A57,INDIRECT("_"&amp;_xlfn.XLOOKUP(AK$2,WatchbillMONTHLY!$A$37:$U$37,OFFSET(WatchbillMONTHLY!$A$37:$U$37,1,2))),INDIRECT("_"&amp;_xlfn.XLOOKUP(AK$2,WatchbillMONTHLY!$A$37:$U$37,OFFSET(WatchbillMONTHLY!$A$37:$U$37,1,2))))=$A57,_xlfn.XLOOKUP(AK$2,WatchbillMONTHLY!$A$37:$U$37,OFFSET(WatchbillMONTHLY!$A$37:$U$37,1,2)),FALSE),TRUE,FALSE)),
IF(_xlfn.XLOOKUP(AK$2,WatchbillMONTHLY!$A$54:$U$54,OFFSET(WatchbillMONTHLY!$A$54:$U$54,1,2))=IF(_xlfn.XLOOKUP($A57,INDIRECT("_"&amp;_xlfn.XLOOKUP(AK$2,WatchbillMONTHLY!$A$54:$U$54,OFFSET(WatchbillMONTHLY!$A$54:$U$54,1,2))),INDIRECT("_"&amp;_xlfn.XLOOKUP(AK$2,WatchbillMONTHLY!$A$54:$U$54,OFFSET(WatchbillMONTHLY!$A$54:$U$54,1,2))))=$A57,_xlfn.XLOOKUP(AK$2,WatchbillMONTHLY!$A$54:$U$54,OFFSET(WatchbillMONTHLY!$A$54:$U$54,1,2)),FALSE),TRUE,FALSE)),
IF(_xlfn.XLOOKUP(AK$2,WatchbillMONTHLY!$A$71:$U$71,OFFSET(WatchbillMONTHLY!$A$71:$U$71,1,2))=IF(_xlfn.XLOOKUP($A57,INDIRECT("_"&amp;_xlfn.XLOOKUP(AK$2,WatchbillMONTHLY!$A$71:$U$71,OFFSET(WatchbillMONTHLY!$A$71:$U$71,1,2))),INDIRECT("_"&amp;_xlfn.XLOOKUP(AK$2,WatchbillMONTHLY!$A$71:$U$71,OFFSET(WatchbillMONTHLY!$A$71:$U$71,1,2))))=$A57,_xlfn.XLOOKUP(AK$2,WatchbillMONTHLY!$A$71:$U$71,OFFSET(WatchbillMONTHLY!$A$71:$U$71,1,2)),FALSE),TRUE,FALSE)),
IF(_xlfn.XLOOKUP(AK$2,WatchbillMONTHLY!$A$88:$U$88,OFFSET(WatchbillMONTHLY!$A$88:$U$88,1,2))=IF(_xlfn.XLOOKUP($A57,INDIRECT("_"&amp;_xlfn.XLOOKUP(AK$2,WatchbillMONTHLY!$A$88:$U$88,OFFSET(WatchbillMONTHLY!$A$88:$U$88,1,2))),INDIRECT("_"&amp;_xlfn.XLOOKUP(AK$2,WatchbillMONTHLY!$A$88:$U$88,OFFSET(WatchbillMONTHLY!$A$88:$U$88,1,2))))=$A57,_xlfn.XLOOKUP(AK$2,WatchbillMONTHLY!$A$88:$U$88,OFFSET(WatchbillMONTHLY!$A$88:$U$88,1,2)),FALSE),TRUE,FALSE)),
FALSE),FALSE)</f>
        <v>0</v>
      </c>
      <c r="AL57" s="209" t="b" cm="1">
        <f t="array" aca="1" ref="AL57" ca="1">IF(AND($A57 &gt; 0, E57 &gt; 0,AL$2&lt;MiscFormulas!$A$5+1),
_xlfn.IFNA(
_xlfn.IFNA(
_xlfn.IFNA(
_xlfn.IFNA(
_xlfn.IFNA(
_xlfn.IFNA(
IF(_xlfn.XLOOKUP(AL$2,WatchbillMONTHLY!$A$3:$U$3,OFFSET(WatchbillMONTHLY!$A$3:$U$3,1,2))=IF(_xlfn.XLOOKUP($A57,INDIRECT("_"&amp;_xlfn.XLOOKUP(AL$2,WatchbillMONTHLY!$A$3:$U$3,OFFSET(WatchbillMONTHLY!$A$3:$U$3,1,2))),INDIRECT("_"&amp;_xlfn.XLOOKUP(AL$2,WatchbillMONTHLY!$A$3:$U$3,OFFSET(WatchbillMONTHLY!$A$3:$U$3,1,2))))=$A57,_xlfn.XLOOKUP(AL$2,WatchbillMONTHLY!$A$3:$U$3,OFFSET(WatchbillMONTHLY!$A$3:$U$3,1,2)),FALSE),TRUE,FALSE),
IF(_xlfn.XLOOKUP(AL$2,WatchbillMONTHLY!$A$20:$U$20,OFFSET(WatchbillMONTHLY!$A$20:$U$20,1,2))=IF(_xlfn.XLOOKUP($A57,INDIRECT("_"&amp;_xlfn.XLOOKUP(AL$2,WatchbillMONTHLY!$A$20:$U$20,OFFSET(WatchbillMONTHLY!$A$20:$U$20,1,2))),INDIRECT("_"&amp;_xlfn.XLOOKUP(AL$2,WatchbillMONTHLY!$A$20:$U$20,OFFSET(WatchbillMONTHLY!$A$20:$U$20,1,2))))=$A57,_xlfn.XLOOKUP(AL$2,WatchbillMONTHLY!$A$20:$U$20,OFFSET(WatchbillMONTHLY!$A$20:$U$20,1,2)),FALSE),TRUE,FALSE)),
IF(_xlfn.XLOOKUP(AL$2,WatchbillMONTHLY!$A$37:$U$37,OFFSET(WatchbillMONTHLY!$A$37:$U$37,1,2))=IF(_xlfn.XLOOKUP($A57,INDIRECT("_"&amp;_xlfn.XLOOKUP(AL$2,WatchbillMONTHLY!$A$37:$U$37,OFFSET(WatchbillMONTHLY!$A$37:$U$37,1,2))),INDIRECT("_"&amp;_xlfn.XLOOKUP(AL$2,WatchbillMONTHLY!$A$37:$U$37,OFFSET(WatchbillMONTHLY!$A$37:$U$37,1,2))))=$A57,_xlfn.XLOOKUP(AL$2,WatchbillMONTHLY!$A$37:$U$37,OFFSET(WatchbillMONTHLY!$A$37:$U$37,1,2)),FALSE),TRUE,FALSE)),
IF(_xlfn.XLOOKUP(AL$2,WatchbillMONTHLY!$A$54:$U$54,OFFSET(WatchbillMONTHLY!$A$54:$U$54,1,2))=IF(_xlfn.XLOOKUP($A57,INDIRECT("_"&amp;_xlfn.XLOOKUP(AL$2,WatchbillMONTHLY!$A$54:$U$54,OFFSET(WatchbillMONTHLY!$A$54:$U$54,1,2))),INDIRECT("_"&amp;_xlfn.XLOOKUP(AL$2,WatchbillMONTHLY!$A$54:$U$54,OFFSET(WatchbillMONTHLY!$A$54:$U$54,1,2))))=$A57,_xlfn.XLOOKUP(AL$2,WatchbillMONTHLY!$A$54:$U$54,OFFSET(WatchbillMONTHLY!$A$54:$U$54,1,2)),FALSE),TRUE,FALSE)),
IF(_xlfn.XLOOKUP(AL$2,WatchbillMONTHLY!$A$71:$U$71,OFFSET(WatchbillMONTHLY!$A$71:$U$71,1,2))=IF(_xlfn.XLOOKUP($A57,INDIRECT("_"&amp;_xlfn.XLOOKUP(AL$2,WatchbillMONTHLY!$A$71:$U$71,OFFSET(WatchbillMONTHLY!$A$71:$U$71,1,2))),INDIRECT("_"&amp;_xlfn.XLOOKUP(AL$2,WatchbillMONTHLY!$A$71:$U$71,OFFSET(WatchbillMONTHLY!$A$71:$U$71,1,2))))=$A57,_xlfn.XLOOKUP(AL$2,WatchbillMONTHLY!$A$71:$U$71,OFFSET(WatchbillMONTHLY!$A$71:$U$71,1,2)),FALSE),TRUE,FALSE)),
IF(_xlfn.XLOOKUP(AL$2,WatchbillMONTHLY!$A$88:$U$88,OFFSET(WatchbillMONTHLY!$A$88:$U$88,1,2))=IF(_xlfn.XLOOKUP($A57,INDIRECT("_"&amp;_xlfn.XLOOKUP(AL$2,WatchbillMONTHLY!$A$88:$U$88,OFFSET(WatchbillMONTHLY!$A$88:$U$88,1,2))),INDIRECT("_"&amp;_xlfn.XLOOKUP(AL$2,WatchbillMONTHLY!$A$88:$U$88,OFFSET(WatchbillMONTHLY!$A$88:$U$88,1,2))))=$A57,_xlfn.XLOOKUP(AL$2,WatchbillMONTHLY!$A$88:$U$88,OFFSET(WatchbillMONTHLY!$A$88:$U$88,1,2)),FALSE),TRUE,FALSE)),
FALSE),FALSE)</f>
        <v>0</v>
      </c>
      <c r="AM57" s="209" t="b" cm="1">
        <f t="array" aca="1" ref="AM57" ca="1">IF(AND($A57 &gt; 0, F57 &gt; 0,AM$2&lt;MiscFormulas!$A$5+1),
_xlfn.IFNA(
_xlfn.IFNA(
_xlfn.IFNA(
_xlfn.IFNA(
_xlfn.IFNA(
_xlfn.IFNA(
IF(_xlfn.XLOOKUP(AM$2,WatchbillMONTHLY!$A$3:$U$3,OFFSET(WatchbillMONTHLY!$A$3:$U$3,1,2))=IF(_xlfn.XLOOKUP($A57,INDIRECT("_"&amp;_xlfn.XLOOKUP(AM$2,WatchbillMONTHLY!$A$3:$U$3,OFFSET(WatchbillMONTHLY!$A$3:$U$3,1,2))),INDIRECT("_"&amp;_xlfn.XLOOKUP(AM$2,WatchbillMONTHLY!$A$3:$U$3,OFFSET(WatchbillMONTHLY!$A$3:$U$3,1,2))))=$A57,_xlfn.XLOOKUP(AM$2,WatchbillMONTHLY!$A$3:$U$3,OFFSET(WatchbillMONTHLY!$A$3:$U$3,1,2)),FALSE),TRUE,FALSE),
IF(_xlfn.XLOOKUP(AM$2,WatchbillMONTHLY!$A$20:$U$20,OFFSET(WatchbillMONTHLY!$A$20:$U$20,1,2))=IF(_xlfn.XLOOKUP($A57,INDIRECT("_"&amp;_xlfn.XLOOKUP(AM$2,WatchbillMONTHLY!$A$20:$U$20,OFFSET(WatchbillMONTHLY!$A$20:$U$20,1,2))),INDIRECT("_"&amp;_xlfn.XLOOKUP(AM$2,WatchbillMONTHLY!$A$20:$U$20,OFFSET(WatchbillMONTHLY!$A$20:$U$20,1,2))))=$A57,_xlfn.XLOOKUP(AM$2,WatchbillMONTHLY!$A$20:$U$20,OFFSET(WatchbillMONTHLY!$A$20:$U$20,1,2)),FALSE),TRUE,FALSE)),
IF(_xlfn.XLOOKUP(AM$2,WatchbillMONTHLY!$A$37:$U$37,OFFSET(WatchbillMONTHLY!$A$37:$U$37,1,2))=IF(_xlfn.XLOOKUP($A57,INDIRECT("_"&amp;_xlfn.XLOOKUP(AM$2,WatchbillMONTHLY!$A$37:$U$37,OFFSET(WatchbillMONTHLY!$A$37:$U$37,1,2))),INDIRECT("_"&amp;_xlfn.XLOOKUP(AM$2,WatchbillMONTHLY!$A$37:$U$37,OFFSET(WatchbillMONTHLY!$A$37:$U$37,1,2))))=$A57,_xlfn.XLOOKUP(AM$2,WatchbillMONTHLY!$A$37:$U$37,OFFSET(WatchbillMONTHLY!$A$37:$U$37,1,2)),FALSE),TRUE,FALSE)),
IF(_xlfn.XLOOKUP(AM$2,WatchbillMONTHLY!$A$54:$U$54,OFFSET(WatchbillMONTHLY!$A$54:$U$54,1,2))=IF(_xlfn.XLOOKUP($A57,INDIRECT("_"&amp;_xlfn.XLOOKUP(AM$2,WatchbillMONTHLY!$A$54:$U$54,OFFSET(WatchbillMONTHLY!$A$54:$U$54,1,2))),INDIRECT("_"&amp;_xlfn.XLOOKUP(AM$2,WatchbillMONTHLY!$A$54:$U$54,OFFSET(WatchbillMONTHLY!$A$54:$U$54,1,2))))=$A57,_xlfn.XLOOKUP(AM$2,WatchbillMONTHLY!$A$54:$U$54,OFFSET(WatchbillMONTHLY!$A$54:$U$54,1,2)),FALSE),TRUE,FALSE)),
IF(_xlfn.XLOOKUP(AM$2,WatchbillMONTHLY!$A$71:$U$71,OFFSET(WatchbillMONTHLY!$A$71:$U$71,1,2))=IF(_xlfn.XLOOKUP($A57,INDIRECT("_"&amp;_xlfn.XLOOKUP(AM$2,WatchbillMONTHLY!$A$71:$U$71,OFFSET(WatchbillMONTHLY!$A$71:$U$71,1,2))),INDIRECT("_"&amp;_xlfn.XLOOKUP(AM$2,WatchbillMONTHLY!$A$71:$U$71,OFFSET(WatchbillMONTHLY!$A$71:$U$71,1,2))))=$A57,_xlfn.XLOOKUP(AM$2,WatchbillMONTHLY!$A$71:$U$71,OFFSET(WatchbillMONTHLY!$A$71:$U$71,1,2)),FALSE),TRUE,FALSE)),
IF(_xlfn.XLOOKUP(AM$2,WatchbillMONTHLY!$A$88:$U$88,OFFSET(WatchbillMONTHLY!$A$88:$U$88,1,2))=IF(_xlfn.XLOOKUP($A57,INDIRECT("_"&amp;_xlfn.XLOOKUP(AM$2,WatchbillMONTHLY!$A$88:$U$88,OFFSET(WatchbillMONTHLY!$A$88:$U$88,1,2))),INDIRECT("_"&amp;_xlfn.XLOOKUP(AM$2,WatchbillMONTHLY!$A$88:$U$88,OFFSET(WatchbillMONTHLY!$A$88:$U$88,1,2))))=$A57,_xlfn.XLOOKUP(AM$2,WatchbillMONTHLY!$A$88:$U$88,OFFSET(WatchbillMONTHLY!$A$88:$U$88,1,2)),FALSE),TRUE,FALSE)),
FALSE),FALSE)</f>
        <v>0</v>
      </c>
      <c r="AN57" s="209" t="b" cm="1">
        <f t="array" aca="1" ref="AN57" ca="1">IF(AND($A57 &gt; 0, G57 &gt; 0,AN$2&lt;MiscFormulas!$A$5+1),
_xlfn.IFNA(
_xlfn.IFNA(
_xlfn.IFNA(
_xlfn.IFNA(
_xlfn.IFNA(
_xlfn.IFNA(
IF(_xlfn.XLOOKUP(AN$2,WatchbillMONTHLY!$A$3:$U$3,OFFSET(WatchbillMONTHLY!$A$3:$U$3,1,2))=IF(_xlfn.XLOOKUP($A57,INDIRECT("_"&amp;_xlfn.XLOOKUP(AN$2,WatchbillMONTHLY!$A$3:$U$3,OFFSET(WatchbillMONTHLY!$A$3:$U$3,1,2))),INDIRECT("_"&amp;_xlfn.XLOOKUP(AN$2,WatchbillMONTHLY!$A$3:$U$3,OFFSET(WatchbillMONTHLY!$A$3:$U$3,1,2))))=$A57,_xlfn.XLOOKUP(AN$2,WatchbillMONTHLY!$A$3:$U$3,OFFSET(WatchbillMONTHLY!$A$3:$U$3,1,2)),FALSE),TRUE,FALSE),
IF(_xlfn.XLOOKUP(AN$2,WatchbillMONTHLY!$A$20:$U$20,OFFSET(WatchbillMONTHLY!$A$20:$U$20,1,2))=IF(_xlfn.XLOOKUP($A57,INDIRECT("_"&amp;_xlfn.XLOOKUP(AN$2,WatchbillMONTHLY!$A$20:$U$20,OFFSET(WatchbillMONTHLY!$A$20:$U$20,1,2))),INDIRECT("_"&amp;_xlfn.XLOOKUP(AN$2,WatchbillMONTHLY!$A$20:$U$20,OFFSET(WatchbillMONTHLY!$A$20:$U$20,1,2))))=$A57,_xlfn.XLOOKUP(AN$2,WatchbillMONTHLY!$A$20:$U$20,OFFSET(WatchbillMONTHLY!$A$20:$U$20,1,2)),FALSE),TRUE,FALSE)),
IF(_xlfn.XLOOKUP(AN$2,WatchbillMONTHLY!$A$37:$U$37,OFFSET(WatchbillMONTHLY!$A$37:$U$37,1,2))=IF(_xlfn.XLOOKUP($A57,INDIRECT("_"&amp;_xlfn.XLOOKUP(AN$2,WatchbillMONTHLY!$A$37:$U$37,OFFSET(WatchbillMONTHLY!$A$37:$U$37,1,2))),INDIRECT("_"&amp;_xlfn.XLOOKUP(AN$2,WatchbillMONTHLY!$A$37:$U$37,OFFSET(WatchbillMONTHLY!$A$37:$U$37,1,2))))=$A57,_xlfn.XLOOKUP(AN$2,WatchbillMONTHLY!$A$37:$U$37,OFFSET(WatchbillMONTHLY!$A$37:$U$37,1,2)),FALSE),TRUE,FALSE)),
IF(_xlfn.XLOOKUP(AN$2,WatchbillMONTHLY!$A$54:$U$54,OFFSET(WatchbillMONTHLY!$A$54:$U$54,1,2))=IF(_xlfn.XLOOKUP($A57,INDIRECT("_"&amp;_xlfn.XLOOKUP(AN$2,WatchbillMONTHLY!$A$54:$U$54,OFFSET(WatchbillMONTHLY!$A$54:$U$54,1,2))),INDIRECT("_"&amp;_xlfn.XLOOKUP(AN$2,WatchbillMONTHLY!$A$54:$U$54,OFFSET(WatchbillMONTHLY!$A$54:$U$54,1,2))))=$A57,_xlfn.XLOOKUP(AN$2,WatchbillMONTHLY!$A$54:$U$54,OFFSET(WatchbillMONTHLY!$A$54:$U$54,1,2)),FALSE),TRUE,FALSE)),
IF(_xlfn.XLOOKUP(AN$2,WatchbillMONTHLY!$A$71:$U$71,OFFSET(WatchbillMONTHLY!$A$71:$U$71,1,2))=IF(_xlfn.XLOOKUP($A57,INDIRECT("_"&amp;_xlfn.XLOOKUP(AN$2,WatchbillMONTHLY!$A$71:$U$71,OFFSET(WatchbillMONTHLY!$A$71:$U$71,1,2))),INDIRECT("_"&amp;_xlfn.XLOOKUP(AN$2,WatchbillMONTHLY!$A$71:$U$71,OFFSET(WatchbillMONTHLY!$A$71:$U$71,1,2))))=$A57,_xlfn.XLOOKUP(AN$2,WatchbillMONTHLY!$A$71:$U$71,OFFSET(WatchbillMONTHLY!$A$71:$U$71,1,2)),FALSE),TRUE,FALSE)),
IF(_xlfn.XLOOKUP(AN$2,WatchbillMONTHLY!$A$88:$U$88,OFFSET(WatchbillMONTHLY!$A$88:$U$88,1,2))=IF(_xlfn.XLOOKUP($A57,INDIRECT("_"&amp;_xlfn.XLOOKUP(AN$2,WatchbillMONTHLY!$A$88:$U$88,OFFSET(WatchbillMONTHLY!$A$88:$U$88,1,2))),INDIRECT("_"&amp;_xlfn.XLOOKUP(AN$2,WatchbillMONTHLY!$A$88:$U$88,OFFSET(WatchbillMONTHLY!$A$88:$U$88,1,2))))=$A57,_xlfn.XLOOKUP(AN$2,WatchbillMONTHLY!$A$88:$U$88,OFFSET(WatchbillMONTHLY!$A$88:$U$88,1,2)),FALSE),TRUE,FALSE)),
FALSE),FALSE)</f>
        <v>0</v>
      </c>
      <c r="AO57" s="209" t="b" cm="1">
        <f t="array" aca="1" ref="AO57" ca="1">IF(AND($A57 &gt; 0, H57 &gt; 0,AO$2&lt;MiscFormulas!$A$5+1),
_xlfn.IFNA(
_xlfn.IFNA(
_xlfn.IFNA(
_xlfn.IFNA(
_xlfn.IFNA(
_xlfn.IFNA(
IF(_xlfn.XLOOKUP(AO$2,WatchbillMONTHLY!$A$3:$U$3,OFFSET(WatchbillMONTHLY!$A$3:$U$3,1,2))=IF(_xlfn.XLOOKUP($A57,INDIRECT("_"&amp;_xlfn.XLOOKUP(AO$2,WatchbillMONTHLY!$A$3:$U$3,OFFSET(WatchbillMONTHLY!$A$3:$U$3,1,2))),INDIRECT("_"&amp;_xlfn.XLOOKUP(AO$2,WatchbillMONTHLY!$A$3:$U$3,OFFSET(WatchbillMONTHLY!$A$3:$U$3,1,2))))=$A57,_xlfn.XLOOKUP(AO$2,WatchbillMONTHLY!$A$3:$U$3,OFFSET(WatchbillMONTHLY!$A$3:$U$3,1,2)),FALSE),TRUE,FALSE),
IF(_xlfn.XLOOKUP(AO$2,WatchbillMONTHLY!$A$20:$U$20,OFFSET(WatchbillMONTHLY!$A$20:$U$20,1,2))=IF(_xlfn.XLOOKUP($A57,INDIRECT("_"&amp;_xlfn.XLOOKUP(AO$2,WatchbillMONTHLY!$A$20:$U$20,OFFSET(WatchbillMONTHLY!$A$20:$U$20,1,2))),INDIRECT("_"&amp;_xlfn.XLOOKUP(AO$2,WatchbillMONTHLY!$A$20:$U$20,OFFSET(WatchbillMONTHLY!$A$20:$U$20,1,2))))=$A57,_xlfn.XLOOKUP(AO$2,WatchbillMONTHLY!$A$20:$U$20,OFFSET(WatchbillMONTHLY!$A$20:$U$20,1,2)),FALSE),TRUE,FALSE)),
IF(_xlfn.XLOOKUP(AO$2,WatchbillMONTHLY!$A$37:$U$37,OFFSET(WatchbillMONTHLY!$A$37:$U$37,1,2))=IF(_xlfn.XLOOKUP($A57,INDIRECT("_"&amp;_xlfn.XLOOKUP(AO$2,WatchbillMONTHLY!$A$37:$U$37,OFFSET(WatchbillMONTHLY!$A$37:$U$37,1,2))),INDIRECT("_"&amp;_xlfn.XLOOKUP(AO$2,WatchbillMONTHLY!$A$37:$U$37,OFFSET(WatchbillMONTHLY!$A$37:$U$37,1,2))))=$A57,_xlfn.XLOOKUP(AO$2,WatchbillMONTHLY!$A$37:$U$37,OFFSET(WatchbillMONTHLY!$A$37:$U$37,1,2)),FALSE),TRUE,FALSE)),
IF(_xlfn.XLOOKUP(AO$2,WatchbillMONTHLY!$A$54:$U$54,OFFSET(WatchbillMONTHLY!$A$54:$U$54,1,2))=IF(_xlfn.XLOOKUP($A57,INDIRECT("_"&amp;_xlfn.XLOOKUP(AO$2,WatchbillMONTHLY!$A$54:$U$54,OFFSET(WatchbillMONTHLY!$A$54:$U$54,1,2))),INDIRECT("_"&amp;_xlfn.XLOOKUP(AO$2,WatchbillMONTHLY!$A$54:$U$54,OFFSET(WatchbillMONTHLY!$A$54:$U$54,1,2))))=$A57,_xlfn.XLOOKUP(AO$2,WatchbillMONTHLY!$A$54:$U$54,OFFSET(WatchbillMONTHLY!$A$54:$U$54,1,2)),FALSE),TRUE,FALSE)),
IF(_xlfn.XLOOKUP(AO$2,WatchbillMONTHLY!$A$71:$U$71,OFFSET(WatchbillMONTHLY!$A$71:$U$71,1,2))=IF(_xlfn.XLOOKUP($A57,INDIRECT("_"&amp;_xlfn.XLOOKUP(AO$2,WatchbillMONTHLY!$A$71:$U$71,OFFSET(WatchbillMONTHLY!$A$71:$U$71,1,2))),INDIRECT("_"&amp;_xlfn.XLOOKUP(AO$2,WatchbillMONTHLY!$A$71:$U$71,OFFSET(WatchbillMONTHLY!$A$71:$U$71,1,2))))=$A57,_xlfn.XLOOKUP(AO$2,WatchbillMONTHLY!$A$71:$U$71,OFFSET(WatchbillMONTHLY!$A$71:$U$71,1,2)),FALSE),TRUE,FALSE)),
IF(_xlfn.XLOOKUP(AO$2,WatchbillMONTHLY!$A$88:$U$88,OFFSET(WatchbillMONTHLY!$A$88:$U$88,1,2))=IF(_xlfn.XLOOKUP($A57,INDIRECT("_"&amp;_xlfn.XLOOKUP(AO$2,WatchbillMONTHLY!$A$88:$U$88,OFFSET(WatchbillMONTHLY!$A$88:$U$88,1,2))),INDIRECT("_"&amp;_xlfn.XLOOKUP(AO$2,WatchbillMONTHLY!$A$88:$U$88,OFFSET(WatchbillMONTHLY!$A$88:$U$88,1,2))))=$A57,_xlfn.XLOOKUP(AO$2,WatchbillMONTHLY!$A$88:$U$88,OFFSET(WatchbillMONTHLY!$A$88:$U$88,1,2)),FALSE),TRUE,FALSE)),
FALSE),FALSE)</f>
        <v>0</v>
      </c>
      <c r="AP57" s="209" t="b" cm="1">
        <f t="array" aca="1" ref="AP57" ca="1">IF(AND($A57 &gt; 0, I57 &gt; 0,AP$2&lt;MiscFormulas!$A$5+1),
_xlfn.IFNA(
_xlfn.IFNA(
_xlfn.IFNA(
_xlfn.IFNA(
_xlfn.IFNA(
_xlfn.IFNA(
IF(_xlfn.XLOOKUP(AP$2,WatchbillMONTHLY!$A$3:$U$3,OFFSET(WatchbillMONTHLY!$A$3:$U$3,1,2))=IF(_xlfn.XLOOKUP($A57,INDIRECT("_"&amp;_xlfn.XLOOKUP(AP$2,WatchbillMONTHLY!$A$3:$U$3,OFFSET(WatchbillMONTHLY!$A$3:$U$3,1,2))),INDIRECT("_"&amp;_xlfn.XLOOKUP(AP$2,WatchbillMONTHLY!$A$3:$U$3,OFFSET(WatchbillMONTHLY!$A$3:$U$3,1,2))))=$A57,_xlfn.XLOOKUP(AP$2,WatchbillMONTHLY!$A$3:$U$3,OFFSET(WatchbillMONTHLY!$A$3:$U$3,1,2)),FALSE),TRUE,FALSE),
IF(_xlfn.XLOOKUP(AP$2,WatchbillMONTHLY!$A$20:$U$20,OFFSET(WatchbillMONTHLY!$A$20:$U$20,1,2))=IF(_xlfn.XLOOKUP($A57,INDIRECT("_"&amp;_xlfn.XLOOKUP(AP$2,WatchbillMONTHLY!$A$20:$U$20,OFFSET(WatchbillMONTHLY!$A$20:$U$20,1,2))),INDIRECT("_"&amp;_xlfn.XLOOKUP(AP$2,WatchbillMONTHLY!$A$20:$U$20,OFFSET(WatchbillMONTHLY!$A$20:$U$20,1,2))))=$A57,_xlfn.XLOOKUP(AP$2,WatchbillMONTHLY!$A$20:$U$20,OFFSET(WatchbillMONTHLY!$A$20:$U$20,1,2)),FALSE),TRUE,FALSE)),
IF(_xlfn.XLOOKUP(AP$2,WatchbillMONTHLY!$A$37:$U$37,OFFSET(WatchbillMONTHLY!$A$37:$U$37,1,2))=IF(_xlfn.XLOOKUP($A57,INDIRECT("_"&amp;_xlfn.XLOOKUP(AP$2,WatchbillMONTHLY!$A$37:$U$37,OFFSET(WatchbillMONTHLY!$A$37:$U$37,1,2))),INDIRECT("_"&amp;_xlfn.XLOOKUP(AP$2,WatchbillMONTHLY!$A$37:$U$37,OFFSET(WatchbillMONTHLY!$A$37:$U$37,1,2))))=$A57,_xlfn.XLOOKUP(AP$2,WatchbillMONTHLY!$A$37:$U$37,OFFSET(WatchbillMONTHLY!$A$37:$U$37,1,2)),FALSE),TRUE,FALSE)),
IF(_xlfn.XLOOKUP(AP$2,WatchbillMONTHLY!$A$54:$U$54,OFFSET(WatchbillMONTHLY!$A$54:$U$54,1,2))=IF(_xlfn.XLOOKUP($A57,INDIRECT("_"&amp;_xlfn.XLOOKUP(AP$2,WatchbillMONTHLY!$A$54:$U$54,OFFSET(WatchbillMONTHLY!$A$54:$U$54,1,2))),INDIRECT("_"&amp;_xlfn.XLOOKUP(AP$2,WatchbillMONTHLY!$A$54:$U$54,OFFSET(WatchbillMONTHLY!$A$54:$U$54,1,2))))=$A57,_xlfn.XLOOKUP(AP$2,WatchbillMONTHLY!$A$54:$U$54,OFFSET(WatchbillMONTHLY!$A$54:$U$54,1,2)),FALSE),TRUE,FALSE)),
IF(_xlfn.XLOOKUP(AP$2,WatchbillMONTHLY!$A$71:$U$71,OFFSET(WatchbillMONTHLY!$A$71:$U$71,1,2))=IF(_xlfn.XLOOKUP($A57,INDIRECT("_"&amp;_xlfn.XLOOKUP(AP$2,WatchbillMONTHLY!$A$71:$U$71,OFFSET(WatchbillMONTHLY!$A$71:$U$71,1,2))),INDIRECT("_"&amp;_xlfn.XLOOKUP(AP$2,WatchbillMONTHLY!$A$71:$U$71,OFFSET(WatchbillMONTHLY!$A$71:$U$71,1,2))))=$A57,_xlfn.XLOOKUP(AP$2,WatchbillMONTHLY!$A$71:$U$71,OFFSET(WatchbillMONTHLY!$A$71:$U$71,1,2)),FALSE),TRUE,FALSE)),
IF(_xlfn.XLOOKUP(AP$2,WatchbillMONTHLY!$A$88:$U$88,OFFSET(WatchbillMONTHLY!$A$88:$U$88,1,2))=IF(_xlfn.XLOOKUP($A57,INDIRECT("_"&amp;_xlfn.XLOOKUP(AP$2,WatchbillMONTHLY!$A$88:$U$88,OFFSET(WatchbillMONTHLY!$A$88:$U$88,1,2))),INDIRECT("_"&amp;_xlfn.XLOOKUP(AP$2,WatchbillMONTHLY!$A$88:$U$88,OFFSET(WatchbillMONTHLY!$A$88:$U$88,1,2))))=$A57,_xlfn.XLOOKUP(AP$2,WatchbillMONTHLY!$A$88:$U$88,OFFSET(WatchbillMONTHLY!$A$88:$U$88,1,2)),FALSE),TRUE,FALSE)),
FALSE),FALSE)</f>
        <v>0</v>
      </c>
      <c r="AQ57" s="209" t="b" cm="1">
        <f t="array" aca="1" ref="AQ57" ca="1">IF(AND($A57 &gt; 0, J57 &gt; 0,AQ$2&lt;MiscFormulas!$A$5+1),
_xlfn.IFNA(
_xlfn.IFNA(
_xlfn.IFNA(
_xlfn.IFNA(
_xlfn.IFNA(
_xlfn.IFNA(
IF(_xlfn.XLOOKUP(AQ$2,WatchbillMONTHLY!$A$3:$U$3,OFFSET(WatchbillMONTHLY!$A$3:$U$3,1,2))=IF(_xlfn.XLOOKUP($A57,INDIRECT("_"&amp;_xlfn.XLOOKUP(AQ$2,WatchbillMONTHLY!$A$3:$U$3,OFFSET(WatchbillMONTHLY!$A$3:$U$3,1,2))),INDIRECT("_"&amp;_xlfn.XLOOKUP(AQ$2,WatchbillMONTHLY!$A$3:$U$3,OFFSET(WatchbillMONTHLY!$A$3:$U$3,1,2))))=$A57,_xlfn.XLOOKUP(AQ$2,WatchbillMONTHLY!$A$3:$U$3,OFFSET(WatchbillMONTHLY!$A$3:$U$3,1,2)),FALSE),TRUE,FALSE),
IF(_xlfn.XLOOKUP(AQ$2,WatchbillMONTHLY!$A$20:$U$20,OFFSET(WatchbillMONTHLY!$A$20:$U$20,1,2))=IF(_xlfn.XLOOKUP($A57,INDIRECT("_"&amp;_xlfn.XLOOKUP(AQ$2,WatchbillMONTHLY!$A$20:$U$20,OFFSET(WatchbillMONTHLY!$A$20:$U$20,1,2))),INDIRECT("_"&amp;_xlfn.XLOOKUP(AQ$2,WatchbillMONTHLY!$A$20:$U$20,OFFSET(WatchbillMONTHLY!$A$20:$U$20,1,2))))=$A57,_xlfn.XLOOKUP(AQ$2,WatchbillMONTHLY!$A$20:$U$20,OFFSET(WatchbillMONTHLY!$A$20:$U$20,1,2)),FALSE),TRUE,FALSE)),
IF(_xlfn.XLOOKUP(AQ$2,WatchbillMONTHLY!$A$37:$U$37,OFFSET(WatchbillMONTHLY!$A$37:$U$37,1,2))=IF(_xlfn.XLOOKUP($A57,INDIRECT("_"&amp;_xlfn.XLOOKUP(AQ$2,WatchbillMONTHLY!$A$37:$U$37,OFFSET(WatchbillMONTHLY!$A$37:$U$37,1,2))),INDIRECT("_"&amp;_xlfn.XLOOKUP(AQ$2,WatchbillMONTHLY!$A$37:$U$37,OFFSET(WatchbillMONTHLY!$A$37:$U$37,1,2))))=$A57,_xlfn.XLOOKUP(AQ$2,WatchbillMONTHLY!$A$37:$U$37,OFFSET(WatchbillMONTHLY!$A$37:$U$37,1,2)),FALSE),TRUE,FALSE)),
IF(_xlfn.XLOOKUP(AQ$2,WatchbillMONTHLY!$A$54:$U$54,OFFSET(WatchbillMONTHLY!$A$54:$U$54,1,2))=IF(_xlfn.XLOOKUP($A57,INDIRECT("_"&amp;_xlfn.XLOOKUP(AQ$2,WatchbillMONTHLY!$A$54:$U$54,OFFSET(WatchbillMONTHLY!$A$54:$U$54,1,2))),INDIRECT("_"&amp;_xlfn.XLOOKUP(AQ$2,WatchbillMONTHLY!$A$54:$U$54,OFFSET(WatchbillMONTHLY!$A$54:$U$54,1,2))))=$A57,_xlfn.XLOOKUP(AQ$2,WatchbillMONTHLY!$A$54:$U$54,OFFSET(WatchbillMONTHLY!$A$54:$U$54,1,2)),FALSE),TRUE,FALSE)),
IF(_xlfn.XLOOKUP(AQ$2,WatchbillMONTHLY!$A$71:$U$71,OFFSET(WatchbillMONTHLY!$A$71:$U$71,1,2))=IF(_xlfn.XLOOKUP($A57,INDIRECT("_"&amp;_xlfn.XLOOKUP(AQ$2,WatchbillMONTHLY!$A$71:$U$71,OFFSET(WatchbillMONTHLY!$A$71:$U$71,1,2))),INDIRECT("_"&amp;_xlfn.XLOOKUP(AQ$2,WatchbillMONTHLY!$A$71:$U$71,OFFSET(WatchbillMONTHLY!$A$71:$U$71,1,2))))=$A57,_xlfn.XLOOKUP(AQ$2,WatchbillMONTHLY!$A$71:$U$71,OFFSET(WatchbillMONTHLY!$A$71:$U$71,1,2)),FALSE),TRUE,FALSE)),
IF(_xlfn.XLOOKUP(AQ$2,WatchbillMONTHLY!$A$88:$U$88,OFFSET(WatchbillMONTHLY!$A$88:$U$88,1,2))=IF(_xlfn.XLOOKUP($A57,INDIRECT("_"&amp;_xlfn.XLOOKUP(AQ$2,WatchbillMONTHLY!$A$88:$U$88,OFFSET(WatchbillMONTHLY!$A$88:$U$88,1,2))),INDIRECT("_"&amp;_xlfn.XLOOKUP(AQ$2,WatchbillMONTHLY!$A$88:$U$88,OFFSET(WatchbillMONTHLY!$A$88:$U$88,1,2))))=$A57,_xlfn.XLOOKUP(AQ$2,WatchbillMONTHLY!$A$88:$U$88,OFFSET(WatchbillMONTHLY!$A$88:$U$88,1,2)),FALSE),TRUE,FALSE)),
FALSE),FALSE)</f>
        <v>1</v>
      </c>
      <c r="AR57" s="209" t="b" cm="1">
        <f t="array" aca="1" ref="AR57" ca="1">IF(AND($A57 &gt; 0, K57 &gt; 0,AR$2&lt;MiscFormulas!$A$5+1),
_xlfn.IFNA(
_xlfn.IFNA(
_xlfn.IFNA(
_xlfn.IFNA(
_xlfn.IFNA(
_xlfn.IFNA(
IF(_xlfn.XLOOKUP(AR$2,WatchbillMONTHLY!$A$3:$U$3,OFFSET(WatchbillMONTHLY!$A$3:$U$3,1,2))=IF(_xlfn.XLOOKUP($A57,INDIRECT("_"&amp;_xlfn.XLOOKUP(AR$2,WatchbillMONTHLY!$A$3:$U$3,OFFSET(WatchbillMONTHLY!$A$3:$U$3,1,2))),INDIRECT("_"&amp;_xlfn.XLOOKUP(AR$2,WatchbillMONTHLY!$A$3:$U$3,OFFSET(WatchbillMONTHLY!$A$3:$U$3,1,2))))=$A57,_xlfn.XLOOKUP(AR$2,WatchbillMONTHLY!$A$3:$U$3,OFFSET(WatchbillMONTHLY!$A$3:$U$3,1,2)),FALSE),TRUE,FALSE),
IF(_xlfn.XLOOKUP(AR$2,WatchbillMONTHLY!$A$20:$U$20,OFFSET(WatchbillMONTHLY!$A$20:$U$20,1,2))=IF(_xlfn.XLOOKUP($A57,INDIRECT("_"&amp;_xlfn.XLOOKUP(AR$2,WatchbillMONTHLY!$A$20:$U$20,OFFSET(WatchbillMONTHLY!$A$20:$U$20,1,2))),INDIRECT("_"&amp;_xlfn.XLOOKUP(AR$2,WatchbillMONTHLY!$A$20:$U$20,OFFSET(WatchbillMONTHLY!$A$20:$U$20,1,2))))=$A57,_xlfn.XLOOKUP(AR$2,WatchbillMONTHLY!$A$20:$U$20,OFFSET(WatchbillMONTHLY!$A$20:$U$20,1,2)),FALSE),TRUE,FALSE)),
IF(_xlfn.XLOOKUP(AR$2,WatchbillMONTHLY!$A$37:$U$37,OFFSET(WatchbillMONTHLY!$A$37:$U$37,1,2))=IF(_xlfn.XLOOKUP($A57,INDIRECT("_"&amp;_xlfn.XLOOKUP(AR$2,WatchbillMONTHLY!$A$37:$U$37,OFFSET(WatchbillMONTHLY!$A$37:$U$37,1,2))),INDIRECT("_"&amp;_xlfn.XLOOKUP(AR$2,WatchbillMONTHLY!$A$37:$U$37,OFFSET(WatchbillMONTHLY!$A$37:$U$37,1,2))))=$A57,_xlfn.XLOOKUP(AR$2,WatchbillMONTHLY!$A$37:$U$37,OFFSET(WatchbillMONTHLY!$A$37:$U$37,1,2)),FALSE),TRUE,FALSE)),
IF(_xlfn.XLOOKUP(AR$2,WatchbillMONTHLY!$A$54:$U$54,OFFSET(WatchbillMONTHLY!$A$54:$U$54,1,2))=IF(_xlfn.XLOOKUP($A57,INDIRECT("_"&amp;_xlfn.XLOOKUP(AR$2,WatchbillMONTHLY!$A$54:$U$54,OFFSET(WatchbillMONTHLY!$A$54:$U$54,1,2))),INDIRECT("_"&amp;_xlfn.XLOOKUP(AR$2,WatchbillMONTHLY!$A$54:$U$54,OFFSET(WatchbillMONTHLY!$A$54:$U$54,1,2))))=$A57,_xlfn.XLOOKUP(AR$2,WatchbillMONTHLY!$A$54:$U$54,OFFSET(WatchbillMONTHLY!$A$54:$U$54,1,2)),FALSE),TRUE,FALSE)),
IF(_xlfn.XLOOKUP(AR$2,WatchbillMONTHLY!$A$71:$U$71,OFFSET(WatchbillMONTHLY!$A$71:$U$71,1,2))=IF(_xlfn.XLOOKUP($A57,INDIRECT("_"&amp;_xlfn.XLOOKUP(AR$2,WatchbillMONTHLY!$A$71:$U$71,OFFSET(WatchbillMONTHLY!$A$71:$U$71,1,2))),INDIRECT("_"&amp;_xlfn.XLOOKUP(AR$2,WatchbillMONTHLY!$A$71:$U$71,OFFSET(WatchbillMONTHLY!$A$71:$U$71,1,2))))=$A57,_xlfn.XLOOKUP(AR$2,WatchbillMONTHLY!$A$71:$U$71,OFFSET(WatchbillMONTHLY!$A$71:$U$71,1,2)),FALSE),TRUE,FALSE)),
IF(_xlfn.XLOOKUP(AR$2,WatchbillMONTHLY!$A$88:$U$88,OFFSET(WatchbillMONTHLY!$A$88:$U$88,1,2))=IF(_xlfn.XLOOKUP($A57,INDIRECT("_"&amp;_xlfn.XLOOKUP(AR$2,WatchbillMONTHLY!$A$88:$U$88,OFFSET(WatchbillMONTHLY!$A$88:$U$88,1,2))),INDIRECT("_"&amp;_xlfn.XLOOKUP(AR$2,WatchbillMONTHLY!$A$88:$U$88,OFFSET(WatchbillMONTHLY!$A$88:$U$88,1,2))))=$A57,_xlfn.XLOOKUP(AR$2,WatchbillMONTHLY!$A$88:$U$88,OFFSET(WatchbillMONTHLY!$A$88:$U$88,1,2)),FALSE),TRUE,FALSE)),
FALSE),FALSE)</f>
        <v>0</v>
      </c>
      <c r="AS57" s="209" t="b" cm="1">
        <f t="array" aca="1" ref="AS57" ca="1">IF(AND($A57 &gt; 0, L57 &gt; 0,AS$2&lt;MiscFormulas!$A$5+1),
_xlfn.IFNA(
_xlfn.IFNA(
_xlfn.IFNA(
_xlfn.IFNA(
_xlfn.IFNA(
_xlfn.IFNA(
IF(_xlfn.XLOOKUP(AS$2,WatchbillMONTHLY!$A$3:$U$3,OFFSET(WatchbillMONTHLY!$A$3:$U$3,1,2))=IF(_xlfn.XLOOKUP($A57,INDIRECT("_"&amp;_xlfn.XLOOKUP(AS$2,WatchbillMONTHLY!$A$3:$U$3,OFFSET(WatchbillMONTHLY!$A$3:$U$3,1,2))),INDIRECT("_"&amp;_xlfn.XLOOKUP(AS$2,WatchbillMONTHLY!$A$3:$U$3,OFFSET(WatchbillMONTHLY!$A$3:$U$3,1,2))))=$A57,_xlfn.XLOOKUP(AS$2,WatchbillMONTHLY!$A$3:$U$3,OFFSET(WatchbillMONTHLY!$A$3:$U$3,1,2)),FALSE),TRUE,FALSE),
IF(_xlfn.XLOOKUP(AS$2,WatchbillMONTHLY!$A$20:$U$20,OFFSET(WatchbillMONTHLY!$A$20:$U$20,1,2))=IF(_xlfn.XLOOKUP($A57,INDIRECT("_"&amp;_xlfn.XLOOKUP(AS$2,WatchbillMONTHLY!$A$20:$U$20,OFFSET(WatchbillMONTHLY!$A$20:$U$20,1,2))),INDIRECT("_"&amp;_xlfn.XLOOKUP(AS$2,WatchbillMONTHLY!$A$20:$U$20,OFFSET(WatchbillMONTHLY!$A$20:$U$20,1,2))))=$A57,_xlfn.XLOOKUP(AS$2,WatchbillMONTHLY!$A$20:$U$20,OFFSET(WatchbillMONTHLY!$A$20:$U$20,1,2)),FALSE),TRUE,FALSE)),
IF(_xlfn.XLOOKUP(AS$2,WatchbillMONTHLY!$A$37:$U$37,OFFSET(WatchbillMONTHLY!$A$37:$U$37,1,2))=IF(_xlfn.XLOOKUP($A57,INDIRECT("_"&amp;_xlfn.XLOOKUP(AS$2,WatchbillMONTHLY!$A$37:$U$37,OFFSET(WatchbillMONTHLY!$A$37:$U$37,1,2))),INDIRECT("_"&amp;_xlfn.XLOOKUP(AS$2,WatchbillMONTHLY!$A$37:$U$37,OFFSET(WatchbillMONTHLY!$A$37:$U$37,1,2))))=$A57,_xlfn.XLOOKUP(AS$2,WatchbillMONTHLY!$A$37:$U$37,OFFSET(WatchbillMONTHLY!$A$37:$U$37,1,2)),FALSE),TRUE,FALSE)),
IF(_xlfn.XLOOKUP(AS$2,WatchbillMONTHLY!$A$54:$U$54,OFFSET(WatchbillMONTHLY!$A$54:$U$54,1,2))=IF(_xlfn.XLOOKUP($A57,INDIRECT("_"&amp;_xlfn.XLOOKUP(AS$2,WatchbillMONTHLY!$A$54:$U$54,OFFSET(WatchbillMONTHLY!$A$54:$U$54,1,2))),INDIRECT("_"&amp;_xlfn.XLOOKUP(AS$2,WatchbillMONTHLY!$A$54:$U$54,OFFSET(WatchbillMONTHLY!$A$54:$U$54,1,2))))=$A57,_xlfn.XLOOKUP(AS$2,WatchbillMONTHLY!$A$54:$U$54,OFFSET(WatchbillMONTHLY!$A$54:$U$54,1,2)),FALSE),TRUE,FALSE)),
IF(_xlfn.XLOOKUP(AS$2,WatchbillMONTHLY!$A$71:$U$71,OFFSET(WatchbillMONTHLY!$A$71:$U$71,1,2))=IF(_xlfn.XLOOKUP($A57,INDIRECT("_"&amp;_xlfn.XLOOKUP(AS$2,WatchbillMONTHLY!$A$71:$U$71,OFFSET(WatchbillMONTHLY!$A$71:$U$71,1,2))),INDIRECT("_"&amp;_xlfn.XLOOKUP(AS$2,WatchbillMONTHLY!$A$71:$U$71,OFFSET(WatchbillMONTHLY!$A$71:$U$71,1,2))))=$A57,_xlfn.XLOOKUP(AS$2,WatchbillMONTHLY!$A$71:$U$71,OFFSET(WatchbillMONTHLY!$A$71:$U$71,1,2)),FALSE),TRUE,FALSE)),
IF(_xlfn.XLOOKUP(AS$2,WatchbillMONTHLY!$A$88:$U$88,OFFSET(WatchbillMONTHLY!$A$88:$U$88,1,2))=IF(_xlfn.XLOOKUP($A57,INDIRECT("_"&amp;_xlfn.XLOOKUP(AS$2,WatchbillMONTHLY!$A$88:$U$88,OFFSET(WatchbillMONTHLY!$A$88:$U$88,1,2))),INDIRECT("_"&amp;_xlfn.XLOOKUP(AS$2,WatchbillMONTHLY!$A$88:$U$88,OFFSET(WatchbillMONTHLY!$A$88:$U$88,1,2))))=$A57,_xlfn.XLOOKUP(AS$2,WatchbillMONTHLY!$A$88:$U$88,OFFSET(WatchbillMONTHLY!$A$88:$U$88,1,2)),FALSE),TRUE,FALSE)),
FALSE),FALSE)</f>
        <v>0</v>
      </c>
      <c r="AT57" s="209" t="b" cm="1">
        <f t="array" aca="1" ref="AT57" ca="1">IF(AND($A57 &gt; 0, M57 &gt; 0,AT$2&lt;MiscFormulas!$A$5+1),
_xlfn.IFNA(
_xlfn.IFNA(
_xlfn.IFNA(
_xlfn.IFNA(
_xlfn.IFNA(
_xlfn.IFNA(
IF(_xlfn.XLOOKUP(AT$2,WatchbillMONTHLY!$A$3:$U$3,OFFSET(WatchbillMONTHLY!$A$3:$U$3,1,2))=IF(_xlfn.XLOOKUP($A57,INDIRECT("_"&amp;_xlfn.XLOOKUP(AT$2,WatchbillMONTHLY!$A$3:$U$3,OFFSET(WatchbillMONTHLY!$A$3:$U$3,1,2))),INDIRECT("_"&amp;_xlfn.XLOOKUP(AT$2,WatchbillMONTHLY!$A$3:$U$3,OFFSET(WatchbillMONTHLY!$A$3:$U$3,1,2))))=$A57,_xlfn.XLOOKUP(AT$2,WatchbillMONTHLY!$A$3:$U$3,OFFSET(WatchbillMONTHLY!$A$3:$U$3,1,2)),FALSE),TRUE,FALSE),
IF(_xlfn.XLOOKUP(AT$2,WatchbillMONTHLY!$A$20:$U$20,OFFSET(WatchbillMONTHLY!$A$20:$U$20,1,2))=IF(_xlfn.XLOOKUP($A57,INDIRECT("_"&amp;_xlfn.XLOOKUP(AT$2,WatchbillMONTHLY!$A$20:$U$20,OFFSET(WatchbillMONTHLY!$A$20:$U$20,1,2))),INDIRECT("_"&amp;_xlfn.XLOOKUP(AT$2,WatchbillMONTHLY!$A$20:$U$20,OFFSET(WatchbillMONTHLY!$A$20:$U$20,1,2))))=$A57,_xlfn.XLOOKUP(AT$2,WatchbillMONTHLY!$A$20:$U$20,OFFSET(WatchbillMONTHLY!$A$20:$U$20,1,2)),FALSE),TRUE,FALSE)),
IF(_xlfn.XLOOKUP(AT$2,WatchbillMONTHLY!$A$37:$U$37,OFFSET(WatchbillMONTHLY!$A$37:$U$37,1,2))=IF(_xlfn.XLOOKUP($A57,INDIRECT("_"&amp;_xlfn.XLOOKUP(AT$2,WatchbillMONTHLY!$A$37:$U$37,OFFSET(WatchbillMONTHLY!$A$37:$U$37,1,2))),INDIRECT("_"&amp;_xlfn.XLOOKUP(AT$2,WatchbillMONTHLY!$A$37:$U$37,OFFSET(WatchbillMONTHLY!$A$37:$U$37,1,2))))=$A57,_xlfn.XLOOKUP(AT$2,WatchbillMONTHLY!$A$37:$U$37,OFFSET(WatchbillMONTHLY!$A$37:$U$37,1,2)),FALSE),TRUE,FALSE)),
IF(_xlfn.XLOOKUP(AT$2,WatchbillMONTHLY!$A$54:$U$54,OFFSET(WatchbillMONTHLY!$A$54:$U$54,1,2))=IF(_xlfn.XLOOKUP($A57,INDIRECT("_"&amp;_xlfn.XLOOKUP(AT$2,WatchbillMONTHLY!$A$54:$U$54,OFFSET(WatchbillMONTHLY!$A$54:$U$54,1,2))),INDIRECT("_"&amp;_xlfn.XLOOKUP(AT$2,WatchbillMONTHLY!$A$54:$U$54,OFFSET(WatchbillMONTHLY!$A$54:$U$54,1,2))))=$A57,_xlfn.XLOOKUP(AT$2,WatchbillMONTHLY!$A$54:$U$54,OFFSET(WatchbillMONTHLY!$A$54:$U$54,1,2)),FALSE),TRUE,FALSE)),
IF(_xlfn.XLOOKUP(AT$2,WatchbillMONTHLY!$A$71:$U$71,OFFSET(WatchbillMONTHLY!$A$71:$U$71,1,2))=IF(_xlfn.XLOOKUP($A57,INDIRECT("_"&amp;_xlfn.XLOOKUP(AT$2,WatchbillMONTHLY!$A$71:$U$71,OFFSET(WatchbillMONTHLY!$A$71:$U$71,1,2))),INDIRECT("_"&amp;_xlfn.XLOOKUP(AT$2,WatchbillMONTHLY!$A$71:$U$71,OFFSET(WatchbillMONTHLY!$A$71:$U$71,1,2))))=$A57,_xlfn.XLOOKUP(AT$2,WatchbillMONTHLY!$A$71:$U$71,OFFSET(WatchbillMONTHLY!$A$71:$U$71,1,2)),FALSE),TRUE,FALSE)),
IF(_xlfn.XLOOKUP(AT$2,WatchbillMONTHLY!$A$88:$U$88,OFFSET(WatchbillMONTHLY!$A$88:$U$88,1,2))=IF(_xlfn.XLOOKUP($A57,INDIRECT("_"&amp;_xlfn.XLOOKUP(AT$2,WatchbillMONTHLY!$A$88:$U$88,OFFSET(WatchbillMONTHLY!$A$88:$U$88,1,2))),INDIRECT("_"&amp;_xlfn.XLOOKUP(AT$2,WatchbillMONTHLY!$A$88:$U$88,OFFSET(WatchbillMONTHLY!$A$88:$U$88,1,2))))=$A57,_xlfn.XLOOKUP(AT$2,WatchbillMONTHLY!$A$88:$U$88,OFFSET(WatchbillMONTHLY!$A$88:$U$88,1,2)),FALSE),TRUE,FALSE)),
FALSE),FALSE)</f>
        <v>0</v>
      </c>
      <c r="AU57" s="209" t="b" cm="1">
        <f t="array" aca="1" ref="AU57" ca="1">IF(AND($A57 &gt; 0, N57 &gt; 0,AU$2&lt;MiscFormulas!$A$5+1),
_xlfn.IFNA(
_xlfn.IFNA(
_xlfn.IFNA(
_xlfn.IFNA(
_xlfn.IFNA(
_xlfn.IFNA(
IF(_xlfn.XLOOKUP(AU$2,WatchbillMONTHLY!$A$3:$U$3,OFFSET(WatchbillMONTHLY!$A$3:$U$3,1,2))=IF(_xlfn.XLOOKUP($A57,INDIRECT("_"&amp;_xlfn.XLOOKUP(AU$2,WatchbillMONTHLY!$A$3:$U$3,OFFSET(WatchbillMONTHLY!$A$3:$U$3,1,2))),INDIRECT("_"&amp;_xlfn.XLOOKUP(AU$2,WatchbillMONTHLY!$A$3:$U$3,OFFSET(WatchbillMONTHLY!$A$3:$U$3,1,2))))=$A57,_xlfn.XLOOKUP(AU$2,WatchbillMONTHLY!$A$3:$U$3,OFFSET(WatchbillMONTHLY!$A$3:$U$3,1,2)),FALSE),TRUE,FALSE),
IF(_xlfn.XLOOKUP(AU$2,WatchbillMONTHLY!$A$20:$U$20,OFFSET(WatchbillMONTHLY!$A$20:$U$20,1,2))=IF(_xlfn.XLOOKUP($A57,INDIRECT("_"&amp;_xlfn.XLOOKUP(AU$2,WatchbillMONTHLY!$A$20:$U$20,OFFSET(WatchbillMONTHLY!$A$20:$U$20,1,2))),INDIRECT("_"&amp;_xlfn.XLOOKUP(AU$2,WatchbillMONTHLY!$A$20:$U$20,OFFSET(WatchbillMONTHLY!$A$20:$U$20,1,2))))=$A57,_xlfn.XLOOKUP(AU$2,WatchbillMONTHLY!$A$20:$U$20,OFFSET(WatchbillMONTHLY!$A$20:$U$20,1,2)),FALSE),TRUE,FALSE)),
IF(_xlfn.XLOOKUP(AU$2,WatchbillMONTHLY!$A$37:$U$37,OFFSET(WatchbillMONTHLY!$A$37:$U$37,1,2))=IF(_xlfn.XLOOKUP($A57,INDIRECT("_"&amp;_xlfn.XLOOKUP(AU$2,WatchbillMONTHLY!$A$37:$U$37,OFFSET(WatchbillMONTHLY!$A$37:$U$37,1,2))),INDIRECT("_"&amp;_xlfn.XLOOKUP(AU$2,WatchbillMONTHLY!$A$37:$U$37,OFFSET(WatchbillMONTHLY!$A$37:$U$37,1,2))))=$A57,_xlfn.XLOOKUP(AU$2,WatchbillMONTHLY!$A$37:$U$37,OFFSET(WatchbillMONTHLY!$A$37:$U$37,1,2)),FALSE),TRUE,FALSE)),
IF(_xlfn.XLOOKUP(AU$2,WatchbillMONTHLY!$A$54:$U$54,OFFSET(WatchbillMONTHLY!$A$54:$U$54,1,2))=IF(_xlfn.XLOOKUP($A57,INDIRECT("_"&amp;_xlfn.XLOOKUP(AU$2,WatchbillMONTHLY!$A$54:$U$54,OFFSET(WatchbillMONTHLY!$A$54:$U$54,1,2))),INDIRECT("_"&amp;_xlfn.XLOOKUP(AU$2,WatchbillMONTHLY!$A$54:$U$54,OFFSET(WatchbillMONTHLY!$A$54:$U$54,1,2))))=$A57,_xlfn.XLOOKUP(AU$2,WatchbillMONTHLY!$A$54:$U$54,OFFSET(WatchbillMONTHLY!$A$54:$U$54,1,2)),FALSE),TRUE,FALSE)),
IF(_xlfn.XLOOKUP(AU$2,WatchbillMONTHLY!$A$71:$U$71,OFFSET(WatchbillMONTHLY!$A$71:$U$71,1,2))=IF(_xlfn.XLOOKUP($A57,INDIRECT("_"&amp;_xlfn.XLOOKUP(AU$2,WatchbillMONTHLY!$A$71:$U$71,OFFSET(WatchbillMONTHLY!$A$71:$U$71,1,2))),INDIRECT("_"&amp;_xlfn.XLOOKUP(AU$2,WatchbillMONTHLY!$A$71:$U$71,OFFSET(WatchbillMONTHLY!$A$71:$U$71,1,2))))=$A57,_xlfn.XLOOKUP(AU$2,WatchbillMONTHLY!$A$71:$U$71,OFFSET(WatchbillMONTHLY!$A$71:$U$71,1,2)),FALSE),TRUE,FALSE)),
IF(_xlfn.XLOOKUP(AU$2,WatchbillMONTHLY!$A$88:$U$88,OFFSET(WatchbillMONTHLY!$A$88:$U$88,1,2))=IF(_xlfn.XLOOKUP($A57,INDIRECT("_"&amp;_xlfn.XLOOKUP(AU$2,WatchbillMONTHLY!$A$88:$U$88,OFFSET(WatchbillMONTHLY!$A$88:$U$88,1,2))),INDIRECT("_"&amp;_xlfn.XLOOKUP(AU$2,WatchbillMONTHLY!$A$88:$U$88,OFFSET(WatchbillMONTHLY!$A$88:$U$88,1,2))))=$A57,_xlfn.XLOOKUP(AU$2,WatchbillMONTHLY!$A$88:$U$88,OFFSET(WatchbillMONTHLY!$A$88:$U$88,1,2)),FALSE),TRUE,FALSE)),
FALSE),FALSE)</f>
        <v>0</v>
      </c>
      <c r="AV57" s="209" t="b" cm="1">
        <f t="array" aca="1" ref="AV57" ca="1">IF(AND($A57 &gt; 0, O57 &gt; 0,AV$2&lt;MiscFormulas!$A$5+1),
_xlfn.IFNA(
_xlfn.IFNA(
_xlfn.IFNA(
_xlfn.IFNA(
_xlfn.IFNA(
_xlfn.IFNA(
IF(_xlfn.XLOOKUP(AV$2,WatchbillMONTHLY!$A$3:$U$3,OFFSET(WatchbillMONTHLY!$A$3:$U$3,1,2))=IF(_xlfn.XLOOKUP($A57,INDIRECT("_"&amp;_xlfn.XLOOKUP(AV$2,WatchbillMONTHLY!$A$3:$U$3,OFFSET(WatchbillMONTHLY!$A$3:$U$3,1,2))),INDIRECT("_"&amp;_xlfn.XLOOKUP(AV$2,WatchbillMONTHLY!$A$3:$U$3,OFFSET(WatchbillMONTHLY!$A$3:$U$3,1,2))))=$A57,_xlfn.XLOOKUP(AV$2,WatchbillMONTHLY!$A$3:$U$3,OFFSET(WatchbillMONTHLY!$A$3:$U$3,1,2)),FALSE),TRUE,FALSE),
IF(_xlfn.XLOOKUP(AV$2,WatchbillMONTHLY!$A$20:$U$20,OFFSET(WatchbillMONTHLY!$A$20:$U$20,1,2))=IF(_xlfn.XLOOKUP($A57,INDIRECT("_"&amp;_xlfn.XLOOKUP(AV$2,WatchbillMONTHLY!$A$20:$U$20,OFFSET(WatchbillMONTHLY!$A$20:$U$20,1,2))),INDIRECT("_"&amp;_xlfn.XLOOKUP(AV$2,WatchbillMONTHLY!$A$20:$U$20,OFFSET(WatchbillMONTHLY!$A$20:$U$20,1,2))))=$A57,_xlfn.XLOOKUP(AV$2,WatchbillMONTHLY!$A$20:$U$20,OFFSET(WatchbillMONTHLY!$A$20:$U$20,1,2)),FALSE),TRUE,FALSE)),
IF(_xlfn.XLOOKUP(AV$2,WatchbillMONTHLY!$A$37:$U$37,OFFSET(WatchbillMONTHLY!$A$37:$U$37,1,2))=IF(_xlfn.XLOOKUP($A57,INDIRECT("_"&amp;_xlfn.XLOOKUP(AV$2,WatchbillMONTHLY!$A$37:$U$37,OFFSET(WatchbillMONTHLY!$A$37:$U$37,1,2))),INDIRECT("_"&amp;_xlfn.XLOOKUP(AV$2,WatchbillMONTHLY!$A$37:$U$37,OFFSET(WatchbillMONTHLY!$A$37:$U$37,1,2))))=$A57,_xlfn.XLOOKUP(AV$2,WatchbillMONTHLY!$A$37:$U$37,OFFSET(WatchbillMONTHLY!$A$37:$U$37,1,2)),FALSE),TRUE,FALSE)),
IF(_xlfn.XLOOKUP(AV$2,WatchbillMONTHLY!$A$54:$U$54,OFFSET(WatchbillMONTHLY!$A$54:$U$54,1,2))=IF(_xlfn.XLOOKUP($A57,INDIRECT("_"&amp;_xlfn.XLOOKUP(AV$2,WatchbillMONTHLY!$A$54:$U$54,OFFSET(WatchbillMONTHLY!$A$54:$U$54,1,2))),INDIRECT("_"&amp;_xlfn.XLOOKUP(AV$2,WatchbillMONTHLY!$A$54:$U$54,OFFSET(WatchbillMONTHLY!$A$54:$U$54,1,2))))=$A57,_xlfn.XLOOKUP(AV$2,WatchbillMONTHLY!$A$54:$U$54,OFFSET(WatchbillMONTHLY!$A$54:$U$54,1,2)),FALSE),TRUE,FALSE)),
IF(_xlfn.XLOOKUP(AV$2,WatchbillMONTHLY!$A$71:$U$71,OFFSET(WatchbillMONTHLY!$A$71:$U$71,1,2))=IF(_xlfn.XLOOKUP($A57,INDIRECT("_"&amp;_xlfn.XLOOKUP(AV$2,WatchbillMONTHLY!$A$71:$U$71,OFFSET(WatchbillMONTHLY!$A$71:$U$71,1,2))),INDIRECT("_"&amp;_xlfn.XLOOKUP(AV$2,WatchbillMONTHLY!$A$71:$U$71,OFFSET(WatchbillMONTHLY!$A$71:$U$71,1,2))))=$A57,_xlfn.XLOOKUP(AV$2,WatchbillMONTHLY!$A$71:$U$71,OFFSET(WatchbillMONTHLY!$A$71:$U$71,1,2)),FALSE),TRUE,FALSE)),
IF(_xlfn.XLOOKUP(AV$2,WatchbillMONTHLY!$A$88:$U$88,OFFSET(WatchbillMONTHLY!$A$88:$U$88,1,2))=IF(_xlfn.XLOOKUP($A57,INDIRECT("_"&amp;_xlfn.XLOOKUP(AV$2,WatchbillMONTHLY!$A$88:$U$88,OFFSET(WatchbillMONTHLY!$A$88:$U$88,1,2))),INDIRECT("_"&amp;_xlfn.XLOOKUP(AV$2,WatchbillMONTHLY!$A$88:$U$88,OFFSET(WatchbillMONTHLY!$A$88:$U$88,1,2))))=$A57,_xlfn.XLOOKUP(AV$2,WatchbillMONTHLY!$A$88:$U$88,OFFSET(WatchbillMONTHLY!$A$88:$U$88,1,2)),FALSE),TRUE,FALSE)),
FALSE),FALSE)</f>
        <v>0</v>
      </c>
      <c r="AW57" s="209" t="b" cm="1">
        <f t="array" aca="1" ref="AW57" ca="1">IF(AND($A57 &gt; 0, P57 &gt; 0,AW$2&lt;MiscFormulas!$A$5+1),
_xlfn.IFNA(
_xlfn.IFNA(
_xlfn.IFNA(
_xlfn.IFNA(
_xlfn.IFNA(
_xlfn.IFNA(
IF(_xlfn.XLOOKUP(AW$2,WatchbillMONTHLY!$A$3:$U$3,OFFSET(WatchbillMONTHLY!$A$3:$U$3,1,2))=IF(_xlfn.XLOOKUP($A57,INDIRECT("_"&amp;_xlfn.XLOOKUP(AW$2,WatchbillMONTHLY!$A$3:$U$3,OFFSET(WatchbillMONTHLY!$A$3:$U$3,1,2))),INDIRECT("_"&amp;_xlfn.XLOOKUP(AW$2,WatchbillMONTHLY!$A$3:$U$3,OFFSET(WatchbillMONTHLY!$A$3:$U$3,1,2))))=$A57,_xlfn.XLOOKUP(AW$2,WatchbillMONTHLY!$A$3:$U$3,OFFSET(WatchbillMONTHLY!$A$3:$U$3,1,2)),FALSE),TRUE,FALSE),
IF(_xlfn.XLOOKUP(AW$2,WatchbillMONTHLY!$A$20:$U$20,OFFSET(WatchbillMONTHLY!$A$20:$U$20,1,2))=IF(_xlfn.XLOOKUP($A57,INDIRECT("_"&amp;_xlfn.XLOOKUP(AW$2,WatchbillMONTHLY!$A$20:$U$20,OFFSET(WatchbillMONTHLY!$A$20:$U$20,1,2))),INDIRECT("_"&amp;_xlfn.XLOOKUP(AW$2,WatchbillMONTHLY!$A$20:$U$20,OFFSET(WatchbillMONTHLY!$A$20:$U$20,1,2))))=$A57,_xlfn.XLOOKUP(AW$2,WatchbillMONTHLY!$A$20:$U$20,OFFSET(WatchbillMONTHLY!$A$20:$U$20,1,2)),FALSE),TRUE,FALSE)),
IF(_xlfn.XLOOKUP(AW$2,WatchbillMONTHLY!$A$37:$U$37,OFFSET(WatchbillMONTHLY!$A$37:$U$37,1,2))=IF(_xlfn.XLOOKUP($A57,INDIRECT("_"&amp;_xlfn.XLOOKUP(AW$2,WatchbillMONTHLY!$A$37:$U$37,OFFSET(WatchbillMONTHLY!$A$37:$U$37,1,2))),INDIRECT("_"&amp;_xlfn.XLOOKUP(AW$2,WatchbillMONTHLY!$A$37:$U$37,OFFSET(WatchbillMONTHLY!$A$37:$U$37,1,2))))=$A57,_xlfn.XLOOKUP(AW$2,WatchbillMONTHLY!$A$37:$U$37,OFFSET(WatchbillMONTHLY!$A$37:$U$37,1,2)),FALSE),TRUE,FALSE)),
IF(_xlfn.XLOOKUP(AW$2,WatchbillMONTHLY!$A$54:$U$54,OFFSET(WatchbillMONTHLY!$A$54:$U$54,1,2))=IF(_xlfn.XLOOKUP($A57,INDIRECT("_"&amp;_xlfn.XLOOKUP(AW$2,WatchbillMONTHLY!$A$54:$U$54,OFFSET(WatchbillMONTHLY!$A$54:$U$54,1,2))),INDIRECT("_"&amp;_xlfn.XLOOKUP(AW$2,WatchbillMONTHLY!$A$54:$U$54,OFFSET(WatchbillMONTHLY!$A$54:$U$54,1,2))))=$A57,_xlfn.XLOOKUP(AW$2,WatchbillMONTHLY!$A$54:$U$54,OFFSET(WatchbillMONTHLY!$A$54:$U$54,1,2)),FALSE),TRUE,FALSE)),
IF(_xlfn.XLOOKUP(AW$2,WatchbillMONTHLY!$A$71:$U$71,OFFSET(WatchbillMONTHLY!$A$71:$U$71,1,2))=IF(_xlfn.XLOOKUP($A57,INDIRECT("_"&amp;_xlfn.XLOOKUP(AW$2,WatchbillMONTHLY!$A$71:$U$71,OFFSET(WatchbillMONTHLY!$A$71:$U$71,1,2))),INDIRECT("_"&amp;_xlfn.XLOOKUP(AW$2,WatchbillMONTHLY!$A$71:$U$71,OFFSET(WatchbillMONTHLY!$A$71:$U$71,1,2))))=$A57,_xlfn.XLOOKUP(AW$2,WatchbillMONTHLY!$A$71:$U$71,OFFSET(WatchbillMONTHLY!$A$71:$U$71,1,2)),FALSE),TRUE,FALSE)),
IF(_xlfn.XLOOKUP(AW$2,WatchbillMONTHLY!$A$88:$U$88,OFFSET(WatchbillMONTHLY!$A$88:$U$88,1,2))=IF(_xlfn.XLOOKUP($A57,INDIRECT("_"&amp;_xlfn.XLOOKUP(AW$2,WatchbillMONTHLY!$A$88:$U$88,OFFSET(WatchbillMONTHLY!$A$88:$U$88,1,2))),INDIRECT("_"&amp;_xlfn.XLOOKUP(AW$2,WatchbillMONTHLY!$A$88:$U$88,OFFSET(WatchbillMONTHLY!$A$88:$U$88,1,2))))=$A57,_xlfn.XLOOKUP(AW$2,WatchbillMONTHLY!$A$88:$U$88,OFFSET(WatchbillMONTHLY!$A$88:$U$88,1,2)),FALSE),TRUE,FALSE)),
FALSE),FALSE)</f>
        <v>0</v>
      </c>
      <c r="AX57" s="209" t="b" cm="1">
        <f t="array" aca="1" ref="AX57" ca="1">IF(AND($A57 &gt; 0, Q57 &gt; 0,AX$2&lt;MiscFormulas!$A$5+1),
_xlfn.IFNA(
_xlfn.IFNA(
_xlfn.IFNA(
_xlfn.IFNA(
_xlfn.IFNA(
_xlfn.IFNA(
IF(_xlfn.XLOOKUP(AX$2,WatchbillMONTHLY!$A$3:$U$3,OFFSET(WatchbillMONTHLY!$A$3:$U$3,1,2))=IF(_xlfn.XLOOKUP($A57,INDIRECT("_"&amp;_xlfn.XLOOKUP(AX$2,WatchbillMONTHLY!$A$3:$U$3,OFFSET(WatchbillMONTHLY!$A$3:$U$3,1,2))),INDIRECT("_"&amp;_xlfn.XLOOKUP(AX$2,WatchbillMONTHLY!$A$3:$U$3,OFFSET(WatchbillMONTHLY!$A$3:$U$3,1,2))))=$A57,_xlfn.XLOOKUP(AX$2,WatchbillMONTHLY!$A$3:$U$3,OFFSET(WatchbillMONTHLY!$A$3:$U$3,1,2)),FALSE),TRUE,FALSE),
IF(_xlfn.XLOOKUP(AX$2,WatchbillMONTHLY!$A$20:$U$20,OFFSET(WatchbillMONTHLY!$A$20:$U$20,1,2))=IF(_xlfn.XLOOKUP($A57,INDIRECT("_"&amp;_xlfn.XLOOKUP(AX$2,WatchbillMONTHLY!$A$20:$U$20,OFFSET(WatchbillMONTHLY!$A$20:$U$20,1,2))),INDIRECT("_"&amp;_xlfn.XLOOKUP(AX$2,WatchbillMONTHLY!$A$20:$U$20,OFFSET(WatchbillMONTHLY!$A$20:$U$20,1,2))))=$A57,_xlfn.XLOOKUP(AX$2,WatchbillMONTHLY!$A$20:$U$20,OFFSET(WatchbillMONTHLY!$A$20:$U$20,1,2)),FALSE),TRUE,FALSE)),
IF(_xlfn.XLOOKUP(AX$2,WatchbillMONTHLY!$A$37:$U$37,OFFSET(WatchbillMONTHLY!$A$37:$U$37,1,2))=IF(_xlfn.XLOOKUP($A57,INDIRECT("_"&amp;_xlfn.XLOOKUP(AX$2,WatchbillMONTHLY!$A$37:$U$37,OFFSET(WatchbillMONTHLY!$A$37:$U$37,1,2))),INDIRECT("_"&amp;_xlfn.XLOOKUP(AX$2,WatchbillMONTHLY!$A$37:$U$37,OFFSET(WatchbillMONTHLY!$A$37:$U$37,1,2))))=$A57,_xlfn.XLOOKUP(AX$2,WatchbillMONTHLY!$A$37:$U$37,OFFSET(WatchbillMONTHLY!$A$37:$U$37,1,2)),FALSE),TRUE,FALSE)),
IF(_xlfn.XLOOKUP(AX$2,WatchbillMONTHLY!$A$54:$U$54,OFFSET(WatchbillMONTHLY!$A$54:$U$54,1,2))=IF(_xlfn.XLOOKUP($A57,INDIRECT("_"&amp;_xlfn.XLOOKUP(AX$2,WatchbillMONTHLY!$A$54:$U$54,OFFSET(WatchbillMONTHLY!$A$54:$U$54,1,2))),INDIRECT("_"&amp;_xlfn.XLOOKUP(AX$2,WatchbillMONTHLY!$A$54:$U$54,OFFSET(WatchbillMONTHLY!$A$54:$U$54,1,2))))=$A57,_xlfn.XLOOKUP(AX$2,WatchbillMONTHLY!$A$54:$U$54,OFFSET(WatchbillMONTHLY!$A$54:$U$54,1,2)),FALSE),TRUE,FALSE)),
IF(_xlfn.XLOOKUP(AX$2,WatchbillMONTHLY!$A$71:$U$71,OFFSET(WatchbillMONTHLY!$A$71:$U$71,1,2))=IF(_xlfn.XLOOKUP($A57,INDIRECT("_"&amp;_xlfn.XLOOKUP(AX$2,WatchbillMONTHLY!$A$71:$U$71,OFFSET(WatchbillMONTHLY!$A$71:$U$71,1,2))),INDIRECT("_"&amp;_xlfn.XLOOKUP(AX$2,WatchbillMONTHLY!$A$71:$U$71,OFFSET(WatchbillMONTHLY!$A$71:$U$71,1,2))))=$A57,_xlfn.XLOOKUP(AX$2,WatchbillMONTHLY!$A$71:$U$71,OFFSET(WatchbillMONTHLY!$A$71:$U$71,1,2)),FALSE),TRUE,FALSE)),
IF(_xlfn.XLOOKUP(AX$2,WatchbillMONTHLY!$A$88:$U$88,OFFSET(WatchbillMONTHLY!$A$88:$U$88,1,2))=IF(_xlfn.XLOOKUP($A57,INDIRECT("_"&amp;_xlfn.XLOOKUP(AX$2,WatchbillMONTHLY!$A$88:$U$88,OFFSET(WatchbillMONTHLY!$A$88:$U$88,1,2))),INDIRECT("_"&amp;_xlfn.XLOOKUP(AX$2,WatchbillMONTHLY!$A$88:$U$88,OFFSET(WatchbillMONTHLY!$A$88:$U$88,1,2))))=$A57,_xlfn.XLOOKUP(AX$2,WatchbillMONTHLY!$A$88:$U$88,OFFSET(WatchbillMONTHLY!$A$88:$U$88,1,2)),FALSE),TRUE,FALSE)),
FALSE),FALSE)</f>
        <v>0</v>
      </c>
      <c r="AY57" s="209" t="b" cm="1">
        <f t="array" aca="1" ref="AY57" ca="1">IF(AND($A57 &gt; 0, R57 &gt; 0,AY$2&lt;MiscFormulas!$A$5+1),
_xlfn.IFNA(
_xlfn.IFNA(
_xlfn.IFNA(
_xlfn.IFNA(
_xlfn.IFNA(
_xlfn.IFNA(
IF(_xlfn.XLOOKUP(AY$2,WatchbillMONTHLY!$A$3:$U$3,OFFSET(WatchbillMONTHLY!$A$3:$U$3,1,2))=IF(_xlfn.XLOOKUP($A57,INDIRECT("_"&amp;_xlfn.XLOOKUP(AY$2,WatchbillMONTHLY!$A$3:$U$3,OFFSET(WatchbillMONTHLY!$A$3:$U$3,1,2))),INDIRECT("_"&amp;_xlfn.XLOOKUP(AY$2,WatchbillMONTHLY!$A$3:$U$3,OFFSET(WatchbillMONTHLY!$A$3:$U$3,1,2))))=$A57,_xlfn.XLOOKUP(AY$2,WatchbillMONTHLY!$A$3:$U$3,OFFSET(WatchbillMONTHLY!$A$3:$U$3,1,2)),FALSE),TRUE,FALSE),
IF(_xlfn.XLOOKUP(AY$2,WatchbillMONTHLY!$A$20:$U$20,OFFSET(WatchbillMONTHLY!$A$20:$U$20,1,2))=IF(_xlfn.XLOOKUP($A57,INDIRECT("_"&amp;_xlfn.XLOOKUP(AY$2,WatchbillMONTHLY!$A$20:$U$20,OFFSET(WatchbillMONTHLY!$A$20:$U$20,1,2))),INDIRECT("_"&amp;_xlfn.XLOOKUP(AY$2,WatchbillMONTHLY!$A$20:$U$20,OFFSET(WatchbillMONTHLY!$A$20:$U$20,1,2))))=$A57,_xlfn.XLOOKUP(AY$2,WatchbillMONTHLY!$A$20:$U$20,OFFSET(WatchbillMONTHLY!$A$20:$U$20,1,2)),FALSE),TRUE,FALSE)),
IF(_xlfn.XLOOKUP(AY$2,WatchbillMONTHLY!$A$37:$U$37,OFFSET(WatchbillMONTHLY!$A$37:$U$37,1,2))=IF(_xlfn.XLOOKUP($A57,INDIRECT("_"&amp;_xlfn.XLOOKUP(AY$2,WatchbillMONTHLY!$A$37:$U$37,OFFSET(WatchbillMONTHLY!$A$37:$U$37,1,2))),INDIRECT("_"&amp;_xlfn.XLOOKUP(AY$2,WatchbillMONTHLY!$A$37:$U$37,OFFSET(WatchbillMONTHLY!$A$37:$U$37,1,2))))=$A57,_xlfn.XLOOKUP(AY$2,WatchbillMONTHLY!$A$37:$U$37,OFFSET(WatchbillMONTHLY!$A$37:$U$37,1,2)),FALSE),TRUE,FALSE)),
IF(_xlfn.XLOOKUP(AY$2,WatchbillMONTHLY!$A$54:$U$54,OFFSET(WatchbillMONTHLY!$A$54:$U$54,1,2))=IF(_xlfn.XLOOKUP($A57,INDIRECT("_"&amp;_xlfn.XLOOKUP(AY$2,WatchbillMONTHLY!$A$54:$U$54,OFFSET(WatchbillMONTHLY!$A$54:$U$54,1,2))),INDIRECT("_"&amp;_xlfn.XLOOKUP(AY$2,WatchbillMONTHLY!$A$54:$U$54,OFFSET(WatchbillMONTHLY!$A$54:$U$54,1,2))))=$A57,_xlfn.XLOOKUP(AY$2,WatchbillMONTHLY!$A$54:$U$54,OFFSET(WatchbillMONTHLY!$A$54:$U$54,1,2)),FALSE),TRUE,FALSE)),
IF(_xlfn.XLOOKUP(AY$2,WatchbillMONTHLY!$A$71:$U$71,OFFSET(WatchbillMONTHLY!$A$71:$U$71,1,2))=IF(_xlfn.XLOOKUP($A57,INDIRECT("_"&amp;_xlfn.XLOOKUP(AY$2,WatchbillMONTHLY!$A$71:$U$71,OFFSET(WatchbillMONTHLY!$A$71:$U$71,1,2))),INDIRECT("_"&amp;_xlfn.XLOOKUP(AY$2,WatchbillMONTHLY!$A$71:$U$71,OFFSET(WatchbillMONTHLY!$A$71:$U$71,1,2))))=$A57,_xlfn.XLOOKUP(AY$2,WatchbillMONTHLY!$A$71:$U$71,OFFSET(WatchbillMONTHLY!$A$71:$U$71,1,2)),FALSE),TRUE,FALSE)),
IF(_xlfn.XLOOKUP(AY$2,WatchbillMONTHLY!$A$88:$U$88,OFFSET(WatchbillMONTHLY!$A$88:$U$88,1,2))=IF(_xlfn.XLOOKUP($A57,INDIRECT("_"&amp;_xlfn.XLOOKUP(AY$2,WatchbillMONTHLY!$A$88:$U$88,OFFSET(WatchbillMONTHLY!$A$88:$U$88,1,2))),INDIRECT("_"&amp;_xlfn.XLOOKUP(AY$2,WatchbillMONTHLY!$A$88:$U$88,OFFSET(WatchbillMONTHLY!$A$88:$U$88,1,2))))=$A57,_xlfn.XLOOKUP(AY$2,WatchbillMONTHLY!$A$88:$U$88,OFFSET(WatchbillMONTHLY!$A$88:$U$88,1,2)),FALSE),TRUE,FALSE)),
FALSE),FALSE)</f>
        <v>0</v>
      </c>
      <c r="AZ57" s="209" t="b" cm="1">
        <f t="array" aca="1" ref="AZ57" ca="1">IF(AND($A57 &gt; 0, S57 &gt; 0,AZ$2&lt;MiscFormulas!$A$5+1),
_xlfn.IFNA(
_xlfn.IFNA(
_xlfn.IFNA(
_xlfn.IFNA(
_xlfn.IFNA(
_xlfn.IFNA(
IF(_xlfn.XLOOKUP(AZ$2,WatchbillMONTHLY!$A$3:$U$3,OFFSET(WatchbillMONTHLY!$A$3:$U$3,1,2))=IF(_xlfn.XLOOKUP($A57,INDIRECT("_"&amp;_xlfn.XLOOKUP(AZ$2,WatchbillMONTHLY!$A$3:$U$3,OFFSET(WatchbillMONTHLY!$A$3:$U$3,1,2))),INDIRECT("_"&amp;_xlfn.XLOOKUP(AZ$2,WatchbillMONTHLY!$A$3:$U$3,OFFSET(WatchbillMONTHLY!$A$3:$U$3,1,2))))=$A57,_xlfn.XLOOKUP(AZ$2,WatchbillMONTHLY!$A$3:$U$3,OFFSET(WatchbillMONTHLY!$A$3:$U$3,1,2)),FALSE),TRUE,FALSE),
IF(_xlfn.XLOOKUP(AZ$2,WatchbillMONTHLY!$A$20:$U$20,OFFSET(WatchbillMONTHLY!$A$20:$U$20,1,2))=IF(_xlfn.XLOOKUP($A57,INDIRECT("_"&amp;_xlfn.XLOOKUP(AZ$2,WatchbillMONTHLY!$A$20:$U$20,OFFSET(WatchbillMONTHLY!$A$20:$U$20,1,2))),INDIRECT("_"&amp;_xlfn.XLOOKUP(AZ$2,WatchbillMONTHLY!$A$20:$U$20,OFFSET(WatchbillMONTHLY!$A$20:$U$20,1,2))))=$A57,_xlfn.XLOOKUP(AZ$2,WatchbillMONTHLY!$A$20:$U$20,OFFSET(WatchbillMONTHLY!$A$20:$U$20,1,2)),FALSE),TRUE,FALSE)),
IF(_xlfn.XLOOKUP(AZ$2,WatchbillMONTHLY!$A$37:$U$37,OFFSET(WatchbillMONTHLY!$A$37:$U$37,1,2))=IF(_xlfn.XLOOKUP($A57,INDIRECT("_"&amp;_xlfn.XLOOKUP(AZ$2,WatchbillMONTHLY!$A$37:$U$37,OFFSET(WatchbillMONTHLY!$A$37:$U$37,1,2))),INDIRECT("_"&amp;_xlfn.XLOOKUP(AZ$2,WatchbillMONTHLY!$A$37:$U$37,OFFSET(WatchbillMONTHLY!$A$37:$U$37,1,2))))=$A57,_xlfn.XLOOKUP(AZ$2,WatchbillMONTHLY!$A$37:$U$37,OFFSET(WatchbillMONTHLY!$A$37:$U$37,1,2)),FALSE),TRUE,FALSE)),
IF(_xlfn.XLOOKUP(AZ$2,WatchbillMONTHLY!$A$54:$U$54,OFFSET(WatchbillMONTHLY!$A$54:$U$54,1,2))=IF(_xlfn.XLOOKUP($A57,INDIRECT("_"&amp;_xlfn.XLOOKUP(AZ$2,WatchbillMONTHLY!$A$54:$U$54,OFFSET(WatchbillMONTHLY!$A$54:$U$54,1,2))),INDIRECT("_"&amp;_xlfn.XLOOKUP(AZ$2,WatchbillMONTHLY!$A$54:$U$54,OFFSET(WatchbillMONTHLY!$A$54:$U$54,1,2))))=$A57,_xlfn.XLOOKUP(AZ$2,WatchbillMONTHLY!$A$54:$U$54,OFFSET(WatchbillMONTHLY!$A$54:$U$54,1,2)),FALSE),TRUE,FALSE)),
IF(_xlfn.XLOOKUP(AZ$2,WatchbillMONTHLY!$A$71:$U$71,OFFSET(WatchbillMONTHLY!$A$71:$U$71,1,2))=IF(_xlfn.XLOOKUP($A57,INDIRECT("_"&amp;_xlfn.XLOOKUP(AZ$2,WatchbillMONTHLY!$A$71:$U$71,OFFSET(WatchbillMONTHLY!$A$71:$U$71,1,2))),INDIRECT("_"&amp;_xlfn.XLOOKUP(AZ$2,WatchbillMONTHLY!$A$71:$U$71,OFFSET(WatchbillMONTHLY!$A$71:$U$71,1,2))))=$A57,_xlfn.XLOOKUP(AZ$2,WatchbillMONTHLY!$A$71:$U$71,OFFSET(WatchbillMONTHLY!$A$71:$U$71,1,2)),FALSE),TRUE,FALSE)),
IF(_xlfn.XLOOKUP(AZ$2,WatchbillMONTHLY!$A$88:$U$88,OFFSET(WatchbillMONTHLY!$A$88:$U$88,1,2))=IF(_xlfn.XLOOKUP($A57,INDIRECT("_"&amp;_xlfn.XLOOKUP(AZ$2,WatchbillMONTHLY!$A$88:$U$88,OFFSET(WatchbillMONTHLY!$A$88:$U$88,1,2))),INDIRECT("_"&amp;_xlfn.XLOOKUP(AZ$2,WatchbillMONTHLY!$A$88:$U$88,OFFSET(WatchbillMONTHLY!$A$88:$U$88,1,2))))=$A57,_xlfn.XLOOKUP(AZ$2,WatchbillMONTHLY!$A$88:$U$88,OFFSET(WatchbillMONTHLY!$A$88:$U$88,1,2)),FALSE),TRUE,FALSE)),
FALSE),FALSE)</f>
        <v>0</v>
      </c>
      <c r="BA57" s="209" t="b" cm="1">
        <f t="array" aca="1" ref="BA57" ca="1">IF(AND($A57 &gt; 0, T57 &gt; 0,BA$2&lt;MiscFormulas!$A$5+1),
_xlfn.IFNA(
_xlfn.IFNA(
_xlfn.IFNA(
_xlfn.IFNA(
_xlfn.IFNA(
_xlfn.IFNA(
IF(_xlfn.XLOOKUP(BA$2,WatchbillMONTHLY!$A$3:$U$3,OFFSET(WatchbillMONTHLY!$A$3:$U$3,1,2))=IF(_xlfn.XLOOKUP($A57,INDIRECT("_"&amp;_xlfn.XLOOKUP(BA$2,WatchbillMONTHLY!$A$3:$U$3,OFFSET(WatchbillMONTHLY!$A$3:$U$3,1,2))),INDIRECT("_"&amp;_xlfn.XLOOKUP(BA$2,WatchbillMONTHLY!$A$3:$U$3,OFFSET(WatchbillMONTHLY!$A$3:$U$3,1,2))))=$A57,_xlfn.XLOOKUP(BA$2,WatchbillMONTHLY!$A$3:$U$3,OFFSET(WatchbillMONTHLY!$A$3:$U$3,1,2)),FALSE),TRUE,FALSE),
IF(_xlfn.XLOOKUP(BA$2,WatchbillMONTHLY!$A$20:$U$20,OFFSET(WatchbillMONTHLY!$A$20:$U$20,1,2))=IF(_xlfn.XLOOKUP($A57,INDIRECT("_"&amp;_xlfn.XLOOKUP(BA$2,WatchbillMONTHLY!$A$20:$U$20,OFFSET(WatchbillMONTHLY!$A$20:$U$20,1,2))),INDIRECT("_"&amp;_xlfn.XLOOKUP(BA$2,WatchbillMONTHLY!$A$20:$U$20,OFFSET(WatchbillMONTHLY!$A$20:$U$20,1,2))))=$A57,_xlfn.XLOOKUP(BA$2,WatchbillMONTHLY!$A$20:$U$20,OFFSET(WatchbillMONTHLY!$A$20:$U$20,1,2)),FALSE),TRUE,FALSE)),
IF(_xlfn.XLOOKUP(BA$2,WatchbillMONTHLY!$A$37:$U$37,OFFSET(WatchbillMONTHLY!$A$37:$U$37,1,2))=IF(_xlfn.XLOOKUP($A57,INDIRECT("_"&amp;_xlfn.XLOOKUP(BA$2,WatchbillMONTHLY!$A$37:$U$37,OFFSET(WatchbillMONTHLY!$A$37:$U$37,1,2))),INDIRECT("_"&amp;_xlfn.XLOOKUP(BA$2,WatchbillMONTHLY!$A$37:$U$37,OFFSET(WatchbillMONTHLY!$A$37:$U$37,1,2))))=$A57,_xlfn.XLOOKUP(BA$2,WatchbillMONTHLY!$A$37:$U$37,OFFSET(WatchbillMONTHLY!$A$37:$U$37,1,2)),FALSE),TRUE,FALSE)),
IF(_xlfn.XLOOKUP(BA$2,WatchbillMONTHLY!$A$54:$U$54,OFFSET(WatchbillMONTHLY!$A$54:$U$54,1,2))=IF(_xlfn.XLOOKUP($A57,INDIRECT("_"&amp;_xlfn.XLOOKUP(BA$2,WatchbillMONTHLY!$A$54:$U$54,OFFSET(WatchbillMONTHLY!$A$54:$U$54,1,2))),INDIRECT("_"&amp;_xlfn.XLOOKUP(BA$2,WatchbillMONTHLY!$A$54:$U$54,OFFSET(WatchbillMONTHLY!$A$54:$U$54,1,2))))=$A57,_xlfn.XLOOKUP(BA$2,WatchbillMONTHLY!$A$54:$U$54,OFFSET(WatchbillMONTHLY!$A$54:$U$54,1,2)),FALSE),TRUE,FALSE)),
IF(_xlfn.XLOOKUP(BA$2,WatchbillMONTHLY!$A$71:$U$71,OFFSET(WatchbillMONTHLY!$A$71:$U$71,1,2))=IF(_xlfn.XLOOKUP($A57,INDIRECT("_"&amp;_xlfn.XLOOKUP(BA$2,WatchbillMONTHLY!$A$71:$U$71,OFFSET(WatchbillMONTHLY!$A$71:$U$71,1,2))),INDIRECT("_"&amp;_xlfn.XLOOKUP(BA$2,WatchbillMONTHLY!$A$71:$U$71,OFFSET(WatchbillMONTHLY!$A$71:$U$71,1,2))))=$A57,_xlfn.XLOOKUP(BA$2,WatchbillMONTHLY!$A$71:$U$71,OFFSET(WatchbillMONTHLY!$A$71:$U$71,1,2)),FALSE),TRUE,FALSE)),
IF(_xlfn.XLOOKUP(BA$2,WatchbillMONTHLY!$A$88:$U$88,OFFSET(WatchbillMONTHLY!$A$88:$U$88,1,2))=IF(_xlfn.XLOOKUP($A57,INDIRECT("_"&amp;_xlfn.XLOOKUP(BA$2,WatchbillMONTHLY!$A$88:$U$88,OFFSET(WatchbillMONTHLY!$A$88:$U$88,1,2))),INDIRECT("_"&amp;_xlfn.XLOOKUP(BA$2,WatchbillMONTHLY!$A$88:$U$88,OFFSET(WatchbillMONTHLY!$A$88:$U$88,1,2))))=$A57,_xlfn.XLOOKUP(BA$2,WatchbillMONTHLY!$A$88:$U$88,OFFSET(WatchbillMONTHLY!$A$88:$U$88,1,2)),FALSE),TRUE,FALSE)),
FALSE),FALSE)</f>
        <v>0</v>
      </c>
      <c r="BB57" s="209" t="b" cm="1">
        <f t="array" aca="1" ref="BB57" ca="1">IF(AND($A57 &gt; 0, U57 &gt; 0,BB$2&lt;MiscFormulas!$A$5+1),
_xlfn.IFNA(
_xlfn.IFNA(
_xlfn.IFNA(
_xlfn.IFNA(
_xlfn.IFNA(
_xlfn.IFNA(
IF(_xlfn.XLOOKUP(BB$2,WatchbillMONTHLY!$A$3:$U$3,OFFSET(WatchbillMONTHLY!$A$3:$U$3,1,2))=IF(_xlfn.XLOOKUP($A57,INDIRECT("_"&amp;_xlfn.XLOOKUP(BB$2,WatchbillMONTHLY!$A$3:$U$3,OFFSET(WatchbillMONTHLY!$A$3:$U$3,1,2))),INDIRECT("_"&amp;_xlfn.XLOOKUP(BB$2,WatchbillMONTHLY!$A$3:$U$3,OFFSET(WatchbillMONTHLY!$A$3:$U$3,1,2))))=$A57,_xlfn.XLOOKUP(BB$2,WatchbillMONTHLY!$A$3:$U$3,OFFSET(WatchbillMONTHLY!$A$3:$U$3,1,2)),FALSE),TRUE,FALSE),
IF(_xlfn.XLOOKUP(BB$2,WatchbillMONTHLY!$A$20:$U$20,OFFSET(WatchbillMONTHLY!$A$20:$U$20,1,2))=IF(_xlfn.XLOOKUP($A57,INDIRECT("_"&amp;_xlfn.XLOOKUP(BB$2,WatchbillMONTHLY!$A$20:$U$20,OFFSET(WatchbillMONTHLY!$A$20:$U$20,1,2))),INDIRECT("_"&amp;_xlfn.XLOOKUP(BB$2,WatchbillMONTHLY!$A$20:$U$20,OFFSET(WatchbillMONTHLY!$A$20:$U$20,1,2))))=$A57,_xlfn.XLOOKUP(BB$2,WatchbillMONTHLY!$A$20:$U$20,OFFSET(WatchbillMONTHLY!$A$20:$U$20,1,2)),FALSE),TRUE,FALSE)),
IF(_xlfn.XLOOKUP(BB$2,WatchbillMONTHLY!$A$37:$U$37,OFFSET(WatchbillMONTHLY!$A$37:$U$37,1,2))=IF(_xlfn.XLOOKUP($A57,INDIRECT("_"&amp;_xlfn.XLOOKUP(BB$2,WatchbillMONTHLY!$A$37:$U$37,OFFSET(WatchbillMONTHLY!$A$37:$U$37,1,2))),INDIRECT("_"&amp;_xlfn.XLOOKUP(BB$2,WatchbillMONTHLY!$A$37:$U$37,OFFSET(WatchbillMONTHLY!$A$37:$U$37,1,2))))=$A57,_xlfn.XLOOKUP(BB$2,WatchbillMONTHLY!$A$37:$U$37,OFFSET(WatchbillMONTHLY!$A$37:$U$37,1,2)),FALSE),TRUE,FALSE)),
IF(_xlfn.XLOOKUP(BB$2,WatchbillMONTHLY!$A$54:$U$54,OFFSET(WatchbillMONTHLY!$A$54:$U$54,1,2))=IF(_xlfn.XLOOKUP($A57,INDIRECT("_"&amp;_xlfn.XLOOKUP(BB$2,WatchbillMONTHLY!$A$54:$U$54,OFFSET(WatchbillMONTHLY!$A$54:$U$54,1,2))),INDIRECT("_"&amp;_xlfn.XLOOKUP(BB$2,WatchbillMONTHLY!$A$54:$U$54,OFFSET(WatchbillMONTHLY!$A$54:$U$54,1,2))))=$A57,_xlfn.XLOOKUP(BB$2,WatchbillMONTHLY!$A$54:$U$54,OFFSET(WatchbillMONTHLY!$A$54:$U$54,1,2)),FALSE),TRUE,FALSE)),
IF(_xlfn.XLOOKUP(BB$2,WatchbillMONTHLY!$A$71:$U$71,OFFSET(WatchbillMONTHLY!$A$71:$U$71,1,2))=IF(_xlfn.XLOOKUP($A57,INDIRECT("_"&amp;_xlfn.XLOOKUP(BB$2,WatchbillMONTHLY!$A$71:$U$71,OFFSET(WatchbillMONTHLY!$A$71:$U$71,1,2))),INDIRECT("_"&amp;_xlfn.XLOOKUP(BB$2,WatchbillMONTHLY!$A$71:$U$71,OFFSET(WatchbillMONTHLY!$A$71:$U$71,1,2))))=$A57,_xlfn.XLOOKUP(BB$2,WatchbillMONTHLY!$A$71:$U$71,OFFSET(WatchbillMONTHLY!$A$71:$U$71,1,2)),FALSE),TRUE,FALSE)),
IF(_xlfn.XLOOKUP(BB$2,WatchbillMONTHLY!$A$88:$U$88,OFFSET(WatchbillMONTHLY!$A$88:$U$88,1,2))=IF(_xlfn.XLOOKUP($A57,INDIRECT("_"&amp;_xlfn.XLOOKUP(BB$2,WatchbillMONTHLY!$A$88:$U$88,OFFSET(WatchbillMONTHLY!$A$88:$U$88,1,2))),INDIRECT("_"&amp;_xlfn.XLOOKUP(BB$2,WatchbillMONTHLY!$A$88:$U$88,OFFSET(WatchbillMONTHLY!$A$88:$U$88,1,2))))=$A57,_xlfn.XLOOKUP(BB$2,WatchbillMONTHLY!$A$88:$U$88,OFFSET(WatchbillMONTHLY!$A$88:$U$88,1,2)),FALSE),TRUE,FALSE)),
FALSE),FALSE)</f>
        <v>0</v>
      </c>
      <c r="BC57" s="209" t="b" cm="1">
        <f t="array" aca="1" ref="BC57" ca="1">IF(AND($A57 &gt; 0, V57 &gt; 0,BC$2&lt;MiscFormulas!$A$5+1),
_xlfn.IFNA(
_xlfn.IFNA(
_xlfn.IFNA(
_xlfn.IFNA(
_xlfn.IFNA(
_xlfn.IFNA(
IF(_xlfn.XLOOKUP(BC$2,WatchbillMONTHLY!$A$3:$U$3,OFFSET(WatchbillMONTHLY!$A$3:$U$3,1,2))=IF(_xlfn.XLOOKUP($A57,INDIRECT("_"&amp;_xlfn.XLOOKUP(BC$2,WatchbillMONTHLY!$A$3:$U$3,OFFSET(WatchbillMONTHLY!$A$3:$U$3,1,2))),INDIRECT("_"&amp;_xlfn.XLOOKUP(BC$2,WatchbillMONTHLY!$A$3:$U$3,OFFSET(WatchbillMONTHLY!$A$3:$U$3,1,2))))=$A57,_xlfn.XLOOKUP(BC$2,WatchbillMONTHLY!$A$3:$U$3,OFFSET(WatchbillMONTHLY!$A$3:$U$3,1,2)),FALSE),TRUE,FALSE),
IF(_xlfn.XLOOKUP(BC$2,WatchbillMONTHLY!$A$20:$U$20,OFFSET(WatchbillMONTHLY!$A$20:$U$20,1,2))=IF(_xlfn.XLOOKUP($A57,INDIRECT("_"&amp;_xlfn.XLOOKUP(BC$2,WatchbillMONTHLY!$A$20:$U$20,OFFSET(WatchbillMONTHLY!$A$20:$U$20,1,2))),INDIRECT("_"&amp;_xlfn.XLOOKUP(BC$2,WatchbillMONTHLY!$A$20:$U$20,OFFSET(WatchbillMONTHLY!$A$20:$U$20,1,2))))=$A57,_xlfn.XLOOKUP(BC$2,WatchbillMONTHLY!$A$20:$U$20,OFFSET(WatchbillMONTHLY!$A$20:$U$20,1,2)),FALSE),TRUE,FALSE)),
IF(_xlfn.XLOOKUP(BC$2,WatchbillMONTHLY!$A$37:$U$37,OFFSET(WatchbillMONTHLY!$A$37:$U$37,1,2))=IF(_xlfn.XLOOKUP($A57,INDIRECT("_"&amp;_xlfn.XLOOKUP(BC$2,WatchbillMONTHLY!$A$37:$U$37,OFFSET(WatchbillMONTHLY!$A$37:$U$37,1,2))),INDIRECT("_"&amp;_xlfn.XLOOKUP(BC$2,WatchbillMONTHLY!$A$37:$U$37,OFFSET(WatchbillMONTHLY!$A$37:$U$37,1,2))))=$A57,_xlfn.XLOOKUP(BC$2,WatchbillMONTHLY!$A$37:$U$37,OFFSET(WatchbillMONTHLY!$A$37:$U$37,1,2)),FALSE),TRUE,FALSE)),
IF(_xlfn.XLOOKUP(BC$2,WatchbillMONTHLY!$A$54:$U$54,OFFSET(WatchbillMONTHLY!$A$54:$U$54,1,2))=IF(_xlfn.XLOOKUP($A57,INDIRECT("_"&amp;_xlfn.XLOOKUP(BC$2,WatchbillMONTHLY!$A$54:$U$54,OFFSET(WatchbillMONTHLY!$A$54:$U$54,1,2))),INDIRECT("_"&amp;_xlfn.XLOOKUP(BC$2,WatchbillMONTHLY!$A$54:$U$54,OFFSET(WatchbillMONTHLY!$A$54:$U$54,1,2))))=$A57,_xlfn.XLOOKUP(BC$2,WatchbillMONTHLY!$A$54:$U$54,OFFSET(WatchbillMONTHLY!$A$54:$U$54,1,2)),FALSE),TRUE,FALSE)),
IF(_xlfn.XLOOKUP(BC$2,WatchbillMONTHLY!$A$71:$U$71,OFFSET(WatchbillMONTHLY!$A$71:$U$71,1,2))=IF(_xlfn.XLOOKUP($A57,INDIRECT("_"&amp;_xlfn.XLOOKUP(BC$2,WatchbillMONTHLY!$A$71:$U$71,OFFSET(WatchbillMONTHLY!$A$71:$U$71,1,2))),INDIRECT("_"&amp;_xlfn.XLOOKUP(BC$2,WatchbillMONTHLY!$A$71:$U$71,OFFSET(WatchbillMONTHLY!$A$71:$U$71,1,2))))=$A57,_xlfn.XLOOKUP(BC$2,WatchbillMONTHLY!$A$71:$U$71,OFFSET(WatchbillMONTHLY!$A$71:$U$71,1,2)),FALSE),TRUE,FALSE)),
IF(_xlfn.XLOOKUP(BC$2,WatchbillMONTHLY!$A$88:$U$88,OFFSET(WatchbillMONTHLY!$A$88:$U$88,1,2))=IF(_xlfn.XLOOKUP($A57,INDIRECT("_"&amp;_xlfn.XLOOKUP(BC$2,WatchbillMONTHLY!$A$88:$U$88,OFFSET(WatchbillMONTHLY!$A$88:$U$88,1,2))),INDIRECT("_"&amp;_xlfn.XLOOKUP(BC$2,WatchbillMONTHLY!$A$88:$U$88,OFFSET(WatchbillMONTHLY!$A$88:$U$88,1,2))))=$A57,_xlfn.XLOOKUP(BC$2,WatchbillMONTHLY!$A$88:$U$88,OFFSET(WatchbillMONTHLY!$A$88:$U$88,1,2)),FALSE),TRUE,FALSE)),
FALSE),FALSE)</f>
        <v>0</v>
      </c>
      <c r="BD57" s="209" t="b" cm="1">
        <f t="array" aca="1" ref="BD57" ca="1">IF(AND($A57 &gt; 0, W57 &gt; 0,BD$2&lt;MiscFormulas!$A$5+1),
_xlfn.IFNA(
_xlfn.IFNA(
_xlfn.IFNA(
_xlfn.IFNA(
_xlfn.IFNA(
_xlfn.IFNA(
IF(_xlfn.XLOOKUP(BD$2,WatchbillMONTHLY!$A$3:$U$3,OFFSET(WatchbillMONTHLY!$A$3:$U$3,1,2))=IF(_xlfn.XLOOKUP($A57,INDIRECT("_"&amp;_xlfn.XLOOKUP(BD$2,WatchbillMONTHLY!$A$3:$U$3,OFFSET(WatchbillMONTHLY!$A$3:$U$3,1,2))),INDIRECT("_"&amp;_xlfn.XLOOKUP(BD$2,WatchbillMONTHLY!$A$3:$U$3,OFFSET(WatchbillMONTHLY!$A$3:$U$3,1,2))))=$A57,_xlfn.XLOOKUP(BD$2,WatchbillMONTHLY!$A$3:$U$3,OFFSET(WatchbillMONTHLY!$A$3:$U$3,1,2)),FALSE),TRUE,FALSE),
IF(_xlfn.XLOOKUP(BD$2,WatchbillMONTHLY!$A$20:$U$20,OFFSET(WatchbillMONTHLY!$A$20:$U$20,1,2))=IF(_xlfn.XLOOKUP($A57,INDIRECT("_"&amp;_xlfn.XLOOKUP(BD$2,WatchbillMONTHLY!$A$20:$U$20,OFFSET(WatchbillMONTHLY!$A$20:$U$20,1,2))),INDIRECT("_"&amp;_xlfn.XLOOKUP(BD$2,WatchbillMONTHLY!$A$20:$U$20,OFFSET(WatchbillMONTHLY!$A$20:$U$20,1,2))))=$A57,_xlfn.XLOOKUP(BD$2,WatchbillMONTHLY!$A$20:$U$20,OFFSET(WatchbillMONTHLY!$A$20:$U$20,1,2)),FALSE),TRUE,FALSE)),
IF(_xlfn.XLOOKUP(BD$2,WatchbillMONTHLY!$A$37:$U$37,OFFSET(WatchbillMONTHLY!$A$37:$U$37,1,2))=IF(_xlfn.XLOOKUP($A57,INDIRECT("_"&amp;_xlfn.XLOOKUP(BD$2,WatchbillMONTHLY!$A$37:$U$37,OFFSET(WatchbillMONTHLY!$A$37:$U$37,1,2))),INDIRECT("_"&amp;_xlfn.XLOOKUP(BD$2,WatchbillMONTHLY!$A$37:$U$37,OFFSET(WatchbillMONTHLY!$A$37:$U$37,1,2))))=$A57,_xlfn.XLOOKUP(BD$2,WatchbillMONTHLY!$A$37:$U$37,OFFSET(WatchbillMONTHLY!$A$37:$U$37,1,2)),FALSE),TRUE,FALSE)),
IF(_xlfn.XLOOKUP(BD$2,WatchbillMONTHLY!$A$54:$U$54,OFFSET(WatchbillMONTHLY!$A$54:$U$54,1,2))=IF(_xlfn.XLOOKUP($A57,INDIRECT("_"&amp;_xlfn.XLOOKUP(BD$2,WatchbillMONTHLY!$A$54:$U$54,OFFSET(WatchbillMONTHLY!$A$54:$U$54,1,2))),INDIRECT("_"&amp;_xlfn.XLOOKUP(BD$2,WatchbillMONTHLY!$A$54:$U$54,OFFSET(WatchbillMONTHLY!$A$54:$U$54,1,2))))=$A57,_xlfn.XLOOKUP(BD$2,WatchbillMONTHLY!$A$54:$U$54,OFFSET(WatchbillMONTHLY!$A$54:$U$54,1,2)),FALSE),TRUE,FALSE)),
IF(_xlfn.XLOOKUP(BD$2,WatchbillMONTHLY!$A$71:$U$71,OFFSET(WatchbillMONTHLY!$A$71:$U$71,1,2))=IF(_xlfn.XLOOKUP($A57,INDIRECT("_"&amp;_xlfn.XLOOKUP(BD$2,WatchbillMONTHLY!$A$71:$U$71,OFFSET(WatchbillMONTHLY!$A$71:$U$71,1,2))),INDIRECT("_"&amp;_xlfn.XLOOKUP(BD$2,WatchbillMONTHLY!$A$71:$U$71,OFFSET(WatchbillMONTHLY!$A$71:$U$71,1,2))))=$A57,_xlfn.XLOOKUP(BD$2,WatchbillMONTHLY!$A$71:$U$71,OFFSET(WatchbillMONTHLY!$A$71:$U$71,1,2)),FALSE),TRUE,FALSE)),
IF(_xlfn.XLOOKUP(BD$2,WatchbillMONTHLY!$A$88:$U$88,OFFSET(WatchbillMONTHLY!$A$88:$U$88,1,2))=IF(_xlfn.XLOOKUP($A57,INDIRECT("_"&amp;_xlfn.XLOOKUP(BD$2,WatchbillMONTHLY!$A$88:$U$88,OFFSET(WatchbillMONTHLY!$A$88:$U$88,1,2))),INDIRECT("_"&amp;_xlfn.XLOOKUP(BD$2,WatchbillMONTHLY!$A$88:$U$88,OFFSET(WatchbillMONTHLY!$A$88:$U$88,1,2))))=$A57,_xlfn.XLOOKUP(BD$2,WatchbillMONTHLY!$A$88:$U$88,OFFSET(WatchbillMONTHLY!$A$88:$U$88,1,2)),FALSE),TRUE,FALSE)),
FALSE),FALSE)</f>
        <v>0</v>
      </c>
      <c r="BE57" s="209" t="b" cm="1">
        <f t="array" aca="1" ref="BE57" ca="1">IF(AND($A57 &gt; 0, X57 &gt; 0,BE$2&lt;MiscFormulas!$A$5+1),
_xlfn.IFNA(
_xlfn.IFNA(
_xlfn.IFNA(
_xlfn.IFNA(
_xlfn.IFNA(
_xlfn.IFNA(
IF(_xlfn.XLOOKUP(BE$2,WatchbillMONTHLY!$A$3:$U$3,OFFSET(WatchbillMONTHLY!$A$3:$U$3,1,2))=IF(_xlfn.XLOOKUP($A57,INDIRECT("_"&amp;_xlfn.XLOOKUP(BE$2,WatchbillMONTHLY!$A$3:$U$3,OFFSET(WatchbillMONTHLY!$A$3:$U$3,1,2))),INDIRECT("_"&amp;_xlfn.XLOOKUP(BE$2,WatchbillMONTHLY!$A$3:$U$3,OFFSET(WatchbillMONTHLY!$A$3:$U$3,1,2))))=$A57,_xlfn.XLOOKUP(BE$2,WatchbillMONTHLY!$A$3:$U$3,OFFSET(WatchbillMONTHLY!$A$3:$U$3,1,2)),FALSE),TRUE,FALSE),
IF(_xlfn.XLOOKUP(BE$2,WatchbillMONTHLY!$A$20:$U$20,OFFSET(WatchbillMONTHLY!$A$20:$U$20,1,2))=IF(_xlfn.XLOOKUP($A57,INDIRECT("_"&amp;_xlfn.XLOOKUP(BE$2,WatchbillMONTHLY!$A$20:$U$20,OFFSET(WatchbillMONTHLY!$A$20:$U$20,1,2))),INDIRECT("_"&amp;_xlfn.XLOOKUP(BE$2,WatchbillMONTHLY!$A$20:$U$20,OFFSET(WatchbillMONTHLY!$A$20:$U$20,1,2))))=$A57,_xlfn.XLOOKUP(BE$2,WatchbillMONTHLY!$A$20:$U$20,OFFSET(WatchbillMONTHLY!$A$20:$U$20,1,2)),FALSE),TRUE,FALSE)),
IF(_xlfn.XLOOKUP(BE$2,WatchbillMONTHLY!$A$37:$U$37,OFFSET(WatchbillMONTHLY!$A$37:$U$37,1,2))=IF(_xlfn.XLOOKUP($A57,INDIRECT("_"&amp;_xlfn.XLOOKUP(BE$2,WatchbillMONTHLY!$A$37:$U$37,OFFSET(WatchbillMONTHLY!$A$37:$U$37,1,2))),INDIRECT("_"&amp;_xlfn.XLOOKUP(BE$2,WatchbillMONTHLY!$A$37:$U$37,OFFSET(WatchbillMONTHLY!$A$37:$U$37,1,2))))=$A57,_xlfn.XLOOKUP(BE$2,WatchbillMONTHLY!$A$37:$U$37,OFFSET(WatchbillMONTHLY!$A$37:$U$37,1,2)),FALSE),TRUE,FALSE)),
IF(_xlfn.XLOOKUP(BE$2,WatchbillMONTHLY!$A$54:$U$54,OFFSET(WatchbillMONTHLY!$A$54:$U$54,1,2))=IF(_xlfn.XLOOKUP($A57,INDIRECT("_"&amp;_xlfn.XLOOKUP(BE$2,WatchbillMONTHLY!$A$54:$U$54,OFFSET(WatchbillMONTHLY!$A$54:$U$54,1,2))),INDIRECT("_"&amp;_xlfn.XLOOKUP(BE$2,WatchbillMONTHLY!$A$54:$U$54,OFFSET(WatchbillMONTHLY!$A$54:$U$54,1,2))))=$A57,_xlfn.XLOOKUP(BE$2,WatchbillMONTHLY!$A$54:$U$54,OFFSET(WatchbillMONTHLY!$A$54:$U$54,1,2)),FALSE),TRUE,FALSE)),
IF(_xlfn.XLOOKUP(BE$2,WatchbillMONTHLY!$A$71:$U$71,OFFSET(WatchbillMONTHLY!$A$71:$U$71,1,2))=IF(_xlfn.XLOOKUP($A57,INDIRECT("_"&amp;_xlfn.XLOOKUP(BE$2,WatchbillMONTHLY!$A$71:$U$71,OFFSET(WatchbillMONTHLY!$A$71:$U$71,1,2))),INDIRECT("_"&amp;_xlfn.XLOOKUP(BE$2,WatchbillMONTHLY!$A$71:$U$71,OFFSET(WatchbillMONTHLY!$A$71:$U$71,1,2))))=$A57,_xlfn.XLOOKUP(BE$2,WatchbillMONTHLY!$A$71:$U$71,OFFSET(WatchbillMONTHLY!$A$71:$U$71,1,2)),FALSE),TRUE,FALSE)),
IF(_xlfn.XLOOKUP(BE$2,WatchbillMONTHLY!$A$88:$U$88,OFFSET(WatchbillMONTHLY!$A$88:$U$88,1,2))=IF(_xlfn.XLOOKUP($A57,INDIRECT("_"&amp;_xlfn.XLOOKUP(BE$2,WatchbillMONTHLY!$A$88:$U$88,OFFSET(WatchbillMONTHLY!$A$88:$U$88,1,2))),INDIRECT("_"&amp;_xlfn.XLOOKUP(BE$2,WatchbillMONTHLY!$A$88:$U$88,OFFSET(WatchbillMONTHLY!$A$88:$U$88,1,2))))=$A57,_xlfn.XLOOKUP(BE$2,WatchbillMONTHLY!$A$88:$U$88,OFFSET(WatchbillMONTHLY!$A$88:$U$88,1,2)),FALSE),TRUE,FALSE)),
FALSE),FALSE)</f>
        <v>0</v>
      </c>
      <c r="BF57" s="209" t="b" cm="1">
        <f t="array" aca="1" ref="BF57" ca="1">IF(AND($A57 &gt; 0, Y57 &gt; 0,BF$2&lt;MiscFormulas!$A$5+1),
_xlfn.IFNA(
_xlfn.IFNA(
_xlfn.IFNA(
_xlfn.IFNA(
_xlfn.IFNA(
_xlfn.IFNA(
IF(_xlfn.XLOOKUP(BF$2,WatchbillMONTHLY!$A$3:$U$3,OFFSET(WatchbillMONTHLY!$A$3:$U$3,1,2))=IF(_xlfn.XLOOKUP($A57,INDIRECT("_"&amp;_xlfn.XLOOKUP(BF$2,WatchbillMONTHLY!$A$3:$U$3,OFFSET(WatchbillMONTHLY!$A$3:$U$3,1,2))),INDIRECT("_"&amp;_xlfn.XLOOKUP(BF$2,WatchbillMONTHLY!$A$3:$U$3,OFFSET(WatchbillMONTHLY!$A$3:$U$3,1,2))))=$A57,_xlfn.XLOOKUP(BF$2,WatchbillMONTHLY!$A$3:$U$3,OFFSET(WatchbillMONTHLY!$A$3:$U$3,1,2)),FALSE),TRUE,FALSE),
IF(_xlfn.XLOOKUP(BF$2,WatchbillMONTHLY!$A$20:$U$20,OFFSET(WatchbillMONTHLY!$A$20:$U$20,1,2))=IF(_xlfn.XLOOKUP($A57,INDIRECT("_"&amp;_xlfn.XLOOKUP(BF$2,WatchbillMONTHLY!$A$20:$U$20,OFFSET(WatchbillMONTHLY!$A$20:$U$20,1,2))),INDIRECT("_"&amp;_xlfn.XLOOKUP(BF$2,WatchbillMONTHLY!$A$20:$U$20,OFFSET(WatchbillMONTHLY!$A$20:$U$20,1,2))))=$A57,_xlfn.XLOOKUP(BF$2,WatchbillMONTHLY!$A$20:$U$20,OFFSET(WatchbillMONTHLY!$A$20:$U$20,1,2)),FALSE),TRUE,FALSE)),
IF(_xlfn.XLOOKUP(BF$2,WatchbillMONTHLY!$A$37:$U$37,OFFSET(WatchbillMONTHLY!$A$37:$U$37,1,2))=IF(_xlfn.XLOOKUP($A57,INDIRECT("_"&amp;_xlfn.XLOOKUP(BF$2,WatchbillMONTHLY!$A$37:$U$37,OFFSET(WatchbillMONTHLY!$A$37:$U$37,1,2))),INDIRECT("_"&amp;_xlfn.XLOOKUP(BF$2,WatchbillMONTHLY!$A$37:$U$37,OFFSET(WatchbillMONTHLY!$A$37:$U$37,1,2))))=$A57,_xlfn.XLOOKUP(BF$2,WatchbillMONTHLY!$A$37:$U$37,OFFSET(WatchbillMONTHLY!$A$37:$U$37,1,2)),FALSE),TRUE,FALSE)),
IF(_xlfn.XLOOKUP(BF$2,WatchbillMONTHLY!$A$54:$U$54,OFFSET(WatchbillMONTHLY!$A$54:$U$54,1,2))=IF(_xlfn.XLOOKUP($A57,INDIRECT("_"&amp;_xlfn.XLOOKUP(BF$2,WatchbillMONTHLY!$A$54:$U$54,OFFSET(WatchbillMONTHLY!$A$54:$U$54,1,2))),INDIRECT("_"&amp;_xlfn.XLOOKUP(BF$2,WatchbillMONTHLY!$A$54:$U$54,OFFSET(WatchbillMONTHLY!$A$54:$U$54,1,2))))=$A57,_xlfn.XLOOKUP(BF$2,WatchbillMONTHLY!$A$54:$U$54,OFFSET(WatchbillMONTHLY!$A$54:$U$54,1,2)),FALSE),TRUE,FALSE)),
IF(_xlfn.XLOOKUP(BF$2,WatchbillMONTHLY!$A$71:$U$71,OFFSET(WatchbillMONTHLY!$A$71:$U$71,1,2))=IF(_xlfn.XLOOKUP($A57,INDIRECT("_"&amp;_xlfn.XLOOKUP(BF$2,WatchbillMONTHLY!$A$71:$U$71,OFFSET(WatchbillMONTHLY!$A$71:$U$71,1,2))),INDIRECT("_"&amp;_xlfn.XLOOKUP(BF$2,WatchbillMONTHLY!$A$71:$U$71,OFFSET(WatchbillMONTHLY!$A$71:$U$71,1,2))))=$A57,_xlfn.XLOOKUP(BF$2,WatchbillMONTHLY!$A$71:$U$71,OFFSET(WatchbillMONTHLY!$A$71:$U$71,1,2)),FALSE),TRUE,FALSE)),
IF(_xlfn.XLOOKUP(BF$2,WatchbillMONTHLY!$A$88:$U$88,OFFSET(WatchbillMONTHLY!$A$88:$U$88,1,2))=IF(_xlfn.XLOOKUP($A57,INDIRECT("_"&amp;_xlfn.XLOOKUP(BF$2,WatchbillMONTHLY!$A$88:$U$88,OFFSET(WatchbillMONTHLY!$A$88:$U$88,1,2))),INDIRECT("_"&amp;_xlfn.XLOOKUP(BF$2,WatchbillMONTHLY!$A$88:$U$88,OFFSET(WatchbillMONTHLY!$A$88:$U$88,1,2))))=$A57,_xlfn.XLOOKUP(BF$2,WatchbillMONTHLY!$A$88:$U$88,OFFSET(WatchbillMONTHLY!$A$88:$U$88,1,2)),FALSE),TRUE,FALSE)),
FALSE),FALSE)</f>
        <v>0</v>
      </c>
      <c r="BG57" s="209" t="b" cm="1">
        <f t="array" aca="1" ref="BG57" ca="1">IF(AND($A57 &gt; 0, Z57 &gt; 0,BG$2&lt;MiscFormulas!$A$5+1),
_xlfn.IFNA(
_xlfn.IFNA(
_xlfn.IFNA(
_xlfn.IFNA(
_xlfn.IFNA(
_xlfn.IFNA(
IF(_xlfn.XLOOKUP(BG$2,WatchbillMONTHLY!$A$3:$U$3,OFFSET(WatchbillMONTHLY!$A$3:$U$3,1,2))=IF(_xlfn.XLOOKUP($A57,INDIRECT("_"&amp;_xlfn.XLOOKUP(BG$2,WatchbillMONTHLY!$A$3:$U$3,OFFSET(WatchbillMONTHLY!$A$3:$U$3,1,2))),INDIRECT("_"&amp;_xlfn.XLOOKUP(BG$2,WatchbillMONTHLY!$A$3:$U$3,OFFSET(WatchbillMONTHLY!$A$3:$U$3,1,2))))=$A57,_xlfn.XLOOKUP(BG$2,WatchbillMONTHLY!$A$3:$U$3,OFFSET(WatchbillMONTHLY!$A$3:$U$3,1,2)),FALSE),TRUE,FALSE),
IF(_xlfn.XLOOKUP(BG$2,WatchbillMONTHLY!$A$20:$U$20,OFFSET(WatchbillMONTHLY!$A$20:$U$20,1,2))=IF(_xlfn.XLOOKUP($A57,INDIRECT("_"&amp;_xlfn.XLOOKUP(BG$2,WatchbillMONTHLY!$A$20:$U$20,OFFSET(WatchbillMONTHLY!$A$20:$U$20,1,2))),INDIRECT("_"&amp;_xlfn.XLOOKUP(BG$2,WatchbillMONTHLY!$A$20:$U$20,OFFSET(WatchbillMONTHLY!$A$20:$U$20,1,2))))=$A57,_xlfn.XLOOKUP(BG$2,WatchbillMONTHLY!$A$20:$U$20,OFFSET(WatchbillMONTHLY!$A$20:$U$20,1,2)),FALSE),TRUE,FALSE)),
IF(_xlfn.XLOOKUP(BG$2,WatchbillMONTHLY!$A$37:$U$37,OFFSET(WatchbillMONTHLY!$A$37:$U$37,1,2))=IF(_xlfn.XLOOKUP($A57,INDIRECT("_"&amp;_xlfn.XLOOKUP(BG$2,WatchbillMONTHLY!$A$37:$U$37,OFFSET(WatchbillMONTHLY!$A$37:$U$37,1,2))),INDIRECT("_"&amp;_xlfn.XLOOKUP(BG$2,WatchbillMONTHLY!$A$37:$U$37,OFFSET(WatchbillMONTHLY!$A$37:$U$37,1,2))))=$A57,_xlfn.XLOOKUP(BG$2,WatchbillMONTHLY!$A$37:$U$37,OFFSET(WatchbillMONTHLY!$A$37:$U$37,1,2)),FALSE),TRUE,FALSE)),
IF(_xlfn.XLOOKUP(BG$2,WatchbillMONTHLY!$A$54:$U$54,OFFSET(WatchbillMONTHLY!$A$54:$U$54,1,2))=IF(_xlfn.XLOOKUP($A57,INDIRECT("_"&amp;_xlfn.XLOOKUP(BG$2,WatchbillMONTHLY!$A$54:$U$54,OFFSET(WatchbillMONTHLY!$A$54:$U$54,1,2))),INDIRECT("_"&amp;_xlfn.XLOOKUP(BG$2,WatchbillMONTHLY!$A$54:$U$54,OFFSET(WatchbillMONTHLY!$A$54:$U$54,1,2))))=$A57,_xlfn.XLOOKUP(BG$2,WatchbillMONTHLY!$A$54:$U$54,OFFSET(WatchbillMONTHLY!$A$54:$U$54,1,2)),FALSE),TRUE,FALSE)),
IF(_xlfn.XLOOKUP(BG$2,WatchbillMONTHLY!$A$71:$U$71,OFFSET(WatchbillMONTHLY!$A$71:$U$71,1,2))=IF(_xlfn.XLOOKUP($A57,INDIRECT("_"&amp;_xlfn.XLOOKUP(BG$2,WatchbillMONTHLY!$A$71:$U$71,OFFSET(WatchbillMONTHLY!$A$71:$U$71,1,2))),INDIRECT("_"&amp;_xlfn.XLOOKUP(BG$2,WatchbillMONTHLY!$A$71:$U$71,OFFSET(WatchbillMONTHLY!$A$71:$U$71,1,2))))=$A57,_xlfn.XLOOKUP(BG$2,WatchbillMONTHLY!$A$71:$U$71,OFFSET(WatchbillMONTHLY!$A$71:$U$71,1,2)),FALSE),TRUE,FALSE)),
IF(_xlfn.XLOOKUP(BG$2,WatchbillMONTHLY!$A$88:$U$88,OFFSET(WatchbillMONTHLY!$A$88:$U$88,1,2))=IF(_xlfn.XLOOKUP($A57,INDIRECT("_"&amp;_xlfn.XLOOKUP(BG$2,WatchbillMONTHLY!$A$88:$U$88,OFFSET(WatchbillMONTHLY!$A$88:$U$88,1,2))),INDIRECT("_"&amp;_xlfn.XLOOKUP(BG$2,WatchbillMONTHLY!$A$88:$U$88,OFFSET(WatchbillMONTHLY!$A$88:$U$88,1,2))))=$A57,_xlfn.XLOOKUP(BG$2,WatchbillMONTHLY!$A$88:$U$88,OFFSET(WatchbillMONTHLY!$A$88:$U$88,1,2)),FALSE),TRUE,FALSE)),
FALSE),FALSE)</f>
        <v>0</v>
      </c>
      <c r="BH57" s="209" t="b" cm="1">
        <f t="array" aca="1" ref="BH57" ca="1">IF(AND($A57 &gt; 0, AA57 &gt; 0,BH$2&lt;MiscFormulas!$A$5+1),
_xlfn.IFNA(
_xlfn.IFNA(
_xlfn.IFNA(
_xlfn.IFNA(
_xlfn.IFNA(
_xlfn.IFNA(
IF(_xlfn.XLOOKUP(BH$2,WatchbillMONTHLY!$A$3:$U$3,OFFSET(WatchbillMONTHLY!$A$3:$U$3,1,2))=IF(_xlfn.XLOOKUP($A57,INDIRECT("_"&amp;_xlfn.XLOOKUP(BH$2,WatchbillMONTHLY!$A$3:$U$3,OFFSET(WatchbillMONTHLY!$A$3:$U$3,1,2))),INDIRECT("_"&amp;_xlfn.XLOOKUP(BH$2,WatchbillMONTHLY!$A$3:$U$3,OFFSET(WatchbillMONTHLY!$A$3:$U$3,1,2))))=$A57,_xlfn.XLOOKUP(BH$2,WatchbillMONTHLY!$A$3:$U$3,OFFSET(WatchbillMONTHLY!$A$3:$U$3,1,2)),FALSE),TRUE,FALSE),
IF(_xlfn.XLOOKUP(BH$2,WatchbillMONTHLY!$A$20:$U$20,OFFSET(WatchbillMONTHLY!$A$20:$U$20,1,2))=IF(_xlfn.XLOOKUP($A57,INDIRECT("_"&amp;_xlfn.XLOOKUP(BH$2,WatchbillMONTHLY!$A$20:$U$20,OFFSET(WatchbillMONTHLY!$A$20:$U$20,1,2))),INDIRECT("_"&amp;_xlfn.XLOOKUP(BH$2,WatchbillMONTHLY!$A$20:$U$20,OFFSET(WatchbillMONTHLY!$A$20:$U$20,1,2))))=$A57,_xlfn.XLOOKUP(BH$2,WatchbillMONTHLY!$A$20:$U$20,OFFSET(WatchbillMONTHLY!$A$20:$U$20,1,2)),FALSE),TRUE,FALSE)),
IF(_xlfn.XLOOKUP(BH$2,WatchbillMONTHLY!$A$37:$U$37,OFFSET(WatchbillMONTHLY!$A$37:$U$37,1,2))=IF(_xlfn.XLOOKUP($A57,INDIRECT("_"&amp;_xlfn.XLOOKUP(BH$2,WatchbillMONTHLY!$A$37:$U$37,OFFSET(WatchbillMONTHLY!$A$37:$U$37,1,2))),INDIRECT("_"&amp;_xlfn.XLOOKUP(BH$2,WatchbillMONTHLY!$A$37:$U$37,OFFSET(WatchbillMONTHLY!$A$37:$U$37,1,2))))=$A57,_xlfn.XLOOKUP(BH$2,WatchbillMONTHLY!$A$37:$U$37,OFFSET(WatchbillMONTHLY!$A$37:$U$37,1,2)),FALSE),TRUE,FALSE)),
IF(_xlfn.XLOOKUP(BH$2,WatchbillMONTHLY!$A$54:$U$54,OFFSET(WatchbillMONTHLY!$A$54:$U$54,1,2))=IF(_xlfn.XLOOKUP($A57,INDIRECT("_"&amp;_xlfn.XLOOKUP(BH$2,WatchbillMONTHLY!$A$54:$U$54,OFFSET(WatchbillMONTHLY!$A$54:$U$54,1,2))),INDIRECT("_"&amp;_xlfn.XLOOKUP(BH$2,WatchbillMONTHLY!$A$54:$U$54,OFFSET(WatchbillMONTHLY!$A$54:$U$54,1,2))))=$A57,_xlfn.XLOOKUP(BH$2,WatchbillMONTHLY!$A$54:$U$54,OFFSET(WatchbillMONTHLY!$A$54:$U$54,1,2)),FALSE),TRUE,FALSE)),
IF(_xlfn.XLOOKUP(BH$2,WatchbillMONTHLY!$A$71:$U$71,OFFSET(WatchbillMONTHLY!$A$71:$U$71,1,2))=IF(_xlfn.XLOOKUP($A57,INDIRECT("_"&amp;_xlfn.XLOOKUP(BH$2,WatchbillMONTHLY!$A$71:$U$71,OFFSET(WatchbillMONTHLY!$A$71:$U$71,1,2))),INDIRECT("_"&amp;_xlfn.XLOOKUP(BH$2,WatchbillMONTHLY!$A$71:$U$71,OFFSET(WatchbillMONTHLY!$A$71:$U$71,1,2))))=$A57,_xlfn.XLOOKUP(BH$2,WatchbillMONTHLY!$A$71:$U$71,OFFSET(WatchbillMONTHLY!$A$71:$U$71,1,2)),FALSE),TRUE,FALSE)),
IF(_xlfn.XLOOKUP(BH$2,WatchbillMONTHLY!$A$88:$U$88,OFFSET(WatchbillMONTHLY!$A$88:$U$88,1,2))=IF(_xlfn.XLOOKUP($A57,INDIRECT("_"&amp;_xlfn.XLOOKUP(BH$2,WatchbillMONTHLY!$A$88:$U$88,OFFSET(WatchbillMONTHLY!$A$88:$U$88,1,2))),INDIRECT("_"&amp;_xlfn.XLOOKUP(BH$2,WatchbillMONTHLY!$A$88:$U$88,OFFSET(WatchbillMONTHLY!$A$88:$U$88,1,2))))=$A57,_xlfn.XLOOKUP(BH$2,WatchbillMONTHLY!$A$88:$U$88,OFFSET(WatchbillMONTHLY!$A$88:$U$88,1,2)),FALSE),TRUE,FALSE)),
FALSE),FALSE)</f>
        <v>0</v>
      </c>
      <c r="BI57" s="209" t="b" cm="1">
        <f t="array" aca="1" ref="BI57" ca="1">IF(AND($A57 &gt; 0, AB57 &gt; 0,BI$2&lt;MiscFormulas!$A$5+1),
_xlfn.IFNA(
_xlfn.IFNA(
_xlfn.IFNA(
_xlfn.IFNA(
_xlfn.IFNA(
_xlfn.IFNA(
IF(_xlfn.XLOOKUP(BI$2,WatchbillMONTHLY!$A$3:$U$3,OFFSET(WatchbillMONTHLY!$A$3:$U$3,1,2))=IF(_xlfn.XLOOKUP($A57,INDIRECT("_"&amp;_xlfn.XLOOKUP(BI$2,WatchbillMONTHLY!$A$3:$U$3,OFFSET(WatchbillMONTHLY!$A$3:$U$3,1,2))),INDIRECT("_"&amp;_xlfn.XLOOKUP(BI$2,WatchbillMONTHLY!$A$3:$U$3,OFFSET(WatchbillMONTHLY!$A$3:$U$3,1,2))))=$A57,_xlfn.XLOOKUP(BI$2,WatchbillMONTHLY!$A$3:$U$3,OFFSET(WatchbillMONTHLY!$A$3:$U$3,1,2)),FALSE),TRUE,FALSE),
IF(_xlfn.XLOOKUP(BI$2,WatchbillMONTHLY!$A$20:$U$20,OFFSET(WatchbillMONTHLY!$A$20:$U$20,1,2))=IF(_xlfn.XLOOKUP($A57,INDIRECT("_"&amp;_xlfn.XLOOKUP(BI$2,WatchbillMONTHLY!$A$20:$U$20,OFFSET(WatchbillMONTHLY!$A$20:$U$20,1,2))),INDIRECT("_"&amp;_xlfn.XLOOKUP(BI$2,WatchbillMONTHLY!$A$20:$U$20,OFFSET(WatchbillMONTHLY!$A$20:$U$20,1,2))))=$A57,_xlfn.XLOOKUP(BI$2,WatchbillMONTHLY!$A$20:$U$20,OFFSET(WatchbillMONTHLY!$A$20:$U$20,1,2)),FALSE),TRUE,FALSE)),
IF(_xlfn.XLOOKUP(BI$2,WatchbillMONTHLY!$A$37:$U$37,OFFSET(WatchbillMONTHLY!$A$37:$U$37,1,2))=IF(_xlfn.XLOOKUP($A57,INDIRECT("_"&amp;_xlfn.XLOOKUP(BI$2,WatchbillMONTHLY!$A$37:$U$37,OFFSET(WatchbillMONTHLY!$A$37:$U$37,1,2))),INDIRECT("_"&amp;_xlfn.XLOOKUP(BI$2,WatchbillMONTHLY!$A$37:$U$37,OFFSET(WatchbillMONTHLY!$A$37:$U$37,1,2))))=$A57,_xlfn.XLOOKUP(BI$2,WatchbillMONTHLY!$A$37:$U$37,OFFSET(WatchbillMONTHLY!$A$37:$U$37,1,2)),FALSE),TRUE,FALSE)),
IF(_xlfn.XLOOKUP(BI$2,WatchbillMONTHLY!$A$54:$U$54,OFFSET(WatchbillMONTHLY!$A$54:$U$54,1,2))=IF(_xlfn.XLOOKUP($A57,INDIRECT("_"&amp;_xlfn.XLOOKUP(BI$2,WatchbillMONTHLY!$A$54:$U$54,OFFSET(WatchbillMONTHLY!$A$54:$U$54,1,2))),INDIRECT("_"&amp;_xlfn.XLOOKUP(BI$2,WatchbillMONTHLY!$A$54:$U$54,OFFSET(WatchbillMONTHLY!$A$54:$U$54,1,2))))=$A57,_xlfn.XLOOKUP(BI$2,WatchbillMONTHLY!$A$54:$U$54,OFFSET(WatchbillMONTHLY!$A$54:$U$54,1,2)),FALSE),TRUE,FALSE)),
IF(_xlfn.XLOOKUP(BI$2,WatchbillMONTHLY!$A$71:$U$71,OFFSET(WatchbillMONTHLY!$A$71:$U$71,1,2))=IF(_xlfn.XLOOKUP($A57,INDIRECT("_"&amp;_xlfn.XLOOKUP(BI$2,WatchbillMONTHLY!$A$71:$U$71,OFFSET(WatchbillMONTHLY!$A$71:$U$71,1,2))),INDIRECT("_"&amp;_xlfn.XLOOKUP(BI$2,WatchbillMONTHLY!$A$71:$U$71,OFFSET(WatchbillMONTHLY!$A$71:$U$71,1,2))))=$A57,_xlfn.XLOOKUP(BI$2,WatchbillMONTHLY!$A$71:$U$71,OFFSET(WatchbillMONTHLY!$A$71:$U$71,1,2)),FALSE),TRUE,FALSE)),
IF(_xlfn.XLOOKUP(BI$2,WatchbillMONTHLY!$A$88:$U$88,OFFSET(WatchbillMONTHLY!$A$88:$U$88,1,2))=IF(_xlfn.XLOOKUP($A57,INDIRECT("_"&amp;_xlfn.XLOOKUP(BI$2,WatchbillMONTHLY!$A$88:$U$88,OFFSET(WatchbillMONTHLY!$A$88:$U$88,1,2))),INDIRECT("_"&amp;_xlfn.XLOOKUP(BI$2,WatchbillMONTHLY!$A$88:$U$88,OFFSET(WatchbillMONTHLY!$A$88:$U$88,1,2))))=$A57,_xlfn.XLOOKUP(BI$2,WatchbillMONTHLY!$A$88:$U$88,OFFSET(WatchbillMONTHLY!$A$88:$U$88,1,2)),FALSE),TRUE,FALSE)),
FALSE),FALSE)</f>
        <v>0</v>
      </c>
      <c r="BJ57" s="209" t="b" cm="1">
        <f t="array" aca="1" ref="BJ57" ca="1">IF(AND($A57 &gt; 0, AC57 &gt; 0,BJ$2&lt;MiscFormulas!$A$5+1),
_xlfn.IFNA(
_xlfn.IFNA(
_xlfn.IFNA(
_xlfn.IFNA(
_xlfn.IFNA(
_xlfn.IFNA(
IF(_xlfn.XLOOKUP(BJ$2,WatchbillMONTHLY!$A$3:$U$3,OFFSET(WatchbillMONTHLY!$A$3:$U$3,1,2))=IF(_xlfn.XLOOKUP($A57,INDIRECT("_"&amp;_xlfn.XLOOKUP(BJ$2,WatchbillMONTHLY!$A$3:$U$3,OFFSET(WatchbillMONTHLY!$A$3:$U$3,1,2))),INDIRECT("_"&amp;_xlfn.XLOOKUP(BJ$2,WatchbillMONTHLY!$A$3:$U$3,OFFSET(WatchbillMONTHLY!$A$3:$U$3,1,2))))=$A57,_xlfn.XLOOKUP(BJ$2,WatchbillMONTHLY!$A$3:$U$3,OFFSET(WatchbillMONTHLY!$A$3:$U$3,1,2)),FALSE),TRUE,FALSE),
IF(_xlfn.XLOOKUP(BJ$2,WatchbillMONTHLY!$A$20:$U$20,OFFSET(WatchbillMONTHLY!$A$20:$U$20,1,2))=IF(_xlfn.XLOOKUP($A57,INDIRECT("_"&amp;_xlfn.XLOOKUP(BJ$2,WatchbillMONTHLY!$A$20:$U$20,OFFSET(WatchbillMONTHLY!$A$20:$U$20,1,2))),INDIRECT("_"&amp;_xlfn.XLOOKUP(BJ$2,WatchbillMONTHLY!$A$20:$U$20,OFFSET(WatchbillMONTHLY!$A$20:$U$20,1,2))))=$A57,_xlfn.XLOOKUP(BJ$2,WatchbillMONTHLY!$A$20:$U$20,OFFSET(WatchbillMONTHLY!$A$20:$U$20,1,2)),FALSE),TRUE,FALSE)),
IF(_xlfn.XLOOKUP(BJ$2,WatchbillMONTHLY!$A$37:$U$37,OFFSET(WatchbillMONTHLY!$A$37:$U$37,1,2))=IF(_xlfn.XLOOKUP($A57,INDIRECT("_"&amp;_xlfn.XLOOKUP(BJ$2,WatchbillMONTHLY!$A$37:$U$37,OFFSET(WatchbillMONTHLY!$A$37:$U$37,1,2))),INDIRECT("_"&amp;_xlfn.XLOOKUP(BJ$2,WatchbillMONTHLY!$A$37:$U$37,OFFSET(WatchbillMONTHLY!$A$37:$U$37,1,2))))=$A57,_xlfn.XLOOKUP(BJ$2,WatchbillMONTHLY!$A$37:$U$37,OFFSET(WatchbillMONTHLY!$A$37:$U$37,1,2)),FALSE),TRUE,FALSE)),
IF(_xlfn.XLOOKUP(BJ$2,WatchbillMONTHLY!$A$54:$U$54,OFFSET(WatchbillMONTHLY!$A$54:$U$54,1,2))=IF(_xlfn.XLOOKUP($A57,INDIRECT("_"&amp;_xlfn.XLOOKUP(BJ$2,WatchbillMONTHLY!$A$54:$U$54,OFFSET(WatchbillMONTHLY!$A$54:$U$54,1,2))),INDIRECT("_"&amp;_xlfn.XLOOKUP(BJ$2,WatchbillMONTHLY!$A$54:$U$54,OFFSET(WatchbillMONTHLY!$A$54:$U$54,1,2))))=$A57,_xlfn.XLOOKUP(BJ$2,WatchbillMONTHLY!$A$54:$U$54,OFFSET(WatchbillMONTHLY!$A$54:$U$54,1,2)),FALSE),TRUE,FALSE)),
IF(_xlfn.XLOOKUP(BJ$2,WatchbillMONTHLY!$A$71:$U$71,OFFSET(WatchbillMONTHLY!$A$71:$U$71,1,2))=IF(_xlfn.XLOOKUP($A57,INDIRECT("_"&amp;_xlfn.XLOOKUP(BJ$2,WatchbillMONTHLY!$A$71:$U$71,OFFSET(WatchbillMONTHLY!$A$71:$U$71,1,2))),INDIRECT("_"&amp;_xlfn.XLOOKUP(BJ$2,WatchbillMONTHLY!$A$71:$U$71,OFFSET(WatchbillMONTHLY!$A$71:$U$71,1,2))))=$A57,_xlfn.XLOOKUP(BJ$2,WatchbillMONTHLY!$A$71:$U$71,OFFSET(WatchbillMONTHLY!$A$71:$U$71,1,2)),FALSE),TRUE,FALSE)),
IF(_xlfn.XLOOKUP(BJ$2,WatchbillMONTHLY!$A$88:$U$88,OFFSET(WatchbillMONTHLY!$A$88:$U$88,1,2))=IF(_xlfn.XLOOKUP($A57,INDIRECT("_"&amp;_xlfn.XLOOKUP(BJ$2,WatchbillMONTHLY!$A$88:$U$88,OFFSET(WatchbillMONTHLY!$A$88:$U$88,1,2))),INDIRECT("_"&amp;_xlfn.XLOOKUP(BJ$2,WatchbillMONTHLY!$A$88:$U$88,OFFSET(WatchbillMONTHLY!$A$88:$U$88,1,2))))=$A57,_xlfn.XLOOKUP(BJ$2,WatchbillMONTHLY!$A$88:$U$88,OFFSET(WatchbillMONTHLY!$A$88:$U$88,1,2)),FALSE),TRUE,FALSE)),
FALSE),FALSE)</f>
        <v>0</v>
      </c>
      <c r="BK57" s="209" t="b" cm="1">
        <f t="array" aca="1" ref="BK57" ca="1">IF(AND($A57 &gt; 0, AD57 &gt; 0,BK$2&lt;MiscFormulas!$A$5+1),
_xlfn.IFNA(
_xlfn.IFNA(
_xlfn.IFNA(
_xlfn.IFNA(
_xlfn.IFNA(
_xlfn.IFNA(
IF(_xlfn.XLOOKUP(BK$2,WatchbillMONTHLY!$A$3:$U$3,OFFSET(WatchbillMONTHLY!$A$3:$U$3,1,2))=IF(_xlfn.XLOOKUP($A57,INDIRECT("_"&amp;_xlfn.XLOOKUP(BK$2,WatchbillMONTHLY!$A$3:$U$3,OFFSET(WatchbillMONTHLY!$A$3:$U$3,1,2))),INDIRECT("_"&amp;_xlfn.XLOOKUP(BK$2,WatchbillMONTHLY!$A$3:$U$3,OFFSET(WatchbillMONTHLY!$A$3:$U$3,1,2))))=$A57,_xlfn.XLOOKUP(BK$2,WatchbillMONTHLY!$A$3:$U$3,OFFSET(WatchbillMONTHLY!$A$3:$U$3,1,2)),FALSE),TRUE,FALSE),
IF(_xlfn.XLOOKUP(BK$2,WatchbillMONTHLY!$A$20:$U$20,OFFSET(WatchbillMONTHLY!$A$20:$U$20,1,2))=IF(_xlfn.XLOOKUP($A57,INDIRECT("_"&amp;_xlfn.XLOOKUP(BK$2,WatchbillMONTHLY!$A$20:$U$20,OFFSET(WatchbillMONTHLY!$A$20:$U$20,1,2))),INDIRECT("_"&amp;_xlfn.XLOOKUP(BK$2,WatchbillMONTHLY!$A$20:$U$20,OFFSET(WatchbillMONTHLY!$A$20:$U$20,1,2))))=$A57,_xlfn.XLOOKUP(BK$2,WatchbillMONTHLY!$A$20:$U$20,OFFSET(WatchbillMONTHLY!$A$20:$U$20,1,2)),FALSE),TRUE,FALSE)),
IF(_xlfn.XLOOKUP(BK$2,WatchbillMONTHLY!$A$37:$U$37,OFFSET(WatchbillMONTHLY!$A$37:$U$37,1,2))=IF(_xlfn.XLOOKUP($A57,INDIRECT("_"&amp;_xlfn.XLOOKUP(BK$2,WatchbillMONTHLY!$A$37:$U$37,OFFSET(WatchbillMONTHLY!$A$37:$U$37,1,2))),INDIRECT("_"&amp;_xlfn.XLOOKUP(BK$2,WatchbillMONTHLY!$A$37:$U$37,OFFSET(WatchbillMONTHLY!$A$37:$U$37,1,2))))=$A57,_xlfn.XLOOKUP(BK$2,WatchbillMONTHLY!$A$37:$U$37,OFFSET(WatchbillMONTHLY!$A$37:$U$37,1,2)),FALSE),TRUE,FALSE)),
IF(_xlfn.XLOOKUP(BK$2,WatchbillMONTHLY!$A$54:$U$54,OFFSET(WatchbillMONTHLY!$A$54:$U$54,1,2))=IF(_xlfn.XLOOKUP($A57,INDIRECT("_"&amp;_xlfn.XLOOKUP(BK$2,WatchbillMONTHLY!$A$54:$U$54,OFFSET(WatchbillMONTHLY!$A$54:$U$54,1,2))),INDIRECT("_"&amp;_xlfn.XLOOKUP(BK$2,WatchbillMONTHLY!$A$54:$U$54,OFFSET(WatchbillMONTHLY!$A$54:$U$54,1,2))))=$A57,_xlfn.XLOOKUP(BK$2,WatchbillMONTHLY!$A$54:$U$54,OFFSET(WatchbillMONTHLY!$A$54:$U$54,1,2)),FALSE),TRUE,FALSE)),
IF(_xlfn.XLOOKUP(BK$2,WatchbillMONTHLY!$A$71:$U$71,OFFSET(WatchbillMONTHLY!$A$71:$U$71,1,2))=IF(_xlfn.XLOOKUP($A57,INDIRECT("_"&amp;_xlfn.XLOOKUP(BK$2,WatchbillMONTHLY!$A$71:$U$71,OFFSET(WatchbillMONTHLY!$A$71:$U$71,1,2))),INDIRECT("_"&amp;_xlfn.XLOOKUP(BK$2,WatchbillMONTHLY!$A$71:$U$71,OFFSET(WatchbillMONTHLY!$A$71:$U$71,1,2))))=$A57,_xlfn.XLOOKUP(BK$2,WatchbillMONTHLY!$A$71:$U$71,OFFSET(WatchbillMONTHLY!$A$71:$U$71,1,2)),FALSE),TRUE,FALSE)),
IF(_xlfn.XLOOKUP(BK$2,WatchbillMONTHLY!$A$88:$U$88,OFFSET(WatchbillMONTHLY!$A$88:$U$88,1,2))=IF(_xlfn.XLOOKUP($A57,INDIRECT("_"&amp;_xlfn.XLOOKUP(BK$2,WatchbillMONTHLY!$A$88:$U$88,OFFSET(WatchbillMONTHLY!$A$88:$U$88,1,2))),INDIRECT("_"&amp;_xlfn.XLOOKUP(BK$2,WatchbillMONTHLY!$A$88:$U$88,OFFSET(WatchbillMONTHLY!$A$88:$U$88,1,2))))=$A57,_xlfn.XLOOKUP(BK$2,WatchbillMONTHLY!$A$88:$U$88,OFFSET(WatchbillMONTHLY!$A$88:$U$88,1,2)),FALSE),TRUE,FALSE)),
FALSE),FALSE)</f>
        <v>0</v>
      </c>
      <c r="BL57" s="209" t="b" cm="1">
        <f t="array" aca="1" ref="BL57" ca="1">IF(AND($A57 &gt; 0, AE57 &gt; 0,BL$2&lt;MiscFormulas!$A$5+1),
_xlfn.IFNA(
_xlfn.IFNA(
_xlfn.IFNA(
_xlfn.IFNA(
_xlfn.IFNA(
_xlfn.IFNA(
IF(_xlfn.XLOOKUP(BL$2,WatchbillMONTHLY!$A$3:$U$3,OFFSET(WatchbillMONTHLY!$A$3:$U$3,1,2))=IF(_xlfn.XLOOKUP($A57,INDIRECT("_"&amp;_xlfn.XLOOKUP(BL$2,WatchbillMONTHLY!$A$3:$U$3,OFFSET(WatchbillMONTHLY!$A$3:$U$3,1,2))),INDIRECT("_"&amp;_xlfn.XLOOKUP(BL$2,WatchbillMONTHLY!$A$3:$U$3,OFFSET(WatchbillMONTHLY!$A$3:$U$3,1,2))))=$A57,_xlfn.XLOOKUP(BL$2,WatchbillMONTHLY!$A$3:$U$3,OFFSET(WatchbillMONTHLY!$A$3:$U$3,1,2)),FALSE),TRUE,FALSE),
IF(_xlfn.XLOOKUP(BL$2,WatchbillMONTHLY!$A$20:$U$20,OFFSET(WatchbillMONTHLY!$A$20:$U$20,1,2))=IF(_xlfn.XLOOKUP($A57,INDIRECT("_"&amp;_xlfn.XLOOKUP(BL$2,WatchbillMONTHLY!$A$20:$U$20,OFFSET(WatchbillMONTHLY!$A$20:$U$20,1,2))),INDIRECT("_"&amp;_xlfn.XLOOKUP(BL$2,WatchbillMONTHLY!$A$20:$U$20,OFFSET(WatchbillMONTHLY!$A$20:$U$20,1,2))))=$A57,_xlfn.XLOOKUP(BL$2,WatchbillMONTHLY!$A$20:$U$20,OFFSET(WatchbillMONTHLY!$A$20:$U$20,1,2)),FALSE),TRUE,FALSE)),
IF(_xlfn.XLOOKUP(BL$2,WatchbillMONTHLY!$A$37:$U$37,OFFSET(WatchbillMONTHLY!$A$37:$U$37,1,2))=IF(_xlfn.XLOOKUP($A57,INDIRECT("_"&amp;_xlfn.XLOOKUP(BL$2,WatchbillMONTHLY!$A$37:$U$37,OFFSET(WatchbillMONTHLY!$A$37:$U$37,1,2))),INDIRECT("_"&amp;_xlfn.XLOOKUP(BL$2,WatchbillMONTHLY!$A$37:$U$37,OFFSET(WatchbillMONTHLY!$A$37:$U$37,1,2))))=$A57,_xlfn.XLOOKUP(BL$2,WatchbillMONTHLY!$A$37:$U$37,OFFSET(WatchbillMONTHLY!$A$37:$U$37,1,2)),FALSE),TRUE,FALSE)),
IF(_xlfn.XLOOKUP(BL$2,WatchbillMONTHLY!$A$54:$U$54,OFFSET(WatchbillMONTHLY!$A$54:$U$54,1,2))=IF(_xlfn.XLOOKUP($A57,INDIRECT("_"&amp;_xlfn.XLOOKUP(BL$2,WatchbillMONTHLY!$A$54:$U$54,OFFSET(WatchbillMONTHLY!$A$54:$U$54,1,2))),INDIRECT("_"&amp;_xlfn.XLOOKUP(BL$2,WatchbillMONTHLY!$A$54:$U$54,OFFSET(WatchbillMONTHLY!$A$54:$U$54,1,2))))=$A57,_xlfn.XLOOKUP(BL$2,WatchbillMONTHLY!$A$54:$U$54,OFFSET(WatchbillMONTHLY!$A$54:$U$54,1,2)),FALSE),TRUE,FALSE)),
IF(_xlfn.XLOOKUP(BL$2,WatchbillMONTHLY!$A$71:$U$71,OFFSET(WatchbillMONTHLY!$A$71:$U$71,1,2))=IF(_xlfn.XLOOKUP($A57,INDIRECT("_"&amp;_xlfn.XLOOKUP(BL$2,WatchbillMONTHLY!$A$71:$U$71,OFFSET(WatchbillMONTHLY!$A$71:$U$71,1,2))),INDIRECT("_"&amp;_xlfn.XLOOKUP(BL$2,WatchbillMONTHLY!$A$71:$U$71,OFFSET(WatchbillMONTHLY!$A$71:$U$71,1,2))))=$A57,_xlfn.XLOOKUP(BL$2,WatchbillMONTHLY!$A$71:$U$71,OFFSET(WatchbillMONTHLY!$A$71:$U$71,1,2)),FALSE),TRUE,FALSE)),
IF(_xlfn.XLOOKUP(BL$2,WatchbillMONTHLY!$A$88:$U$88,OFFSET(WatchbillMONTHLY!$A$88:$U$88,1,2))=IF(_xlfn.XLOOKUP($A57,INDIRECT("_"&amp;_xlfn.XLOOKUP(BL$2,WatchbillMONTHLY!$A$88:$U$88,OFFSET(WatchbillMONTHLY!$A$88:$U$88,1,2))),INDIRECT("_"&amp;_xlfn.XLOOKUP(BL$2,WatchbillMONTHLY!$A$88:$U$88,OFFSET(WatchbillMONTHLY!$A$88:$U$88,1,2))))=$A57,_xlfn.XLOOKUP(BL$2,WatchbillMONTHLY!$A$88:$U$88,OFFSET(WatchbillMONTHLY!$A$88:$U$88,1,2)),FALSE),TRUE,FALSE)),
FALSE),FALSE)</f>
        <v>0</v>
      </c>
      <c r="BM57" s="209" t="b" cm="1">
        <f t="array" aca="1" ref="BM57" ca="1">IF(AND($A57 &gt; 0, AF57 &gt; 0,BM$2&lt;MiscFormulas!$A$5+1),
_xlfn.IFNA(
_xlfn.IFNA(
_xlfn.IFNA(
_xlfn.IFNA(
_xlfn.IFNA(
_xlfn.IFNA(
IF(_xlfn.XLOOKUP(BM$2,WatchbillMONTHLY!$A$3:$U$3,OFFSET(WatchbillMONTHLY!$A$3:$U$3,1,2))=IF(_xlfn.XLOOKUP($A57,INDIRECT("_"&amp;_xlfn.XLOOKUP(BM$2,WatchbillMONTHLY!$A$3:$U$3,OFFSET(WatchbillMONTHLY!$A$3:$U$3,1,2))),INDIRECT("_"&amp;_xlfn.XLOOKUP(BM$2,WatchbillMONTHLY!$A$3:$U$3,OFFSET(WatchbillMONTHLY!$A$3:$U$3,1,2))))=$A57,_xlfn.XLOOKUP(BM$2,WatchbillMONTHLY!$A$3:$U$3,OFFSET(WatchbillMONTHLY!$A$3:$U$3,1,2)),FALSE),TRUE,FALSE),
IF(_xlfn.XLOOKUP(BM$2,WatchbillMONTHLY!$A$20:$U$20,OFFSET(WatchbillMONTHLY!$A$20:$U$20,1,2))=IF(_xlfn.XLOOKUP($A57,INDIRECT("_"&amp;_xlfn.XLOOKUP(BM$2,WatchbillMONTHLY!$A$20:$U$20,OFFSET(WatchbillMONTHLY!$A$20:$U$20,1,2))),INDIRECT("_"&amp;_xlfn.XLOOKUP(BM$2,WatchbillMONTHLY!$A$20:$U$20,OFFSET(WatchbillMONTHLY!$A$20:$U$20,1,2))))=$A57,_xlfn.XLOOKUP(BM$2,WatchbillMONTHLY!$A$20:$U$20,OFFSET(WatchbillMONTHLY!$A$20:$U$20,1,2)),FALSE),TRUE,FALSE)),
IF(_xlfn.XLOOKUP(BM$2,WatchbillMONTHLY!$A$37:$U$37,OFFSET(WatchbillMONTHLY!$A$37:$U$37,1,2))=IF(_xlfn.XLOOKUP($A57,INDIRECT("_"&amp;_xlfn.XLOOKUP(BM$2,WatchbillMONTHLY!$A$37:$U$37,OFFSET(WatchbillMONTHLY!$A$37:$U$37,1,2))),INDIRECT("_"&amp;_xlfn.XLOOKUP(BM$2,WatchbillMONTHLY!$A$37:$U$37,OFFSET(WatchbillMONTHLY!$A$37:$U$37,1,2))))=$A57,_xlfn.XLOOKUP(BM$2,WatchbillMONTHLY!$A$37:$U$37,OFFSET(WatchbillMONTHLY!$A$37:$U$37,1,2)),FALSE),TRUE,FALSE)),
IF(_xlfn.XLOOKUP(BM$2,WatchbillMONTHLY!$A$54:$U$54,OFFSET(WatchbillMONTHLY!$A$54:$U$54,1,2))=IF(_xlfn.XLOOKUP($A57,INDIRECT("_"&amp;_xlfn.XLOOKUP(BM$2,WatchbillMONTHLY!$A$54:$U$54,OFFSET(WatchbillMONTHLY!$A$54:$U$54,1,2))),INDIRECT("_"&amp;_xlfn.XLOOKUP(BM$2,WatchbillMONTHLY!$A$54:$U$54,OFFSET(WatchbillMONTHLY!$A$54:$U$54,1,2))))=$A57,_xlfn.XLOOKUP(BM$2,WatchbillMONTHLY!$A$54:$U$54,OFFSET(WatchbillMONTHLY!$A$54:$U$54,1,2)),FALSE),TRUE,FALSE)),
IF(_xlfn.XLOOKUP(BM$2,WatchbillMONTHLY!$A$71:$U$71,OFFSET(WatchbillMONTHLY!$A$71:$U$71,1,2))=IF(_xlfn.XLOOKUP($A57,INDIRECT("_"&amp;_xlfn.XLOOKUP(BM$2,WatchbillMONTHLY!$A$71:$U$71,OFFSET(WatchbillMONTHLY!$A$71:$U$71,1,2))),INDIRECT("_"&amp;_xlfn.XLOOKUP(BM$2,WatchbillMONTHLY!$A$71:$U$71,OFFSET(WatchbillMONTHLY!$A$71:$U$71,1,2))))=$A57,_xlfn.XLOOKUP(BM$2,WatchbillMONTHLY!$A$71:$U$71,OFFSET(WatchbillMONTHLY!$A$71:$U$71,1,2)),FALSE),TRUE,FALSE)),
IF(_xlfn.XLOOKUP(BM$2,WatchbillMONTHLY!$A$88:$U$88,OFFSET(WatchbillMONTHLY!$A$88:$U$88,1,2))=IF(_xlfn.XLOOKUP($A57,INDIRECT("_"&amp;_xlfn.XLOOKUP(BM$2,WatchbillMONTHLY!$A$88:$U$88,OFFSET(WatchbillMONTHLY!$A$88:$U$88,1,2))),INDIRECT("_"&amp;_xlfn.XLOOKUP(BM$2,WatchbillMONTHLY!$A$88:$U$88,OFFSET(WatchbillMONTHLY!$A$88:$U$88,1,2))))=$A57,_xlfn.XLOOKUP(BM$2,WatchbillMONTHLY!$A$88:$U$88,OFFSET(WatchbillMONTHLY!$A$88:$U$88,1,2)),FALSE),TRUE,FALSE)),
FALSE),FALSE)</f>
        <v>0</v>
      </c>
      <c r="BN57" s="209" t="b" cm="1">
        <f t="array" aca="1" ref="BN57" ca="1">IF(AND($A57 &gt; 0, AG57 &gt; 0,BN$2&lt;MiscFormulas!$A$5+1),
_xlfn.IFNA(
_xlfn.IFNA(
_xlfn.IFNA(
_xlfn.IFNA(
_xlfn.IFNA(
_xlfn.IFNA(
IF(_xlfn.XLOOKUP(BN$2,WatchbillMONTHLY!$A$3:$U$3,OFFSET(WatchbillMONTHLY!$A$3:$U$3,1,2))=IF(_xlfn.XLOOKUP($A57,INDIRECT("_"&amp;_xlfn.XLOOKUP(BN$2,WatchbillMONTHLY!$A$3:$U$3,OFFSET(WatchbillMONTHLY!$A$3:$U$3,1,2))),INDIRECT("_"&amp;_xlfn.XLOOKUP(BN$2,WatchbillMONTHLY!$A$3:$U$3,OFFSET(WatchbillMONTHLY!$A$3:$U$3,1,2))))=$A57,_xlfn.XLOOKUP(BN$2,WatchbillMONTHLY!$A$3:$U$3,OFFSET(WatchbillMONTHLY!$A$3:$U$3,1,2)),FALSE),TRUE,FALSE),
IF(_xlfn.XLOOKUP(BN$2,WatchbillMONTHLY!$A$20:$U$20,OFFSET(WatchbillMONTHLY!$A$20:$U$20,1,2))=IF(_xlfn.XLOOKUP($A57,INDIRECT("_"&amp;_xlfn.XLOOKUP(BN$2,WatchbillMONTHLY!$A$20:$U$20,OFFSET(WatchbillMONTHLY!$A$20:$U$20,1,2))),INDIRECT("_"&amp;_xlfn.XLOOKUP(BN$2,WatchbillMONTHLY!$A$20:$U$20,OFFSET(WatchbillMONTHLY!$A$20:$U$20,1,2))))=$A57,_xlfn.XLOOKUP(BN$2,WatchbillMONTHLY!$A$20:$U$20,OFFSET(WatchbillMONTHLY!$A$20:$U$20,1,2)),FALSE),TRUE,FALSE)),
IF(_xlfn.XLOOKUP(BN$2,WatchbillMONTHLY!$A$37:$U$37,OFFSET(WatchbillMONTHLY!$A$37:$U$37,1,2))=IF(_xlfn.XLOOKUP($A57,INDIRECT("_"&amp;_xlfn.XLOOKUP(BN$2,WatchbillMONTHLY!$A$37:$U$37,OFFSET(WatchbillMONTHLY!$A$37:$U$37,1,2))),INDIRECT("_"&amp;_xlfn.XLOOKUP(BN$2,WatchbillMONTHLY!$A$37:$U$37,OFFSET(WatchbillMONTHLY!$A$37:$U$37,1,2))))=$A57,_xlfn.XLOOKUP(BN$2,WatchbillMONTHLY!$A$37:$U$37,OFFSET(WatchbillMONTHLY!$A$37:$U$37,1,2)),FALSE),TRUE,FALSE)),
IF(_xlfn.XLOOKUP(BN$2,WatchbillMONTHLY!$A$54:$U$54,OFFSET(WatchbillMONTHLY!$A$54:$U$54,1,2))=IF(_xlfn.XLOOKUP($A57,INDIRECT("_"&amp;_xlfn.XLOOKUP(BN$2,WatchbillMONTHLY!$A$54:$U$54,OFFSET(WatchbillMONTHLY!$A$54:$U$54,1,2))),INDIRECT("_"&amp;_xlfn.XLOOKUP(BN$2,WatchbillMONTHLY!$A$54:$U$54,OFFSET(WatchbillMONTHLY!$A$54:$U$54,1,2))))=$A57,_xlfn.XLOOKUP(BN$2,WatchbillMONTHLY!$A$54:$U$54,OFFSET(WatchbillMONTHLY!$A$54:$U$54,1,2)),FALSE),TRUE,FALSE)),
IF(_xlfn.XLOOKUP(BN$2,WatchbillMONTHLY!$A$71:$U$71,OFFSET(WatchbillMONTHLY!$A$71:$U$71,1,2))=IF(_xlfn.XLOOKUP($A57,INDIRECT("_"&amp;_xlfn.XLOOKUP(BN$2,WatchbillMONTHLY!$A$71:$U$71,OFFSET(WatchbillMONTHLY!$A$71:$U$71,1,2))),INDIRECT("_"&amp;_xlfn.XLOOKUP(BN$2,WatchbillMONTHLY!$A$71:$U$71,OFFSET(WatchbillMONTHLY!$A$71:$U$71,1,2))))=$A57,_xlfn.XLOOKUP(BN$2,WatchbillMONTHLY!$A$71:$U$71,OFFSET(WatchbillMONTHLY!$A$71:$U$71,1,2)),FALSE),TRUE,FALSE)),
IF(_xlfn.XLOOKUP(BN$2,WatchbillMONTHLY!$A$88:$U$88,OFFSET(WatchbillMONTHLY!$A$88:$U$88,1,2))=IF(_xlfn.XLOOKUP($A57,INDIRECT("_"&amp;_xlfn.XLOOKUP(BN$2,WatchbillMONTHLY!$A$88:$U$88,OFFSET(WatchbillMONTHLY!$A$88:$U$88,1,2))),INDIRECT("_"&amp;_xlfn.XLOOKUP(BN$2,WatchbillMONTHLY!$A$88:$U$88,OFFSET(WatchbillMONTHLY!$A$88:$U$88,1,2))))=$A57,_xlfn.XLOOKUP(BN$2,WatchbillMONTHLY!$A$88:$U$88,OFFSET(WatchbillMONTHLY!$A$88:$U$88,1,2)),FALSE),TRUE,FALSE)),
FALSE),FALSE)</f>
        <v>0</v>
      </c>
      <c r="BO57" s="209" t="b" cm="1">
        <f t="array" aca="1" ref="BO57" ca="1">IF(
    AND($A57 &gt; 0, AH57 &gt; 0,BO$2&lt;MiscFormulas!$A$5+1),
    ISNUMBER(
        MATCH($A57,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7" s="210"/>
    </row>
    <row r="58" spans="1:68" x14ac:dyDescent="0.35">
      <c r="A58" t="str">
        <v>EX3 Jeffrey, M.</v>
      </c>
      <c r="B58" s="214" t="str">
        <v>EX3 Jeffrey, Magoon</v>
      </c>
      <c r="C58" s="218"/>
      <c r="D58" s="230"/>
      <c r="E58" s="231"/>
      <c r="F58" s="231"/>
      <c r="G58" s="231"/>
      <c r="H58" s="231"/>
      <c r="I58" s="231"/>
      <c r="J58" s="231" t="s">
        <v>266</v>
      </c>
      <c r="K58" s="231"/>
      <c r="L58" s="231"/>
      <c r="M58" s="231"/>
      <c r="N58" s="231"/>
      <c r="O58" s="231"/>
      <c r="P58" s="231"/>
      <c r="Q58" s="231"/>
      <c r="R58" s="231"/>
      <c r="S58" s="231"/>
      <c r="T58" s="231"/>
      <c r="U58" s="231"/>
      <c r="V58" s="231"/>
      <c r="W58" s="231"/>
      <c r="X58" s="231"/>
      <c r="Y58" s="231"/>
      <c r="Z58" s="231"/>
      <c r="AA58" s="231"/>
      <c r="AB58" s="231"/>
      <c r="AC58" s="231"/>
      <c r="AD58" s="231"/>
      <c r="AE58" s="231"/>
      <c r="AF58" s="231"/>
      <c r="AG58" s="231"/>
      <c r="AH58" s="179"/>
      <c r="AI58" s="209"/>
      <c r="AJ58" s="209" t="str" cm="1">
        <f t="array" aca="1" ref="AJ58" ca="1">IF(OR(AK58:BN58=TRUE),$A58&amp;" :  ","")&amp;_xlfn.TEXTJOIN(" | ",TRUE,IF(AK58:BN58=TRUE,$AK$2:$BN$2,""))</f>
        <v>EX3 Jeffrey, M. :  7</v>
      </c>
      <c r="AK58" s="209" t="b" cm="1">
        <f t="array" aca="1" ref="AK58" ca="1">IF(AND($A58 &gt; 0, D58 &gt; 0,AK$2&lt;MiscFormulas!$A$5+1),
_xlfn.IFNA(
_xlfn.IFNA(
_xlfn.IFNA(
_xlfn.IFNA(
_xlfn.IFNA(
_xlfn.IFNA(
IF(_xlfn.XLOOKUP(AK$2,WatchbillMONTHLY!$A$3:$U$3,OFFSET(WatchbillMONTHLY!$A$3:$U$3,1,2))=IF(_xlfn.XLOOKUP($A58,INDIRECT("_"&amp;_xlfn.XLOOKUP(AK$2,WatchbillMONTHLY!$A$3:$U$3,OFFSET(WatchbillMONTHLY!$A$3:$U$3,1,2))),INDIRECT("_"&amp;_xlfn.XLOOKUP(AK$2,WatchbillMONTHLY!$A$3:$U$3,OFFSET(WatchbillMONTHLY!$A$3:$U$3,1,2))))=$A58,_xlfn.XLOOKUP(AK$2,WatchbillMONTHLY!$A$3:$U$3,OFFSET(WatchbillMONTHLY!$A$3:$U$3,1,2)),FALSE),TRUE,FALSE),
IF(_xlfn.XLOOKUP(AK$2,WatchbillMONTHLY!$A$20:$U$20,OFFSET(WatchbillMONTHLY!$A$20:$U$20,1,2))=IF(_xlfn.XLOOKUP($A58,INDIRECT("_"&amp;_xlfn.XLOOKUP(AK$2,WatchbillMONTHLY!$A$20:$U$20,OFFSET(WatchbillMONTHLY!$A$20:$U$20,1,2))),INDIRECT("_"&amp;_xlfn.XLOOKUP(AK$2,WatchbillMONTHLY!$A$20:$U$20,OFFSET(WatchbillMONTHLY!$A$20:$U$20,1,2))))=$A58,_xlfn.XLOOKUP(AK$2,WatchbillMONTHLY!$A$20:$U$20,OFFSET(WatchbillMONTHLY!$A$20:$U$20,1,2)),FALSE),TRUE,FALSE)),
IF(_xlfn.XLOOKUP(AK$2,WatchbillMONTHLY!$A$37:$U$37,OFFSET(WatchbillMONTHLY!$A$37:$U$37,1,2))=IF(_xlfn.XLOOKUP($A58,INDIRECT("_"&amp;_xlfn.XLOOKUP(AK$2,WatchbillMONTHLY!$A$37:$U$37,OFFSET(WatchbillMONTHLY!$A$37:$U$37,1,2))),INDIRECT("_"&amp;_xlfn.XLOOKUP(AK$2,WatchbillMONTHLY!$A$37:$U$37,OFFSET(WatchbillMONTHLY!$A$37:$U$37,1,2))))=$A58,_xlfn.XLOOKUP(AK$2,WatchbillMONTHLY!$A$37:$U$37,OFFSET(WatchbillMONTHLY!$A$37:$U$37,1,2)),FALSE),TRUE,FALSE)),
IF(_xlfn.XLOOKUP(AK$2,WatchbillMONTHLY!$A$54:$U$54,OFFSET(WatchbillMONTHLY!$A$54:$U$54,1,2))=IF(_xlfn.XLOOKUP($A58,INDIRECT("_"&amp;_xlfn.XLOOKUP(AK$2,WatchbillMONTHLY!$A$54:$U$54,OFFSET(WatchbillMONTHLY!$A$54:$U$54,1,2))),INDIRECT("_"&amp;_xlfn.XLOOKUP(AK$2,WatchbillMONTHLY!$A$54:$U$54,OFFSET(WatchbillMONTHLY!$A$54:$U$54,1,2))))=$A58,_xlfn.XLOOKUP(AK$2,WatchbillMONTHLY!$A$54:$U$54,OFFSET(WatchbillMONTHLY!$A$54:$U$54,1,2)),FALSE),TRUE,FALSE)),
IF(_xlfn.XLOOKUP(AK$2,WatchbillMONTHLY!$A$71:$U$71,OFFSET(WatchbillMONTHLY!$A$71:$U$71,1,2))=IF(_xlfn.XLOOKUP($A58,INDIRECT("_"&amp;_xlfn.XLOOKUP(AK$2,WatchbillMONTHLY!$A$71:$U$71,OFFSET(WatchbillMONTHLY!$A$71:$U$71,1,2))),INDIRECT("_"&amp;_xlfn.XLOOKUP(AK$2,WatchbillMONTHLY!$A$71:$U$71,OFFSET(WatchbillMONTHLY!$A$71:$U$71,1,2))))=$A58,_xlfn.XLOOKUP(AK$2,WatchbillMONTHLY!$A$71:$U$71,OFFSET(WatchbillMONTHLY!$A$71:$U$71,1,2)),FALSE),TRUE,FALSE)),
IF(_xlfn.XLOOKUP(AK$2,WatchbillMONTHLY!$A$88:$U$88,OFFSET(WatchbillMONTHLY!$A$88:$U$88,1,2))=IF(_xlfn.XLOOKUP($A58,INDIRECT("_"&amp;_xlfn.XLOOKUP(AK$2,WatchbillMONTHLY!$A$88:$U$88,OFFSET(WatchbillMONTHLY!$A$88:$U$88,1,2))),INDIRECT("_"&amp;_xlfn.XLOOKUP(AK$2,WatchbillMONTHLY!$A$88:$U$88,OFFSET(WatchbillMONTHLY!$A$88:$U$88,1,2))))=$A58,_xlfn.XLOOKUP(AK$2,WatchbillMONTHLY!$A$88:$U$88,OFFSET(WatchbillMONTHLY!$A$88:$U$88,1,2)),FALSE),TRUE,FALSE)),
FALSE),FALSE)</f>
        <v>0</v>
      </c>
      <c r="AL58" s="209" t="b" cm="1">
        <f t="array" aca="1" ref="AL58" ca="1">IF(AND($A58 &gt; 0, E58 &gt; 0,AL$2&lt;MiscFormulas!$A$5+1),
_xlfn.IFNA(
_xlfn.IFNA(
_xlfn.IFNA(
_xlfn.IFNA(
_xlfn.IFNA(
_xlfn.IFNA(
IF(_xlfn.XLOOKUP(AL$2,WatchbillMONTHLY!$A$3:$U$3,OFFSET(WatchbillMONTHLY!$A$3:$U$3,1,2))=IF(_xlfn.XLOOKUP($A58,INDIRECT("_"&amp;_xlfn.XLOOKUP(AL$2,WatchbillMONTHLY!$A$3:$U$3,OFFSET(WatchbillMONTHLY!$A$3:$U$3,1,2))),INDIRECT("_"&amp;_xlfn.XLOOKUP(AL$2,WatchbillMONTHLY!$A$3:$U$3,OFFSET(WatchbillMONTHLY!$A$3:$U$3,1,2))))=$A58,_xlfn.XLOOKUP(AL$2,WatchbillMONTHLY!$A$3:$U$3,OFFSET(WatchbillMONTHLY!$A$3:$U$3,1,2)),FALSE),TRUE,FALSE),
IF(_xlfn.XLOOKUP(AL$2,WatchbillMONTHLY!$A$20:$U$20,OFFSET(WatchbillMONTHLY!$A$20:$U$20,1,2))=IF(_xlfn.XLOOKUP($A58,INDIRECT("_"&amp;_xlfn.XLOOKUP(AL$2,WatchbillMONTHLY!$A$20:$U$20,OFFSET(WatchbillMONTHLY!$A$20:$U$20,1,2))),INDIRECT("_"&amp;_xlfn.XLOOKUP(AL$2,WatchbillMONTHLY!$A$20:$U$20,OFFSET(WatchbillMONTHLY!$A$20:$U$20,1,2))))=$A58,_xlfn.XLOOKUP(AL$2,WatchbillMONTHLY!$A$20:$U$20,OFFSET(WatchbillMONTHLY!$A$20:$U$20,1,2)),FALSE),TRUE,FALSE)),
IF(_xlfn.XLOOKUP(AL$2,WatchbillMONTHLY!$A$37:$U$37,OFFSET(WatchbillMONTHLY!$A$37:$U$37,1,2))=IF(_xlfn.XLOOKUP($A58,INDIRECT("_"&amp;_xlfn.XLOOKUP(AL$2,WatchbillMONTHLY!$A$37:$U$37,OFFSET(WatchbillMONTHLY!$A$37:$U$37,1,2))),INDIRECT("_"&amp;_xlfn.XLOOKUP(AL$2,WatchbillMONTHLY!$A$37:$U$37,OFFSET(WatchbillMONTHLY!$A$37:$U$37,1,2))))=$A58,_xlfn.XLOOKUP(AL$2,WatchbillMONTHLY!$A$37:$U$37,OFFSET(WatchbillMONTHLY!$A$37:$U$37,1,2)),FALSE),TRUE,FALSE)),
IF(_xlfn.XLOOKUP(AL$2,WatchbillMONTHLY!$A$54:$U$54,OFFSET(WatchbillMONTHLY!$A$54:$U$54,1,2))=IF(_xlfn.XLOOKUP($A58,INDIRECT("_"&amp;_xlfn.XLOOKUP(AL$2,WatchbillMONTHLY!$A$54:$U$54,OFFSET(WatchbillMONTHLY!$A$54:$U$54,1,2))),INDIRECT("_"&amp;_xlfn.XLOOKUP(AL$2,WatchbillMONTHLY!$A$54:$U$54,OFFSET(WatchbillMONTHLY!$A$54:$U$54,1,2))))=$A58,_xlfn.XLOOKUP(AL$2,WatchbillMONTHLY!$A$54:$U$54,OFFSET(WatchbillMONTHLY!$A$54:$U$54,1,2)),FALSE),TRUE,FALSE)),
IF(_xlfn.XLOOKUP(AL$2,WatchbillMONTHLY!$A$71:$U$71,OFFSET(WatchbillMONTHLY!$A$71:$U$71,1,2))=IF(_xlfn.XLOOKUP($A58,INDIRECT("_"&amp;_xlfn.XLOOKUP(AL$2,WatchbillMONTHLY!$A$71:$U$71,OFFSET(WatchbillMONTHLY!$A$71:$U$71,1,2))),INDIRECT("_"&amp;_xlfn.XLOOKUP(AL$2,WatchbillMONTHLY!$A$71:$U$71,OFFSET(WatchbillMONTHLY!$A$71:$U$71,1,2))))=$A58,_xlfn.XLOOKUP(AL$2,WatchbillMONTHLY!$A$71:$U$71,OFFSET(WatchbillMONTHLY!$A$71:$U$71,1,2)),FALSE),TRUE,FALSE)),
IF(_xlfn.XLOOKUP(AL$2,WatchbillMONTHLY!$A$88:$U$88,OFFSET(WatchbillMONTHLY!$A$88:$U$88,1,2))=IF(_xlfn.XLOOKUP($A58,INDIRECT("_"&amp;_xlfn.XLOOKUP(AL$2,WatchbillMONTHLY!$A$88:$U$88,OFFSET(WatchbillMONTHLY!$A$88:$U$88,1,2))),INDIRECT("_"&amp;_xlfn.XLOOKUP(AL$2,WatchbillMONTHLY!$A$88:$U$88,OFFSET(WatchbillMONTHLY!$A$88:$U$88,1,2))))=$A58,_xlfn.XLOOKUP(AL$2,WatchbillMONTHLY!$A$88:$U$88,OFFSET(WatchbillMONTHLY!$A$88:$U$88,1,2)),FALSE),TRUE,FALSE)),
FALSE),FALSE)</f>
        <v>0</v>
      </c>
      <c r="AM58" s="209" t="b" cm="1">
        <f t="array" aca="1" ref="AM58" ca="1">IF(AND($A58 &gt; 0, F58 &gt; 0,AM$2&lt;MiscFormulas!$A$5+1),
_xlfn.IFNA(
_xlfn.IFNA(
_xlfn.IFNA(
_xlfn.IFNA(
_xlfn.IFNA(
_xlfn.IFNA(
IF(_xlfn.XLOOKUP(AM$2,WatchbillMONTHLY!$A$3:$U$3,OFFSET(WatchbillMONTHLY!$A$3:$U$3,1,2))=IF(_xlfn.XLOOKUP($A58,INDIRECT("_"&amp;_xlfn.XLOOKUP(AM$2,WatchbillMONTHLY!$A$3:$U$3,OFFSET(WatchbillMONTHLY!$A$3:$U$3,1,2))),INDIRECT("_"&amp;_xlfn.XLOOKUP(AM$2,WatchbillMONTHLY!$A$3:$U$3,OFFSET(WatchbillMONTHLY!$A$3:$U$3,1,2))))=$A58,_xlfn.XLOOKUP(AM$2,WatchbillMONTHLY!$A$3:$U$3,OFFSET(WatchbillMONTHLY!$A$3:$U$3,1,2)),FALSE),TRUE,FALSE),
IF(_xlfn.XLOOKUP(AM$2,WatchbillMONTHLY!$A$20:$U$20,OFFSET(WatchbillMONTHLY!$A$20:$U$20,1,2))=IF(_xlfn.XLOOKUP($A58,INDIRECT("_"&amp;_xlfn.XLOOKUP(AM$2,WatchbillMONTHLY!$A$20:$U$20,OFFSET(WatchbillMONTHLY!$A$20:$U$20,1,2))),INDIRECT("_"&amp;_xlfn.XLOOKUP(AM$2,WatchbillMONTHLY!$A$20:$U$20,OFFSET(WatchbillMONTHLY!$A$20:$U$20,1,2))))=$A58,_xlfn.XLOOKUP(AM$2,WatchbillMONTHLY!$A$20:$U$20,OFFSET(WatchbillMONTHLY!$A$20:$U$20,1,2)),FALSE),TRUE,FALSE)),
IF(_xlfn.XLOOKUP(AM$2,WatchbillMONTHLY!$A$37:$U$37,OFFSET(WatchbillMONTHLY!$A$37:$U$37,1,2))=IF(_xlfn.XLOOKUP($A58,INDIRECT("_"&amp;_xlfn.XLOOKUP(AM$2,WatchbillMONTHLY!$A$37:$U$37,OFFSET(WatchbillMONTHLY!$A$37:$U$37,1,2))),INDIRECT("_"&amp;_xlfn.XLOOKUP(AM$2,WatchbillMONTHLY!$A$37:$U$37,OFFSET(WatchbillMONTHLY!$A$37:$U$37,1,2))))=$A58,_xlfn.XLOOKUP(AM$2,WatchbillMONTHLY!$A$37:$U$37,OFFSET(WatchbillMONTHLY!$A$37:$U$37,1,2)),FALSE),TRUE,FALSE)),
IF(_xlfn.XLOOKUP(AM$2,WatchbillMONTHLY!$A$54:$U$54,OFFSET(WatchbillMONTHLY!$A$54:$U$54,1,2))=IF(_xlfn.XLOOKUP($A58,INDIRECT("_"&amp;_xlfn.XLOOKUP(AM$2,WatchbillMONTHLY!$A$54:$U$54,OFFSET(WatchbillMONTHLY!$A$54:$U$54,1,2))),INDIRECT("_"&amp;_xlfn.XLOOKUP(AM$2,WatchbillMONTHLY!$A$54:$U$54,OFFSET(WatchbillMONTHLY!$A$54:$U$54,1,2))))=$A58,_xlfn.XLOOKUP(AM$2,WatchbillMONTHLY!$A$54:$U$54,OFFSET(WatchbillMONTHLY!$A$54:$U$54,1,2)),FALSE),TRUE,FALSE)),
IF(_xlfn.XLOOKUP(AM$2,WatchbillMONTHLY!$A$71:$U$71,OFFSET(WatchbillMONTHLY!$A$71:$U$71,1,2))=IF(_xlfn.XLOOKUP($A58,INDIRECT("_"&amp;_xlfn.XLOOKUP(AM$2,WatchbillMONTHLY!$A$71:$U$71,OFFSET(WatchbillMONTHLY!$A$71:$U$71,1,2))),INDIRECT("_"&amp;_xlfn.XLOOKUP(AM$2,WatchbillMONTHLY!$A$71:$U$71,OFFSET(WatchbillMONTHLY!$A$71:$U$71,1,2))))=$A58,_xlfn.XLOOKUP(AM$2,WatchbillMONTHLY!$A$71:$U$71,OFFSET(WatchbillMONTHLY!$A$71:$U$71,1,2)),FALSE),TRUE,FALSE)),
IF(_xlfn.XLOOKUP(AM$2,WatchbillMONTHLY!$A$88:$U$88,OFFSET(WatchbillMONTHLY!$A$88:$U$88,1,2))=IF(_xlfn.XLOOKUP($A58,INDIRECT("_"&amp;_xlfn.XLOOKUP(AM$2,WatchbillMONTHLY!$A$88:$U$88,OFFSET(WatchbillMONTHLY!$A$88:$U$88,1,2))),INDIRECT("_"&amp;_xlfn.XLOOKUP(AM$2,WatchbillMONTHLY!$A$88:$U$88,OFFSET(WatchbillMONTHLY!$A$88:$U$88,1,2))))=$A58,_xlfn.XLOOKUP(AM$2,WatchbillMONTHLY!$A$88:$U$88,OFFSET(WatchbillMONTHLY!$A$88:$U$88,1,2)),FALSE),TRUE,FALSE)),
FALSE),FALSE)</f>
        <v>0</v>
      </c>
      <c r="AN58" s="209" t="b" cm="1">
        <f t="array" aca="1" ref="AN58" ca="1">IF(AND($A58 &gt; 0, G58 &gt; 0,AN$2&lt;MiscFormulas!$A$5+1),
_xlfn.IFNA(
_xlfn.IFNA(
_xlfn.IFNA(
_xlfn.IFNA(
_xlfn.IFNA(
_xlfn.IFNA(
IF(_xlfn.XLOOKUP(AN$2,WatchbillMONTHLY!$A$3:$U$3,OFFSET(WatchbillMONTHLY!$A$3:$U$3,1,2))=IF(_xlfn.XLOOKUP($A58,INDIRECT("_"&amp;_xlfn.XLOOKUP(AN$2,WatchbillMONTHLY!$A$3:$U$3,OFFSET(WatchbillMONTHLY!$A$3:$U$3,1,2))),INDIRECT("_"&amp;_xlfn.XLOOKUP(AN$2,WatchbillMONTHLY!$A$3:$U$3,OFFSET(WatchbillMONTHLY!$A$3:$U$3,1,2))))=$A58,_xlfn.XLOOKUP(AN$2,WatchbillMONTHLY!$A$3:$U$3,OFFSET(WatchbillMONTHLY!$A$3:$U$3,1,2)),FALSE),TRUE,FALSE),
IF(_xlfn.XLOOKUP(AN$2,WatchbillMONTHLY!$A$20:$U$20,OFFSET(WatchbillMONTHLY!$A$20:$U$20,1,2))=IF(_xlfn.XLOOKUP($A58,INDIRECT("_"&amp;_xlfn.XLOOKUP(AN$2,WatchbillMONTHLY!$A$20:$U$20,OFFSET(WatchbillMONTHLY!$A$20:$U$20,1,2))),INDIRECT("_"&amp;_xlfn.XLOOKUP(AN$2,WatchbillMONTHLY!$A$20:$U$20,OFFSET(WatchbillMONTHLY!$A$20:$U$20,1,2))))=$A58,_xlfn.XLOOKUP(AN$2,WatchbillMONTHLY!$A$20:$U$20,OFFSET(WatchbillMONTHLY!$A$20:$U$20,1,2)),FALSE),TRUE,FALSE)),
IF(_xlfn.XLOOKUP(AN$2,WatchbillMONTHLY!$A$37:$U$37,OFFSET(WatchbillMONTHLY!$A$37:$U$37,1,2))=IF(_xlfn.XLOOKUP($A58,INDIRECT("_"&amp;_xlfn.XLOOKUP(AN$2,WatchbillMONTHLY!$A$37:$U$37,OFFSET(WatchbillMONTHLY!$A$37:$U$37,1,2))),INDIRECT("_"&amp;_xlfn.XLOOKUP(AN$2,WatchbillMONTHLY!$A$37:$U$37,OFFSET(WatchbillMONTHLY!$A$37:$U$37,1,2))))=$A58,_xlfn.XLOOKUP(AN$2,WatchbillMONTHLY!$A$37:$U$37,OFFSET(WatchbillMONTHLY!$A$37:$U$37,1,2)),FALSE),TRUE,FALSE)),
IF(_xlfn.XLOOKUP(AN$2,WatchbillMONTHLY!$A$54:$U$54,OFFSET(WatchbillMONTHLY!$A$54:$U$54,1,2))=IF(_xlfn.XLOOKUP($A58,INDIRECT("_"&amp;_xlfn.XLOOKUP(AN$2,WatchbillMONTHLY!$A$54:$U$54,OFFSET(WatchbillMONTHLY!$A$54:$U$54,1,2))),INDIRECT("_"&amp;_xlfn.XLOOKUP(AN$2,WatchbillMONTHLY!$A$54:$U$54,OFFSET(WatchbillMONTHLY!$A$54:$U$54,1,2))))=$A58,_xlfn.XLOOKUP(AN$2,WatchbillMONTHLY!$A$54:$U$54,OFFSET(WatchbillMONTHLY!$A$54:$U$54,1,2)),FALSE),TRUE,FALSE)),
IF(_xlfn.XLOOKUP(AN$2,WatchbillMONTHLY!$A$71:$U$71,OFFSET(WatchbillMONTHLY!$A$71:$U$71,1,2))=IF(_xlfn.XLOOKUP($A58,INDIRECT("_"&amp;_xlfn.XLOOKUP(AN$2,WatchbillMONTHLY!$A$71:$U$71,OFFSET(WatchbillMONTHLY!$A$71:$U$71,1,2))),INDIRECT("_"&amp;_xlfn.XLOOKUP(AN$2,WatchbillMONTHLY!$A$71:$U$71,OFFSET(WatchbillMONTHLY!$A$71:$U$71,1,2))))=$A58,_xlfn.XLOOKUP(AN$2,WatchbillMONTHLY!$A$71:$U$71,OFFSET(WatchbillMONTHLY!$A$71:$U$71,1,2)),FALSE),TRUE,FALSE)),
IF(_xlfn.XLOOKUP(AN$2,WatchbillMONTHLY!$A$88:$U$88,OFFSET(WatchbillMONTHLY!$A$88:$U$88,1,2))=IF(_xlfn.XLOOKUP($A58,INDIRECT("_"&amp;_xlfn.XLOOKUP(AN$2,WatchbillMONTHLY!$A$88:$U$88,OFFSET(WatchbillMONTHLY!$A$88:$U$88,1,2))),INDIRECT("_"&amp;_xlfn.XLOOKUP(AN$2,WatchbillMONTHLY!$A$88:$U$88,OFFSET(WatchbillMONTHLY!$A$88:$U$88,1,2))))=$A58,_xlfn.XLOOKUP(AN$2,WatchbillMONTHLY!$A$88:$U$88,OFFSET(WatchbillMONTHLY!$A$88:$U$88,1,2)),FALSE),TRUE,FALSE)),
FALSE),FALSE)</f>
        <v>0</v>
      </c>
      <c r="AO58" s="209" t="b" cm="1">
        <f t="array" aca="1" ref="AO58" ca="1">IF(AND($A58 &gt; 0, H58 &gt; 0,AO$2&lt;MiscFormulas!$A$5+1),
_xlfn.IFNA(
_xlfn.IFNA(
_xlfn.IFNA(
_xlfn.IFNA(
_xlfn.IFNA(
_xlfn.IFNA(
IF(_xlfn.XLOOKUP(AO$2,WatchbillMONTHLY!$A$3:$U$3,OFFSET(WatchbillMONTHLY!$A$3:$U$3,1,2))=IF(_xlfn.XLOOKUP($A58,INDIRECT("_"&amp;_xlfn.XLOOKUP(AO$2,WatchbillMONTHLY!$A$3:$U$3,OFFSET(WatchbillMONTHLY!$A$3:$U$3,1,2))),INDIRECT("_"&amp;_xlfn.XLOOKUP(AO$2,WatchbillMONTHLY!$A$3:$U$3,OFFSET(WatchbillMONTHLY!$A$3:$U$3,1,2))))=$A58,_xlfn.XLOOKUP(AO$2,WatchbillMONTHLY!$A$3:$U$3,OFFSET(WatchbillMONTHLY!$A$3:$U$3,1,2)),FALSE),TRUE,FALSE),
IF(_xlfn.XLOOKUP(AO$2,WatchbillMONTHLY!$A$20:$U$20,OFFSET(WatchbillMONTHLY!$A$20:$U$20,1,2))=IF(_xlfn.XLOOKUP($A58,INDIRECT("_"&amp;_xlfn.XLOOKUP(AO$2,WatchbillMONTHLY!$A$20:$U$20,OFFSET(WatchbillMONTHLY!$A$20:$U$20,1,2))),INDIRECT("_"&amp;_xlfn.XLOOKUP(AO$2,WatchbillMONTHLY!$A$20:$U$20,OFFSET(WatchbillMONTHLY!$A$20:$U$20,1,2))))=$A58,_xlfn.XLOOKUP(AO$2,WatchbillMONTHLY!$A$20:$U$20,OFFSET(WatchbillMONTHLY!$A$20:$U$20,1,2)),FALSE),TRUE,FALSE)),
IF(_xlfn.XLOOKUP(AO$2,WatchbillMONTHLY!$A$37:$U$37,OFFSET(WatchbillMONTHLY!$A$37:$U$37,1,2))=IF(_xlfn.XLOOKUP($A58,INDIRECT("_"&amp;_xlfn.XLOOKUP(AO$2,WatchbillMONTHLY!$A$37:$U$37,OFFSET(WatchbillMONTHLY!$A$37:$U$37,1,2))),INDIRECT("_"&amp;_xlfn.XLOOKUP(AO$2,WatchbillMONTHLY!$A$37:$U$37,OFFSET(WatchbillMONTHLY!$A$37:$U$37,1,2))))=$A58,_xlfn.XLOOKUP(AO$2,WatchbillMONTHLY!$A$37:$U$37,OFFSET(WatchbillMONTHLY!$A$37:$U$37,1,2)),FALSE),TRUE,FALSE)),
IF(_xlfn.XLOOKUP(AO$2,WatchbillMONTHLY!$A$54:$U$54,OFFSET(WatchbillMONTHLY!$A$54:$U$54,1,2))=IF(_xlfn.XLOOKUP($A58,INDIRECT("_"&amp;_xlfn.XLOOKUP(AO$2,WatchbillMONTHLY!$A$54:$U$54,OFFSET(WatchbillMONTHLY!$A$54:$U$54,1,2))),INDIRECT("_"&amp;_xlfn.XLOOKUP(AO$2,WatchbillMONTHLY!$A$54:$U$54,OFFSET(WatchbillMONTHLY!$A$54:$U$54,1,2))))=$A58,_xlfn.XLOOKUP(AO$2,WatchbillMONTHLY!$A$54:$U$54,OFFSET(WatchbillMONTHLY!$A$54:$U$54,1,2)),FALSE),TRUE,FALSE)),
IF(_xlfn.XLOOKUP(AO$2,WatchbillMONTHLY!$A$71:$U$71,OFFSET(WatchbillMONTHLY!$A$71:$U$71,1,2))=IF(_xlfn.XLOOKUP($A58,INDIRECT("_"&amp;_xlfn.XLOOKUP(AO$2,WatchbillMONTHLY!$A$71:$U$71,OFFSET(WatchbillMONTHLY!$A$71:$U$71,1,2))),INDIRECT("_"&amp;_xlfn.XLOOKUP(AO$2,WatchbillMONTHLY!$A$71:$U$71,OFFSET(WatchbillMONTHLY!$A$71:$U$71,1,2))))=$A58,_xlfn.XLOOKUP(AO$2,WatchbillMONTHLY!$A$71:$U$71,OFFSET(WatchbillMONTHLY!$A$71:$U$71,1,2)),FALSE),TRUE,FALSE)),
IF(_xlfn.XLOOKUP(AO$2,WatchbillMONTHLY!$A$88:$U$88,OFFSET(WatchbillMONTHLY!$A$88:$U$88,1,2))=IF(_xlfn.XLOOKUP($A58,INDIRECT("_"&amp;_xlfn.XLOOKUP(AO$2,WatchbillMONTHLY!$A$88:$U$88,OFFSET(WatchbillMONTHLY!$A$88:$U$88,1,2))),INDIRECT("_"&amp;_xlfn.XLOOKUP(AO$2,WatchbillMONTHLY!$A$88:$U$88,OFFSET(WatchbillMONTHLY!$A$88:$U$88,1,2))))=$A58,_xlfn.XLOOKUP(AO$2,WatchbillMONTHLY!$A$88:$U$88,OFFSET(WatchbillMONTHLY!$A$88:$U$88,1,2)),FALSE),TRUE,FALSE)),
FALSE),FALSE)</f>
        <v>0</v>
      </c>
      <c r="AP58" s="209" t="b" cm="1">
        <f t="array" aca="1" ref="AP58" ca="1">IF(AND($A58 &gt; 0, I58 &gt; 0,AP$2&lt;MiscFormulas!$A$5+1),
_xlfn.IFNA(
_xlfn.IFNA(
_xlfn.IFNA(
_xlfn.IFNA(
_xlfn.IFNA(
_xlfn.IFNA(
IF(_xlfn.XLOOKUP(AP$2,WatchbillMONTHLY!$A$3:$U$3,OFFSET(WatchbillMONTHLY!$A$3:$U$3,1,2))=IF(_xlfn.XLOOKUP($A58,INDIRECT("_"&amp;_xlfn.XLOOKUP(AP$2,WatchbillMONTHLY!$A$3:$U$3,OFFSET(WatchbillMONTHLY!$A$3:$U$3,1,2))),INDIRECT("_"&amp;_xlfn.XLOOKUP(AP$2,WatchbillMONTHLY!$A$3:$U$3,OFFSET(WatchbillMONTHLY!$A$3:$U$3,1,2))))=$A58,_xlfn.XLOOKUP(AP$2,WatchbillMONTHLY!$A$3:$U$3,OFFSET(WatchbillMONTHLY!$A$3:$U$3,1,2)),FALSE),TRUE,FALSE),
IF(_xlfn.XLOOKUP(AP$2,WatchbillMONTHLY!$A$20:$U$20,OFFSET(WatchbillMONTHLY!$A$20:$U$20,1,2))=IF(_xlfn.XLOOKUP($A58,INDIRECT("_"&amp;_xlfn.XLOOKUP(AP$2,WatchbillMONTHLY!$A$20:$U$20,OFFSET(WatchbillMONTHLY!$A$20:$U$20,1,2))),INDIRECT("_"&amp;_xlfn.XLOOKUP(AP$2,WatchbillMONTHLY!$A$20:$U$20,OFFSET(WatchbillMONTHLY!$A$20:$U$20,1,2))))=$A58,_xlfn.XLOOKUP(AP$2,WatchbillMONTHLY!$A$20:$U$20,OFFSET(WatchbillMONTHLY!$A$20:$U$20,1,2)),FALSE),TRUE,FALSE)),
IF(_xlfn.XLOOKUP(AP$2,WatchbillMONTHLY!$A$37:$U$37,OFFSET(WatchbillMONTHLY!$A$37:$U$37,1,2))=IF(_xlfn.XLOOKUP($A58,INDIRECT("_"&amp;_xlfn.XLOOKUP(AP$2,WatchbillMONTHLY!$A$37:$U$37,OFFSET(WatchbillMONTHLY!$A$37:$U$37,1,2))),INDIRECT("_"&amp;_xlfn.XLOOKUP(AP$2,WatchbillMONTHLY!$A$37:$U$37,OFFSET(WatchbillMONTHLY!$A$37:$U$37,1,2))))=$A58,_xlfn.XLOOKUP(AP$2,WatchbillMONTHLY!$A$37:$U$37,OFFSET(WatchbillMONTHLY!$A$37:$U$37,1,2)),FALSE),TRUE,FALSE)),
IF(_xlfn.XLOOKUP(AP$2,WatchbillMONTHLY!$A$54:$U$54,OFFSET(WatchbillMONTHLY!$A$54:$U$54,1,2))=IF(_xlfn.XLOOKUP($A58,INDIRECT("_"&amp;_xlfn.XLOOKUP(AP$2,WatchbillMONTHLY!$A$54:$U$54,OFFSET(WatchbillMONTHLY!$A$54:$U$54,1,2))),INDIRECT("_"&amp;_xlfn.XLOOKUP(AP$2,WatchbillMONTHLY!$A$54:$U$54,OFFSET(WatchbillMONTHLY!$A$54:$U$54,1,2))))=$A58,_xlfn.XLOOKUP(AP$2,WatchbillMONTHLY!$A$54:$U$54,OFFSET(WatchbillMONTHLY!$A$54:$U$54,1,2)),FALSE),TRUE,FALSE)),
IF(_xlfn.XLOOKUP(AP$2,WatchbillMONTHLY!$A$71:$U$71,OFFSET(WatchbillMONTHLY!$A$71:$U$71,1,2))=IF(_xlfn.XLOOKUP($A58,INDIRECT("_"&amp;_xlfn.XLOOKUP(AP$2,WatchbillMONTHLY!$A$71:$U$71,OFFSET(WatchbillMONTHLY!$A$71:$U$71,1,2))),INDIRECT("_"&amp;_xlfn.XLOOKUP(AP$2,WatchbillMONTHLY!$A$71:$U$71,OFFSET(WatchbillMONTHLY!$A$71:$U$71,1,2))))=$A58,_xlfn.XLOOKUP(AP$2,WatchbillMONTHLY!$A$71:$U$71,OFFSET(WatchbillMONTHLY!$A$71:$U$71,1,2)),FALSE),TRUE,FALSE)),
IF(_xlfn.XLOOKUP(AP$2,WatchbillMONTHLY!$A$88:$U$88,OFFSET(WatchbillMONTHLY!$A$88:$U$88,1,2))=IF(_xlfn.XLOOKUP($A58,INDIRECT("_"&amp;_xlfn.XLOOKUP(AP$2,WatchbillMONTHLY!$A$88:$U$88,OFFSET(WatchbillMONTHLY!$A$88:$U$88,1,2))),INDIRECT("_"&amp;_xlfn.XLOOKUP(AP$2,WatchbillMONTHLY!$A$88:$U$88,OFFSET(WatchbillMONTHLY!$A$88:$U$88,1,2))))=$A58,_xlfn.XLOOKUP(AP$2,WatchbillMONTHLY!$A$88:$U$88,OFFSET(WatchbillMONTHLY!$A$88:$U$88,1,2)),FALSE),TRUE,FALSE)),
FALSE),FALSE)</f>
        <v>0</v>
      </c>
      <c r="AQ58" s="209" t="b" cm="1">
        <f t="array" aca="1" ref="AQ58" ca="1">IF(AND($A58 &gt; 0, J58 &gt; 0,AQ$2&lt;MiscFormulas!$A$5+1),
_xlfn.IFNA(
_xlfn.IFNA(
_xlfn.IFNA(
_xlfn.IFNA(
_xlfn.IFNA(
_xlfn.IFNA(
IF(_xlfn.XLOOKUP(AQ$2,WatchbillMONTHLY!$A$3:$U$3,OFFSET(WatchbillMONTHLY!$A$3:$U$3,1,2))=IF(_xlfn.XLOOKUP($A58,INDIRECT("_"&amp;_xlfn.XLOOKUP(AQ$2,WatchbillMONTHLY!$A$3:$U$3,OFFSET(WatchbillMONTHLY!$A$3:$U$3,1,2))),INDIRECT("_"&amp;_xlfn.XLOOKUP(AQ$2,WatchbillMONTHLY!$A$3:$U$3,OFFSET(WatchbillMONTHLY!$A$3:$U$3,1,2))))=$A58,_xlfn.XLOOKUP(AQ$2,WatchbillMONTHLY!$A$3:$U$3,OFFSET(WatchbillMONTHLY!$A$3:$U$3,1,2)),FALSE),TRUE,FALSE),
IF(_xlfn.XLOOKUP(AQ$2,WatchbillMONTHLY!$A$20:$U$20,OFFSET(WatchbillMONTHLY!$A$20:$U$20,1,2))=IF(_xlfn.XLOOKUP($A58,INDIRECT("_"&amp;_xlfn.XLOOKUP(AQ$2,WatchbillMONTHLY!$A$20:$U$20,OFFSET(WatchbillMONTHLY!$A$20:$U$20,1,2))),INDIRECT("_"&amp;_xlfn.XLOOKUP(AQ$2,WatchbillMONTHLY!$A$20:$U$20,OFFSET(WatchbillMONTHLY!$A$20:$U$20,1,2))))=$A58,_xlfn.XLOOKUP(AQ$2,WatchbillMONTHLY!$A$20:$U$20,OFFSET(WatchbillMONTHLY!$A$20:$U$20,1,2)),FALSE),TRUE,FALSE)),
IF(_xlfn.XLOOKUP(AQ$2,WatchbillMONTHLY!$A$37:$U$37,OFFSET(WatchbillMONTHLY!$A$37:$U$37,1,2))=IF(_xlfn.XLOOKUP($A58,INDIRECT("_"&amp;_xlfn.XLOOKUP(AQ$2,WatchbillMONTHLY!$A$37:$U$37,OFFSET(WatchbillMONTHLY!$A$37:$U$37,1,2))),INDIRECT("_"&amp;_xlfn.XLOOKUP(AQ$2,WatchbillMONTHLY!$A$37:$U$37,OFFSET(WatchbillMONTHLY!$A$37:$U$37,1,2))))=$A58,_xlfn.XLOOKUP(AQ$2,WatchbillMONTHLY!$A$37:$U$37,OFFSET(WatchbillMONTHLY!$A$37:$U$37,1,2)),FALSE),TRUE,FALSE)),
IF(_xlfn.XLOOKUP(AQ$2,WatchbillMONTHLY!$A$54:$U$54,OFFSET(WatchbillMONTHLY!$A$54:$U$54,1,2))=IF(_xlfn.XLOOKUP($A58,INDIRECT("_"&amp;_xlfn.XLOOKUP(AQ$2,WatchbillMONTHLY!$A$54:$U$54,OFFSET(WatchbillMONTHLY!$A$54:$U$54,1,2))),INDIRECT("_"&amp;_xlfn.XLOOKUP(AQ$2,WatchbillMONTHLY!$A$54:$U$54,OFFSET(WatchbillMONTHLY!$A$54:$U$54,1,2))))=$A58,_xlfn.XLOOKUP(AQ$2,WatchbillMONTHLY!$A$54:$U$54,OFFSET(WatchbillMONTHLY!$A$54:$U$54,1,2)),FALSE),TRUE,FALSE)),
IF(_xlfn.XLOOKUP(AQ$2,WatchbillMONTHLY!$A$71:$U$71,OFFSET(WatchbillMONTHLY!$A$71:$U$71,1,2))=IF(_xlfn.XLOOKUP($A58,INDIRECT("_"&amp;_xlfn.XLOOKUP(AQ$2,WatchbillMONTHLY!$A$71:$U$71,OFFSET(WatchbillMONTHLY!$A$71:$U$71,1,2))),INDIRECT("_"&amp;_xlfn.XLOOKUP(AQ$2,WatchbillMONTHLY!$A$71:$U$71,OFFSET(WatchbillMONTHLY!$A$71:$U$71,1,2))))=$A58,_xlfn.XLOOKUP(AQ$2,WatchbillMONTHLY!$A$71:$U$71,OFFSET(WatchbillMONTHLY!$A$71:$U$71,1,2)),FALSE),TRUE,FALSE)),
IF(_xlfn.XLOOKUP(AQ$2,WatchbillMONTHLY!$A$88:$U$88,OFFSET(WatchbillMONTHLY!$A$88:$U$88,1,2))=IF(_xlfn.XLOOKUP($A58,INDIRECT("_"&amp;_xlfn.XLOOKUP(AQ$2,WatchbillMONTHLY!$A$88:$U$88,OFFSET(WatchbillMONTHLY!$A$88:$U$88,1,2))),INDIRECT("_"&amp;_xlfn.XLOOKUP(AQ$2,WatchbillMONTHLY!$A$88:$U$88,OFFSET(WatchbillMONTHLY!$A$88:$U$88,1,2))))=$A58,_xlfn.XLOOKUP(AQ$2,WatchbillMONTHLY!$A$88:$U$88,OFFSET(WatchbillMONTHLY!$A$88:$U$88,1,2)),FALSE),TRUE,FALSE)),
FALSE),FALSE)</f>
        <v>1</v>
      </c>
      <c r="AR58" s="209" t="b" cm="1">
        <f t="array" aca="1" ref="AR58" ca="1">IF(AND($A58 &gt; 0, K58 &gt; 0,AR$2&lt;MiscFormulas!$A$5+1),
_xlfn.IFNA(
_xlfn.IFNA(
_xlfn.IFNA(
_xlfn.IFNA(
_xlfn.IFNA(
_xlfn.IFNA(
IF(_xlfn.XLOOKUP(AR$2,WatchbillMONTHLY!$A$3:$U$3,OFFSET(WatchbillMONTHLY!$A$3:$U$3,1,2))=IF(_xlfn.XLOOKUP($A58,INDIRECT("_"&amp;_xlfn.XLOOKUP(AR$2,WatchbillMONTHLY!$A$3:$U$3,OFFSET(WatchbillMONTHLY!$A$3:$U$3,1,2))),INDIRECT("_"&amp;_xlfn.XLOOKUP(AR$2,WatchbillMONTHLY!$A$3:$U$3,OFFSET(WatchbillMONTHLY!$A$3:$U$3,1,2))))=$A58,_xlfn.XLOOKUP(AR$2,WatchbillMONTHLY!$A$3:$U$3,OFFSET(WatchbillMONTHLY!$A$3:$U$3,1,2)),FALSE),TRUE,FALSE),
IF(_xlfn.XLOOKUP(AR$2,WatchbillMONTHLY!$A$20:$U$20,OFFSET(WatchbillMONTHLY!$A$20:$U$20,1,2))=IF(_xlfn.XLOOKUP($A58,INDIRECT("_"&amp;_xlfn.XLOOKUP(AR$2,WatchbillMONTHLY!$A$20:$U$20,OFFSET(WatchbillMONTHLY!$A$20:$U$20,1,2))),INDIRECT("_"&amp;_xlfn.XLOOKUP(AR$2,WatchbillMONTHLY!$A$20:$U$20,OFFSET(WatchbillMONTHLY!$A$20:$U$20,1,2))))=$A58,_xlfn.XLOOKUP(AR$2,WatchbillMONTHLY!$A$20:$U$20,OFFSET(WatchbillMONTHLY!$A$20:$U$20,1,2)),FALSE),TRUE,FALSE)),
IF(_xlfn.XLOOKUP(AR$2,WatchbillMONTHLY!$A$37:$U$37,OFFSET(WatchbillMONTHLY!$A$37:$U$37,1,2))=IF(_xlfn.XLOOKUP($A58,INDIRECT("_"&amp;_xlfn.XLOOKUP(AR$2,WatchbillMONTHLY!$A$37:$U$37,OFFSET(WatchbillMONTHLY!$A$37:$U$37,1,2))),INDIRECT("_"&amp;_xlfn.XLOOKUP(AR$2,WatchbillMONTHLY!$A$37:$U$37,OFFSET(WatchbillMONTHLY!$A$37:$U$37,1,2))))=$A58,_xlfn.XLOOKUP(AR$2,WatchbillMONTHLY!$A$37:$U$37,OFFSET(WatchbillMONTHLY!$A$37:$U$37,1,2)),FALSE),TRUE,FALSE)),
IF(_xlfn.XLOOKUP(AR$2,WatchbillMONTHLY!$A$54:$U$54,OFFSET(WatchbillMONTHLY!$A$54:$U$54,1,2))=IF(_xlfn.XLOOKUP($A58,INDIRECT("_"&amp;_xlfn.XLOOKUP(AR$2,WatchbillMONTHLY!$A$54:$U$54,OFFSET(WatchbillMONTHLY!$A$54:$U$54,1,2))),INDIRECT("_"&amp;_xlfn.XLOOKUP(AR$2,WatchbillMONTHLY!$A$54:$U$54,OFFSET(WatchbillMONTHLY!$A$54:$U$54,1,2))))=$A58,_xlfn.XLOOKUP(AR$2,WatchbillMONTHLY!$A$54:$U$54,OFFSET(WatchbillMONTHLY!$A$54:$U$54,1,2)),FALSE),TRUE,FALSE)),
IF(_xlfn.XLOOKUP(AR$2,WatchbillMONTHLY!$A$71:$U$71,OFFSET(WatchbillMONTHLY!$A$71:$U$71,1,2))=IF(_xlfn.XLOOKUP($A58,INDIRECT("_"&amp;_xlfn.XLOOKUP(AR$2,WatchbillMONTHLY!$A$71:$U$71,OFFSET(WatchbillMONTHLY!$A$71:$U$71,1,2))),INDIRECT("_"&amp;_xlfn.XLOOKUP(AR$2,WatchbillMONTHLY!$A$71:$U$71,OFFSET(WatchbillMONTHLY!$A$71:$U$71,1,2))))=$A58,_xlfn.XLOOKUP(AR$2,WatchbillMONTHLY!$A$71:$U$71,OFFSET(WatchbillMONTHLY!$A$71:$U$71,1,2)),FALSE),TRUE,FALSE)),
IF(_xlfn.XLOOKUP(AR$2,WatchbillMONTHLY!$A$88:$U$88,OFFSET(WatchbillMONTHLY!$A$88:$U$88,1,2))=IF(_xlfn.XLOOKUP($A58,INDIRECT("_"&amp;_xlfn.XLOOKUP(AR$2,WatchbillMONTHLY!$A$88:$U$88,OFFSET(WatchbillMONTHLY!$A$88:$U$88,1,2))),INDIRECT("_"&amp;_xlfn.XLOOKUP(AR$2,WatchbillMONTHLY!$A$88:$U$88,OFFSET(WatchbillMONTHLY!$A$88:$U$88,1,2))))=$A58,_xlfn.XLOOKUP(AR$2,WatchbillMONTHLY!$A$88:$U$88,OFFSET(WatchbillMONTHLY!$A$88:$U$88,1,2)),FALSE),TRUE,FALSE)),
FALSE),FALSE)</f>
        <v>0</v>
      </c>
      <c r="AS58" s="209" t="b" cm="1">
        <f t="array" aca="1" ref="AS58" ca="1">IF(AND($A58 &gt; 0, L58 &gt; 0,AS$2&lt;MiscFormulas!$A$5+1),
_xlfn.IFNA(
_xlfn.IFNA(
_xlfn.IFNA(
_xlfn.IFNA(
_xlfn.IFNA(
_xlfn.IFNA(
IF(_xlfn.XLOOKUP(AS$2,WatchbillMONTHLY!$A$3:$U$3,OFFSET(WatchbillMONTHLY!$A$3:$U$3,1,2))=IF(_xlfn.XLOOKUP($A58,INDIRECT("_"&amp;_xlfn.XLOOKUP(AS$2,WatchbillMONTHLY!$A$3:$U$3,OFFSET(WatchbillMONTHLY!$A$3:$U$3,1,2))),INDIRECT("_"&amp;_xlfn.XLOOKUP(AS$2,WatchbillMONTHLY!$A$3:$U$3,OFFSET(WatchbillMONTHLY!$A$3:$U$3,1,2))))=$A58,_xlfn.XLOOKUP(AS$2,WatchbillMONTHLY!$A$3:$U$3,OFFSET(WatchbillMONTHLY!$A$3:$U$3,1,2)),FALSE),TRUE,FALSE),
IF(_xlfn.XLOOKUP(AS$2,WatchbillMONTHLY!$A$20:$U$20,OFFSET(WatchbillMONTHLY!$A$20:$U$20,1,2))=IF(_xlfn.XLOOKUP($A58,INDIRECT("_"&amp;_xlfn.XLOOKUP(AS$2,WatchbillMONTHLY!$A$20:$U$20,OFFSET(WatchbillMONTHLY!$A$20:$U$20,1,2))),INDIRECT("_"&amp;_xlfn.XLOOKUP(AS$2,WatchbillMONTHLY!$A$20:$U$20,OFFSET(WatchbillMONTHLY!$A$20:$U$20,1,2))))=$A58,_xlfn.XLOOKUP(AS$2,WatchbillMONTHLY!$A$20:$U$20,OFFSET(WatchbillMONTHLY!$A$20:$U$20,1,2)),FALSE),TRUE,FALSE)),
IF(_xlfn.XLOOKUP(AS$2,WatchbillMONTHLY!$A$37:$U$37,OFFSET(WatchbillMONTHLY!$A$37:$U$37,1,2))=IF(_xlfn.XLOOKUP($A58,INDIRECT("_"&amp;_xlfn.XLOOKUP(AS$2,WatchbillMONTHLY!$A$37:$U$37,OFFSET(WatchbillMONTHLY!$A$37:$U$37,1,2))),INDIRECT("_"&amp;_xlfn.XLOOKUP(AS$2,WatchbillMONTHLY!$A$37:$U$37,OFFSET(WatchbillMONTHLY!$A$37:$U$37,1,2))))=$A58,_xlfn.XLOOKUP(AS$2,WatchbillMONTHLY!$A$37:$U$37,OFFSET(WatchbillMONTHLY!$A$37:$U$37,1,2)),FALSE),TRUE,FALSE)),
IF(_xlfn.XLOOKUP(AS$2,WatchbillMONTHLY!$A$54:$U$54,OFFSET(WatchbillMONTHLY!$A$54:$U$54,1,2))=IF(_xlfn.XLOOKUP($A58,INDIRECT("_"&amp;_xlfn.XLOOKUP(AS$2,WatchbillMONTHLY!$A$54:$U$54,OFFSET(WatchbillMONTHLY!$A$54:$U$54,1,2))),INDIRECT("_"&amp;_xlfn.XLOOKUP(AS$2,WatchbillMONTHLY!$A$54:$U$54,OFFSET(WatchbillMONTHLY!$A$54:$U$54,1,2))))=$A58,_xlfn.XLOOKUP(AS$2,WatchbillMONTHLY!$A$54:$U$54,OFFSET(WatchbillMONTHLY!$A$54:$U$54,1,2)),FALSE),TRUE,FALSE)),
IF(_xlfn.XLOOKUP(AS$2,WatchbillMONTHLY!$A$71:$U$71,OFFSET(WatchbillMONTHLY!$A$71:$U$71,1,2))=IF(_xlfn.XLOOKUP($A58,INDIRECT("_"&amp;_xlfn.XLOOKUP(AS$2,WatchbillMONTHLY!$A$71:$U$71,OFFSET(WatchbillMONTHLY!$A$71:$U$71,1,2))),INDIRECT("_"&amp;_xlfn.XLOOKUP(AS$2,WatchbillMONTHLY!$A$71:$U$71,OFFSET(WatchbillMONTHLY!$A$71:$U$71,1,2))))=$A58,_xlfn.XLOOKUP(AS$2,WatchbillMONTHLY!$A$71:$U$71,OFFSET(WatchbillMONTHLY!$A$71:$U$71,1,2)),FALSE),TRUE,FALSE)),
IF(_xlfn.XLOOKUP(AS$2,WatchbillMONTHLY!$A$88:$U$88,OFFSET(WatchbillMONTHLY!$A$88:$U$88,1,2))=IF(_xlfn.XLOOKUP($A58,INDIRECT("_"&amp;_xlfn.XLOOKUP(AS$2,WatchbillMONTHLY!$A$88:$U$88,OFFSET(WatchbillMONTHLY!$A$88:$U$88,1,2))),INDIRECT("_"&amp;_xlfn.XLOOKUP(AS$2,WatchbillMONTHLY!$A$88:$U$88,OFFSET(WatchbillMONTHLY!$A$88:$U$88,1,2))))=$A58,_xlfn.XLOOKUP(AS$2,WatchbillMONTHLY!$A$88:$U$88,OFFSET(WatchbillMONTHLY!$A$88:$U$88,1,2)),FALSE),TRUE,FALSE)),
FALSE),FALSE)</f>
        <v>0</v>
      </c>
      <c r="AT58" s="209" t="b" cm="1">
        <f t="array" aca="1" ref="AT58" ca="1">IF(AND($A58 &gt; 0, M58 &gt; 0,AT$2&lt;MiscFormulas!$A$5+1),
_xlfn.IFNA(
_xlfn.IFNA(
_xlfn.IFNA(
_xlfn.IFNA(
_xlfn.IFNA(
_xlfn.IFNA(
IF(_xlfn.XLOOKUP(AT$2,WatchbillMONTHLY!$A$3:$U$3,OFFSET(WatchbillMONTHLY!$A$3:$U$3,1,2))=IF(_xlfn.XLOOKUP($A58,INDIRECT("_"&amp;_xlfn.XLOOKUP(AT$2,WatchbillMONTHLY!$A$3:$U$3,OFFSET(WatchbillMONTHLY!$A$3:$U$3,1,2))),INDIRECT("_"&amp;_xlfn.XLOOKUP(AT$2,WatchbillMONTHLY!$A$3:$U$3,OFFSET(WatchbillMONTHLY!$A$3:$U$3,1,2))))=$A58,_xlfn.XLOOKUP(AT$2,WatchbillMONTHLY!$A$3:$U$3,OFFSET(WatchbillMONTHLY!$A$3:$U$3,1,2)),FALSE),TRUE,FALSE),
IF(_xlfn.XLOOKUP(AT$2,WatchbillMONTHLY!$A$20:$U$20,OFFSET(WatchbillMONTHLY!$A$20:$U$20,1,2))=IF(_xlfn.XLOOKUP($A58,INDIRECT("_"&amp;_xlfn.XLOOKUP(AT$2,WatchbillMONTHLY!$A$20:$U$20,OFFSET(WatchbillMONTHLY!$A$20:$U$20,1,2))),INDIRECT("_"&amp;_xlfn.XLOOKUP(AT$2,WatchbillMONTHLY!$A$20:$U$20,OFFSET(WatchbillMONTHLY!$A$20:$U$20,1,2))))=$A58,_xlfn.XLOOKUP(AT$2,WatchbillMONTHLY!$A$20:$U$20,OFFSET(WatchbillMONTHLY!$A$20:$U$20,1,2)),FALSE),TRUE,FALSE)),
IF(_xlfn.XLOOKUP(AT$2,WatchbillMONTHLY!$A$37:$U$37,OFFSET(WatchbillMONTHLY!$A$37:$U$37,1,2))=IF(_xlfn.XLOOKUP($A58,INDIRECT("_"&amp;_xlfn.XLOOKUP(AT$2,WatchbillMONTHLY!$A$37:$U$37,OFFSET(WatchbillMONTHLY!$A$37:$U$37,1,2))),INDIRECT("_"&amp;_xlfn.XLOOKUP(AT$2,WatchbillMONTHLY!$A$37:$U$37,OFFSET(WatchbillMONTHLY!$A$37:$U$37,1,2))))=$A58,_xlfn.XLOOKUP(AT$2,WatchbillMONTHLY!$A$37:$U$37,OFFSET(WatchbillMONTHLY!$A$37:$U$37,1,2)),FALSE),TRUE,FALSE)),
IF(_xlfn.XLOOKUP(AT$2,WatchbillMONTHLY!$A$54:$U$54,OFFSET(WatchbillMONTHLY!$A$54:$U$54,1,2))=IF(_xlfn.XLOOKUP($A58,INDIRECT("_"&amp;_xlfn.XLOOKUP(AT$2,WatchbillMONTHLY!$A$54:$U$54,OFFSET(WatchbillMONTHLY!$A$54:$U$54,1,2))),INDIRECT("_"&amp;_xlfn.XLOOKUP(AT$2,WatchbillMONTHLY!$A$54:$U$54,OFFSET(WatchbillMONTHLY!$A$54:$U$54,1,2))))=$A58,_xlfn.XLOOKUP(AT$2,WatchbillMONTHLY!$A$54:$U$54,OFFSET(WatchbillMONTHLY!$A$54:$U$54,1,2)),FALSE),TRUE,FALSE)),
IF(_xlfn.XLOOKUP(AT$2,WatchbillMONTHLY!$A$71:$U$71,OFFSET(WatchbillMONTHLY!$A$71:$U$71,1,2))=IF(_xlfn.XLOOKUP($A58,INDIRECT("_"&amp;_xlfn.XLOOKUP(AT$2,WatchbillMONTHLY!$A$71:$U$71,OFFSET(WatchbillMONTHLY!$A$71:$U$71,1,2))),INDIRECT("_"&amp;_xlfn.XLOOKUP(AT$2,WatchbillMONTHLY!$A$71:$U$71,OFFSET(WatchbillMONTHLY!$A$71:$U$71,1,2))))=$A58,_xlfn.XLOOKUP(AT$2,WatchbillMONTHLY!$A$71:$U$71,OFFSET(WatchbillMONTHLY!$A$71:$U$71,1,2)),FALSE),TRUE,FALSE)),
IF(_xlfn.XLOOKUP(AT$2,WatchbillMONTHLY!$A$88:$U$88,OFFSET(WatchbillMONTHLY!$A$88:$U$88,1,2))=IF(_xlfn.XLOOKUP($A58,INDIRECT("_"&amp;_xlfn.XLOOKUP(AT$2,WatchbillMONTHLY!$A$88:$U$88,OFFSET(WatchbillMONTHLY!$A$88:$U$88,1,2))),INDIRECT("_"&amp;_xlfn.XLOOKUP(AT$2,WatchbillMONTHLY!$A$88:$U$88,OFFSET(WatchbillMONTHLY!$A$88:$U$88,1,2))))=$A58,_xlfn.XLOOKUP(AT$2,WatchbillMONTHLY!$A$88:$U$88,OFFSET(WatchbillMONTHLY!$A$88:$U$88,1,2)),FALSE),TRUE,FALSE)),
FALSE),FALSE)</f>
        <v>0</v>
      </c>
      <c r="AU58" s="209" t="b" cm="1">
        <f t="array" aca="1" ref="AU58" ca="1">IF(AND($A58 &gt; 0, N58 &gt; 0,AU$2&lt;MiscFormulas!$A$5+1),
_xlfn.IFNA(
_xlfn.IFNA(
_xlfn.IFNA(
_xlfn.IFNA(
_xlfn.IFNA(
_xlfn.IFNA(
IF(_xlfn.XLOOKUP(AU$2,WatchbillMONTHLY!$A$3:$U$3,OFFSET(WatchbillMONTHLY!$A$3:$U$3,1,2))=IF(_xlfn.XLOOKUP($A58,INDIRECT("_"&amp;_xlfn.XLOOKUP(AU$2,WatchbillMONTHLY!$A$3:$U$3,OFFSET(WatchbillMONTHLY!$A$3:$U$3,1,2))),INDIRECT("_"&amp;_xlfn.XLOOKUP(AU$2,WatchbillMONTHLY!$A$3:$U$3,OFFSET(WatchbillMONTHLY!$A$3:$U$3,1,2))))=$A58,_xlfn.XLOOKUP(AU$2,WatchbillMONTHLY!$A$3:$U$3,OFFSET(WatchbillMONTHLY!$A$3:$U$3,1,2)),FALSE),TRUE,FALSE),
IF(_xlfn.XLOOKUP(AU$2,WatchbillMONTHLY!$A$20:$U$20,OFFSET(WatchbillMONTHLY!$A$20:$U$20,1,2))=IF(_xlfn.XLOOKUP($A58,INDIRECT("_"&amp;_xlfn.XLOOKUP(AU$2,WatchbillMONTHLY!$A$20:$U$20,OFFSET(WatchbillMONTHLY!$A$20:$U$20,1,2))),INDIRECT("_"&amp;_xlfn.XLOOKUP(AU$2,WatchbillMONTHLY!$A$20:$U$20,OFFSET(WatchbillMONTHLY!$A$20:$U$20,1,2))))=$A58,_xlfn.XLOOKUP(AU$2,WatchbillMONTHLY!$A$20:$U$20,OFFSET(WatchbillMONTHLY!$A$20:$U$20,1,2)),FALSE),TRUE,FALSE)),
IF(_xlfn.XLOOKUP(AU$2,WatchbillMONTHLY!$A$37:$U$37,OFFSET(WatchbillMONTHLY!$A$37:$U$37,1,2))=IF(_xlfn.XLOOKUP($A58,INDIRECT("_"&amp;_xlfn.XLOOKUP(AU$2,WatchbillMONTHLY!$A$37:$U$37,OFFSET(WatchbillMONTHLY!$A$37:$U$37,1,2))),INDIRECT("_"&amp;_xlfn.XLOOKUP(AU$2,WatchbillMONTHLY!$A$37:$U$37,OFFSET(WatchbillMONTHLY!$A$37:$U$37,1,2))))=$A58,_xlfn.XLOOKUP(AU$2,WatchbillMONTHLY!$A$37:$U$37,OFFSET(WatchbillMONTHLY!$A$37:$U$37,1,2)),FALSE),TRUE,FALSE)),
IF(_xlfn.XLOOKUP(AU$2,WatchbillMONTHLY!$A$54:$U$54,OFFSET(WatchbillMONTHLY!$A$54:$U$54,1,2))=IF(_xlfn.XLOOKUP($A58,INDIRECT("_"&amp;_xlfn.XLOOKUP(AU$2,WatchbillMONTHLY!$A$54:$U$54,OFFSET(WatchbillMONTHLY!$A$54:$U$54,1,2))),INDIRECT("_"&amp;_xlfn.XLOOKUP(AU$2,WatchbillMONTHLY!$A$54:$U$54,OFFSET(WatchbillMONTHLY!$A$54:$U$54,1,2))))=$A58,_xlfn.XLOOKUP(AU$2,WatchbillMONTHLY!$A$54:$U$54,OFFSET(WatchbillMONTHLY!$A$54:$U$54,1,2)),FALSE),TRUE,FALSE)),
IF(_xlfn.XLOOKUP(AU$2,WatchbillMONTHLY!$A$71:$U$71,OFFSET(WatchbillMONTHLY!$A$71:$U$71,1,2))=IF(_xlfn.XLOOKUP($A58,INDIRECT("_"&amp;_xlfn.XLOOKUP(AU$2,WatchbillMONTHLY!$A$71:$U$71,OFFSET(WatchbillMONTHLY!$A$71:$U$71,1,2))),INDIRECT("_"&amp;_xlfn.XLOOKUP(AU$2,WatchbillMONTHLY!$A$71:$U$71,OFFSET(WatchbillMONTHLY!$A$71:$U$71,1,2))))=$A58,_xlfn.XLOOKUP(AU$2,WatchbillMONTHLY!$A$71:$U$71,OFFSET(WatchbillMONTHLY!$A$71:$U$71,1,2)),FALSE),TRUE,FALSE)),
IF(_xlfn.XLOOKUP(AU$2,WatchbillMONTHLY!$A$88:$U$88,OFFSET(WatchbillMONTHLY!$A$88:$U$88,1,2))=IF(_xlfn.XLOOKUP($A58,INDIRECT("_"&amp;_xlfn.XLOOKUP(AU$2,WatchbillMONTHLY!$A$88:$U$88,OFFSET(WatchbillMONTHLY!$A$88:$U$88,1,2))),INDIRECT("_"&amp;_xlfn.XLOOKUP(AU$2,WatchbillMONTHLY!$A$88:$U$88,OFFSET(WatchbillMONTHLY!$A$88:$U$88,1,2))))=$A58,_xlfn.XLOOKUP(AU$2,WatchbillMONTHLY!$A$88:$U$88,OFFSET(WatchbillMONTHLY!$A$88:$U$88,1,2)),FALSE),TRUE,FALSE)),
FALSE),FALSE)</f>
        <v>0</v>
      </c>
      <c r="AV58" s="209" t="b" cm="1">
        <f t="array" aca="1" ref="AV58" ca="1">IF(AND($A58 &gt; 0, O58 &gt; 0,AV$2&lt;MiscFormulas!$A$5+1),
_xlfn.IFNA(
_xlfn.IFNA(
_xlfn.IFNA(
_xlfn.IFNA(
_xlfn.IFNA(
_xlfn.IFNA(
IF(_xlfn.XLOOKUP(AV$2,WatchbillMONTHLY!$A$3:$U$3,OFFSET(WatchbillMONTHLY!$A$3:$U$3,1,2))=IF(_xlfn.XLOOKUP($A58,INDIRECT("_"&amp;_xlfn.XLOOKUP(AV$2,WatchbillMONTHLY!$A$3:$U$3,OFFSET(WatchbillMONTHLY!$A$3:$U$3,1,2))),INDIRECT("_"&amp;_xlfn.XLOOKUP(AV$2,WatchbillMONTHLY!$A$3:$U$3,OFFSET(WatchbillMONTHLY!$A$3:$U$3,1,2))))=$A58,_xlfn.XLOOKUP(AV$2,WatchbillMONTHLY!$A$3:$U$3,OFFSET(WatchbillMONTHLY!$A$3:$U$3,1,2)),FALSE),TRUE,FALSE),
IF(_xlfn.XLOOKUP(AV$2,WatchbillMONTHLY!$A$20:$U$20,OFFSET(WatchbillMONTHLY!$A$20:$U$20,1,2))=IF(_xlfn.XLOOKUP($A58,INDIRECT("_"&amp;_xlfn.XLOOKUP(AV$2,WatchbillMONTHLY!$A$20:$U$20,OFFSET(WatchbillMONTHLY!$A$20:$U$20,1,2))),INDIRECT("_"&amp;_xlfn.XLOOKUP(AV$2,WatchbillMONTHLY!$A$20:$U$20,OFFSET(WatchbillMONTHLY!$A$20:$U$20,1,2))))=$A58,_xlfn.XLOOKUP(AV$2,WatchbillMONTHLY!$A$20:$U$20,OFFSET(WatchbillMONTHLY!$A$20:$U$20,1,2)),FALSE),TRUE,FALSE)),
IF(_xlfn.XLOOKUP(AV$2,WatchbillMONTHLY!$A$37:$U$37,OFFSET(WatchbillMONTHLY!$A$37:$U$37,1,2))=IF(_xlfn.XLOOKUP($A58,INDIRECT("_"&amp;_xlfn.XLOOKUP(AV$2,WatchbillMONTHLY!$A$37:$U$37,OFFSET(WatchbillMONTHLY!$A$37:$U$37,1,2))),INDIRECT("_"&amp;_xlfn.XLOOKUP(AV$2,WatchbillMONTHLY!$A$37:$U$37,OFFSET(WatchbillMONTHLY!$A$37:$U$37,1,2))))=$A58,_xlfn.XLOOKUP(AV$2,WatchbillMONTHLY!$A$37:$U$37,OFFSET(WatchbillMONTHLY!$A$37:$U$37,1,2)),FALSE),TRUE,FALSE)),
IF(_xlfn.XLOOKUP(AV$2,WatchbillMONTHLY!$A$54:$U$54,OFFSET(WatchbillMONTHLY!$A$54:$U$54,1,2))=IF(_xlfn.XLOOKUP($A58,INDIRECT("_"&amp;_xlfn.XLOOKUP(AV$2,WatchbillMONTHLY!$A$54:$U$54,OFFSET(WatchbillMONTHLY!$A$54:$U$54,1,2))),INDIRECT("_"&amp;_xlfn.XLOOKUP(AV$2,WatchbillMONTHLY!$A$54:$U$54,OFFSET(WatchbillMONTHLY!$A$54:$U$54,1,2))))=$A58,_xlfn.XLOOKUP(AV$2,WatchbillMONTHLY!$A$54:$U$54,OFFSET(WatchbillMONTHLY!$A$54:$U$54,1,2)),FALSE),TRUE,FALSE)),
IF(_xlfn.XLOOKUP(AV$2,WatchbillMONTHLY!$A$71:$U$71,OFFSET(WatchbillMONTHLY!$A$71:$U$71,1,2))=IF(_xlfn.XLOOKUP($A58,INDIRECT("_"&amp;_xlfn.XLOOKUP(AV$2,WatchbillMONTHLY!$A$71:$U$71,OFFSET(WatchbillMONTHLY!$A$71:$U$71,1,2))),INDIRECT("_"&amp;_xlfn.XLOOKUP(AV$2,WatchbillMONTHLY!$A$71:$U$71,OFFSET(WatchbillMONTHLY!$A$71:$U$71,1,2))))=$A58,_xlfn.XLOOKUP(AV$2,WatchbillMONTHLY!$A$71:$U$71,OFFSET(WatchbillMONTHLY!$A$71:$U$71,1,2)),FALSE),TRUE,FALSE)),
IF(_xlfn.XLOOKUP(AV$2,WatchbillMONTHLY!$A$88:$U$88,OFFSET(WatchbillMONTHLY!$A$88:$U$88,1,2))=IF(_xlfn.XLOOKUP($A58,INDIRECT("_"&amp;_xlfn.XLOOKUP(AV$2,WatchbillMONTHLY!$A$88:$U$88,OFFSET(WatchbillMONTHLY!$A$88:$U$88,1,2))),INDIRECT("_"&amp;_xlfn.XLOOKUP(AV$2,WatchbillMONTHLY!$A$88:$U$88,OFFSET(WatchbillMONTHLY!$A$88:$U$88,1,2))))=$A58,_xlfn.XLOOKUP(AV$2,WatchbillMONTHLY!$A$88:$U$88,OFFSET(WatchbillMONTHLY!$A$88:$U$88,1,2)),FALSE),TRUE,FALSE)),
FALSE),FALSE)</f>
        <v>0</v>
      </c>
      <c r="AW58" s="209" t="b" cm="1">
        <f t="array" aca="1" ref="AW58" ca="1">IF(AND($A58 &gt; 0, P58 &gt; 0,AW$2&lt;MiscFormulas!$A$5+1),
_xlfn.IFNA(
_xlfn.IFNA(
_xlfn.IFNA(
_xlfn.IFNA(
_xlfn.IFNA(
_xlfn.IFNA(
IF(_xlfn.XLOOKUP(AW$2,WatchbillMONTHLY!$A$3:$U$3,OFFSET(WatchbillMONTHLY!$A$3:$U$3,1,2))=IF(_xlfn.XLOOKUP($A58,INDIRECT("_"&amp;_xlfn.XLOOKUP(AW$2,WatchbillMONTHLY!$A$3:$U$3,OFFSET(WatchbillMONTHLY!$A$3:$U$3,1,2))),INDIRECT("_"&amp;_xlfn.XLOOKUP(AW$2,WatchbillMONTHLY!$A$3:$U$3,OFFSET(WatchbillMONTHLY!$A$3:$U$3,1,2))))=$A58,_xlfn.XLOOKUP(AW$2,WatchbillMONTHLY!$A$3:$U$3,OFFSET(WatchbillMONTHLY!$A$3:$U$3,1,2)),FALSE),TRUE,FALSE),
IF(_xlfn.XLOOKUP(AW$2,WatchbillMONTHLY!$A$20:$U$20,OFFSET(WatchbillMONTHLY!$A$20:$U$20,1,2))=IF(_xlfn.XLOOKUP($A58,INDIRECT("_"&amp;_xlfn.XLOOKUP(AW$2,WatchbillMONTHLY!$A$20:$U$20,OFFSET(WatchbillMONTHLY!$A$20:$U$20,1,2))),INDIRECT("_"&amp;_xlfn.XLOOKUP(AW$2,WatchbillMONTHLY!$A$20:$U$20,OFFSET(WatchbillMONTHLY!$A$20:$U$20,1,2))))=$A58,_xlfn.XLOOKUP(AW$2,WatchbillMONTHLY!$A$20:$U$20,OFFSET(WatchbillMONTHLY!$A$20:$U$20,1,2)),FALSE),TRUE,FALSE)),
IF(_xlfn.XLOOKUP(AW$2,WatchbillMONTHLY!$A$37:$U$37,OFFSET(WatchbillMONTHLY!$A$37:$U$37,1,2))=IF(_xlfn.XLOOKUP($A58,INDIRECT("_"&amp;_xlfn.XLOOKUP(AW$2,WatchbillMONTHLY!$A$37:$U$37,OFFSET(WatchbillMONTHLY!$A$37:$U$37,1,2))),INDIRECT("_"&amp;_xlfn.XLOOKUP(AW$2,WatchbillMONTHLY!$A$37:$U$37,OFFSET(WatchbillMONTHLY!$A$37:$U$37,1,2))))=$A58,_xlfn.XLOOKUP(AW$2,WatchbillMONTHLY!$A$37:$U$37,OFFSET(WatchbillMONTHLY!$A$37:$U$37,1,2)),FALSE),TRUE,FALSE)),
IF(_xlfn.XLOOKUP(AW$2,WatchbillMONTHLY!$A$54:$U$54,OFFSET(WatchbillMONTHLY!$A$54:$U$54,1,2))=IF(_xlfn.XLOOKUP($A58,INDIRECT("_"&amp;_xlfn.XLOOKUP(AW$2,WatchbillMONTHLY!$A$54:$U$54,OFFSET(WatchbillMONTHLY!$A$54:$U$54,1,2))),INDIRECT("_"&amp;_xlfn.XLOOKUP(AW$2,WatchbillMONTHLY!$A$54:$U$54,OFFSET(WatchbillMONTHLY!$A$54:$U$54,1,2))))=$A58,_xlfn.XLOOKUP(AW$2,WatchbillMONTHLY!$A$54:$U$54,OFFSET(WatchbillMONTHLY!$A$54:$U$54,1,2)),FALSE),TRUE,FALSE)),
IF(_xlfn.XLOOKUP(AW$2,WatchbillMONTHLY!$A$71:$U$71,OFFSET(WatchbillMONTHLY!$A$71:$U$71,1,2))=IF(_xlfn.XLOOKUP($A58,INDIRECT("_"&amp;_xlfn.XLOOKUP(AW$2,WatchbillMONTHLY!$A$71:$U$71,OFFSET(WatchbillMONTHLY!$A$71:$U$71,1,2))),INDIRECT("_"&amp;_xlfn.XLOOKUP(AW$2,WatchbillMONTHLY!$A$71:$U$71,OFFSET(WatchbillMONTHLY!$A$71:$U$71,1,2))))=$A58,_xlfn.XLOOKUP(AW$2,WatchbillMONTHLY!$A$71:$U$71,OFFSET(WatchbillMONTHLY!$A$71:$U$71,1,2)),FALSE),TRUE,FALSE)),
IF(_xlfn.XLOOKUP(AW$2,WatchbillMONTHLY!$A$88:$U$88,OFFSET(WatchbillMONTHLY!$A$88:$U$88,1,2))=IF(_xlfn.XLOOKUP($A58,INDIRECT("_"&amp;_xlfn.XLOOKUP(AW$2,WatchbillMONTHLY!$A$88:$U$88,OFFSET(WatchbillMONTHLY!$A$88:$U$88,1,2))),INDIRECT("_"&amp;_xlfn.XLOOKUP(AW$2,WatchbillMONTHLY!$A$88:$U$88,OFFSET(WatchbillMONTHLY!$A$88:$U$88,1,2))))=$A58,_xlfn.XLOOKUP(AW$2,WatchbillMONTHLY!$A$88:$U$88,OFFSET(WatchbillMONTHLY!$A$88:$U$88,1,2)),FALSE),TRUE,FALSE)),
FALSE),FALSE)</f>
        <v>0</v>
      </c>
      <c r="AX58" s="209" t="b" cm="1">
        <f t="array" aca="1" ref="AX58" ca="1">IF(AND($A58 &gt; 0, Q58 &gt; 0,AX$2&lt;MiscFormulas!$A$5+1),
_xlfn.IFNA(
_xlfn.IFNA(
_xlfn.IFNA(
_xlfn.IFNA(
_xlfn.IFNA(
_xlfn.IFNA(
IF(_xlfn.XLOOKUP(AX$2,WatchbillMONTHLY!$A$3:$U$3,OFFSET(WatchbillMONTHLY!$A$3:$U$3,1,2))=IF(_xlfn.XLOOKUP($A58,INDIRECT("_"&amp;_xlfn.XLOOKUP(AX$2,WatchbillMONTHLY!$A$3:$U$3,OFFSET(WatchbillMONTHLY!$A$3:$U$3,1,2))),INDIRECT("_"&amp;_xlfn.XLOOKUP(AX$2,WatchbillMONTHLY!$A$3:$U$3,OFFSET(WatchbillMONTHLY!$A$3:$U$3,1,2))))=$A58,_xlfn.XLOOKUP(AX$2,WatchbillMONTHLY!$A$3:$U$3,OFFSET(WatchbillMONTHLY!$A$3:$U$3,1,2)),FALSE),TRUE,FALSE),
IF(_xlfn.XLOOKUP(AX$2,WatchbillMONTHLY!$A$20:$U$20,OFFSET(WatchbillMONTHLY!$A$20:$U$20,1,2))=IF(_xlfn.XLOOKUP($A58,INDIRECT("_"&amp;_xlfn.XLOOKUP(AX$2,WatchbillMONTHLY!$A$20:$U$20,OFFSET(WatchbillMONTHLY!$A$20:$U$20,1,2))),INDIRECT("_"&amp;_xlfn.XLOOKUP(AX$2,WatchbillMONTHLY!$A$20:$U$20,OFFSET(WatchbillMONTHLY!$A$20:$U$20,1,2))))=$A58,_xlfn.XLOOKUP(AX$2,WatchbillMONTHLY!$A$20:$U$20,OFFSET(WatchbillMONTHLY!$A$20:$U$20,1,2)),FALSE),TRUE,FALSE)),
IF(_xlfn.XLOOKUP(AX$2,WatchbillMONTHLY!$A$37:$U$37,OFFSET(WatchbillMONTHLY!$A$37:$U$37,1,2))=IF(_xlfn.XLOOKUP($A58,INDIRECT("_"&amp;_xlfn.XLOOKUP(AX$2,WatchbillMONTHLY!$A$37:$U$37,OFFSET(WatchbillMONTHLY!$A$37:$U$37,1,2))),INDIRECT("_"&amp;_xlfn.XLOOKUP(AX$2,WatchbillMONTHLY!$A$37:$U$37,OFFSET(WatchbillMONTHLY!$A$37:$U$37,1,2))))=$A58,_xlfn.XLOOKUP(AX$2,WatchbillMONTHLY!$A$37:$U$37,OFFSET(WatchbillMONTHLY!$A$37:$U$37,1,2)),FALSE),TRUE,FALSE)),
IF(_xlfn.XLOOKUP(AX$2,WatchbillMONTHLY!$A$54:$U$54,OFFSET(WatchbillMONTHLY!$A$54:$U$54,1,2))=IF(_xlfn.XLOOKUP($A58,INDIRECT("_"&amp;_xlfn.XLOOKUP(AX$2,WatchbillMONTHLY!$A$54:$U$54,OFFSET(WatchbillMONTHLY!$A$54:$U$54,1,2))),INDIRECT("_"&amp;_xlfn.XLOOKUP(AX$2,WatchbillMONTHLY!$A$54:$U$54,OFFSET(WatchbillMONTHLY!$A$54:$U$54,1,2))))=$A58,_xlfn.XLOOKUP(AX$2,WatchbillMONTHLY!$A$54:$U$54,OFFSET(WatchbillMONTHLY!$A$54:$U$54,1,2)),FALSE),TRUE,FALSE)),
IF(_xlfn.XLOOKUP(AX$2,WatchbillMONTHLY!$A$71:$U$71,OFFSET(WatchbillMONTHLY!$A$71:$U$71,1,2))=IF(_xlfn.XLOOKUP($A58,INDIRECT("_"&amp;_xlfn.XLOOKUP(AX$2,WatchbillMONTHLY!$A$71:$U$71,OFFSET(WatchbillMONTHLY!$A$71:$U$71,1,2))),INDIRECT("_"&amp;_xlfn.XLOOKUP(AX$2,WatchbillMONTHLY!$A$71:$U$71,OFFSET(WatchbillMONTHLY!$A$71:$U$71,1,2))))=$A58,_xlfn.XLOOKUP(AX$2,WatchbillMONTHLY!$A$71:$U$71,OFFSET(WatchbillMONTHLY!$A$71:$U$71,1,2)),FALSE),TRUE,FALSE)),
IF(_xlfn.XLOOKUP(AX$2,WatchbillMONTHLY!$A$88:$U$88,OFFSET(WatchbillMONTHLY!$A$88:$U$88,1,2))=IF(_xlfn.XLOOKUP($A58,INDIRECT("_"&amp;_xlfn.XLOOKUP(AX$2,WatchbillMONTHLY!$A$88:$U$88,OFFSET(WatchbillMONTHLY!$A$88:$U$88,1,2))),INDIRECT("_"&amp;_xlfn.XLOOKUP(AX$2,WatchbillMONTHLY!$A$88:$U$88,OFFSET(WatchbillMONTHLY!$A$88:$U$88,1,2))))=$A58,_xlfn.XLOOKUP(AX$2,WatchbillMONTHLY!$A$88:$U$88,OFFSET(WatchbillMONTHLY!$A$88:$U$88,1,2)),FALSE),TRUE,FALSE)),
FALSE),FALSE)</f>
        <v>0</v>
      </c>
      <c r="AY58" s="209" t="b" cm="1">
        <f t="array" aca="1" ref="AY58" ca="1">IF(AND($A58 &gt; 0, R58 &gt; 0,AY$2&lt;MiscFormulas!$A$5+1),
_xlfn.IFNA(
_xlfn.IFNA(
_xlfn.IFNA(
_xlfn.IFNA(
_xlfn.IFNA(
_xlfn.IFNA(
IF(_xlfn.XLOOKUP(AY$2,WatchbillMONTHLY!$A$3:$U$3,OFFSET(WatchbillMONTHLY!$A$3:$U$3,1,2))=IF(_xlfn.XLOOKUP($A58,INDIRECT("_"&amp;_xlfn.XLOOKUP(AY$2,WatchbillMONTHLY!$A$3:$U$3,OFFSET(WatchbillMONTHLY!$A$3:$U$3,1,2))),INDIRECT("_"&amp;_xlfn.XLOOKUP(AY$2,WatchbillMONTHLY!$A$3:$U$3,OFFSET(WatchbillMONTHLY!$A$3:$U$3,1,2))))=$A58,_xlfn.XLOOKUP(AY$2,WatchbillMONTHLY!$A$3:$U$3,OFFSET(WatchbillMONTHLY!$A$3:$U$3,1,2)),FALSE),TRUE,FALSE),
IF(_xlfn.XLOOKUP(AY$2,WatchbillMONTHLY!$A$20:$U$20,OFFSET(WatchbillMONTHLY!$A$20:$U$20,1,2))=IF(_xlfn.XLOOKUP($A58,INDIRECT("_"&amp;_xlfn.XLOOKUP(AY$2,WatchbillMONTHLY!$A$20:$U$20,OFFSET(WatchbillMONTHLY!$A$20:$U$20,1,2))),INDIRECT("_"&amp;_xlfn.XLOOKUP(AY$2,WatchbillMONTHLY!$A$20:$U$20,OFFSET(WatchbillMONTHLY!$A$20:$U$20,1,2))))=$A58,_xlfn.XLOOKUP(AY$2,WatchbillMONTHLY!$A$20:$U$20,OFFSET(WatchbillMONTHLY!$A$20:$U$20,1,2)),FALSE),TRUE,FALSE)),
IF(_xlfn.XLOOKUP(AY$2,WatchbillMONTHLY!$A$37:$U$37,OFFSET(WatchbillMONTHLY!$A$37:$U$37,1,2))=IF(_xlfn.XLOOKUP($A58,INDIRECT("_"&amp;_xlfn.XLOOKUP(AY$2,WatchbillMONTHLY!$A$37:$U$37,OFFSET(WatchbillMONTHLY!$A$37:$U$37,1,2))),INDIRECT("_"&amp;_xlfn.XLOOKUP(AY$2,WatchbillMONTHLY!$A$37:$U$37,OFFSET(WatchbillMONTHLY!$A$37:$U$37,1,2))))=$A58,_xlfn.XLOOKUP(AY$2,WatchbillMONTHLY!$A$37:$U$37,OFFSET(WatchbillMONTHLY!$A$37:$U$37,1,2)),FALSE),TRUE,FALSE)),
IF(_xlfn.XLOOKUP(AY$2,WatchbillMONTHLY!$A$54:$U$54,OFFSET(WatchbillMONTHLY!$A$54:$U$54,1,2))=IF(_xlfn.XLOOKUP($A58,INDIRECT("_"&amp;_xlfn.XLOOKUP(AY$2,WatchbillMONTHLY!$A$54:$U$54,OFFSET(WatchbillMONTHLY!$A$54:$U$54,1,2))),INDIRECT("_"&amp;_xlfn.XLOOKUP(AY$2,WatchbillMONTHLY!$A$54:$U$54,OFFSET(WatchbillMONTHLY!$A$54:$U$54,1,2))))=$A58,_xlfn.XLOOKUP(AY$2,WatchbillMONTHLY!$A$54:$U$54,OFFSET(WatchbillMONTHLY!$A$54:$U$54,1,2)),FALSE),TRUE,FALSE)),
IF(_xlfn.XLOOKUP(AY$2,WatchbillMONTHLY!$A$71:$U$71,OFFSET(WatchbillMONTHLY!$A$71:$U$71,1,2))=IF(_xlfn.XLOOKUP($A58,INDIRECT("_"&amp;_xlfn.XLOOKUP(AY$2,WatchbillMONTHLY!$A$71:$U$71,OFFSET(WatchbillMONTHLY!$A$71:$U$71,1,2))),INDIRECT("_"&amp;_xlfn.XLOOKUP(AY$2,WatchbillMONTHLY!$A$71:$U$71,OFFSET(WatchbillMONTHLY!$A$71:$U$71,1,2))))=$A58,_xlfn.XLOOKUP(AY$2,WatchbillMONTHLY!$A$71:$U$71,OFFSET(WatchbillMONTHLY!$A$71:$U$71,1,2)),FALSE),TRUE,FALSE)),
IF(_xlfn.XLOOKUP(AY$2,WatchbillMONTHLY!$A$88:$U$88,OFFSET(WatchbillMONTHLY!$A$88:$U$88,1,2))=IF(_xlfn.XLOOKUP($A58,INDIRECT("_"&amp;_xlfn.XLOOKUP(AY$2,WatchbillMONTHLY!$A$88:$U$88,OFFSET(WatchbillMONTHLY!$A$88:$U$88,1,2))),INDIRECT("_"&amp;_xlfn.XLOOKUP(AY$2,WatchbillMONTHLY!$A$88:$U$88,OFFSET(WatchbillMONTHLY!$A$88:$U$88,1,2))))=$A58,_xlfn.XLOOKUP(AY$2,WatchbillMONTHLY!$A$88:$U$88,OFFSET(WatchbillMONTHLY!$A$88:$U$88,1,2)),FALSE),TRUE,FALSE)),
FALSE),FALSE)</f>
        <v>0</v>
      </c>
      <c r="AZ58" s="209" t="b" cm="1">
        <f t="array" aca="1" ref="AZ58" ca="1">IF(AND($A58 &gt; 0, S58 &gt; 0,AZ$2&lt;MiscFormulas!$A$5+1),
_xlfn.IFNA(
_xlfn.IFNA(
_xlfn.IFNA(
_xlfn.IFNA(
_xlfn.IFNA(
_xlfn.IFNA(
IF(_xlfn.XLOOKUP(AZ$2,WatchbillMONTHLY!$A$3:$U$3,OFFSET(WatchbillMONTHLY!$A$3:$U$3,1,2))=IF(_xlfn.XLOOKUP($A58,INDIRECT("_"&amp;_xlfn.XLOOKUP(AZ$2,WatchbillMONTHLY!$A$3:$U$3,OFFSET(WatchbillMONTHLY!$A$3:$U$3,1,2))),INDIRECT("_"&amp;_xlfn.XLOOKUP(AZ$2,WatchbillMONTHLY!$A$3:$U$3,OFFSET(WatchbillMONTHLY!$A$3:$U$3,1,2))))=$A58,_xlfn.XLOOKUP(AZ$2,WatchbillMONTHLY!$A$3:$U$3,OFFSET(WatchbillMONTHLY!$A$3:$U$3,1,2)),FALSE),TRUE,FALSE),
IF(_xlfn.XLOOKUP(AZ$2,WatchbillMONTHLY!$A$20:$U$20,OFFSET(WatchbillMONTHLY!$A$20:$U$20,1,2))=IF(_xlfn.XLOOKUP($A58,INDIRECT("_"&amp;_xlfn.XLOOKUP(AZ$2,WatchbillMONTHLY!$A$20:$U$20,OFFSET(WatchbillMONTHLY!$A$20:$U$20,1,2))),INDIRECT("_"&amp;_xlfn.XLOOKUP(AZ$2,WatchbillMONTHLY!$A$20:$U$20,OFFSET(WatchbillMONTHLY!$A$20:$U$20,1,2))))=$A58,_xlfn.XLOOKUP(AZ$2,WatchbillMONTHLY!$A$20:$U$20,OFFSET(WatchbillMONTHLY!$A$20:$U$20,1,2)),FALSE),TRUE,FALSE)),
IF(_xlfn.XLOOKUP(AZ$2,WatchbillMONTHLY!$A$37:$U$37,OFFSET(WatchbillMONTHLY!$A$37:$U$37,1,2))=IF(_xlfn.XLOOKUP($A58,INDIRECT("_"&amp;_xlfn.XLOOKUP(AZ$2,WatchbillMONTHLY!$A$37:$U$37,OFFSET(WatchbillMONTHLY!$A$37:$U$37,1,2))),INDIRECT("_"&amp;_xlfn.XLOOKUP(AZ$2,WatchbillMONTHLY!$A$37:$U$37,OFFSET(WatchbillMONTHLY!$A$37:$U$37,1,2))))=$A58,_xlfn.XLOOKUP(AZ$2,WatchbillMONTHLY!$A$37:$U$37,OFFSET(WatchbillMONTHLY!$A$37:$U$37,1,2)),FALSE),TRUE,FALSE)),
IF(_xlfn.XLOOKUP(AZ$2,WatchbillMONTHLY!$A$54:$U$54,OFFSET(WatchbillMONTHLY!$A$54:$U$54,1,2))=IF(_xlfn.XLOOKUP($A58,INDIRECT("_"&amp;_xlfn.XLOOKUP(AZ$2,WatchbillMONTHLY!$A$54:$U$54,OFFSET(WatchbillMONTHLY!$A$54:$U$54,1,2))),INDIRECT("_"&amp;_xlfn.XLOOKUP(AZ$2,WatchbillMONTHLY!$A$54:$U$54,OFFSET(WatchbillMONTHLY!$A$54:$U$54,1,2))))=$A58,_xlfn.XLOOKUP(AZ$2,WatchbillMONTHLY!$A$54:$U$54,OFFSET(WatchbillMONTHLY!$A$54:$U$54,1,2)),FALSE),TRUE,FALSE)),
IF(_xlfn.XLOOKUP(AZ$2,WatchbillMONTHLY!$A$71:$U$71,OFFSET(WatchbillMONTHLY!$A$71:$U$71,1,2))=IF(_xlfn.XLOOKUP($A58,INDIRECT("_"&amp;_xlfn.XLOOKUP(AZ$2,WatchbillMONTHLY!$A$71:$U$71,OFFSET(WatchbillMONTHLY!$A$71:$U$71,1,2))),INDIRECT("_"&amp;_xlfn.XLOOKUP(AZ$2,WatchbillMONTHLY!$A$71:$U$71,OFFSET(WatchbillMONTHLY!$A$71:$U$71,1,2))))=$A58,_xlfn.XLOOKUP(AZ$2,WatchbillMONTHLY!$A$71:$U$71,OFFSET(WatchbillMONTHLY!$A$71:$U$71,1,2)),FALSE),TRUE,FALSE)),
IF(_xlfn.XLOOKUP(AZ$2,WatchbillMONTHLY!$A$88:$U$88,OFFSET(WatchbillMONTHLY!$A$88:$U$88,1,2))=IF(_xlfn.XLOOKUP($A58,INDIRECT("_"&amp;_xlfn.XLOOKUP(AZ$2,WatchbillMONTHLY!$A$88:$U$88,OFFSET(WatchbillMONTHLY!$A$88:$U$88,1,2))),INDIRECT("_"&amp;_xlfn.XLOOKUP(AZ$2,WatchbillMONTHLY!$A$88:$U$88,OFFSET(WatchbillMONTHLY!$A$88:$U$88,1,2))))=$A58,_xlfn.XLOOKUP(AZ$2,WatchbillMONTHLY!$A$88:$U$88,OFFSET(WatchbillMONTHLY!$A$88:$U$88,1,2)),FALSE),TRUE,FALSE)),
FALSE),FALSE)</f>
        <v>0</v>
      </c>
      <c r="BA58" s="209" t="b" cm="1">
        <f t="array" aca="1" ref="BA58" ca="1">IF(AND($A58 &gt; 0, T58 &gt; 0,BA$2&lt;MiscFormulas!$A$5+1),
_xlfn.IFNA(
_xlfn.IFNA(
_xlfn.IFNA(
_xlfn.IFNA(
_xlfn.IFNA(
_xlfn.IFNA(
IF(_xlfn.XLOOKUP(BA$2,WatchbillMONTHLY!$A$3:$U$3,OFFSET(WatchbillMONTHLY!$A$3:$U$3,1,2))=IF(_xlfn.XLOOKUP($A58,INDIRECT("_"&amp;_xlfn.XLOOKUP(BA$2,WatchbillMONTHLY!$A$3:$U$3,OFFSET(WatchbillMONTHLY!$A$3:$U$3,1,2))),INDIRECT("_"&amp;_xlfn.XLOOKUP(BA$2,WatchbillMONTHLY!$A$3:$U$3,OFFSET(WatchbillMONTHLY!$A$3:$U$3,1,2))))=$A58,_xlfn.XLOOKUP(BA$2,WatchbillMONTHLY!$A$3:$U$3,OFFSET(WatchbillMONTHLY!$A$3:$U$3,1,2)),FALSE),TRUE,FALSE),
IF(_xlfn.XLOOKUP(BA$2,WatchbillMONTHLY!$A$20:$U$20,OFFSET(WatchbillMONTHLY!$A$20:$U$20,1,2))=IF(_xlfn.XLOOKUP($A58,INDIRECT("_"&amp;_xlfn.XLOOKUP(BA$2,WatchbillMONTHLY!$A$20:$U$20,OFFSET(WatchbillMONTHLY!$A$20:$U$20,1,2))),INDIRECT("_"&amp;_xlfn.XLOOKUP(BA$2,WatchbillMONTHLY!$A$20:$U$20,OFFSET(WatchbillMONTHLY!$A$20:$U$20,1,2))))=$A58,_xlfn.XLOOKUP(BA$2,WatchbillMONTHLY!$A$20:$U$20,OFFSET(WatchbillMONTHLY!$A$20:$U$20,1,2)),FALSE),TRUE,FALSE)),
IF(_xlfn.XLOOKUP(BA$2,WatchbillMONTHLY!$A$37:$U$37,OFFSET(WatchbillMONTHLY!$A$37:$U$37,1,2))=IF(_xlfn.XLOOKUP($A58,INDIRECT("_"&amp;_xlfn.XLOOKUP(BA$2,WatchbillMONTHLY!$A$37:$U$37,OFFSET(WatchbillMONTHLY!$A$37:$U$37,1,2))),INDIRECT("_"&amp;_xlfn.XLOOKUP(BA$2,WatchbillMONTHLY!$A$37:$U$37,OFFSET(WatchbillMONTHLY!$A$37:$U$37,1,2))))=$A58,_xlfn.XLOOKUP(BA$2,WatchbillMONTHLY!$A$37:$U$37,OFFSET(WatchbillMONTHLY!$A$37:$U$37,1,2)),FALSE),TRUE,FALSE)),
IF(_xlfn.XLOOKUP(BA$2,WatchbillMONTHLY!$A$54:$U$54,OFFSET(WatchbillMONTHLY!$A$54:$U$54,1,2))=IF(_xlfn.XLOOKUP($A58,INDIRECT("_"&amp;_xlfn.XLOOKUP(BA$2,WatchbillMONTHLY!$A$54:$U$54,OFFSET(WatchbillMONTHLY!$A$54:$U$54,1,2))),INDIRECT("_"&amp;_xlfn.XLOOKUP(BA$2,WatchbillMONTHLY!$A$54:$U$54,OFFSET(WatchbillMONTHLY!$A$54:$U$54,1,2))))=$A58,_xlfn.XLOOKUP(BA$2,WatchbillMONTHLY!$A$54:$U$54,OFFSET(WatchbillMONTHLY!$A$54:$U$54,1,2)),FALSE),TRUE,FALSE)),
IF(_xlfn.XLOOKUP(BA$2,WatchbillMONTHLY!$A$71:$U$71,OFFSET(WatchbillMONTHLY!$A$71:$U$71,1,2))=IF(_xlfn.XLOOKUP($A58,INDIRECT("_"&amp;_xlfn.XLOOKUP(BA$2,WatchbillMONTHLY!$A$71:$U$71,OFFSET(WatchbillMONTHLY!$A$71:$U$71,1,2))),INDIRECT("_"&amp;_xlfn.XLOOKUP(BA$2,WatchbillMONTHLY!$A$71:$U$71,OFFSET(WatchbillMONTHLY!$A$71:$U$71,1,2))))=$A58,_xlfn.XLOOKUP(BA$2,WatchbillMONTHLY!$A$71:$U$71,OFFSET(WatchbillMONTHLY!$A$71:$U$71,1,2)),FALSE),TRUE,FALSE)),
IF(_xlfn.XLOOKUP(BA$2,WatchbillMONTHLY!$A$88:$U$88,OFFSET(WatchbillMONTHLY!$A$88:$U$88,1,2))=IF(_xlfn.XLOOKUP($A58,INDIRECT("_"&amp;_xlfn.XLOOKUP(BA$2,WatchbillMONTHLY!$A$88:$U$88,OFFSET(WatchbillMONTHLY!$A$88:$U$88,1,2))),INDIRECT("_"&amp;_xlfn.XLOOKUP(BA$2,WatchbillMONTHLY!$A$88:$U$88,OFFSET(WatchbillMONTHLY!$A$88:$U$88,1,2))))=$A58,_xlfn.XLOOKUP(BA$2,WatchbillMONTHLY!$A$88:$U$88,OFFSET(WatchbillMONTHLY!$A$88:$U$88,1,2)),FALSE),TRUE,FALSE)),
FALSE),FALSE)</f>
        <v>0</v>
      </c>
      <c r="BB58" s="209" t="b" cm="1">
        <f t="array" aca="1" ref="BB58" ca="1">IF(AND($A58 &gt; 0, U58 &gt; 0,BB$2&lt;MiscFormulas!$A$5+1),
_xlfn.IFNA(
_xlfn.IFNA(
_xlfn.IFNA(
_xlfn.IFNA(
_xlfn.IFNA(
_xlfn.IFNA(
IF(_xlfn.XLOOKUP(BB$2,WatchbillMONTHLY!$A$3:$U$3,OFFSET(WatchbillMONTHLY!$A$3:$U$3,1,2))=IF(_xlfn.XLOOKUP($A58,INDIRECT("_"&amp;_xlfn.XLOOKUP(BB$2,WatchbillMONTHLY!$A$3:$U$3,OFFSET(WatchbillMONTHLY!$A$3:$U$3,1,2))),INDIRECT("_"&amp;_xlfn.XLOOKUP(BB$2,WatchbillMONTHLY!$A$3:$U$3,OFFSET(WatchbillMONTHLY!$A$3:$U$3,1,2))))=$A58,_xlfn.XLOOKUP(BB$2,WatchbillMONTHLY!$A$3:$U$3,OFFSET(WatchbillMONTHLY!$A$3:$U$3,1,2)),FALSE),TRUE,FALSE),
IF(_xlfn.XLOOKUP(BB$2,WatchbillMONTHLY!$A$20:$U$20,OFFSET(WatchbillMONTHLY!$A$20:$U$20,1,2))=IF(_xlfn.XLOOKUP($A58,INDIRECT("_"&amp;_xlfn.XLOOKUP(BB$2,WatchbillMONTHLY!$A$20:$U$20,OFFSET(WatchbillMONTHLY!$A$20:$U$20,1,2))),INDIRECT("_"&amp;_xlfn.XLOOKUP(BB$2,WatchbillMONTHLY!$A$20:$U$20,OFFSET(WatchbillMONTHLY!$A$20:$U$20,1,2))))=$A58,_xlfn.XLOOKUP(BB$2,WatchbillMONTHLY!$A$20:$U$20,OFFSET(WatchbillMONTHLY!$A$20:$U$20,1,2)),FALSE),TRUE,FALSE)),
IF(_xlfn.XLOOKUP(BB$2,WatchbillMONTHLY!$A$37:$U$37,OFFSET(WatchbillMONTHLY!$A$37:$U$37,1,2))=IF(_xlfn.XLOOKUP($A58,INDIRECT("_"&amp;_xlfn.XLOOKUP(BB$2,WatchbillMONTHLY!$A$37:$U$37,OFFSET(WatchbillMONTHLY!$A$37:$U$37,1,2))),INDIRECT("_"&amp;_xlfn.XLOOKUP(BB$2,WatchbillMONTHLY!$A$37:$U$37,OFFSET(WatchbillMONTHLY!$A$37:$U$37,1,2))))=$A58,_xlfn.XLOOKUP(BB$2,WatchbillMONTHLY!$A$37:$U$37,OFFSET(WatchbillMONTHLY!$A$37:$U$37,1,2)),FALSE),TRUE,FALSE)),
IF(_xlfn.XLOOKUP(BB$2,WatchbillMONTHLY!$A$54:$U$54,OFFSET(WatchbillMONTHLY!$A$54:$U$54,1,2))=IF(_xlfn.XLOOKUP($A58,INDIRECT("_"&amp;_xlfn.XLOOKUP(BB$2,WatchbillMONTHLY!$A$54:$U$54,OFFSET(WatchbillMONTHLY!$A$54:$U$54,1,2))),INDIRECT("_"&amp;_xlfn.XLOOKUP(BB$2,WatchbillMONTHLY!$A$54:$U$54,OFFSET(WatchbillMONTHLY!$A$54:$U$54,1,2))))=$A58,_xlfn.XLOOKUP(BB$2,WatchbillMONTHLY!$A$54:$U$54,OFFSET(WatchbillMONTHLY!$A$54:$U$54,1,2)),FALSE),TRUE,FALSE)),
IF(_xlfn.XLOOKUP(BB$2,WatchbillMONTHLY!$A$71:$U$71,OFFSET(WatchbillMONTHLY!$A$71:$U$71,1,2))=IF(_xlfn.XLOOKUP($A58,INDIRECT("_"&amp;_xlfn.XLOOKUP(BB$2,WatchbillMONTHLY!$A$71:$U$71,OFFSET(WatchbillMONTHLY!$A$71:$U$71,1,2))),INDIRECT("_"&amp;_xlfn.XLOOKUP(BB$2,WatchbillMONTHLY!$A$71:$U$71,OFFSET(WatchbillMONTHLY!$A$71:$U$71,1,2))))=$A58,_xlfn.XLOOKUP(BB$2,WatchbillMONTHLY!$A$71:$U$71,OFFSET(WatchbillMONTHLY!$A$71:$U$71,1,2)),FALSE),TRUE,FALSE)),
IF(_xlfn.XLOOKUP(BB$2,WatchbillMONTHLY!$A$88:$U$88,OFFSET(WatchbillMONTHLY!$A$88:$U$88,1,2))=IF(_xlfn.XLOOKUP($A58,INDIRECT("_"&amp;_xlfn.XLOOKUP(BB$2,WatchbillMONTHLY!$A$88:$U$88,OFFSET(WatchbillMONTHLY!$A$88:$U$88,1,2))),INDIRECT("_"&amp;_xlfn.XLOOKUP(BB$2,WatchbillMONTHLY!$A$88:$U$88,OFFSET(WatchbillMONTHLY!$A$88:$U$88,1,2))))=$A58,_xlfn.XLOOKUP(BB$2,WatchbillMONTHLY!$A$88:$U$88,OFFSET(WatchbillMONTHLY!$A$88:$U$88,1,2)),FALSE),TRUE,FALSE)),
FALSE),FALSE)</f>
        <v>0</v>
      </c>
      <c r="BC58" s="209" t="b" cm="1">
        <f t="array" aca="1" ref="BC58" ca="1">IF(AND($A58 &gt; 0, V58 &gt; 0,BC$2&lt;MiscFormulas!$A$5+1),
_xlfn.IFNA(
_xlfn.IFNA(
_xlfn.IFNA(
_xlfn.IFNA(
_xlfn.IFNA(
_xlfn.IFNA(
IF(_xlfn.XLOOKUP(BC$2,WatchbillMONTHLY!$A$3:$U$3,OFFSET(WatchbillMONTHLY!$A$3:$U$3,1,2))=IF(_xlfn.XLOOKUP($A58,INDIRECT("_"&amp;_xlfn.XLOOKUP(BC$2,WatchbillMONTHLY!$A$3:$U$3,OFFSET(WatchbillMONTHLY!$A$3:$U$3,1,2))),INDIRECT("_"&amp;_xlfn.XLOOKUP(BC$2,WatchbillMONTHLY!$A$3:$U$3,OFFSET(WatchbillMONTHLY!$A$3:$U$3,1,2))))=$A58,_xlfn.XLOOKUP(BC$2,WatchbillMONTHLY!$A$3:$U$3,OFFSET(WatchbillMONTHLY!$A$3:$U$3,1,2)),FALSE),TRUE,FALSE),
IF(_xlfn.XLOOKUP(BC$2,WatchbillMONTHLY!$A$20:$U$20,OFFSET(WatchbillMONTHLY!$A$20:$U$20,1,2))=IF(_xlfn.XLOOKUP($A58,INDIRECT("_"&amp;_xlfn.XLOOKUP(BC$2,WatchbillMONTHLY!$A$20:$U$20,OFFSET(WatchbillMONTHLY!$A$20:$U$20,1,2))),INDIRECT("_"&amp;_xlfn.XLOOKUP(BC$2,WatchbillMONTHLY!$A$20:$U$20,OFFSET(WatchbillMONTHLY!$A$20:$U$20,1,2))))=$A58,_xlfn.XLOOKUP(BC$2,WatchbillMONTHLY!$A$20:$U$20,OFFSET(WatchbillMONTHLY!$A$20:$U$20,1,2)),FALSE),TRUE,FALSE)),
IF(_xlfn.XLOOKUP(BC$2,WatchbillMONTHLY!$A$37:$U$37,OFFSET(WatchbillMONTHLY!$A$37:$U$37,1,2))=IF(_xlfn.XLOOKUP($A58,INDIRECT("_"&amp;_xlfn.XLOOKUP(BC$2,WatchbillMONTHLY!$A$37:$U$37,OFFSET(WatchbillMONTHLY!$A$37:$U$37,1,2))),INDIRECT("_"&amp;_xlfn.XLOOKUP(BC$2,WatchbillMONTHLY!$A$37:$U$37,OFFSET(WatchbillMONTHLY!$A$37:$U$37,1,2))))=$A58,_xlfn.XLOOKUP(BC$2,WatchbillMONTHLY!$A$37:$U$37,OFFSET(WatchbillMONTHLY!$A$37:$U$37,1,2)),FALSE),TRUE,FALSE)),
IF(_xlfn.XLOOKUP(BC$2,WatchbillMONTHLY!$A$54:$U$54,OFFSET(WatchbillMONTHLY!$A$54:$U$54,1,2))=IF(_xlfn.XLOOKUP($A58,INDIRECT("_"&amp;_xlfn.XLOOKUP(BC$2,WatchbillMONTHLY!$A$54:$U$54,OFFSET(WatchbillMONTHLY!$A$54:$U$54,1,2))),INDIRECT("_"&amp;_xlfn.XLOOKUP(BC$2,WatchbillMONTHLY!$A$54:$U$54,OFFSET(WatchbillMONTHLY!$A$54:$U$54,1,2))))=$A58,_xlfn.XLOOKUP(BC$2,WatchbillMONTHLY!$A$54:$U$54,OFFSET(WatchbillMONTHLY!$A$54:$U$54,1,2)),FALSE),TRUE,FALSE)),
IF(_xlfn.XLOOKUP(BC$2,WatchbillMONTHLY!$A$71:$U$71,OFFSET(WatchbillMONTHLY!$A$71:$U$71,1,2))=IF(_xlfn.XLOOKUP($A58,INDIRECT("_"&amp;_xlfn.XLOOKUP(BC$2,WatchbillMONTHLY!$A$71:$U$71,OFFSET(WatchbillMONTHLY!$A$71:$U$71,1,2))),INDIRECT("_"&amp;_xlfn.XLOOKUP(BC$2,WatchbillMONTHLY!$A$71:$U$71,OFFSET(WatchbillMONTHLY!$A$71:$U$71,1,2))))=$A58,_xlfn.XLOOKUP(BC$2,WatchbillMONTHLY!$A$71:$U$71,OFFSET(WatchbillMONTHLY!$A$71:$U$71,1,2)),FALSE),TRUE,FALSE)),
IF(_xlfn.XLOOKUP(BC$2,WatchbillMONTHLY!$A$88:$U$88,OFFSET(WatchbillMONTHLY!$A$88:$U$88,1,2))=IF(_xlfn.XLOOKUP($A58,INDIRECT("_"&amp;_xlfn.XLOOKUP(BC$2,WatchbillMONTHLY!$A$88:$U$88,OFFSET(WatchbillMONTHLY!$A$88:$U$88,1,2))),INDIRECT("_"&amp;_xlfn.XLOOKUP(BC$2,WatchbillMONTHLY!$A$88:$U$88,OFFSET(WatchbillMONTHLY!$A$88:$U$88,1,2))))=$A58,_xlfn.XLOOKUP(BC$2,WatchbillMONTHLY!$A$88:$U$88,OFFSET(WatchbillMONTHLY!$A$88:$U$88,1,2)),FALSE),TRUE,FALSE)),
FALSE),FALSE)</f>
        <v>0</v>
      </c>
      <c r="BD58" s="209" t="b" cm="1">
        <f t="array" aca="1" ref="BD58" ca="1">IF(AND($A58 &gt; 0, W58 &gt; 0,BD$2&lt;MiscFormulas!$A$5+1),
_xlfn.IFNA(
_xlfn.IFNA(
_xlfn.IFNA(
_xlfn.IFNA(
_xlfn.IFNA(
_xlfn.IFNA(
IF(_xlfn.XLOOKUP(BD$2,WatchbillMONTHLY!$A$3:$U$3,OFFSET(WatchbillMONTHLY!$A$3:$U$3,1,2))=IF(_xlfn.XLOOKUP($A58,INDIRECT("_"&amp;_xlfn.XLOOKUP(BD$2,WatchbillMONTHLY!$A$3:$U$3,OFFSET(WatchbillMONTHLY!$A$3:$U$3,1,2))),INDIRECT("_"&amp;_xlfn.XLOOKUP(BD$2,WatchbillMONTHLY!$A$3:$U$3,OFFSET(WatchbillMONTHLY!$A$3:$U$3,1,2))))=$A58,_xlfn.XLOOKUP(BD$2,WatchbillMONTHLY!$A$3:$U$3,OFFSET(WatchbillMONTHLY!$A$3:$U$3,1,2)),FALSE),TRUE,FALSE),
IF(_xlfn.XLOOKUP(BD$2,WatchbillMONTHLY!$A$20:$U$20,OFFSET(WatchbillMONTHLY!$A$20:$U$20,1,2))=IF(_xlfn.XLOOKUP($A58,INDIRECT("_"&amp;_xlfn.XLOOKUP(BD$2,WatchbillMONTHLY!$A$20:$U$20,OFFSET(WatchbillMONTHLY!$A$20:$U$20,1,2))),INDIRECT("_"&amp;_xlfn.XLOOKUP(BD$2,WatchbillMONTHLY!$A$20:$U$20,OFFSET(WatchbillMONTHLY!$A$20:$U$20,1,2))))=$A58,_xlfn.XLOOKUP(BD$2,WatchbillMONTHLY!$A$20:$U$20,OFFSET(WatchbillMONTHLY!$A$20:$U$20,1,2)),FALSE),TRUE,FALSE)),
IF(_xlfn.XLOOKUP(BD$2,WatchbillMONTHLY!$A$37:$U$37,OFFSET(WatchbillMONTHLY!$A$37:$U$37,1,2))=IF(_xlfn.XLOOKUP($A58,INDIRECT("_"&amp;_xlfn.XLOOKUP(BD$2,WatchbillMONTHLY!$A$37:$U$37,OFFSET(WatchbillMONTHLY!$A$37:$U$37,1,2))),INDIRECT("_"&amp;_xlfn.XLOOKUP(BD$2,WatchbillMONTHLY!$A$37:$U$37,OFFSET(WatchbillMONTHLY!$A$37:$U$37,1,2))))=$A58,_xlfn.XLOOKUP(BD$2,WatchbillMONTHLY!$A$37:$U$37,OFFSET(WatchbillMONTHLY!$A$37:$U$37,1,2)),FALSE),TRUE,FALSE)),
IF(_xlfn.XLOOKUP(BD$2,WatchbillMONTHLY!$A$54:$U$54,OFFSET(WatchbillMONTHLY!$A$54:$U$54,1,2))=IF(_xlfn.XLOOKUP($A58,INDIRECT("_"&amp;_xlfn.XLOOKUP(BD$2,WatchbillMONTHLY!$A$54:$U$54,OFFSET(WatchbillMONTHLY!$A$54:$U$54,1,2))),INDIRECT("_"&amp;_xlfn.XLOOKUP(BD$2,WatchbillMONTHLY!$A$54:$U$54,OFFSET(WatchbillMONTHLY!$A$54:$U$54,1,2))))=$A58,_xlfn.XLOOKUP(BD$2,WatchbillMONTHLY!$A$54:$U$54,OFFSET(WatchbillMONTHLY!$A$54:$U$54,1,2)),FALSE),TRUE,FALSE)),
IF(_xlfn.XLOOKUP(BD$2,WatchbillMONTHLY!$A$71:$U$71,OFFSET(WatchbillMONTHLY!$A$71:$U$71,1,2))=IF(_xlfn.XLOOKUP($A58,INDIRECT("_"&amp;_xlfn.XLOOKUP(BD$2,WatchbillMONTHLY!$A$71:$U$71,OFFSET(WatchbillMONTHLY!$A$71:$U$71,1,2))),INDIRECT("_"&amp;_xlfn.XLOOKUP(BD$2,WatchbillMONTHLY!$A$71:$U$71,OFFSET(WatchbillMONTHLY!$A$71:$U$71,1,2))))=$A58,_xlfn.XLOOKUP(BD$2,WatchbillMONTHLY!$A$71:$U$71,OFFSET(WatchbillMONTHLY!$A$71:$U$71,1,2)),FALSE),TRUE,FALSE)),
IF(_xlfn.XLOOKUP(BD$2,WatchbillMONTHLY!$A$88:$U$88,OFFSET(WatchbillMONTHLY!$A$88:$U$88,1,2))=IF(_xlfn.XLOOKUP($A58,INDIRECT("_"&amp;_xlfn.XLOOKUP(BD$2,WatchbillMONTHLY!$A$88:$U$88,OFFSET(WatchbillMONTHLY!$A$88:$U$88,1,2))),INDIRECT("_"&amp;_xlfn.XLOOKUP(BD$2,WatchbillMONTHLY!$A$88:$U$88,OFFSET(WatchbillMONTHLY!$A$88:$U$88,1,2))))=$A58,_xlfn.XLOOKUP(BD$2,WatchbillMONTHLY!$A$88:$U$88,OFFSET(WatchbillMONTHLY!$A$88:$U$88,1,2)),FALSE),TRUE,FALSE)),
FALSE),FALSE)</f>
        <v>0</v>
      </c>
      <c r="BE58" s="209" t="b" cm="1">
        <f t="array" aca="1" ref="BE58" ca="1">IF(AND($A58 &gt; 0, X58 &gt; 0,BE$2&lt;MiscFormulas!$A$5+1),
_xlfn.IFNA(
_xlfn.IFNA(
_xlfn.IFNA(
_xlfn.IFNA(
_xlfn.IFNA(
_xlfn.IFNA(
IF(_xlfn.XLOOKUP(BE$2,WatchbillMONTHLY!$A$3:$U$3,OFFSET(WatchbillMONTHLY!$A$3:$U$3,1,2))=IF(_xlfn.XLOOKUP($A58,INDIRECT("_"&amp;_xlfn.XLOOKUP(BE$2,WatchbillMONTHLY!$A$3:$U$3,OFFSET(WatchbillMONTHLY!$A$3:$U$3,1,2))),INDIRECT("_"&amp;_xlfn.XLOOKUP(BE$2,WatchbillMONTHLY!$A$3:$U$3,OFFSET(WatchbillMONTHLY!$A$3:$U$3,1,2))))=$A58,_xlfn.XLOOKUP(BE$2,WatchbillMONTHLY!$A$3:$U$3,OFFSET(WatchbillMONTHLY!$A$3:$U$3,1,2)),FALSE),TRUE,FALSE),
IF(_xlfn.XLOOKUP(BE$2,WatchbillMONTHLY!$A$20:$U$20,OFFSET(WatchbillMONTHLY!$A$20:$U$20,1,2))=IF(_xlfn.XLOOKUP($A58,INDIRECT("_"&amp;_xlfn.XLOOKUP(BE$2,WatchbillMONTHLY!$A$20:$U$20,OFFSET(WatchbillMONTHLY!$A$20:$U$20,1,2))),INDIRECT("_"&amp;_xlfn.XLOOKUP(BE$2,WatchbillMONTHLY!$A$20:$U$20,OFFSET(WatchbillMONTHLY!$A$20:$U$20,1,2))))=$A58,_xlfn.XLOOKUP(BE$2,WatchbillMONTHLY!$A$20:$U$20,OFFSET(WatchbillMONTHLY!$A$20:$U$20,1,2)),FALSE),TRUE,FALSE)),
IF(_xlfn.XLOOKUP(BE$2,WatchbillMONTHLY!$A$37:$U$37,OFFSET(WatchbillMONTHLY!$A$37:$U$37,1,2))=IF(_xlfn.XLOOKUP($A58,INDIRECT("_"&amp;_xlfn.XLOOKUP(BE$2,WatchbillMONTHLY!$A$37:$U$37,OFFSET(WatchbillMONTHLY!$A$37:$U$37,1,2))),INDIRECT("_"&amp;_xlfn.XLOOKUP(BE$2,WatchbillMONTHLY!$A$37:$U$37,OFFSET(WatchbillMONTHLY!$A$37:$U$37,1,2))))=$A58,_xlfn.XLOOKUP(BE$2,WatchbillMONTHLY!$A$37:$U$37,OFFSET(WatchbillMONTHLY!$A$37:$U$37,1,2)),FALSE),TRUE,FALSE)),
IF(_xlfn.XLOOKUP(BE$2,WatchbillMONTHLY!$A$54:$U$54,OFFSET(WatchbillMONTHLY!$A$54:$U$54,1,2))=IF(_xlfn.XLOOKUP($A58,INDIRECT("_"&amp;_xlfn.XLOOKUP(BE$2,WatchbillMONTHLY!$A$54:$U$54,OFFSET(WatchbillMONTHLY!$A$54:$U$54,1,2))),INDIRECT("_"&amp;_xlfn.XLOOKUP(BE$2,WatchbillMONTHLY!$A$54:$U$54,OFFSET(WatchbillMONTHLY!$A$54:$U$54,1,2))))=$A58,_xlfn.XLOOKUP(BE$2,WatchbillMONTHLY!$A$54:$U$54,OFFSET(WatchbillMONTHLY!$A$54:$U$54,1,2)),FALSE),TRUE,FALSE)),
IF(_xlfn.XLOOKUP(BE$2,WatchbillMONTHLY!$A$71:$U$71,OFFSET(WatchbillMONTHLY!$A$71:$U$71,1,2))=IF(_xlfn.XLOOKUP($A58,INDIRECT("_"&amp;_xlfn.XLOOKUP(BE$2,WatchbillMONTHLY!$A$71:$U$71,OFFSET(WatchbillMONTHLY!$A$71:$U$71,1,2))),INDIRECT("_"&amp;_xlfn.XLOOKUP(BE$2,WatchbillMONTHLY!$A$71:$U$71,OFFSET(WatchbillMONTHLY!$A$71:$U$71,1,2))))=$A58,_xlfn.XLOOKUP(BE$2,WatchbillMONTHLY!$A$71:$U$71,OFFSET(WatchbillMONTHLY!$A$71:$U$71,1,2)),FALSE),TRUE,FALSE)),
IF(_xlfn.XLOOKUP(BE$2,WatchbillMONTHLY!$A$88:$U$88,OFFSET(WatchbillMONTHLY!$A$88:$U$88,1,2))=IF(_xlfn.XLOOKUP($A58,INDIRECT("_"&amp;_xlfn.XLOOKUP(BE$2,WatchbillMONTHLY!$A$88:$U$88,OFFSET(WatchbillMONTHLY!$A$88:$U$88,1,2))),INDIRECT("_"&amp;_xlfn.XLOOKUP(BE$2,WatchbillMONTHLY!$A$88:$U$88,OFFSET(WatchbillMONTHLY!$A$88:$U$88,1,2))))=$A58,_xlfn.XLOOKUP(BE$2,WatchbillMONTHLY!$A$88:$U$88,OFFSET(WatchbillMONTHLY!$A$88:$U$88,1,2)),FALSE),TRUE,FALSE)),
FALSE),FALSE)</f>
        <v>0</v>
      </c>
      <c r="BF58" s="209" t="b" cm="1">
        <f t="array" aca="1" ref="BF58" ca="1">IF(AND($A58 &gt; 0, Y58 &gt; 0,BF$2&lt;MiscFormulas!$A$5+1),
_xlfn.IFNA(
_xlfn.IFNA(
_xlfn.IFNA(
_xlfn.IFNA(
_xlfn.IFNA(
_xlfn.IFNA(
IF(_xlfn.XLOOKUP(BF$2,WatchbillMONTHLY!$A$3:$U$3,OFFSET(WatchbillMONTHLY!$A$3:$U$3,1,2))=IF(_xlfn.XLOOKUP($A58,INDIRECT("_"&amp;_xlfn.XLOOKUP(BF$2,WatchbillMONTHLY!$A$3:$U$3,OFFSET(WatchbillMONTHLY!$A$3:$U$3,1,2))),INDIRECT("_"&amp;_xlfn.XLOOKUP(BF$2,WatchbillMONTHLY!$A$3:$U$3,OFFSET(WatchbillMONTHLY!$A$3:$U$3,1,2))))=$A58,_xlfn.XLOOKUP(BF$2,WatchbillMONTHLY!$A$3:$U$3,OFFSET(WatchbillMONTHLY!$A$3:$U$3,1,2)),FALSE),TRUE,FALSE),
IF(_xlfn.XLOOKUP(BF$2,WatchbillMONTHLY!$A$20:$U$20,OFFSET(WatchbillMONTHLY!$A$20:$U$20,1,2))=IF(_xlfn.XLOOKUP($A58,INDIRECT("_"&amp;_xlfn.XLOOKUP(BF$2,WatchbillMONTHLY!$A$20:$U$20,OFFSET(WatchbillMONTHLY!$A$20:$U$20,1,2))),INDIRECT("_"&amp;_xlfn.XLOOKUP(BF$2,WatchbillMONTHLY!$A$20:$U$20,OFFSET(WatchbillMONTHLY!$A$20:$U$20,1,2))))=$A58,_xlfn.XLOOKUP(BF$2,WatchbillMONTHLY!$A$20:$U$20,OFFSET(WatchbillMONTHLY!$A$20:$U$20,1,2)),FALSE),TRUE,FALSE)),
IF(_xlfn.XLOOKUP(BF$2,WatchbillMONTHLY!$A$37:$U$37,OFFSET(WatchbillMONTHLY!$A$37:$U$37,1,2))=IF(_xlfn.XLOOKUP($A58,INDIRECT("_"&amp;_xlfn.XLOOKUP(BF$2,WatchbillMONTHLY!$A$37:$U$37,OFFSET(WatchbillMONTHLY!$A$37:$U$37,1,2))),INDIRECT("_"&amp;_xlfn.XLOOKUP(BF$2,WatchbillMONTHLY!$A$37:$U$37,OFFSET(WatchbillMONTHLY!$A$37:$U$37,1,2))))=$A58,_xlfn.XLOOKUP(BF$2,WatchbillMONTHLY!$A$37:$U$37,OFFSET(WatchbillMONTHLY!$A$37:$U$37,1,2)),FALSE),TRUE,FALSE)),
IF(_xlfn.XLOOKUP(BF$2,WatchbillMONTHLY!$A$54:$U$54,OFFSET(WatchbillMONTHLY!$A$54:$U$54,1,2))=IF(_xlfn.XLOOKUP($A58,INDIRECT("_"&amp;_xlfn.XLOOKUP(BF$2,WatchbillMONTHLY!$A$54:$U$54,OFFSET(WatchbillMONTHLY!$A$54:$U$54,1,2))),INDIRECT("_"&amp;_xlfn.XLOOKUP(BF$2,WatchbillMONTHLY!$A$54:$U$54,OFFSET(WatchbillMONTHLY!$A$54:$U$54,1,2))))=$A58,_xlfn.XLOOKUP(BF$2,WatchbillMONTHLY!$A$54:$U$54,OFFSET(WatchbillMONTHLY!$A$54:$U$54,1,2)),FALSE),TRUE,FALSE)),
IF(_xlfn.XLOOKUP(BF$2,WatchbillMONTHLY!$A$71:$U$71,OFFSET(WatchbillMONTHLY!$A$71:$U$71,1,2))=IF(_xlfn.XLOOKUP($A58,INDIRECT("_"&amp;_xlfn.XLOOKUP(BF$2,WatchbillMONTHLY!$A$71:$U$71,OFFSET(WatchbillMONTHLY!$A$71:$U$71,1,2))),INDIRECT("_"&amp;_xlfn.XLOOKUP(BF$2,WatchbillMONTHLY!$A$71:$U$71,OFFSET(WatchbillMONTHLY!$A$71:$U$71,1,2))))=$A58,_xlfn.XLOOKUP(BF$2,WatchbillMONTHLY!$A$71:$U$71,OFFSET(WatchbillMONTHLY!$A$71:$U$71,1,2)),FALSE),TRUE,FALSE)),
IF(_xlfn.XLOOKUP(BF$2,WatchbillMONTHLY!$A$88:$U$88,OFFSET(WatchbillMONTHLY!$A$88:$U$88,1,2))=IF(_xlfn.XLOOKUP($A58,INDIRECT("_"&amp;_xlfn.XLOOKUP(BF$2,WatchbillMONTHLY!$A$88:$U$88,OFFSET(WatchbillMONTHLY!$A$88:$U$88,1,2))),INDIRECT("_"&amp;_xlfn.XLOOKUP(BF$2,WatchbillMONTHLY!$A$88:$U$88,OFFSET(WatchbillMONTHLY!$A$88:$U$88,1,2))))=$A58,_xlfn.XLOOKUP(BF$2,WatchbillMONTHLY!$A$88:$U$88,OFFSET(WatchbillMONTHLY!$A$88:$U$88,1,2)),FALSE),TRUE,FALSE)),
FALSE),FALSE)</f>
        <v>0</v>
      </c>
      <c r="BG58" s="209" t="b" cm="1">
        <f t="array" aca="1" ref="BG58" ca="1">IF(AND($A58 &gt; 0, Z58 &gt; 0,BG$2&lt;MiscFormulas!$A$5+1),
_xlfn.IFNA(
_xlfn.IFNA(
_xlfn.IFNA(
_xlfn.IFNA(
_xlfn.IFNA(
_xlfn.IFNA(
IF(_xlfn.XLOOKUP(BG$2,WatchbillMONTHLY!$A$3:$U$3,OFFSET(WatchbillMONTHLY!$A$3:$U$3,1,2))=IF(_xlfn.XLOOKUP($A58,INDIRECT("_"&amp;_xlfn.XLOOKUP(BG$2,WatchbillMONTHLY!$A$3:$U$3,OFFSET(WatchbillMONTHLY!$A$3:$U$3,1,2))),INDIRECT("_"&amp;_xlfn.XLOOKUP(BG$2,WatchbillMONTHLY!$A$3:$U$3,OFFSET(WatchbillMONTHLY!$A$3:$U$3,1,2))))=$A58,_xlfn.XLOOKUP(BG$2,WatchbillMONTHLY!$A$3:$U$3,OFFSET(WatchbillMONTHLY!$A$3:$U$3,1,2)),FALSE),TRUE,FALSE),
IF(_xlfn.XLOOKUP(BG$2,WatchbillMONTHLY!$A$20:$U$20,OFFSET(WatchbillMONTHLY!$A$20:$U$20,1,2))=IF(_xlfn.XLOOKUP($A58,INDIRECT("_"&amp;_xlfn.XLOOKUP(BG$2,WatchbillMONTHLY!$A$20:$U$20,OFFSET(WatchbillMONTHLY!$A$20:$U$20,1,2))),INDIRECT("_"&amp;_xlfn.XLOOKUP(BG$2,WatchbillMONTHLY!$A$20:$U$20,OFFSET(WatchbillMONTHLY!$A$20:$U$20,1,2))))=$A58,_xlfn.XLOOKUP(BG$2,WatchbillMONTHLY!$A$20:$U$20,OFFSET(WatchbillMONTHLY!$A$20:$U$20,1,2)),FALSE),TRUE,FALSE)),
IF(_xlfn.XLOOKUP(BG$2,WatchbillMONTHLY!$A$37:$U$37,OFFSET(WatchbillMONTHLY!$A$37:$U$37,1,2))=IF(_xlfn.XLOOKUP($A58,INDIRECT("_"&amp;_xlfn.XLOOKUP(BG$2,WatchbillMONTHLY!$A$37:$U$37,OFFSET(WatchbillMONTHLY!$A$37:$U$37,1,2))),INDIRECT("_"&amp;_xlfn.XLOOKUP(BG$2,WatchbillMONTHLY!$A$37:$U$37,OFFSET(WatchbillMONTHLY!$A$37:$U$37,1,2))))=$A58,_xlfn.XLOOKUP(BG$2,WatchbillMONTHLY!$A$37:$U$37,OFFSET(WatchbillMONTHLY!$A$37:$U$37,1,2)),FALSE),TRUE,FALSE)),
IF(_xlfn.XLOOKUP(BG$2,WatchbillMONTHLY!$A$54:$U$54,OFFSET(WatchbillMONTHLY!$A$54:$U$54,1,2))=IF(_xlfn.XLOOKUP($A58,INDIRECT("_"&amp;_xlfn.XLOOKUP(BG$2,WatchbillMONTHLY!$A$54:$U$54,OFFSET(WatchbillMONTHLY!$A$54:$U$54,1,2))),INDIRECT("_"&amp;_xlfn.XLOOKUP(BG$2,WatchbillMONTHLY!$A$54:$U$54,OFFSET(WatchbillMONTHLY!$A$54:$U$54,1,2))))=$A58,_xlfn.XLOOKUP(BG$2,WatchbillMONTHLY!$A$54:$U$54,OFFSET(WatchbillMONTHLY!$A$54:$U$54,1,2)),FALSE),TRUE,FALSE)),
IF(_xlfn.XLOOKUP(BG$2,WatchbillMONTHLY!$A$71:$U$71,OFFSET(WatchbillMONTHLY!$A$71:$U$71,1,2))=IF(_xlfn.XLOOKUP($A58,INDIRECT("_"&amp;_xlfn.XLOOKUP(BG$2,WatchbillMONTHLY!$A$71:$U$71,OFFSET(WatchbillMONTHLY!$A$71:$U$71,1,2))),INDIRECT("_"&amp;_xlfn.XLOOKUP(BG$2,WatchbillMONTHLY!$A$71:$U$71,OFFSET(WatchbillMONTHLY!$A$71:$U$71,1,2))))=$A58,_xlfn.XLOOKUP(BG$2,WatchbillMONTHLY!$A$71:$U$71,OFFSET(WatchbillMONTHLY!$A$71:$U$71,1,2)),FALSE),TRUE,FALSE)),
IF(_xlfn.XLOOKUP(BG$2,WatchbillMONTHLY!$A$88:$U$88,OFFSET(WatchbillMONTHLY!$A$88:$U$88,1,2))=IF(_xlfn.XLOOKUP($A58,INDIRECT("_"&amp;_xlfn.XLOOKUP(BG$2,WatchbillMONTHLY!$A$88:$U$88,OFFSET(WatchbillMONTHLY!$A$88:$U$88,1,2))),INDIRECT("_"&amp;_xlfn.XLOOKUP(BG$2,WatchbillMONTHLY!$A$88:$U$88,OFFSET(WatchbillMONTHLY!$A$88:$U$88,1,2))))=$A58,_xlfn.XLOOKUP(BG$2,WatchbillMONTHLY!$A$88:$U$88,OFFSET(WatchbillMONTHLY!$A$88:$U$88,1,2)),FALSE),TRUE,FALSE)),
FALSE),FALSE)</f>
        <v>0</v>
      </c>
      <c r="BH58" s="209" t="b" cm="1">
        <f t="array" aca="1" ref="BH58" ca="1">IF(AND($A58 &gt; 0, AA58 &gt; 0,BH$2&lt;MiscFormulas!$A$5+1),
_xlfn.IFNA(
_xlfn.IFNA(
_xlfn.IFNA(
_xlfn.IFNA(
_xlfn.IFNA(
_xlfn.IFNA(
IF(_xlfn.XLOOKUP(BH$2,WatchbillMONTHLY!$A$3:$U$3,OFFSET(WatchbillMONTHLY!$A$3:$U$3,1,2))=IF(_xlfn.XLOOKUP($A58,INDIRECT("_"&amp;_xlfn.XLOOKUP(BH$2,WatchbillMONTHLY!$A$3:$U$3,OFFSET(WatchbillMONTHLY!$A$3:$U$3,1,2))),INDIRECT("_"&amp;_xlfn.XLOOKUP(BH$2,WatchbillMONTHLY!$A$3:$U$3,OFFSET(WatchbillMONTHLY!$A$3:$U$3,1,2))))=$A58,_xlfn.XLOOKUP(BH$2,WatchbillMONTHLY!$A$3:$U$3,OFFSET(WatchbillMONTHLY!$A$3:$U$3,1,2)),FALSE),TRUE,FALSE),
IF(_xlfn.XLOOKUP(BH$2,WatchbillMONTHLY!$A$20:$U$20,OFFSET(WatchbillMONTHLY!$A$20:$U$20,1,2))=IF(_xlfn.XLOOKUP($A58,INDIRECT("_"&amp;_xlfn.XLOOKUP(BH$2,WatchbillMONTHLY!$A$20:$U$20,OFFSET(WatchbillMONTHLY!$A$20:$U$20,1,2))),INDIRECT("_"&amp;_xlfn.XLOOKUP(BH$2,WatchbillMONTHLY!$A$20:$U$20,OFFSET(WatchbillMONTHLY!$A$20:$U$20,1,2))))=$A58,_xlfn.XLOOKUP(BH$2,WatchbillMONTHLY!$A$20:$U$20,OFFSET(WatchbillMONTHLY!$A$20:$U$20,1,2)),FALSE),TRUE,FALSE)),
IF(_xlfn.XLOOKUP(BH$2,WatchbillMONTHLY!$A$37:$U$37,OFFSET(WatchbillMONTHLY!$A$37:$U$37,1,2))=IF(_xlfn.XLOOKUP($A58,INDIRECT("_"&amp;_xlfn.XLOOKUP(BH$2,WatchbillMONTHLY!$A$37:$U$37,OFFSET(WatchbillMONTHLY!$A$37:$U$37,1,2))),INDIRECT("_"&amp;_xlfn.XLOOKUP(BH$2,WatchbillMONTHLY!$A$37:$U$37,OFFSET(WatchbillMONTHLY!$A$37:$U$37,1,2))))=$A58,_xlfn.XLOOKUP(BH$2,WatchbillMONTHLY!$A$37:$U$37,OFFSET(WatchbillMONTHLY!$A$37:$U$37,1,2)),FALSE),TRUE,FALSE)),
IF(_xlfn.XLOOKUP(BH$2,WatchbillMONTHLY!$A$54:$U$54,OFFSET(WatchbillMONTHLY!$A$54:$U$54,1,2))=IF(_xlfn.XLOOKUP($A58,INDIRECT("_"&amp;_xlfn.XLOOKUP(BH$2,WatchbillMONTHLY!$A$54:$U$54,OFFSET(WatchbillMONTHLY!$A$54:$U$54,1,2))),INDIRECT("_"&amp;_xlfn.XLOOKUP(BH$2,WatchbillMONTHLY!$A$54:$U$54,OFFSET(WatchbillMONTHLY!$A$54:$U$54,1,2))))=$A58,_xlfn.XLOOKUP(BH$2,WatchbillMONTHLY!$A$54:$U$54,OFFSET(WatchbillMONTHLY!$A$54:$U$54,1,2)),FALSE),TRUE,FALSE)),
IF(_xlfn.XLOOKUP(BH$2,WatchbillMONTHLY!$A$71:$U$71,OFFSET(WatchbillMONTHLY!$A$71:$U$71,1,2))=IF(_xlfn.XLOOKUP($A58,INDIRECT("_"&amp;_xlfn.XLOOKUP(BH$2,WatchbillMONTHLY!$A$71:$U$71,OFFSET(WatchbillMONTHLY!$A$71:$U$71,1,2))),INDIRECT("_"&amp;_xlfn.XLOOKUP(BH$2,WatchbillMONTHLY!$A$71:$U$71,OFFSET(WatchbillMONTHLY!$A$71:$U$71,1,2))))=$A58,_xlfn.XLOOKUP(BH$2,WatchbillMONTHLY!$A$71:$U$71,OFFSET(WatchbillMONTHLY!$A$71:$U$71,1,2)),FALSE),TRUE,FALSE)),
IF(_xlfn.XLOOKUP(BH$2,WatchbillMONTHLY!$A$88:$U$88,OFFSET(WatchbillMONTHLY!$A$88:$U$88,1,2))=IF(_xlfn.XLOOKUP($A58,INDIRECT("_"&amp;_xlfn.XLOOKUP(BH$2,WatchbillMONTHLY!$A$88:$U$88,OFFSET(WatchbillMONTHLY!$A$88:$U$88,1,2))),INDIRECT("_"&amp;_xlfn.XLOOKUP(BH$2,WatchbillMONTHLY!$A$88:$U$88,OFFSET(WatchbillMONTHLY!$A$88:$U$88,1,2))))=$A58,_xlfn.XLOOKUP(BH$2,WatchbillMONTHLY!$A$88:$U$88,OFFSET(WatchbillMONTHLY!$A$88:$U$88,1,2)),FALSE),TRUE,FALSE)),
FALSE),FALSE)</f>
        <v>0</v>
      </c>
      <c r="BI58" s="209" t="b" cm="1">
        <f t="array" aca="1" ref="BI58" ca="1">IF(AND($A58 &gt; 0, AB58 &gt; 0,BI$2&lt;MiscFormulas!$A$5+1),
_xlfn.IFNA(
_xlfn.IFNA(
_xlfn.IFNA(
_xlfn.IFNA(
_xlfn.IFNA(
_xlfn.IFNA(
IF(_xlfn.XLOOKUP(BI$2,WatchbillMONTHLY!$A$3:$U$3,OFFSET(WatchbillMONTHLY!$A$3:$U$3,1,2))=IF(_xlfn.XLOOKUP($A58,INDIRECT("_"&amp;_xlfn.XLOOKUP(BI$2,WatchbillMONTHLY!$A$3:$U$3,OFFSET(WatchbillMONTHLY!$A$3:$U$3,1,2))),INDIRECT("_"&amp;_xlfn.XLOOKUP(BI$2,WatchbillMONTHLY!$A$3:$U$3,OFFSET(WatchbillMONTHLY!$A$3:$U$3,1,2))))=$A58,_xlfn.XLOOKUP(BI$2,WatchbillMONTHLY!$A$3:$U$3,OFFSET(WatchbillMONTHLY!$A$3:$U$3,1,2)),FALSE),TRUE,FALSE),
IF(_xlfn.XLOOKUP(BI$2,WatchbillMONTHLY!$A$20:$U$20,OFFSET(WatchbillMONTHLY!$A$20:$U$20,1,2))=IF(_xlfn.XLOOKUP($A58,INDIRECT("_"&amp;_xlfn.XLOOKUP(BI$2,WatchbillMONTHLY!$A$20:$U$20,OFFSET(WatchbillMONTHLY!$A$20:$U$20,1,2))),INDIRECT("_"&amp;_xlfn.XLOOKUP(BI$2,WatchbillMONTHLY!$A$20:$U$20,OFFSET(WatchbillMONTHLY!$A$20:$U$20,1,2))))=$A58,_xlfn.XLOOKUP(BI$2,WatchbillMONTHLY!$A$20:$U$20,OFFSET(WatchbillMONTHLY!$A$20:$U$20,1,2)),FALSE),TRUE,FALSE)),
IF(_xlfn.XLOOKUP(BI$2,WatchbillMONTHLY!$A$37:$U$37,OFFSET(WatchbillMONTHLY!$A$37:$U$37,1,2))=IF(_xlfn.XLOOKUP($A58,INDIRECT("_"&amp;_xlfn.XLOOKUP(BI$2,WatchbillMONTHLY!$A$37:$U$37,OFFSET(WatchbillMONTHLY!$A$37:$U$37,1,2))),INDIRECT("_"&amp;_xlfn.XLOOKUP(BI$2,WatchbillMONTHLY!$A$37:$U$37,OFFSET(WatchbillMONTHLY!$A$37:$U$37,1,2))))=$A58,_xlfn.XLOOKUP(BI$2,WatchbillMONTHLY!$A$37:$U$37,OFFSET(WatchbillMONTHLY!$A$37:$U$37,1,2)),FALSE),TRUE,FALSE)),
IF(_xlfn.XLOOKUP(BI$2,WatchbillMONTHLY!$A$54:$U$54,OFFSET(WatchbillMONTHLY!$A$54:$U$54,1,2))=IF(_xlfn.XLOOKUP($A58,INDIRECT("_"&amp;_xlfn.XLOOKUP(BI$2,WatchbillMONTHLY!$A$54:$U$54,OFFSET(WatchbillMONTHLY!$A$54:$U$54,1,2))),INDIRECT("_"&amp;_xlfn.XLOOKUP(BI$2,WatchbillMONTHLY!$A$54:$U$54,OFFSET(WatchbillMONTHLY!$A$54:$U$54,1,2))))=$A58,_xlfn.XLOOKUP(BI$2,WatchbillMONTHLY!$A$54:$U$54,OFFSET(WatchbillMONTHLY!$A$54:$U$54,1,2)),FALSE),TRUE,FALSE)),
IF(_xlfn.XLOOKUP(BI$2,WatchbillMONTHLY!$A$71:$U$71,OFFSET(WatchbillMONTHLY!$A$71:$U$71,1,2))=IF(_xlfn.XLOOKUP($A58,INDIRECT("_"&amp;_xlfn.XLOOKUP(BI$2,WatchbillMONTHLY!$A$71:$U$71,OFFSET(WatchbillMONTHLY!$A$71:$U$71,1,2))),INDIRECT("_"&amp;_xlfn.XLOOKUP(BI$2,WatchbillMONTHLY!$A$71:$U$71,OFFSET(WatchbillMONTHLY!$A$71:$U$71,1,2))))=$A58,_xlfn.XLOOKUP(BI$2,WatchbillMONTHLY!$A$71:$U$71,OFFSET(WatchbillMONTHLY!$A$71:$U$71,1,2)),FALSE),TRUE,FALSE)),
IF(_xlfn.XLOOKUP(BI$2,WatchbillMONTHLY!$A$88:$U$88,OFFSET(WatchbillMONTHLY!$A$88:$U$88,1,2))=IF(_xlfn.XLOOKUP($A58,INDIRECT("_"&amp;_xlfn.XLOOKUP(BI$2,WatchbillMONTHLY!$A$88:$U$88,OFFSET(WatchbillMONTHLY!$A$88:$U$88,1,2))),INDIRECT("_"&amp;_xlfn.XLOOKUP(BI$2,WatchbillMONTHLY!$A$88:$U$88,OFFSET(WatchbillMONTHLY!$A$88:$U$88,1,2))))=$A58,_xlfn.XLOOKUP(BI$2,WatchbillMONTHLY!$A$88:$U$88,OFFSET(WatchbillMONTHLY!$A$88:$U$88,1,2)),FALSE),TRUE,FALSE)),
FALSE),FALSE)</f>
        <v>0</v>
      </c>
      <c r="BJ58" s="209" t="b" cm="1">
        <f t="array" aca="1" ref="BJ58" ca="1">IF(AND($A58 &gt; 0, AC58 &gt; 0,BJ$2&lt;MiscFormulas!$A$5+1),
_xlfn.IFNA(
_xlfn.IFNA(
_xlfn.IFNA(
_xlfn.IFNA(
_xlfn.IFNA(
_xlfn.IFNA(
IF(_xlfn.XLOOKUP(BJ$2,WatchbillMONTHLY!$A$3:$U$3,OFFSET(WatchbillMONTHLY!$A$3:$U$3,1,2))=IF(_xlfn.XLOOKUP($A58,INDIRECT("_"&amp;_xlfn.XLOOKUP(BJ$2,WatchbillMONTHLY!$A$3:$U$3,OFFSET(WatchbillMONTHLY!$A$3:$U$3,1,2))),INDIRECT("_"&amp;_xlfn.XLOOKUP(BJ$2,WatchbillMONTHLY!$A$3:$U$3,OFFSET(WatchbillMONTHLY!$A$3:$U$3,1,2))))=$A58,_xlfn.XLOOKUP(BJ$2,WatchbillMONTHLY!$A$3:$U$3,OFFSET(WatchbillMONTHLY!$A$3:$U$3,1,2)),FALSE),TRUE,FALSE),
IF(_xlfn.XLOOKUP(BJ$2,WatchbillMONTHLY!$A$20:$U$20,OFFSET(WatchbillMONTHLY!$A$20:$U$20,1,2))=IF(_xlfn.XLOOKUP($A58,INDIRECT("_"&amp;_xlfn.XLOOKUP(BJ$2,WatchbillMONTHLY!$A$20:$U$20,OFFSET(WatchbillMONTHLY!$A$20:$U$20,1,2))),INDIRECT("_"&amp;_xlfn.XLOOKUP(BJ$2,WatchbillMONTHLY!$A$20:$U$20,OFFSET(WatchbillMONTHLY!$A$20:$U$20,1,2))))=$A58,_xlfn.XLOOKUP(BJ$2,WatchbillMONTHLY!$A$20:$U$20,OFFSET(WatchbillMONTHLY!$A$20:$U$20,1,2)),FALSE),TRUE,FALSE)),
IF(_xlfn.XLOOKUP(BJ$2,WatchbillMONTHLY!$A$37:$U$37,OFFSET(WatchbillMONTHLY!$A$37:$U$37,1,2))=IF(_xlfn.XLOOKUP($A58,INDIRECT("_"&amp;_xlfn.XLOOKUP(BJ$2,WatchbillMONTHLY!$A$37:$U$37,OFFSET(WatchbillMONTHLY!$A$37:$U$37,1,2))),INDIRECT("_"&amp;_xlfn.XLOOKUP(BJ$2,WatchbillMONTHLY!$A$37:$U$37,OFFSET(WatchbillMONTHLY!$A$37:$U$37,1,2))))=$A58,_xlfn.XLOOKUP(BJ$2,WatchbillMONTHLY!$A$37:$U$37,OFFSET(WatchbillMONTHLY!$A$37:$U$37,1,2)),FALSE),TRUE,FALSE)),
IF(_xlfn.XLOOKUP(BJ$2,WatchbillMONTHLY!$A$54:$U$54,OFFSET(WatchbillMONTHLY!$A$54:$U$54,1,2))=IF(_xlfn.XLOOKUP($A58,INDIRECT("_"&amp;_xlfn.XLOOKUP(BJ$2,WatchbillMONTHLY!$A$54:$U$54,OFFSET(WatchbillMONTHLY!$A$54:$U$54,1,2))),INDIRECT("_"&amp;_xlfn.XLOOKUP(BJ$2,WatchbillMONTHLY!$A$54:$U$54,OFFSET(WatchbillMONTHLY!$A$54:$U$54,1,2))))=$A58,_xlfn.XLOOKUP(BJ$2,WatchbillMONTHLY!$A$54:$U$54,OFFSET(WatchbillMONTHLY!$A$54:$U$54,1,2)),FALSE),TRUE,FALSE)),
IF(_xlfn.XLOOKUP(BJ$2,WatchbillMONTHLY!$A$71:$U$71,OFFSET(WatchbillMONTHLY!$A$71:$U$71,1,2))=IF(_xlfn.XLOOKUP($A58,INDIRECT("_"&amp;_xlfn.XLOOKUP(BJ$2,WatchbillMONTHLY!$A$71:$U$71,OFFSET(WatchbillMONTHLY!$A$71:$U$71,1,2))),INDIRECT("_"&amp;_xlfn.XLOOKUP(BJ$2,WatchbillMONTHLY!$A$71:$U$71,OFFSET(WatchbillMONTHLY!$A$71:$U$71,1,2))))=$A58,_xlfn.XLOOKUP(BJ$2,WatchbillMONTHLY!$A$71:$U$71,OFFSET(WatchbillMONTHLY!$A$71:$U$71,1,2)),FALSE),TRUE,FALSE)),
IF(_xlfn.XLOOKUP(BJ$2,WatchbillMONTHLY!$A$88:$U$88,OFFSET(WatchbillMONTHLY!$A$88:$U$88,1,2))=IF(_xlfn.XLOOKUP($A58,INDIRECT("_"&amp;_xlfn.XLOOKUP(BJ$2,WatchbillMONTHLY!$A$88:$U$88,OFFSET(WatchbillMONTHLY!$A$88:$U$88,1,2))),INDIRECT("_"&amp;_xlfn.XLOOKUP(BJ$2,WatchbillMONTHLY!$A$88:$U$88,OFFSET(WatchbillMONTHLY!$A$88:$U$88,1,2))))=$A58,_xlfn.XLOOKUP(BJ$2,WatchbillMONTHLY!$A$88:$U$88,OFFSET(WatchbillMONTHLY!$A$88:$U$88,1,2)),FALSE),TRUE,FALSE)),
FALSE),FALSE)</f>
        <v>0</v>
      </c>
      <c r="BK58" s="209" t="b" cm="1">
        <f t="array" aca="1" ref="BK58" ca="1">IF(AND($A58 &gt; 0, AD58 &gt; 0,BK$2&lt;MiscFormulas!$A$5+1),
_xlfn.IFNA(
_xlfn.IFNA(
_xlfn.IFNA(
_xlfn.IFNA(
_xlfn.IFNA(
_xlfn.IFNA(
IF(_xlfn.XLOOKUP(BK$2,WatchbillMONTHLY!$A$3:$U$3,OFFSET(WatchbillMONTHLY!$A$3:$U$3,1,2))=IF(_xlfn.XLOOKUP($A58,INDIRECT("_"&amp;_xlfn.XLOOKUP(BK$2,WatchbillMONTHLY!$A$3:$U$3,OFFSET(WatchbillMONTHLY!$A$3:$U$3,1,2))),INDIRECT("_"&amp;_xlfn.XLOOKUP(BK$2,WatchbillMONTHLY!$A$3:$U$3,OFFSET(WatchbillMONTHLY!$A$3:$U$3,1,2))))=$A58,_xlfn.XLOOKUP(BK$2,WatchbillMONTHLY!$A$3:$U$3,OFFSET(WatchbillMONTHLY!$A$3:$U$3,1,2)),FALSE),TRUE,FALSE),
IF(_xlfn.XLOOKUP(BK$2,WatchbillMONTHLY!$A$20:$U$20,OFFSET(WatchbillMONTHLY!$A$20:$U$20,1,2))=IF(_xlfn.XLOOKUP($A58,INDIRECT("_"&amp;_xlfn.XLOOKUP(BK$2,WatchbillMONTHLY!$A$20:$U$20,OFFSET(WatchbillMONTHLY!$A$20:$U$20,1,2))),INDIRECT("_"&amp;_xlfn.XLOOKUP(BK$2,WatchbillMONTHLY!$A$20:$U$20,OFFSET(WatchbillMONTHLY!$A$20:$U$20,1,2))))=$A58,_xlfn.XLOOKUP(BK$2,WatchbillMONTHLY!$A$20:$U$20,OFFSET(WatchbillMONTHLY!$A$20:$U$20,1,2)),FALSE),TRUE,FALSE)),
IF(_xlfn.XLOOKUP(BK$2,WatchbillMONTHLY!$A$37:$U$37,OFFSET(WatchbillMONTHLY!$A$37:$U$37,1,2))=IF(_xlfn.XLOOKUP($A58,INDIRECT("_"&amp;_xlfn.XLOOKUP(BK$2,WatchbillMONTHLY!$A$37:$U$37,OFFSET(WatchbillMONTHLY!$A$37:$U$37,1,2))),INDIRECT("_"&amp;_xlfn.XLOOKUP(BK$2,WatchbillMONTHLY!$A$37:$U$37,OFFSET(WatchbillMONTHLY!$A$37:$U$37,1,2))))=$A58,_xlfn.XLOOKUP(BK$2,WatchbillMONTHLY!$A$37:$U$37,OFFSET(WatchbillMONTHLY!$A$37:$U$37,1,2)),FALSE),TRUE,FALSE)),
IF(_xlfn.XLOOKUP(BK$2,WatchbillMONTHLY!$A$54:$U$54,OFFSET(WatchbillMONTHLY!$A$54:$U$54,1,2))=IF(_xlfn.XLOOKUP($A58,INDIRECT("_"&amp;_xlfn.XLOOKUP(BK$2,WatchbillMONTHLY!$A$54:$U$54,OFFSET(WatchbillMONTHLY!$A$54:$U$54,1,2))),INDIRECT("_"&amp;_xlfn.XLOOKUP(BK$2,WatchbillMONTHLY!$A$54:$U$54,OFFSET(WatchbillMONTHLY!$A$54:$U$54,1,2))))=$A58,_xlfn.XLOOKUP(BK$2,WatchbillMONTHLY!$A$54:$U$54,OFFSET(WatchbillMONTHLY!$A$54:$U$54,1,2)),FALSE),TRUE,FALSE)),
IF(_xlfn.XLOOKUP(BK$2,WatchbillMONTHLY!$A$71:$U$71,OFFSET(WatchbillMONTHLY!$A$71:$U$71,1,2))=IF(_xlfn.XLOOKUP($A58,INDIRECT("_"&amp;_xlfn.XLOOKUP(BK$2,WatchbillMONTHLY!$A$71:$U$71,OFFSET(WatchbillMONTHLY!$A$71:$U$71,1,2))),INDIRECT("_"&amp;_xlfn.XLOOKUP(BK$2,WatchbillMONTHLY!$A$71:$U$71,OFFSET(WatchbillMONTHLY!$A$71:$U$71,1,2))))=$A58,_xlfn.XLOOKUP(BK$2,WatchbillMONTHLY!$A$71:$U$71,OFFSET(WatchbillMONTHLY!$A$71:$U$71,1,2)),FALSE),TRUE,FALSE)),
IF(_xlfn.XLOOKUP(BK$2,WatchbillMONTHLY!$A$88:$U$88,OFFSET(WatchbillMONTHLY!$A$88:$U$88,1,2))=IF(_xlfn.XLOOKUP($A58,INDIRECT("_"&amp;_xlfn.XLOOKUP(BK$2,WatchbillMONTHLY!$A$88:$U$88,OFFSET(WatchbillMONTHLY!$A$88:$U$88,1,2))),INDIRECT("_"&amp;_xlfn.XLOOKUP(BK$2,WatchbillMONTHLY!$A$88:$U$88,OFFSET(WatchbillMONTHLY!$A$88:$U$88,1,2))))=$A58,_xlfn.XLOOKUP(BK$2,WatchbillMONTHLY!$A$88:$U$88,OFFSET(WatchbillMONTHLY!$A$88:$U$88,1,2)),FALSE),TRUE,FALSE)),
FALSE),FALSE)</f>
        <v>0</v>
      </c>
      <c r="BL58" s="209" t="b" cm="1">
        <f t="array" aca="1" ref="BL58" ca="1">IF(AND($A58 &gt; 0, AE58 &gt; 0,BL$2&lt;MiscFormulas!$A$5+1),
_xlfn.IFNA(
_xlfn.IFNA(
_xlfn.IFNA(
_xlfn.IFNA(
_xlfn.IFNA(
_xlfn.IFNA(
IF(_xlfn.XLOOKUP(BL$2,WatchbillMONTHLY!$A$3:$U$3,OFFSET(WatchbillMONTHLY!$A$3:$U$3,1,2))=IF(_xlfn.XLOOKUP($A58,INDIRECT("_"&amp;_xlfn.XLOOKUP(BL$2,WatchbillMONTHLY!$A$3:$U$3,OFFSET(WatchbillMONTHLY!$A$3:$U$3,1,2))),INDIRECT("_"&amp;_xlfn.XLOOKUP(BL$2,WatchbillMONTHLY!$A$3:$U$3,OFFSET(WatchbillMONTHLY!$A$3:$U$3,1,2))))=$A58,_xlfn.XLOOKUP(BL$2,WatchbillMONTHLY!$A$3:$U$3,OFFSET(WatchbillMONTHLY!$A$3:$U$3,1,2)),FALSE),TRUE,FALSE),
IF(_xlfn.XLOOKUP(BL$2,WatchbillMONTHLY!$A$20:$U$20,OFFSET(WatchbillMONTHLY!$A$20:$U$20,1,2))=IF(_xlfn.XLOOKUP($A58,INDIRECT("_"&amp;_xlfn.XLOOKUP(BL$2,WatchbillMONTHLY!$A$20:$U$20,OFFSET(WatchbillMONTHLY!$A$20:$U$20,1,2))),INDIRECT("_"&amp;_xlfn.XLOOKUP(BL$2,WatchbillMONTHLY!$A$20:$U$20,OFFSET(WatchbillMONTHLY!$A$20:$U$20,1,2))))=$A58,_xlfn.XLOOKUP(BL$2,WatchbillMONTHLY!$A$20:$U$20,OFFSET(WatchbillMONTHLY!$A$20:$U$20,1,2)),FALSE),TRUE,FALSE)),
IF(_xlfn.XLOOKUP(BL$2,WatchbillMONTHLY!$A$37:$U$37,OFFSET(WatchbillMONTHLY!$A$37:$U$37,1,2))=IF(_xlfn.XLOOKUP($A58,INDIRECT("_"&amp;_xlfn.XLOOKUP(BL$2,WatchbillMONTHLY!$A$37:$U$37,OFFSET(WatchbillMONTHLY!$A$37:$U$37,1,2))),INDIRECT("_"&amp;_xlfn.XLOOKUP(BL$2,WatchbillMONTHLY!$A$37:$U$37,OFFSET(WatchbillMONTHLY!$A$37:$U$37,1,2))))=$A58,_xlfn.XLOOKUP(BL$2,WatchbillMONTHLY!$A$37:$U$37,OFFSET(WatchbillMONTHLY!$A$37:$U$37,1,2)),FALSE),TRUE,FALSE)),
IF(_xlfn.XLOOKUP(BL$2,WatchbillMONTHLY!$A$54:$U$54,OFFSET(WatchbillMONTHLY!$A$54:$U$54,1,2))=IF(_xlfn.XLOOKUP($A58,INDIRECT("_"&amp;_xlfn.XLOOKUP(BL$2,WatchbillMONTHLY!$A$54:$U$54,OFFSET(WatchbillMONTHLY!$A$54:$U$54,1,2))),INDIRECT("_"&amp;_xlfn.XLOOKUP(BL$2,WatchbillMONTHLY!$A$54:$U$54,OFFSET(WatchbillMONTHLY!$A$54:$U$54,1,2))))=$A58,_xlfn.XLOOKUP(BL$2,WatchbillMONTHLY!$A$54:$U$54,OFFSET(WatchbillMONTHLY!$A$54:$U$54,1,2)),FALSE),TRUE,FALSE)),
IF(_xlfn.XLOOKUP(BL$2,WatchbillMONTHLY!$A$71:$U$71,OFFSET(WatchbillMONTHLY!$A$71:$U$71,1,2))=IF(_xlfn.XLOOKUP($A58,INDIRECT("_"&amp;_xlfn.XLOOKUP(BL$2,WatchbillMONTHLY!$A$71:$U$71,OFFSET(WatchbillMONTHLY!$A$71:$U$71,1,2))),INDIRECT("_"&amp;_xlfn.XLOOKUP(BL$2,WatchbillMONTHLY!$A$71:$U$71,OFFSET(WatchbillMONTHLY!$A$71:$U$71,1,2))))=$A58,_xlfn.XLOOKUP(BL$2,WatchbillMONTHLY!$A$71:$U$71,OFFSET(WatchbillMONTHLY!$A$71:$U$71,1,2)),FALSE),TRUE,FALSE)),
IF(_xlfn.XLOOKUP(BL$2,WatchbillMONTHLY!$A$88:$U$88,OFFSET(WatchbillMONTHLY!$A$88:$U$88,1,2))=IF(_xlfn.XLOOKUP($A58,INDIRECT("_"&amp;_xlfn.XLOOKUP(BL$2,WatchbillMONTHLY!$A$88:$U$88,OFFSET(WatchbillMONTHLY!$A$88:$U$88,1,2))),INDIRECT("_"&amp;_xlfn.XLOOKUP(BL$2,WatchbillMONTHLY!$A$88:$U$88,OFFSET(WatchbillMONTHLY!$A$88:$U$88,1,2))))=$A58,_xlfn.XLOOKUP(BL$2,WatchbillMONTHLY!$A$88:$U$88,OFFSET(WatchbillMONTHLY!$A$88:$U$88,1,2)),FALSE),TRUE,FALSE)),
FALSE),FALSE)</f>
        <v>0</v>
      </c>
      <c r="BM58" s="209" t="b" cm="1">
        <f t="array" aca="1" ref="BM58" ca="1">IF(AND($A58 &gt; 0, AF58 &gt; 0,BM$2&lt;MiscFormulas!$A$5+1),
_xlfn.IFNA(
_xlfn.IFNA(
_xlfn.IFNA(
_xlfn.IFNA(
_xlfn.IFNA(
_xlfn.IFNA(
IF(_xlfn.XLOOKUP(BM$2,WatchbillMONTHLY!$A$3:$U$3,OFFSET(WatchbillMONTHLY!$A$3:$U$3,1,2))=IF(_xlfn.XLOOKUP($A58,INDIRECT("_"&amp;_xlfn.XLOOKUP(BM$2,WatchbillMONTHLY!$A$3:$U$3,OFFSET(WatchbillMONTHLY!$A$3:$U$3,1,2))),INDIRECT("_"&amp;_xlfn.XLOOKUP(BM$2,WatchbillMONTHLY!$A$3:$U$3,OFFSET(WatchbillMONTHLY!$A$3:$U$3,1,2))))=$A58,_xlfn.XLOOKUP(BM$2,WatchbillMONTHLY!$A$3:$U$3,OFFSET(WatchbillMONTHLY!$A$3:$U$3,1,2)),FALSE),TRUE,FALSE),
IF(_xlfn.XLOOKUP(BM$2,WatchbillMONTHLY!$A$20:$U$20,OFFSET(WatchbillMONTHLY!$A$20:$U$20,1,2))=IF(_xlfn.XLOOKUP($A58,INDIRECT("_"&amp;_xlfn.XLOOKUP(BM$2,WatchbillMONTHLY!$A$20:$U$20,OFFSET(WatchbillMONTHLY!$A$20:$U$20,1,2))),INDIRECT("_"&amp;_xlfn.XLOOKUP(BM$2,WatchbillMONTHLY!$A$20:$U$20,OFFSET(WatchbillMONTHLY!$A$20:$U$20,1,2))))=$A58,_xlfn.XLOOKUP(BM$2,WatchbillMONTHLY!$A$20:$U$20,OFFSET(WatchbillMONTHLY!$A$20:$U$20,1,2)),FALSE),TRUE,FALSE)),
IF(_xlfn.XLOOKUP(BM$2,WatchbillMONTHLY!$A$37:$U$37,OFFSET(WatchbillMONTHLY!$A$37:$U$37,1,2))=IF(_xlfn.XLOOKUP($A58,INDIRECT("_"&amp;_xlfn.XLOOKUP(BM$2,WatchbillMONTHLY!$A$37:$U$37,OFFSET(WatchbillMONTHLY!$A$37:$U$37,1,2))),INDIRECT("_"&amp;_xlfn.XLOOKUP(BM$2,WatchbillMONTHLY!$A$37:$U$37,OFFSET(WatchbillMONTHLY!$A$37:$U$37,1,2))))=$A58,_xlfn.XLOOKUP(BM$2,WatchbillMONTHLY!$A$37:$U$37,OFFSET(WatchbillMONTHLY!$A$37:$U$37,1,2)),FALSE),TRUE,FALSE)),
IF(_xlfn.XLOOKUP(BM$2,WatchbillMONTHLY!$A$54:$U$54,OFFSET(WatchbillMONTHLY!$A$54:$U$54,1,2))=IF(_xlfn.XLOOKUP($A58,INDIRECT("_"&amp;_xlfn.XLOOKUP(BM$2,WatchbillMONTHLY!$A$54:$U$54,OFFSET(WatchbillMONTHLY!$A$54:$U$54,1,2))),INDIRECT("_"&amp;_xlfn.XLOOKUP(BM$2,WatchbillMONTHLY!$A$54:$U$54,OFFSET(WatchbillMONTHLY!$A$54:$U$54,1,2))))=$A58,_xlfn.XLOOKUP(BM$2,WatchbillMONTHLY!$A$54:$U$54,OFFSET(WatchbillMONTHLY!$A$54:$U$54,1,2)),FALSE),TRUE,FALSE)),
IF(_xlfn.XLOOKUP(BM$2,WatchbillMONTHLY!$A$71:$U$71,OFFSET(WatchbillMONTHLY!$A$71:$U$71,1,2))=IF(_xlfn.XLOOKUP($A58,INDIRECT("_"&amp;_xlfn.XLOOKUP(BM$2,WatchbillMONTHLY!$A$71:$U$71,OFFSET(WatchbillMONTHLY!$A$71:$U$71,1,2))),INDIRECT("_"&amp;_xlfn.XLOOKUP(BM$2,WatchbillMONTHLY!$A$71:$U$71,OFFSET(WatchbillMONTHLY!$A$71:$U$71,1,2))))=$A58,_xlfn.XLOOKUP(BM$2,WatchbillMONTHLY!$A$71:$U$71,OFFSET(WatchbillMONTHLY!$A$71:$U$71,1,2)),FALSE),TRUE,FALSE)),
IF(_xlfn.XLOOKUP(BM$2,WatchbillMONTHLY!$A$88:$U$88,OFFSET(WatchbillMONTHLY!$A$88:$U$88,1,2))=IF(_xlfn.XLOOKUP($A58,INDIRECT("_"&amp;_xlfn.XLOOKUP(BM$2,WatchbillMONTHLY!$A$88:$U$88,OFFSET(WatchbillMONTHLY!$A$88:$U$88,1,2))),INDIRECT("_"&amp;_xlfn.XLOOKUP(BM$2,WatchbillMONTHLY!$A$88:$U$88,OFFSET(WatchbillMONTHLY!$A$88:$U$88,1,2))))=$A58,_xlfn.XLOOKUP(BM$2,WatchbillMONTHLY!$A$88:$U$88,OFFSET(WatchbillMONTHLY!$A$88:$U$88,1,2)),FALSE),TRUE,FALSE)),
FALSE),FALSE)</f>
        <v>0</v>
      </c>
      <c r="BN58" s="209" t="b" cm="1">
        <f t="array" aca="1" ref="BN58" ca="1">IF(AND($A58 &gt; 0, AG58 &gt; 0,BN$2&lt;MiscFormulas!$A$5+1),
_xlfn.IFNA(
_xlfn.IFNA(
_xlfn.IFNA(
_xlfn.IFNA(
_xlfn.IFNA(
_xlfn.IFNA(
IF(_xlfn.XLOOKUP(BN$2,WatchbillMONTHLY!$A$3:$U$3,OFFSET(WatchbillMONTHLY!$A$3:$U$3,1,2))=IF(_xlfn.XLOOKUP($A58,INDIRECT("_"&amp;_xlfn.XLOOKUP(BN$2,WatchbillMONTHLY!$A$3:$U$3,OFFSET(WatchbillMONTHLY!$A$3:$U$3,1,2))),INDIRECT("_"&amp;_xlfn.XLOOKUP(BN$2,WatchbillMONTHLY!$A$3:$U$3,OFFSET(WatchbillMONTHLY!$A$3:$U$3,1,2))))=$A58,_xlfn.XLOOKUP(BN$2,WatchbillMONTHLY!$A$3:$U$3,OFFSET(WatchbillMONTHLY!$A$3:$U$3,1,2)),FALSE),TRUE,FALSE),
IF(_xlfn.XLOOKUP(BN$2,WatchbillMONTHLY!$A$20:$U$20,OFFSET(WatchbillMONTHLY!$A$20:$U$20,1,2))=IF(_xlfn.XLOOKUP($A58,INDIRECT("_"&amp;_xlfn.XLOOKUP(BN$2,WatchbillMONTHLY!$A$20:$U$20,OFFSET(WatchbillMONTHLY!$A$20:$U$20,1,2))),INDIRECT("_"&amp;_xlfn.XLOOKUP(BN$2,WatchbillMONTHLY!$A$20:$U$20,OFFSET(WatchbillMONTHLY!$A$20:$U$20,1,2))))=$A58,_xlfn.XLOOKUP(BN$2,WatchbillMONTHLY!$A$20:$U$20,OFFSET(WatchbillMONTHLY!$A$20:$U$20,1,2)),FALSE),TRUE,FALSE)),
IF(_xlfn.XLOOKUP(BN$2,WatchbillMONTHLY!$A$37:$U$37,OFFSET(WatchbillMONTHLY!$A$37:$U$37,1,2))=IF(_xlfn.XLOOKUP($A58,INDIRECT("_"&amp;_xlfn.XLOOKUP(BN$2,WatchbillMONTHLY!$A$37:$U$37,OFFSET(WatchbillMONTHLY!$A$37:$U$37,1,2))),INDIRECT("_"&amp;_xlfn.XLOOKUP(BN$2,WatchbillMONTHLY!$A$37:$U$37,OFFSET(WatchbillMONTHLY!$A$37:$U$37,1,2))))=$A58,_xlfn.XLOOKUP(BN$2,WatchbillMONTHLY!$A$37:$U$37,OFFSET(WatchbillMONTHLY!$A$37:$U$37,1,2)),FALSE),TRUE,FALSE)),
IF(_xlfn.XLOOKUP(BN$2,WatchbillMONTHLY!$A$54:$U$54,OFFSET(WatchbillMONTHLY!$A$54:$U$54,1,2))=IF(_xlfn.XLOOKUP($A58,INDIRECT("_"&amp;_xlfn.XLOOKUP(BN$2,WatchbillMONTHLY!$A$54:$U$54,OFFSET(WatchbillMONTHLY!$A$54:$U$54,1,2))),INDIRECT("_"&amp;_xlfn.XLOOKUP(BN$2,WatchbillMONTHLY!$A$54:$U$54,OFFSET(WatchbillMONTHLY!$A$54:$U$54,1,2))))=$A58,_xlfn.XLOOKUP(BN$2,WatchbillMONTHLY!$A$54:$U$54,OFFSET(WatchbillMONTHLY!$A$54:$U$54,1,2)),FALSE),TRUE,FALSE)),
IF(_xlfn.XLOOKUP(BN$2,WatchbillMONTHLY!$A$71:$U$71,OFFSET(WatchbillMONTHLY!$A$71:$U$71,1,2))=IF(_xlfn.XLOOKUP($A58,INDIRECT("_"&amp;_xlfn.XLOOKUP(BN$2,WatchbillMONTHLY!$A$71:$U$71,OFFSET(WatchbillMONTHLY!$A$71:$U$71,1,2))),INDIRECT("_"&amp;_xlfn.XLOOKUP(BN$2,WatchbillMONTHLY!$A$71:$U$71,OFFSET(WatchbillMONTHLY!$A$71:$U$71,1,2))))=$A58,_xlfn.XLOOKUP(BN$2,WatchbillMONTHLY!$A$71:$U$71,OFFSET(WatchbillMONTHLY!$A$71:$U$71,1,2)),FALSE),TRUE,FALSE)),
IF(_xlfn.XLOOKUP(BN$2,WatchbillMONTHLY!$A$88:$U$88,OFFSET(WatchbillMONTHLY!$A$88:$U$88,1,2))=IF(_xlfn.XLOOKUP($A58,INDIRECT("_"&amp;_xlfn.XLOOKUP(BN$2,WatchbillMONTHLY!$A$88:$U$88,OFFSET(WatchbillMONTHLY!$A$88:$U$88,1,2))),INDIRECT("_"&amp;_xlfn.XLOOKUP(BN$2,WatchbillMONTHLY!$A$88:$U$88,OFFSET(WatchbillMONTHLY!$A$88:$U$88,1,2))))=$A58,_xlfn.XLOOKUP(BN$2,WatchbillMONTHLY!$A$88:$U$88,OFFSET(WatchbillMONTHLY!$A$88:$U$88,1,2)),FALSE),TRUE,FALSE)),
FALSE),FALSE)</f>
        <v>0</v>
      </c>
      <c r="BO58" s="209" t="b" cm="1">
        <f t="array" aca="1" ref="BO58" ca="1">IF(
    AND($A58 &gt; 0, AH58 &gt; 0,BO$2&lt;MiscFormulas!$A$5+1),
    ISNUMBER(
        MATCH($A58,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8" s="210"/>
    </row>
    <row r="59" spans="1:68" x14ac:dyDescent="0.35">
      <c r="A59" t="str">
        <v>EX3 Jennifer, L.</v>
      </c>
      <c r="B59" s="214" t="str">
        <v>EX3 Jennifer, Love</v>
      </c>
      <c r="C59" s="218"/>
      <c r="D59" s="230"/>
      <c r="E59" s="231"/>
      <c r="F59" s="231"/>
      <c r="G59" s="231"/>
      <c r="H59" s="231"/>
      <c r="I59" s="231"/>
      <c r="J59" s="231" t="s">
        <v>266</v>
      </c>
      <c r="K59" s="231"/>
      <c r="L59" s="231"/>
      <c r="M59" s="231"/>
      <c r="N59" s="231"/>
      <c r="O59" s="231"/>
      <c r="P59" s="231"/>
      <c r="Q59" s="231"/>
      <c r="R59" s="231"/>
      <c r="S59" s="231"/>
      <c r="T59" s="231"/>
      <c r="U59" s="231"/>
      <c r="V59" s="231"/>
      <c r="W59" s="231"/>
      <c r="X59" s="231"/>
      <c r="Y59" s="231"/>
      <c r="Z59" s="231"/>
      <c r="AA59" s="231"/>
      <c r="AB59" s="231"/>
      <c r="AC59" s="231"/>
      <c r="AD59" s="231"/>
      <c r="AE59" s="231"/>
      <c r="AF59" s="231"/>
      <c r="AG59" s="231"/>
      <c r="AH59" s="179"/>
      <c r="AI59" s="209"/>
      <c r="AJ59" s="209" t="str" cm="1">
        <f t="array" aca="1" ref="AJ59" ca="1">IF(OR(AK59:BN59=TRUE),$A59&amp;" :  ","")&amp;_xlfn.TEXTJOIN(" | ",TRUE,IF(AK59:BN59=TRUE,$AK$2:$BN$2,""))</f>
        <v>EX3 Jennifer, L. :  7</v>
      </c>
      <c r="AK59" s="209" t="b" cm="1">
        <f t="array" aca="1" ref="AK59" ca="1">IF(AND($A59 &gt; 0, D59 &gt; 0,AK$2&lt;MiscFormulas!$A$5+1),
_xlfn.IFNA(
_xlfn.IFNA(
_xlfn.IFNA(
_xlfn.IFNA(
_xlfn.IFNA(
_xlfn.IFNA(
IF(_xlfn.XLOOKUP(AK$2,WatchbillMONTHLY!$A$3:$U$3,OFFSET(WatchbillMONTHLY!$A$3:$U$3,1,2))=IF(_xlfn.XLOOKUP($A59,INDIRECT("_"&amp;_xlfn.XLOOKUP(AK$2,WatchbillMONTHLY!$A$3:$U$3,OFFSET(WatchbillMONTHLY!$A$3:$U$3,1,2))),INDIRECT("_"&amp;_xlfn.XLOOKUP(AK$2,WatchbillMONTHLY!$A$3:$U$3,OFFSET(WatchbillMONTHLY!$A$3:$U$3,1,2))))=$A59,_xlfn.XLOOKUP(AK$2,WatchbillMONTHLY!$A$3:$U$3,OFFSET(WatchbillMONTHLY!$A$3:$U$3,1,2)),FALSE),TRUE,FALSE),
IF(_xlfn.XLOOKUP(AK$2,WatchbillMONTHLY!$A$20:$U$20,OFFSET(WatchbillMONTHLY!$A$20:$U$20,1,2))=IF(_xlfn.XLOOKUP($A59,INDIRECT("_"&amp;_xlfn.XLOOKUP(AK$2,WatchbillMONTHLY!$A$20:$U$20,OFFSET(WatchbillMONTHLY!$A$20:$U$20,1,2))),INDIRECT("_"&amp;_xlfn.XLOOKUP(AK$2,WatchbillMONTHLY!$A$20:$U$20,OFFSET(WatchbillMONTHLY!$A$20:$U$20,1,2))))=$A59,_xlfn.XLOOKUP(AK$2,WatchbillMONTHLY!$A$20:$U$20,OFFSET(WatchbillMONTHLY!$A$20:$U$20,1,2)),FALSE),TRUE,FALSE)),
IF(_xlfn.XLOOKUP(AK$2,WatchbillMONTHLY!$A$37:$U$37,OFFSET(WatchbillMONTHLY!$A$37:$U$37,1,2))=IF(_xlfn.XLOOKUP($A59,INDIRECT("_"&amp;_xlfn.XLOOKUP(AK$2,WatchbillMONTHLY!$A$37:$U$37,OFFSET(WatchbillMONTHLY!$A$37:$U$37,1,2))),INDIRECT("_"&amp;_xlfn.XLOOKUP(AK$2,WatchbillMONTHLY!$A$37:$U$37,OFFSET(WatchbillMONTHLY!$A$37:$U$37,1,2))))=$A59,_xlfn.XLOOKUP(AK$2,WatchbillMONTHLY!$A$37:$U$37,OFFSET(WatchbillMONTHLY!$A$37:$U$37,1,2)),FALSE),TRUE,FALSE)),
IF(_xlfn.XLOOKUP(AK$2,WatchbillMONTHLY!$A$54:$U$54,OFFSET(WatchbillMONTHLY!$A$54:$U$54,1,2))=IF(_xlfn.XLOOKUP($A59,INDIRECT("_"&amp;_xlfn.XLOOKUP(AK$2,WatchbillMONTHLY!$A$54:$U$54,OFFSET(WatchbillMONTHLY!$A$54:$U$54,1,2))),INDIRECT("_"&amp;_xlfn.XLOOKUP(AK$2,WatchbillMONTHLY!$A$54:$U$54,OFFSET(WatchbillMONTHLY!$A$54:$U$54,1,2))))=$A59,_xlfn.XLOOKUP(AK$2,WatchbillMONTHLY!$A$54:$U$54,OFFSET(WatchbillMONTHLY!$A$54:$U$54,1,2)),FALSE),TRUE,FALSE)),
IF(_xlfn.XLOOKUP(AK$2,WatchbillMONTHLY!$A$71:$U$71,OFFSET(WatchbillMONTHLY!$A$71:$U$71,1,2))=IF(_xlfn.XLOOKUP($A59,INDIRECT("_"&amp;_xlfn.XLOOKUP(AK$2,WatchbillMONTHLY!$A$71:$U$71,OFFSET(WatchbillMONTHLY!$A$71:$U$71,1,2))),INDIRECT("_"&amp;_xlfn.XLOOKUP(AK$2,WatchbillMONTHLY!$A$71:$U$71,OFFSET(WatchbillMONTHLY!$A$71:$U$71,1,2))))=$A59,_xlfn.XLOOKUP(AK$2,WatchbillMONTHLY!$A$71:$U$71,OFFSET(WatchbillMONTHLY!$A$71:$U$71,1,2)),FALSE),TRUE,FALSE)),
IF(_xlfn.XLOOKUP(AK$2,WatchbillMONTHLY!$A$88:$U$88,OFFSET(WatchbillMONTHLY!$A$88:$U$88,1,2))=IF(_xlfn.XLOOKUP($A59,INDIRECT("_"&amp;_xlfn.XLOOKUP(AK$2,WatchbillMONTHLY!$A$88:$U$88,OFFSET(WatchbillMONTHLY!$A$88:$U$88,1,2))),INDIRECT("_"&amp;_xlfn.XLOOKUP(AK$2,WatchbillMONTHLY!$A$88:$U$88,OFFSET(WatchbillMONTHLY!$A$88:$U$88,1,2))))=$A59,_xlfn.XLOOKUP(AK$2,WatchbillMONTHLY!$A$88:$U$88,OFFSET(WatchbillMONTHLY!$A$88:$U$88,1,2)),FALSE),TRUE,FALSE)),
FALSE),FALSE)</f>
        <v>0</v>
      </c>
      <c r="AL59" s="209" t="b" cm="1">
        <f t="array" aca="1" ref="AL59" ca="1">IF(AND($A59 &gt; 0, E59 &gt; 0,AL$2&lt;MiscFormulas!$A$5+1),
_xlfn.IFNA(
_xlfn.IFNA(
_xlfn.IFNA(
_xlfn.IFNA(
_xlfn.IFNA(
_xlfn.IFNA(
IF(_xlfn.XLOOKUP(AL$2,WatchbillMONTHLY!$A$3:$U$3,OFFSET(WatchbillMONTHLY!$A$3:$U$3,1,2))=IF(_xlfn.XLOOKUP($A59,INDIRECT("_"&amp;_xlfn.XLOOKUP(AL$2,WatchbillMONTHLY!$A$3:$U$3,OFFSET(WatchbillMONTHLY!$A$3:$U$3,1,2))),INDIRECT("_"&amp;_xlfn.XLOOKUP(AL$2,WatchbillMONTHLY!$A$3:$U$3,OFFSET(WatchbillMONTHLY!$A$3:$U$3,1,2))))=$A59,_xlfn.XLOOKUP(AL$2,WatchbillMONTHLY!$A$3:$U$3,OFFSET(WatchbillMONTHLY!$A$3:$U$3,1,2)),FALSE),TRUE,FALSE),
IF(_xlfn.XLOOKUP(AL$2,WatchbillMONTHLY!$A$20:$U$20,OFFSET(WatchbillMONTHLY!$A$20:$U$20,1,2))=IF(_xlfn.XLOOKUP($A59,INDIRECT("_"&amp;_xlfn.XLOOKUP(AL$2,WatchbillMONTHLY!$A$20:$U$20,OFFSET(WatchbillMONTHLY!$A$20:$U$20,1,2))),INDIRECT("_"&amp;_xlfn.XLOOKUP(AL$2,WatchbillMONTHLY!$A$20:$U$20,OFFSET(WatchbillMONTHLY!$A$20:$U$20,1,2))))=$A59,_xlfn.XLOOKUP(AL$2,WatchbillMONTHLY!$A$20:$U$20,OFFSET(WatchbillMONTHLY!$A$20:$U$20,1,2)),FALSE),TRUE,FALSE)),
IF(_xlfn.XLOOKUP(AL$2,WatchbillMONTHLY!$A$37:$U$37,OFFSET(WatchbillMONTHLY!$A$37:$U$37,1,2))=IF(_xlfn.XLOOKUP($A59,INDIRECT("_"&amp;_xlfn.XLOOKUP(AL$2,WatchbillMONTHLY!$A$37:$U$37,OFFSET(WatchbillMONTHLY!$A$37:$U$37,1,2))),INDIRECT("_"&amp;_xlfn.XLOOKUP(AL$2,WatchbillMONTHLY!$A$37:$U$37,OFFSET(WatchbillMONTHLY!$A$37:$U$37,1,2))))=$A59,_xlfn.XLOOKUP(AL$2,WatchbillMONTHLY!$A$37:$U$37,OFFSET(WatchbillMONTHLY!$A$37:$U$37,1,2)),FALSE),TRUE,FALSE)),
IF(_xlfn.XLOOKUP(AL$2,WatchbillMONTHLY!$A$54:$U$54,OFFSET(WatchbillMONTHLY!$A$54:$U$54,1,2))=IF(_xlfn.XLOOKUP($A59,INDIRECT("_"&amp;_xlfn.XLOOKUP(AL$2,WatchbillMONTHLY!$A$54:$U$54,OFFSET(WatchbillMONTHLY!$A$54:$U$54,1,2))),INDIRECT("_"&amp;_xlfn.XLOOKUP(AL$2,WatchbillMONTHLY!$A$54:$U$54,OFFSET(WatchbillMONTHLY!$A$54:$U$54,1,2))))=$A59,_xlfn.XLOOKUP(AL$2,WatchbillMONTHLY!$A$54:$U$54,OFFSET(WatchbillMONTHLY!$A$54:$U$54,1,2)),FALSE),TRUE,FALSE)),
IF(_xlfn.XLOOKUP(AL$2,WatchbillMONTHLY!$A$71:$U$71,OFFSET(WatchbillMONTHLY!$A$71:$U$71,1,2))=IF(_xlfn.XLOOKUP($A59,INDIRECT("_"&amp;_xlfn.XLOOKUP(AL$2,WatchbillMONTHLY!$A$71:$U$71,OFFSET(WatchbillMONTHLY!$A$71:$U$71,1,2))),INDIRECT("_"&amp;_xlfn.XLOOKUP(AL$2,WatchbillMONTHLY!$A$71:$U$71,OFFSET(WatchbillMONTHLY!$A$71:$U$71,1,2))))=$A59,_xlfn.XLOOKUP(AL$2,WatchbillMONTHLY!$A$71:$U$71,OFFSET(WatchbillMONTHLY!$A$71:$U$71,1,2)),FALSE),TRUE,FALSE)),
IF(_xlfn.XLOOKUP(AL$2,WatchbillMONTHLY!$A$88:$U$88,OFFSET(WatchbillMONTHLY!$A$88:$U$88,1,2))=IF(_xlfn.XLOOKUP($A59,INDIRECT("_"&amp;_xlfn.XLOOKUP(AL$2,WatchbillMONTHLY!$A$88:$U$88,OFFSET(WatchbillMONTHLY!$A$88:$U$88,1,2))),INDIRECT("_"&amp;_xlfn.XLOOKUP(AL$2,WatchbillMONTHLY!$A$88:$U$88,OFFSET(WatchbillMONTHLY!$A$88:$U$88,1,2))))=$A59,_xlfn.XLOOKUP(AL$2,WatchbillMONTHLY!$A$88:$U$88,OFFSET(WatchbillMONTHLY!$A$88:$U$88,1,2)),FALSE),TRUE,FALSE)),
FALSE),FALSE)</f>
        <v>0</v>
      </c>
      <c r="AM59" s="209" t="b" cm="1">
        <f t="array" aca="1" ref="AM59" ca="1">IF(AND($A59 &gt; 0, F59 &gt; 0,AM$2&lt;MiscFormulas!$A$5+1),
_xlfn.IFNA(
_xlfn.IFNA(
_xlfn.IFNA(
_xlfn.IFNA(
_xlfn.IFNA(
_xlfn.IFNA(
IF(_xlfn.XLOOKUP(AM$2,WatchbillMONTHLY!$A$3:$U$3,OFFSET(WatchbillMONTHLY!$A$3:$U$3,1,2))=IF(_xlfn.XLOOKUP($A59,INDIRECT("_"&amp;_xlfn.XLOOKUP(AM$2,WatchbillMONTHLY!$A$3:$U$3,OFFSET(WatchbillMONTHLY!$A$3:$U$3,1,2))),INDIRECT("_"&amp;_xlfn.XLOOKUP(AM$2,WatchbillMONTHLY!$A$3:$U$3,OFFSET(WatchbillMONTHLY!$A$3:$U$3,1,2))))=$A59,_xlfn.XLOOKUP(AM$2,WatchbillMONTHLY!$A$3:$U$3,OFFSET(WatchbillMONTHLY!$A$3:$U$3,1,2)),FALSE),TRUE,FALSE),
IF(_xlfn.XLOOKUP(AM$2,WatchbillMONTHLY!$A$20:$U$20,OFFSET(WatchbillMONTHLY!$A$20:$U$20,1,2))=IF(_xlfn.XLOOKUP($A59,INDIRECT("_"&amp;_xlfn.XLOOKUP(AM$2,WatchbillMONTHLY!$A$20:$U$20,OFFSET(WatchbillMONTHLY!$A$20:$U$20,1,2))),INDIRECT("_"&amp;_xlfn.XLOOKUP(AM$2,WatchbillMONTHLY!$A$20:$U$20,OFFSET(WatchbillMONTHLY!$A$20:$U$20,1,2))))=$A59,_xlfn.XLOOKUP(AM$2,WatchbillMONTHLY!$A$20:$U$20,OFFSET(WatchbillMONTHLY!$A$20:$U$20,1,2)),FALSE),TRUE,FALSE)),
IF(_xlfn.XLOOKUP(AM$2,WatchbillMONTHLY!$A$37:$U$37,OFFSET(WatchbillMONTHLY!$A$37:$U$37,1,2))=IF(_xlfn.XLOOKUP($A59,INDIRECT("_"&amp;_xlfn.XLOOKUP(AM$2,WatchbillMONTHLY!$A$37:$U$37,OFFSET(WatchbillMONTHLY!$A$37:$U$37,1,2))),INDIRECT("_"&amp;_xlfn.XLOOKUP(AM$2,WatchbillMONTHLY!$A$37:$U$37,OFFSET(WatchbillMONTHLY!$A$37:$U$37,1,2))))=$A59,_xlfn.XLOOKUP(AM$2,WatchbillMONTHLY!$A$37:$U$37,OFFSET(WatchbillMONTHLY!$A$37:$U$37,1,2)),FALSE),TRUE,FALSE)),
IF(_xlfn.XLOOKUP(AM$2,WatchbillMONTHLY!$A$54:$U$54,OFFSET(WatchbillMONTHLY!$A$54:$U$54,1,2))=IF(_xlfn.XLOOKUP($A59,INDIRECT("_"&amp;_xlfn.XLOOKUP(AM$2,WatchbillMONTHLY!$A$54:$U$54,OFFSET(WatchbillMONTHLY!$A$54:$U$54,1,2))),INDIRECT("_"&amp;_xlfn.XLOOKUP(AM$2,WatchbillMONTHLY!$A$54:$U$54,OFFSET(WatchbillMONTHLY!$A$54:$U$54,1,2))))=$A59,_xlfn.XLOOKUP(AM$2,WatchbillMONTHLY!$A$54:$U$54,OFFSET(WatchbillMONTHLY!$A$54:$U$54,1,2)),FALSE),TRUE,FALSE)),
IF(_xlfn.XLOOKUP(AM$2,WatchbillMONTHLY!$A$71:$U$71,OFFSET(WatchbillMONTHLY!$A$71:$U$71,1,2))=IF(_xlfn.XLOOKUP($A59,INDIRECT("_"&amp;_xlfn.XLOOKUP(AM$2,WatchbillMONTHLY!$A$71:$U$71,OFFSET(WatchbillMONTHLY!$A$71:$U$71,1,2))),INDIRECT("_"&amp;_xlfn.XLOOKUP(AM$2,WatchbillMONTHLY!$A$71:$U$71,OFFSET(WatchbillMONTHLY!$A$71:$U$71,1,2))))=$A59,_xlfn.XLOOKUP(AM$2,WatchbillMONTHLY!$A$71:$U$71,OFFSET(WatchbillMONTHLY!$A$71:$U$71,1,2)),FALSE),TRUE,FALSE)),
IF(_xlfn.XLOOKUP(AM$2,WatchbillMONTHLY!$A$88:$U$88,OFFSET(WatchbillMONTHLY!$A$88:$U$88,1,2))=IF(_xlfn.XLOOKUP($A59,INDIRECT("_"&amp;_xlfn.XLOOKUP(AM$2,WatchbillMONTHLY!$A$88:$U$88,OFFSET(WatchbillMONTHLY!$A$88:$U$88,1,2))),INDIRECT("_"&amp;_xlfn.XLOOKUP(AM$2,WatchbillMONTHLY!$A$88:$U$88,OFFSET(WatchbillMONTHLY!$A$88:$U$88,1,2))))=$A59,_xlfn.XLOOKUP(AM$2,WatchbillMONTHLY!$A$88:$U$88,OFFSET(WatchbillMONTHLY!$A$88:$U$88,1,2)),FALSE),TRUE,FALSE)),
FALSE),FALSE)</f>
        <v>0</v>
      </c>
      <c r="AN59" s="209" t="b" cm="1">
        <f t="array" aca="1" ref="AN59" ca="1">IF(AND($A59 &gt; 0, G59 &gt; 0,AN$2&lt;MiscFormulas!$A$5+1),
_xlfn.IFNA(
_xlfn.IFNA(
_xlfn.IFNA(
_xlfn.IFNA(
_xlfn.IFNA(
_xlfn.IFNA(
IF(_xlfn.XLOOKUP(AN$2,WatchbillMONTHLY!$A$3:$U$3,OFFSET(WatchbillMONTHLY!$A$3:$U$3,1,2))=IF(_xlfn.XLOOKUP($A59,INDIRECT("_"&amp;_xlfn.XLOOKUP(AN$2,WatchbillMONTHLY!$A$3:$U$3,OFFSET(WatchbillMONTHLY!$A$3:$U$3,1,2))),INDIRECT("_"&amp;_xlfn.XLOOKUP(AN$2,WatchbillMONTHLY!$A$3:$U$3,OFFSET(WatchbillMONTHLY!$A$3:$U$3,1,2))))=$A59,_xlfn.XLOOKUP(AN$2,WatchbillMONTHLY!$A$3:$U$3,OFFSET(WatchbillMONTHLY!$A$3:$U$3,1,2)),FALSE),TRUE,FALSE),
IF(_xlfn.XLOOKUP(AN$2,WatchbillMONTHLY!$A$20:$U$20,OFFSET(WatchbillMONTHLY!$A$20:$U$20,1,2))=IF(_xlfn.XLOOKUP($A59,INDIRECT("_"&amp;_xlfn.XLOOKUP(AN$2,WatchbillMONTHLY!$A$20:$U$20,OFFSET(WatchbillMONTHLY!$A$20:$U$20,1,2))),INDIRECT("_"&amp;_xlfn.XLOOKUP(AN$2,WatchbillMONTHLY!$A$20:$U$20,OFFSET(WatchbillMONTHLY!$A$20:$U$20,1,2))))=$A59,_xlfn.XLOOKUP(AN$2,WatchbillMONTHLY!$A$20:$U$20,OFFSET(WatchbillMONTHLY!$A$20:$U$20,1,2)),FALSE),TRUE,FALSE)),
IF(_xlfn.XLOOKUP(AN$2,WatchbillMONTHLY!$A$37:$U$37,OFFSET(WatchbillMONTHLY!$A$37:$U$37,1,2))=IF(_xlfn.XLOOKUP($A59,INDIRECT("_"&amp;_xlfn.XLOOKUP(AN$2,WatchbillMONTHLY!$A$37:$U$37,OFFSET(WatchbillMONTHLY!$A$37:$U$37,1,2))),INDIRECT("_"&amp;_xlfn.XLOOKUP(AN$2,WatchbillMONTHLY!$A$37:$U$37,OFFSET(WatchbillMONTHLY!$A$37:$U$37,1,2))))=$A59,_xlfn.XLOOKUP(AN$2,WatchbillMONTHLY!$A$37:$U$37,OFFSET(WatchbillMONTHLY!$A$37:$U$37,1,2)),FALSE),TRUE,FALSE)),
IF(_xlfn.XLOOKUP(AN$2,WatchbillMONTHLY!$A$54:$U$54,OFFSET(WatchbillMONTHLY!$A$54:$U$54,1,2))=IF(_xlfn.XLOOKUP($A59,INDIRECT("_"&amp;_xlfn.XLOOKUP(AN$2,WatchbillMONTHLY!$A$54:$U$54,OFFSET(WatchbillMONTHLY!$A$54:$U$54,1,2))),INDIRECT("_"&amp;_xlfn.XLOOKUP(AN$2,WatchbillMONTHLY!$A$54:$U$54,OFFSET(WatchbillMONTHLY!$A$54:$U$54,1,2))))=$A59,_xlfn.XLOOKUP(AN$2,WatchbillMONTHLY!$A$54:$U$54,OFFSET(WatchbillMONTHLY!$A$54:$U$54,1,2)),FALSE),TRUE,FALSE)),
IF(_xlfn.XLOOKUP(AN$2,WatchbillMONTHLY!$A$71:$U$71,OFFSET(WatchbillMONTHLY!$A$71:$U$71,1,2))=IF(_xlfn.XLOOKUP($A59,INDIRECT("_"&amp;_xlfn.XLOOKUP(AN$2,WatchbillMONTHLY!$A$71:$U$71,OFFSET(WatchbillMONTHLY!$A$71:$U$71,1,2))),INDIRECT("_"&amp;_xlfn.XLOOKUP(AN$2,WatchbillMONTHLY!$A$71:$U$71,OFFSET(WatchbillMONTHLY!$A$71:$U$71,1,2))))=$A59,_xlfn.XLOOKUP(AN$2,WatchbillMONTHLY!$A$71:$U$71,OFFSET(WatchbillMONTHLY!$A$71:$U$71,1,2)),FALSE),TRUE,FALSE)),
IF(_xlfn.XLOOKUP(AN$2,WatchbillMONTHLY!$A$88:$U$88,OFFSET(WatchbillMONTHLY!$A$88:$U$88,1,2))=IF(_xlfn.XLOOKUP($A59,INDIRECT("_"&amp;_xlfn.XLOOKUP(AN$2,WatchbillMONTHLY!$A$88:$U$88,OFFSET(WatchbillMONTHLY!$A$88:$U$88,1,2))),INDIRECT("_"&amp;_xlfn.XLOOKUP(AN$2,WatchbillMONTHLY!$A$88:$U$88,OFFSET(WatchbillMONTHLY!$A$88:$U$88,1,2))))=$A59,_xlfn.XLOOKUP(AN$2,WatchbillMONTHLY!$A$88:$U$88,OFFSET(WatchbillMONTHLY!$A$88:$U$88,1,2)),FALSE),TRUE,FALSE)),
FALSE),FALSE)</f>
        <v>0</v>
      </c>
      <c r="AO59" s="209" t="b" cm="1">
        <f t="array" aca="1" ref="AO59" ca="1">IF(AND($A59 &gt; 0, H59 &gt; 0,AO$2&lt;MiscFormulas!$A$5+1),
_xlfn.IFNA(
_xlfn.IFNA(
_xlfn.IFNA(
_xlfn.IFNA(
_xlfn.IFNA(
_xlfn.IFNA(
IF(_xlfn.XLOOKUP(AO$2,WatchbillMONTHLY!$A$3:$U$3,OFFSET(WatchbillMONTHLY!$A$3:$U$3,1,2))=IF(_xlfn.XLOOKUP($A59,INDIRECT("_"&amp;_xlfn.XLOOKUP(AO$2,WatchbillMONTHLY!$A$3:$U$3,OFFSET(WatchbillMONTHLY!$A$3:$U$3,1,2))),INDIRECT("_"&amp;_xlfn.XLOOKUP(AO$2,WatchbillMONTHLY!$A$3:$U$3,OFFSET(WatchbillMONTHLY!$A$3:$U$3,1,2))))=$A59,_xlfn.XLOOKUP(AO$2,WatchbillMONTHLY!$A$3:$U$3,OFFSET(WatchbillMONTHLY!$A$3:$U$3,1,2)),FALSE),TRUE,FALSE),
IF(_xlfn.XLOOKUP(AO$2,WatchbillMONTHLY!$A$20:$U$20,OFFSET(WatchbillMONTHLY!$A$20:$U$20,1,2))=IF(_xlfn.XLOOKUP($A59,INDIRECT("_"&amp;_xlfn.XLOOKUP(AO$2,WatchbillMONTHLY!$A$20:$U$20,OFFSET(WatchbillMONTHLY!$A$20:$U$20,1,2))),INDIRECT("_"&amp;_xlfn.XLOOKUP(AO$2,WatchbillMONTHLY!$A$20:$U$20,OFFSET(WatchbillMONTHLY!$A$20:$U$20,1,2))))=$A59,_xlfn.XLOOKUP(AO$2,WatchbillMONTHLY!$A$20:$U$20,OFFSET(WatchbillMONTHLY!$A$20:$U$20,1,2)),FALSE),TRUE,FALSE)),
IF(_xlfn.XLOOKUP(AO$2,WatchbillMONTHLY!$A$37:$U$37,OFFSET(WatchbillMONTHLY!$A$37:$U$37,1,2))=IF(_xlfn.XLOOKUP($A59,INDIRECT("_"&amp;_xlfn.XLOOKUP(AO$2,WatchbillMONTHLY!$A$37:$U$37,OFFSET(WatchbillMONTHLY!$A$37:$U$37,1,2))),INDIRECT("_"&amp;_xlfn.XLOOKUP(AO$2,WatchbillMONTHLY!$A$37:$U$37,OFFSET(WatchbillMONTHLY!$A$37:$U$37,1,2))))=$A59,_xlfn.XLOOKUP(AO$2,WatchbillMONTHLY!$A$37:$U$37,OFFSET(WatchbillMONTHLY!$A$37:$U$37,1,2)),FALSE),TRUE,FALSE)),
IF(_xlfn.XLOOKUP(AO$2,WatchbillMONTHLY!$A$54:$U$54,OFFSET(WatchbillMONTHLY!$A$54:$U$54,1,2))=IF(_xlfn.XLOOKUP($A59,INDIRECT("_"&amp;_xlfn.XLOOKUP(AO$2,WatchbillMONTHLY!$A$54:$U$54,OFFSET(WatchbillMONTHLY!$A$54:$U$54,1,2))),INDIRECT("_"&amp;_xlfn.XLOOKUP(AO$2,WatchbillMONTHLY!$A$54:$U$54,OFFSET(WatchbillMONTHLY!$A$54:$U$54,1,2))))=$A59,_xlfn.XLOOKUP(AO$2,WatchbillMONTHLY!$A$54:$U$54,OFFSET(WatchbillMONTHLY!$A$54:$U$54,1,2)),FALSE),TRUE,FALSE)),
IF(_xlfn.XLOOKUP(AO$2,WatchbillMONTHLY!$A$71:$U$71,OFFSET(WatchbillMONTHLY!$A$71:$U$71,1,2))=IF(_xlfn.XLOOKUP($A59,INDIRECT("_"&amp;_xlfn.XLOOKUP(AO$2,WatchbillMONTHLY!$A$71:$U$71,OFFSET(WatchbillMONTHLY!$A$71:$U$71,1,2))),INDIRECT("_"&amp;_xlfn.XLOOKUP(AO$2,WatchbillMONTHLY!$A$71:$U$71,OFFSET(WatchbillMONTHLY!$A$71:$U$71,1,2))))=$A59,_xlfn.XLOOKUP(AO$2,WatchbillMONTHLY!$A$71:$U$71,OFFSET(WatchbillMONTHLY!$A$71:$U$71,1,2)),FALSE),TRUE,FALSE)),
IF(_xlfn.XLOOKUP(AO$2,WatchbillMONTHLY!$A$88:$U$88,OFFSET(WatchbillMONTHLY!$A$88:$U$88,1,2))=IF(_xlfn.XLOOKUP($A59,INDIRECT("_"&amp;_xlfn.XLOOKUP(AO$2,WatchbillMONTHLY!$A$88:$U$88,OFFSET(WatchbillMONTHLY!$A$88:$U$88,1,2))),INDIRECT("_"&amp;_xlfn.XLOOKUP(AO$2,WatchbillMONTHLY!$A$88:$U$88,OFFSET(WatchbillMONTHLY!$A$88:$U$88,1,2))))=$A59,_xlfn.XLOOKUP(AO$2,WatchbillMONTHLY!$A$88:$U$88,OFFSET(WatchbillMONTHLY!$A$88:$U$88,1,2)),FALSE),TRUE,FALSE)),
FALSE),FALSE)</f>
        <v>0</v>
      </c>
      <c r="AP59" s="209" t="b" cm="1">
        <f t="array" aca="1" ref="AP59" ca="1">IF(AND($A59 &gt; 0, I59 &gt; 0,AP$2&lt;MiscFormulas!$A$5+1),
_xlfn.IFNA(
_xlfn.IFNA(
_xlfn.IFNA(
_xlfn.IFNA(
_xlfn.IFNA(
_xlfn.IFNA(
IF(_xlfn.XLOOKUP(AP$2,WatchbillMONTHLY!$A$3:$U$3,OFFSET(WatchbillMONTHLY!$A$3:$U$3,1,2))=IF(_xlfn.XLOOKUP($A59,INDIRECT("_"&amp;_xlfn.XLOOKUP(AP$2,WatchbillMONTHLY!$A$3:$U$3,OFFSET(WatchbillMONTHLY!$A$3:$U$3,1,2))),INDIRECT("_"&amp;_xlfn.XLOOKUP(AP$2,WatchbillMONTHLY!$A$3:$U$3,OFFSET(WatchbillMONTHLY!$A$3:$U$3,1,2))))=$A59,_xlfn.XLOOKUP(AP$2,WatchbillMONTHLY!$A$3:$U$3,OFFSET(WatchbillMONTHLY!$A$3:$U$3,1,2)),FALSE),TRUE,FALSE),
IF(_xlfn.XLOOKUP(AP$2,WatchbillMONTHLY!$A$20:$U$20,OFFSET(WatchbillMONTHLY!$A$20:$U$20,1,2))=IF(_xlfn.XLOOKUP($A59,INDIRECT("_"&amp;_xlfn.XLOOKUP(AP$2,WatchbillMONTHLY!$A$20:$U$20,OFFSET(WatchbillMONTHLY!$A$20:$U$20,1,2))),INDIRECT("_"&amp;_xlfn.XLOOKUP(AP$2,WatchbillMONTHLY!$A$20:$U$20,OFFSET(WatchbillMONTHLY!$A$20:$U$20,1,2))))=$A59,_xlfn.XLOOKUP(AP$2,WatchbillMONTHLY!$A$20:$U$20,OFFSET(WatchbillMONTHLY!$A$20:$U$20,1,2)),FALSE),TRUE,FALSE)),
IF(_xlfn.XLOOKUP(AP$2,WatchbillMONTHLY!$A$37:$U$37,OFFSET(WatchbillMONTHLY!$A$37:$U$37,1,2))=IF(_xlfn.XLOOKUP($A59,INDIRECT("_"&amp;_xlfn.XLOOKUP(AP$2,WatchbillMONTHLY!$A$37:$U$37,OFFSET(WatchbillMONTHLY!$A$37:$U$37,1,2))),INDIRECT("_"&amp;_xlfn.XLOOKUP(AP$2,WatchbillMONTHLY!$A$37:$U$37,OFFSET(WatchbillMONTHLY!$A$37:$U$37,1,2))))=$A59,_xlfn.XLOOKUP(AP$2,WatchbillMONTHLY!$A$37:$U$37,OFFSET(WatchbillMONTHLY!$A$37:$U$37,1,2)),FALSE),TRUE,FALSE)),
IF(_xlfn.XLOOKUP(AP$2,WatchbillMONTHLY!$A$54:$U$54,OFFSET(WatchbillMONTHLY!$A$54:$U$54,1,2))=IF(_xlfn.XLOOKUP($A59,INDIRECT("_"&amp;_xlfn.XLOOKUP(AP$2,WatchbillMONTHLY!$A$54:$U$54,OFFSET(WatchbillMONTHLY!$A$54:$U$54,1,2))),INDIRECT("_"&amp;_xlfn.XLOOKUP(AP$2,WatchbillMONTHLY!$A$54:$U$54,OFFSET(WatchbillMONTHLY!$A$54:$U$54,1,2))))=$A59,_xlfn.XLOOKUP(AP$2,WatchbillMONTHLY!$A$54:$U$54,OFFSET(WatchbillMONTHLY!$A$54:$U$54,1,2)),FALSE),TRUE,FALSE)),
IF(_xlfn.XLOOKUP(AP$2,WatchbillMONTHLY!$A$71:$U$71,OFFSET(WatchbillMONTHLY!$A$71:$U$71,1,2))=IF(_xlfn.XLOOKUP($A59,INDIRECT("_"&amp;_xlfn.XLOOKUP(AP$2,WatchbillMONTHLY!$A$71:$U$71,OFFSET(WatchbillMONTHLY!$A$71:$U$71,1,2))),INDIRECT("_"&amp;_xlfn.XLOOKUP(AP$2,WatchbillMONTHLY!$A$71:$U$71,OFFSET(WatchbillMONTHLY!$A$71:$U$71,1,2))))=$A59,_xlfn.XLOOKUP(AP$2,WatchbillMONTHLY!$A$71:$U$71,OFFSET(WatchbillMONTHLY!$A$71:$U$71,1,2)),FALSE),TRUE,FALSE)),
IF(_xlfn.XLOOKUP(AP$2,WatchbillMONTHLY!$A$88:$U$88,OFFSET(WatchbillMONTHLY!$A$88:$U$88,1,2))=IF(_xlfn.XLOOKUP($A59,INDIRECT("_"&amp;_xlfn.XLOOKUP(AP$2,WatchbillMONTHLY!$A$88:$U$88,OFFSET(WatchbillMONTHLY!$A$88:$U$88,1,2))),INDIRECT("_"&amp;_xlfn.XLOOKUP(AP$2,WatchbillMONTHLY!$A$88:$U$88,OFFSET(WatchbillMONTHLY!$A$88:$U$88,1,2))))=$A59,_xlfn.XLOOKUP(AP$2,WatchbillMONTHLY!$A$88:$U$88,OFFSET(WatchbillMONTHLY!$A$88:$U$88,1,2)),FALSE),TRUE,FALSE)),
FALSE),FALSE)</f>
        <v>0</v>
      </c>
      <c r="AQ59" s="209" t="b" cm="1">
        <f t="array" aca="1" ref="AQ59" ca="1">IF(AND($A59 &gt; 0, J59 &gt; 0,AQ$2&lt;MiscFormulas!$A$5+1),
_xlfn.IFNA(
_xlfn.IFNA(
_xlfn.IFNA(
_xlfn.IFNA(
_xlfn.IFNA(
_xlfn.IFNA(
IF(_xlfn.XLOOKUP(AQ$2,WatchbillMONTHLY!$A$3:$U$3,OFFSET(WatchbillMONTHLY!$A$3:$U$3,1,2))=IF(_xlfn.XLOOKUP($A59,INDIRECT("_"&amp;_xlfn.XLOOKUP(AQ$2,WatchbillMONTHLY!$A$3:$U$3,OFFSET(WatchbillMONTHLY!$A$3:$U$3,1,2))),INDIRECT("_"&amp;_xlfn.XLOOKUP(AQ$2,WatchbillMONTHLY!$A$3:$U$3,OFFSET(WatchbillMONTHLY!$A$3:$U$3,1,2))))=$A59,_xlfn.XLOOKUP(AQ$2,WatchbillMONTHLY!$A$3:$U$3,OFFSET(WatchbillMONTHLY!$A$3:$U$3,1,2)),FALSE),TRUE,FALSE),
IF(_xlfn.XLOOKUP(AQ$2,WatchbillMONTHLY!$A$20:$U$20,OFFSET(WatchbillMONTHLY!$A$20:$U$20,1,2))=IF(_xlfn.XLOOKUP($A59,INDIRECT("_"&amp;_xlfn.XLOOKUP(AQ$2,WatchbillMONTHLY!$A$20:$U$20,OFFSET(WatchbillMONTHLY!$A$20:$U$20,1,2))),INDIRECT("_"&amp;_xlfn.XLOOKUP(AQ$2,WatchbillMONTHLY!$A$20:$U$20,OFFSET(WatchbillMONTHLY!$A$20:$U$20,1,2))))=$A59,_xlfn.XLOOKUP(AQ$2,WatchbillMONTHLY!$A$20:$U$20,OFFSET(WatchbillMONTHLY!$A$20:$U$20,1,2)),FALSE),TRUE,FALSE)),
IF(_xlfn.XLOOKUP(AQ$2,WatchbillMONTHLY!$A$37:$U$37,OFFSET(WatchbillMONTHLY!$A$37:$U$37,1,2))=IF(_xlfn.XLOOKUP($A59,INDIRECT("_"&amp;_xlfn.XLOOKUP(AQ$2,WatchbillMONTHLY!$A$37:$U$37,OFFSET(WatchbillMONTHLY!$A$37:$U$37,1,2))),INDIRECT("_"&amp;_xlfn.XLOOKUP(AQ$2,WatchbillMONTHLY!$A$37:$U$37,OFFSET(WatchbillMONTHLY!$A$37:$U$37,1,2))))=$A59,_xlfn.XLOOKUP(AQ$2,WatchbillMONTHLY!$A$37:$U$37,OFFSET(WatchbillMONTHLY!$A$37:$U$37,1,2)),FALSE),TRUE,FALSE)),
IF(_xlfn.XLOOKUP(AQ$2,WatchbillMONTHLY!$A$54:$U$54,OFFSET(WatchbillMONTHLY!$A$54:$U$54,1,2))=IF(_xlfn.XLOOKUP($A59,INDIRECT("_"&amp;_xlfn.XLOOKUP(AQ$2,WatchbillMONTHLY!$A$54:$U$54,OFFSET(WatchbillMONTHLY!$A$54:$U$54,1,2))),INDIRECT("_"&amp;_xlfn.XLOOKUP(AQ$2,WatchbillMONTHLY!$A$54:$U$54,OFFSET(WatchbillMONTHLY!$A$54:$U$54,1,2))))=$A59,_xlfn.XLOOKUP(AQ$2,WatchbillMONTHLY!$A$54:$U$54,OFFSET(WatchbillMONTHLY!$A$54:$U$54,1,2)),FALSE),TRUE,FALSE)),
IF(_xlfn.XLOOKUP(AQ$2,WatchbillMONTHLY!$A$71:$U$71,OFFSET(WatchbillMONTHLY!$A$71:$U$71,1,2))=IF(_xlfn.XLOOKUP($A59,INDIRECT("_"&amp;_xlfn.XLOOKUP(AQ$2,WatchbillMONTHLY!$A$71:$U$71,OFFSET(WatchbillMONTHLY!$A$71:$U$71,1,2))),INDIRECT("_"&amp;_xlfn.XLOOKUP(AQ$2,WatchbillMONTHLY!$A$71:$U$71,OFFSET(WatchbillMONTHLY!$A$71:$U$71,1,2))))=$A59,_xlfn.XLOOKUP(AQ$2,WatchbillMONTHLY!$A$71:$U$71,OFFSET(WatchbillMONTHLY!$A$71:$U$71,1,2)),FALSE),TRUE,FALSE)),
IF(_xlfn.XLOOKUP(AQ$2,WatchbillMONTHLY!$A$88:$U$88,OFFSET(WatchbillMONTHLY!$A$88:$U$88,1,2))=IF(_xlfn.XLOOKUP($A59,INDIRECT("_"&amp;_xlfn.XLOOKUP(AQ$2,WatchbillMONTHLY!$A$88:$U$88,OFFSET(WatchbillMONTHLY!$A$88:$U$88,1,2))),INDIRECT("_"&amp;_xlfn.XLOOKUP(AQ$2,WatchbillMONTHLY!$A$88:$U$88,OFFSET(WatchbillMONTHLY!$A$88:$U$88,1,2))))=$A59,_xlfn.XLOOKUP(AQ$2,WatchbillMONTHLY!$A$88:$U$88,OFFSET(WatchbillMONTHLY!$A$88:$U$88,1,2)),FALSE),TRUE,FALSE)),
FALSE),FALSE)</f>
        <v>1</v>
      </c>
      <c r="AR59" s="209" t="b" cm="1">
        <f t="array" aca="1" ref="AR59" ca="1">IF(AND($A59 &gt; 0, K59 &gt; 0,AR$2&lt;MiscFormulas!$A$5+1),
_xlfn.IFNA(
_xlfn.IFNA(
_xlfn.IFNA(
_xlfn.IFNA(
_xlfn.IFNA(
_xlfn.IFNA(
IF(_xlfn.XLOOKUP(AR$2,WatchbillMONTHLY!$A$3:$U$3,OFFSET(WatchbillMONTHLY!$A$3:$U$3,1,2))=IF(_xlfn.XLOOKUP($A59,INDIRECT("_"&amp;_xlfn.XLOOKUP(AR$2,WatchbillMONTHLY!$A$3:$U$3,OFFSET(WatchbillMONTHLY!$A$3:$U$3,1,2))),INDIRECT("_"&amp;_xlfn.XLOOKUP(AR$2,WatchbillMONTHLY!$A$3:$U$3,OFFSET(WatchbillMONTHLY!$A$3:$U$3,1,2))))=$A59,_xlfn.XLOOKUP(AR$2,WatchbillMONTHLY!$A$3:$U$3,OFFSET(WatchbillMONTHLY!$A$3:$U$3,1,2)),FALSE),TRUE,FALSE),
IF(_xlfn.XLOOKUP(AR$2,WatchbillMONTHLY!$A$20:$U$20,OFFSET(WatchbillMONTHLY!$A$20:$U$20,1,2))=IF(_xlfn.XLOOKUP($A59,INDIRECT("_"&amp;_xlfn.XLOOKUP(AR$2,WatchbillMONTHLY!$A$20:$U$20,OFFSET(WatchbillMONTHLY!$A$20:$U$20,1,2))),INDIRECT("_"&amp;_xlfn.XLOOKUP(AR$2,WatchbillMONTHLY!$A$20:$U$20,OFFSET(WatchbillMONTHLY!$A$20:$U$20,1,2))))=$A59,_xlfn.XLOOKUP(AR$2,WatchbillMONTHLY!$A$20:$U$20,OFFSET(WatchbillMONTHLY!$A$20:$U$20,1,2)),FALSE),TRUE,FALSE)),
IF(_xlfn.XLOOKUP(AR$2,WatchbillMONTHLY!$A$37:$U$37,OFFSET(WatchbillMONTHLY!$A$37:$U$37,1,2))=IF(_xlfn.XLOOKUP($A59,INDIRECT("_"&amp;_xlfn.XLOOKUP(AR$2,WatchbillMONTHLY!$A$37:$U$37,OFFSET(WatchbillMONTHLY!$A$37:$U$37,1,2))),INDIRECT("_"&amp;_xlfn.XLOOKUP(AR$2,WatchbillMONTHLY!$A$37:$U$37,OFFSET(WatchbillMONTHLY!$A$37:$U$37,1,2))))=$A59,_xlfn.XLOOKUP(AR$2,WatchbillMONTHLY!$A$37:$U$37,OFFSET(WatchbillMONTHLY!$A$37:$U$37,1,2)),FALSE),TRUE,FALSE)),
IF(_xlfn.XLOOKUP(AR$2,WatchbillMONTHLY!$A$54:$U$54,OFFSET(WatchbillMONTHLY!$A$54:$U$54,1,2))=IF(_xlfn.XLOOKUP($A59,INDIRECT("_"&amp;_xlfn.XLOOKUP(AR$2,WatchbillMONTHLY!$A$54:$U$54,OFFSET(WatchbillMONTHLY!$A$54:$U$54,1,2))),INDIRECT("_"&amp;_xlfn.XLOOKUP(AR$2,WatchbillMONTHLY!$A$54:$U$54,OFFSET(WatchbillMONTHLY!$A$54:$U$54,1,2))))=$A59,_xlfn.XLOOKUP(AR$2,WatchbillMONTHLY!$A$54:$U$54,OFFSET(WatchbillMONTHLY!$A$54:$U$54,1,2)),FALSE),TRUE,FALSE)),
IF(_xlfn.XLOOKUP(AR$2,WatchbillMONTHLY!$A$71:$U$71,OFFSET(WatchbillMONTHLY!$A$71:$U$71,1,2))=IF(_xlfn.XLOOKUP($A59,INDIRECT("_"&amp;_xlfn.XLOOKUP(AR$2,WatchbillMONTHLY!$A$71:$U$71,OFFSET(WatchbillMONTHLY!$A$71:$U$71,1,2))),INDIRECT("_"&amp;_xlfn.XLOOKUP(AR$2,WatchbillMONTHLY!$A$71:$U$71,OFFSET(WatchbillMONTHLY!$A$71:$U$71,1,2))))=$A59,_xlfn.XLOOKUP(AR$2,WatchbillMONTHLY!$A$71:$U$71,OFFSET(WatchbillMONTHLY!$A$71:$U$71,1,2)),FALSE),TRUE,FALSE)),
IF(_xlfn.XLOOKUP(AR$2,WatchbillMONTHLY!$A$88:$U$88,OFFSET(WatchbillMONTHLY!$A$88:$U$88,1,2))=IF(_xlfn.XLOOKUP($A59,INDIRECT("_"&amp;_xlfn.XLOOKUP(AR$2,WatchbillMONTHLY!$A$88:$U$88,OFFSET(WatchbillMONTHLY!$A$88:$U$88,1,2))),INDIRECT("_"&amp;_xlfn.XLOOKUP(AR$2,WatchbillMONTHLY!$A$88:$U$88,OFFSET(WatchbillMONTHLY!$A$88:$U$88,1,2))))=$A59,_xlfn.XLOOKUP(AR$2,WatchbillMONTHLY!$A$88:$U$88,OFFSET(WatchbillMONTHLY!$A$88:$U$88,1,2)),FALSE),TRUE,FALSE)),
FALSE),FALSE)</f>
        <v>0</v>
      </c>
      <c r="AS59" s="209" t="b" cm="1">
        <f t="array" aca="1" ref="AS59" ca="1">IF(AND($A59 &gt; 0, L59 &gt; 0,AS$2&lt;MiscFormulas!$A$5+1),
_xlfn.IFNA(
_xlfn.IFNA(
_xlfn.IFNA(
_xlfn.IFNA(
_xlfn.IFNA(
_xlfn.IFNA(
IF(_xlfn.XLOOKUP(AS$2,WatchbillMONTHLY!$A$3:$U$3,OFFSET(WatchbillMONTHLY!$A$3:$U$3,1,2))=IF(_xlfn.XLOOKUP($A59,INDIRECT("_"&amp;_xlfn.XLOOKUP(AS$2,WatchbillMONTHLY!$A$3:$U$3,OFFSET(WatchbillMONTHLY!$A$3:$U$3,1,2))),INDIRECT("_"&amp;_xlfn.XLOOKUP(AS$2,WatchbillMONTHLY!$A$3:$U$3,OFFSET(WatchbillMONTHLY!$A$3:$U$3,1,2))))=$A59,_xlfn.XLOOKUP(AS$2,WatchbillMONTHLY!$A$3:$U$3,OFFSET(WatchbillMONTHLY!$A$3:$U$3,1,2)),FALSE),TRUE,FALSE),
IF(_xlfn.XLOOKUP(AS$2,WatchbillMONTHLY!$A$20:$U$20,OFFSET(WatchbillMONTHLY!$A$20:$U$20,1,2))=IF(_xlfn.XLOOKUP($A59,INDIRECT("_"&amp;_xlfn.XLOOKUP(AS$2,WatchbillMONTHLY!$A$20:$U$20,OFFSET(WatchbillMONTHLY!$A$20:$U$20,1,2))),INDIRECT("_"&amp;_xlfn.XLOOKUP(AS$2,WatchbillMONTHLY!$A$20:$U$20,OFFSET(WatchbillMONTHLY!$A$20:$U$20,1,2))))=$A59,_xlfn.XLOOKUP(AS$2,WatchbillMONTHLY!$A$20:$U$20,OFFSET(WatchbillMONTHLY!$A$20:$U$20,1,2)),FALSE),TRUE,FALSE)),
IF(_xlfn.XLOOKUP(AS$2,WatchbillMONTHLY!$A$37:$U$37,OFFSET(WatchbillMONTHLY!$A$37:$U$37,1,2))=IF(_xlfn.XLOOKUP($A59,INDIRECT("_"&amp;_xlfn.XLOOKUP(AS$2,WatchbillMONTHLY!$A$37:$U$37,OFFSET(WatchbillMONTHLY!$A$37:$U$37,1,2))),INDIRECT("_"&amp;_xlfn.XLOOKUP(AS$2,WatchbillMONTHLY!$A$37:$U$37,OFFSET(WatchbillMONTHLY!$A$37:$U$37,1,2))))=$A59,_xlfn.XLOOKUP(AS$2,WatchbillMONTHLY!$A$37:$U$37,OFFSET(WatchbillMONTHLY!$A$37:$U$37,1,2)),FALSE),TRUE,FALSE)),
IF(_xlfn.XLOOKUP(AS$2,WatchbillMONTHLY!$A$54:$U$54,OFFSET(WatchbillMONTHLY!$A$54:$U$54,1,2))=IF(_xlfn.XLOOKUP($A59,INDIRECT("_"&amp;_xlfn.XLOOKUP(AS$2,WatchbillMONTHLY!$A$54:$U$54,OFFSET(WatchbillMONTHLY!$A$54:$U$54,1,2))),INDIRECT("_"&amp;_xlfn.XLOOKUP(AS$2,WatchbillMONTHLY!$A$54:$U$54,OFFSET(WatchbillMONTHLY!$A$54:$U$54,1,2))))=$A59,_xlfn.XLOOKUP(AS$2,WatchbillMONTHLY!$A$54:$U$54,OFFSET(WatchbillMONTHLY!$A$54:$U$54,1,2)),FALSE),TRUE,FALSE)),
IF(_xlfn.XLOOKUP(AS$2,WatchbillMONTHLY!$A$71:$U$71,OFFSET(WatchbillMONTHLY!$A$71:$U$71,1,2))=IF(_xlfn.XLOOKUP($A59,INDIRECT("_"&amp;_xlfn.XLOOKUP(AS$2,WatchbillMONTHLY!$A$71:$U$71,OFFSET(WatchbillMONTHLY!$A$71:$U$71,1,2))),INDIRECT("_"&amp;_xlfn.XLOOKUP(AS$2,WatchbillMONTHLY!$A$71:$U$71,OFFSET(WatchbillMONTHLY!$A$71:$U$71,1,2))))=$A59,_xlfn.XLOOKUP(AS$2,WatchbillMONTHLY!$A$71:$U$71,OFFSET(WatchbillMONTHLY!$A$71:$U$71,1,2)),FALSE),TRUE,FALSE)),
IF(_xlfn.XLOOKUP(AS$2,WatchbillMONTHLY!$A$88:$U$88,OFFSET(WatchbillMONTHLY!$A$88:$U$88,1,2))=IF(_xlfn.XLOOKUP($A59,INDIRECT("_"&amp;_xlfn.XLOOKUP(AS$2,WatchbillMONTHLY!$A$88:$U$88,OFFSET(WatchbillMONTHLY!$A$88:$U$88,1,2))),INDIRECT("_"&amp;_xlfn.XLOOKUP(AS$2,WatchbillMONTHLY!$A$88:$U$88,OFFSET(WatchbillMONTHLY!$A$88:$U$88,1,2))))=$A59,_xlfn.XLOOKUP(AS$2,WatchbillMONTHLY!$A$88:$U$88,OFFSET(WatchbillMONTHLY!$A$88:$U$88,1,2)),FALSE),TRUE,FALSE)),
FALSE),FALSE)</f>
        <v>0</v>
      </c>
      <c r="AT59" s="209" t="b" cm="1">
        <f t="array" aca="1" ref="AT59" ca="1">IF(AND($A59 &gt; 0, M59 &gt; 0,AT$2&lt;MiscFormulas!$A$5+1),
_xlfn.IFNA(
_xlfn.IFNA(
_xlfn.IFNA(
_xlfn.IFNA(
_xlfn.IFNA(
_xlfn.IFNA(
IF(_xlfn.XLOOKUP(AT$2,WatchbillMONTHLY!$A$3:$U$3,OFFSET(WatchbillMONTHLY!$A$3:$U$3,1,2))=IF(_xlfn.XLOOKUP($A59,INDIRECT("_"&amp;_xlfn.XLOOKUP(AT$2,WatchbillMONTHLY!$A$3:$U$3,OFFSET(WatchbillMONTHLY!$A$3:$U$3,1,2))),INDIRECT("_"&amp;_xlfn.XLOOKUP(AT$2,WatchbillMONTHLY!$A$3:$U$3,OFFSET(WatchbillMONTHLY!$A$3:$U$3,1,2))))=$A59,_xlfn.XLOOKUP(AT$2,WatchbillMONTHLY!$A$3:$U$3,OFFSET(WatchbillMONTHLY!$A$3:$U$3,1,2)),FALSE),TRUE,FALSE),
IF(_xlfn.XLOOKUP(AT$2,WatchbillMONTHLY!$A$20:$U$20,OFFSET(WatchbillMONTHLY!$A$20:$U$20,1,2))=IF(_xlfn.XLOOKUP($A59,INDIRECT("_"&amp;_xlfn.XLOOKUP(AT$2,WatchbillMONTHLY!$A$20:$U$20,OFFSET(WatchbillMONTHLY!$A$20:$U$20,1,2))),INDIRECT("_"&amp;_xlfn.XLOOKUP(AT$2,WatchbillMONTHLY!$A$20:$U$20,OFFSET(WatchbillMONTHLY!$A$20:$U$20,1,2))))=$A59,_xlfn.XLOOKUP(AT$2,WatchbillMONTHLY!$A$20:$U$20,OFFSET(WatchbillMONTHLY!$A$20:$U$20,1,2)),FALSE),TRUE,FALSE)),
IF(_xlfn.XLOOKUP(AT$2,WatchbillMONTHLY!$A$37:$U$37,OFFSET(WatchbillMONTHLY!$A$37:$U$37,1,2))=IF(_xlfn.XLOOKUP($A59,INDIRECT("_"&amp;_xlfn.XLOOKUP(AT$2,WatchbillMONTHLY!$A$37:$U$37,OFFSET(WatchbillMONTHLY!$A$37:$U$37,1,2))),INDIRECT("_"&amp;_xlfn.XLOOKUP(AT$2,WatchbillMONTHLY!$A$37:$U$37,OFFSET(WatchbillMONTHLY!$A$37:$U$37,1,2))))=$A59,_xlfn.XLOOKUP(AT$2,WatchbillMONTHLY!$A$37:$U$37,OFFSET(WatchbillMONTHLY!$A$37:$U$37,1,2)),FALSE),TRUE,FALSE)),
IF(_xlfn.XLOOKUP(AT$2,WatchbillMONTHLY!$A$54:$U$54,OFFSET(WatchbillMONTHLY!$A$54:$U$54,1,2))=IF(_xlfn.XLOOKUP($A59,INDIRECT("_"&amp;_xlfn.XLOOKUP(AT$2,WatchbillMONTHLY!$A$54:$U$54,OFFSET(WatchbillMONTHLY!$A$54:$U$54,1,2))),INDIRECT("_"&amp;_xlfn.XLOOKUP(AT$2,WatchbillMONTHLY!$A$54:$U$54,OFFSET(WatchbillMONTHLY!$A$54:$U$54,1,2))))=$A59,_xlfn.XLOOKUP(AT$2,WatchbillMONTHLY!$A$54:$U$54,OFFSET(WatchbillMONTHLY!$A$54:$U$54,1,2)),FALSE),TRUE,FALSE)),
IF(_xlfn.XLOOKUP(AT$2,WatchbillMONTHLY!$A$71:$U$71,OFFSET(WatchbillMONTHLY!$A$71:$U$71,1,2))=IF(_xlfn.XLOOKUP($A59,INDIRECT("_"&amp;_xlfn.XLOOKUP(AT$2,WatchbillMONTHLY!$A$71:$U$71,OFFSET(WatchbillMONTHLY!$A$71:$U$71,1,2))),INDIRECT("_"&amp;_xlfn.XLOOKUP(AT$2,WatchbillMONTHLY!$A$71:$U$71,OFFSET(WatchbillMONTHLY!$A$71:$U$71,1,2))))=$A59,_xlfn.XLOOKUP(AT$2,WatchbillMONTHLY!$A$71:$U$71,OFFSET(WatchbillMONTHLY!$A$71:$U$71,1,2)),FALSE),TRUE,FALSE)),
IF(_xlfn.XLOOKUP(AT$2,WatchbillMONTHLY!$A$88:$U$88,OFFSET(WatchbillMONTHLY!$A$88:$U$88,1,2))=IF(_xlfn.XLOOKUP($A59,INDIRECT("_"&amp;_xlfn.XLOOKUP(AT$2,WatchbillMONTHLY!$A$88:$U$88,OFFSET(WatchbillMONTHLY!$A$88:$U$88,1,2))),INDIRECT("_"&amp;_xlfn.XLOOKUP(AT$2,WatchbillMONTHLY!$A$88:$U$88,OFFSET(WatchbillMONTHLY!$A$88:$U$88,1,2))))=$A59,_xlfn.XLOOKUP(AT$2,WatchbillMONTHLY!$A$88:$U$88,OFFSET(WatchbillMONTHLY!$A$88:$U$88,1,2)),FALSE),TRUE,FALSE)),
FALSE),FALSE)</f>
        <v>0</v>
      </c>
      <c r="AU59" s="209" t="b" cm="1">
        <f t="array" aca="1" ref="AU59" ca="1">IF(AND($A59 &gt; 0, N59 &gt; 0,AU$2&lt;MiscFormulas!$A$5+1),
_xlfn.IFNA(
_xlfn.IFNA(
_xlfn.IFNA(
_xlfn.IFNA(
_xlfn.IFNA(
_xlfn.IFNA(
IF(_xlfn.XLOOKUP(AU$2,WatchbillMONTHLY!$A$3:$U$3,OFFSET(WatchbillMONTHLY!$A$3:$U$3,1,2))=IF(_xlfn.XLOOKUP($A59,INDIRECT("_"&amp;_xlfn.XLOOKUP(AU$2,WatchbillMONTHLY!$A$3:$U$3,OFFSET(WatchbillMONTHLY!$A$3:$U$3,1,2))),INDIRECT("_"&amp;_xlfn.XLOOKUP(AU$2,WatchbillMONTHLY!$A$3:$U$3,OFFSET(WatchbillMONTHLY!$A$3:$U$3,1,2))))=$A59,_xlfn.XLOOKUP(AU$2,WatchbillMONTHLY!$A$3:$U$3,OFFSET(WatchbillMONTHLY!$A$3:$U$3,1,2)),FALSE),TRUE,FALSE),
IF(_xlfn.XLOOKUP(AU$2,WatchbillMONTHLY!$A$20:$U$20,OFFSET(WatchbillMONTHLY!$A$20:$U$20,1,2))=IF(_xlfn.XLOOKUP($A59,INDIRECT("_"&amp;_xlfn.XLOOKUP(AU$2,WatchbillMONTHLY!$A$20:$U$20,OFFSET(WatchbillMONTHLY!$A$20:$U$20,1,2))),INDIRECT("_"&amp;_xlfn.XLOOKUP(AU$2,WatchbillMONTHLY!$A$20:$U$20,OFFSET(WatchbillMONTHLY!$A$20:$U$20,1,2))))=$A59,_xlfn.XLOOKUP(AU$2,WatchbillMONTHLY!$A$20:$U$20,OFFSET(WatchbillMONTHLY!$A$20:$U$20,1,2)),FALSE),TRUE,FALSE)),
IF(_xlfn.XLOOKUP(AU$2,WatchbillMONTHLY!$A$37:$U$37,OFFSET(WatchbillMONTHLY!$A$37:$U$37,1,2))=IF(_xlfn.XLOOKUP($A59,INDIRECT("_"&amp;_xlfn.XLOOKUP(AU$2,WatchbillMONTHLY!$A$37:$U$37,OFFSET(WatchbillMONTHLY!$A$37:$U$37,1,2))),INDIRECT("_"&amp;_xlfn.XLOOKUP(AU$2,WatchbillMONTHLY!$A$37:$U$37,OFFSET(WatchbillMONTHLY!$A$37:$U$37,1,2))))=$A59,_xlfn.XLOOKUP(AU$2,WatchbillMONTHLY!$A$37:$U$37,OFFSET(WatchbillMONTHLY!$A$37:$U$37,1,2)),FALSE),TRUE,FALSE)),
IF(_xlfn.XLOOKUP(AU$2,WatchbillMONTHLY!$A$54:$U$54,OFFSET(WatchbillMONTHLY!$A$54:$U$54,1,2))=IF(_xlfn.XLOOKUP($A59,INDIRECT("_"&amp;_xlfn.XLOOKUP(AU$2,WatchbillMONTHLY!$A$54:$U$54,OFFSET(WatchbillMONTHLY!$A$54:$U$54,1,2))),INDIRECT("_"&amp;_xlfn.XLOOKUP(AU$2,WatchbillMONTHLY!$A$54:$U$54,OFFSET(WatchbillMONTHLY!$A$54:$U$54,1,2))))=$A59,_xlfn.XLOOKUP(AU$2,WatchbillMONTHLY!$A$54:$U$54,OFFSET(WatchbillMONTHLY!$A$54:$U$54,1,2)),FALSE),TRUE,FALSE)),
IF(_xlfn.XLOOKUP(AU$2,WatchbillMONTHLY!$A$71:$U$71,OFFSET(WatchbillMONTHLY!$A$71:$U$71,1,2))=IF(_xlfn.XLOOKUP($A59,INDIRECT("_"&amp;_xlfn.XLOOKUP(AU$2,WatchbillMONTHLY!$A$71:$U$71,OFFSET(WatchbillMONTHLY!$A$71:$U$71,1,2))),INDIRECT("_"&amp;_xlfn.XLOOKUP(AU$2,WatchbillMONTHLY!$A$71:$U$71,OFFSET(WatchbillMONTHLY!$A$71:$U$71,1,2))))=$A59,_xlfn.XLOOKUP(AU$2,WatchbillMONTHLY!$A$71:$U$71,OFFSET(WatchbillMONTHLY!$A$71:$U$71,1,2)),FALSE),TRUE,FALSE)),
IF(_xlfn.XLOOKUP(AU$2,WatchbillMONTHLY!$A$88:$U$88,OFFSET(WatchbillMONTHLY!$A$88:$U$88,1,2))=IF(_xlfn.XLOOKUP($A59,INDIRECT("_"&amp;_xlfn.XLOOKUP(AU$2,WatchbillMONTHLY!$A$88:$U$88,OFFSET(WatchbillMONTHLY!$A$88:$U$88,1,2))),INDIRECT("_"&amp;_xlfn.XLOOKUP(AU$2,WatchbillMONTHLY!$A$88:$U$88,OFFSET(WatchbillMONTHLY!$A$88:$U$88,1,2))))=$A59,_xlfn.XLOOKUP(AU$2,WatchbillMONTHLY!$A$88:$U$88,OFFSET(WatchbillMONTHLY!$A$88:$U$88,1,2)),FALSE),TRUE,FALSE)),
FALSE),FALSE)</f>
        <v>0</v>
      </c>
      <c r="AV59" s="209" t="b" cm="1">
        <f t="array" aca="1" ref="AV59" ca="1">IF(AND($A59 &gt; 0, O59 &gt; 0,AV$2&lt;MiscFormulas!$A$5+1),
_xlfn.IFNA(
_xlfn.IFNA(
_xlfn.IFNA(
_xlfn.IFNA(
_xlfn.IFNA(
_xlfn.IFNA(
IF(_xlfn.XLOOKUP(AV$2,WatchbillMONTHLY!$A$3:$U$3,OFFSET(WatchbillMONTHLY!$A$3:$U$3,1,2))=IF(_xlfn.XLOOKUP($A59,INDIRECT("_"&amp;_xlfn.XLOOKUP(AV$2,WatchbillMONTHLY!$A$3:$U$3,OFFSET(WatchbillMONTHLY!$A$3:$U$3,1,2))),INDIRECT("_"&amp;_xlfn.XLOOKUP(AV$2,WatchbillMONTHLY!$A$3:$U$3,OFFSET(WatchbillMONTHLY!$A$3:$U$3,1,2))))=$A59,_xlfn.XLOOKUP(AV$2,WatchbillMONTHLY!$A$3:$U$3,OFFSET(WatchbillMONTHLY!$A$3:$U$3,1,2)),FALSE),TRUE,FALSE),
IF(_xlfn.XLOOKUP(AV$2,WatchbillMONTHLY!$A$20:$U$20,OFFSET(WatchbillMONTHLY!$A$20:$U$20,1,2))=IF(_xlfn.XLOOKUP($A59,INDIRECT("_"&amp;_xlfn.XLOOKUP(AV$2,WatchbillMONTHLY!$A$20:$U$20,OFFSET(WatchbillMONTHLY!$A$20:$U$20,1,2))),INDIRECT("_"&amp;_xlfn.XLOOKUP(AV$2,WatchbillMONTHLY!$A$20:$U$20,OFFSET(WatchbillMONTHLY!$A$20:$U$20,1,2))))=$A59,_xlfn.XLOOKUP(AV$2,WatchbillMONTHLY!$A$20:$U$20,OFFSET(WatchbillMONTHLY!$A$20:$U$20,1,2)),FALSE),TRUE,FALSE)),
IF(_xlfn.XLOOKUP(AV$2,WatchbillMONTHLY!$A$37:$U$37,OFFSET(WatchbillMONTHLY!$A$37:$U$37,1,2))=IF(_xlfn.XLOOKUP($A59,INDIRECT("_"&amp;_xlfn.XLOOKUP(AV$2,WatchbillMONTHLY!$A$37:$U$37,OFFSET(WatchbillMONTHLY!$A$37:$U$37,1,2))),INDIRECT("_"&amp;_xlfn.XLOOKUP(AV$2,WatchbillMONTHLY!$A$37:$U$37,OFFSET(WatchbillMONTHLY!$A$37:$U$37,1,2))))=$A59,_xlfn.XLOOKUP(AV$2,WatchbillMONTHLY!$A$37:$U$37,OFFSET(WatchbillMONTHLY!$A$37:$U$37,1,2)),FALSE),TRUE,FALSE)),
IF(_xlfn.XLOOKUP(AV$2,WatchbillMONTHLY!$A$54:$U$54,OFFSET(WatchbillMONTHLY!$A$54:$U$54,1,2))=IF(_xlfn.XLOOKUP($A59,INDIRECT("_"&amp;_xlfn.XLOOKUP(AV$2,WatchbillMONTHLY!$A$54:$U$54,OFFSET(WatchbillMONTHLY!$A$54:$U$54,1,2))),INDIRECT("_"&amp;_xlfn.XLOOKUP(AV$2,WatchbillMONTHLY!$A$54:$U$54,OFFSET(WatchbillMONTHLY!$A$54:$U$54,1,2))))=$A59,_xlfn.XLOOKUP(AV$2,WatchbillMONTHLY!$A$54:$U$54,OFFSET(WatchbillMONTHLY!$A$54:$U$54,1,2)),FALSE),TRUE,FALSE)),
IF(_xlfn.XLOOKUP(AV$2,WatchbillMONTHLY!$A$71:$U$71,OFFSET(WatchbillMONTHLY!$A$71:$U$71,1,2))=IF(_xlfn.XLOOKUP($A59,INDIRECT("_"&amp;_xlfn.XLOOKUP(AV$2,WatchbillMONTHLY!$A$71:$U$71,OFFSET(WatchbillMONTHLY!$A$71:$U$71,1,2))),INDIRECT("_"&amp;_xlfn.XLOOKUP(AV$2,WatchbillMONTHLY!$A$71:$U$71,OFFSET(WatchbillMONTHLY!$A$71:$U$71,1,2))))=$A59,_xlfn.XLOOKUP(AV$2,WatchbillMONTHLY!$A$71:$U$71,OFFSET(WatchbillMONTHLY!$A$71:$U$71,1,2)),FALSE),TRUE,FALSE)),
IF(_xlfn.XLOOKUP(AV$2,WatchbillMONTHLY!$A$88:$U$88,OFFSET(WatchbillMONTHLY!$A$88:$U$88,1,2))=IF(_xlfn.XLOOKUP($A59,INDIRECT("_"&amp;_xlfn.XLOOKUP(AV$2,WatchbillMONTHLY!$A$88:$U$88,OFFSET(WatchbillMONTHLY!$A$88:$U$88,1,2))),INDIRECT("_"&amp;_xlfn.XLOOKUP(AV$2,WatchbillMONTHLY!$A$88:$U$88,OFFSET(WatchbillMONTHLY!$A$88:$U$88,1,2))))=$A59,_xlfn.XLOOKUP(AV$2,WatchbillMONTHLY!$A$88:$U$88,OFFSET(WatchbillMONTHLY!$A$88:$U$88,1,2)),FALSE),TRUE,FALSE)),
FALSE),FALSE)</f>
        <v>0</v>
      </c>
      <c r="AW59" s="209" t="b" cm="1">
        <f t="array" aca="1" ref="AW59" ca="1">IF(AND($A59 &gt; 0, P59 &gt; 0,AW$2&lt;MiscFormulas!$A$5+1),
_xlfn.IFNA(
_xlfn.IFNA(
_xlfn.IFNA(
_xlfn.IFNA(
_xlfn.IFNA(
_xlfn.IFNA(
IF(_xlfn.XLOOKUP(AW$2,WatchbillMONTHLY!$A$3:$U$3,OFFSET(WatchbillMONTHLY!$A$3:$U$3,1,2))=IF(_xlfn.XLOOKUP($A59,INDIRECT("_"&amp;_xlfn.XLOOKUP(AW$2,WatchbillMONTHLY!$A$3:$U$3,OFFSET(WatchbillMONTHLY!$A$3:$U$3,1,2))),INDIRECT("_"&amp;_xlfn.XLOOKUP(AW$2,WatchbillMONTHLY!$A$3:$U$3,OFFSET(WatchbillMONTHLY!$A$3:$U$3,1,2))))=$A59,_xlfn.XLOOKUP(AW$2,WatchbillMONTHLY!$A$3:$U$3,OFFSET(WatchbillMONTHLY!$A$3:$U$3,1,2)),FALSE),TRUE,FALSE),
IF(_xlfn.XLOOKUP(AW$2,WatchbillMONTHLY!$A$20:$U$20,OFFSET(WatchbillMONTHLY!$A$20:$U$20,1,2))=IF(_xlfn.XLOOKUP($A59,INDIRECT("_"&amp;_xlfn.XLOOKUP(AW$2,WatchbillMONTHLY!$A$20:$U$20,OFFSET(WatchbillMONTHLY!$A$20:$U$20,1,2))),INDIRECT("_"&amp;_xlfn.XLOOKUP(AW$2,WatchbillMONTHLY!$A$20:$U$20,OFFSET(WatchbillMONTHLY!$A$20:$U$20,1,2))))=$A59,_xlfn.XLOOKUP(AW$2,WatchbillMONTHLY!$A$20:$U$20,OFFSET(WatchbillMONTHLY!$A$20:$U$20,1,2)),FALSE),TRUE,FALSE)),
IF(_xlfn.XLOOKUP(AW$2,WatchbillMONTHLY!$A$37:$U$37,OFFSET(WatchbillMONTHLY!$A$37:$U$37,1,2))=IF(_xlfn.XLOOKUP($A59,INDIRECT("_"&amp;_xlfn.XLOOKUP(AW$2,WatchbillMONTHLY!$A$37:$U$37,OFFSET(WatchbillMONTHLY!$A$37:$U$37,1,2))),INDIRECT("_"&amp;_xlfn.XLOOKUP(AW$2,WatchbillMONTHLY!$A$37:$U$37,OFFSET(WatchbillMONTHLY!$A$37:$U$37,1,2))))=$A59,_xlfn.XLOOKUP(AW$2,WatchbillMONTHLY!$A$37:$U$37,OFFSET(WatchbillMONTHLY!$A$37:$U$37,1,2)),FALSE),TRUE,FALSE)),
IF(_xlfn.XLOOKUP(AW$2,WatchbillMONTHLY!$A$54:$U$54,OFFSET(WatchbillMONTHLY!$A$54:$U$54,1,2))=IF(_xlfn.XLOOKUP($A59,INDIRECT("_"&amp;_xlfn.XLOOKUP(AW$2,WatchbillMONTHLY!$A$54:$U$54,OFFSET(WatchbillMONTHLY!$A$54:$U$54,1,2))),INDIRECT("_"&amp;_xlfn.XLOOKUP(AW$2,WatchbillMONTHLY!$A$54:$U$54,OFFSET(WatchbillMONTHLY!$A$54:$U$54,1,2))))=$A59,_xlfn.XLOOKUP(AW$2,WatchbillMONTHLY!$A$54:$U$54,OFFSET(WatchbillMONTHLY!$A$54:$U$54,1,2)),FALSE),TRUE,FALSE)),
IF(_xlfn.XLOOKUP(AW$2,WatchbillMONTHLY!$A$71:$U$71,OFFSET(WatchbillMONTHLY!$A$71:$U$71,1,2))=IF(_xlfn.XLOOKUP($A59,INDIRECT("_"&amp;_xlfn.XLOOKUP(AW$2,WatchbillMONTHLY!$A$71:$U$71,OFFSET(WatchbillMONTHLY!$A$71:$U$71,1,2))),INDIRECT("_"&amp;_xlfn.XLOOKUP(AW$2,WatchbillMONTHLY!$A$71:$U$71,OFFSET(WatchbillMONTHLY!$A$71:$U$71,1,2))))=$A59,_xlfn.XLOOKUP(AW$2,WatchbillMONTHLY!$A$71:$U$71,OFFSET(WatchbillMONTHLY!$A$71:$U$71,1,2)),FALSE),TRUE,FALSE)),
IF(_xlfn.XLOOKUP(AW$2,WatchbillMONTHLY!$A$88:$U$88,OFFSET(WatchbillMONTHLY!$A$88:$U$88,1,2))=IF(_xlfn.XLOOKUP($A59,INDIRECT("_"&amp;_xlfn.XLOOKUP(AW$2,WatchbillMONTHLY!$A$88:$U$88,OFFSET(WatchbillMONTHLY!$A$88:$U$88,1,2))),INDIRECT("_"&amp;_xlfn.XLOOKUP(AW$2,WatchbillMONTHLY!$A$88:$U$88,OFFSET(WatchbillMONTHLY!$A$88:$U$88,1,2))))=$A59,_xlfn.XLOOKUP(AW$2,WatchbillMONTHLY!$A$88:$U$88,OFFSET(WatchbillMONTHLY!$A$88:$U$88,1,2)),FALSE),TRUE,FALSE)),
FALSE),FALSE)</f>
        <v>0</v>
      </c>
      <c r="AX59" s="209" t="b" cm="1">
        <f t="array" aca="1" ref="AX59" ca="1">IF(AND($A59 &gt; 0, Q59 &gt; 0,AX$2&lt;MiscFormulas!$A$5+1),
_xlfn.IFNA(
_xlfn.IFNA(
_xlfn.IFNA(
_xlfn.IFNA(
_xlfn.IFNA(
_xlfn.IFNA(
IF(_xlfn.XLOOKUP(AX$2,WatchbillMONTHLY!$A$3:$U$3,OFFSET(WatchbillMONTHLY!$A$3:$U$3,1,2))=IF(_xlfn.XLOOKUP($A59,INDIRECT("_"&amp;_xlfn.XLOOKUP(AX$2,WatchbillMONTHLY!$A$3:$U$3,OFFSET(WatchbillMONTHLY!$A$3:$U$3,1,2))),INDIRECT("_"&amp;_xlfn.XLOOKUP(AX$2,WatchbillMONTHLY!$A$3:$U$3,OFFSET(WatchbillMONTHLY!$A$3:$U$3,1,2))))=$A59,_xlfn.XLOOKUP(AX$2,WatchbillMONTHLY!$A$3:$U$3,OFFSET(WatchbillMONTHLY!$A$3:$U$3,1,2)),FALSE),TRUE,FALSE),
IF(_xlfn.XLOOKUP(AX$2,WatchbillMONTHLY!$A$20:$U$20,OFFSET(WatchbillMONTHLY!$A$20:$U$20,1,2))=IF(_xlfn.XLOOKUP($A59,INDIRECT("_"&amp;_xlfn.XLOOKUP(AX$2,WatchbillMONTHLY!$A$20:$U$20,OFFSET(WatchbillMONTHLY!$A$20:$U$20,1,2))),INDIRECT("_"&amp;_xlfn.XLOOKUP(AX$2,WatchbillMONTHLY!$A$20:$U$20,OFFSET(WatchbillMONTHLY!$A$20:$U$20,1,2))))=$A59,_xlfn.XLOOKUP(AX$2,WatchbillMONTHLY!$A$20:$U$20,OFFSET(WatchbillMONTHLY!$A$20:$U$20,1,2)),FALSE),TRUE,FALSE)),
IF(_xlfn.XLOOKUP(AX$2,WatchbillMONTHLY!$A$37:$U$37,OFFSET(WatchbillMONTHLY!$A$37:$U$37,1,2))=IF(_xlfn.XLOOKUP($A59,INDIRECT("_"&amp;_xlfn.XLOOKUP(AX$2,WatchbillMONTHLY!$A$37:$U$37,OFFSET(WatchbillMONTHLY!$A$37:$U$37,1,2))),INDIRECT("_"&amp;_xlfn.XLOOKUP(AX$2,WatchbillMONTHLY!$A$37:$U$37,OFFSET(WatchbillMONTHLY!$A$37:$U$37,1,2))))=$A59,_xlfn.XLOOKUP(AX$2,WatchbillMONTHLY!$A$37:$U$37,OFFSET(WatchbillMONTHLY!$A$37:$U$37,1,2)),FALSE),TRUE,FALSE)),
IF(_xlfn.XLOOKUP(AX$2,WatchbillMONTHLY!$A$54:$U$54,OFFSET(WatchbillMONTHLY!$A$54:$U$54,1,2))=IF(_xlfn.XLOOKUP($A59,INDIRECT("_"&amp;_xlfn.XLOOKUP(AX$2,WatchbillMONTHLY!$A$54:$U$54,OFFSET(WatchbillMONTHLY!$A$54:$U$54,1,2))),INDIRECT("_"&amp;_xlfn.XLOOKUP(AX$2,WatchbillMONTHLY!$A$54:$U$54,OFFSET(WatchbillMONTHLY!$A$54:$U$54,1,2))))=$A59,_xlfn.XLOOKUP(AX$2,WatchbillMONTHLY!$A$54:$U$54,OFFSET(WatchbillMONTHLY!$A$54:$U$54,1,2)),FALSE),TRUE,FALSE)),
IF(_xlfn.XLOOKUP(AX$2,WatchbillMONTHLY!$A$71:$U$71,OFFSET(WatchbillMONTHLY!$A$71:$U$71,1,2))=IF(_xlfn.XLOOKUP($A59,INDIRECT("_"&amp;_xlfn.XLOOKUP(AX$2,WatchbillMONTHLY!$A$71:$U$71,OFFSET(WatchbillMONTHLY!$A$71:$U$71,1,2))),INDIRECT("_"&amp;_xlfn.XLOOKUP(AX$2,WatchbillMONTHLY!$A$71:$U$71,OFFSET(WatchbillMONTHLY!$A$71:$U$71,1,2))))=$A59,_xlfn.XLOOKUP(AX$2,WatchbillMONTHLY!$A$71:$U$71,OFFSET(WatchbillMONTHLY!$A$71:$U$71,1,2)),FALSE),TRUE,FALSE)),
IF(_xlfn.XLOOKUP(AX$2,WatchbillMONTHLY!$A$88:$U$88,OFFSET(WatchbillMONTHLY!$A$88:$U$88,1,2))=IF(_xlfn.XLOOKUP($A59,INDIRECT("_"&amp;_xlfn.XLOOKUP(AX$2,WatchbillMONTHLY!$A$88:$U$88,OFFSET(WatchbillMONTHLY!$A$88:$U$88,1,2))),INDIRECT("_"&amp;_xlfn.XLOOKUP(AX$2,WatchbillMONTHLY!$A$88:$U$88,OFFSET(WatchbillMONTHLY!$A$88:$U$88,1,2))))=$A59,_xlfn.XLOOKUP(AX$2,WatchbillMONTHLY!$A$88:$U$88,OFFSET(WatchbillMONTHLY!$A$88:$U$88,1,2)),FALSE),TRUE,FALSE)),
FALSE),FALSE)</f>
        <v>0</v>
      </c>
      <c r="AY59" s="209" t="b" cm="1">
        <f t="array" aca="1" ref="AY59" ca="1">IF(AND($A59 &gt; 0, R59 &gt; 0,AY$2&lt;MiscFormulas!$A$5+1),
_xlfn.IFNA(
_xlfn.IFNA(
_xlfn.IFNA(
_xlfn.IFNA(
_xlfn.IFNA(
_xlfn.IFNA(
IF(_xlfn.XLOOKUP(AY$2,WatchbillMONTHLY!$A$3:$U$3,OFFSET(WatchbillMONTHLY!$A$3:$U$3,1,2))=IF(_xlfn.XLOOKUP($A59,INDIRECT("_"&amp;_xlfn.XLOOKUP(AY$2,WatchbillMONTHLY!$A$3:$U$3,OFFSET(WatchbillMONTHLY!$A$3:$U$3,1,2))),INDIRECT("_"&amp;_xlfn.XLOOKUP(AY$2,WatchbillMONTHLY!$A$3:$U$3,OFFSET(WatchbillMONTHLY!$A$3:$U$3,1,2))))=$A59,_xlfn.XLOOKUP(AY$2,WatchbillMONTHLY!$A$3:$U$3,OFFSET(WatchbillMONTHLY!$A$3:$U$3,1,2)),FALSE),TRUE,FALSE),
IF(_xlfn.XLOOKUP(AY$2,WatchbillMONTHLY!$A$20:$U$20,OFFSET(WatchbillMONTHLY!$A$20:$U$20,1,2))=IF(_xlfn.XLOOKUP($A59,INDIRECT("_"&amp;_xlfn.XLOOKUP(AY$2,WatchbillMONTHLY!$A$20:$U$20,OFFSET(WatchbillMONTHLY!$A$20:$U$20,1,2))),INDIRECT("_"&amp;_xlfn.XLOOKUP(AY$2,WatchbillMONTHLY!$A$20:$U$20,OFFSET(WatchbillMONTHLY!$A$20:$U$20,1,2))))=$A59,_xlfn.XLOOKUP(AY$2,WatchbillMONTHLY!$A$20:$U$20,OFFSET(WatchbillMONTHLY!$A$20:$U$20,1,2)),FALSE),TRUE,FALSE)),
IF(_xlfn.XLOOKUP(AY$2,WatchbillMONTHLY!$A$37:$U$37,OFFSET(WatchbillMONTHLY!$A$37:$U$37,1,2))=IF(_xlfn.XLOOKUP($A59,INDIRECT("_"&amp;_xlfn.XLOOKUP(AY$2,WatchbillMONTHLY!$A$37:$U$37,OFFSET(WatchbillMONTHLY!$A$37:$U$37,1,2))),INDIRECT("_"&amp;_xlfn.XLOOKUP(AY$2,WatchbillMONTHLY!$A$37:$U$37,OFFSET(WatchbillMONTHLY!$A$37:$U$37,1,2))))=$A59,_xlfn.XLOOKUP(AY$2,WatchbillMONTHLY!$A$37:$U$37,OFFSET(WatchbillMONTHLY!$A$37:$U$37,1,2)),FALSE),TRUE,FALSE)),
IF(_xlfn.XLOOKUP(AY$2,WatchbillMONTHLY!$A$54:$U$54,OFFSET(WatchbillMONTHLY!$A$54:$U$54,1,2))=IF(_xlfn.XLOOKUP($A59,INDIRECT("_"&amp;_xlfn.XLOOKUP(AY$2,WatchbillMONTHLY!$A$54:$U$54,OFFSET(WatchbillMONTHLY!$A$54:$U$54,1,2))),INDIRECT("_"&amp;_xlfn.XLOOKUP(AY$2,WatchbillMONTHLY!$A$54:$U$54,OFFSET(WatchbillMONTHLY!$A$54:$U$54,1,2))))=$A59,_xlfn.XLOOKUP(AY$2,WatchbillMONTHLY!$A$54:$U$54,OFFSET(WatchbillMONTHLY!$A$54:$U$54,1,2)),FALSE),TRUE,FALSE)),
IF(_xlfn.XLOOKUP(AY$2,WatchbillMONTHLY!$A$71:$U$71,OFFSET(WatchbillMONTHLY!$A$71:$U$71,1,2))=IF(_xlfn.XLOOKUP($A59,INDIRECT("_"&amp;_xlfn.XLOOKUP(AY$2,WatchbillMONTHLY!$A$71:$U$71,OFFSET(WatchbillMONTHLY!$A$71:$U$71,1,2))),INDIRECT("_"&amp;_xlfn.XLOOKUP(AY$2,WatchbillMONTHLY!$A$71:$U$71,OFFSET(WatchbillMONTHLY!$A$71:$U$71,1,2))))=$A59,_xlfn.XLOOKUP(AY$2,WatchbillMONTHLY!$A$71:$U$71,OFFSET(WatchbillMONTHLY!$A$71:$U$71,1,2)),FALSE),TRUE,FALSE)),
IF(_xlfn.XLOOKUP(AY$2,WatchbillMONTHLY!$A$88:$U$88,OFFSET(WatchbillMONTHLY!$A$88:$U$88,1,2))=IF(_xlfn.XLOOKUP($A59,INDIRECT("_"&amp;_xlfn.XLOOKUP(AY$2,WatchbillMONTHLY!$A$88:$U$88,OFFSET(WatchbillMONTHLY!$A$88:$U$88,1,2))),INDIRECT("_"&amp;_xlfn.XLOOKUP(AY$2,WatchbillMONTHLY!$A$88:$U$88,OFFSET(WatchbillMONTHLY!$A$88:$U$88,1,2))))=$A59,_xlfn.XLOOKUP(AY$2,WatchbillMONTHLY!$A$88:$U$88,OFFSET(WatchbillMONTHLY!$A$88:$U$88,1,2)),FALSE),TRUE,FALSE)),
FALSE),FALSE)</f>
        <v>0</v>
      </c>
      <c r="AZ59" s="209" t="b" cm="1">
        <f t="array" aca="1" ref="AZ59" ca="1">IF(AND($A59 &gt; 0, S59 &gt; 0,AZ$2&lt;MiscFormulas!$A$5+1),
_xlfn.IFNA(
_xlfn.IFNA(
_xlfn.IFNA(
_xlfn.IFNA(
_xlfn.IFNA(
_xlfn.IFNA(
IF(_xlfn.XLOOKUP(AZ$2,WatchbillMONTHLY!$A$3:$U$3,OFFSET(WatchbillMONTHLY!$A$3:$U$3,1,2))=IF(_xlfn.XLOOKUP($A59,INDIRECT("_"&amp;_xlfn.XLOOKUP(AZ$2,WatchbillMONTHLY!$A$3:$U$3,OFFSET(WatchbillMONTHLY!$A$3:$U$3,1,2))),INDIRECT("_"&amp;_xlfn.XLOOKUP(AZ$2,WatchbillMONTHLY!$A$3:$U$3,OFFSET(WatchbillMONTHLY!$A$3:$U$3,1,2))))=$A59,_xlfn.XLOOKUP(AZ$2,WatchbillMONTHLY!$A$3:$U$3,OFFSET(WatchbillMONTHLY!$A$3:$U$3,1,2)),FALSE),TRUE,FALSE),
IF(_xlfn.XLOOKUP(AZ$2,WatchbillMONTHLY!$A$20:$U$20,OFFSET(WatchbillMONTHLY!$A$20:$U$20,1,2))=IF(_xlfn.XLOOKUP($A59,INDIRECT("_"&amp;_xlfn.XLOOKUP(AZ$2,WatchbillMONTHLY!$A$20:$U$20,OFFSET(WatchbillMONTHLY!$A$20:$U$20,1,2))),INDIRECT("_"&amp;_xlfn.XLOOKUP(AZ$2,WatchbillMONTHLY!$A$20:$U$20,OFFSET(WatchbillMONTHLY!$A$20:$U$20,1,2))))=$A59,_xlfn.XLOOKUP(AZ$2,WatchbillMONTHLY!$A$20:$U$20,OFFSET(WatchbillMONTHLY!$A$20:$U$20,1,2)),FALSE),TRUE,FALSE)),
IF(_xlfn.XLOOKUP(AZ$2,WatchbillMONTHLY!$A$37:$U$37,OFFSET(WatchbillMONTHLY!$A$37:$U$37,1,2))=IF(_xlfn.XLOOKUP($A59,INDIRECT("_"&amp;_xlfn.XLOOKUP(AZ$2,WatchbillMONTHLY!$A$37:$U$37,OFFSET(WatchbillMONTHLY!$A$37:$U$37,1,2))),INDIRECT("_"&amp;_xlfn.XLOOKUP(AZ$2,WatchbillMONTHLY!$A$37:$U$37,OFFSET(WatchbillMONTHLY!$A$37:$U$37,1,2))))=$A59,_xlfn.XLOOKUP(AZ$2,WatchbillMONTHLY!$A$37:$U$37,OFFSET(WatchbillMONTHLY!$A$37:$U$37,1,2)),FALSE),TRUE,FALSE)),
IF(_xlfn.XLOOKUP(AZ$2,WatchbillMONTHLY!$A$54:$U$54,OFFSET(WatchbillMONTHLY!$A$54:$U$54,1,2))=IF(_xlfn.XLOOKUP($A59,INDIRECT("_"&amp;_xlfn.XLOOKUP(AZ$2,WatchbillMONTHLY!$A$54:$U$54,OFFSET(WatchbillMONTHLY!$A$54:$U$54,1,2))),INDIRECT("_"&amp;_xlfn.XLOOKUP(AZ$2,WatchbillMONTHLY!$A$54:$U$54,OFFSET(WatchbillMONTHLY!$A$54:$U$54,1,2))))=$A59,_xlfn.XLOOKUP(AZ$2,WatchbillMONTHLY!$A$54:$U$54,OFFSET(WatchbillMONTHLY!$A$54:$U$54,1,2)),FALSE),TRUE,FALSE)),
IF(_xlfn.XLOOKUP(AZ$2,WatchbillMONTHLY!$A$71:$U$71,OFFSET(WatchbillMONTHLY!$A$71:$U$71,1,2))=IF(_xlfn.XLOOKUP($A59,INDIRECT("_"&amp;_xlfn.XLOOKUP(AZ$2,WatchbillMONTHLY!$A$71:$U$71,OFFSET(WatchbillMONTHLY!$A$71:$U$71,1,2))),INDIRECT("_"&amp;_xlfn.XLOOKUP(AZ$2,WatchbillMONTHLY!$A$71:$U$71,OFFSET(WatchbillMONTHLY!$A$71:$U$71,1,2))))=$A59,_xlfn.XLOOKUP(AZ$2,WatchbillMONTHLY!$A$71:$U$71,OFFSET(WatchbillMONTHLY!$A$71:$U$71,1,2)),FALSE),TRUE,FALSE)),
IF(_xlfn.XLOOKUP(AZ$2,WatchbillMONTHLY!$A$88:$U$88,OFFSET(WatchbillMONTHLY!$A$88:$U$88,1,2))=IF(_xlfn.XLOOKUP($A59,INDIRECT("_"&amp;_xlfn.XLOOKUP(AZ$2,WatchbillMONTHLY!$A$88:$U$88,OFFSET(WatchbillMONTHLY!$A$88:$U$88,1,2))),INDIRECT("_"&amp;_xlfn.XLOOKUP(AZ$2,WatchbillMONTHLY!$A$88:$U$88,OFFSET(WatchbillMONTHLY!$A$88:$U$88,1,2))))=$A59,_xlfn.XLOOKUP(AZ$2,WatchbillMONTHLY!$A$88:$U$88,OFFSET(WatchbillMONTHLY!$A$88:$U$88,1,2)),FALSE),TRUE,FALSE)),
FALSE),FALSE)</f>
        <v>0</v>
      </c>
      <c r="BA59" s="209" t="b" cm="1">
        <f t="array" aca="1" ref="BA59" ca="1">IF(AND($A59 &gt; 0, T59 &gt; 0,BA$2&lt;MiscFormulas!$A$5+1),
_xlfn.IFNA(
_xlfn.IFNA(
_xlfn.IFNA(
_xlfn.IFNA(
_xlfn.IFNA(
_xlfn.IFNA(
IF(_xlfn.XLOOKUP(BA$2,WatchbillMONTHLY!$A$3:$U$3,OFFSET(WatchbillMONTHLY!$A$3:$U$3,1,2))=IF(_xlfn.XLOOKUP($A59,INDIRECT("_"&amp;_xlfn.XLOOKUP(BA$2,WatchbillMONTHLY!$A$3:$U$3,OFFSET(WatchbillMONTHLY!$A$3:$U$3,1,2))),INDIRECT("_"&amp;_xlfn.XLOOKUP(BA$2,WatchbillMONTHLY!$A$3:$U$3,OFFSET(WatchbillMONTHLY!$A$3:$U$3,1,2))))=$A59,_xlfn.XLOOKUP(BA$2,WatchbillMONTHLY!$A$3:$U$3,OFFSET(WatchbillMONTHLY!$A$3:$U$3,1,2)),FALSE),TRUE,FALSE),
IF(_xlfn.XLOOKUP(BA$2,WatchbillMONTHLY!$A$20:$U$20,OFFSET(WatchbillMONTHLY!$A$20:$U$20,1,2))=IF(_xlfn.XLOOKUP($A59,INDIRECT("_"&amp;_xlfn.XLOOKUP(BA$2,WatchbillMONTHLY!$A$20:$U$20,OFFSET(WatchbillMONTHLY!$A$20:$U$20,1,2))),INDIRECT("_"&amp;_xlfn.XLOOKUP(BA$2,WatchbillMONTHLY!$A$20:$U$20,OFFSET(WatchbillMONTHLY!$A$20:$U$20,1,2))))=$A59,_xlfn.XLOOKUP(BA$2,WatchbillMONTHLY!$A$20:$U$20,OFFSET(WatchbillMONTHLY!$A$20:$U$20,1,2)),FALSE),TRUE,FALSE)),
IF(_xlfn.XLOOKUP(BA$2,WatchbillMONTHLY!$A$37:$U$37,OFFSET(WatchbillMONTHLY!$A$37:$U$37,1,2))=IF(_xlfn.XLOOKUP($A59,INDIRECT("_"&amp;_xlfn.XLOOKUP(BA$2,WatchbillMONTHLY!$A$37:$U$37,OFFSET(WatchbillMONTHLY!$A$37:$U$37,1,2))),INDIRECT("_"&amp;_xlfn.XLOOKUP(BA$2,WatchbillMONTHLY!$A$37:$U$37,OFFSET(WatchbillMONTHLY!$A$37:$U$37,1,2))))=$A59,_xlfn.XLOOKUP(BA$2,WatchbillMONTHLY!$A$37:$U$37,OFFSET(WatchbillMONTHLY!$A$37:$U$37,1,2)),FALSE),TRUE,FALSE)),
IF(_xlfn.XLOOKUP(BA$2,WatchbillMONTHLY!$A$54:$U$54,OFFSET(WatchbillMONTHLY!$A$54:$U$54,1,2))=IF(_xlfn.XLOOKUP($A59,INDIRECT("_"&amp;_xlfn.XLOOKUP(BA$2,WatchbillMONTHLY!$A$54:$U$54,OFFSET(WatchbillMONTHLY!$A$54:$U$54,1,2))),INDIRECT("_"&amp;_xlfn.XLOOKUP(BA$2,WatchbillMONTHLY!$A$54:$U$54,OFFSET(WatchbillMONTHLY!$A$54:$U$54,1,2))))=$A59,_xlfn.XLOOKUP(BA$2,WatchbillMONTHLY!$A$54:$U$54,OFFSET(WatchbillMONTHLY!$A$54:$U$54,1,2)),FALSE),TRUE,FALSE)),
IF(_xlfn.XLOOKUP(BA$2,WatchbillMONTHLY!$A$71:$U$71,OFFSET(WatchbillMONTHLY!$A$71:$U$71,1,2))=IF(_xlfn.XLOOKUP($A59,INDIRECT("_"&amp;_xlfn.XLOOKUP(BA$2,WatchbillMONTHLY!$A$71:$U$71,OFFSET(WatchbillMONTHLY!$A$71:$U$71,1,2))),INDIRECT("_"&amp;_xlfn.XLOOKUP(BA$2,WatchbillMONTHLY!$A$71:$U$71,OFFSET(WatchbillMONTHLY!$A$71:$U$71,1,2))))=$A59,_xlfn.XLOOKUP(BA$2,WatchbillMONTHLY!$A$71:$U$71,OFFSET(WatchbillMONTHLY!$A$71:$U$71,1,2)),FALSE),TRUE,FALSE)),
IF(_xlfn.XLOOKUP(BA$2,WatchbillMONTHLY!$A$88:$U$88,OFFSET(WatchbillMONTHLY!$A$88:$U$88,1,2))=IF(_xlfn.XLOOKUP($A59,INDIRECT("_"&amp;_xlfn.XLOOKUP(BA$2,WatchbillMONTHLY!$A$88:$U$88,OFFSET(WatchbillMONTHLY!$A$88:$U$88,1,2))),INDIRECT("_"&amp;_xlfn.XLOOKUP(BA$2,WatchbillMONTHLY!$A$88:$U$88,OFFSET(WatchbillMONTHLY!$A$88:$U$88,1,2))))=$A59,_xlfn.XLOOKUP(BA$2,WatchbillMONTHLY!$A$88:$U$88,OFFSET(WatchbillMONTHLY!$A$88:$U$88,1,2)),FALSE),TRUE,FALSE)),
FALSE),FALSE)</f>
        <v>0</v>
      </c>
      <c r="BB59" s="209" t="b" cm="1">
        <f t="array" aca="1" ref="BB59" ca="1">IF(AND($A59 &gt; 0, U59 &gt; 0,BB$2&lt;MiscFormulas!$A$5+1),
_xlfn.IFNA(
_xlfn.IFNA(
_xlfn.IFNA(
_xlfn.IFNA(
_xlfn.IFNA(
_xlfn.IFNA(
IF(_xlfn.XLOOKUP(BB$2,WatchbillMONTHLY!$A$3:$U$3,OFFSET(WatchbillMONTHLY!$A$3:$U$3,1,2))=IF(_xlfn.XLOOKUP($A59,INDIRECT("_"&amp;_xlfn.XLOOKUP(BB$2,WatchbillMONTHLY!$A$3:$U$3,OFFSET(WatchbillMONTHLY!$A$3:$U$3,1,2))),INDIRECT("_"&amp;_xlfn.XLOOKUP(BB$2,WatchbillMONTHLY!$A$3:$U$3,OFFSET(WatchbillMONTHLY!$A$3:$U$3,1,2))))=$A59,_xlfn.XLOOKUP(BB$2,WatchbillMONTHLY!$A$3:$U$3,OFFSET(WatchbillMONTHLY!$A$3:$U$3,1,2)),FALSE),TRUE,FALSE),
IF(_xlfn.XLOOKUP(BB$2,WatchbillMONTHLY!$A$20:$U$20,OFFSET(WatchbillMONTHLY!$A$20:$U$20,1,2))=IF(_xlfn.XLOOKUP($A59,INDIRECT("_"&amp;_xlfn.XLOOKUP(BB$2,WatchbillMONTHLY!$A$20:$U$20,OFFSET(WatchbillMONTHLY!$A$20:$U$20,1,2))),INDIRECT("_"&amp;_xlfn.XLOOKUP(BB$2,WatchbillMONTHLY!$A$20:$U$20,OFFSET(WatchbillMONTHLY!$A$20:$U$20,1,2))))=$A59,_xlfn.XLOOKUP(BB$2,WatchbillMONTHLY!$A$20:$U$20,OFFSET(WatchbillMONTHLY!$A$20:$U$20,1,2)),FALSE),TRUE,FALSE)),
IF(_xlfn.XLOOKUP(BB$2,WatchbillMONTHLY!$A$37:$U$37,OFFSET(WatchbillMONTHLY!$A$37:$U$37,1,2))=IF(_xlfn.XLOOKUP($A59,INDIRECT("_"&amp;_xlfn.XLOOKUP(BB$2,WatchbillMONTHLY!$A$37:$U$37,OFFSET(WatchbillMONTHLY!$A$37:$U$37,1,2))),INDIRECT("_"&amp;_xlfn.XLOOKUP(BB$2,WatchbillMONTHLY!$A$37:$U$37,OFFSET(WatchbillMONTHLY!$A$37:$U$37,1,2))))=$A59,_xlfn.XLOOKUP(BB$2,WatchbillMONTHLY!$A$37:$U$37,OFFSET(WatchbillMONTHLY!$A$37:$U$37,1,2)),FALSE),TRUE,FALSE)),
IF(_xlfn.XLOOKUP(BB$2,WatchbillMONTHLY!$A$54:$U$54,OFFSET(WatchbillMONTHLY!$A$54:$U$54,1,2))=IF(_xlfn.XLOOKUP($A59,INDIRECT("_"&amp;_xlfn.XLOOKUP(BB$2,WatchbillMONTHLY!$A$54:$U$54,OFFSET(WatchbillMONTHLY!$A$54:$U$54,1,2))),INDIRECT("_"&amp;_xlfn.XLOOKUP(BB$2,WatchbillMONTHLY!$A$54:$U$54,OFFSET(WatchbillMONTHLY!$A$54:$U$54,1,2))))=$A59,_xlfn.XLOOKUP(BB$2,WatchbillMONTHLY!$A$54:$U$54,OFFSET(WatchbillMONTHLY!$A$54:$U$54,1,2)),FALSE),TRUE,FALSE)),
IF(_xlfn.XLOOKUP(BB$2,WatchbillMONTHLY!$A$71:$U$71,OFFSET(WatchbillMONTHLY!$A$71:$U$71,1,2))=IF(_xlfn.XLOOKUP($A59,INDIRECT("_"&amp;_xlfn.XLOOKUP(BB$2,WatchbillMONTHLY!$A$71:$U$71,OFFSET(WatchbillMONTHLY!$A$71:$U$71,1,2))),INDIRECT("_"&amp;_xlfn.XLOOKUP(BB$2,WatchbillMONTHLY!$A$71:$U$71,OFFSET(WatchbillMONTHLY!$A$71:$U$71,1,2))))=$A59,_xlfn.XLOOKUP(BB$2,WatchbillMONTHLY!$A$71:$U$71,OFFSET(WatchbillMONTHLY!$A$71:$U$71,1,2)),FALSE),TRUE,FALSE)),
IF(_xlfn.XLOOKUP(BB$2,WatchbillMONTHLY!$A$88:$U$88,OFFSET(WatchbillMONTHLY!$A$88:$U$88,1,2))=IF(_xlfn.XLOOKUP($A59,INDIRECT("_"&amp;_xlfn.XLOOKUP(BB$2,WatchbillMONTHLY!$A$88:$U$88,OFFSET(WatchbillMONTHLY!$A$88:$U$88,1,2))),INDIRECT("_"&amp;_xlfn.XLOOKUP(BB$2,WatchbillMONTHLY!$A$88:$U$88,OFFSET(WatchbillMONTHLY!$A$88:$U$88,1,2))))=$A59,_xlfn.XLOOKUP(BB$2,WatchbillMONTHLY!$A$88:$U$88,OFFSET(WatchbillMONTHLY!$A$88:$U$88,1,2)),FALSE),TRUE,FALSE)),
FALSE),FALSE)</f>
        <v>0</v>
      </c>
      <c r="BC59" s="209" t="b" cm="1">
        <f t="array" aca="1" ref="BC59" ca="1">IF(AND($A59 &gt; 0, V59 &gt; 0,BC$2&lt;MiscFormulas!$A$5+1),
_xlfn.IFNA(
_xlfn.IFNA(
_xlfn.IFNA(
_xlfn.IFNA(
_xlfn.IFNA(
_xlfn.IFNA(
IF(_xlfn.XLOOKUP(BC$2,WatchbillMONTHLY!$A$3:$U$3,OFFSET(WatchbillMONTHLY!$A$3:$U$3,1,2))=IF(_xlfn.XLOOKUP($A59,INDIRECT("_"&amp;_xlfn.XLOOKUP(BC$2,WatchbillMONTHLY!$A$3:$U$3,OFFSET(WatchbillMONTHLY!$A$3:$U$3,1,2))),INDIRECT("_"&amp;_xlfn.XLOOKUP(BC$2,WatchbillMONTHLY!$A$3:$U$3,OFFSET(WatchbillMONTHLY!$A$3:$U$3,1,2))))=$A59,_xlfn.XLOOKUP(BC$2,WatchbillMONTHLY!$A$3:$U$3,OFFSET(WatchbillMONTHLY!$A$3:$U$3,1,2)),FALSE),TRUE,FALSE),
IF(_xlfn.XLOOKUP(BC$2,WatchbillMONTHLY!$A$20:$U$20,OFFSET(WatchbillMONTHLY!$A$20:$U$20,1,2))=IF(_xlfn.XLOOKUP($A59,INDIRECT("_"&amp;_xlfn.XLOOKUP(BC$2,WatchbillMONTHLY!$A$20:$U$20,OFFSET(WatchbillMONTHLY!$A$20:$U$20,1,2))),INDIRECT("_"&amp;_xlfn.XLOOKUP(BC$2,WatchbillMONTHLY!$A$20:$U$20,OFFSET(WatchbillMONTHLY!$A$20:$U$20,1,2))))=$A59,_xlfn.XLOOKUP(BC$2,WatchbillMONTHLY!$A$20:$U$20,OFFSET(WatchbillMONTHLY!$A$20:$U$20,1,2)),FALSE),TRUE,FALSE)),
IF(_xlfn.XLOOKUP(BC$2,WatchbillMONTHLY!$A$37:$U$37,OFFSET(WatchbillMONTHLY!$A$37:$U$37,1,2))=IF(_xlfn.XLOOKUP($A59,INDIRECT("_"&amp;_xlfn.XLOOKUP(BC$2,WatchbillMONTHLY!$A$37:$U$37,OFFSET(WatchbillMONTHLY!$A$37:$U$37,1,2))),INDIRECT("_"&amp;_xlfn.XLOOKUP(BC$2,WatchbillMONTHLY!$A$37:$U$37,OFFSET(WatchbillMONTHLY!$A$37:$U$37,1,2))))=$A59,_xlfn.XLOOKUP(BC$2,WatchbillMONTHLY!$A$37:$U$37,OFFSET(WatchbillMONTHLY!$A$37:$U$37,1,2)),FALSE),TRUE,FALSE)),
IF(_xlfn.XLOOKUP(BC$2,WatchbillMONTHLY!$A$54:$U$54,OFFSET(WatchbillMONTHLY!$A$54:$U$54,1,2))=IF(_xlfn.XLOOKUP($A59,INDIRECT("_"&amp;_xlfn.XLOOKUP(BC$2,WatchbillMONTHLY!$A$54:$U$54,OFFSET(WatchbillMONTHLY!$A$54:$U$54,1,2))),INDIRECT("_"&amp;_xlfn.XLOOKUP(BC$2,WatchbillMONTHLY!$A$54:$U$54,OFFSET(WatchbillMONTHLY!$A$54:$U$54,1,2))))=$A59,_xlfn.XLOOKUP(BC$2,WatchbillMONTHLY!$A$54:$U$54,OFFSET(WatchbillMONTHLY!$A$54:$U$54,1,2)),FALSE),TRUE,FALSE)),
IF(_xlfn.XLOOKUP(BC$2,WatchbillMONTHLY!$A$71:$U$71,OFFSET(WatchbillMONTHLY!$A$71:$U$71,1,2))=IF(_xlfn.XLOOKUP($A59,INDIRECT("_"&amp;_xlfn.XLOOKUP(BC$2,WatchbillMONTHLY!$A$71:$U$71,OFFSET(WatchbillMONTHLY!$A$71:$U$71,1,2))),INDIRECT("_"&amp;_xlfn.XLOOKUP(BC$2,WatchbillMONTHLY!$A$71:$U$71,OFFSET(WatchbillMONTHLY!$A$71:$U$71,1,2))))=$A59,_xlfn.XLOOKUP(BC$2,WatchbillMONTHLY!$A$71:$U$71,OFFSET(WatchbillMONTHLY!$A$71:$U$71,1,2)),FALSE),TRUE,FALSE)),
IF(_xlfn.XLOOKUP(BC$2,WatchbillMONTHLY!$A$88:$U$88,OFFSET(WatchbillMONTHLY!$A$88:$U$88,1,2))=IF(_xlfn.XLOOKUP($A59,INDIRECT("_"&amp;_xlfn.XLOOKUP(BC$2,WatchbillMONTHLY!$A$88:$U$88,OFFSET(WatchbillMONTHLY!$A$88:$U$88,1,2))),INDIRECT("_"&amp;_xlfn.XLOOKUP(BC$2,WatchbillMONTHLY!$A$88:$U$88,OFFSET(WatchbillMONTHLY!$A$88:$U$88,1,2))))=$A59,_xlfn.XLOOKUP(BC$2,WatchbillMONTHLY!$A$88:$U$88,OFFSET(WatchbillMONTHLY!$A$88:$U$88,1,2)),FALSE),TRUE,FALSE)),
FALSE),FALSE)</f>
        <v>0</v>
      </c>
      <c r="BD59" s="209" t="b" cm="1">
        <f t="array" aca="1" ref="BD59" ca="1">IF(AND($A59 &gt; 0, W59 &gt; 0,BD$2&lt;MiscFormulas!$A$5+1),
_xlfn.IFNA(
_xlfn.IFNA(
_xlfn.IFNA(
_xlfn.IFNA(
_xlfn.IFNA(
_xlfn.IFNA(
IF(_xlfn.XLOOKUP(BD$2,WatchbillMONTHLY!$A$3:$U$3,OFFSET(WatchbillMONTHLY!$A$3:$U$3,1,2))=IF(_xlfn.XLOOKUP($A59,INDIRECT("_"&amp;_xlfn.XLOOKUP(BD$2,WatchbillMONTHLY!$A$3:$U$3,OFFSET(WatchbillMONTHLY!$A$3:$U$3,1,2))),INDIRECT("_"&amp;_xlfn.XLOOKUP(BD$2,WatchbillMONTHLY!$A$3:$U$3,OFFSET(WatchbillMONTHLY!$A$3:$U$3,1,2))))=$A59,_xlfn.XLOOKUP(BD$2,WatchbillMONTHLY!$A$3:$U$3,OFFSET(WatchbillMONTHLY!$A$3:$U$3,1,2)),FALSE),TRUE,FALSE),
IF(_xlfn.XLOOKUP(BD$2,WatchbillMONTHLY!$A$20:$U$20,OFFSET(WatchbillMONTHLY!$A$20:$U$20,1,2))=IF(_xlfn.XLOOKUP($A59,INDIRECT("_"&amp;_xlfn.XLOOKUP(BD$2,WatchbillMONTHLY!$A$20:$U$20,OFFSET(WatchbillMONTHLY!$A$20:$U$20,1,2))),INDIRECT("_"&amp;_xlfn.XLOOKUP(BD$2,WatchbillMONTHLY!$A$20:$U$20,OFFSET(WatchbillMONTHLY!$A$20:$U$20,1,2))))=$A59,_xlfn.XLOOKUP(BD$2,WatchbillMONTHLY!$A$20:$U$20,OFFSET(WatchbillMONTHLY!$A$20:$U$20,1,2)),FALSE),TRUE,FALSE)),
IF(_xlfn.XLOOKUP(BD$2,WatchbillMONTHLY!$A$37:$U$37,OFFSET(WatchbillMONTHLY!$A$37:$U$37,1,2))=IF(_xlfn.XLOOKUP($A59,INDIRECT("_"&amp;_xlfn.XLOOKUP(BD$2,WatchbillMONTHLY!$A$37:$U$37,OFFSET(WatchbillMONTHLY!$A$37:$U$37,1,2))),INDIRECT("_"&amp;_xlfn.XLOOKUP(BD$2,WatchbillMONTHLY!$A$37:$U$37,OFFSET(WatchbillMONTHLY!$A$37:$U$37,1,2))))=$A59,_xlfn.XLOOKUP(BD$2,WatchbillMONTHLY!$A$37:$U$37,OFFSET(WatchbillMONTHLY!$A$37:$U$37,1,2)),FALSE),TRUE,FALSE)),
IF(_xlfn.XLOOKUP(BD$2,WatchbillMONTHLY!$A$54:$U$54,OFFSET(WatchbillMONTHLY!$A$54:$U$54,1,2))=IF(_xlfn.XLOOKUP($A59,INDIRECT("_"&amp;_xlfn.XLOOKUP(BD$2,WatchbillMONTHLY!$A$54:$U$54,OFFSET(WatchbillMONTHLY!$A$54:$U$54,1,2))),INDIRECT("_"&amp;_xlfn.XLOOKUP(BD$2,WatchbillMONTHLY!$A$54:$U$54,OFFSET(WatchbillMONTHLY!$A$54:$U$54,1,2))))=$A59,_xlfn.XLOOKUP(BD$2,WatchbillMONTHLY!$A$54:$U$54,OFFSET(WatchbillMONTHLY!$A$54:$U$54,1,2)),FALSE),TRUE,FALSE)),
IF(_xlfn.XLOOKUP(BD$2,WatchbillMONTHLY!$A$71:$U$71,OFFSET(WatchbillMONTHLY!$A$71:$U$71,1,2))=IF(_xlfn.XLOOKUP($A59,INDIRECT("_"&amp;_xlfn.XLOOKUP(BD$2,WatchbillMONTHLY!$A$71:$U$71,OFFSET(WatchbillMONTHLY!$A$71:$U$71,1,2))),INDIRECT("_"&amp;_xlfn.XLOOKUP(BD$2,WatchbillMONTHLY!$A$71:$U$71,OFFSET(WatchbillMONTHLY!$A$71:$U$71,1,2))))=$A59,_xlfn.XLOOKUP(BD$2,WatchbillMONTHLY!$A$71:$U$71,OFFSET(WatchbillMONTHLY!$A$71:$U$71,1,2)),FALSE),TRUE,FALSE)),
IF(_xlfn.XLOOKUP(BD$2,WatchbillMONTHLY!$A$88:$U$88,OFFSET(WatchbillMONTHLY!$A$88:$U$88,1,2))=IF(_xlfn.XLOOKUP($A59,INDIRECT("_"&amp;_xlfn.XLOOKUP(BD$2,WatchbillMONTHLY!$A$88:$U$88,OFFSET(WatchbillMONTHLY!$A$88:$U$88,1,2))),INDIRECT("_"&amp;_xlfn.XLOOKUP(BD$2,WatchbillMONTHLY!$A$88:$U$88,OFFSET(WatchbillMONTHLY!$A$88:$U$88,1,2))))=$A59,_xlfn.XLOOKUP(BD$2,WatchbillMONTHLY!$A$88:$U$88,OFFSET(WatchbillMONTHLY!$A$88:$U$88,1,2)),FALSE),TRUE,FALSE)),
FALSE),FALSE)</f>
        <v>0</v>
      </c>
      <c r="BE59" s="209" t="b" cm="1">
        <f t="array" aca="1" ref="BE59" ca="1">IF(AND($A59 &gt; 0, X59 &gt; 0,BE$2&lt;MiscFormulas!$A$5+1),
_xlfn.IFNA(
_xlfn.IFNA(
_xlfn.IFNA(
_xlfn.IFNA(
_xlfn.IFNA(
_xlfn.IFNA(
IF(_xlfn.XLOOKUP(BE$2,WatchbillMONTHLY!$A$3:$U$3,OFFSET(WatchbillMONTHLY!$A$3:$U$3,1,2))=IF(_xlfn.XLOOKUP($A59,INDIRECT("_"&amp;_xlfn.XLOOKUP(BE$2,WatchbillMONTHLY!$A$3:$U$3,OFFSET(WatchbillMONTHLY!$A$3:$U$3,1,2))),INDIRECT("_"&amp;_xlfn.XLOOKUP(BE$2,WatchbillMONTHLY!$A$3:$U$3,OFFSET(WatchbillMONTHLY!$A$3:$U$3,1,2))))=$A59,_xlfn.XLOOKUP(BE$2,WatchbillMONTHLY!$A$3:$U$3,OFFSET(WatchbillMONTHLY!$A$3:$U$3,1,2)),FALSE),TRUE,FALSE),
IF(_xlfn.XLOOKUP(BE$2,WatchbillMONTHLY!$A$20:$U$20,OFFSET(WatchbillMONTHLY!$A$20:$U$20,1,2))=IF(_xlfn.XLOOKUP($A59,INDIRECT("_"&amp;_xlfn.XLOOKUP(BE$2,WatchbillMONTHLY!$A$20:$U$20,OFFSET(WatchbillMONTHLY!$A$20:$U$20,1,2))),INDIRECT("_"&amp;_xlfn.XLOOKUP(BE$2,WatchbillMONTHLY!$A$20:$U$20,OFFSET(WatchbillMONTHLY!$A$20:$U$20,1,2))))=$A59,_xlfn.XLOOKUP(BE$2,WatchbillMONTHLY!$A$20:$U$20,OFFSET(WatchbillMONTHLY!$A$20:$U$20,1,2)),FALSE),TRUE,FALSE)),
IF(_xlfn.XLOOKUP(BE$2,WatchbillMONTHLY!$A$37:$U$37,OFFSET(WatchbillMONTHLY!$A$37:$U$37,1,2))=IF(_xlfn.XLOOKUP($A59,INDIRECT("_"&amp;_xlfn.XLOOKUP(BE$2,WatchbillMONTHLY!$A$37:$U$37,OFFSET(WatchbillMONTHLY!$A$37:$U$37,1,2))),INDIRECT("_"&amp;_xlfn.XLOOKUP(BE$2,WatchbillMONTHLY!$A$37:$U$37,OFFSET(WatchbillMONTHLY!$A$37:$U$37,1,2))))=$A59,_xlfn.XLOOKUP(BE$2,WatchbillMONTHLY!$A$37:$U$37,OFFSET(WatchbillMONTHLY!$A$37:$U$37,1,2)),FALSE),TRUE,FALSE)),
IF(_xlfn.XLOOKUP(BE$2,WatchbillMONTHLY!$A$54:$U$54,OFFSET(WatchbillMONTHLY!$A$54:$U$54,1,2))=IF(_xlfn.XLOOKUP($A59,INDIRECT("_"&amp;_xlfn.XLOOKUP(BE$2,WatchbillMONTHLY!$A$54:$U$54,OFFSET(WatchbillMONTHLY!$A$54:$U$54,1,2))),INDIRECT("_"&amp;_xlfn.XLOOKUP(BE$2,WatchbillMONTHLY!$A$54:$U$54,OFFSET(WatchbillMONTHLY!$A$54:$U$54,1,2))))=$A59,_xlfn.XLOOKUP(BE$2,WatchbillMONTHLY!$A$54:$U$54,OFFSET(WatchbillMONTHLY!$A$54:$U$54,1,2)),FALSE),TRUE,FALSE)),
IF(_xlfn.XLOOKUP(BE$2,WatchbillMONTHLY!$A$71:$U$71,OFFSET(WatchbillMONTHLY!$A$71:$U$71,1,2))=IF(_xlfn.XLOOKUP($A59,INDIRECT("_"&amp;_xlfn.XLOOKUP(BE$2,WatchbillMONTHLY!$A$71:$U$71,OFFSET(WatchbillMONTHLY!$A$71:$U$71,1,2))),INDIRECT("_"&amp;_xlfn.XLOOKUP(BE$2,WatchbillMONTHLY!$A$71:$U$71,OFFSET(WatchbillMONTHLY!$A$71:$U$71,1,2))))=$A59,_xlfn.XLOOKUP(BE$2,WatchbillMONTHLY!$A$71:$U$71,OFFSET(WatchbillMONTHLY!$A$71:$U$71,1,2)),FALSE),TRUE,FALSE)),
IF(_xlfn.XLOOKUP(BE$2,WatchbillMONTHLY!$A$88:$U$88,OFFSET(WatchbillMONTHLY!$A$88:$U$88,1,2))=IF(_xlfn.XLOOKUP($A59,INDIRECT("_"&amp;_xlfn.XLOOKUP(BE$2,WatchbillMONTHLY!$A$88:$U$88,OFFSET(WatchbillMONTHLY!$A$88:$U$88,1,2))),INDIRECT("_"&amp;_xlfn.XLOOKUP(BE$2,WatchbillMONTHLY!$A$88:$U$88,OFFSET(WatchbillMONTHLY!$A$88:$U$88,1,2))))=$A59,_xlfn.XLOOKUP(BE$2,WatchbillMONTHLY!$A$88:$U$88,OFFSET(WatchbillMONTHLY!$A$88:$U$88,1,2)),FALSE),TRUE,FALSE)),
FALSE),FALSE)</f>
        <v>0</v>
      </c>
      <c r="BF59" s="209" t="b" cm="1">
        <f t="array" aca="1" ref="BF59" ca="1">IF(AND($A59 &gt; 0, Y59 &gt; 0,BF$2&lt;MiscFormulas!$A$5+1),
_xlfn.IFNA(
_xlfn.IFNA(
_xlfn.IFNA(
_xlfn.IFNA(
_xlfn.IFNA(
_xlfn.IFNA(
IF(_xlfn.XLOOKUP(BF$2,WatchbillMONTHLY!$A$3:$U$3,OFFSET(WatchbillMONTHLY!$A$3:$U$3,1,2))=IF(_xlfn.XLOOKUP($A59,INDIRECT("_"&amp;_xlfn.XLOOKUP(BF$2,WatchbillMONTHLY!$A$3:$U$3,OFFSET(WatchbillMONTHLY!$A$3:$U$3,1,2))),INDIRECT("_"&amp;_xlfn.XLOOKUP(BF$2,WatchbillMONTHLY!$A$3:$U$3,OFFSET(WatchbillMONTHLY!$A$3:$U$3,1,2))))=$A59,_xlfn.XLOOKUP(BF$2,WatchbillMONTHLY!$A$3:$U$3,OFFSET(WatchbillMONTHLY!$A$3:$U$3,1,2)),FALSE),TRUE,FALSE),
IF(_xlfn.XLOOKUP(BF$2,WatchbillMONTHLY!$A$20:$U$20,OFFSET(WatchbillMONTHLY!$A$20:$U$20,1,2))=IF(_xlfn.XLOOKUP($A59,INDIRECT("_"&amp;_xlfn.XLOOKUP(BF$2,WatchbillMONTHLY!$A$20:$U$20,OFFSET(WatchbillMONTHLY!$A$20:$U$20,1,2))),INDIRECT("_"&amp;_xlfn.XLOOKUP(BF$2,WatchbillMONTHLY!$A$20:$U$20,OFFSET(WatchbillMONTHLY!$A$20:$U$20,1,2))))=$A59,_xlfn.XLOOKUP(BF$2,WatchbillMONTHLY!$A$20:$U$20,OFFSET(WatchbillMONTHLY!$A$20:$U$20,1,2)),FALSE),TRUE,FALSE)),
IF(_xlfn.XLOOKUP(BF$2,WatchbillMONTHLY!$A$37:$U$37,OFFSET(WatchbillMONTHLY!$A$37:$U$37,1,2))=IF(_xlfn.XLOOKUP($A59,INDIRECT("_"&amp;_xlfn.XLOOKUP(BF$2,WatchbillMONTHLY!$A$37:$U$37,OFFSET(WatchbillMONTHLY!$A$37:$U$37,1,2))),INDIRECT("_"&amp;_xlfn.XLOOKUP(BF$2,WatchbillMONTHLY!$A$37:$U$37,OFFSET(WatchbillMONTHLY!$A$37:$U$37,1,2))))=$A59,_xlfn.XLOOKUP(BF$2,WatchbillMONTHLY!$A$37:$U$37,OFFSET(WatchbillMONTHLY!$A$37:$U$37,1,2)),FALSE),TRUE,FALSE)),
IF(_xlfn.XLOOKUP(BF$2,WatchbillMONTHLY!$A$54:$U$54,OFFSET(WatchbillMONTHLY!$A$54:$U$54,1,2))=IF(_xlfn.XLOOKUP($A59,INDIRECT("_"&amp;_xlfn.XLOOKUP(BF$2,WatchbillMONTHLY!$A$54:$U$54,OFFSET(WatchbillMONTHLY!$A$54:$U$54,1,2))),INDIRECT("_"&amp;_xlfn.XLOOKUP(BF$2,WatchbillMONTHLY!$A$54:$U$54,OFFSET(WatchbillMONTHLY!$A$54:$U$54,1,2))))=$A59,_xlfn.XLOOKUP(BF$2,WatchbillMONTHLY!$A$54:$U$54,OFFSET(WatchbillMONTHLY!$A$54:$U$54,1,2)),FALSE),TRUE,FALSE)),
IF(_xlfn.XLOOKUP(BF$2,WatchbillMONTHLY!$A$71:$U$71,OFFSET(WatchbillMONTHLY!$A$71:$U$71,1,2))=IF(_xlfn.XLOOKUP($A59,INDIRECT("_"&amp;_xlfn.XLOOKUP(BF$2,WatchbillMONTHLY!$A$71:$U$71,OFFSET(WatchbillMONTHLY!$A$71:$U$71,1,2))),INDIRECT("_"&amp;_xlfn.XLOOKUP(BF$2,WatchbillMONTHLY!$A$71:$U$71,OFFSET(WatchbillMONTHLY!$A$71:$U$71,1,2))))=$A59,_xlfn.XLOOKUP(BF$2,WatchbillMONTHLY!$A$71:$U$71,OFFSET(WatchbillMONTHLY!$A$71:$U$71,1,2)),FALSE),TRUE,FALSE)),
IF(_xlfn.XLOOKUP(BF$2,WatchbillMONTHLY!$A$88:$U$88,OFFSET(WatchbillMONTHLY!$A$88:$U$88,1,2))=IF(_xlfn.XLOOKUP($A59,INDIRECT("_"&amp;_xlfn.XLOOKUP(BF$2,WatchbillMONTHLY!$A$88:$U$88,OFFSET(WatchbillMONTHLY!$A$88:$U$88,1,2))),INDIRECT("_"&amp;_xlfn.XLOOKUP(BF$2,WatchbillMONTHLY!$A$88:$U$88,OFFSET(WatchbillMONTHLY!$A$88:$U$88,1,2))))=$A59,_xlfn.XLOOKUP(BF$2,WatchbillMONTHLY!$A$88:$U$88,OFFSET(WatchbillMONTHLY!$A$88:$U$88,1,2)),FALSE),TRUE,FALSE)),
FALSE),FALSE)</f>
        <v>0</v>
      </c>
      <c r="BG59" s="209" t="b" cm="1">
        <f t="array" aca="1" ref="BG59" ca="1">IF(AND($A59 &gt; 0, Z59 &gt; 0,BG$2&lt;MiscFormulas!$A$5+1),
_xlfn.IFNA(
_xlfn.IFNA(
_xlfn.IFNA(
_xlfn.IFNA(
_xlfn.IFNA(
_xlfn.IFNA(
IF(_xlfn.XLOOKUP(BG$2,WatchbillMONTHLY!$A$3:$U$3,OFFSET(WatchbillMONTHLY!$A$3:$U$3,1,2))=IF(_xlfn.XLOOKUP($A59,INDIRECT("_"&amp;_xlfn.XLOOKUP(BG$2,WatchbillMONTHLY!$A$3:$U$3,OFFSET(WatchbillMONTHLY!$A$3:$U$3,1,2))),INDIRECT("_"&amp;_xlfn.XLOOKUP(BG$2,WatchbillMONTHLY!$A$3:$U$3,OFFSET(WatchbillMONTHLY!$A$3:$U$3,1,2))))=$A59,_xlfn.XLOOKUP(BG$2,WatchbillMONTHLY!$A$3:$U$3,OFFSET(WatchbillMONTHLY!$A$3:$U$3,1,2)),FALSE),TRUE,FALSE),
IF(_xlfn.XLOOKUP(BG$2,WatchbillMONTHLY!$A$20:$U$20,OFFSET(WatchbillMONTHLY!$A$20:$U$20,1,2))=IF(_xlfn.XLOOKUP($A59,INDIRECT("_"&amp;_xlfn.XLOOKUP(BG$2,WatchbillMONTHLY!$A$20:$U$20,OFFSET(WatchbillMONTHLY!$A$20:$U$20,1,2))),INDIRECT("_"&amp;_xlfn.XLOOKUP(BG$2,WatchbillMONTHLY!$A$20:$U$20,OFFSET(WatchbillMONTHLY!$A$20:$U$20,1,2))))=$A59,_xlfn.XLOOKUP(BG$2,WatchbillMONTHLY!$A$20:$U$20,OFFSET(WatchbillMONTHLY!$A$20:$U$20,1,2)),FALSE),TRUE,FALSE)),
IF(_xlfn.XLOOKUP(BG$2,WatchbillMONTHLY!$A$37:$U$37,OFFSET(WatchbillMONTHLY!$A$37:$U$37,1,2))=IF(_xlfn.XLOOKUP($A59,INDIRECT("_"&amp;_xlfn.XLOOKUP(BG$2,WatchbillMONTHLY!$A$37:$U$37,OFFSET(WatchbillMONTHLY!$A$37:$U$37,1,2))),INDIRECT("_"&amp;_xlfn.XLOOKUP(BG$2,WatchbillMONTHLY!$A$37:$U$37,OFFSET(WatchbillMONTHLY!$A$37:$U$37,1,2))))=$A59,_xlfn.XLOOKUP(BG$2,WatchbillMONTHLY!$A$37:$U$37,OFFSET(WatchbillMONTHLY!$A$37:$U$37,1,2)),FALSE),TRUE,FALSE)),
IF(_xlfn.XLOOKUP(BG$2,WatchbillMONTHLY!$A$54:$U$54,OFFSET(WatchbillMONTHLY!$A$54:$U$54,1,2))=IF(_xlfn.XLOOKUP($A59,INDIRECT("_"&amp;_xlfn.XLOOKUP(BG$2,WatchbillMONTHLY!$A$54:$U$54,OFFSET(WatchbillMONTHLY!$A$54:$U$54,1,2))),INDIRECT("_"&amp;_xlfn.XLOOKUP(BG$2,WatchbillMONTHLY!$A$54:$U$54,OFFSET(WatchbillMONTHLY!$A$54:$U$54,1,2))))=$A59,_xlfn.XLOOKUP(BG$2,WatchbillMONTHLY!$A$54:$U$54,OFFSET(WatchbillMONTHLY!$A$54:$U$54,1,2)),FALSE),TRUE,FALSE)),
IF(_xlfn.XLOOKUP(BG$2,WatchbillMONTHLY!$A$71:$U$71,OFFSET(WatchbillMONTHLY!$A$71:$U$71,1,2))=IF(_xlfn.XLOOKUP($A59,INDIRECT("_"&amp;_xlfn.XLOOKUP(BG$2,WatchbillMONTHLY!$A$71:$U$71,OFFSET(WatchbillMONTHLY!$A$71:$U$71,1,2))),INDIRECT("_"&amp;_xlfn.XLOOKUP(BG$2,WatchbillMONTHLY!$A$71:$U$71,OFFSET(WatchbillMONTHLY!$A$71:$U$71,1,2))))=$A59,_xlfn.XLOOKUP(BG$2,WatchbillMONTHLY!$A$71:$U$71,OFFSET(WatchbillMONTHLY!$A$71:$U$71,1,2)),FALSE),TRUE,FALSE)),
IF(_xlfn.XLOOKUP(BG$2,WatchbillMONTHLY!$A$88:$U$88,OFFSET(WatchbillMONTHLY!$A$88:$U$88,1,2))=IF(_xlfn.XLOOKUP($A59,INDIRECT("_"&amp;_xlfn.XLOOKUP(BG$2,WatchbillMONTHLY!$A$88:$U$88,OFFSET(WatchbillMONTHLY!$A$88:$U$88,1,2))),INDIRECT("_"&amp;_xlfn.XLOOKUP(BG$2,WatchbillMONTHLY!$A$88:$U$88,OFFSET(WatchbillMONTHLY!$A$88:$U$88,1,2))))=$A59,_xlfn.XLOOKUP(BG$2,WatchbillMONTHLY!$A$88:$U$88,OFFSET(WatchbillMONTHLY!$A$88:$U$88,1,2)),FALSE),TRUE,FALSE)),
FALSE),FALSE)</f>
        <v>0</v>
      </c>
      <c r="BH59" s="209" t="b" cm="1">
        <f t="array" aca="1" ref="BH59" ca="1">IF(AND($A59 &gt; 0, AA59 &gt; 0,BH$2&lt;MiscFormulas!$A$5+1),
_xlfn.IFNA(
_xlfn.IFNA(
_xlfn.IFNA(
_xlfn.IFNA(
_xlfn.IFNA(
_xlfn.IFNA(
IF(_xlfn.XLOOKUP(BH$2,WatchbillMONTHLY!$A$3:$U$3,OFFSET(WatchbillMONTHLY!$A$3:$U$3,1,2))=IF(_xlfn.XLOOKUP($A59,INDIRECT("_"&amp;_xlfn.XLOOKUP(BH$2,WatchbillMONTHLY!$A$3:$U$3,OFFSET(WatchbillMONTHLY!$A$3:$U$3,1,2))),INDIRECT("_"&amp;_xlfn.XLOOKUP(BH$2,WatchbillMONTHLY!$A$3:$U$3,OFFSET(WatchbillMONTHLY!$A$3:$U$3,1,2))))=$A59,_xlfn.XLOOKUP(BH$2,WatchbillMONTHLY!$A$3:$U$3,OFFSET(WatchbillMONTHLY!$A$3:$U$3,1,2)),FALSE),TRUE,FALSE),
IF(_xlfn.XLOOKUP(BH$2,WatchbillMONTHLY!$A$20:$U$20,OFFSET(WatchbillMONTHLY!$A$20:$U$20,1,2))=IF(_xlfn.XLOOKUP($A59,INDIRECT("_"&amp;_xlfn.XLOOKUP(BH$2,WatchbillMONTHLY!$A$20:$U$20,OFFSET(WatchbillMONTHLY!$A$20:$U$20,1,2))),INDIRECT("_"&amp;_xlfn.XLOOKUP(BH$2,WatchbillMONTHLY!$A$20:$U$20,OFFSET(WatchbillMONTHLY!$A$20:$U$20,1,2))))=$A59,_xlfn.XLOOKUP(BH$2,WatchbillMONTHLY!$A$20:$U$20,OFFSET(WatchbillMONTHLY!$A$20:$U$20,1,2)),FALSE),TRUE,FALSE)),
IF(_xlfn.XLOOKUP(BH$2,WatchbillMONTHLY!$A$37:$U$37,OFFSET(WatchbillMONTHLY!$A$37:$U$37,1,2))=IF(_xlfn.XLOOKUP($A59,INDIRECT("_"&amp;_xlfn.XLOOKUP(BH$2,WatchbillMONTHLY!$A$37:$U$37,OFFSET(WatchbillMONTHLY!$A$37:$U$37,1,2))),INDIRECT("_"&amp;_xlfn.XLOOKUP(BH$2,WatchbillMONTHLY!$A$37:$U$37,OFFSET(WatchbillMONTHLY!$A$37:$U$37,1,2))))=$A59,_xlfn.XLOOKUP(BH$2,WatchbillMONTHLY!$A$37:$U$37,OFFSET(WatchbillMONTHLY!$A$37:$U$37,1,2)),FALSE),TRUE,FALSE)),
IF(_xlfn.XLOOKUP(BH$2,WatchbillMONTHLY!$A$54:$U$54,OFFSET(WatchbillMONTHLY!$A$54:$U$54,1,2))=IF(_xlfn.XLOOKUP($A59,INDIRECT("_"&amp;_xlfn.XLOOKUP(BH$2,WatchbillMONTHLY!$A$54:$U$54,OFFSET(WatchbillMONTHLY!$A$54:$U$54,1,2))),INDIRECT("_"&amp;_xlfn.XLOOKUP(BH$2,WatchbillMONTHLY!$A$54:$U$54,OFFSET(WatchbillMONTHLY!$A$54:$U$54,1,2))))=$A59,_xlfn.XLOOKUP(BH$2,WatchbillMONTHLY!$A$54:$U$54,OFFSET(WatchbillMONTHLY!$A$54:$U$54,1,2)),FALSE),TRUE,FALSE)),
IF(_xlfn.XLOOKUP(BH$2,WatchbillMONTHLY!$A$71:$U$71,OFFSET(WatchbillMONTHLY!$A$71:$U$71,1,2))=IF(_xlfn.XLOOKUP($A59,INDIRECT("_"&amp;_xlfn.XLOOKUP(BH$2,WatchbillMONTHLY!$A$71:$U$71,OFFSET(WatchbillMONTHLY!$A$71:$U$71,1,2))),INDIRECT("_"&amp;_xlfn.XLOOKUP(BH$2,WatchbillMONTHLY!$A$71:$U$71,OFFSET(WatchbillMONTHLY!$A$71:$U$71,1,2))))=$A59,_xlfn.XLOOKUP(BH$2,WatchbillMONTHLY!$A$71:$U$71,OFFSET(WatchbillMONTHLY!$A$71:$U$71,1,2)),FALSE),TRUE,FALSE)),
IF(_xlfn.XLOOKUP(BH$2,WatchbillMONTHLY!$A$88:$U$88,OFFSET(WatchbillMONTHLY!$A$88:$U$88,1,2))=IF(_xlfn.XLOOKUP($A59,INDIRECT("_"&amp;_xlfn.XLOOKUP(BH$2,WatchbillMONTHLY!$A$88:$U$88,OFFSET(WatchbillMONTHLY!$A$88:$U$88,1,2))),INDIRECT("_"&amp;_xlfn.XLOOKUP(BH$2,WatchbillMONTHLY!$A$88:$U$88,OFFSET(WatchbillMONTHLY!$A$88:$U$88,1,2))))=$A59,_xlfn.XLOOKUP(BH$2,WatchbillMONTHLY!$A$88:$U$88,OFFSET(WatchbillMONTHLY!$A$88:$U$88,1,2)),FALSE),TRUE,FALSE)),
FALSE),FALSE)</f>
        <v>0</v>
      </c>
      <c r="BI59" s="209" t="b" cm="1">
        <f t="array" aca="1" ref="BI59" ca="1">IF(AND($A59 &gt; 0, AB59 &gt; 0,BI$2&lt;MiscFormulas!$A$5+1),
_xlfn.IFNA(
_xlfn.IFNA(
_xlfn.IFNA(
_xlfn.IFNA(
_xlfn.IFNA(
_xlfn.IFNA(
IF(_xlfn.XLOOKUP(BI$2,WatchbillMONTHLY!$A$3:$U$3,OFFSET(WatchbillMONTHLY!$A$3:$U$3,1,2))=IF(_xlfn.XLOOKUP($A59,INDIRECT("_"&amp;_xlfn.XLOOKUP(BI$2,WatchbillMONTHLY!$A$3:$U$3,OFFSET(WatchbillMONTHLY!$A$3:$U$3,1,2))),INDIRECT("_"&amp;_xlfn.XLOOKUP(BI$2,WatchbillMONTHLY!$A$3:$U$3,OFFSET(WatchbillMONTHLY!$A$3:$U$3,1,2))))=$A59,_xlfn.XLOOKUP(BI$2,WatchbillMONTHLY!$A$3:$U$3,OFFSET(WatchbillMONTHLY!$A$3:$U$3,1,2)),FALSE),TRUE,FALSE),
IF(_xlfn.XLOOKUP(BI$2,WatchbillMONTHLY!$A$20:$U$20,OFFSET(WatchbillMONTHLY!$A$20:$U$20,1,2))=IF(_xlfn.XLOOKUP($A59,INDIRECT("_"&amp;_xlfn.XLOOKUP(BI$2,WatchbillMONTHLY!$A$20:$U$20,OFFSET(WatchbillMONTHLY!$A$20:$U$20,1,2))),INDIRECT("_"&amp;_xlfn.XLOOKUP(BI$2,WatchbillMONTHLY!$A$20:$U$20,OFFSET(WatchbillMONTHLY!$A$20:$U$20,1,2))))=$A59,_xlfn.XLOOKUP(BI$2,WatchbillMONTHLY!$A$20:$U$20,OFFSET(WatchbillMONTHLY!$A$20:$U$20,1,2)),FALSE),TRUE,FALSE)),
IF(_xlfn.XLOOKUP(BI$2,WatchbillMONTHLY!$A$37:$U$37,OFFSET(WatchbillMONTHLY!$A$37:$U$37,1,2))=IF(_xlfn.XLOOKUP($A59,INDIRECT("_"&amp;_xlfn.XLOOKUP(BI$2,WatchbillMONTHLY!$A$37:$U$37,OFFSET(WatchbillMONTHLY!$A$37:$U$37,1,2))),INDIRECT("_"&amp;_xlfn.XLOOKUP(BI$2,WatchbillMONTHLY!$A$37:$U$37,OFFSET(WatchbillMONTHLY!$A$37:$U$37,1,2))))=$A59,_xlfn.XLOOKUP(BI$2,WatchbillMONTHLY!$A$37:$U$37,OFFSET(WatchbillMONTHLY!$A$37:$U$37,1,2)),FALSE),TRUE,FALSE)),
IF(_xlfn.XLOOKUP(BI$2,WatchbillMONTHLY!$A$54:$U$54,OFFSET(WatchbillMONTHLY!$A$54:$U$54,1,2))=IF(_xlfn.XLOOKUP($A59,INDIRECT("_"&amp;_xlfn.XLOOKUP(BI$2,WatchbillMONTHLY!$A$54:$U$54,OFFSET(WatchbillMONTHLY!$A$54:$U$54,1,2))),INDIRECT("_"&amp;_xlfn.XLOOKUP(BI$2,WatchbillMONTHLY!$A$54:$U$54,OFFSET(WatchbillMONTHLY!$A$54:$U$54,1,2))))=$A59,_xlfn.XLOOKUP(BI$2,WatchbillMONTHLY!$A$54:$U$54,OFFSET(WatchbillMONTHLY!$A$54:$U$54,1,2)),FALSE),TRUE,FALSE)),
IF(_xlfn.XLOOKUP(BI$2,WatchbillMONTHLY!$A$71:$U$71,OFFSET(WatchbillMONTHLY!$A$71:$U$71,1,2))=IF(_xlfn.XLOOKUP($A59,INDIRECT("_"&amp;_xlfn.XLOOKUP(BI$2,WatchbillMONTHLY!$A$71:$U$71,OFFSET(WatchbillMONTHLY!$A$71:$U$71,1,2))),INDIRECT("_"&amp;_xlfn.XLOOKUP(BI$2,WatchbillMONTHLY!$A$71:$U$71,OFFSET(WatchbillMONTHLY!$A$71:$U$71,1,2))))=$A59,_xlfn.XLOOKUP(BI$2,WatchbillMONTHLY!$A$71:$U$71,OFFSET(WatchbillMONTHLY!$A$71:$U$71,1,2)),FALSE),TRUE,FALSE)),
IF(_xlfn.XLOOKUP(BI$2,WatchbillMONTHLY!$A$88:$U$88,OFFSET(WatchbillMONTHLY!$A$88:$U$88,1,2))=IF(_xlfn.XLOOKUP($A59,INDIRECT("_"&amp;_xlfn.XLOOKUP(BI$2,WatchbillMONTHLY!$A$88:$U$88,OFFSET(WatchbillMONTHLY!$A$88:$U$88,1,2))),INDIRECT("_"&amp;_xlfn.XLOOKUP(BI$2,WatchbillMONTHLY!$A$88:$U$88,OFFSET(WatchbillMONTHLY!$A$88:$U$88,1,2))))=$A59,_xlfn.XLOOKUP(BI$2,WatchbillMONTHLY!$A$88:$U$88,OFFSET(WatchbillMONTHLY!$A$88:$U$88,1,2)),FALSE),TRUE,FALSE)),
FALSE),FALSE)</f>
        <v>0</v>
      </c>
      <c r="BJ59" s="209" t="b" cm="1">
        <f t="array" aca="1" ref="BJ59" ca="1">IF(AND($A59 &gt; 0, AC59 &gt; 0,BJ$2&lt;MiscFormulas!$A$5+1),
_xlfn.IFNA(
_xlfn.IFNA(
_xlfn.IFNA(
_xlfn.IFNA(
_xlfn.IFNA(
_xlfn.IFNA(
IF(_xlfn.XLOOKUP(BJ$2,WatchbillMONTHLY!$A$3:$U$3,OFFSET(WatchbillMONTHLY!$A$3:$U$3,1,2))=IF(_xlfn.XLOOKUP($A59,INDIRECT("_"&amp;_xlfn.XLOOKUP(BJ$2,WatchbillMONTHLY!$A$3:$U$3,OFFSET(WatchbillMONTHLY!$A$3:$U$3,1,2))),INDIRECT("_"&amp;_xlfn.XLOOKUP(BJ$2,WatchbillMONTHLY!$A$3:$U$3,OFFSET(WatchbillMONTHLY!$A$3:$U$3,1,2))))=$A59,_xlfn.XLOOKUP(BJ$2,WatchbillMONTHLY!$A$3:$U$3,OFFSET(WatchbillMONTHLY!$A$3:$U$3,1,2)),FALSE),TRUE,FALSE),
IF(_xlfn.XLOOKUP(BJ$2,WatchbillMONTHLY!$A$20:$U$20,OFFSET(WatchbillMONTHLY!$A$20:$U$20,1,2))=IF(_xlfn.XLOOKUP($A59,INDIRECT("_"&amp;_xlfn.XLOOKUP(BJ$2,WatchbillMONTHLY!$A$20:$U$20,OFFSET(WatchbillMONTHLY!$A$20:$U$20,1,2))),INDIRECT("_"&amp;_xlfn.XLOOKUP(BJ$2,WatchbillMONTHLY!$A$20:$U$20,OFFSET(WatchbillMONTHLY!$A$20:$U$20,1,2))))=$A59,_xlfn.XLOOKUP(BJ$2,WatchbillMONTHLY!$A$20:$U$20,OFFSET(WatchbillMONTHLY!$A$20:$U$20,1,2)),FALSE),TRUE,FALSE)),
IF(_xlfn.XLOOKUP(BJ$2,WatchbillMONTHLY!$A$37:$U$37,OFFSET(WatchbillMONTHLY!$A$37:$U$37,1,2))=IF(_xlfn.XLOOKUP($A59,INDIRECT("_"&amp;_xlfn.XLOOKUP(BJ$2,WatchbillMONTHLY!$A$37:$U$37,OFFSET(WatchbillMONTHLY!$A$37:$U$37,1,2))),INDIRECT("_"&amp;_xlfn.XLOOKUP(BJ$2,WatchbillMONTHLY!$A$37:$U$37,OFFSET(WatchbillMONTHLY!$A$37:$U$37,1,2))))=$A59,_xlfn.XLOOKUP(BJ$2,WatchbillMONTHLY!$A$37:$U$37,OFFSET(WatchbillMONTHLY!$A$37:$U$37,1,2)),FALSE),TRUE,FALSE)),
IF(_xlfn.XLOOKUP(BJ$2,WatchbillMONTHLY!$A$54:$U$54,OFFSET(WatchbillMONTHLY!$A$54:$U$54,1,2))=IF(_xlfn.XLOOKUP($A59,INDIRECT("_"&amp;_xlfn.XLOOKUP(BJ$2,WatchbillMONTHLY!$A$54:$U$54,OFFSET(WatchbillMONTHLY!$A$54:$U$54,1,2))),INDIRECT("_"&amp;_xlfn.XLOOKUP(BJ$2,WatchbillMONTHLY!$A$54:$U$54,OFFSET(WatchbillMONTHLY!$A$54:$U$54,1,2))))=$A59,_xlfn.XLOOKUP(BJ$2,WatchbillMONTHLY!$A$54:$U$54,OFFSET(WatchbillMONTHLY!$A$54:$U$54,1,2)),FALSE),TRUE,FALSE)),
IF(_xlfn.XLOOKUP(BJ$2,WatchbillMONTHLY!$A$71:$U$71,OFFSET(WatchbillMONTHLY!$A$71:$U$71,1,2))=IF(_xlfn.XLOOKUP($A59,INDIRECT("_"&amp;_xlfn.XLOOKUP(BJ$2,WatchbillMONTHLY!$A$71:$U$71,OFFSET(WatchbillMONTHLY!$A$71:$U$71,1,2))),INDIRECT("_"&amp;_xlfn.XLOOKUP(BJ$2,WatchbillMONTHLY!$A$71:$U$71,OFFSET(WatchbillMONTHLY!$A$71:$U$71,1,2))))=$A59,_xlfn.XLOOKUP(BJ$2,WatchbillMONTHLY!$A$71:$U$71,OFFSET(WatchbillMONTHLY!$A$71:$U$71,1,2)),FALSE),TRUE,FALSE)),
IF(_xlfn.XLOOKUP(BJ$2,WatchbillMONTHLY!$A$88:$U$88,OFFSET(WatchbillMONTHLY!$A$88:$U$88,1,2))=IF(_xlfn.XLOOKUP($A59,INDIRECT("_"&amp;_xlfn.XLOOKUP(BJ$2,WatchbillMONTHLY!$A$88:$U$88,OFFSET(WatchbillMONTHLY!$A$88:$U$88,1,2))),INDIRECT("_"&amp;_xlfn.XLOOKUP(BJ$2,WatchbillMONTHLY!$A$88:$U$88,OFFSET(WatchbillMONTHLY!$A$88:$U$88,1,2))))=$A59,_xlfn.XLOOKUP(BJ$2,WatchbillMONTHLY!$A$88:$U$88,OFFSET(WatchbillMONTHLY!$A$88:$U$88,1,2)),FALSE),TRUE,FALSE)),
FALSE),FALSE)</f>
        <v>0</v>
      </c>
      <c r="BK59" s="209" t="b" cm="1">
        <f t="array" aca="1" ref="BK59" ca="1">IF(AND($A59 &gt; 0, AD59 &gt; 0,BK$2&lt;MiscFormulas!$A$5+1),
_xlfn.IFNA(
_xlfn.IFNA(
_xlfn.IFNA(
_xlfn.IFNA(
_xlfn.IFNA(
_xlfn.IFNA(
IF(_xlfn.XLOOKUP(BK$2,WatchbillMONTHLY!$A$3:$U$3,OFFSET(WatchbillMONTHLY!$A$3:$U$3,1,2))=IF(_xlfn.XLOOKUP($A59,INDIRECT("_"&amp;_xlfn.XLOOKUP(BK$2,WatchbillMONTHLY!$A$3:$U$3,OFFSET(WatchbillMONTHLY!$A$3:$U$3,1,2))),INDIRECT("_"&amp;_xlfn.XLOOKUP(BK$2,WatchbillMONTHLY!$A$3:$U$3,OFFSET(WatchbillMONTHLY!$A$3:$U$3,1,2))))=$A59,_xlfn.XLOOKUP(BK$2,WatchbillMONTHLY!$A$3:$U$3,OFFSET(WatchbillMONTHLY!$A$3:$U$3,1,2)),FALSE),TRUE,FALSE),
IF(_xlfn.XLOOKUP(BK$2,WatchbillMONTHLY!$A$20:$U$20,OFFSET(WatchbillMONTHLY!$A$20:$U$20,1,2))=IF(_xlfn.XLOOKUP($A59,INDIRECT("_"&amp;_xlfn.XLOOKUP(BK$2,WatchbillMONTHLY!$A$20:$U$20,OFFSET(WatchbillMONTHLY!$A$20:$U$20,1,2))),INDIRECT("_"&amp;_xlfn.XLOOKUP(BK$2,WatchbillMONTHLY!$A$20:$U$20,OFFSET(WatchbillMONTHLY!$A$20:$U$20,1,2))))=$A59,_xlfn.XLOOKUP(BK$2,WatchbillMONTHLY!$A$20:$U$20,OFFSET(WatchbillMONTHLY!$A$20:$U$20,1,2)),FALSE),TRUE,FALSE)),
IF(_xlfn.XLOOKUP(BK$2,WatchbillMONTHLY!$A$37:$U$37,OFFSET(WatchbillMONTHLY!$A$37:$U$37,1,2))=IF(_xlfn.XLOOKUP($A59,INDIRECT("_"&amp;_xlfn.XLOOKUP(BK$2,WatchbillMONTHLY!$A$37:$U$37,OFFSET(WatchbillMONTHLY!$A$37:$U$37,1,2))),INDIRECT("_"&amp;_xlfn.XLOOKUP(BK$2,WatchbillMONTHLY!$A$37:$U$37,OFFSET(WatchbillMONTHLY!$A$37:$U$37,1,2))))=$A59,_xlfn.XLOOKUP(BK$2,WatchbillMONTHLY!$A$37:$U$37,OFFSET(WatchbillMONTHLY!$A$37:$U$37,1,2)),FALSE),TRUE,FALSE)),
IF(_xlfn.XLOOKUP(BK$2,WatchbillMONTHLY!$A$54:$U$54,OFFSET(WatchbillMONTHLY!$A$54:$U$54,1,2))=IF(_xlfn.XLOOKUP($A59,INDIRECT("_"&amp;_xlfn.XLOOKUP(BK$2,WatchbillMONTHLY!$A$54:$U$54,OFFSET(WatchbillMONTHLY!$A$54:$U$54,1,2))),INDIRECT("_"&amp;_xlfn.XLOOKUP(BK$2,WatchbillMONTHLY!$A$54:$U$54,OFFSET(WatchbillMONTHLY!$A$54:$U$54,1,2))))=$A59,_xlfn.XLOOKUP(BK$2,WatchbillMONTHLY!$A$54:$U$54,OFFSET(WatchbillMONTHLY!$A$54:$U$54,1,2)),FALSE),TRUE,FALSE)),
IF(_xlfn.XLOOKUP(BK$2,WatchbillMONTHLY!$A$71:$U$71,OFFSET(WatchbillMONTHLY!$A$71:$U$71,1,2))=IF(_xlfn.XLOOKUP($A59,INDIRECT("_"&amp;_xlfn.XLOOKUP(BK$2,WatchbillMONTHLY!$A$71:$U$71,OFFSET(WatchbillMONTHLY!$A$71:$U$71,1,2))),INDIRECT("_"&amp;_xlfn.XLOOKUP(BK$2,WatchbillMONTHLY!$A$71:$U$71,OFFSET(WatchbillMONTHLY!$A$71:$U$71,1,2))))=$A59,_xlfn.XLOOKUP(BK$2,WatchbillMONTHLY!$A$71:$U$71,OFFSET(WatchbillMONTHLY!$A$71:$U$71,1,2)),FALSE),TRUE,FALSE)),
IF(_xlfn.XLOOKUP(BK$2,WatchbillMONTHLY!$A$88:$U$88,OFFSET(WatchbillMONTHLY!$A$88:$U$88,1,2))=IF(_xlfn.XLOOKUP($A59,INDIRECT("_"&amp;_xlfn.XLOOKUP(BK$2,WatchbillMONTHLY!$A$88:$U$88,OFFSET(WatchbillMONTHLY!$A$88:$U$88,1,2))),INDIRECT("_"&amp;_xlfn.XLOOKUP(BK$2,WatchbillMONTHLY!$A$88:$U$88,OFFSET(WatchbillMONTHLY!$A$88:$U$88,1,2))))=$A59,_xlfn.XLOOKUP(BK$2,WatchbillMONTHLY!$A$88:$U$88,OFFSET(WatchbillMONTHLY!$A$88:$U$88,1,2)),FALSE),TRUE,FALSE)),
FALSE),FALSE)</f>
        <v>0</v>
      </c>
      <c r="BL59" s="209" t="b" cm="1">
        <f t="array" aca="1" ref="BL59" ca="1">IF(AND($A59 &gt; 0, AE59 &gt; 0,BL$2&lt;MiscFormulas!$A$5+1),
_xlfn.IFNA(
_xlfn.IFNA(
_xlfn.IFNA(
_xlfn.IFNA(
_xlfn.IFNA(
_xlfn.IFNA(
IF(_xlfn.XLOOKUP(BL$2,WatchbillMONTHLY!$A$3:$U$3,OFFSET(WatchbillMONTHLY!$A$3:$U$3,1,2))=IF(_xlfn.XLOOKUP($A59,INDIRECT("_"&amp;_xlfn.XLOOKUP(BL$2,WatchbillMONTHLY!$A$3:$U$3,OFFSET(WatchbillMONTHLY!$A$3:$U$3,1,2))),INDIRECT("_"&amp;_xlfn.XLOOKUP(BL$2,WatchbillMONTHLY!$A$3:$U$3,OFFSET(WatchbillMONTHLY!$A$3:$U$3,1,2))))=$A59,_xlfn.XLOOKUP(BL$2,WatchbillMONTHLY!$A$3:$U$3,OFFSET(WatchbillMONTHLY!$A$3:$U$3,1,2)),FALSE),TRUE,FALSE),
IF(_xlfn.XLOOKUP(BL$2,WatchbillMONTHLY!$A$20:$U$20,OFFSET(WatchbillMONTHLY!$A$20:$U$20,1,2))=IF(_xlfn.XLOOKUP($A59,INDIRECT("_"&amp;_xlfn.XLOOKUP(BL$2,WatchbillMONTHLY!$A$20:$U$20,OFFSET(WatchbillMONTHLY!$A$20:$U$20,1,2))),INDIRECT("_"&amp;_xlfn.XLOOKUP(BL$2,WatchbillMONTHLY!$A$20:$U$20,OFFSET(WatchbillMONTHLY!$A$20:$U$20,1,2))))=$A59,_xlfn.XLOOKUP(BL$2,WatchbillMONTHLY!$A$20:$U$20,OFFSET(WatchbillMONTHLY!$A$20:$U$20,1,2)),FALSE),TRUE,FALSE)),
IF(_xlfn.XLOOKUP(BL$2,WatchbillMONTHLY!$A$37:$U$37,OFFSET(WatchbillMONTHLY!$A$37:$U$37,1,2))=IF(_xlfn.XLOOKUP($A59,INDIRECT("_"&amp;_xlfn.XLOOKUP(BL$2,WatchbillMONTHLY!$A$37:$U$37,OFFSET(WatchbillMONTHLY!$A$37:$U$37,1,2))),INDIRECT("_"&amp;_xlfn.XLOOKUP(BL$2,WatchbillMONTHLY!$A$37:$U$37,OFFSET(WatchbillMONTHLY!$A$37:$U$37,1,2))))=$A59,_xlfn.XLOOKUP(BL$2,WatchbillMONTHLY!$A$37:$U$37,OFFSET(WatchbillMONTHLY!$A$37:$U$37,1,2)),FALSE),TRUE,FALSE)),
IF(_xlfn.XLOOKUP(BL$2,WatchbillMONTHLY!$A$54:$U$54,OFFSET(WatchbillMONTHLY!$A$54:$U$54,1,2))=IF(_xlfn.XLOOKUP($A59,INDIRECT("_"&amp;_xlfn.XLOOKUP(BL$2,WatchbillMONTHLY!$A$54:$U$54,OFFSET(WatchbillMONTHLY!$A$54:$U$54,1,2))),INDIRECT("_"&amp;_xlfn.XLOOKUP(BL$2,WatchbillMONTHLY!$A$54:$U$54,OFFSET(WatchbillMONTHLY!$A$54:$U$54,1,2))))=$A59,_xlfn.XLOOKUP(BL$2,WatchbillMONTHLY!$A$54:$U$54,OFFSET(WatchbillMONTHLY!$A$54:$U$54,1,2)),FALSE),TRUE,FALSE)),
IF(_xlfn.XLOOKUP(BL$2,WatchbillMONTHLY!$A$71:$U$71,OFFSET(WatchbillMONTHLY!$A$71:$U$71,1,2))=IF(_xlfn.XLOOKUP($A59,INDIRECT("_"&amp;_xlfn.XLOOKUP(BL$2,WatchbillMONTHLY!$A$71:$U$71,OFFSET(WatchbillMONTHLY!$A$71:$U$71,1,2))),INDIRECT("_"&amp;_xlfn.XLOOKUP(BL$2,WatchbillMONTHLY!$A$71:$U$71,OFFSET(WatchbillMONTHLY!$A$71:$U$71,1,2))))=$A59,_xlfn.XLOOKUP(BL$2,WatchbillMONTHLY!$A$71:$U$71,OFFSET(WatchbillMONTHLY!$A$71:$U$71,1,2)),FALSE),TRUE,FALSE)),
IF(_xlfn.XLOOKUP(BL$2,WatchbillMONTHLY!$A$88:$U$88,OFFSET(WatchbillMONTHLY!$A$88:$U$88,1,2))=IF(_xlfn.XLOOKUP($A59,INDIRECT("_"&amp;_xlfn.XLOOKUP(BL$2,WatchbillMONTHLY!$A$88:$U$88,OFFSET(WatchbillMONTHLY!$A$88:$U$88,1,2))),INDIRECT("_"&amp;_xlfn.XLOOKUP(BL$2,WatchbillMONTHLY!$A$88:$U$88,OFFSET(WatchbillMONTHLY!$A$88:$U$88,1,2))))=$A59,_xlfn.XLOOKUP(BL$2,WatchbillMONTHLY!$A$88:$U$88,OFFSET(WatchbillMONTHLY!$A$88:$U$88,1,2)),FALSE),TRUE,FALSE)),
FALSE),FALSE)</f>
        <v>0</v>
      </c>
      <c r="BM59" s="209" t="b" cm="1">
        <f t="array" aca="1" ref="BM59" ca="1">IF(AND($A59 &gt; 0, AF59 &gt; 0,BM$2&lt;MiscFormulas!$A$5+1),
_xlfn.IFNA(
_xlfn.IFNA(
_xlfn.IFNA(
_xlfn.IFNA(
_xlfn.IFNA(
_xlfn.IFNA(
IF(_xlfn.XLOOKUP(BM$2,WatchbillMONTHLY!$A$3:$U$3,OFFSET(WatchbillMONTHLY!$A$3:$U$3,1,2))=IF(_xlfn.XLOOKUP($A59,INDIRECT("_"&amp;_xlfn.XLOOKUP(BM$2,WatchbillMONTHLY!$A$3:$U$3,OFFSET(WatchbillMONTHLY!$A$3:$U$3,1,2))),INDIRECT("_"&amp;_xlfn.XLOOKUP(BM$2,WatchbillMONTHLY!$A$3:$U$3,OFFSET(WatchbillMONTHLY!$A$3:$U$3,1,2))))=$A59,_xlfn.XLOOKUP(BM$2,WatchbillMONTHLY!$A$3:$U$3,OFFSET(WatchbillMONTHLY!$A$3:$U$3,1,2)),FALSE),TRUE,FALSE),
IF(_xlfn.XLOOKUP(BM$2,WatchbillMONTHLY!$A$20:$U$20,OFFSET(WatchbillMONTHLY!$A$20:$U$20,1,2))=IF(_xlfn.XLOOKUP($A59,INDIRECT("_"&amp;_xlfn.XLOOKUP(BM$2,WatchbillMONTHLY!$A$20:$U$20,OFFSET(WatchbillMONTHLY!$A$20:$U$20,1,2))),INDIRECT("_"&amp;_xlfn.XLOOKUP(BM$2,WatchbillMONTHLY!$A$20:$U$20,OFFSET(WatchbillMONTHLY!$A$20:$U$20,1,2))))=$A59,_xlfn.XLOOKUP(BM$2,WatchbillMONTHLY!$A$20:$U$20,OFFSET(WatchbillMONTHLY!$A$20:$U$20,1,2)),FALSE),TRUE,FALSE)),
IF(_xlfn.XLOOKUP(BM$2,WatchbillMONTHLY!$A$37:$U$37,OFFSET(WatchbillMONTHLY!$A$37:$U$37,1,2))=IF(_xlfn.XLOOKUP($A59,INDIRECT("_"&amp;_xlfn.XLOOKUP(BM$2,WatchbillMONTHLY!$A$37:$U$37,OFFSET(WatchbillMONTHLY!$A$37:$U$37,1,2))),INDIRECT("_"&amp;_xlfn.XLOOKUP(BM$2,WatchbillMONTHLY!$A$37:$U$37,OFFSET(WatchbillMONTHLY!$A$37:$U$37,1,2))))=$A59,_xlfn.XLOOKUP(BM$2,WatchbillMONTHLY!$A$37:$U$37,OFFSET(WatchbillMONTHLY!$A$37:$U$37,1,2)),FALSE),TRUE,FALSE)),
IF(_xlfn.XLOOKUP(BM$2,WatchbillMONTHLY!$A$54:$U$54,OFFSET(WatchbillMONTHLY!$A$54:$U$54,1,2))=IF(_xlfn.XLOOKUP($A59,INDIRECT("_"&amp;_xlfn.XLOOKUP(BM$2,WatchbillMONTHLY!$A$54:$U$54,OFFSET(WatchbillMONTHLY!$A$54:$U$54,1,2))),INDIRECT("_"&amp;_xlfn.XLOOKUP(BM$2,WatchbillMONTHLY!$A$54:$U$54,OFFSET(WatchbillMONTHLY!$A$54:$U$54,1,2))))=$A59,_xlfn.XLOOKUP(BM$2,WatchbillMONTHLY!$A$54:$U$54,OFFSET(WatchbillMONTHLY!$A$54:$U$54,1,2)),FALSE),TRUE,FALSE)),
IF(_xlfn.XLOOKUP(BM$2,WatchbillMONTHLY!$A$71:$U$71,OFFSET(WatchbillMONTHLY!$A$71:$U$71,1,2))=IF(_xlfn.XLOOKUP($A59,INDIRECT("_"&amp;_xlfn.XLOOKUP(BM$2,WatchbillMONTHLY!$A$71:$U$71,OFFSET(WatchbillMONTHLY!$A$71:$U$71,1,2))),INDIRECT("_"&amp;_xlfn.XLOOKUP(BM$2,WatchbillMONTHLY!$A$71:$U$71,OFFSET(WatchbillMONTHLY!$A$71:$U$71,1,2))))=$A59,_xlfn.XLOOKUP(BM$2,WatchbillMONTHLY!$A$71:$U$71,OFFSET(WatchbillMONTHLY!$A$71:$U$71,1,2)),FALSE),TRUE,FALSE)),
IF(_xlfn.XLOOKUP(BM$2,WatchbillMONTHLY!$A$88:$U$88,OFFSET(WatchbillMONTHLY!$A$88:$U$88,1,2))=IF(_xlfn.XLOOKUP($A59,INDIRECT("_"&amp;_xlfn.XLOOKUP(BM$2,WatchbillMONTHLY!$A$88:$U$88,OFFSET(WatchbillMONTHLY!$A$88:$U$88,1,2))),INDIRECT("_"&amp;_xlfn.XLOOKUP(BM$2,WatchbillMONTHLY!$A$88:$U$88,OFFSET(WatchbillMONTHLY!$A$88:$U$88,1,2))))=$A59,_xlfn.XLOOKUP(BM$2,WatchbillMONTHLY!$A$88:$U$88,OFFSET(WatchbillMONTHLY!$A$88:$U$88,1,2)),FALSE),TRUE,FALSE)),
FALSE),FALSE)</f>
        <v>0</v>
      </c>
      <c r="BN59" s="209" t="b" cm="1">
        <f t="array" aca="1" ref="BN59" ca="1">IF(AND($A59 &gt; 0, AG59 &gt; 0,BN$2&lt;MiscFormulas!$A$5+1),
_xlfn.IFNA(
_xlfn.IFNA(
_xlfn.IFNA(
_xlfn.IFNA(
_xlfn.IFNA(
_xlfn.IFNA(
IF(_xlfn.XLOOKUP(BN$2,WatchbillMONTHLY!$A$3:$U$3,OFFSET(WatchbillMONTHLY!$A$3:$U$3,1,2))=IF(_xlfn.XLOOKUP($A59,INDIRECT("_"&amp;_xlfn.XLOOKUP(BN$2,WatchbillMONTHLY!$A$3:$U$3,OFFSET(WatchbillMONTHLY!$A$3:$U$3,1,2))),INDIRECT("_"&amp;_xlfn.XLOOKUP(BN$2,WatchbillMONTHLY!$A$3:$U$3,OFFSET(WatchbillMONTHLY!$A$3:$U$3,1,2))))=$A59,_xlfn.XLOOKUP(BN$2,WatchbillMONTHLY!$A$3:$U$3,OFFSET(WatchbillMONTHLY!$A$3:$U$3,1,2)),FALSE),TRUE,FALSE),
IF(_xlfn.XLOOKUP(BN$2,WatchbillMONTHLY!$A$20:$U$20,OFFSET(WatchbillMONTHLY!$A$20:$U$20,1,2))=IF(_xlfn.XLOOKUP($A59,INDIRECT("_"&amp;_xlfn.XLOOKUP(BN$2,WatchbillMONTHLY!$A$20:$U$20,OFFSET(WatchbillMONTHLY!$A$20:$U$20,1,2))),INDIRECT("_"&amp;_xlfn.XLOOKUP(BN$2,WatchbillMONTHLY!$A$20:$U$20,OFFSET(WatchbillMONTHLY!$A$20:$U$20,1,2))))=$A59,_xlfn.XLOOKUP(BN$2,WatchbillMONTHLY!$A$20:$U$20,OFFSET(WatchbillMONTHLY!$A$20:$U$20,1,2)),FALSE),TRUE,FALSE)),
IF(_xlfn.XLOOKUP(BN$2,WatchbillMONTHLY!$A$37:$U$37,OFFSET(WatchbillMONTHLY!$A$37:$U$37,1,2))=IF(_xlfn.XLOOKUP($A59,INDIRECT("_"&amp;_xlfn.XLOOKUP(BN$2,WatchbillMONTHLY!$A$37:$U$37,OFFSET(WatchbillMONTHLY!$A$37:$U$37,1,2))),INDIRECT("_"&amp;_xlfn.XLOOKUP(BN$2,WatchbillMONTHLY!$A$37:$U$37,OFFSET(WatchbillMONTHLY!$A$37:$U$37,1,2))))=$A59,_xlfn.XLOOKUP(BN$2,WatchbillMONTHLY!$A$37:$U$37,OFFSET(WatchbillMONTHLY!$A$37:$U$37,1,2)),FALSE),TRUE,FALSE)),
IF(_xlfn.XLOOKUP(BN$2,WatchbillMONTHLY!$A$54:$U$54,OFFSET(WatchbillMONTHLY!$A$54:$U$54,1,2))=IF(_xlfn.XLOOKUP($A59,INDIRECT("_"&amp;_xlfn.XLOOKUP(BN$2,WatchbillMONTHLY!$A$54:$U$54,OFFSET(WatchbillMONTHLY!$A$54:$U$54,1,2))),INDIRECT("_"&amp;_xlfn.XLOOKUP(BN$2,WatchbillMONTHLY!$A$54:$U$54,OFFSET(WatchbillMONTHLY!$A$54:$U$54,1,2))))=$A59,_xlfn.XLOOKUP(BN$2,WatchbillMONTHLY!$A$54:$U$54,OFFSET(WatchbillMONTHLY!$A$54:$U$54,1,2)),FALSE),TRUE,FALSE)),
IF(_xlfn.XLOOKUP(BN$2,WatchbillMONTHLY!$A$71:$U$71,OFFSET(WatchbillMONTHLY!$A$71:$U$71,1,2))=IF(_xlfn.XLOOKUP($A59,INDIRECT("_"&amp;_xlfn.XLOOKUP(BN$2,WatchbillMONTHLY!$A$71:$U$71,OFFSET(WatchbillMONTHLY!$A$71:$U$71,1,2))),INDIRECT("_"&amp;_xlfn.XLOOKUP(BN$2,WatchbillMONTHLY!$A$71:$U$71,OFFSET(WatchbillMONTHLY!$A$71:$U$71,1,2))))=$A59,_xlfn.XLOOKUP(BN$2,WatchbillMONTHLY!$A$71:$U$71,OFFSET(WatchbillMONTHLY!$A$71:$U$71,1,2)),FALSE),TRUE,FALSE)),
IF(_xlfn.XLOOKUP(BN$2,WatchbillMONTHLY!$A$88:$U$88,OFFSET(WatchbillMONTHLY!$A$88:$U$88,1,2))=IF(_xlfn.XLOOKUP($A59,INDIRECT("_"&amp;_xlfn.XLOOKUP(BN$2,WatchbillMONTHLY!$A$88:$U$88,OFFSET(WatchbillMONTHLY!$A$88:$U$88,1,2))),INDIRECT("_"&amp;_xlfn.XLOOKUP(BN$2,WatchbillMONTHLY!$A$88:$U$88,OFFSET(WatchbillMONTHLY!$A$88:$U$88,1,2))))=$A59,_xlfn.XLOOKUP(BN$2,WatchbillMONTHLY!$A$88:$U$88,OFFSET(WatchbillMONTHLY!$A$88:$U$88,1,2)),FALSE),TRUE,FALSE)),
FALSE),FALSE)</f>
        <v>0</v>
      </c>
      <c r="BO59" s="209" t="b" cm="1">
        <f t="array" aca="1" ref="BO59" ca="1">IF(
    AND($A59 &gt; 0, AH59 &gt; 0,BO$2&lt;MiscFormulas!$A$5+1),
    ISNUMBER(
        MATCH($A59,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59" s="210"/>
    </row>
    <row r="60" spans="1:68" x14ac:dyDescent="0.35">
      <c r="A60" t="str">
        <v>EX3 Jeremy, R.</v>
      </c>
      <c r="B60" s="214" t="str">
        <v>EX3 Jeremy, Renner</v>
      </c>
      <c r="C60" s="218"/>
      <c r="D60" s="230"/>
      <c r="E60" s="231"/>
      <c r="F60" s="231"/>
      <c r="G60" s="231"/>
      <c r="H60" s="231"/>
      <c r="I60" s="231"/>
      <c r="J60" s="231" t="s">
        <v>266</v>
      </c>
      <c r="K60" s="231"/>
      <c r="L60" s="231"/>
      <c r="M60" s="231"/>
      <c r="N60" s="231"/>
      <c r="O60" s="231"/>
      <c r="P60" s="231"/>
      <c r="Q60" s="231"/>
      <c r="R60" s="231"/>
      <c r="S60" s="231"/>
      <c r="T60" s="231"/>
      <c r="U60" s="231"/>
      <c r="V60" s="231"/>
      <c r="W60" s="231"/>
      <c r="X60" s="231"/>
      <c r="Y60" s="231"/>
      <c r="Z60" s="231"/>
      <c r="AA60" s="231"/>
      <c r="AB60" s="231"/>
      <c r="AC60" s="231"/>
      <c r="AD60" s="231"/>
      <c r="AE60" s="231"/>
      <c r="AF60" s="231"/>
      <c r="AG60" s="231"/>
      <c r="AH60" s="179"/>
      <c r="AI60" s="209"/>
      <c r="AJ60" s="209" t="str" cm="1">
        <f t="array" aca="1" ref="AJ60" ca="1">IF(OR(AK60:BN60=TRUE),$A60&amp;" :  ","")&amp;_xlfn.TEXTJOIN(" | ",TRUE,IF(AK60:BN60=TRUE,$AK$2:$BN$2,""))</f>
        <v>EX3 Jeremy, R. :  7</v>
      </c>
      <c r="AK60" s="209" t="b" cm="1">
        <f t="array" aca="1" ref="AK60" ca="1">IF(AND($A60 &gt; 0, D60 &gt; 0,AK$2&lt;MiscFormulas!$A$5+1),
_xlfn.IFNA(
_xlfn.IFNA(
_xlfn.IFNA(
_xlfn.IFNA(
_xlfn.IFNA(
_xlfn.IFNA(
IF(_xlfn.XLOOKUP(AK$2,WatchbillMONTHLY!$A$3:$U$3,OFFSET(WatchbillMONTHLY!$A$3:$U$3,1,2))=IF(_xlfn.XLOOKUP($A60,INDIRECT("_"&amp;_xlfn.XLOOKUP(AK$2,WatchbillMONTHLY!$A$3:$U$3,OFFSET(WatchbillMONTHLY!$A$3:$U$3,1,2))),INDIRECT("_"&amp;_xlfn.XLOOKUP(AK$2,WatchbillMONTHLY!$A$3:$U$3,OFFSET(WatchbillMONTHLY!$A$3:$U$3,1,2))))=$A60,_xlfn.XLOOKUP(AK$2,WatchbillMONTHLY!$A$3:$U$3,OFFSET(WatchbillMONTHLY!$A$3:$U$3,1,2)),FALSE),TRUE,FALSE),
IF(_xlfn.XLOOKUP(AK$2,WatchbillMONTHLY!$A$20:$U$20,OFFSET(WatchbillMONTHLY!$A$20:$U$20,1,2))=IF(_xlfn.XLOOKUP($A60,INDIRECT("_"&amp;_xlfn.XLOOKUP(AK$2,WatchbillMONTHLY!$A$20:$U$20,OFFSET(WatchbillMONTHLY!$A$20:$U$20,1,2))),INDIRECT("_"&amp;_xlfn.XLOOKUP(AK$2,WatchbillMONTHLY!$A$20:$U$20,OFFSET(WatchbillMONTHLY!$A$20:$U$20,1,2))))=$A60,_xlfn.XLOOKUP(AK$2,WatchbillMONTHLY!$A$20:$U$20,OFFSET(WatchbillMONTHLY!$A$20:$U$20,1,2)),FALSE),TRUE,FALSE)),
IF(_xlfn.XLOOKUP(AK$2,WatchbillMONTHLY!$A$37:$U$37,OFFSET(WatchbillMONTHLY!$A$37:$U$37,1,2))=IF(_xlfn.XLOOKUP($A60,INDIRECT("_"&amp;_xlfn.XLOOKUP(AK$2,WatchbillMONTHLY!$A$37:$U$37,OFFSET(WatchbillMONTHLY!$A$37:$U$37,1,2))),INDIRECT("_"&amp;_xlfn.XLOOKUP(AK$2,WatchbillMONTHLY!$A$37:$U$37,OFFSET(WatchbillMONTHLY!$A$37:$U$37,1,2))))=$A60,_xlfn.XLOOKUP(AK$2,WatchbillMONTHLY!$A$37:$U$37,OFFSET(WatchbillMONTHLY!$A$37:$U$37,1,2)),FALSE),TRUE,FALSE)),
IF(_xlfn.XLOOKUP(AK$2,WatchbillMONTHLY!$A$54:$U$54,OFFSET(WatchbillMONTHLY!$A$54:$U$54,1,2))=IF(_xlfn.XLOOKUP($A60,INDIRECT("_"&amp;_xlfn.XLOOKUP(AK$2,WatchbillMONTHLY!$A$54:$U$54,OFFSET(WatchbillMONTHLY!$A$54:$U$54,1,2))),INDIRECT("_"&amp;_xlfn.XLOOKUP(AK$2,WatchbillMONTHLY!$A$54:$U$54,OFFSET(WatchbillMONTHLY!$A$54:$U$54,1,2))))=$A60,_xlfn.XLOOKUP(AK$2,WatchbillMONTHLY!$A$54:$U$54,OFFSET(WatchbillMONTHLY!$A$54:$U$54,1,2)),FALSE),TRUE,FALSE)),
IF(_xlfn.XLOOKUP(AK$2,WatchbillMONTHLY!$A$71:$U$71,OFFSET(WatchbillMONTHLY!$A$71:$U$71,1,2))=IF(_xlfn.XLOOKUP($A60,INDIRECT("_"&amp;_xlfn.XLOOKUP(AK$2,WatchbillMONTHLY!$A$71:$U$71,OFFSET(WatchbillMONTHLY!$A$71:$U$71,1,2))),INDIRECT("_"&amp;_xlfn.XLOOKUP(AK$2,WatchbillMONTHLY!$A$71:$U$71,OFFSET(WatchbillMONTHLY!$A$71:$U$71,1,2))))=$A60,_xlfn.XLOOKUP(AK$2,WatchbillMONTHLY!$A$71:$U$71,OFFSET(WatchbillMONTHLY!$A$71:$U$71,1,2)),FALSE),TRUE,FALSE)),
IF(_xlfn.XLOOKUP(AK$2,WatchbillMONTHLY!$A$88:$U$88,OFFSET(WatchbillMONTHLY!$A$88:$U$88,1,2))=IF(_xlfn.XLOOKUP($A60,INDIRECT("_"&amp;_xlfn.XLOOKUP(AK$2,WatchbillMONTHLY!$A$88:$U$88,OFFSET(WatchbillMONTHLY!$A$88:$U$88,1,2))),INDIRECT("_"&amp;_xlfn.XLOOKUP(AK$2,WatchbillMONTHLY!$A$88:$U$88,OFFSET(WatchbillMONTHLY!$A$88:$U$88,1,2))))=$A60,_xlfn.XLOOKUP(AK$2,WatchbillMONTHLY!$A$88:$U$88,OFFSET(WatchbillMONTHLY!$A$88:$U$88,1,2)),FALSE),TRUE,FALSE)),
FALSE),FALSE)</f>
        <v>0</v>
      </c>
      <c r="AL60" s="209" t="b" cm="1">
        <f t="array" aca="1" ref="AL60" ca="1">IF(AND($A60 &gt; 0, E60 &gt; 0,AL$2&lt;MiscFormulas!$A$5+1),
_xlfn.IFNA(
_xlfn.IFNA(
_xlfn.IFNA(
_xlfn.IFNA(
_xlfn.IFNA(
_xlfn.IFNA(
IF(_xlfn.XLOOKUP(AL$2,WatchbillMONTHLY!$A$3:$U$3,OFFSET(WatchbillMONTHLY!$A$3:$U$3,1,2))=IF(_xlfn.XLOOKUP($A60,INDIRECT("_"&amp;_xlfn.XLOOKUP(AL$2,WatchbillMONTHLY!$A$3:$U$3,OFFSET(WatchbillMONTHLY!$A$3:$U$3,1,2))),INDIRECT("_"&amp;_xlfn.XLOOKUP(AL$2,WatchbillMONTHLY!$A$3:$U$3,OFFSET(WatchbillMONTHLY!$A$3:$U$3,1,2))))=$A60,_xlfn.XLOOKUP(AL$2,WatchbillMONTHLY!$A$3:$U$3,OFFSET(WatchbillMONTHLY!$A$3:$U$3,1,2)),FALSE),TRUE,FALSE),
IF(_xlfn.XLOOKUP(AL$2,WatchbillMONTHLY!$A$20:$U$20,OFFSET(WatchbillMONTHLY!$A$20:$U$20,1,2))=IF(_xlfn.XLOOKUP($A60,INDIRECT("_"&amp;_xlfn.XLOOKUP(AL$2,WatchbillMONTHLY!$A$20:$U$20,OFFSET(WatchbillMONTHLY!$A$20:$U$20,1,2))),INDIRECT("_"&amp;_xlfn.XLOOKUP(AL$2,WatchbillMONTHLY!$A$20:$U$20,OFFSET(WatchbillMONTHLY!$A$20:$U$20,1,2))))=$A60,_xlfn.XLOOKUP(AL$2,WatchbillMONTHLY!$A$20:$U$20,OFFSET(WatchbillMONTHLY!$A$20:$U$20,1,2)),FALSE),TRUE,FALSE)),
IF(_xlfn.XLOOKUP(AL$2,WatchbillMONTHLY!$A$37:$U$37,OFFSET(WatchbillMONTHLY!$A$37:$U$37,1,2))=IF(_xlfn.XLOOKUP($A60,INDIRECT("_"&amp;_xlfn.XLOOKUP(AL$2,WatchbillMONTHLY!$A$37:$U$37,OFFSET(WatchbillMONTHLY!$A$37:$U$37,1,2))),INDIRECT("_"&amp;_xlfn.XLOOKUP(AL$2,WatchbillMONTHLY!$A$37:$U$37,OFFSET(WatchbillMONTHLY!$A$37:$U$37,1,2))))=$A60,_xlfn.XLOOKUP(AL$2,WatchbillMONTHLY!$A$37:$U$37,OFFSET(WatchbillMONTHLY!$A$37:$U$37,1,2)),FALSE),TRUE,FALSE)),
IF(_xlfn.XLOOKUP(AL$2,WatchbillMONTHLY!$A$54:$U$54,OFFSET(WatchbillMONTHLY!$A$54:$U$54,1,2))=IF(_xlfn.XLOOKUP($A60,INDIRECT("_"&amp;_xlfn.XLOOKUP(AL$2,WatchbillMONTHLY!$A$54:$U$54,OFFSET(WatchbillMONTHLY!$A$54:$U$54,1,2))),INDIRECT("_"&amp;_xlfn.XLOOKUP(AL$2,WatchbillMONTHLY!$A$54:$U$54,OFFSET(WatchbillMONTHLY!$A$54:$U$54,1,2))))=$A60,_xlfn.XLOOKUP(AL$2,WatchbillMONTHLY!$A$54:$U$54,OFFSET(WatchbillMONTHLY!$A$54:$U$54,1,2)),FALSE),TRUE,FALSE)),
IF(_xlfn.XLOOKUP(AL$2,WatchbillMONTHLY!$A$71:$U$71,OFFSET(WatchbillMONTHLY!$A$71:$U$71,1,2))=IF(_xlfn.XLOOKUP($A60,INDIRECT("_"&amp;_xlfn.XLOOKUP(AL$2,WatchbillMONTHLY!$A$71:$U$71,OFFSET(WatchbillMONTHLY!$A$71:$U$71,1,2))),INDIRECT("_"&amp;_xlfn.XLOOKUP(AL$2,WatchbillMONTHLY!$A$71:$U$71,OFFSET(WatchbillMONTHLY!$A$71:$U$71,1,2))))=$A60,_xlfn.XLOOKUP(AL$2,WatchbillMONTHLY!$A$71:$U$71,OFFSET(WatchbillMONTHLY!$A$71:$U$71,1,2)),FALSE),TRUE,FALSE)),
IF(_xlfn.XLOOKUP(AL$2,WatchbillMONTHLY!$A$88:$U$88,OFFSET(WatchbillMONTHLY!$A$88:$U$88,1,2))=IF(_xlfn.XLOOKUP($A60,INDIRECT("_"&amp;_xlfn.XLOOKUP(AL$2,WatchbillMONTHLY!$A$88:$U$88,OFFSET(WatchbillMONTHLY!$A$88:$U$88,1,2))),INDIRECT("_"&amp;_xlfn.XLOOKUP(AL$2,WatchbillMONTHLY!$A$88:$U$88,OFFSET(WatchbillMONTHLY!$A$88:$U$88,1,2))))=$A60,_xlfn.XLOOKUP(AL$2,WatchbillMONTHLY!$A$88:$U$88,OFFSET(WatchbillMONTHLY!$A$88:$U$88,1,2)),FALSE),TRUE,FALSE)),
FALSE),FALSE)</f>
        <v>0</v>
      </c>
      <c r="AM60" s="209" t="b" cm="1">
        <f t="array" aca="1" ref="AM60" ca="1">IF(AND($A60 &gt; 0, F60 &gt; 0,AM$2&lt;MiscFormulas!$A$5+1),
_xlfn.IFNA(
_xlfn.IFNA(
_xlfn.IFNA(
_xlfn.IFNA(
_xlfn.IFNA(
_xlfn.IFNA(
IF(_xlfn.XLOOKUP(AM$2,WatchbillMONTHLY!$A$3:$U$3,OFFSET(WatchbillMONTHLY!$A$3:$U$3,1,2))=IF(_xlfn.XLOOKUP($A60,INDIRECT("_"&amp;_xlfn.XLOOKUP(AM$2,WatchbillMONTHLY!$A$3:$U$3,OFFSET(WatchbillMONTHLY!$A$3:$U$3,1,2))),INDIRECT("_"&amp;_xlfn.XLOOKUP(AM$2,WatchbillMONTHLY!$A$3:$U$3,OFFSET(WatchbillMONTHLY!$A$3:$U$3,1,2))))=$A60,_xlfn.XLOOKUP(AM$2,WatchbillMONTHLY!$A$3:$U$3,OFFSET(WatchbillMONTHLY!$A$3:$U$3,1,2)),FALSE),TRUE,FALSE),
IF(_xlfn.XLOOKUP(AM$2,WatchbillMONTHLY!$A$20:$U$20,OFFSET(WatchbillMONTHLY!$A$20:$U$20,1,2))=IF(_xlfn.XLOOKUP($A60,INDIRECT("_"&amp;_xlfn.XLOOKUP(AM$2,WatchbillMONTHLY!$A$20:$U$20,OFFSET(WatchbillMONTHLY!$A$20:$U$20,1,2))),INDIRECT("_"&amp;_xlfn.XLOOKUP(AM$2,WatchbillMONTHLY!$A$20:$U$20,OFFSET(WatchbillMONTHLY!$A$20:$U$20,1,2))))=$A60,_xlfn.XLOOKUP(AM$2,WatchbillMONTHLY!$A$20:$U$20,OFFSET(WatchbillMONTHLY!$A$20:$U$20,1,2)),FALSE),TRUE,FALSE)),
IF(_xlfn.XLOOKUP(AM$2,WatchbillMONTHLY!$A$37:$U$37,OFFSET(WatchbillMONTHLY!$A$37:$U$37,1,2))=IF(_xlfn.XLOOKUP($A60,INDIRECT("_"&amp;_xlfn.XLOOKUP(AM$2,WatchbillMONTHLY!$A$37:$U$37,OFFSET(WatchbillMONTHLY!$A$37:$U$37,1,2))),INDIRECT("_"&amp;_xlfn.XLOOKUP(AM$2,WatchbillMONTHLY!$A$37:$U$37,OFFSET(WatchbillMONTHLY!$A$37:$U$37,1,2))))=$A60,_xlfn.XLOOKUP(AM$2,WatchbillMONTHLY!$A$37:$U$37,OFFSET(WatchbillMONTHLY!$A$37:$U$37,1,2)),FALSE),TRUE,FALSE)),
IF(_xlfn.XLOOKUP(AM$2,WatchbillMONTHLY!$A$54:$U$54,OFFSET(WatchbillMONTHLY!$A$54:$U$54,1,2))=IF(_xlfn.XLOOKUP($A60,INDIRECT("_"&amp;_xlfn.XLOOKUP(AM$2,WatchbillMONTHLY!$A$54:$U$54,OFFSET(WatchbillMONTHLY!$A$54:$U$54,1,2))),INDIRECT("_"&amp;_xlfn.XLOOKUP(AM$2,WatchbillMONTHLY!$A$54:$U$54,OFFSET(WatchbillMONTHLY!$A$54:$U$54,1,2))))=$A60,_xlfn.XLOOKUP(AM$2,WatchbillMONTHLY!$A$54:$U$54,OFFSET(WatchbillMONTHLY!$A$54:$U$54,1,2)),FALSE),TRUE,FALSE)),
IF(_xlfn.XLOOKUP(AM$2,WatchbillMONTHLY!$A$71:$U$71,OFFSET(WatchbillMONTHLY!$A$71:$U$71,1,2))=IF(_xlfn.XLOOKUP($A60,INDIRECT("_"&amp;_xlfn.XLOOKUP(AM$2,WatchbillMONTHLY!$A$71:$U$71,OFFSET(WatchbillMONTHLY!$A$71:$U$71,1,2))),INDIRECT("_"&amp;_xlfn.XLOOKUP(AM$2,WatchbillMONTHLY!$A$71:$U$71,OFFSET(WatchbillMONTHLY!$A$71:$U$71,1,2))))=$A60,_xlfn.XLOOKUP(AM$2,WatchbillMONTHLY!$A$71:$U$71,OFFSET(WatchbillMONTHLY!$A$71:$U$71,1,2)),FALSE),TRUE,FALSE)),
IF(_xlfn.XLOOKUP(AM$2,WatchbillMONTHLY!$A$88:$U$88,OFFSET(WatchbillMONTHLY!$A$88:$U$88,1,2))=IF(_xlfn.XLOOKUP($A60,INDIRECT("_"&amp;_xlfn.XLOOKUP(AM$2,WatchbillMONTHLY!$A$88:$U$88,OFFSET(WatchbillMONTHLY!$A$88:$U$88,1,2))),INDIRECT("_"&amp;_xlfn.XLOOKUP(AM$2,WatchbillMONTHLY!$A$88:$U$88,OFFSET(WatchbillMONTHLY!$A$88:$U$88,1,2))))=$A60,_xlfn.XLOOKUP(AM$2,WatchbillMONTHLY!$A$88:$U$88,OFFSET(WatchbillMONTHLY!$A$88:$U$88,1,2)),FALSE),TRUE,FALSE)),
FALSE),FALSE)</f>
        <v>0</v>
      </c>
      <c r="AN60" s="209" t="b" cm="1">
        <f t="array" aca="1" ref="AN60" ca="1">IF(AND($A60 &gt; 0, G60 &gt; 0,AN$2&lt;MiscFormulas!$A$5+1),
_xlfn.IFNA(
_xlfn.IFNA(
_xlfn.IFNA(
_xlfn.IFNA(
_xlfn.IFNA(
_xlfn.IFNA(
IF(_xlfn.XLOOKUP(AN$2,WatchbillMONTHLY!$A$3:$U$3,OFFSET(WatchbillMONTHLY!$A$3:$U$3,1,2))=IF(_xlfn.XLOOKUP($A60,INDIRECT("_"&amp;_xlfn.XLOOKUP(AN$2,WatchbillMONTHLY!$A$3:$U$3,OFFSET(WatchbillMONTHLY!$A$3:$U$3,1,2))),INDIRECT("_"&amp;_xlfn.XLOOKUP(AN$2,WatchbillMONTHLY!$A$3:$U$3,OFFSET(WatchbillMONTHLY!$A$3:$U$3,1,2))))=$A60,_xlfn.XLOOKUP(AN$2,WatchbillMONTHLY!$A$3:$U$3,OFFSET(WatchbillMONTHLY!$A$3:$U$3,1,2)),FALSE),TRUE,FALSE),
IF(_xlfn.XLOOKUP(AN$2,WatchbillMONTHLY!$A$20:$U$20,OFFSET(WatchbillMONTHLY!$A$20:$U$20,1,2))=IF(_xlfn.XLOOKUP($A60,INDIRECT("_"&amp;_xlfn.XLOOKUP(AN$2,WatchbillMONTHLY!$A$20:$U$20,OFFSET(WatchbillMONTHLY!$A$20:$U$20,1,2))),INDIRECT("_"&amp;_xlfn.XLOOKUP(AN$2,WatchbillMONTHLY!$A$20:$U$20,OFFSET(WatchbillMONTHLY!$A$20:$U$20,1,2))))=$A60,_xlfn.XLOOKUP(AN$2,WatchbillMONTHLY!$A$20:$U$20,OFFSET(WatchbillMONTHLY!$A$20:$U$20,1,2)),FALSE),TRUE,FALSE)),
IF(_xlfn.XLOOKUP(AN$2,WatchbillMONTHLY!$A$37:$U$37,OFFSET(WatchbillMONTHLY!$A$37:$U$37,1,2))=IF(_xlfn.XLOOKUP($A60,INDIRECT("_"&amp;_xlfn.XLOOKUP(AN$2,WatchbillMONTHLY!$A$37:$U$37,OFFSET(WatchbillMONTHLY!$A$37:$U$37,1,2))),INDIRECT("_"&amp;_xlfn.XLOOKUP(AN$2,WatchbillMONTHLY!$A$37:$U$37,OFFSET(WatchbillMONTHLY!$A$37:$U$37,1,2))))=$A60,_xlfn.XLOOKUP(AN$2,WatchbillMONTHLY!$A$37:$U$37,OFFSET(WatchbillMONTHLY!$A$37:$U$37,1,2)),FALSE),TRUE,FALSE)),
IF(_xlfn.XLOOKUP(AN$2,WatchbillMONTHLY!$A$54:$U$54,OFFSET(WatchbillMONTHLY!$A$54:$U$54,1,2))=IF(_xlfn.XLOOKUP($A60,INDIRECT("_"&amp;_xlfn.XLOOKUP(AN$2,WatchbillMONTHLY!$A$54:$U$54,OFFSET(WatchbillMONTHLY!$A$54:$U$54,1,2))),INDIRECT("_"&amp;_xlfn.XLOOKUP(AN$2,WatchbillMONTHLY!$A$54:$U$54,OFFSET(WatchbillMONTHLY!$A$54:$U$54,1,2))))=$A60,_xlfn.XLOOKUP(AN$2,WatchbillMONTHLY!$A$54:$U$54,OFFSET(WatchbillMONTHLY!$A$54:$U$54,1,2)),FALSE),TRUE,FALSE)),
IF(_xlfn.XLOOKUP(AN$2,WatchbillMONTHLY!$A$71:$U$71,OFFSET(WatchbillMONTHLY!$A$71:$U$71,1,2))=IF(_xlfn.XLOOKUP($A60,INDIRECT("_"&amp;_xlfn.XLOOKUP(AN$2,WatchbillMONTHLY!$A$71:$U$71,OFFSET(WatchbillMONTHLY!$A$71:$U$71,1,2))),INDIRECT("_"&amp;_xlfn.XLOOKUP(AN$2,WatchbillMONTHLY!$A$71:$U$71,OFFSET(WatchbillMONTHLY!$A$71:$U$71,1,2))))=$A60,_xlfn.XLOOKUP(AN$2,WatchbillMONTHLY!$A$71:$U$71,OFFSET(WatchbillMONTHLY!$A$71:$U$71,1,2)),FALSE),TRUE,FALSE)),
IF(_xlfn.XLOOKUP(AN$2,WatchbillMONTHLY!$A$88:$U$88,OFFSET(WatchbillMONTHLY!$A$88:$U$88,1,2))=IF(_xlfn.XLOOKUP($A60,INDIRECT("_"&amp;_xlfn.XLOOKUP(AN$2,WatchbillMONTHLY!$A$88:$U$88,OFFSET(WatchbillMONTHLY!$A$88:$U$88,1,2))),INDIRECT("_"&amp;_xlfn.XLOOKUP(AN$2,WatchbillMONTHLY!$A$88:$U$88,OFFSET(WatchbillMONTHLY!$A$88:$U$88,1,2))))=$A60,_xlfn.XLOOKUP(AN$2,WatchbillMONTHLY!$A$88:$U$88,OFFSET(WatchbillMONTHLY!$A$88:$U$88,1,2)),FALSE),TRUE,FALSE)),
FALSE),FALSE)</f>
        <v>0</v>
      </c>
      <c r="AO60" s="209" t="b" cm="1">
        <f t="array" aca="1" ref="AO60" ca="1">IF(AND($A60 &gt; 0, H60 &gt; 0,AO$2&lt;MiscFormulas!$A$5+1),
_xlfn.IFNA(
_xlfn.IFNA(
_xlfn.IFNA(
_xlfn.IFNA(
_xlfn.IFNA(
_xlfn.IFNA(
IF(_xlfn.XLOOKUP(AO$2,WatchbillMONTHLY!$A$3:$U$3,OFFSET(WatchbillMONTHLY!$A$3:$U$3,1,2))=IF(_xlfn.XLOOKUP($A60,INDIRECT("_"&amp;_xlfn.XLOOKUP(AO$2,WatchbillMONTHLY!$A$3:$U$3,OFFSET(WatchbillMONTHLY!$A$3:$U$3,1,2))),INDIRECT("_"&amp;_xlfn.XLOOKUP(AO$2,WatchbillMONTHLY!$A$3:$U$3,OFFSET(WatchbillMONTHLY!$A$3:$U$3,1,2))))=$A60,_xlfn.XLOOKUP(AO$2,WatchbillMONTHLY!$A$3:$U$3,OFFSET(WatchbillMONTHLY!$A$3:$U$3,1,2)),FALSE),TRUE,FALSE),
IF(_xlfn.XLOOKUP(AO$2,WatchbillMONTHLY!$A$20:$U$20,OFFSET(WatchbillMONTHLY!$A$20:$U$20,1,2))=IF(_xlfn.XLOOKUP($A60,INDIRECT("_"&amp;_xlfn.XLOOKUP(AO$2,WatchbillMONTHLY!$A$20:$U$20,OFFSET(WatchbillMONTHLY!$A$20:$U$20,1,2))),INDIRECT("_"&amp;_xlfn.XLOOKUP(AO$2,WatchbillMONTHLY!$A$20:$U$20,OFFSET(WatchbillMONTHLY!$A$20:$U$20,1,2))))=$A60,_xlfn.XLOOKUP(AO$2,WatchbillMONTHLY!$A$20:$U$20,OFFSET(WatchbillMONTHLY!$A$20:$U$20,1,2)),FALSE),TRUE,FALSE)),
IF(_xlfn.XLOOKUP(AO$2,WatchbillMONTHLY!$A$37:$U$37,OFFSET(WatchbillMONTHLY!$A$37:$U$37,1,2))=IF(_xlfn.XLOOKUP($A60,INDIRECT("_"&amp;_xlfn.XLOOKUP(AO$2,WatchbillMONTHLY!$A$37:$U$37,OFFSET(WatchbillMONTHLY!$A$37:$U$37,1,2))),INDIRECT("_"&amp;_xlfn.XLOOKUP(AO$2,WatchbillMONTHLY!$A$37:$U$37,OFFSET(WatchbillMONTHLY!$A$37:$U$37,1,2))))=$A60,_xlfn.XLOOKUP(AO$2,WatchbillMONTHLY!$A$37:$U$37,OFFSET(WatchbillMONTHLY!$A$37:$U$37,1,2)),FALSE),TRUE,FALSE)),
IF(_xlfn.XLOOKUP(AO$2,WatchbillMONTHLY!$A$54:$U$54,OFFSET(WatchbillMONTHLY!$A$54:$U$54,1,2))=IF(_xlfn.XLOOKUP($A60,INDIRECT("_"&amp;_xlfn.XLOOKUP(AO$2,WatchbillMONTHLY!$A$54:$U$54,OFFSET(WatchbillMONTHLY!$A$54:$U$54,1,2))),INDIRECT("_"&amp;_xlfn.XLOOKUP(AO$2,WatchbillMONTHLY!$A$54:$U$54,OFFSET(WatchbillMONTHLY!$A$54:$U$54,1,2))))=$A60,_xlfn.XLOOKUP(AO$2,WatchbillMONTHLY!$A$54:$U$54,OFFSET(WatchbillMONTHLY!$A$54:$U$54,1,2)),FALSE),TRUE,FALSE)),
IF(_xlfn.XLOOKUP(AO$2,WatchbillMONTHLY!$A$71:$U$71,OFFSET(WatchbillMONTHLY!$A$71:$U$71,1,2))=IF(_xlfn.XLOOKUP($A60,INDIRECT("_"&amp;_xlfn.XLOOKUP(AO$2,WatchbillMONTHLY!$A$71:$U$71,OFFSET(WatchbillMONTHLY!$A$71:$U$71,1,2))),INDIRECT("_"&amp;_xlfn.XLOOKUP(AO$2,WatchbillMONTHLY!$A$71:$U$71,OFFSET(WatchbillMONTHLY!$A$71:$U$71,1,2))))=$A60,_xlfn.XLOOKUP(AO$2,WatchbillMONTHLY!$A$71:$U$71,OFFSET(WatchbillMONTHLY!$A$71:$U$71,1,2)),FALSE),TRUE,FALSE)),
IF(_xlfn.XLOOKUP(AO$2,WatchbillMONTHLY!$A$88:$U$88,OFFSET(WatchbillMONTHLY!$A$88:$U$88,1,2))=IF(_xlfn.XLOOKUP($A60,INDIRECT("_"&amp;_xlfn.XLOOKUP(AO$2,WatchbillMONTHLY!$A$88:$U$88,OFFSET(WatchbillMONTHLY!$A$88:$U$88,1,2))),INDIRECT("_"&amp;_xlfn.XLOOKUP(AO$2,WatchbillMONTHLY!$A$88:$U$88,OFFSET(WatchbillMONTHLY!$A$88:$U$88,1,2))))=$A60,_xlfn.XLOOKUP(AO$2,WatchbillMONTHLY!$A$88:$U$88,OFFSET(WatchbillMONTHLY!$A$88:$U$88,1,2)),FALSE),TRUE,FALSE)),
FALSE),FALSE)</f>
        <v>0</v>
      </c>
      <c r="AP60" s="209" t="b" cm="1">
        <f t="array" aca="1" ref="AP60" ca="1">IF(AND($A60 &gt; 0, I60 &gt; 0,AP$2&lt;MiscFormulas!$A$5+1),
_xlfn.IFNA(
_xlfn.IFNA(
_xlfn.IFNA(
_xlfn.IFNA(
_xlfn.IFNA(
_xlfn.IFNA(
IF(_xlfn.XLOOKUP(AP$2,WatchbillMONTHLY!$A$3:$U$3,OFFSET(WatchbillMONTHLY!$A$3:$U$3,1,2))=IF(_xlfn.XLOOKUP($A60,INDIRECT("_"&amp;_xlfn.XLOOKUP(AP$2,WatchbillMONTHLY!$A$3:$U$3,OFFSET(WatchbillMONTHLY!$A$3:$U$3,1,2))),INDIRECT("_"&amp;_xlfn.XLOOKUP(AP$2,WatchbillMONTHLY!$A$3:$U$3,OFFSET(WatchbillMONTHLY!$A$3:$U$3,1,2))))=$A60,_xlfn.XLOOKUP(AP$2,WatchbillMONTHLY!$A$3:$U$3,OFFSET(WatchbillMONTHLY!$A$3:$U$3,1,2)),FALSE),TRUE,FALSE),
IF(_xlfn.XLOOKUP(AP$2,WatchbillMONTHLY!$A$20:$U$20,OFFSET(WatchbillMONTHLY!$A$20:$U$20,1,2))=IF(_xlfn.XLOOKUP($A60,INDIRECT("_"&amp;_xlfn.XLOOKUP(AP$2,WatchbillMONTHLY!$A$20:$U$20,OFFSET(WatchbillMONTHLY!$A$20:$U$20,1,2))),INDIRECT("_"&amp;_xlfn.XLOOKUP(AP$2,WatchbillMONTHLY!$A$20:$U$20,OFFSET(WatchbillMONTHLY!$A$20:$U$20,1,2))))=$A60,_xlfn.XLOOKUP(AP$2,WatchbillMONTHLY!$A$20:$U$20,OFFSET(WatchbillMONTHLY!$A$20:$U$20,1,2)),FALSE),TRUE,FALSE)),
IF(_xlfn.XLOOKUP(AP$2,WatchbillMONTHLY!$A$37:$U$37,OFFSET(WatchbillMONTHLY!$A$37:$U$37,1,2))=IF(_xlfn.XLOOKUP($A60,INDIRECT("_"&amp;_xlfn.XLOOKUP(AP$2,WatchbillMONTHLY!$A$37:$U$37,OFFSET(WatchbillMONTHLY!$A$37:$U$37,1,2))),INDIRECT("_"&amp;_xlfn.XLOOKUP(AP$2,WatchbillMONTHLY!$A$37:$U$37,OFFSET(WatchbillMONTHLY!$A$37:$U$37,1,2))))=$A60,_xlfn.XLOOKUP(AP$2,WatchbillMONTHLY!$A$37:$U$37,OFFSET(WatchbillMONTHLY!$A$37:$U$37,1,2)),FALSE),TRUE,FALSE)),
IF(_xlfn.XLOOKUP(AP$2,WatchbillMONTHLY!$A$54:$U$54,OFFSET(WatchbillMONTHLY!$A$54:$U$54,1,2))=IF(_xlfn.XLOOKUP($A60,INDIRECT("_"&amp;_xlfn.XLOOKUP(AP$2,WatchbillMONTHLY!$A$54:$U$54,OFFSET(WatchbillMONTHLY!$A$54:$U$54,1,2))),INDIRECT("_"&amp;_xlfn.XLOOKUP(AP$2,WatchbillMONTHLY!$A$54:$U$54,OFFSET(WatchbillMONTHLY!$A$54:$U$54,1,2))))=$A60,_xlfn.XLOOKUP(AP$2,WatchbillMONTHLY!$A$54:$U$54,OFFSET(WatchbillMONTHLY!$A$54:$U$54,1,2)),FALSE),TRUE,FALSE)),
IF(_xlfn.XLOOKUP(AP$2,WatchbillMONTHLY!$A$71:$U$71,OFFSET(WatchbillMONTHLY!$A$71:$U$71,1,2))=IF(_xlfn.XLOOKUP($A60,INDIRECT("_"&amp;_xlfn.XLOOKUP(AP$2,WatchbillMONTHLY!$A$71:$U$71,OFFSET(WatchbillMONTHLY!$A$71:$U$71,1,2))),INDIRECT("_"&amp;_xlfn.XLOOKUP(AP$2,WatchbillMONTHLY!$A$71:$U$71,OFFSET(WatchbillMONTHLY!$A$71:$U$71,1,2))))=$A60,_xlfn.XLOOKUP(AP$2,WatchbillMONTHLY!$A$71:$U$71,OFFSET(WatchbillMONTHLY!$A$71:$U$71,1,2)),FALSE),TRUE,FALSE)),
IF(_xlfn.XLOOKUP(AP$2,WatchbillMONTHLY!$A$88:$U$88,OFFSET(WatchbillMONTHLY!$A$88:$U$88,1,2))=IF(_xlfn.XLOOKUP($A60,INDIRECT("_"&amp;_xlfn.XLOOKUP(AP$2,WatchbillMONTHLY!$A$88:$U$88,OFFSET(WatchbillMONTHLY!$A$88:$U$88,1,2))),INDIRECT("_"&amp;_xlfn.XLOOKUP(AP$2,WatchbillMONTHLY!$A$88:$U$88,OFFSET(WatchbillMONTHLY!$A$88:$U$88,1,2))))=$A60,_xlfn.XLOOKUP(AP$2,WatchbillMONTHLY!$A$88:$U$88,OFFSET(WatchbillMONTHLY!$A$88:$U$88,1,2)),FALSE),TRUE,FALSE)),
FALSE),FALSE)</f>
        <v>0</v>
      </c>
      <c r="AQ60" s="209" t="b" cm="1">
        <f t="array" aca="1" ref="AQ60" ca="1">IF(AND($A60 &gt; 0, J60 &gt; 0,AQ$2&lt;MiscFormulas!$A$5+1),
_xlfn.IFNA(
_xlfn.IFNA(
_xlfn.IFNA(
_xlfn.IFNA(
_xlfn.IFNA(
_xlfn.IFNA(
IF(_xlfn.XLOOKUP(AQ$2,WatchbillMONTHLY!$A$3:$U$3,OFFSET(WatchbillMONTHLY!$A$3:$U$3,1,2))=IF(_xlfn.XLOOKUP($A60,INDIRECT("_"&amp;_xlfn.XLOOKUP(AQ$2,WatchbillMONTHLY!$A$3:$U$3,OFFSET(WatchbillMONTHLY!$A$3:$U$3,1,2))),INDIRECT("_"&amp;_xlfn.XLOOKUP(AQ$2,WatchbillMONTHLY!$A$3:$U$3,OFFSET(WatchbillMONTHLY!$A$3:$U$3,1,2))))=$A60,_xlfn.XLOOKUP(AQ$2,WatchbillMONTHLY!$A$3:$U$3,OFFSET(WatchbillMONTHLY!$A$3:$U$3,1,2)),FALSE),TRUE,FALSE),
IF(_xlfn.XLOOKUP(AQ$2,WatchbillMONTHLY!$A$20:$U$20,OFFSET(WatchbillMONTHLY!$A$20:$U$20,1,2))=IF(_xlfn.XLOOKUP($A60,INDIRECT("_"&amp;_xlfn.XLOOKUP(AQ$2,WatchbillMONTHLY!$A$20:$U$20,OFFSET(WatchbillMONTHLY!$A$20:$U$20,1,2))),INDIRECT("_"&amp;_xlfn.XLOOKUP(AQ$2,WatchbillMONTHLY!$A$20:$U$20,OFFSET(WatchbillMONTHLY!$A$20:$U$20,1,2))))=$A60,_xlfn.XLOOKUP(AQ$2,WatchbillMONTHLY!$A$20:$U$20,OFFSET(WatchbillMONTHLY!$A$20:$U$20,1,2)),FALSE),TRUE,FALSE)),
IF(_xlfn.XLOOKUP(AQ$2,WatchbillMONTHLY!$A$37:$U$37,OFFSET(WatchbillMONTHLY!$A$37:$U$37,1,2))=IF(_xlfn.XLOOKUP($A60,INDIRECT("_"&amp;_xlfn.XLOOKUP(AQ$2,WatchbillMONTHLY!$A$37:$U$37,OFFSET(WatchbillMONTHLY!$A$37:$U$37,1,2))),INDIRECT("_"&amp;_xlfn.XLOOKUP(AQ$2,WatchbillMONTHLY!$A$37:$U$37,OFFSET(WatchbillMONTHLY!$A$37:$U$37,1,2))))=$A60,_xlfn.XLOOKUP(AQ$2,WatchbillMONTHLY!$A$37:$U$37,OFFSET(WatchbillMONTHLY!$A$37:$U$37,1,2)),FALSE),TRUE,FALSE)),
IF(_xlfn.XLOOKUP(AQ$2,WatchbillMONTHLY!$A$54:$U$54,OFFSET(WatchbillMONTHLY!$A$54:$U$54,1,2))=IF(_xlfn.XLOOKUP($A60,INDIRECT("_"&amp;_xlfn.XLOOKUP(AQ$2,WatchbillMONTHLY!$A$54:$U$54,OFFSET(WatchbillMONTHLY!$A$54:$U$54,1,2))),INDIRECT("_"&amp;_xlfn.XLOOKUP(AQ$2,WatchbillMONTHLY!$A$54:$U$54,OFFSET(WatchbillMONTHLY!$A$54:$U$54,1,2))))=$A60,_xlfn.XLOOKUP(AQ$2,WatchbillMONTHLY!$A$54:$U$54,OFFSET(WatchbillMONTHLY!$A$54:$U$54,1,2)),FALSE),TRUE,FALSE)),
IF(_xlfn.XLOOKUP(AQ$2,WatchbillMONTHLY!$A$71:$U$71,OFFSET(WatchbillMONTHLY!$A$71:$U$71,1,2))=IF(_xlfn.XLOOKUP($A60,INDIRECT("_"&amp;_xlfn.XLOOKUP(AQ$2,WatchbillMONTHLY!$A$71:$U$71,OFFSET(WatchbillMONTHLY!$A$71:$U$71,1,2))),INDIRECT("_"&amp;_xlfn.XLOOKUP(AQ$2,WatchbillMONTHLY!$A$71:$U$71,OFFSET(WatchbillMONTHLY!$A$71:$U$71,1,2))))=$A60,_xlfn.XLOOKUP(AQ$2,WatchbillMONTHLY!$A$71:$U$71,OFFSET(WatchbillMONTHLY!$A$71:$U$71,1,2)),FALSE),TRUE,FALSE)),
IF(_xlfn.XLOOKUP(AQ$2,WatchbillMONTHLY!$A$88:$U$88,OFFSET(WatchbillMONTHLY!$A$88:$U$88,1,2))=IF(_xlfn.XLOOKUP($A60,INDIRECT("_"&amp;_xlfn.XLOOKUP(AQ$2,WatchbillMONTHLY!$A$88:$U$88,OFFSET(WatchbillMONTHLY!$A$88:$U$88,1,2))),INDIRECT("_"&amp;_xlfn.XLOOKUP(AQ$2,WatchbillMONTHLY!$A$88:$U$88,OFFSET(WatchbillMONTHLY!$A$88:$U$88,1,2))))=$A60,_xlfn.XLOOKUP(AQ$2,WatchbillMONTHLY!$A$88:$U$88,OFFSET(WatchbillMONTHLY!$A$88:$U$88,1,2)),FALSE),TRUE,FALSE)),
FALSE),FALSE)</f>
        <v>1</v>
      </c>
      <c r="AR60" s="209" t="b" cm="1">
        <f t="array" aca="1" ref="AR60" ca="1">IF(AND($A60 &gt; 0, K60 &gt; 0,AR$2&lt;MiscFormulas!$A$5+1),
_xlfn.IFNA(
_xlfn.IFNA(
_xlfn.IFNA(
_xlfn.IFNA(
_xlfn.IFNA(
_xlfn.IFNA(
IF(_xlfn.XLOOKUP(AR$2,WatchbillMONTHLY!$A$3:$U$3,OFFSET(WatchbillMONTHLY!$A$3:$U$3,1,2))=IF(_xlfn.XLOOKUP($A60,INDIRECT("_"&amp;_xlfn.XLOOKUP(AR$2,WatchbillMONTHLY!$A$3:$U$3,OFFSET(WatchbillMONTHLY!$A$3:$U$3,1,2))),INDIRECT("_"&amp;_xlfn.XLOOKUP(AR$2,WatchbillMONTHLY!$A$3:$U$3,OFFSET(WatchbillMONTHLY!$A$3:$U$3,1,2))))=$A60,_xlfn.XLOOKUP(AR$2,WatchbillMONTHLY!$A$3:$U$3,OFFSET(WatchbillMONTHLY!$A$3:$U$3,1,2)),FALSE),TRUE,FALSE),
IF(_xlfn.XLOOKUP(AR$2,WatchbillMONTHLY!$A$20:$U$20,OFFSET(WatchbillMONTHLY!$A$20:$U$20,1,2))=IF(_xlfn.XLOOKUP($A60,INDIRECT("_"&amp;_xlfn.XLOOKUP(AR$2,WatchbillMONTHLY!$A$20:$U$20,OFFSET(WatchbillMONTHLY!$A$20:$U$20,1,2))),INDIRECT("_"&amp;_xlfn.XLOOKUP(AR$2,WatchbillMONTHLY!$A$20:$U$20,OFFSET(WatchbillMONTHLY!$A$20:$U$20,1,2))))=$A60,_xlfn.XLOOKUP(AR$2,WatchbillMONTHLY!$A$20:$U$20,OFFSET(WatchbillMONTHLY!$A$20:$U$20,1,2)),FALSE),TRUE,FALSE)),
IF(_xlfn.XLOOKUP(AR$2,WatchbillMONTHLY!$A$37:$U$37,OFFSET(WatchbillMONTHLY!$A$37:$U$37,1,2))=IF(_xlfn.XLOOKUP($A60,INDIRECT("_"&amp;_xlfn.XLOOKUP(AR$2,WatchbillMONTHLY!$A$37:$U$37,OFFSET(WatchbillMONTHLY!$A$37:$U$37,1,2))),INDIRECT("_"&amp;_xlfn.XLOOKUP(AR$2,WatchbillMONTHLY!$A$37:$U$37,OFFSET(WatchbillMONTHLY!$A$37:$U$37,1,2))))=$A60,_xlfn.XLOOKUP(AR$2,WatchbillMONTHLY!$A$37:$U$37,OFFSET(WatchbillMONTHLY!$A$37:$U$37,1,2)),FALSE),TRUE,FALSE)),
IF(_xlfn.XLOOKUP(AR$2,WatchbillMONTHLY!$A$54:$U$54,OFFSET(WatchbillMONTHLY!$A$54:$U$54,1,2))=IF(_xlfn.XLOOKUP($A60,INDIRECT("_"&amp;_xlfn.XLOOKUP(AR$2,WatchbillMONTHLY!$A$54:$U$54,OFFSET(WatchbillMONTHLY!$A$54:$U$54,1,2))),INDIRECT("_"&amp;_xlfn.XLOOKUP(AR$2,WatchbillMONTHLY!$A$54:$U$54,OFFSET(WatchbillMONTHLY!$A$54:$U$54,1,2))))=$A60,_xlfn.XLOOKUP(AR$2,WatchbillMONTHLY!$A$54:$U$54,OFFSET(WatchbillMONTHLY!$A$54:$U$54,1,2)),FALSE),TRUE,FALSE)),
IF(_xlfn.XLOOKUP(AR$2,WatchbillMONTHLY!$A$71:$U$71,OFFSET(WatchbillMONTHLY!$A$71:$U$71,1,2))=IF(_xlfn.XLOOKUP($A60,INDIRECT("_"&amp;_xlfn.XLOOKUP(AR$2,WatchbillMONTHLY!$A$71:$U$71,OFFSET(WatchbillMONTHLY!$A$71:$U$71,1,2))),INDIRECT("_"&amp;_xlfn.XLOOKUP(AR$2,WatchbillMONTHLY!$A$71:$U$71,OFFSET(WatchbillMONTHLY!$A$71:$U$71,1,2))))=$A60,_xlfn.XLOOKUP(AR$2,WatchbillMONTHLY!$A$71:$U$71,OFFSET(WatchbillMONTHLY!$A$71:$U$71,1,2)),FALSE),TRUE,FALSE)),
IF(_xlfn.XLOOKUP(AR$2,WatchbillMONTHLY!$A$88:$U$88,OFFSET(WatchbillMONTHLY!$A$88:$U$88,1,2))=IF(_xlfn.XLOOKUP($A60,INDIRECT("_"&amp;_xlfn.XLOOKUP(AR$2,WatchbillMONTHLY!$A$88:$U$88,OFFSET(WatchbillMONTHLY!$A$88:$U$88,1,2))),INDIRECT("_"&amp;_xlfn.XLOOKUP(AR$2,WatchbillMONTHLY!$A$88:$U$88,OFFSET(WatchbillMONTHLY!$A$88:$U$88,1,2))))=$A60,_xlfn.XLOOKUP(AR$2,WatchbillMONTHLY!$A$88:$U$88,OFFSET(WatchbillMONTHLY!$A$88:$U$88,1,2)),FALSE),TRUE,FALSE)),
FALSE),FALSE)</f>
        <v>0</v>
      </c>
      <c r="AS60" s="209" t="b" cm="1">
        <f t="array" aca="1" ref="AS60" ca="1">IF(AND($A60 &gt; 0, L60 &gt; 0,AS$2&lt;MiscFormulas!$A$5+1),
_xlfn.IFNA(
_xlfn.IFNA(
_xlfn.IFNA(
_xlfn.IFNA(
_xlfn.IFNA(
_xlfn.IFNA(
IF(_xlfn.XLOOKUP(AS$2,WatchbillMONTHLY!$A$3:$U$3,OFFSET(WatchbillMONTHLY!$A$3:$U$3,1,2))=IF(_xlfn.XLOOKUP($A60,INDIRECT("_"&amp;_xlfn.XLOOKUP(AS$2,WatchbillMONTHLY!$A$3:$U$3,OFFSET(WatchbillMONTHLY!$A$3:$U$3,1,2))),INDIRECT("_"&amp;_xlfn.XLOOKUP(AS$2,WatchbillMONTHLY!$A$3:$U$3,OFFSET(WatchbillMONTHLY!$A$3:$U$3,1,2))))=$A60,_xlfn.XLOOKUP(AS$2,WatchbillMONTHLY!$A$3:$U$3,OFFSET(WatchbillMONTHLY!$A$3:$U$3,1,2)),FALSE),TRUE,FALSE),
IF(_xlfn.XLOOKUP(AS$2,WatchbillMONTHLY!$A$20:$U$20,OFFSET(WatchbillMONTHLY!$A$20:$U$20,1,2))=IF(_xlfn.XLOOKUP($A60,INDIRECT("_"&amp;_xlfn.XLOOKUP(AS$2,WatchbillMONTHLY!$A$20:$U$20,OFFSET(WatchbillMONTHLY!$A$20:$U$20,1,2))),INDIRECT("_"&amp;_xlfn.XLOOKUP(AS$2,WatchbillMONTHLY!$A$20:$U$20,OFFSET(WatchbillMONTHLY!$A$20:$U$20,1,2))))=$A60,_xlfn.XLOOKUP(AS$2,WatchbillMONTHLY!$A$20:$U$20,OFFSET(WatchbillMONTHLY!$A$20:$U$20,1,2)),FALSE),TRUE,FALSE)),
IF(_xlfn.XLOOKUP(AS$2,WatchbillMONTHLY!$A$37:$U$37,OFFSET(WatchbillMONTHLY!$A$37:$U$37,1,2))=IF(_xlfn.XLOOKUP($A60,INDIRECT("_"&amp;_xlfn.XLOOKUP(AS$2,WatchbillMONTHLY!$A$37:$U$37,OFFSET(WatchbillMONTHLY!$A$37:$U$37,1,2))),INDIRECT("_"&amp;_xlfn.XLOOKUP(AS$2,WatchbillMONTHLY!$A$37:$U$37,OFFSET(WatchbillMONTHLY!$A$37:$U$37,1,2))))=$A60,_xlfn.XLOOKUP(AS$2,WatchbillMONTHLY!$A$37:$U$37,OFFSET(WatchbillMONTHLY!$A$37:$U$37,1,2)),FALSE),TRUE,FALSE)),
IF(_xlfn.XLOOKUP(AS$2,WatchbillMONTHLY!$A$54:$U$54,OFFSET(WatchbillMONTHLY!$A$54:$U$54,1,2))=IF(_xlfn.XLOOKUP($A60,INDIRECT("_"&amp;_xlfn.XLOOKUP(AS$2,WatchbillMONTHLY!$A$54:$U$54,OFFSET(WatchbillMONTHLY!$A$54:$U$54,1,2))),INDIRECT("_"&amp;_xlfn.XLOOKUP(AS$2,WatchbillMONTHLY!$A$54:$U$54,OFFSET(WatchbillMONTHLY!$A$54:$U$54,1,2))))=$A60,_xlfn.XLOOKUP(AS$2,WatchbillMONTHLY!$A$54:$U$54,OFFSET(WatchbillMONTHLY!$A$54:$U$54,1,2)),FALSE),TRUE,FALSE)),
IF(_xlfn.XLOOKUP(AS$2,WatchbillMONTHLY!$A$71:$U$71,OFFSET(WatchbillMONTHLY!$A$71:$U$71,1,2))=IF(_xlfn.XLOOKUP($A60,INDIRECT("_"&amp;_xlfn.XLOOKUP(AS$2,WatchbillMONTHLY!$A$71:$U$71,OFFSET(WatchbillMONTHLY!$A$71:$U$71,1,2))),INDIRECT("_"&amp;_xlfn.XLOOKUP(AS$2,WatchbillMONTHLY!$A$71:$U$71,OFFSET(WatchbillMONTHLY!$A$71:$U$71,1,2))))=$A60,_xlfn.XLOOKUP(AS$2,WatchbillMONTHLY!$A$71:$U$71,OFFSET(WatchbillMONTHLY!$A$71:$U$71,1,2)),FALSE),TRUE,FALSE)),
IF(_xlfn.XLOOKUP(AS$2,WatchbillMONTHLY!$A$88:$U$88,OFFSET(WatchbillMONTHLY!$A$88:$U$88,1,2))=IF(_xlfn.XLOOKUP($A60,INDIRECT("_"&amp;_xlfn.XLOOKUP(AS$2,WatchbillMONTHLY!$A$88:$U$88,OFFSET(WatchbillMONTHLY!$A$88:$U$88,1,2))),INDIRECT("_"&amp;_xlfn.XLOOKUP(AS$2,WatchbillMONTHLY!$A$88:$U$88,OFFSET(WatchbillMONTHLY!$A$88:$U$88,1,2))))=$A60,_xlfn.XLOOKUP(AS$2,WatchbillMONTHLY!$A$88:$U$88,OFFSET(WatchbillMONTHLY!$A$88:$U$88,1,2)),FALSE),TRUE,FALSE)),
FALSE),FALSE)</f>
        <v>0</v>
      </c>
      <c r="AT60" s="209" t="b" cm="1">
        <f t="array" aca="1" ref="AT60" ca="1">IF(AND($A60 &gt; 0, M60 &gt; 0,AT$2&lt;MiscFormulas!$A$5+1),
_xlfn.IFNA(
_xlfn.IFNA(
_xlfn.IFNA(
_xlfn.IFNA(
_xlfn.IFNA(
_xlfn.IFNA(
IF(_xlfn.XLOOKUP(AT$2,WatchbillMONTHLY!$A$3:$U$3,OFFSET(WatchbillMONTHLY!$A$3:$U$3,1,2))=IF(_xlfn.XLOOKUP($A60,INDIRECT("_"&amp;_xlfn.XLOOKUP(AT$2,WatchbillMONTHLY!$A$3:$U$3,OFFSET(WatchbillMONTHLY!$A$3:$U$3,1,2))),INDIRECT("_"&amp;_xlfn.XLOOKUP(AT$2,WatchbillMONTHLY!$A$3:$U$3,OFFSET(WatchbillMONTHLY!$A$3:$U$3,1,2))))=$A60,_xlfn.XLOOKUP(AT$2,WatchbillMONTHLY!$A$3:$U$3,OFFSET(WatchbillMONTHLY!$A$3:$U$3,1,2)),FALSE),TRUE,FALSE),
IF(_xlfn.XLOOKUP(AT$2,WatchbillMONTHLY!$A$20:$U$20,OFFSET(WatchbillMONTHLY!$A$20:$U$20,1,2))=IF(_xlfn.XLOOKUP($A60,INDIRECT("_"&amp;_xlfn.XLOOKUP(AT$2,WatchbillMONTHLY!$A$20:$U$20,OFFSET(WatchbillMONTHLY!$A$20:$U$20,1,2))),INDIRECT("_"&amp;_xlfn.XLOOKUP(AT$2,WatchbillMONTHLY!$A$20:$U$20,OFFSET(WatchbillMONTHLY!$A$20:$U$20,1,2))))=$A60,_xlfn.XLOOKUP(AT$2,WatchbillMONTHLY!$A$20:$U$20,OFFSET(WatchbillMONTHLY!$A$20:$U$20,1,2)),FALSE),TRUE,FALSE)),
IF(_xlfn.XLOOKUP(AT$2,WatchbillMONTHLY!$A$37:$U$37,OFFSET(WatchbillMONTHLY!$A$37:$U$37,1,2))=IF(_xlfn.XLOOKUP($A60,INDIRECT("_"&amp;_xlfn.XLOOKUP(AT$2,WatchbillMONTHLY!$A$37:$U$37,OFFSET(WatchbillMONTHLY!$A$37:$U$37,1,2))),INDIRECT("_"&amp;_xlfn.XLOOKUP(AT$2,WatchbillMONTHLY!$A$37:$U$37,OFFSET(WatchbillMONTHLY!$A$37:$U$37,1,2))))=$A60,_xlfn.XLOOKUP(AT$2,WatchbillMONTHLY!$A$37:$U$37,OFFSET(WatchbillMONTHLY!$A$37:$U$37,1,2)),FALSE),TRUE,FALSE)),
IF(_xlfn.XLOOKUP(AT$2,WatchbillMONTHLY!$A$54:$U$54,OFFSET(WatchbillMONTHLY!$A$54:$U$54,1,2))=IF(_xlfn.XLOOKUP($A60,INDIRECT("_"&amp;_xlfn.XLOOKUP(AT$2,WatchbillMONTHLY!$A$54:$U$54,OFFSET(WatchbillMONTHLY!$A$54:$U$54,1,2))),INDIRECT("_"&amp;_xlfn.XLOOKUP(AT$2,WatchbillMONTHLY!$A$54:$U$54,OFFSET(WatchbillMONTHLY!$A$54:$U$54,1,2))))=$A60,_xlfn.XLOOKUP(AT$2,WatchbillMONTHLY!$A$54:$U$54,OFFSET(WatchbillMONTHLY!$A$54:$U$54,1,2)),FALSE),TRUE,FALSE)),
IF(_xlfn.XLOOKUP(AT$2,WatchbillMONTHLY!$A$71:$U$71,OFFSET(WatchbillMONTHLY!$A$71:$U$71,1,2))=IF(_xlfn.XLOOKUP($A60,INDIRECT("_"&amp;_xlfn.XLOOKUP(AT$2,WatchbillMONTHLY!$A$71:$U$71,OFFSET(WatchbillMONTHLY!$A$71:$U$71,1,2))),INDIRECT("_"&amp;_xlfn.XLOOKUP(AT$2,WatchbillMONTHLY!$A$71:$U$71,OFFSET(WatchbillMONTHLY!$A$71:$U$71,1,2))))=$A60,_xlfn.XLOOKUP(AT$2,WatchbillMONTHLY!$A$71:$U$71,OFFSET(WatchbillMONTHLY!$A$71:$U$71,1,2)),FALSE),TRUE,FALSE)),
IF(_xlfn.XLOOKUP(AT$2,WatchbillMONTHLY!$A$88:$U$88,OFFSET(WatchbillMONTHLY!$A$88:$U$88,1,2))=IF(_xlfn.XLOOKUP($A60,INDIRECT("_"&amp;_xlfn.XLOOKUP(AT$2,WatchbillMONTHLY!$A$88:$U$88,OFFSET(WatchbillMONTHLY!$A$88:$U$88,1,2))),INDIRECT("_"&amp;_xlfn.XLOOKUP(AT$2,WatchbillMONTHLY!$A$88:$U$88,OFFSET(WatchbillMONTHLY!$A$88:$U$88,1,2))))=$A60,_xlfn.XLOOKUP(AT$2,WatchbillMONTHLY!$A$88:$U$88,OFFSET(WatchbillMONTHLY!$A$88:$U$88,1,2)),FALSE),TRUE,FALSE)),
FALSE),FALSE)</f>
        <v>0</v>
      </c>
      <c r="AU60" s="209" t="b" cm="1">
        <f t="array" aca="1" ref="AU60" ca="1">IF(AND($A60 &gt; 0, N60 &gt; 0,AU$2&lt;MiscFormulas!$A$5+1),
_xlfn.IFNA(
_xlfn.IFNA(
_xlfn.IFNA(
_xlfn.IFNA(
_xlfn.IFNA(
_xlfn.IFNA(
IF(_xlfn.XLOOKUP(AU$2,WatchbillMONTHLY!$A$3:$U$3,OFFSET(WatchbillMONTHLY!$A$3:$U$3,1,2))=IF(_xlfn.XLOOKUP($A60,INDIRECT("_"&amp;_xlfn.XLOOKUP(AU$2,WatchbillMONTHLY!$A$3:$U$3,OFFSET(WatchbillMONTHLY!$A$3:$U$3,1,2))),INDIRECT("_"&amp;_xlfn.XLOOKUP(AU$2,WatchbillMONTHLY!$A$3:$U$3,OFFSET(WatchbillMONTHLY!$A$3:$U$3,1,2))))=$A60,_xlfn.XLOOKUP(AU$2,WatchbillMONTHLY!$A$3:$U$3,OFFSET(WatchbillMONTHLY!$A$3:$U$3,1,2)),FALSE),TRUE,FALSE),
IF(_xlfn.XLOOKUP(AU$2,WatchbillMONTHLY!$A$20:$U$20,OFFSET(WatchbillMONTHLY!$A$20:$U$20,1,2))=IF(_xlfn.XLOOKUP($A60,INDIRECT("_"&amp;_xlfn.XLOOKUP(AU$2,WatchbillMONTHLY!$A$20:$U$20,OFFSET(WatchbillMONTHLY!$A$20:$U$20,1,2))),INDIRECT("_"&amp;_xlfn.XLOOKUP(AU$2,WatchbillMONTHLY!$A$20:$U$20,OFFSET(WatchbillMONTHLY!$A$20:$U$20,1,2))))=$A60,_xlfn.XLOOKUP(AU$2,WatchbillMONTHLY!$A$20:$U$20,OFFSET(WatchbillMONTHLY!$A$20:$U$20,1,2)),FALSE),TRUE,FALSE)),
IF(_xlfn.XLOOKUP(AU$2,WatchbillMONTHLY!$A$37:$U$37,OFFSET(WatchbillMONTHLY!$A$37:$U$37,1,2))=IF(_xlfn.XLOOKUP($A60,INDIRECT("_"&amp;_xlfn.XLOOKUP(AU$2,WatchbillMONTHLY!$A$37:$U$37,OFFSET(WatchbillMONTHLY!$A$37:$U$37,1,2))),INDIRECT("_"&amp;_xlfn.XLOOKUP(AU$2,WatchbillMONTHLY!$A$37:$U$37,OFFSET(WatchbillMONTHLY!$A$37:$U$37,1,2))))=$A60,_xlfn.XLOOKUP(AU$2,WatchbillMONTHLY!$A$37:$U$37,OFFSET(WatchbillMONTHLY!$A$37:$U$37,1,2)),FALSE),TRUE,FALSE)),
IF(_xlfn.XLOOKUP(AU$2,WatchbillMONTHLY!$A$54:$U$54,OFFSET(WatchbillMONTHLY!$A$54:$U$54,1,2))=IF(_xlfn.XLOOKUP($A60,INDIRECT("_"&amp;_xlfn.XLOOKUP(AU$2,WatchbillMONTHLY!$A$54:$U$54,OFFSET(WatchbillMONTHLY!$A$54:$U$54,1,2))),INDIRECT("_"&amp;_xlfn.XLOOKUP(AU$2,WatchbillMONTHLY!$A$54:$U$54,OFFSET(WatchbillMONTHLY!$A$54:$U$54,1,2))))=$A60,_xlfn.XLOOKUP(AU$2,WatchbillMONTHLY!$A$54:$U$54,OFFSET(WatchbillMONTHLY!$A$54:$U$54,1,2)),FALSE),TRUE,FALSE)),
IF(_xlfn.XLOOKUP(AU$2,WatchbillMONTHLY!$A$71:$U$71,OFFSET(WatchbillMONTHLY!$A$71:$U$71,1,2))=IF(_xlfn.XLOOKUP($A60,INDIRECT("_"&amp;_xlfn.XLOOKUP(AU$2,WatchbillMONTHLY!$A$71:$U$71,OFFSET(WatchbillMONTHLY!$A$71:$U$71,1,2))),INDIRECT("_"&amp;_xlfn.XLOOKUP(AU$2,WatchbillMONTHLY!$A$71:$U$71,OFFSET(WatchbillMONTHLY!$A$71:$U$71,1,2))))=$A60,_xlfn.XLOOKUP(AU$2,WatchbillMONTHLY!$A$71:$U$71,OFFSET(WatchbillMONTHLY!$A$71:$U$71,1,2)),FALSE),TRUE,FALSE)),
IF(_xlfn.XLOOKUP(AU$2,WatchbillMONTHLY!$A$88:$U$88,OFFSET(WatchbillMONTHLY!$A$88:$U$88,1,2))=IF(_xlfn.XLOOKUP($A60,INDIRECT("_"&amp;_xlfn.XLOOKUP(AU$2,WatchbillMONTHLY!$A$88:$U$88,OFFSET(WatchbillMONTHLY!$A$88:$U$88,1,2))),INDIRECT("_"&amp;_xlfn.XLOOKUP(AU$2,WatchbillMONTHLY!$A$88:$U$88,OFFSET(WatchbillMONTHLY!$A$88:$U$88,1,2))))=$A60,_xlfn.XLOOKUP(AU$2,WatchbillMONTHLY!$A$88:$U$88,OFFSET(WatchbillMONTHLY!$A$88:$U$88,1,2)),FALSE),TRUE,FALSE)),
FALSE),FALSE)</f>
        <v>0</v>
      </c>
      <c r="AV60" s="209" t="b" cm="1">
        <f t="array" aca="1" ref="AV60" ca="1">IF(AND($A60 &gt; 0, O60 &gt; 0,AV$2&lt;MiscFormulas!$A$5+1),
_xlfn.IFNA(
_xlfn.IFNA(
_xlfn.IFNA(
_xlfn.IFNA(
_xlfn.IFNA(
_xlfn.IFNA(
IF(_xlfn.XLOOKUP(AV$2,WatchbillMONTHLY!$A$3:$U$3,OFFSET(WatchbillMONTHLY!$A$3:$U$3,1,2))=IF(_xlfn.XLOOKUP($A60,INDIRECT("_"&amp;_xlfn.XLOOKUP(AV$2,WatchbillMONTHLY!$A$3:$U$3,OFFSET(WatchbillMONTHLY!$A$3:$U$3,1,2))),INDIRECT("_"&amp;_xlfn.XLOOKUP(AV$2,WatchbillMONTHLY!$A$3:$U$3,OFFSET(WatchbillMONTHLY!$A$3:$U$3,1,2))))=$A60,_xlfn.XLOOKUP(AV$2,WatchbillMONTHLY!$A$3:$U$3,OFFSET(WatchbillMONTHLY!$A$3:$U$3,1,2)),FALSE),TRUE,FALSE),
IF(_xlfn.XLOOKUP(AV$2,WatchbillMONTHLY!$A$20:$U$20,OFFSET(WatchbillMONTHLY!$A$20:$U$20,1,2))=IF(_xlfn.XLOOKUP($A60,INDIRECT("_"&amp;_xlfn.XLOOKUP(AV$2,WatchbillMONTHLY!$A$20:$U$20,OFFSET(WatchbillMONTHLY!$A$20:$U$20,1,2))),INDIRECT("_"&amp;_xlfn.XLOOKUP(AV$2,WatchbillMONTHLY!$A$20:$U$20,OFFSET(WatchbillMONTHLY!$A$20:$U$20,1,2))))=$A60,_xlfn.XLOOKUP(AV$2,WatchbillMONTHLY!$A$20:$U$20,OFFSET(WatchbillMONTHLY!$A$20:$U$20,1,2)),FALSE),TRUE,FALSE)),
IF(_xlfn.XLOOKUP(AV$2,WatchbillMONTHLY!$A$37:$U$37,OFFSET(WatchbillMONTHLY!$A$37:$U$37,1,2))=IF(_xlfn.XLOOKUP($A60,INDIRECT("_"&amp;_xlfn.XLOOKUP(AV$2,WatchbillMONTHLY!$A$37:$U$37,OFFSET(WatchbillMONTHLY!$A$37:$U$37,1,2))),INDIRECT("_"&amp;_xlfn.XLOOKUP(AV$2,WatchbillMONTHLY!$A$37:$U$37,OFFSET(WatchbillMONTHLY!$A$37:$U$37,1,2))))=$A60,_xlfn.XLOOKUP(AV$2,WatchbillMONTHLY!$A$37:$U$37,OFFSET(WatchbillMONTHLY!$A$37:$U$37,1,2)),FALSE),TRUE,FALSE)),
IF(_xlfn.XLOOKUP(AV$2,WatchbillMONTHLY!$A$54:$U$54,OFFSET(WatchbillMONTHLY!$A$54:$U$54,1,2))=IF(_xlfn.XLOOKUP($A60,INDIRECT("_"&amp;_xlfn.XLOOKUP(AV$2,WatchbillMONTHLY!$A$54:$U$54,OFFSET(WatchbillMONTHLY!$A$54:$U$54,1,2))),INDIRECT("_"&amp;_xlfn.XLOOKUP(AV$2,WatchbillMONTHLY!$A$54:$U$54,OFFSET(WatchbillMONTHLY!$A$54:$U$54,1,2))))=$A60,_xlfn.XLOOKUP(AV$2,WatchbillMONTHLY!$A$54:$U$54,OFFSET(WatchbillMONTHLY!$A$54:$U$54,1,2)),FALSE),TRUE,FALSE)),
IF(_xlfn.XLOOKUP(AV$2,WatchbillMONTHLY!$A$71:$U$71,OFFSET(WatchbillMONTHLY!$A$71:$U$71,1,2))=IF(_xlfn.XLOOKUP($A60,INDIRECT("_"&amp;_xlfn.XLOOKUP(AV$2,WatchbillMONTHLY!$A$71:$U$71,OFFSET(WatchbillMONTHLY!$A$71:$U$71,1,2))),INDIRECT("_"&amp;_xlfn.XLOOKUP(AV$2,WatchbillMONTHLY!$A$71:$U$71,OFFSET(WatchbillMONTHLY!$A$71:$U$71,1,2))))=$A60,_xlfn.XLOOKUP(AV$2,WatchbillMONTHLY!$A$71:$U$71,OFFSET(WatchbillMONTHLY!$A$71:$U$71,1,2)),FALSE),TRUE,FALSE)),
IF(_xlfn.XLOOKUP(AV$2,WatchbillMONTHLY!$A$88:$U$88,OFFSET(WatchbillMONTHLY!$A$88:$U$88,1,2))=IF(_xlfn.XLOOKUP($A60,INDIRECT("_"&amp;_xlfn.XLOOKUP(AV$2,WatchbillMONTHLY!$A$88:$U$88,OFFSET(WatchbillMONTHLY!$A$88:$U$88,1,2))),INDIRECT("_"&amp;_xlfn.XLOOKUP(AV$2,WatchbillMONTHLY!$A$88:$U$88,OFFSET(WatchbillMONTHLY!$A$88:$U$88,1,2))))=$A60,_xlfn.XLOOKUP(AV$2,WatchbillMONTHLY!$A$88:$U$88,OFFSET(WatchbillMONTHLY!$A$88:$U$88,1,2)),FALSE),TRUE,FALSE)),
FALSE),FALSE)</f>
        <v>0</v>
      </c>
      <c r="AW60" s="209" t="b" cm="1">
        <f t="array" aca="1" ref="AW60" ca="1">IF(AND($A60 &gt; 0, P60 &gt; 0,AW$2&lt;MiscFormulas!$A$5+1),
_xlfn.IFNA(
_xlfn.IFNA(
_xlfn.IFNA(
_xlfn.IFNA(
_xlfn.IFNA(
_xlfn.IFNA(
IF(_xlfn.XLOOKUP(AW$2,WatchbillMONTHLY!$A$3:$U$3,OFFSET(WatchbillMONTHLY!$A$3:$U$3,1,2))=IF(_xlfn.XLOOKUP($A60,INDIRECT("_"&amp;_xlfn.XLOOKUP(AW$2,WatchbillMONTHLY!$A$3:$U$3,OFFSET(WatchbillMONTHLY!$A$3:$U$3,1,2))),INDIRECT("_"&amp;_xlfn.XLOOKUP(AW$2,WatchbillMONTHLY!$A$3:$U$3,OFFSET(WatchbillMONTHLY!$A$3:$U$3,1,2))))=$A60,_xlfn.XLOOKUP(AW$2,WatchbillMONTHLY!$A$3:$U$3,OFFSET(WatchbillMONTHLY!$A$3:$U$3,1,2)),FALSE),TRUE,FALSE),
IF(_xlfn.XLOOKUP(AW$2,WatchbillMONTHLY!$A$20:$U$20,OFFSET(WatchbillMONTHLY!$A$20:$U$20,1,2))=IF(_xlfn.XLOOKUP($A60,INDIRECT("_"&amp;_xlfn.XLOOKUP(AW$2,WatchbillMONTHLY!$A$20:$U$20,OFFSET(WatchbillMONTHLY!$A$20:$U$20,1,2))),INDIRECT("_"&amp;_xlfn.XLOOKUP(AW$2,WatchbillMONTHLY!$A$20:$U$20,OFFSET(WatchbillMONTHLY!$A$20:$U$20,1,2))))=$A60,_xlfn.XLOOKUP(AW$2,WatchbillMONTHLY!$A$20:$U$20,OFFSET(WatchbillMONTHLY!$A$20:$U$20,1,2)),FALSE),TRUE,FALSE)),
IF(_xlfn.XLOOKUP(AW$2,WatchbillMONTHLY!$A$37:$U$37,OFFSET(WatchbillMONTHLY!$A$37:$U$37,1,2))=IF(_xlfn.XLOOKUP($A60,INDIRECT("_"&amp;_xlfn.XLOOKUP(AW$2,WatchbillMONTHLY!$A$37:$U$37,OFFSET(WatchbillMONTHLY!$A$37:$U$37,1,2))),INDIRECT("_"&amp;_xlfn.XLOOKUP(AW$2,WatchbillMONTHLY!$A$37:$U$37,OFFSET(WatchbillMONTHLY!$A$37:$U$37,1,2))))=$A60,_xlfn.XLOOKUP(AW$2,WatchbillMONTHLY!$A$37:$U$37,OFFSET(WatchbillMONTHLY!$A$37:$U$37,1,2)),FALSE),TRUE,FALSE)),
IF(_xlfn.XLOOKUP(AW$2,WatchbillMONTHLY!$A$54:$U$54,OFFSET(WatchbillMONTHLY!$A$54:$U$54,1,2))=IF(_xlfn.XLOOKUP($A60,INDIRECT("_"&amp;_xlfn.XLOOKUP(AW$2,WatchbillMONTHLY!$A$54:$U$54,OFFSET(WatchbillMONTHLY!$A$54:$U$54,1,2))),INDIRECT("_"&amp;_xlfn.XLOOKUP(AW$2,WatchbillMONTHLY!$A$54:$U$54,OFFSET(WatchbillMONTHLY!$A$54:$U$54,1,2))))=$A60,_xlfn.XLOOKUP(AW$2,WatchbillMONTHLY!$A$54:$U$54,OFFSET(WatchbillMONTHLY!$A$54:$U$54,1,2)),FALSE),TRUE,FALSE)),
IF(_xlfn.XLOOKUP(AW$2,WatchbillMONTHLY!$A$71:$U$71,OFFSET(WatchbillMONTHLY!$A$71:$U$71,1,2))=IF(_xlfn.XLOOKUP($A60,INDIRECT("_"&amp;_xlfn.XLOOKUP(AW$2,WatchbillMONTHLY!$A$71:$U$71,OFFSET(WatchbillMONTHLY!$A$71:$U$71,1,2))),INDIRECT("_"&amp;_xlfn.XLOOKUP(AW$2,WatchbillMONTHLY!$A$71:$U$71,OFFSET(WatchbillMONTHLY!$A$71:$U$71,1,2))))=$A60,_xlfn.XLOOKUP(AW$2,WatchbillMONTHLY!$A$71:$U$71,OFFSET(WatchbillMONTHLY!$A$71:$U$71,1,2)),FALSE),TRUE,FALSE)),
IF(_xlfn.XLOOKUP(AW$2,WatchbillMONTHLY!$A$88:$U$88,OFFSET(WatchbillMONTHLY!$A$88:$U$88,1,2))=IF(_xlfn.XLOOKUP($A60,INDIRECT("_"&amp;_xlfn.XLOOKUP(AW$2,WatchbillMONTHLY!$A$88:$U$88,OFFSET(WatchbillMONTHLY!$A$88:$U$88,1,2))),INDIRECT("_"&amp;_xlfn.XLOOKUP(AW$2,WatchbillMONTHLY!$A$88:$U$88,OFFSET(WatchbillMONTHLY!$A$88:$U$88,1,2))))=$A60,_xlfn.XLOOKUP(AW$2,WatchbillMONTHLY!$A$88:$U$88,OFFSET(WatchbillMONTHLY!$A$88:$U$88,1,2)),FALSE),TRUE,FALSE)),
FALSE),FALSE)</f>
        <v>0</v>
      </c>
      <c r="AX60" s="209" t="b" cm="1">
        <f t="array" aca="1" ref="AX60" ca="1">IF(AND($A60 &gt; 0, Q60 &gt; 0,AX$2&lt;MiscFormulas!$A$5+1),
_xlfn.IFNA(
_xlfn.IFNA(
_xlfn.IFNA(
_xlfn.IFNA(
_xlfn.IFNA(
_xlfn.IFNA(
IF(_xlfn.XLOOKUP(AX$2,WatchbillMONTHLY!$A$3:$U$3,OFFSET(WatchbillMONTHLY!$A$3:$U$3,1,2))=IF(_xlfn.XLOOKUP($A60,INDIRECT("_"&amp;_xlfn.XLOOKUP(AX$2,WatchbillMONTHLY!$A$3:$U$3,OFFSET(WatchbillMONTHLY!$A$3:$U$3,1,2))),INDIRECT("_"&amp;_xlfn.XLOOKUP(AX$2,WatchbillMONTHLY!$A$3:$U$3,OFFSET(WatchbillMONTHLY!$A$3:$U$3,1,2))))=$A60,_xlfn.XLOOKUP(AX$2,WatchbillMONTHLY!$A$3:$U$3,OFFSET(WatchbillMONTHLY!$A$3:$U$3,1,2)),FALSE),TRUE,FALSE),
IF(_xlfn.XLOOKUP(AX$2,WatchbillMONTHLY!$A$20:$U$20,OFFSET(WatchbillMONTHLY!$A$20:$U$20,1,2))=IF(_xlfn.XLOOKUP($A60,INDIRECT("_"&amp;_xlfn.XLOOKUP(AX$2,WatchbillMONTHLY!$A$20:$U$20,OFFSET(WatchbillMONTHLY!$A$20:$U$20,1,2))),INDIRECT("_"&amp;_xlfn.XLOOKUP(AX$2,WatchbillMONTHLY!$A$20:$U$20,OFFSET(WatchbillMONTHLY!$A$20:$U$20,1,2))))=$A60,_xlfn.XLOOKUP(AX$2,WatchbillMONTHLY!$A$20:$U$20,OFFSET(WatchbillMONTHLY!$A$20:$U$20,1,2)),FALSE),TRUE,FALSE)),
IF(_xlfn.XLOOKUP(AX$2,WatchbillMONTHLY!$A$37:$U$37,OFFSET(WatchbillMONTHLY!$A$37:$U$37,1,2))=IF(_xlfn.XLOOKUP($A60,INDIRECT("_"&amp;_xlfn.XLOOKUP(AX$2,WatchbillMONTHLY!$A$37:$U$37,OFFSET(WatchbillMONTHLY!$A$37:$U$37,1,2))),INDIRECT("_"&amp;_xlfn.XLOOKUP(AX$2,WatchbillMONTHLY!$A$37:$U$37,OFFSET(WatchbillMONTHLY!$A$37:$U$37,1,2))))=$A60,_xlfn.XLOOKUP(AX$2,WatchbillMONTHLY!$A$37:$U$37,OFFSET(WatchbillMONTHLY!$A$37:$U$37,1,2)),FALSE),TRUE,FALSE)),
IF(_xlfn.XLOOKUP(AX$2,WatchbillMONTHLY!$A$54:$U$54,OFFSET(WatchbillMONTHLY!$A$54:$U$54,1,2))=IF(_xlfn.XLOOKUP($A60,INDIRECT("_"&amp;_xlfn.XLOOKUP(AX$2,WatchbillMONTHLY!$A$54:$U$54,OFFSET(WatchbillMONTHLY!$A$54:$U$54,1,2))),INDIRECT("_"&amp;_xlfn.XLOOKUP(AX$2,WatchbillMONTHLY!$A$54:$U$54,OFFSET(WatchbillMONTHLY!$A$54:$U$54,1,2))))=$A60,_xlfn.XLOOKUP(AX$2,WatchbillMONTHLY!$A$54:$U$54,OFFSET(WatchbillMONTHLY!$A$54:$U$54,1,2)),FALSE),TRUE,FALSE)),
IF(_xlfn.XLOOKUP(AX$2,WatchbillMONTHLY!$A$71:$U$71,OFFSET(WatchbillMONTHLY!$A$71:$U$71,1,2))=IF(_xlfn.XLOOKUP($A60,INDIRECT("_"&amp;_xlfn.XLOOKUP(AX$2,WatchbillMONTHLY!$A$71:$U$71,OFFSET(WatchbillMONTHLY!$A$71:$U$71,1,2))),INDIRECT("_"&amp;_xlfn.XLOOKUP(AX$2,WatchbillMONTHLY!$A$71:$U$71,OFFSET(WatchbillMONTHLY!$A$71:$U$71,1,2))))=$A60,_xlfn.XLOOKUP(AX$2,WatchbillMONTHLY!$A$71:$U$71,OFFSET(WatchbillMONTHLY!$A$71:$U$71,1,2)),FALSE),TRUE,FALSE)),
IF(_xlfn.XLOOKUP(AX$2,WatchbillMONTHLY!$A$88:$U$88,OFFSET(WatchbillMONTHLY!$A$88:$U$88,1,2))=IF(_xlfn.XLOOKUP($A60,INDIRECT("_"&amp;_xlfn.XLOOKUP(AX$2,WatchbillMONTHLY!$A$88:$U$88,OFFSET(WatchbillMONTHLY!$A$88:$U$88,1,2))),INDIRECT("_"&amp;_xlfn.XLOOKUP(AX$2,WatchbillMONTHLY!$A$88:$U$88,OFFSET(WatchbillMONTHLY!$A$88:$U$88,1,2))))=$A60,_xlfn.XLOOKUP(AX$2,WatchbillMONTHLY!$A$88:$U$88,OFFSET(WatchbillMONTHLY!$A$88:$U$88,1,2)),FALSE),TRUE,FALSE)),
FALSE),FALSE)</f>
        <v>0</v>
      </c>
      <c r="AY60" s="209" t="b" cm="1">
        <f t="array" aca="1" ref="AY60" ca="1">IF(AND($A60 &gt; 0, R60 &gt; 0,AY$2&lt;MiscFormulas!$A$5+1),
_xlfn.IFNA(
_xlfn.IFNA(
_xlfn.IFNA(
_xlfn.IFNA(
_xlfn.IFNA(
_xlfn.IFNA(
IF(_xlfn.XLOOKUP(AY$2,WatchbillMONTHLY!$A$3:$U$3,OFFSET(WatchbillMONTHLY!$A$3:$U$3,1,2))=IF(_xlfn.XLOOKUP($A60,INDIRECT("_"&amp;_xlfn.XLOOKUP(AY$2,WatchbillMONTHLY!$A$3:$U$3,OFFSET(WatchbillMONTHLY!$A$3:$U$3,1,2))),INDIRECT("_"&amp;_xlfn.XLOOKUP(AY$2,WatchbillMONTHLY!$A$3:$U$3,OFFSET(WatchbillMONTHLY!$A$3:$U$3,1,2))))=$A60,_xlfn.XLOOKUP(AY$2,WatchbillMONTHLY!$A$3:$U$3,OFFSET(WatchbillMONTHLY!$A$3:$U$3,1,2)),FALSE),TRUE,FALSE),
IF(_xlfn.XLOOKUP(AY$2,WatchbillMONTHLY!$A$20:$U$20,OFFSET(WatchbillMONTHLY!$A$20:$U$20,1,2))=IF(_xlfn.XLOOKUP($A60,INDIRECT("_"&amp;_xlfn.XLOOKUP(AY$2,WatchbillMONTHLY!$A$20:$U$20,OFFSET(WatchbillMONTHLY!$A$20:$U$20,1,2))),INDIRECT("_"&amp;_xlfn.XLOOKUP(AY$2,WatchbillMONTHLY!$A$20:$U$20,OFFSET(WatchbillMONTHLY!$A$20:$U$20,1,2))))=$A60,_xlfn.XLOOKUP(AY$2,WatchbillMONTHLY!$A$20:$U$20,OFFSET(WatchbillMONTHLY!$A$20:$U$20,1,2)),FALSE),TRUE,FALSE)),
IF(_xlfn.XLOOKUP(AY$2,WatchbillMONTHLY!$A$37:$U$37,OFFSET(WatchbillMONTHLY!$A$37:$U$37,1,2))=IF(_xlfn.XLOOKUP($A60,INDIRECT("_"&amp;_xlfn.XLOOKUP(AY$2,WatchbillMONTHLY!$A$37:$U$37,OFFSET(WatchbillMONTHLY!$A$37:$U$37,1,2))),INDIRECT("_"&amp;_xlfn.XLOOKUP(AY$2,WatchbillMONTHLY!$A$37:$U$37,OFFSET(WatchbillMONTHLY!$A$37:$U$37,1,2))))=$A60,_xlfn.XLOOKUP(AY$2,WatchbillMONTHLY!$A$37:$U$37,OFFSET(WatchbillMONTHLY!$A$37:$U$37,1,2)),FALSE),TRUE,FALSE)),
IF(_xlfn.XLOOKUP(AY$2,WatchbillMONTHLY!$A$54:$U$54,OFFSET(WatchbillMONTHLY!$A$54:$U$54,1,2))=IF(_xlfn.XLOOKUP($A60,INDIRECT("_"&amp;_xlfn.XLOOKUP(AY$2,WatchbillMONTHLY!$A$54:$U$54,OFFSET(WatchbillMONTHLY!$A$54:$U$54,1,2))),INDIRECT("_"&amp;_xlfn.XLOOKUP(AY$2,WatchbillMONTHLY!$A$54:$U$54,OFFSET(WatchbillMONTHLY!$A$54:$U$54,1,2))))=$A60,_xlfn.XLOOKUP(AY$2,WatchbillMONTHLY!$A$54:$U$54,OFFSET(WatchbillMONTHLY!$A$54:$U$54,1,2)),FALSE),TRUE,FALSE)),
IF(_xlfn.XLOOKUP(AY$2,WatchbillMONTHLY!$A$71:$U$71,OFFSET(WatchbillMONTHLY!$A$71:$U$71,1,2))=IF(_xlfn.XLOOKUP($A60,INDIRECT("_"&amp;_xlfn.XLOOKUP(AY$2,WatchbillMONTHLY!$A$71:$U$71,OFFSET(WatchbillMONTHLY!$A$71:$U$71,1,2))),INDIRECT("_"&amp;_xlfn.XLOOKUP(AY$2,WatchbillMONTHLY!$A$71:$U$71,OFFSET(WatchbillMONTHLY!$A$71:$U$71,1,2))))=$A60,_xlfn.XLOOKUP(AY$2,WatchbillMONTHLY!$A$71:$U$71,OFFSET(WatchbillMONTHLY!$A$71:$U$71,1,2)),FALSE),TRUE,FALSE)),
IF(_xlfn.XLOOKUP(AY$2,WatchbillMONTHLY!$A$88:$U$88,OFFSET(WatchbillMONTHLY!$A$88:$U$88,1,2))=IF(_xlfn.XLOOKUP($A60,INDIRECT("_"&amp;_xlfn.XLOOKUP(AY$2,WatchbillMONTHLY!$A$88:$U$88,OFFSET(WatchbillMONTHLY!$A$88:$U$88,1,2))),INDIRECT("_"&amp;_xlfn.XLOOKUP(AY$2,WatchbillMONTHLY!$A$88:$U$88,OFFSET(WatchbillMONTHLY!$A$88:$U$88,1,2))))=$A60,_xlfn.XLOOKUP(AY$2,WatchbillMONTHLY!$A$88:$U$88,OFFSET(WatchbillMONTHLY!$A$88:$U$88,1,2)),FALSE),TRUE,FALSE)),
FALSE),FALSE)</f>
        <v>0</v>
      </c>
      <c r="AZ60" s="209" t="b" cm="1">
        <f t="array" aca="1" ref="AZ60" ca="1">IF(AND($A60 &gt; 0, S60 &gt; 0,AZ$2&lt;MiscFormulas!$A$5+1),
_xlfn.IFNA(
_xlfn.IFNA(
_xlfn.IFNA(
_xlfn.IFNA(
_xlfn.IFNA(
_xlfn.IFNA(
IF(_xlfn.XLOOKUP(AZ$2,WatchbillMONTHLY!$A$3:$U$3,OFFSET(WatchbillMONTHLY!$A$3:$U$3,1,2))=IF(_xlfn.XLOOKUP($A60,INDIRECT("_"&amp;_xlfn.XLOOKUP(AZ$2,WatchbillMONTHLY!$A$3:$U$3,OFFSET(WatchbillMONTHLY!$A$3:$U$3,1,2))),INDIRECT("_"&amp;_xlfn.XLOOKUP(AZ$2,WatchbillMONTHLY!$A$3:$U$3,OFFSET(WatchbillMONTHLY!$A$3:$U$3,1,2))))=$A60,_xlfn.XLOOKUP(AZ$2,WatchbillMONTHLY!$A$3:$U$3,OFFSET(WatchbillMONTHLY!$A$3:$U$3,1,2)),FALSE),TRUE,FALSE),
IF(_xlfn.XLOOKUP(AZ$2,WatchbillMONTHLY!$A$20:$U$20,OFFSET(WatchbillMONTHLY!$A$20:$U$20,1,2))=IF(_xlfn.XLOOKUP($A60,INDIRECT("_"&amp;_xlfn.XLOOKUP(AZ$2,WatchbillMONTHLY!$A$20:$U$20,OFFSET(WatchbillMONTHLY!$A$20:$U$20,1,2))),INDIRECT("_"&amp;_xlfn.XLOOKUP(AZ$2,WatchbillMONTHLY!$A$20:$U$20,OFFSET(WatchbillMONTHLY!$A$20:$U$20,1,2))))=$A60,_xlfn.XLOOKUP(AZ$2,WatchbillMONTHLY!$A$20:$U$20,OFFSET(WatchbillMONTHLY!$A$20:$U$20,1,2)),FALSE),TRUE,FALSE)),
IF(_xlfn.XLOOKUP(AZ$2,WatchbillMONTHLY!$A$37:$U$37,OFFSET(WatchbillMONTHLY!$A$37:$U$37,1,2))=IF(_xlfn.XLOOKUP($A60,INDIRECT("_"&amp;_xlfn.XLOOKUP(AZ$2,WatchbillMONTHLY!$A$37:$U$37,OFFSET(WatchbillMONTHLY!$A$37:$U$37,1,2))),INDIRECT("_"&amp;_xlfn.XLOOKUP(AZ$2,WatchbillMONTHLY!$A$37:$U$37,OFFSET(WatchbillMONTHLY!$A$37:$U$37,1,2))))=$A60,_xlfn.XLOOKUP(AZ$2,WatchbillMONTHLY!$A$37:$U$37,OFFSET(WatchbillMONTHLY!$A$37:$U$37,1,2)),FALSE),TRUE,FALSE)),
IF(_xlfn.XLOOKUP(AZ$2,WatchbillMONTHLY!$A$54:$U$54,OFFSET(WatchbillMONTHLY!$A$54:$U$54,1,2))=IF(_xlfn.XLOOKUP($A60,INDIRECT("_"&amp;_xlfn.XLOOKUP(AZ$2,WatchbillMONTHLY!$A$54:$U$54,OFFSET(WatchbillMONTHLY!$A$54:$U$54,1,2))),INDIRECT("_"&amp;_xlfn.XLOOKUP(AZ$2,WatchbillMONTHLY!$A$54:$U$54,OFFSET(WatchbillMONTHLY!$A$54:$U$54,1,2))))=$A60,_xlfn.XLOOKUP(AZ$2,WatchbillMONTHLY!$A$54:$U$54,OFFSET(WatchbillMONTHLY!$A$54:$U$54,1,2)),FALSE),TRUE,FALSE)),
IF(_xlfn.XLOOKUP(AZ$2,WatchbillMONTHLY!$A$71:$U$71,OFFSET(WatchbillMONTHLY!$A$71:$U$71,1,2))=IF(_xlfn.XLOOKUP($A60,INDIRECT("_"&amp;_xlfn.XLOOKUP(AZ$2,WatchbillMONTHLY!$A$71:$U$71,OFFSET(WatchbillMONTHLY!$A$71:$U$71,1,2))),INDIRECT("_"&amp;_xlfn.XLOOKUP(AZ$2,WatchbillMONTHLY!$A$71:$U$71,OFFSET(WatchbillMONTHLY!$A$71:$U$71,1,2))))=$A60,_xlfn.XLOOKUP(AZ$2,WatchbillMONTHLY!$A$71:$U$71,OFFSET(WatchbillMONTHLY!$A$71:$U$71,1,2)),FALSE),TRUE,FALSE)),
IF(_xlfn.XLOOKUP(AZ$2,WatchbillMONTHLY!$A$88:$U$88,OFFSET(WatchbillMONTHLY!$A$88:$U$88,1,2))=IF(_xlfn.XLOOKUP($A60,INDIRECT("_"&amp;_xlfn.XLOOKUP(AZ$2,WatchbillMONTHLY!$A$88:$U$88,OFFSET(WatchbillMONTHLY!$A$88:$U$88,1,2))),INDIRECT("_"&amp;_xlfn.XLOOKUP(AZ$2,WatchbillMONTHLY!$A$88:$U$88,OFFSET(WatchbillMONTHLY!$A$88:$U$88,1,2))))=$A60,_xlfn.XLOOKUP(AZ$2,WatchbillMONTHLY!$A$88:$U$88,OFFSET(WatchbillMONTHLY!$A$88:$U$88,1,2)),FALSE),TRUE,FALSE)),
FALSE),FALSE)</f>
        <v>0</v>
      </c>
      <c r="BA60" s="209" t="b" cm="1">
        <f t="array" aca="1" ref="BA60" ca="1">IF(AND($A60 &gt; 0, T60 &gt; 0,BA$2&lt;MiscFormulas!$A$5+1),
_xlfn.IFNA(
_xlfn.IFNA(
_xlfn.IFNA(
_xlfn.IFNA(
_xlfn.IFNA(
_xlfn.IFNA(
IF(_xlfn.XLOOKUP(BA$2,WatchbillMONTHLY!$A$3:$U$3,OFFSET(WatchbillMONTHLY!$A$3:$U$3,1,2))=IF(_xlfn.XLOOKUP($A60,INDIRECT("_"&amp;_xlfn.XLOOKUP(BA$2,WatchbillMONTHLY!$A$3:$U$3,OFFSET(WatchbillMONTHLY!$A$3:$U$3,1,2))),INDIRECT("_"&amp;_xlfn.XLOOKUP(BA$2,WatchbillMONTHLY!$A$3:$U$3,OFFSET(WatchbillMONTHLY!$A$3:$U$3,1,2))))=$A60,_xlfn.XLOOKUP(BA$2,WatchbillMONTHLY!$A$3:$U$3,OFFSET(WatchbillMONTHLY!$A$3:$U$3,1,2)),FALSE),TRUE,FALSE),
IF(_xlfn.XLOOKUP(BA$2,WatchbillMONTHLY!$A$20:$U$20,OFFSET(WatchbillMONTHLY!$A$20:$U$20,1,2))=IF(_xlfn.XLOOKUP($A60,INDIRECT("_"&amp;_xlfn.XLOOKUP(BA$2,WatchbillMONTHLY!$A$20:$U$20,OFFSET(WatchbillMONTHLY!$A$20:$U$20,1,2))),INDIRECT("_"&amp;_xlfn.XLOOKUP(BA$2,WatchbillMONTHLY!$A$20:$U$20,OFFSET(WatchbillMONTHLY!$A$20:$U$20,1,2))))=$A60,_xlfn.XLOOKUP(BA$2,WatchbillMONTHLY!$A$20:$U$20,OFFSET(WatchbillMONTHLY!$A$20:$U$20,1,2)),FALSE),TRUE,FALSE)),
IF(_xlfn.XLOOKUP(BA$2,WatchbillMONTHLY!$A$37:$U$37,OFFSET(WatchbillMONTHLY!$A$37:$U$37,1,2))=IF(_xlfn.XLOOKUP($A60,INDIRECT("_"&amp;_xlfn.XLOOKUP(BA$2,WatchbillMONTHLY!$A$37:$U$37,OFFSET(WatchbillMONTHLY!$A$37:$U$37,1,2))),INDIRECT("_"&amp;_xlfn.XLOOKUP(BA$2,WatchbillMONTHLY!$A$37:$U$37,OFFSET(WatchbillMONTHLY!$A$37:$U$37,1,2))))=$A60,_xlfn.XLOOKUP(BA$2,WatchbillMONTHLY!$A$37:$U$37,OFFSET(WatchbillMONTHLY!$A$37:$U$37,1,2)),FALSE),TRUE,FALSE)),
IF(_xlfn.XLOOKUP(BA$2,WatchbillMONTHLY!$A$54:$U$54,OFFSET(WatchbillMONTHLY!$A$54:$U$54,1,2))=IF(_xlfn.XLOOKUP($A60,INDIRECT("_"&amp;_xlfn.XLOOKUP(BA$2,WatchbillMONTHLY!$A$54:$U$54,OFFSET(WatchbillMONTHLY!$A$54:$U$54,1,2))),INDIRECT("_"&amp;_xlfn.XLOOKUP(BA$2,WatchbillMONTHLY!$A$54:$U$54,OFFSET(WatchbillMONTHLY!$A$54:$U$54,1,2))))=$A60,_xlfn.XLOOKUP(BA$2,WatchbillMONTHLY!$A$54:$U$54,OFFSET(WatchbillMONTHLY!$A$54:$U$54,1,2)),FALSE),TRUE,FALSE)),
IF(_xlfn.XLOOKUP(BA$2,WatchbillMONTHLY!$A$71:$U$71,OFFSET(WatchbillMONTHLY!$A$71:$U$71,1,2))=IF(_xlfn.XLOOKUP($A60,INDIRECT("_"&amp;_xlfn.XLOOKUP(BA$2,WatchbillMONTHLY!$A$71:$U$71,OFFSET(WatchbillMONTHLY!$A$71:$U$71,1,2))),INDIRECT("_"&amp;_xlfn.XLOOKUP(BA$2,WatchbillMONTHLY!$A$71:$U$71,OFFSET(WatchbillMONTHLY!$A$71:$U$71,1,2))))=$A60,_xlfn.XLOOKUP(BA$2,WatchbillMONTHLY!$A$71:$U$71,OFFSET(WatchbillMONTHLY!$A$71:$U$71,1,2)),FALSE),TRUE,FALSE)),
IF(_xlfn.XLOOKUP(BA$2,WatchbillMONTHLY!$A$88:$U$88,OFFSET(WatchbillMONTHLY!$A$88:$U$88,1,2))=IF(_xlfn.XLOOKUP($A60,INDIRECT("_"&amp;_xlfn.XLOOKUP(BA$2,WatchbillMONTHLY!$A$88:$U$88,OFFSET(WatchbillMONTHLY!$A$88:$U$88,1,2))),INDIRECT("_"&amp;_xlfn.XLOOKUP(BA$2,WatchbillMONTHLY!$A$88:$U$88,OFFSET(WatchbillMONTHLY!$A$88:$U$88,1,2))))=$A60,_xlfn.XLOOKUP(BA$2,WatchbillMONTHLY!$A$88:$U$88,OFFSET(WatchbillMONTHLY!$A$88:$U$88,1,2)),FALSE),TRUE,FALSE)),
FALSE),FALSE)</f>
        <v>0</v>
      </c>
      <c r="BB60" s="209" t="b" cm="1">
        <f t="array" aca="1" ref="BB60" ca="1">IF(AND($A60 &gt; 0, U60 &gt; 0,BB$2&lt;MiscFormulas!$A$5+1),
_xlfn.IFNA(
_xlfn.IFNA(
_xlfn.IFNA(
_xlfn.IFNA(
_xlfn.IFNA(
_xlfn.IFNA(
IF(_xlfn.XLOOKUP(BB$2,WatchbillMONTHLY!$A$3:$U$3,OFFSET(WatchbillMONTHLY!$A$3:$U$3,1,2))=IF(_xlfn.XLOOKUP($A60,INDIRECT("_"&amp;_xlfn.XLOOKUP(BB$2,WatchbillMONTHLY!$A$3:$U$3,OFFSET(WatchbillMONTHLY!$A$3:$U$3,1,2))),INDIRECT("_"&amp;_xlfn.XLOOKUP(BB$2,WatchbillMONTHLY!$A$3:$U$3,OFFSET(WatchbillMONTHLY!$A$3:$U$3,1,2))))=$A60,_xlfn.XLOOKUP(BB$2,WatchbillMONTHLY!$A$3:$U$3,OFFSET(WatchbillMONTHLY!$A$3:$U$3,1,2)),FALSE),TRUE,FALSE),
IF(_xlfn.XLOOKUP(BB$2,WatchbillMONTHLY!$A$20:$U$20,OFFSET(WatchbillMONTHLY!$A$20:$U$20,1,2))=IF(_xlfn.XLOOKUP($A60,INDIRECT("_"&amp;_xlfn.XLOOKUP(BB$2,WatchbillMONTHLY!$A$20:$U$20,OFFSET(WatchbillMONTHLY!$A$20:$U$20,1,2))),INDIRECT("_"&amp;_xlfn.XLOOKUP(BB$2,WatchbillMONTHLY!$A$20:$U$20,OFFSET(WatchbillMONTHLY!$A$20:$U$20,1,2))))=$A60,_xlfn.XLOOKUP(BB$2,WatchbillMONTHLY!$A$20:$U$20,OFFSET(WatchbillMONTHLY!$A$20:$U$20,1,2)),FALSE),TRUE,FALSE)),
IF(_xlfn.XLOOKUP(BB$2,WatchbillMONTHLY!$A$37:$U$37,OFFSET(WatchbillMONTHLY!$A$37:$U$37,1,2))=IF(_xlfn.XLOOKUP($A60,INDIRECT("_"&amp;_xlfn.XLOOKUP(BB$2,WatchbillMONTHLY!$A$37:$U$37,OFFSET(WatchbillMONTHLY!$A$37:$U$37,1,2))),INDIRECT("_"&amp;_xlfn.XLOOKUP(BB$2,WatchbillMONTHLY!$A$37:$U$37,OFFSET(WatchbillMONTHLY!$A$37:$U$37,1,2))))=$A60,_xlfn.XLOOKUP(BB$2,WatchbillMONTHLY!$A$37:$U$37,OFFSET(WatchbillMONTHLY!$A$37:$U$37,1,2)),FALSE),TRUE,FALSE)),
IF(_xlfn.XLOOKUP(BB$2,WatchbillMONTHLY!$A$54:$U$54,OFFSET(WatchbillMONTHLY!$A$54:$U$54,1,2))=IF(_xlfn.XLOOKUP($A60,INDIRECT("_"&amp;_xlfn.XLOOKUP(BB$2,WatchbillMONTHLY!$A$54:$U$54,OFFSET(WatchbillMONTHLY!$A$54:$U$54,1,2))),INDIRECT("_"&amp;_xlfn.XLOOKUP(BB$2,WatchbillMONTHLY!$A$54:$U$54,OFFSET(WatchbillMONTHLY!$A$54:$U$54,1,2))))=$A60,_xlfn.XLOOKUP(BB$2,WatchbillMONTHLY!$A$54:$U$54,OFFSET(WatchbillMONTHLY!$A$54:$U$54,1,2)),FALSE),TRUE,FALSE)),
IF(_xlfn.XLOOKUP(BB$2,WatchbillMONTHLY!$A$71:$U$71,OFFSET(WatchbillMONTHLY!$A$71:$U$71,1,2))=IF(_xlfn.XLOOKUP($A60,INDIRECT("_"&amp;_xlfn.XLOOKUP(BB$2,WatchbillMONTHLY!$A$71:$U$71,OFFSET(WatchbillMONTHLY!$A$71:$U$71,1,2))),INDIRECT("_"&amp;_xlfn.XLOOKUP(BB$2,WatchbillMONTHLY!$A$71:$U$71,OFFSET(WatchbillMONTHLY!$A$71:$U$71,1,2))))=$A60,_xlfn.XLOOKUP(BB$2,WatchbillMONTHLY!$A$71:$U$71,OFFSET(WatchbillMONTHLY!$A$71:$U$71,1,2)),FALSE),TRUE,FALSE)),
IF(_xlfn.XLOOKUP(BB$2,WatchbillMONTHLY!$A$88:$U$88,OFFSET(WatchbillMONTHLY!$A$88:$U$88,1,2))=IF(_xlfn.XLOOKUP($A60,INDIRECT("_"&amp;_xlfn.XLOOKUP(BB$2,WatchbillMONTHLY!$A$88:$U$88,OFFSET(WatchbillMONTHLY!$A$88:$U$88,1,2))),INDIRECT("_"&amp;_xlfn.XLOOKUP(BB$2,WatchbillMONTHLY!$A$88:$U$88,OFFSET(WatchbillMONTHLY!$A$88:$U$88,1,2))))=$A60,_xlfn.XLOOKUP(BB$2,WatchbillMONTHLY!$A$88:$U$88,OFFSET(WatchbillMONTHLY!$A$88:$U$88,1,2)),FALSE),TRUE,FALSE)),
FALSE),FALSE)</f>
        <v>0</v>
      </c>
      <c r="BC60" s="209" t="b" cm="1">
        <f t="array" aca="1" ref="BC60" ca="1">IF(AND($A60 &gt; 0, V60 &gt; 0,BC$2&lt;MiscFormulas!$A$5+1),
_xlfn.IFNA(
_xlfn.IFNA(
_xlfn.IFNA(
_xlfn.IFNA(
_xlfn.IFNA(
_xlfn.IFNA(
IF(_xlfn.XLOOKUP(BC$2,WatchbillMONTHLY!$A$3:$U$3,OFFSET(WatchbillMONTHLY!$A$3:$U$3,1,2))=IF(_xlfn.XLOOKUP($A60,INDIRECT("_"&amp;_xlfn.XLOOKUP(BC$2,WatchbillMONTHLY!$A$3:$U$3,OFFSET(WatchbillMONTHLY!$A$3:$U$3,1,2))),INDIRECT("_"&amp;_xlfn.XLOOKUP(BC$2,WatchbillMONTHLY!$A$3:$U$3,OFFSET(WatchbillMONTHLY!$A$3:$U$3,1,2))))=$A60,_xlfn.XLOOKUP(BC$2,WatchbillMONTHLY!$A$3:$U$3,OFFSET(WatchbillMONTHLY!$A$3:$U$3,1,2)),FALSE),TRUE,FALSE),
IF(_xlfn.XLOOKUP(BC$2,WatchbillMONTHLY!$A$20:$U$20,OFFSET(WatchbillMONTHLY!$A$20:$U$20,1,2))=IF(_xlfn.XLOOKUP($A60,INDIRECT("_"&amp;_xlfn.XLOOKUP(BC$2,WatchbillMONTHLY!$A$20:$U$20,OFFSET(WatchbillMONTHLY!$A$20:$U$20,1,2))),INDIRECT("_"&amp;_xlfn.XLOOKUP(BC$2,WatchbillMONTHLY!$A$20:$U$20,OFFSET(WatchbillMONTHLY!$A$20:$U$20,1,2))))=$A60,_xlfn.XLOOKUP(BC$2,WatchbillMONTHLY!$A$20:$U$20,OFFSET(WatchbillMONTHLY!$A$20:$U$20,1,2)),FALSE),TRUE,FALSE)),
IF(_xlfn.XLOOKUP(BC$2,WatchbillMONTHLY!$A$37:$U$37,OFFSET(WatchbillMONTHLY!$A$37:$U$37,1,2))=IF(_xlfn.XLOOKUP($A60,INDIRECT("_"&amp;_xlfn.XLOOKUP(BC$2,WatchbillMONTHLY!$A$37:$U$37,OFFSET(WatchbillMONTHLY!$A$37:$U$37,1,2))),INDIRECT("_"&amp;_xlfn.XLOOKUP(BC$2,WatchbillMONTHLY!$A$37:$U$37,OFFSET(WatchbillMONTHLY!$A$37:$U$37,1,2))))=$A60,_xlfn.XLOOKUP(BC$2,WatchbillMONTHLY!$A$37:$U$37,OFFSET(WatchbillMONTHLY!$A$37:$U$37,1,2)),FALSE),TRUE,FALSE)),
IF(_xlfn.XLOOKUP(BC$2,WatchbillMONTHLY!$A$54:$U$54,OFFSET(WatchbillMONTHLY!$A$54:$U$54,1,2))=IF(_xlfn.XLOOKUP($A60,INDIRECT("_"&amp;_xlfn.XLOOKUP(BC$2,WatchbillMONTHLY!$A$54:$U$54,OFFSET(WatchbillMONTHLY!$A$54:$U$54,1,2))),INDIRECT("_"&amp;_xlfn.XLOOKUP(BC$2,WatchbillMONTHLY!$A$54:$U$54,OFFSET(WatchbillMONTHLY!$A$54:$U$54,1,2))))=$A60,_xlfn.XLOOKUP(BC$2,WatchbillMONTHLY!$A$54:$U$54,OFFSET(WatchbillMONTHLY!$A$54:$U$54,1,2)),FALSE),TRUE,FALSE)),
IF(_xlfn.XLOOKUP(BC$2,WatchbillMONTHLY!$A$71:$U$71,OFFSET(WatchbillMONTHLY!$A$71:$U$71,1,2))=IF(_xlfn.XLOOKUP($A60,INDIRECT("_"&amp;_xlfn.XLOOKUP(BC$2,WatchbillMONTHLY!$A$71:$U$71,OFFSET(WatchbillMONTHLY!$A$71:$U$71,1,2))),INDIRECT("_"&amp;_xlfn.XLOOKUP(BC$2,WatchbillMONTHLY!$A$71:$U$71,OFFSET(WatchbillMONTHLY!$A$71:$U$71,1,2))))=$A60,_xlfn.XLOOKUP(BC$2,WatchbillMONTHLY!$A$71:$U$71,OFFSET(WatchbillMONTHLY!$A$71:$U$71,1,2)),FALSE),TRUE,FALSE)),
IF(_xlfn.XLOOKUP(BC$2,WatchbillMONTHLY!$A$88:$U$88,OFFSET(WatchbillMONTHLY!$A$88:$U$88,1,2))=IF(_xlfn.XLOOKUP($A60,INDIRECT("_"&amp;_xlfn.XLOOKUP(BC$2,WatchbillMONTHLY!$A$88:$U$88,OFFSET(WatchbillMONTHLY!$A$88:$U$88,1,2))),INDIRECT("_"&amp;_xlfn.XLOOKUP(BC$2,WatchbillMONTHLY!$A$88:$U$88,OFFSET(WatchbillMONTHLY!$A$88:$U$88,1,2))))=$A60,_xlfn.XLOOKUP(BC$2,WatchbillMONTHLY!$A$88:$U$88,OFFSET(WatchbillMONTHLY!$A$88:$U$88,1,2)),FALSE),TRUE,FALSE)),
FALSE),FALSE)</f>
        <v>0</v>
      </c>
      <c r="BD60" s="209" t="b" cm="1">
        <f t="array" aca="1" ref="BD60" ca="1">IF(AND($A60 &gt; 0, W60 &gt; 0,BD$2&lt;MiscFormulas!$A$5+1),
_xlfn.IFNA(
_xlfn.IFNA(
_xlfn.IFNA(
_xlfn.IFNA(
_xlfn.IFNA(
_xlfn.IFNA(
IF(_xlfn.XLOOKUP(BD$2,WatchbillMONTHLY!$A$3:$U$3,OFFSET(WatchbillMONTHLY!$A$3:$U$3,1,2))=IF(_xlfn.XLOOKUP($A60,INDIRECT("_"&amp;_xlfn.XLOOKUP(BD$2,WatchbillMONTHLY!$A$3:$U$3,OFFSET(WatchbillMONTHLY!$A$3:$U$3,1,2))),INDIRECT("_"&amp;_xlfn.XLOOKUP(BD$2,WatchbillMONTHLY!$A$3:$U$3,OFFSET(WatchbillMONTHLY!$A$3:$U$3,1,2))))=$A60,_xlfn.XLOOKUP(BD$2,WatchbillMONTHLY!$A$3:$U$3,OFFSET(WatchbillMONTHLY!$A$3:$U$3,1,2)),FALSE),TRUE,FALSE),
IF(_xlfn.XLOOKUP(BD$2,WatchbillMONTHLY!$A$20:$U$20,OFFSET(WatchbillMONTHLY!$A$20:$U$20,1,2))=IF(_xlfn.XLOOKUP($A60,INDIRECT("_"&amp;_xlfn.XLOOKUP(BD$2,WatchbillMONTHLY!$A$20:$U$20,OFFSET(WatchbillMONTHLY!$A$20:$U$20,1,2))),INDIRECT("_"&amp;_xlfn.XLOOKUP(BD$2,WatchbillMONTHLY!$A$20:$U$20,OFFSET(WatchbillMONTHLY!$A$20:$U$20,1,2))))=$A60,_xlfn.XLOOKUP(BD$2,WatchbillMONTHLY!$A$20:$U$20,OFFSET(WatchbillMONTHLY!$A$20:$U$20,1,2)),FALSE),TRUE,FALSE)),
IF(_xlfn.XLOOKUP(BD$2,WatchbillMONTHLY!$A$37:$U$37,OFFSET(WatchbillMONTHLY!$A$37:$U$37,1,2))=IF(_xlfn.XLOOKUP($A60,INDIRECT("_"&amp;_xlfn.XLOOKUP(BD$2,WatchbillMONTHLY!$A$37:$U$37,OFFSET(WatchbillMONTHLY!$A$37:$U$37,1,2))),INDIRECT("_"&amp;_xlfn.XLOOKUP(BD$2,WatchbillMONTHLY!$A$37:$U$37,OFFSET(WatchbillMONTHLY!$A$37:$U$37,1,2))))=$A60,_xlfn.XLOOKUP(BD$2,WatchbillMONTHLY!$A$37:$U$37,OFFSET(WatchbillMONTHLY!$A$37:$U$37,1,2)),FALSE),TRUE,FALSE)),
IF(_xlfn.XLOOKUP(BD$2,WatchbillMONTHLY!$A$54:$U$54,OFFSET(WatchbillMONTHLY!$A$54:$U$54,1,2))=IF(_xlfn.XLOOKUP($A60,INDIRECT("_"&amp;_xlfn.XLOOKUP(BD$2,WatchbillMONTHLY!$A$54:$U$54,OFFSET(WatchbillMONTHLY!$A$54:$U$54,1,2))),INDIRECT("_"&amp;_xlfn.XLOOKUP(BD$2,WatchbillMONTHLY!$A$54:$U$54,OFFSET(WatchbillMONTHLY!$A$54:$U$54,1,2))))=$A60,_xlfn.XLOOKUP(BD$2,WatchbillMONTHLY!$A$54:$U$54,OFFSET(WatchbillMONTHLY!$A$54:$U$54,1,2)),FALSE),TRUE,FALSE)),
IF(_xlfn.XLOOKUP(BD$2,WatchbillMONTHLY!$A$71:$U$71,OFFSET(WatchbillMONTHLY!$A$71:$U$71,1,2))=IF(_xlfn.XLOOKUP($A60,INDIRECT("_"&amp;_xlfn.XLOOKUP(BD$2,WatchbillMONTHLY!$A$71:$U$71,OFFSET(WatchbillMONTHLY!$A$71:$U$71,1,2))),INDIRECT("_"&amp;_xlfn.XLOOKUP(BD$2,WatchbillMONTHLY!$A$71:$U$71,OFFSET(WatchbillMONTHLY!$A$71:$U$71,1,2))))=$A60,_xlfn.XLOOKUP(BD$2,WatchbillMONTHLY!$A$71:$U$71,OFFSET(WatchbillMONTHLY!$A$71:$U$71,1,2)),FALSE),TRUE,FALSE)),
IF(_xlfn.XLOOKUP(BD$2,WatchbillMONTHLY!$A$88:$U$88,OFFSET(WatchbillMONTHLY!$A$88:$U$88,1,2))=IF(_xlfn.XLOOKUP($A60,INDIRECT("_"&amp;_xlfn.XLOOKUP(BD$2,WatchbillMONTHLY!$A$88:$U$88,OFFSET(WatchbillMONTHLY!$A$88:$U$88,1,2))),INDIRECT("_"&amp;_xlfn.XLOOKUP(BD$2,WatchbillMONTHLY!$A$88:$U$88,OFFSET(WatchbillMONTHLY!$A$88:$U$88,1,2))))=$A60,_xlfn.XLOOKUP(BD$2,WatchbillMONTHLY!$A$88:$U$88,OFFSET(WatchbillMONTHLY!$A$88:$U$88,1,2)),FALSE),TRUE,FALSE)),
FALSE),FALSE)</f>
        <v>0</v>
      </c>
      <c r="BE60" s="209" t="b" cm="1">
        <f t="array" aca="1" ref="BE60" ca="1">IF(AND($A60 &gt; 0, X60 &gt; 0,BE$2&lt;MiscFormulas!$A$5+1),
_xlfn.IFNA(
_xlfn.IFNA(
_xlfn.IFNA(
_xlfn.IFNA(
_xlfn.IFNA(
_xlfn.IFNA(
IF(_xlfn.XLOOKUP(BE$2,WatchbillMONTHLY!$A$3:$U$3,OFFSET(WatchbillMONTHLY!$A$3:$U$3,1,2))=IF(_xlfn.XLOOKUP($A60,INDIRECT("_"&amp;_xlfn.XLOOKUP(BE$2,WatchbillMONTHLY!$A$3:$U$3,OFFSET(WatchbillMONTHLY!$A$3:$U$3,1,2))),INDIRECT("_"&amp;_xlfn.XLOOKUP(BE$2,WatchbillMONTHLY!$A$3:$U$3,OFFSET(WatchbillMONTHLY!$A$3:$U$3,1,2))))=$A60,_xlfn.XLOOKUP(BE$2,WatchbillMONTHLY!$A$3:$U$3,OFFSET(WatchbillMONTHLY!$A$3:$U$3,1,2)),FALSE),TRUE,FALSE),
IF(_xlfn.XLOOKUP(BE$2,WatchbillMONTHLY!$A$20:$U$20,OFFSET(WatchbillMONTHLY!$A$20:$U$20,1,2))=IF(_xlfn.XLOOKUP($A60,INDIRECT("_"&amp;_xlfn.XLOOKUP(BE$2,WatchbillMONTHLY!$A$20:$U$20,OFFSET(WatchbillMONTHLY!$A$20:$U$20,1,2))),INDIRECT("_"&amp;_xlfn.XLOOKUP(BE$2,WatchbillMONTHLY!$A$20:$U$20,OFFSET(WatchbillMONTHLY!$A$20:$U$20,1,2))))=$A60,_xlfn.XLOOKUP(BE$2,WatchbillMONTHLY!$A$20:$U$20,OFFSET(WatchbillMONTHLY!$A$20:$U$20,1,2)),FALSE),TRUE,FALSE)),
IF(_xlfn.XLOOKUP(BE$2,WatchbillMONTHLY!$A$37:$U$37,OFFSET(WatchbillMONTHLY!$A$37:$U$37,1,2))=IF(_xlfn.XLOOKUP($A60,INDIRECT("_"&amp;_xlfn.XLOOKUP(BE$2,WatchbillMONTHLY!$A$37:$U$37,OFFSET(WatchbillMONTHLY!$A$37:$U$37,1,2))),INDIRECT("_"&amp;_xlfn.XLOOKUP(BE$2,WatchbillMONTHLY!$A$37:$U$37,OFFSET(WatchbillMONTHLY!$A$37:$U$37,1,2))))=$A60,_xlfn.XLOOKUP(BE$2,WatchbillMONTHLY!$A$37:$U$37,OFFSET(WatchbillMONTHLY!$A$37:$U$37,1,2)),FALSE),TRUE,FALSE)),
IF(_xlfn.XLOOKUP(BE$2,WatchbillMONTHLY!$A$54:$U$54,OFFSET(WatchbillMONTHLY!$A$54:$U$54,1,2))=IF(_xlfn.XLOOKUP($A60,INDIRECT("_"&amp;_xlfn.XLOOKUP(BE$2,WatchbillMONTHLY!$A$54:$U$54,OFFSET(WatchbillMONTHLY!$A$54:$U$54,1,2))),INDIRECT("_"&amp;_xlfn.XLOOKUP(BE$2,WatchbillMONTHLY!$A$54:$U$54,OFFSET(WatchbillMONTHLY!$A$54:$U$54,1,2))))=$A60,_xlfn.XLOOKUP(BE$2,WatchbillMONTHLY!$A$54:$U$54,OFFSET(WatchbillMONTHLY!$A$54:$U$54,1,2)),FALSE),TRUE,FALSE)),
IF(_xlfn.XLOOKUP(BE$2,WatchbillMONTHLY!$A$71:$U$71,OFFSET(WatchbillMONTHLY!$A$71:$U$71,1,2))=IF(_xlfn.XLOOKUP($A60,INDIRECT("_"&amp;_xlfn.XLOOKUP(BE$2,WatchbillMONTHLY!$A$71:$U$71,OFFSET(WatchbillMONTHLY!$A$71:$U$71,1,2))),INDIRECT("_"&amp;_xlfn.XLOOKUP(BE$2,WatchbillMONTHLY!$A$71:$U$71,OFFSET(WatchbillMONTHLY!$A$71:$U$71,1,2))))=$A60,_xlfn.XLOOKUP(BE$2,WatchbillMONTHLY!$A$71:$U$71,OFFSET(WatchbillMONTHLY!$A$71:$U$71,1,2)),FALSE),TRUE,FALSE)),
IF(_xlfn.XLOOKUP(BE$2,WatchbillMONTHLY!$A$88:$U$88,OFFSET(WatchbillMONTHLY!$A$88:$U$88,1,2))=IF(_xlfn.XLOOKUP($A60,INDIRECT("_"&amp;_xlfn.XLOOKUP(BE$2,WatchbillMONTHLY!$A$88:$U$88,OFFSET(WatchbillMONTHLY!$A$88:$U$88,1,2))),INDIRECT("_"&amp;_xlfn.XLOOKUP(BE$2,WatchbillMONTHLY!$A$88:$U$88,OFFSET(WatchbillMONTHLY!$A$88:$U$88,1,2))))=$A60,_xlfn.XLOOKUP(BE$2,WatchbillMONTHLY!$A$88:$U$88,OFFSET(WatchbillMONTHLY!$A$88:$U$88,1,2)),FALSE),TRUE,FALSE)),
FALSE),FALSE)</f>
        <v>0</v>
      </c>
      <c r="BF60" s="209" t="b" cm="1">
        <f t="array" aca="1" ref="BF60" ca="1">IF(AND($A60 &gt; 0, Y60 &gt; 0,BF$2&lt;MiscFormulas!$A$5+1),
_xlfn.IFNA(
_xlfn.IFNA(
_xlfn.IFNA(
_xlfn.IFNA(
_xlfn.IFNA(
_xlfn.IFNA(
IF(_xlfn.XLOOKUP(BF$2,WatchbillMONTHLY!$A$3:$U$3,OFFSET(WatchbillMONTHLY!$A$3:$U$3,1,2))=IF(_xlfn.XLOOKUP($A60,INDIRECT("_"&amp;_xlfn.XLOOKUP(BF$2,WatchbillMONTHLY!$A$3:$U$3,OFFSET(WatchbillMONTHLY!$A$3:$U$3,1,2))),INDIRECT("_"&amp;_xlfn.XLOOKUP(BF$2,WatchbillMONTHLY!$A$3:$U$3,OFFSET(WatchbillMONTHLY!$A$3:$U$3,1,2))))=$A60,_xlfn.XLOOKUP(BF$2,WatchbillMONTHLY!$A$3:$U$3,OFFSET(WatchbillMONTHLY!$A$3:$U$3,1,2)),FALSE),TRUE,FALSE),
IF(_xlfn.XLOOKUP(BF$2,WatchbillMONTHLY!$A$20:$U$20,OFFSET(WatchbillMONTHLY!$A$20:$U$20,1,2))=IF(_xlfn.XLOOKUP($A60,INDIRECT("_"&amp;_xlfn.XLOOKUP(BF$2,WatchbillMONTHLY!$A$20:$U$20,OFFSET(WatchbillMONTHLY!$A$20:$U$20,1,2))),INDIRECT("_"&amp;_xlfn.XLOOKUP(BF$2,WatchbillMONTHLY!$A$20:$U$20,OFFSET(WatchbillMONTHLY!$A$20:$U$20,1,2))))=$A60,_xlfn.XLOOKUP(BF$2,WatchbillMONTHLY!$A$20:$U$20,OFFSET(WatchbillMONTHLY!$A$20:$U$20,1,2)),FALSE),TRUE,FALSE)),
IF(_xlfn.XLOOKUP(BF$2,WatchbillMONTHLY!$A$37:$U$37,OFFSET(WatchbillMONTHLY!$A$37:$U$37,1,2))=IF(_xlfn.XLOOKUP($A60,INDIRECT("_"&amp;_xlfn.XLOOKUP(BF$2,WatchbillMONTHLY!$A$37:$U$37,OFFSET(WatchbillMONTHLY!$A$37:$U$37,1,2))),INDIRECT("_"&amp;_xlfn.XLOOKUP(BF$2,WatchbillMONTHLY!$A$37:$U$37,OFFSET(WatchbillMONTHLY!$A$37:$U$37,1,2))))=$A60,_xlfn.XLOOKUP(BF$2,WatchbillMONTHLY!$A$37:$U$37,OFFSET(WatchbillMONTHLY!$A$37:$U$37,1,2)),FALSE),TRUE,FALSE)),
IF(_xlfn.XLOOKUP(BF$2,WatchbillMONTHLY!$A$54:$U$54,OFFSET(WatchbillMONTHLY!$A$54:$U$54,1,2))=IF(_xlfn.XLOOKUP($A60,INDIRECT("_"&amp;_xlfn.XLOOKUP(BF$2,WatchbillMONTHLY!$A$54:$U$54,OFFSET(WatchbillMONTHLY!$A$54:$U$54,1,2))),INDIRECT("_"&amp;_xlfn.XLOOKUP(BF$2,WatchbillMONTHLY!$A$54:$U$54,OFFSET(WatchbillMONTHLY!$A$54:$U$54,1,2))))=$A60,_xlfn.XLOOKUP(BF$2,WatchbillMONTHLY!$A$54:$U$54,OFFSET(WatchbillMONTHLY!$A$54:$U$54,1,2)),FALSE),TRUE,FALSE)),
IF(_xlfn.XLOOKUP(BF$2,WatchbillMONTHLY!$A$71:$U$71,OFFSET(WatchbillMONTHLY!$A$71:$U$71,1,2))=IF(_xlfn.XLOOKUP($A60,INDIRECT("_"&amp;_xlfn.XLOOKUP(BF$2,WatchbillMONTHLY!$A$71:$U$71,OFFSET(WatchbillMONTHLY!$A$71:$U$71,1,2))),INDIRECT("_"&amp;_xlfn.XLOOKUP(BF$2,WatchbillMONTHLY!$A$71:$U$71,OFFSET(WatchbillMONTHLY!$A$71:$U$71,1,2))))=$A60,_xlfn.XLOOKUP(BF$2,WatchbillMONTHLY!$A$71:$U$71,OFFSET(WatchbillMONTHLY!$A$71:$U$71,1,2)),FALSE),TRUE,FALSE)),
IF(_xlfn.XLOOKUP(BF$2,WatchbillMONTHLY!$A$88:$U$88,OFFSET(WatchbillMONTHLY!$A$88:$U$88,1,2))=IF(_xlfn.XLOOKUP($A60,INDIRECT("_"&amp;_xlfn.XLOOKUP(BF$2,WatchbillMONTHLY!$A$88:$U$88,OFFSET(WatchbillMONTHLY!$A$88:$U$88,1,2))),INDIRECT("_"&amp;_xlfn.XLOOKUP(BF$2,WatchbillMONTHLY!$A$88:$U$88,OFFSET(WatchbillMONTHLY!$A$88:$U$88,1,2))))=$A60,_xlfn.XLOOKUP(BF$2,WatchbillMONTHLY!$A$88:$U$88,OFFSET(WatchbillMONTHLY!$A$88:$U$88,1,2)),FALSE),TRUE,FALSE)),
FALSE),FALSE)</f>
        <v>0</v>
      </c>
      <c r="BG60" s="209" t="b" cm="1">
        <f t="array" aca="1" ref="BG60" ca="1">IF(AND($A60 &gt; 0, Z60 &gt; 0,BG$2&lt;MiscFormulas!$A$5+1),
_xlfn.IFNA(
_xlfn.IFNA(
_xlfn.IFNA(
_xlfn.IFNA(
_xlfn.IFNA(
_xlfn.IFNA(
IF(_xlfn.XLOOKUP(BG$2,WatchbillMONTHLY!$A$3:$U$3,OFFSET(WatchbillMONTHLY!$A$3:$U$3,1,2))=IF(_xlfn.XLOOKUP($A60,INDIRECT("_"&amp;_xlfn.XLOOKUP(BG$2,WatchbillMONTHLY!$A$3:$U$3,OFFSET(WatchbillMONTHLY!$A$3:$U$3,1,2))),INDIRECT("_"&amp;_xlfn.XLOOKUP(BG$2,WatchbillMONTHLY!$A$3:$U$3,OFFSET(WatchbillMONTHLY!$A$3:$U$3,1,2))))=$A60,_xlfn.XLOOKUP(BG$2,WatchbillMONTHLY!$A$3:$U$3,OFFSET(WatchbillMONTHLY!$A$3:$U$3,1,2)),FALSE),TRUE,FALSE),
IF(_xlfn.XLOOKUP(BG$2,WatchbillMONTHLY!$A$20:$U$20,OFFSET(WatchbillMONTHLY!$A$20:$U$20,1,2))=IF(_xlfn.XLOOKUP($A60,INDIRECT("_"&amp;_xlfn.XLOOKUP(BG$2,WatchbillMONTHLY!$A$20:$U$20,OFFSET(WatchbillMONTHLY!$A$20:$U$20,1,2))),INDIRECT("_"&amp;_xlfn.XLOOKUP(BG$2,WatchbillMONTHLY!$A$20:$U$20,OFFSET(WatchbillMONTHLY!$A$20:$U$20,1,2))))=$A60,_xlfn.XLOOKUP(BG$2,WatchbillMONTHLY!$A$20:$U$20,OFFSET(WatchbillMONTHLY!$A$20:$U$20,1,2)),FALSE),TRUE,FALSE)),
IF(_xlfn.XLOOKUP(BG$2,WatchbillMONTHLY!$A$37:$U$37,OFFSET(WatchbillMONTHLY!$A$37:$U$37,1,2))=IF(_xlfn.XLOOKUP($A60,INDIRECT("_"&amp;_xlfn.XLOOKUP(BG$2,WatchbillMONTHLY!$A$37:$U$37,OFFSET(WatchbillMONTHLY!$A$37:$U$37,1,2))),INDIRECT("_"&amp;_xlfn.XLOOKUP(BG$2,WatchbillMONTHLY!$A$37:$U$37,OFFSET(WatchbillMONTHLY!$A$37:$U$37,1,2))))=$A60,_xlfn.XLOOKUP(BG$2,WatchbillMONTHLY!$A$37:$U$37,OFFSET(WatchbillMONTHLY!$A$37:$U$37,1,2)),FALSE),TRUE,FALSE)),
IF(_xlfn.XLOOKUP(BG$2,WatchbillMONTHLY!$A$54:$U$54,OFFSET(WatchbillMONTHLY!$A$54:$U$54,1,2))=IF(_xlfn.XLOOKUP($A60,INDIRECT("_"&amp;_xlfn.XLOOKUP(BG$2,WatchbillMONTHLY!$A$54:$U$54,OFFSET(WatchbillMONTHLY!$A$54:$U$54,1,2))),INDIRECT("_"&amp;_xlfn.XLOOKUP(BG$2,WatchbillMONTHLY!$A$54:$U$54,OFFSET(WatchbillMONTHLY!$A$54:$U$54,1,2))))=$A60,_xlfn.XLOOKUP(BG$2,WatchbillMONTHLY!$A$54:$U$54,OFFSET(WatchbillMONTHLY!$A$54:$U$54,1,2)),FALSE),TRUE,FALSE)),
IF(_xlfn.XLOOKUP(BG$2,WatchbillMONTHLY!$A$71:$U$71,OFFSET(WatchbillMONTHLY!$A$71:$U$71,1,2))=IF(_xlfn.XLOOKUP($A60,INDIRECT("_"&amp;_xlfn.XLOOKUP(BG$2,WatchbillMONTHLY!$A$71:$U$71,OFFSET(WatchbillMONTHLY!$A$71:$U$71,1,2))),INDIRECT("_"&amp;_xlfn.XLOOKUP(BG$2,WatchbillMONTHLY!$A$71:$U$71,OFFSET(WatchbillMONTHLY!$A$71:$U$71,1,2))))=$A60,_xlfn.XLOOKUP(BG$2,WatchbillMONTHLY!$A$71:$U$71,OFFSET(WatchbillMONTHLY!$A$71:$U$71,1,2)),FALSE),TRUE,FALSE)),
IF(_xlfn.XLOOKUP(BG$2,WatchbillMONTHLY!$A$88:$U$88,OFFSET(WatchbillMONTHLY!$A$88:$U$88,1,2))=IF(_xlfn.XLOOKUP($A60,INDIRECT("_"&amp;_xlfn.XLOOKUP(BG$2,WatchbillMONTHLY!$A$88:$U$88,OFFSET(WatchbillMONTHLY!$A$88:$U$88,1,2))),INDIRECT("_"&amp;_xlfn.XLOOKUP(BG$2,WatchbillMONTHLY!$A$88:$U$88,OFFSET(WatchbillMONTHLY!$A$88:$U$88,1,2))))=$A60,_xlfn.XLOOKUP(BG$2,WatchbillMONTHLY!$A$88:$U$88,OFFSET(WatchbillMONTHLY!$A$88:$U$88,1,2)),FALSE),TRUE,FALSE)),
FALSE),FALSE)</f>
        <v>0</v>
      </c>
      <c r="BH60" s="209" t="b" cm="1">
        <f t="array" aca="1" ref="BH60" ca="1">IF(AND($A60 &gt; 0, AA60 &gt; 0,BH$2&lt;MiscFormulas!$A$5+1),
_xlfn.IFNA(
_xlfn.IFNA(
_xlfn.IFNA(
_xlfn.IFNA(
_xlfn.IFNA(
_xlfn.IFNA(
IF(_xlfn.XLOOKUP(BH$2,WatchbillMONTHLY!$A$3:$U$3,OFFSET(WatchbillMONTHLY!$A$3:$U$3,1,2))=IF(_xlfn.XLOOKUP($A60,INDIRECT("_"&amp;_xlfn.XLOOKUP(BH$2,WatchbillMONTHLY!$A$3:$U$3,OFFSET(WatchbillMONTHLY!$A$3:$U$3,1,2))),INDIRECT("_"&amp;_xlfn.XLOOKUP(BH$2,WatchbillMONTHLY!$A$3:$U$3,OFFSET(WatchbillMONTHLY!$A$3:$U$3,1,2))))=$A60,_xlfn.XLOOKUP(BH$2,WatchbillMONTHLY!$A$3:$U$3,OFFSET(WatchbillMONTHLY!$A$3:$U$3,1,2)),FALSE),TRUE,FALSE),
IF(_xlfn.XLOOKUP(BH$2,WatchbillMONTHLY!$A$20:$U$20,OFFSET(WatchbillMONTHLY!$A$20:$U$20,1,2))=IF(_xlfn.XLOOKUP($A60,INDIRECT("_"&amp;_xlfn.XLOOKUP(BH$2,WatchbillMONTHLY!$A$20:$U$20,OFFSET(WatchbillMONTHLY!$A$20:$U$20,1,2))),INDIRECT("_"&amp;_xlfn.XLOOKUP(BH$2,WatchbillMONTHLY!$A$20:$U$20,OFFSET(WatchbillMONTHLY!$A$20:$U$20,1,2))))=$A60,_xlfn.XLOOKUP(BH$2,WatchbillMONTHLY!$A$20:$U$20,OFFSET(WatchbillMONTHLY!$A$20:$U$20,1,2)),FALSE),TRUE,FALSE)),
IF(_xlfn.XLOOKUP(BH$2,WatchbillMONTHLY!$A$37:$U$37,OFFSET(WatchbillMONTHLY!$A$37:$U$37,1,2))=IF(_xlfn.XLOOKUP($A60,INDIRECT("_"&amp;_xlfn.XLOOKUP(BH$2,WatchbillMONTHLY!$A$37:$U$37,OFFSET(WatchbillMONTHLY!$A$37:$U$37,1,2))),INDIRECT("_"&amp;_xlfn.XLOOKUP(BH$2,WatchbillMONTHLY!$A$37:$U$37,OFFSET(WatchbillMONTHLY!$A$37:$U$37,1,2))))=$A60,_xlfn.XLOOKUP(BH$2,WatchbillMONTHLY!$A$37:$U$37,OFFSET(WatchbillMONTHLY!$A$37:$U$37,1,2)),FALSE),TRUE,FALSE)),
IF(_xlfn.XLOOKUP(BH$2,WatchbillMONTHLY!$A$54:$U$54,OFFSET(WatchbillMONTHLY!$A$54:$U$54,1,2))=IF(_xlfn.XLOOKUP($A60,INDIRECT("_"&amp;_xlfn.XLOOKUP(BH$2,WatchbillMONTHLY!$A$54:$U$54,OFFSET(WatchbillMONTHLY!$A$54:$U$54,1,2))),INDIRECT("_"&amp;_xlfn.XLOOKUP(BH$2,WatchbillMONTHLY!$A$54:$U$54,OFFSET(WatchbillMONTHLY!$A$54:$U$54,1,2))))=$A60,_xlfn.XLOOKUP(BH$2,WatchbillMONTHLY!$A$54:$U$54,OFFSET(WatchbillMONTHLY!$A$54:$U$54,1,2)),FALSE),TRUE,FALSE)),
IF(_xlfn.XLOOKUP(BH$2,WatchbillMONTHLY!$A$71:$U$71,OFFSET(WatchbillMONTHLY!$A$71:$U$71,1,2))=IF(_xlfn.XLOOKUP($A60,INDIRECT("_"&amp;_xlfn.XLOOKUP(BH$2,WatchbillMONTHLY!$A$71:$U$71,OFFSET(WatchbillMONTHLY!$A$71:$U$71,1,2))),INDIRECT("_"&amp;_xlfn.XLOOKUP(BH$2,WatchbillMONTHLY!$A$71:$U$71,OFFSET(WatchbillMONTHLY!$A$71:$U$71,1,2))))=$A60,_xlfn.XLOOKUP(BH$2,WatchbillMONTHLY!$A$71:$U$71,OFFSET(WatchbillMONTHLY!$A$71:$U$71,1,2)),FALSE),TRUE,FALSE)),
IF(_xlfn.XLOOKUP(BH$2,WatchbillMONTHLY!$A$88:$U$88,OFFSET(WatchbillMONTHLY!$A$88:$U$88,1,2))=IF(_xlfn.XLOOKUP($A60,INDIRECT("_"&amp;_xlfn.XLOOKUP(BH$2,WatchbillMONTHLY!$A$88:$U$88,OFFSET(WatchbillMONTHLY!$A$88:$U$88,1,2))),INDIRECT("_"&amp;_xlfn.XLOOKUP(BH$2,WatchbillMONTHLY!$A$88:$U$88,OFFSET(WatchbillMONTHLY!$A$88:$U$88,1,2))))=$A60,_xlfn.XLOOKUP(BH$2,WatchbillMONTHLY!$A$88:$U$88,OFFSET(WatchbillMONTHLY!$A$88:$U$88,1,2)),FALSE),TRUE,FALSE)),
FALSE),FALSE)</f>
        <v>0</v>
      </c>
      <c r="BI60" s="209" t="b" cm="1">
        <f t="array" aca="1" ref="BI60" ca="1">IF(AND($A60 &gt; 0, AB60 &gt; 0,BI$2&lt;MiscFormulas!$A$5+1),
_xlfn.IFNA(
_xlfn.IFNA(
_xlfn.IFNA(
_xlfn.IFNA(
_xlfn.IFNA(
_xlfn.IFNA(
IF(_xlfn.XLOOKUP(BI$2,WatchbillMONTHLY!$A$3:$U$3,OFFSET(WatchbillMONTHLY!$A$3:$U$3,1,2))=IF(_xlfn.XLOOKUP($A60,INDIRECT("_"&amp;_xlfn.XLOOKUP(BI$2,WatchbillMONTHLY!$A$3:$U$3,OFFSET(WatchbillMONTHLY!$A$3:$U$3,1,2))),INDIRECT("_"&amp;_xlfn.XLOOKUP(BI$2,WatchbillMONTHLY!$A$3:$U$3,OFFSET(WatchbillMONTHLY!$A$3:$U$3,1,2))))=$A60,_xlfn.XLOOKUP(BI$2,WatchbillMONTHLY!$A$3:$U$3,OFFSET(WatchbillMONTHLY!$A$3:$U$3,1,2)),FALSE),TRUE,FALSE),
IF(_xlfn.XLOOKUP(BI$2,WatchbillMONTHLY!$A$20:$U$20,OFFSET(WatchbillMONTHLY!$A$20:$U$20,1,2))=IF(_xlfn.XLOOKUP($A60,INDIRECT("_"&amp;_xlfn.XLOOKUP(BI$2,WatchbillMONTHLY!$A$20:$U$20,OFFSET(WatchbillMONTHLY!$A$20:$U$20,1,2))),INDIRECT("_"&amp;_xlfn.XLOOKUP(BI$2,WatchbillMONTHLY!$A$20:$U$20,OFFSET(WatchbillMONTHLY!$A$20:$U$20,1,2))))=$A60,_xlfn.XLOOKUP(BI$2,WatchbillMONTHLY!$A$20:$U$20,OFFSET(WatchbillMONTHLY!$A$20:$U$20,1,2)),FALSE),TRUE,FALSE)),
IF(_xlfn.XLOOKUP(BI$2,WatchbillMONTHLY!$A$37:$U$37,OFFSET(WatchbillMONTHLY!$A$37:$U$37,1,2))=IF(_xlfn.XLOOKUP($A60,INDIRECT("_"&amp;_xlfn.XLOOKUP(BI$2,WatchbillMONTHLY!$A$37:$U$37,OFFSET(WatchbillMONTHLY!$A$37:$U$37,1,2))),INDIRECT("_"&amp;_xlfn.XLOOKUP(BI$2,WatchbillMONTHLY!$A$37:$U$37,OFFSET(WatchbillMONTHLY!$A$37:$U$37,1,2))))=$A60,_xlfn.XLOOKUP(BI$2,WatchbillMONTHLY!$A$37:$U$37,OFFSET(WatchbillMONTHLY!$A$37:$U$37,1,2)),FALSE),TRUE,FALSE)),
IF(_xlfn.XLOOKUP(BI$2,WatchbillMONTHLY!$A$54:$U$54,OFFSET(WatchbillMONTHLY!$A$54:$U$54,1,2))=IF(_xlfn.XLOOKUP($A60,INDIRECT("_"&amp;_xlfn.XLOOKUP(BI$2,WatchbillMONTHLY!$A$54:$U$54,OFFSET(WatchbillMONTHLY!$A$54:$U$54,1,2))),INDIRECT("_"&amp;_xlfn.XLOOKUP(BI$2,WatchbillMONTHLY!$A$54:$U$54,OFFSET(WatchbillMONTHLY!$A$54:$U$54,1,2))))=$A60,_xlfn.XLOOKUP(BI$2,WatchbillMONTHLY!$A$54:$U$54,OFFSET(WatchbillMONTHLY!$A$54:$U$54,1,2)),FALSE),TRUE,FALSE)),
IF(_xlfn.XLOOKUP(BI$2,WatchbillMONTHLY!$A$71:$U$71,OFFSET(WatchbillMONTHLY!$A$71:$U$71,1,2))=IF(_xlfn.XLOOKUP($A60,INDIRECT("_"&amp;_xlfn.XLOOKUP(BI$2,WatchbillMONTHLY!$A$71:$U$71,OFFSET(WatchbillMONTHLY!$A$71:$U$71,1,2))),INDIRECT("_"&amp;_xlfn.XLOOKUP(BI$2,WatchbillMONTHLY!$A$71:$U$71,OFFSET(WatchbillMONTHLY!$A$71:$U$71,1,2))))=$A60,_xlfn.XLOOKUP(BI$2,WatchbillMONTHLY!$A$71:$U$71,OFFSET(WatchbillMONTHLY!$A$71:$U$71,1,2)),FALSE),TRUE,FALSE)),
IF(_xlfn.XLOOKUP(BI$2,WatchbillMONTHLY!$A$88:$U$88,OFFSET(WatchbillMONTHLY!$A$88:$U$88,1,2))=IF(_xlfn.XLOOKUP($A60,INDIRECT("_"&amp;_xlfn.XLOOKUP(BI$2,WatchbillMONTHLY!$A$88:$U$88,OFFSET(WatchbillMONTHLY!$A$88:$U$88,1,2))),INDIRECT("_"&amp;_xlfn.XLOOKUP(BI$2,WatchbillMONTHLY!$A$88:$U$88,OFFSET(WatchbillMONTHLY!$A$88:$U$88,1,2))))=$A60,_xlfn.XLOOKUP(BI$2,WatchbillMONTHLY!$A$88:$U$88,OFFSET(WatchbillMONTHLY!$A$88:$U$88,1,2)),FALSE),TRUE,FALSE)),
FALSE),FALSE)</f>
        <v>0</v>
      </c>
      <c r="BJ60" s="209" t="b" cm="1">
        <f t="array" aca="1" ref="BJ60" ca="1">IF(AND($A60 &gt; 0, AC60 &gt; 0,BJ$2&lt;MiscFormulas!$A$5+1),
_xlfn.IFNA(
_xlfn.IFNA(
_xlfn.IFNA(
_xlfn.IFNA(
_xlfn.IFNA(
_xlfn.IFNA(
IF(_xlfn.XLOOKUP(BJ$2,WatchbillMONTHLY!$A$3:$U$3,OFFSET(WatchbillMONTHLY!$A$3:$U$3,1,2))=IF(_xlfn.XLOOKUP($A60,INDIRECT("_"&amp;_xlfn.XLOOKUP(BJ$2,WatchbillMONTHLY!$A$3:$U$3,OFFSET(WatchbillMONTHLY!$A$3:$U$3,1,2))),INDIRECT("_"&amp;_xlfn.XLOOKUP(BJ$2,WatchbillMONTHLY!$A$3:$U$3,OFFSET(WatchbillMONTHLY!$A$3:$U$3,1,2))))=$A60,_xlfn.XLOOKUP(BJ$2,WatchbillMONTHLY!$A$3:$U$3,OFFSET(WatchbillMONTHLY!$A$3:$U$3,1,2)),FALSE),TRUE,FALSE),
IF(_xlfn.XLOOKUP(BJ$2,WatchbillMONTHLY!$A$20:$U$20,OFFSET(WatchbillMONTHLY!$A$20:$U$20,1,2))=IF(_xlfn.XLOOKUP($A60,INDIRECT("_"&amp;_xlfn.XLOOKUP(BJ$2,WatchbillMONTHLY!$A$20:$U$20,OFFSET(WatchbillMONTHLY!$A$20:$U$20,1,2))),INDIRECT("_"&amp;_xlfn.XLOOKUP(BJ$2,WatchbillMONTHLY!$A$20:$U$20,OFFSET(WatchbillMONTHLY!$A$20:$U$20,1,2))))=$A60,_xlfn.XLOOKUP(BJ$2,WatchbillMONTHLY!$A$20:$U$20,OFFSET(WatchbillMONTHLY!$A$20:$U$20,1,2)),FALSE),TRUE,FALSE)),
IF(_xlfn.XLOOKUP(BJ$2,WatchbillMONTHLY!$A$37:$U$37,OFFSET(WatchbillMONTHLY!$A$37:$U$37,1,2))=IF(_xlfn.XLOOKUP($A60,INDIRECT("_"&amp;_xlfn.XLOOKUP(BJ$2,WatchbillMONTHLY!$A$37:$U$37,OFFSET(WatchbillMONTHLY!$A$37:$U$37,1,2))),INDIRECT("_"&amp;_xlfn.XLOOKUP(BJ$2,WatchbillMONTHLY!$A$37:$U$37,OFFSET(WatchbillMONTHLY!$A$37:$U$37,1,2))))=$A60,_xlfn.XLOOKUP(BJ$2,WatchbillMONTHLY!$A$37:$U$37,OFFSET(WatchbillMONTHLY!$A$37:$U$37,1,2)),FALSE),TRUE,FALSE)),
IF(_xlfn.XLOOKUP(BJ$2,WatchbillMONTHLY!$A$54:$U$54,OFFSET(WatchbillMONTHLY!$A$54:$U$54,1,2))=IF(_xlfn.XLOOKUP($A60,INDIRECT("_"&amp;_xlfn.XLOOKUP(BJ$2,WatchbillMONTHLY!$A$54:$U$54,OFFSET(WatchbillMONTHLY!$A$54:$U$54,1,2))),INDIRECT("_"&amp;_xlfn.XLOOKUP(BJ$2,WatchbillMONTHLY!$A$54:$U$54,OFFSET(WatchbillMONTHLY!$A$54:$U$54,1,2))))=$A60,_xlfn.XLOOKUP(BJ$2,WatchbillMONTHLY!$A$54:$U$54,OFFSET(WatchbillMONTHLY!$A$54:$U$54,1,2)),FALSE),TRUE,FALSE)),
IF(_xlfn.XLOOKUP(BJ$2,WatchbillMONTHLY!$A$71:$U$71,OFFSET(WatchbillMONTHLY!$A$71:$U$71,1,2))=IF(_xlfn.XLOOKUP($A60,INDIRECT("_"&amp;_xlfn.XLOOKUP(BJ$2,WatchbillMONTHLY!$A$71:$U$71,OFFSET(WatchbillMONTHLY!$A$71:$U$71,1,2))),INDIRECT("_"&amp;_xlfn.XLOOKUP(BJ$2,WatchbillMONTHLY!$A$71:$U$71,OFFSET(WatchbillMONTHLY!$A$71:$U$71,1,2))))=$A60,_xlfn.XLOOKUP(BJ$2,WatchbillMONTHLY!$A$71:$U$71,OFFSET(WatchbillMONTHLY!$A$71:$U$71,1,2)),FALSE),TRUE,FALSE)),
IF(_xlfn.XLOOKUP(BJ$2,WatchbillMONTHLY!$A$88:$U$88,OFFSET(WatchbillMONTHLY!$A$88:$U$88,1,2))=IF(_xlfn.XLOOKUP($A60,INDIRECT("_"&amp;_xlfn.XLOOKUP(BJ$2,WatchbillMONTHLY!$A$88:$U$88,OFFSET(WatchbillMONTHLY!$A$88:$U$88,1,2))),INDIRECT("_"&amp;_xlfn.XLOOKUP(BJ$2,WatchbillMONTHLY!$A$88:$U$88,OFFSET(WatchbillMONTHLY!$A$88:$U$88,1,2))))=$A60,_xlfn.XLOOKUP(BJ$2,WatchbillMONTHLY!$A$88:$U$88,OFFSET(WatchbillMONTHLY!$A$88:$U$88,1,2)),FALSE),TRUE,FALSE)),
FALSE),FALSE)</f>
        <v>0</v>
      </c>
      <c r="BK60" s="209" t="b" cm="1">
        <f t="array" aca="1" ref="BK60" ca="1">IF(AND($A60 &gt; 0, AD60 &gt; 0,BK$2&lt;MiscFormulas!$A$5+1),
_xlfn.IFNA(
_xlfn.IFNA(
_xlfn.IFNA(
_xlfn.IFNA(
_xlfn.IFNA(
_xlfn.IFNA(
IF(_xlfn.XLOOKUP(BK$2,WatchbillMONTHLY!$A$3:$U$3,OFFSET(WatchbillMONTHLY!$A$3:$U$3,1,2))=IF(_xlfn.XLOOKUP($A60,INDIRECT("_"&amp;_xlfn.XLOOKUP(BK$2,WatchbillMONTHLY!$A$3:$U$3,OFFSET(WatchbillMONTHLY!$A$3:$U$3,1,2))),INDIRECT("_"&amp;_xlfn.XLOOKUP(BK$2,WatchbillMONTHLY!$A$3:$U$3,OFFSET(WatchbillMONTHLY!$A$3:$U$3,1,2))))=$A60,_xlfn.XLOOKUP(BK$2,WatchbillMONTHLY!$A$3:$U$3,OFFSET(WatchbillMONTHLY!$A$3:$U$3,1,2)),FALSE),TRUE,FALSE),
IF(_xlfn.XLOOKUP(BK$2,WatchbillMONTHLY!$A$20:$U$20,OFFSET(WatchbillMONTHLY!$A$20:$U$20,1,2))=IF(_xlfn.XLOOKUP($A60,INDIRECT("_"&amp;_xlfn.XLOOKUP(BK$2,WatchbillMONTHLY!$A$20:$U$20,OFFSET(WatchbillMONTHLY!$A$20:$U$20,1,2))),INDIRECT("_"&amp;_xlfn.XLOOKUP(BK$2,WatchbillMONTHLY!$A$20:$U$20,OFFSET(WatchbillMONTHLY!$A$20:$U$20,1,2))))=$A60,_xlfn.XLOOKUP(BK$2,WatchbillMONTHLY!$A$20:$U$20,OFFSET(WatchbillMONTHLY!$A$20:$U$20,1,2)),FALSE),TRUE,FALSE)),
IF(_xlfn.XLOOKUP(BK$2,WatchbillMONTHLY!$A$37:$U$37,OFFSET(WatchbillMONTHLY!$A$37:$U$37,1,2))=IF(_xlfn.XLOOKUP($A60,INDIRECT("_"&amp;_xlfn.XLOOKUP(BK$2,WatchbillMONTHLY!$A$37:$U$37,OFFSET(WatchbillMONTHLY!$A$37:$U$37,1,2))),INDIRECT("_"&amp;_xlfn.XLOOKUP(BK$2,WatchbillMONTHLY!$A$37:$U$37,OFFSET(WatchbillMONTHLY!$A$37:$U$37,1,2))))=$A60,_xlfn.XLOOKUP(BK$2,WatchbillMONTHLY!$A$37:$U$37,OFFSET(WatchbillMONTHLY!$A$37:$U$37,1,2)),FALSE),TRUE,FALSE)),
IF(_xlfn.XLOOKUP(BK$2,WatchbillMONTHLY!$A$54:$U$54,OFFSET(WatchbillMONTHLY!$A$54:$U$54,1,2))=IF(_xlfn.XLOOKUP($A60,INDIRECT("_"&amp;_xlfn.XLOOKUP(BK$2,WatchbillMONTHLY!$A$54:$U$54,OFFSET(WatchbillMONTHLY!$A$54:$U$54,1,2))),INDIRECT("_"&amp;_xlfn.XLOOKUP(BK$2,WatchbillMONTHLY!$A$54:$U$54,OFFSET(WatchbillMONTHLY!$A$54:$U$54,1,2))))=$A60,_xlfn.XLOOKUP(BK$2,WatchbillMONTHLY!$A$54:$U$54,OFFSET(WatchbillMONTHLY!$A$54:$U$54,1,2)),FALSE),TRUE,FALSE)),
IF(_xlfn.XLOOKUP(BK$2,WatchbillMONTHLY!$A$71:$U$71,OFFSET(WatchbillMONTHLY!$A$71:$U$71,1,2))=IF(_xlfn.XLOOKUP($A60,INDIRECT("_"&amp;_xlfn.XLOOKUP(BK$2,WatchbillMONTHLY!$A$71:$U$71,OFFSET(WatchbillMONTHLY!$A$71:$U$71,1,2))),INDIRECT("_"&amp;_xlfn.XLOOKUP(BK$2,WatchbillMONTHLY!$A$71:$U$71,OFFSET(WatchbillMONTHLY!$A$71:$U$71,1,2))))=$A60,_xlfn.XLOOKUP(BK$2,WatchbillMONTHLY!$A$71:$U$71,OFFSET(WatchbillMONTHLY!$A$71:$U$71,1,2)),FALSE),TRUE,FALSE)),
IF(_xlfn.XLOOKUP(BK$2,WatchbillMONTHLY!$A$88:$U$88,OFFSET(WatchbillMONTHLY!$A$88:$U$88,1,2))=IF(_xlfn.XLOOKUP($A60,INDIRECT("_"&amp;_xlfn.XLOOKUP(BK$2,WatchbillMONTHLY!$A$88:$U$88,OFFSET(WatchbillMONTHLY!$A$88:$U$88,1,2))),INDIRECT("_"&amp;_xlfn.XLOOKUP(BK$2,WatchbillMONTHLY!$A$88:$U$88,OFFSET(WatchbillMONTHLY!$A$88:$U$88,1,2))))=$A60,_xlfn.XLOOKUP(BK$2,WatchbillMONTHLY!$A$88:$U$88,OFFSET(WatchbillMONTHLY!$A$88:$U$88,1,2)),FALSE),TRUE,FALSE)),
FALSE),FALSE)</f>
        <v>0</v>
      </c>
      <c r="BL60" s="209" t="b" cm="1">
        <f t="array" aca="1" ref="BL60" ca="1">IF(AND($A60 &gt; 0, AE60 &gt; 0,BL$2&lt;MiscFormulas!$A$5+1),
_xlfn.IFNA(
_xlfn.IFNA(
_xlfn.IFNA(
_xlfn.IFNA(
_xlfn.IFNA(
_xlfn.IFNA(
IF(_xlfn.XLOOKUP(BL$2,WatchbillMONTHLY!$A$3:$U$3,OFFSET(WatchbillMONTHLY!$A$3:$U$3,1,2))=IF(_xlfn.XLOOKUP($A60,INDIRECT("_"&amp;_xlfn.XLOOKUP(BL$2,WatchbillMONTHLY!$A$3:$U$3,OFFSET(WatchbillMONTHLY!$A$3:$U$3,1,2))),INDIRECT("_"&amp;_xlfn.XLOOKUP(BL$2,WatchbillMONTHLY!$A$3:$U$3,OFFSET(WatchbillMONTHLY!$A$3:$U$3,1,2))))=$A60,_xlfn.XLOOKUP(BL$2,WatchbillMONTHLY!$A$3:$U$3,OFFSET(WatchbillMONTHLY!$A$3:$U$3,1,2)),FALSE),TRUE,FALSE),
IF(_xlfn.XLOOKUP(BL$2,WatchbillMONTHLY!$A$20:$U$20,OFFSET(WatchbillMONTHLY!$A$20:$U$20,1,2))=IF(_xlfn.XLOOKUP($A60,INDIRECT("_"&amp;_xlfn.XLOOKUP(BL$2,WatchbillMONTHLY!$A$20:$U$20,OFFSET(WatchbillMONTHLY!$A$20:$U$20,1,2))),INDIRECT("_"&amp;_xlfn.XLOOKUP(BL$2,WatchbillMONTHLY!$A$20:$U$20,OFFSET(WatchbillMONTHLY!$A$20:$U$20,1,2))))=$A60,_xlfn.XLOOKUP(BL$2,WatchbillMONTHLY!$A$20:$U$20,OFFSET(WatchbillMONTHLY!$A$20:$U$20,1,2)),FALSE),TRUE,FALSE)),
IF(_xlfn.XLOOKUP(BL$2,WatchbillMONTHLY!$A$37:$U$37,OFFSET(WatchbillMONTHLY!$A$37:$U$37,1,2))=IF(_xlfn.XLOOKUP($A60,INDIRECT("_"&amp;_xlfn.XLOOKUP(BL$2,WatchbillMONTHLY!$A$37:$U$37,OFFSET(WatchbillMONTHLY!$A$37:$U$37,1,2))),INDIRECT("_"&amp;_xlfn.XLOOKUP(BL$2,WatchbillMONTHLY!$A$37:$U$37,OFFSET(WatchbillMONTHLY!$A$37:$U$37,1,2))))=$A60,_xlfn.XLOOKUP(BL$2,WatchbillMONTHLY!$A$37:$U$37,OFFSET(WatchbillMONTHLY!$A$37:$U$37,1,2)),FALSE),TRUE,FALSE)),
IF(_xlfn.XLOOKUP(BL$2,WatchbillMONTHLY!$A$54:$U$54,OFFSET(WatchbillMONTHLY!$A$54:$U$54,1,2))=IF(_xlfn.XLOOKUP($A60,INDIRECT("_"&amp;_xlfn.XLOOKUP(BL$2,WatchbillMONTHLY!$A$54:$U$54,OFFSET(WatchbillMONTHLY!$A$54:$U$54,1,2))),INDIRECT("_"&amp;_xlfn.XLOOKUP(BL$2,WatchbillMONTHLY!$A$54:$U$54,OFFSET(WatchbillMONTHLY!$A$54:$U$54,1,2))))=$A60,_xlfn.XLOOKUP(BL$2,WatchbillMONTHLY!$A$54:$U$54,OFFSET(WatchbillMONTHLY!$A$54:$U$54,1,2)),FALSE),TRUE,FALSE)),
IF(_xlfn.XLOOKUP(BL$2,WatchbillMONTHLY!$A$71:$U$71,OFFSET(WatchbillMONTHLY!$A$71:$U$71,1,2))=IF(_xlfn.XLOOKUP($A60,INDIRECT("_"&amp;_xlfn.XLOOKUP(BL$2,WatchbillMONTHLY!$A$71:$U$71,OFFSET(WatchbillMONTHLY!$A$71:$U$71,1,2))),INDIRECT("_"&amp;_xlfn.XLOOKUP(BL$2,WatchbillMONTHLY!$A$71:$U$71,OFFSET(WatchbillMONTHLY!$A$71:$U$71,1,2))))=$A60,_xlfn.XLOOKUP(BL$2,WatchbillMONTHLY!$A$71:$U$71,OFFSET(WatchbillMONTHLY!$A$71:$U$71,1,2)),FALSE),TRUE,FALSE)),
IF(_xlfn.XLOOKUP(BL$2,WatchbillMONTHLY!$A$88:$U$88,OFFSET(WatchbillMONTHLY!$A$88:$U$88,1,2))=IF(_xlfn.XLOOKUP($A60,INDIRECT("_"&amp;_xlfn.XLOOKUP(BL$2,WatchbillMONTHLY!$A$88:$U$88,OFFSET(WatchbillMONTHLY!$A$88:$U$88,1,2))),INDIRECT("_"&amp;_xlfn.XLOOKUP(BL$2,WatchbillMONTHLY!$A$88:$U$88,OFFSET(WatchbillMONTHLY!$A$88:$U$88,1,2))))=$A60,_xlfn.XLOOKUP(BL$2,WatchbillMONTHLY!$A$88:$U$88,OFFSET(WatchbillMONTHLY!$A$88:$U$88,1,2)),FALSE),TRUE,FALSE)),
FALSE),FALSE)</f>
        <v>0</v>
      </c>
      <c r="BM60" s="209" t="b" cm="1">
        <f t="array" aca="1" ref="BM60" ca="1">IF(AND($A60 &gt; 0, AF60 &gt; 0,BM$2&lt;MiscFormulas!$A$5+1),
_xlfn.IFNA(
_xlfn.IFNA(
_xlfn.IFNA(
_xlfn.IFNA(
_xlfn.IFNA(
_xlfn.IFNA(
IF(_xlfn.XLOOKUP(BM$2,WatchbillMONTHLY!$A$3:$U$3,OFFSET(WatchbillMONTHLY!$A$3:$U$3,1,2))=IF(_xlfn.XLOOKUP($A60,INDIRECT("_"&amp;_xlfn.XLOOKUP(BM$2,WatchbillMONTHLY!$A$3:$U$3,OFFSET(WatchbillMONTHLY!$A$3:$U$3,1,2))),INDIRECT("_"&amp;_xlfn.XLOOKUP(BM$2,WatchbillMONTHLY!$A$3:$U$3,OFFSET(WatchbillMONTHLY!$A$3:$U$3,1,2))))=$A60,_xlfn.XLOOKUP(BM$2,WatchbillMONTHLY!$A$3:$U$3,OFFSET(WatchbillMONTHLY!$A$3:$U$3,1,2)),FALSE),TRUE,FALSE),
IF(_xlfn.XLOOKUP(BM$2,WatchbillMONTHLY!$A$20:$U$20,OFFSET(WatchbillMONTHLY!$A$20:$U$20,1,2))=IF(_xlfn.XLOOKUP($A60,INDIRECT("_"&amp;_xlfn.XLOOKUP(BM$2,WatchbillMONTHLY!$A$20:$U$20,OFFSET(WatchbillMONTHLY!$A$20:$U$20,1,2))),INDIRECT("_"&amp;_xlfn.XLOOKUP(BM$2,WatchbillMONTHLY!$A$20:$U$20,OFFSET(WatchbillMONTHLY!$A$20:$U$20,1,2))))=$A60,_xlfn.XLOOKUP(BM$2,WatchbillMONTHLY!$A$20:$U$20,OFFSET(WatchbillMONTHLY!$A$20:$U$20,1,2)),FALSE),TRUE,FALSE)),
IF(_xlfn.XLOOKUP(BM$2,WatchbillMONTHLY!$A$37:$U$37,OFFSET(WatchbillMONTHLY!$A$37:$U$37,1,2))=IF(_xlfn.XLOOKUP($A60,INDIRECT("_"&amp;_xlfn.XLOOKUP(BM$2,WatchbillMONTHLY!$A$37:$U$37,OFFSET(WatchbillMONTHLY!$A$37:$U$37,1,2))),INDIRECT("_"&amp;_xlfn.XLOOKUP(BM$2,WatchbillMONTHLY!$A$37:$U$37,OFFSET(WatchbillMONTHLY!$A$37:$U$37,1,2))))=$A60,_xlfn.XLOOKUP(BM$2,WatchbillMONTHLY!$A$37:$U$37,OFFSET(WatchbillMONTHLY!$A$37:$U$37,1,2)),FALSE),TRUE,FALSE)),
IF(_xlfn.XLOOKUP(BM$2,WatchbillMONTHLY!$A$54:$U$54,OFFSET(WatchbillMONTHLY!$A$54:$U$54,1,2))=IF(_xlfn.XLOOKUP($A60,INDIRECT("_"&amp;_xlfn.XLOOKUP(BM$2,WatchbillMONTHLY!$A$54:$U$54,OFFSET(WatchbillMONTHLY!$A$54:$U$54,1,2))),INDIRECT("_"&amp;_xlfn.XLOOKUP(BM$2,WatchbillMONTHLY!$A$54:$U$54,OFFSET(WatchbillMONTHLY!$A$54:$U$54,1,2))))=$A60,_xlfn.XLOOKUP(BM$2,WatchbillMONTHLY!$A$54:$U$54,OFFSET(WatchbillMONTHLY!$A$54:$U$54,1,2)),FALSE),TRUE,FALSE)),
IF(_xlfn.XLOOKUP(BM$2,WatchbillMONTHLY!$A$71:$U$71,OFFSET(WatchbillMONTHLY!$A$71:$U$71,1,2))=IF(_xlfn.XLOOKUP($A60,INDIRECT("_"&amp;_xlfn.XLOOKUP(BM$2,WatchbillMONTHLY!$A$71:$U$71,OFFSET(WatchbillMONTHLY!$A$71:$U$71,1,2))),INDIRECT("_"&amp;_xlfn.XLOOKUP(BM$2,WatchbillMONTHLY!$A$71:$U$71,OFFSET(WatchbillMONTHLY!$A$71:$U$71,1,2))))=$A60,_xlfn.XLOOKUP(BM$2,WatchbillMONTHLY!$A$71:$U$71,OFFSET(WatchbillMONTHLY!$A$71:$U$71,1,2)),FALSE),TRUE,FALSE)),
IF(_xlfn.XLOOKUP(BM$2,WatchbillMONTHLY!$A$88:$U$88,OFFSET(WatchbillMONTHLY!$A$88:$U$88,1,2))=IF(_xlfn.XLOOKUP($A60,INDIRECT("_"&amp;_xlfn.XLOOKUP(BM$2,WatchbillMONTHLY!$A$88:$U$88,OFFSET(WatchbillMONTHLY!$A$88:$U$88,1,2))),INDIRECT("_"&amp;_xlfn.XLOOKUP(BM$2,WatchbillMONTHLY!$A$88:$U$88,OFFSET(WatchbillMONTHLY!$A$88:$U$88,1,2))))=$A60,_xlfn.XLOOKUP(BM$2,WatchbillMONTHLY!$A$88:$U$88,OFFSET(WatchbillMONTHLY!$A$88:$U$88,1,2)),FALSE),TRUE,FALSE)),
FALSE),FALSE)</f>
        <v>0</v>
      </c>
      <c r="BN60" s="209" t="b" cm="1">
        <f t="array" aca="1" ref="BN60" ca="1">IF(AND($A60 &gt; 0, AG60 &gt; 0,BN$2&lt;MiscFormulas!$A$5+1),
_xlfn.IFNA(
_xlfn.IFNA(
_xlfn.IFNA(
_xlfn.IFNA(
_xlfn.IFNA(
_xlfn.IFNA(
IF(_xlfn.XLOOKUP(BN$2,WatchbillMONTHLY!$A$3:$U$3,OFFSET(WatchbillMONTHLY!$A$3:$U$3,1,2))=IF(_xlfn.XLOOKUP($A60,INDIRECT("_"&amp;_xlfn.XLOOKUP(BN$2,WatchbillMONTHLY!$A$3:$U$3,OFFSET(WatchbillMONTHLY!$A$3:$U$3,1,2))),INDIRECT("_"&amp;_xlfn.XLOOKUP(BN$2,WatchbillMONTHLY!$A$3:$U$3,OFFSET(WatchbillMONTHLY!$A$3:$U$3,1,2))))=$A60,_xlfn.XLOOKUP(BN$2,WatchbillMONTHLY!$A$3:$U$3,OFFSET(WatchbillMONTHLY!$A$3:$U$3,1,2)),FALSE),TRUE,FALSE),
IF(_xlfn.XLOOKUP(BN$2,WatchbillMONTHLY!$A$20:$U$20,OFFSET(WatchbillMONTHLY!$A$20:$U$20,1,2))=IF(_xlfn.XLOOKUP($A60,INDIRECT("_"&amp;_xlfn.XLOOKUP(BN$2,WatchbillMONTHLY!$A$20:$U$20,OFFSET(WatchbillMONTHLY!$A$20:$U$20,1,2))),INDIRECT("_"&amp;_xlfn.XLOOKUP(BN$2,WatchbillMONTHLY!$A$20:$U$20,OFFSET(WatchbillMONTHLY!$A$20:$U$20,1,2))))=$A60,_xlfn.XLOOKUP(BN$2,WatchbillMONTHLY!$A$20:$U$20,OFFSET(WatchbillMONTHLY!$A$20:$U$20,1,2)),FALSE),TRUE,FALSE)),
IF(_xlfn.XLOOKUP(BN$2,WatchbillMONTHLY!$A$37:$U$37,OFFSET(WatchbillMONTHLY!$A$37:$U$37,1,2))=IF(_xlfn.XLOOKUP($A60,INDIRECT("_"&amp;_xlfn.XLOOKUP(BN$2,WatchbillMONTHLY!$A$37:$U$37,OFFSET(WatchbillMONTHLY!$A$37:$U$37,1,2))),INDIRECT("_"&amp;_xlfn.XLOOKUP(BN$2,WatchbillMONTHLY!$A$37:$U$37,OFFSET(WatchbillMONTHLY!$A$37:$U$37,1,2))))=$A60,_xlfn.XLOOKUP(BN$2,WatchbillMONTHLY!$A$37:$U$37,OFFSET(WatchbillMONTHLY!$A$37:$U$37,1,2)),FALSE),TRUE,FALSE)),
IF(_xlfn.XLOOKUP(BN$2,WatchbillMONTHLY!$A$54:$U$54,OFFSET(WatchbillMONTHLY!$A$54:$U$54,1,2))=IF(_xlfn.XLOOKUP($A60,INDIRECT("_"&amp;_xlfn.XLOOKUP(BN$2,WatchbillMONTHLY!$A$54:$U$54,OFFSET(WatchbillMONTHLY!$A$54:$U$54,1,2))),INDIRECT("_"&amp;_xlfn.XLOOKUP(BN$2,WatchbillMONTHLY!$A$54:$U$54,OFFSET(WatchbillMONTHLY!$A$54:$U$54,1,2))))=$A60,_xlfn.XLOOKUP(BN$2,WatchbillMONTHLY!$A$54:$U$54,OFFSET(WatchbillMONTHLY!$A$54:$U$54,1,2)),FALSE),TRUE,FALSE)),
IF(_xlfn.XLOOKUP(BN$2,WatchbillMONTHLY!$A$71:$U$71,OFFSET(WatchbillMONTHLY!$A$71:$U$71,1,2))=IF(_xlfn.XLOOKUP($A60,INDIRECT("_"&amp;_xlfn.XLOOKUP(BN$2,WatchbillMONTHLY!$A$71:$U$71,OFFSET(WatchbillMONTHLY!$A$71:$U$71,1,2))),INDIRECT("_"&amp;_xlfn.XLOOKUP(BN$2,WatchbillMONTHLY!$A$71:$U$71,OFFSET(WatchbillMONTHLY!$A$71:$U$71,1,2))))=$A60,_xlfn.XLOOKUP(BN$2,WatchbillMONTHLY!$A$71:$U$71,OFFSET(WatchbillMONTHLY!$A$71:$U$71,1,2)),FALSE),TRUE,FALSE)),
IF(_xlfn.XLOOKUP(BN$2,WatchbillMONTHLY!$A$88:$U$88,OFFSET(WatchbillMONTHLY!$A$88:$U$88,1,2))=IF(_xlfn.XLOOKUP($A60,INDIRECT("_"&amp;_xlfn.XLOOKUP(BN$2,WatchbillMONTHLY!$A$88:$U$88,OFFSET(WatchbillMONTHLY!$A$88:$U$88,1,2))),INDIRECT("_"&amp;_xlfn.XLOOKUP(BN$2,WatchbillMONTHLY!$A$88:$U$88,OFFSET(WatchbillMONTHLY!$A$88:$U$88,1,2))))=$A60,_xlfn.XLOOKUP(BN$2,WatchbillMONTHLY!$A$88:$U$88,OFFSET(WatchbillMONTHLY!$A$88:$U$88,1,2)),FALSE),TRUE,FALSE)),
FALSE),FALSE)</f>
        <v>0</v>
      </c>
      <c r="BO60" s="209" t="b" cm="1">
        <f t="array" aca="1" ref="BO60" ca="1">IF(
    AND($A60 &gt; 0, AH60 &gt; 0,BO$2&lt;MiscFormulas!$A$5+1),
    ISNUMBER(
        MATCH($A60,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0" s="210"/>
    </row>
    <row r="61" spans="1:68" x14ac:dyDescent="0.35">
      <c r="A61" t="str">
        <v>EX3 Jessica, W.</v>
      </c>
      <c r="B61" s="214" t="str">
        <v>EX3 Jessica, Walters</v>
      </c>
      <c r="C61" s="218"/>
      <c r="D61" s="230"/>
      <c r="E61" s="231"/>
      <c r="F61" s="231"/>
      <c r="G61" s="231"/>
      <c r="H61" s="231"/>
      <c r="I61" s="231"/>
      <c r="J61" s="231" t="s">
        <v>489</v>
      </c>
      <c r="K61" s="231"/>
      <c r="L61" s="231"/>
      <c r="M61" s="231"/>
      <c r="N61" s="231"/>
      <c r="O61" s="231"/>
      <c r="P61" s="231"/>
      <c r="Q61" s="231"/>
      <c r="R61" s="231"/>
      <c r="S61" s="231"/>
      <c r="T61" s="231"/>
      <c r="U61" s="231"/>
      <c r="V61" s="231"/>
      <c r="W61" s="231"/>
      <c r="X61" s="231"/>
      <c r="Y61" s="231"/>
      <c r="Z61" s="231"/>
      <c r="AA61" s="231"/>
      <c r="AB61" s="231"/>
      <c r="AC61" s="231"/>
      <c r="AD61" s="231"/>
      <c r="AE61" s="231"/>
      <c r="AF61" s="231"/>
      <c r="AG61" s="231"/>
      <c r="AH61" s="179"/>
      <c r="AI61" s="209"/>
      <c r="AJ61" s="209" t="str" cm="1">
        <f t="array" aca="1" ref="AJ61" ca="1">IF(OR(AK61:BN61=TRUE),$A61&amp;" :  ","")&amp;_xlfn.TEXTJOIN(" | ",TRUE,IF(AK61:BN61=TRUE,$AK$2:$BN$2,""))</f>
        <v/>
      </c>
      <c r="AK61" s="209" t="b" cm="1">
        <f t="array" aca="1" ref="AK61" ca="1">IF(AND($A61 &gt; 0, D61 &gt; 0,AK$2&lt;MiscFormulas!$A$5+1),
_xlfn.IFNA(
_xlfn.IFNA(
_xlfn.IFNA(
_xlfn.IFNA(
_xlfn.IFNA(
_xlfn.IFNA(
IF(_xlfn.XLOOKUP(AK$2,WatchbillMONTHLY!$A$3:$U$3,OFFSET(WatchbillMONTHLY!$A$3:$U$3,1,2))=IF(_xlfn.XLOOKUP($A61,INDIRECT("_"&amp;_xlfn.XLOOKUP(AK$2,WatchbillMONTHLY!$A$3:$U$3,OFFSET(WatchbillMONTHLY!$A$3:$U$3,1,2))),INDIRECT("_"&amp;_xlfn.XLOOKUP(AK$2,WatchbillMONTHLY!$A$3:$U$3,OFFSET(WatchbillMONTHLY!$A$3:$U$3,1,2))))=$A61,_xlfn.XLOOKUP(AK$2,WatchbillMONTHLY!$A$3:$U$3,OFFSET(WatchbillMONTHLY!$A$3:$U$3,1,2)),FALSE),TRUE,FALSE),
IF(_xlfn.XLOOKUP(AK$2,WatchbillMONTHLY!$A$20:$U$20,OFFSET(WatchbillMONTHLY!$A$20:$U$20,1,2))=IF(_xlfn.XLOOKUP($A61,INDIRECT("_"&amp;_xlfn.XLOOKUP(AK$2,WatchbillMONTHLY!$A$20:$U$20,OFFSET(WatchbillMONTHLY!$A$20:$U$20,1,2))),INDIRECT("_"&amp;_xlfn.XLOOKUP(AK$2,WatchbillMONTHLY!$A$20:$U$20,OFFSET(WatchbillMONTHLY!$A$20:$U$20,1,2))))=$A61,_xlfn.XLOOKUP(AK$2,WatchbillMONTHLY!$A$20:$U$20,OFFSET(WatchbillMONTHLY!$A$20:$U$20,1,2)),FALSE),TRUE,FALSE)),
IF(_xlfn.XLOOKUP(AK$2,WatchbillMONTHLY!$A$37:$U$37,OFFSET(WatchbillMONTHLY!$A$37:$U$37,1,2))=IF(_xlfn.XLOOKUP($A61,INDIRECT("_"&amp;_xlfn.XLOOKUP(AK$2,WatchbillMONTHLY!$A$37:$U$37,OFFSET(WatchbillMONTHLY!$A$37:$U$37,1,2))),INDIRECT("_"&amp;_xlfn.XLOOKUP(AK$2,WatchbillMONTHLY!$A$37:$U$37,OFFSET(WatchbillMONTHLY!$A$37:$U$37,1,2))))=$A61,_xlfn.XLOOKUP(AK$2,WatchbillMONTHLY!$A$37:$U$37,OFFSET(WatchbillMONTHLY!$A$37:$U$37,1,2)),FALSE),TRUE,FALSE)),
IF(_xlfn.XLOOKUP(AK$2,WatchbillMONTHLY!$A$54:$U$54,OFFSET(WatchbillMONTHLY!$A$54:$U$54,1,2))=IF(_xlfn.XLOOKUP($A61,INDIRECT("_"&amp;_xlfn.XLOOKUP(AK$2,WatchbillMONTHLY!$A$54:$U$54,OFFSET(WatchbillMONTHLY!$A$54:$U$54,1,2))),INDIRECT("_"&amp;_xlfn.XLOOKUP(AK$2,WatchbillMONTHLY!$A$54:$U$54,OFFSET(WatchbillMONTHLY!$A$54:$U$54,1,2))))=$A61,_xlfn.XLOOKUP(AK$2,WatchbillMONTHLY!$A$54:$U$54,OFFSET(WatchbillMONTHLY!$A$54:$U$54,1,2)),FALSE),TRUE,FALSE)),
IF(_xlfn.XLOOKUP(AK$2,WatchbillMONTHLY!$A$71:$U$71,OFFSET(WatchbillMONTHLY!$A$71:$U$71,1,2))=IF(_xlfn.XLOOKUP($A61,INDIRECT("_"&amp;_xlfn.XLOOKUP(AK$2,WatchbillMONTHLY!$A$71:$U$71,OFFSET(WatchbillMONTHLY!$A$71:$U$71,1,2))),INDIRECT("_"&amp;_xlfn.XLOOKUP(AK$2,WatchbillMONTHLY!$A$71:$U$71,OFFSET(WatchbillMONTHLY!$A$71:$U$71,1,2))))=$A61,_xlfn.XLOOKUP(AK$2,WatchbillMONTHLY!$A$71:$U$71,OFFSET(WatchbillMONTHLY!$A$71:$U$71,1,2)),FALSE),TRUE,FALSE)),
IF(_xlfn.XLOOKUP(AK$2,WatchbillMONTHLY!$A$88:$U$88,OFFSET(WatchbillMONTHLY!$A$88:$U$88,1,2))=IF(_xlfn.XLOOKUP($A61,INDIRECT("_"&amp;_xlfn.XLOOKUP(AK$2,WatchbillMONTHLY!$A$88:$U$88,OFFSET(WatchbillMONTHLY!$A$88:$U$88,1,2))),INDIRECT("_"&amp;_xlfn.XLOOKUP(AK$2,WatchbillMONTHLY!$A$88:$U$88,OFFSET(WatchbillMONTHLY!$A$88:$U$88,1,2))))=$A61,_xlfn.XLOOKUP(AK$2,WatchbillMONTHLY!$A$88:$U$88,OFFSET(WatchbillMONTHLY!$A$88:$U$88,1,2)),FALSE),TRUE,FALSE)),
FALSE),FALSE)</f>
        <v>0</v>
      </c>
      <c r="AL61" s="209" t="b" cm="1">
        <f t="array" aca="1" ref="AL61" ca="1">IF(AND($A61 &gt; 0, E61 &gt; 0,AL$2&lt;MiscFormulas!$A$5+1),
_xlfn.IFNA(
_xlfn.IFNA(
_xlfn.IFNA(
_xlfn.IFNA(
_xlfn.IFNA(
_xlfn.IFNA(
IF(_xlfn.XLOOKUP(AL$2,WatchbillMONTHLY!$A$3:$U$3,OFFSET(WatchbillMONTHLY!$A$3:$U$3,1,2))=IF(_xlfn.XLOOKUP($A61,INDIRECT("_"&amp;_xlfn.XLOOKUP(AL$2,WatchbillMONTHLY!$A$3:$U$3,OFFSET(WatchbillMONTHLY!$A$3:$U$3,1,2))),INDIRECT("_"&amp;_xlfn.XLOOKUP(AL$2,WatchbillMONTHLY!$A$3:$U$3,OFFSET(WatchbillMONTHLY!$A$3:$U$3,1,2))))=$A61,_xlfn.XLOOKUP(AL$2,WatchbillMONTHLY!$A$3:$U$3,OFFSET(WatchbillMONTHLY!$A$3:$U$3,1,2)),FALSE),TRUE,FALSE),
IF(_xlfn.XLOOKUP(AL$2,WatchbillMONTHLY!$A$20:$U$20,OFFSET(WatchbillMONTHLY!$A$20:$U$20,1,2))=IF(_xlfn.XLOOKUP($A61,INDIRECT("_"&amp;_xlfn.XLOOKUP(AL$2,WatchbillMONTHLY!$A$20:$U$20,OFFSET(WatchbillMONTHLY!$A$20:$U$20,1,2))),INDIRECT("_"&amp;_xlfn.XLOOKUP(AL$2,WatchbillMONTHLY!$A$20:$U$20,OFFSET(WatchbillMONTHLY!$A$20:$U$20,1,2))))=$A61,_xlfn.XLOOKUP(AL$2,WatchbillMONTHLY!$A$20:$U$20,OFFSET(WatchbillMONTHLY!$A$20:$U$20,1,2)),FALSE),TRUE,FALSE)),
IF(_xlfn.XLOOKUP(AL$2,WatchbillMONTHLY!$A$37:$U$37,OFFSET(WatchbillMONTHLY!$A$37:$U$37,1,2))=IF(_xlfn.XLOOKUP($A61,INDIRECT("_"&amp;_xlfn.XLOOKUP(AL$2,WatchbillMONTHLY!$A$37:$U$37,OFFSET(WatchbillMONTHLY!$A$37:$U$37,1,2))),INDIRECT("_"&amp;_xlfn.XLOOKUP(AL$2,WatchbillMONTHLY!$A$37:$U$37,OFFSET(WatchbillMONTHLY!$A$37:$U$37,1,2))))=$A61,_xlfn.XLOOKUP(AL$2,WatchbillMONTHLY!$A$37:$U$37,OFFSET(WatchbillMONTHLY!$A$37:$U$37,1,2)),FALSE),TRUE,FALSE)),
IF(_xlfn.XLOOKUP(AL$2,WatchbillMONTHLY!$A$54:$U$54,OFFSET(WatchbillMONTHLY!$A$54:$U$54,1,2))=IF(_xlfn.XLOOKUP($A61,INDIRECT("_"&amp;_xlfn.XLOOKUP(AL$2,WatchbillMONTHLY!$A$54:$U$54,OFFSET(WatchbillMONTHLY!$A$54:$U$54,1,2))),INDIRECT("_"&amp;_xlfn.XLOOKUP(AL$2,WatchbillMONTHLY!$A$54:$U$54,OFFSET(WatchbillMONTHLY!$A$54:$U$54,1,2))))=$A61,_xlfn.XLOOKUP(AL$2,WatchbillMONTHLY!$A$54:$U$54,OFFSET(WatchbillMONTHLY!$A$54:$U$54,1,2)),FALSE),TRUE,FALSE)),
IF(_xlfn.XLOOKUP(AL$2,WatchbillMONTHLY!$A$71:$U$71,OFFSET(WatchbillMONTHLY!$A$71:$U$71,1,2))=IF(_xlfn.XLOOKUP($A61,INDIRECT("_"&amp;_xlfn.XLOOKUP(AL$2,WatchbillMONTHLY!$A$71:$U$71,OFFSET(WatchbillMONTHLY!$A$71:$U$71,1,2))),INDIRECT("_"&amp;_xlfn.XLOOKUP(AL$2,WatchbillMONTHLY!$A$71:$U$71,OFFSET(WatchbillMONTHLY!$A$71:$U$71,1,2))))=$A61,_xlfn.XLOOKUP(AL$2,WatchbillMONTHLY!$A$71:$U$71,OFFSET(WatchbillMONTHLY!$A$71:$U$71,1,2)),FALSE),TRUE,FALSE)),
IF(_xlfn.XLOOKUP(AL$2,WatchbillMONTHLY!$A$88:$U$88,OFFSET(WatchbillMONTHLY!$A$88:$U$88,1,2))=IF(_xlfn.XLOOKUP($A61,INDIRECT("_"&amp;_xlfn.XLOOKUP(AL$2,WatchbillMONTHLY!$A$88:$U$88,OFFSET(WatchbillMONTHLY!$A$88:$U$88,1,2))),INDIRECT("_"&amp;_xlfn.XLOOKUP(AL$2,WatchbillMONTHLY!$A$88:$U$88,OFFSET(WatchbillMONTHLY!$A$88:$U$88,1,2))))=$A61,_xlfn.XLOOKUP(AL$2,WatchbillMONTHLY!$A$88:$U$88,OFFSET(WatchbillMONTHLY!$A$88:$U$88,1,2)),FALSE),TRUE,FALSE)),
FALSE),FALSE)</f>
        <v>0</v>
      </c>
      <c r="AM61" s="209" t="b" cm="1">
        <f t="array" aca="1" ref="AM61" ca="1">IF(AND($A61 &gt; 0, F61 &gt; 0,AM$2&lt;MiscFormulas!$A$5+1),
_xlfn.IFNA(
_xlfn.IFNA(
_xlfn.IFNA(
_xlfn.IFNA(
_xlfn.IFNA(
_xlfn.IFNA(
IF(_xlfn.XLOOKUP(AM$2,WatchbillMONTHLY!$A$3:$U$3,OFFSET(WatchbillMONTHLY!$A$3:$U$3,1,2))=IF(_xlfn.XLOOKUP($A61,INDIRECT("_"&amp;_xlfn.XLOOKUP(AM$2,WatchbillMONTHLY!$A$3:$U$3,OFFSET(WatchbillMONTHLY!$A$3:$U$3,1,2))),INDIRECT("_"&amp;_xlfn.XLOOKUP(AM$2,WatchbillMONTHLY!$A$3:$U$3,OFFSET(WatchbillMONTHLY!$A$3:$U$3,1,2))))=$A61,_xlfn.XLOOKUP(AM$2,WatchbillMONTHLY!$A$3:$U$3,OFFSET(WatchbillMONTHLY!$A$3:$U$3,1,2)),FALSE),TRUE,FALSE),
IF(_xlfn.XLOOKUP(AM$2,WatchbillMONTHLY!$A$20:$U$20,OFFSET(WatchbillMONTHLY!$A$20:$U$20,1,2))=IF(_xlfn.XLOOKUP($A61,INDIRECT("_"&amp;_xlfn.XLOOKUP(AM$2,WatchbillMONTHLY!$A$20:$U$20,OFFSET(WatchbillMONTHLY!$A$20:$U$20,1,2))),INDIRECT("_"&amp;_xlfn.XLOOKUP(AM$2,WatchbillMONTHLY!$A$20:$U$20,OFFSET(WatchbillMONTHLY!$A$20:$U$20,1,2))))=$A61,_xlfn.XLOOKUP(AM$2,WatchbillMONTHLY!$A$20:$U$20,OFFSET(WatchbillMONTHLY!$A$20:$U$20,1,2)),FALSE),TRUE,FALSE)),
IF(_xlfn.XLOOKUP(AM$2,WatchbillMONTHLY!$A$37:$U$37,OFFSET(WatchbillMONTHLY!$A$37:$U$37,1,2))=IF(_xlfn.XLOOKUP($A61,INDIRECT("_"&amp;_xlfn.XLOOKUP(AM$2,WatchbillMONTHLY!$A$37:$U$37,OFFSET(WatchbillMONTHLY!$A$37:$U$37,1,2))),INDIRECT("_"&amp;_xlfn.XLOOKUP(AM$2,WatchbillMONTHLY!$A$37:$U$37,OFFSET(WatchbillMONTHLY!$A$37:$U$37,1,2))))=$A61,_xlfn.XLOOKUP(AM$2,WatchbillMONTHLY!$A$37:$U$37,OFFSET(WatchbillMONTHLY!$A$37:$U$37,1,2)),FALSE),TRUE,FALSE)),
IF(_xlfn.XLOOKUP(AM$2,WatchbillMONTHLY!$A$54:$U$54,OFFSET(WatchbillMONTHLY!$A$54:$U$54,1,2))=IF(_xlfn.XLOOKUP($A61,INDIRECT("_"&amp;_xlfn.XLOOKUP(AM$2,WatchbillMONTHLY!$A$54:$U$54,OFFSET(WatchbillMONTHLY!$A$54:$U$54,1,2))),INDIRECT("_"&amp;_xlfn.XLOOKUP(AM$2,WatchbillMONTHLY!$A$54:$U$54,OFFSET(WatchbillMONTHLY!$A$54:$U$54,1,2))))=$A61,_xlfn.XLOOKUP(AM$2,WatchbillMONTHLY!$A$54:$U$54,OFFSET(WatchbillMONTHLY!$A$54:$U$54,1,2)),FALSE),TRUE,FALSE)),
IF(_xlfn.XLOOKUP(AM$2,WatchbillMONTHLY!$A$71:$U$71,OFFSET(WatchbillMONTHLY!$A$71:$U$71,1,2))=IF(_xlfn.XLOOKUP($A61,INDIRECT("_"&amp;_xlfn.XLOOKUP(AM$2,WatchbillMONTHLY!$A$71:$U$71,OFFSET(WatchbillMONTHLY!$A$71:$U$71,1,2))),INDIRECT("_"&amp;_xlfn.XLOOKUP(AM$2,WatchbillMONTHLY!$A$71:$U$71,OFFSET(WatchbillMONTHLY!$A$71:$U$71,1,2))))=$A61,_xlfn.XLOOKUP(AM$2,WatchbillMONTHLY!$A$71:$U$71,OFFSET(WatchbillMONTHLY!$A$71:$U$71,1,2)),FALSE),TRUE,FALSE)),
IF(_xlfn.XLOOKUP(AM$2,WatchbillMONTHLY!$A$88:$U$88,OFFSET(WatchbillMONTHLY!$A$88:$U$88,1,2))=IF(_xlfn.XLOOKUP($A61,INDIRECT("_"&amp;_xlfn.XLOOKUP(AM$2,WatchbillMONTHLY!$A$88:$U$88,OFFSET(WatchbillMONTHLY!$A$88:$U$88,1,2))),INDIRECT("_"&amp;_xlfn.XLOOKUP(AM$2,WatchbillMONTHLY!$A$88:$U$88,OFFSET(WatchbillMONTHLY!$A$88:$U$88,1,2))))=$A61,_xlfn.XLOOKUP(AM$2,WatchbillMONTHLY!$A$88:$U$88,OFFSET(WatchbillMONTHLY!$A$88:$U$88,1,2)),FALSE),TRUE,FALSE)),
FALSE),FALSE)</f>
        <v>0</v>
      </c>
      <c r="AN61" s="209" t="b" cm="1">
        <f t="array" aca="1" ref="AN61" ca="1">IF(AND($A61 &gt; 0, G61 &gt; 0,AN$2&lt;MiscFormulas!$A$5+1),
_xlfn.IFNA(
_xlfn.IFNA(
_xlfn.IFNA(
_xlfn.IFNA(
_xlfn.IFNA(
_xlfn.IFNA(
IF(_xlfn.XLOOKUP(AN$2,WatchbillMONTHLY!$A$3:$U$3,OFFSET(WatchbillMONTHLY!$A$3:$U$3,1,2))=IF(_xlfn.XLOOKUP($A61,INDIRECT("_"&amp;_xlfn.XLOOKUP(AN$2,WatchbillMONTHLY!$A$3:$U$3,OFFSET(WatchbillMONTHLY!$A$3:$U$3,1,2))),INDIRECT("_"&amp;_xlfn.XLOOKUP(AN$2,WatchbillMONTHLY!$A$3:$U$3,OFFSET(WatchbillMONTHLY!$A$3:$U$3,1,2))))=$A61,_xlfn.XLOOKUP(AN$2,WatchbillMONTHLY!$A$3:$U$3,OFFSET(WatchbillMONTHLY!$A$3:$U$3,1,2)),FALSE),TRUE,FALSE),
IF(_xlfn.XLOOKUP(AN$2,WatchbillMONTHLY!$A$20:$U$20,OFFSET(WatchbillMONTHLY!$A$20:$U$20,1,2))=IF(_xlfn.XLOOKUP($A61,INDIRECT("_"&amp;_xlfn.XLOOKUP(AN$2,WatchbillMONTHLY!$A$20:$U$20,OFFSET(WatchbillMONTHLY!$A$20:$U$20,1,2))),INDIRECT("_"&amp;_xlfn.XLOOKUP(AN$2,WatchbillMONTHLY!$A$20:$U$20,OFFSET(WatchbillMONTHLY!$A$20:$U$20,1,2))))=$A61,_xlfn.XLOOKUP(AN$2,WatchbillMONTHLY!$A$20:$U$20,OFFSET(WatchbillMONTHLY!$A$20:$U$20,1,2)),FALSE),TRUE,FALSE)),
IF(_xlfn.XLOOKUP(AN$2,WatchbillMONTHLY!$A$37:$U$37,OFFSET(WatchbillMONTHLY!$A$37:$U$37,1,2))=IF(_xlfn.XLOOKUP($A61,INDIRECT("_"&amp;_xlfn.XLOOKUP(AN$2,WatchbillMONTHLY!$A$37:$U$37,OFFSET(WatchbillMONTHLY!$A$37:$U$37,1,2))),INDIRECT("_"&amp;_xlfn.XLOOKUP(AN$2,WatchbillMONTHLY!$A$37:$U$37,OFFSET(WatchbillMONTHLY!$A$37:$U$37,1,2))))=$A61,_xlfn.XLOOKUP(AN$2,WatchbillMONTHLY!$A$37:$U$37,OFFSET(WatchbillMONTHLY!$A$37:$U$37,1,2)),FALSE),TRUE,FALSE)),
IF(_xlfn.XLOOKUP(AN$2,WatchbillMONTHLY!$A$54:$U$54,OFFSET(WatchbillMONTHLY!$A$54:$U$54,1,2))=IF(_xlfn.XLOOKUP($A61,INDIRECT("_"&amp;_xlfn.XLOOKUP(AN$2,WatchbillMONTHLY!$A$54:$U$54,OFFSET(WatchbillMONTHLY!$A$54:$U$54,1,2))),INDIRECT("_"&amp;_xlfn.XLOOKUP(AN$2,WatchbillMONTHLY!$A$54:$U$54,OFFSET(WatchbillMONTHLY!$A$54:$U$54,1,2))))=$A61,_xlfn.XLOOKUP(AN$2,WatchbillMONTHLY!$A$54:$U$54,OFFSET(WatchbillMONTHLY!$A$54:$U$54,1,2)),FALSE),TRUE,FALSE)),
IF(_xlfn.XLOOKUP(AN$2,WatchbillMONTHLY!$A$71:$U$71,OFFSET(WatchbillMONTHLY!$A$71:$U$71,1,2))=IF(_xlfn.XLOOKUP($A61,INDIRECT("_"&amp;_xlfn.XLOOKUP(AN$2,WatchbillMONTHLY!$A$71:$U$71,OFFSET(WatchbillMONTHLY!$A$71:$U$71,1,2))),INDIRECT("_"&amp;_xlfn.XLOOKUP(AN$2,WatchbillMONTHLY!$A$71:$U$71,OFFSET(WatchbillMONTHLY!$A$71:$U$71,1,2))))=$A61,_xlfn.XLOOKUP(AN$2,WatchbillMONTHLY!$A$71:$U$71,OFFSET(WatchbillMONTHLY!$A$71:$U$71,1,2)),FALSE),TRUE,FALSE)),
IF(_xlfn.XLOOKUP(AN$2,WatchbillMONTHLY!$A$88:$U$88,OFFSET(WatchbillMONTHLY!$A$88:$U$88,1,2))=IF(_xlfn.XLOOKUP($A61,INDIRECT("_"&amp;_xlfn.XLOOKUP(AN$2,WatchbillMONTHLY!$A$88:$U$88,OFFSET(WatchbillMONTHLY!$A$88:$U$88,1,2))),INDIRECT("_"&amp;_xlfn.XLOOKUP(AN$2,WatchbillMONTHLY!$A$88:$U$88,OFFSET(WatchbillMONTHLY!$A$88:$U$88,1,2))))=$A61,_xlfn.XLOOKUP(AN$2,WatchbillMONTHLY!$A$88:$U$88,OFFSET(WatchbillMONTHLY!$A$88:$U$88,1,2)),FALSE),TRUE,FALSE)),
FALSE),FALSE)</f>
        <v>0</v>
      </c>
      <c r="AO61" s="209" t="b" cm="1">
        <f t="array" aca="1" ref="AO61" ca="1">IF(AND($A61 &gt; 0, H61 &gt; 0,AO$2&lt;MiscFormulas!$A$5+1),
_xlfn.IFNA(
_xlfn.IFNA(
_xlfn.IFNA(
_xlfn.IFNA(
_xlfn.IFNA(
_xlfn.IFNA(
IF(_xlfn.XLOOKUP(AO$2,WatchbillMONTHLY!$A$3:$U$3,OFFSET(WatchbillMONTHLY!$A$3:$U$3,1,2))=IF(_xlfn.XLOOKUP($A61,INDIRECT("_"&amp;_xlfn.XLOOKUP(AO$2,WatchbillMONTHLY!$A$3:$U$3,OFFSET(WatchbillMONTHLY!$A$3:$U$3,1,2))),INDIRECT("_"&amp;_xlfn.XLOOKUP(AO$2,WatchbillMONTHLY!$A$3:$U$3,OFFSET(WatchbillMONTHLY!$A$3:$U$3,1,2))))=$A61,_xlfn.XLOOKUP(AO$2,WatchbillMONTHLY!$A$3:$U$3,OFFSET(WatchbillMONTHLY!$A$3:$U$3,1,2)),FALSE),TRUE,FALSE),
IF(_xlfn.XLOOKUP(AO$2,WatchbillMONTHLY!$A$20:$U$20,OFFSET(WatchbillMONTHLY!$A$20:$U$20,1,2))=IF(_xlfn.XLOOKUP($A61,INDIRECT("_"&amp;_xlfn.XLOOKUP(AO$2,WatchbillMONTHLY!$A$20:$U$20,OFFSET(WatchbillMONTHLY!$A$20:$U$20,1,2))),INDIRECT("_"&amp;_xlfn.XLOOKUP(AO$2,WatchbillMONTHLY!$A$20:$U$20,OFFSET(WatchbillMONTHLY!$A$20:$U$20,1,2))))=$A61,_xlfn.XLOOKUP(AO$2,WatchbillMONTHLY!$A$20:$U$20,OFFSET(WatchbillMONTHLY!$A$20:$U$20,1,2)),FALSE),TRUE,FALSE)),
IF(_xlfn.XLOOKUP(AO$2,WatchbillMONTHLY!$A$37:$U$37,OFFSET(WatchbillMONTHLY!$A$37:$U$37,1,2))=IF(_xlfn.XLOOKUP($A61,INDIRECT("_"&amp;_xlfn.XLOOKUP(AO$2,WatchbillMONTHLY!$A$37:$U$37,OFFSET(WatchbillMONTHLY!$A$37:$U$37,1,2))),INDIRECT("_"&amp;_xlfn.XLOOKUP(AO$2,WatchbillMONTHLY!$A$37:$U$37,OFFSET(WatchbillMONTHLY!$A$37:$U$37,1,2))))=$A61,_xlfn.XLOOKUP(AO$2,WatchbillMONTHLY!$A$37:$U$37,OFFSET(WatchbillMONTHLY!$A$37:$U$37,1,2)),FALSE),TRUE,FALSE)),
IF(_xlfn.XLOOKUP(AO$2,WatchbillMONTHLY!$A$54:$U$54,OFFSET(WatchbillMONTHLY!$A$54:$U$54,1,2))=IF(_xlfn.XLOOKUP($A61,INDIRECT("_"&amp;_xlfn.XLOOKUP(AO$2,WatchbillMONTHLY!$A$54:$U$54,OFFSET(WatchbillMONTHLY!$A$54:$U$54,1,2))),INDIRECT("_"&amp;_xlfn.XLOOKUP(AO$2,WatchbillMONTHLY!$A$54:$U$54,OFFSET(WatchbillMONTHLY!$A$54:$U$54,1,2))))=$A61,_xlfn.XLOOKUP(AO$2,WatchbillMONTHLY!$A$54:$U$54,OFFSET(WatchbillMONTHLY!$A$54:$U$54,1,2)),FALSE),TRUE,FALSE)),
IF(_xlfn.XLOOKUP(AO$2,WatchbillMONTHLY!$A$71:$U$71,OFFSET(WatchbillMONTHLY!$A$71:$U$71,1,2))=IF(_xlfn.XLOOKUP($A61,INDIRECT("_"&amp;_xlfn.XLOOKUP(AO$2,WatchbillMONTHLY!$A$71:$U$71,OFFSET(WatchbillMONTHLY!$A$71:$U$71,1,2))),INDIRECT("_"&amp;_xlfn.XLOOKUP(AO$2,WatchbillMONTHLY!$A$71:$U$71,OFFSET(WatchbillMONTHLY!$A$71:$U$71,1,2))))=$A61,_xlfn.XLOOKUP(AO$2,WatchbillMONTHLY!$A$71:$U$71,OFFSET(WatchbillMONTHLY!$A$71:$U$71,1,2)),FALSE),TRUE,FALSE)),
IF(_xlfn.XLOOKUP(AO$2,WatchbillMONTHLY!$A$88:$U$88,OFFSET(WatchbillMONTHLY!$A$88:$U$88,1,2))=IF(_xlfn.XLOOKUP($A61,INDIRECT("_"&amp;_xlfn.XLOOKUP(AO$2,WatchbillMONTHLY!$A$88:$U$88,OFFSET(WatchbillMONTHLY!$A$88:$U$88,1,2))),INDIRECT("_"&amp;_xlfn.XLOOKUP(AO$2,WatchbillMONTHLY!$A$88:$U$88,OFFSET(WatchbillMONTHLY!$A$88:$U$88,1,2))))=$A61,_xlfn.XLOOKUP(AO$2,WatchbillMONTHLY!$A$88:$U$88,OFFSET(WatchbillMONTHLY!$A$88:$U$88,1,2)),FALSE),TRUE,FALSE)),
FALSE),FALSE)</f>
        <v>0</v>
      </c>
      <c r="AP61" s="209" t="b" cm="1">
        <f t="array" aca="1" ref="AP61" ca="1">IF(AND($A61 &gt; 0, I61 &gt; 0,AP$2&lt;MiscFormulas!$A$5+1),
_xlfn.IFNA(
_xlfn.IFNA(
_xlfn.IFNA(
_xlfn.IFNA(
_xlfn.IFNA(
_xlfn.IFNA(
IF(_xlfn.XLOOKUP(AP$2,WatchbillMONTHLY!$A$3:$U$3,OFFSET(WatchbillMONTHLY!$A$3:$U$3,1,2))=IF(_xlfn.XLOOKUP($A61,INDIRECT("_"&amp;_xlfn.XLOOKUP(AP$2,WatchbillMONTHLY!$A$3:$U$3,OFFSET(WatchbillMONTHLY!$A$3:$U$3,1,2))),INDIRECT("_"&amp;_xlfn.XLOOKUP(AP$2,WatchbillMONTHLY!$A$3:$U$3,OFFSET(WatchbillMONTHLY!$A$3:$U$3,1,2))))=$A61,_xlfn.XLOOKUP(AP$2,WatchbillMONTHLY!$A$3:$U$3,OFFSET(WatchbillMONTHLY!$A$3:$U$3,1,2)),FALSE),TRUE,FALSE),
IF(_xlfn.XLOOKUP(AP$2,WatchbillMONTHLY!$A$20:$U$20,OFFSET(WatchbillMONTHLY!$A$20:$U$20,1,2))=IF(_xlfn.XLOOKUP($A61,INDIRECT("_"&amp;_xlfn.XLOOKUP(AP$2,WatchbillMONTHLY!$A$20:$U$20,OFFSET(WatchbillMONTHLY!$A$20:$U$20,1,2))),INDIRECT("_"&amp;_xlfn.XLOOKUP(AP$2,WatchbillMONTHLY!$A$20:$U$20,OFFSET(WatchbillMONTHLY!$A$20:$U$20,1,2))))=$A61,_xlfn.XLOOKUP(AP$2,WatchbillMONTHLY!$A$20:$U$20,OFFSET(WatchbillMONTHLY!$A$20:$U$20,1,2)),FALSE),TRUE,FALSE)),
IF(_xlfn.XLOOKUP(AP$2,WatchbillMONTHLY!$A$37:$U$37,OFFSET(WatchbillMONTHLY!$A$37:$U$37,1,2))=IF(_xlfn.XLOOKUP($A61,INDIRECT("_"&amp;_xlfn.XLOOKUP(AP$2,WatchbillMONTHLY!$A$37:$U$37,OFFSET(WatchbillMONTHLY!$A$37:$U$37,1,2))),INDIRECT("_"&amp;_xlfn.XLOOKUP(AP$2,WatchbillMONTHLY!$A$37:$U$37,OFFSET(WatchbillMONTHLY!$A$37:$U$37,1,2))))=$A61,_xlfn.XLOOKUP(AP$2,WatchbillMONTHLY!$A$37:$U$37,OFFSET(WatchbillMONTHLY!$A$37:$U$37,1,2)),FALSE),TRUE,FALSE)),
IF(_xlfn.XLOOKUP(AP$2,WatchbillMONTHLY!$A$54:$U$54,OFFSET(WatchbillMONTHLY!$A$54:$U$54,1,2))=IF(_xlfn.XLOOKUP($A61,INDIRECT("_"&amp;_xlfn.XLOOKUP(AP$2,WatchbillMONTHLY!$A$54:$U$54,OFFSET(WatchbillMONTHLY!$A$54:$U$54,1,2))),INDIRECT("_"&amp;_xlfn.XLOOKUP(AP$2,WatchbillMONTHLY!$A$54:$U$54,OFFSET(WatchbillMONTHLY!$A$54:$U$54,1,2))))=$A61,_xlfn.XLOOKUP(AP$2,WatchbillMONTHLY!$A$54:$U$54,OFFSET(WatchbillMONTHLY!$A$54:$U$54,1,2)),FALSE),TRUE,FALSE)),
IF(_xlfn.XLOOKUP(AP$2,WatchbillMONTHLY!$A$71:$U$71,OFFSET(WatchbillMONTHLY!$A$71:$U$71,1,2))=IF(_xlfn.XLOOKUP($A61,INDIRECT("_"&amp;_xlfn.XLOOKUP(AP$2,WatchbillMONTHLY!$A$71:$U$71,OFFSET(WatchbillMONTHLY!$A$71:$U$71,1,2))),INDIRECT("_"&amp;_xlfn.XLOOKUP(AP$2,WatchbillMONTHLY!$A$71:$U$71,OFFSET(WatchbillMONTHLY!$A$71:$U$71,1,2))))=$A61,_xlfn.XLOOKUP(AP$2,WatchbillMONTHLY!$A$71:$U$71,OFFSET(WatchbillMONTHLY!$A$71:$U$71,1,2)),FALSE),TRUE,FALSE)),
IF(_xlfn.XLOOKUP(AP$2,WatchbillMONTHLY!$A$88:$U$88,OFFSET(WatchbillMONTHLY!$A$88:$U$88,1,2))=IF(_xlfn.XLOOKUP($A61,INDIRECT("_"&amp;_xlfn.XLOOKUP(AP$2,WatchbillMONTHLY!$A$88:$U$88,OFFSET(WatchbillMONTHLY!$A$88:$U$88,1,2))),INDIRECT("_"&amp;_xlfn.XLOOKUP(AP$2,WatchbillMONTHLY!$A$88:$U$88,OFFSET(WatchbillMONTHLY!$A$88:$U$88,1,2))))=$A61,_xlfn.XLOOKUP(AP$2,WatchbillMONTHLY!$A$88:$U$88,OFFSET(WatchbillMONTHLY!$A$88:$U$88,1,2)),FALSE),TRUE,FALSE)),
FALSE),FALSE)</f>
        <v>0</v>
      </c>
      <c r="AQ61" s="209" t="b" cm="1">
        <f t="array" aca="1" ref="AQ61" ca="1">IF(AND($A61 &gt; 0, J61 &gt; 0,AQ$2&lt;MiscFormulas!$A$5+1),
_xlfn.IFNA(
_xlfn.IFNA(
_xlfn.IFNA(
_xlfn.IFNA(
_xlfn.IFNA(
_xlfn.IFNA(
IF(_xlfn.XLOOKUP(AQ$2,WatchbillMONTHLY!$A$3:$U$3,OFFSET(WatchbillMONTHLY!$A$3:$U$3,1,2))=IF(_xlfn.XLOOKUP($A61,INDIRECT("_"&amp;_xlfn.XLOOKUP(AQ$2,WatchbillMONTHLY!$A$3:$U$3,OFFSET(WatchbillMONTHLY!$A$3:$U$3,1,2))),INDIRECT("_"&amp;_xlfn.XLOOKUP(AQ$2,WatchbillMONTHLY!$A$3:$U$3,OFFSET(WatchbillMONTHLY!$A$3:$U$3,1,2))))=$A61,_xlfn.XLOOKUP(AQ$2,WatchbillMONTHLY!$A$3:$U$3,OFFSET(WatchbillMONTHLY!$A$3:$U$3,1,2)),FALSE),TRUE,FALSE),
IF(_xlfn.XLOOKUP(AQ$2,WatchbillMONTHLY!$A$20:$U$20,OFFSET(WatchbillMONTHLY!$A$20:$U$20,1,2))=IF(_xlfn.XLOOKUP($A61,INDIRECT("_"&amp;_xlfn.XLOOKUP(AQ$2,WatchbillMONTHLY!$A$20:$U$20,OFFSET(WatchbillMONTHLY!$A$20:$U$20,1,2))),INDIRECT("_"&amp;_xlfn.XLOOKUP(AQ$2,WatchbillMONTHLY!$A$20:$U$20,OFFSET(WatchbillMONTHLY!$A$20:$U$20,1,2))))=$A61,_xlfn.XLOOKUP(AQ$2,WatchbillMONTHLY!$A$20:$U$20,OFFSET(WatchbillMONTHLY!$A$20:$U$20,1,2)),FALSE),TRUE,FALSE)),
IF(_xlfn.XLOOKUP(AQ$2,WatchbillMONTHLY!$A$37:$U$37,OFFSET(WatchbillMONTHLY!$A$37:$U$37,1,2))=IF(_xlfn.XLOOKUP($A61,INDIRECT("_"&amp;_xlfn.XLOOKUP(AQ$2,WatchbillMONTHLY!$A$37:$U$37,OFFSET(WatchbillMONTHLY!$A$37:$U$37,1,2))),INDIRECT("_"&amp;_xlfn.XLOOKUP(AQ$2,WatchbillMONTHLY!$A$37:$U$37,OFFSET(WatchbillMONTHLY!$A$37:$U$37,1,2))))=$A61,_xlfn.XLOOKUP(AQ$2,WatchbillMONTHLY!$A$37:$U$37,OFFSET(WatchbillMONTHLY!$A$37:$U$37,1,2)),FALSE),TRUE,FALSE)),
IF(_xlfn.XLOOKUP(AQ$2,WatchbillMONTHLY!$A$54:$U$54,OFFSET(WatchbillMONTHLY!$A$54:$U$54,1,2))=IF(_xlfn.XLOOKUP($A61,INDIRECT("_"&amp;_xlfn.XLOOKUP(AQ$2,WatchbillMONTHLY!$A$54:$U$54,OFFSET(WatchbillMONTHLY!$A$54:$U$54,1,2))),INDIRECT("_"&amp;_xlfn.XLOOKUP(AQ$2,WatchbillMONTHLY!$A$54:$U$54,OFFSET(WatchbillMONTHLY!$A$54:$U$54,1,2))))=$A61,_xlfn.XLOOKUP(AQ$2,WatchbillMONTHLY!$A$54:$U$54,OFFSET(WatchbillMONTHLY!$A$54:$U$54,1,2)),FALSE),TRUE,FALSE)),
IF(_xlfn.XLOOKUP(AQ$2,WatchbillMONTHLY!$A$71:$U$71,OFFSET(WatchbillMONTHLY!$A$71:$U$71,1,2))=IF(_xlfn.XLOOKUP($A61,INDIRECT("_"&amp;_xlfn.XLOOKUP(AQ$2,WatchbillMONTHLY!$A$71:$U$71,OFFSET(WatchbillMONTHLY!$A$71:$U$71,1,2))),INDIRECT("_"&amp;_xlfn.XLOOKUP(AQ$2,WatchbillMONTHLY!$A$71:$U$71,OFFSET(WatchbillMONTHLY!$A$71:$U$71,1,2))))=$A61,_xlfn.XLOOKUP(AQ$2,WatchbillMONTHLY!$A$71:$U$71,OFFSET(WatchbillMONTHLY!$A$71:$U$71,1,2)),FALSE),TRUE,FALSE)),
IF(_xlfn.XLOOKUP(AQ$2,WatchbillMONTHLY!$A$88:$U$88,OFFSET(WatchbillMONTHLY!$A$88:$U$88,1,2))=IF(_xlfn.XLOOKUP($A61,INDIRECT("_"&amp;_xlfn.XLOOKUP(AQ$2,WatchbillMONTHLY!$A$88:$U$88,OFFSET(WatchbillMONTHLY!$A$88:$U$88,1,2))),INDIRECT("_"&amp;_xlfn.XLOOKUP(AQ$2,WatchbillMONTHLY!$A$88:$U$88,OFFSET(WatchbillMONTHLY!$A$88:$U$88,1,2))))=$A61,_xlfn.XLOOKUP(AQ$2,WatchbillMONTHLY!$A$88:$U$88,OFFSET(WatchbillMONTHLY!$A$88:$U$88,1,2)),FALSE),TRUE,FALSE)),
FALSE),FALSE)</f>
        <v>0</v>
      </c>
      <c r="AR61" s="209" t="b" cm="1">
        <f t="array" aca="1" ref="AR61" ca="1">IF(AND($A61 &gt; 0, K61 &gt; 0,AR$2&lt;MiscFormulas!$A$5+1),
_xlfn.IFNA(
_xlfn.IFNA(
_xlfn.IFNA(
_xlfn.IFNA(
_xlfn.IFNA(
_xlfn.IFNA(
IF(_xlfn.XLOOKUP(AR$2,WatchbillMONTHLY!$A$3:$U$3,OFFSET(WatchbillMONTHLY!$A$3:$U$3,1,2))=IF(_xlfn.XLOOKUP($A61,INDIRECT("_"&amp;_xlfn.XLOOKUP(AR$2,WatchbillMONTHLY!$A$3:$U$3,OFFSET(WatchbillMONTHLY!$A$3:$U$3,1,2))),INDIRECT("_"&amp;_xlfn.XLOOKUP(AR$2,WatchbillMONTHLY!$A$3:$U$3,OFFSET(WatchbillMONTHLY!$A$3:$U$3,1,2))))=$A61,_xlfn.XLOOKUP(AR$2,WatchbillMONTHLY!$A$3:$U$3,OFFSET(WatchbillMONTHLY!$A$3:$U$3,1,2)),FALSE),TRUE,FALSE),
IF(_xlfn.XLOOKUP(AR$2,WatchbillMONTHLY!$A$20:$U$20,OFFSET(WatchbillMONTHLY!$A$20:$U$20,1,2))=IF(_xlfn.XLOOKUP($A61,INDIRECT("_"&amp;_xlfn.XLOOKUP(AR$2,WatchbillMONTHLY!$A$20:$U$20,OFFSET(WatchbillMONTHLY!$A$20:$U$20,1,2))),INDIRECT("_"&amp;_xlfn.XLOOKUP(AR$2,WatchbillMONTHLY!$A$20:$U$20,OFFSET(WatchbillMONTHLY!$A$20:$U$20,1,2))))=$A61,_xlfn.XLOOKUP(AR$2,WatchbillMONTHLY!$A$20:$U$20,OFFSET(WatchbillMONTHLY!$A$20:$U$20,1,2)),FALSE),TRUE,FALSE)),
IF(_xlfn.XLOOKUP(AR$2,WatchbillMONTHLY!$A$37:$U$37,OFFSET(WatchbillMONTHLY!$A$37:$U$37,1,2))=IF(_xlfn.XLOOKUP($A61,INDIRECT("_"&amp;_xlfn.XLOOKUP(AR$2,WatchbillMONTHLY!$A$37:$U$37,OFFSET(WatchbillMONTHLY!$A$37:$U$37,1,2))),INDIRECT("_"&amp;_xlfn.XLOOKUP(AR$2,WatchbillMONTHLY!$A$37:$U$37,OFFSET(WatchbillMONTHLY!$A$37:$U$37,1,2))))=$A61,_xlfn.XLOOKUP(AR$2,WatchbillMONTHLY!$A$37:$U$37,OFFSET(WatchbillMONTHLY!$A$37:$U$37,1,2)),FALSE),TRUE,FALSE)),
IF(_xlfn.XLOOKUP(AR$2,WatchbillMONTHLY!$A$54:$U$54,OFFSET(WatchbillMONTHLY!$A$54:$U$54,1,2))=IF(_xlfn.XLOOKUP($A61,INDIRECT("_"&amp;_xlfn.XLOOKUP(AR$2,WatchbillMONTHLY!$A$54:$U$54,OFFSET(WatchbillMONTHLY!$A$54:$U$54,1,2))),INDIRECT("_"&amp;_xlfn.XLOOKUP(AR$2,WatchbillMONTHLY!$A$54:$U$54,OFFSET(WatchbillMONTHLY!$A$54:$U$54,1,2))))=$A61,_xlfn.XLOOKUP(AR$2,WatchbillMONTHLY!$A$54:$U$54,OFFSET(WatchbillMONTHLY!$A$54:$U$54,1,2)),FALSE),TRUE,FALSE)),
IF(_xlfn.XLOOKUP(AR$2,WatchbillMONTHLY!$A$71:$U$71,OFFSET(WatchbillMONTHLY!$A$71:$U$71,1,2))=IF(_xlfn.XLOOKUP($A61,INDIRECT("_"&amp;_xlfn.XLOOKUP(AR$2,WatchbillMONTHLY!$A$71:$U$71,OFFSET(WatchbillMONTHLY!$A$71:$U$71,1,2))),INDIRECT("_"&amp;_xlfn.XLOOKUP(AR$2,WatchbillMONTHLY!$A$71:$U$71,OFFSET(WatchbillMONTHLY!$A$71:$U$71,1,2))))=$A61,_xlfn.XLOOKUP(AR$2,WatchbillMONTHLY!$A$71:$U$71,OFFSET(WatchbillMONTHLY!$A$71:$U$71,1,2)),FALSE),TRUE,FALSE)),
IF(_xlfn.XLOOKUP(AR$2,WatchbillMONTHLY!$A$88:$U$88,OFFSET(WatchbillMONTHLY!$A$88:$U$88,1,2))=IF(_xlfn.XLOOKUP($A61,INDIRECT("_"&amp;_xlfn.XLOOKUP(AR$2,WatchbillMONTHLY!$A$88:$U$88,OFFSET(WatchbillMONTHLY!$A$88:$U$88,1,2))),INDIRECT("_"&amp;_xlfn.XLOOKUP(AR$2,WatchbillMONTHLY!$A$88:$U$88,OFFSET(WatchbillMONTHLY!$A$88:$U$88,1,2))))=$A61,_xlfn.XLOOKUP(AR$2,WatchbillMONTHLY!$A$88:$U$88,OFFSET(WatchbillMONTHLY!$A$88:$U$88,1,2)),FALSE),TRUE,FALSE)),
FALSE),FALSE)</f>
        <v>0</v>
      </c>
      <c r="AS61" s="209" t="b" cm="1">
        <f t="array" aca="1" ref="AS61" ca="1">IF(AND($A61 &gt; 0, L61 &gt; 0,AS$2&lt;MiscFormulas!$A$5+1),
_xlfn.IFNA(
_xlfn.IFNA(
_xlfn.IFNA(
_xlfn.IFNA(
_xlfn.IFNA(
_xlfn.IFNA(
IF(_xlfn.XLOOKUP(AS$2,WatchbillMONTHLY!$A$3:$U$3,OFFSET(WatchbillMONTHLY!$A$3:$U$3,1,2))=IF(_xlfn.XLOOKUP($A61,INDIRECT("_"&amp;_xlfn.XLOOKUP(AS$2,WatchbillMONTHLY!$A$3:$U$3,OFFSET(WatchbillMONTHLY!$A$3:$U$3,1,2))),INDIRECT("_"&amp;_xlfn.XLOOKUP(AS$2,WatchbillMONTHLY!$A$3:$U$3,OFFSET(WatchbillMONTHLY!$A$3:$U$3,1,2))))=$A61,_xlfn.XLOOKUP(AS$2,WatchbillMONTHLY!$A$3:$U$3,OFFSET(WatchbillMONTHLY!$A$3:$U$3,1,2)),FALSE),TRUE,FALSE),
IF(_xlfn.XLOOKUP(AS$2,WatchbillMONTHLY!$A$20:$U$20,OFFSET(WatchbillMONTHLY!$A$20:$U$20,1,2))=IF(_xlfn.XLOOKUP($A61,INDIRECT("_"&amp;_xlfn.XLOOKUP(AS$2,WatchbillMONTHLY!$A$20:$U$20,OFFSET(WatchbillMONTHLY!$A$20:$U$20,1,2))),INDIRECT("_"&amp;_xlfn.XLOOKUP(AS$2,WatchbillMONTHLY!$A$20:$U$20,OFFSET(WatchbillMONTHLY!$A$20:$U$20,1,2))))=$A61,_xlfn.XLOOKUP(AS$2,WatchbillMONTHLY!$A$20:$U$20,OFFSET(WatchbillMONTHLY!$A$20:$U$20,1,2)),FALSE),TRUE,FALSE)),
IF(_xlfn.XLOOKUP(AS$2,WatchbillMONTHLY!$A$37:$U$37,OFFSET(WatchbillMONTHLY!$A$37:$U$37,1,2))=IF(_xlfn.XLOOKUP($A61,INDIRECT("_"&amp;_xlfn.XLOOKUP(AS$2,WatchbillMONTHLY!$A$37:$U$37,OFFSET(WatchbillMONTHLY!$A$37:$U$37,1,2))),INDIRECT("_"&amp;_xlfn.XLOOKUP(AS$2,WatchbillMONTHLY!$A$37:$U$37,OFFSET(WatchbillMONTHLY!$A$37:$U$37,1,2))))=$A61,_xlfn.XLOOKUP(AS$2,WatchbillMONTHLY!$A$37:$U$37,OFFSET(WatchbillMONTHLY!$A$37:$U$37,1,2)),FALSE),TRUE,FALSE)),
IF(_xlfn.XLOOKUP(AS$2,WatchbillMONTHLY!$A$54:$U$54,OFFSET(WatchbillMONTHLY!$A$54:$U$54,1,2))=IF(_xlfn.XLOOKUP($A61,INDIRECT("_"&amp;_xlfn.XLOOKUP(AS$2,WatchbillMONTHLY!$A$54:$U$54,OFFSET(WatchbillMONTHLY!$A$54:$U$54,1,2))),INDIRECT("_"&amp;_xlfn.XLOOKUP(AS$2,WatchbillMONTHLY!$A$54:$U$54,OFFSET(WatchbillMONTHLY!$A$54:$U$54,1,2))))=$A61,_xlfn.XLOOKUP(AS$2,WatchbillMONTHLY!$A$54:$U$54,OFFSET(WatchbillMONTHLY!$A$54:$U$54,1,2)),FALSE),TRUE,FALSE)),
IF(_xlfn.XLOOKUP(AS$2,WatchbillMONTHLY!$A$71:$U$71,OFFSET(WatchbillMONTHLY!$A$71:$U$71,1,2))=IF(_xlfn.XLOOKUP($A61,INDIRECT("_"&amp;_xlfn.XLOOKUP(AS$2,WatchbillMONTHLY!$A$71:$U$71,OFFSET(WatchbillMONTHLY!$A$71:$U$71,1,2))),INDIRECT("_"&amp;_xlfn.XLOOKUP(AS$2,WatchbillMONTHLY!$A$71:$U$71,OFFSET(WatchbillMONTHLY!$A$71:$U$71,1,2))))=$A61,_xlfn.XLOOKUP(AS$2,WatchbillMONTHLY!$A$71:$U$71,OFFSET(WatchbillMONTHLY!$A$71:$U$71,1,2)),FALSE),TRUE,FALSE)),
IF(_xlfn.XLOOKUP(AS$2,WatchbillMONTHLY!$A$88:$U$88,OFFSET(WatchbillMONTHLY!$A$88:$U$88,1,2))=IF(_xlfn.XLOOKUP($A61,INDIRECT("_"&amp;_xlfn.XLOOKUP(AS$2,WatchbillMONTHLY!$A$88:$U$88,OFFSET(WatchbillMONTHLY!$A$88:$U$88,1,2))),INDIRECT("_"&amp;_xlfn.XLOOKUP(AS$2,WatchbillMONTHLY!$A$88:$U$88,OFFSET(WatchbillMONTHLY!$A$88:$U$88,1,2))))=$A61,_xlfn.XLOOKUP(AS$2,WatchbillMONTHLY!$A$88:$U$88,OFFSET(WatchbillMONTHLY!$A$88:$U$88,1,2)),FALSE),TRUE,FALSE)),
FALSE),FALSE)</f>
        <v>0</v>
      </c>
      <c r="AT61" s="209" t="b" cm="1">
        <f t="array" aca="1" ref="AT61" ca="1">IF(AND($A61 &gt; 0, M61 &gt; 0,AT$2&lt;MiscFormulas!$A$5+1),
_xlfn.IFNA(
_xlfn.IFNA(
_xlfn.IFNA(
_xlfn.IFNA(
_xlfn.IFNA(
_xlfn.IFNA(
IF(_xlfn.XLOOKUP(AT$2,WatchbillMONTHLY!$A$3:$U$3,OFFSET(WatchbillMONTHLY!$A$3:$U$3,1,2))=IF(_xlfn.XLOOKUP($A61,INDIRECT("_"&amp;_xlfn.XLOOKUP(AT$2,WatchbillMONTHLY!$A$3:$U$3,OFFSET(WatchbillMONTHLY!$A$3:$U$3,1,2))),INDIRECT("_"&amp;_xlfn.XLOOKUP(AT$2,WatchbillMONTHLY!$A$3:$U$3,OFFSET(WatchbillMONTHLY!$A$3:$U$3,1,2))))=$A61,_xlfn.XLOOKUP(AT$2,WatchbillMONTHLY!$A$3:$U$3,OFFSET(WatchbillMONTHLY!$A$3:$U$3,1,2)),FALSE),TRUE,FALSE),
IF(_xlfn.XLOOKUP(AT$2,WatchbillMONTHLY!$A$20:$U$20,OFFSET(WatchbillMONTHLY!$A$20:$U$20,1,2))=IF(_xlfn.XLOOKUP($A61,INDIRECT("_"&amp;_xlfn.XLOOKUP(AT$2,WatchbillMONTHLY!$A$20:$U$20,OFFSET(WatchbillMONTHLY!$A$20:$U$20,1,2))),INDIRECT("_"&amp;_xlfn.XLOOKUP(AT$2,WatchbillMONTHLY!$A$20:$U$20,OFFSET(WatchbillMONTHLY!$A$20:$U$20,1,2))))=$A61,_xlfn.XLOOKUP(AT$2,WatchbillMONTHLY!$A$20:$U$20,OFFSET(WatchbillMONTHLY!$A$20:$U$20,1,2)),FALSE),TRUE,FALSE)),
IF(_xlfn.XLOOKUP(AT$2,WatchbillMONTHLY!$A$37:$U$37,OFFSET(WatchbillMONTHLY!$A$37:$U$37,1,2))=IF(_xlfn.XLOOKUP($A61,INDIRECT("_"&amp;_xlfn.XLOOKUP(AT$2,WatchbillMONTHLY!$A$37:$U$37,OFFSET(WatchbillMONTHLY!$A$37:$U$37,1,2))),INDIRECT("_"&amp;_xlfn.XLOOKUP(AT$2,WatchbillMONTHLY!$A$37:$U$37,OFFSET(WatchbillMONTHLY!$A$37:$U$37,1,2))))=$A61,_xlfn.XLOOKUP(AT$2,WatchbillMONTHLY!$A$37:$U$37,OFFSET(WatchbillMONTHLY!$A$37:$U$37,1,2)),FALSE),TRUE,FALSE)),
IF(_xlfn.XLOOKUP(AT$2,WatchbillMONTHLY!$A$54:$U$54,OFFSET(WatchbillMONTHLY!$A$54:$U$54,1,2))=IF(_xlfn.XLOOKUP($A61,INDIRECT("_"&amp;_xlfn.XLOOKUP(AT$2,WatchbillMONTHLY!$A$54:$U$54,OFFSET(WatchbillMONTHLY!$A$54:$U$54,1,2))),INDIRECT("_"&amp;_xlfn.XLOOKUP(AT$2,WatchbillMONTHLY!$A$54:$U$54,OFFSET(WatchbillMONTHLY!$A$54:$U$54,1,2))))=$A61,_xlfn.XLOOKUP(AT$2,WatchbillMONTHLY!$A$54:$U$54,OFFSET(WatchbillMONTHLY!$A$54:$U$54,1,2)),FALSE),TRUE,FALSE)),
IF(_xlfn.XLOOKUP(AT$2,WatchbillMONTHLY!$A$71:$U$71,OFFSET(WatchbillMONTHLY!$A$71:$U$71,1,2))=IF(_xlfn.XLOOKUP($A61,INDIRECT("_"&amp;_xlfn.XLOOKUP(AT$2,WatchbillMONTHLY!$A$71:$U$71,OFFSET(WatchbillMONTHLY!$A$71:$U$71,1,2))),INDIRECT("_"&amp;_xlfn.XLOOKUP(AT$2,WatchbillMONTHLY!$A$71:$U$71,OFFSET(WatchbillMONTHLY!$A$71:$U$71,1,2))))=$A61,_xlfn.XLOOKUP(AT$2,WatchbillMONTHLY!$A$71:$U$71,OFFSET(WatchbillMONTHLY!$A$71:$U$71,1,2)),FALSE),TRUE,FALSE)),
IF(_xlfn.XLOOKUP(AT$2,WatchbillMONTHLY!$A$88:$U$88,OFFSET(WatchbillMONTHLY!$A$88:$U$88,1,2))=IF(_xlfn.XLOOKUP($A61,INDIRECT("_"&amp;_xlfn.XLOOKUP(AT$2,WatchbillMONTHLY!$A$88:$U$88,OFFSET(WatchbillMONTHLY!$A$88:$U$88,1,2))),INDIRECT("_"&amp;_xlfn.XLOOKUP(AT$2,WatchbillMONTHLY!$A$88:$U$88,OFFSET(WatchbillMONTHLY!$A$88:$U$88,1,2))))=$A61,_xlfn.XLOOKUP(AT$2,WatchbillMONTHLY!$A$88:$U$88,OFFSET(WatchbillMONTHLY!$A$88:$U$88,1,2)),FALSE),TRUE,FALSE)),
FALSE),FALSE)</f>
        <v>0</v>
      </c>
      <c r="AU61" s="209" t="b" cm="1">
        <f t="array" aca="1" ref="AU61" ca="1">IF(AND($A61 &gt; 0, N61 &gt; 0,AU$2&lt;MiscFormulas!$A$5+1),
_xlfn.IFNA(
_xlfn.IFNA(
_xlfn.IFNA(
_xlfn.IFNA(
_xlfn.IFNA(
_xlfn.IFNA(
IF(_xlfn.XLOOKUP(AU$2,WatchbillMONTHLY!$A$3:$U$3,OFFSET(WatchbillMONTHLY!$A$3:$U$3,1,2))=IF(_xlfn.XLOOKUP($A61,INDIRECT("_"&amp;_xlfn.XLOOKUP(AU$2,WatchbillMONTHLY!$A$3:$U$3,OFFSET(WatchbillMONTHLY!$A$3:$U$3,1,2))),INDIRECT("_"&amp;_xlfn.XLOOKUP(AU$2,WatchbillMONTHLY!$A$3:$U$3,OFFSET(WatchbillMONTHLY!$A$3:$U$3,1,2))))=$A61,_xlfn.XLOOKUP(AU$2,WatchbillMONTHLY!$A$3:$U$3,OFFSET(WatchbillMONTHLY!$A$3:$U$3,1,2)),FALSE),TRUE,FALSE),
IF(_xlfn.XLOOKUP(AU$2,WatchbillMONTHLY!$A$20:$U$20,OFFSET(WatchbillMONTHLY!$A$20:$U$20,1,2))=IF(_xlfn.XLOOKUP($A61,INDIRECT("_"&amp;_xlfn.XLOOKUP(AU$2,WatchbillMONTHLY!$A$20:$U$20,OFFSET(WatchbillMONTHLY!$A$20:$U$20,1,2))),INDIRECT("_"&amp;_xlfn.XLOOKUP(AU$2,WatchbillMONTHLY!$A$20:$U$20,OFFSET(WatchbillMONTHLY!$A$20:$U$20,1,2))))=$A61,_xlfn.XLOOKUP(AU$2,WatchbillMONTHLY!$A$20:$U$20,OFFSET(WatchbillMONTHLY!$A$20:$U$20,1,2)),FALSE),TRUE,FALSE)),
IF(_xlfn.XLOOKUP(AU$2,WatchbillMONTHLY!$A$37:$U$37,OFFSET(WatchbillMONTHLY!$A$37:$U$37,1,2))=IF(_xlfn.XLOOKUP($A61,INDIRECT("_"&amp;_xlfn.XLOOKUP(AU$2,WatchbillMONTHLY!$A$37:$U$37,OFFSET(WatchbillMONTHLY!$A$37:$U$37,1,2))),INDIRECT("_"&amp;_xlfn.XLOOKUP(AU$2,WatchbillMONTHLY!$A$37:$U$37,OFFSET(WatchbillMONTHLY!$A$37:$U$37,1,2))))=$A61,_xlfn.XLOOKUP(AU$2,WatchbillMONTHLY!$A$37:$U$37,OFFSET(WatchbillMONTHLY!$A$37:$U$37,1,2)),FALSE),TRUE,FALSE)),
IF(_xlfn.XLOOKUP(AU$2,WatchbillMONTHLY!$A$54:$U$54,OFFSET(WatchbillMONTHLY!$A$54:$U$54,1,2))=IF(_xlfn.XLOOKUP($A61,INDIRECT("_"&amp;_xlfn.XLOOKUP(AU$2,WatchbillMONTHLY!$A$54:$U$54,OFFSET(WatchbillMONTHLY!$A$54:$U$54,1,2))),INDIRECT("_"&amp;_xlfn.XLOOKUP(AU$2,WatchbillMONTHLY!$A$54:$U$54,OFFSET(WatchbillMONTHLY!$A$54:$U$54,1,2))))=$A61,_xlfn.XLOOKUP(AU$2,WatchbillMONTHLY!$A$54:$U$54,OFFSET(WatchbillMONTHLY!$A$54:$U$54,1,2)),FALSE),TRUE,FALSE)),
IF(_xlfn.XLOOKUP(AU$2,WatchbillMONTHLY!$A$71:$U$71,OFFSET(WatchbillMONTHLY!$A$71:$U$71,1,2))=IF(_xlfn.XLOOKUP($A61,INDIRECT("_"&amp;_xlfn.XLOOKUP(AU$2,WatchbillMONTHLY!$A$71:$U$71,OFFSET(WatchbillMONTHLY!$A$71:$U$71,1,2))),INDIRECT("_"&amp;_xlfn.XLOOKUP(AU$2,WatchbillMONTHLY!$A$71:$U$71,OFFSET(WatchbillMONTHLY!$A$71:$U$71,1,2))))=$A61,_xlfn.XLOOKUP(AU$2,WatchbillMONTHLY!$A$71:$U$71,OFFSET(WatchbillMONTHLY!$A$71:$U$71,1,2)),FALSE),TRUE,FALSE)),
IF(_xlfn.XLOOKUP(AU$2,WatchbillMONTHLY!$A$88:$U$88,OFFSET(WatchbillMONTHLY!$A$88:$U$88,1,2))=IF(_xlfn.XLOOKUP($A61,INDIRECT("_"&amp;_xlfn.XLOOKUP(AU$2,WatchbillMONTHLY!$A$88:$U$88,OFFSET(WatchbillMONTHLY!$A$88:$U$88,1,2))),INDIRECT("_"&amp;_xlfn.XLOOKUP(AU$2,WatchbillMONTHLY!$A$88:$U$88,OFFSET(WatchbillMONTHLY!$A$88:$U$88,1,2))))=$A61,_xlfn.XLOOKUP(AU$2,WatchbillMONTHLY!$A$88:$U$88,OFFSET(WatchbillMONTHLY!$A$88:$U$88,1,2)),FALSE),TRUE,FALSE)),
FALSE),FALSE)</f>
        <v>0</v>
      </c>
      <c r="AV61" s="209" t="b" cm="1">
        <f t="array" aca="1" ref="AV61" ca="1">IF(AND($A61 &gt; 0, O61 &gt; 0,AV$2&lt;MiscFormulas!$A$5+1),
_xlfn.IFNA(
_xlfn.IFNA(
_xlfn.IFNA(
_xlfn.IFNA(
_xlfn.IFNA(
_xlfn.IFNA(
IF(_xlfn.XLOOKUP(AV$2,WatchbillMONTHLY!$A$3:$U$3,OFFSET(WatchbillMONTHLY!$A$3:$U$3,1,2))=IF(_xlfn.XLOOKUP($A61,INDIRECT("_"&amp;_xlfn.XLOOKUP(AV$2,WatchbillMONTHLY!$A$3:$U$3,OFFSET(WatchbillMONTHLY!$A$3:$U$3,1,2))),INDIRECT("_"&amp;_xlfn.XLOOKUP(AV$2,WatchbillMONTHLY!$A$3:$U$3,OFFSET(WatchbillMONTHLY!$A$3:$U$3,1,2))))=$A61,_xlfn.XLOOKUP(AV$2,WatchbillMONTHLY!$A$3:$U$3,OFFSET(WatchbillMONTHLY!$A$3:$U$3,1,2)),FALSE),TRUE,FALSE),
IF(_xlfn.XLOOKUP(AV$2,WatchbillMONTHLY!$A$20:$U$20,OFFSET(WatchbillMONTHLY!$A$20:$U$20,1,2))=IF(_xlfn.XLOOKUP($A61,INDIRECT("_"&amp;_xlfn.XLOOKUP(AV$2,WatchbillMONTHLY!$A$20:$U$20,OFFSET(WatchbillMONTHLY!$A$20:$U$20,1,2))),INDIRECT("_"&amp;_xlfn.XLOOKUP(AV$2,WatchbillMONTHLY!$A$20:$U$20,OFFSET(WatchbillMONTHLY!$A$20:$U$20,1,2))))=$A61,_xlfn.XLOOKUP(AV$2,WatchbillMONTHLY!$A$20:$U$20,OFFSET(WatchbillMONTHLY!$A$20:$U$20,1,2)),FALSE),TRUE,FALSE)),
IF(_xlfn.XLOOKUP(AV$2,WatchbillMONTHLY!$A$37:$U$37,OFFSET(WatchbillMONTHLY!$A$37:$U$37,1,2))=IF(_xlfn.XLOOKUP($A61,INDIRECT("_"&amp;_xlfn.XLOOKUP(AV$2,WatchbillMONTHLY!$A$37:$U$37,OFFSET(WatchbillMONTHLY!$A$37:$U$37,1,2))),INDIRECT("_"&amp;_xlfn.XLOOKUP(AV$2,WatchbillMONTHLY!$A$37:$U$37,OFFSET(WatchbillMONTHLY!$A$37:$U$37,1,2))))=$A61,_xlfn.XLOOKUP(AV$2,WatchbillMONTHLY!$A$37:$U$37,OFFSET(WatchbillMONTHLY!$A$37:$U$37,1,2)),FALSE),TRUE,FALSE)),
IF(_xlfn.XLOOKUP(AV$2,WatchbillMONTHLY!$A$54:$U$54,OFFSET(WatchbillMONTHLY!$A$54:$U$54,1,2))=IF(_xlfn.XLOOKUP($A61,INDIRECT("_"&amp;_xlfn.XLOOKUP(AV$2,WatchbillMONTHLY!$A$54:$U$54,OFFSET(WatchbillMONTHLY!$A$54:$U$54,1,2))),INDIRECT("_"&amp;_xlfn.XLOOKUP(AV$2,WatchbillMONTHLY!$A$54:$U$54,OFFSET(WatchbillMONTHLY!$A$54:$U$54,1,2))))=$A61,_xlfn.XLOOKUP(AV$2,WatchbillMONTHLY!$A$54:$U$54,OFFSET(WatchbillMONTHLY!$A$54:$U$54,1,2)),FALSE),TRUE,FALSE)),
IF(_xlfn.XLOOKUP(AV$2,WatchbillMONTHLY!$A$71:$U$71,OFFSET(WatchbillMONTHLY!$A$71:$U$71,1,2))=IF(_xlfn.XLOOKUP($A61,INDIRECT("_"&amp;_xlfn.XLOOKUP(AV$2,WatchbillMONTHLY!$A$71:$U$71,OFFSET(WatchbillMONTHLY!$A$71:$U$71,1,2))),INDIRECT("_"&amp;_xlfn.XLOOKUP(AV$2,WatchbillMONTHLY!$A$71:$U$71,OFFSET(WatchbillMONTHLY!$A$71:$U$71,1,2))))=$A61,_xlfn.XLOOKUP(AV$2,WatchbillMONTHLY!$A$71:$U$71,OFFSET(WatchbillMONTHLY!$A$71:$U$71,1,2)),FALSE),TRUE,FALSE)),
IF(_xlfn.XLOOKUP(AV$2,WatchbillMONTHLY!$A$88:$U$88,OFFSET(WatchbillMONTHLY!$A$88:$U$88,1,2))=IF(_xlfn.XLOOKUP($A61,INDIRECT("_"&amp;_xlfn.XLOOKUP(AV$2,WatchbillMONTHLY!$A$88:$U$88,OFFSET(WatchbillMONTHLY!$A$88:$U$88,1,2))),INDIRECT("_"&amp;_xlfn.XLOOKUP(AV$2,WatchbillMONTHLY!$A$88:$U$88,OFFSET(WatchbillMONTHLY!$A$88:$U$88,1,2))))=$A61,_xlfn.XLOOKUP(AV$2,WatchbillMONTHLY!$A$88:$U$88,OFFSET(WatchbillMONTHLY!$A$88:$U$88,1,2)),FALSE),TRUE,FALSE)),
FALSE),FALSE)</f>
        <v>0</v>
      </c>
      <c r="AW61" s="209" t="b" cm="1">
        <f t="array" aca="1" ref="AW61" ca="1">IF(AND($A61 &gt; 0, P61 &gt; 0,AW$2&lt;MiscFormulas!$A$5+1),
_xlfn.IFNA(
_xlfn.IFNA(
_xlfn.IFNA(
_xlfn.IFNA(
_xlfn.IFNA(
_xlfn.IFNA(
IF(_xlfn.XLOOKUP(AW$2,WatchbillMONTHLY!$A$3:$U$3,OFFSET(WatchbillMONTHLY!$A$3:$U$3,1,2))=IF(_xlfn.XLOOKUP($A61,INDIRECT("_"&amp;_xlfn.XLOOKUP(AW$2,WatchbillMONTHLY!$A$3:$U$3,OFFSET(WatchbillMONTHLY!$A$3:$U$3,1,2))),INDIRECT("_"&amp;_xlfn.XLOOKUP(AW$2,WatchbillMONTHLY!$A$3:$U$3,OFFSET(WatchbillMONTHLY!$A$3:$U$3,1,2))))=$A61,_xlfn.XLOOKUP(AW$2,WatchbillMONTHLY!$A$3:$U$3,OFFSET(WatchbillMONTHLY!$A$3:$U$3,1,2)),FALSE),TRUE,FALSE),
IF(_xlfn.XLOOKUP(AW$2,WatchbillMONTHLY!$A$20:$U$20,OFFSET(WatchbillMONTHLY!$A$20:$U$20,1,2))=IF(_xlfn.XLOOKUP($A61,INDIRECT("_"&amp;_xlfn.XLOOKUP(AW$2,WatchbillMONTHLY!$A$20:$U$20,OFFSET(WatchbillMONTHLY!$A$20:$U$20,1,2))),INDIRECT("_"&amp;_xlfn.XLOOKUP(AW$2,WatchbillMONTHLY!$A$20:$U$20,OFFSET(WatchbillMONTHLY!$A$20:$U$20,1,2))))=$A61,_xlfn.XLOOKUP(AW$2,WatchbillMONTHLY!$A$20:$U$20,OFFSET(WatchbillMONTHLY!$A$20:$U$20,1,2)),FALSE),TRUE,FALSE)),
IF(_xlfn.XLOOKUP(AW$2,WatchbillMONTHLY!$A$37:$U$37,OFFSET(WatchbillMONTHLY!$A$37:$U$37,1,2))=IF(_xlfn.XLOOKUP($A61,INDIRECT("_"&amp;_xlfn.XLOOKUP(AW$2,WatchbillMONTHLY!$A$37:$U$37,OFFSET(WatchbillMONTHLY!$A$37:$U$37,1,2))),INDIRECT("_"&amp;_xlfn.XLOOKUP(AW$2,WatchbillMONTHLY!$A$37:$U$37,OFFSET(WatchbillMONTHLY!$A$37:$U$37,1,2))))=$A61,_xlfn.XLOOKUP(AW$2,WatchbillMONTHLY!$A$37:$U$37,OFFSET(WatchbillMONTHLY!$A$37:$U$37,1,2)),FALSE),TRUE,FALSE)),
IF(_xlfn.XLOOKUP(AW$2,WatchbillMONTHLY!$A$54:$U$54,OFFSET(WatchbillMONTHLY!$A$54:$U$54,1,2))=IF(_xlfn.XLOOKUP($A61,INDIRECT("_"&amp;_xlfn.XLOOKUP(AW$2,WatchbillMONTHLY!$A$54:$U$54,OFFSET(WatchbillMONTHLY!$A$54:$U$54,1,2))),INDIRECT("_"&amp;_xlfn.XLOOKUP(AW$2,WatchbillMONTHLY!$A$54:$U$54,OFFSET(WatchbillMONTHLY!$A$54:$U$54,1,2))))=$A61,_xlfn.XLOOKUP(AW$2,WatchbillMONTHLY!$A$54:$U$54,OFFSET(WatchbillMONTHLY!$A$54:$U$54,1,2)),FALSE),TRUE,FALSE)),
IF(_xlfn.XLOOKUP(AW$2,WatchbillMONTHLY!$A$71:$U$71,OFFSET(WatchbillMONTHLY!$A$71:$U$71,1,2))=IF(_xlfn.XLOOKUP($A61,INDIRECT("_"&amp;_xlfn.XLOOKUP(AW$2,WatchbillMONTHLY!$A$71:$U$71,OFFSET(WatchbillMONTHLY!$A$71:$U$71,1,2))),INDIRECT("_"&amp;_xlfn.XLOOKUP(AW$2,WatchbillMONTHLY!$A$71:$U$71,OFFSET(WatchbillMONTHLY!$A$71:$U$71,1,2))))=$A61,_xlfn.XLOOKUP(AW$2,WatchbillMONTHLY!$A$71:$U$71,OFFSET(WatchbillMONTHLY!$A$71:$U$71,1,2)),FALSE),TRUE,FALSE)),
IF(_xlfn.XLOOKUP(AW$2,WatchbillMONTHLY!$A$88:$U$88,OFFSET(WatchbillMONTHLY!$A$88:$U$88,1,2))=IF(_xlfn.XLOOKUP($A61,INDIRECT("_"&amp;_xlfn.XLOOKUP(AW$2,WatchbillMONTHLY!$A$88:$U$88,OFFSET(WatchbillMONTHLY!$A$88:$U$88,1,2))),INDIRECT("_"&amp;_xlfn.XLOOKUP(AW$2,WatchbillMONTHLY!$A$88:$U$88,OFFSET(WatchbillMONTHLY!$A$88:$U$88,1,2))))=$A61,_xlfn.XLOOKUP(AW$2,WatchbillMONTHLY!$A$88:$U$88,OFFSET(WatchbillMONTHLY!$A$88:$U$88,1,2)),FALSE),TRUE,FALSE)),
FALSE),FALSE)</f>
        <v>0</v>
      </c>
      <c r="AX61" s="209" t="b" cm="1">
        <f t="array" aca="1" ref="AX61" ca="1">IF(AND($A61 &gt; 0, Q61 &gt; 0,AX$2&lt;MiscFormulas!$A$5+1),
_xlfn.IFNA(
_xlfn.IFNA(
_xlfn.IFNA(
_xlfn.IFNA(
_xlfn.IFNA(
_xlfn.IFNA(
IF(_xlfn.XLOOKUP(AX$2,WatchbillMONTHLY!$A$3:$U$3,OFFSET(WatchbillMONTHLY!$A$3:$U$3,1,2))=IF(_xlfn.XLOOKUP($A61,INDIRECT("_"&amp;_xlfn.XLOOKUP(AX$2,WatchbillMONTHLY!$A$3:$U$3,OFFSET(WatchbillMONTHLY!$A$3:$U$3,1,2))),INDIRECT("_"&amp;_xlfn.XLOOKUP(AX$2,WatchbillMONTHLY!$A$3:$U$3,OFFSET(WatchbillMONTHLY!$A$3:$U$3,1,2))))=$A61,_xlfn.XLOOKUP(AX$2,WatchbillMONTHLY!$A$3:$U$3,OFFSET(WatchbillMONTHLY!$A$3:$U$3,1,2)),FALSE),TRUE,FALSE),
IF(_xlfn.XLOOKUP(AX$2,WatchbillMONTHLY!$A$20:$U$20,OFFSET(WatchbillMONTHLY!$A$20:$U$20,1,2))=IF(_xlfn.XLOOKUP($A61,INDIRECT("_"&amp;_xlfn.XLOOKUP(AX$2,WatchbillMONTHLY!$A$20:$U$20,OFFSET(WatchbillMONTHLY!$A$20:$U$20,1,2))),INDIRECT("_"&amp;_xlfn.XLOOKUP(AX$2,WatchbillMONTHLY!$A$20:$U$20,OFFSET(WatchbillMONTHLY!$A$20:$U$20,1,2))))=$A61,_xlfn.XLOOKUP(AX$2,WatchbillMONTHLY!$A$20:$U$20,OFFSET(WatchbillMONTHLY!$A$20:$U$20,1,2)),FALSE),TRUE,FALSE)),
IF(_xlfn.XLOOKUP(AX$2,WatchbillMONTHLY!$A$37:$U$37,OFFSET(WatchbillMONTHLY!$A$37:$U$37,1,2))=IF(_xlfn.XLOOKUP($A61,INDIRECT("_"&amp;_xlfn.XLOOKUP(AX$2,WatchbillMONTHLY!$A$37:$U$37,OFFSET(WatchbillMONTHLY!$A$37:$U$37,1,2))),INDIRECT("_"&amp;_xlfn.XLOOKUP(AX$2,WatchbillMONTHLY!$A$37:$U$37,OFFSET(WatchbillMONTHLY!$A$37:$U$37,1,2))))=$A61,_xlfn.XLOOKUP(AX$2,WatchbillMONTHLY!$A$37:$U$37,OFFSET(WatchbillMONTHLY!$A$37:$U$37,1,2)),FALSE),TRUE,FALSE)),
IF(_xlfn.XLOOKUP(AX$2,WatchbillMONTHLY!$A$54:$U$54,OFFSET(WatchbillMONTHLY!$A$54:$U$54,1,2))=IF(_xlfn.XLOOKUP($A61,INDIRECT("_"&amp;_xlfn.XLOOKUP(AX$2,WatchbillMONTHLY!$A$54:$U$54,OFFSET(WatchbillMONTHLY!$A$54:$U$54,1,2))),INDIRECT("_"&amp;_xlfn.XLOOKUP(AX$2,WatchbillMONTHLY!$A$54:$U$54,OFFSET(WatchbillMONTHLY!$A$54:$U$54,1,2))))=$A61,_xlfn.XLOOKUP(AX$2,WatchbillMONTHLY!$A$54:$U$54,OFFSET(WatchbillMONTHLY!$A$54:$U$54,1,2)),FALSE),TRUE,FALSE)),
IF(_xlfn.XLOOKUP(AX$2,WatchbillMONTHLY!$A$71:$U$71,OFFSET(WatchbillMONTHLY!$A$71:$U$71,1,2))=IF(_xlfn.XLOOKUP($A61,INDIRECT("_"&amp;_xlfn.XLOOKUP(AX$2,WatchbillMONTHLY!$A$71:$U$71,OFFSET(WatchbillMONTHLY!$A$71:$U$71,1,2))),INDIRECT("_"&amp;_xlfn.XLOOKUP(AX$2,WatchbillMONTHLY!$A$71:$U$71,OFFSET(WatchbillMONTHLY!$A$71:$U$71,1,2))))=$A61,_xlfn.XLOOKUP(AX$2,WatchbillMONTHLY!$A$71:$U$71,OFFSET(WatchbillMONTHLY!$A$71:$U$71,1,2)),FALSE),TRUE,FALSE)),
IF(_xlfn.XLOOKUP(AX$2,WatchbillMONTHLY!$A$88:$U$88,OFFSET(WatchbillMONTHLY!$A$88:$U$88,1,2))=IF(_xlfn.XLOOKUP($A61,INDIRECT("_"&amp;_xlfn.XLOOKUP(AX$2,WatchbillMONTHLY!$A$88:$U$88,OFFSET(WatchbillMONTHLY!$A$88:$U$88,1,2))),INDIRECT("_"&amp;_xlfn.XLOOKUP(AX$2,WatchbillMONTHLY!$A$88:$U$88,OFFSET(WatchbillMONTHLY!$A$88:$U$88,1,2))))=$A61,_xlfn.XLOOKUP(AX$2,WatchbillMONTHLY!$A$88:$U$88,OFFSET(WatchbillMONTHLY!$A$88:$U$88,1,2)),FALSE),TRUE,FALSE)),
FALSE),FALSE)</f>
        <v>0</v>
      </c>
      <c r="AY61" s="209" t="b" cm="1">
        <f t="array" aca="1" ref="AY61" ca="1">IF(AND($A61 &gt; 0, R61 &gt; 0,AY$2&lt;MiscFormulas!$A$5+1),
_xlfn.IFNA(
_xlfn.IFNA(
_xlfn.IFNA(
_xlfn.IFNA(
_xlfn.IFNA(
_xlfn.IFNA(
IF(_xlfn.XLOOKUP(AY$2,WatchbillMONTHLY!$A$3:$U$3,OFFSET(WatchbillMONTHLY!$A$3:$U$3,1,2))=IF(_xlfn.XLOOKUP($A61,INDIRECT("_"&amp;_xlfn.XLOOKUP(AY$2,WatchbillMONTHLY!$A$3:$U$3,OFFSET(WatchbillMONTHLY!$A$3:$U$3,1,2))),INDIRECT("_"&amp;_xlfn.XLOOKUP(AY$2,WatchbillMONTHLY!$A$3:$U$3,OFFSET(WatchbillMONTHLY!$A$3:$U$3,1,2))))=$A61,_xlfn.XLOOKUP(AY$2,WatchbillMONTHLY!$A$3:$U$3,OFFSET(WatchbillMONTHLY!$A$3:$U$3,1,2)),FALSE),TRUE,FALSE),
IF(_xlfn.XLOOKUP(AY$2,WatchbillMONTHLY!$A$20:$U$20,OFFSET(WatchbillMONTHLY!$A$20:$U$20,1,2))=IF(_xlfn.XLOOKUP($A61,INDIRECT("_"&amp;_xlfn.XLOOKUP(AY$2,WatchbillMONTHLY!$A$20:$U$20,OFFSET(WatchbillMONTHLY!$A$20:$U$20,1,2))),INDIRECT("_"&amp;_xlfn.XLOOKUP(AY$2,WatchbillMONTHLY!$A$20:$U$20,OFFSET(WatchbillMONTHLY!$A$20:$U$20,1,2))))=$A61,_xlfn.XLOOKUP(AY$2,WatchbillMONTHLY!$A$20:$U$20,OFFSET(WatchbillMONTHLY!$A$20:$U$20,1,2)),FALSE),TRUE,FALSE)),
IF(_xlfn.XLOOKUP(AY$2,WatchbillMONTHLY!$A$37:$U$37,OFFSET(WatchbillMONTHLY!$A$37:$U$37,1,2))=IF(_xlfn.XLOOKUP($A61,INDIRECT("_"&amp;_xlfn.XLOOKUP(AY$2,WatchbillMONTHLY!$A$37:$U$37,OFFSET(WatchbillMONTHLY!$A$37:$U$37,1,2))),INDIRECT("_"&amp;_xlfn.XLOOKUP(AY$2,WatchbillMONTHLY!$A$37:$U$37,OFFSET(WatchbillMONTHLY!$A$37:$U$37,1,2))))=$A61,_xlfn.XLOOKUP(AY$2,WatchbillMONTHLY!$A$37:$U$37,OFFSET(WatchbillMONTHLY!$A$37:$U$37,1,2)),FALSE),TRUE,FALSE)),
IF(_xlfn.XLOOKUP(AY$2,WatchbillMONTHLY!$A$54:$U$54,OFFSET(WatchbillMONTHLY!$A$54:$U$54,1,2))=IF(_xlfn.XLOOKUP($A61,INDIRECT("_"&amp;_xlfn.XLOOKUP(AY$2,WatchbillMONTHLY!$A$54:$U$54,OFFSET(WatchbillMONTHLY!$A$54:$U$54,1,2))),INDIRECT("_"&amp;_xlfn.XLOOKUP(AY$2,WatchbillMONTHLY!$A$54:$U$54,OFFSET(WatchbillMONTHLY!$A$54:$U$54,1,2))))=$A61,_xlfn.XLOOKUP(AY$2,WatchbillMONTHLY!$A$54:$U$54,OFFSET(WatchbillMONTHLY!$A$54:$U$54,1,2)),FALSE),TRUE,FALSE)),
IF(_xlfn.XLOOKUP(AY$2,WatchbillMONTHLY!$A$71:$U$71,OFFSET(WatchbillMONTHLY!$A$71:$U$71,1,2))=IF(_xlfn.XLOOKUP($A61,INDIRECT("_"&amp;_xlfn.XLOOKUP(AY$2,WatchbillMONTHLY!$A$71:$U$71,OFFSET(WatchbillMONTHLY!$A$71:$U$71,1,2))),INDIRECT("_"&amp;_xlfn.XLOOKUP(AY$2,WatchbillMONTHLY!$A$71:$U$71,OFFSET(WatchbillMONTHLY!$A$71:$U$71,1,2))))=$A61,_xlfn.XLOOKUP(AY$2,WatchbillMONTHLY!$A$71:$U$71,OFFSET(WatchbillMONTHLY!$A$71:$U$71,1,2)),FALSE),TRUE,FALSE)),
IF(_xlfn.XLOOKUP(AY$2,WatchbillMONTHLY!$A$88:$U$88,OFFSET(WatchbillMONTHLY!$A$88:$U$88,1,2))=IF(_xlfn.XLOOKUP($A61,INDIRECT("_"&amp;_xlfn.XLOOKUP(AY$2,WatchbillMONTHLY!$A$88:$U$88,OFFSET(WatchbillMONTHLY!$A$88:$U$88,1,2))),INDIRECT("_"&amp;_xlfn.XLOOKUP(AY$2,WatchbillMONTHLY!$A$88:$U$88,OFFSET(WatchbillMONTHLY!$A$88:$U$88,1,2))))=$A61,_xlfn.XLOOKUP(AY$2,WatchbillMONTHLY!$A$88:$U$88,OFFSET(WatchbillMONTHLY!$A$88:$U$88,1,2)),FALSE),TRUE,FALSE)),
FALSE),FALSE)</f>
        <v>0</v>
      </c>
      <c r="AZ61" s="209" t="b" cm="1">
        <f t="array" aca="1" ref="AZ61" ca="1">IF(AND($A61 &gt; 0, S61 &gt; 0,AZ$2&lt;MiscFormulas!$A$5+1),
_xlfn.IFNA(
_xlfn.IFNA(
_xlfn.IFNA(
_xlfn.IFNA(
_xlfn.IFNA(
_xlfn.IFNA(
IF(_xlfn.XLOOKUP(AZ$2,WatchbillMONTHLY!$A$3:$U$3,OFFSET(WatchbillMONTHLY!$A$3:$U$3,1,2))=IF(_xlfn.XLOOKUP($A61,INDIRECT("_"&amp;_xlfn.XLOOKUP(AZ$2,WatchbillMONTHLY!$A$3:$U$3,OFFSET(WatchbillMONTHLY!$A$3:$U$3,1,2))),INDIRECT("_"&amp;_xlfn.XLOOKUP(AZ$2,WatchbillMONTHLY!$A$3:$U$3,OFFSET(WatchbillMONTHLY!$A$3:$U$3,1,2))))=$A61,_xlfn.XLOOKUP(AZ$2,WatchbillMONTHLY!$A$3:$U$3,OFFSET(WatchbillMONTHLY!$A$3:$U$3,1,2)),FALSE),TRUE,FALSE),
IF(_xlfn.XLOOKUP(AZ$2,WatchbillMONTHLY!$A$20:$U$20,OFFSET(WatchbillMONTHLY!$A$20:$U$20,1,2))=IF(_xlfn.XLOOKUP($A61,INDIRECT("_"&amp;_xlfn.XLOOKUP(AZ$2,WatchbillMONTHLY!$A$20:$U$20,OFFSET(WatchbillMONTHLY!$A$20:$U$20,1,2))),INDIRECT("_"&amp;_xlfn.XLOOKUP(AZ$2,WatchbillMONTHLY!$A$20:$U$20,OFFSET(WatchbillMONTHLY!$A$20:$U$20,1,2))))=$A61,_xlfn.XLOOKUP(AZ$2,WatchbillMONTHLY!$A$20:$U$20,OFFSET(WatchbillMONTHLY!$A$20:$U$20,1,2)),FALSE),TRUE,FALSE)),
IF(_xlfn.XLOOKUP(AZ$2,WatchbillMONTHLY!$A$37:$U$37,OFFSET(WatchbillMONTHLY!$A$37:$U$37,1,2))=IF(_xlfn.XLOOKUP($A61,INDIRECT("_"&amp;_xlfn.XLOOKUP(AZ$2,WatchbillMONTHLY!$A$37:$U$37,OFFSET(WatchbillMONTHLY!$A$37:$U$37,1,2))),INDIRECT("_"&amp;_xlfn.XLOOKUP(AZ$2,WatchbillMONTHLY!$A$37:$U$37,OFFSET(WatchbillMONTHLY!$A$37:$U$37,1,2))))=$A61,_xlfn.XLOOKUP(AZ$2,WatchbillMONTHLY!$A$37:$U$37,OFFSET(WatchbillMONTHLY!$A$37:$U$37,1,2)),FALSE),TRUE,FALSE)),
IF(_xlfn.XLOOKUP(AZ$2,WatchbillMONTHLY!$A$54:$U$54,OFFSET(WatchbillMONTHLY!$A$54:$U$54,1,2))=IF(_xlfn.XLOOKUP($A61,INDIRECT("_"&amp;_xlfn.XLOOKUP(AZ$2,WatchbillMONTHLY!$A$54:$U$54,OFFSET(WatchbillMONTHLY!$A$54:$U$54,1,2))),INDIRECT("_"&amp;_xlfn.XLOOKUP(AZ$2,WatchbillMONTHLY!$A$54:$U$54,OFFSET(WatchbillMONTHLY!$A$54:$U$54,1,2))))=$A61,_xlfn.XLOOKUP(AZ$2,WatchbillMONTHLY!$A$54:$U$54,OFFSET(WatchbillMONTHLY!$A$54:$U$54,1,2)),FALSE),TRUE,FALSE)),
IF(_xlfn.XLOOKUP(AZ$2,WatchbillMONTHLY!$A$71:$U$71,OFFSET(WatchbillMONTHLY!$A$71:$U$71,1,2))=IF(_xlfn.XLOOKUP($A61,INDIRECT("_"&amp;_xlfn.XLOOKUP(AZ$2,WatchbillMONTHLY!$A$71:$U$71,OFFSET(WatchbillMONTHLY!$A$71:$U$71,1,2))),INDIRECT("_"&amp;_xlfn.XLOOKUP(AZ$2,WatchbillMONTHLY!$A$71:$U$71,OFFSET(WatchbillMONTHLY!$A$71:$U$71,1,2))))=$A61,_xlfn.XLOOKUP(AZ$2,WatchbillMONTHLY!$A$71:$U$71,OFFSET(WatchbillMONTHLY!$A$71:$U$71,1,2)),FALSE),TRUE,FALSE)),
IF(_xlfn.XLOOKUP(AZ$2,WatchbillMONTHLY!$A$88:$U$88,OFFSET(WatchbillMONTHLY!$A$88:$U$88,1,2))=IF(_xlfn.XLOOKUP($A61,INDIRECT("_"&amp;_xlfn.XLOOKUP(AZ$2,WatchbillMONTHLY!$A$88:$U$88,OFFSET(WatchbillMONTHLY!$A$88:$U$88,1,2))),INDIRECT("_"&amp;_xlfn.XLOOKUP(AZ$2,WatchbillMONTHLY!$A$88:$U$88,OFFSET(WatchbillMONTHLY!$A$88:$U$88,1,2))))=$A61,_xlfn.XLOOKUP(AZ$2,WatchbillMONTHLY!$A$88:$U$88,OFFSET(WatchbillMONTHLY!$A$88:$U$88,1,2)),FALSE),TRUE,FALSE)),
FALSE),FALSE)</f>
        <v>0</v>
      </c>
      <c r="BA61" s="209" t="b" cm="1">
        <f t="array" aca="1" ref="BA61" ca="1">IF(AND($A61 &gt; 0, T61 &gt; 0,BA$2&lt;MiscFormulas!$A$5+1),
_xlfn.IFNA(
_xlfn.IFNA(
_xlfn.IFNA(
_xlfn.IFNA(
_xlfn.IFNA(
_xlfn.IFNA(
IF(_xlfn.XLOOKUP(BA$2,WatchbillMONTHLY!$A$3:$U$3,OFFSET(WatchbillMONTHLY!$A$3:$U$3,1,2))=IF(_xlfn.XLOOKUP($A61,INDIRECT("_"&amp;_xlfn.XLOOKUP(BA$2,WatchbillMONTHLY!$A$3:$U$3,OFFSET(WatchbillMONTHLY!$A$3:$U$3,1,2))),INDIRECT("_"&amp;_xlfn.XLOOKUP(BA$2,WatchbillMONTHLY!$A$3:$U$3,OFFSET(WatchbillMONTHLY!$A$3:$U$3,1,2))))=$A61,_xlfn.XLOOKUP(BA$2,WatchbillMONTHLY!$A$3:$U$3,OFFSET(WatchbillMONTHLY!$A$3:$U$3,1,2)),FALSE),TRUE,FALSE),
IF(_xlfn.XLOOKUP(BA$2,WatchbillMONTHLY!$A$20:$U$20,OFFSET(WatchbillMONTHLY!$A$20:$U$20,1,2))=IF(_xlfn.XLOOKUP($A61,INDIRECT("_"&amp;_xlfn.XLOOKUP(BA$2,WatchbillMONTHLY!$A$20:$U$20,OFFSET(WatchbillMONTHLY!$A$20:$U$20,1,2))),INDIRECT("_"&amp;_xlfn.XLOOKUP(BA$2,WatchbillMONTHLY!$A$20:$U$20,OFFSET(WatchbillMONTHLY!$A$20:$U$20,1,2))))=$A61,_xlfn.XLOOKUP(BA$2,WatchbillMONTHLY!$A$20:$U$20,OFFSET(WatchbillMONTHLY!$A$20:$U$20,1,2)),FALSE),TRUE,FALSE)),
IF(_xlfn.XLOOKUP(BA$2,WatchbillMONTHLY!$A$37:$U$37,OFFSET(WatchbillMONTHLY!$A$37:$U$37,1,2))=IF(_xlfn.XLOOKUP($A61,INDIRECT("_"&amp;_xlfn.XLOOKUP(BA$2,WatchbillMONTHLY!$A$37:$U$37,OFFSET(WatchbillMONTHLY!$A$37:$U$37,1,2))),INDIRECT("_"&amp;_xlfn.XLOOKUP(BA$2,WatchbillMONTHLY!$A$37:$U$37,OFFSET(WatchbillMONTHLY!$A$37:$U$37,1,2))))=$A61,_xlfn.XLOOKUP(BA$2,WatchbillMONTHLY!$A$37:$U$37,OFFSET(WatchbillMONTHLY!$A$37:$U$37,1,2)),FALSE),TRUE,FALSE)),
IF(_xlfn.XLOOKUP(BA$2,WatchbillMONTHLY!$A$54:$U$54,OFFSET(WatchbillMONTHLY!$A$54:$U$54,1,2))=IF(_xlfn.XLOOKUP($A61,INDIRECT("_"&amp;_xlfn.XLOOKUP(BA$2,WatchbillMONTHLY!$A$54:$U$54,OFFSET(WatchbillMONTHLY!$A$54:$U$54,1,2))),INDIRECT("_"&amp;_xlfn.XLOOKUP(BA$2,WatchbillMONTHLY!$A$54:$U$54,OFFSET(WatchbillMONTHLY!$A$54:$U$54,1,2))))=$A61,_xlfn.XLOOKUP(BA$2,WatchbillMONTHLY!$A$54:$U$54,OFFSET(WatchbillMONTHLY!$A$54:$U$54,1,2)),FALSE),TRUE,FALSE)),
IF(_xlfn.XLOOKUP(BA$2,WatchbillMONTHLY!$A$71:$U$71,OFFSET(WatchbillMONTHLY!$A$71:$U$71,1,2))=IF(_xlfn.XLOOKUP($A61,INDIRECT("_"&amp;_xlfn.XLOOKUP(BA$2,WatchbillMONTHLY!$A$71:$U$71,OFFSET(WatchbillMONTHLY!$A$71:$U$71,1,2))),INDIRECT("_"&amp;_xlfn.XLOOKUP(BA$2,WatchbillMONTHLY!$A$71:$U$71,OFFSET(WatchbillMONTHLY!$A$71:$U$71,1,2))))=$A61,_xlfn.XLOOKUP(BA$2,WatchbillMONTHLY!$A$71:$U$71,OFFSET(WatchbillMONTHLY!$A$71:$U$71,1,2)),FALSE),TRUE,FALSE)),
IF(_xlfn.XLOOKUP(BA$2,WatchbillMONTHLY!$A$88:$U$88,OFFSET(WatchbillMONTHLY!$A$88:$U$88,1,2))=IF(_xlfn.XLOOKUP($A61,INDIRECT("_"&amp;_xlfn.XLOOKUP(BA$2,WatchbillMONTHLY!$A$88:$U$88,OFFSET(WatchbillMONTHLY!$A$88:$U$88,1,2))),INDIRECT("_"&amp;_xlfn.XLOOKUP(BA$2,WatchbillMONTHLY!$A$88:$U$88,OFFSET(WatchbillMONTHLY!$A$88:$U$88,1,2))))=$A61,_xlfn.XLOOKUP(BA$2,WatchbillMONTHLY!$A$88:$U$88,OFFSET(WatchbillMONTHLY!$A$88:$U$88,1,2)),FALSE),TRUE,FALSE)),
FALSE),FALSE)</f>
        <v>0</v>
      </c>
      <c r="BB61" s="209" t="b" cm="1">
        <f t="array" aca="1" ref="BB61" ca="1">IF(AND($A61 &gt; 0, U61 &gt; 0,BB$2&lt;MiscFormulas!$A$5+1),
_xlfn.IFNA(
_xlfn.IFNA(
_xlfn.IFNA(
_xlfn.IFNA(
_xlfn.IFNA(
_xlfn.IFNA(
IF(_xlfn.XLOOKUP(BB$2,WatchbillMONTHLY!$A$3:$U$3,OFFSET(WatchbillMONTHLY!$A$3:$U$3,1,2))=IF(_xlfn.XLOOKUP($A61,INDIRECT("_"&amp;_xlfn.XLOOKUP(BB$2,WatchbillMONTHLY!$A$3:$U$3,OFFSET(WatchbillMONTHLY!$A$3:$U$3,1,2))),INDIRECT("_"&amp;_xlfn.XLOOKUP(BB$2,WatchbillMONTHLY!$A$3:$U$3,OFFSET(WatchbillMONTHLY!$A$3:$U$3,1,2))))=$A61,_xlfn.XLOOKUP(BB$2,WatchbillMONTHLY!$A$3:$U$3,OFFSET(WatchbillMONTHLY!$A$3:$U$3,1,2)),FALSE),TRUE,FALSE),
IF(_xlfn.XLOOKUP(BB$2,WatchbillMONTHLY!$A$20:$U$20,OFFSET(WatchbillMONTHLY!$A$20:$U$20,1,2))=IF(_xlfn.XLOOKUP($A61,INDIRECT("_"&amp;_xlfn.XLOOKUP(BB$2,WatchbillMONTHLY!$A$20:$U$20,OFFSET(WatchbillMONTHLY!$A$20:$U$20,1,2))),INDIRECT("_"&amp;_xlfn.XLOOKUP(BB$2,WatchbillMONTHLY!$A$20:$U$20,OFFSET(WatchbillMONTHLY!$A$20:$U$20,1,2))))=$A61,_xlfn.XLOOKUP(BB$2,WatchbillMONTHLY!$A$20:$U$20,OFFSET(WatchbillMONTHLY!$A$20:$U$20,1,2)),FALSE),TRUE,FALSE)),
IF(_xlfn.XLOOKUP(BB$2,WatchbillMONTHLY!$A$37:$U$37,OFFSET(WatchbillMONTHLY!$A$37:$U$37,1,2))=IF(_xlfn.XLOOKUP($A61,INDIRECT("_"&amp;_xlfn.XLOOKUP(BB$2,WatchbillMONTHLY!$A$37:$U$37,OFFSET(WatchbillMONTHLY!$A$37:$U$37,1,2))),INDIRECT("_"&amp;_xlfn.XLOOKUP(BB$2,WatchbillMONTHLY!$A$37:$U$37,OFFSET(WatchbillMONTHLY!$A$37:$U$37,1,2))))=$A61,_xlfn.XLOOKUP(BB$2,WatchbillMONTHLY!$A$37:$U$37,OFFSET(WatchbillMONTHLY!$A$37:$U$37,1,2)),FALSE),TRUE,FALSE)),
IF(_xlfn.XLOOKUP(BB$2,WatchbillMONTHLY!$A$54:$U$54,OFFSET(WatchbillMONTHLY!$A$54:$U$54,1,2))=IF(_xlfn.XLOOKUP($A61,INDIRECT("_"&amp;_xlfn.XLOOKUP(BB$2,WatchbillMONTHLY!$A$54:$U$54,OFFSET(WatchbillMONTHLY!$A$54:$U$54,1,2))),INDIRECT("_"&amp;_xlfn.XLOOKUP(BB$2,WatchbillMONTHLY!$A$54:$U$54,OFFSET(WatchbillMONTHLY!$A$54:$U$54,1,2))))=$A61,_xlfn.XLOOKUP(BB$2,WatchbillMONTHLY!$A$54:$U$54,OFFSET(WatchbillMONTHLY!$A$54:$U$54,1,2)),FALSE),TRUE,FALSE)),
IF(_xlfn.XLOOKUP(BB$2,WatchbillMONTHLY!$A$71:$U$71,OFFSET(WatchbillMONTHLY!$A$71:$U$71,1,2))=IF(_xlfn.XLOOKUP($A61,INDIRECT("_"&amp;_xlfn.XLOOKUP(BB$2,WatchbillMONTHLY!$A$71:$U$71,OFFSET(WatchbillMONTHLY!$A$71:$U$71,1,2))),INDIRECT("_"&amp;_xlfn.XLOOKUP(BB$2,WatchbillMONTHLY!$A$71:$U$71,OFFSET(WatchbillMONTHLY!$A$71:$U$71,1,2))))=$A61,_xlfn.XLOOKUP(BB$2,WatchbillMONTHLY!$A$71:$U$71,OFFSET(WatchbillMONTHLY!$A$71:$U$71,1,2)),FALSE),TRUE,FALSE)),
IF(_xlfn.XLOOKUP(BB$2,WatchbillMONTHLY!$A$88:$U$88,OFFSET(WatchbillMONTHLY!$A$88:$U$88,1,2))=IF(_xlfn.XLOOKUP($A61,INDIRECT("_"&amp;_xlfn.XLOOKUP(BB$2,WatchbillMONTHLY!$A$88:$U$88,OFFSET(WatchbillMONTHLY!$A$88:$U$88,1,2))),INDIRECT("_"&amp;_xlfn.XLOOKUP(BB$2,WatchbillMONTHLY!$A$88:$U$88,OFFSET(WatchbillMONTHLY!$A$88:$U$88,1,2))))=$A61,_xlfn.XLOOKUP(BB$2,WatchbillMONTHLY!$A$88:$U$88,OFFSET(WatchbillMONTHLY!$A$88:$U$88,1,2)),FALSE),TRUE,FALSE)),
FALSE),FALSE)</f>
        <v>0</v>
      </c>
      <c r="BC61" s="209" t="b" cm="1">
        <f t="array" aca="1" ref="BC61" ca="1">IF(AND($A61 &gt; 0, V61 &gt; 0,BC$2&lt;MiscFormulas!$A$5+1),
_xlfn.IFNA(
_xlfn.IFNA(
_xlfn.IFNA(
_xlfn.IFNA(
_xlfn.IFNA(
_xlfn.IFNA(
IF(_xlfn.XLOOKUP(BC$2,WatchbillMONTHLY!$A$3:$U$3,OFFSET(WatchbillMONTHLY!$A$3:$U$3,1,2))=IF(_xlfn.XLOOKUP($A61,INDIRECT("_"&amp;_xlfn.XLOOKUP(BC$2,WatchbillMONTHLY!$A$3:$U$3,OFFSET(WatchbillMONTHLY!$A$3:$U$3,1,2))),INDIRECT("_"&amp;_xlfn.XLOOKUP(BC$2,WatchbillMONTHLY!$A$3:$U$3,OFFSET(WatchbillMONTHLY!$A$3:$U$3,1,2))))=$A61,_xlfn.XLOOKUP(BC$2,WatchbillMONTHLY!$A$3:$U$3,OFFSET(WatchbillMONTHLY!$A$3:$U$3,1,2)),FALSE),TRUE,FALSE),
IF(_xlfn.XLOOKUP(BC$2,WatchbillMONTHLY!$A$20:$U$20,OFFSET(WatchbillMONTHLY!$A$20:$U$20,1,2))=IF(_xlfn.XLOOKUP($A61,INDIRECT("_"&amp;_xlfn.XLOOKUP(BC$2,WatchbillMONTHLY!$A$20:$U$20,OFFSET(WatchbillMONTHLY!$A$20:$U$20,1,2))),INDIRECT("_"&amp;_xlfn.XLOOKUP(BC$2,WatchbillMONTHLY!$A$20:$U$20,OFFSET(WatchbillMONTHLY!$A$20:$U$20,1,2))))=$A61,_xlfn.XLOOKUP(BC$2,WatchbillMONTHLY!$A$20:$U$20,OFFSET(WatchbillMONTHLY!$A$20:$U$20,1,2)),FALSE),TRUE,FALSE)),
IF(_xlfn.XLOOKUP(BC$2,WatchbillMONTHLY!$A$37:$U$37,OFFSET(WatchbillMONTHLY!$A$37:$U$37,1,2))=IF(_xlfn.XLOOKUP($A61,INDIRECT("_"&amp;_xlfn.XLOOKUP(BC$2,WatchbillMONTHLY!$A$37:$U$37,OFFSET(WatchbillMONTHLY!$A$37:$U$37,1,2))),INDIRECT("_"&amp;_xlfn.XLOOKUP(BC$2,WatchbillMONTHLY!$A$37:$U$37,OFFSET(WatchbillMONTHLY!$A$37:$U$37,1,2))))=$A61,_xlfn.XLOOKUP(BC$2,WatchbillMONTHLY!$A$37:$U$37,OFFSET(WatchbillMONTHLY!$A$37:$U$37,1,2)),FALSE),TRUE,FALSE)),
IF(_xlfn.XLOOKUP(BC$2,WatchbillMONTHLY!$A$54:$U$54,OFFSET(WatchbillMONTHLY!$A$54:$U$54,1,2))=IF(_xlfn.XLOOKUP($A61,INDIRECT("_"&amp;_xlfn.XLOOKUP(BC$2,WatchbillMONTHLY!$A$54:$U$54,OFFSET(WatchbillMONTHLY!$A$54:$U$54,1,2))),INDIRECT("_"&amp;_xlfn.XLOOKUP(BC$2,WatchbillMONTHLY!$A$54:$U$54,OFFSET(WatchbillMONTHLY!$A$54:$U$54,1,2))))=$A61,_xlfn.XLOOKUP(BC$2,WatchbillMONTHLY!$A$54:$U$54,OFFSET(WatchbillMONTHLY!$A$54:$U$54,1,2)),FALSE),TRUE,FALSE)),
IF(_xlfn.XLOOKUP(BC$2,WatchbillMONTHLY!$A$71:$U$71,OFFSET(WatchbillMONTHLY!$A$71:$U$71,1,2))=IF(_xlfn.XLOOKUP($A61,INDIRECT("_"&amp;_xlfn.XLOOKUP(BC$2,WatchbillMONTHLY!$A$71:$U$71,OFFSET(WatchbillMONTHLY!$A$71:$U$71,1,2))),INDIRECT("_"&amp;_xlfn.XLOOKUP(BC$2,WatchbillMONTHLY!$A$71:$U$71,OFFSET(WatchbillMONTHLY!$A$71:$U$71,1,2))))=$A61,_xlfn.XLOOKUP(BC$2,WatchbillMONTHLY!$A$71:$U$71,OFFSET(WatchbillMONTHLY!$A$71:$U$71,1,2)),FALSE),TRUE,FALSE)),
IF(_xlfn.XLOOKUP(BC$2,WatchbillMONTHLY!$A$88:$U$88,OFFSET(WatchbillMONTHLY!$A$88:$U$88,1,2))=IF(_xlfn.XLOOKUP($A61,INDIRECT("_"&amp;_xlfn.XLOOKUP(BC$2,WatchbillMONTHLY!$A$88:$U$88,OFFSET(WatchbillMONTHLY!$A$88:$U$88,1,2))),INDIRECT("_"&amp;_xlfn.XLOOKUP(BC$2,WatchbillMONTHLY!$A$88:$U$88,OFFSET(WatchbillMONTHLY!$A$88:$U$88,1,2))))=$A61,_xlfn.XLOOKUP(BC$2,WatchbillMONTHLY!$A$88:$U$88,OFFSET(WatchbillMONTHLY!$A$88:$U$88,1,2)),FALSE),TRUE,FALSE)),
FALSE),FALSE)</f>
        <v>0</v>
      </c>
      <c r="BD61" s="209" t="b" cm="1">
        <f t="array" aca="1" ref="BD61" ca="1">IF(AND($A61 &gt; 0, W61 &gt; 0,BD$2&lt;MiscFormulas!$A$5+1),
_xlfn.IFNA(
_xlfn.IFNA(
_xlfn.IFNA(
_xlfn.IFNA(
_xlfn.IFNA(
_xlfn.IFNA(
IF(_xlfn.XLOOKUP(BD$2,WatchbillMONTHLY!$A$3:$U$3,OFFSET(WatchbillMONTHLY!$A$3:$U$3,1,2))=IF(_xlfn.XLOOKUP($A61,INDIRECT("_"&amp;_xlfn.XLOOKUP(BD$2,WatchbillMONTHLY!$A$3:$U$3,OFFSET(WatchbillMONTHLY!$A$3:$U$3,1,2))),INDIRECT("_"&amp;_xlfn.XLOOKUP(BD$2,WatchbillMONTHLY!$A$3:$U$3,OFFSET(WatchbillMONTHLY!$A$3:$U$3,1,2))))=$A61,_xlfn.XLOOKUP(BD$2,WatchbillMONTHLY!$A$3:$U$3,OFFSET(WatchbillMONTHLY!$A$3:$U$3,1,2)),FALSE),TRUE,FALSE),
IF(_xlfn.XLOOKUP(BD$2,WatchbillMONTHLY!$A$20:$U$20,OFFSET(WatchbillMONTHLY!$A$20:$U$20,1,2))=IF(_xlfn.XLOOKUP($A61,INDIRECT("_"&amp;_xlfn.XLOOKUP(BD$2,WatchbillMONTHLY!$A$20:$U$20,OFFSET(WatchbillMONTHLY!$A$20:$U$20,1,2))),INDIRECT("_"&amp;_xlfn.XLOOKUP(BD$2,WatchbillMONTHLY!$A$20:$U$20,OFFSET(WatchbillMONTHLY!$A$20:$U$20,1,2))))=$A61,_xlfn.XLOOKUP(BD$2,WatchbillMONTHLY!$A$20:$U$20,OFFSET(WatchbillMONTHLY!$A$20:$U$20,1,2)),FALSE),TRUE,FALSE)),
IF(_xlfn.XLOOKUP(BD$2,WatchbillMONTHLY!$A$37:$U$37,OFFSET(WatchbillMONTHLY!$A$37:$U$37,1,2))=IF(_xlfn.XLOOKUP($A61,INDIRECT("_"&amp;_xlfn.XLOOKUP(BD$2,WatchbillMONTHLY!$A$37:$U$37,OFFSET(WatchbillMONTHLY!$A$37:$U$37,1,2))),INDIRECT("_"&amp;_xlfn.XLOOKUP(BD$2,WatchbillMONTHLY!$A$37:$U$37,OFFSET(WatchbillMONTHLY!$A$37:$U$37,1,2))))=$A61,_xlfn.XLOOKUP(BD$2,WatchbillMONTHLY!$A$37:$U$37,OFFSET(WatchbillMONTHLY!$A$37:$U$37,1,2)),FALSE),TRUE,FALSE)),
IF(_xlfn.XLOOKUP(BD$2,WatchbillMONTHLY!$A$54:$U$54,OFFSET(WatchbillMONTHLY!$A$54:$U$54,1,2))=IF(_xlfn.XLOOKUP($A61,INDIRECT("_"&amp;_xlfn.XLOOKUP(BD$2,WatchbillMONTHLY!$A$54:$U$54,OFFSET(WatchbillMONTHLY!$A$54:$U$54,1,2))),INDIRECT("_"&amp;_xlfn.XLOOKUP(BD$2,WatchbillMONTHLY!$A$54:$U$54,OFFSET(WatchbillMONTHLY!$A$54:$U$54,1,2))))=$A61,_xlfn.XLOOKUP(BD$2,WatchbillMONTHLY!$A$54:$U$54,OFFSET(WatchbillMONTHLY!$A$54:$U$54,1,2)),FALSE),TRUE,FALSE)),
IF(_xlfn.XLOOKUP(BD$2,WatchbillMONTHLY!$A$71:$U$71,OFFSET(WatchbillMONTHLY!$A$71:$U$71,1,2))=IF(_xlfn.XLOOKUP($A61,INDIRECT("_"&amp;_xlfn.XLOOKUP(BD$2,WatchbillMONTHLY!$A$71:$U$71,OFFSET(WatchbillMONTHLY!$A$71:$U$71,1,2))),INDIRECT("_"&amp;_xlfn.XLOOKUP(BD$2,WatchbillMONTHLY!$A$71:$U$71,OFFSET(WatchbillMONTHLY!$A$71:$U$71,1,2))))=$A61,_xlfn.XLOOKUP(BD$2,WatchbillMONTHLY!$A$71:$U$71,OFFSET(WatchbillMONTHLY!$A$71:$U$71,1,2)),FALSE),TRUE,FALSE)),
IF(_xlfn.XLOOKUP(BD$2,WatchbillMONTHLY!$A$88:$U$88,OFFSET(WatchbillMONTHLY!$A$88:$U$88,1,2))=IF(_xlfn.XLOOKUP($A61,INDIRECT("_"&amp;_xlfn.XLOOKUP(BD$2,WatchbillMONTHLY!$A$88:$U$88,OFFSET(WatchbillMONTHLY!$A$88:$U$88,1,2))),INDIRECT("_"&amp;_xlfn.XLOOKUP(BD$2,WatchbillMONTHLY!$A$88:$U$88,OFFSET(WatchbillMONTHLY!$A$88:$U$88,1,2))))=$A61,_xlfn.XLOOKUP(BD$2,WatchbillMONTHLY!$A$88:$U$88,OFFSET(WatchbillMONTHLY!$A$88:$U$88,1,2)),FALSE),TRUE,FALSE)),
FALSE),FALSE)</f>
        <v>0</v>
      </c>
      <c r="BE61" s="209" t="b" cm="1">
        <f t="array" aca="1" ref="BE61" ca="1">IF(AND($A61 &gt; 0, X61 &gt; 0,BE$2&lt;MiscFormulas!$A$5+1),
_xlfn.IFNA(
_xlfn.IFNA(
_xlfn.IFNA(
_xlfn.IFNA(
_xlfn.IFNA(
_xlfn.IFNA(
IF(_xlfn.XLOOKUP(BE$2,WatchbillMONTHLY!$A$3:$U$3,OFFSET(WatchbillMONTHLY!$A$3:$U$3,1,2))=IF(_xlfn.XLOOKUP($A61,INDIRECT("_"&amp;_xlfn.XLOOKUP(BE$2,WatchbillMONTHLY!$A$3:$U$3,OFFSET(WatchbillMONTHLY!$A$3:$U$3,1,2))),INDIRECT("_"&amp;_xlfn.XLOOKUP(BE$2,WatchbillMONTHLY!$A$3:$U$3,OFFSET(WatchbillMONTHLY!$A$3:$U$3,1,2))))=$A61,_xlfn.XLOOKUP(BE$2,WatchbillMONTHLY!$A$3:$U$3,OFFSET(WatchbillMONTHLY!$A$3:$U$3,1,2)),FALSE),TRUE,FALSE),
IF(_xlfn.XLOOKUP(BE$2,WatchbillMONTHLY!$A$20:$U$20,OFFSET(WatchbillMONTHLY!$A$20:$U$20,1,2))=IF(_xlfn.XLOOKUP($A61,INDIRECT("_"&amp;_xlfn.XLOOKUP(BE$2,WatchbillMONTHLY!$A$20:$U$20,OFFSET(WatchbillMONTHLY!$A$20:$U$20,1,2))),INDIRECT("_"&amp;_xlfn.XLOOKUP(BE$2,WatchbillMONTHLY!$A$20:$U$20,OFFSET(WatchbillMONTHLY!$A$20:$U$20,1,2))))=$A61,_xlfn.XLOOKUP(BE$2,WatchbillMONTHLY!$A$20:$U$20,OFFSET(WatchbillMONTHLY!$A$20:$U$20,1,2)),FALSE),TRUE,FALSE)),
IF(_xlfn.XLOOKUP(BE$2,WatchbillMONTHLY!$A$37:$U$37,OFFSET(WatchbillMONTHLY!$A$37:$U$37,1,2))=IF(_xlfn.XLOOKUP($A61,INDIRECT("_"&amp;_xlfn.XLOOKUP(BE$2,WatchbillMONTHLY!$A$37:$U$37,OFFSET(WatchbillMONTHLY!$A$37:$U$37,1,2))),INDIRECT("_"&amp;_xlfn.XLOOKUP(BE$2,WatchbillMONTHLY!$A$37:$U$37,OFFSET(WatchbillMONTHLY!$A$37:$U$37,1,2))))=$A61,_xlfn.XLOOKUP(BE$2,WatchbillMONTHLY!$A$37:$U$37,OFFSET(WatchbillMONTHLY!$A$37:$U$37,1,2)),FALSE),TRUE,FALSE)),
IF(_xlfn.XLOOKUP(BE$2,WatchbillMONTHLY!$A$54:$U$54,OFFSET(WatchbillMONTHLY!$A$54:$U$54,1,2))=IF(_xlfn.XLOOKUP($A61,INDIRECT("_"&amp;_xlfn.XLOOKUP(BE$2,WatchbillMONTHLY!$A$54:$U$54,OFFSET(WatchbillMONTHLY!$A$54:$U$54,1,2))),INDIRECT("_"&amp;_xlfn.XLOOKUP(BE$2,WatchbillMONTHLY!$A$54:$U$54,OFFSET(WatchbillMONTHLY!$A$54:$U$54,1,2))))=$A61,_xlfn.XLOOKUP(BE$2,WatchbillMONTHLY!$A$54:$U$54,OFFSET(WatchbillMONTHLY!$A$54:$U$54,1,2)),FALSE),TRUE,FALSE)),
IF(_xlfn.XLOOKUP(BE$2,WatchbillMONTHLY!$A$71:$U$71,OFFSET(WatchbillMONTHLY!$A$71:$U$71,1,2))=IF(_xlfn.XLOOKUP($A61,INDIRECT("_"&amp;_xlfn.XLOOKUP(BE$2,WatchbillMONTHLY!$A$71:$U$71,OFFSET(WatchbillMONTHLY!$A$71:$U$71,1,2))),INDIRECT("_"&amp;_xlfn.XLOOKUP(BE$2,WatchbillMONTHLY!$A$71:$U$71,OFFSET(WatchbillMONTHLY!$A$71:$U$71,1,2))))=$A61,_xlfn.XLOOKUP(BE$2,WatchbillMONTHLY!$A$71:$U$71,OFFSET(WatchbillMONTHLY!$A$71:$U$71,1,2)),FALSE),TRUE,FALSE)),
IF(_xlfn.XLOOKUP(BE$2,WatchbillMONTHLY!$A$88:$U$88,OFFSET(WatchbillMONTHLY!$A$88:$U$88,1,2))=IF(_xlfn.XLOOKUP($A61,INDIRECT("_"&amp;_xlfn.XLOOKUP(BE$2,WatchbillMONTHLY!$A$88:$U$88,OFFSET(WatchbillMONTHLY!$A$88:$U$88,1,2))),INDIRECT("_"&amp;_xlfn.XLOOKUP(BE$2,WatchbillMONTHLY!$A$88:$U$88,OFFSET(WatchbillMONTHLY!$A$88:$U$88,1,2))))=$A61,_xlfn.XLOOKUP(BE$2,WatchbillMONTHLY!$A$88:$U$88,OFFSET(WatchbillMONTHLY!$A$88:$U$88,1,2)),FALSE),TRUE,FALSE)),
FALSE),FALSE)</f>
        <v>0</v>
      </c>
      <c r="BF61" s="209" t="b" cm="1">
        <f t="array" aca="1" ref="BF61" ca="1">IF(AND($A61 &gt; 0, Y61 &gt; 0,BF$2&lt;MiscFormulas!$A$5+1),
_xlfn.IFNA(
_xlfn.IFNA(
_xlfn.IFNA(
_xlfn.IFNA(
_xlfn.IFNA(
_xlfn.IFNA(
IF(_xlfn.XLOOKUP(BF$2,WatchbillMONTHLY!$A$3:$U$3,OFFSET(WatchbillMONTHLY!$A$3:$U$3,1,2))=IF(_xlfn.XLOOKUP($A61,INDIRECT("_"&amp;_xlfn.XLOOKUP(BF$2,WatchbillMONTHLY!$A$3:$U$3,OFFSET(WatchbillMONTHLY!$A$3:$U$3,1,2))),INDIRECT("_"&amp;_xlfn.XLOOKUP(BF$2,WatchbillMONTHLY!$A$3:$U$3,OFFSET(WatchbillMONTHLY!$A$3:$U$3,1,2))))=$A61,_xlfn.XLOOKUP(BF$2,WatchbillMONTHLY!$A$3:$U$3,OFFSET(WatchbillMONTHLY!$A$3:$U$3,1,2)),FALSE),TRUE,FALSE),
IF(_xlfn.XLOOKUP(BF$2,WatchbillMONTHLY!$A$20:$U$20,OFFSET(WatchbillMONTHLY!$A$20:$U$20,1,2))=IF(_xlfn.XLOOKUP($A61,INDIRECT("_"&amp;_xlfn.XLOOKUP(BF$2,WatchbillMONTHLY!$A$20:$U$20,OFFSET(WatchbillMONTHLY!$A$20:$U$20,1,2))),INDIRECT("_"&amp;_xlfn.XLOOKUP(BF$2,WatchbillMONTHLY!$A$20:$U$20,OFFSET(WatchbillMONTHLY!$A$20:$U$20,1,2))))=$A61,_xlfn.XLOOKUP(BF$2,WatchbillMONTHLY!$A$20:$U$20,OFFSET(WatchbillMONTHLY!$A$20:$U$20,1,2)),FALSE),TRUE,FALSE)),
IF(_xlfn.XLOOKUP(BF$2,WatchbillMONTHLY!$A$37:$U$37,OFFSET(WatchbillMONTHLY!$A$37:$U$37,1,2))=IF(_xlfn.XLOOKUP($A61,INDIRECT("_"&amp;_xlfn.XLOOKUP(BF$2,WatchbillMONTHLY!$A$37:$U$37,OFFSET(WatchbillMONTHLY!$A$37:$U$37,1,2))),INDIRECT("_"&amp;_xlfn.XLOOKUP(BF$2,WatchbillMONTHLY!$A$37:$U$37,OFFSET(WatchbillMONTHLY!$A$37:$U$37,1,2))))=$A61,_xlfn.XLOOKUP(BF$2,WatchbillMONTHLY!$A$37:$U$37,OFFSET(WatchbillMONTHLY!$A$37:$U$37,1,2)),FALSE),TRUE,FALSE)),
IF(_xlfn.XLOOKUP(BF$2,WatchbillMONTHLY!$A$54:$U$54,OFFSET(WatchbillMONTHLY!$A$54:$U$54,1,2))=IF(_xlfn.XLOOKUP($A61,INDIRECT("_"&amp;_xlfn.XLOOKUP(BF$2,WatchbillMONTHLY!$A$54:$U$54,OFFSET(WatchbillMONTHLY!$A$54:$U$54,1,2))),INDIRECT("_"&amp;_xlfn.XLOOKUP(BF$2,WatchbillMONTHLY!$A$54:$U$54,OFFSET(WatchbillMONTHLY!$A$54:$U$54,1,2))))=$A61,_xlfn.XLOOKUP(BF$2,WatchbillMONTHLY!$A$54:$U$54,OFFSET(WatchbillMONTHLY!$A$54:$U$54,1,2)),FALSE),TRUE,FALSE)),
IF(_xlfn.XLOOKUP(BF$2,WatchbillMONTHLY!$A$71:$U$71,OFFSET(WatchbillMONTHLY!$A$71:$U$71,1,2))=IF(_xlfn.XLOOKUP($A61,INDIRECT("_"&amp;_xlfn.XLOOKUP(BF$2,WatchbillMONTHLY!$A$71:$U$71,OFFSET(WatchbillMONTHLY!$A$71:$U$71,1,2))),INDIRECT("_"&amp;_xlfn.XLOOKUP(BF$2,WatchbillMONTHLY!$A$71:$U$71,OFFSET(WatchbillMONTHLY!$A$71:$U$71,1,2))))=$A61,_xlfn.XLOOKUP(BF$2,WatchbillMONTHLY!$A$71:$U$71,OFFSET(WatchbillMONTHLY!$A$71:$U$71,1,2)),FALSE),TRUE,FALSE)),
IF(_xlfn.XLOOKUP(BF$2,WatchbillMONTHLY!$A$88:$U$88,OFFSET(WatchbillMONTHLY!$A$88:$U$88,1,2))=IF(_xlfn.XLOOKUP($A61,INDIRECT("_"&amp;_xlfn.XLOOKUP(BF$2,WatchbillMONTHLY!$A$88:$U$88,OFFSET(WatchbillMONTHLY!$A$88:$U$88,1,2))),INDIRECT("_"&amp;_xlfn.XLOOKUP(BF$2,WatchbillMONTHLY!$A$88:$U$88,OFFSET(WatchbillMONTHLY!$A$88:$U$88,1,2))))=$A61,_xlfn.XLOOKUP(BF$2,WatchbillMONTHLY!$A$88:$U$88,OFFSET(WatchbillMONTHLY!$A$88:$U$88,1,2)),FALSE),TRUE,FALSE)),
FALSE),FALSE)</f>
        <v>0</v>
      </c>
      <c r="BG61" s="209" t="b" cm="1">
        <f t="array" aca="1" ref="BG61" ca="1">IF(AND($A61 &gt; 0, Z61 &gt; 0,BG$2&lt;MiscFormulas!$A$5+1),
_xlfn.IFNA(
_xlfn.IFNA(
_xlfn.IFNA(
_xlfn.IFNA(
_xlfn.IFNA(
_xlfn.IFNA(
IF(_xlfn.XLOOKUP(BG$2,WatchbillMONTHLY!$A$3:$U$3,OFFSET(WatchbillMONTHLY!$A$3:$U$3,1,2))=IF(_xlfn.XLOOKUP($A61,INDIRECT("_"&amp;_xlfn.XLOOKUP(BG$2,WatchbillMONTHLY!$A$3:$U$3,OFFSET(WatchbillMONTHLY!$A$3:$U$3,1,2))),INDIRECT("_"&amp;_xlfn.XLOOKUP(BG$2,WatchbillMONTHLY!$A$3:$U$3,OFFSET(WatchbillMONTHLY!$A$3:$U$3,1,2))))=$A61,_xlfn.XLOOKUP(BG$2,WatchbillMONTHLY!$A$3:$U$3,OFFSET(WatchbillMONTHLY!$A$3:$U$3,1,2)),FALSE),TRUE,FALSE),
IF(_xlfn.XLOOKUP(BG$2,WatchbillMONTHLY!$A$20:$U$20,OFFSET(WatchbillMONTHLY!$A$20:$U$20,1,2))=IF(_xlfn.XLOOKUP($A61,INDIRECT("_"&amp;_xlfn.XLOOKUP(BG$2,WatchbillMONTHLY!$A$20:$U$20,OFFSET(WatchbillMONTHLY!$A$20:$U$20,1,2))),INDIRECT("_"&amp;_xlfn.XLOOKUP(BG$2,WatchbillMONTHLY!$A$20:$U$20,OFFSET(WatchbillMONTHLY!$A$20:$U$20,1,2))))=$A61,_xlfn.XLOOKUP(BG$2,WatchbillMONTHLY!$A$20:$U$20,OFFSET(WatchbillMONTHLY!$A$20:$U$20,1,2)),FALSE),TRUE,FALSE)),
IF(_xlfn.XLOOKUP(BG$2,WatchbillMONTHLY!$A$37:$U$37,OFFSET(WatchbillMONTHLY!$A$37:$U$37,1,2))=IF(_xlfn.XLOOKUP($A61,INDIRECT("_"&amp;_xlfn.XLOOKUP(BG$2,WatchbillMONTHLY!$A$37:$U$37,OFFSET(WatchbillMONTHLY!$A$37:$U$37,1,2))),INDIRECT("_"&amp;_xlfn.XLOOKUP(BG$2,WatchbillMONTHLY!$A$37:$U$37,OFFSET(WatchbillMONTHLY!$A$37:$U$37,1,2))))=$A61,_xlfn.XLOOKUP(BG$2,WatchbillMONTHLY!$A$37:$U$37,OFFSET(WatchbillMONTHLY!$A$37:$U$37,1,2)),FALSE),TRUE,FALSE)),
IF(_xlfn.XLOOKUP(BG$2,WatchbillMONTHLY!$A$54:$U$54,OFFSET(WatchbillMONTHLY!$A$54:$U$54,1,2))=IF(_xlfn.XLOOKUP($A61,INDIRECT("_"&amp;_xlfn.XLOOKUP(BG$2,WatchbillMONTHLY!$A$54:$U$54,OFFSET(WatchbillMONTHLY!$A$54:$U$54,1,2))),INDIRECT("_"&amp;_xlfn.XLOOKUP(BG$2,WatchbillMONTHLY!$A$54:$U$54,OFFSET(WatchbillMONTHLY!$A$54:$U$54,1,2))))=$A61,_xlfn.XLOOKUP(BG$2,WatchbillMONTHLY!$A$54:$U$54,OFFSET(WatchbillMONTHLY!$A$54:$U$54,1,2)),FALSE),TRUE,FALSE)),
IF(_xlfn.XLOOKUP(BG$2,WatchbillMONTHLY!$A$71:$U$71,OFFSET(WatchbillMONTHLY!$A$71:$U$71,1,2))=IF(_xlfn.XLOOKUP($A61,INDIRECT("_"&amp;_xlfn.XLOOKUP(BG$2,WatchbillMONTHLY!$A$71:$U$71,OFFSET(WatchbillMONTHLY!$A$71:$U$71,1,2))),INDIRECT("_"&amp;_xlfn.XLOOKUP(BG$2,WatchbillMONTHLY!$A$71:$U$71,OFFSET(WatchbillMONTHLY!$A$71:$U$71,1,2))))=$A61,_xlfn.XLOOKUP(BG$2,WatchbillMONTHLY!$A$71:$U$71,OFFSET(WatchbillMONTHLY!$A$71:$U$71,1,2)),FALSE),TRUE,FALSE)),
IF(_xlfn.XLOOKUP(BG$2,WatchbillMONTHLY!$A$88:$U$88,OFFSET(WatchbillMONTHLY!$A$88:$U$88,1,2))=IF(_xlfn.XLOOKUP($A61,INDIRECT("_"&amp;_xlfn.XLOOKUP(BG$2,WatchbillMONTHLY!$A$88:$U$88,OFFSET(WatchbillMONTHLY!$A$88:$U$88,1,2))),INDIRECT("_"&amp;_xlfn.XLOOKUP(BG$2,WatchbillMONTHLY!$A$88:$U$88,OFFSET(WatchbillMONTHLY!$A$88:$U$88,1,2))))=$A61,_xlfn.XLOOKUP(BG$2,WatchbillMONTHLY!$A$88:$U$88,OFFSET(WatchbillMONTHLY!$A$88:$U$88,1,2)),FALSE),TRUE,FALSE)),
FALSE),FALSE)</f>
        <v>0</v>
      </c>
      <c r="BH61" s="209" t="b" cm="1">
        <f t="array" aca="1" ref="BH61" ca="1">IF(AND($A61 &gt; 0, AA61 &gt; 0,BH$2&lt;MiscFormulas!$A$5+1),
_xlfn.IFNA(
_xlfn.IFNA(
_xlfn.IFNA(
_xlfn.IFNA(
_xlfn.IFNA(
_xlfn.IFNA(
IF(_xlfn.XLOOKUP(BH$2,WatchbillMONTHLY!$A$3:$U$3,OFFSET(WatchbillMONTHLY!$A$3:$U$3,1,2))=IF(_xlfn.XLOOKUP($A61,INDIRECT("_"&amp;_xlfn.XLOOKUP(BH$2,WatchbillMONTHLY!$A$3:$U$3,OFFSET(WatchbillMONTHLY!$A$3:$U$3,1,2))),INDIRECT("_"&amp;_xlfn.XLOOKUP(BH$2,WatchbillMONTHLY!$A$3:$U$3,OFFSET(WatchbillMONTHLY!$A$3:$U$3,1,2))))=$A61,_xlfn.XLOOKUP(BH$2,WatchbillMONTHLY!$A$3:$U$3,OFFSET(WatchbillMONTHLY!$A$3:$U$3,1,2)),FALSE),TRUE,FALSE),
IF(_xlfn.XLOOKUP(BH$2,WatchbillMONTHLY!$A$20:$U$20,OFFSET(WatchbillMONTHLY!$A$20:$U$20,1,2))=IF(_xlfn.XLOOKUP($A61,INDIRECT("_"&amp;_xlfn.XLOOKUP(BH$2,WatchbillMONTHLY!$A$20:$U$20,OFFSET(WatchbillMONTHLY!$A$20:$U$20,1,2))),INDIRECT("_"&amp;_xlfn.XLOOKUP(BH$2,WatchbillMONTHLY!$A$20:$U$20,OFFSET(WatchbillMONTHLY!$A$20:$U$20,1,2))))=$A61,_xlfn.XLOOKUP(BH$2,WatchbillMONTHLY!$A$20:$U$20,OFFSET(WatchbillMONTHLY!$A$20:$U$20,1,2)),FALSE),TRUE,FALSE)),
IF(_xlfn.XLOOKUP(BH$2,WatchbillMONTHLY!$A$37:$U$37,OFFSET(WatchbillMONTHLY!$A$37:$U$37,1,2))=IF(_xlfn.XLOOKUP($A61,INDIRECT("_"&amp;_xlfn.XLOOKUP(BH$2,WatchbillMONTHLY!$A$37:$U$37,OFFSET(WatchbillMONTHLY!$A$37:$U$37,1,2))),INDIRECT("_"&amp;_xlfn.XLOOKUP(BH$2,WatchbillMONTHLY!$A$37:$U$37,OFFSET(WatchbillMONTHLY!$A$37:$U$37,1,2))))=$A61,_xlfn.XLOOKUP(BH$2,WatchbillMONTHLY!$A$37:$U$37,OFFSET(WatchbillMONTHLY!$A$37:$U$37,1,2)),FALSE),TRUE,FALSE)),
IF(_xlfn.XLOOKUP(BH$2,WatchbillMONTHLY!$A$54:$U$54,OFFSET(WatchbillMONTHLY!$A$54:$U$54,1,2))=IF(_xlfn.XLOOKUP($A61,INDIRECT("_"&amp;_xlfn.XLOOKUP(BH$2,WatchbillMONTHLY!$A$54:$U$54,OFFSET(WatchbillMONTHLY!$A$54:$U$54,1,2))),INDIRECT("_"&amp;_xlfn.XLOOKUP(BH$2,WatchbillMONTHLY!$A$54:$U$54,OFFSET(WatchbillMONTHLY!$A$54:$U$54,1,2))))=$A61,_xlfn.XLOOKUP(BH$2,WatchbillMONTHLY!$A$54:$U$54,OFFSET(WatchbillMONTHLY!$A$54:$U$54,1,2)),FALSE),TRUE,FALSE)),
IF(_xlfn.XLOOKUP(BH$2,WatchbillMONTHLY!$A$71:$U$71,OFFSET(WatchbillMONTHLY!$A$71:$U$71,1,2))=IF(_xlfn.XLOOKUP($A61,INDIRECT("_"&amp;_xlfn.XLOOKUP(BH$2,WatchbillMONTHLY!$A$71:$U$71,OFFSET(WatchbillMONTHLY!$A$71:$U$71,1,2))),INDIRECT("_"&amp;_xlfn.XLOOKUP(BH$2,WatchbillMONTHLY!$A$71:$U$71,OFFSET(WatchbillMONTHLY!$A$71:$U$71,1,2))))=$A61,_xlfn.XLOOKUP(BH$2,WatchbillMONTHLY!$A$71:$U$71,OFFSET(WatchbillMONTHLY!$A$71:$U$71,1,2)),FALSE),TRUE,FALSE)),
IF(_xlfn.XLOOKUP(BH$2,WatchbillMONTHLY!$A$88:$U$88,OFFSET(WatchbillMONTHLY!$A$88:$U$88,1,2))=IF(_xlfn.XLOOKUP($A61,INDIRECT("_"&amp;_xlfn.XLOOKUP(BH$2,WatchbillMONTHLY!$A$88:$U$88,OFFSET(WatchbillMONTHLY!$A$88:$U$88,1,2))),INDIRECT("_"&amp;_xlfn.XLOOKUP(BH$2,WatchbillMONTHLY!$A$88:$U$88,OFFSET(WatchbillMONTHLY!$A$88:$U$88,1,2))))=$A61,_xlfn.XLOOKUP(BH$2,WatchbillMONTHLY!$A$88:$U$88,OFFSET(WatchbillMONTHLY!$A$88:$U$88,1,2)),FALSE),TRUE,FALSE)),
FALSE),FALSE)</f>
        <v>0</v>
      </c>
      <c r="BI61" s="209" t="b" cm="1">
        <f t="array" aca="1" ref="BI61" ca="1">IF(AND($A61 &gt; 0, AB61 &gt; 0,BI$2&lt;MiscFormulas!$A$5+1),
_xlfn.IFNA(
_xlfn.IFNA(
_xlfn.IFNA(
_xlfn.IFNA(
_xlfn.IFNA(
_xlfn.IFNA(
IF(_xlfn.XLOOKUP(BI$2,WatchbillMONTHLY!$A$3:$U$3,OFFSET(WatchbillMONTHLY!$A$3:$U$3,1,2))=IF(_xlfn.XLOOKUP($A61,INDIRECT("_"&amp;_xlfn.XLOOKUP(BI$2,WatchbillMONTHLY!$A$3:$U$3,OFFSET(WatchbillMONTHLY!$A$3:$U$3,1,2))),INDIRECT("_"&amp;_xlfn.XLOOKUP(BI$2,WatchbillMONTHLY!$A$3:$U$3,OFFSET(WatchbillMONTHLY!$A$3:$U$3,1,2))))=$A61,_xlfn.XLOOKUP(BI$2,WatchbillMONTHLY!$A$3:$U$3,OFFSET(WatchbillMONTHLY!$A$3:$U$3,1,2)),FALSE),TRUE,FALSE),
IF(_xlfn.XLOOKUP(BI$2,WatchbillMONTHLY!$A$20:$U$20,OFFSET(WatchbillMONTHLY!$A$20:$U$20,1,2))=IF(_xlfn.XLOOKUP($A61,INDIRECT("_"&amp;_xlfn.XLOOKUP(BI$2,WatchbillMONTHLY!$A$20:$U$20,OFFSET(WatchbillMONTHLY!$A$20:$U$20,1,2))),INDIRECT("_"&amp;_xlfn.XLOOKUP(BI$2,WatchbillMONTHLY!$A$20:$U$20,OFFSET(WatchbillMONTHLY!$A$20:$U$20,1,2))))=$A61,_xlfn.XLOOKUP(BI$2,WatchbillMONTHLY!$A$20:$U$20,OFFSET(WatchbillMONTHLY!$A$20:$U$20,1,2)),FALSE),TRUE,FALSE)),
IF(_xlfn.XLOOKUP(BI$2,WatchbillMONTHLY!$A$37:$U$37,OFFSET(WatchbillMONTHLY!$A$37:$U$37,1,2))=IF(_xlfn.XLOOKUP($A61,INDIRECT("_"&amp;_xlfn.XLOOKUP(BI$2,WatchbillMONTHLY!$A$37:$U$37,OFFSET(WatchbillMONTHLY!$A$37:$U$37,1,2))),INDIRECT("_"&amp;_xlfn.XLOOKUP(BI$2,WatchbillMONTHLY!$A$37:$U$37,OFFSET(WatchbillMONTHLY!$A$37:$U$37,1,2))))=$A61,_xlfn.XLOOKUP(BI$2,WatchbillMONTHLY!$A$37:$U$37,OFFSET(WatchbillMONTHLY!$A$37:$U$37,1,2)),FALSE),TRUE,FALSE)),
IF(_xlfn.XLOOKUP(BI$2,WatchbillMONTHLY!$A$54:$U$54,OFFSET(WatchbillMONTHLY!$A$54:$U$54,1,2))=IF(_xlfn.XLOOKUP($A61,INDIRECT("_"&amp;_xlfn.XLOOKUP(BI$2,WatchbillMONTHLY!$A$54:$U$54,OFFSET(WatchbillMONTHLY!$A$54:$U$54,1,2))),INDIRECT("_"&amp;_xlfn.XLOOKUP(BI$2,WatchbillMONTHLY!$A$54:$U$54,OFFSET(WatchbillMONTHLY!$A$54:$U$54,1,2))))=$A61,_xlfn.XLOOKUP(BI$2,WatchbillMONTHLY!$A$54:$U$54,OFFSET(WatchbillMONTHLY!$A$54:$U$54,1,2)),FALSE),TRUE,FALSE)),
IF(_xlfn.XLOOKUP(BI$2,WatchbillMONTHLY!$A$71:$U$71,OFFSET(WatchbillMONTHLY!$A$71:$U$71,1,2))=IF(_xlfn.XLOOKUP($A61,INDIRECT("_"&amp;_xlfn.XLOOKUP(BI$2,WatchbillMONTHLY!$A$71:$U$71,OFFSET(WatchbillMONTHLY!$A$71:$U$71,1,2))),INDIRECT("_"&amp;_xlfn.XLOOKUP(BI$2,WatchbillMONTHLY!$A$71:$U$71,OFFSET(WatchbillMONTHLY!$A$71:$U$71,1,2))))=$A61,_xlfn.XLOOKUP(BI$2,WatchbillMONTHLY!$A$71:$U$71,OFFSET(WatchbillMONTHLY!$A$71:$U$71,1,2)),FALSE),TRUE,FALSE)),
IF(_xlfn.XLOOKUP(BI$2,WatchbillMONTHLY!$A$88:$U$88,OFFSET(WatchbillMONTHLY!$A$88:$U$88,1,2))=IF(_xlfn.XLOOKUP($A61,INDIRECT("_"&amp;_xlfn.XLOOKUP(BI$2,WatchbillMONTHLY!$A$88:$U$88,OFFSET(WatchbillMONTHLY!$A$88:$U$88,1,2))),INDIRECT("_"&amp;_xlfn.XLOOKUP(BI$2,WatchbillMONTHLY!$A$88:$U$88,OFFSET(WatchbillMONTHLY!$A$88:$U$88,1,2))))=$A61,_xlfn.XLOOKUP(BI$2,WatchbillMONTHLY!$A$88:$U$88,OFFSET(WatchbillMONTHLY!$A$88:$U$88,1,2)),FALSE),TRUE,FALSE)),
FALSE),FALSE)</f>
        <v>0</v>
      </c>
      <c r="BJ61" s="209" t="b" cm="1">
        <f t="array" aca="1" ref="BJ61" ca="1">IF(AND($A61 &gt; 0, AC61 &gt; 0,BJ$2&lt;MiscFormulas!$A$5+1),
_xlfn.IFNA(
_xlfn.IFNA(
_xlfn.IFNA(
_xlfn.IFNA(
_xlfn.IFNA(
_xlfn.IFNA(
IF(_xlfn.XLOOKUP(BJ$2,WatchbillMONTHLY!$A$3:$U$3,OFFSET(WatchbillMONTHLY!$A$3:$U$3,1,2))=IF(_xlfn.XLOOKUP($A61,INDIRECT("_"&amp;_xlfn.XLOOKUP(BJ$2,WatchbillMONTHLY!$A$3:$U$3,OFFSET(WatchbillMONTHLY!$A$3:$U$3,1,2))),INDIRECT("_"&amp;_xlfn.XLOOKUP(BJ$2,WatchbillMONTHLY!$A$3:$U$3,OFFSET(WatchbillMONTHLY!$A$3:$U$3,1,2))))=$A61,_xlfn.XLOOKUP(BJ$2,WatchbillMONTHLY!$A$3:$U$3,OFFSET(WatchbillMONTHLY!$A$3:$U$3,1,2)),FALSE),TRUE,FALSE),
IF(_xlfn.XLOOKUP(BJ$2,WatchbillMONTHLY!$A$20:$U$20,OFFSET(WatchbillMONTHLY!$A$20:$U$20,1,2))=IF(_xlfn.XLOOKUP($A61,INDIRECT("_"&amp;_xlfn.XLOOKUP(BJ$2,WatchbillMONTHLY!$A$20:$U$20,OFFSET(WatchbillMONTHLY!$A$20:$U$20,1,2))),INDIRECT("_"&amp;_xlfn.XLOOKUP(BJ$2,WatchbillMONTHLY!$A$20:$U$20,OFFSET(WatchbillMONTHLY!$A$20:$U$20,1,2))))=$A61,_xlfn.XLOOKUP(BJ$2,WatchbillMONTHLY!$A$20:$U$20,OFFSET(WatchbillMONTHLY!$A$20:$U$20,1,2)),FALSE),TRUE,FALSE)),
IF(_xlfn.XLOOKUP(BJ$2,WatchbillMONTHLY!$A$37:$U$37,OFFSET(WatchbillMONTHLY!$A$37:$U$37,1,2))=IF(_xlfn.XLOOKUP($A61,INDIRECT("_"&amp;_xlfn.XLOOKUP(BJ$2,WatchbillMONTHLY!$A$37:$U$37,OFFSET(WatchbillMONTHLY!$A$37:$U$37,1,2))),INDIRECT("_"&amp;_xlfn.XLOOKUP(BJ$2,WatchbillMONTHLY!$A$37:$U$37,OFFSET(WatchbillMONTHLY!$A$37:$U$37,1,2))))=$A61,_xlfn.XLOOKUP(BJ$2,WatchbillMONTHLY!$A$37:$U$37,OFFSET(WatchbillMONTHLY!$A$37:$U$37,1,2)),FALSE),TRUE,FALSE)),
IF(_xlfn.XLOOKUP(BJ$2,WatchbillMONTHLY!$A$54:$U$54,OFFSET(WatchbillMONTHLY!$A$54:$U$54,1,2))=IF(_xlfn.XLOOKUP($A61,INDIRECT("_"&amp;_xlfn.XLOOKUP(BJ$2,WatchbillMONTHLY!$A$54:$U$54,OFFSET(WatchbillMONTHLY!$A$54:$U$54,1,2))),INDIRECT("_"&amp;_xlfn.XLOOKUP(BJ$2,WatchbillMONTHLY!$A$54:$U$54,OFFSET(WatchbillMONTHLY!$A$54:$U$54,1,2))))=$A61,_xlfn.XLOOKUP(BJ$2,WatchbillMONTHLY!$A$54:$U$54,OFFSET(WatchbillMONTHLY!$A$54:$U$54,1,2)),FALSE),TRUE,FALSE)),
IF(_xlfn.XLOOKUP(BJ$2,WatchbillMONTHLY!$A$71:$U$71,OFFSET(WatchbillMONTHLY!$A$71:$U$71,1,2))=IF(_xlfn.XLOOKUP($A61,INDIRECT("_"&amp;_xlfn.XLOOKUP(BJ$2,WatchbillMONTHLY!$A$71:$U$71,OFFSET(WatchbillMONTHLY!$A$71:$U$71,1,2))),INDIRECT("_"&amp;_xlfn.XLOOKUP(BJ$2,WatchbillMONTHLY!$A$71:$U$71,OFFSET(WatchbillMONTHLY!$A$71:$U$71,1,2))))=$A61,_xlfn.XLOOKUP(BJ$2,WatchbillMONTHLY!$A$71:$U$71,OFFSET(WatchbillMONTHLY!$A$71:$U$71,1,2)),FALSE),TRUE,FALSE)),
IF(_xlfn.XLOOKUP(BJ$2,WatchbillMONTHLY!$A$88:$U$88,OFFSET(WatchbillMONTHLY!$A$88:$U$88,1,2))=IF(_xlfn.XLOOKUP($A61,INDIRECT("_"&amp;_xlfn.XLOOKUP(BJ$2,WatchbillMONTHLY!$A$88:$U$88,OFFSET(WatchbillMONTHLY!$A$88:$U$88,1,2))),INDIRECT("_"&amp;_xlfn.XLOOKUP(BJ$2,WatchbillMONTHLY!$A$88:$U$88,OFFSET(WatchbillMONTHLY!$A$88:$U$88,1,2))))=$A61,_xlfn.XLOOKUP(BJ$2,WatchbillMONTHLY!$A$88:$U$88,OFFSET(WatchbillMONTHLY!$A$88:$U$88,1,2)),FALSE),TRUE,FALSE)),
FALSE),FALSE)</f>
        <v>0</v>
      </c>
      <c r="BK61" s="209" t="b" cm="1">
        <f t="array" aca="1" ref="BK61" ca="1">IF(AND($A61 &gt; 0, AD61 &gt; 0,BK$2&lt;MiscFormulas!$A$5+1),
_xlfn.IFNA(
_xlfn.IFNA(
_xlfn.IFNA(
_xlfn.IFNA(
_xlfn.IFNA(
_xlfn.IFNA(
IF(_xlfn.XLOOKUP(BK$2,WatchbillMONTHLY!$A$3:$U$3,OFFSET(WatchbillMONTHLY!$A$3:$U$3,1,2))=IF(_xlfn.XLOOKUP($A61,INDIRECT("_"&amp;_xlfn.XLOOKUP(BK$2,WatchbillMONTHLY!$A$3:$U$3,OFFSET(WatchbillMONTHLY!$A$3:$U$3,1,2))),INDIRECT("_"&amp;_xlfn.XLOOKUP(BK$2,WatchbillMONTHLY!$A$3:$U$3,OFFSET(WatchbillMONTHLY!$A$3:$U$3,1,2))))=$A61,_xlfn.XLOOKUP(BK$2,WatchbillMONTHLY!$A$3:$U$3,OFFSET(WatchbillMONTHLY!$A$3:$U$3,1,2)),FALSE),TRUE,FALSE),
IF(_xlfn.XLOOKUP(BK$2,WatchbillMONTHLY!$A$20:$U$20,OFFSET(WatchbillMONTHLY!$A$20:$U$20,1,2))=IF(_xlfn.XLOOKUP($A61,INDIRECT("_"&amp;_xlfn.XLOOKUP(BK$2,WatchbillMONTHLY!$A$20:$U$20,OFFSET(WatchbillMONTHLY!$A$20:$U$20,1,2))),INDIRECT("_"&amp;_xlfn.XLOOKUP(BK$2,WatchbillMONTHLY!$A$20:$U$20,OFFSET(WatchbillMONTHLY!$A$20:$U$20,1,2))))=$A61,_xlfn.XLOOKUP(BK$2,WatchbillMONTHLY!$A$20:$U$20,OFFSET(WatchbillMONTHLY!$A$20:$U$20,1,2)),FALSE),TRUE,FALSE)),
IF(_xlfn.XLOOKUP(BK$2,WatchbillMONTHLY!$A$37:$U$37,OFFSET(WatchbillMONTHLY!$A$37:$U$37,1,2))=IF(_xlfn.XLOOKUP($A61,INDIRECT("_"&amp;_xlfn.XLOOKUP(BK$2,WatchbillMONTHLY!$A$37:$U$37,OFFSET(WatchbillMONTHLY!$A$37:$U$37,1,2))),INDIRECT("_"&amp;_xlfn.XLOOKUP(BK$2,WatchbillMONTHLY!$A$37:$U$37,OFFSET(WatchbillMONTHLY!$A$37:$U$37,1,2))))=$A61,_xlfn.XLOOKUP(BK$2,WatchbillMONTHLY!$A$37:$U$37,OFFSET(WatchbillMONTHLY!$A$37:$U$37,1,2)),FALSE),TRUE,FALSE)),
IF(_xlfn.XLOOKUP(BK$2,WatchbillMONTHLY!$A$54:$U$54,OFFSET(WatchbillMONTHLY!$A$54:$U$54,1,2))=IF(_xlfn.XLOOKUP($A61,INDIRECT("_"&amp;_xlfn.XLOOKUP(BK$2,WatchbillMONTHLY!$A$54:$U$54,OFFSET(WatchbillMONTHLY!$A$54:$U$54,1,2))),INDIRECT("_"&amp;_xlfn.XLOOKUP(BK$2,WatchbillMONTHLY!$A$54:$U$54,OFFSET(WatchbillMONTHLY!$A$54:$U$54,1,2))))=$A61,_xlfn.XLOOKUP(BK$2,WatchbillMONTHLY!$A$54:$U$54,OFFSET(WatchbillMONTHLY!$A$54:$U$54,1,2)),FALSE),TRUE,FALSE)),
IF(_xlfn.XLOOKUP(BK$2,WatchbillMONTHLY!$A$71:$U$71,OFFSET(WatchbillMONTHLY!$A$71:$U$71,1,2))=IF(_xlfn.XLOOKUP($A61,INDIRECT("_"&amp;_xlfn.XLOOKUP(BK$2,WatchbillMONTHLY!$A$71:$U$71,OFFSET(WatchbillMONTHLY!$A$71:$U$71,1,2))),INDIRECT("_"&amp;_xlfn.XLOOKUP(BK$2,WatchbillMONTHLY!$A$71:$U$71,OFFSET(WatchbillMONTHLY!$A$71:$U$71,1,2))))=$A61,_xlfn.XLOOKUP(BK$2,WatchbillMONTHLY!$A$71:$U$71,OFFSET(WatchbillMONTHLY!$A$71:$U$71,1,2)),FALSE),TRUE,FALSE)),
IF(_xlfn.XLOOKUP(BK$2,WatchbillMONTHLY!$A$88:$U$88,OFFSET(WatchbillMONTHLY!$A$88:$U$88,1,2))=IF(_xlfn.XLOOKUP($A61,INDIRECT("_"&amp;_xlfn.XLOOKUP(BK$2,WatchbillMONTHLY!$A$88:$U$88,OFFSET(WatchbillMONTHLY!$A$88:$U$88,1,2))),INDIRECT("_"&amp;_xlfn.XLOOKUP(BK$2,WatchbillMONTHLY!$A$88:$U$88,OFFSET(WatchbillMONTHLY!$A$88:$U$88,1,2))))=$A61,_xlfn.XLOOKUP(BK$2,WatchbillMONTHLY!$A$88:$U$88,OFFSET(WatchbillMONTHLY!$A$88:$U$88,1,2)),FALSE),TRUE,FALSE)),
FALSE),FALSE)</f>
        <v>0</v>
      </c>
      <c r="BL61" s="209" t="b" cm="1">
        <f t="array" aca="1" ref="BL61" ca="1">IF(AND($A61 &gt; 0, AE61 &gt; 0,BL$2&lt;MiscFormulas!$A$5+1),
_xlfn.IFNA(
_xlfn.IFNA(
_xlfn.IFNA(
_xlfn.IFNA(
_xlfn.IFNA(
_xlfn.IFNA(
IF(_xlfn.XLOOKUP(BL$2,WatchbillMONTHLY!$A$3:$U$3,OFFSET(WatchbillMONTHLY!$A$3:$U$3,1,2))=IF(_xlfn.XLOOKUP($A61,INDIRECT("_"&amp;_xlfn.XLOOKUP(BL$2,WatchbillMONTHLY!$A$3:$U$3,OFFSET(WatchbillMONTHLY!$A$3:$U$3,1,2))),INDIRECT("_"&amp;_xlfn.XLOOKUP(BL$2,WatchbillMONTHLY!$A$3:$U$3,OFFSET(WatchbillMONTHLY!$A$3:$U$3,1,2))))=$A61,_xlfn.XLOOKUP(BL$2,WatchbillMONTHLY!$A$3:$U$3,OFFSET(WatchbillMONTHLY!$A$3:$U$3,1,2)),FALSE),TRUE,FALSE),
IF(_xlfn.XLOOKUP(BL$2,WatchbillMONTHLY!$A$20:$U$20,OFFSET(WatchbillMONTHLY!$A$20:$U$20,1,2))=IF(_xlfn.XLOOKUP($A61,INDIRECT("_"&amp;_xlfn.XLOOKUP(BL$2,WatchbillMONTHLY!$A$20:$U$20,OFFSET(WatchbillMONTHLY!$A$20:$U$20,1,2))),INDIRECT("_"&amp;_xlfn.XLOOKUP(BL$2,WatchbillMONTHLY!$A$20:$U$20,OFFSET(WatchbillMONTHLY!$A$20:$U$20,1,2))))=$A61,_xlfn.XLOOKUP(BL$2,WatchbillMONTHLY!$A$20:$U$20,OFFSET(WatchbillMONTHLY!$A$20:$U$20,1,2)),FALSE),TRUE,FALSE)),
IF(_xlfn.XLOOKUP(BL$2,WatchbillMONTHLY!$A$37:$U$37,OFFSET(WatchbillMONTHLY!$A$37:$U$37,1,2))=IF(_xlfn.XLOOKUP($A61,INDIRECT("_"&amp;_xlfn.XLOOKUP(BL$2,WatchbillMONTHLY!$A$37:$U$37,OFFSET(WatchbillMONTHLY!$A$37:$U$37,1,2))),INDIRECT("_"&amp;_xlfn.XLOOKUP(BL$2,WatchbillMONTHLY!$A$37:$U$37,OFFSET(WatchbillMONTHLY!$A$37:$U$37,1,2))))=$A61,_xlfn.XLOOKUP(BL$2,WatchbillMONTHLY!$A$37:$U$37,OFFSET(WatchbillMONTHLY!$A$37:$U$37,1,2)),FALSE),TRUE,FALSE)),
IF(_xlfn.XLOOKUP(BL$2,WatchbillMONTHLY!$A$54:$U$54,OFFSET(WatchbillMONTHLY!$A$54:$U$54,1,2))=IF(_xlfn.XLOOKUP($A61,INDIRECT("_"&amp;_xlfn.XLOOKUP(BL$2,WatchbillMONTHLY!$A$54:$U$54,OFFSET(WatchbillMONTHLY!$A$54:$U$54,1,2))),INDIRECT("_"&amp;_xlfn.XLOOKUP(BL$2,WatchbillMONTHLY!$A$54:$U$54,OFFSET(WatchbillMONTHLY!$A$54:$U$54,1,2))))=$A61,_xlfn.XLOOKUP(BL$2,WatchbillMONTHLY!$A$54:$U$54,OFFSET(WatchbillMONTHLY!$A$54:$U$54,1,2)),FALSE),TRUE,FALSE)),
IF(_xlfn.XLOOKUP(BL$2,WatchbillMONTHLY!$A$71:$U$71,OFFSET(WatchbillMONTHLY!$A$71:$U$71,1,2))=IF(_xlfn.XLOOKUP($A61,INDIRECT("_"&amp;_xlfn.XLOOKUP(BL$2,WatchbillMONTHLY!$A$71:$U$71,OFFSET(WatchbillMONTHLY!$A$71:$U$71,1,2))),INDIRECT("_"&amp;_xlfn.XLOOKUP(BL$2,WatchbillMONTHLY!$A$71:$U$71,OFFSET(WatchbillMONTHLY!$A$71:$U$71,1,2))))=$A61,_xlfn.XLOOKUP(BL$2,WatchbillMONTHLY!$A$71:$U$71,OFFSET(WatchbillMONTHLY!$A$71:$U$71,1,2)),FALSE),TRUE,FALSE)),
IF(_xlfn.XLOOKUP(BL$2,WatchbillMONTHLY!$A$88:$U$88,OFFSET(WatchbillMONTHLY!$A$88:$U$88,1,2))=IF(_xlfn.XLOOKUP($A61,INDIRECT("_"&amp;_xlfn.XLOOKUP(BL$2,WatchbillMONTHLY!$A$88:$U$88,OFFSET(WatchbillMONTHLY!$A$88:$U$88,1,2))),INDIRECT("_"&amp;_xlfn.XLOOKUP(BL$2,WatchbillMONTHLY!$A$88:$U$88,OFFSET(WatchbillMONTHLY!$A$88:$U$88,1,2))))=$A61,_xlfn.XLOOKUP(BL$2,WatchbillMONTHLY!$A$88:$U$88,OFFSET(WatchbillMONTHLY!$A$88:$U$88,1,2)),FALSE),TRUE,FALSE)),
FALSE),FALSE)</f>
        <v>0</v>
      </c>
      <c r="BM61" s="209" t="b" cm="1">
        <f t="array" aca="1" ref="BM61" ca="1">IF(AND($A61 &gt; 0, AF61 &gt; 0,BM$2&lt;MiscFormulas!$A$5+1),
_xlfn.IFNA(
_xlfn.IFNA(
_xlfn.IFNA(
_xlfn.IFNA(
_xlfn.IFNA(
_xlfn.IFNA(
IF(_xlfn.XLOOKUP(BM$2,WatchbillMONTHLY!$A$3:$U$3,OFFSET(WatchbillMONTHLY!$A$3:$U$3,1,2))=IF(_xlfn.XLOOKUP($A61,INDIRECT("_"&amp;_xlfn.XLOOKUP(BM$2,WatchbillMONTHLY!$A$3:$U$3,OFFSET(WatchbillMONTHLY!$A$3:$U$3,1,2))),INDIRECT("_"&amp;_xlfn.XLOOKUP(BM$2,WatchbillMONTHLY!$A$3:$U$3,OFFSET(WatchbillMONTHLY!$A$3:$U$3,1,2))))=$A61,_xlfn.XLOOKUP(BM$2,WatchbillMONTHLY!$A$3:$U$3,OFFSET(WatchbillMONTHLY!$A$3:$U$3,1,2)),FALSE),TRUE,FALSE),
IF(_xlfn.XLOOKUP(BM$2,WatchbillMONTHLY!$A$20:$U$20,OFFSET(WatchbillMONTHLY!$A$20:$U$20,1,2))=IF(_xlfn.XLOOKUP($A61,INDIRECT("_"&amp;_xlfn.XLOOKUP(BM$2,WatchbillMONTHLY!$A$20:$U$20,OFFSET(WatchbillMONTHLY!$A$20:$U$20,1,2))),INDIRECT("_"&amp;_xlfn.XLOOKUP(BM$2,WatchbillMONTHLY!$A$20:$U$20,OFFSET(WatchbillMONTHLY!$A$20:$U$20,1,2))))=$A61,_xlfn.XLOOKUP(BM$2,WatchbillMONTHLY!$A$20:$U$20,OFFSET(WatchbillMONTHLY!$A$20:$U$20,1,2)),FALSE),TRUE,FALSE)),
IF(_xlfn.XLOOKUP(BM$2,WatchbillMONTHLY!$A$37:$U$37,OFFSET(WatchbillMONTHLY!$A$37:$U$37,1,2))=IF(_xlfn.XLOOKUP($A61,INDIRECT("_"&amp;_xlfn.XLOOKUP(BM$2,WatchbillMONTHLY!$A$37:$U$37,OFFSET(WatchbillMONTHLY!$A$37:$U$37,1,2))),INDIRECT("_"&amp;_xlfn.XLOOKUP(BM$2,WatchbillMONTHLY!$A$37:$U$37,OFFSET(WatchbillMONTHLY!$A$37:$U$37,1,2))))=$A61,_xlfn.XLOOKUP(BM$2,WatchbillMONTHLY!$A$37:$U$37,OFFSET(WatchbillMONTHLY!$A$37:$U$37,1,2)),FALSE),TRUE,FALSE)),
IF(_xlfn.XLOOKUP(BM$2,WatchbillMONTHLY!$A$54:$U$54,OFFSET(WatchbillMONTHLY!$A$54:$U$54,1,2))=IF(_xlfn.XLOOKUP($A61,INDIRECT("_"&amp;_xlfn.XLOOKUP(BM$2,WatchbillMONTHLY!$A$54:$U$54,OFFSET(WatchbillMONTHLY!$A$54:$U$54,1,2))),INDIRECT("_"&amp;_xlfn.XLOOKUP(BM$2,WatchbillMONTHLY!$A$54:$U$54,OFFSET(WatchbillMONTHLY!$A$54:$U$54,1,2))))=$A61,_xlfn.XLOOKUP(BM$2,WatchbillMONTHLY!$A$54:$U$54,OFFSET(WatchbillMONTHLY!$A$54:$U$54,1,2)),FALSE),TRUE,FALSE)),
IF(_xlfn.XLOOKUP(BM$2,WatchbillMONTHLY!$A$71:$U$71,OFFSET(WatchbillMONTHLY!$A$71:$U$71,1,2))=IF(_xlfn.XLOOKUP($A61,INDIRECT("_"&amp;_xlfn.XLOOKUP(BM$2,WatchbillMONTHLY!$A$71:$U$71,OFFSET(WatchbillMONTHLY!$A$71:$U$71,1,2))),INDIRECT("_"&amp;_xlfn.XLOOKUP(BM$2,WatchbillMONTHLY!$A$71:$U$71,OFFSET(WatchbillMONTHLY!$A$71:$U$71,1,2))))=$A61,_xlfn.XLOOKUP(BM$2,WatchbillMONTHLY!$A$71:$U$71,OFFSET(WatchbillMONTHLY!$A$71:$U$71,1,2)),FALSE),TRUE,FALSE)),
IF(_xlfn.XLOOKUP(BM$2,WatchbillMONTHLY!$A$88:$U$88,OFFSET(WatchbillMONTHLY!$A$88:$U$88,1,2))=IF(_xlfn.XLOOKUP($A61,INDIRECT("_"&amp;_xlfn.XLOOKUP(BM$2,WatchbillMONTHLY!$A$88:$U$88,OFFSET(WatchbillMONTHLY!$A$88:$U$88,1,2))),INDIRECT("_"&amp;_xlfn.XLOOKUP(BM$2,WatchbillMONTHLY!$A$88:$U$88,OFFSET(WatchbillMONTHLY!$A$88:$U$88,1,2))))=$A61,_xlfn.XLOOKUP(BM$2,WatchbillMONTHLY!$A$88:$U$88,OFFSET(WatchbillMONTHLY!$A$88:$U$88,1,2)),FALSE),TRUE,FALSE)),
FALSE),FALSE)</f>
        <v>0</v>
      </c>
      <c r="BN61" s="209" t="b" cm="1">
        <f t="array" aca="1" ref="BN61" ca="1">IF(AND($A61 &gt; 0, AG61 &gt; 0,BN$2&lt;MiscFormulas!$A$5+1),
_xlfn.IFNA(
_xlfn.IFNA(
_xlfn.IFNA(
_xlfn.IFNA(
_xlfn.IFNA(
_xlfn.IFNA(
IF(_xlfn.XLOOKUP(BN$2,WatchbillMONTHLY!$A$3:$U$3,OFFSET(WatchbillMONTHLY!$A$3:$U$3,1,2))=IF(_xlfn.XLOOKUP($A61,INDIRECT("_"&amp;_xlfn.XLOOKUP(BN$2,WatchbillMONTHLY!$A$3:$U$3,OFFSET(WatchbillMONTHLY!$A$3:$U$3,1,2))),INDIRECT("_"&amp;_xlfn.XLOOKUP(BN$2,WatchbillMONTHLY!$A$3:$U$3,OFFSET(WatchbillMONTHLY!$A$3:$U$3,1,2))))=$A61,_xlfn.XLOOKUP(BN$2,WatchbillMONTHLY!$A$3:$U$3,OFFSET(WatchbillMONTHLY!$A$3:$U$3,1,2)),FALSE),TRUE,FALSE),
IF(_xlfn.XLOOKUP(BN$2,WatchbillMONTHLY!$A$20:$U$20,OFFSET(WatchbillMONTHLY!$A$20:$U$20,1,2))=IF(_xlfn.XLOOKUP($A61,INDIRECT("_"&amp;_xlfn.XLOOKUP(BN$2,WatchbillMONTHLY!$A$20:$U$20,OFFSET(WatchbillMONTHLY!$A$20:$U$20,1,2))),INDIRECT("_"&amp;_xlfn.XLOOKUP(BN$2,WatchbillMONTHLY!$A$20:$U$20,OFFSET(WatchbillMONTHLY!$A$20:$U$20,1,2))))=$A61,_xlfn.XLOOKUP(BN$2,WatchbillMONTHLY!$A$20:$U$20,OFFSET(WatchbillMONTHLY!$A$20:$U$20,1,2)),FALSE),TRUE,FALSE)),
IF(_xlfn.XLOOKUP(BN$2,WatchbillMONTHLY!$A$37:$U$37,OFFSET(WatchbillMONTHLY!$A$37:$U$37,1,2))=IF(_xlfn.XLOOKUP($A61,INDIRECT("_"&amp;_xlfn.XLOOKUP(BN$2,WatchbillMONTHLY!$A$37:$U$37,OFFSET(WatchbillMONTHLY!$A$37:$U$37,1,2))),INDIRECT("_"&amp;_xlfn.XLOOKUP(BN$2,WatchbillMONTHLY!$A$37:$U$37,OFFSET(WatchbillMONTHLY!$A$37:$U$37,1,2))))=$A61,_xlfn.XLOOKUP(BN$2,WatchbillMONTHLY!$A$37:$U$37,OFFSET(WatchbillMONTHLY!$A$37:$U$37,1,2)),FALSE),TRUE,FALSE)),
IF(_xlfn.XLOOKUP(BN$2,WatchbillMONTHLY!$A$54:$U$54,OFFSET(WatchbillMONTHLY!$A$54:$U$54,1,2))=IF(_xlfn.XLOOKUP($A61,INDIRECT("_"&amp;_xlfn.XLOOKUP(BN$2,WatchbillMONTHLY!$A$54:$U$54,OFFSET(WatchbillMONTHLY!$A$54:$U$54,1,2))),INDIRECT("_"&amp;_xlfn.XLOOKUP(BN$2,WatchbillMONTHLY!$A$54:$U$54,OFFSET(WatchbillMONTHLY!$A$54:$U$54,1,2))))=$A61,_xlfn.XLOOKUP(BN$2,WatchbillMONTHLY!$A$54:$U$54,OFFSET(WatchbillMONTHLY!$A$54:$U$54,1,2)),FALSE),TRUE,FALSE)),
IF(_xlfn.XLOOKUP(BN$2,WatchbillMONTHLY!$A$71:$U$71,OFFSET(WatchbillMONTHLY!$A$71:$U$71,1,2))=IF(_xlfn.XLOOKUP($A61,INDIRECT("_"&amp;_xlfn.XLOOKUP(BN$2,WatchbillMONTHLY!$A$71:$U$71,OFFSET(WatchbillMONTHLY!$A$71:$U$71,1,2))),INDIRECT("_"&amp;_xlfn.XLOOKUP(BN$2,WatchbillMONTHLY!$A$71:$U$71,OFFSET(WatchbillMONTHLY!$A$71:$U$71,1,2))))=$A61,_xlfn.XLOOKUP(BN$2,WatchbillMONTHLY!$A$71:$U$71,OFFSET(WatchbillMONTHLY!$A$71:$U$71,1,2)),FALSE),TRUE,FALSE)),
IF(_xlfn.XLOOKUP(BN$2,WatchbillMONTHLY!$A$88:$U$88,OFFSET(WatchbillMONTHLY!$A$88:$U$88,1,2))=IF(_xlfn.XLOOKUP($A61,INDIRECT("_"&amp;_xlfn.XLOOKUP(BN$2,WatchbillMONTHLY!$A$88:$U$88,OFFSET(WatchbillMONTHLY!$A$88:$U$88,1,2))),INDIRECT("_"&amp;_xlfn.XLOOKUP(BN$2,WatchbillMONTHLY!$A$88:$U$88,OFFSET(WatchbillMONTHLY!$A$88:$U$88,1,2))))=$A61,_xlfn.XLOOKUP(BN$2,WatchbillMONTHLY!$A$88:$U$88,OFFSET(WatchbillMONTHLY!$A$88:$U$88,1,2)),FALSE),TRUE,FALSE)),
FALSE),FALSE)</f>
        <v>0</v>
      </c>
      <c r="BO61" s="209" t="b" cm="1">
        <f t="array" aca="1" ref="BO61" ca="1">IF(
    AND($A61 &gt; 0, AH61 &gt; 0,BO$2&lt;MiscFormulas!$A$5+1),
    ISNUMBER(
        MATCH($A61,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1" s="210"/>
    </row>
    <row r="62" spans="1:68" x14ac:dyDescent="0.35">
      <c r="A62" t="str">
        <v>EX11 Jody, P.</v>
      </c>
      <c r="B62" s="214" t="str">
        <v>EX11 Jody, Private</v>
      </c>
      <c r="C62" s="218"/>
      <c r="D62" s="230"/>
      <c r="E62" s="231"/>
      <c r="F62" s="231"/>
      <c r="G62" s="231"/>
      <c r="H62" s="231"/>
      <c r="I62" s="231"/>
      <c r="J62" s="231" t="s">
        <v>266</v>
      </c>
      <c r="K62" s="231"/>
      <c r="L62" s="231"/>
      <c r="M62" s="231"/>
      <c r="N62" s="231"/>
      <c r="O62" s="231"/>
      <c r="P62" s="231"/>
      <c r="Q62" s="231"/>
      <c r="R62" s="231"/>
      <c r="S62" s="231"/>
      <c r="T62" s="231"/>
      <c r="U62" s="231"/>
      <c r="V62" s="231"/>
      <c r="W62" s="231"/>
      <c r="X62" s="231"/>
      <c r="Y62" s="231"/>
      <c r="Z62" s="231"/>
      <c r="AA62" s="231"/>
      <c r="AB62" s="231"/>
      <c r="AC62" s="231"/>
      <c r="AD62" s="231"/>
      <c r="AE62" s="231"/>
      <c r="AF62" s="231"/>
      <c r="AG62" s="231"/>
      <c r="AH62" s="179"/>
      <c r="AI62" s="209"/>
      <c r="AJ62" s="209" t="str" cm="1">
        <f t="array" aca="1" ref="AJ62" ca="1">IF(OR(AK62:BN62=TRUE),$A62&amp;" :  ","")&amp;_xlfn.TEXTJOIN(" | ",TRUE,IF(AK62:BN62=TRUE,$AK$2:$BN$2,""))</f>
        <v/>
      </c>
      <c r="AK62" s="209" t="b" cm="1">
        <f t="array" aca="1" ref="AK62" ca="1">IF(AND($A62 &gt; 0, D62 &gt; 0,AK$2&lt;MiscFormulas!$A$5+1),
_xlfn.IFNA(
_xlfn.IFNA(
_xlfn.IFNA(
_xlfn.IFNA(
_xlfn.IFNA(
_xlfn.IFNA(
IF(_xlfn.XLOOKUP(AK$2,WatchbillMONTHLY!$A$3:$U$3,OFFSET(WatchbillMONTHLY!$A$3:$U$3,1,2))=IF(_xlfn.XLOOKUP($A62,INDIRECT("_"&amp;_xlfn.XLOOKUP(AK$2,WatchbillMONTHLY!$A$3:$U$3,OFFSET(WatchbillMONTHLY!$A$3:$U$3,1,2))),INDIRECT("_"&amp;_xlfn.XLOOKUP(AK$2,WatchbillMONTHLY!$A$3:$U$3,OFFSET(WatchbillMONTHLY!$A$3:$U$3,1,2))))=$A62,_xlfn.XLOOKUP(AK$2,WatchbillMONTHLY!$A$3:$U$3,OFFSET(WatchbillMONTHLY!$A$3:$U$3,1,2)),FALSE),TRUE,FALSE),
IF(_xlfn.XLOOKUP(AK$2,WatchbillMONTHLY!$A$20:$U$20,OFFSET(WatchbillMONTHLY!$A$20:$U$20,1,2))=IF(_xlfn.XLOOKUP($A62,INDIRECT("_"&amp;_xlfn.XLOOKUP(AK$2,WatchbillMONTHLY!$A$20:$U$20,OFFSET(WatchbillMONTHLY!$A$20:$U$20,1,2))),INDIRECT("_"&amp;_xlfn.XLOOKUP(AK$2,WatchbillMONTHLY!$A$20:$U$20,OFFSET(WatchbillMONTHLY!$A$20:$U$20,1,2))))=$A62,_xlfn.XLOOKUP(AK$2,WatchbillMONTHLY!$A$20:$U$20,OFFSET(WatchbillMONTHLY!$A$20:$U$20,1,2)),FALSE),TRUE,FALSE)),
IF(_xlfn.XLOOKUP(AK$2,WatchbillMONTHLY!$A$37:$U$37,OFFSET(WatchbillMONTHLY!$A$37:$U$37,1,2))=IF(_xlfn.XLOOKUP($A62,INDIRECT("_"&amp;_xlfn.XLOOKUP(AK$2,WatchbillMONTHLY!$A$37:$U$37,OFFSET(WatchbillMONTHLY!$A$37:$U$37,1,2))),INDIRECT("_"&amp;_xlfn.XLOOKUP(AK$2,WatchbillMONTHLY!$A$37:$U$37,OFFSET(WatchbillMONTHLY!$A$37:$U$37,1,2))))=$A62,_xlfn.XLOOKUP(AK$2,WatchbillMONTHLY!$A$37:$U$37,OFFSET(WatchbillMONTHLY!$A$37:$U$37,1,2)),FALSE),TRUE,FALSE)),
IF(_xlfn.XLOOKUP(AK$2,WatchbillMONTHLY!$A$54:$U$54,OFFSET(WatchbillMONTHLY!$A$54:$U$54,1,2))=IF(_xlfn.XLOOKUP($A62,INDIRECT("_"&amp;_xlfn.XLOOKUP(AK$2,WatchbillMONTHLY!$A$54:$U$54,OFFSET(WatchbillMONTHLY!$A$54:$U$54,1,2))),INDIRECT("_"&amp;_xlfn.XLOOKUP(AK$2,WatchbillMONTHLY!$A$54:$U$54,OFFSET(WatchbillMONTHLY!$A$54:$U$54,1,2))))=$A62,_xlfn.XLOOKUP(AK$2,WatchbillMONTHLY!$A$54:$U$54,OFFSET(WatchbillMONTHLY!$A$54:$U$54,1,2)),FALSE),TRUE,FALSE)),
IF(_xlfn.XLOOKUP(AK$2,WatchbillMONTHLY!$A$71:$U$71,OFFSET(WatchbillMONTHLY!$A$71:$U$71,1,2))=IF(_xlfn.XLOOKUP($A62,INDIRECT("_"&amp;_xlfn.XLOOKUP(AK$2,WatchbillMONTHLY!$A$71:$U$71,OFFSET(WatchbillMONTHLY!$A$71:$U$71,1,2))),INDIRECT("_"&amp;_xlfn.XLOOKUP(AK$2,WatchbillMONTHLY!$A$71:$U$71,OFFSET(WatchbillMONTHLY!$A$71:$U$71,1,2))))=$A62,_xlfn.XLOOKUP(AK$2,WatchbillMONTHLY!$A$71:$U$71,OFFSET(WatchbillMONTHLY!$A$71:$U$71,1,2)),FALSE),TRUE,FALSE)),
IF(_xlfn.XLOOKUP(AK$2,WatchbillMONTHLY!$A$88:$U$88,OFFSET(WatchbillMONTHLY!$A$88:$U$88,1,2))=IF(_xlfn.XLOOKUP($A62,INDIRECT("_"&amp;_xlfn.XLOOKUP(AK$2,WatchbillMONTHLY!$A$88:$U$88,OFFSET(WatchbillMONTHLY!$A$88:$U$88,1,2))),INDIRECT("_"&amp;_xlfn.XLOOKUP(AK$2,WatchbillMONTHLY!$A$88:$U$88,OFFSET(WatchbillMONTHLY!$A$88:$U$88,1,2))))=$A62,_xlfn.XLOOKUP(AK$2,WatchbillMONTHLY!$A$88:$U$88,OFFSET(WatchbillMONTHLY!$A$88:$U$88,1,2)),FALSE),TRUE,FALSE)),
FALSE),FALSE)</f>
        <v>0</v>
      </c>
      <c r="AL62" s="209" t="b" cm="1">
        <f t="array" aca="1" ref="AL62" ca="1">IF(AND($A62 &gt; 0, E62 &gt; 0,AL$2&lt;MiscFormulas!$A$5+1),
_xlfn.IFNA(
_xlfn.IFNA(
_xlfn.IFNA(
_xlfn.IFNA(
_xlfn.IFNA(
_xlfn.IFNA(
IF(_xlfn.XLOOKUP(AL$2,WatchbillMONTHLY!$A$3:$U$3,OFFSET(WatchbillMONTHLY!$A$3:$U$3,1,2))=IF(_xlfn.XLOOKUP($A62,INDIRECT("_"&amp;_xlfn.XLOOKUP(AL$2,WatchbillMONTHLY!$A$3:$U$3,OFFSET(WatchbillMONTHLY!$A$3:$U$3,1,2))),INDIRECT("_"&amp;_xlfn.XLOOKUP(AL$2,WatchbillMONTHLY!$A$3:$U$3,OFFSET(WatchbillMONTHLY!$A$3:$U$3,1,2))))=$A62,_xlfn.XLOOKUP(AL$2,WatchbillMONTHLY!$A$3:$U$3,OFFSET(WatchbillMONTHLY!$A$3:$U$3,1,2)),FALSE),TRUE,FALSE),
IF(_xlfn.XLOOKUP(AL$2,WatchbillMONTHLY!$A$20:$U$20,OFFSET(WatchbillMONTHLY!$A$20:$U$20,1,2))=IF(_xlfn.XLOOKUP($A62,INDIRECT("_"&amp;_xlfn.XLOOKUP(AL$2,WatchbillMONTHLY!$A$20:$U$20,OFFSET(WatchbillMONTHLY!$A$20:$U$20,1,2))),INDIRECT("_"&amp;_xlfn.XLOOKUP(AL$2,WatchbillMONTHLY!$A$20:$U$20,OFFSET(WatchbillMONTHLY!$A$20:$U$20,1,2))))=$A62,_xlfn.XLOOKUP(AL$2,WatchbillMONTHLY!$A$20:$U$20,OFFSET(WatchbillMONTHLY!$A$20:$U$20,1,2)),FALSE),TRUE,FALSE)),
IF(_xlfn.XLOOKUP(AL$2,WatchbillMONTHLY!$A$37:$U$37,OFFSET(WatchbillMONTHLY!$A$37:$U$37,1,2))=IF(_xlfn.XLOOKUP($A62,INDIRECT("_"&amp;_xlfn.XLOOKUP(AL$2,WatchbillMONTHLY!$A$37:$U$37,OFFSET(WatchbillMONTHLY!$A$37:$U$37,1,2))),INDIRECT("_"&amp;_xlfn.XLOOKUP(AL$2,WatchbillMONTHLY!$A$37:$U$37,OFFSET(WatchbillMONTHLY!$A$37:$U$37,1,2))))=$A62,_xlfn.XLOOKUP(AL$2,WatchbillMONTHLY!$A$37:$U$37,OFFSET(WatchbillMONTHLY!$A$37:$U$37,1,2)),FALSE),TRUE,FALSE)),
IF(_xlfn.XLOOKUP(AL$2,WatchbillMONTHLY!$A$54:$U$54,OFFSET(WatchbillMONTHLY!$A$54:$U$54,1,2))=IF(_xlfn.XLOOKUP($A62,INDIRECT("_"&amp;_xlfn.XLOOKUP(AL$2,WatchbillMONTHLY!$A$54:$U$54,OFFSET(WatchbillMONTHLY!$A$54:$U$54,1,2))),INDIRECT("_"&amp;_xlfn.XLOOKUP(AL$2,WatchbillMONTHLY!$A$54:$U$54,OFFSET(WatchbillMONTHLY!$A$54:$U$54,1,2))))=$A62,_xlfn.XLOOKUP(AL$2,WatchbillMONTHLY!$A$54:$U$54,OFFSET(WatchbillMONTHLY!$A$54:$U$54,1,2)),FALSE),TRUE,FALSE)),
IF(_xlfn.XLOOKUP(AL$2,WatchbillMONTHLY!$A$71:$U$71,OFFSET(WatchbillMONTHLY!$A$71:$U$71,1,2))=IF(_xlfn.XLOOKUP($A62,INDIRECT("_"&amp;_xlfn.XLOOKUP(AL$2,WatchbillMONTHLY!$A$71:$U$71,OFFSET(WatchbillMONTHLY!$A$71:$U$71,1,2))),INDIRECT("_"&amp;_xlfn.XLOOKUP(AL$2,WatchbillMONTHLY!$A$71:$U$71,OFFSET(WatchbillMONTHLY!$A$71:$U$71,1,2))))=$A62,_xlfn.XLOOKUP(AL$2,WatchbillMONTHLY!$A$71:$U$71,OFFSET(WatchbillMONTHLY!$A$71:$U$71,1,2)),FALSE),TRUE,FALSE)),
IF(_xlfn.XLOOKUP(AL$2,WatchbillMONTHLY!$A$88:$U$88,OFFSET(WatchbillMONTHLY!$A$88:$U$88,1,2))=IF(_xlfn.XLOOKUP($A62,INDIRECT("_"&amp;_xlfn.XLOOKUP(AL$2,WatchbillMONTHLY!$A$88:$U$88,OFFSET(WatchbillMONTHLY!$A$88:$U$88,1,2))),INDIRECT("_"&amp;_xlfn.XLOOKUP(AL$2,WatchbillMONTHLY!$A$88:$U$88,OFFSET(WatchbillMONTHLY!$A$88:$U$88,1,2))))=$A62,_xlfn.XLOOKUP(AL$2,WatchbillMONTHLY!$A$88:$U$88,OFFSET(WatchbillMONTHLY!$A$88:$U$88,1,2)),FALSE),TRUE,FALSE)),
FALSE),FALSE)</f>
        <v>0</v>
      </c>
      <c r="AM62" s="209" t="b" cm="1">
        <f t="array" aca="1" ref="AM62" ca="1">IF(AND($A62 &gt; 0, F62 &gt; 0,AM$2&lt;MiscFormulas!$A$5+1),
_xlfn.IFNA(
_xlfn.IFNA(
_xlfn.IFNA(
_xlfn.IFNA(
_xlfn.IFNA(
_xlfn.IFNA(
IF(_xlfn.XLOOKUP(AM$2,WatchbillMONTHLY!$A$3:$U$3,OFFSET(WatchbillMONTHLY!$A$3:$U$3,1,2))=IF(_xlfn.XLOOKUP($A62,INDIRECT("_"&amp;_xlfn.XLOOKUP(AM$2,WatchbillMONTHLY!$A$3:$U$3,OFFSET(WatchbillMONTHLY!$A$3:$U$3,1,2))),INDIRECT("_"&amp;_xlfn.XLOOKUP(AM$2,WatchbillMONTHLY!$A$3:$U$3,OFFSET(WatchbillMONTHLY!$A$3:$U$3,1,2))))=$A62,_xlfn.XLOOKUP(AM$2,WatchbillMONTHLY!$A$3:$U$3,OFFSET(WatchbillMONTHLY!$A$3:$U$3,1,2)),FALSE),TRUE,FALSE),
IF(_xlfn.XLOOKUP(AM$2,WatchbillMONTHLY!$A$20:$U$20,OFFSET(WatchbillMONTHLY!$A$20:$U$20,1,2))=IF(_xlfn.XLOOKUP($A62,INDIRECT("_"&amp;_xlfn.XLOOKUP(AM$2,WatchbillMONTHLY!$A$20:$U$20,OFFSET(WatchbillMONTHLY!$A$20:$U$20,1,2))),INDIRECT("_"&amp;_xlfn.XLOOKUP(AM$2,WatchbillMONTHLY!$A$20:$U$20,OFFSET(WatchbillMONTHLY!$A$20:$U$20,1,2))))=$A62,_xlfn.XLOOKUP(AM$2,WatchbillMONTHLY!$A$20:$U$20,OFFSET(WatchbillMONTHLY!$A$20:$U$20,1,2)),FALSE),TRUE,FALSE)),
IF(_xlfn.XLOOKUP(AM$2,WatchbillMONTHLY!$A$37:$U$37,OFFSET(WatchbillMONTHLY!$A$37:$U$37,1,2))=IF(_xlfn.XLOOKUP($A62,INDIRECT("_"&amp;_xlfn.XLOOKUP(AM$2,WatchbillMONTHLY!$A$37:$U$37,OFFSET(WatchbillMONTHLY!$A$37:$U$37,1,2))),INDIRECT("_"&amp;_xlfn.XLOOKUP(AM$2,WatchbillMONTHLY!$A$37:$U$37,OFFSET(WatchbillMONTHLY!$A$37:$U$37,1,2))))=$A62,_xlfn.XLOOKUP(AM$2,WatchbillMONTHLY!$A$37:$U$37,OFFSET(WatchbillMONTHLY!$A$37:$U$37,1,2)),FALSE),TRUE,FALSE)),
IF(_xlfn.XLOOKUP(AM$2,WatchbillMONTHLY!$A$54:$U$54,OFFSET(WatchbillMONTHLY!$A$54:$U$54,1,2))=IF(_xlfn.XLOOKUP($A62,INDIRECT("_"&amp;_xlfn.XLOOKUP(AM$2,WatchbillMONTHLY!$A$54:$U$54,OFFSET(WatchbillMONTHLY!$A$54:$U$54,1,2))),INDIRECT("_"&amp;_xlfn.XLOOKUP(AM$2,WatchbillMONTHLY!$A$54:$U$54,OFFSET(WatchbillMONTHLY!$A$54:$U$54,1,2))))=$A62,_xlfn.XLOOKUP(AM$2,WatchbillMONTHLY!$A$54:$U$54,OFFSET(WatchbillMONTHLY!$A$54:$U$54,1,2)),FALSE),TRUE,FALSE)),
IF(_xlfn.XLOOKUP(AM$2,WatchbillMONTHLY!$A$71:$U$71,OFFSET(WatchbillMONTHLY!$A$71:$U$71,1,2))=IF(_xlfn.XLOOKUP($A62,INDIRECT("_"&amp;_xlfn.XLOOKUP(AM$2,WatchbillMONTHLY!$A$71:$U$71,OFFSET(WatchbillMONTHLY!$A$71:$U$71,1,2))),INDIRECT("_"&amp;_xlfn.XLOOKUP(AM$2,WatchbillMONTHLY!$A$71:$U$71,OFFSET(WatchbillMONTHLY!$A$71:$U$71,1,2))))=$A62,_xlfn.XLOOKUP(AM$2,WatchbillMONTHLY!$A$71:$U$71,OFFSET(WatchbillMONTHLY!$A$71:$U$71,1,2)),FALSE),TRUE,FALSE)),
IF(_xlfn.XLOOKUP(AM$2,WatchbillMONTHLY!$A$88:$U$88,OFFSET(WatchbillMONTHLY!$A$88:$U$88,1,2))=IF(_xlfn.XLOOKUP($A62,INDIRECT("_"&amp;_xlfn.XLOOKUP(AM$2,WatchbillMONTHLY!$A$88:$U$88,OFFSET(WatchbillMONTHLY!$A$88:$U$88,1,2))),INDIRECT("_"&amp;_xlfn.XLOOKUP(AM$2,WatchbillMONTHLY!$A$88:$U$88,OFFSET(WatchbillMONTHLY!$A$88:$U$88,1,2))))=$A62,_xlfn.XLOOKUP(AM$2,WatchbillMONTHLY!$A$88:$U$88,OFFSET(WatchbillMONTHLY!$A$88:$U$88,1,2)),FALSE),TRUE,FALSE)),
FALSE),FALSE)</f>
        <v>0</v>
      </c>
      <c r="AN62" s="209" t="b" cm="1">
        <f t="array" aca="1" ref="AN62" ca="1">IF(AND($A62 &gt; 0, G62 &gt; 0,AN$2&lt;MiscFormulas!$A$5+1),
_xlfn.IFNA(
_xlfn.IFNA(
_xlfn.IFNA(
_xlfn.IFNA(
_xlfn.IFNA(
_xlfn.IFNA(
IF(_xlfn.XLOOKUP(AN$2,WatchbillMONTHLY!$A$3:$U$3,OFFSET(WatchbillMONTHLY!$A$3:$U$3,1,2))=IF(_xlfn.XLOOKUP($A62,INDIRECT("_"&amp;_xlfn.XLOOKUP(AN$2,WatchbillMONTHLY!$A$3:$U$3,OFFSET(WatchbillMONTHLY!$A$3:$U$3,1,2))),INDIRECT("_"&amp;_xlfn.XLOOKUP(AN$2,WatchbillMONTHLY!$A$3:$U$3,OFFSET(WatchbillMONTHLY!$A$3:$U$3,1,2))))=$A62,_xlfn.XLOOKUP(AN$2,WatchbillMONTHLY!$A$3:$U$3,OFFSET(WatchbillMONTHLY!$A$3:$U$3,1,2)),FALSE),TRUE,FALSE),
IF(_xlfn.XLOOKUP(AN$2,WatchbillMONTHLY!$A$20:$U$20,OFFSET(WatchbillMONTHLY!$A$20:$U$20,1,2))=IF(_xlfn.XLOOKUP($A62,INDIRECT("_"&amp;_xlfn.XLOOKUP(AN$2,WatchbillMONTHLY!$A$20:$U$20,OFFSET(WatchbillMONTHLY!$A$20:$U$20,1,2))),INDIRECT("_"&amp;_xlfn.XLOOKUP(AN$2,WatchbillMONTHLY!$A$20:$U$20,OFFSET(WatchbillMONTHLY!$A$20:$U$20,1,2))))=$A62,_xlfn.XLOOKUP(AN$2,WatchbillMONTHLY!$A$20:$U$20,OFFSET(WatchbillMONTHLY!$A$20:$U$20,1,2)),FALSE),TRUE,FALSE)),
IF(_xlfn.XLOOKUP(AN$2,WatchbillMONTHLY!$A$37:$U$37,OFFSET(WatchbillMONTHLY!$A$37:$U$37,1,2))=IF(_xlfn.XLOOKUP($A62,INDIRECT("_"&amp;_xlfn.XLOOKUP(AN$2,WatchbillMONTHLY!$A$37:$U$37,OFFSET(WatchbillMONTHLY!$A$37:$U$37,1,2))),INDIRECT("_"&amp;_xlfn.XLOOKUP(AN$2,WatchbillMONTHLY!$A$37:$U$37,OFFSET(WatchbillMONTHLY!$A$37:$U$37,1,2))))=$A62,_xlfn.XLOOKUP(AN$2,WatchbillMONTHLY!$A$37:$U$37,OFFSET(WatchbillMONTHLY!$A$37:$U$37,1,2)),FALSE),TRUE,FALSE)),
IF(_xlfn.XLOOKUP(AN$2,WatchbillMONTHLY!$A$54:$U$54,OFFSET(WatchbillMONTHLY!$A$54:$U$54,1,2))=IF(_xlfn.XLOOKUP($A62,INDIRECT("_"&amp;_xlfn.XLOOKUP(AN$2,WatchbillMONTHLY!$A$54:$U$54,OFFSET(WatchbillMONTHLY!$A$54:$U$54,1,2))),INDIRECT("_"&amp;_xlfn.XLOOKUP(AN$2,WatchbillMONTHLY!$A$54:$U$54,OFFSET(WatchbillMONTHLY!$A$54:$U$54,1,2))))=$A62,_xlfn.XLOOKUP(AN$2,WatchbillMONTHLY!$A$54:$U$54,OFFSET(WatchbillMONTHLY!$A$54:$U$54,1,2)),FALSE),TRUE,FALSE)),
IF(_xlfn.XLOOKUP(AN$2,WatchbillMONTHLY!$A$71:$U$71,OFFSET(WatchbillMONTHLY!$A$71:$U$71,1,2))=IF(_xlfn.XLOOKUP($A62,INDIRECT("_"&amp;_xlfn.XLOOKUP(AN$2,WatchbillMONTHLY!$A$71:$U$71,OFFSET(WatchbillMONTHLY!$A$71:$U$71,1,2))),INDIRECT("_"&amp;_xlfn.XLOOKUP(AN$2,WatchbillMONTHLY!$A$71:$U$71,OFFSET(WatchbillMONTHLY!$A$71:$U$71,1,2))))=$A62,_xlfn.XLOOKUP(AN$2,WatchbillMONTHLY!$A$71:$U$71,OFFSET(WatchbillMONTHLY!$A$71:$U$71,1,2)),FALSE),TRUE,FALSE)),
IF(_xlfn.XLOOKUP(AN$2,WatchbillMONTHLY!$A$88:$U$88,OFFSET(WatchbillMONTHLY!$A$88:$U$88,1,2))=IF(_xlfn.XLOOKUP($A62,INDIRECT("_"&amp;_xlfn.XLOOKUP(AN$2,WatchbillMONTHLY!$A$88:$U$88,OFFSET(WatchbillMONTHLY!$A$88:$U$88,1,2))),INDIRECT("_"&amp;_xlfn.XLOOKUP(AN$2,WatchbillMONTHLY!$A$88:$U$88,OFFSET(WatchbillMONTHLY!$A$88:$U$88,1,2))))=$A62,_xlfn.XLOOKUP(AN$2,WatchbillMONTHLY!$A$88:$U$88,OFFSET(WatchbillMONTHLY!$A$88:$U$88,1,2)),FALSE),TRUE,FALSE)),
FALSE),FALSE)</f>
        <v>0</v>
      </c>
      <c r="AO62" s="209" t="b" cm="1">
        <f t="array" aca="1" ref="AO62" ca="1">IF(AND($A62 &gt; 0, H62 &gt; 0,AO$2&lt;MiscFormulas!$A$5+1),
_xlfn.IFNA(
_xlfn.IFNA(
_xlfn.IFNA(
_xlfn.IFNA(
_xlfn.IFNA(
_xlfn.IFNA(
IF(_xlfn.XLOOKUP(AO$2,WatchbillMONTHLY!$A$3:$U$3,OFFSET(WatchbillMONTHLY!$A$3:$U$3,1,2))=IF(_xlfn.XLOOKUP($A62,INDIRECT("_"&amp;_xlfn.XLOOKUP(AO$2,WatchbillMONTHLY!$A$3:$U$3,OFFSET(WatchbillMONTHLY!$A$3:$U$3,1,2))),INDIRECT("_"&amp;_xlfn.XLOOKUP(AO$2,WatchbillMONTHLY!$A$3:$U$3,OFFSET(WatchbillMONTHLY!$A$3:$U$3,1,2))))=$A62,_xlfn.XLOOKUP(AO$2,WatchbillMONTHLY!$A$3:$U$3,OFFSET(WatchbillMONTHLY!$A$3:$U$3,1,2)),FALSE),TRUE,FALSE),
IF(_xlfn.XLOOKUP(AO$2,WatchbillMONTHLY!$A$20:$U$20,OFFSET(WatchbillMONTHLY!$A$20:$U$20,1,2))=IF(_xlfn.XLOOKUP($A62,INDIRECT("_"&amp;_xlfn.XLOOKUP(AO$2,WatchbillMONTHLY!$A$20:$U$20,OFFSET(WatchbillMONTHLY!$A$20:$U$20,1,2))),INDIRECT("_"&amp;_xlfn.XLOOKUP(AO$2,WatchbillMONTHLY!$A$20:$U$20,OFFSET(WatchbillMONTHLY!$A$20:$U$20,1,2))))=$A62,_xlfn.XLOOKUP(AO$2,WatchbillMONTHLY!$A$20:$U$20,OFFSET(WatchbillMONTHLY!$A$20:$U$20,1,2)),FALSE),TRUE,FALSE)),
IF(_xlfn.XLOOKUP(AO$2,WatchbillMONTHLY!$A$37:$U$37,OFFSET(WatchbillMONTHLY!$A$37:$U$37,1,2))=IF(_xlfn.XLOOKUP($A62,INDIRECT("_"&amp;_xlfn.XLOOKUP(AO$2,WatchbillMONTHLY!$A$37:$U$37,OFFSET(WatchbillMONTHLY!$A$37:$U$37,1,2))),INDIRECT("_"&amp;_xlfn.XLOOKUP(AO$2,WatchbillMONTHLY!$A$37:$U$37,OFFSET(WatchbillMONTHLY!$A$37:$U$37,1,2))))=$A62,_xlfn.XLOOKUP(AO$2,WatchbillMONTHLY!$A$37:$U$37,OFFSET(WatchbillMONTHLY!$A$37:$U$37,1,2)),FALSE),TRUE,FALSE)),
IF(_xlfn.XLOOKUP(AO$2,WatchbillMONTHLY!$A$54:$U$54,OFFSET(WatchbillMONTHLY!$A$54:$U$54,1,2))=IF(_xlfn.XLOOKUP($A62,INDIRECT("_"&amp;_xlfn.XLOOKUP(AO$2,WatchbillMONTHLY!$A$54:$U$54,OFFSET(WatchbillMONTHLY!$A$54:$U$54,1,2))),INDIRECT("_"&amp;_xlfn.XLOOKUP(AO$2,WatchbillMONTHLY!$A$54:$U$54,OFFSET(WatchbillMONTHLY!$A$54:$U$54,1,2))))=$A62,_xlfn.XLOOKUP(AO$2,WatchbillMONTHLY!$A$54:$U$54,OFFSET(WatchbillMONTHLY!$A$54:$U$54,1,2)),FALSE),TRUE,FALSE)),
IF(_xlfn.XLOOKUP(AO$2,WatchbillMONTHLY!$A$71:$U$71,OFFSET(WatchbillMONTHLY!$A$71:$U$71,1,2))=IF(_xlfn.XLOOKUP($A62,INDIRECT("_"&amp;_xlfn.XLOOKUP(AO$2,WatchbillMONTHLY!$A$71:$U$71,OFFSET(WatchbillMONTHLY!$A$71:$U$71,1,2))),INDIRECT("_"&amp;_xlfn.XLOOKUP(AO$2,WatchbillMONTHLY!$A$71:$U$71,OFFSET(WatchbillMONTHLY!$A$71:$U$71,1,2))))=$A62,_xlfn.XLOOKUP(AO$2,WatchbillMONTHLY!$A$71:$U$71,OFFSET(WatchbillMONTHLY!$A$71:$U$71,1,2)),FALSE),TRUE,FALSE)),
IF(_xlfn.XLOOKUP(AO$2,WatchbillMONTHLY!$A$88:$U$88,OFFSET(WatchbillMONTHLY!$A$88:$U$88,1,2))=IF(_xlfn.XLOOKUP($A62,INDIRECT("_"&amp;_xlfn.XLOOKUP(AO$2,WatchbillMONTHLY!$A$88:$U$88,OFFSET(WatchbillMONTHLY!$A$88:$U$88,1,2))),INDIRECT("_"&amp;_xlfn.XLOOKUP(AO$2,WatchbillMONTHLY!$A$88:$U$88,OFFSET(WatchbillMONTHLY!$A$88:$U$88,1,2))))=$A62,_xlfn.XLOOKUP(AO$2,WatchbillMONTHLY!$A$88:$U$88,OFFSET(WatchbillMONTHLY!$A$88:$U$88,1,2)),FALSE),TRUE,FALSE)),
FALSE),FALSE)</f>
        <v>0</v>
      </c>
      <c r="AP62" s="209" t="b" cm="1">
        <f t="array" aca="1" ref="AP62" ca="1">IF(AND($A62 &gt; 0, I62 &gt; 0,AP$2&lt;MiscFormulas!$A$5+1),
_xlfn.IFNA(
_xlfn.IFNA(
_xlfn.IFNA(
_xlfn.IFNA(
_xlfn.IFNA(
_xlfn.IFNA(
IF(_xlfn.XLOOKUP(AP$2,WatchbillMONTHLY!$A$3:$U$3,OFFSET(WatchbillMONTHLY!$A$3:$U$3,1,2))=IF(_xlfn.XLOOKUP($A62,INDIRECT("_"&amp;_xlfn.XLOOKUP(AP$2,WatchbillMONTHLY!$A$3:$U$3,OFFSET(WatchbillMONTHLY!$A$3:$U$3,1,2))),INDIRECT("_"&amp;_xlfn.XLOOKUP(AP$2,WatchbillMONTHLY!$A$3:$U$3,OFFSET(WatchbillMONTHLY!$A$3:$U$3,1,2))))=$A62,_xlfn.XLOOKUP(AP$2,WatchbillMONTHLY!$A$3:$U$3,OFFSET(WatchbillMONTHLY!$A$3:$U$3,1,2)),FALSE),TRUE,FALSE),
IF(_xlfn.XLOOKUP(AP$2,WatchbillMONTHLY!$A$20:$U$20,OFFSET(WatchbillMONTHLY!$A$20:$U$20,1,2))=IF(_xlfn.XLOOKUP($A62,INDIRECT("_"&amp;_xlfn.XLOOKUP(AP$2,WatchbillMONTHLY!$A$20:$U$20,OFFSET(WatchbillMONTHLY!$A$20:$U$20,1,2))),INDIRECT("_"&amp;_xlfn.XLOOKUP(AP$2,WatchbillMONTHLY!$A$20:$U$20,OFFSET(WatchbillMONTHLY!$A$20:$U$20,1,2))))=$A62,_xlfn.XLOOKUP(AP$2,WatchbillMONTHLY!$A$20:$U$20,OFFSET(WatchbillMONTHLY!$A$20:$U$20,1,2)),FALSE),TRUE,FALSE)),
IF(_xlfn.XLOOKUP(AP$2,WatchbillMONTHLY!$A$37:$U$37,OFFSET(WatchbillMONTHLY!$A$37:$U$37,1,2))=IF(_xlfn.XLOOKUP($A62,INDIRECT("_"&amp;_xlfn.XLOOKUP(AP$2,WatchbillMONTHLY!$A$37:$U$37,OFFSET(WatchbillMONTHLY!$A$37:$U$37,1,2))),INDIRECT("_"&amp;_xlfn.XLOOKUP(AP$2,WatchbillMONTHLY!$A$37:$U$37,OFFSET(WatchbillMONTHLY!$A$37:$U$37,1,2))))=$A62,_xlfn.XLOOKUP(AP$2,WatchbillMONTHLY!$A$37:$U$37,OFFSET(WatchbillMONTHLY!$A$37:$U$37,1,2)),FALSE),TRUE,FALSE)),
IF(_xlfn.XLOOKUP(AP$2,WatchbillMONTHLY!$A$54:$U$54,OFFSET(WatchbillMONTHLY!$A$54:$U$54,1,2))=IF(_xlfn.XLOOKUP($A62,INDIRECT("_"&amp;_xlfn.XLOOKUP(AP$2,WatchbillMONTHLY!$A$54:$U$54,OFFSET(WatchbillMONTHLY!$A$54:$U$54,1,2))),INDIRECT("_"&amp;_xlfn.XLOOKUP(AP$2,WatchbillMONTHLY!$A$54:$U$54,OFFSET(WatchbillMONTHLY!$A$54:$U$54,1,2))))=$A62,_xlfn.XLOOKUP(AP$2,WatchbillMONTHLY!$A$54:$U$54,OFFSET(WatchbillMONTHLY!$A$54:$U$54,1,2)),FALSE),TRUE,FALSE)),
IF(_xlfn.XLOOKUP(AP$2,WatchbillMONTHLY!$A$71:$U$71,OFFSET(WatchbillMONTHLY!$A$71:$U$71,1,2))=IF(_xlfn.XLOOKUP($A62,INDIRECT("_"&amp;_xlfn.XLOOKUP(AP$2,WatchbillMONTHLY!$A$71:$U$71,OFFSET(WatchbillMONTHLY!$A$71:$U$71,1,2))),INDIRECT("_"&amp;_xlfn.XLOOKUP(AP$2,WatchbillMONTHLY!$A$71:$U$71,OFFSET(WatchbillMONTHLY!$A$71:$U$71,1,2))))=$A62,_xlfn.XLOOKUP(AP$2,WatchbillMONTHLY!$A$71:$U$71,OFFSET(WatchbillMONTHLY!$A$71:$U$71,1,2)),FALSE),TRUE,FALSE)),
IF(_xlfn.XLOOKUP(AP$2,WatchbillMONTHLY!$A$88:$U$88,OFFSET(WatchbillMONTHLY!$A$88:$U$88,1,2))=IF(_xlfn.XLOOKUP($A62,INDIRECT("_"&amp;_xlfn.XLOOKUP(AP$2,WatchbillMONTHLY!$A$88:$U$88,OFFSET(WatchbillMONTHLY!$A$88:$U$88,1,2))),INDIRECT("_"&amp;_xlfn.XLOOKUP(AP$2,WatchbillMONTHLY!$A$88:$U$88,OFFSET(WatchbillMONTHLY!$A$88:$U$88,1,2))))=$A62,_xlfn.XLOOKUP(AP$2,WatchbillMONTHLY!$A$88:$U$88,OFFSET(WatchbillMONTHLY!$A$88:$U$88,1,2)),FALSE),TRUE,FALSE)),
FALSE),FALSE)</f>
        <v>0</v>
      </c>
      <c r="AQ62" s="209" t="b" cm="1">
        <f t="array" aca="1" ref="AQ62" ca="1">IF(AND($A62 &gt; 0, J62 &gt; 0,AQ$2&lt;MiscFormulas!$A$5+1),
_xlfn.IFNA(
_xlfn.IFNA(
_xlfn.IFNA(
_xlfn.IFNA(
_xlfn.IFNA(
_xlfn.IFNA(
IF(_xlfn.XLOOKUP(AQ$2,WatchbillMONTHLY!$A$3:$U$3,OFFSET(WatchbillMONTHLY!$A$3:$U$3,1,2))=IF(_xlfn.XLOOKUP($A62,INDIRECT("_"&amp;_xlfn.XLOOKUP(AQ$2,WatchbillMONTHLY!$A$3:$U$3,OFFSET(WatchbillMONTHLY!$A$3:$U$3,1,2))),INDIRECT("_"&amp;_xlfn.XLOOKUP(AQ$2,WatchbillMONTHLY!$A$3:$U$3,OFFSET(WatchbillMONTHLY!$A$3:$U$3,1,2))))=$A62,_xlfn.XLOOKUP(AQ$2,WatchbillMONTHLY!$A$3:$U$3,OFFSET(WatchbillMONTHLY!$A$3:$U$3,1,2)),FALSE),TRUE,FALSE),
IF(_xlfn.XLOOKUP(AQ$2,WatchbillMONTHLY!$A$20:$U$20,OFFSET(WatchbillMONTHLY!$A$20:$U$20,1,2))=IF(_xlfn.XLOOKUP($A62,INDIRECT("_"&amp;_xlfn.XLOOKUP(AQ$2,WatchbillMONTHLY!$A$20:$U$20,OFFSET(WatchbillMONTHLY!$A$20:$U$20,1,2))),INDIRECT("_"&amp;_xlfn.XLOOKUP(AQ$2,WatchbillMONTHLY!$A$20:$U$20,OFFSET(WatchbillMONTHLY!$A$20:$U$20,1,2))))=$A62,_xlfn.XLOOKUP(AQ$2,WatchbillMONTHLY!$A$20:$U$20,OFFSET(WatchbillMONTHLY!$A$20:$U$20,1,2)),FALSE),TRUE,FALSE)),
IF(_xlfn.XLOOKUP(AQ$2,WatchbillMONTHLY!$A$37:$U$37,OFFSET(WatchbillMONTHLY!$A$37:$U$37,1,2))=IF(_xlfn.XLOOKUP($A62,INDIRECT("_"&amp;_xlfn.XLOOKUP(AQ$2,WatchbillMONTHLY!$A$37:$U$37,OFFSET(WatchbillMONTHLY!$A$37:$U$37,1,2))),INDIRECT("_"&amp;_xlfn.XLOOKUP(AQ$2,WatchbillMONTHLY!$A$37:$U$37,OFFSET(WatchbillMONTHLY!$A$37:$U$37,1,2))))=$A62,_xlfn.XLOOKUP(AQ$2,WatchbillMONTHLY!$A$37:$U$37,OFFSET(WatchbillMONTHLY!$A$37:$U$37,1,2)),FALSE),TRUE,FALSE)),
IF(_xlfn.XLOOKUP(AQ$2,WatchbillMONTHLY!$A$54:$U$54,OFFSET(WatchbillMONTHLY!$A$54:$U$54,1,2))=IF(_xlfn.XLOOKUP($A62,INDIRECT("_"&amp;_xlfn.XLOOKUP(AQ$2,WatchbillMONTHLY!$A$54:$U$54,OFFSET(WatchbillMONTHLY!$A$54:$U$54,1,2))),INDIRECT("_"&amp;_xlfn.XLOOKUP(AQ$2,WatchbillMONTHLY!$A$54:$U$54,OFFSET(WatchbillMONTHLY!$A$54:$U$54,1,2))))=$A62,_xlfn.XLOOKUP(AQ$2,WatchbillMONTHLY!$A$54:$U$54,OFFSET(WatchbillMONTHLY!$A$54:$U$54,1,2)),FALSE),TRUE,FALSE)),
IF(_xlfn.XLOOKUP(AQ$2,WatchbillMONTHLY!$A$71:$U$71,OFFSET(WatchbillMONTHLY!$A$71:$U$71,1,2))=IF(_xlfn.XLOOKUP($A62,INDIRECT("_"&amp;_xlfn.XLOOKUP(AQ$2,WatchbillMONTHLY!$A$71:$U$71,OFFSET(WatchbillMONTHLY!$A$71:$U$71,1,2))),INDIRECT("_"&amp;_xlfn.XLOOKUP(AQ$2,WatchbillMONTHLY!$A$71:$U$71,OFFSET(WatchbillMONTHLY!$A$71:$U$71,1,2))))=$A62,_xlfn.XLOOKUP(AQ$2,WatchbillMONTHLY!$A$71:$U$71,OFFSET(WatchbillMONTHLY!$A$71:$U$71,1,2)),FALSE),TRUE,FALSE)),
IF(_xlfn.XLOOKUP(AQ$2,WatchbillMONTHLY!$A$88:$U$88,OFFSET(WatchbillMONTHLY!$A$88:$U$88,1,2))=IF(_xlfn.XLOOKUP($A62,INDIRECT("_"&amp;_xlfn.XLOOKUP(AQ$2,WatchbillMONTHLY!$A$88:$U$88,OFFSET(WatchbillMONTHLY!$A$88:$U$88,1,2))),INDIRECT("_"&amp;_xlfn.XLOOKUP(AQ$2,WatchbillMONTHLY!$A$88:$U$88,OFFSET(WatchbillMONTHLY!$A$88:$U$88,1,2))))=$A62,_xlfn.XLOOKUP(AQ$2,WatchbillMONTHLY!$A$88:$U$88,OFFSET(WatchbillMONTHLY!$A$88:$U$88,1,2)),FALSE),TRUE,FALSE)),
FALSE),FALSE)</f>
        <v>0</v>
      </c>
      <c r="AR62" s="209" t="b" cm="1">
        <f t="array" aca="1" ref="AR62" ca="1">IF(AND($A62 &gt; 0, K62 &gt; 0,AR$2&lt;MiscFormulas!$A$5+1),
_xlfn.IFNA(
_xlfn.IFNA(
_xlfn.IFNA(
_xlfn.IFNA(
_xlfn.IFNA(
_xlfn.IFNA(
IF(_xlfn.XLOOKUP(AR$2,WatchbillMONTHLY!$A$3:$U$3,OFFSET(WatchbillMONTHLY!$A$3:$U$3,1,2))=IF(_xlfn.XLOOKUP($A62,INDIRECT("_"&amp;_xlfn.XLOOKUP(AR$2,WatchbillMONTHLY!$A$3:$U$3,OFFSET(WatchbillMONTHLY!$A$3:$U$3,1,2))),INDIRECT("_"&amp;_xlfn.XLOOKUP(AR$2,WatchbillMONTHLY!$A$3:$U$3,OFFSET(WatchbillMONTHLY!$A$3:$U$3,1,2))))=$A62,_xlfn.XLOOKUP(AR$2,WatchbillMONTHLY!$A$3:$U$3,OFFSET(WatchbillMONTHLY!$A$3:$U$3,1,2)),FALSE),TRUE,FALSE),
IF(_xlfn.XLOOKUP(AR$2,WatchbillMONTHLY!$A$20:$U$20,OFFSET(WatchbillMONTHLY!$A$20:$U$20,1,2))=IF(_xlfn.XLOOKUP($A62,INDIRECT("_"&amp;_xlfn.XLOOKUP(AR$2,WatchbillMONTHLY!$A$20:$U$20,OFFSET(WatchbillMONTHLY!$A$20:$U$20,1,2))),INDIRECT("_"&amp;_xlfn.XLOOKUP(AR$2,WatchbillMONTHLY!$A$20:$U$20,OFFSET(WatchbillMONTHLY!$A$20:$U$20,1,2))))=$A62,_xlfn.XLOOKUP(AR$2,WatchbillMONTHLY!$A$20:$U$20,OFFSET(WatchbillMONTHLY!$A$20:$U$20,1,2)),FALSE),TRUE,FALSE)),
IF(_xlfn.XLOOKUP(AR$2,WatchbillMONTHLY!$A$37:$U$37,OFFSET(WatchbillMONTHLY!$A$37:$U$37,1,2))=IF(_xlfn.XLOOKUP($A62,INDIRECT("_"&amp;_xlfn.XLOOKUP(AR$2,WatchbillMONTHLY!$A$37:$U$37,OFFSET(WatchbillMONTHLY!$A$37:$U$37,1,2))),INDIRECT("_"&amp;_xlfn.XLOOKUP(AR$2,WatchbillMONTHLY!$A$37:$U$37,OFFSET(WatchbillMONTHLY!$A$37:$U$37,1,2))))=$A62,_xlfn.XLOOKUP(AR$2,WatchbillMONTHLY!$A$37:$U$37,OFFSET(WatchbillMONTHLY!$A$37:$U$37,1,2)),FALSE),TRUE,FALSE)),
IF(_xlfn.XLOOKUP(AR$2,WatchbillMONTHLY!$A$54:$U$54,OFFSET(WatchbillMONTHLY!$A$54:$U$54,1,2))=IF(_xlfn.XLOOKUP($A62,INDIRECT("_"&amp;_xlfn.XLOOKUP(AR$2,WatchbillMONTHLY!$A$54:$U$54,OFFSET(WatchbillMONTHLY!$A$54:$U$54,1,2))),INDIRECT("_"&amp;_xlfn.XLOOKUP(AR$2,WatchbillMONTHLY!$A$54:$U$54,OFFSET(WatchbillMONTHLY!$A$54:$U$54,1,2))))=$A62,_xlfn.XLOOKUP(AR$2,WatchbillMONTHLY!$A$54:$U$54,OFFSET(WatchbillMONTHLY!$A$54:$U$54,1,2)),FALSE),TRUE,FALSE)),
IF(_xlfn.XLOOKUP(AR$2,WatchbillMONTHLY!$A$71:$U$71,OFFSET(WatchbillMONTHLY!$A$71:$U$71,1,2))=IF(_xlfn.XLOOKUP($A62,INDIRECT("_"&amp;_xlfn.XLOOKUP(AR$2,WatchbillMONTHLY!$A$71:$U$71,OFFSET(WatchbillMONTHLY!$A$71:$U$71,1,2))),INDIRECT("_"&amp;_xlfn.XLOOKUP(AR$2,WatchbillMONTHLY!$A$71:$U$71,OFFSET(WatchbillMONTHLY!$A$71:$U$71,1,2))))=$A62,_xlfn.XLOOKUP(AR$2,WatchbillMONTHLY!$A$71:$U$71,OFFSET(WatchbillMONTHLY!$A$71:$U$71,1,2)),FALSE),TRUE,FALSE)),
IF(_xlfn.XLOOKUP(AR$2,WatchbillMONTHLY!$A$88:$U$88,OFFSET(WatchbillMONTHLY!$A$88:$U$88,1,2))=IF(_xlfn.XLOOKUP($A62,INDIRECT("_"&amp;_xlfn.XLOOKUP(AR$2,WatchbillMONTHLY!$A$88:$U$88,OFFSET(WatchbillMONTHLY!$A$88:$U$88,1,2))),INDIRECT("_"&amp;_xlfn.XLOOKUP(AR$2,WatchbillMONTHLY!$A$88:$U$88,OFFSET(WatchbillMONTHLY!$A$88:$U$88,1,2))))=$A62,_xlfn.XLOOKUP(AR$2,WatchbillMONTHLY!$A$88:$U$88,OFFSET(WatchbillMONTHLY!$A$88:$U$88,1,2)),FALSE),TRUE,FALSE)),
FALSE),FALSE)</f>
        <v>0</v>
      </c>
      <c r="AS62" s="209" t="b" cm="1">
        <f t="array" aca="1" ref="AS62" ca="1">IF(AND($A62 &gt; 0, L62 &gt; 0,AS$2&lt;MiscFormulas!$A$5+1),
_xlfn.IFNA(
_xlfn.IFNA(
_xlfn.IFNA(
_xlfn.IFNA(
_xlfn.IFNA(
_xlfn.IFNA(
IF(_xlfn.XLOOKUP(AS$2,WatchbillMONTHLY!$A$3:$U$3,OFFSET(WatchbillMONTHLY!$A$3:$U$3,1,2))=IF(_xlfn.XLOOKUP($A62,INDIRECT("_"&amp;_xlfn.XLOOKUP(AS$2,WatchbillMONTHLY!$A$3:$U$3,OFFSET(WatchbillMONTHLY!$A$3:$U$3,1,2))),INDIRECT("_"&amp;_xlfn.XLOOKUP(AS$2,WatchbillMONTHLY!$A$3:$U$3,OFFSET(WatchbillMONTHLY!$A$3:$U$3,1,2))))=$A62,_xlfn.XLOOKUP(AS$2,WatchbillMONTHLY!$A$3:$U$3,OFFSET(WatchbillMONTHLY!$A$3:$U$3,1,2)),FALSE),TRUE,FALSE),
IF(_xlfn.XLOOKUP(AS$2,WatchbillMONTHLY!$A$20:$U$20,OFFSET(WatchbillMONTHLY!$A$20:$U$20,1,2))=IF(_xlfn.XLOOKUP($A62,INDIRECT("_"&amp;_xlfn.XLOOKUP(AS$2,WatchbillMONTHLY!$A$20:$U$20,OFFSET(WatchbillMONTHLY!$A$20:$U$20,1,2))),INDIRECT("_"&amp;_xlfn.XLOOKUP(AS$2,WatchbillMONTHLY!$A$20:$U$20,OFFSET(WatchbillMONTHLY!$A$20:$U$20,1,2))))=$A62,_xlfn.XLOOKUP(AS$2,WatchbillMONTHLY!$A$20:$U$20,OFFSET(WatchbillMONTHLY!$A$20:$U$20,1,2)),FALSE),TRUE,FALSE)),
IF(_xlfn.XLOOKUP(AS$2,WatchbillMONTHLY!$A$37:$U$37,OFFSET(WatchbillMONTHLY!$A$37:$U$37,1,2))=IF(_xlfn.XLOOKUP($A62,INDIRECT("_"&amp;_xlfn.XLOOKUP(AS$2,WatchbillMONTHLY!$A$37:$U$37,OFFSET(WatchbillMONTHLY!$A$37:$U$37,1,2))),INDIRECT("_"&amp;_xlfn.XLOOKUP(AS$2,WatchbillMONTHLY!$A$37:$U$37,OFFSET(WatchbillMONTHLY!$A$37:$U$37,1,2))))=$A62,_xlfn.XLOOKUP(AS$2,WatchbillMONTHLY!$A$37:$U$37,OFFSET(WatchbillMONTHLY!$A$37:$U$37,1,2)),FALSE),TRUE,FALSE)),
IF(_xlfn.XLOOKUP(AS$2,WatchbillMONTHLY!$A$54:$U$54,OFFSET(WatchbillMONTHLY!$A$54:$U$54,1,2))=IF(_xlfn.XLOOKUP($A62,INDIRECT("_"&amp;_xlfn.XLOOKUP(AS$2,WatchbillMONTHLY!$A$54:$U$54,OFFSET(WatchbillMONTHLY!$A$54:$U$54,1,2))),INDIRECT("_"&amp;_xlfn.XLOOKUP(AS$2,WatchbillMONTHLY!$A$54:$U$54,OFFSET(WatchbillMONTHLY!$A$54:$U$54,1,2))))=$A62,_xlfn.XLOOKUP(AS$2,WatchbillMONTHLY!$A$54:$U$54,OFFSET(WatchbillMONTHLY!$A$54:$U$54,1,2)),FALSE),TRUE,FALSE)),
IF(_xlfn.XLOOKUP(AS$2,WatchbillMONTHLY!$A$71:$U$71,OFFSET(WatchbillMONTHLY!$A$71:$U$71,1,2))=IF(_xlfn.XLOOKUP($A62,INDIRECT("_"&amp;_xlfn.XLOOKUP(AS$2,WatchbillMONTHLY!$A$71:$U$71,OFFSET(WatchbillMONTHLY!$A$71:$U$71,1,2))),INDIRECT("_"&amp;_xlfn.XLOOKUP(AS$2,WatchbillMONTHLY!$A$71:$U$71,OFFSET(WatchbillMONTHLY!$A$71:$U$71,1,2))))=$A62,_xlfn.XLOOKUP(AS$2,WatchbillMONTHLY!$A$71:$U$71,OFFSET(WatchbillMONTHLY!$A$71:$U$71,1,2)),FALSE),TRUE,FALSE)),
IF(_xlfn.XLOOKUP(AS$2,WatchbillMONTHLY!$A$88:$U$88,OFFSET(WatchbillMONTHLY!$A$88:$U$88,1,2))=IF(_xlfn.XLOOKUP($A62,INDIRECT("_"&amp;_xlfn.XLOOKUP(AS$2,WatchbillMONTHLY!$A$88:$U$88,OFFSET(WatchbillMONTHLY!$A$88:$U$88,1,2))),INDIRECT("_"&amp;_xlfn.XLOOKUP(AS$2,WatchbillMONTHLY!$A$88:$U$88,OFFSET(WatchbillMONTHLY!$A$88:$U$88,1,2))))=$A62,_xlfn.XLOOKUP(AS$2,WatchbillMONTHLY!$A$88:$U$88,OFFSET(WatchbillMONTHLY!$A$88:$U$88,1,2)),FALSE),TRUE,FALSE)),
FALSE),FALSE)</f>
        <v>0</v>
      </c>
      <c r="AT62" s="209" t="b" cm="1">
        <f t="array" aca="1" ref="AT62" ca="1">IF(AND($A62 &gt; 0, M62 &gt; 0,AT$2&lt;MiscFormulas!$A$5+1),
_xlfn.IFNA(
_xlfn.IFNA(
_xlfn.IFNA(
_xlfn.IFNA(
_xlfn.IFNA(
_xlfn.IFNA(
IF(_xlfn.XLOOKUP(AT$2,WatchbillMONTHLY!$A$3:$U$3,OFFSET(WatchbillMONTHLY!$A$3:$U$3,1,2))=IF(_xlfn.XLOOKUP($A62,INDIRECT("_"&amp;_xlfn.XLOOKUP(AT$2,WatchbillMONTHLY!$A$3:$U$3,OFFSET(WatchbillMONTHLY!$A$3:$U$3,1,2))),INDIRECT("_"&amp;_xlfn.XLOOKUP(AT$2,WatchbillMONTHLY!$A$3:$U$3,OFFSET(WatchbillMONTHLY!$A$3:$U$3,1,2))))=$A62,_xlfn.XLOOKUP(AT$2,WatchbillMONTHLY!$A$3:$U$3,OFFSET(WatchbillMONTHLY!$A$3:$U$3,1,2)),FALSE),TRUE,FALSE),
IF(_xlfn.XLOOKUP(AT$2,WatchbillMONTHLY!$A$20:$U$20,OFFSET(WatchbillMONTHLY!$A$20:$U$20,1,2))=IF(_xlfn.XLOOKUP($A62,INDIRECT("_"&amp;_xlfn.XLOOKUP(AT$2,WatchbillMONTHLY!$A$20:$U$20,OFFSET(WatchbillMONTHLY!$A$20:$U$20,1,2))),INDIRECT("_"&amp;_xlfn.XLOOKUP(AT$2,WatchbillMONTHLY!$A$20:$U$20,OFFSET(WatchbillMONTHLY!$A$20:$U$20,1,2))))=$A62,_xlfn.XLOOKUP(AT$2,WatchbillMONTHLY!$A$20:$U$20,OFFSET(WatchbillMONTHLY!$A$20:$U$20,1,2)),FALSE),TRUE,FALSE)),
IF(_xlfn.XLOOKUP(AT$2,WatchbillMONTHLY!$A$37:$U$37,OFFSET(WatchbillMONTHLY!$A$37:$U$37,1,2))=IF(_xlfn.XLOOKUP($A62,INDIRECT("_"&amp;_xlfn.XLOOKUP(AT$2,WatchbillMONTHLY!$A$37:$U$37,OFFSET(WatchbillMONTHLY!$A$37:$U$37,1,2))),INDIRECT("_"&amp;_xlfn.XLOOKUP(AT$2,WatchbillMONTHLY!$A$37:$U$37,OFFSET(WatchbillMONTHLY!$A$37:$U$37,1,2))))=$A62,_xlfn.XLOOKUP(AT$2,WatchbillMONTHLY!$A$37:$U$37,OFFSET(WatchbillMONTHLY!$A$37:$U$37,1,2)),FALSE),TRUE,FALSE)),
IF(_xlfn.XLOOKUP(AT$2,WatchbillMONTHLY!$A$54:$U$54,OFFSET(WatchbillMONTHLY!$A$54:$U$54,1,2))=IF(_xlfn.XLOOKUP($A62,INDIRECT("_"&amp;_xlfn.XLOOKUP(AT$2,WatchbillMONTHLY!$A$54:$U$54,OFFSET(WatchbillMONTHLY!$A$54:$U$54,1,2))),INDIRECT("_"&amp;_xlfn.XLOOKUP(AT$2,WatchbillMONTHLY!$A$54:$U$54,OFFSET(WatchbillMONTHLY!$A$54:$U$54,1,2))))=$A62,_xlfn.XLOOKUP(AT$2,WatchbillMONTHLY!$A$54:$U$54,OFFSET(WatchbillMONTHLY!$A$54:$U$54,1,2)),FALSE),TRUE,FALSE)),
IF(_xlfn.XLOOKUP(AT$2,WatchbillMONTHLY!$A$71:$U$71,OFFSET(WatchbillMONTHLY!$A$71:$U$71,1,2))=IF(_xlfn.XLOOKUP($A62,INDIRECT("_"&amp;_xlfn.XLOOKUP(AT$2,WatchbillMONTHLY!$A$71:$U$71,OFFSET(WatchbillMONTHLY!$A$71:$U$71,1,2))),INDIRECT("_"&amp;_xlfn.XLOOKUP(AT$2,WatchbillMONTHLY!$A$71:$U$71,OFFSET(WatchbillMONTHLY!$A$71:$U$71,1,2))))=$A62,_xlfn.XLOOKUP(AT$2,WatchbillMONTHLY!$A$71:$U$71,OFFSET(WatchbillMONTHLY!$A$71:$U$71,1,2)),FALSE),TRUE,FALSE)),
IF(_xlfn.XLOOKUP(AT$2,WatchbillMONTHLY!$A$88:$U$88,OFFSET(WatchbillMONTHLY!$A$88:$U$88,1,2))=IF(_xlfn.XLOOKUP($A62,INDIRECT("_"&amp;_xlfn.XLOOKUP(AT$2,WatchbillMONTHLY!$A$88:$U$88,OFFSET(WatchbillMONTHLY!$A$88:$U$88,1,2))),INDIRECT("_"&amp;_xlfn.XLOOKUP(AT$2,WatchbillMONTHLY!$A$88:$U$88,OFFSET(WatchbillMONTHLY!$A$88:$U$88,1,2))))=$A62,_xlfn.XLOOKUP(AT$2,WatchbillMONTHLY!$A$88:$U$88,OFFSET(WatchbillMONTHLY!$A$88:$U$88,1,2)),FALSE),TRUE,FALSE)),
FALSE),FALSE)</f>
        <v>0</v>
      </c>
      <c r="AU62" s="209" t="b" cm="1">
        <f t="array" aca="1" ref="AU62" ca="1">IF(AND($A62 &gt; 0, N62 &gt; 0,AU$2&lt;MiscFormulas!$A$5+1),
_xlfn.IFNA(
_xlfn.IFNA(
_xlfn.IFNA(
_xlfn.IFNA(
_xlfn.IFNA(
_xlfn.IFNA(
IF(_xlfn.XLOOKUP(AU$2,WatchbillMONTHLY!$A$3:$U$3,OFFSET(WatchbillMONTHLY!$A$3:$U$3,1,2))=IF(_xlfn.XLOOKUP($A62,INDIRECT("_"&amp;_xlfn.XLOOKUP(AU$2,WatchbillMONTHLY!$A$3:$U$3,OFFSET(WatchbillMONTHLY!$A$3:$U$3,1,2))),INDIRECT("_"&amp;_xlfn.XLOOKUP(AU$2,WatchbillMONTHLY!$A$3:$U$3,OFFSET(WatchbillMONTHLY!$A$3:$U$3,1,2))))=$A62,_xlfn.XLOOKUP(AU$2,WatchbillMONTHLY!$A$3:$U$3,OFFSET(WatchbillMONTHLY!$A$3:$U$3,1,2)),FALSE),TRUE,FALSE),
IF(_xlfn.XLOOKUP(AU$2,WatchbillMONTHLY!$A$20:$U$20,OFFSET(WatchbillMONTHLY!$A$20:$U$20,1,2))=IF(_xlfn.XLOOKUP($A62,INDIRECT("_"&amp;_xlfn.XLOOKUP(AU$2,WatchbillMONTHLY!$A$20:$U$20,OFFSET(WatchbillMONTHLY!$A$20:$U$20,1,2))),INDIRECT("_"&amp;_xlfn.XLOOKUP(AU$2,WatchbillMONTHLY!$A$20:$U$20,OFFSET(WatchbillMONTHLY!$A$20:$U$20,1,2))))=$A62,_xlfn.XLOOKUP(AU$2,WatchbillMONTHLY!$A$20:$U$20,OFFSET(WatchbillMONTHLY!$A$20:$U$20,1,2)),FALSE),TRUE,FALSE)),
IF(_xlfn.XLOOKUP(AU$2,WatchbillMONTHLY!$A$37:$U$37,OFFSET(WatchbillMONTHLY!$A$37:$U$37,1,2))=IF(_xlfn.XLOOKUP($A62,INDIRECT("_"&amp;_xlfn.XLOOKUP(AU$2,WatchbillMONTHLY!$A$37:$U$37,OFFSET(WatchbillMONTHLY!$A$37:$U$37,1,2))),INDIRECT("_"&amp;_xlfn.XLOOKUP(AU$2,WatchbillMONTHLY!$A$37:$U$37,OFFSET(WatchbillMONTHLY!$A$37:$U$37,1,2))))=$A62,_xlfn.XLOOKUP(AU$2,WatchbillMONTHLY!$A$37:$U$37,OFFSET(WatchbillMONTHLY!$A$37:$U$37,1,2)),FALSE),TRUE,FALSE)),
IF(_xlfn.XLOOKUP(AU$2,WatchbillMONTHLY!$A$54:$U$54,OFFSET(WatchbillMONTHLY!$A$54:$U$54,1,2))=IF(_xlfn.XLOOKUP($A62,INDIRECT("_"&amp;_xlfn.XLOOKUP(AU$2,WatchbillMONTHLY!$A$54:$U$54,OFFSET(WatchbillMONTHLY!$A$54:$U$54,1,2))),INDIRECT("_"&amp;_xlfn.XLOOKUP(AU$2,WatchbillMONTHLY!$A$54:$U$54,OFFSET(WatchbillMONTHLY!$A$54:$U$54,1,2))))=$A62,_xlfn.XLOOKUP(AU$2,WatchbillMONTHLY!$A$54:$U$54,OFFSET(WatchbillMONTHLY!$A$54:$U$54,1,2)),FALSE),TRUE,FALSE)),
IF(_xlfn.XLOOKUP(AU$2,WatchbillMONTHLY!$A$71:$U$71,OFFSET(WatchbillMONTHLY!$A$71:$U$71,1,2))=IF(_xlfn.XLOOKUP($A62,INDIRECT("_"&amp;_xlfn.XLOOKUP(AU$2,WatchbillMONTHLY!$A$71:$U$71,OFFSET(WatchbillMONTHLY!$A$71:$U$71,1,2))),INDIRECT("_"&amp;_xlfn.XLOOKUP(AU$2,WatchbillMONTHLY!$A$71:$U$71,OFFSET(WatchbillMONTHLY!$A$71:$U$71,1,2))))=$A62,_xlfn.XLOOKUP(AU$2,WatchbillMONTHLY!$A$71:$U$71,OFFSET(WatchbillMONTHLY!$A$71:$U$71,1,2)),FALSE),TRUE,FALSE)),
IF(_xlfn.XLOOKUP(AU$2,WatchbillMONTHLY!$A$88:$U$88,OFFSET(WatchbillMONTHLY!$A$88:$U$88,1,2))=IF(_xlfn.XLOOKUP($A62,INDIRECT("_"&amp;_xlfn.XLOOKUP(AU$2,WatchbillMONTHLY!$A$88:$U$88,OFFSET(WatchbillMONTHLY!$A$88:$U$88,1,2))),INDIRECT("_"&amp;_xlfn.XLOOKUP(AU$2,WatchbillMONTHLY!$A$88:$U$88,OFFSET(WatchbillMONTHLY!$A$88:$U$88,1,2))))=$A62,_xlfn.XLOOKUP(AU$2,WatchbillMONTHLY!$A$88:$U$88,OFFSET(WatchbillMONTHLY!$A$88:$U$88,1,2)),FALSE),TRUE,FALSE)),
FALSE),FALSE)</f>
        <v>0</v>
      </c>
      <c r="AV62" s="209" t="b" cm="1">
        <f t="array" aca="1" ref="AV62" ca="1">IF(AND($A62 &gt; 0, O62 &gt; 0,AV$2&lt;MiscFormulas!$A$5+1),
_xlfn.IFNA(
_xlfn.IFNA(
_xlfn.IFNA(
_xlfn.IFNA(
_xlfn.IFNA(
_xlfn.IFNA(
IF(_xlfn.XLOOKUP(AV$2,WatchbillMONTHLY!$A$3:$U$3,OFFSET(WatchbillMONTHLY!$A$3:$U$3,1,2))=IF(_xlfn.XLOOKUP($A62,INDIRECT("_"&amp;_xlfn.XLOOKUP(AV$2,WatchbillMONTHLY!$A$3:$U$3,OFFSET(WatchbillMONTHLY!$A$3:$U$3,1,2))),INDIRECT("_"&amp;_xlfn.XLOOKUP(AV$2,WatchbillMONTHLY!$A$3:$U$3,OFFSET(WatchbillMONTHLY!$A$3:$U$3,1,2))))=$A62,_xlfn.XLOOKUP(AV$2,WatchbillMONTHLY!$A$3:$U$3,OFFSET(WatchbillMONTHLY!$A$3:$U$3,1,2)),FALSE),TRUE,FALSE),
IF(_xlfn.XLOOKUP(AV$2,WatchbillMONTHLY!$A$20:$U$20,OFFSET(WatchbillMONTHLY!$A$20:$U$20,1,2))=IF(_xlfn.XLOOKUP($A62,INDIRECT("_"&amp;_xlfn.XLOOKUP(AV$2,WatchbillMONTHLY!$A$20:$U$20,OFFSET(WatchbillMONTHLY!$A$20:$U$20,1,2))),INDIRECT("_"&amp;_xlfn.XLOOKUP(AV$2,WatchbillMONTHLY!$A$20:$U$20,OFFSET(WatchbillMONTHLY!$A$20:$U$20,1,2))))=$A62,_xlfn.XLOOKUP(AV$2,WatchbillMONTHLY!$A$20:$U$20,OFFSET(WatchbillMONTHLY!$A$20:$U$20,1,2)),FALSE),TRUE,FALSE)),
IF(_xlfn.XLOOKUP(AV$2,WatchbillMONTHLY!$A$37:$U$37,OFFSET(WatchbillMONTHLY!$A$37:$U$37,1,2))=IF(_xlfn.XLOOKUP($A62,INDIRECT("_"&amp;_xlfn.XLOOKUP(AV$2,WatchbillMONTHLY!$A$37:$U$37,OFFSET(WatchbillMONTHLY!$A$37:$U$37,1,2))),INDIRECT("_"&amp;_xlfn.XLOOKUP(AV$2,WatchbillMONTHLY!$A$37:$U$37,OFFSET(WatchbillMONTHLY!$A$37:$U$37,1,2))))=$A62,_xlfn.XLOOKUP(AV$2,WatchbillMONTHLY!$A$37:$U$37,OFFSET(WatchbillMONTHLY!$A$37:$U$37,1,2)),FALSE),TRUE,FALSE)),
IF(_xlfn.XLOOKUP(AV$2,WatchbillMONTHLY!$A$54:$U$54,OFFSET(WatchbillMONTHLY!$A$54:$U$54,1,2))=IF(_xlfn.XLOOKUP($A62,INDIRECT("_"&amp;_xlfn.XLOOKUP(AV$2,WatchbillMONTHLY!$A$54:$U$54,OFFSET(WatchbillMONTHLY!$A$54:$U$54,1,2))),INDIRECT("_"&amp;_xlfn.XLOOKUP(AV$2,WatchbillMONTHLY!$A$54:$U$54,OFFSET(WatchbillMONTHLY!$A$54:$U$54,1,2))))=$A62,_xlfn.XLOOKUP(AV$2,WatchbillMONTHLY!$A$54:$U$54,OFFSET(WatchbillMONTHLY!$A$54:$U$54,1,2)),FALSE),TRUE,FALSE)),
IF(_xlfn.XLOOKUP(AV$2,WatchbillMONTHLY!$A$71:$U$71,OFFSET(WatchbillMONTHLY!$A$71:$U$71,1,2))=IF(_xlfn.XLOOKUP($A62,INDIRECT("_"&amp;_xlfn.XLOOKUP(AV$2,WatchbillMONTHLY!$A$71:$U$71,OFFSET(WatchbillMONTHLY!$A$71:$U$71,1,2))),INDIRECT("_"&amp;_xlfn.XLOOKUP(AV$2,WatchbillMONTHLY!$A$71:$U$71,OFFSET(WatchbillMONTHLY!$A$71:$U$71,1,2))))=$A62,_xlfn.XLOOKUP(AV$2,WatchbillMONTHLY!$A$71:$U$71,OFFSET(WatchbillMONTHLY!$A$71:$U$71,1,2)),FALSE),TRUE,FALSE)),
IF(_xlfn.XLOOKUP(AV$2,WatchbillMONTHLY!$A$88:$U$88,OFFSET(WatchbillMONTHLY!$A$88:$U$88,1,2))=IF(_xlfn.XLOOKUP($A62,INDIRECT("_"&amp;_xlfn.XLOOKUP(AV$2,WatchbillMONTHLY!$A$88:$U$88,OFFSET(WatchbillMONTHLY!$A$88:$U$88,1,2))),INDIRECT("_"&amp;_xlfn.XLOOKUP(AV$2,WatchbillMONTHLY!$A$88:$U$88,OFFSET(WatchbillMONTHLY!$A$88:$U$88,1,2))))=$A62,_xlfn.XLOOKUP(AV$2,WatchbillMONTHLY!$A$88:$U$88,OFFSET(WatchbillMONTHLY!$A$88:$U$88,1,2)),FALSE),TRUE,FALSE)),
FALSE),FALSE)</f>
        <v>0</v>
      </c>
      <c r="AW62" s="209" t="b" cm="1">
        <f t="array" aca="1" ref="AW62" ca="1">IF(AND($A62 &gt; 0, P62 &gt; 0,AW$2&lt;MiscFormulas!$A$5+1),
_xlfn.IFNA(
_xlfn.IFNA(
_xlfn.IFNA(
_xlfn.IFNA(
_xlfn.IFNA(
_xlfn.IFNA(
IF(_xlfn.XLOOKUP(AW$2,WatchbillMONTHLY!$A$3:$U$3,OFFSET(WatchbillMONTHLY!$A$3:$U$3,1,2))=IF(_xlfn.XLOOKUP($A62,INDIRECT("_"&amp;_xlfn.XLOOKUP(AW$2,WatchbillMONTHLY!$A$3:$U$3,OFFSET(WatchbillMONTHLY!$A$3:$U$3,1,2))),INDIRECT("_"&amp;_xlfn.XLOOKUP(AW$2,WatchbillMONTHLY!$A$3:$U$3,OFFSET(WatchbillMONTHLY!$A$3:$U$3,1,2))))=$A62,_xlfn.XLOOKUP(AW$2,WatchbillMONTHLY!$A$3:$U$3,OFFSET(WatchbillMONTHLY!$A$3:$U$3,1,2)),FALSE),TRUE,FALSE),
IF(_xlfn.XLOOKUP(AW$2,WatchbillMONTHLY!$A$20:$U$20,OFFSET(WatchbillMONTHLY!$A$20:$U$20,1,2))=IF(_xlfn.XLOOKUP($A62,INDIRECT("_"&amp;_xlfn.XLOOKUP(AW$2,WatchbillMONTHLY!$A$20:$U$20,OFFSET(WatchbillMONTHLY!$A$20:$U$20,1,2))),INDIRECT("_"&amp;_xlfn.XLOOKUP(AW$2,WatchbillMONTHLY!$A$20:$U$20,OFFSET(WatchbillMONTHLY!$A$20:$U$20,1,2))))=$A62,_xlfn.XLOOKUP(AW$2,WatchbillMONTHLY!$A$20:$U$20,OFFSET(WatchbillMONTHLY!$A$20:$U$20,1,2)),FALSE),TRUE,FALSE)),
IF(_xlfn.XLOOKUP(AW$2,WatchbillMONTHLY!$A$37:$U$37,OFFSET(WatchbillMONTHLY!$A$37:$U$37,1,2))=IF(_xlfn.XLOOKUP($A62,INDIRECT("_"&amp;_xlfn.XLOOKUP(AW$2,WatchbillMONTHLY!$A$37:$U$37,OFFSET(WatchbillMONTHLY!$A$37:$U$37,1,2))),INDIRECT("_"&amp;_xlfn.XLOOKUP(AW$2,WatchbillMONTHLY!$A$37:$U$37,OFFSET(WatchbillMONTHLY!$A$37:$U$37,1,2))))=$A62,_xlfn.XLOOKUP(AW$2,WatchbillMONTHLY!$A$37:$U$37,OFFSET(WatchbillMONTHLY!$A$37:$U$37,1,2)),FALSE),TRUE,FALSE)),
IF(_xlfn.XLOOKUP(AW$2,WatchbillMONTHLY!$A$54:$U$54,OFFSET(WatchbillMONTHLY!$A$54:$U$54,1,2))=IF(_xlfn.XLOOKUP($A62,INDIRECT("_"&amp;_xlfn.XLOOKUP(AW$2,WatchbillMONTHLY!$A$54:$U$54,OFFSET(WatchbillMONTHLY!$A$54:$U$54,1,2))),INDIRECT("_"&amp;_xlfn.XLOOKUP(AW$2,WatchbillMONTHLY!$A$54:$U$54,OFFSET(WatchbillMONTHLY!$A$54:$U$54,1,2))))=$A62,_xlfn.XLOOKUP(AW$2,WatchbillMONTHLY!$A$54:$U$54,OFFSET(WatchbillMONTHLY!$A$54:$U$54,1,2)),FALSE),TRUE,FALSE)),
IF(_xlfn.XLOOKUP(AW$2,WatchbillMONTHLY!$A$71:$U$71,OFFSET(WatchbillMONTHLY!$A$71:$U$71,1,2))=IF(_xlfn.XLOOKUP($A62,INDIRECT("_"&amp;_xlfn.XLOOKUP(AW$2,WatchbillMONTHLY!$A$71:$U$71,OFFSET(WatchbillMONTHLY!$A$71:$U$71,1,2))),INDIRECT("_"&amp;_xlfn.XLOOKUP(AW$2,WatchbillMONTHLY!$A$71:$U$71,OFFSET(WatchbillMONTHLY!$A$71:$U$71,1,2))))=$A62,_xlfn.XLOOKUP(AW$2,WatchbillMONTHLY!$A$71:$U$71,OFFSET(WatchbillMONTHLY!$A$71:$U$71,1,2)),FALSE),TRUE,FALSE)),
IF(_xlfn.XLOOKUP(AW$2,WatchbillMONTHLY!$A$88:$U$88,OFFSET(WatchbillMONTHLY!$A$88:$U$88,1,2))=IF(_xlfn.XLOOKUP($A62,INDIRECT("_"&amp;_xlfn.XLOOKUP(AW$2,WatchbillMONTHLY!$A$88:$U$88,OFFSET(WatchbillMONTHLY!$A$88:$U$88,1,2))),INDIRECT("_"&amp;_xlfn.XLOOKUP(AW$2,WatchbillMONTHLY!$A$88:$U$88,OFFSET(WatchbillMONTHLY!$A$88:$U$88,1,2))))=$A62,_xlfn.XLOOKUP(AW$2,WatchbillMONTHLY!$A$88:$U$88,OFFSET(WatchbillMONTHLY!$A$88:$U$88,1,2)),FALSE),TRUE,FALSE)),
FALSE),FALSE)</f>
        <v>0</v>
      </c>
      <c r="AX62" s="209" t="b" cm="1">
        <f t="array" aca="1" ref="AX62" ca="1">IF(AND($A62 &gt; 0, Q62 &gt; 0,AX$2&lt;MiscFormulas!$A$5+1),
_xlfn.IFNA(
_xlfn.IFNA(
_xlfn.IFNA(
_xlfn.IFNA(
_xlfn.IFNA(
_xlfn.IFNA(
IF(_xlfn.XLOOKUP(AX$2,WatchbillMONTHLY!$A$3:$U$3,OFFSET(WatchbillMONTHLY!$A$3:$U$3,1,2))=IF(_xlfn.XLOOKUP($A62,INDIRECT("_"&amp;_xlfn.XLOOKUP(AX$2,WatchbillMONTHLY!$A$3:$U$3,OFFSET(WatchbillMONTHLY!$A$3:$U$3,1,2))),INDIRECT("_"&amp;_xlfn.XLOOKUP(AX$2,WatchbillMONTHLY!$A$3:$U$3,OFFSET(WatchbillMONTHLY!$A$3:$U$3,1,2))))=$A62,_xlfn.XLOOKUP(AX$2,WatchbillMONTHLY!$A$3:$U$3,OFFSET(WatchbillMONTHLY!$A$3:$U$3,1,2)),FALSE),TRUE,FALSE),
IF(_xlfn.XLOOKUP(AX$2,WatchbillMONTHLY!$A$20:$U$20,OFFSET(WatchbillMONTHLY!$A$20:$U$20,1,2))=IF(_xlfn.XLOOKUP($A62,INDIRECT("_"&amp;_xlfn.XLOOKUP(AX$2,WatchbillMONTHLY!$A$20:$U$20,OFFSET(WatchbillMONTHLY!$A$20:$U$20,1,2))),INDIRECT("_"&amp;_xlfn.XLOOKUP(AX$2,WatchbillMONTHLY!$A$20:$U$20,OFFSET(WatchbillMONTHLY!$A$20:$U$20,1,2))))=$A62,_xlfn.XLOOKUP(AX$2,WatchbillMONTHLY!$A$20:$U$20,OFFSET(WatchbillMONTHLY!$A$20:$U$20,1,2)),FALSE),TRUE,FALSE)),
IF(_xlfn.XLOOKUP(AX$2,WatchbillMONTHLY!$A$37:$U$37,OFFSET(WatchbillMONTHLY!$A$37:$U$37,1,2))=IF(_xlfn.XLOOKUP($A62,INDIRECT("_"&amp;_xlfn.XLOOKUP(AX$2,WatchbillMONTHLY!$A$37:$U$37,OFFSET(WatchbillMONTHLY!$A$37:$U$37,1,2))),INDIRECT("_"&amp;_xlfn.XLOOKUP(AX$2,WatchbillMONTHLY!$A$37:$U$37,OFFSET(WatchbillMONTHLY!$A$37:$U$37,1,2))))=$A62,_xlfn.XLOOKUP(AX$2,WatchbillMONTHLY!$A$37:$U$37,OFFSET(WatchbillMONTHLY!$A$37:$U$37,1,2)),FALSE),TRUE,FALSE)),
IF(_xlfn.XLOOKUP(AX$2,WatchbillMONTHLY!$A$54:$U$54,OFFSET(WatchbillMONTHLY!$A$54:$U$54,1,2))=IF(_xlfn.XLOOKUP($A62,INDIRECT("_"&amp;_xlfn.XLOOKUP(AX$2,WatchbillMONTHLY!$A$54:$U$54,OFFSET(WatchbillMONTHLY!$A$54:$U$54,1,2))),INDIRECT("_"&amp;_xlfn.XLOOKUP(AX$2,WatchbillMONTHLY!$A$54:$U$54,OFFSET(WatchbillMONTHLY!$A$54:$U$54,1,2))))=$A62,_xlfn.XLOOKUP(AX$2,WatchbillMONTHLY!$A$54:$U$54,OFFSET(WatchbillMONTHLY!$A$54:$U$54,1,2)),FALSE),TRUE,FALSE)),
IF(_xlfn.XLOOKUP(AX$2,WatchbillMONTHLY!$A$71:$U$71,OFFSET(WatchbillMONTHLY!$A$71:$U$71,1,2))=IF(_xlfn.XLOOKUP($A62,INDIRECT("_"&amp;_xlfn.XLOOKUP(AX$2,WatchbillMONTHLY!$A$71:$U$71,OFFSET(WatchbillMONTHLY!$A$71:$U$71,1,2))),INDIRECT("_"&amp;_xlfn.XLOOKUP(AX$2,WatchbillMONTHLY!$A$71:$U$71,OFFSET(WatchbillMONTHLY!$A$71:$U$71,1,2))))=$A62,_xlfn.XLOOKUP(AX$2,WatchbillMONTHLY!$A$71:$U$71,OFFSET(WatchbillMONTHLY!$A$71:$U$71,1,2)),FALSE),TRUE,FALSE)),
IF(_xlfn.XLOOKUP(AX$2,WatchbillMONTHLY!$A$88:$U$88,OFFSET(WatchbillMONTHLY!$A$88:$U$88,1,2))=IF(_xlfn.XLOOKUP($A62,INDIRECT("_"&amp;_xlfn.XLOOKUP(AX$2,WatchbillMONTHLY!$A$88:$U$88,OFFSET(WatchbillMONTHLY!$A$88:$U$88,1,2))),INDIRECT("_"&amp;_xlfn.XLOOKUP(AX$2,WatchbillMONTHLY!$A$88:$U$88,OFFSET(WatchbillMONTHLY!$A$88:$U$88,1,2))))=$A62,_xlfn.XLOOKUP(AX$2,WatchbillMONTHLY!$A$88:$U$88,OFFSET(WatchbillMONTHLY!$A$88:$U$88,1,2)),FALSE),TRUE,FALSE)),
FALSE),FALSE)</f>
        <v>0</v>
      </c>
      <c r="AY62" s="209" t="b" cm="1">
        <f t="array" aca="1" ref="AY62" ca="1">IF(AND($A62 &gt; 0, R62 &gt; 0,AY$2&lt;MiscFormulas!$A$5+1),
_xlfn.IFNA(
_xlfn.IFNA(
_xlfn.IFNA(
_xlfn.IFNA(
_xlfn.IFNA(
_xlfn.IFNA(
IF(_xlfn.XLOOKUP(AY$2,WatchbillMONTHLY!$A$3:$U$3,OFFSET(WatchbillMONTHLY!$A$3:$U$3,1,2))=IF(_xlfn.XLOOKUP($A62,INDIRECT("_"&amp;_xlfn.XLOOKUP(AY$2,WatchbillMONTHLY!$A$3:$U$3,OFFSET(WatchbillMONTHLY!$A$3:$U$3,1,2))),INDIRECT("_"&amp;_xlfn.XLOOKUP(AY$2,WatchbillMONTHLY!$A$3:$U$3,OFFSET(WatchbillMONTHLY!$A$3:$U$3,1,2))))=$A62,_xlfn.XLOOKUP(AY$2,WatchbillMONTHLY!$A$3:$U$3,OFFSET(WatchbillMONTHLY!$A$3:$U$3,1,2)),FALSE),TRUE,FALSE),
IF(_xlfn.XLOOKUP(AY$2,WatchbillMONTHLY!$A$20:$U$20,OFFSET(WatchbillMONTHLY!$A$20:$U$20,1,2))=IF(_xlfn.XLOOKUP($A62,INDIRECT("_"&amp;_xlfn.XLOOKUP(AY$2,WatchbillMONTHLY!$A$20:$U$20,OFFSET(WatchbillMONTHLY!$A$20:$U$20,1,2))),INDIRECT("_"&amp;_xlfn.XLOOKUP(AY$2,WatchbillMONTHLY!$A$20:$U$20,OFFSET(WatchbillMONTHLY!$A$20:$U$20,1,2))))=$A62,_xlfn.XLOOKUP(AY$2,WatchbillMONTHLY!$A$20:$U$20,OFFSET(WatchbillMONTHLY!$A$20:$U$20,1,2)),FALSE),TRUE,FALSE)),
IF(_xlfn.XLOOKUP(AY$2,WatchbillMONTHLY!$A$37:$U$37,OFFSET(WatchbillMONTHLY!$A$37:$U$37,1,2))=IF(_xlfn.XLOOKUP($A62,INDIRECT("_"&amp;_xlfn.XLOOKUP(AY$2,WatchbillMONTHLY!$A$37:$U$37,OFFSET(WatchbillMONTHLY!$A$37:$U$37,1,2))),INDIRECT("_"&amp;_xlfn.XLOOKUP(AY$2,WatchbillMONTHLY!$A$37:$U$37,OFFSET(WatchbillMONTHLY!$A$37:$U$37,1,2))))=$A62,_xlfn.XLOOKUP(AY$2,WatchbillMONTHLY!$A$37:$U$37,OFFSET(WatchbillMONTHLY!$A$37:$U$37,1,2)),FALSE),TRUE,FALSE)),
IF(_xlfn.XLOOKUP(AY$2,WatchbillMONTHLY!$A$54:$U$54,OFFSET(WatchbillMONTHLY!$A$54:$U$54,1,2))=IF(_xlfn.XLOOKUP($A62,INDIRECT("_"&amp;_xlfn.XLOOKUP(AY$2,WatchbillMONTHLY!$A$54:$U$54,OFFSET(WatchbillMONTHLY!$A$54:$U$54,1,2))),INDIRECT("_"&amp;_xlfn.XLOOKUP(AY$2,WatchbillMONTHLY!$A$54:$U$54,OFFSET(WatchbillMONTHLY!$A$54:$U$54,1,2))))=$A62,_xlfn.XLOOKUP(AY$2,WatchbillMONTHLY!$A$54:$U$54,OFFSET(WatchbillMONTHLY!$A$54:$U$54,1,2)),FALSE),TRUE,FALSE)),
IF(_xlfn.XLOOKUP(AY$2,WatchbillMONTHLY!$A$71:$U$71,OFFSET(WatchbillMONTHLY!$A$71:$U$71,1,2))=IF(_xlfn.XLOOKUP($A62,INDIRECT("_"&amp;_xlfn.XLOOKUP(AY$2,WatchbillMONTHLY!$A$71:$U$71,OFFSET(WatchbillMONTHLY!$A$71:$U$71,1,2))),INDIRECT("_"&amp;_xlfn.XLOOKUP(AY$2,WatchbillMONTHLY!$A$71:$U$71,OFFSET(WatchbillMONTHLY!$A$71:$U$71,1,2))))=$A62,_xlfn.XLOOKUP(AY$2,WatchbillMONTHLY!$A$71:$U$71,OFFSET(WatchbillMONTHLY!$A$71:$U$71,1,2)),FALSE),TRUE,FALSE)),
IF(_xlfn.XLOOKUP(AY$2,WatchbillMONTHLY!$A$88:$U$88,OFFSET(WatchbillMONTHLY!$A$88:$U$88,1,2))=IF(_xlfn.XLOOKUP($A62,INDIRECT("_"&amp;_xlfn.XLOOKUP(AY$2,WatchbillMONTHLY!$A$88:$U$88,OFFSET(WatchbillMONTHLY!$A$88:$U$88,1,2))),INDIRECT("_"&amp;_xlfn.XLOOKUP(AY$2,WatchbillMONTHLY!$A$88:$U$88,OFFSET(WatchbillMONTHLY!$A$88:$U$88,1,2))))=$A62,_xlfn.XLOOKUP(AY$2,WatchbillMONTHLY!$A$88:$U$88,OFFSET(WatchbillMONTHLY!$A$88:$U$88,1,2)),FALSE),TRUE,FALSE)),
FALSE),FALSE)</f>
        <v>0</v>
      </c>
      <c r="AZ62" s="209" t="b" cm="1">
        <f t="array" aca="1" ref="AZ62" ca="1">IF(AND($A62 &gt; 0, S62 &gt; 0,AZ$2&lt;MiscFormulas!$A$5+1),
_xlfn.IFNA(
_xlfn.IFNA(
_xlfn.IFNA(
_xlfn.IFNA(
_xlfn.IFNA(
_xlfn.IFNA(
IF(_xlfn.XLOOKUP(AZ$2,WatchbillMONTHLY!$A$3:$U$3,OFFSET(WatchbillMONTHLY!$A$3:$U$3,1,2))=IF(_xlfn.XLOOKUP($A62,INDIRECT("_"&amp;_xlfn.XLOOKUP(AZ$2,WatchbillMONTHLY!$A$3:$U$3,OFFSET(WatchbillMONTHLY!$A$3:$U$3,1,2))),INDIRECT("_"&amp;_xlfn.XLOOKUP(AZ$2,WatchbillMONTHLY!$A$3:$U$3,OFFSET(WatchbillMONTHLY!$A$3:$U$3,1,2))))=$A62,_xlfn.XLOOKUP(AZ$2,WatchbillMONTHLY!$A$3:$U$3,OFFSET(WatchbillMONTHLY!$A$3:$U$3,1,2)),FALSE),TRUE,FALSE),
IF(_xlfn.XLOOKUP(AZ$2,WatchbillMONTHLY!$A$20:$U$20,OFFSET(WatchbillMONTHLY!$A$20:$U$20,1,2))=IF(_xlfn.XLOOKUP($A62,INDIRECT("_"&amp;_xlfn.XLOOKUP(AZ$2,WatchbillMONTHLY!$A$20:$U$20,OFFSET(WatchbillMONTHLY!$A$20:$U$20,1,2))),INDIRECT("_"&amp;_xlfn.XLOOKUP(AZ$2,WatchbillMONTHLY!$A$20:$U$20,OFFSET(WatchbillMONTHLY!$A$20:$U$20,1,2))))=$A62,_xlfn.XLOOKUP(AZ$2,WatchbillMONTHLY!$A$20:$U$20,OFFSET(WatchbillMONTHLY!$A$20:$U$20,1,2)),FALSE),TRUE,FALSE)),
IF(_xlfn.XLOOKUP(AZ$2,WatchbillMONTHLY!$A$37:$U$37,OFFSET(WatchbillMONTHLY!$A$37:$U$37,1,2))=IF(_xlfn.XLOOKUP($A62,INDIRECT("_"&amp;_xlfn.XLOOKUP(AZ$2,WatchbillMONTHLY!$A$37:$U$37,OFFSET(WatchbillMONTHLY!$A$37:$U$37,1,2))),INDIRECT("_"&amp;_xlfn.XLOOKUP(AZ$2,WatchbillMONTHLY!$A$37:$U$37,OFFSET(WatchbillMONTHLY!$A$37:$U$37,1,2))))=$A62,_xlfn.XLOOKUP(AZ$2,WatchbillMONTHLY!$A$37:$U$37,OFFSET(WatchbillMONTHLY!$A$37:$U$37,1,2)),FALSE),TRUE,FALSE)),
IF(_xlfn.XLOOKUP(AZ$2,WatchbillMONTHLY!$A$54:$U$54,OFFSET(WatchbillMONTHLY!$A$54:$U$54,1,2))=IF(_xlfn.XLOOKUP($A62,INDIRECT("_"&amp;_xlfn.XLOOKUP(AZ$2,WatchbillMONTHLY!$A$54:$U$54,OFFSET(WatchbillMONTHLY!$A$54:$U$54,1,2))),INDIRECT("_"&amp;_xlfn.XLOOKUP(AZ$2,WatchbillMONTHLY!$A$54:$U$54,OFFSET(WatchbillMONTHLY!$A$54:$U$54,1,2))))=$A62,_xlfn.XLOOKUP(AZ$2,WatchbillMONTHLY!$A$54:$U$54,OFFSET(WatchbillMONTHLY!$A$54:$U$54,1,2)),FALSE),TRUE,FALSE)),
IF(_xlfn.XLOOKUP(AZ$2,WatchbillMONTHLY!$A$71:$U$71,OFFSET(WatchbillMONTHLY!$A$71:$U$71,1,2))=IF(_xlfn.XLOOKUP($A62,INDIRECT("_"&amp;_xlfn.XLOOKUP(AZ$2,WatchbillMONTHLY!$A$71:$U$71,OFFSET(WatchbillMONTHLY!$A$71:$U$71,1,2))),INDIRECT("_"&amp;_xlfn.XLOOKUP(AZ$2,WatchbillMONTHLY!$A$71:$U$71,OFFSET(WatchbillMONTHLY!$A$71:$U$71,1,2))))=$A62,_xlfn.XLOOKUP(AZ$2,WatchbillMONTHLY!$A$71:$U$71,OFFSET(WatchbillMONTHLY!$A$71:$U$71,1,2)),FALSE),TRUE,FALSE)),
IF(_xlfn.XLOOKUP(AZ$2,WatchbillMONTHLY!$A$88:$U$88,OFFSET(WatchbillMONTHLY!$A$88:$U$88,1,2))=IF(_xlfn.XLOOKUP($A62,INDIRECT("_"&amp;_xlfn.XLOOKUP(AZ$2,WatchbillMONTHLY!$A$88:$U$88,OFFSET(WatchbillMONTHLY!$A$88:$U$88,1,2))),INDIRECT("_"&amp;_xlfn.XLOOKUP(AZ$2,WatchbillMONTHLY!$A$88:$U$88,OFFSET(WatchbillMONTHLY!$A$88:$U$88,1,2))))=$A62,_xlfn.XLOOKUP(AZ$2,WatchbillMONTHLY!$A$88:$U$88,OFFSET(WatchbillMONTHLY!$A$88:$U$88,1,2)),FALSE),TRUE,FALSE)),
FALSE),FALSE)</f>
        <v>0</v>
      </c>
      <c r="BA62" s="209" t="b" cm="1">
        <f t="array" aca="1" ref="BA62" ca="1">IF(AND($A62 &gt; 0, T62 &gt; 0,BA$2&lt;MiscFormulas!$A$5+1),
_xlfn.IFNA(
_xlfn.IFNA(
_xlfn.IFNA(
_xlfn.IFNA(
_xlfn.IFNA(
_xlfn.IFNA(
IF(_xlfn.XLOOKUP(BA$2,WatchbillMONTHLY!$A$3:$U$3,OFFSET(WatchbillMONTHLY!$A$3:$U$3,1,2))=IF(_xlfn.XLOOKUP($A62,INDIRECT("_"&amp;_xlfn.XLOOKUP(BA$2,WatchbillMONTHLY!$A$3:$U$3,OFFSET(WatchbillMONTHLY!$A$3:$U$3,1,2))),INDIRECT("_"&amp;_xlfn.XLOOKUP(BA$2,WatchbillMONTHLY!$A$3:$U$3,OFFSET(WatchbillMONTHLY!$A$3:$U$3,1,2))))=$A62,_xlfn.XLOOKUP(BA$2,WatchbillMONTHLY!$A$3:$U$3,OFFSET(WatchbillMONTHLY!$A$3:$U$3,1,2)),FALSE),TRUE,FALSE),
IF(_xlfn.XLOOKUP(BA$2,WatchbillMONTHLY!$A$20:$U$20,OFFSET(WatchbillMONTHLY!$A$20:$U$20,1,2))=IF(_xlfn.XLOOKUP($A62,INDIRECT("_"&amp;_xlfn.XLOOKUP(BA$2,WatchbillMONTHLY!$A$20:$U$20,OFFSET(WatchbillMONTHLY!$A$20:$U$20,1,2))),INDIRECT("_"&amp;_xlfn.XLOOKUP(BA$2,WatchbillMONTHLY!$A$20:$U$20,OFFSET(WatchbillMONTHLY!$A$20:$U$20,1,2))))=$A62,_xlfn.XLOOKUP(BA$2,WatchbillMONTHLY!$A$20:$U$20,OFFSET(WatchbillMONTHLY!$A$20:$U$20,1,2)),FALSE),TRUE,FALSE)),
IF(_xlfn.XLOOKUP(BA$2,WatchbillMONTHLY!$A$37:$U$37,OFFSET(WatchbillMONTHLY!$A$37:$U$37,1,2))=IF(_xlfn.XLOOKUP($A62,INDIRECT("_"&amp;_xlfn.XLOOKUP(BA$2,WatchbillMONTHLY!$A$37:$U$37,OFFSET(WatchbillMONTHLY!$A$37:$U$37,1,2))),INDIRECT("_"&amp;_xlfn.XLOOKUP(BA$2,WatchbillMONTHLY!$A$37:$U$37,OFFSET(WatchbillMONTHLY!$A$37:$U$37,1,2))))=$A62,_xlfn.XLOOKUP(BA$2,WatchbillMONTHLY!$A$37:$U$37,OFFSET(WatchbillMONTHLY!$A$37:$U$37,1,2)),FALSE),TRUE,FALSE)),
IF(_xlfn.XLOOKUP(BA$2,WatchbillMONTHLY!$A$54:$U$54,OFFSET(WatchbillMONTHLY!$A$54:$U$54,1,2))=IF(_xlfn.XLOOKUP($A62,INDIRECT("_"&amp;_xlfn.XLOOKUP(BA$2,WatchbillMONTHLY!$A$54:$U$54,OFFSET(WatchbillMONTHLY!$A$54:$U$54,1,2))),INDIRECT("_"&amp;_xlfn.XLOOKUP(BA$2,WatchbillMONTHLY!$A$54:$U$54,OFFSET(WatchbillMONTHLY!$A$54:$U$54,1,2))))=$A62,_xlfn.XLOOKUP(BA$2,WatchbillMONTHLY!$A$54:$U$54,OFFSET(WatchbillMONTHLY!$A$54:$U$54,1,2)),FALSE),TRUE,FALSE)),
IF(_xlfn.XLOOKUP(BA$2,WatchbillMONTHLY!$A$71:$U$71,OFFSET(WatchbillMONTHLY!$A$71:$U$71,1,2))=IF(_xlfn.XLOOKUP($A62,INDIRECT("_"&amp;_xlfn.XLOOKUP(BA$2,WatchbillMONTHLY!$A$71:$U$71,OFFSET(WatchbillMONTHLY!$A$71:$U$71,1,2))),INDIRECT("_"&amp;_xlfn.XLOOKUP(BA$2,WatchbillMONTHLY!$A$71:$U$71,OFFSET(WatchbillMONTHLY!$A$71:$U$71,1,2))))=$A62,_xlfn.XLOOKUP(BA$2,WatchbillMONTHLY!$A$71:$U$71,OFFSET(WatchbillMONTHLY!$A$71:$U$71,1,2)),FALSE),TRUE,FALSE)),
IF(_xlfn.XLOOKUP(BA$2,WatchbillMONTHLY!$A$88:$U$88,OFFSET(WatchbillMONTHLY!$A$88:$U$88,1,2))=IF(_xlfn.XLOOKUP($A62,INDIRECT("_"&amp;_xlfn.XLOOKUP(BA$2,WatchbillMONTHLY!$A$88:$U$88,OFFSET(WatchbillMONTHLY!$A$88:$U$88,1,2))),INDIRECT("_"&amp;_xlfn.XLOOKUP(BA$2,WatchbillMONTHLY!$A$88:$U$88,OFFSET(WatchbillMONTHLY!$A$88:$U$88,1,2))))=$A62,_xlfn.XLOOKUP(BA$2,WatchbillMONTHLY!$A$88:$U$88,OFFSET(WatchbillMONTHLY!$A$88:$U$88,1,2)),FALSE),TRUE,FALSE)),
FALSE),FALSE)</f>
        <v>0</v>
      </c>
      <c r="BB62" s="209" t="b" cm="1">
        <f t="array" aca="1" ref="BB62" ca="1">IF(AND($A62 &gt; 0, U62 &gt; 0,BB$2&lt;MiscFormulas!$A$5+1),
_xlfn.IFNA(
_xlfn.IFNA(
_xlfn.IFNA(
_xlfn.IFNA(
_xlfn.IFNA(
_xlfn.IFNA(
IF(_xlfn.XLOOKUP(BB$2,WatchbillMONTHLY!$A$3:$U$3,OFFSET(WatchbillMONTHLY!$A$3:$U$3,1,2))=IF(_xlfn.XLOOKUP($A62,INDIRECT("_"&amp;_xlfn.XLOOKUP(BB$2,WatchbillMONTHLY!$A$3:$U$3,OFFSET(WatchbillMONTHLY!$A$3:$U$3,1,2))),INDIRECT("_"&amp;_xlfn.XLOOKUP(BB$2,WatchbillMONTHLY!$A$3:$U$3,OFFSET(WatchbillMONTHLY!$A$3:$U$3,1,2))))=$A62,_xlfn.XLOOKUP(BB$2,WatchbillMONTHLY!$A$3:$U$3,OFFSET(WatchbillMONTHLY!$A$3:$U$3,1,2)),FALSE),TRUE,FALSE),
IF(_xlfn.XLOOKUP(BB$2,WatchbillMONTHLY!$A$20:$U$20,OFFSET(WatchbillMONTHLY!$A$20:$U$20,1,2))=IF(_xlfn.XLOOKUP($A62,INDIRECT("_"&amp;_xlfn.XLOOKUP(BB$2,WatchbillMONTHLY!$A$20:$U$20,OFFSET(WatchbillMONTHLY!$A$20:$U$20,1,2))),INDIRECT("_"&amp;_xlfn.XLOOKUP(BB$2,WatchbillMONTHLY!$A$20:$U$20,OFFSET(WatchbillMONTHLY!$A$20:$U$20,1,2))))=$A62,_xlfn.XLOOKUP(BB$2,WatchbillMONTHLY!$A$20:$U$20,OFFSET(WatchbillMONTHLY!$A$20:$U$20,1,2)),FALSE),TRUE,FALSE)),
IF(_xlfn.XLOOKUP(BB$2,WatchbillMONTHLY!$A$37:$U$37,OFFSET(WatchbillMONTHLY!$A$37:$U$37,1,2))=IF(_xlfn.XLOOKUP($A62,INDIRECT("_"&amp;_xlfn.XLOOKUP(BB$2,WatchbillMONTHLY!$A$37:$U$37,OFFSET(WatchbillMONTHLY!$A$37:$U$37,1,2))),INDIRECT("_"&amp;_xlfn.XLOOKUP(BB$2,WatchbillMONTHLY!$A$37:$U$37,OFFSET(WatchbillMONTHLY!$A$37:$U$37,1,2))))=$A62,_xlfn.XLOOKUP(BB$2,WatchbillMONTHLY!$A$37:$U$37,OFFSET(WatchbillMONTHLY!$A$37:$U$37,1,2)),FALSE),TRUE,FALSE)),
IF(_xlfn.XLOOKUP(BB$2,WatchbillMONTHLY!$A$54:$U$54,OFFSET(WatchbillMONTHLY!$A$54:$U$54,1,2))=IF(_xlfn.XLOOKUP($A62,INDIRECT("_"&amp;_xlfn.XLOOKUP(BB$2,WatchbillMONTHLY!$A$54:$U$54,OFFSET(WatchbillMONTHLY!$A$54:$U$54,1,2))),INDIRECT("_"&amp;_xlfn.XLOOKUP(BB$2,WatchbillMONTHLY!$A$54:$U$54,OFFSET(WatchbillMONTHLY!$A$54:$U$54,1,2))))=$A62,_xlfn.XLOOKUP(BB$2,WatchbillMONTHLY!$A$54:$U$54,OFFSET(WatchbillMONTHLY!$A$54:$U$54,1,2)),FALSE),TRUE,FALSE)),
IF(_xlfn.XLOOKUP(BB$2,WatchbillMONTHLY!$A$71:$U$71,OFFSET(WatchbillMONTHLY!$A$71:$U$71,1,2))=IF(_xlfn.XLOOKUP($A62,INDIRECT("_"&amp;_xlfn.XLOOKUP(BB$2,WatchbillMONTHLY!$A$71:$U$71,OFFSET(WatchbillMONTHLY!$A$71:$U$71,1,2))),INDIRECT("_"&amp;_xlfn.XLOOKUP(BB$2,WatchbillMONTHLY!$A$71:$U$71,OFFSET(WatchbillMONTHLY!$A$71:$U$71,1,2))))=$A62,_xlfn.XLOOKUP(BB$2,WatchbillMONTHLY!$A$71:$U$71,OFFSET(WatchbillMONTHLY!$A$71:$U$71,1,2)),FALSE),TRUE,FALSE)),
IF(_xlfn.XLOOKUP(BB$2,WatchbillMONTHLY!$A$88:$U$88,OFFSET(WatchbillMONTHLY!$A$88:$U$88,1,2))=IF(_xlfn.XLOOKUP($A62,INDIRECT("_"&amp;_xlfn.XLOOKUP(BB$2,WatchbillMONTHLY!$A$88:$U$88,OFFSET(WatchbillMONTHLY!$A$88:$U$88,1,2))),INDIRECT("_"&amp;_xlfn.XLOOKUP(BB$2,WatchbillMONTHLY!$A$88:$U$88,OFFSET(WatchbillMONTHLY!$A$88:$U$88,1,2))))=$A62,_xlfn.XLOOKUP(BB$2,WatchbillMONTHLY!$A$88:$U$88,OFFSET(WatchbillMONTHLY!$A$88:$U$88,1,2)),FALSE),TRUE,FALSE)),
FALSE),FALSE)</f>
        <v>0</v>
      </c>
      <c r="BC62" s="209" t="b" cm="1">
        <f t="array" aca="1" ref="BC62" ca="1">IF(AND($A62 &gt; 0, V62 &gt; 0,BC$2&lt;MiscFormulas!$A$5+1),
_xlfn.IFNA(
_xlfn.IFNA(
_xlfn.IFNA(
_xlfn.IFNA(
_xlfn.IFNA(
_xlfn.IFNA(
IF(_xlfn.XLOOKUP(BC$2,WatchbillMONTHLY!$A$3:$U$3,OFFSET(WatchbillMONTHLY!$A$3:$U$3,1,2))=IF(_xlfn.XLOOKUP($A62,INDIRECT("_"&amp;_xlfn.XLOOKUP(BC$2,WatchbillMONTHLY!$A$3:$U$3,OFFSET(WatchbillMONTHLY!$A$3:$U$3,1,2))),INDIRECT("_"&amp;_xlfn.XLOOKUP(BC$2,WatchbillMONTHLY!$A$3:$U$3,OFFSET(WatchbillMONTHLY!$A$3:$U$3,1,2))))=$A62,_xlfn.XLOOKUP(BC$2,WatchbillMONTHLY!$A$3:$U$3,OFFSET(WatchbillMONTHLY!$A$3:$U$3,1,2)),FALSE),TRUE,FALSE),
IF(_xlfn.XLOOKUP(BC$2,WatchbillMONTHLY!$A$20:$U$20,OFFSET(WatchbillMONTHLY!$A$20:$U$20,1,2))=IF(_xlfn.XLOOKUP($A62,INDIRECT("_"&amp;_xlfn.XLOOKUP(BC$2,WatchbillMONTHLY!$A$20:$U$20,OFFSET(WatchbillMONTHLY!$A$20:$U$20,1,2))),INDIRECT("_"&amp;_xlfn.XLOOKUP(BC$2,WatchbillMONTHLY!$A$20:$U$20,OFFSET(WatchbillMONTHLY!$A$20:$U$20,1,2))))=$A62,_xlfn.XLOOKUP(BC$2,WatchbillMONTHLY!$A$20:$U$20,OFFSET(WatchbillMONTHLY!$A$20:$U$20,1,2)),FALSE),TRUE,FALSE)),
IF(_xlfn.XLOOKUP(BC$2,WatchbillMONTHLY!$A$37:$U$37,OFFSET(WatchbillMONTHLY!$A$37:$U$37,1,2))=IF(_xlfn.XLOOKUP($A62,INDIRECT("_"&amp;_xlfn.XLOOKUP(BC$2,WatchbillMONTHLY!$A$37:$U$37,OFFSET(WatchbillMONTHLY!$A$37:$U$37,1,2))),INDIRECT("_"&amp;_xlfn.XLOOKUP(BC$2,WatchbillMONTHLY!$A$37:$U$37,OFFSET(WatchbillMONTHLY!$A$37:$U$37,1,2))))=$A62,_xlfn.XLOOKUP(BC$2,WatchbillMONTHLY!$A$37:$U$37,OFFSET(WatchbillMONTHLY!$A$37:$U$37,1,2)),FALSE),TRUE,FALSE)),
IF(_xlfn.XLOOKUP(BC$2,WatchbillMONTHLY!$A$54:$U$54,OFFSET(WatchbillMONTHLY!$A$54:$U$54,1,2))=IF(_xlfn.XLOOKUP($A62,INDIRECT("_"&amp;_xlfn.XLOOKUP(BC$2,WatchbillMONTHLY!$A$54:$U$54,OFFSET(WatchbillMONTHLY!$A$54:$U$54,1,2))),INDIRECT("_"&amp;_xlfn.XLOOKUP(BC$2,WatchbillMONTHLY!$A$54:$U$54,OFFSET(WatchbillMONTHLY!$A$54:$U$54,1,2))))=$A62,_xlfn.XLOOKUP(BC$2,WatchbillMONTHLY!$A$54:$U$54,OFFSET(WatchbillMONTHLY!$A$54:$U$54,1,2)),FALSE),TRUE,FALSE)),
IF(_xlfn.XLOOKUP(BC$2,WatchbillMONTHLY!$A$71:$U$71,OFFSET(WatchbillMONTHLY!$A$71:$U$71,1,2))=IF(_xlfn.XLOOKUP($A62,INDIRECT("_"&amp;_xlfn.XLOOKUP(BC$2,WatchbillMONTHLY!$A$71:$U$71,OFFSET(WatchbillMONTHLY!$A$71:$U$71,1,2))),INDIRECT("_"&amp;_xlfn.XLOOKUP(BC$2,WatchbillMONTHLY!$A$71:$U$71,OFFSET(WatchbillMONTHLY!$A$71:$U$71,1,2))))=$A62,_xlfn.XLOOKUP(BC$2,WatchbillMONTHLY!$A$71:$U$71,OFFSET(WatchbillMONTHLY!$A$71:$U$71,1,2)),FALSE),TRUE,FALSE)),
IF(_xlfn.XLOOKUP(BC$2,WatchbillMONTHLY!$A$88:$U$88,OFFSET(WatchbillMONTHLY!$A$88:$U$88,1,2))=IF(_xlfn.XLOOKUP($A62,INDIRECT("_"&amp;_xlfn.XLOOKUP(BC$2,WatchbillMONTHLY!$A$88:$U$88,OFFSET(WatchbillMONTHLY!$A$88:$U$88,1,2))),INDIRECT("_"&amp;_xlfn.XLOOKUP(BC$2,WatchbillMONTHLY!$A$88:$U$88,OFFSET(WatchbillMONTHLY!$A$88:$U$88,1,2))))=$A62,_xlfn.XLOOKUP(BC$2,WatchbillMONTHLY!$A$88:$U$88,OFFSET(WatchbillMONTHLY!$A$88:$U$88,1,2)),FALSE),TRUE,FALSE)),
FALSE),FALSE)</f>
        <v>0</v>
      </c>
      <c r="BD62" s="209" t="b" cm="1">
        <f t="array" aca="1" ref="BD62" ca="1">IF(AND($A62 &gt; 0, W62 &gt; 0,BD$2&lt;MiscFormulas!$A$5+1),
_xlfn.IFNA(
_xlfn.IFNA(
_xlfn.IFNA(
_xlfn.IFNA(
_xlfn.IFNA(
_xlfn.IFNA(
IF(_xlfn.XLOOKUP(BD$2,WatchbillMONTHLY!$A$3:$U$3,OFFSET(WatchbillMONTHLY!$A$3:$U$3,1,2))=IF(_xlfn.XLOOKUP($A62,INDIRECT("_"&amp;_xlfn.XLOOKUP(BD$2,WatchbillMONTHLY!$A$3:$U$3,OFFSET(WatchbillMONTHLY!$A$3:$U$3,1,2))),INDIRECT("_"&amp;_xlfn.XLOOKUP(BD$2,WatchbillMONTHLY!$A$3:$U$3,OFFSET(WatchbillMONTHLY!$A$3:$U$3,1,2))))=$A62,_xlfn.XLOOKUP(BD$2,WatchbillMONTHLY!$A$3:$U$3,OFFSET(WatchbillMONTHLY!$A$3:$U$3,1,2)),FALSE),TRUE,FALSE),
IF(_xlfn.XLOOKUP(BD$2,WatchbillMONTHLY!$A$20:$U$20,OFFSET(WatchbillMONTHLY!$A$20:$U$20,1,2))=IF(_xlfn.XLOOKUP($A62,INDIRECT("_"&amp;_xlfn.XLOOKUP(BD$2,WatchbillMONTHLY!$A$20:$U$20,OFFSET(WatchbillMONTHLY!$A$20:$U$20,1,2))),INDIRECT("_"&amp;_xlfn.XLOOKUP(BD$2,WatchbillMONTHLY!$A$20:$U$20,OFFSET(WatchbillMONTHLY!$A$20:$U$20,1,2))))=$A62,_xlfn.XLOOKUP(BD$2,WatchbillMONTHLY!$A$20:$U$20,OFFSET(WatchbillMONTHLY!$A$20:$U$20,1,2)),FALSE),TRUE,FALSE)),
IF(_xlfn.XLOOKUP(BD$2,WatchbillMONTHLY!$A$37:$U$37,OFFSET(WatchbillMONTHLY!$A$37:$U$37,1,2))=IF(_xlfn.XLOOKUP($A62,INDIRECT("_"&amp;_xlfn.XLOOKUP(BD$2,WatchbillMONTHLY!$A$37:$U$37,OFFSET(WatchbillMONTHLY!$A$37:$U$37,1,2))),INDIRECT("_"&amp;_xlfn.XLOOKUP(BD$2,WatchbillMONTHLY!$A$37:$U$37,OFFSET(WatchbillMONTHLY!$A$37:$U$37,1,2))))=$A62,_xlfn.XLOOKUP(BD$2,WatchbillMONTHLY!$A$37:$U$37,OFFSET(WatchbillMONTHLY!$A$37:$U$37,1,2)),FALSE),TRUE,FALSE)),
IF(_xlfn.XLOOKUP(BD$2,WatchbillMONTHLY!$A$54:$U$54,OFFSET(WatchbillMONTHLY!$A$54:$U$54,1,2))=IF(_xlfn.XLOOKUP($A62,INDIRECT("_"&amp;_xlfn.XLOOKUP(BD$2,WatchbillMONTHLY!$A$54:$U$54,OFFSET(WatchbillMONTHLY!$A$54:$U$54,1,2))),INDIRECT("_"&amp;_xlfn.XLOOKUP(BD$2,WatchbillMONTHLY!$A$54:$U$54,OFFSET(WatchbillMONTHLY!$A$54:$U$54,1,2))))=$A62,_xlfn.XLOOKUP(BD$2,WatchbillMONTHLY!$A$54:$U$54,OFFSET(WatchbillMONTHLY!$A$54:$U$54,1,2)),FALSE),TRUE,FALSE)),
IF(_xlfn.XLOOKUP(BD$2,WatchbillMONTHLY!$A$71:$U$71,OFFSET(WatchbillMONTHLY!$A$71:$U$71,1,2))=IF(_xlfn.XLOOKUP($A62,INDIRECT("_"&amp;_xlfn.XLOOKUP(BD$2,WatchbillMONTHLY!$A$71:$U$71,OFFSET(WatchbillMONTHLY!$A$71:$U$71,1,2))),INDIRECT("_"&amp;_xlfn.XLOOKUP(BD$2,WatchbillMONTHLY!$A$71:$U$71,OFFSET(WatchbillMONTHLY!$A$71:$U$71,1,2))))=$A62,_xlfn.XLOOKUP(BD$2,WatchbillMONTHLY!$A$71:$U$71,OFFSET(WatchbillMONTHLY!$A$71:$U$71,1,2)),FALSE),TRUE,FALSE)),
IF(_xlfn.XLOOKUP(BD$2,WatchbillMONTHLY!$A$88:$U$88,OFFSET(WatchbillMONTHLY!$A$88:$U$88,1,2))=IF(_xlfn.XLOOKUP($A62,INDIRECT("_"&amp;_xlfn.XLOOKUP(BD$2,WatchbillMONTHLY!$A$88:$U$88,OFFSET(WatchbillMONTHLY!$A$88:$U$88,1,2))),INDIRECT("_"&amp;_xlfn.XLOOKUP(BD$2,WatchbillMONTHLY!$A$88:$U$88,OFFSET(WatchbillMONTHLY!$A$88:$U$88,1,2))))=$A62,_xlfn.XLOOKUP(BD$2,WatchbillMONTHLY!$A$88:$U$88,OFFSET(WatchbillMONTHLY!$A$88:$U$88,1,2)),FALSE),TRUE,FALSE)),
FALSE),FALSE)</f>
        <v>0</v>
      </c>
      <c r="BE62" s="209" t="b" cm="1">
        <f t="array" aca="1" ref="BE62" ca="1">IF(AND($A62 &gt; 0, X62 &gt; 0,BE$2&lt;MiscFormulas!$A$5+1),
_xlfn.IFNA(
_xlfn.IFNA(
_xlfn.IFNA(
_xlfn.IFNA(
_xlfn.IFNA(
_xlfn.IFNA(
IF(_xlfn.XLOOKUP(BE$2,WatchbillMONTHLY!$A$3:$U$3,OFFSET(WatchbillMONTHLY!$A$3:$U$3,1,2))=IF(_xlfn.XLOOKUP($A62,INDIRECT("_"&amp;_xlfn.XLOOKUP(BE$2,WatchbillMONTHLY!$A$3:$U$3,OFFSET(WatchbillMONTHLY!$A$3:$U$3,1,2))),INDIRECT("_"&amp;_xlfn.XLOOKUP(BE$2,WatchbillMONTHLY!$A$3:$U$3,OFFSET(WatchbillMONTHLY!$A$3:$U$3,1,2))))=$A62,_xlfn.XLOOKUP(BE$2,WatchbillMONTHLY!$A$3:$U$3,OFFSET(WatchbillMONTHLY!$A$3:$U$3,1,2)),FALSE),TRUE,FALSE),
IF(_xlfn.XLOOKUP(BE$2,WatchbillMONTHLY!$A$20:$U$20,OFFSET(WatchbillMONTHLY!$A$20:$U$20,1,2))=IF(_xlfn.XLOOKUP($A62,INDIRECT("_"&amp;_xlfn.XLOOKUP(BE$2,WatchbillMONTHLY!$A$20:$U$20,OFFSET(WatchbillMONTHLY!$A$20:$U$20,1,2))),INDIRECT("_"&amp;_xlfn.XLOOKUP(BE$2,WatchbillMONTHLY!$A$20:$U$20,OFFSET(WatchbillMONTHLY!$A$20:$U$20,1,2))))=$A62,_xlfn.XLOOKUP(BE$2,WatchbillMONTHLY!$A$20:$U$20,OFFSET(WatchbillMONTHLY!$A$20:$U$20,1,2)),FALSE),TRUE,FALSE)),
IF(_xlfn.XLOOKUP(BE$2,WatchbillMONTHLY!$A$37:$U$37,OFFSET(WatchbillMONTHLY!$A$37:$U$37,1,2))=IF(_xlfn.XLOOKUP($A62,INDIRECT("_"&amp;_xlfn.XLOOKUP(BE$2,WatchbillMONTHLY!$A$37:$U$37,OFFSET(WatchbillMONTHLY!$A$37:$U$37,1,2))),INDIRECT("_"&amp;_xlfn.XLOOKUP(BE$2,WatchbillMONTHLY!$A$37:$U$37,OFFSET(WatchbillMONTHLY!$A$37:$U$37,1,2))))=$A62,_xlfn.XLOOKUP(BE$2,WatchbillMONTHLY!$A$37:$U$37,OFFSET(WatchbillMONTHLY!$A$37:$U$37,1,2)),FALSE),TRUE,FALSE)),
IF(_xlfn.XLOOKUP(BE$2,WatchbillMONTHLY!$A$54:$U$54,OFFSET(WatchbillMONTHLY!$A$54:$U$54,1,2))=IF(_xlfn.XLOOKUP($A62,INDIRECT("_"&amp;_xlfn.XLOOKUP(BE$2,WatchbillMONTHLY!$A$54:$U$54,OFFSET(WatchbillMONTHLY!$A$54:$U$54,1,2))),INDIRECT("_"&amp;_xlfn.XLOOKUP(BE$2,WatchbillMONTHLY!$A$54:$U$54,OFFSET(WatchbillMONTHLY!$A$54:$U$54,1,2))))=$A62,_xlfn.XLOOKUP(BE$2,WatchbillMONTHLY!$A$54:$U$54,OFFSET(WatchbillMONTHLY!$A$54:$U$54,1,2)),FALSE),TRUE,FALSE)),
IF(_xlfn.XLOOKUP(BE$2,WatchbillMONTHLY!$A$71:$U$71,OFFSET(WatchbillMONTHLY!$A$71:$U$71,1,2))=IF(_xlfn.XLOOKUP($A62,INDIRECT("_"&amp;_xlfn.XLOOKUP(BE$2,WatchbillMONTHLY!$A$71:$U$71,OFFSET(WatchbillMONTHLY!$A$71:$U$71,1,2))),INDIRECT("_"&amp;_xlfn.XLOOKUP(BE$2,WatchbillMONTHLY!$A$71:$U$71,OFFSET(WatchbillMONTHLY!$A$71:$U$71,1,2))))=$A62,_xlfn.XLOOKUP(BE$2,WatchbillMONTHLY!$A$71:$U$71,OFFSET(WatchbillMONTHLY!$A$71:$U$71,1,2)),FALSE),TRUE,FALSE)),
IF(_xlfn.XLOOKUP(BE$2,WatchbillMONTHLY!$A$88:$U$88,OFFSET(WatchbillMONTHLY!$A$88:$U$88,1,2))=IF(_xlfn.XLOOKUP($A62,INDIRECT("_"&amp;_xlfn.XLOOKUP(BE$2,WatchbillMONTHLY!$A$88:$U$88,OFFSET(WatchbillMONTHLY!$A$88:$U$88,1,2))),INDIRECT("_"&amp;_xlfn.XLOOKUP(BE$2,WatchbillMONTHLY!$A$88:$U$88,OFFSET(WatchbillMONTHLY!$A$88:$U$88,1,2))))=$A62,_xlfn.XLOOKUP(BE$2,WatchbillMONTHLY!$A$88:$U$88,OFFSET(WatchbillMONTHLY!$A$88:$U$88,1,2)),FALSE),TRUE,FALSE)),
FALSE),FALSE)</f>
        <v>0</v>
      </c>
      <c r="BF62" s="209" t="b" cm="1">
        <f t="array" aca="1" ref="BF62" ca="1">IF(AND($A62 &gt; 0, Y62 &gt; 0,BF$2&lt;MiscFormulas!$A$5+1),
_xlfn.IFNA(
_xlfn.IFNA(
_xlfn.IFNA(
_xlfn.IFNA(
_xlfn.IFNA(
_xlfn.IFNA(
IF(_xlfn.XLOOKUP(BF$2,WatchbillMONTHLY!$A$3:$U$3,OFFSET(WatchbillMONTHLY!$A$3:$U$3,1,2))=IF(_xlfn.XLOOKUP($A62,INDIRECT("_"&amp;_xlfn.XLOOKUP(BF$2,WatchbillMONTHLY!$A$3:$U$3,OFFSET(WatchbillMONTHLY!$A$3:$U$3,1,2))),INDIRECT("_"&amp;_xlfn.XLOOKUP(BF$2,WatchbillMONTHLY!$A$3:$U$3,OFFSET(WatchbillMONTHLY!$A$3:$U$3,1,2))))=$A62,_xlfn.XLOOKUP(BF$2,WatchbillMONTHLY!$A$3:$U$3,OFFSET(WatchbillMONTHLY!$A$3:$U$3,1,2)),FALSE),TRUE,FALSE),
IF(_xlfn.XLOOKUP(BF$2,WatchbillMONTHLY!$A$20:$U$20,OFFSET(WatchbillMONTHLY!$A$20:$U$20,1,2))=IF(_xlfn.XLOOKUP($A62,INDIRECT("_"&amp;_xlfn.XLOOKUP(BF$2,WatchbillMONTHLY!$A$20:$U$20,OFFSET(WatchbillMONTHLY!$A$20:$U$20,1,2))),INDIRECT("_"&amp;_xlfn.XLOOKUP(BF$2,WatchbillMONTHLY!$A$20:$U$20,OFFSET(WatchbillMONTHLY!$A$20:$U$20,1,2))))=$A62,_xlfn.XLOOKUP(BF$2,WatchbillMONTHLY!$A$20:$U$20,OFFSET(WatchbillMONTHLY!$A$20:$U$20,1,2)),FALSE),TRUE,FALSE)),
IF(_xlfn.XLOOKUP(BF$2,WatchbillMONTHLY!$A$37:$U$37,OFFSET(WatchbillMONTHLY!$A$37:$U$37,1,2))=IF(_xlfn.XLOOKUP($A62,INDIRECT("_"&amp;_xlfn.XLOOKUP(BF$2,WatchbillMONTHLY!$A$37:$U$37,OFFSET(WatchbillMONTHLY!$A$37:$U$37,1,2))),INDIRECT("_"&amp;_xlfn.XLOOKUP(BF$2,WatchbillMONTHLY!$A$37:$U$37,OFFSET(WatchbillMONTHLY!$A$37:$U$37,1,2))))=$A62,_xlfn.XLOOKUP(BF$2,WatchbillMONTHLY!$A$37:$U$37,OFFSET(WatchbillMONTHLY!$A$37:$U$37,1,2)),FALSE),TRUE,FALSE)),
IF(_xlfn.XLOOKUP(BF$2,WatchbillMONTHLY!$A$54:$U$54,OFFSET(WatchbillMONTHLY!$A$54:$U$54,1,2))=IF(_xlfn.XLOOKUP($A62,INDIRECT("_"&amp;_xlfn.XLOOKUP(BF$2,WatchbillMONTHLY!$A$54:$U$54,OFFSET(WatchbillMONTHLY!$A$54:$U$54,1,2))),INDIRECT("_"&amp;_xlfn.XLOOKUP(BF$2,WatchbillMONTHLY!$A$54:$U$54,OFFSET(WatchbillMONTHLY!$A$54:$U$54,1,2))))=$A62,_xlfn.XLOOKUP(BF$2,WatchbillMONTHLY!$A$54:$U$54,OFFSET(WatchbillMONTHLY!$A$54:$U$54,1,2)),FALSE),TRUE,FALSE)),
IF(_xlfn.XLOOKUP(BF$2,WatchbillMONTHLY!$A$71:$U$71,OFFSET(WatchbillMONTHLY!$A$71:$U$71,1,2))=IF(_xlfn.XLOOKUP($A62,INDIRECT("_"&amp;_xlfn.XLOOKUP(BF$2,WatchbillMONTHLY!$A$71:$U$71,OFFSET(WatchbillMONTHLY!$A$71:$U$71,1,2))),INDIRECT("_"&amp;_xlfn.XLOOKUP(BF$2,WatchbillMONTHLY!$A$71:$U$71,OFFSET(WatchbillMONTHLY!$A$71:$U$71,1,2))))=$A62,_xlfn.XLOOKUP(BF$2,WatchbillMONTHLY!$A$71:$U$71,OFFSET(WatchbillMONTHLY!$A$71:$U$71,1,2)),FALSE),TRUE,FALSE)),
IF(_xlfn.XLOOKUP(BF$2,WatchbillMONTHLY!$A$88:$U$88,OFFSET(WatchbillMONTHLY!$A$88:$U$88,1,2))=IF(_xlfn.XLOOKUP($A62,INDIRECT("_"&amp;_xlfn.XLOOKUP(BF$2,WatchbillMONTHLY!$A$88:$U$88,OFFSET(WatchbillMONTHLY!$A$88:$U$88,1,2))),INDIRECT("_"&amp;_xlfn.XLOOKUP(BF$2,WatchbillMONTHLY!$A$88:$U$88,OFFSET(WatchbillMONTHLY!$A$88:$U$88,1,2))))=$A62,_xlfn.XLOOKUP(BF$2,WatchbillMONTHLY!$A$88:$U$88,OFFSET(WatchbillMONTHLY!$A$88:$U$88,1,2)),FALSE),TRUE,FALSE)),
FALSE),FALSE)</f>
        <v>0</v>
      </c>
      <c r="BG62" s="209" t="b" cm="1">
        <f t="array" aca="1" ref="BG62" ca="1">IF(AND($A62 &gt; 0, Z62 &gt; 0,BG$2&lt;MiscFormulas!$A$5+1),
_xlfn.IFNA(
_xlfn.IFNA(
_xlfn.IFNA(
_xlfn.IFNA(
_xlfn.IFNA(
_xlfn.IFNA(
IF(_xlfn.XLOOKUP(BG$2,WatchbillMONTHLY!$A$3:$U$3,OFFSET(WatchbillMONTHLY!$A$3:$U$3,1,2))=IF(_xlfn.XLOOKUP($A62,INDIRECT("_"&amp;_xlfn.XLOOKUP(BG$2,WatchbillMONTHLY!$A$3:$U$3,OFFSET(WatchbillMONTHLY!$A$3:$U$3,1,2))),INDIRECT("_"&amp;_xlfn.XLOOKUP(BG$2,WatchbillMONTHLY!$A$3:$U$3,OFFSET(WatchbillMONTHLY!$A$3:$U$3,1,2))))=$A62,_xlfn.XLOOKUP(BG$2,WatchbillMONTHLY!$A$3:$U$3,OFFSET(WatchbillMONTHLY!$A$3:$U$3,1,2)),FALSE),TRUE,FALSE),
IF(_xlfn.XLOOKUP(BG$2,WatchbillMONTHLY!$A$20:$U$20,OFFSET(WatchbillMONTHLY!$A$20:$U$20,1,2))=IF(_xlfn.XLOOKUP($A62,INDIRECT("_"&amp;_xlfn.XLOOKUP(BG$2,WatchbillMONTHLY!$A$20:$U$20,OFFSET(WatchbillMONTHLY!$A$20:$U$20,1,2))),INDIRECT("_"&amp;_xlfn.XLOOKUP(BG$2,WatchbillMONTHLY!$A$20:$U$20,OFFSET(WatchbillMONTHLY!$A$20:$U$20,1,2))))=$A62,_xlfn.XLOOKUP(BG$2,WatchbillMONTHLY!$A$20:$U$20,OFFSET(WatchbillMONTHLY!$A$20:$U$20,1,2)),FALSE),TRUE,FALSE)),
IF(_xlfn.XLOOKUP(BG$2,WatchbillMONTHLY!$A$37:$U$37,OFFSET(WatchbillMONTHLY!$A$37:$U$37,1,2))=IF(_xlfn.XLOOKUP($A62,INDIRECT("_"&amp;_xlfn.XLOOKUP(BG$2,WatchbillMONTHLY!$A$37:$U$37,OFFSET(WatchbillMONTHLY!$A$37:$U$37,1,2))),INDIRECT("_"&amp;_xlfn.XLOOKUP(BG$2,WatchbillMONTHLY!$A$37:$U$37,OFFSET(WatchbillMONTHLY!$A$37:$U$37,1,2))))=$A62,_xlfn.XLOOKUP(BG$2,WatchbillMONTHLY!$A$37:$U$37,OFFSET(WatchbillMONTHLY!$A$37:$U$37,1,2)),FALSE),TRUE,FALSE)),
IF(_xlfn.XLOOKUP(BG$2,WatchbillMONTHLY!$A$54:$U$54,OFFSET(WatchbillMONTHLY!$A$54:$U$54,1,2))=IF(_xlfn.XLOOKUP($A62,INDIRECT("_"&amp;_xlfn.XLOOKUP(BG$2,WatchbillMONTHLY!$A$54:$U$54,OFFSET(WatchbillMONTHLY!$A$54:$U$54,1,2))),INDIRECT("_"&amp;_xlfn.XLOOKUP(BG$2,WatchbillMONTHLY!$A$54:$U$54,OFFSET(WatchbillMONTHLY!$A$54:$U$54,1,2))))=$A62,_xlfn.XLOOKUP(BG$2,WatchbillMONTHLY!$A$54:$U$54,OFFSET(WatchbillMONTHLY!$A$54:$U$54,1,2)),FALSE),TRUE,FALSE)),
IF(_xlfn.XLOOKUP(BG$2,WatchbillMONTHLY!$A$71:$U$71,OFFSET(WatchbillMONTHLY!$A$71:$U$71,1,2))=IF(_xlfn.XLOOKUP($A62,INDIRECT("_"&amp;_xlfn.XLOOKUP(BG$2,WatchbillMONTHLY!$A$71:$U$71,OFFSET(WatchbillMONTHLY!$A$71:$U$71,1,2))),INDIRECT("_"&amp;_xlfn.XLOOKUP(BG$2,WatchbillMONTHLY!$A$71:$U$71,OFFSET(WatchbillMONTHLY!$A$71:$U$71,1,2))))=$A62,_xlfn.XLOOKUP(BG$2,WatchbillMONTHLY!$A$71:$U$71,OFFSET(WatchbillMONTHLY!$A$71:$U$71,1,2)),FALSE),TRUE,FALSE)),
IF(_xlfn.XLOOKUP(BG$2,WatchbillMONTHLY!$A$88:$U$88,OFFSET(WatchbillMONTHLY!$A$88:$U$88,1,2))=IF(_xlfn.XLOOKUP($A62,INDIRECT("_"&amp;_xlfn.XLOOKUP(BG$2,WatchbillMONTHLY!$A$88:$U$88,OFFSET(WatchbillMONTHLY!$A$88:$U$88,1,2))),INDIRECT("_"&amp;_xlfn.XLOOKUP(BG$2,WatchbillMONTHLY!$A$88:$U$88,OFFSET(WatchbillMONTHLY!$A$88:$U$88,1,2))))=$A62,_xlfn.XLOOKUP(BG$2,WatchbillMONTHLY!$A$88:$U$88,OFFSET(WatchbillMONTHLY!$A$88:$U$88,1,2)),FALSE),TRUE,FALSE)),
FALSE),FALSE)</f>
        <v>0</v>
      </c>
      <c r="BH62" s="209" t="b" cm="1">
        <f t="array" aca="1" ref="BH62" ca="1">IF(AND($A62 &gt; 0, AA62 &gt; 0,BH$2&lt;MiscFormulas!$A$5+1),
_xlfn.IFNA(
_xlfn.IFNA(
_xlfn.IFNA(
_xlfn.IFNA(
_xlfn.IFNA(
_xlfn.IFNA(
IF(_xlfn.XLOOKUP(BH$2,WatchbillMONTHLY!$A$3:$U$3,OFFSET(WatchbillMONTHLY!$A$3:$U$3,1,2))=IF(_xlfn.XLOOKUP($A62,INDIRECT("_"&amp;_xlfn.XLOOKUP(BH$2,WatchbillMONTHLY!$A$3:$U$3,OFFSET(WatchbillMONTHLY!$A$3:$U$3,1,2))),INDIRECT("_"&amp;_xlfn.XLOOKUP(BH$2,WatchbillMONTHLY!$A$3:$U$3,OFFSET(WatchbillMONTHLY!$A$3:$U$3,1,2))))=$A62,_xlfn.XLOOKUP(BH$2,WatchbillMONTHLY!$A$3:$U$3,OFFSET(WatchbillMONTHLY!$A$3:$U$3,1,2)),FALSE),TRUE,FALSE),
IF(_xlfn.XLOOKUP(BH$2,WatchbillMONTHLY!$A$20:$U$20,OFFSET(WatchbillMONTHLY!$A$20:$U$20,1,2))=IF(_xlfn.XLOOKUP($A62,INDIRECT("_"&amp;_xlfn.XLOOKUP(BH$2,WatchbillMONTHLY!$A$20:$U$20,OFFSET(WatchbillMONTHLY!$A$20:$U$20,1,2))),INDIRECT("_"&amp;_xlfn.XLOOKUP(BH$2,WatchbillMONTHLY!$A$20:$U$20,OFFSET(WatchbillMONTHLY!$A$20:$U$20,1,2))))=$A62,_xlfn.XLOOKUP(BH$2,WatchbillMONTHLY!$A$20:$U$20,OFFSET(WatchbillMONTHLY!$A$20:$U$20,1,2)),FALSE),TRUE,FALSE)),
IF(_xlfn.XLOOKUP(BH$2,WatchbillMONTHLY!$A$37:$U$37,OFFSET(WatchbillMONTHLY!$A$37:$U$37,1,2))=IF(_xlfn.XLOOKUP($A62,INDIRECT("_"&amp;_xlfn.XLOOKUP(BH$2,WatchbillMONTHLY!$A$37:$U$37,OFFSET(WatchbillMONTHLY!$A$37:$U$37,1,2))),INDIRECT("_"&amp;_xlfn.XLOOKUP(BH$2,WatchbillMONTHLY!$A$37:$U$37,OFFSET(WatchbillMONTHLY!$A$37:$U$37,1,2))))=$A62,_xlfn.XLOOKUP(BH$2,WatchbillMONTHLY!$A$37:$U$37,OFFSET(WatchbillMONTHLY!$A$37:$U$37,1,2)),FALSE),TRUE,FALSE)),
IF(_xlfn.XLOOKUP(BH$2,WatchbillMONTHLY!$A$54:$U$54,OFFSET(WatchbillMONTHLY!$A$54:$U$54,1,2))=IF(_xlfn.XLOOKUP($A62,INDIRECT("_"&amp;_xlfn.XLOOKUP(BH$2,WatchbillMONTHLY!$A$54:$U$54,OFFSET(WatchbillMONTHLY!$A$54:$U$54,1,2))),INDIRECT("_"&amp;_xlfn.XLOOKUP(BH$2,WatchbillMONTHLY!$A$54:$U$54,OFFSET(WatchbillMONTHLY!$A$54:$U$54,1,2))))=$A62,_xlfn.XLOOKUP(BH$2,WatchbillMONTHLY!$A$54:$U$54,OFFSET(WatchbillMONTHLY!$A$54:$U$54,1,2)),FALSE),TRUE,FALSE)),
IF(_xlfn.XLOOKUP(BH$2,WatchbillMONTHLY!$A$71:$U$71,OFFSET(WatchbillMONTHLY!$A$71:$U$71,1,2))=IF(_xlfn.XLOOKUP($A62,INDIRECT("_"&amp;_xlfn.XLOOKUP(BH$2,WatchbillMONTHLY!$A$71:$U$71,OFFSET(WatchbillMONTHLY!$A$71:$U$71,1,2))),INDIRECT("_"&amp;_xlfn.XLOOKUP(BH$2,WatchbillMONTHLY!$A$71:$U$71,OFFSET(WatchbillMONTHLY!$A$71:$U$71,1,2))))=$A62,_xlfn.XLOOKUP(BH$2,WatchbillMONTHLY!$A$71:$U$71,OFFSET(WatchbillMONTHLY!$A$71:$U$71,1,2)),FALSE),TRUE,FALSE)),
IF(_xlfn.XLOOKUP(BH$2,WatchbillMONTHLY!$A$88:$U$88,OFFSET(WatchbillMONTHLY!$A$88:$U$88,1,2))=IF(_xlfn.XLOOKUP($A62,INDIRECT("_"&amp;_xlfn.XLOOKUP(BH$2,WatchbillMONTHLY!$A$88:$U$88,OFFSET(WatchbillMONTHLY!$A$88:$U$88,1,2))),INDIRECT("_"&amp;_xlfn.XLOOKUP(BH$2,WatchbillMONTHLY!$A$88:$U$88,OFFSET(WatchbillMONTHLY!$A$88:$U$88,1,2))))=$A62,_xlfn.XLOOKUP(BH$2,WatchbillMONTHLY!$A$88:$U$88,OFFSET(WatchbillMONTHLY!$A$88:$U$88,1,2)),FALSE),TRUE,FALSE)),
FALSE),FALSE)</f>
        <v>0</v>
      </c>
      <c r="BI62" s="209" t="b" cm="1">
        <f t="array" aca="1" ref="BI62" ca="1">IF(AND($A62 &gt; 0, AB62 &gt; 0,BI$2&lt;MiscFormulas!$A$5+1),
_xlfn.IFNA(
_xlfn.IFNA(
_xlfn.IFNA(
_xlfn.IFNA(
_xlfn.IFNA(
_xlfn.IFNA(
IF(_xlfn.XLOOKUP(BI$2,WatchbillMONTHLY!$A$3:$U$3,OFFSET(WatchbillMONTHLY!$A$3:$U$3,1,2))=IF(_xlfn.XLOOKUP($A62,INDIRECT("_"&amp;_xlfn.XLOOKUP(BI$2,WatchbillMONTHLY!$A$3:$U$3,OFFSET(WatchbillMONTHLY!$A$3:$U$3,1,2))),INDIRECT("_"&amp;_xlfn.XLOOKUP(BI$2,WatchbillMONTHLY!$A$3:$U$3,OFFSET(WatchbillMONTHLY!$A$3:$U$3,1,2))))=$A62,_xlfn.XLOOKUP(BI$2,WatchbillMONTHLY!$A$3:$U$3,OFFSET(WatchbillMONTHLY!$A$3:$U$3,1,2)),FALSE),TRUE,FALSE),
IF(_xlfn.XLOOKUP(BI$2,WatchbillMONTHLY!$A$20:$U$20,OFFSET(WatchbillMONTHLY!$A$20:$U$20,1,2))=IF(_xlfn.XLOOKUP($A62,INDIRECT("_"&amp;_xlfn.XLOOKUP(BI$2,WatchbillMONTHLY!$A$20:$U$20,OFFSET(WatchbillMONTHLY!$A$20:$U$20,1,2))),INDIRECT("_"&amp;_xlfn.XLOOKUP(BI$2,WatchbillMONTHLY!$A$20:$U$20,OFFSET(WatchbillMONTHLY!$A$20:$U$20,1,2))))=$A62,_xlfn.XLOOKUP(BI$2,WatchbillMONTHLY!$A$20:$U$20,OFFSET(WatchbillMONTHLY!$A$20:$U$20,1,2)),FALSE),TRUE,FALSE)),
IF(_xlfn.XLOOKUP(BI$2,WatchbillMONTHLY!$A$37:$U$37,OFFSET(WatchbillMONTHLY!$A$37:$U$37,1,2))=IF(_xlfn.XLOOKUP($A62,INDIRECT("_"&amp;_xlfn.XLOOKUP(BI$2,WatchbillMONTHLY!$A$37:$U$37,OFFSET(WatchbillMONTHLY!$A$37:$U$37,1,2))),INDIRECT("_"&amp;_xlfn.XLOOKUP(BI$2,WatchbillMONTHLY!$A$37:$U$37,OFFSET(WatchbillMONTHLY!$A$37:$U$37,1,2))))=$A62,_xlfn.XLOOKUP(BI$2,WatchbillMONTHLY!$A$37:$U$37,OFFSET(WatchbillMONTHLY!$A$37:$U$37,1,2)),FALSE),TRUE,FALSE)),
IF(_xlfn.XLOOKUP(BI$2,WatchbillMONTHLY!$A$54:$U$54,OFFSET(WatchbillMONTHLY!$A$54:$U$54,1,2))=IF(_xlfn.XLOOKUP($A62,INDIRECT("_"&amp;_xlfn.XLOOKUP(BI$2,WatchbillMONTHLY!$A$54:$U$54,OFFSET(WatchbillMONTHLY!$A$54:$U$54,1,2))),INDIRECT("_"&amp;_xlfn.XLOOKUP(BI$2,WatchbillMONTHLY!$A$54:$U$54,OFFSET(WatchbillMONTHLY!$A$54:$U$54,1,2))))=$A62,_xlfn.XLOOKUP(BI$2,WatchbillMONTHLY!$A$54:$U$54,OFFSET(WatchbillMONTHLY!$A$54:$U$54,1,2)),FALSE),TRUE,FALSE)),
IF(_xlfn.XLOOKUP(BI$2,WatchbillMONTHLY!$A$71:$U$71,OFFSET(WatchbillMONTHLY!$A$71:$U$71,1,2))=IF(_xlfn.XLOOKUP($A62,INDIRECT("_"&amp;_xlfn.XLOOKUP(BI$2,WatchbillMONTHLY!$A$71:$U$71,OFFSET(WatchbillMONTHLY!$A$71:$U$71,1,2))),INDIRECT("_"&amp;_xlfn.XLOOKUP(BI$2,WatchbillMONTHLY!$A$71:$U$71,OFFSET(WatchbillMONTHLY!$A$71:$U$71,1,2))))=$A62,_xlfn.XLOOKUP(BI$2,WatchbillMONTHLY!$A$71:$U$71,OFFSET(WatchbillMONTHLY!$A$71:$U$71,1,2)),FALSE),TRUE,FALSE)),
IF(_xlfn.XLOOKUP(BI$2,WatchbillMONTHLY!$A$88:$U$88,OFFSET(WatchbillMONTHLY!$A$88:$U$88,1,2))=IF(_xlfn.XLOOKUP($A62,INDIRECT("_"&amp;_xlfn.XLOOKUP(BI$2,WatchbillMONTHLY!$A$88:$U$88,OFFSET(WatchbillMONTHLY!$A$88:$U$88,1,2))),INDIRECT("_"&amp;_xlfn.XLOOKUP(BI$2,WatchbillMONTHLY!$A$88:$U$88,OFFSET(WatchbillMONTHLY!$A$88:$U$88,1,2))))=$A62,_xlfn.XLOOKUP(BI$2,WatchbillMONTHLY!$A$88:$U$88,OFFSET(WatchbillMONTHLY!$A$88:$U$88,1,2)),FALSE),TRUE,FALSE)),
FALSE),FALSE)</f>
        <v>0</v>
      </c>
      <c r="BJ62" s="209" t="b" cm="1">
        <f t="array" aca="1" ref="BJ62" ca="1">IF(AND($A62 &gt; 0, AC62 &gt; 0,BJ$2&lt;MiscFormulas!$A$5+1),
_xlfn.IFNA(
_xlfn.IFNA(
_xlfn.IFNA(
_xlfn.IFNA(
_xlfn.IFNA(
_xlfn.IFNA(
IF(_xlfn.XLOOKUP(BJ$2,WatchbillMONTHLY!$A$3:$U$3,OFFSET(WatchbillMONTHLY!$A$3:$U$3,1,2))=IF(_xlfn.XLOOKUP($A62,INDIRECT("_"&amp;_xlfn.XLOOKUP(BJ$2,WatchbillMONTHLY!$A$3:$U$3,OFFSET(WatchbillMONTHLY!$A$3:$U$3,1,2))),INDIRECT("_"&amp;_xlfn.XLOOKUP(BJ$2,WatchbillMONTHLY!$A$3:$U$3,OFFSET(WatchbillMONTHLY!$A$3:$U$3,1,2))))=$A62,_xlfn.XLOOKUP(BJ$2,WatchbillMONTHLY!$A$3:$U$3,OFFSET(WatchbillMONTHLY!$A$3:$U$3,1,2)),FALSE),TRUE,FALSE),
IF(_xlfn.XLOOKUP(BJ$2,WatchbillMONTHLY!$A$20:$U$20,OFFSET(WatchbillMONTHLY!$A$20:$U$20,1,2))=IF(_xlfn.XLOOKUP($A62,INDIRECT("_"&amp;_xlfn.XLOOKUP(BJ$2,WatchbillMONTHLY!$A$20:$U$20,OFFSET(WatchbillMONTHLY!$A$20:$U$20,1,2))),INDIRECT("_"&amp;_xlfn.XLOOKUP(BJ$2,WatchbillMONTHLY!$A$20:$U$20,OFFSET(WatchbillMONTHLY!$A$20:$U$20,1,2))))=$A62,_xlfn.XLOOKUP(BJ$2,WatchbillMONTHLY!$A$20:$U$20,OFFSET(WatchbillMONTHLY!$A$20:$U$20,1,2)),FALSE),TRUE,FALSE)),
IF(_xlfn.XLOOKUP(BJ$2,WatchbillMONTHLY!$A$37:$U$37,OFFSET(WatchbillMONTHLY!$A$37:$U$37,1,2))=IF(_xlfn.XLOOKUP($A62,INDIRECT("_"&amp;_xlfn.XLOOKUP(BJ$2,WatchbillMONTHLY!$A$37:$U$37,OFFSET(WatchbillMONTHLY!$A$37:$U$37,1,2))),INDIRECT("_"&amp;_xlfn.XLOOKUP(BJ$2,WatchbillMONTHLY!$A$37:$U$37,OFFSET(WatchbillMONTHLY!$A$37:$U$37,1,2))))=$A62,_xlfn.XLOOKUP(BJ$2,WatchbillMONTHLY!$A$37:$U$37,OFFSET(WatchbillMONTHLY!$A$37:$U$37,1,2)),FALSE),TRUE,FALSE)),
IF(_xlfn.XLOOKUP(BJ$2,WatchbillMONTHLY!$A$54:$U$54,OFFSET(WatchbillMONTHLY!$A$54:$U$54,1,2))=IF(_xlfn.XLOOKUP($A62,INDIRECT("_"&amp;_xlfn.XLOOKUP(BJ$2,WatchbillMONTHLY!$A$54:$U$54,OFFSET(WatchbillMONTHLY!$A$54:$U$54,1,2))),INDIRECT("_"&amp;_xlfn.XLOOKUP(BJ$2,WatchbillMONTHLY!$A$54:$U$54,OFFSET(WatchbillMONTHLY!$A$54:$U$54,1,2))))=$A62,_xlfn.XLOOKUP(BJ$2,WatchbillMONTHLY!$A$54:$U$54,OFFSET(WatchbillMONTHLY!$A$54:$U$54,1,2)),FALSE),TRUE,FALSE)),
IF(_xlfn.XLOOKUP(BJ$2,WatchbillMONTHLY!$A$71:$U$71,OFFSET(WatchbillMONTHLY!$A$71:$U$71,1,2))=IF(_xlfn.XLOOKUP($A62,INDIRECT("_"&amp;_xlfn.XLOOKUP(BJ$2,WatchbillMONTHLY!$A$71:$U$71,OFFSET(WatchbillMONTHLY!$A$71:$U$71,1,2))),INDIRECT("_"&amp;_xlfn.XLOOKUP(BJ$2,WatchbillMONTHLY!$A$71:$U$71,OFFSET(WatchbillMONTHLY!$A$71:$U$71,1,2))))=$A62,_xlfn.XLOOKUP(BJ$2,WatchbillMONTHLY!$A$71:$U$71,OFFSET(WatchbillMONTHLY!$A$71:$U$71,1,2)),FALSE),TRUE,FALSE)),
IF(_xlfn.XLOOKUP(BJ$2,WatchbillMONTHLY!$A$88:$U$88,OFFSET(WatchbillMONTHLY!$A$88:$U$88,1,2))=IF(_xlfn.XLOOKUP($A62,INDIRECT("_"&amp;_xlfn.XLOOKUP(BJ$2,WatchbillMONTHLY!$A$88:$U$88,OFFSET(WatchbillMONTHLY!$A$88:$U$88,1,2))),INDIRECT("_"&amp;_xlfn.XLOOKUP(BJ$2,WatchbillMONTHLY!$A$88:$U$88,OFFSET(WatchbillMONTHLY!$A$88:$U$88,1,2))))=$A62,_xlfn.XLOOKUP(BJ$2,WatchbillMONTHLY!$A$88:$U$88,OFFSET(WatchbillMONTHLY!$A$88:$U$88,1,2)),FALSE),TRUE,FALSE)),
FALSE),FALSE)</f>
        <v>0</v>
      </c>
      <c r="BK62" s="209" t="b" cm="1">
        <f t="array" aca="1" ref="BK62" ca="1">IF(AND($A62 &gt; 0, AD62 &gt; 0,BK$2&lt;MiscFormulas!$A$5+1),
_xlfn.IFNA(
_xlfn.IFNA(
_xlfn.IFNA(
_xlfn.IFNA(
_xlfn.IFNA(
_xlfn.IFNA(
IF(_xlfn.XLOOKUP(BK$2,WatchbillMONTHLY!$A$3:$U$3,OFFSET(WatchbillMONTHLY!$A$3:$U$3,1,2))=IF(_xlfn.XLOOKUP($A62,INDIRECT("_"&amp;_xlfn.XLOOKUP(BK$2,WatchbillMONTHLY!$A$3:$U$3,OFFSET(WatchbillMONTHLY!$A$3:$U$3,1,2))),INDIRECT("_"&amp;_xlfn.XLOOKUP(BK$2,WatchbillMONTHLY!$A$3:$U$3,OFFSET(WatchbillMONTHLY!$A$3:$U$3,1,2))))=$A62,_xlfn.XLOOKUP(BK$2,WatchbillMONTHLY!$A$3:$U$3,OFFSET(WatchbillMONTHLY!$A$3:$U$3,1,2)),FALSE),TRUE,FALSE),
IF(_xlfn.XLOOKUP(BK$2,WatchbillMONTHLY!$A$20:$U$20,OFFSET(WatchbillMONTHLY!$A$20:$U$20,1,2))=IF(_xlfn.XLOOKUP($A62,INDIRECT("_"&amp;_xlfn.XLOOKUP(BK$2,WatchbillMONTHLY!$A$20:$U$20,OFFSET(WatchbillMONTHLY!$A$20:$U$20,1,2))),INDIRECT("_"&amp;_xlfn.XLOOKUP(BK$2,WatchbillMONTHLY!$A$20:$U$20,OFFSET(WatchbillMONTHLY!$A$20:$U$20,1,2))))=$A62,_xlfn.XLOOKUP(BK$2,WatchbillMONTHLY!$A$20:$U$20,OFFSET(WatchbillMONTHLY!$A$20:$U$20,1,2)),FALSE),TRUE,FALSE)),
IF(_xlfn.XLOOKUP(BK$2,WatchbillMONTHLY!$A$37:$U$37,OFFSET(WatchbillMONTHLY!$A$37:$U$37,1,2))=IF(_xlfn.XLOOKUP($A62,INDIRECT("_"&amp;_xlfn.XLOOKUP(BK$2,WatchbillMONTHLY!$A$37:$U$37,OFFSET(WatchbillMONTHLY!$A$37:$U$37,1,2))),INDIRECT("_"&amp;_xlfn.XLOOKUP(BK$2,WatchbillMONTHLY!$A$37:$U$37,OFFSET(WatchbillMONTHLY!$A$37:$U$37,1,2))))=$A62,_xlfn.XLOOKUP(BK$2,WatchbillMONTHLY!$A$37:$U$37,OFFSET(WatchbillMONTHLY!$A$37:$U$37,1,2)),FALSE),TRUE,FALSE)),
IF(_xlfn.XLOOKUP(BK$2,WatchbillMONTHLY!$A$54:$U$54,OFFSET(WatchbillMONTHLY!$A$54:$U$54,1,2))=IF(_xlfn.XLOOKUP($A62,INDIRECT("_"&amp;_xlfn.XLOOKUP(BK$2,WatchbillMONTHLY!$A$54:$U$54,OFFSET(WatchbillMONTHLY!$A$54:$U$54,1,2))),INDIRECT("_"&amp;_xlfn.XLOOKUP(BK$2,WatchbillMONTHLY!$A$54:$U$54,OFFSET(WatchbillMONTHLY!$A$54:$U$54,1,2))))=$A62,_xlfn.XLOOKUP(BK$2,WatchbillMONTHLY!$A$54:$U$54,OFFSET(WatchbillMONTHLY!$A$54:$U$54,1,2)),FALSE),TRUE,FALSE)),
IF(_xlfn.XLOOKUP(BK$2,WatchbillMONTHLY!$A$71:$U$71,OFFSET(WatchbillMONTHLY!$A$71:$U$71,1,2))=IF(_xlfn.XLOOKUP($A62,INDIRECT("_"&amp;_xlfn.XLOOKUP(BK$2,WatchbillMONTHLY!$A$71:$U$71,OFFSET(WatchbillMONTHLY!$A$71:$U$71,1,2))),INDIRECT("_"&amp;_xlfn.XLOOKUP(BK$2,WatchbillMONTHLY!$A$71:$U$71,OFFSET(WatchbillMONTHLY!$A$71:$U$71,1,2))))=$A62,_xlfn.XLOOKUP(BK$2,WatchbillMONTHLY!$A$71:$U$71,OFFSET(WatchbillMONTHLY!$A$71:$U$71,1,2)),FALSE),TRUE,FALSE)),
IF(_xlfn.XLOOKUP(BK$2,WatchbillMONTHLY!$A$88:$U$88,OFFSET(WatchbillMONTHLY!$A$88:$U$88,1,2))=IF(_xlfn.XLOOKUP($A62,INDIRECT("_"&amp;_xlfn.XLOOKUP(BK$2,WatchbillMONTHLY!$A$88:$U$88,OFFSET(WatchbillMONTHLY!$A$88:$U$88,1,2))),INDIRECT("_"&amp;_xlfn.XLOOKUP(BK$2,WatchbillMONTHLY!$A$88:$U$88,OFFSET(WatchbillMONTHLY!$A$88:$U$88,1,2))))=$A62,_xlfn.XLOOKUP(BK$2,WatchbillMONTHLY!$A$88:$U$88,OFFSET(WatchbillMONTHLY!$A$88:$U$88,1,2)),FALSE),TRUE,FALSE)),
FALSE),FALSE)</f>
        <v>0</v>
      </c>
      <c r="BL62" s="209" t="b" cm="1">
        <f t="array" aca="1" ref="BL62" ca="1">IF(AND($A62 &gt; 0, AE62 &gt; 0,BL$2&lt;MiscFormulas!$A$5+1),
_xlfn.IFNA(
_xlfn.IFNA(
_xlfn.IFNA(
_xlfn.IFNA(
_xlfn.IFNA(
_xlfn.IFNA(
IF(_xlfn.XLOOKUP(BL$2,WatchbillMONTHLY!$A$3:$U$3,OFFSET(WatchbillMONTHLY!$A$3:$U$3,1,2))=IF(_xlfn.XLOOKUP($A62,INDIRECT("_"&amp;_xlfn.XLOOKUP(BL$2,WatchbillMONTHLY!$A$3:$U$3,OFFSET(WatchbillMONTHLY!$A$3:$U$3,1,2))),INDIRECT("_"&amp;_xlfn.XLOOKUP(BL$2,WatchbillMONTHLY!$A$3:$U$3,OFFSET(WatchbillMONTHLY!$A$3:$U$3,1,2))))=$A62,_xlfn.XLOOKUP(BL$2,WatchbillMONTHLY!$A$3:$U$3,OFFSET(WatchbillMONTHLY!$A$3:$U$3,1,2)),FALSE),TRUE,FALSE),
IF(_xlfn.XLOOKUP(BL$2,WatchbillMONTHLY!$A$20:$U$20,OFFSET(WatchbillMONTHLY!$A$20:$U$20,1,2))=IF(_xlfn.XLOOKUP($A62,INDIRECT("_"&amp;_xlfn.XLOOKUP(BL$2,WatchbillMONTHLY!$A$20:$U$20,OFFSET(WatchbillMONTHLY!$A$20:$U$20,1,2))),INDIRECT("_"&amp;_xlfn.XLOOKUP(BL$2,WatchbillMONTHLY!$A$20:$U$20,OFFSET(WatchbillMONTHLY!$A$20:$U$20,1,2))))=$A62,_xlfn.XLOOKUP(BL$2,WatchbillMONTHLY!$A$20:$U$20,OFFSET(WatchbillMONTHLY!$A$20:$U$20,1,2)),FALSE),TRUE,FALSE)),
IF(_xlfn.XLOOKUP(BL$2,WatchbillMONTHLY!$A$37:$U$37,OFFSET(WatchbillMONTHLY!$A$37:$U$37,1,2))=IF(_xlfn.XLOOKUP($A62,INDIRECT("_"&amp;_xlfn.XLOOKUP(BL$2,WatchbillMONTHLY!$A$37:$U$37,OFFSET(WatchbillMONTHLY!$A$37:$U$37,1,2))),INDIRECT("_"&amp;_xlfn.XLOOKUP(BL$2,WatchbillMONTHLY!$A$37:$U$37,OFFSET(WatchbillMONTHLY!$A$37:$U$37,1,2))))=$A62,_xlfn.XLOOKUP(BL$2,WatchbillMONTHLY!$A$37:$U$37,OFFSET(WatchbillMONTHLY!$A$37:$U$37,1,2)),FALSE),TRUE,FALSE)),
IF(_xlfn.XLOOKUP(BL$2,WatchbillMONTHLY!$A$54:$U$54,OFFSET(WatchbillMONTHLY!$A$54:$U$54,1,2))=IF(_xlfn.XLOOKUP($A62,INDIRECT("_"&amp;_xlfn.XLOOKUP(BL$2,WatchbillMONTHLY!$A$54:$U$54,OFFSET(WatchbillMONTHLY!$A$54:$U$54,1,2))),INDIRECT("_"&amp;_xlfn.XLOOKUP(BL$2,WatchbillMONTHLY!$A$54:$U$54,OFFSET(WatchbillMONTHLY!$A$54:$U$54,1,2))))=$A62,_xlfn.XLOOKUP(BL$2,WatchbillMONTHLY!$A$54:$U$54,OFFSET(WatchbillMONTHLY!$A$54:$U$54,1,2)),FALSE),TRUE,FALSE)),
IF(_xlfn.XLOOKUP(BL$2,WatchbillMONTHLY!$A$71:$U$71,OFFSET(WatchbillMONTHLY!$A$71:$U$71,1,2))=IF(_xlfn.XLOOKUP($A62,INDIRECT("_"&amp;_xlfn.XLOOKUP(BL$2,WatchbillMONTHLY!$A$71:$U$71,OFFSET(WatchbillMONTHLY!$A$71:$U$71,1,2))),INDIRECT("_"&amp;_xlfn.XLOOKUP(BL$2,WatchbillMONTHLY!$A$71:$U$71,OFFSET(WatchbillMONTHLY!$A$71:$U$71,1,2))))=$A62,_xlfn.XLOOKUP(BL$2,WatchbillMONTHLY!$A$71:$U$71,OFFSET(WatchbillMONTHLY!$A$71:$U$71,1,2)),FALSE),TRUE,FALSE)),
IF(_xlfn.XLOOKUP(BL$2,WatchbillMONTHLY!$A$88:$U$88,OFFSET(WatchbillMONTHLY!$A$88:$U$88,1,2))=IF(_xlfn.XLOOKUP($A62,INDIRECT("_"&amp;_xlfn.XLOOKUP(BL$2,WatchbillMONTHLY!$A$88:$U$88,OFFSET(WatchbillMONTHLY!$A$88:$U$88,1,2))),INDIRECT("_"&amp;_xlfn.XLOOKUP(BL$2,WatchbillMONTHLY!$A$88:$U$88,OFFSET(WatchbillMONTHLY!$A$88:$U$88,1,2))))=$A62,_xlfn.XLOOKUP(BL$2,WatchbillMONTHLY!$A$88:$U$88,OFFSET(WatchbillMONTHLY!$A$88:$U$88,1,2)),FALSE),TRUE,FALSE)),
FALSE),FALSE)</f>
        <v>0</v>
      </c>
      <c r="BM62" s="209" t="b" cm="1">
        <f t="array" aca="1" ref="BM62" ca="1">IF(AND($A62 &gt; 0, AF62 &gt; 0,BM$2&lt;MiscFormulas!$A$5+1),
_xlfn.IFNA(
_xlfn.IFNA(
_xlfn.IFNA(
_xlfn.IFNA(
_xlfn.IFNA(
_xlfn.IFNA(
IF(_xlfn.XLOOKUP(BM$2,WatchbillMONTHLY!$A$3:$U$3,OFFSET(WatchbillMONTHLY!$A$3:$U$3,1,2))=IF(_xlfn.XLOOKUP($A62,INDIRECT("_"&amp;_xlfn.XLOOKUP(BM$2,WatchbillMONTHLY!$A$3:$U$3,OFFSET(WatchbillMONTHLY!$A$3:$U$3,1,2))),INDIRECT("_"&amp;_xlfn.XLOOKUP(BM$2,WatchbillMONTHLY!$A$3:$U$3,OFFSET(WatchbillMONTHLY!$A$3:$U$3,1,2))))=$A62,_xlfn.XLOOKUP(BM$2,WatchbillMONTHLY!$A$3:$U$3,OFFSET(WatchbillMONTHLY!$A$3:$U$3,1,2)),FALSE),TRUE,FALSE),
IF(_xlfn.XLOOKUP(BM$2,WatchbillMONTHLY!$A$20:$U$20,OFFSET(WatchbillMONTHLY!$A$20:$U$20,1,2))=IF(_xlfn.XLOOKUP($A62,INDIRECT("_"&amp;_xlfn.XLOOKUP(BM$2,WatchbillMONTHLY!$A$20:$U$20,OFFSET(WatchbillMONTHLY!$A$20:$U$20,1,2))),INDIRECT("_"&amp;_xlfn.XLOOKUP(BM$2,WatchbillMONTHLY!$A$20:$U$20,OFFSET(WatchbillMONTHLY!$A$20:$U$20,1,2))))=$A62,_xlfn.XLOOKUP(BM$2,WatchbillMONTHLY!$A$20:$U$20,OFFSET(WatchbillMONTHLY!$A$20:$U$20,1,2)),FALSE),TRUE,FALSE)),
IF(_xlfn.XLOOKUP(BM$2,WatchbillMONTHLY!$A$37:$U$37,OFFSET(WatchbillMONTHLY!$A$37:$U$37,1,2))=IF(_xlfn.XLOOKUP($A62,INDIRECT("_"&amp;_xlfn.XLOOKUP(BM$2,WatchbillMONTHLY!$A$37:$U$37,OFFSET(WatchbillMONTHLY!$A$37:$U$37,1,2))),INDIRECT("_"&amp;_xlfn.XLOOKUP(BM$2,WatchbillMONTHLY!$A$37:$U$37,OFFSET(WatchbillMONTHLY!$A$37:$U$37,1,2))))=$A62,_xlfn.XLOOKUP(BM$2,WatchbillMONTHLY!$A$37:$U$37,OFFSET(WatchbillMONTHLY!$A$37:$U$37,1,2)),FALSE),TRUE,FALSE)),
IF(_xlfn.XLOOKUP(BM$2,WatchbillMONTHLY!$A$54:$U$54,OFFSET(WatchbillMONTHLY!$A$54:$U$54,1,2))=IF(_xlfn.XLOOKUP($A62,INDIRECT("_"&amp;_xlfn.XLOOKUP(BM$2,WatchbillMONTHLY!$A$54:$U$54,OFFSET(WatchbillMONTHLY!$A$54:$U$54,1,2))),INDIRECT("_"&amp;_xlfn.XLOOKUP(BM$2,WatchbillMONTHLY!$A$54:$U$54,OFFSET(WatchbillMONTHLY!$A$54:$U$54,1,2))))=$A62,_xlfn.XLOOKUP(BM$2,WatchbillMONTHLY!$A$54:$U$54,OFFSET(WatchbillMONTHLY!$A$54:$U$54,1,2)),FALSE),TRUE,FALSE)),
IF(_xlfn.XLOOKUP(BM$2,WatchbillMONTHLY!$A$71:$U$71,OFFSET(WatchbillMONTHLY!$A$71:$U$71,1,2))=IF(_xlfn.XLOOKUP($A62,INDIRECT("_"&amp;_xlfn.XLOOKUP(BM$2,WatchbillMONTHLY!$A$71:$U$71,OFFSET(WatchbillMONTHLY!$A$71:$U$71,1,2))),INDIRECT("_"&amp;_xlfn.XLOOKUP(BM$2,WatchbillMONTHLY!$A$71:$U$71,OFFSET(WatchbillMONTHLY!$A$71:$U$71,1,2))))=$A62,_xlfn.XLOOKUP(BM$2,WatchbillMONTHLY!$A$71:$U$71,OFFSET(WatchbillMONTHLY!$A$71:$U$71,1,2)),FALSE),TRUE,FALSE)),
IF(_xlfn.XLOOKUP(BM$2,WatchbillMONTHLY!$A$88:$U$88,OFFSET(WatchbillMONTHLY!$A$88:$U$88,1,2))=IF(_xlfn.XLOOKUP($A62,INDIRECT("_"&amp;_xlfn.XLOOKUP(BM$2,WatchbillMONTHLY!$A$88:$U$88,OFFSET(WatchbillMONTHLY!$A$88:$U$88,1,2))),INDIRECT("_"&amp;_xlfn.XLOOKUP(BM$2,WatchbillMONTHLY!$A$88:$U$88,OFFSET(WatchbillMONTHLY!$A$88:$U$88,1,2))))=$A62,_xlfn.XLOOKUP(BM$2,WatchbillMONTHLY!$A$88:$U$88,OFFSET(WatchbillMONTHLY!$A$88:$U$88,1,2)),FALSE),TRUE,FALSE)),
FALSE),FALSE)</f>
        <v>0</v>
      </c>
      <c r="BN62" s="209" t="b" cm="1">
        <f t="array" aca="1" ref="BN62" ca="1">IF(AND($A62 &gt; 0, AG62 &gt; 0,BN$2&lt;MiscFormulas!$A$5+1),
_xlfn.IFNA(
_xlfn.IFNA(
_xlfn.IFNA(
_xlfn.IFNA(
_xlfn.IFNA(
_xlfn.IFNA(
IF(_xlfn.XLOOKUP(BN$2,WatchbillMONTHLY!$A$3:$U$3,OFFSET(WatchbillMONTHLY!$A$3:$U$3,1,2))=IF(_xlfn.XLOOKUP($A62,INDIRECT("_"&amp;_xlfn.XLOOKUP(BN$2,WatchbillMONTHLY!$A$3:$U$3,OFFSET(WatchbillMONTHLY!$A$3:$U$3,1,2))),INDIRECT("_"&amp;_xlfn.XLOOKUP(BN$2,WatchbillMONTHLY!$A$3:$U$3,OFFSET(WatchbillMONTHLY!$A$3:$U$3,1,2))))=$A62,_xlfn.XLOOKUP(BN$2,WatchbillMONTHLY!$A$3:$U$3,OFFSET(WatchbillMONTHLY!$A$3:$U$3,1,2)),FALSE),TRUE,FALSE),
IF(_xlfn.XLOOKUP(BN$2,WatchbillMONTHLY!$A$20:$U$20,OFFSET(WatchbillMONTHLY!$A$20:$U$20,1,2))=IF(_xlfn.XLOOKUP($A62,INDIRECT("_"&amp;_xlfn.XLOOKUP(BN$2,WatchbillMONTHLY!$A$20:$U$20,OFFSET(WatchbillMONTHLY!$A$20:$U$20,1,2))),INDIRECT("_"&amp;_xlfn.XLOOKUP(BN$2,WatchbillMONTHLY!$A$20:$U$20,OFFSET(WatchbillMONTHLY!$A$20:$U$20,1,2))))=$A62,_xlfn.XLOOKUP(BN$2,WatchbillMONTHLY!$A$20:$U$20,OFFSET(WatchbillMONTHLY!$A$20:$U$20,1,2)),FALSE),TRUE,FALSE)),
IF(_xlfn.XLOOKUP(BN$2,WatchbillMONTHLY!$A$37:$U$37,OFFSET(WatchbillMONTHLY!$A$37:$U$37,1,2))=IF(_xlfn.XLOOKUP($A62,INDIRECT("_"&amp;_xlfn.XLOOKUP(BN$2,WatchbillMONTHLY!$A$37:$U$37,OFFSET(WatchbillMONTHLY!$A$37:$U$37,1,2))),INDIRECT("_"&amp;_xlfn.XLOOKUP(BN$2,WatchbillMONTHLY!$A$37:$U$37,OFFSET(WatchbillMONTHLY!$A$37:$U$37,1,2))))=$A62,_xlfn.XLOOKUP(BN$2,WatchbillMONTHLY!$A$37:$U$37,OFFSET(WatchbillMONTHLY!$A$37:$U$37,1,2)),FALSE),TRUE,FALSE)),
IF(_xlfn.XLOOKUP(BN$2,WatchbillMONTHLY!$A$54:$U$54,OFFSET(WatchbillMONTHLY!$A$54:$U$54,1,2))=IF(_xlfn.XLOOKUP($A62,INDIRECT("_"&amp;_xlfn.XLOOKUP(BN$2,WatchbillMONTHLY!$A$54:$U$54,OFFSET(WatchbillMONTHLY!$A$54:$U$54,1,2))),INDIRECT("_"&amp;_xlfn.XLOOKUP(BN$2,WatchbillMONTHLY!$A$54:$U$54,OFFSET(WatchbillMONTHLY!$A$54:$U$54,1,2))))=$A62,_xlfn.XLOOKUP(BN$2,WatchbillMONTHLY!$A$54:$U$54,OFFSET(WatchbillMONTHLY!$A$54:$U$54,1,2)),FALSE),TRUE,FALSE)),
IF(_xlfn.XLOOKUP(BN$2,WatchbillMONTHLY!$A$71:$U$71,OFFSET(WatchbillMONTHLY!$A$71:$U$71,1,2))=IF(_xlfn.XLOOKUP($A62,INDIRECT("_"&amp;_xlfn.XLOOKUP(BN$2,WatchbillMONTHLY!$A$71:$U$71,OFFSET(WatchbillMONTHLY!$A$71:$U$71,1,2))),INDIRECT("_"&amp;_xlfn.XLOOKUP(BN$2,WatchbillMONTHLY!$A$71:$U$71,OFFSET(WatchbillMONTHLY!$A$71:$U$71,1,2))))=$A62,_xlfn.XLOOKUP(BN$2,WatchbillMONTHLY!$A$71:$U$71,OFFSET(WatchbillMONTHLY!$A$71:$U$71,1,2)),FALSE),TRUE,FALSE)),
IF(_xlfn.XLOOKUP(BN$2,WatchbillMONTHLY!$A$88:$U$88,OFFSET(WatchbillMONTHLY!$A$88:$U$88,1,2))=IF(_xlfn.XLOOKUP($A62,INDIRECT("_"&amp;_xlfn.XLOOKUP(BN$2,WatchbillMONTHLY!$A$88:$U$88,OFFSET(WatchbillMONTHLY!$A$88:$U$88,1,2))),INDIRECT("_"&amp;_xlfn.XLOOKUP(BN$2,WatchbillMONTHLY!$A$88:$U$88,OFFSET(WatchbillMONTHLY!$A$88:$U$88,1,2))))=$A62,_xlfn.XLOOKUP(BN$2,WatchbillMONTHLY!$A$88:$U$88,OFFSET(WatchbillMONTHLY!$A$88:$U$88,1,2)),FALSE),TRUE,FALSE)),
FALSE),FALSE)</f>
        <v>0</v>
      </c>
      <c r="BO62" s="209" t="b" cm="1">
        <f t="array" aca="1" ref="BO62" ca="1">IF(
    AND($A62 &gt; 0, AH62 &gt; 0,BO$2&lt;MiscFormulas!$A$5+1),
    ISNUMBER(
        MATCH($A62,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2" s="210"/>
    </row>
    <row r="63" spans="1:68" x14ac:dyDescent="0.35">
      <c r="A63" t="str">
        <v>EX3 John, J.</v>
      </c>
      <c r="B63" s="214" t="str">
        <v>EX3 John, Joe</v>
      </c>
      <c r="C63" s="218"/>
      <c r="D63" s="230"/>
      <c r="E63" s="231"/>
      <c r="F63" s="231"/>
      <c r="G63" s="231"/>
      <c r="H63" s="231"/>
      <c r="I63" s="231"/>
      <c r="J63" s="231" t="s">
        <v>266</v>
      </c>
      <c r="K63" s="231"/>
      <c r="L63" s="231"/>
      <c r="M63" s="231"/>
      <c r="N63" s="231"/>
      <c r="O63" s="231"/>
      <c r="P63" s="231"/>
      <c r="Q63" s="231"/>
      <c r="R63" s="231"/>
      <c r="S63" s="231"/>
      <c r="T63" s="231"/>
      <c r="U63" s="231"/>
      <c r="V63" s="231"/>
      <c r="W63" s="231"/>
      <c r="X63" s="231"/>
      <c r="Y63" s="231"/>
      <c r="Z63" s="231"/>
      <c r="AA63" s="231"/>
      <c r="AB63" s="231"/>
      <c r="AC63" s="231"/>
      <c r="AD63" s="231"/>
      <c r="AE63" s="231"/>
      <c r="AF63" s="231"/>
      <c r="AG63" s="231"/>
      <c r="AH63" s="179"/>
      <c r="AI63" s="209"/>
      <c r="AJ63" s="209" t="str" cm="1">
        <f t="array" aca="1" ref="AJ63" ca="1">IF(OR(AK63:BN63=TRUE),$A63&amp;" :  ","")&amp;_xlfn.TEXTJOIN(" | ",TRUE,IF(AK63:BN63=TRUE,$AK$2:$BN$2,""))</f>
        <v>EX3 John, J. :  7</v>
      </c>
      <c r="AK63" s="209" t="b" cm="1">
        <f t="array" aca="1" ref="AK63" ca="1">IF(AND($A63 &gt; 0, D63 &gt; 0,AK$2&lt;MiscFormulas!$A$5+1),
_xlfn.IFNA(
_xlfn.IFNA(
_xlfn.IFNA(
_xlfn.IFNA(
_xlfn.IFNA(
_xlfn.IFNA(
IF(_xlfn.XLOOKUP(AK$2,WatchbillMONTHLY!$A$3:$U$3,OFFSET(WatchbillMONTHLY!$A$3:$U$3,1,2))=IF(_xlfn.XLOOKUP($A63,INDIRECT("_"&amp;_xlfn.XLOOKUP(AK$2,WatchbillMONTHLY!$A$3:$U$3,OFFSET(WatchbillMONTHLY!$A$3:$U$3,1,2))),INDIRECT("_"&amp;_xlfn.XLOOKUP(AK$2,WatchbillMONTHLY!$A$3:$U$3,OFFSET(WatchbillMONTHLY!$A$3:$U$3,1,2))))=$A63,_xlfn.XLOOKUP(AK$2,WatchbillMONTHLY!$A$3:$U$3,OFFSET(WatchbillMONTHLY!$A$3:$U$3,1,2)),FALSE),TRUE,FALSE),
IF(_xlfn.XLOOKUP(AK$2,WatchbillMONTHLY!$A$20:$U$20,OFFSET(WatchbillMONTHLY!$A$20:$U$20,1,2))=IF(_xlfn.XLOOKUP($A63,INDIRECT("_"&amp;_xlfn.XLOOKUP(AK$2,WatchbillMONTHLY!$A$20:$U$20,OFFSET(WatchbillMONTHLY!$A$20:$U$20,1,2))),INDIRECT("_"&amp;_xlfn.XLOOKUP(AK$2,WatchbillMONTHLY!$A$20:$U$20,OFFSET(WatchbillMONTHLY!$A$20:$U$20,1,2))))=$A63,_xlfn.XLOOKUP(AK$2,WatchbillMONTHLY!$A$20:$U$20,OFFSET(WatchbillMONTHLY!$A$20:$U$20,1,2)),FALSE),TRUE,FALSE)),
IF(_xlfn.XLOOKUP(AK$2,WatchbillMONTHLY!$A$37:$U$37,OFFSET(WatchbillMONTHLY!$A$37:$U$37,1,2))=IF(_xlfn.XLOOKUP($A63,INDIRECT("_"&amp;_xlfn.XLOOKUP(AK$2,WatchbillMONTHLY!$A$37:$U$37,OFFSET(WatchbillMONTHLY!$A$37:$U$37,1,2))),INDIRECT("_"&amp;_xlfn.XLOOKUP(AK$2,WatchbillMONTHLY!$A$37:$U$37,OFFSET(WatchbillMONTHLY!$A$37:$U$37,1,2))))=$A63,_xlfn.XLOOKUP(AK$2,WatchbillMONTHLY!$A$37:$U$37,OFFSET(WatchbillMONTHLY!$A$37:$U$37,1,2)),FALSE),TRUE,FALSE)),
IF(_xlfn.XLOOKUP(AK$2,WatchbillMONTHLY!$A$54:$U$54,OFFSET(WatchbillMONTHLY!$A$54:$U$54,1,2))=IF(_xlfn.XLOOKUP($A63,INDIRECT("_"&amp;_xlfn.XLOOKUP(AK$2,WatchbillMONTHLY!$A$54:$U$54,OFFSET(WatchbillMONTHLY!$A$54:$U$54,1,2))),INDIRECT("_"&amp;_xlfn.XLOOKUP(AK$2,WatchbillMONTHLY!$A$54:$U$54,OFFSET(WatchbillMONTHLY!$A$54:$U$54,1,2))))=$A63,_xlfn.XLOOKUP(AK$2,WatchbillMONTHLY!$A$54:$U$54,OFFSET(WatchbillMONTHLY!$A$54:$U$54,1,2)),FALSE),TRUE,FALSE)),
IF(_xlfn.XLOOKUP(AK$2,WatchbillMONTHLY!$A$71:$U$71,OFFSET(WatchbillMONTHLY!$A$71:$U$71,1,2))=IF(_xlfn.XLOOKUP($A63,INDIRECT("_"&amp;_xlfn.XLOOKUP(AK$2,WatchbillMONTHLY!$A$71:$U$71,OFFSET(WatchbillMONTHLY!$A$71:$U$71,1,2))),INDIRECT("_"&amp;_xlfn.XLOOKUP(AK$2,WatchbillMONTHLY!$A$71:$U$71,OFFSET(WatchbillMONTHLY!$A$71:$U$71,1,2))))=$A63,_xlfn.XLOOKUP(AK$2,WatchbillMONTHLY!$A$71:$U$71,OFFSET(WatchbillMONTHLY!$A$71:$U$71,1,2)),FALSE),TRUE,FALSE)),
IF(_xlfn.XLOOKUP(AK$2,WatchbillMONTHLY!$A$88:$U$88,OFFSET(WatchbillMONTHLY!$A$88:$U$88,1,2))=IF(_xlfn.XLOOKUP($A63,INDIRECT("_"&amp;_xlfn.XLOOKUP(AK$2,WatchbillMONTHLY!$A$88:$U$88,OFFSET(WatchbillMONTHLY!$A$88:$U$88,1,2))),INDIRECT("_"&amp;_xlfn.XLOOKUP(AK$2,WatchbillMONTHLY!$A$88:$U$88,OFFSET(WatchbillMONTHLY!$A$88:$U$88,1,2))))=$A63,_xlfn.XLOOKUP(AK$2,WatchbillMONTHLY!$A$88:$U$88,OFFSET(WatchbillMONTHLY!$A$88:$U$88,1,2)),FALSE),TRUE,FALSE)),
FALSE),FALSE)</f>
        <v>0</v>
      </c>
      <c r="AL63" s="209" t="b" cm="1">
        <f t="array" aca="1" ref="AL63" ca="1">IF(AND($A63 &gt; 0, E63 &gt; 0,AL$2&lt;MiscFormulas!$A$5+1),
_xlfn.IFNA(
_xlfn.IFNA(
_xlfn.IFNA(
_xlfn.IFNA(
_xlfn.IFNA(
_xlfn.IFNA(
IF(_xlfn.XLOOKUP(AL$2,WatchbillMONTHLY!$A$3:$U$3,OFFSET(WatchbillMONTHLY!$A$3:$U$3,1,2))=IF(_xlfn.XLOOKUP($A63,INDIRECT("_"&amp;_xlfn.XLOOKUP(AL$2,WatchbillMONTHLY!$A$3:$U$3,OFFSET(WatchbillMONTHLY!$A$3:$U$3,1,2))),INDIRECT("_"&amp;_xlfn.XLOOKUP(AL$2,WatchbillMONTHLY!$A$3:$U$3,OFFSET(WatchbillMONTHLY!$A$3:$U$3,1,2))))=$A63,_xlfn.XLOOKUP(AL$2,WatchbillMONTHLY!$A$3:$U$3,OFFSET(WatchbillMONTHLY!$A$3:$U$3,1,2)),FALSE),TRUE,FALSE),
IF(_xlfn.XLOOKUP(AL$2,WatchbillMONTHLY!$A$20:$U$20,OFFSET(WatchbillMONTHLY!$A$20:$U$20,1,2))=IF(_xlfn.XLOOKUP($A63,INDIRECT("_"&amp;_xlfn.XLOOKUP(AL$2,WatchbillMONTHLY!$A$20:$U$20,OFFSET(WatchbillMONTHLY!$A$20:$U$20,1,2))),INDIRECT("_"&amp;_xlfn.XLOOKUP(AL$2,WatchbillMONTHLY!$A$20:$U$20,OFFSET(WatchbillMONTHLY!$A$20:$U$20,1,2))))=$A63,_xlfn.XLOOKUP(AL$2,WatchbillMONTHLY!$A$20:$U$20,OFFSET(WatchbillMONTHLY!$A$20:$U$20,1,2)),FALSE),TRUE,FALSE)),
IF(_xlfn.XLOOKUP(AL$2,WatchbillMONTHLY!$A$37:$U$37,OFFSET(WatchbillMONTHLY!$A$37:$U$37,1,2))=IF(_xlfn.XLOOKUP($A63,INDIRECT("_"&amp;_xlfn.XLOOKUP(AL$2,WatchbillMONTHLY!$A$37:$U$37,OFFSET(WatchbillMONTHLY!$A$37:$U$37,1,2))),INDIRECT("_"&amp;_xlfn.XLOOKUP(AL$2,WatchbillMONTHLY!$A$37:$U$37,OFFSET(WatchbillMONTHLY!$A$37:$U$37,1,2))))=$A63,_xlfn.XLOOKUP(AL$2,WatchbillMONTHLY!$A$37:$U$37,OFFSET(WatchbillMONTHLY!$A$37:$U$37,1,2)),FALSE),TRUE,FALSE)),
IF(_xlfn.XLOOKUP(AL$2,WatchbillMONTHLY!$A$54:$U$54,OFFSET(WatchbillMONTHLY!$A$54:$U$54,1,2))=IF(_xlfn.XLOOKUP($A63,INDIRECT("_"&amp;_xlfn.XLOOKUP(AL$2,WatchbillMONTHLY!$A$54:$U$54,OFFSET(WatchbillMONTHLY!$A$54:$U$54,1,2))),INDIRECT("_"&amp;_xlfn.XLOOKUP(AL$2,WatchbillMONTHLY!$A$54:$U$54,OFFSET(WatchbillMONTHLY!$A$54:$U$54,1,2))))=$A63,_xlfn.XLOOKUP(AL$2,WatchbillMONTHLY!$A$54:$U$54,OFFSET(WatchbillMONTHLY!$A$54:$U$54,1,2)),FALSE),TRUE,FALSE)),
IF(_xlfn.XLOOKUP(AL$2,WatchbillMONTHLY!$A$71:$U$71,OFFSET(WatchbillMONTHLY!$A$71:$U$71,1,2))=IF(_xlfn.XLOOKUP($A63,INDIRECT("_"&amp;_xlfn.XLOOKUP(AL$2,WatchbillMONTHLY!$A$71:$U$71,OFFSET(WatchbillMONTHLY!$A$71:$U$71,1,2))),INDIRECT("_"&amp;_xlfn.XLOOKUP(AL$2,WatchbillMONTHLY!$A$71:$U$71,OFFSET(WatchbillMONTHLY!$A$71:$U$71,1,2))))=$A63,_xlfn.XLOOKUP(AL$2,WatchbillMONTHLY!$A$71:$U$71,OFFSET(WatchbillMONTHLY!$A$71:$U$71,1,2)),FALSE),TRUE,FALSE)),
IF(_xlfn.XLOOKUP(AL$2,WatchbillMONTHLY!$A$88:$U$88,OFFSET(WatchbillMONTHLY!$A$88:$U$88,1,2))=IF(_xlfn.XLOOKUP($A63,INDIRECT("_"&amp;_xlfn.XLOOKUP(AL$2,WatchbillMONTHLY!$A$88:$U$88,OFFSET(WatchbillMONTHLY!$A$88:$U$88,1,2))),INDIRECT("_"&amp;_xlfn.XLOOKUP(AL$2,WatchbillMONTHLY!$A$88:$U$88,OFFSET(WatchbillMONTHLY!$A$88:$U$88,1,2))))=$A63,_xlfn.XLOOKUP(AL$2,WatchbillMONTHLY!$A$88:$U$88,OFFSET(WatchbillMONTHLY!$A$88:$U$88,1,2)),FALSE),TRUE,FALSE)),
FALSE),FALSE)</f>
        <v>0</v>
      </c>
      <c r="AM63" s="209" t="b" cm="1">
        <f t="array" aca="1" ref="AM63" ca="1">IF(AND($A63 &gt; 0, F63 &gt; 0,AM$2&lt;MiscFormulas!$A$5+1),
_xlfn.IFNA(
_xlfn.IFNA(
_xlfn.IFNA(
_xlfn.IFNA(
_xlfn.IFNA(
_xlfn.IFNA(
IF(_xlfn.XLOOKUP(AM$2,WatchbillMONTHLY!$A$3:$U$3,OFFSET(WatchbillMONTHLY!$A$3:$U$3,1,2))=IF(_xlfn.XLOOKUP($A63,INDIRECT("_"&amp;_xlfn.XLOOKUP(AM$2,WatchbillMONTHLY!$A$3:$U$3,OFFSET(WatchbillMONTHLY!$A$3:$U$3,1,2))),INDIRECT("_"&amp;_xlfn.XLOOKUP(AM$2,WatchbillMONTHLY!$A$3:$U$3,OFFSET(WatchbillMONTHLY!$A$3:$U$3,1,2))))=$A63,_xlfn.XLOOKUP(AM$2,WatchbillMONTHLY!$A$3:$U$3,OFFSET(WatchbillMONTHLY!$A$3:$U$3,1,2)),FALSE),TRUE,FALSE),
IF(_xlfn.XLOOKUP(AM$2,WatchbillMONTHLY!$A$20:$U$20,OFFSET(WatchbillMONTHLY!$A$20:$U$20,1,2))=IF(_xlfn.XLOOKUP($A63,INDIRECT("_"&amp;_xlfn.XLOOKUP(AM$2,WatchbillMONTHLY!$A$20:$U$20,OFFSET(WatchbillMONTHLY!$A$20:$U$20,1,2))),INDIRECT("_"&amp;_xlfn.XLOOKUP(AM$2,WatchbillMONTHLY!$A$20:$U$20,OFFSET(WatchbillMONTHLY!$A$20:$U$20,1,2))))=$A63,_xlfn.XLOOKUP(AM$2,WatchbillMONTHLY!$A$20:$U$20,OFFSET(WatchbillMONTHLY!$A$20:$U$20,1,2)),FALSE),TRUE,FALSE)),
IF(_xlfn.XLOOKUP(AM$2,WatchbillMONTHLY!$A$37:$U$37,OFFSET(WatchbillMONTHLY!$A$37:$U$37,1,2))=IF(_xlfn.XLOOKUP($A63,INDIRECT("_"&amp;_xlfn.XLOOKUP(AM$2,WatchbillMONTHLY!$A$37:$U$37,OFFSET(WatchbillMONTHLY!$A$37:$U$37,1,2))),INDIRECT("_"&amp;_xlfn.XLOOKUP(AM$2,WatchbillMONTHLY!$A$37:$U$37,OFFSET(WatchbillMONTHLY!$A$37:$U$37,1,2))))=$A63,_xlfn.XLOOKUP(AM$2,WatchbillMONTHLY!$A$37:$U$37,OFFSET(WatchbillMONTHLY!$A$37:$U$37,1,2)),FALSE),TRUE,FALSE)),
IF(_xlfn.XLOOKUP(AM$2,WatchbillMONTHLY!$A$54:$U$54,OFFSET(WatchbillMONTHLY!$A$54:$U$54,1,2))=IF(_xlfn.XLOOKUP($A63,INDIRECT("_"&amp;_xlfn.XLOOKUP(AM$2,WatchbillMONTHLY!$A$54:$U$54,OFFSET(WatchbillMONTHLY!$A$54:$U$54,1,2))),INDIRECT("_"&amp;_xlfn.XLOOKUP(AM$2,WatchbillMONTHLY!$A$54:$U$54,OFFSET(WatchbillMONTHLY!$A$54:$U$54,1,2))))=$A63,_xlfn.XLOOKUP(AM$2,WatchbillMONTHLY!$A$54:$U$54,OFFSET(WatchbillMONTHLY!$A$54:$U$54,1,2)),FALSE),TRUE,FALSE)),
IF(_xlfn.XLOOKUP(AM$2,WatchbillMONTHLY!$A$71:$U$71,OFFSET(WatchbillMONTHLY!$A$71:$U$71,1,2))=IF(_xlfn.XLOOKUP($A63,INDIRECT("_"&amp;_xlfn.XLOOKUP(AM$2,WatchbillMONTHLY!$A$71:$U$71,OFFSET(WatchbillMONTHLY!$A$71:$U$71,1,2))),INDIRECT("_"&amp;_xlfn.XLOOKUP(AM$2,WatchbillMONTHLY!$A$71:$U$71,OFFSET(WatchbillMONTHLY!$A$71:$U$71,1,2))))=$A63,_xlfn.XLOOKUP(AM$2,WatchbillMONTHLY!$A$71:$U$71,OFFSET(WatchbillMONTHLY!$A$71:$U$71,1,2)),FALSE),TRUE,FALSE)),
IF(_xlfn.XLOOKUP(AM$2,WatchbillMONTHLY!$A$88:$U$88,OFFSET(WatchbillMONTHLY!$A$88:$U$88,1,2))=IF(_xlfn.XLOOKUP($A63,INDIRECT("_"&amp;_xlfn.XLOOKUP(AM$2,WatchbillMONTHLY!$A$88:$U$88,OFFSET(WatchbillMONTHLY!$A$88:$U$88,1,2))),INDIRECT("_"&amp;_xlfn.XLOOKUP(AM$2,WatchbillMONTHLY!$A$88:$U$88,OFFSET(WatchbillMONTHLY!$A$88:$U$88,1,2))))=$A63,_xlfn.XLOOKUP(AM$2,WatchbillMONTHLY!$A$88:$U$88,OFFSET(WatchbillMONTHLY!$A$88:$U$88,1,2)),FALSE),TRUE,FALSE)),
FALSE),FALSE)</f>
        <v>0</v>
      </c>
      <c r="AN63" s="209" t="b" cm="1">
        <f t="array" aca="1" ref="AN63" ca="1">IF(AND($A63 &gt; 0, G63 &gt; 0,AN$2&lt;MiscFormulas!$A$5+1),
_xlfn.IFNA(
_xlfn.IFNA(
_xlfn.IFNA(
_xlfn.IFNA(
_xlfn.IFNA(
_xlfn.IFNA(
IF(_xlfn.XLOOKUP(AN$2,WatchbillMONTHLY!$A$3:$U$3,OFFSET(WatchbillMONTHLY!$A$3:$U$3,1,2))=IF(_xlfn.XLOOKUP($A63,INDIRECT("_"&amp;_xlfn.XLOOKUP(AN$2,WatchbillMONTHLY!$A$3:$U$3,OFFSET(WatchbillMONTHLY!$A$3:$U$3,1,2))),INDIRECT("_"&amp;_xlfn.XLOOKUP(AN$2,WatchbillMONTHLY!$A$3:$U$3,OFFSET(WatchbillMONTHLY!$A$3:$U$3,1,2))))=$A63,_xlfn.XLOOKUP(AN$2,WatchbillMONTHLY!$A$3:$U$3,OFFSET(WatchbillMONTHLY!$A$3:$U$3,1,2)),FALSE),TRUE,FALSE),
IF(_xlfn.XLOOKUP(AN$2,WatchbillMONTHLY!$A$20:$U$20,OFFSET(WatchbillMONTHLY!$A$20:$U$20,1,2))=IF(_xlfn.XLOOKUP($A63,INDIRECT("_"&amp;_xlfn.XLOOKUP(AN$2,WatchbillMONTHLY!$A$20:$U$20,OFFSET(WatchbillMONTHLY!$A$20:$U$20,1,2))),INDIRECT("_"&amp;_xlfn.XLOOKUP(AN$2,WatchbillMONTHLY!$A$20:$U$20,OFFSET(WatchbillMONTHLY!$A$20:$U$20,1,2))))=$A63,_xlfn.XLOOKUP(AN$2,WatchbillMONTHLY!$A$20:$U$20,OFFSET(WatchbillMONTHLY!$A$20:$U$20,1,2)),FALSE),TRUE,FALSE)),
IF(_xlfn.XLOOKUP(AN$2,WatchbillMONTHLY!$A$37:$U$37,OFFSET(WatchbillMONTHLY!$A$37:$U$37,1,2))=IF(_xlfn.XLOOKUP($A63,INDIRECT("_"&amp;_xlfn.XLOOKUP(AN$2,WatchbillMONTHLY!$A$37:$U$37,OFFSET(WatchbillMONTHLY!$A$37:$U$37,1,2))),INDIRECT("_"&amp;_xlfn.XLOOKUP(AN$2,WatchbillMONTHLY!$A$37:$U$37,OFFSET(WatchbillMONTHLY!$A$37:$U$37,1,2))))=$A63,_xlfn.XLOOKUP(AN$2,WatchbillMONTHLY!$A$37:$U$37,OFFSET(WatchbillMONTHLY!$A$37:$U$37,1,2)),FALSE),TRUE,FALSE)),
IF(_xlfn.XLOOKUP(AN$2,WatchbillMONTHLY!$A$54:$U$54,OFFSET(WatchbillMONTHLY!$A$54:$U$54,1,2))=IF(_xlfn.XLOOKUP($A63,INDIRECT("_"&amp;_xlfn.XLOOKUP(AN$2,WatchbillMONTHLY!$A$54:$U$54,OFFSET(WatchbillMONTHLY!$A$54:$U$54,1,2))),INDIRECT("_"&amp;_xlfn.XLOOKUP(AN$2,WatchbillMONTHLY!$A$54:$U$54,OFFSET(WatchbillMONTHLY!$A$54:$U$54,1,2))))=$A63,_xlfn.XLOOKUP(AN$2,WatchbillMONTHLY!$A$54:$U$54,OFFSET(WatchbillMONTHLY!$A$54:$U$54,1,2)),FALSE),TRUE,FALSE)),
IF(_xlfn.XLOOKUP(AN$2,WatchbillMONTHLY!$A$71:$U$71,OFFSET(WatchbillMONTHLY!$A$71:$U$71,1,2))=IF(_xlfn.XLOOKUP($A63,INDIRECT("_"&amp;_xlfn.XLOOKUP(AN$2,WatchbillMONTHLY!$A$71:$U$71,OFFSET(WatchbillMONTHLY!$A$71:$U$71,1,2))),INDIRECT("_"&amp;_xlfn.XLOOKUP(AN$2,WatchbillMONTHLY!$A$71:$U$71,OFFSET(WatchbillMONTHLY!$A$71:$U$71,1,2))))=$A63,_xlfn.XLOOKUP(AN$2,WatchbillMONTHLY!$A$71:$U$71,OFFSET(WatchbillMONTHLY!$A$71:$U$71,1,2)),FALSE),TRUE,FALSE)),
IF(_xlfn.XLOOKUP(AN$2,WatchbillMONTHLY!$A$88:$U$88,OFFSET(WatchbillMONTHLY!$A$88:$U$88,1,2))=IF(_xlfn.XLOOKUP($A63,INDIRECT("_"&amp;_xlfn.XLOOKUP(AN$2,WatchbillMONTHLY!$A$88:$U$88,OFFSET(WatchbillMONTHLY!$A$88:$U$88,1,2))),INDIRECT("_"&amp;_xlfn.XLOOKUP(AN$2,WatchbillMONTHLY!$A$88:$U$88,OFFSET(WatchbillMONTHLY!$A$88:$U$88,1,2))))=$A63,_xlfn.XLOOKUP(AN$2,WatchbillMONTHLY!$A$88:$U$88,OFFSET(WatchbillMONTHLY!$A$88:$U$88,1,2)),FALSE),TRUE,FALSE)),
FALSE),FALSE)</f>
        <v>0</v>
      </c>
      <c r="AO63" s="209" t="b" cm="1">
        <f t="array" aca="1" ref="AO63" ca="1">IF(AND($A63 &gt; 0, H63 &gt; 0,AO$2&lt;MiscFormulas!$A$5+1),
_xlfn.IFNA(
_xlfn.IFNA(
_xlfn.IFNA(
_xlfn.IFNA(
_xlfn.IFNA(
_xlfn.IFNA(
IF(_xlfn.XLOOKUP(AO$2,WatchbillMONTHLY!$A$3:$U$3,OFFSET(WatchbillMONTHLY!$A$3:$U$3,1,2))=IF(_xlfn.XLOOKUP($A63,INDIRECT("_"&amp;_xlfn.XLOOKUP(AO$2,WatchbillMONTHLY!$A$3:$U$3,OFFSET(WatchbillMONTHLY!$A$3:$U$3,1,2))),INDIRECT("_"&amp;_xlfn.XLOOKUP(AO$2,WatchbillMONTHLY!$A$3:$U$3,OFFSET(WatchbillMONTHLY!$A$3:$U$3,1,2))))=$A63,_xlfn.XLOOKUP(AO$2,WatchbillMONTHLY!$A$3:$U$3,OFFSET(WatchbillMONTHLY!$A$3:$U$3,1,2)),FALSE),TRUE,FALSE),
IF(_xlfn.XLOOKUP(AO$2,WatchbillMONTHLY!$A$20:$U$20,OFFSET(WatchbillMONTHLY!$A$20:$U$20,1,2))=IF(_xlfn.XLOOKUP($A63,INDIRECT("_"&amp;_xlfn.XLOOKUP(AO$2,WatchbillMONTHLY!$A$20:$U$20,OFFSET(WatchbillMONTHLY!$A$20:$U$20,1,2))),INDIRECT("_"&amp;_xlfn.XLOOKUP(AO$2,WatchbillMONTHLY!$A$20:$U$20,OFFSET(WatchbillMONTHLY!$A$20:$U$20,1,2))))=$A63,_xlfn.XLOOKUP(AO$2,WatchbillMONTHLY!$A$20:$U$20,OFFSET(WatchbillMONTHLY!$A$20:$U$20,1,2)),FALSE),TRUE,FALSE)),
IF(_xlfn.XLOOKUP(AO$2,WatchbillMONTHLY!$A$37:$U$37,OFFSET(WatchbillMONTHLY!$A$37:$U$37,1,2))=IF(_xlfn.XLOOKUP($A63,INDIRECT("_"&amp;_xlfn.XLOOKUP(AO$2,WatchbillMONTHLY!$A$37:$U$37,OFFSET(WatchbillMONTHLY!$A$37:$U$37,1,2))),INDIRECT("_"&amp;_xlfn.XLOOKUP(AO$2,WatchbillMONTHLY!$A$37:$U$37,OFFSET(WatchbillMONTHLY!$A$37:$U$37,1,2))))=$A63,_xlfn.XLOOKUP(AO$2,WatchbillMONTHLY!$A$37:$U$37,OFFSET(WatchbillMONTHLY!$A$37:$U$37,1,2)),FALSE),TRUE,FALSE)),
IF(_xlfn.XLOOKUP(AO$2,WatchbillMONTHLY!$A$54:$U$54,OFFSET(WatchbillMONTHLY!$A$54:$U$54,1,2))=IF(_xlfn.XLOOKUP($A63,INDIRECT("_"&amp;_xlfn.XLOOKUP(AO$2,WatchbillMONTHLY!$A$54:$U$54,OFFSET(WatchbillMONTHLY!$A$54:$U$54,1,2))),INDIRECT("_"&amp;_xlfn.XLOOKUP(AO$2,WatchbillMONTHLY!$A$54:$U$54,OFFSET(WatchbillMONTHLY!$A$54:$U$54,1,2))))=$A63,_xlfn.XLOOKUP(AO$2,WatchbillMONTHLY!$A$54:$U$54,OFFSET(WatchbillMONTHLY!$A$54:$U$54,1,2)),FALSE),TRUE,FALSE)),
IF(_xlfn.XLOOKUP(AO$2,WatchbillMONTHLY!$A$71:$U$71,OFFSET(WatchbillMONTHLY!$A$71:$U$71,1,2))=IF(_xlfn.XLOOKUP($A63,INDIRECT("_"&amp;_xlfn.XLOOKUP(AO$2,WatchbillMONTHLY!$A$71:$U$71,OFFSET(WatchbillMONTHLY!$A$71:$U$71,1,2))),INDIRECT("_"&amp;_xlfn.XLOOKUP(AO$2,WatchbillMONTHLY!$A$71:$U$71,OFFSET(WatchbillMONTHLY!$A$71:$U$71,1,2))))=$A63,_xlfn.XLOOKUP(AO$2,WatchbillMONTHLY!$A$71:$U$71,OFFSET(WatchbillMONTHLY!$A$71:$U$71,1,2)),FALSE),TRUE,FALSE)),
IF(_xlfn.XLOOKUP(AO$2,WatchbillMONTHLY!$A$88:$U$88,OFFSET(WatchbillMONTHLY!$A$88:$U$88,1,2))=IF(_xlfn.XLOOKUP($A63,INDIRECT("_"&amp;_xlfn.XLOOKUP(AO$2,WatchbillMONTHLY!$A$88:$U$88,OFFSET(WatchbillMONTHLY!$A$88:$U$88,1,2))),INDIRECT("_"&amp;_xlfn.XLOOKUP(AO$2,WatchbillMONTHLY!$A$88:$U$88,OFFSET(WatchbillMONTHLY!$A$88:$U$88,1,2))))=$A63,_xlfn.XLOOKUP(AO$2,WatchbillMONTHLY!$A$88:$U$88,OFFSET(WatchbillMONTHLY!$A$88:$U$88,1,2)),FALSE),TRUE,FALSE)),
FALSE),FALSE)</f>
        <v>0</v>
      </c>
      <c r="AP63" s="209" t="b" cm="1">
        <f t="array" aca="1" ref="AP63" ca="1">IF(AND($A63 &gt; 0, I63 &gt; 0,AP$2&lt;MiscFormulas!$A$5+1),
_xlfn.IFNA(
_xlfn.IFNA(
_xlfn.IFNA(
_xlfn.IFNA(
_xlfn.IFNA(
_xlfn.IFNA(
IF(_xlfn.XLOOKUP(AP$2,WatchbillMONTHLY!$A$3:$U$3,OFFSET(WatchbillMONTHLY!$A$3:$U$3,1,2))=IF(_xlfn.XLOOKUP($A63,INDIRECT("_"&amp;_xlfn.XLOOKUP(AP$2,WatchbillMONTHLY!$A$3:$U$3,OFFSET(WatchbillMONTHLY!$A$3:$U$3,1,2))),INDIRECT("_"&amp;_xlfn.XLOOKUP(AP$2,WatchbillMONTHLY!$A$3:$U$3,OFFSET(WatchbillMONTHLY!$A$3:$U$3,1,2))))=$A63,_xlfn.XLOOKUP(AP$2,WatchbillMONTHLY!$A$3:$U$3,OFFSET(WatchbillMONTHLY!$A$3:$U$3,1,2)),FALSE),TRUE,FALSE),
IF(_xlfn.XLOOKUP(AP$2,WatchbillMONTHLY!$A$20:$U$20,OFFSET(WatchbillMONTHLY!$A$20:$U$20,1,2))=IF(_xlfn.XLOOKUP($A63,INDIRECT("_"&amp;_xlfn.XLOOKUP(AP$2,WatchbillMONTHLY!$A$20:$U$20,OFFSET(WatchbillMONTHLY!$A$20:$U$20,1,2))),INDIRECT("_"&amp;_xlfn.XLOOKUP(AP$2,WatchbillMONTHLY!$A$20:$U$20,OFFSET(WatchbillMONTHLY!$A$20:$U$20,1,2))))=$A63,_xlfn.XLOOKUP(AP$2,WatchbillMONTHLY!$A$20:$U$20,OFFSET(WatchbillMONTHLY!$A$20:$U$20,1,2)),FALSE),TRUE,FALSE)),
IF(_xlfn.XLOOKUP(AP$2,WatchbillMONTHLY!$A$37:$U$37,OFFSET(WatchbillMONTHLY!$A$37:$U$37,1,2))=IF(_xlfn.XLOOKUP($A63,INDIRECT("_"&amp;_xlfn.XLOOKUP(AP$2,WatchbillMONTHLY!$A$37:$U$37,OFFSET(WatchbillMONTHLY!$A$37:$U$37,1,2))),INDIRECT("_"&amp;_xlfn.XLOOKUP(AP$2,WatchbillMONTHLY!$A$37:$U$37,OFFSET(WatchbillMONTHLY!$A$37:$U$37,1,2))))=$A63,_xlfn.XLOOKUP(AP$2,WatchbillMONTHLY!$A$37:$U$37,OFFSET(WatchbillMONTHLY!$A$37:$U$37,1,2)),FALSE),TRUE,FALSE)),
IF(_xlfn.XLOOKUP(AP$2,WatchbillMONTHLY!$A$54:$U$54,OFFSET(WatchbillMONTHLY!$A$54:$U$54,1,2))=IF(_xlfn.XLOOKUP($A63,INDIRECT("_"&amp;_xlfn.XLOOKUP(AP$2,WatchbillMONTHLY!$A$54:$U$54,OFFSET(WatchbillMONTHLY!$A$54:$U$54,1,2))),INDIRECT("_"&amp;_xlfn.XLOOKUP(AP$2,WatchbillMONTHLY!$A$54:$U$54,OFFSET(WatchbillMONTHLY!$A$54:$U$54,1,2))))=$A63,_xlfn.XLOOKUP(AP$2,WatchbillMONTHLY!$A$54:$U$54,OFFSET(WatchbillMONTHLY!$A$54:$U$54,1,2)),FALSE),TRUE,FALSE)),
IF(_xlfn.XLOOKUP(AP$2,WatchbillMONTHLY!$A$71:$U$71,OFFSET(WatchbillMONTHLY!$A$71:$U$71,1,2))=IF(_xlfn.XLOOKUP($A63,INDIRECT("_"&amp;_xlfn.XLOOKUP(AP$2,WatchbillMONTHLY!$A$71:$U$71,OFFSET(WatchbillMONTHLY!$A$71:$U$71,1,2))),INDIRECT("_"&amp;_xlfn.XLOOKUP(AP$2,WatchbillMONTHLY!$A$71:$U$71,OFFSET(WatchbillMONTHLY!$A$71:$U$71,1,2))))=$A63,_xlfn.XLOOKUP(AP$2,WatchbillMONTHLY!$A$71:$U$71,OFFSET(WatchbillMONTHLY!$A$71:$U$71,1,2)),FALSE),TRUE,FALSE)),
IF(_xlfn.XLOOKUP(AP$2,WatchbillMONTHLY!$A$88:$U$88,OFFSET(WatchbillMONTHLY!$A$88:$U$88,1,2))=IF(_xlfn.XLOOKUP($A63,INDIRECT("_"&amp;_xlfn.XLOOKUP(AP$2,WatchbillMONTHLY!$A$88:$U$88,OFFSET(WatchbillMONTHLY!$A$88:$U$88,1,2))),INDIRECT("_"&amp;_xlfn.XLOOKUP(AP$2,WatchbillMONTHLY!$A$88:$U$88,OFFSET(WatchbillMONTHLY!$A$88:$U$88,1,2))))=$A63,_xlfn.XLOOKUP(AP$2,WatchbillMONTHLY!$A$88:$U$88,OFFSET(WatchbillMONTHLY!$A$88:$U$88,1,2)),FALSE),TRUE,FALSE)),
FALSE),FALSE)</f>
        <v>0</v>
      </c>
      <c r="AQ63" s="209" t="b" cm="1">
        <f t="array" aca="1" ref="AQ63" ca="1">IF(AND($A63 &gt; 0, J63 &gt; 0,AQ$2&lt;MiscFormulas!$A$5+1),
_xlfn.IFNA(
_xlfn.IFNA(
_xlfn.IFNA(
_xlfn.IFNA(
_xlfn.IFNA(
_xlfn.IFNA(
IF(_xlfn.XLOOKUP(AQ$2,WatchbillMONTHLY!$A$3:$U$3,OFFSET(WatchbillMONTHLY!$A$3:$U$3,1,2))=IF(_xlfn.XLOOKUP($A63,INDIRECT("_"&amp;_xlfn.XLOOKUP(AQ$2,WatchbillMONTHLY!$A$3:$U$3,OFFSET(WatchbillMONTHLY!$A$3:$U$3,1,2))),INDIRECT("_"&amp;_xlfn.XLOOKUP(AQ$2,WatchbillMONTHLY!$A$3:$U$3,OFFSET(WatchbillMONTHLY!$A$3:$U$3,1,2))))=$A63,_xlfn.XLOOKUP(AQ$2,WatchbillMONTHLY!$A$3:$U$3,OFFSET(WatchbillMONTHLY!$A$3:$U$3,1,2)),FALSE),TRUE,FALSE),
IF(_xlfn.XLOOKUP(AQ$2,WatchbillMONTHLY!$A$20:$U$20,OFFSET(WatchbillMONTHLY!$A$20:$U$20,1,2))=IF(_xlfn.XLOOKUP($A63,INDIRECT("_"&amp;_xlfn.XLOOKUP(AQ$2,WatchbillMONTHLY!$A$20:$U$20,OFFSET(WatchbillMONTHLY!$A$20:$U$20,1,2))),INDIRECT("_"&amp;_xlfn.XLOOKUP(AQ$2,WatchbillMONTHLY!$A$20:$U$20,OFFSET(WatchbillMONTHLY!$A$20:$U$20,1,2))))=$A63,_xlfn.XLOOKUP(AQ$2,WatchbillMONTHLY!$A$20:$U$20,OFFSET(WatchbillMONTHLY!$A$20:$U$20,1,2)),FALSE),TRUE,FALSE)),
IF(_xlfn.XLOOKUP(AQ$2,WatchbillMONTHLY!$A$37:$U$37,OFFSET(WatchbillMONTHLY!$A$37:$U$37,1,2))=IF(_xlfn.XLOOKUP($A63,INDIRECT("_"&amp;_xlfn.XLOOKUP(AQ$2,WatchbillMONTHLY!$A$37:$U$37,OFFSET(WatchbillMONTHLY!$A$37:$U$37,1,2))),INDIRECT("_"&amp;_xlfn.XLOOKUP(AQ$2,WatchbillMONTHLY!$A$37:$U$37,OFFSET(WatchbillMONTHLY!$A$37:$U$37,1,2))))=$A63,_xlfn.XLOOKUP(AQ$2,WatchbillMONTHLY!$A$37:$U$37,OFFSET(WatchbillMONTHLY!$A$37:$U$37,1,2)),FALSE),TRUE,FALSE)),
IF(_xlfn.XLOOKUP(AQ$2,WatchbillMONTHLY!$A$54:$U$54,OFFSET(WatchbillMONTHLY!$A$54:$U$54,1,2))=IF(_xlfn.XLOOKUP($A63,INDIRECT("_"&amp;_xlfn.XLOOKUP(AQ$2,WatchbillMONTHLY!$A$54:$U$54,OFFSET(WatchbillMONTHLY!$A$54:$U$54,1,2))),INDIRECT("_"&amp;_xlfn.XLOOKUP(AQ$2,WatchbillMONTHLY!$A$54:$U$54,OFFSET(WatchbillMONTHLY!$A$54:$U$54,1,2))))=$A63,_xlfn.XLOOKUP(AQ$2,WatchbillMONTHLY!$A$54:$U$54,OFFSET(WatchbillMONTHLY!$A$54:$U$54,1,2)),FALSE),TRUE,FALSE)),
IF(_xlfn.XLOOKUP(AQ$2,WatchbillMONTHLY!$A$71:$U$71,OFFSET(WatchbillMONTHLY!$A$71:$U$71,1,2))=IF(_xlfn.XLOOKUP($A63,INDIRECT("_"&amp;_xlfn.XLOOKUP(AQ$2,WatchbillMONTHLY!$A$71:$U$71,OFFSET(WatchbillMONTHLY!$A$71:$U$71,1,2))),INDIRECT("_"&amp;_xlfn.XLOOKUP(AQ$2,WatchbillMONTHLY!$A$71:$U$71,OFFSET(WatchbillMONTHLY!$A$71:$U$71,1,2))))=$A63,_xlfn.XLOOKUP(AQ$2,WatchbillMONTHLY!$A$71:$U$71,OFFSET(WatchbillMONTHLY!$A$71:$U$71,1,2)),FALSE),TRUE,FALSE)),
IF(_xlfn.XLOOKUP(AQ$2,WatchbillMONTHLY!$A$88:$U$88,OFFSET(WatchbillMONTHLY!$A$88:$U$88,1,2))=IF(_xlfn.XLOOKUP($A63,INDIRECT("_"&amp;_xlfn.XLOOKUP(AQ$2,WatchbillMONTHLY!$A$88:$U$88,OFFSET(WatchbillMONTHLY!$A$88:$U$88,1,2))),INDIRECT("_"&amp;_xlfn.XLOOKUP(AQ$2,WatchbillMONTHLY!$A$88:$U$88,OFFSET(WatchbillMONTHLY!$A$88:$U$88,1,2))))=$A63,_xlfn.XLOOKUP(AQ$2,WatchbillMONTHLY!$A$88:$U$88,OFFSET(WatchbillMONTHLY!$A$88:$U$88,1,2)),FALSE),TRUE,FALSE)),
FALSE),FALSE)</f>
        <v>1</v>
      </c>
      <c r="AR63" s="209" t="b" cm="1">
        <f t="array" aca="1" ref="AR63" ca="1">IF(AND($A63 &gt; 0, K63 &gt; 0,AR$2&lt;MiscFormulas!$A$5+1),
_xlfn.IFNA(
_xlfn.IFNA(
_xlfn.IFNA(
_xlfn.IFNA(
_xlfn.IFNA(
_xlfn.IFNA(
IF(_xlfn.XLOOKUP(AR$2,WatchbillMONTHLY!$A$3:$U$3,OFFSET(WatchbillMONTHLY!$A$3:$U$3,1,2))=IF(_xlfn.XLOOKUP($A63,INDIRECT("_"&amp;_xlfn.XLOOKUP(AR$2,WatchbillMONTHLY!$A$3:$U$3,OFFSET(WatchbillMONTHLY!$A$3:$U$3,1,2))),INDIRECT("_"&amp;_xlfn.XLOOKUP(AR$2,WatchbillMONTHLY!$A$3:$U$3,OFFSET(WatchbillMONTHLY!$A$3:$U$3,1,2))))=$A63,_xlfn.XLOOKUP(AR$2,WatchbillMONTHLY!$A$3:$U$3,OFFSET(WatchbillMONTHLY!$A$3:$U$3,1,2)),FALSE),TRUE,FALSE),
IF(_xlfn.XLOOKUP(AR$2,WatchbillMONTHLY!$A$20:$U$20,OFFSET(WatchbillMONTHLY!$A$20:$U$20,1,2))=IF(_xlfn.XLOOKUP($A63,INDIRECT("_"&amp;_xlfn.XLOOKUP(AR$2,WatchbillMONTHLY!$A$20:$U$20,OFFSET(WatchbillMONTHLY!$A$20:$U$20,1,2))),INDIRECT("_"&amp;_xlfn.XLOOKUP(AR$2,WatchbillMONTHLY!$A$20:$U$20,OFFSET(WatchbillMONTHLY!$A$20:$U$20,1,2))))=$A63,_xlfn.XLOOKUP(AR$2,WatchbillMONTHLY!$A$20:$U$20,OFFSET(WatchbillMONTHLY!$A$20:$U$20,1,2)),FALSE),TRUE,FALSE)),
IF(_xlfn.XLOOKUP(AR$2,WatchbillMONTHLY!$A$37:$U$37,OFFSET(WatchbillMONTHLY!$A$37:$U$37,1,2))=IF(_xlfn.XLOOKUP($A63,INDIRECT("_"&amp;_xlfn.XLOOKUP(AR$2,WatchbillMONTHLY!$A$37:$U$37,OFFSET(WatchbillMONTHLY!$A$37:$U$37,1,2))),INDIRECT("_"&amp;_xlfn.XLOOKUP(AR$2,WatchbillMONTHLY!$A$37:$U$37,OFFSET(WatchbillMONTHLY!$A$37:$U$37,1,2))))=$A63,_xlfn.XLOOKUP(AR$2,WatchbillMONTHLY!$A$37:$U$37,OFFSET(WatchbillMONTHLY!$A$37:$U$37,1,2)),FALSE),TRUE,FALSE)),
IF(_xlfn.XLOOKUP(AR$2,WatchbillMONTHLY!$A$54:$U$54,OFFSET(WatchbillMONTHLY!$A$54:$U$54,1,2))=IF(_xlfn.XLOOKUP($A63,INDIRECT("_"&amp;_xlfn.XLOOKUP(AR$2,WatchbillMONTHLY!$A$54:$U$54,OFFSET(WatchbillMONTHLY!$A$54:$U$54,1,2))),INDIRECT("_"&amp;_xlfn.XLOOKUP(AR$2,WatchbillMONTHLY!$A$54:$U$54,OFFSET(WatchbillMONTHLY!$A$54:$U$54,1,2))))=$A63,_xlfn.XLOOKUP(AR$2,WatchbillMONTHLY!$A$54:$U$54,OFFSET(WatchbillMONTHLY!$A$54:$U$54,1,2)),FALSE),TRUE,FALSE)),
IF(_xlfn.XLOOKUP(AR$2,WatchbillMONTHLY!$A$71:$U$71,OFFSET(WatchbillMONTHLY!$A$71:$U$71,1,2))=IF(_xlfn.XLOOKUP($A63,INDIRECT("_"&amp;_xlfn.XLOOKUP(AR$2,WatchbillMONTHLY!$A$71:$U$71,OFFSET(WatchbillMONTHLY!$A$71:$U$71,1,2))),INDIRECT("_"&amp;_xlfn.XLOOKUP(AR$2,WatchbillMONTHLY!$A$71:$U$71,OFFSET(WatchbillMONTHLY!$A$71:$U$71,1,2))))=$A63,_xlfn.XLOOKUP(AR$2,WatchbillMONTHLY!$A$71:$U$71,OFFSET(WatchbillMONTHLY!$A$71:$U$71,1,2)),FALSE),TRUE,FALSE)),
IF(_xlfn.XLOOKUP(AR$2,WatchbillMONTHLY!$A$88:$U$88,OFFSET(WatchbillMONTHLY!$A$88:$U$88,1,2))=IF(_xlfn.XLOOKUP($A63,INDIRECT("_"&amp;_xlfn.XLOOKUP(AR$2,WatchbillMONTHLY!$A$88:$U$88,OFFSET(WatchbillMONTHLY!$A$88:$U$88,1,2))),INDIRECT("_"&amp;_xlfn.XLOOKUP(AR$2,WatchbillMONTHLY!$A$88:$U$88,OFFSET(WatchbillMONTHLY!$A$88:$U$88,1,2))))=$A63,_xlfn.XLOOKUP(AR$2,WatchbillMONTHLY!$A$88:$U$88,OFFSET(WatchbillMONTHLY!$A$88:$U$88,1,2)),FALSE),TRUE,FALSE)),
FALSE),FALSE)</f>
        <v>0</v>
      </c>
      <c r="AS63" s="209" t="b" cm="1">
        <f t="array" aca="1" ref="AS63" ca="1">IF(AND($A63 &gt; 0, L63 &gt; 0,AS$2&lt;MiscFormulas!$A$5+1),
_xlfn.IFNA(
_xlfn.IFNA(
_xlfn.IFNA(
_xlfn.IFNA(
_xlfn.IFNA(
_xlfn.IFNA(
IF(_xlfn.XLOOKUP(AS$2,WatchbillMONTHLY!$A$3:$U$3,OFFSET(WatchbillMONTHLY!$A$3:$U$3,1,2))=IF(_xlfn.XLOOKUP($A63,INDIRECT("_"&amp;_xlfn.XLOOKUP(AS$2,WatchbillMONTHLY!$A$3:$U$3,OFFSET(WatchbillMONTHLY!$A$3:$U$3,1,2))),INDIRECT("_"&amp;_xlfn.XLOOKUP(AS$2,WatchbillMONTHLY!$A$3:$U$3,OFFSET(WatchbillMONTHLY!$A$3:$U$3,1,2))))=$A63,_xlfn.XLOOKUP(AS$2,WatchbillMONTHLY!$A$3:$U$3,OFFSET(WatchbillMONTHLY!$A$3:$U$3,1,2)),FALSE),TRUE,FALSE),
IF(_xlfn.XLOOKUP(AS$2,WatchbillMONTHLY!$A$20:$U$20,OFFSET(WatchbillMONTHLY!$A$20:$U$20,1,2))=IF(_xlfn.XLOOKUP($A63,INDIRECT("_"&amp;_xlfn.XLOOKUP(AS$2,WatchbillMONTHLY!$A$20:$U$20,OFFSET(WatchbillMONTHLY!$A$20:$U$20,1,2))),INDIRECT("_"&amp;_xlfn.XLOOKUP(AS$2,WatchbillMONTHLY!$A$20:$U$20,OFFSET(WatchbillMONTHLY!$A$20:$U$20,1,2))))=$A63,_xlfn.XLOOKUP(AS$2,WatchbillMONTHLY!$A$20:$U$20,OFFSET(WatchbillMONTHLY!$A$20:$U$20,1,2)),FALSE),TRUE,FALSE)),
IF(_xlfn.XLOOKUP(AS$2,WatchbillMONTHLY!$A$37:$U$37,OFFSET(WatchbillMONTHLY!$A$37:$U$37,1,2))=IF(_xlfn.XLOOKUP($A63,INDIRECT("_"&amp;_xlfn.XLOOKUP(AS$2,WatchbillMONTHLY!$A$37:$U$37,OFFSET(WatchbillMONTHLY!$A$37:$U$37,1,2))),INDIRECT("_"&amp;_xlfn.XLOOKUP(AS$2,WatchbillMONTHLY!$A$37:$U$37,OFFSET(WatchbillMONTHLY!$A$37:$U$37,1,2))))=$A63,_xlfn.XLOOKUP(AS$2,WatchbillMONTHLY!$A$37:$U$37,OFFSET(WatchbillMONTHLY!$A$37:$U$37,1,2)),FALSE),TRUE,FALSE)),
IF(_xlfn.XLOOKUP(AS$2,WatchbillMONTHLY!$A$54:$U$54,OFFSET(WatchbillMONTHLY!$A$54:$U$54,1,2))=IF(_xlfn.XLOOKUP($A63,INDIRECT("_"&amp;_xlfn.XLOOKUP(AS$2,WatchbillMONTHLY!$A$54:$U$54,OFFSET(WatchbillMONTHLY!$A$54:$U$54,1,2))),INDIRECT("_"&amp;_xlfn.XLOOKUP(AS$2,WatchbillMONTHLY!$A$54:$U$54,OFFSET(WatchbillMONTHLY!$A$54:$U$54,1,2))))=$A63,_xlfn.XLOOKUP(AS$2,WatchbillMONTHLY!$A$54:$U$54,OFFSET(WatchbillMONTHLY!$A$54:$U$54,1,2)),FALSE),TRUE,FALSE)),
IF(_xlfn.XLOOKUP(AS$2,WatchbillMONTHLY!$A$71:$U$71,OFFSET(WatchbillMONTHLY!$A$71:$U$71,1,2))=IF(_xlfn.XLOOKUP($A63,INDIRECT("_"&amp;_xlfn.XLOOKUP(AS$2,WatchbillMONTHLY!$A$71:$U$71,OFFSET(WatchbillMONTHLY!$A$71:$U$71,1,2))),INDIRECT("_"&amp;_xlfn.XLOOKUP(AS$2,WatchbillMONTHLY!$A$71:$U$71,OFFSET(WatchbillMONTHLY!$A$71:$U$71,1,2))))=$A63,_xlfn.XLOOKUP(AS$2,WatchbillMONTHLY!$A$71:$U$71,OFFSET(WatchbillMONTHLY!$A$71:$U$71,1,2)),FALSE),TRUE,FALSE)),
IF(_xlfn.XLOOKUP(AS$2,WatchbillMONTHLY!$A$88:$U$88,OFFSET(WatchbillMONTHLY!$A$88:$U$88,1,2))=IF(_xlfn.XLOOKUP($A63,INDIRECT("_"&amp;_xlfn.XLOOKUP(AS$2,WatchbillMONTHLY!$A$88:$U$88,OFFSET(WatchbillMONTHLY!$A$88:$U$88,1,2))),INDIRECT("_"&amp;_xlfn.XLOOKUP(AS$2,WatchbillMONTHLY!$A$88:$U$88,OFFSET(WatchbillMONTHLY!$A$88:$U$88,1,2))))=$A63,_xlfn.XLOOKUP(AS$2,WatchbillMONTHLY!$A$88:$U$88,OFFSET(WatchbillMONTHLY!$A$88:$U$88,1,2)),FALSE),TRUE,FALSE)),
FALSE),FALSE)</f>
        <v>0</v>
      </c>
      <c r="AT63" s="209" t="b" cm="1">
        <f t="array" aca="1" ref="AT63" ca="1">IF(AND($A63 &gt; 0, M63 &gt; 0,AT$2&lt;MiscFormulas!$A$5+1),
_xlfn.IFNA(
_xlfn.IFNA(
_xlfn.IFNA(
_xlfn.IFNA(
_xlfn.IFNA(
_xlfn.IFNA(
IF(_xlfn.XLOOKUP(AT$2,WatchbillMONTHLY!$A$3:$U$3,OFFSET(WatchbillMONTHLY!$A$3:$U$3,1,2))=IF(_xlfn.XLOOKUP($A63,INDIRECT("_"&amp;_xlfn.XLOOKUP(AT$2,WatchbillMONTHLY!$A$3:$U$3,OFFSET(WatchbillMONTHLY!$A$3:$U$3,1,2))),INDIRECT("_"&amp;_xlfn.XLOOKUP(AT$2,WatchbillMONTHLY!$A$3:$U$3,OFFSET(WatchbillMONTHLY!$A$3:$U$3,1,2))))=$A63,_xlfn.XLOOKUP(AT$2,WatchbillMONTHLY!$A$3:$U$3,OFFSET(WatchbillMONTHLY!$A$3:$U$3,1,2)),FALSE),TRUE,FALSE),
IF(_xlfn.XLOOKUP(AT$2,WatchbillMONTHLY!$A$20:$U$20,OFFSET(WatchbillMONTHLY!$A$20:$U$20,1,2))=IF(_xlfn.XLOOKUP($A63,INDIRECT("_"&amp;_xlfn.XLOOKUP(AT$2,WatchbillMONTHLY!$A$20:$U$20,OFFSET(WatchbillMONTHLY!$A$20:$U$20,1,2))),INDIRECT("_"&amp;_xlfn.XLOOKUP(AT$2,WatchbillMONTHLY!$A$20:$U$20,OFFSET(WatchbillMONTHLY!$A$20:$U$20,1,2))))=$A63,_xlfn.XLOOKUP(AT$2,WatchbillMONTHLY!$A$20:$U$20,OFFSET(WatchbillMONTHLY!$A$20:$U$20,1,2)),FALSE),TRUE,FALSE)),
IF(_xlfn.XLOOKUP(AT$2,WatchbillMONTHLY!$A$37:$U$37,OFFSET(WatchbillMONTHLY!$A$37:$U$37,1,2))=IF(_xlfn.XLOOKUP($A63,INDIRECT("_"&amp;_xlfn.XLOOKUP(AT$2,WatchbillMONTHLY!$A$37:$U$37,OFFSET(WatchbillMONTHLY!$A$37:$U$37,1,2))),INDIRECT("_"&amp;_xlfn.XLOOKUP(AT$2,WatchbillMONTHLY!$A$37:$U$37,OFFSET(WatchbillMONTHLY!$A$37:$U$37,1,2))))=$A63,_xlfn.XLOOKUP(AT$2,WatchbillMONTHLY!$A$37:$U$37,OFFSET(WatchbillMONTHLY!$A$37:$U$37,1,2)),FALSE),TRUE,FALSE)),
IF(_xlfn.XLOOKUP(AT$2,WatchbillMONTHLY!$A$54:$U$54,OFFSET(WatchbillMONTHLY!$A$54:$U$54,1,2))=IF(_xlfn.XLOOKUP($A63,INDIRECT("_"&amp;_xlfn.XLOOKUP(AT$2,WatchbillMONTHLY!$A$54:$U$54,OFFSET(WatchbillMONTHLY!$A$54:$U$54,1,2))),INDIRECT("_"&amp;_xlfn.XLOOKUP(AT$2,WatchbillMONTHLY!$A$54:$U$54,OFFSET(WatchbillMONTHLY!$A$54:$U$54,1,2))))=$A63,_xlfn.XLOOKUP(AT$2,WatchbillMONTHLY!$A$54:$U$54,OFFSET(WatchbillMONTHLY!$A$54:$U$54,1,2)),FALSE),TRUE,FALSE)),
IF(_xlfn.XLOOKUP(AT$2,WatchbillMONTHLY!$A$71:$U$71,OFFSET(WatchbillMONTHLY!$A$71:$U$71,1,2))=IF(_xlfn.XLOOKUP($A63,INDIRECT("_"&amp;_xlfn.XLOOKUP(AT$2,WatchbillMONTHLY!$A$71:$U$71,OFFSET(WatchbillMONTHLY!$A$71:$U$71,1,2))),INDIRECT("_"&amp;_xlfn.XLOOKUP(AT$2,WatchbillMONTHLY!$A$71:$U$71,OFFSET(WatchbillMONTHLY!$A$71:$U$71,1,2))))=$A63,_xlfn.XLOOKUP(AT$2,WatchbillMONTHLY!$A$71:$U$71,OFFSET(WatchbillMONTHLY!$A$71:$U$71,1,2)),FALSE),TRUE,FALSE)),
IF(_xlfn.XLOOKUP(AT$2,WatchbillMONTHLY!$A$88:$U$88,OFFSET(WatchbillMONTHLY!$A$88:$U$88,1,2))=IF(_xlfn.XLOOKUP($A63,INDIRECT("_"&amp;_xlfn.XLOOKUP(AT$2,WatchbillMONTHLY!$A$88:$U$88,OFFSET(WatchbillMONTHLY!$A$88:$U$88,1,2))),INDIRECT("_"&amp;_xlfn.XLOOKUP(AT$2,WatchbillMONTHLY!$A$88:$U$88,OFFSET(WatchbillMONTHLY!$A$88:$U$88,1,2))))=$A63,_xlfn.XLOOKUP(AT$2,WatchbillMONTHLY!$A$88:$U$88,OFFSET(WatchbillMONTHLY!$A$88:$U$88,1,2)),FALSE),TRUE,FALSE)),
FALSE),FALSE)</f>
        <v>0</v>
      </c>
      <c r="AU63" s="209" t="b" cm="1">
        <f t="array" aca="1" ref="AU63" ca="1">IF(AND($A63 &gt; 0, N63 &gt; 0,AU$2&lt;MiscFormulas!$A$5+1),
_xlfn.IFNA(
_xlfn.IFNA(
_xlfn.IFNA(
_xlfn.IFNA(
_xlfn.IFNA(
_xlfn.IFNA(
IF(_xlfn.XLOOKUP(AU$2,WatchbillMONTHLY!$A$3:$U$3,OFFSET(WatchbillMONTHLY!$A$3:$U$3,1,2))=IF(_xlfn.XLOOKUP($A63,INDIRECT("_"&amp;_xlfn.XLOOKUP(AU$2,WatchbillMONTHLY!$A$3:$U$3,OFFSET(WatchbillMONTHLY!$A$3:$U$3,1,2))),INDIRECT("_"&amp;_xlfn.XLOOKUP(AU$2,WatchbillMONTHLY!$A$3:$U$3,OFFSET(WatchbillMONTHLY!$A$3:$U$3,1,2))))=$A63,_xlfn.XLOOKUP(AU$2,WatchbillMONTHLY!$A$3:$U$3,OFFSET(WatchbillMONTHLY!$A$3:$U$3,1,2)),FALSE),TRUE,FALSE),
IF(_xlfn.XLOOKUP(AU$2,WatchbillMONTHLY!$A$20:$U$20,OFFSET(WatchbillMONTHLY!$A$20:$U$20,1,2))=IF(_xlfn.XLOOKUP($A63,INDIRECT("_"&amp;_xlfn.XLOOKUP(AU$2,WatchbillMONTHLY!$A$20:$U$20,OFFSET(WatchbillMONTHLY!$A$20:$U$20,1,2))),INDIRECT("_"&amp;_xlfn.XLOOKUP(AU$2,WatchbillMONTHLY!$A$20:$U$20,OFFSET(WatchbillMONTHLY!$A$20:$U$20,1,2))))=$A63,_xlfn.XLOOKUP(AU$2,WatchbillMONTHLY!$A$20:$U$20,OFFSET(WatchbillMONTHLY!$A$20:$U$20,1,2)),FALSE),TRUE,FALSE)),
IF(_xlfn.XLOOKUP(AU$2,WatchbillMONTHLY!$A$37:$U$37,OFFSET(WatchbillMONTHLY!$A$37:$U$37,1,2))=IF(_xlfn.XLOOKUP($A63,INDIRECT("_"&amp;_xlfn.XLOOKUP(AU$2,WatchbillMONTHLY!$A$37:$U$37,OFFSET(WatchbillMONTHLY!$A$37:$U$37,1,2))),INDIRECT("_"&amp;_xlfn.XLOOKUP(AU$2,WatchbillMONTHLY!$A$37:$U$37,OFFSET(WatchbillMONTHLY!$A$37:$U$37,1,2))))=$A63,_xlfn.XLOOKUP(AU$2,WatchbillMONTHLY!$A$37:$U$37,OFFSET(WatchbillMONTHLY!$A$37:$U$37,1,2)),FALSE),TRUE,FALSE)),
IF(_xlfn.XLOOKUP(AU$2,WatchbillMONTHLY!$A$54:$U$54,OFFSET(WatchbillMONTHLY!$A$54:$U$54,1,2))=IF(_xlfn.XLOOKUP($A63,INDIRECT("_"&amp;_xlfn.XLOOKUP(AU$2,WatchbillMONTHLY!$A$54:$U$54,OFFSET(WatchbillMONTHLY!$A$54:$U$54,1,2))),INDIRECT("_"&amp;_xlfn.XLOOKUP(AU$2,WatchbillMONTHLY!$A$54:$U$54,OFFSET(WatchbillMONTHLY!$A$54:$U$54,1,2))))=$A63,_xlfn.XLOOKUP(AU$2,WatchbillMONTHLY!$A$54:$U$54,OFFSET(WatchbillMONTHLY!$A$54:$U$54,1,2)),FALSE),TRUE,FALSE)),
IF(_xlfn.XLOOKUP(AU$2,WatchbillMONTHLY!$A$71:$U$71,OFFSET(WatchbillMONTHLY!$A$71:$U$71,1,2))=IF(_xlfn.XLOOKUP($A63,INDIRECT("_"&amp;_xlfn.XLOOKUP(AU$2,WatchbillMONTHLY!$A$71:$U$71,OFFSET(WatchbillMONTHLY!$A$71:$U$71,1,2))),INDIRECT("_"&amp;_xlfn.XLOOKUP(AU$2,WatchbillMONTHLY!$A$71:$U$71,OFFSET(WatchbillMONTHLY!$A$71:$U$71,1,2))))=$A63,_xlfn.XLOOKUP(AU$2,WatchbillMONTHLY!$A$71:$U$71,OFFSET(WatchbillMONTHLY!$A$71:$U$71,1,2)),FALSE),TRUE,FALSE)),
IF(_xlfn.XLOOKUP(AU$2,WatchbillMONTHLY!$A$88:$U$88,OFFSET(WatchbillMONTHLY!$A$88:$U$88,1,2))=IF(_xlfn.XLOOKUP($A63,INDIRECT("_"&amp;_xlfn.XLOOKUP(AU$2,WatchbillMONTHLY!$A$88:$U$88,OFFSET(WatchbillMONTHLY!$A$88:$U$88,1,2))),INDIRECT("_"&amp;_xlfn.XLOOKUP(AU$2,WatchbillMONTHLY!$A$88:$U$88,OFFSET(WatchbillMONTHLY!$A$88:$U$88,1,2))))=$A63,_xlfn.XLOOKUP(AU$2,WatchbillMONTHLY!$A$88:$U$88,OFFSET(WatchbillMONTHLY!$A$88:$U$88,1,2)),FALSE),TRUE,FALSE)),
FALSE),FALSE)</f>
        <v>0</v>
      </c>
      <c r="AV63" s="209" t="b" cm="1">
        <f t="array" aca="1" ref="AV63" ca="1">IF(AND($A63 &gt; 0, O63 &gt; 0,AV$2&lt;MiscFormulas!$A$5+1),
_xlfn.IFNA(
_xlfn.IFNA(
_xlfn.IFNA(
_xlfn.IFNA(
_xlfn.IFNA(
_xlfn.IFNA(
IF(_xlfn.XLOOKUP(AV$2,WatchbillMONTHLY!$A$3:$U$3,OFFSET(WatchbillMONTHLY!$A$3:$U$3,1,2))=IF(_xlfn.XLOOKUP($A63,INDIRECT("_"&amp;_xlfn.XLOOKUP(AV$2,WatchbillMONTHLY!$A$3:$U$3,OFFSET(WatchbillMONTHLY!$A$3:$U$3,1,2))),INDIRECT("_"&amp;_xlfn.XLOOKUP(AV$2,WatchbillMONTHLY!$A$3:$U$3,OFFSET(WatchbillMONTHLY!$A$3:$U$3,1,2))))=$A63,_xlfn.XLOOKUP(AV$2,WatchbillMONTHLY!$A$3:$U$3,OFFSET(WatchbillMONTHLY!$A$3:$U$3,1,2)),FALSE),TRUE,FALSE),
IF(_xlfn.XLOOKUP(AV$2,WatchbillMONTHLY!$A$20:$U$20,OFFSET(WatchbillMONTHLY!$A$20:$U$20,1,2))=IF(_xlfn.XLOOKUP($A63,INDIRECT("_"&amp;_xlfn.XLOOKUP(AV$2,WatchbillMONTHLY!$A$20:$U$20,OFFSET(WatchbillMONTHLY!$A$20:$U$20,1,2))),INDIRECT("_"&amp;_xlfn.XLOOKUP(AV$2,WatchbillMONTHLY!$A$20:$U$20,OFFSET(WatchbillMONTHLY!$A$20:$U$20,1,2))))=$A63,_xlfn.XLOOKUP(AV$2,WatchbillMONTHLY!$A$20:$U$20,OFFSET(WatchbillMONTHLY!$A$20:$U$20,1,2)),FALSE),TRUE,FALSE)),
IF(_xlfn.XLOOKUP(AV$2,WatchbillMONTHLY!$A$37:$U$37,OFFSET(WatchbillMONTHLY!$A$37:$U$37,1,2))=IF(_xlfn.XLOOKUP($A63,INDIRECT("_"&amp;_xlfn.XLOOKUP(AV$2,WatchbillMONTHLY!$A$37:$U$37,OFFSET(WatchbillMONTHLY!$A$37:$U$37,1,2))),INDIRECT("_"&amp;_xlfn.XLOOKUP(AV$2,WatchbillMONTHLY!$A$37:$U$37,OFFSET(WatchbillMONTHLY!$A$37:$U$37,1,2))))=$A63,_xlfn.XLOOKUP(AV$2,WatchbillMONTHLY!$A$37:$U$37,OFFSET(WatchbillMONTHLY!$A$37:$U$37,1,2)),FALSE),TRUE,FALSE)),
IF(_xlfn.XLOOKUP(AV$2,WatchbillMONTHLY!$A$54:$U$54,OFFSET(WatchbillMONTHLY!$A$54:$U$54,1,2))=IF(_xlfn.XLOOKUP($A63,INDIRECT("_"&amp;_xlfn.XLOOKUP(AV$2,WatchbillMONTHLY!$A$54:$U$54,OFFSET(WatchbillMONTHLY!$A$54:$U$54,1,2))),INDIRECT("_"&amp;_xlfn.XLOOKUP(AV$2,WatchbillMONTHLY!$A$54:$U$54,OFFSET(WatchbillMONTHLY!$A$54:$U$54,1,2))))=$A63,_xlfn.XLOOKUP(AV$2,WatchbillMONTHLY!$A$54:$U$54,OFFSET(WatchbillMONTHLY!$A$54:$U$54,1,2)),FALSE),TRUE,FALSE)),
IF(_xlfn.XLOOKUP(AV$2,WatchbillMONTHLY!$A$71:$U$71,OFFSET(WatchbillMONTHLY!$A$71:$U$71,1,2))=IF(_xlfn.XLOOKUP($A63,INDIRECT("_"&amp;_xlfn.XLOOKUP(AV$2,WatchbillMONTHLY!$A$71:$U$71,OFFSET(WatchbillMONTHLY!$A$71:$U$71,1,2))),INDIRECT("_"&amp;_xlfn.XLOOKUP(AV$2,WatchbillMONTHLY!$A$71:$U$71,OFFSET(WatchbillMONTHLY!$A$71:$U$71,1,2))))=$A63,_xlfn.XLOOKUP(AV$2,WatchbillMONTHLY!$A$71:$U$71,OFFSET(WatchbillMONTHLY!$A$71:$U$71,1,2)),FALSE),TRUE,FALSE)),
IF(_xlfn.XLOOKUP(AV$2,WatchbillMONTHLY!$A$88:$U$88,OFFSET(WatchbillMONTHLY!$A$88:$U$88,1,2))=IF(_xlfn.XLOOKUP($A63,INDIRECT("_"&amp;_xlfn.XLOOKUP(AV$2,WatchbillMONTHLY!$A$88:$U$88,OFFSET(WatchbillMONTHLY!$A$88:$U$88,1,2))),INDIRECT("_"&amp;_xlfn.XLOOKUP(AV$2,WatchbillMONTHLY!$A$88:$U$88,OFFSET(WatchbillMONTHLY!$A$88:$U$88,1,2))))=$A63,_xlfn.XLOOKUP(AV$2,WatchbillMONTHLY!$A$88:$U$88,OFFSET(WatchbillMONTHLY!$A$88:$U$88,1,2)),FALSE),TRUE,FALSE)),
FALSE),FALSE)</f>
        <v>0</v>
      </c>
      <c r="AW63" s="209" t="b" cm="1">
        <f t="array" aca="1" ref="AW63" ca="1">IF(AND($A63 &gt; 0, P63 &gt; 0,AW$2&lt;MiscFormulas!$A$5+1),
_xlfn.IFNA(
_xlfn.IFNA(
_xlfn.IFNA(
_xlfn.IFNA(
_xlfn.IFNA(
_xlfn.IFNA(
IF(_xlfn.XLOOKUP(AW$2,WatchbillMONTHLY!$A$3:$U$3,OFFSET(WatchbillMONTHLY!$A$3:$U$3,1,2))=IF(_xlfn.XLOOKUP($A63,INDIRECT("_"&amp;_xlfn.XLOOKUP(AW$2,WatchbillMONTHLY!$A$3:$U$3,OFFSET(WatchbillMONTHLY!$A$3:$U$3,1,2))),INDIRECT("_"&amp;_xlfn.XLOOKUP(AW$2,WatchbillMONTHLY!$A$3:$U$3,OFFSET(WatchbillMONTHLY!$A$3:$U$3,1,2))))=$A63,_xlfn.XLOOKUP(AW$2,WatchbillMONTHLY!$A$3:$U$3,OFFSET(WatchbillMONTHLY!$A$3:$U$3,1,2)),FALSE),TRUE,FALSE),
IF(_xlfn.XLOOKUP(AW$2,WatchbillMONTHLY!$A$20:$U$20,OFFSET(WatchbillMONTHLY!$A$20:$U$20,1,2))=IF(_xlfn.XLOOKUP($A63,INDIRECT("_"&amp;_xlfn.XLOOKUP(AW$2,WatchbillMONTHLY!$A$20:$U$20,OFFSET(WatchbillMONTHLY!$A$20:$U$20,1,2))),INDIRECT("_"&amp;_xlfn.XLOOKUP(AW$2,WatchbillMONTHLY!$A$20:$U$20,OFFSET(WatchbillMONTHLY!$A$20:$U$20,1,2))))=$A63,_xlfn.XLOOKUP(AW$2,WatchbillMONTHLY!$A$20:$U$20,OFFSET(WatchbillMONTHLY!$A$20:$U$20,1,2)),FALSE),TRUE,FALSE)),
IF(_xlfn.XLOOKUP(AW$2,WatchbillMONTHLY!$A$37:$U$37,OFFSET(WatchbillMONTHLY!$A$37:$U$37,1,2))=IF(_xlfn.XLOOKUP($A63,INDIRECT("_"&amp;_xlfn.XLOOKUP(AW$2,WatchbillMONTHLY!$A$37:$U$37,OFFSET(WatchbillMONTHLY!$A$37:$U$37,1,2))),INDIRECT("_"&amp;_xlfn.XLOOKUP(AW$2,WatchbillMONTHLY!$A$37:$U$37,OFFSET(WatchbillMONTHLY!$A$37:$U$37,1,2))))=$A63,_xlfn.XLOOKUP(AW$2,WatchbillMONTHLY!$A$37:$U$37,OFFSET(WatchbillMONTHLY!$A$37:$U$37,1,2)),FALSE),TRUE,FALSE)),
IF(_xlfn.XLOOKUP(AW$2,WatchbillMONTHLY!$A$54:$U$54,OFFSET(WatchbillMONTHLY!$A$54:$U$54,1,2))=IF(_xlfn.XLOOKUP($A63,INDIRECT("_"&amp;_xlfn.XLOOKUP(AW$2,WatchbillMONTHLY!$A$54:$U$54,OFFSET(WatchbillMONTHLY!$A$54:$U$54,1,2))),INDIRECT("_"&amp;_xlfn.XLOOKUP(AW$2,WatchbillMONTHLY!$A$54:$U$54,OFFSET(WatchbillMONTHLY!$A$54:$U$54,1,2))))=$A63,_xlfn.XLOOKUP(AW$2,WatchbillMONTHLY!$A$54:$U$54,OFFSET(WatchbillMONTHLY!$A$54:$U$54,1,2)),FALSE),TRUE,FALSE)),
IF(_xlfn.XLOOKUP(AW$2,WatchbillMONTHLY!$A$71:$U$71,OFFSET(WatchbillMONTHLY!$A$71:$U$71,1,2))=IF(_xlfn.XLOOKUP($A63,INDIRECT("_"&amp;_xlfn.XLOOKUP(AW$2,WatchbillMONTHLY!$A$71:$U$71,OFFSET(WatchbillMONTHLY!$A$71:$U$71,1,2))),INDIRECT("_"&amp;_xlfn.XLOOKUP(AW$2,WatchbillMONTHLY!$A$71:$U$71,OFFSET(WatchbillMONTHLY!$A$71:$U$71,1,2))))=$A63,_xlfn.XLOOKUP(AW$2,WatchbillMONTHLY!$A$71:$U$71,OFFSET(WatchbillMONTHLY!$A$71:$U$71,1,2)),FALSE),TRUE,FALSE)),
IF(_xlfn.XLOOKUP(AW$2,WatchbillMONTHLY!$A$88:$U$88,OFFSET(WatchbillMONTHLY!$A$88:$U$88,1,2))=IF(_xlfn.XLOOKUP($A63,INDIRECT("_"&amp;_xlfn.XLOOKUP(AW$2,WatchbillMONTHLY!$A$88:$U$88,OFFSET(WatchbillMONTHLY!$A$88:$U$88,1,2))),INDIRECT("_"&amp;_xlfn.XLOOKUP(AW$2,WatchbillMONTHLY!$A$88:$U$88,OFFSET(WatchbillMONTHLY!$A$88:$U$88,1,2))))=$A63,_xlfn.XLOOKUP(AW$2,WatchbillMONTHLY!$A$88:$U$88,OFFSET(WatchbillMONTHLY!$A$88:$U$88,1,2)),FALSE),TRUE,FALSE)),
FALSE),FALSE)</f>
        <v>0</v>
      </c>
      <c r="AX63" s="209" t="b" cm="1">
        <f t="array" aca="1" ref="AX63" ca="1">IF(AND($A63 &gt; 0, Q63 &gt; 0,AX$2&lt;MiscFormulas!$A$5+1),
_xlfn.IFNA(
_xlfn.IFNA(
_xlfn.IFNA(
_xlfn.IFNA(
_xlfn.IFNA(
_xlfn.IFNA(
IF(_xlfn.XLOOKUP(AX$2,WatchbillMONTHLY!$A$3:$U$3,OFFSET(WatchbillMONTHLY!$A$3:$U$3,1,2))=IF(_xlfn.XLOOKUP($A63,INDIRECT("_"&amp;_xlfn.XLOOKUP(AX$2,WatchbillMONTHLY!$A$3:$U$3,OFFSET(WatchbillMONTHLY!$A$3:$U$3,1,2))),INDIRECT("_"&amp;_xlfn.XLOOKUP(AX$2,WatchbillMONTHLY!$A$3:$U$3,OFFSET(WatchbillMONTHLY!$A$3:$U$3,1,2))))=$A63,_xlfn.XLOOKUP(AX$2,WatchbillMONTHLY!$A$3:$U$3,OFFSET(WatchbillMONTHLY!$A$3:$U$3,1,2)),FALSE),TRUE,FALSE),
IF(_xlfn.XLOOKUP(AX$2,WatchbillMONTHLY!$A$20:$U$20,OFFSET(WatchbillMONTHLY!$A$20:$U$20,1,2))=IF(_xlfn.XLOOKUP($A63,INDIRECT("_"&amp;_xlfn.XLOOKUP(AX$2,WatchbillMONTHLY!$A$20:$U$20,OFFSET(WatchbillMONTHLY!$A$20:$U$20,1,2))),INDIRECT("_"&amp;_xlfn.XLOOKUP(AX$2,WatchbillMONTHLY!$A$20:$U$20,OFFSET(WatchbillMONTHLY!$A$20:$U$20,1,2))))=$A63,_xlfn.XLOOKUP(AX$2,WatchbillMONTHLY!$A$20:$U$20,OFFSET(WatchbillMONTHLY!$A$20:$U$20,1,2)),FALSE),TRUE,FALSE)),
IF(_xlfn.XLOOKUP(AX$2,WatchbillMONTHLY!$A$37:$U$37,OFFSET(WatchbillMONTHLY!$A$37:$U$37,1,2))=IF(_xlfn.XLOOKUP($A63,INDIRECT("_"&amp;_xlfn.XLOOKUP(AX$2,WatchbillMONTHLY!$A$37:$U$37,OFFSET(WatchbillMONTHLY!$A$37:$U$37,1,2))),INDIRECT("_"&amp;_xlfn.XLOOKUP(AX$2,WatchbillMONTHLY!$A$37:$U$37,OFFSET(WatchbillMONTHLY!$A$37:$U$37,1,2))))=$A63,_xlfn.XLOOKUP(AX$2,WatchbillMONTHLY!$A$37:$U$37,OFFSET(WatchbillMONTHLY!$A$37:$U$37,1,2)),FALSE),TRUE,FALSE)),
IF(_xlfn.XLOOKUP(AX$2,WatchbillMONTHLY!$A$54:$U$54,OFFSET(WatchbillMONTHLY!$A$54:$U$54,1,2))=IF(_xlfn.XLOOKUP($A63,INDIRECT("_"&amp;_xlfn.XLOOKUP(AX$2,WatchbillMONTHLY!$A$54:$U$54,OFFSET(WatchbillMONTHLY!$A$54:$U$54,1,2))),INDIRECT("_"&amp;_xlfn.XLOOKUP(AX$2,WatchbillMONTHLY!$A$54:$U$54,OFFSET(WatchbillMONTHLY!$A$54:$U$54,1,2))))=$A63,_xlfn.XLOOKUP(AX$2,WatchbillMONTHLY!$A$54:$U$54,OFFSET(WatchbillMONTHLY!$A$54:$U$54,1,2)),FALSE),TRUE,FALSE)),
IF(_xlfn.XLOOKUP(AX$2,WatchbillMONTHLY!$A$71:$U$71,OFFSET(WatchbillMONTHLY!$A$71:$U$71,1,2))=IF(_xlfn.XLOOKUP($A63,INDIRECT("_"&amp;_xlfn.XLOOKUP(AX$2,WatchbillMONTHLY!$A$71:$U$71,OFFSET(WatchbillMONTHLY!$A$71:$U$71,1,2))),INDIRECT("_"&amp;_xlfn.XLOOKUP(AX$2,WatchbillMONTHLY!$A$71:$U$71,OFFSET(WatchbillMONTHLY!$A$71:$U$71,1,2))))=$A63,_xlfn.XLOOKUP(AX$2,WatchbillMONTHLY!$A$71:$U$71,OFFSET(WatchbillMONTHLY!$A$71:$U$71,1,2)),FALSE),TRUE,FALSE)),
IF(_xlfn.XLOOKUP(AX$2,WatchbillMONTHLY!$A$88:$U$88,OFFSET(WatchbillMONTHLY!$A$88:$U$88,1,2))=IF(_xlfn.XLOOKUP($A63,INDIRECT("_"&amp;_xlfn.XLOOKUP(AX$2,WatchbillMONTHLY!$A$88:$U$88,OFFSET(WatchbillMONTHLY!$A$88:$U$88,1,2))),INDIRECT("_"&amp;_xlfn.XLOOKUP(AX$2,WatchbillMONTHLY!$A$88:$U$88,OFFSET(WatchbillMONTHLY!$A$88:$U$88,1,2))))=$A63,_xlfn.XLOOKUP(AX$2,WatchbillMONTHLY!$A$88:$U$88,OFFSET(WatchbillMONTHLY!$A$88:$U$88,1,2)),FALSE),TRUE,FALSE)),
FALSE),FALSE)</f>
        <v>0</v>
      </c>
      <c r="AY63" s="209" t="b" cm="1">
        <f t="array" aca="1" ref="AY63" ca="1">IF(AND($A63 &gt; 0, R63 &gt; 0,AY$2&lt;MiscFormulas!$A$5+1),
_xlfn.IFNA(
_xlfn.IFNA(
_xlfn.IFNA(
_xlfn.IFNA(
_xlfn.IFNA(
_xlfn.IFNA(
IF(_xlfn.XLOOKUP(AY$2,WatchbillMONTHLY!$A$3:$U$3,OFFSET(WatchbillMONTHLY!$A$3:$U$3,1,2))=IF(_xlfn.XLOOKUP($A63,INDIRECT("_"&amp;_xlfn.XLOOKUP(AY$2,WatchbillMONTHLY!$A$3:$U$3,OFFSET(WatchbillMONTHLY!$A$3:$U$3,1,2))),INDIRECT("_"&amp;_xlfn.XLOOKUP(AY$2,WatchbillMONTHLY!$A$3:$U$3,OFFSET(WatchbillMONTHLY!$A$3:$U$3,1,2))))=$A63,_xlfn.XLOOKUP(AY$2,WatchbillMONTHLY!$A$3:$U$3,OFFSET(WatchbillMONTHLY!$A$3:$U$3,1,2)),FALSE),TRUE,FALSE),
IF(_xlfn.XLOOKUP(AY$2,WatchbillMONTHLY!$A$20:$U$20,OFFSET(WatchbillMONTHLY!$A$20:$U$20,1,2))=IF(_xlfn.XLOOKUP($A63,INDIRECT("_"&amp;_xlfn.XLOOKUP(AY$2,WatchbillMONTHLY!$A$20:$U$20,OFFSET(WatchbillMONTHLY!$A$20:$U$20,1,2))),INDIRECT("_"&amp;_xlfn.XLOOKUP(AY$2,WatchbillMONTHLY!$A$20:$U$20,OFFSET(WatchbillMONTHLY!$A$20:$U$20,1,2))))=$A63,_xlfn.XLOOKUP(AY$2,WatchbillMONTHLY!$A$20:$U$20,OFFSET(WatchbillMONTHLY!$A$20:$U$20,1,2)),FALSE),TRUE,FALSE)),
IF(_xlfn.XLOOKUP(AY$2,WatchbillMONTHLY!$A$37:$U$37,OFFSET(WatchbillMONTHLY!$A$37:$U$37,1,2))=IF(_xlfn.XLOOKUP($A63,INDIRECT("_"&amp;_xlfn.XLOOKUP(AY$2,WatchbillMONTHLY!$A$37:$U$37,OFFSET(WatchbillMONTHLY!$A$37:$U$37,1,2))),INDIRECT("_"&amp;_xlfn.XLOOKUP(AY$2,WatchbillMONTHLY!$A$37:$U$37,OFFSET(WatchbillMONTHLY!$A$37:$U$37,1,2))))=$A63,_xlfn.XLOOKUP(AY$2,WatchbillMONTHLY!$A$37:$U$37,OFFSET(WatchbillMONTHLY!$A$37:$U$37,1,2)),FALSE),TRUE,FALSE)),
IF(_xlfn.XLOOKUP(AY$2,WatchbillMONTHLY!$A$54:$U$54,OFFSET(WatchbillMONTHLY!$A$54:$U$54,1,2))=IF(_xlfn.XLOOKUP($A63,INDIRECT("_"&amp;_xlfn.XLOOKUP(AY$2,WatchbillMONTHLY!$A$54:$U$54,OFFSET(WatchbillMONTHLY!$A$54:$U$54,1,2))),INDIRECT("_"&amp;_xlfn.XLOOKUP(AY$2,WatchbillMONTHLY!$A$54:$U$54,OFFSET(WatchbillMONTHLY!$A$54:$U$54,1,2))))=$A63,_xlfn.XLOOKUP(AY$2,WatchbillMONTHLY!$A$54:$U$54,OFFSET(WatchbillMONTHLY!$A$54:$U$54,1,2)),FALSE),TRUE,FALSE)),
IF(_xlfn.XLOOKUP(AY$2,WatchbillMONTHLY!$A$71:$U$71,OFFSET(WatchbillMONTHLY!$A$71:$U$71,1,2))=IF(_xlfn.XLOOKUP($A63,INDIRECT("_"&amp;_xlfn.XLOOKUP(AY$2,WatchbillMONTHLY!$A$71:$U$71,OFFSET(WatchbillMONTHLY!$A$71:$U$71,1,2))),INDIRECT("_"&amp;_xlfn.XLOOKUP(AY$2,WatchbillMONTHLY!$A$71:$U$71,OFFSET(WatchbillMONTHLY!$A$71:$U$71,1,2))))=$A63,_xlfn.XLOOKUP(AY$2,WatchbillMONTHLY!$A$71:$U$71,OFFSET(WatchbillMONTHLY!$A$71:$U$71,1,2)),FALSE),TRUE,FALSE)),
IF(_xlfn.XLOOKUP(AY$2,WatchbillMONTHLY!$A$88:$U$88,OFFSET(WatchbillMONTHLY!$A$88:$U$88,1,2))=IF(_xlfn.XLOOKUP($A63,INDIRECT("_"&amp;_xlfn.XLOOKUP(AY$2,WatchbillMONTHLY!$A$88:$U$88,OFFSET(WatchbillMONTHLY!$A$88:$U$88,1,2))),INDIRECT("_"&amp;_xlfn.XLOOKUP(AY$2,WatchbillMONTHLY!$A$88:$U$88,OFFSET(WatchbillMONTHLY!$A$88:$U$88,1,2))))=$A63,_xlfn.XLOOKUP(AY$2,WatchbillMONTHLY!$A$88:$U$88,OFFSET(WatchbillMONTHLY!$A$88:$U$88,1,2)),FALSE),TRUE,FALSE)),
FALSE),FALSE)</f>
        <v>0</v>
      </c>
      <c r="AZ63" s="209" t="b" cm="1">
        <f t="array" aca="1" ref="AZ63" ca="1">IF(AND($A63 &gt; 0, S63 &gt; 0,AZ$2&lt;MiscFormulas!$A$5+1),
_xlfn.IFNA(
_xlfn.IFNA(
_xlfn.IFNA(
_xlfn.IFNA(
_xlfn.IFNA(
_xlfn.IFNA(
IF(_xlfn.XLOOKUP(AZ$2,WatchbillMONTHLY!$A$3:$U$3,OFFSET(WatchbillMONTHLY!$A$3:$U$3,1,2))=IF(_xlfn.XLOOKUP($A63,INDIRECT("_"&amp;_xlfn.XLOOKUP(AZ$2,WatchbillMONTHLY!$A$3:$U$3,OFFSET(WatchbillMONTHLY!$A$3:$U$3,1,2))),INDIRECT("_"&amp;_xlfn.XLOOKUP(AZ$2,WatchbillMONTHLY!$A$3:$U$3,OFFSET(WatchbillMONTHLY!$A$3:$U$3,1,2))))=$A63,_xlfn.XLOOKUP(AZ$2,WatchbillMONTHLY!$A$3:$U$3,OFFSET(WatchbillMONTHLY!$A$3:$U$3,1,2)),FALSE),TRUE,FALSE),
IF(_xlfn.XLOOKUP(AZ$2,WatchbillMONTHLY!$A$20:$U$20,OFFSET(WatchbillMONTHLY!$A$20:$U$20,1,2))=IF(_xlfn.XLOOKUP($A63,INDIRECT("_"&amp;_xlfn.XLOOKUP(AZ$2,WatchbillMONTHLY!$A$20:$U$20,OFFSET(WatchbillMONTHLY!$A$20:$U$20,1,2))),INDIRECT("_"&amp;_xlfn.XLOOKUP(AZ$2,WatchbillMONTHLY!$A$20:$U$20,OFFSET(WatchbillMONTHLY!$A$20:$U$20,1,2))))=$A63,_xlfn.XLOOKUP(AZ$2,WatchbillMONTHLY!$A$20:$U$20,OFFSET(WatchbillMONTHLY!$A$20:$U$20,1,2)),FALSE),TRUE,FALSE)),
IF(_xlfn.XLOOKUP(AZ$2,WatchbillMONTHLY!$A$37:$U$37,OFFSET(WatchbillMONTHLY!$A$37:$U$37,1,2))=IF(_xlfn.XLOOKUP($A63,INDIRECT("_"&amp;_xlfn.XLOOKUP(AZ$2,WatchbillMONTHLY!$A$37:$U$37,OFFSET(WatchbillMONTHLY!$A$37:$U$37,1,2))),INDIRECT("_"&amp;_xlfn.XLOOKUP(AZ$2,WatchbillMONTHLY!$A$37:$U$37,OFFSET(WatchbillMONTHLY!$A$37:$U$37,1,2))))=$A63,_xlfn.XLOOKUP(AZ$2,WatchbillMONTHLY!$A$37:$U$37,OFFSET(WatchbillMONTHLY!$A$37:$U$37,1,2)),FALSE),TRUE,FALSE)),
IF(_xlfn.XLOOKUP(AZ$2,WatchbillMONTHLY!$A$54:$U$54,OFFSET(WatchbillMONTHLY!$A$54:$U$54,1,2))=IF(_xlfn.XLOOKUP($A63,INDIRECT("_"&amp;_xlfn.XLOOKUP(AZ$2,WatchbillMONTHLY!$A$54:$U$54,OFFSET(WatchbillMONTHLY!$A$54:$U$54,1,2))),INDIRECT("_"&amp;_xlfn.XLOOKUP(AZ$2,WatchbillMONTHLY!$A$54:$U$54,OFFSET(WatchbillMONTHLY!$A$54:$U$54,1,2))))=$A63,_xlfn.XLOOKUP(AZ$2,WatchbillMONTHLY!$A$54:$U$54,OFFSET(WatchbillMONTHLY!$A$54:$U$54,1,2)),FALSE),TRUE,FALSE)),
IF(_xlfn.XLOOKUP(AZ$2,WatchbillMONTHLY!$A$71:$U$71,OFFSET(WatchbillMONTHLY!$A$71:$U$71,1,2))=IF(_xlfn.XLOOKUP($A63,INDIRECT("_"&amp;_xlfn.XLOOKUP(AZ$2,WatchbillMONTHLY!$A$71:$U$71,OFFSET(WatchbillMONTHLY!$A$71:$U$71,1,2))),INDIRECT("_"&amp;_xlfn.XLOOKUP(AZ$2,WatchbillMONTHLY!$A$71:$U$71,OFFSET(WatchbillMONTHLY!$A$71:$U$71,1,2))))=$A63,_xlfn.XLOOKUP(AZ$2,WatchbillMONTHLY!$A$71:$U$71,OFFSET(WatchbillMONTHLY!$A$71:$U$71,1,2)),FALSE),TRUE,FALSE)),
IF(_xlfn.XLOOKUP(AZ$2,WatchbillMONTHLY!$A$88:$U$88,OFFSET(WatchbillMONTHLY!$A$88:$U$88,1,2))=IF(_xlfn.XLOOKUP($A63,INDIRECT("_"&amp;_xlfn.XLOOKUP(AZ$2,WatchbillMONTHLY!$A$88:$U$88,OFFSET(WatchbillMONTHLY!$A$88:$U$88,1,2))),INDIRECT("_"&amp;_xlfn.XLOOKUP(AZ$2,WatchbillMONTHLY!$A$88:$U$88,OFFSET(WatchbillMONTHLY!$A$88:$U$88,1,2))))=$A63,_xlfn.XLOOKUP(AZ$2,WatchbillMONTHLY!$A$88:$U$88,OFFSET(WatchbillMONTHLY!$A$88:$U$88,1,2)),FALSE),TRUE,FALSE)),
FALSE),FALSE)</f>
        <v>0</v>
      </c>
      <c r="BA63" s="209" t="b" cm="1">
        <f t="array" aca="1" ref="BA63" ca="1">IF(AND($A63 &gt; 0, T63 &gt; 0,BA$2&lt;MiscFormulas!$A$5+1),
_xlfn.IFNA(
_xlfn.IFNA(
_xlfn.IFNA(
_xlfn.IFNA(
_xlfn.IFNA(
_xlfn.IFNA(
IF(_xlfn.XLOOKUP(BA$2,WatchbillMONTHLY!$A$3:$U$3,OFFSET(WatchbillMONTHLY!$A$3:$U$3,1,2))=IF(_xlfn.XLOOKUP($A63,INDIRECT("_"&amp;_xlfn.XLOOKUP(BA$2,WatchbillMONTHLY!$A$3:$U$3,OFFSET(WatchbillMONTHLY!$A$3:$U$3,1,2))),INDIRECT("_"&amp;_xlfn.XLOOKUP(BA$2,WatchbillMONTHLY!$A$3:$U$3,OFFSET(WatchbillMONTHLY!$A$3:$U$3,1,2))))=$A63,_xlfn.XLOOKUP(BA$2,WatchbillMONTHLY!$A$3:$U$3,OFFSET(WatchbillMONTHLY!$A$3:$U$3,1,2)),FALSE),TRUE,FALSE),
IF(_xlfn.XLOOKUP(BA$2,WatchbillMONTHLY!$A$20:$U$20,OFFSET(WatchbillMONTHLY!$A$20:$U$20,1,2))=IF(_xlfn.XLOOKUP($A63,INDIRECT("_"&amp;_xlfn.XLOOKUP(BA$2,WatchbillMONTHLY!$A$20:$U$20,OFFSET(WatchbillMONTHLY!$A$20:$U$20,1,2))),INDIRECT("_"&amp;_xlfn.XLOOKUP(BA$2,WatchbillMONTHLY!$A$20:$U$20,OFFSET(WatchbillMONTHLY!$A$20:$U$20,1,2))))=$A63,_xlfn.XLOOKUP(BA$2,WatchbillMONTHLY!$A$20:$U$20,OFFSET(WatchbillMONTHLY!$A$20:$U$20,1,2)),FALSE),TRUE,FALSE)),
IF(_xlfn.XLOOKUP(BA$2,WatchbillMONTHLY!$A$37:$U$37,OFFSET(WatchbillMONTHLY!$A$37:$U$37,1,2))=IF(_xlfn.XLOOKUP($A63,INDIRECT("_"&amp;_xlfn.XLOOKUP(BA$2,WatchbillMONTHLY!$A$37:$U$37,OFFSET(WatchbillMONTHLY!$A$37:$U$37,1,2))),INDIRECT("_"&amp;_xlfn.XLOOKUP(BA$2,WatchbillMONTHLY!$A$37:$U$37,OFFSET(WatchbillMONTHLY!$A$37:$U$37,1,2))))=$A63,_xlfn.XLOOKUP(BA$2,WatchbillMONTHLY!$A$37:$U$37,OFFSET(WatchbillMONTHLY!$A$37:$U$37,1,2)),FALSE),TRUE,FALSE)),
IF(_xlfn.XLOOKUP(BA$2,WatchbillMONTHLY!$A$54:$U$54,OFFSET(WatchbillMONTHLY!$A$54:$U$54,1,2))=IF(_xlfn.XLOOKUP($A63,INDIRECT("_"&amp;_xlfn.XLOOKUP(BA$2,WatchbillMONTHLY!$A$54:$U$54,OFFSET(WatchbillMONTHLY!$A$54:$U$54,1,2))),INDIRECT("_"&amp;_xlfn.XLOOKUP(BA$2,WatchbillMONTHLY!$A$54:$U$54,OFFSET(WatchbillMONTHLY!$A$54:$U$54,1,2))))=$A63,_xlfn.XLOOKUP(BA$2,WatchbillMONTHLY!$A$54:$U$54,OFFSET(WatchbillMONTHLY!$A$54:$U$54,1,2)),FALSE),TRUE,FALSE)),
IF(_xlfn.XLOOKUP(BA$2,WatchbillMONTHLY!$A$71:$U$71,OFFSET(WatchbillMONTHLY!$A$71:$U$71,1,2))=IF(_xlfn.XLOOKUP($A63,INDIRECT("_"&amp;_xlfn.XLOOKUP(BA$2,WatchbillMONTHLY!$A$71:$U$71,OFFSET(WatchbillMONTHLY!$A$71:$U$71,1,2))),INDIRECT("_"&amp;_xlfn.XLOOKUP(BA$2,WatchbillMONTHLY!$A$71:$U$71,OFFSET(WatchbillMONTHLY!$A$71:$U$71,1,2))))=$A63,_xlfn.XLOOKUP(BA$2,WatchbillMONTHLY!$A$71:$U$71,OFFSET(WatchbillMONTHLY!$A$71:$U$71,1,2)),FALSE),TRUE,FALSE)),
IF(_xlfn.XLOOKUP(BA$2,WatchbillMONTHLY!$A$88:$U$88,OFFSET(WatchbillMONTHLY!$A$88:$U$88,1,2))=IF(_xlfn.XLOOKUP($A63,INDIRECT("_"&amp;_xlfn.XLOOKUP(BA$2,WatchbillMONTHLY!$A$88:$U$88,OFFSET(WatchbillMONTHLY!$A$88:$U$88,1,2))),INDIRECT("_"&amp;_xlfn.XLOOKUP(BA$2,WatchbillMONTHLY!$A$88:$U$88,OFFSET(WatchbillMONTHLY!$A$88:$U$88,1,2))))=$A63,_xlfn.XLOOKUP(BA$2,WatchbillMONTHLY!$A$88:$U$88,OFFSET(WatchbillMONTHLY!$A$88:$U$88,1,2)),FALSE),TRUE,FALSE)),
FALSE),FALSE)</f>
        <v>0</v>
      </c>
      <c r="BB63" s="209" t="b" cm="1">
        <f t="array" aca="1" ref="BB63" ca="1">IF(AND($A63 &gt; 0, U63 &gt; 0,BB$2&lt;MiscFormulas!$A$5+1),
_xlfn.IFNA(
_xlfn.IFNA(
_xlfn.IFNA(
_xlfn.IFNA(
_xlfn.IFNA(
_xlfn.IFNA(
IF(_xlfn.XLOOKUP(BB$2,WatchbillMONTHLY!$A$3:$U$3,OFFSET(WatchbillMONTHLY!$A$3:$U$3,1,2))=IF(_xlfn.XLOOKUP($A63,INDIRECT("_"&amp;_xlfn.XLOOKUP(BB$2,WatchbillMONTHLY!$A$3:$U$3,OFFSET(WatchbillMONTHLY!$A$3:$U$3,1,2))),INDIRECT("_"&amp;_xlfn.XLOOKUP(BB$2,WatchbillMONTHLY!$A$3:$U$3,OFFSET(WatchbillMONTHLY!$A$3:$U$3,1,2))))=$A63,_xlfn.XLOOKUP(BB$2,WatchbillMONTHLY!$A$3:$U$3,OFFSET(WatchbillMONTHLY!$A$3:$U$3,1,2)),FALSE),TRUE,FALSE),
IF(_xlfn.XLOOKUP(BB$2,WatchbillMONTHLY!$A$20:$U$20,OFFSET(WatchbillMONTHLY!$A$20:$U$20,1,2))=IF(_xlfn.XLOOKUP($A63,INDIRECT("_"&amp;_xlfn.XLOOKUP(BB$2,WatchbillMONTHLY!$A$20:$U$20,OFFSET(WatchbillMONTHLY!$A$20:$U$20,1,2))),INDIRECT("_"&amp;_xlfn.XLOOKUP(BB$2,WatchbillMONTHLY!$A$20:$U$20,OFFSET(WatchbillMONTHLY!$A$20:$U$20,1,2))))=$A63,_xlfn.XLOOKUP(BB$2,WatchbillMONTHLY!$A$20:$U$20,OFFSET(WatchbillMONTHLY!$A$20:$U$20,1,2)),FALSE),TRUE,FALSE)),
IF(_xlfn.XLOOKUP(BB$2,WatchbillMONTHLY!$A$37:$U$37,OFFSET(WatchbillMONTHLY!$A$37:$U$37,1,2))=IF(_xlfn.XLOOKUP($A63,INDIRECT("_"&amp;_xlfn.XLOOKUP(BB$2,WatchbillMONTHLY!$A$37:$U$37,OFFSET(WatchbillMONTHLY!$A$37:$U$37,1,2))),INDIRECT("_"&amp;_xlfn.XLOOKUP(BB$2,WatchbillMONTHLY!$A$37:$U$37,OFFSET(WatchbillMONTHLY!$A$37:$U$37,1,2))))=$A63,_xlfn.XLOOKUP(BB$2,WatchbillMONTHLY!$A$37:$U$37,OFFSET(WatchbillMONTHLY!$A$37:$U$37,1,2)),FALSE),TRUE,FALSE)),
IF(_xlfn.XLOOKUP(BB$2,WatchbillMONTHLY!$A$54:$U$54,OFFSET(WatchbillMONTHLY!$A$54:$U$54,1,2))=IF(_xlfn.XLOOKUP($A63,INDIRECT("_"&amp;_xlfn.XLOOKUP(BB$2,WatchbillMONTHLY!$A$54:$U$54,OFFSET(WatchbillMONTHLY!$A$54:$U$54,1,2))),INDIRECT("_"&amp;_xlfn.XLOOKUP(BB$2,WatchbillMONTHLY!$A$54:$U$54,OFFSET(WatchbillMONTHLY!$A$54:$U$54,1,2))))=$A63,_xlfn.XLOOKUP(BB$2,WatchbillMONTHLY!$A$54:$U$54,OFFSET(WatchbillMONTHLY!$A$54:$U$54,1,2)),FALSE),TRUE,FALSE)),
IF(_xlfn.XLOOKUP(BB$2,WatchbillMONTHLY!$A$71:$U$71,OFFSET(WatchbillMONTHLY!$A$71:$U$71,1,2))=IF(_xlfn.XLOOKUP($A63,INDIRECT("_"&amp;_xlfn.XLOOKUP(BB$2,WatchbillMONTHLY!$A$71:$U$71,OFFSET(WatchbillMONTHLY!$A$71:$U$71,1,2))),INDIRECT("_"&amp;_xlfn.XLOOKUP(BB$2,WatchbillMONTHLY!$A$71:$U$71,OFFSET(WatchbillMONTHLY!$A$71:$U$71,1,2))))=$A63,_xlfn.XLOOKUP(BB$2,WatchbillMONTHLY!$A$71:$U$71,OFFSET(WatchbillMONTHLY!$A$71:$U$71,1,2)),FALSE),TRUE,FALSE)),
IF(_xlfn.XLOOKUP(BB$2,WatchbillMONTHLY!$A$88:$U$88,OFFSET(WatchbillMONTHLY!$A$88:$U$88,1,2))=IF(_xlfn.XLOOKUP($A63,INDIRECT("_"&amp;_xlfn.XLOOKUP(BB$2,WatchbillMONTHLY!$A$88:$U$88,OFFSET(WatchbillMONTHLY!$A$88:$U$88,1,2))),INDIRECT("_"&amp;_xlfn.XLOOKUP(BB$2,WatchbillMONTHLY!$A$88:$U$88,OFFSET(WatchbillMONTHLY!$A$88:$U$88,1,2))))=$A63,_xlfn.XLOOKUP(BB$2,WatchbillMONTHLY!$A$88:$U$88,OFFSET(WatchbillMONTHLY!$A$88:$U$88,1,2)),FALSE),TRUE,FALSE)),
FALSE),FALSE)</f>
        <v>0</v>
      </c>
      <c r="BC63" s="209" t="b" cm="1">
        <f t="array" aca="1" ref="BC63" ca="1">IF(AND($A63 &gt; 0, V63 &gt; 0,BC$2&lt;MiscFormulas!$A$5+1),
_xlfn.IFNA(
_xlfn.IFNA(
_xlfn.IFNA(
_xlfn.IFNA(
_xlfn.IFNA(
_xlfn.IFNA(
IF(_xlfn.XLOOKUP(BC$2,WatchbillMONTHLY!$A$3:$U$3,OFFSET(WatchbillMONTHLY!$A$3:$U$3,1,2))=IF(_xlfn.XLOOKUP($A63,INDIRECT("_"&amp;_xlfn.XLOOKUP(BC$2,WatchbillMONTHLY!$A$3:$U$3,OFFSET(WatchbillMONTHLY!$A$3:$U$3,1,2))),INDIRECT("_"&amp;_xlfn.XLOOKUP(BC$2,WatchbillMONTHLY!$A$3:$U$3,OFFSET(WatchbillMONTHLY!$A$3:$U$3,1,2))))=$A63,_xlfn.XLOOKUP(BC$2,WatchbillMONTHLY!$A$3:$U$3,OFFSET(WatchbillMONTHLY!$A$3:$U$3,1,2)),FALSE),TRUE,FALSE),
IF(_xlfn.XLOOKUP(BC$2,WatchbillMONTHLY!$A$20:$U$20,OFFSET(WatchbillMONTHLY!$A$20:$U$20,1,2))=IF(_xlfn.XLOOKUP($A63,INDIRECT("_"&amp;_xlfn.XLOOKUP(BC$2,WatchbillMONTHLY!$A$20:$U$20,OFFSET(WatchbillMONTHLY!$A$20:$U$20,1,2))),INDIRECT("_"&amp;_xlfn.XLOOKUP(BC$2,WatchbillMONTHLY!$A$20:$U$20,OFFSET(WatchbillMONTHLY!$A$20:$U$20,1,2))))=$A63,_xlfn.XLOOKUP(BC$2,WatchbillMONTHLY!$A$20:$U$20,OFFSET(WatchbillMONTHLY!$A$20:$U$20,1,2)),FALSE),TRUE,FALSE)),
IF(_xlfn.XLOOKUP(BC$2,WatchbillMONTHLY!$A$37:$U$37,OFFSET(WatchbillMONTHLY!$A$37:$U$37,1,2))=IF(_xlfn.XLOOKUP($A63,INDIRECT("_"&amp;_xlfn.XLOOKUP(BC$2,WatchbillMONTHLY!$A$37:$U$37,OFFSET(WatchbillMONTHLY!$A$37:$U$37,1,2))),INDIRECT("_"&amp;_xlfn.XLOOKUP(BC$2,WatchbillMONTHLY!$A$37:$U$37,OFFSET(WatchbillMONTHLY!$A$37:$U$37,1,2))))=$A63,_xlfn.XLOOKUP(BC$2,WatchbillMONTHLY!$A$37:$U$37,OFFSET(WatchbillMONTHLY!$A$37:$U$37,1,2)),FALSE),TRUE,FALSE)),
IF(_xlfn.XLOOKUP(BC$2,WatchbillMONTHLY!$A$54:$U$54,OFFSET(WatchbillMONTHLY!$A$54:$U$54,1,2))=IF(_xlfn.XLOOKUP($A63,INDIRECT("_"&amp;_xlfn.XLOOKUP(BC$2,WatchbillMONTHLY!$A$54:$U$54,OFFSET(WatchbillMONTHLY!$A$54:$U$54,1,2))),INDIRECT("_"&amp;_xlfn.XLOOKUP(BC$2,WatchbillMONTHLY!$A$54:$U$54,OFFSET(WatchbillMONTHLY!$A$54:$U$54,1,2))))=$A63,_xlfn.XLOOKUP(BC$2,WatchbillMONTHLY!$A$54:$U$54,OFFSET(WatchbillMONTHLY!$A$54:$U$54,1,2)),FALSE),TRUE,FALSE)),
IF(_xlfn.XLOOKUP(BC$2,WatchbillMONTHLY!$A$71:$U$71,OFFSET(WatchbillMONTHLY!$A$71:$U$71,1,2))=IF(_xlfn.XLOOKUP($A63,INDIRECT("_"&amp;_xlfn.XLOOKUP(BC$2,WatchbillMONTHLY!$A$71:$U$71,OFFSET(WatchbillMONTHLY!$A$71:$U$71,1,2))),INDIRECT("_"&amp;_xlfn.XLOOKUP(BC$2,WatchbillMONTHLY!$A$71:$U$71,OFFSET(WatchbillMONTHLY!$A$71:$U$71,1,2))))=$A63,_xlfn.XLOOKUP(BC$2,WatchbillMONTHLY!$A$71:$U$71,OFFSET(WatchbillMONTHLY!$A$71:$U$71,1,2)),FALSE),TRUE,FALSE)),
IF(_xlfn.XLOOKUP(BC$2,WatchbillMONTHLY!$A$88:$U$88,OFFSET(WatchbillMONTHLY!$A$88:$U$88,1,2))=IF(_xlfn.XLOOKUP($A63,INDIRECT("_"&amp;_xlfn.XLOOKUP(BC$2,WatchbillMONTHLY!$A$88:$U$88,OFFSET(WatchbillMONTHLY!$A$88:$U$88,1,2))),INDIRECT("_"&amp;_xlfn.XLOOKUP(BC$2,WatchbillMONTHLY!$A$88:$U$88,OFFSET(WatchbillMONTHLY!$A$88:$U$88,1,2))))=$A63,_xlfn.XLOOKUP(BC$2,WatchbillMONTHLY!$A$88:$U$88,OFFSET(WatchbillMONTHLY!$A$88:$U$88,1,2)),FALSE),TRUE,FALSE)),
FALSE),FALSE)</f>
        <v>0</v>
      </c>
      <c r="BD63" s="209" t="b" cm="1">
        <f t="array" aca="1" ref="BD63" ca="1">IF(AND($A63 &gt; 0, W63 &gt; 0,BD$2&lt;MiscFormulas!$A$5+1),
_xlfn.IFNA(
_xlfn.IFNA(
_xlfn.IFNA(
_xlfn.IFNA(
_xlfn.IFNA(
_xlfn.IFNA(
IF(_xlfn.XLOOKUP(BD$2,WatchbillMONTHLY!$A$3:$U$3,OFFSET(WatchbillMONTHLY!$A$3:$U$3,1,2))=IF(_xlfn.XLOOKUP($A63,INDIRECT("_"&amp;_xlfn.XLOOKUP(BD$2,WatchbillMONTHLY!$A$3:$U$3,OFFSET(WatchbillMONTHLY!$A$3:$U$3,1,2))),INDIRECT("_"&amp;_xlfn.XLOOKUP(BD$2,WatchbillMONTHLY!$A$3:$U$3,OFFSET(WatchbillMONTHLY!$A$3:$U$3,1,2))))=$A63,_xlfn.XLOOKUP(BD$2,WatchbillMONTHLY!$A$3:$U$3,OFFSET(WatchbillMONTHLY!$A$3:$U$3,1,2)),FALSE),TRUE,FALSE),
IF(_xlfn.XLOOKUP(BD$2,WatchbillMONTHLY!$A$20:$U$20,OFFSET(WatchbillMONTHLY!$A$20:$U$20,1,2))=IF(_xlfn.XLOOKUP($A63,INDIRECT("_"&amp;_xlfn.XLOOKUP(BD$2,WatchbillMONTHLY!$A$20:$U$20,OFFSET(WatchbillMONTHLY!$A$20:$U$20,1,2))),INDIRECT("_"&amp;_xlfn.XLOOKUP(BD$2,WatchbillMONTHLY!$A$20:$U$20,OFFSET(WatchbillMONTHLY!$A$20:$U$20,1,2))))=$A63,_xlfn.XLOOKUP(BD$2,WatchbillMONTHLY!$A$20:$U$20,OFFSET(WatchbillMONTHLY!$A$20:$U$20,1,2)),FALSE),TRUE,FALSE)),
IF(_xlfn.XLOOKUP(BD$2,WatchbillMONTHLY!$A$37:$U$37,OFFSET(WatchbillMONTHLY!$A$37:$U$37,1,2))=IF(_xlfn.XLOOKUP($A63,INDIRECT("_"&amp;_xlfn.XLOOKUP(BD$2,WatchbillMONTHLY!$A$37:$U$37,OFFSET(WatchbillMONTHLY!$A$37:$U$37,1,2))),INDIRECT("_"&amp;_xlfn.XLOOKUP(BD$2,WatchbillMONTHLY!$A$37:$U$37,OFFSET(WatchbillMONTHLY!$A$37:$U$37,1,2))))=$A63,_xlfn.XLOOKUP(BD$2,WatchbillMONTHLY!$A$37:$U$37,OFFSET(WatchbillMONTHLY!$A$37:$U$37,1,2)),FALSE),TRUE,FALSE)),
IF(_xlfn.XLOOKUP(BD$2,WatchbillMONTHLY!$A$54:$U$54,OFFSET(WatchbillMONTHLY!$A$54:$U$54,1,2))=IF(_xlfn.XLOOKUP($A63,INDIRECT("_"&amp;_xlfn.XLOOKUP(BD$2,WatchbillMONTHLY!$A$54:$U$54,OFFSET(WatchbillMONTHLY!$A$54:$U$54,1,2))),INDIRECT("_"&amp;_xlfn.XLOOKUP(BD$2,WatchbillMONTHLY!$A$54:$U$54,OFFSET(WatchbillMONTHLY!$A$54:$U$54,1,2))))=$A63,_xlfn.XLOOKUP(BD$2,WatchbillMONTHLY!$A$54:$U$54,OFFSET(WatchbillMONTHLY!$A$54:$U$54,1,2)),FALSE),TRUE,FALSE)),
IF(_xlfn.XLOOKUP(BD$2,WatchbillMONTHLY!$A$71:$U$71,OFFSET(WatchbillMONTHLY!$A$71:$U$71,1,2))=IF(_xlfn.XLOOKUP($A63,INDIRECT("_"&amp;_xlfn.XLOOKUP(BD$2,WatchbillMONTHLY!$A$71:$U$71,OFFSET(WatchbillMONTHLY!$A$71:$U$71,1,2))),INDIRECT("_"&amp;_xlfn.XLOOKUP(BD$2,WatchbillMONTHLY!$A$71:$U$71,OFFSET(WatchbillMONTHLY!$A$71:$U$71,1,2))))=$A63,_xlfn.XLOOKUP(BD$2,WatchbillMONTHLY!$A$71:$U$71,OFFSET(WatchbillMONTHLY!$A$71:$U$71,1,2)),FALSE),TRUE,FALSE)),
IF(_xlfn.XLOOKUP(BD$2,WatchbillMONTHLY!$A$88:$U$88,OFFSET(WatchbillMONTHLY!$A$88:$U$88,1,2))=IF(_xlfn.XLOOKUP($A63,INDIRECT("_"&amp;_xlfn.XLOOKUP(BD$2,WatchbillMONTHLY!$A$88:$U$88,OFFSET(WatchbillMONTHLY!$A$88:$U$88,1,2))),INDIRECT("_"&amp;_xlfn.XLOOKUP(BD$2,WatchbillMONTHLY!$A$88:$U$88,OFFSET(WatchbillMONTHLY!$A$88:$U$88,1,2))))=$A63,_xlfn.XLOOKUP(BD$2,WatchbillMONTHLY!$A$88:$U$88,OFFSET(WatchbillMONTHLY!$A$88:$U$88,1,2)),FALSE),TRUE,FALSE)),
FALSE),FALSE)</f>
        <v>0</v>
      </c>
      <c r="BE63" s="209" t="b" cm="1">
        <f t="array" aca="1" ref="BE63" ca="1">IF(AND($A63 &gt; 0, X63 &gt; 0,BE$2&lt;MiscFormulas!$A$5+1),
_xlfn.IFNA(
_xlfn.IFNA(
_xlfn.IFNA(
_xlfn.IFNA(
_xlfn.IFNA(
_xlfn.IFNA(
IF(_xlfn.XLOOKUP(BE$2,WatchbillMONTHLY!$A$3:$U$3,OFFSET(WatchbillMONTHLY!$A$3:$U$3,1,2))=IF(_xlfn.XLOOKUP($A63,INDIRECT("_"&amp;_xlfn.XLOOKUP(BE$2,WatchbillMONTHLY!$A$3:$U$3,OFFSET(WatchbillMONTHLY!$A$3:$U$3,1,2))),INDIRECT("_"&amp;_xlfn.XLOOKUP(BE$2,WatchbillMONTHLY!$A$3:$U$3,OFFSET(WatchbillMONTHLY!$A$3:$U$3,1,2))))=$A63,_xlfn.XLOOKUP(BE$2,WatchbillMONTHLY!$A$3:$U$3,OFFSET(WatchbillMONTHLY!$A$3:$U$3,1,2)),FALSE),TRUE,FALSE),
IF(_xlfn.XLOOKUP(BE$2,WatchbillMONTHLY!$A$20:$U$20,OFFSET(WatchbillMONTHLY!$A$20:$U$20,1,2))=IF(_xlfn.XLOOKUP($A63,INDIRECT("_"&amp;_xlfn.XLOOKUP(BE$2,WatchbillMONTHLY!$A$20:$U$20,OFFSET(WatchbillMONTHLY!$A$20:$U$20,1,2))),INDIRECT("_"&amp;_xlfn.XLOOKUP(BE$2,WatchbillMONTHLY!$A$20:$U$20,OFFSET(WatchbillMONTHLY!$A$20:$U$20,1,2))))=$A63,_xlfn.XLOOKUP(BE$2,WatchbillMONTHLY!$A$20:$U$20,OFFSET(WatchbillMONTHLY!$A$20:$U$20,1,2)),FALSE),TRUE,FALSE)),
IF(_xlfn.XLOOKUP(BE$2,WatchbillMONTHLY!$A$37:$U$37,OFFSET(WatchbillMONTHLY!$A$37:$U$37,1,2))=IF(_xlfn.XLOOKUP($A63,INDIRECT("_"&amp;_xlfn.XLOOKUP(BE$2,WatchbillMONTHLY!$A$37:$U$37,OFFSET(WatchbillMONTHLY!$A$37:$U$37,1,2))),INDIRECT("_"&amp;_xlfn.XLOOKUP(BE$2,WatchbillMONTHLY!$A$37:$U$37,OFFSET(WatchbillMONTHLY!$A$37:$U$37,1,2))))=$A63,_xlfn.XLOOKUP(BE$2,WatchbillMONTHLY!$A$37:$U$37,OFFSET(WatchbillMONTHLY!$A$37:$U$37,1,2)),FALSE),TRUE,FALSE)),
IF(_xlfn.XLOOKUP(BE$2,WatchbillMONTHLY!$A$54:$U$54,OFFSET(WatchbillMONTHLY!$A$54:$U$54,1,2))=IF(_xlfn.XLOOKUP($A63,INDIRECT("_"&amp;_xlfn.XLOOKUP(BE$2,WatchbillMONTHLY!$A$54:$U$54,OFFSET(WatchbillMONTHLY!$A$54:$U$54,1,2))),INDIRECT("_"&amp;_xlfn.XLOOKUP(BE$2,WatchbillMONTHLY!$A$54:$U$54,OFFSET(WatchbillMONTHLY!$A$54:$U$54,1,2))))=$A63,_xlfn.XLOOKUP(BE$2,WatchbillMONTHLY!$A$54:$U$54,OFFSET(WatchbillMONTHLY!$A$54:$U$54,1,2)),FALSE),TRUE,FALSE)),
IF(_xlfn.XLOOKUP(BE$2,WatchbillMONTHLY!$A$71:$U$71,OFFSET(WatchbillMONTHLY!$A$71:$U$71,1,2))=IF(_xlfn.XLOOKUP($A63,INDIRECT("_"&amp;_xlfn.XLOOKUP(BE$2,WatchbillMONTHLY!$A$71:$U$71,OFFSET(WatchbillMONTHLY!$A$71:$U$71,1,2))),INDIRECT("_"&amp;_xlfn.XLOOKUP(BE$2,WatchbillMONTHLY!$A$71:$U$71,OFFSET(WatchbillMONTHLY!$A$71:$U$71,1,2))))=$A63,_xlfn.XLOOKUP(BE$2,WatchbillMONTHLY!$A$71:$U$71,OFFSET(WatchbillMONTHLY!$A$71:$U$71,1,2)),FALSE),TRUE,FALSE)),
IF(_xlfn.XLOOKUP(BE$2,WatchbillMONTHLY!$A$88:$U$88,OFFSET(WatchbillMONTHLY!$A$88:$U$88,1,2))=IF(_xlfn.XLOOKUP($A63,INDIRECT("_"&amp;_xlfn.XLOOKUP(BE$2,WatchbillMONTHLY!$A$88:$U$88,OFFSET(WatchbillMONTHLY!$A$88:$U$88,1,2))),INDIRECT("_"&amp;_xlfn.XLOOKUP(BE$2,WatchbillMONTHLY!$A$88:$U$88,OFFSET(WatchbillMONTHLY!$A$88:$U$88,1,2))))=$A63,_xlfn.XLOOKUP(BE$2,WatchbillMONTHLY!$A$88:$U$88,OFFSET(WatchbillMONTHLY!$A$88:$U$88,1,2)),FALSE),TRUE,FALSE)),
FALSE),FALSE)</f>
        <v>0</v>
      </c>
      <c r="BF63" s="209" t="b" cm="1">
        <f t="array" aca="1" ref="BF63" ca="1">IF(AND($A63 &gt; 0, Y63 &gt; 0,BF$2&lt;MiscFormulas!$A$5+1),
_xlfn.IFNA(
_xlfn.IFNA(
_xlfn.IFNA(
_xlfn.IFNA(
_xlfn.IFNA(
_xlfn.IFNA(
IF(_xlfn.XLOOKUP(BF$2,WatchbillMONTHLY!$A$3:$U$3,OFFSET(WatchbillMONTHLY!$A$3:$U$3,1,2))=IF(_xlfn.XLOOKUP($A63,INDIRECT("_"&amp;_xlfn.XLOOKUP(BF$2,WatchbillMONTHLY!$A$3:$U$3,OFFSET(WatchbillMONTHLY!$A$3:$U$3,1,2))),INDIRECT("_"&amp;_xlfn.XLOOKUP(BF$2,WatchbillMONTHLY!$A$3:$U$3,OFFSET(WatchbillMONTHLY!$A$3:$U$3,1,2))))=$A63,_xlfn.XLOOKUP(BF$2,WatchbillMONTHLY!$A$3:$U$3,OFFSET(WatchbillMONTHLY!$A$3:$U$3,1,2)),FALSE),TRUE,FALSE),
IF(_xlfn.XLOOKUP(BF$2,WatchbillMONTHLY!$A$20:$U$20,OFFSET(WatchbillMONTHLY!$A$20:$U$20,1,2))=IF(_xlfn.XLOOKUP($A63,INDIRECT("_"&amp;_xlfn.XLOOKUP(BF$2,WatchbillMONTHLY!$A$20:$U$20,OFFSET(WatchbillMONTHLY!$A$20:$U$20,1,2))),INDIRECT("_"&amp;_xlfn.XLOOKUP(BF$2,WatchbillMONTHLY!$A$20:$U$20,OFFSET(WatchbillMONTHLY!$A$20:$U$20,1,2))))=$A63,_xlfn.XLOOKUP(BF$2,WatchbillMONTHLY!$A$20:$U$20,OFFSET(WatchbillMONTHLY!$A$20:$U$20,1,2)),FALSE),TRUE,FALSE)),
IF(_xlfn.XLOOKUP(BF$2,WatchbillMONTHLY!$A$37:$U$37,OFFSET(WatchbillMONTHLY!$A$37:$U$37,1,2))=IF(_xlfn.XLOOKUP($A63,INDIRECT("_"&amp;_xlfn.XLOOKUP(BF$2,WatchbillMONTHLY!$A$37:$U$37,OFFSET(WatchbillMONTHLY!$A$37:$U$37,1,2))),INDIRECT("_"&amp;_xlfn.XLOOKUP(BF$2,WatchbillMONTHLY!$A$37:$U$37,OFFSET(WatchbillMONTHLY!$A$37:$U$37,1,2))))=$A63,_xlfn.XLOOKUP(BF$2,WatchbillMONTHLY!$A$37:$U$37,OFFSET(WatchbillMONTHLY!$A$37:$U$37,1,2)),FALSE),TRUE,FALSE)),
IF(_xlfn.XLOOKUP(BF$2,WatchbillMONTHLY!$A$54:$U$54,OFFSET(WatchbillMONTHLY!$A$54:$U$54,1,2))=IF(_xlfn.XLOOKUP($A63,INDIRECT("_"&amp;_xlfn.XLOOKUP(BF$2,WatchbillMONTHLY!$A$54:$U$54,OFFSET(WatchbillMONTHLY!$A$54:$U$54,1,2))),INDIRECT("_"&amp;_xlfn.XLOOKUP(BF$2,WatchbillMONTHLY!$A$54:$U$54,OFFSET(WatchbillMONTHLY!$A$54:$U$54,1,2))))=$A63,_xlfn.XLOOKUP(BF$2,WatchbillMONTHLY!$A$54:$U$54,OFFSET(WatchbillMONTHLY!$A$54:$U$54,1,2)),FALSE),TRUE,FALSE)),
IF(_xlfn.XLOOKUP(BF$2,WatchbillMONTHLY!$A$71:$U$71,OFFSET(WatchbillMONTHLY!$A$71:$U$71,1,2))=IF(_xlfn.XLOOKUP($A63,INDIRECT("_"&amp;_xlfn.XLOOKUP(BF$2,WatchbillMONTHLY!$A$71:$U$71,OFFSET(WatchbillMONTHLY!$A$71:$U$71,1,2))),INDIRECT("_"&amp;_xlfn.XLOOKUP(BF$2,WatchbillMONTHLY!$A$71:$U$71,OFFSET(WatchbillMONTHLY!$A$71:$U$71,1,2))))=$A63,_xlfn.XLOOKUP(BF$2,WatchbillMONTHLY!$A$71:$U$71,OFFSET(WatchbillMONTHLY!$A$71:$U$71,1,2)),FALSE),TRUE,FALSE)),
IF(_xlfn.XLOOKUP(BF$2,WatchbillMONTHLY!$A$88:$U$88,OFFSET(WatchbillMONTHLY!$A$88:$U$88,1,2))=IF(_xlfn.XLOOKUP($A63,INDIRECT("_"&amp;_xlfn.XLOOKUP(BF$2,WatchbillMONTHLY!$A$88:$U$88,OFFSET(WatchbillMONTHLY!$A$88:$U$88,1,2))),INDIRECT("_"&amp;_xlfn.XLOOKUP(BF$2,WatchbillMONTHLY!$A$88:$U$88,OFFSET(WatchbillMONTHLY!$A$88:$U$88,1,2))))=$A63,_xlfn.XLOOKUP(BF$2,WatchbillMONTHLY!$A$88:$U$88,OFFSET(WatchbillMONTHLY!$A$88:$U$88,1,2)),FALSE),TRUE,FALSE)),
FALSE),FALSE)</f>
        <v>0</v>
      </c>
      <c r="BG63" s="209" t="b" cm="1">
        <f t="array" aca="1" ref="BG63" ca="1">IF(AND($A63 &gt; 0, Z63 &gt; 0,BG$2&lt;MiscFormulas!$A$5+1),
_xlfn.IFNA(
_xlfn.IFNA(
_xlfn.IFNA(
_xlfn.IFNA(
_xlfn.IFNA(
_xlfn.IFNA(
IF(_xlfn.XLOOKUP(BG$2,WatchbillMONTHLY!$A$3:$U$3,OFFSET(WatchbillMONTHLY!$A$3:$U$3,1,2))=IF(_xlfn.XLOOKUP($A63,INDIRECT("_"&amp;_xlfn.XLOOKUP(BG$2,WatchbillMONTHLY!$A$3:$U$3,OFFSET(WatchbillMONTHLY!$A$3:$U$3,1,2))),INDIRECT("_"&amp;_xlfn.XLOOKUP(BG$2,WatchbillMONTHLY!$A$3:$U$3,OFFSET(WatchbillMONTHLY!$A$3:$U$3,1,2))))=$A63,_xlfn.XLOOKUP(BG$2,WatchbillMONTHLY!$A$3:$U$3,OFFSET(WatchbillMONTHLY!$A$3:$U$3,1,2)),FALSE),TRUE,FALSE),
IF(_xlfn.XLOOKUP(BG$2,WatchbillMONTHLY!$A$20:$U$20,OFFSET(WatchbillMONTHLY!$A$20:$U$20,1,2))=IF(_xlfn.XLOOKUP($A63,INDIRECT("_"&amp;_xlfn.XLOOKUP(BG$2,WatchbillMONTHLY!$A$20:$U$20,OFFSET(WatchbillMONTHLY!$A$20:$U$20,1,2))),INDIRECT("_"&amp;_xlfn.XLOOKUP(BG$2,WatchbillMONTHLY!$A$20:$U$20,OFFSET(WatchbillMONTHLY!$A$20:$U$20,1,2))))=$A63,_xlfn.XLOOKUP(BG$2,WatchbillMONTHLY!$A$20:$U$20,OFFSET(WatchbillMONTHLY!$A$20:$U$20,1,2)),FALSE),TRUE,FALSE)),
IF(_xlfn.XLOOKUP(BG$2,WatchbillMONTHLY!$A$37:$U$37,OFFSET(WatchbillMONTHLY!$A$37:$U$37,1,2))=IF(_xlfn.XLOOKUP($A63,INDIRECT("_"&amp;_xlfn.XLOOKUP(BG$2,WatchbillMONTHLY!$A$37:$U$37,OFFSET(WatchbillMONTHLY!$A$37:$U$37,1,2))),INDIRECT("_"&amp;_xlfn.XLOOKUP(BG$2,WatchbillMONTHLY!$A$37:$U$37,OFFSET(WatchbillMONTHLY!$A$37:$U$37,1,2))))=$A63,_xlfn.XLOOKUP(BG$2,WatchbillMONTHLY!$A$37:$U$37,OFFSET(WatchbillMONTHLY!$A$37:$U$37,1,2)),FALSE),TRUE,FALSE)),
IF(_xlfn.XLOOKUP(BG$2,WatchbillMONTHLY!$A$54:$U$54,OFFSET(WatchbillMONTHLY!$A$54:$U$54,1,2))=IF(_xlfn.XLOOKUP($A63,INDIRECT("_"&amp;_xlfn.XLOOKUP(BG$2,WatchbillMONTHLY!$A$54:$U$54,OFFSET(WatchbillMONTHLY!$A$54:$U$54,1,2))),INDIRECT("_"&amp;_xlfn.XLOOKUP(BG$2,WatchbillMONTHLY!$A$54:$U$54,OFFSET(WatchbillMONTHLY!$A$54:$U$54,1,2))))=$A63,_xlfn.XLOOKUP(BG$2,WatchbillMONTHLY!$A$54:$U$54,OFFSET(WatchbillMONTHLY!$A$54:$U$54,1,2)),FALSE),TRUE,FALSE)),
IF(_xlfn.XLOOKUP(BG$2,WatchbillMONTHLY!$A$71:$U$71,OFFSET(WatchbillMONTHLY!$A$71:$U$71,1,2))=IF(_xlfn.XLOOKUP($A63,INDIRECT("_"&amp;_xlfn.XLOOKUP(BG$2,WatchbillMONTHLY!$A$71:$U$71,OFFSET(WatchbillMONTHLY!$A$71:$U$71,1,2))),INDIRECT("_"&amp;_xlfn.XLOOKUP(BG$2,WatchbillMONTHLY!$A$71:$U$71,OFFSET(WatchbillMONTHLY!$A$71:$U$71,1,2))))=$A63,_xlfn.XLOOKUP(BG$2,WatchbillMONTHLY!$A$71:$U$71,OFFSET(WatchbillMONTHLY!$A$71:$U$71,1,2)),FALSE),TRUE,FALSE)),
IF(_xlfn.XLOOKUP(BG$2,WatchbillMONTHLY!$A$88:$U$88,OFFSET(WatchbillMONTHLY!$A$88:$U$88,1,2))=IF(_xlfn.XLOOKUP($A63,INDIRECT("_"&amp;_xlfn.XLOOKUP(BG$2,WatchbillMONTHLY!$A$88:$U$88,OFFSET(WatchbillMONTHLY!$A$88:$U$88,1,2))),INDIRECT("_"&amp;_xlfn.XLOOKUP(BG$2,WatchbillMONTHLY!$A$88:$U$88,OFFSET(WatchbillMONTHLY!$A$88:$U$88,1,2))))=$A63,_xlfn.XLOOKUP(BG$2,WatchbillMONTHLY!$A$88:$U$88,OFFSET(WatchbillMONTHLY!$A$88:$U$88,1,2)),FALSE),TRUE,FALSE)),
FALSE),FALSE)</f>
        <v>0</v>
      </c>
      <c r="BH63" s="209" t="b" cm="1">
        <f t="array" aca="1" ref="BH63" ca="1">IF(AND($A63 &gt; 0, AA63 &gt; 0,BH$2&lt;MiscFormulas!$A$5+1),
_xlfn.IFNA(
_xlfn.IFNA(
_xlfn.IFNA(
_xlfn.IFNA(
_xlfn.IFNA(
_xlfn.IFNA(
IF(_xlfn.XLOOKUP(BH$2,WatchbillMONTHLY!$A$3:$U$3,OFFSET(WatchbillMONTHLY!$A$3:$U$3,1,2))=IF(_xlfn.XLOOKUP($A63,INDIRECT("_"&amp;_xlfn.XLOOKUP(BH$2,WatchbillMONTHLY!$A$3:$U$3,OFFSET(WatchbillMONTHLY!$A$3:$U$3,1,2))),INDIRECT("_"&amp;_xlfn.XLOOKUP(BH$2,WatchbillMONTHLY!$A$3:$U$3,OFFSET(WatchbillMONTHLY!$A$3:$U$3,1,2))))=$A63,_xlfn.XLOOKUP(BH$2,WatchbillMONTHLY!$A$3:$U$3,OFFSET(WatchbillMONTHLY!$A$3:$U$3,1,2)),FALSE),TRUE,FALSE),
IF(_xlfn.XLOOKUP(BH$2,WatchbillMONTHLY!$A$20:$U$20,OFFSET(WatchbillMONTHLY!$A$20:$U$20,1,2))=IF(_xlfn.XLOOKUP($A63,INDIRECT("_"&amp;_xlfn.XLOOKUP(BH$2,WatchbillMONTHLY!$A$20:$U$20,OFFSET(WatchbillMONTHLY!$A$20:$U$20,1,2))),INDIRECT("_"&amp;_xlfn.XLOOKUP(BH$2,WatchbillMONTHLY!$A$20:$U$20,OFFSET(WatchbillMONTHLY!$A$20:$U$20,1,2))))=$A63,_xlfn.XLOOKUP(BH$2,WatchbillMONTHLY!$A$20:$U$20,OFFSET(WatchbillMONTHLY!$A$20:$U$20,1,2)),FALSE),TRUE,FALSE)),
IF(_xlfn.XLOOKUP(BH$2,WatchbillMONTHLY!$A$37:$U$37,OFFSET(WatchbillMONTHLY!$A$37:$U$37,1,2))=IF(_xlfn.XLOOKUP($A63,INDIRECT("_"&amp;_xlfn.XLOOKUP(BH$2,WatchbillMONTHLY!$A$37:$U$37,OFFSET(WatchbillMONTHLY!$A$37:$U$37,1,2))),INDIRECT("_"&amp;_xlfn.XLOOKUP(BH$2,WatchbillMONTHLY!$A$37:$U$37,OFFSET(WatchbillMONTHLY!$A$37:$U$37,1,2))))=$A63,_xlfn.XLOOKUP(BH$2,WatchbillMONTHLY!$A$37:$U$37,OFFSET(WatchbillMONTHLY!$A$37:$U$37,1,2)),FALSE),TRUE,FALSE)),
IF(_xlfn.XLOOKUP(BH$2,WatchbillMONTHLY!$A$54:$U$54,OFFSET(WatchbillMONTHLY!$A$54:$U$54,1,2))=IF(_xlfn.XLOOKUP($A63,INDIRECT("_"&amp;_xlfn.XLOOKUP(BH$2,WatchbillMONTHLY!$A$54:$U$54,OFFSET(WatchbillMONTHLY!$A$54:$U$54,1,2))),INDIRECT("_"&amp;_xlfn.XLOOKUP(BH$2,WatchbillMONTHLY!$A$54:$U$54,OFFSET(WatchbillMONTHLY!$A$54:$U$54,1,2))))=$A63,_xlfn.XLOOKUP(BH$2,WatchbillMONTHLY!$A$54:$U$54,OFFSET(WatchbillMONTHLY!$A$54:$U$54,1,2)),FALSE),TRUE,FALSE)),
IF(_xlfn.XLOOKUP(BH$2,WatchbillMONTHLY!$A$71:$U$71,OFFSET(WatchbillMONTHLY!$A$71:$U$71,1,2))=IF(_xlfn.XLOOKUP($A63,INDIRECT("_"&amp;_xlfn.XLOOKUP(BH$2,WatchbillMONTHLY!$A$71:$U$71,OFFSET(WatchbillMONTHLY!$A$71:$U$71,1,2))),INDIRECT("_"&amp;_xlfn.XLOOKUP(BH$2,WatchbillMONTHLY!$A$71:$U$71,OFFSET(WatchbillMONTHLY!$A$71:$U$71,1,2))))=$A63,_xlfn.XLOOKUP(BH$2,WatchbillMONTHLY!$A$71:$U$71,OFFSET(WatchbillMONTHLY!$A$71:$U$71,1,2)),FALSE),TRUE,FALSE)),
IF(_xlfn.XLOOKUP(BH$2,WatchbillMONTHLY!$A$88:$U$88,OFFSET(WatchbillMONTHLY!$A$88:$U$88,1,2))=IF(_xlfn.XLOOKUP($A63,INDIRECT("_"&amp;_xlfn.XLOOKUP(BH$2,WatchbillMONTHLY!$A$88:$U$88,OFFSET(WatchbillMONTHLY!$A$88:$U$88,1,2))),INDIRECT("_"&amp;_xlfn.XLOOKUP(BH$2,WatchbillMONTHLY!$A$88:$U$88,OFFSET(WatchbillMONTHLY!$A$88:$U$88,1,2))))=$A63,_xlfn.XLOOKUP(BH$2,WatchbillMONTHLY!$A$88:$U$88,OFFSET(WatchbillMONTHLY!$A$88:$U$88,1,2)),FALSE),TRUE,FALSE)),
FALSE),FALSE)</f>
        <v>0</v>
      </c>
      <c r="BI63" s="209" t="b" cm="1">
        <f t="array" aca="1" ref="BI63" ca="1">IF(AND($A63 &gt; 0, AB63 &gt; 0,BI$2&lt;MiscFormulas!$A$5+1),
_xlfn.IFNA(
_xlfn.IFNA(
_xlfn.IFNA(
_xlfn.IFNA(
_xlfn.IFNA(
_xlfn.IFNA(
IF(_xlfn.XLOOKUP(BI$2,WatchbillMONTHLY!$A$3:$U$3,OFFSET(WatchbillMONTHLY!$A$3:$U$3,1,2))=IF(_xlfn.XLOOKUP($A63,INDIRECT("_"&amp;_xlfn.XLOOKUP(BI$2,WatchbillMONTHLY!$A$3:$U$3,OFFSET(WatchbillMONTHLY!$A$3:$U$3,1,2))),INDIRECT("_"&amp;_xlfn.XLOOKUP(BI$2,WatchbillMONTHLY!$A$3:$U$3,OFFSET(WatchbillMONTHLY!$A$3:$U$3,1,2))))=$A63,_xlfn.XLOOKUP(BI$2,WatchbillMONTHLY!$A$3:$U$3,OFFSET(WatchbillMONTHLY!$A$3:$U$3,1,2)),FALSE),TRUE,FALSE),
IF(_xlfn.XLOOKUP(BI$2,WatchbillMONTHLY!$A$20:$U$20,OFFSET(WatchbillMONTHLY!$A$20:$U$20,1,2))=IF(_xlfn.XLOOKUP($A63,INDIRECT("_"&amp;_xlfn.XLOOKUP(BI$2,WatchbillMONTHLY!$A$20:$U$20,OFFSET(WatchbillMONTHLY!$A$20:$U$20,1,2))),INDIRECT("_"&amp;_xlfn.XLOOKUP(BI$2,WatchbillMONTHLY!$A$20:$U$20,OFFSET(WatchbillMONTHLY!$A$20:$U$20,1,2))))=$A63,_xlfn.XLOOKUP(BI$2,WatchbillMONTHLY!$A$20:$U$20,OFFSET(WatchbillMONTHLY!$A$20:$U$20,1,2)),FALSE),TRUE,FALSE)),
IF(_xlfn.XLOOKUP(BI$2,WatchbillMONTHLY!$A$37:$U$37,OFFSET(WatchbillMONTHLY!$A$37:$U$37,1,2))=IF(_xlfn.XLOOKUP($A63,INDIRECT("_"&amp;_xlfn.XLOOKUP(BI$2,WatchbillMONTHLY!$A$37:$U$37,OFFSET(WatchbillMONTHLY!$A$37:$U$37,1,2))),INDIRECT("_"&amp;_xlfn.XLOOKUP(BI$2,WatchbillMONTHLY!$A$37:$U$37,OFFSET(WatchbillMONTHLY!$A$37:$U$37,1,2))))=$A63,_xlfn.XLOOKUP(BI$2,WatchbillMONTHLY!$A$37:$U$37,OFFSET(WatchbillMONTHLY!$A$37:$U$37,1,2)),FALSE),TRUE,FALSE)),
IF(_xlfn.XLOOKUP(BI$2,WatchbillMONTHLY!$A$54:$U$54,OFFSET(WatchbillMONTHLY!$A$54:$U$54,1,2))=IF(_xlfn.XLOOKUP($A63,INDIRECT("_"&amp;_xlfn.XLOOKUP(BI$2,WatchbillMONTHLY!$A$54:$U$54,OFFSET(WatchbillMONTHLY!$A$54:$U$54,1,2))),INDIRECT("_"&amp;_xlfn.XLOOKUP(BI$2,WatchbillMONTHLY!$A$54:$U$54,OFFSET(WatchbillMONTHLY!$A$54:$U$54,1,2))))=$A63,_xlfn.XLOOKUP(BI$2,WatchbillMONTHLY!$A$54:$U$54,OFFSET(WatchbillMONTHLY!$A$54:$U$54,1,2)),FALSE),TRUE,FALSE)),
IF(_xlfn.XLOOKUP(BI$2,WatchbillMONTHLY!$A$71:$U$71,OFFSET(WatchbillMONTHLY!$A$71:$U$71,1,2))=IF(_xlfn.XLOOKUP($A63,INDIRECT("_"&amp;_xlfn.XLOOKUP(BI$2,WatchbillMONTHLY!$A$71:$U$71,OFFSET(WatchbillMONTHLY!$A$71:$U$71,1,2))),INDIRECT("_"&amp;_xlfn.XLOOKUP(BI$2,WatchbillMONTHLY!$A$71:$U$71,OFFSET(WatchbillMONTHLY!$A$71:$U$71,1,2))))=$A63,_xlfn.XLOOKUP(BI$2,WatchbillMONTHLY!$A$71:$U$71,OFFSET(WatchbillMONTHLY!$A$71:$U$71,1,2)),FALSE),TRUE,FALSE)),
IF(_xlfn.XLOOKUP(BI$2,WatchbillMONTHLY!$A$88:$U$88,OFFSET(WatchbillMONTHLY!$A$88:$U$88,1,2))=IF(_xlfn.XLOOKUP($A63,INDIRECT("_"&amp;_xlfn.XLOOKUP(BI$2,WatchbillMONTHLY!$A$88:$U$88,OFFSET(WatchbillMONTHLY!$A$88:$U$88,1,2))),INDIRECT("_"&amp;_xlfn.XLOOKUP(BI$2,WatchbillMONTHLY!$A$88:$U$88,OFFSET(WatchbillMONTHLY!$A$88:$U$88,1,2))))=$A63,_xlfn.XLOOKUP(BI$2,WatchbillMONTHLY!$A$88:$U$88,OFFSET(WatchbillMONTHLY!$A$88:$U$88,1,2)),FALSE),TRUE,FALSE)),
FALSE),FALSE)</f>
        <v>0</v>
      </c>
      <c r="BJ63" s="209" t="b" cm="1">
        <f t="array" aca="1" ref="BJ63" ca="1">IF(AND($A63 &gt; 0, AC63 &gt; 0,BJ$2&lt;MiscFormulas!$A$5+1),
_xlfn.IFNA(
_xlfn.IFNA(
_xlfn.IFNA(
_xlfn.IFNA(
_xlfn.IFNA(
_xlfn.IFNA(
IF(_xlfn.XLOOKUP(BJ$2,WatchbillMONTHLY!$A$3:$U$3,OFFSET(WatchbillMONTHLY!$A$3:$U$3,1,2))=IF(_xlfn.XLOOKUP($A63,INDIRECT("_"&amp;_xlfn.XLOOKUP(BJ$2,WatchbillMONTHLY!$A$3:$U$3,OFFSET(WatchbillMONTHLY!$A$3:$U$3,1,2))),INDIRECT("_"&amp;_xlfn.XLOOKUP(BJ$2,WatchbillMONTHLY!$A$3:$U$3,OFFSET(WatchbillMONTHLY!$A$3:$U$3,1,2))))=$A63,_xlfn.XLOOKUP(BJ$2,WatchbillMONTHLY!$A$3:$U$3,OFFSET(WatchbillMONTHLY!$A$3:$U$3,1,2)),FALSE),TRUE,FALSE),
IF(_xlfn.XLOOKUP(BJ$2,WatchbillMONTHLY!$A$20:$U$20,OFFSET(WatchbillMONTHLY!$A$20:$U$20,1,2))=IF(_xlfn.XLOOKUP($A63,INDIRECT("_"&amp;_xlfn.XLOOKUP(BJ$2,WatchbillMONTHLY!$A$20:$U$20,OFFSET(WatchbillMONTHLY!$A$20:$U$20,1,2))),INDIRECT("_"&amp;_xlfn.XLOOKUP(BJ$2,WatchbillMONTHLY!$A$20:$U$20,OFFSET(WatchbillMONTHLY!$A$20:$U$20,1,2))))=$A63,_xlfn.XLOOKUP(BJ$2,WatchbillMONTHLY!$A$20:$U$20,OFFSET(WatchbillMONTHLY!$A$20:$U$20,1,2)),FALSE),TRUE,FALSE)),
IF(_xlfn.XLOOKUP(BJ$2,WatchbillMONTHLY!$A$37:$U$37,OFFSET(WatchbillMONTHLY!$A$37:$U$37,1,2))=IF(_xlfn.XLOOKUP($A63,INDIRECT("_"&amp;_xlfn.XLOOKUP(BJ$2,WatchbillMONTHLY!$A$37:$U$37,OFFSET(WatchbillMONTHLY!$A$37:$U$37,1,2))),INDIRECT("_"&amp;_xlfn.XLOOKUP(BJ$2,WatchbillMONTHLY!$A$37:$U$37,OFFSET(WatchbillMONTHLY!$A$37:$U$37,1,2))))=$A63,_xlfn.XLOOKUP(BJ$2,WatchbillMONTHLY!$A$37:$U$37,OFFSET(WatchbillMONTHLY!$A$37:$U$37,1,2)),FALSE),TRUE,FALSE)),
IF(_xlfn.XLOOKUP(BJ$2,WatchbillMONTHLY!$A$54:$U$54,OFFSET(WatchbillMONTHLY!$A$54:$U$54,1,2))=IF(_xlfn.XLOOKUP($A63,INDIRECT("_"&amp;_xlfn.XLOOKUP(BJ$2,WatchbillMONTHLY!$A$54:$U$54,OFFSET(WatchbillMONTHLY!$A$54:$U$54,1,2))),INDIRECT("_"&amp;_xlfn.XLOOKUP(BJ$2,WatchbillMONTHLY!$A$54:$U$54,OFFSET(WatchbillMONTHLY!$A$54:$U$54,1,2))))=$A63,_xlfn.XLOOKUP(BJ$2,WatchbillMONTHLY!$A$54:$U$54,OFFSET(WatchbillMONTHLY!$A$54:$U$54,1,2)),FALSE),TRUE,FALSE)),
IF(_xlfn.XLOOKUP(BJ$2,WatchbillMONTHLY!$A$71:$U$71,OFFSET(WatchbillMONTHLY!$A$71:$U$71,1,2))=IF(_xlfn.XLOOKUP($A63,INDIRECT("_"&amp;_xlfn.XLOOKUP(BJ$2,WatchbillMONTHLY!$A$71:$U$71,OFFSET(WatchbillMONTHLY!$A$71:$U$71,1,2))),INDIRECT("_"&amp;_xlfn.XLOOKUP(BJ$2,WatchbillMONTHLY!$A$71:$U$71,OFFSET(WatchbillMONTHLY!$A$71:$U$71,1,2))))=$A63,_xlfn.XLOOKUP(BJ$2,WatchbillMONTHLY!$A$71:$U$71,OFFSET(WatchbillMONTHLY!$A$71:$U$71,1,2)),FALSE),TRUE,FALSE)),
IF(_xlfn.XLOOKUP(BJ$2,WatchbillMONTHLY!$A$88:$U$88,OFFSET(WatchbillMONTHLY!$A$88:$U$88,1,2))=IF(_xlfn.XLOOKUP($A63,INDIRECT("_"&amp;_xlfn.XLOOKUP(BJ$2,WatchbillMONTHLY!$A$88:$U$88,OFFSET(WatchbillMONTHLY!$A$88:$U$88,1,2))),INDIRECT("_"&amp;_xlfn.XLOOKUP(BJ$2,WatchbillMONTHLY!$A$88:$U$88,OFFSET(WatchbillMONTHLY!$A$88:$U$88,1,2))))=$A63,_xlfn.XLOOKUP(BJ$2,WatchbillMONTHLY!$A$88:$U$88,OFFSET(WatchbillMONTHLY!$A$88:$U$88,1,2)),FALSE),TRUE,FALSE)),
FALSE),FALSE)</f>
        <v>0</v>
      </c>
      <c r="BK63" s="209" t="b" cm="1">
        <f t="array" aca="1" ref="BK63" ca="1">IF(AND($A63 &gt; 0, AD63 &gt; 0,BK$2&lt;MiscFormulas!$A$5+1),
_xlfn.IFNA(
_xlfn.IFNA(
_xlfn.IFNA(
_xlfn.IFNA(
_xlfn.IFNA(
_xlfn.IFNA(
IF(_xlfn.XLOOKUP(BK$2,WatchbillMONTHLY!$A$3:$U$3,OFFSET(WatchbillMONTHLY!$A$3:$U$3,1,2))=IF(_xlfn.XLOOKUP($A63,INDIRECT("_"&amp;_xlfn.XLOOKUP(BK$2,WatchbillMONTHLY!$A$3:$U$3,OFFSET(WatchbillMONTHLY!$A$3:$U$3,1,2))),INDIRECT("_"&amp;_xlfn.XLOOKUP(BK$2,WatchbillMONTHLY!$A$3:$U$3,OFFSET(WatchbillMONTHLY!$A$3:$U$3,1,2))))=$A63,_xlfn.XLOOKUP(BK$2,WatchbillMONTHLY!$A$3:$U$3,OFFSET(WatchbillMONTHLY!$A$3:$U$3,1,2)),FALSE),TRUE,FALSE),
IF(_xlfn.XLOOKUP(BK$2,WatchbillMONTHLY!$A$20:$U$20,OFFSET(WatchbillMONTHLY!$A$20:$U$20,1,2))=IF(_xlfn.XLOOKUP($A63,INDIRECT("_"&amp;_xlfn.XLOOKUP(BK$2,WatchbillMONTHLY!$A$20:$U$20,OFFSET(WatchbillMONTHLY!$A$20:$U$20,1,2))),INDIRECT("_"&amp;_xlfn.XLOOKUP(BK$2,WatchbillMONTHLY!$A$20:$U$20,OFFSET(WatchbillMONTHLY!$A$20:$U$20,1,2))))=$A63,_xlfn.XLOOKUP(BK$2,WatchbillMONTHLY!$A$20:$U$20,OFFSET(WatchbillMONTHLY!$A$20:$U$20,1,2)),FALSE),TRUE,FALSE)),
IF(_xlfn.XLOOKUP(BK$2,WatchbillMONTHLY!$A$37:$U$37,OFFSET(WatchbillMONTHLY!$A$37:$U$37,1,2))=IF(_xlfn.XLOOKUP($A63,INDIRECT("_"&amp;_xlfn.XLOOKUP(BK$2,WatchbillMONTHLY!$A$37:$U$37,OFFSET(WatchbillMONTHLY!$A$37:$U$37,1,2))),INDIRECT("_"&amp;_xlfn.XLOOKUP(BK$2,WatchbillMONTHLY!$A$37:$U$37,OFFSET(WatchbillMONTHLY!$A$37:$U$37,1,2))))=$A63,_xlfn.XLOOKUP(BK$2,WatchbillMONTHLY!$A$37:$U$37,OFFSET(WatchbillMONTHLY!$A$37:$U$37,1,2)),FALSE),TRUE,FALSE)),
IF(_xlfn.XLOOKUP(BK$2,WatchbillMONTHLY!$A$54:$U$54,OFFSET(WatchbillMONTHLY!$A$54:$U$54,1,2))=IF(_xlfn.XLOOKUP($A63,INDIRECT("_"&amp;_xlfn.XLOOKUP(BK$2,WatchbillMONTHLY!$A$54:$U$54,OFFSET(WatchbillMONTHLY!$A$54:$U$54,1,2))),INDIRECT("_"&amp;_xlfn.XLOOKUP(BK$2,WatchbillMONTHLY!$A$54:$U$54,OFFSET(WatchbillMONTHLY!$A$54:$U$54,1,2))))=$A63,_xlfn.XLOOKUP(BK$2,WatchbillMONTHLY!$A$54:$U$54,OFFSET(WatchbillMONTHLY!$A$54:$U$54,1,2)),FALSE),TRUE,FALSE)),
IF(_xlfn.XLOOKUP(BK$2,WatchbillMONTHLY!$A$71:$U$71,OFFSET(WatchbillMONTHLY!$A$71:$U$71,1,2))=IF(_xlfn.XLOOKUP($A63,INDIRECT("_"&amp;_xlfn.XLOOKUP(BK$2,WatchbillMONTHLY!$A$71:$U$71,OFFSET(WatchbillMONTHLY!$A$71:$U$71,1,2))),INDIRECT("_"&amp;_xlfn.XLOOKUP(BK$2,WatchbillMONTHLY!$A$71:$U$71,OFFSET(WatchbillMONTHLY!$A$71:$U$71,1,2))))=$A63,_xlfn.XLOOKUP(BK$2,WatchbillMONTHLY!$A$71:$U$71,OFFSET(WatchbillMONTHLY!$A$71:$U$71,1,2)),FALSE),TRUE,FALSE)),
IF(_xlfn.XLOOKUP(BK$2,WatchbillMONTHLY!$A$88:$U$88,OFFSET(WatchbillMONTHLY!$A$88:$U$88,1,2))=IF(_xlfn.XLOOKUP($A63,INDIRECT("_"&amp;_xlfn.XLOOKUP(BK$2,WatchbillMONTHLY!$A$88:$U$88,OFFSET(WatchbillMONTHLY!$A$88:$U$88,1,2))),INDIRECT("_"&amp;_xlfn.XLOOKUP(BK$2,WatchbillMONTHLY!$A$88:$U$88,OFFSET(WatchbillMONTHLY!$A$88:$U$88,1,2))))=$A63,_xlfn.XLOOKUP(BK$2,WatchbillMONTHLY!$A$88:$U$88,OFFSET(WatchbillMONTHLY!$A$88:$U$88,1,2)),FALSE),TRUE,FALSE)),
FALSE),FALSE)</f>
        <v>0</v>
      </c>
      <c r="BL63" s="209" t="b" cm="1">
        <f t="array" aca="1" ref="BL63" ca="1">IF(AND($A63 &gt; 0, AE63 &gt; 0,BL$2&lt;MiscFormulas!$A$5+1),
_xlfn.IFNA(
_xlfn.IFNA(
_xlfn.IFNA(
_xlfn.IFNA(
_xlfn.IFNA(
_xlfn.IFNA(
IF(_xlfn.XLOOKUP(BL$2,WatchbillMONTHLY!$A$3:$U$3,OFFSET(WatchbillMONTHLY!$A$3:$U$3,1,2))=IF(_xlfn.XLOOKUP($A63,INDIRECT("_"&amp;_xlfn.XLOOKUP(BL$2,WatchbillMONTHLY!$A$3:$U$3,OFFSET(WatchbillMONTHLY!$A$3:$U$3,1,2))),INDIRECT("_"&amp;_xlfn.XLOOKUP(BL$2,WatchbillMONTHLY!$A$3:$U$3,OFFSET(WatchbillMONTHLY!$A$3:$U$3,1,2))))=$A63,_xlfn.XLOOKUP(BL$2,WatchbillMONTHLY!$A$3:$U$3,OFFSET(WatchbillMONTHLY!$A$3:$U$3,1,2)),FALSE),TRUE,FALSE),
IF(_xlfn.XLOOKUP(BL$2,WatchbillMONTHLY!$A$20:$U$20,OFFSET(WatchbillMONTHLY!$A$20:$U$20,1,2))=IF(_xlfn.XLOOKUP($A63,INDIRECT("_"&amp;_xlfn.XLOOKUP(BL$2,WatchbillMONTHLY!$A$20:$U$20,OFFSET(WatchbillMONTHLY!$A$20:$U$20,1,2))),INDIRECT("_"&amp;_xlfn.XLOOKUP(BL$2,WatchbillMONTHLY!$A$20:$U$20,OFFSET(WatchbillMONTHLY!$A$20:$U$20,1,2))))=$A63,_xlfn.XLOOKUP(BL$2,WatchbillMONTHLY!$A$20:$U$20,OFFSET(WatchbillMONTHLY!$A$20:$U$20,1,2)),FALSE),TRUE,FALSE)),
IF(_xlfn.XLOOKUP(BL$2,WatchbillMONTHLY!$A$37:$U$37,OFFSET(WatchbillMONTHLY!$A$37:$U$37,1,2))=IF(_xlfn.XLOOKUP($A63,INDIRECT("_"&amp;_xlfn.XLOOKUP(BL$2,WatchbillMONTHLY!$A$37:$U$37,OFFSET(WatchbillMONTHLY!$A$37:$U$37,1,2))),INDIRECT("_"&amp;_xlfn.XLOOKUP(BL$2,WatchbillMONTHLY!$A$37:$U$37,OFFSET(WatchbillMONTHLY!$A$37:$U$37,1,2))))=$A63,_xlfn.XLOOKUP(BL$2,WatchbillMONTHLY!$A$37:$U$37,OFFSET(WatchbillMONTHLY!$A$37:$U$37,1,2)),FALSE),TRUE,FALSE)),
IF(_xlfn.XLOOKUP(BL$2,WatchbillMONTHLY!$A$54:$U$54,OFFSET(WatchbillMONTHLY!$A$54:$U$54,1,2))=IF(_xlfn.XLOOKUP($A63,INDIRECT("_"&amp;_xlfn.XLOOKUP(BL$2,WatchbillMONTHLY!$A$54:$U$54,OFFSET(WatchbillMONTHLY!$A$54:$U$54,1,2))),INDIRECT("_"&amp;_xlfn.XLOOKUP(BL$2,WatchbillMONTHLY!$A$54:$U$54,OFFSET(WatchbillMONTHLY!$A$54:$U$54,1,2))))=$A63,_xlfn.XLOOKUP(BL$2,WatchbillMONTHLY!$A$54:$U$54,OFFSET(WatchbillMONTHLY!$A$54:$U$54,1,2)),FALSE),TRUE,FALSE)),
IF(_xlfn.XLOOKUP(BL$2,WatchbillMONTHLY!$A$71:$U$71,OFFSET(WatchbillMONTHLY!$A$71:$U$71,1,2))=IF(_xlfn.XLOOKUP($A63,INDIRECT("_"&amp;_xlfn.XLOOKUP(BL$2,WatchbillMONTHLY!$A$71:$U$71,OFFSET(WatchbillMONTHLY!$A$71:$U$71,1,2))),INDIRECT("_"&amp;_xlfn.XLOOKUP(BL$2,WatchbillMONTHLY!$A$71:$U$71,OFFSET(WatchbillMONTHLY!$A$71:$U$71,1,2))))=$A63,_xlfn.XLOOKUP(BL$2,WatchbillMONTHLY!$A$71:$U$71,OFFSET(WatchbillMONTHLY!$A$71:$U$71,1,2)),FALSE),TRUE,FALSE)),
IF(_xlfn.XLOOKUP(BL$2,WatchbillMONTHLY!$A$88:$U$88,OFFSET(WatchbillMONTHLY!$A$88:$U$88,1,2))=IF(_xlfn.XLOOKUP($A63,INDIRECT("_"&amp;_xlfn.XLOOKUP(BL$2,WatchbillMONTHLY!$A$88:$U$88,OFFSET(WatchbillMONTHLY!$A$88:$U$88,1,2))),INDIRECT("_"&amp;_xlfn.XLOOKUP(BL$2,WatchbillMONTHLY!$A$88:$U$88,OFFSET(WatchbillMONTHLY!$A$88:$U$88,1,2))))=$A63,_xlfn.XLOOKUP(BL$2,WatchbillMONTHLY!$A$88:$U$88,OFFSET(WatchbillMONTHLY!$A$88:$U$88,1,2)),FALSE),TRUE,FALSE)),
FALSE),FALSE)</f>
        <v>0</v>
      </c>
      <c r="BM63" s="209" t="b" cm="1">
        <f t="array" aca="1" ref="BM63" ca="1">IF(AND($A63 &gt; 0, AF63 &gt; 0,BM$2&lt;MiscFormulas!$A$5+1),
_xlfn.IFNA(
_xlfn.IFNA(
_xlfn.IFNA(
_xlfn.IFNA(
_xlfn.IFNA(
_xlfn.IFNA(
IF(_xlfn.XLOOKUP(BM$2,WatchbillMONTHLY!$A$3:$U$3,OFFSET(WatchbillMONTHLY!$A$3:$U$3,1,2))=IF(_xlfn.XLOOKUP($A63,INDIRECT("_"&amp;_xlfn.XLOOKUP(BM$2,WatchbillMONTHLY!$A$3:$U$3,OFFSET(WatchbillMONTHLY!$A$3:$U$3,1,2))),INDIRECT("_"&amp;_xlfn.XLOOKUP(BM$2,WatchbillMONTHLY!$A$3:$U$3,OFFSET(WatchbillMONTHLY!$A$3:$U$3,1,2))))=$A63,_xlfn.XLOOKUP(BM$2,WatchbillMONTHLY!$A$3:$U$3,OFFSET(WatchbillMONTHLY!$A$3:$U$3,1,2)),FALSE),TRUE,FALSE),
IF(_xlfn.XLOOKUP(BM$2,WatchbillMONTHLY!$A$20:$U$20,OFFSET(WatchbillMONTHLY!$A$20:$U$20,1,2))=IF(_xlfn.XLOOKUP($A63,INDIRECT("_"&amp;_xlfn.XLOOKUP(BM$2,WatchbillMONTHLY!$A$20:$U$20,OFFSET(WatchbillMONTHLY!$A$20:$U$20,1,2))),INDIRECT("_"&amp;_xlfn.XLOOKUP(BM$2,WatchbillMONTHLY!$A$20:$U$20,OFFSET(WatchbillMONTHLY!$A$20:$U$20,1,2))))=$A63,_xlfn.XLOOKUP(BM$2,WatchbillMONTHLY!$A$20:$U$20,OFFSET(WatchbillMONTHLY!$A$20:$U$20,1,2)),FALSE),TRUE,FALSE)),
IF(_xlfn.XLOOKUP(BM$2,WatchbillMONTHLY!$A$37:$U$37,OFFSET(WatchbillMONTHLY!$A$37:$U$37,1,2))=IF(_xlfn.XLOOKUP($A63,INDIRECT("_"&amp;_xlfn.XLOOKUP(BM$2,WatchbillMONTHLY!$A$37:$U$37,OFFSET(WatchbillMONTHLY!$A$37:$U$37,1,2))),INDIRECT("_"&amp;_xlfn.XLOOKUP(BM$2,WatchbillMONTHLY!$A$37:$U$37,OFFSET(WatchbillMONTHLY!$A$37:$U$37,1,2))))=$A63,_xlfn.XLOOKUP(BM$2,WatchbillMONTHLY!$A$37:$U$37,OFFSET(WatchbillMONTHLY!$A$37:$U$37,1,2)),FALSE),TRUE,FALSE)),
IF(_xlfn.XLOOKUP(BM$2,WatchbillMONTHLY!$A$54:$U$54,OFFSET(WatchbillMONTHLY!$A$54:$U$54,1,2))=IF(_xlfn.XLOOKUP($A63,INDIRECT("_"&amp;_xlfn.XLOOKUP(BM$2,WatchbillMONTHLY!$A$54:$U$54,OFFSET(WatchbillMONTHLY!$A$54:$U$54,1,2))),INDIRECT("_"&amp;_xlfn.XLOOKUP(BM$2,WatchbillMONTHLY!$A$54:$U$54,OFFSET(WatchbillMONTHLY!$A$54:$U$54,1,2))))=$A63,_xlfn.XLOOKUP(BM$2,WatchbillMONTHLY!$A$54:$U$54,OFFSET(WatchbillMONTHLY!$A$54:$U$54,1,2)),FALSE),TRUE,FALSE)),
IF(_xlfn.XLOOKUP(BM$2,WatchbillMONTHLY!$A$71:$U$71,OFFSET(WatchbillMONTHLY!$A$71:$U$71,1,2))=IF(_xlfn.XLOOKUP($A63,INDIRECT("_"&amp;_xlfn.XLOOKUP(BM$2,WatchbillMONTHLY!$A$71:$U$71,OFFSET(WatchbillMONTHLY!$A$71:$U$71,1,2))),INDIRECT("_"&amp;_xlfn.XLOOKUP(BM$2,WatchbillMONTHLY!$A$71:$U$71,OFFSET(WatchbillMONTHLY!$A$71:$U$71,1,2))))=$A63,_xlfn.XLOOKUP(BM$2,WatchbillMONTHLY!$A$71:$U$71,OFFSET(WatchbillMONTHLY!$A$71:$U$71,1,2)),FALSE),TRUE,FALSE)),
IF(_xlfn.XLOOKUP(BM$2,WatchbillMONTHLY!$A$88:$U$88,OFFSET(WatchbillMONTHLY!$A$88:$U$88,1,2))=IF(_xlfn.XLOOKUP($A63,INDIRECT("_"&amp;_xlfn.XLOOKUP(BM$2,WatchbillMONTHLY!$A$88:$U$88,OFFSET(WatchbillMONTHLY!$A$88:$U$88,1,2))),INDIRECT("_"&amp;_xlfn.XLOOKUP(BM$2,WatchbillMONTHLY!$A$88:$U$88,OFFSET(WatchbillMONTHLY!$A$88:$U$88,1,2))))=$A63,_xlfn.XLOOKUP(BM$2,WatchbillMONTHLY!$A$88:$U$88,OFFSET(WatchbillMONTHLY!$A$88:$U$88,1,2)),FALSE),TRUE,FALSE)),
FALSE),FALSE)</f>
        <v>0</v>
      </c>
      <c r="BN63" s="209" t="b" cm="1">
        <f t="array" aca="1" ref="BN63" ca="1">IF(AND($A63 &gt; 0, AG63 &gt; 0,BN$2&lt;MiscFormulas!$A$5+1),
_xlfn.IFNA(
_xlfn.IFNA(
_xlfn.IFNA(
_xlfn.IFNA(
_xlfn.IFNA(
_xlfn.IFNA(
IF(_xlfn.XLOOKUP(BN$2,WatchbillMONTHLY!$A$3:$U$3,OFFSET(WatchbillMONTHLY!$A$3:$U$3,1,2))=IF(_xlfn.XLOOKUP($A63,INDIRECT("_"&amp;_xlfn.XLOOKUP(BN$2,WatchbillMONTHLY!$A$3:$U$3,OFFSET(WatchbillMONTHLY!$A$3:$U$3,1,2))),INDIRECT("_"&amp;_xlfn.XLOOKUP(BN$2,WatchbillMONTHLY!$A$3:$U$3,OFFSET(WatchbillMONTHLY!$A$3:$U$3,1,2))))=$A63,_xlfn.XLOOKUP(BN$2,WatchbillMONTHLY!$A$3:$U$3,OFFSET(WatchbillMONTHLY!$A$3:$U$3,1,2)),FALSE),TRUE,FALSE),
IF(_xlfn.XLOOKUP(BN$2,WatchbillMONTHLY!$A$20:$U$20,OFFSET(WatchbillMONTHLY!$A$20:$U$20,1,2))=IF(_xlfn.XLOOKUP($A63,INDIRECT("_"&amp;_xlfn.XLOOKUP(BN$2,WatchbillMONTHLY!$A$20:$U$20,OFFSET(WatchbillMONTHLY!$A$20:$U$20,1,2))),INDIRECT("_"&amp;_xlfn.XLOOKUP(BN$2,WatchbillMONTHLY!$A$20:$U$20,OFFSET(WatchbillMONTHLY!$A$20:$U$20,1,2))))=$A63,_xlfn.XLOOKUP(BN$2,WatchbillMONTHLY!$A$20:$U$20,OFFSET(WatchbillMONTHLY!$A$20:$U$20,1,2)),FALSE),TRUE,FALSE)),
IF(_xlfn.XLOOKUP(BN$2,WatchbillMONTHLY!$A$37:$U$37,OFFSET(WatchbillMONTHLY!$A$37:$U$37,1,2))=IF(_xlfn.XLOOKUP($A63,INDIRECT("_"&amp;_xlfn.XLOOKUP(BN$2,WatchbillMONTHLY!$A$37:$U$37,OFFSET(WatchbillMONTHLY!$A$37:$U$37,1,2))),INDIRECT("_"&amp;_xlfn.XLOOKUP(BN$2,WatchbillMONTHLY!$A$37:$U$37,OFFSET(WatchbillMONTHLY!$A$37:$U$37,1,2))))=$A63,_xlfn.XLOOKUP(BN$2,WatchbillMONTHLY!$A$37:$U$37,OFFSET(WatchbillMONTHLY!$A$37:$U$37,1,2)),FALSE),TRUE,FALSE)),
IF(_xlfn.XLOOKUP(BN$2,WatchbillMONTHLY!$A$54:$U$54,OFFSET(WatchbillMONTHLY!$A$54:$U$54,1,2))=IF(_xlfn.XLOOKUP($A63,INDIRECT("_"&amp;_xlfn.XLOOKUP(BN$2,WatchbillMONTHLY!$A$54:$U$54,OFFSET(WatchbillMONTHLY!$A$54:$U$54,1,2))),INDIRECT("_"&amp;_xlfn.XLOOKUP(BN$2,WatchbillMONTHLY!$A$54:$U$54,OFFSET(WatchbillMONTHLY!$A$54:$U$54,1,2))))=$A63,_xlfn.XLOOKUP(BN$2,WatchbillMONTHLY!$A$54:$U$54,OFFSET(WatchbillMONTHLY!$A$54:$U$54,1,2)),FALSE),TRUE,FALSE)),
IF(_xlfn.XLOOKUP(BN$2,WatchbillMONTHLY!$A$71:$U$71,OFFSET(WatchbillMONTHLY!$A$71:$U$71,1,2))=IF(_xlfn.XLOOKUP($A63,INDIRECT("_"&amp;_xlfn.XLOOKUP(BN$2,WatchbillMONTHLY!$A$71:$U$71,OFFSET(WatchbillMONTHLY!$A$71:$U$71,1,2))),INDIRECT("_"&amp;_xlfn.XLOOKUP(BN$2,WatchbillMONTHLY!$A$71:$U$71,OFFSET(WatchbillMONTHLY!$A$71:$U$71,1,2))))=$A63,_xlfn.XLOOKUP(BN$2,WatchbillMONTHLY!$A$71:$U$71,OFFSET(WatchbillMONTHLY!$A$71:$U$71,1,2)),FALSE),TRUE,FALSE)),
IF(_xlfn.XLOOKUP(BN$2,WatchbillMONTHLY!$A$88:$U$88,OFFSET(WatchbillMONTHLY!$A$88:$U$88,1,2))=IF(_xlfn.XLOOKUP($A63,INDIRECT("_"&amp;_xlfn.XLOOKUP(BN$2,WatchbillMONTHLY!$A$88:$U$88,OFFSET(WatchbillMONTHLY!$A$88:$U$88,1,2))),INDIRECT("_"&amp;_xlfn.XLOOKUP(BN$2,WatchbillMONTHLY!$A$88:$U$88,OFFSET(WatchbillMONTHLY!$A$88:$U$88,1,2))))=$A63,_xlfn.XLOOKUP(BN$2,WatchbillMONTHLY!$A$88:$U$88,OFFSET(WatchbillMONTHLY!$A$88:$U$88,1,2)),FALSE),TRUE,FALSE)),
FALSE),FALSE)</f>
        <v>0</v>
      </c>
      <c r="BO63" s="209" t="b" cm="1">
        <f t="array" aca="1" ref="BO63" ca="1">IF(
    AND($A63 &gt; 0, AH63 &gt; 0,BO$2&lt;MiscFormulas!$A$5+1),
    ISNUMBER(
        MATCH($A63,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3" s="210"/>
    </row>
    <row r="64" spans="1:68" x14ac:dyDescent="0.35">
      <c r="A64" t="str">
        <v>EX3 Jonathan, A.</v>
      </c>
      <c r="B64" s="214" t="str">
        <v>EX3 Jonathan, Askin</v>
      </c>
      <c r="C64" s="218"/>
      <c r="D64" s="230"/>
      <c r="E64" s="231"/>
      <c r="F64" s="231"/>
      <c r="G64" s="231"/>
      <c r="H64" s="231"/>
      <c r="I64" s="231"/>
      <c r="J64" s="231" t="s">
        <v>266</v>
      </c>
      <c r="K64" s="231"/>
      <c r="L64" s="231"/>
      <c r="M64" s="231"/>
      <c r="N64" s="231"/>
      <c r="O64" s="231"/>
      <c r="P64" s="231"/>
      <c r="Q64" s="231"/>
      <c r="R64" s="231"/>
      <c r="S64" s="231"/>
      <c r="T64" s="231"/>
      <c r="U64" s="231"/>
      <c r="V64" s="231"/>
      <c r="W64" s="231"/>
      <c r="X64" s="231"/>
      <c r="Y64" s="231"/>
      <c r="Z64" s="231"/>
      <c r="AA64" s="231"/>
      <c r="AB64" s="231"/>
      <c r="AC64" s="231"/>
      <c r="AD64" s="231"/>
      <c r="AE64" s="231"/>
      <c r="AF64" s="231"/>
      <c r="AG64" s="231"/>
      <c r="AH64" s="179"/>
      <c r="AI64" s="209"/>
      <c r="AJ64" s="209" t="str" cm="1">
        <f t="array" aca="1" ref="AJ64" ca="1">IF(OR(AK64:BN64=TRUE),$A64&amp;" :  ","")&amp;_xlfn.TEXTJOIN(" | ",TRUE,IF(AK64:BN64=TRUE,$AK$2:$BN$2,""))</f>
        <v>EX3 Jonathan, A. :  7</v>
      </c>
      <c r="AK64" s="209" t="b" cm="1">
        <f t="array" aca="1" ref="AK64" ca="1">IF(AND($A64 &gt; 0, D64 &gt; 0,AK$2&lt;MiscFormulas!$A$5+1),
_xlfn.IFNA(
_xlfn.IFNA(
_xlfn.IFNA(
_xlfn.IFNA(
_xlfn.IFNA(
_xlfn.IFNA(
IF(_xlfn.XLOOKUP(AK$2,WatchbillMONTHLY!$A$3:$U$3,OFFSET(WatchbillMONTHLY!$A$3:$U$3,1,2))=IF(_xlfn.XLOOKUP($A64,INDIRECT("_"&amp;_xlfn.XLOOKUP(AK$2,WatchbillMONTHLY!$A$3:$U$3,OFFSET(WatchbillMONTHLY!$A$3:$U$3,1,2))),INDIRECT("_"&amp;_xlfn.XLOOKUP(AK$2,WatchbillMONTHLY!$A$3:$U$3,OFFSET(WatchbillMONTHLY!$A$3:$U$3,1,2))))=$A64,_xlfn.XLOOKUP(AK$2,WatchbillMONTHLY!$A$3:$U$3,OFFSET(WatchbillMONTHLY!$A$3:$U$3,1,2)),FALSE),TRUE,FALSE),
IF(_xlfn.XLOOKUP(AK$2,WatchbillMONTHLY!$A$20:$U$20,OFFSET(WatchbillMONTHLY!$A$20:$U$20,1,2))=IF(_xlfn.XLOOKUP($A64,INDIRECT("_"&amp;_xlfn.XLOOKUP(AK$2,WatchbillMONTHLY!$A$20:$U$20,OFFSET(WatchbillMONTHLY!$A$20:$U$20,1,2))),INDIRECT("_"&amp;_xlfn.XLOOKUP(AK$2,WatchbillMONTHLY!$A$20:$U$20,OFFSET(WatchbillMONTHLY!$A$20:$U$20,1,2))))=$A64,_xlfn.XLOOKUP(AK$2,WatchbillMONTHLY!$A$20:$U$20,OFFSET(WatchbillMONTHLY!$A$20:$U$20,1,2)),FALSE),TRUE,FALSE)),
IF(_xlfn.XLOOKUP(AK$2,WatchbillMONTHLY!$A$37:$U$37,OFFSET(WatchbillMONTHLY!$A$37:$U$37,1,2))=IF(_xlfn.XLOOKUP($A64,INDIRECT("_"&amp;_xlfn.XLOOKUP(AK$2,WatchbillMONTHLY!$A$37:$U$37,OFFSET(WatchbillMONTHLY!$A$37:$U$37,1,2))),INDIRECT("_"&amp;_xlfn.XLOOKUP(AK$2,WatchbillMONTHLY!$A$37:$U$37,OFFSET(WatchbillMONTHLY!$A$37:$U$37,1,2))))=$A64,_xlfn.XLOOKUP(AK$2,WatchbillMONTHLY!$A$37:$U$37,OFFSET(WatchbillMONTHLY!$A$37:$U$37,1,2)),FALSE),TRUE,FALSE)),
IF(_xlfn.XLOOKUP(AK$2,WatchbillMONTHLY!$A$54:$U$54,OFFSET(WatchbillMONTHLY!$A$54:$U$54,1,2))=IF(_xlfn.XLOOKUP($A64,INDIRECT("_"&amp;_xlfn.XLOOKUP(AK$2,WatchbillMONTHLY!$A$54:$U$54,OFFSET(WatchbillMONTHLY!$A$54:$U$54,1,2))),INDIRECT("_"&amp;_xlfn.XLOOKUP(AK$2,WatchbillMONTHLY!$A$54:$U$54,OFFSET(WatchbillMONTHLY!$A$54:$U$54,1,2))))=$A64,_xlfn.XLOOKUP(AK$2,WatchbillMONTHLY!$A$54:$U$54,OFFSET(WatchbillMONTHLY!$A$54:$U$54,1,2)),FALSE),TRUE,FALSE)),
IF(_xlfn.XLOOKUP(AK$2,WatchbillMONTHLY!$A$71:$U$71,OFFSET(WatchbillMONTHLY!$A$71:$U$71,1,2))=IF(_xlfn.XLOOKUP($A64,INDIRECT("_"&amp;_xlfn.XLOOKUP(AK$2,WatchbillMONTHLY!$A$71:$U$71,OFFSET(WatchbillMONTHLY!$A$71:$U$71,1,2))),INDIRECT("_"&amp;_xlfn.XLOOKUP(AK$2,WatchbillMONTHLY!$A$71:$U$71,OFFSET(WatchbillMONTHLY!$A$71:$U$71,1,2))))=$A64,_xlfn.XLOOKUP(AK$2,WatchbillMONTHLY!$A$71:$U$71,OFFSET(WatchbillMONTHLY!$A$71:$U$71,1,2)),FALSE),TRUE,FALSE)),
IF(_xlfn.XLOOKUP(AK$2,WatchbillMONTHLY!$A$88:$U$88,OFFSET(WatchbillMONTHLY!$A$88:$U$88,1,2))=IF(_xlfn.XLOOKUP($A64,INDIRECT("_"&amp;_xlfn.XLOOKUP(AK$2,WatchbillMONTHLY!$A$88:$U$88,OFFSET(WatchbillMONTHLY!$A$88:$U$88,1,2))),INDIRECT("_"&amp;_xlfn.XLOOKUP(AK$2,WatchbillMONTHLY!$A$88:$U$88,OFFSET(WatchbillMONTHLY!$A$88:$U$88,1,2))))=$A64,_xlfn.XLOOKUP(AK$2,WatchbillMONTHLY!$A$88:$U$88,OFFSET(WatchbillMONTHLY!$A$88:$U$88,1,2)),FALSE),TRUE,FALSE)),
FALSE),FALSE)</f>
        <v>0</v>
      </c>
      <c r="AL64" s="209" t="b" cm="1">
        <f t="array" aca="1" ref="AL64" ca="1">IF(AND($A64 &gt; 0, E64 &gt; 0,AL$2&lt;MiscFormulas!$A$5+1),
_xlfn.IFNA(
_xlfn.IFNA(
_xlfn.IFNA(
_xlfn.IFNA(
_xlfn.IFNA(
_xlfn.IFNA(
IF(_xlfn.XLOOKUP(AL$2,WatchbillMONTHLY!$A$3:$U$3,OFFSET(WatchbillMONTHLY!$A$3:$U$3,1,2))=IF(_xlfn.XLOOKUP($A64,INDIRECT("_"&amp;_xlfn.XLOOKUP(AL$2,WatchbillMONTHLY!$A$3:$U$3,OFFSET(WatchbillMONTHLY!$A$3:$U$3,1,2))),INDIRECT("_"&amp;_xlfn.XLOOKUP(AL$2,WatchbillMONTHLY!$A$3:$U$3,OFFSET(WatchbillMONTHLY!$A$3:$U$3,1,2))))=$A64,_xlfn.XLOOKUP(AL$2,WatchbillMONTHLY!$A$3:$U$3,OFFSET(WatchbillMONTHLY!$A$3:$U$3,1,2)),FALSE),TRUE,FALSE),
IF(_xlfn.XLOOKUP(AL$2,WatchbillMONTHLY!$A$20:$U$20,OFFSET(WatchbillMONTHLY!$A$20:$U$20,1,2))=IF(_xlfn.XLOOKUP($A64,INDIRECT("_"&amp;_xlfn.XLOOKUP(AL$2,WatchbillMONTHLY!$A$20:$U$20,OFFSET(WatchbillMONTHLY!$A$20:$U$20,1,2))),INDIRECT("_"&amp;_xlfn.XLOOKUP(AL$2,WatchbillMONTHLY!$A$20:$U$20,OFFSET(WatchbillMONTHLY!$A$20:$U$20,1,2))))=$A64,_xlfn.XLOOKUP(AL$2,WatchbillMONTHLY!$A$20:$U$20,OFFSET(WatchbillMONTHLY!$A$20:$U$20,1,2)),FALSE),TRUE,FALSE)),
IF(_xlfn.XLOOKUP(AL$2,WatchbillMONTHLY!$A$37:$U$37,OFFSET(WatchbillMONTHLY!$A$37:$U$37,1,2))=IF(_xlfn.XLOOKUP($A64,INDIRECT("_"&amp;_xlfn.XLOOKUP(AL$2,WatchbillMONTHLY!$A$37:$U$37,OFFSET(WatchbillMONTHLY!$A$37:$U$37,1,2))),INDIRECT("_"&amp;_xlfn.XLOOKUP(AL$2,WatchbillMONTHLY!$A$37:$U$37,OFFSET(WatchbillMONTHLY!$A$37:$U$37,1,2))))=$A64,_xlfn.XLOOKUP(AL$2,WatchbillMONTHLY!$A$37:$U$37,OFFSET(WatchbillMONTHLY!$A$37:$U$37,1,2)),FALSE),TRUE,FALSE)),
IF(_xlfn.XLOOKUP(AL$2,WatchbillMONTHLY!$A$54:$U$54,OFFSET(WatchbillMONTHLY!$A$54:$U$54,1,2))=IF(_xlfn.XLOOKUP($A64,INDIRECT("_"&amp;_xlfn.XLOOKUP(AL$2,WatchbillMONTHLY!$A$54:$U$54,OFFSET(WatchbillMONTHLY!$A$54:$U$54,1,2))),INDIRECT("_"&amp;_xlfn.XLOOKUP(AL$2,WatchbillMONTHLY!$A$54:$U$54,OFFSET(WatchbillMONTHLY!$A$54:$U$54,1,2))))=$A64,_xlfn.XLOOKUP(AL$2,WatchbillMONTHLY!$A$54:$U$54,OFFSET(WatchbillMONTHLY!$A$54:$U$54,1,2)),FALSE),TRUE,FALSE)),
IF(_xlfn.XLOOKUP(AL$2,WatchbillMONTHLY!$A$71:$U$71,OFFSET(WatchbillMONTHLY!$A$71:$U$71,1,2))=IF(_xlfn.XLOOKUP($A64,INDIRECT("_"&amp;_xlfn.XLOOKUP(AL$2,WatchbillMONTHLY!$A$71:$U$71,OFFSET(WatchbillMONTHLY!$A$71:$U$71,1,2))),INDIRECT("_"&amp;_xlfn.XLOOKUP(AL$2,WatchbillMONTHLY!$A$71:$U$71,OFFSET(WatchbillMONTHLY!$A$71:$U$71,1,2))))=$A64,_xlfn.XLOOKUP(AL$2,WatchbillMONTHLY!$A$71:$U$71,OFFSET(WatchbillMONTHLY!$A$71:$U$71,1,2)),FALSE),TRUE,FALSE)),
IF(_xlfn.XLOOKUP(AL$2,WatchbillMONTHLY!$A$88:$U$88,OFFSET(WatchbillMONTHLY!$A$88:$U$88,1,2))=IF(_xlfn.XLOOKUP($A64,INDIRECT("_"&amp;_xlfn.XLOOKUP(AL$2,WatchbillMONTHLY!$A$88:$U$88,OFFSET(WatchbillMONTHLY!$A$88:$U$88,1,2))),INDIRECT("_"&amp;_xlfn.XLOOKUP(AL$2,WatchbillMONTHLY!$A$88:$U$88,OFFSET(WatchbillMONTHLY!$A$88:$U$88,1,2))))=$A64,_xlfn.XLOOKUP(AL$2,WatchbillMONTHLY!$A$88:$U$88,OFFSET(WatchbillMONTHLY!$A$88:$U$88,1,2)),FALSE),TRUE,FALSE)),
FALSE),FALSE)</f>
        <v>0</v>
      </c>
      <c r="AM64" s="209" t="b" cm="1">
        <f t="array" aca="1" ref="AM64" ca="1">IF(AND($A64 &gt; 0, F64 &gt; 0,AM$2&lt;MiscFormulas!$A$5+1),
_xlfn.IFNA(
_xlfn.IFNA(
_xlfn.IFNA(
_xlfn.IFNA(
_xlfn.IFNA(
_xlfn.IFNA(
IF(_xlfn.XLOOKUP(AM$2,WatchbillMONTHLY!$A$3:$U$3,OFFSET(WatchbillMONTHLY!$A$3:$U$3,1,2))=IF(_xlfn.XLOOKUP($A64,INDIRECT("_"&amp;_xlfn.XLOOKUP(AM$2,WatchbillMONTHLY!$A$3:$U$3,OFFSET(WatchbillMONTHLY!$A$3:$U$3,1,2))),INDIRECT("_"&amp;_xlfn.XLOOKUP(AM$2,WatchbillMONTHLY!$A$3:$U$3,OFFSET(WatchbillMONTHLY!$A$3:$U$3,1,2))))=$A64,_xlfn.XLOOKUP(AM$2,WatchbillMONTHLY!$A$3:$U$3,OFFSET(WatchbillMONTHLY!$A$3:$U$3,1,2)),FALSE),TRUE,FALSE),
IF(_xlfn.XLOOKUP(AM$2,WatchbillMONTHLY!$A$20:$U$20,OFFSET(WatchbillMONTHLY!$A$20:$U$20,1,2))=IF(_xlfn.XLOOKUP($A64,INDIRECT("_"&amp;_xlfn.XLOOKUP(AM$2,WatchbillMONTHLY!$A$20:$U$20,OFFSET(WatchbillMONTHLY!$A$20:$U$20,1,2))),INDIRECT("_"&amp;_xlfn.XLOOKUP(AM$2,WatchbillMONTHLY!$A$20:$U$20,OFFSET(WatchbillMONTHLY!$A$20:$U$20,1,2))))=$A64,_xlfn.XLOOKUP(AM$2,WatchbillMONTHLY!$A$20:$U$20,OFFSET(WatchbillMONTHLY!$A$20:$U$20,1,2)),FALSE),TRUE,FALSE)),
IF(_xlfn.XLOOKUP(AM$2,WatchbillMONTHLY!$A$37:$U$37,OFFSET(WatchbillMONTHLY!$A$37:$U$37,1,2))=IF(_xlfn.XLOOKUP($A64,INDIRECT("_"&amp;_xlfn.XLOOKUP(AM$2,WatchbillMONTHLY!$A$37:$U$37,OFFSET(WatchbillMONTHLY!$A$37:$U$37,1,2))),INDIRECT("_"&amp;_xlfn.XLOOKUP(AM$2,WatchbillMONTHLY!$A$37:$U$37,OFFSET(WatchbillMONTHLY!$A$37:$U$37,1,2))))=$A64,_xlfn.XLOOKUP(AM$2,WatchbillMONTHLY!$A$37:$U$37,OFFSET(WatchbillMONTHLY!$A$37:$U$37,1,2)),FALSE),TRUE,FALSE)),
IF(_xlfn.XLOOKUP(AM$2,WatchbillMONTHLY!$A$54:$U$54,OFFSET(WatchbillMONTHLY!$A$54:$U$54,1,2))=IF(_xlfn.XLOOKUP($A64,INDIRECT("_"&amp;_xlfn.XLOOKUP(AM$2,WatchbillMONTHLY!$A$54:$U$54,OFFSET(WatchbillMONTHLY!$A$54:$U$54,1,2))),INDIRECT("_"&amp;_xlfn.XLOOKUP(AM$2,WatchbillMONTHLY!$A$54:$U$54,OFFSET(WatchbillMONTHLY!$A$54:$U$54,1,2))))=$A64,_xlfn.XLOOKUP(AM$2,WatchbillMONTHLY!$A$54:$U$54,OFFSET(WatchbillMONTHLY!$A$54:$U$54,1,2)),FALSE),TRUE,FALSE)),
IF(_xlfn.XLOOKUP(AM$2,WatchbillMONTHLY!$A$71:$U$71,OFFSET(WatchbillMONTHLY!$A$71:$U$71,1,2))=IF(_xlfn.XLOOKUP($A64,INDIRECT("_"&amp;_xlfn.XLOOKUP(AM$2,WatchbillMONTHLY!$A$71:$U$71,OFFSET(WatchbillMONTHLY!$A$71:$U$71,1,2))),INDIRECT("_"&amp;_xlfn.XLOOKUP(AM$2,WatchbillMONTHLY!$A$71:$U$71,OFFSET(WatchbillMONTHLY!$A$71:$U$71,1,2))))=$A64,_xlfn.XLOOKUP(AM$2,WatchbillMONTHLY!$A$71:$U$71,OFFSET(WatchbillMONTHLY!$A$71:$U$71,1,2)),FALSE),TRUE,FALSE)),
IF(_xlfn.XLOOKUP(AM$2,WatchbillMONTHLY!$A$88:$U$88,OFFSET(WatchbillMONTHLY!$A$88:$U$88,1,2))=IF(_xlfn.XLOOKUP($A64,INDIRECT("_"&amp;_xlfn.XLOOKUP(AM$2,WatchbillMONTHLY!$A$88:$U$88,OFFSET(WatchbillMONTHLY!$A$88:$U$88,1,2))),INDIRECT("_"&amp;_xlfn.XLOOKUP(AM$2,WatchbillMONTHLY!$A$88:$U$88,OFFSET(WatchbillMONTHLY!$A$88:$U$88,1,2))))=$A64,_xlfn.XLOOKUP(AM$2,WatchbillMONTHLY!$A$88:$U$88,OFFSET(WatchbillMONTHLY!$A$88:$U$88,1,2)),FALSE),TRUE,FALSE)),
FALSE),FALSE)</f>
        <v>0</v>
      </c>
      <c r="AN64" s="209" t="b" cm="1">
        <f t="array" aca="1" ref="AN64" ca="1">IF(AND($A64 &gt; 0, G64 &gt; 0,AN$2&lt;MiscFormulas!$A$5+1),
_xlfn.IFNA(
_xlfn.IFNA(
_xlfn.IFNA(
_xlfn.IFNA(
_xlfn.IFNA(
_xlfn.IFNA(
IF(_xlfn.XLOOKUP(AN$2,WatchbillMONTHLY!$A$3:$U$3,OFFSET(WatchbillMONTHLY!$A$3:$U$3,1,2))=IF(_xlfn.XLOOKUP($A64,INDIRECT("_"&amp;_xlfn.XLOOKUP(AN$2,WatchbillMONTHLY!$A$3:$U$3,OFFSET(WatchbillMONTHLY!$A$3:$U$3,1,2))),INDIRECT("_"&amp;_xlfn.XLOOKUP(AN$2,WatchbillMONTHLY!$A$3:$U$3,OFFSET(WatchbillMONTHLY!$A$3:$U$3,1,2))))=$A64,_xlfn.XLOOKUP(AN$2,WatchbillMONTHLY!$A$3:$U$3,OFFSET(WatchbillMONTHLY!$A$3:$U$3,1,2)),FALSE),TRUE,FALSE),
IF(_xlfn.XLOOKUP(AN$2,WatchbillMONTHLY!$A$20:$U$20,OFFSET(WatchbillMONTHLY!$A$20:$U$20,1,2))=IF(_xlfn.XLOOKUP($A64,INDIRECT("_"&amp;_xlfn.XLOOKUP(AN$2,WatchbillMONTHLY!$A$20:$U$20,OFFSET(WatchbillMONTHLY!$A$20:$U$20,1,2))),INDIRECT("_"&amp;_xlfn.XLOOKUP(AN$2,WatchbillMONTHLY!$A$20:$U$20,OFFSET(WatchbillMONTHLY!$A$20:$U$20,1,2))))=$A64,_xlfn.XLOOKUP(AN$2,WatchbillMONTHLY!$A$20:$U$20,OFFSET(WatchbillMONTHLY!$A$20:$U$20,1,2)),FALSE),TRUE,FALSE)),
IF(_xlfn.XLOOKUP(AN$2,WatchbillMONTHLY!$A$37:$U$37,OFFSET(WatchbillMONTHLY!$A$37:$U$37,1,2))=IF(_xlfn.XLOOKUP($A64,INDIRECT("_"&amp;_xlfn.XLOOKUP(AN$2,WatchbillMONTHLY!$A$37:$U$37,OFFSET(WatchbillMONTHLY!$A$37:$U$37,1,2))),INDIRECT("_"&amp;_xlfn.XLOOKUP(AN$2,WatchbillMONTHLY!$A$37:$U$37,OFFSET(WatchbillMONTHLY!$A$37:$U$37,1,2))))=$A64,_xlfn.XLOOKUP(AN$2,WatchbillMONTHLY!$A$37:$U$37,OFFSET(WatchbillMONTHLY!$A$37:$U$37,1,2)),FALSE),TRUE,FALSE)),
IF(_xlfn.XLOOKUP(AN$2,WatchbillMONTHLY!$A$54:$U$54,OFFSET(WatchbillMONTHLY!$A$54:$U$54,1,2))=IF(_xlfn.XLOOKUP($A64,INDIRECT("_"&amp;_xlfn.XLOOKUP(AN$2,WatchbillMONTHLY!$A$54:$U$54,OFFSET(WatchbillMONTHLY!$A$54:$U$54,1,2))),INDIRECT("_"&amp;_xlfn.XLOOKUP(AN$2,WatchbillMONTHLY!$A$54:$U$54,OFFSET(WatchbillMONTHLY!$A$54:$U$54,1,2))))=$A64,_xlfn.XLOOKUP(AN$2,WatchbillMONTHLY!$A$54:$U$54,OFFSET(WatchbillMONTHLY!$A$54:$U$54,1,2)),FALSE),TRUE,FALSE)),
IF(_xlfn.XLOOKUP(AN$2,WatchbillMONTHLY!$A$71:$U$71,OFFSET(WatchbillMONTHLY!$A$71:$U$71,1,2))=IF(_xlfn.XLOOKUP($A64,INDIRECT("_"&amp;_xlfn.XLOOKUP(AN$2,WatchbillMONTHLY!$A$71:$U$71,OFFSET(WatchbillMONTHLY!$A$71:$U$71,1,2))),INDIRECT("_"&amp;_xlfn.XLOOKUP(AN$2,WatchbillMONTHLY!$A$71:$U$71,OFFSET(WatchbillMONTHLY!$A$71:$U$71,1,2))))=$A64,_xlfn.XLOOKUP(AN$2,WatchbillMONTHLY!$A$71:$U$71,OFFSET(WatchbillMONTHLY!$A$71:$U$71,1,2)),FALSE),TRUE,FALSE)),
IF(_xlfn.XLOOKUP(AN$2,WatchbillMONTHLY!$A$88:$U$88,OFFSET(WatchbillMONTHLY!$A$88:$U$88,1,2))=IF(_xlfn.XLOOKUP($A64,INDIRECT("_"&amp;_xlfn.XLOOKUP(AN$2,WatchbillMONTHLY!$A$88:$U$88,OFFSET(WatchbillMONTHLY!$A$88:$U$88,1,2))),INDIRECT("_"&amp;_xlfn.XLOOKUP(AN$2,WatchbillMONTHLY!$A$88:$U$88,OFFSET(WatchbillMONTHLY!$A$88:$U$88,1,2))))=$A64,_xlfn.XLOOKUP(AN$2,WatchbillMONTHLY!$A$88:$U$88,OFFSET(WatchbillMONTHLY!$A$88:$U$88,1,2)),FALSE),TRUE,FALSE)),
FALSE),FALSE)</f>
        <v>0</v>
      </c>
      <c r="AO64" s="209" t="b" cm="1">
        <f t="array" aca="1" ref="AO64" ca="1">IF(AND($A64 &gt; 0, H64 &gt; 0,AO$2&lt;MiscFormulas!$A$5+1),
_xlfn.IFNA(
_xlfn.IFNA(
_xlfn.IFNA(
_xlfn.IFNA(
_xlfn.IFNA(
_xlfn.IFNA(
IF(_xlfn.XLOOKUP(AO$2,WatchbillMONTHLY!$A$3:$U$3,OFFSET(WatchbillMONTHLY!$A$3:$U$3,1,2))=IF(_xlfn.XLOOKUP($A64,INDIRECT("_"&amp;_xlfn.XLOOKUP(AO$2,WatchbillMONTHLY!$A$3:$U$3,OFFSET(WatchbillMONTHLY!$A$3:$U$3,1,2))),INDIRECT("_"&amp;_xlfn.XLOOKUP(AO$2,WatchbillMONTHLY!$A$3:$U$3,OFFSET(WatchbillMONTHLY!$A$3:$U$3,1,2))))=$A64,_xlfn.XLOOKUP(AO$2,WatchbillMONTHLY!$A$3:$U$3,OFFSET(WatchbillMONTHLY!$A$3:$U$3,1,2)),FALSE),TRUE,FALSE),
IF(_xlfn.XLOOKUP(AO$2,WatchbillMONTHLY!$A$20:$U$20,OFFSET(WatchbillMONTHLY!$A$20:$U$20,1,2))=IF(_xlfn.XLOOKUP($A64,INDIRECT("_"&amp;_xlfn.XLOOKUP(AO$2,WatchbillMONTHLY!$A$20:$U$20,OFFSET(WatchbillMONTHLY!$A$20:$U$20,1,2))),INDIRECT("_"&amp;_xlfn.XLOOKUP(AO$2,WatchbillMONTHLY!$A$20:$U$20,OFFSET(WatchbillMONTHLY!$A$20:$U$20,1,2))))=$A64,_xlfn.XLOOKUP(AO$2,WatchbillMONTHLY!$A$20:$U$20,OFFSET(WatchbillMONTHLY!$A$20:$U$20,1,2)),FALSE),TRUE,FALSE)),
IF(_xlfn.XLOOKUP(AO$2,WatchbillMONTHLY!$A$37:$U$37,OFFSET(WatchbillMONTHLY!$A$37:$U$37,1,2))=IF(_xlfn.XLOOKUP($A64,INDIRECT("_"&amp;_xlfn.XLOOKUP(AO$2,WatchbillMONTHLY!$A$37:$U$37,OFFSET(WatchbillMONTHLY!$A$37:$U$37,1,2))),INDIRECT("_"&amp;_xlfn.XLOOKUP(AO$2,WatchbillMONTHLY!$A$37:$U$37,OFFSET(WatchbillMONTHLY!$A$37:$U$37,1,2))))=$A64,_xlfn.XLOOKUP(AO$2,WatchbillMONTHLY!$A$37:$U$37,OFFSET(WatchbillMONTHLY!$A$37:$U$37,1,2)),FALSE),TRUE,FALSE)),
IF(_xlfn.XLOOKUP(AO$2,WatchbillMONTHLY!$A$54:$U$54,OFFSET(WatchbillMONTHLY!$A$54:$U$54,1,2))=IF(_xlfn.XLOOKUP($A64,INDIRECT("_"&amp;_xlfn.XLOOKUP(AO$2,WatchbillMONTHLY!$A$54:$U$54,OFFSET(WatchbillMONTHLY!$A$54:$U$54,1,2))),INDIRECT("_"&amp;_xlfn.XLOOKUP(AO$2,WatchbillMONTHLY!$A$54:$U$54,OFFSET(WatchbillMONTHLY!$A$54:$U$54,1,2))))=$A64,_xlfn.XLOOKUP(AO$2,WatchbillMONTHLY!$A$54:$U$54,OFFSET(WatchbillMONTHLY!$A$54:$U$54,1,2)),FALSE),TRUE,FALSE)),
IF(_xlfn.XLOOKUP(AO$2,WatchbillMONTHLY!$A$71:$U$71,OFFSET(WatchbillMONTHLY!$A$71:$U$71,1,2))=IF(_xlfn.XLOOKUP($A64,INDIRECT("_"&amp;_xlfn.XLOOKUP(AO$2,WatchbillMONTHLY!$A$71:$U$71,OFFSET(WatchbillMONTHLY!$A$71:$U$71,1,2))),INDIRECT("_"&amp;_xlfn.XLOOKUP(AO$2,WatchbillMONTHLY!$A$71:$U$71,OFFSET(WatchbillMONTHLY!$A$71:$U$71,1,2))))=$A64,_xlfn.XLOOKUP(AO$2,WatchbillMONTHLY!$A$71:$U$71,OFFSET(WatchbillMONTHLY!$A$71:$U$71,1,2)),FALSE),TRUE,FALSE)),
IF(_xlfn.XLOOKUP(AO$2,WatchbillMONTHLY!$A$88:$U$88,OFFSET(WatchbillMONTHLY!$A$88:$U$88,1,2))=IF(_xlfn.XLOOKUP($A64,INDIRECT("_"&amp;_xlfn.XLOOKUP(AO$2,WatchbillMONTHLY!$A$88:$U$88,OFFSET(WatchbillMONTHLY!$A$88:$U$88,1,2))),INDIRECT("_"&amp;_xlfn.XLOOKUP(AO$2,WatchbillMONTHLY!$A$88:$U$88,OFFSET(WatchbillMONTHLY!$A$88:$U$88,1,2))))=$A64,_xlfn.XLOOKUP(AO$2,WatchbillMONTHLY!$A$88:$U$88,OFFSET(WatchbillMONTHLY!$A$88:$U$88,1,2)),FALSE),TRUE,FALSE)),
FALSE),FALSE)</f>
        <v>0</v>
      </c>
      <c r="AP64" s="209" t="b" cm="1">
        <f t="array" aca="1" ref="AP64" ca="1">IF(AND($A64 &gt; 0, I64 &gt; 0,AP$2&lt;MiscFormulas!$A$5+1),
_xlfn.IFNA(
_xlfn.IFNA(
_xlfn.IFNA(
_xlfn.IFNA(
_xlfn.IFNA(
_xlfn.IFNA(
IF(_xlfn.XLOOKUP(AP$2,WatchbillMONTHLY!$A$3:$U$3,OFFSET(WatchbillMONTHLY!$A$3:$U$3,1,2))=IF(_xlfn.XLOOKUP($A64,INDIRECT("_"&amp;_xlfn.XLOOKUP(AP$2,WatchbillMONTHLY!$A$3:$U$3,OFFSET(WatchbillMONTHLY!$A$3:$U$3,1,2))),INDIRECT("_"&amp;_xlfn.XLOOKUP(AP$2,WatchbillMONTHLY!$A$3:$U$3,OFFSET(WatchbillMONTHLY!$A$3:$U$3,1,2))))=$A64,_xlfn.XLOOKUP(AP$2,WatchbillMONTHLY!$A$3:$U$3,OFFSET(WatchbillMONTHLY!$A$3:$U$3,1,2)),FALSE),TRUE,FALSE),
IF(_xlfn.XLOOKUP(AP$2,WatchbillMONTHLY!$A$20:$U$20,OFFSET(WatchbillMONTHLY!$A$20:$U$20,1,2))=IF(_xlfn.XLOOKUP($A64,INDIRECT("_"&amp;_xlfn.XLOOKUP(AP$2,WatchbillMONTHLY!$A$20:$U$20,OFFSET(WatchbillMONTHLY!$A$20:$U$20,1,2))),INDIRECT("_"&amp;_xlfn.XLOOKUP(AP$2,WatchbillMONTHLY!$A$20:$U$20,OFFSET(WatchbillMONTHLY!$A$20:$U$20,1,2))))=$A64,_xlfn.XLOOKUP(AP$2,WatchbillMONTHLY!$A$20:$U$20,OFFSET(WatchbillMONTHLY!$A$20:$U$20,1,2)),FALSE),TRUE,FALSE)),
IF(_xlfn.XLOOKUP(AP$2,WatchbillMONTHLY!$A$37:$U$37,OFFSET(WatchbillMONTHLY!$A$37:$U$37,1,2))=IF(_xlfn.XLOOKUP($A64,INDIRECT("_"&amp;_xlfn.XLOOKUP(AP$2,WatchbillMONTHLY!$A$37:$U$37,OFFSET(WatchbillMONTHLY!$A$37:$U$37,1,2))),INDIRECT("_"&amp;_xlfn.XLOOKUP(AP$2,WatchbillMONTHLY!$A$37:$U$37,OFFSET(WatchbillMONTHLY!$A$37:$U$37,1,2))))=$A64,_xlfn.XLOOKUP(AP$2,WatchbillMONTHLY!$A$37:$U$37,OFFSET(WatchbillMONTHLY!$A$37:$U$37,1,2)),FALSE),TRUE,FALSE)),
IF(_xlfn.XLOOKUP(AP$2,WatchbillMONTHLY!$A$54:$U$54,OFFSET(WatchbillMONTHLY!$A$54:$U$54,1,2))=IF(_xlfn.XLOOKUP($A64,INDIRECT("_"&amp;_xlfn.XLOOKUP(AP$2,WatchbillMONTHLY!$A$54:$U$54,OFFSET(WatchbillMONTHLY!$A$54:$U$54,1,2))),INDIRECT("_"&amp;_xlfn.XLOOKUP(AP$2,WatchbillMONTHLY!$A$54:$U$54,OFFSET(WatchbillMONTHLY!$A$54:$U$54,1,2))))=$A64,_xlfn.XLOOKUP(AP$2,WatchbillMONTHLY!$A$54:$U$54,OFFSET(WatchbillMONTHLY!$A$54:$U$54,1,2)),FALSE),TRUE,FALSE)),
IF(_xlfn.XLOOKUP(AP$2,WatchbillMONTHLY!$A$71:$U$71,OFFSET(WatchbillMONTHLY!$A$71:$U$71,1,2))=IF(_xlfn.XLOOKUP($A64,INDIRECT("_"&amp;_xlfn.XLOOKUP(AP$2,WatchbillMONTHLY!$A$71:$U$71,OFFSET(WatchbillMONTHLY!$A$71:$U$71,1,2))),INDIRECT("_"&amp;_xlfn.XLOOKUP(AP$2,WatchbillMONTHLY!$A$71:$U$71,OFFSET(WatchbillMONTHLY!$A$71:$U$71,1,2))))=$A64,_xlfn.XLOOKUP(AP$2,WatchbillMONTHLY!$A$71:$U$71,OFFSET(WatchbillMONTHLY!$A$71:$U$71,1,2)),FALSE),TRUE,FALSE)),
IF(_xlfn.XLOOKUP(AP$2,WatchbillMONTHLY!$A$88:$U$88,OFFSET(WatchbillMONTHLY!$A$88:$U$88,1,2))=IF(_xlfn.XLOOKUP($A64,INDIRECT("_"&amp;_xlfn.XLOOKUP(AP$2,WatchbillMONTHLY!$A$88:$U$88,OFFSET(WatchbillMONTHLY!$A$88:$U$88,1,2))),INDIRECT("_"&amp;_xlfn.XLOOKUP(AP$2,WatchbillMONTHLY!$A$88:$U$88,OFFSET(WatchbillMONTHLY!$A$88:$U$88,1,2))))=$A64,_xlfn.XLOOKUP(AP$2,WatchbillMONTHLY!$A$88:$U$88,OFFSET(WatchbillMONTHLY!$A$88:$U$88,1,2)),FALSE),TRUE,FALSE)),
FALSE),FALSE)</f>
        <v>0</v>
      </c>
      <c r="AQ64" s="209" t="b" cm="1">
        <f t="array" aca="1" ref="AQ64" ca="1">IF(AND($A64 &gt; 0, J64 &gt; 0,AQ$2&lt;MiscFormulas!$A$5+1),
_xlfn.IFNA(
_xlfn.IFNA(
_xlfn.IFNA(
_xlfn.IFNA(
_xlfn.IFNA(
_xlfn.IFNA(
IF(_xlfn.XLOOKUP(AQ$2,WatchbillMONTHLY!$A$3:$U$3,OFFSET(WatchbillMONTHLY!$A$3:$U$3,1,2))=IF(_xlfn.XLOOKUP($A64,INDIRECT("_"&amp;_xlfn.XLOOKUP(AQ$2,WatchbillMONTHLY!$A$3:$U$3,OFFSET(WatchbillMONTHLY!$A$3:$U$3,1,2))),INDIRECT("_"&amp;_xlfn.XLOOKUP(AQ$2,WatchbillMONTHLY!$A$3:$U$3,OFFSET(WatchbillMONTHLY!$A$3:$U$3,1,2))))=$A64,_xlfn.XLOOKUP(AQ$2,WatchbillMONTHLY!$A$3:$U$3,OFFSET(WatchbillMONTHLY!$A$3:$U$3,1,2)),FALSE),TRUE,FALSE),
IF(_xlfn.XLOOKUP(AQ$2,WatchbillMONTHLY!$A$20:$U$20,OFFSET(WatchbillMONTHLY!$A$20:$U$20,1,2))=IF(_xlfn.XLOOKUP($A64,INDIRECT("_"&amp;_xlfn.XLOOKUP(AQ$2,WatchbillMONTHLY!$A$20:$U$20,OFFSET(WatchbillMONTHLY!$A$20:$U$20,1,2))),INDIRECT("_"&amp;_xlfn.XLOOKUP(AQ$2,WatchbillMONTHLY!$A$20:$U$20,OFFSET(WatchbillMONTHLY!$A$20:$U$20,1,2))))=$A64,_xlfn.XLOOKUP(AQ$2,WatchbillMONTHLY!$A$20:$U$20,OFFSET(WatchbillMONTHLY!$A$20:$U$20,1,2)),FALSE),TRUE,FALSE)),
IF(_xlfn.XLOOKUP(AQ$2,WatchbillMONTHLY!$A$37:$U$37,OFFSET(WatchbillMONTHLY!$A$37:$U$37,1,2))=IF(_xlfn.XLOOKUP($A64,INDIRECT("_"&amp;_xlfn.XLOOKUP(AQ$2,WatchbillMONTHLY!$A$37:$U$37,OFFSET(WatchbillMONTHLY!$A$37:$U$37,1,2))),INDIRECT("_"&amp;_xlfn.XLOOKUP(AQ$2,WatchbillMONTHLY!$A$37:$U$37,OFFSET(WatchbillMONTHLY!$A$37:$U$37,1,2))))=$A64,_xlfn.XLOOKUP(AQ$2,WatchbillMONTHLY!$A$37:$U$37,OFFSET(WatchbillMONTHLY!$A$37:$U$37,1,2)),FALSE),TRUE,FALSE)),
IF(_xlfn.XLOOKUP(AQ$2,WatchbillMONTHLY!$A$54:$U$54,OFFSET(WatchbillMONTHLY!$A$54:$U$54,1,2))=IF(_xlfn.XLOOKUP($A64,INDIRECT("_"&amp;_xlfn.XLOOKUP(AQ$2,WatchbillMONTHLY!$A$54:$U$54,OFFSET(WatchbillMONTHLY!$A$54:$U$54,1,2))),INDIRECT("_"&amp;_xlfn.XLOOKUP(AQ$2,WatchbillMONTHLY!$A$54:$U$54,OFFSET(WatchbillMONTHLY!$A$54:$U$54,1,2))))=$A64,_xlfn.XLOOKUP(AQ$2,WatchbillMONTHLY!$A$54:$U$54,OFFSET(WatchbillMONTHLY!$A$54:$U$54,1,2)),FALSE),TRUE,FALSE)),
IF(_xlfn.XLOOKUP(AQ$2,WatchbillMONTHLY!$A$71:$U$71,OFFSET(WatchbillMONTHLY!$A$71:$U$71,1,2))=IF(_xlfn.XLOOKUP($A64,INDIRECT("_"&amp;_xlfn.XLOOKUP(AQ$2,WatchbillMONTHLY!$A$71:$U$71,OFFSET(WatchbillMONTHLY!$A$71:$U$71,1,2))),INDIRECT("_"&amp;_xlfn.XLOOKUP(AQ$2,WatchbillMONTHLY!$A$71:$U$71,OFFSET(WatchbillMONTHLY!$A$71:$U$71,1,2))))=$A64,_xlfn.XLOOKUP(AQ$2,WatchbillMONTHLY!$A$71:$U$71,OFFSET(WatchbillMONTHLY!$A$71:$U$71,1,2)),FALSE),TRUE,FALSE)),
IF(_xlfn.XLOOKUP(AQ$2,WatchbillMONTHLY!$A$88:$U$88,OFFSET(WatchbillMONTHLY!$A$88:$U$88,1,2))=IF(_xlfn.XLOOKUP($A64,INDIRECT("_"&amp;_xlfn.XLOOKUP(AQ$2,WatchbillMONTHLY!$A$88:$U$88,OFFSET(WatchbillMONTHLY!$A$88:$U$88,1,2))),INDIRECT("_"&amp;_xlfn.XLOOKUP(AQ$2,WatchbillMONTHLY!$A$88:$U$88,OFFSET(WatchbillMONTHLY!$A$88:$U$88,1,2))))=$A64,_xlfn.XLOOKUP(AQ$2,WatchbillMONTHLY!$A$88:$U$88,OFFSET(WatchbillMONTHLY!$A$88:$U$88,1,2)),FALSE),TRUE,FALSE)),
FALSE),FALSE)</f>
        <v>1</v>
      </c>
      <c r="AR64" s="209" t="b" cm="1">
        <f t="array" aca="1" ref="AR64" ca="1">IF(AND($A64 &gt; 0, K64 &gt; 0,AR$2&lt;MiscFormulas!$A$5+1),
_xlfn.IFNA(
_xlfn.IFNA(
_xlfn.IFNA(
_xlfn.IFNA(
_xlfn.IFNA(
_xlfn.IFNA(
IF(_xlfn.XLOOKUP(AR$2,WatchbillMONTHLY!$A$3:$U$3,OFFSET(WatchbillMONTHLY!$A$3:$U$3,1,2))=IF(_xlfn.XLOOKUP($A64,INDIRECT("_"&amp;_xlfn.XLOOKUP(AR$2,WatchbillMONTHLY!$A$3:$U$3,OFFSET(WatchbillMONTHLY!$A$3:$U$3,1,2))),INDIRECT("_"&amp;_xlfn.XLOOKUP(AR$2,WatchbillMONTHLY!$A$3:$U$3,OFFSET(WatchbillMONTHLY!$A$3:$U$3,1,2))))=$A64,_xlfn.XLOOKUP(AR$2,WatchbillMONTHLY!$A$3:$U$3,OFFSET(WatchbillMONTHLY!$A$3:$U$3,1,2)),FALSE),TRUE,FALSE),
IF(_xlfn.XLOOKUP(AR$2,WatchbillMONTHLY!$A$20:$U$20,OFFSET(WatchbillMONTHLY!$A$20:$U$20,1,2))=IF(_xlfn.XLOOKUP($A64,INDIRECT("_"&amp;_xlfn.XLOOKUP(AR$2,WatchbillMONTHLY!$A$20:$U$20,OFFSET(WatchbillMONTHLY!$A$20:$U$20,1,2))),INDIRECT("_"&amp;_xlfn.XLOOKUP(AR$2,WatchbillMONTHLY!$A$20:$U$20,OFFSET(WatchbillMONTHLY!$A$20:$U$20,1,2))))=$A64,_xlfn.XLOOKUP(AR$2,WatchbillMONTHLY!$A$20:$U$20,OFFSET(WatchbillMONTHLY!$A$20:$U$20,1,2)),FALSE),TRUE,FALSE)),
IF(_xlfn.XLOOKUP(AR$2,WatchbillMONTHLY!$A$37:$U$37,OFFSET(WatchbillMONTHLY!$A$37:$U$37,1,2))=IF(_xlfn.XLOOKUP($A64,INDIRECT("_"&amp;_xlfn.XLOOKUP(AR$2,WatchbillMONTHLY!$A$37:$U$37,OFFSET(WatchbillMONTHLY!$A$37:$U$37,1,2))),INDIRECT("_"&amp;_xlfn.XLOOKUP(AR$2,WatchbillMONTHLY!$A$37:$U$37,OFFSET(WatchbillMONTHLY!$A$37:$U$37,1,2))))=$A64,_xlfn.XLOOKUP(AR$2,WatchbillMONTHLY!$A$37:$U$37,OFFSET(WatchbillMONTHLY!$A$37:$U$37,1,2)),FALSE),TRUE,FALSE)),
IF(_xlfn.XLOOKUP(AR$2,WatchbillMONTHLY!$A$54:$U$54,OFFSET(WatchbillMONTHLY!$A$54:$U$54,1,2))=IF(_xlfn.XLOOKUP($A64,INDIRECT("_"&amp;_xlfn.XLOOKUP(AR$2,WatchbillMONTHLY!$A$54:$U$54,OFFSET(WatchbillMONTHLY!$A$54:$U$54,1,2))),INDIRECT("_"&amp;_xlfn.XLOOKUP(AR$2,WatchbillMONTHLY!$A$54:$U$54,OFFSET(WatchbillMONTHLY!$A$54:$U$54,1,2))))=$A64,_xlfn.XLOOKUP(AR$2,WatchbillMONTHLY!$A$54:$U$54,OFFSET(WatchbillMONTHLY!$A$54:$U$54,1,2)),FALSE),TRUE,FALSE)),
IF(_xlfn.XLOOKUP(AR$2,WatchbillMONTHLY!$A$71:$U$71,OFFSET(WatchbillMONTHLY!$A$71:$U$71,1,2))=IF(_xlfn.XLOOKUP($A64,INDIRECT("_"&amp;_xlfn.XLOOKUP(AR$2,WatchbillMONTHLY!$A$71:$U$71,OFFSET(WatchbillMONTHLY!$A$71:$U$71,1,2))),INDIRECT("_"&amp;_xlfn.XLOOKUP(AR$2,WatchbillMONTHLY!$A$71:$U$71,OFFSET(WatchbillMONTHLY!$A$71:$U$71,1,2))))=$A64,_xlfn.XLOOKUP(AR$2,WatchbillMONTHLY!$A$71:$U$71,OFFSET(WatchbillMONTHLY!$A$71:$U$71,1,2)),FALSE),TRUE,FALSE)),
IF(_xlfn.XLOOKUP(AR$2,WatchbillMONTHLY!$A$88:$U$88,OFFSET(WatchbillMONTHLY!$A$88:$U$88,1,2))=IF(_xlfn.XLOOKUP($A64,INDIRECT("_"&amp;_xlfn.XLOOKUP(AR$2,WatchbillMONTHLY!$A$88:$U$88,OFFSET(WatchbillMONTHLY!$A$88:$U$88,1,2))),INDIRECT("_"&amp;_xlfn.XLOOKUP(AR$2,WatchbillMONTHLY!$A$88:$U$88,OFFSET(WatchbillMONTHLY!$A$88:$U$88,1,2))))=$A64,_xlfn.XLOOKUP(AR$2,WatchbillMONTHLY!$A$88:$U$88,OFFSET(WatchbillMONTHLY!$A$88:$U$88,1,2)),FALSE),TRUE,FALSE)),
FALSE),FALSE)</f>
        <v>0</v>
      </c>
      <c r="AS64" s="209" t="b" cm="1">
        <f t="array" aca="1" ref="AS64" ca="1">IF(AND($A64 &gt; 0, L64 &gt; 0,AS$2&lt;MiscFormulas!$A$5+1),
_xlfn.IFNA(
_xlfn.IFNA(
_xlfn.IFNA(
_xlfn.IFNA(
_xlfn.IFNA(
_xlfn.IFNA(
IF(_xlfn.XLOOKUP(AS$2,WatchbillMONTHLY!$A$3:$U$3,OFFSET(WatchbillMONTHLY!$A$3:$U$3,1,2))=IF(_xlfn.XLOOKUP($A64,INDIRECT("_"&amp;_xlfn.XLOOKUP(AS$2,WatchbillMONTHLY!$A$3:$U$3,OFFSET(WatchbillMONTHLY!$A$3:$U$3,1,2))),INDIRECT("_"&amp;_xlfn.XLOOKUP(AS$2,WatchbillMONTHLY!$A$3:$U$3,OFFSET(WatchbillMONTHLY!$A$3:$U$3,1,2))))=$A64,_xlfn.XLOOKUP(AS$2,WatchbillMONTHLY!$A$3:$U$3,OFFSET(WatchbillMONTHLY!$A$3:$U$3,1,2)),FALSE),TRUE,FALSE),
IF(_xlfn.XLOOKUP(AS$2,WatchbillMONTHLY!$A$20:$U$20,OFFSET(WatchbillMONTHLY!$A$20:$U$20,1,2))=IF(_xlfn.XLOOKUP($A64,INDIRECT("_"&amp;_xlfn.XLOOKUP(AS$2,WatchbillMONTHLY!$A$20:$U$20,OFFSET(WatchbillMONTHLY!$A$20:$U$20,1,2))),INDIRECT("_"&amp;_xlfn.XLOOKUP(AS$2,WatchbillMONTHLY!$A$20:$U$20,OFFSET(WatchbillMONTHLY!$A$20:$U$20,1,2))))=$A64,_xlfn.XLOOKUP(AS$2,WatchbillMONTHLY!$A$20:$U$20,OFFSET(WatchbillMONTHLY!$A$20:$U$20,1,2)),FALSE),TRUE,FALSE)),
IF(_xlfn.XLOOKUP(AS$2,WatchbillMONTHLY!$A$37:$U$37,OFFSET(WatchbillMONTHLY!$A$37:$U$37,1,2))=IF(_xlfn.XLOOKUP($A64,INDIRECT("_"&amp;_xlfn.XLOOKUP(AS$2,WatchbillMONTHLY!$A$37:$U$37,OFFSET(WatchbillMONTHLY!$A$37:$U$37,1,2))),INDIRECT("_"&amp;_xlfn.XLOOKUP(AS$2,WatchbillMONTHLY!$A$37:$U$37,OFFSET(WatchbillMONTHLY!$A$37:$U$37,1,2))))=$A64,_xlfn.XLOOKUP(AS$2,WatchbillMONTHLY!$A$37:$U$37,OFFSET(WatchbillMONTHLY!$A$37:$U$37,1,2)),FALSE),TRUE,FALSE)),
IF(_xlfn.XLOOKUP(AS$2,WatchbillMONTHLY!$A$54:$U$54,OFFSET(WatchbillMONTHLY!$A$54:$U$54,1,2))=IF(_xlfn.XLOOKUP($A64,INDIRECT("_"&amp;_xlfn.XLOOKUP(AS$2,WatchbillMONTHLY!$A$54:$U$54,OFFSET(WatchbillMONTHLY!$A$54:$U$54,1,2))),INDIRECT("_"&amp;_xlfn.XLOOKUP(AS$2,WatchbillMONTHLY!$A$54:$U$54,OFFSET(WatchbillMONTHLY!$A$54:$U$54,1,2))))=$A64,_xlfn.XLOOKUP(AS$2,WatchbillMONTHLY!$A$54:$U$54,OFFSET(WatchbillMONTHLY!$A$54:$U$54,1,2)),FALSE),TRUE,FALSE)),
IF(_xlfn.XLOOKUP(AS$2,WatchbillMONTHLY!$A$71:$U$71,OFFSET(WatchbillMONTHLY!$A$71:$U$71,1,2))=IF(_xlfn.XLOOKUP($A64,INDIRECT("_"&amp;_xlfn.XLOOKUP(AS$2,WatchbillMONTHLY!$A$71:$U$71,OFFSET(WatchbillMONTHLY!$A$71:$U$71,1,2))),INDIRECT("_"&amp;_xlfn.XLOOKUP(AS$2,WatchbillMONTHLY!$A$71:$U$71,OFFSET(WatchbillMONTHLY!$A$71:$U$71,1,2))))=$A64,_xlfn.XLOOKUP(AS$2,WatchbillMONTHLY!$A$71:$U$71,OFFSET(WatchbillMONTHLY!$A$71:$U$71,1,2)),FALSE),TRUE,FALSE)),
IF(_xlfn.XLOOKUP(AS$2,WatchbillMONTHLY!$A$88:$U$88,OFFSET(WatchbillMONTHLY!$A$88:$U$88,1,2))=IF(_xlfn.XLOOKUP($A64,INDIRECT("_"&amp;_xlfn.XLOOKUP(AS$2,WatchbillMONTHLY!$A$88:$U$88,OFFSET(WatchbillMONTHLY!$A$88:$U$88,1,2))),INDIRECT("_"&amp;_xlfn.XLOOKUP(AS$2,WatchbillMONTHLY!$A$88:$U$88,OFFSET(WatchbillMONTHLY!$A$88:$U$88,1,2))))=$A64,_xlfn.XLOOKUP(AS$2,WatchbillMONTHLY!$A$88:$U$88,OFFSET(WatchbillMONTHLY!$A$88:$U$88,1,2)),FALSE),TRUE,FALSE)),
FALSE),FALSE)</f>
        <v>0</v>
      </c>
      <c r="AT64" s="209" t="b" cm="1">
        <f t="array" aca="1" ref="AT64" ca="1">IF(AND($A64 &gt; 0, M64 &gt; 0,AT$2&lt;MiscFormulas!$A$5+1),
_xlfn.IFNA(
_xlfn.IFNA(
_xlfn.IFNA(
_xlfn.IFNA(
_xlfn.IFNA(
_xlfn.IFNA(
IF(_xlfn.XLOOKUP(AT$2,WatchbillMONTHLY!$A$3:$U$3,OFFSET(WatchbillMONTHLY!$A$3:$U$3,1,2))=IF(_xlfn.XLOOKUP($A64,INDIRECT("_"&amp;_xlfn.XLOOKUP(AT$2,WatchbillMONTHLY!$A$3:$U$3,OFFSET(WatchbillMONTHLY!$A$3:$U$3,1,2))),INDIRECT("_"&amp;_xlfn.XLOOKUP(AT$2,WatchbillMONTHLY!$A$3:$U$3,OFFSET(WatchbillMONTHLY!$A$3:$U$3,1,2))))=$A64,_xlfn.XLOOKUP(AT$2,WatchbillMONTHLY!$A$3:$U$3,OFFSET(WatchbillMONTHLY!$A$3:$U$3,1,2)),FALSE),TRUE,FALSE),
IF(_xlfn.XLOOKUP(AT$2,WatchbillMONTHLY!$A$20:$U$20,OFFSET(WatchbillMONTHLY!$A$20:$U$20,1,2))=IF(_xlfn.XLOOKUP($A64,INDIRECT("_"&amp;_xlfn.XLOOKUP(AT$2,WatchbillMONTHLY!$A$20:$U$20,OFFSET(WatchbillMONTHLY!$A$20:$U$20,1,2))),INDIRECT("_"&amp;_xlfn.XLOOKUP(AT$2,WatchbillMONTHLY!$A$20:$U$20,OFFSET(WatchbillMONTHLY!$A$20:$U$20,1,2))))=$A64,_xlfn.XLOOKUP(AT$2,WatchbillMONTHLY!$A$20:$U$20,OFFSET(WatchbillMONTHLY!$A$20:$U$20,1,2)),FALSE),TRUE,FALSE)),
IF(_xlfn.XLOOKUP(AT$2,WatchbillMONTHLY!$A$37:$U$37,OFFSET(WatchbillMONTHLY!$A$37:$U$37,1,2))=IF(_xlfn.XLOOKUP($A64,INDIRECT("_"&amp;_xlfn.XLOOKUP(AT$2,WatchbillMONTHLY!$A$37:$U$37,OFFSET(WatchbillMONTHLY!$A$37:$U$37,1,2))),INDIRECT("_"&amp;_xlfn.XLOOKUP(AT$2,WatchbillMONTHLY!$A$37:$U$37,OFFSET(WatchbillMONTHLY!$A$37:$U$37,1,2))))=$A64,_xlfn.XLOOKUP(AT$2,WatchbillMONTHLY!$A$37:$U$37,OFFSET(WatchbillMONTHLY!$A$37:$U$37,1,2)),FALSE),TRUE,FALSE)),
IF(_xlfn.XLOOKUP(AT$2,WatchbillMONTHLY!$A$54:$U$54,OFFSET(WatchbillMONTHLY!$A$54:$U$54,1,2))=IF(_xlfn.XLOOKUP($A64,INDIRECT("_"&amp;_xlfn.XLOOKUP(AT$2,WatchbillMONTHLY!$A$54:$U$54,OFFSET(WatchbillMONTHLY!$A$54:$U$54,1,2))),INDIRECT("_"&amp;_xlfn.XLOOKUP(AT$2,WatchbillMONTHLY!$A$54:$U$54,OFFSET(WatchbillMONTHLY!$A$54:$U$54,1,2))))=$A64,_xlfn.XLOOKUP(AT$2,WatchbillMONTHLY!$A$54:$U$54,OFFSET(WatchbillMONTHLY!$A$54:$U$54,1,2)),FALSE),TRUE,FALSE)),
IF(_xlfn.XLOOKUP(AT$2,WatchbillMONTHLY!$A$71:$U$71,OFFSET(WatchbillMONTHLY!$A$71:$U$71,1,2))=IF(_xlfn.XLOOKUP($A64,INDIRECT("_"&amp;_xlfn.XLOOKUP(AT$2,WatchbillMONTHLY!$A$71:$U$71,OFFSET(WatchbillMONTHLY!$A$71:$U$71,1,2))),INDIRECT("_"&amp;_xlfn.XLOOKUP(AT$2,WatchbillMONTHLY!$A$71:$U$71,OFFSET(WatchbillMONTHLY!$A$71:$U$71,1,2))))=$A64,_xlfn.XLOOKUP(AT$2,WatchbillMONTHLY!$A$71:$U$71,OFFSET(WatchbillMONTHLY!$A$71:$U$71,1,2)),FALSE),TRUE,FALSE)),
IF(_xlfn.XLOOKUP(AT$2,WatchbillMONTHLY!$A$88:$U$88,OFFSET(WatchbillMONTHLY!$A$88:$U$88,1,2))=IF(_xlfn.XLOOKUP($A64,INDIRECT("_"&amp;_xlfn.XLOOKUP(AT$2,WatchbillMONTHLY!$A$88:$U$88,OFFSET(WatchbillMONTHLY!$A$88:$U$88,1,2))),INDIRECT("_"&amp;_xlfn.XLOOKUP(AT$2,WatchbillMONTHLY!$A$88:$U$88,OFFSET(WatchbillMONTHLY!$A$88:$U$88,1,2))))=$A64,_xlfn.XLOOKUP(AT$2,WatchbillMONTHLY!$A$88:$U$88,OFFSET(WatchbillMONTHLY!$A$88:$U$88,1,2)),FALSE),TRUE,FALSE)),
FALSE),FALSE)</f>
        <v>0</v>
      </c>
      <c r="AU64" s="209" t="b" cm="1">
        <f t="array" aca="1" ref="AU64" ca="1">IF(AND($A64 &gt; 0, N64 &gt; 0,AU$2&lt;MiscFormulas!$A$5+1),
_xlfn.IFNA(
_xlfn.IFNA(
_xlfn.IFNA(
_xlfn.IFNA(
_xlfn.IFNA(
_xlfn.IFNA(
IF(_xlfn.XLOOKUP(AU$2,WatchbillMONTHLY!$A$3:$U$3,OFFSET(WatchbillMONTHLY!$A$3:$U$3,1,2))=IF(_xlfn.XLOOKUP($A64,INDIRECT("_"&amp;_xlfn.XLOOKUP(AU$2,WatchbillMONTHLY!$A$3:$U$3,OFFSET(WatchbillMONTHLY!$A$3:$U$3,1,2))),INDIRECT("_"&amp;_xlfn.XLOOKUP(AU$2,WatchbillMONTHLY!$A$3:$U$3,OFFSET(WatchbillMONTHLY!$A$3:$U$3,1,2))))=$A64,_xlfn.XLOOKUP(AU$2,WatchbillMONTHLY!$A$3:$U$3,OFFSET(WatchbillMONTHLY!$A$3:$U$3,1,2)),FALSE),TRUE,FALSE),
IF(_xlfn.XLOOKUP(AU$2,WatchbillMONTHLY!$A$20:$U$20,OFFSET(WatchbillMONTHLY!$A$20:$U$20,1,2))=IF(_xlfn.XLOOKUP($A64,INDIRECT("_"&amp;_xlfn.XLOOKUP(AU$2,WatchbillMONTHLY!$A$20:$U$20,OFFSET(WatchbillMONTHLY!$A$20:$U$20,1,2))),INDIRECT("_"&amp;_xlfn.XLOOKUP(AU$2,WatchbillMONTHLY!$A$20:$U$20,OFFSET(WatchbillMONTHLY!$A$20:$U$20,1,2))))=$A64,_xlfn.XLOOKUP(AU$2,WatchbillMONTHLY!$A$20:$U$20,OFFSET(WatchbillMONTHLY!$A$20:$U$20,1,2)),FALSE),TRUE,FALSE)),
IF(_xlfn.XLOOKUP(AU$2,WatchbillMONTHLY!$A$37:$U$37,OFFSET(WatchbillMONTHLY!$A$37:$U$37,1,2))=IF(_xlfn.XLOOKUP($A64,INDIRECT("_"&amp;_xlfn.XLOOKUP(AU$2,WatchbillMONTHLY!$A$37:$U$37,OFFSET(WatchbillMONTHLY!$A$37:$U$37,1,2))),INDIRECT("_"&amp;_xlfn.XLOOKUP(AU$2,WatchbillMONTHLY!$A$37:$U$37,OFFSET(WatchbillMONTHLY!$A$37:$U$37,1,2))))=$A64,_xlfn.XLOOKUP(AU$2,WatchbillMONTHLY!$A$37:$U$37,OFFSET(WatchbillMONTHLY!$A$37:$U$37,1,2)),FALSE),TRUE,FALSE)),
IF(_xlfn.XLOOKUP(AU$2,WatchbillMONTHLY!$A$54:$U$54,OFFSET(WatchbillMONTHLY!$A$54:$U$54,1,2))=IF(_xlfn.XLOOKUP($A64,INDIRECT("_"&amp;_xlfn.XLOOKUP(AU$2,WatchbillMONTHLY!$A$54:$U$54,OFFSET(WatchbillMONTHLY!$A$54:$U$54,1,2))),INDIRECT("_"&amp;_xlfn.XLOOKUP(AU$2,WatchbillMONTHLY!$A$54:$U$54,OFFSET(WatchbillMONTHLY!$A$54:$U$54,1,2))))=$A64,_xlfn.XLOOKUP(AU$2,WatchbillMONTHLY!$A$54:$U$54,OFFSET(WatchbillMONTHLY!$A$54:$U$54,1,2)),FALSE),TRUE,FALSE)),
IF(_xlfn.XLOOKUP(AU$2,WatchbillMONTHLY!$A$71:$U$71,OFFSET(WatchbillMONTHLY!$A$71:$U$71,1,2))=IF(_xlfn.XLOOKUP($A64,INDIRECT("_"&amp;_xlfn.XLOOKUP(AU$2,WatchbillMONTHLY!$A$71:$U$71,OFFSET(WatchbillMONTHLY!$A$71:$U$71,1,2))),INDIRECT("_"&amp;_xlfn.XLOOKUP(AU$2,WatchbillMONTHLY!$A$71:$U$71,OFFSET(WatchbillMONTHLY!$A$71:$U$71,1,2))))=$A64,_xlfn.XLOOKUP(AU$2,WatchbillMONTHLY!$A$71:$U$71,OFFSET(WatchbillMONTHLY!$A$71:$U$71,1,2)),FALSE),TRUE,FALSE)),
IF(_xlfn.XLOOKUP(AU$2,WatchbillMONTHLY!$A$88:$U$88,OFFSET(WatchbillMONTHLY!$A$88:$U$88,1,2))=IF(_xlfn.XLOOKUP($A64,INDIRECT("_"&amp;_xlfn.XLOOKUP(AU$2,WatchbillMONTHLY!$A$88:$U$88,OFFSET(WatchbillMONTHLY!$A$88:$U$88,1,2))),INDIRECT("_"&amp;_xlfn.XLOOKUP(AU$2,WatchbillMONTHLY!$A$88:$U$88,OFFSET(WatchbillMONTHLY!$A$88:$U$88,1,2))))=$A64,_xlfn.XLOOKUP(AU$2,WatchbillMONTHLY!$A$88:$U$88,OFFSET(WatchbillMONTHLY!$A$88:$U$88,1,2)),FALSE),TRUE,FALSE)),
FALSE),FALSE)</f>
        <v>0</v>
      </c>
      <c r="AV64" s="209" t="b" cm="1">
        <f t="array" aca="1" ref="AV64" ca="1">IF(AND($A64 &gt; 0, O64 &gt; 0,AV$2&lt;MiscFormulas!$A$5+1),
_xlfn.IFNA(
_xlfn.IFNA(
_xlfn.IFNA(
_xlfn.IFNA(
_xlfn.IFNA(
_xlfn.IFNA(
IF(_xlfn.XLOOKUP(AV$2,WatchbillMONTHLY!$A$3:$U$3,OFFSET(WatchbillMONTHLY!$A$3:$U$3,1,2))=IF(_xlfn.XLOOKUP($A64,INDIRECT("_"&amp;_xlfn.XLOOKUP(AV$2,WatchbillMONTHLY!$A$3:$U$3,OFFSET(WatchbillMONTHLY!$A$3:$U$3,1,2))),INDIRECT("_"&amp;_xlfn.XLOOKUP(AV$2,WatchbillMONTHLY!$A$3:$U$3,OFFSET(WatchbillMONTHLY!$A$3:$U$3,1,2))))=$A64,_xlfn.XLOOKUP(AV$2,WatchbillMONTHLY!$A$3:$U$3,OFFSET(WatchbillMONTHLY!$A$3:$U$3,1,2)),FALSE),TRUE,FALSE),
IF(_xlfn.XLOOKUP(AV$2,WatchbillMONTHLY!$A$20:$U$20,OFFSET(WatchbillMONTHLY!$A$20:$U$20,1,2))=IF(_xlfn.XLOOKUP($A64,INDIRECT("_"&amp;_xlfn.XLOOKUP(AV$2,WatchbillMONTHLY!$A$20:$U$20,OFFSET(WatchbillMONTHLY!$A$20:$U$20,1,2))),INDIRECT("_"&amp;_xlfn.XLOOKUP(AV$2,WatchbillMONTHLY!$A$20:$U$20,OFFSET(WatchbillMONTHLY!$A$20:$U$20,1,2))))=$A64,_xlfn.XLOOKUP(AV$2,WatchbillMONTHLY!$A$20:$U$20,OFFSET(WatchbillMONTHLY!$A$20:$U$20,1,2)),FALSE),TRUE,FALSE)),
IF(_xlfn.XLOOKUP(AV$2,WatchbillMONTHLY!$A$37:$U$37,OFFSET(WatchbillMONTHLY!$A$37:$U$37,1,2))=IF(_xlfn.XLOOKUP($A64,INDIRECT("_"&amp;_xlfn.XLOOKUP(AV$2,WatchbillMONTHLY!$A$37:$U$37,OFFSET(WatchbillMONTHLY!$A$37:$U$37,1,2))),INDIRECT("_"&amp;_xlfn.XLOOKUP(AV$2,WatchbillMONTHLY!$A$37:$U$37,OFFSET(WatchbillMONTHLY!$A$37:$U$37,1,2))))=$A64,_xlfn.XLOOKUP(AV$2,WatchbillMONTHLY!$A$37:$U$37,OFFSET(WatchbillMONTHLY!$A$37:$U$37,1,2)),FALSE),TRUE,FALSE)),
IF(_xlfn.XLOOKUP(AV$2,WatchbillMONTHLY!$A$54:$U$54,OFFSET(WatchbillMONTHLY!$A$54:$U$54,1,2))=IF(_xlfn.XLOOKUP($A64,INDIRECT("_"&amp;_xlfn.XLOOKUP(AV$2,WatchbillMONTHLY!$A$54:$U$54,OFFSET(WatchbillMONTHLY!$A$54:$U$54,1,2))),INDIRECT("_"&amp;_xlfn.XLOOKUP(AV$2,WatchbillMONTHLY!$A$54:$U$54,OFFSET(WatchbillMONTHLY!$A$54:$U$54,1,2))))=$A64,_xlfn.XLOOKUP(AV$2,WatchbillMONTHLY!$A$54:$U$54,OFFSET(WatchbillMONTHLY!$A$54:$U$54,1,2)),FALSE),TRUE,FALSE)),
IF(_xlfn.XLOOKUP(AV$2,WatchbillMONTHLY!$A$71:$U$71,OFFSET(WatchbillMONTHLY!$A$71:$U$71,1,2))=IF(_xlfn.XLOOKUP($A64,INDIRECT("_"&amp;_xlfn.XLOOKUP(AV$2,WatchbillMONTHLY!$A$71:$U$71,OFFSET(WatchbillMONTHLY!$A$71:$U$71,1,2))),INDIRECT("_"&amp;_xlfn.XLOOKUP(AV$2,WatchbillMONTHLY!$A$71:$U$71,OFFSET(WatchbillMONTHLY!$A$71:$U$71,1,2))))=$A64,_xlfn.XLOOKUP(AV$2,WatchbillMONTHLY!$A$71:$U$71,OFFSET(WatchbillMONTHLY!$A$71:$U$71,1,2)),FALSE),TRUE,FALSE)),
IF(_xlfn.XLOOKUP(AV$2,WatchbillMONTHLY!$A$88:$U$88,OFFSET(WatchbillMONTHLY!$A$88:$U$88,1,2))=IF(_xlfn.XLOOKUP($A64,INDIRECT("_"&amp;_xlfn.XLOOKUP(AV$2,WatchbillMONTHLY!$A$88:$U$88,OFFSET(WatchbillMONTHLY!$A$88:$U$88,1,2))),INDIRECT("_"&amp;_xlfn.XLOOKUP(AV$2,WatchbillMONTHLY!$A$88:$U$88,OFFSET(WatchbillMONTHLY!$A$88:$U$88,1,2))))=$A64,_xlfn.XLOOKUP(AV$2,WatchbillMONTHLY!$A$88:$U$88,OFFSET(WatchbillMONTHLY!$A$88:$U$88,1,2)),FALSE),TRUE,FALSE)),
FALSE),FALSE)</f>
        <v>0</v>
      </c>
      <c r="AW64" s="209" t="b" cm="1">
        <f t="array" aca="1" ref="AW64" ca="1">IF(AND($A64 &gt; 0, P64 &gt; 0,AW$2&lt;MiscFormulas!$A$5+1),
_xlfn.IFNA(
_xlfn.IFNA(
_xlfn.IFNA(
_xlfn.IFNA(
_xlfn.IFNA(
_xlfn.IFNA(
IF(_xlfn.XLOOKUP(AW$2,WatchbillMONTHLY!$A$3:$U$3,OFFSET(WatchbillMONTHLY!$A$3:$U$3,1,2))=IF(_xlfn.XLOOKUP($A64,INDIRECT("_"&amp;_xlfn.XLOOKUP(AW$2,WatchbillMONTHLY!$A$3:$U$3,OFFSET(WatchbillMONTHLY!$A$3:$U$3,1,2))),INDIRECT("_"&amp;_xlfn.XLOOKUP(AW$2,WatchbillMONTHLY!$A$3:$U$3,OFFSET(WatchbillMONTHLY!$A$3:$U$3,1,2))))=$A64,_xlfn.XLOOKUP(AW$2,WatchbillMONTHLY!$A$3:$U$3,OFFSET(WatchbillMONTHLY!$A$3:$U$3,1,2)),FALSE),TRUE,FALSE),
IF(_xlfn.XLOOKUP(AW$2,WatchbillMONTHLY!$A$20:$U$20,OFFSET(WatchbillMONTHLY!$A$20:$U$20,1,2))=IF(_xlfn.XLOOKUP($A64,INDIRECT("_"&amp;_xlfn.XLOOKUP(AW$2,WatchbillMONTHLY!$A$20:$U$20,OFFSET(WatchbillMONTHLY!$A$20:$U$20,1,2))),INDIRECT("_"&amp;_xlfn.XLOOKUP(AW$2,WatchbillMONTHLY!$A$20:$U$20,OFFSET(WatchbillMONTHLY!$A$20:$U$20,1,2))))=$A64,_xlfn.XLOOKUP(AW$2,WatchbillMONTHLY!$A$20:$U$20,OFFSET(WatchbillMONTHLY!$A$20:$U$20,1,2)),FALSE),TRUE,FALSE)),
IF(_xlfn.XLOOKUP(AW$2,WatchbillMONTHLY!$A$37:$U$37,OFFSET(WatchbillMONTHLY!$A$37:$U$37,1,2))=IF(_xlfn.XLOOKUP($A64,INDIRECT("_"&amp;_xlfn.XLOOKUP(AW$2,WatchbillMONTHLY!$A$37:$U$37,OFFSET(WatchbillMONTHLY!$A$37:$U$37,1,2))),INDIRECT("_"&amp;_xlfn.XLOOKUP(AW$2,WatchbillMONTHLY!$A$37:$U$37,OFFSET(WatchbillMONTHLY!$A$37:$U$37,1,2))))=$A64,_xlfn.XLOOKUP(AW$2,WatchbillMONTHLY!$A$37:$U$37,OFFSET(WatchbillMONTHLY!$A$37:$U$37,1,2)),FALSE),TRUE,FALSE)),
IF(_xlfn.XLOOKUP(AW$2,WatchbillMONTHLY!$A$54:$U$54,OFFSET(WatchbillMONTHLY!$A$54:$U$54,1,2))=IF(_xlfn.XLOOKUP($A64,INDIRECT("_"&amp;_xlfn.XLOOKUP(AW$2,WatchbillMONTHLY!$A$54:$U$54,OFFSET(WatchbillMONTHLY!$A$54:$U$54,1,2))),INDIRECT("_"&amp;_xlfn.XLOOKUP(AW$2,WatchbillMONTHLY!$A$54:$U$54,OFFSET(WatchbillMONTHLY!$A$54:$U$54,1,2))))=$A64,_xlfn.XLOOKUP(AW$2,WatchbillMONTHLY!$A$54:$U$54,OFFSET(WatchbillMONTHLY!$A$54:$U$54,1,2)),FALSE),TRUE,FALSE)),
IF(_xlfn.XLOOKUP(AW$2,WatchbillMONTHLY!$A$71:$U$71,OFFSET(WatchbillMONTHLY!$A$71:$U$71,1,2))=IF(_xlfn.XLOOKUP($A64,INDIRECT("_"&amp;_xlfn.XLOOKUP(AW$2,WatchbillMONTHLY!$A$71:$U$71,OFFSET(WatchbillMONTHLY!$A$71:$U$71,1,2))),INDIRECT("_"&amp;_xlfn.XLOOKUP(AW$2,WatchbillMONTHLY!$A$71:$U$71,OFFSET(WatchbillMONTHLY!$A$71:$U$71,1,2))))=$A64,_xlfn.XLOOKUP(AW$2,WatchbillMONTHLY!$A$71:$U$71,OFFSET(WatchbillMONTHLY!$A$71:$U$71,1,2)),FALSE),TRUE,FALSE)),
IF(_xlfn.XLOOKUP(AW$2,WatchbillMONTHLY!$A$88:$U$88,OFFSET(WatchbillMONTHLY!$A$88:$U$88,1,2))=IF(_xlfn.XLOOKUP($A64,INDIRECT("_"&amp;_xlfn.XLOOKUP(AW$2,WatchbillMONTHLY!$A$88:$U$88,OFFSET(WatchbillMONTHLY!$A$88:$U$88,1,2))),INDIRECT("_"&amp;_xlfn.XLOOKUP(AW$2,WatchbillMONTHLY!$A$88:$U$88,OFFSET(WatchbillMONTHLY!$A$88:$U$88,1,2))))=$A64,_xlfn.XLOOKUP(AW$2,WatchbillMONTHLY!$A$88:$U$88,OFFSET(WatchbillMONTHLY!$A$88:$U$88,1,2)),FALSE),TRUE,FALSE)),
FALSE),FALSE)</f>
        <v>0</v>
      </c>
      <c r="AX64" s="209" t="b" cm="1">
        <f t="array" aca="1" ref="AX64" ca="1">IF(AND($A64 &gt; 0, Q64 &gt; 0,AX$2&lt;MiscFormulas!$A$5+1),
_xlfn.IFNA(
_xlfn.IFNA(
_xlfn.IFNA(
_xlfn.IFNA(
_xlfn.IFNA(
_xlfn.IFNA(
IF(_xlfn.XLOOKUP(AX$2,WatchbillMONTHLY!$A$3:$U$3,OFFSET(WatchbillMONTHLY!$A$3:$U$3,1,2))=IF(_xlfn.XLOOKUP($A64,INDIRECT("_"&amp;_xlfn.XLOOKUP(AX$2,WatchbillMONTHLY!$A$3:$U$3,OFFSET(WatchbillMONTHLY!$A$3:$U$3,1,2))),INDIRECT("_"&amp;_xlfn.XLOOKUP(AX$2,WatchbillMONTHLY!$A$3:$U$3,OFFSET(WatchbillMONTHLY!$A$3:$U$3,1,2))))=$A64,_xlfn.XLOOKUP(AX$2,WatchbillMONTHLY!$A$3:$U$3,OFFSET(WatchbillMONTHLY!$A$3:$U$3,1,2)),FALSE),TRUE,FALSE),
IF(_xlfn.XLOOKUP(AX$2,WatchbillMONTHLY!$A$20:$U$20,OFFSET(WatchbillMONTHLY!$A$20:$U$20,1,2))=IF(_xlfn.XLOOKUP($A64,INDIRECT("_"&amp;_xlfn.XLOOKUP(AX$2,WatchbillMONTHLY!$A$20:$U$20,OFFSET(WatchbillMONTHLY!$A$20:$U$20,1,2))),INDIRECT("_"&amp;_xlfn.XLOOKUP(AX$2,WatchbillMONTHLY!$A$20:$U$20,OFFSET(WatchbillMONTHLY!$A$20:$U$20,1,2))))=$A64,_xlfn.XLOOKUP(AX$2,WatchbillMONTHLY!$A$20:$U$20,OFFSET(WatchbillMONTHLY!$A$20:$U$20,1,2)),FALSE),TRUE,FALSE)),
IF(_xlfn.XLOOKUP(AX$2,WatchbillMONTHLY!$A$37:$U$37,OFFSET(WatchbillMONTHLY!$A$37:$U$37,1,2))=IF(_xlfn.XLOOKUP($A64,INDIRECT("_"&amp;_xlfn.XLOOKUP(AX$2,WatchbillMONTHLY!$A$37:$U$37,OFFSET(WatchbillMONTHLY!$A$37:$U$37,1,2))),INDIRECT("_"&amp;_xlfn.XLOOKUP(AX$2,WatchbillMONTHLY!$A$37:$U$37,OFFSET(WatchbillMONTHLY!$A$37:$U$37,1,2))))=$A64,_xlfn.XLOOKUP(AX$2,WatchbillMONTHLY!$A$37:$U$37,OFFSET(WatchbillMONTHLY!$A$37:$U$37,1,2)),FALSE),TRUE,FALSE)),
IF(_xlfn.XLOOKUP(AX$2,WatchbillMONTHLY!$A$54:$U$54,OFFSET(WatchbillMONTHLY!$A$54:$U$54,1,2))=IF(_xlfn.XLOOKUP($A64,INDIRECT("_"&amp;_xlfn.XLOOKUP(AX$2,WatchbillMONTHLY!$A$54:$U$54,OFFSET(WatchbillMONTHLY!$A$54:$U$54,1,2))),INDIRECT("_"&amp;_xlfn.XLOOKUP(AX$2,WatchbillMONTHLY!$A$54:$U$54,OFFSET(WatchbillMONTHLY!$A$54:$U$54,1,2))))=$A64,_xlfn.XLOOKUP(AX$2,WatchbillMONTHLY!$A$54:$U$54,OFFSET(WatchbillMONTHLY!$A$54:$U$54,1,2)),FALSE),TRUE,FALSE)),
IF(_xlfn.XLOOKUP(AX$2,WatchbillMONTHLY!$A$71:$U$71,OFFSET(WatchbillMONTHLY!$A$71:$U$71,1,2))=IF(_xlfn.XLOOKUP($A64,INDIRECT("_"&amp;_xlfn.XLOOKUP(AX$2,WatchbillMONTHLY!$A$71:$U$71,OFFSET(WatchbillMONTHLY!$A$71:$U$71,1,2))),INDIRECT("_"&amp;_xlfn.XLOOKUP(AX$2,WatchbillMONTHLY!$A$71:$U$71,OFFSET(WatchbillMONTHLY!$A$71:$U$71,1,2))))=$A64,_xlfn.XLOOKUP(AX$2,WatchbillMONTHLY!$A$71:$U$71,OFFSET(WatchbillMONTHLY!$A$71:$U$71,1,2)),FALSE),TRUE,FALSE)),
IF(_xlfn.XLOOKUP(AX$2,WatchbillMONTHLY!$A$88:$U$88,OFFSET(WatchbillMONTHLY!$A$88:$U$88,1,2))=IF(_xlfn.XLOOKUP($A64,INDIRECT("_"&amp;_xlfn.XLOOKUP(AX$2,WatchbillMONTHLY!$A$88:$U$88,OFFSET(WatchbillMONTHLY!$A$88:$U$88,1,2))),INDIRECT("_"&amp;_xlfn.XLOOKUP(AX$2,WatchbillMONTHLY!$A$88:$U$88,OFFSET(WatchbillMONTHLY!$A$88:$U$88,1,2))))=$A64,_xlfn.XLOOKUP(AX$2,WatchbillMONTHLY!$A$88:$U$88,OFFSET(WatchbillMONTHLY!$A$88:$U$88,1,2)),FALSE),TRUE,FALSE)),
FALSE),FALSE)</f>
        <v>0</v>
      </c>
      <c r="AY64" s="209" t="b" cm="1">
        <f t="array" aca="1" ref="AY64" ca="1">IF(AND($A64 &gt; 0, R64 &gt; 0,AY$2&lt;MiscFormulas!$A$5+1),
_xlfn.IFNA(
_xlfn.IFNA(
_xlfn.IFNA(
_xlfn.IFNA(
_xlfn.IFNA(
_xlfn.IFNA(
IF(_xlfn.XLOOKUP(AY$2,WatchbillMONTHLY!$A$3:$U$3,OFFSET(WatchbillMONTHLY!$A$3:$U$3,1,2))=IF(_xlfn.XLOOKUP($A64,INDIRECT("_"&amp;_xlfn.XLOOKUP(AY$2,WatchbillMONTHLY!$A$3:$U$3,OFFSET(WatchbillMONTHLY!$A$3:$U$3,1,2))),INDIRECT("_"&amp;_xlfn.XLOOKUP(AY$2,WatchbillMONTHLY!$A$3:$U$3,OFFSET(WatchbillMONTHLY!$A$3:$U$3,1,2))))=$A64,_xlfn.XLOOKUP(AY$2,WatchbillMONTHLY!$A$3:$U$3,OFFSET(WatchbillMONTHLY!$A$3:$U$3,1,2)),FALSE),TRUE,FALSE),
IF(_xlfn.XLOOKUP(AY$2,WatchbillMONTHLY!$A$20:$U$20,OFFSET(WatchbillMONTHLY!$A$20:$U$20,1,2))=IF(_xlfn.XLOOKUP($A64,INDIRECT("_"&amp;_xlfn.XLOOKUP(AY$2,WatchbillMONTHLY!$A$20:$U$20,OFFSET(WatchbillMONTHLY!$A$20:$U$20,1,2))),INDIRECT("_"&amp;_xlfn.XLOOKUP(AY$2,WatchbillMONTHLY!$A$20:$U$20,OFFSET(WatchbillMONTHLY!$A$20:$U$20,1,2))))=$A64,_xlfn.XLOOKUP(AY$2,WatchbillMONTHLY!$A$20:$U$20,OFFSET(WatchbillMONTHLY!$A$20:$U$20,1,2)),FALSE),TRUE,FALSE)),
IF(_xlfn.XLOOKUP(AY$2,WatchbillMONTHLY!$A$37:$U$37,OFFSET(WatchbillMONTHLY!$A$37:$U$37,1,2))=IF(_xlfn.XLOOKUP($A64,INDIRECT("_"&amp;_xlfn.XLOOKUP(AY$2,WatchbillMONTHLY!$A$37:$U$37,OFFSET(WatchbillMONTHLY!$A$37:$U$37,1,2))),INDIRECT("_"&amp;_xlfn.XLOOKUP(AY$2,WatchbillMONTHLY!$A$37:$U$37,OFFSET(WatchbillMONTHLY!$A$37:$U$37,1,2))))=$A64,_xlfn.XLOOKUP(AY$2,WatchbillMONTHLY!$A$37:$U$37,OFFSET(WatchbillMONTHLY!$A$37:$U$37,1,2)),FALSE),TRUE,FALSE)),
IF(_xlfn.XLOOKUP(AY$2,WatchbillMONTHLY!$A$54:$U$54,OFFSET(WatchbillMONTHLY!$A$54:$U$54,1,2))=IF(_xlfn.XLOOKUP($A64,INDIRECT("_"&amp;_xlfn.XLOOKUP(AY$2,WatchbillMONTHLY!$A$54:$U$54,OFFSET(WatchbillMONTHLY!$A$54:$U$54,1,2))),INDIRECT("_"&amp;_xlfn.XLOOKUP(AY$2,WatchbillMONTHLY!$A$54:$U$54,OFFSET(WatchbillMONTHLY!$A$54:$U$54,1,2))))=$A64,_xlfn.XLOOKUP(AY$2,WatchbillMONTHLY!$A$54:$U$54,OFFSET(WatchbillMONTHLY!$A$54:$U$54,1,2)),FALSE),TRUE,FALSE)),
IF(_xlfn.XLOOKUP(AY$2,WatchbillMONTHLY!$A$71:$U$71,OFFSET(WatchbillMONTHLY!$A$71:$U$71,1,2))=IF(_xlfn.XLOOKUP($A64,INDIRECT("_"&amp;_xlfn.XLOOKUP(AY$2,WatchbillMONTHLY!$A$71:$U$71,OFFSET(WatchbillMONTHLY!$A$71:$U$71,1,2))),INDIRECT("_"&amp;_xlfn.XLOOKUP(AY$2,WatchbillMONTHLY!$A$71:$U$71,OFFSET(WatchbillMONTHLY!$A$71:$U$71,1,2))))=$A64,_xlfn.XLOOKUP(AY$2,WatchbillMONTHLY!$A$71:$U$71,OFFSET(WatchbillMONTHLY!$A$71:$U$71,1,2)),FALSE),TRUE,FALSE)),
IF(_xlfn.XLOOKUP(AY$2,WatchbillMONTHLY!$A$88:$U$88,OFFSET(WatchbillMONTHLY!$A$88:$U$88,1,2))=IF(_xlfn.XLOOKUP($A64,INDIRECT("_"&amp;_xlfn.XLOOKUP(AY$2,WatchbillMONTHLY!$A$88:$U$88,OFFSET(WatchbillMONTHLY!$A$88:$U$88,1,2))),INDIRECT("_"&amp;_xlfn.XLOOKUP(AY$2,WatchbillMONTHLY!$A$88:$U$88,OFFSET(WatchbillMONTHLY!$A$88:$U$88,1,2))))=$A64,_xlfn.XLOOKUP(AY$2,WatchbillMONTHLY!$A$88:$U$88,OFFSET(WatchbillMONTHLY!$A$88:$U$88,1,2)),FALSE),TRUE,FALSE)),
FALSE),FALSE)</f>
        <v>0</v>
      </c>
      <c r="AZ64" s="209" t="b" cm="1">
        <f t="array" aca="1" ref="AZ64" ca="1">IF(AND($A64 &gt; 0, S64 &gt; 0,AZ$2&lt;MiscFormulas!$A$5+1),
_xlfn.IFNA(
_xlfn.IFNA(
_xlfn.IFNA(
_xlfn.IFNA(
_xlfn.IFNA(
_xlfn.IFNA(
IF(_xlfn.XLOOKUP(AZ$2,WatchbillMONTHLY!$A$3:$U$3,OFFSET(WatchbillMONTHLY!$A$3:$U$3,1,2))=IF(_xlfn.XLOOKUP($A64,INDIRECT("_"&amp;_xlfn.XLOOKUP(AZ$2,WatchbillMONTHLY!$A$3:$U$3,OFFSET(WatchbillMONTHLY!$A$3:$U$3,1,2))),INDIRECT("_"&amp;_xlfn.XLOOKUP(AZ$2,WatchbillMONTHLY!$A$3:$U$3,OFFSET(WatchbillMONTHLY!$A$3:$U$3,1,2))))=$A64,_xlfn.XLOOKUP(AZ$2,WatchbillMONTHLY!$A$3:$U$3,OFFSET(WatchbillMONTHLY!$A$3:$U$3,1,2)),FALSE),TRUE,FALSE),
IF(_xlfn.XLOOKUP(AZ$2,WatchbillMONTHLY!$A$20:$U$20,OFFSET(WatchbillMONTHLY!$A$20:$U$20,1,2))=IF(_xlfn.XLOOKUP($A64,INDIRECT("_"&amp;_xlfn.XLOOKUP(AZ$2,WatchbillMONTHLY!$A$20:$U$20,OFFSET(WatchbillMONTHLY!$A$20:$U$20,1,2))),INDIRECT("_"&amp;_xlfn.XLOOKUP(AZ$2,WatchbillMONTHLY!$A$20:$U$20,OFFSET(WatchbillMONTHLY!$A$20:$U$20,1,2))))=$A64,_xlfn.XLOOKUP(AZ$2,WatchbillMONTHLY!$A$20:$U$20,OFFSET(WatchbillMONTHLY!$A$20:$U$20,1,2)),FALSE),TRUE,FALSE)),
IF(_xlfn.XLOOKUP(AZ$2,WatchbillMONTHLY!$A$37:$U$37,OFFSET(WatchbillMONTHLY!$A$37:$U$37,1,2))=IF(_xlfn.XLOOKUP($A64,INDIRECT("_"&amp;_xlfn.XLOOKUP(AZ$2,WatchbillMONTHLY!$A$37:$U$37,OFFSET(WatchbillMONTHLY!$A$37:$U$37,1,2))),INDIRECT("_"&amp;_xlfn.XLOOKUP(AZ$2,WatchbillMONTHLY!$A$37:$U$37,OFFSET(WatchbillMONTHLY!$A$37:$U$37,1,2))))=$A64,_xlfn.XLOOKUP(AZ$2,WatchbillMONTHLY!$A$37:$U$37,OFFSET(WatchbillMONTHLY!$A$37:$U$37,1,2)),FALSE),TRUE,FALSE)),
IF(_xlfn.XLOOKUP(AZ$2,WatchbillMONTHLY!$A$54:$U$54,OFFSET(WatchbillMONTHLY!$A$54:$U$54,1,2))=IF(_xlfn.XLOOKUP($A64,INDIRECT("_"&amp;_xlfn.XLOOKUP(AZ$2,WatchbillMONTHLY!$A$54:$U$54,OFFSET(WatchbillMONTHLY!$A$54:$U$54,1,2))),INDIRECT("_"&amp;_xlfn.XLOOKUP(AZ$2,WatchbillMONTHLY!$A$54:$U$54,OFFSET(WatchbillMONTHLY!$A$54:$U$54,1,2))))=$A64,_xlfn.XLOOKUP(AZ$2,WatchbillMONTHLY!$A$54:$U$54,OFFSET(WatchbillMONTHLY!$A$54:$U$54,1,2)),FALSE),TRUE,FALSE)),
IF(_xlfn.XLOOKUP(AZ$2,WatchbillMONTHLY!$A$71:$U$71,OFFSET(WatchbillMONTHLY!$A$71:$U$71,1,2))=IF(_xlfn.XLOOKUP($A64,INDIRECT("_"&amp;_xlfn.XLOOKUP(AZ$2,WatchbillMONTHLY!$A$71:$U$71,OFFSET(WatchbillMONTHLY!$A$71:$U$71,1,2))),INDIRECT("_"&amp;_xlfn.XLOOKUP(AZ$2,WatchbillMONTHLY!$A$71:$U$71,OFFSET(WatchbillMONTHLY!$A$71:$U$71,1,2))))=$A64,_xlfn.XLOOKUP(AZ$2,WatchbillMONTHLY!$A$71:$U$71,OFFSET(WatchbillMONTHLY!$A$71:$U$71,1,2)),FALSE),TRUE,FALSE)),
IF(_xlfn.XLOOKUP(AZ$2,WatchbillMONTHLY!$A$88:$U$88,OFFSET(WatchbillMONTHLY!$A$88:$U$88,1,2))=IF(_xlfn.XLOOKUP($A64,INDIRECT("_"&amp;_xlfn.XLOOKUP(AZ$2,WatchbillMONTHLY!$A$88:$U$88,OFFSET(WatchbillMONTHLY!$A$88:$U$88,1,2))),INDIRECT("_"&amp;_xlfn.XLOOKUP(AZ$2,WatchbillMONTHLY!$A$88:$U$88,OFFSET(WatchbillMONTHLY!$A$88:$U$88,1,2))))=$A64,_xlfn.XLOOKUP(AZ$2,WatchbillMONTHLY!$A$88:$U$88,OFFSET(WatchbillMONTHLY!$A$88:$U$88,1,2)),FALSE),TRUE,FALSE)),
FALSE),FALSE)</f>
        <v>0</v>
      </c>
      <c r="BA64" s="209" t="b" cm="1">
        <f t="array" aca="1" ref="BA64" ca="1">IF(AND($A64 &gt; 0, T64 &gt; 0,BA$2&lt;MiscFormulas!$A$5+1),
_xlfn.IFNA(
_xlfn.IFNA(
_xlfn.IFNA(
_xlfn.IFNA(
_xlfn.IFNA(
_xlfn.IFNA(
IF(_xlfn.XLOOKUP(BA$2,WatchbillMONTHLY!$A$3:$U$3,OFFSET(WatchbillMONTHLY!$A$3:$U$3,1,2))=IF(_xlfn.XLOOKUP($A64,INDIRECT("_"&amp;_xlfn.XLOOKUP(BA$2,WatchbillMONTHLY!$A$3:$U$3,OFFSET(WatchbillMONTHLY!$A$3:$U$3,1,2))),INDIRECT("_"&amp;_xlfn.XLOOKUP(BA$2,WatchbillMONTHLY!$A$3:$U$3,OFFSET(WatchbillMONTHLY!$A$3:$U$3,1,2))))=$A64,_xlfn.XLOOKUP(BA$2,WatchbillMONTHLY!$A$3:$U$3,OFFSET(WatchbillMONTHLY!$A$3:$U$3,1,2)),FALSE),TRUE,FALSE),
IF(_xlfn.XLOOKUP(BA$2,WatchbillMONTHLY!$A$20:$U$20,OFFSET(WatchbillMONTHLY!$A$20:$U$20,1,2))=IF(_xlfn.XLOOKUP($A64,INDIRECT("_"&amp;_xlfn.XLOOKUP(BA$2,WatchbillMONTHLY!$A$20:$U$20,OFFSET(WatchbillMONTHLY!$A$20:$U$20,1,2))),INDIRECT("_"&amp;_xlfn.XLOOKUP(BA$2,WatchbillMONTHLY!$A$20:$U$20,OFFSET(WatchbillMONTHLY!$A$20:$U$20,1,2))))=$A64,_xlfn.XLOOKUP(BA$2,WatchbillMONTHLY!$A$20:$U$20,OFFSET(WatchbillMONTHLY!$A$20:$U$20,1,2)),FALSE),TRUE,FALSE)),
IF(_xlfn.XLOOKUP(BA$2,WatchbillMONTHLY!$A$37:$U$37,OFFSET(WatchbillMONTHLY!$A$37:$U$37,1,2))=IF(_xlfn.XLOOKUP($A64,INDIRECT("_"&amp;_xlfn.XLOOKUP(BA$2,WatchbillMONTHLY!$A$37:$U$37,OFFSET(WatchbillMONTHLY!$A$37:$U$37,1,2))),INDIRECT("_"&amp;_xlfn.XLOOKUP(BA$2,WatchbillMONTHLY!$A$37:$U$37,OFFSET(WatchbillMONTHLY!$A$37:$U$37,1,2))))=$A64,_xlfn.XLOOKUP(BA$2,WatchbillMONTHLY!$A$37:$U$37,OFFSET(WatchbillMONTHLY!$A$37:$U$37,1,2)),FALSE),TRUE,FALSE)),
IF(_xlfn.XLOOKUP(BA$2,WatchbillMONTHLY!$A$54:$U$54,OFFSET(WatchbillMONTHLY!$A$54:$U$54,1,2))=IF(_xlfn.XLOOKUP($A64,INDIRECT("_"&amp;_xlfn.XLOOKUP(BA$2,WatchbillMONTHLY!$A$54:$U$54,OFFSET(WatchbillMONTHLY!$A$54:$U$54,1,2))),INDIRECT("_"&amp;_xlfn.XLOOKUP(BA$2,WatchbillMONTHLY!$A$54:$U$54,OFFSET(WatchbillMONTHLY!$A$54:$U$54,1,2))))=$A64,_xlfn.XLOOKUP(BA$2,WatchbillMONTHLY!$A$54:$U$54,OFFSET(WatchbillMONTHLY!$A$54:$U$54,1,2)),FALSE),TRUE,FALSE)),
IF(_xlfn.XLOOKUP(BA$2,WatchbillMONTHLY!$A$71:$U$71,OFFSET(WatchbillMONTHLY!$A$71:$U$71,1,2))=IF(_xlfn.XLOOKUP($A64,INDIRECT("_"&amp;_xlfn.XLOOKUP(BA$2,WatchbillMONTHLY!$A$71:$U$71,OFFSET(WatchbillMONTHLY!$A$71:$U$71,1,2))),INDIRECT("_"&amp;_xlfn.XLOOKUP(BA$2,WatchbillMONTHLY!$A$71:$U$71,OFFSET(WatchbillMONTHLY!$A$71:$U$71,1,2))))=$A64,_xlfn.XLOOKUP(BA$2,WatchbillMONTHLY!$A$71:$U$71,OFFSET(WatchbillMONTHLY!$A$71:$U$71,1,2)),FALSE),TRUE,FALSE)),
IF(_xlfn.XLOOKUP(BA$2,WatchbillMONTHLY!$A$88:$U$88,OFFSET(WatchbillMONTHLY!$A$88:$U$88,1,2))=IF(_xlfn.XLOOKUP($A64,INDIRECT("_"&amp;_xlfn.XLOOKUP(BA$2,WatchbillMONTHLY!$A$88:$U$88,OFFSET(WatchbillMONTHLY!$A$88:$U$88,1,2))),INDIRECT("_"&amp;_xlfn.XLOOKUP(BA$2,WatchbillMONTHLY!$A$88:$U$88,OFFSET(WatchbillMONTHLY!$A$88:$U$88,1,2))))=$A64,_xlfn.XLOOKUP(BA$2,WatchbillMONTHLY!$A$88:$U$88,OFFSET(WatchbillMONTHLY!$A$88:$U$88,1,2)),FALSE),TRUE,FALSE)),
FALSE),FALSE)</f>
        <v>0</v>
      </c>
      <c r="BB64" s="209" t="b" cm="1">
        <f t="array" aca="1" ref="BB64" ca="1">IF(AND($A64 &gt; 0, U64 &gt; 0,BB$2&lt;MiscFormulas!$A$5+1),
_xlfn.IFNA(
_xlfn.IFNA(
_xlfn.IFNA(
_xlfn.IFNA(
_xlfn.IFNA(
_xlfn.IFNA(
IF(_xlfn.XLOOKUP(BB$2,WatchbillMONTHLY!$A$3:$U$3,OFFSET(WatchbillMONTHLY!$A$3:$U$3,1,2))=IF(_xlfn.XLOOKUP($A64,INDIRECT("_"&amp;_xlfn.XLOOKUP(BB$2,WatchbillMONTHLY!$A$3:$U$3,OFFSET(WatchbillMONTHLY!$A$3:$U$3,1,2))),INDIRECT("_"&amp;_xlfn.XLOOKUP(BB$2,WatchbillMONTHLY!$A$3:$U$3,OFFSET(WatchbillMONTHLY!$A$3:$U$3,1,2))))=$A64,_xlfn.XLOOKUP(BB$2,WatchbillMONTHLY!$A$3:$U$3,OFFSET(WatchbillMONTHLY!$A$3:$U$3,1,2)),FALSE),TRUE,FALSE),
IF(_xlfn.XLOOKUP(BB$2,WatchbillMONTHLY!$A$20:$U$20,OFFSET(WatchbillMONTHLY!$A$20:$U$20,1,2))=IF(_xlfn.XLOOKUP($A64,INDIRECT("_"&amp;_xlfn.XLOOKUP(BB$2,WatchbillMONTHLY!$A$20:$U$20,OFFSET(WatchbillMONTHLY!$A$20:$U$20,1,2))),INDIRECT("_"&amp;_xlfn.XLOOKUP(BB$2,WatchbillMONTHLY!$A$20:$U$20,OFFSET(WatchbillMONTHLY!$A$20:$U$20,1,2))))=$A64,_xlfn.XLOOKUP(BB$2,WatchbillMONTHLY!$A$20:$U$20,OFFSET(WatchbillMONTHLY!$A$20:$U$20,1,2)),FALSE),TRUE,FALSE)),
IF(_xlfn.XLOOKUP(BB$2,WatchbillMONTHLY!$A$37:$U$37,OFFSET(WatchbillMONTHLY!$A$37:$U$37,1,2))=IF(_xlfn.XLOOKUP($A64,INDIRECT("_"&amp;_xlfn.XLOOKUP(BB$2,WatchbillMONTHLY!$A$37:$U$37,OFFSET(WatchbillMONTHLY!$A$37:$U$37,1,2))),INDIRECT("_"&amp;_xlfn.XLOOKUP(BB$2,WatchbillMONTHLY!$A$37:$U$37,OFFSET(WatchbillMONTHLY!$A$37:$U$37,1,2))))=$A64,_xlfn.XLOOKUP(BB$2,WatchbillMONTHLY!$A$37:$U$37,OFFSET(WatchbillMONTHLY!$A$37:$U$37,1,2)),FALSE),TRUE,FALSE)),
IF(_xlfn.XLOOKUP(BB$2,WatchbillMONTHLY!$A$54:$U$54,OFFSET(WatchbillMONTHLY!$A$54:$U$54,1,2))=IF(_xlfn.XLOOKUP($A64,INDIRECT("_"&amp;_xlfn.XLOOKUP(BB$2,WatchbillMONTHLY!$A$54:$U$54,OFFSET(WatchbillMONTHLY!$A$54:$U$54,1,2))),INDIRECT("_"&amp;_xlfn.XLOOKUP(BB$2,WatchbillMONTHLY!$A$54:$U$54,OFFSET(WatchbillMONTHLY!$A$54:$U$54,1,2))))=$A64,_xlfn.XLOOKUP(BB$2,WatchbillMONTHLY!$A$54:$U$54,OFFSET(WatchbillMONTHLY!$A$54:$U$54,1,2)),FALSE),TRUE,FALSE)),
IF(_xlfn.XLOOKUP(BB$2,WatchbillMONTHLY!$A$71:$U$71,OFFSET(WatchbillMONTHLY!$A$71:$U$71,1,2))=IF(_xlfn.XLOOKUP($A64,INDIRECT("_"&amp;_xlfn.XLOOKUP(BB$2,WatchbillMONTHLY!$A$71:$U$71,OFFSET(WatchbillMONTHLY!$A$71:$U$71,1,2))),INDIRECT("_"&amp;_xlfn.XLOOKUP(BB$2,WatchbillMONTHLY!$A$71:$U$71,OFFSET(WatchbillMONTHLY!$A$71:$U$71,1,2))))=$A64,_xlfn.XLOOKUP(BB$2,WatchbillMONTHLY!$A$71:$U$71,OFFSET(WatchbillMONTHLY!$A$71:$U$71,1,2)),FALSE),TRUE,FALSE)),
IF(_xlfn.XLOOKUP(BB$2,WatchbillMONTHLY!$A$88:$U$88,OFFSET(WatchbillMONTHLY!$A$88:$U$88,1,2))=IF(_xlfn.XLOOKUP($A64,INDIRECT("_"&amp;_xlfn.XLOOKUP(BB$2,WatchbillMONTHLY!$A$88:$U$88,OFFSET(WatchbillMONTHLY!$A$88:$U$88,1,2))),INDIRECT("_"&amp;_xlfn.XLOOKUP(BB$2,WatchbillMONTHLY!$A$88:$U$88,OFFSET(WatchbillMONTHLY!$A$88:$U$88,1,2))))=$A64,_xlfn.XLOOKUP(BB$2,WatchbillMONTHLY!$A$88:$U$88,OFFSET(WatchbillMONTHLY!$A$88:$U$88,1,2)),FALSE),TRUE,FALSE)),
FALSE),FALSE)</f>
        <v>0</v>
      </c>
      <c r="BC64" s="209" t="b" cm="1">
        <f t="array" aca="1" ref="BC64" ca="1">IF(AND($A64 &gt; 0, V64 &gt; 0,BC$2&lt;MiscFormulas!$A$5+1),
_xlfn.IFNA(
_xlfn.IFNA(
_xlfn.IFNA(
_xlfn.IFNA(
_xlfn.IFNA(
_xlfn.IFNA(
IF(_xlfn.XLOOKUP(BC$2,WatchbillMONTHLY!$A$3:$U$3,OFFSET(WatchbillMONTHLY!$A$3:$U$3,1,2))=IF(_xlfn.XLOOKUP($A64,INDIRECT("_"&amp;_xlfn.XLOOKUP(BC$2,WatchbillMONTHLY!$A$3:$U$3,OFFSET(WatchbillMONTHLY!$A$3:$U$3,1,2))),INDIRECT("_"&amp;_xlfn.XLOOKUP(BC$2,WatchbillMONTHLY!$A$3:$U$3,OFFSET(WatchbillMONTHLY!$A$3:$U$3,1,2))))=$A64,_xlfn.XLOOKUP(BC$2,WatchbillMONTHLY!$A$3:$U$3,OFFSET(WatchbillMONTHLY!$A$3:$U$3,1,2)),FALSE),TRUE,FALSE),
IF(_xlfn.XLOOKUP(BC$2,WatchbillMONTHLY!$A$20:$U$20,OFFSET(WatchbillMONTHLY!$A$20:$U$20,1,2))=IF(_xlfn.XLOOKUP($A64,INDIRECT("_"&amp;_xlfn.XLOOKUP(BC$2,WatchbillMONTHLY!$A$20:$U$20,OFFSET(WatchbillMONTHLY!$A$20:$U$20,1,2))),INDIRECT("_"&amp;_xlfn.XLOOKUP(BC$2,WatchbillMONTHLY!$A$20:$U$20,OFFSET(WatchbillMONTHLY!$A$20:$U$20,1,2))))=$A64,_xlfn.XLOOKUP(BC$2,WatchbillMONTHLY!$A$20:$U$20,OFFSET(WatchbillMONTHLY!$A$20:$U$20,1,2)),FALSE),TRUE,FALSE)),
IF(_xlfn.XLOOKUP(BC$2,WatchbillMONTHLY!$A$37:$U$37,OFFSET(WatchbillMONTHLY!$A$37:$U$37,1,2))=IF(_xlfn.XLOOKUP($A64,INDIRECT("_"&amp;_xlfn.XLOOKUP(BC$2,WatchbillMONTHLY!$A$37:$U$37,OFFSET(WatchbillMONTHLY!$A$37:$U$37,1,2))),INDIRECT("_"&amp;_xlfn.XLOOKUP(BC$2,WatchbillMONTHLY!$A$37:$U$37,OFFSET(WatchbillMONTHLY!$A$37:$U$37,1,2))))=$A64,_xlfn.XLOOKUP(BC$2,WatchbillMONTHLY!$A$37:$U$37,OFFSET(WatchbillMONTHLY!$A$37:$U$37,1,2)),FALSE),TRUE,FALSE)),
IF(_xlfn.XLOOKUP(BC$2,WatchbillMONTHLY!$A$54:$U$54,OFFSET(WatchbillMONTHLY!$A$54:$U$54,1,2))=IF(_xlfn.XLOOKUP($A64,INDIRECT("_"&amp;_xlfn.XLOOKUP(BC$2,WatchbillMONTHLY!$A$54:$U$54,OFFSET(WatchbillMONTHLY!$A$54:$U$54,1,2))),INDIRECT("_"&amp;_xlfn.XLOOKUP(BC$2,WatchbillMONTHLY!$A$54:$U$54,OFFSET(WatchbillMONTHLY!$A$54:$U$54,1,2))))=$A64,_xlfn.XLOOKUP(BC$2,WatchbillMONTHLY!$A$54:$U$54,OFFSET(WatchbillMONTHLY!$A$54:$U$54,1,2)),FALSE),TRUE,FALSE)),
IF(_xlfn.XLOOKUP(BC$2,WatchbillMONTHLY!$A$71:$U$71,OFFSET(WatchbillMONTHLY!$A$71:$U$71,1,2))=IF(_xlfn.XLOOKUP($A64,INDIRECT("_"&amp;_xlfn.XLOOKUP(BC$2,WatchbillMONTHLY!$A$71:$U$71,OFFSET(WatchbillMONTHLY!$A$71:$U$71,1,2))),INDIRECT("_"&amp;_xlfn.XLOOKUP(BC$2,WatchbillMONTHLY!$A$71:$U$71,OFFSET(WatchbillMONTHLY!$A$71:$U$71,1,2))))=$A64,_xlfn.XLOOKUP(BC$2,WatchbillMONTHLY!$A$71:$U$71,OFFSET(WatchbillMONTHLY!$A$71:$U$71,1,2)),FALSE),TRUE,FALSE)),
IF(_xlfn.XLOOKUP(BC$2,WatchbillMONTHLY!$A$88:$U$88,OFFSET(WatchbillMONTHLY!$A$88:$U$88,1,2))=IF(_xlfn.XLOOKUP($A64,INDIRECT("_"&amp;_xlfn.XLOOKUP(BC$2,WatchbillMONTHLY!$A$88:$U$88,OFFSET(WatchbillMONTHLY!$A$88:$U$88,1,2))),INDIRECT("_"&amp;_xlfn.XLOOKUP(BC$2,WatchbillMONTHLY!$A$88:$U$88,OFFSET(WatchbillMONTHLY!$A$88:$U$88,1,2))))=$A64,_xlfn.XLOOKUP(BC$2,WatchbillMONTHLY!$A$88:$U$88,OFFSET(WatchbillMONTHLY!$A$88:$U$88,1,2)),FALSE),TRUE,FALSE)),
FALSE),FALSE)</f>
        <v>0</v>
      </c>
      <c r="BD64" s="209" t="b" cm="1">
        <f t="array" aca="1" ref="BD64" ca="1">IF(AND($A64 &gt; 0, W64 &gt; 0,BD$2&lt;MiscFormulas!$A$5+1),
_xlfn.IFNA(
_xlfn.IFNA(
_xlfn.IFNA(
_xlfn.IFNA(
_xlfn.IFNA(
_xlfn.IFNA(
IF(_xlfn.XLOOKUP(BD$2,WatchbillMONTHLY!$A$3:$U$3,OFFSET(WatchbillMONTHLY!$A$3:$U$3,1,2))=IF(_xlfn.XLOOKUP($A64,INDIRECT("_"&amp;_xlfn.XLOOKUP(BD$2,WatchbillMONTHLY!$A$3:$U$3,OFFSET(WatchbillMONTHLY!$A$3:$U$3,1,2))),INDIRECT("_"&amp;_xlfn.XLOOKUP(BD$2,WatchbillMONTHLY!$A$3:$U$3,OFFSET(WatchbillMONTHLY!$A$3:$U$3,1,2))))=$A64,_xlfn.XLOOKUP(BD$2,WatchbillMONTHLY!$A$3:$U$3,OFFSET(WatchbillMONTHLY!$A$3:$U$3,1,2)),FALSE),TRUE,FALSE),
IF(_xlfn.XLOOKUP(BD$2,WatchbillMONTHLY!$A$20:$U$20,OFFSET(WatchbillMONTHLY!$A$20:$U$20,1,2))=IF(_xlfn.XLOOKUP($A64,INDIRECT("_"&amp;_xlfn.XLOOKUP(BD$2,WatchbillMONTHLY!$A$20:$U$20,OFFSET(WatchbillMONTHLY!$A$20:$U$20,1,2))),INDIRECT("_"&amp;_xlfn.XLOOKUP(BD$2,WatchbillMONTHLY!$A$20:$U$20,OFFSET(WatchbillMONTHLY!$A$20:$U$20,1,2))))=$A64,_xlfn.XLOOKUP(BD$2,WatchbillMONTHLY!$A$20:$U$20,OFFSET(WatchbillMONTHLY!$A$20:$U$20,1,2)),FALSE),TRUE,FALSE)),
IF(_xlfn.XLOOKUP(BD$2,WatchbillMONTHLY!$A$37:$U$37,OFFSET(WatchbillMONTHLY!$A$37:$U$37,1,2))=IF(_xlfn.XLOOKUP($A64,INDIRECT("_"&amp;_xlfn.XLOOKUP(BD$2,WatchbillMONTHLY!$A$37:$U$37,OFFSET(WatchbillMONTHLY!$A$37:$U$37,1,2))),INDIRECT("_"&amp;_xlfn.XLOOKUP(BD$2,WatchbillMONTHLY!$A$37:$U$37,OFFSET(WatchbillMONTHLY!$A$37:$U$37,1,2))))=$A64,_xlfn.XLOOKUP(BD$2,WatchbillMONTHLY!$A$37:$U$37,OFFSET(WatchbillMONTHLY!$A$37:$U$37,1,2)),FALSE),TRUE,FALSE)),
IF(_xlfn.XLOOKUP(BD$2,WatchbillMONTHLY!$A$54:$U$54,OFFSET(WatchbillMONTHLY!$A$54:$U$54,1,2))=IF(_xlfn.XLOOKUP($A64,INDIRECT("_"&amp;_xlfn.XLOOKUP(BD$2,WatchbillMONTHLY!$A$54:$U$54,OFFSET(WatchbillMONTHLY!$A$54:$U$54,1,2))),INDIRECT("_"&amp;_xlfn.XLOOKUP(BD$2,WatchbillMONTHLY!$A$54:$U$54,OFFSET(WatchbillMONTHLY!$A$54:$U$54,1,2))))=$A64,_xlfn.XLOOKUP(BD$2,WatchbillMONTHLY!$A$54:$U$54,OFFSET(WatchbillMONTHLY!$A$54:$U$54,1,2)),FALSE),TRUE,FALSE)),
IF(_xlfn.XLOOKUP(BD$2,WatchbillMONTHLY!$A$71:$U$71,OFFSET(WatchbillMONTHLY!$A$71:$U$71,1,2))=IF(_xlfn.XLOOKUP($A64,INDIRECT("_"&amp;_xlfn.XLOOKUP(BD$2,WatchbillMONTHLY!$A$71:$U$71,OFFSET(WatchbillMONTHLY!$A$71:$U$71,1,2))),INDIRECT("_"&amp;_xlfn.XLOOKUP(BD$2,WatchbillMONTHLY!$A$71:$U$71,OFFSET(WatchbillMONTHLY!$A$71:$U$71,1,2))))=$A64,_xlfn.XLOOKUP(BD$2,WatchbillMONTHLY!$A$71:$U$71,OFFSET(WatchbillMONTHLY!$A$71:$U$71,1,2)),FALSE),TRUE,FALSE)),
IF(_xlfn.XLOOKUP(BD$2,WatchbillMONTHLY!$A$88:$U$88,OFFSET(WatchbillMONTHLY!$A$88:$U$88,1,2))=IF(_xlfn.XLOOKUP($A64,INDIRECT("_"&amp;_xlfn.XLOOKUP(BD$2,WatchbillMONTHLY!$A$88:$U$88,OFFSET(WatchbillMONTHLY!$A$88:$U$88,1,2))),INDIRECT("_"&amp;_xlfn.XLOOKUP(BD$2,WatchbillMONTHLY!$A$88:$U$88,OFFSET(WatchbillMONTHLY!$A$88:$U$88,1,2))))=$A64,_xlfn.XLOOKUP(BD$2,WatchbillMONTHLY!$A$88:$U$88,OFFSET(WatchbillMONTHLY!$A$88:$U$88,1,2)),FALSE),TRUE,FALSE)),
FALSE),FALSE)</f>
        <v>0</v>
      </c>
      <c r="BE64" s="209" t="b" cm="1">
        <f t="array" aca="1" ref="BE64" ca="1">IF(AND($A64 &gt; 0, X64 &gt; 0,BE$2&lt;MiscFormulas!$A$5+1),
_xlfn.IFNA(
_xlfn.IFNA(
_xlfn.IFNA(
_xlfn.IFNA(
_xlfn.IFNA(
_xlfn.IFNA(
IF(_xlfn.XLOOKUP(BE$2,WatchbillMONTHLY!$A$3:$U$3,OFFSET(WatchbillMONTHLY!$A$3:$U$3,1,2))=IF(_xlfn.XLOOKUP($A64,INDIRECT("_"&amp;_xlfn.XLOOKUP(BE$2,WatchbillMONTHLY!$A$3:$U$3,OFFSET(WatchbillMONTHLY!$A$3:$U$3,1,2))),INDIRECT("_"&amp;_xlfn.XLOOKUP(BE$2,WatchbillMONTHLY!$A$3:$U$3,OFFSET(WatchbillMONTHLY!$A$3:$U$3,1,2))))=$A64,_xlfn.XLOOKUP(BE$2,WatchbillMONTHLY!$A$3:$U$3,OFFSET(WatchbillMONTHLY!$A$3:$U$3,1,2)),FALSE),TRUE,FALSE),
IF(_xlfn.XLOOKUP(BE$2,WatchbillMONTHLY!$A$20:$U$20,OFFSET(WatchbillMONTHLY!$A$20:$U$20,1,2))=IF(_xlfn.XLOOKUP($A64,INDIRECT("_"&amp;_xlfn.XLOOKUP(BE$2,WatchbillMONTHLY!$A$20:$U$20,OFFSET(WatchbillMONTHLY!$A$20:$U$20,1,2))),INDIRECT("_"&amp;_xlfn.XLOOKUP(BE$2,WatchbillMONTHLY!$A$20:$U$20,OFFSET(WatchbillMONTHLY!$A$20:$U$20,1,2))))=$A64,_xlfn.XLOOKUP(BE$2,WatchbillMONTHLY!$A$20:$U$20,OFFSET(WatchbillMONTHLY!$A$20:$U$20,1,2)),FALSE),TRUE,FALSE)),
IF(_xlfn.XLOOKUP(BE$2,WatchbillMONTHLY!$A$37:$U$37,OFFSET(WatchbillMONTHLY!$A$37:$U$37,1,2))=IF(_xlfn.XLOOKUP($A64,INDIRECT("_"&amp;_xlfn.XLOOKUP(BE$2,WatchbillMONTHLY!$A$37:$U$37,OFFSET(WatchbillMONTHLY!$A$37:$U$37,1,2))),INDIRECT("_"&amp;_xlfn.XLOOKUP(BE$2,WatchbillMONTHLY!$A$37:$U$37,OFFSET(WatchbillMONTHLY!$A$37:$U$37,1,2))))=$A64,_xlfn.XLOOKUP(BE$2,WatchbillMONTHLY!$A$37:$U$37,OFFSET(WatchbillMONTHLY!$A$37:$U$37,1,2)),FALSE),TRUE,FALSE)),
IF(_xlfn.XLOOKUP(BE$2,WatchbillMONTHLY!$A$54:$U$54,OFFSET(WatchbillMONTHLY!$A$54:$U$54,1,2))=IF(_xlfn.XLOOKUP($A64,INDIRECT("_"&amp;_xlfn.XLOOKUP(BE$2,WatchbillMONTHLY!$A$54:$U$54,OFFSET(WatchbillMONTHLY!$A$54:$U$54,1,2))),INDIRECT("_"&amp;_xlfn.XLOOKUP(BE$2,WatchbillMONTHLY!$A$54:$U$54,OFFSET(WatchbillMONTHLY!$A$54:$U$54,1,2))))=$A64,_xlfn.XLOOKUP(BE$2,WatchbillMONTHLY!$A$54:$U$54,OFFSET(WatchbillMONTHLY!$A$54:$U$54,1,2)),FALSE),TRUE,FALSE)),
IF(_xlfn.XLOOKUP(BE$2,WatchbillMONTHLY!$A$71:$U$71,OFFSET(WatchbillMONTHLY!$A$71:$U$71,1,2))=IF(_xlfn.XLOOKUP($A64,INDIRECT("_"&amp;_xlfn.XLOOKUP(BE$2,WatchbillMONTHLY!$A$71:$U$71,OFFSET(WatchbillMONTHLY!$A$71:$U$71,1,2))),INDIRECT("_"&amp;_xlfn.XLOOKUP(BE$2,WatchbillMONTHLY!$A$71:$U$71,OFFSET(WatchbillMONTHLY!$A$71:$U$71,1,2))))=$A64,_xlfn.XLOOKUP(BE$2,WatchbillMONTHLY!$A$71:$U$71,OFFSET(WatchbillMONTHLY!$A$71:$U$71,1,2)),FALSE),TRUE,FALSE)),
IF(_xlfn.XLOOKUP(BE$2,WatchbillMONTHLY!$A$88:$U$88,OFFSET(WatchbillMONTHLY!$A$88:$U$88,1,2))=IF(_xlfn.XLOOKUP($A64,INDIRECT("_"&amp;_xlfn.XLOOKUP(BE$2,WatchbillMONTHLY!$A$88:$U$88,OFFSET(WatchbillMONTHLY!$A$88:$U$88,1,2))),INDIRECT("_"&amp;_xlfn.XLOOKUP(BE$2,WatchbillMONTHLY!$A$88:$U$88,OFFSET(WatchbillMONTHLY!$A$88:$U$88,1,2))))=$A64,_xlfn.XLOOKUP(BE$2,WatchbillMONTHLY!$A$88:$U$88,OFFSET(WatchbillMONTHLY!$A$88:$U$88,1,2)),FALSE),TRUE,FALSE)),
FALSE),FALSE)</f>
        <v>0</v>
      </c>
      <c r="BF64" s="209" t="b" cm="1">
        <f t="array" aca="1" ref="BF64" ca="1">IF(AND($A64 &gt; 0, Y64 &gt; 0,BF$2&lt;MiscFormulas!$A$5+1),
_xlfn.IFNA(
_xlfn.IFNA(
_xlfn.IFNA(
_xlfn.IFNA(
_xlfn.IFNA(
_xlfn.IFNA(
IF(_xlfn.XLOOKUP(BF$2,WatchbillMONTHLY!$A$3:$U$3,OFFSET(WatchbillMONTHLY!$A$3:$U$3,1,2))=IF(_xlfn.XLOOKUP($A64,INDIRECT("_"&amp;_xlfn.XLOOKUP(BF$2,WatchbillMONTHLY!$A$3:$U$3,OFFSET(WatchbillMONTHLY!$A$3:$U$3,1,2))),INDIRECT("_"&amp;_xlfn.XLOOKUP(BF$2,WatchbillMONTHLY!$A$3:$U$3,OFFSET(WatchbillMONTHLY!$A$3:$U$3,1,2))))=$A64,_xlfn.XLOOKUP(BF$2,WatchbillMONTHLY!$A$3:$U$3,OFFSET(WatchbillMONTHLY!$A$3:$U$3,1,2)),FALSE),TRUE,FALSE),
IF(_xlfn.XLOOKUP(BF$2,WatchbillMONTHLY!$A$20:$U$20,OFFSET(WatchbillMONTHLY!$A$20:$U$20,1,2))=IF(_xlfn.XLOOKUP($A64,INDIRECT("_"&amp;_xlfn.XLOOKUP(BF$2,WatchbillMONTHLY!$A$20:$U$20,OFFSET(WatchbillMONTHLY!$A$20:$U$20,1,2))),INDIRECT("_"&amp;_xlfn.XLOOKUP(BF$2,WatchbillMONTHLY!$A$20:$U$20,OFFSET(WatchbillMONTHLY!$A$20:$U$20,1,2))))=$A64,_xlfn.XLOOKUP(BF$2,WatchbillMONTHLY!$A$20:$U$20,OFFSET(WatchbillMONTHLY!$A$20:$U$20,1,2)),FALSE),TRUE,FALSE)),
IF(_xlfn.XLOOKUP(BF$2,WatchbillMONTHLY!$A$37:$U$37,OFFSET(WatchbillMONTHLY!$A$37:$U$37,1,2))=IF(_xlfn.XLOOKUP($A64,INDIRECT("_"&amp;_xlfn.XLOOKUP(BF$2,WatchbillMONTHLY!$A$37:$U$37,OFFSET(WatchbillMONTHLY!$A$37:$U$37,1,2))),INDIRECT("_"&amp;_xlfn.XLOOKUP(BF$2,WatchbillMONTHLY!$A$37:$U$37,OFFSET(WatchbillMONTHLY!$A$37:$U$37,1,2))))=$A64,_xlfn.XLOOKUP(BF$2,WatchbillMONTHLY!$A$37:$U$37,OFFSET(WatchbillMONTHLY!$A$37:$U$37,1,2)),FALSE),TRUE,FALSE)),
IF(_xlfn.XLOOKUP(BF$2,WatchbillMONTHLY!$A$54:$U$54,OFFSET(WatchbillMONTHLY!$A$54:$U$54,1,2))=IF(_xlfn.XLOOKUP($A64,INDIRECT("_"&amp;_xlfn.XLOOKUP(BF$2,WatchbillMONTHLY!$A$54:$U$54,OFFSET(WatchbillMONTHLY!$A$54:$U$54,1,2))),INDIRECT("_"&amp;_xlfn.XLOOKUP(BF$2,WatchbillMONTHLY!$A$54:$U$54,OFFSET(WatchbillMONTHLY!$A$54:$U$54,1,2))))=$A64,_xlfn.XLOOKUP(BF$2,WatchbillMONTHLY!$A$54:$U$54,OFFSET(WatchbillMONTHLY!$A$54:$U$54,1,2)),FALSE),TRUE,FALSE)),
IF(_xlfn.XLOOKUP(BF$2,WatchbillMONTHLY!$A$71:$U$71,OFFSET(WatchbillMONTHLY!$A$71:$U$71,1,2))=IF(_xlfn.XLOOKUP($A64,INDIRECT("_"&amp;_xlfn.XLOOKUP(BF$2,WatchbillMONTHLY!$A$71:$U$71,OFFSET(WatchbillMONTHLY!$A$71:$U$71,1,2))),INDIRECT("_"&amp;_xlfn.XLOOKUP(BF$2,WatchbillMONTHLY!$A$71:$U$71,OFFSET(WatchbillMONTHLY!$A$71:$U$71,1,2))))=$A64,_xlfn.XLOOKUP(BF$2,WatchbillMONTHLY!$A$71:$U$71,OFFSET(WatchbillMONTHLY!$A$71:$U$71,1,2)),FALSE),TRUE,FALSE)),
IF(_xlfn.XLOOKUP(BF$2,WatchbillMONTHLY!$A$88:$U$88,OFFSET(WatchbillMONTHLY!$A$88:$U$88,1,2))=IF(_xlfn.XLOOKUP($A64,INDIRECT("_"&amp;_xlfn.XLOOKUP(BF$2,WatchbillMONTHLY!$A$88:$U$88,OFFSET(WatchbillMONTHLY!$A$88:$U$88,1,2))),INDIRECT("_"&amp;_xlfn.XLOOKUP(BF$2,WatchbillMONTHLY!$A$88:$U$88,OFFSET(WatchbillMONTHLY!$A$88:$U$88,1,2))))=$A64,_xlfn.XLOOKUP(BF$2,WatchbillMONTHLY!$A$88:$U$88,OFFSET(WatchbillMONTHLY!$A$88:$U$88,1,2)),FALSE),TRUE,FALSE)),
FALSE),FALSE)</f>
        <v>0</v>
      </c>
      <c r="BG64" s="209" t="b" cm="1">
        <f t="array" aca="1" ref="BG64" ca="1">IF(AND($A64 &gt; 0, Z64 &gt; 0,BG$2&lt;MiscFormulas!$A$5+1),
_xlfn.IFNA(
_xlfn.IFNA(
_xlfn.IFNA(
_xlfn.IFNA(
_xlfn.IFNA(
_xlfn.IFNA(
IF(_xlfn.XLOOKUP(BG$2,WatchbillMONTHLY!$A$3:$U$3,OFFSET(WatchbillMONTHLY!$A$3:$U$3,1,2))=IF(_xlfn.XLOOKUP($A64,INDIRECT("_"&amp;_xlfn.XLOOKUP(BG$2,WatchbillMONTHLY!$A$3:$U$3,OFFSET(WatchbillMONTHLY!$A$3:$U$3,1,2))),INDIRECT("_"&amp;_xlfn.XLOOKUP(BG$2,WatchbillMONTHLY!$A$3:$U$3,OFFSET(WatchbillMONTHLY!$A$3:$U$3,1,2))))=$A64,_xlfn.XLOOKUP(BG$2,WatchbillMONTHLY!$A$3:$U$3,OFFSET(WatchbillMONTHLY!$A$3:$U$3,1,2)),FALSE),TRUE,FALSE),
IF(_xlfn.XLOOKUP(BG$2,WatchbillMONTHLY!$A$20:$U$20,OFFSET(WatchbillMONTHLY!$A$20:$U$20,1,2))=IF(_xlfn.XLOOKUP($A64,INDIRECT("_"&amp;_xlfn.XLOOKUP(BG$2,WatchbillMONTHLY!$A$20:$U$20,OFFSET(WatchbillMONTHLY!$A$20:$U$20,1,2))),INDIRECT("_"&amp;_xlfn.XLOOKUP(BG$2,WatchbillMONTHLY!$A$20:$U$20,OFFSET(WatchbillMONTHLY!$A$20:$U$20,1,2))))=$A64,_xlfn.XLOOKUP(BG$2,WatchbillMONTHLY!$A$20:$U$20,OFFSET(WatchbillMONTHLY!$A$20:$U$20,1,2)),FALSE),TRUE,FALSE)),
IF(_xlfn.XLOOKUP(BG$2,WatchbillMONTHLY!$A$37:$U$37,OFFSET(WatchbillMONTHLY!$A$37:$U$37,1,2))=IF(_xlfn.XLOOKUP($A64,INDIRECT("_"&amp;_xlfn.XLOOKUP(BG$2,WatchbillMONTHLY!$A$37:$U$37,OFFSET(WatchbillMONTHLY!$A$37:$U$37,1,2))),INDIRECT("_"&amp;_xlfn.XLOOKUP(BG$2,WatchbillMONTHLY!$A$37:$U$37,OFFSET(WatchbillMONTHLY!$A$37:$U$37,1,2))))=$A64,_xlfn.XLOOKUP(BG$2,WatchbillMONTHLY!$A$37:$U$37,OFFSET(WatchbillMONTHLY!$A$37:$U$37,1,2)),FALSE),TRUE,FALSE)),
IF(_xlfn.XLOOKUP(BG$2,WatchbillMONTHLY!$A$54:$U$54,OFFSET(WatchbillMONTHLY!$A$54:$U$54,1,2))=IF(_xlfn.XLOOKUP($A64,INDIRECT("_"&amp;_xlfn.XLOOKUP(BG$2,WatchbillMONTHLY!$A$54:$U$54,OFFSET(WatchbillMONTHLY!$A$54:$U$54,1,2))),INDIRECT("_"&amp;_xlfn.XLOOKUP(BG$2,WatchbillMONTHLY!$A$54:$U$54,OFFSET(WatchbillMONTHLY!$A$54:$U$54,1,2))))=$A64,_xlfn.XLOOKUP(BG$2,WatchbillMONTHLY!$A$54:$U$54,OFFSET(WatchbillMONTHLY!$A$54:$U$54,1,2)),FALSE),TRUE,FALSE)),
IF(_xlfn.XLOOKUP(BG$2,WatchbillMONTHLY!$A$71:$U$71,OFFSET(WatchbillMONTHLY!$A$71:$U$71,1,2))=IF(_xlfn.XLOOKUP($A64,INDIRECT("_"&amp;_xlfn.XLOOKUP(BG$2,WatchbillMONTHLY!$A$71:$U$71,OFFSET(WatchbillMONTHLY!$A$71:$U$71,1,2))),INDIRECT("_"&amp;_xlfn.XLOOKUP(BG$2,WatchbillMONTHLY!$A$71:$U$71,OFFSET(WatchbillMONTHLY!$A$71:$U$71,1,2))))=$A64,_xlfn.XLOOKUP(BG$2,WatchbillMONTHLY!$A$71:$U$71,OFFSET(WatchbillMONTHLY!$A$71:$U$71,1,2)),FALSE),TRUE,FALSE)),
IF(_xlfn.XLOOKUP(BG$2,WatchbillMONTHLY!$A$88:$U$88,OFFSET(WatchbillMONTHLY!$A$88:$U$88,1,2))=IF(_xlfn.XLOOKUP($A64,INDIRECT("_"&amp;_xlfn.XLOOKUP(BG$2,WatchbillMONTHLY!$A$88:$U$88,OFFSET(WatchbillMONTHLY!$A$88:$U$88,1,2))),INDIRECT("_"&amp;_xlfn.XLOOKUP(BG$2,WatchbillMONTHLY!$A$88:$U$88,OFFSET(WatchbillMONTHLY!$A$88:$U$88,1,2))))=$A64,_xlfn.XLOOKUP(BG$2,WatchbillMONTHLY!$A$88:$U$88,OFFSET(WatchbillMONTHLY!$A$88:$U$88,1,2)),FALSE),TRUE,FALSE)),
FALSE),FALSE)</f>
        <v>0</v>
      </c>
      <c r="BH64" s="209" t="b" cm="1">
        <f t="array" aca="1" ref="BH64" ca="1">IF(AND($A64 &gt; 0, AA64 &gt; 0,BH$2&lt;MiscFormulas!$A$5+1),
_xlfn.IFNA(
_xlfn.IFNA(
_xlfn.IFNA(
_xlfn.IFNA(
_xlfn.IFNA(
_xlfn.IFNA(
IF(_xlfn.XLOOKUP(BH$2,WatchbillMONTHLY!$A$3:$U$3,OFFSET(WatchbillMONTHLY!$A$3:$U$3,1,2))=IF(_xlfn.XLOOKUP($A64,INDIRECT("_"&amp;_xlfn.XLOOKUP(BH$2,WatchbillMONTHLY!$A$3:$U$3,OFFSET(WatchbillMONTHLY!$A$3:$U$3,1,2))),INDIRECT("_"&amp;_xlfn.XLOOKUP(BH$2,WatchbillMONTHLY!$A$3:$U$3,OFFSET(WatchbillMONTHLY!$A$3:$U$3,1,2))))=$A64,_xlfn.XLOOKUP(BH$2,WatchbillMONTHLY!$A$3:$U$3,OFFSET(WatchbillMONTHLY!$A$3:$U$3,1,2)),FALSE),TRUE,FALSE),
IF(_xlfn.XLOOKUP(BH$2,WatchbillMONTHLY!$A$20:$U$20,OFFSET(WatchbillMONTHLY!$A$20:$U$20,1,2))=IF(_xlfn.XLOOKUP($A64,INDIRECT("_"&amp;_xlfn.XLOOKUP(BH$2,WatchbillMONTHLY!$A$20:$U$20,OFFSET(WatchbillMONTHLY!$A$20:$U$20,1,2))),INDIRECT("_"&amp;_xlfn.XLOOKUP(BH$2,WatchbillMONTHLY!$A$20:$U$20,OFFSET(WatchbillMONTHLY!$A$20:$U$20,1,2))))=$A64,_xlfn.XLOOKUP(BH$2,WatchbillMONTHLY!$A$20:$U$20,OFFSET(WatchbillMONTHLY!$A$20:$U$20,1,2)),FALSE),TRUE,FALSE)),
IF(_xlfn.XLOOKUP(BH$2,WatchbillMONTHLY!$A$37:$U$37,OFFSET(WatchbillMONTHLY!$A$37:$U$37,1,2))=IF(_xlfn.XLOOKUP($A64,INDIRECT("_"&amp;_xlfn.XLOOKUP(BH$2,WatchbillMONTHLY!$A$37:$U$37,OFFSET(WatchbillMONTHLY!$A$37:$U$37,1,2))),INDIRECT("_"&amp;_xlfn.XLOOKUP(BH$2,WatchbillMONTHLY!$A$37:$U$37,OFFSET(WatchbillMONTHLY!$A$37:$U$37,1,2))))=$A64,_xlfn.XLOOKUP(BH$2,WatchbillMONTHLY!$A$37:$U$37,OFFSET(WatchbillMONTHLY!$A$37:$U$37,1,2)),FALSE),TRUE,FALSE)),
IF(_xlfn.XLOOKUP(BH$2,WatchbillMONTHLY!$A$54:$U$54,OFFSET(WatchbillMONTHLY!$A$54:$U$54,1,2))=IF(_xlfn.XLOOKUP($A64,INDIRECT("_"&amp;_xlfn.XLOOKUP(BH$2,WatchbillMONTHLY!$A$54:$U$54,OFFSET(WatchbillMONTHLY!$A$54:$U$54,1,2))),INDIRECT("_"&amp;_xlfn.XLOOKUP(BH$2,WatchbillMONTHLY!$A$54:$U$54,OFFSET(WatchbillMONTHLY!$A$54:$U$54,1,2))))=$A64,_xlfn.XLOOKUP(BH$2,WatchbillMONTHLY!$A$54:$U$54,OFFSET(WatchbillMONTHLY!$A$54:$U$54,1,2)),FALSE),TRUE,FALSE)),
IF(_xlfn.XLOOKUP(BH$2,WatchbillMONTHLY!$A$71:$U$71,OFFSET(WatchbillMONTHLY!$A$71:$U$71,1,2))=IF(_xlfn.XLOOKUP($A64,INDIRECT("_"&amp;_xlfn.XLOOKUP(BH$2,WatchbillMONTHLY!$A$71:$U$71,OFFSET(WatchbillMONTHLY!$A$71:$U$71,1,2))),INDIRECT("_"&amp;_xlfn.XLOOKUP(BH$2,WatchbillMONTHLY!$A$71:$U$71,OFFSET(WatchbillMONTHLY!$A$71:$U$71,1,2))))=$A64,_xlfn.XLOOKUP(BH$2,WatchbillMONTHLY!$A$71:$U$71,OFFSET(WatchbillMONTHLY!$A$71:$U$71,1,2)),FALSE),TRUE,FALSE)),
IF(_xlfn.XLOOKUP(BH$2,WatchbillMONTHLY!$A$88:$U$88,OFFSET(WatchbillMONTHLY!$A$88:$U$88,1,2))=IF(_xlfn.XLOOKUP($A64,INDIRECT("_"&amp;_xlfn.XLOOKUP(BH$2,WatchbillMONTHLY!$A$88:$U$88,OFFSET(WatchbillMONTHLY!$A$88:$U$88,1,2))),INDIRECT("_"&amp;_xlfn.XLOOKUP(BH$2,WatchbillMONTHLY!$A$88:$U$88,OFFSET(WatchbillMONTHLY!$A$88:$U$88,1,2))))=$A64,_xlfn.XLOOKUP(BH$2,WatchbillMONTHLY!$A$88:$U$88,OFFSET(WatchbillMONTHLY!$A$88:$U$88,1,2)),FALSE),TRUE,FALSE)),
FALSE),FALSE)</f>
        <v>0</v>
      </c>
      <c r="BI64" s="209" t="b" cm="1">
        <f t="array" aca="1" ref="BI64" ca="1">IF(AND($A64 &gt; 0, AB64 &gt; 0,BI$2&lt;MiscFormulas!$A$5+1),
_xlfn.IFNA(
_xlfn.IFNA(
_xlfn.IFNA(
_xlfn.IFNA(
_xlfn.IFNA(
_xlfn.IFNA(
IF(_xlfn.XLOOKUP(BI$2,WatchbillMONTHLY!$A$3:$U$3,OFFSET(WatchbillMONTHLY!$A$3:$U$3,1,2))=IF(_xlfn.XLOOKUP($A64,INDIRECT("_"&amp;_xlfn.XLOOKUP(BI$2,WatchbillMONTHLY!$A$3:$U$3,OFFSET(WatchbillMONTHLY!$A$3:$U$3,1,2))),INDIRECT("_"&amp;_xlfn.XLOOKUP(BI$2,WatchbillMONTHLY!$A$3:$U$3,OFFSET(WatchbillMONTHLY!$A$3:$U$3,1,2))))=$A64,_xlfn.XLOOKUP(BI$2,WatchbillMONTHLY!$A$3:$U$3,OFFSET(WatchbillMONTHLY!$A$3:$U$3,1,2)),FALSE),TRUE,FALSE),
IF(_xlfn.XLOOKUP(BI$2,WatchbillMONTHLY!$A$20:$U$20,OFFSET(WatchbillMONTHLY!$A$20:$U$20,1,2))=IF(_xlfn.XLOOKUP($A64,INDIRECT("_"&amp;_xlfn.XLOOKUP(BI$2,WatchbillMONTHLY!$A$20:$U$20,OFFSET(WatchbillMONTHLY!$A$20:$U$20,1,2))),INDIRECT("_"&amp;_xlfn.XLOOKUP(BI$2,WatchbillMONTHLY!$A$20:$U$20,OFFSET(WatchbillMONTHLY!$A$20:$U$20,1,2))))=$A64,_xlfn.XLOOKUP(BI$2,WatchbillMONTHLY!$A$20:$U$20,OFFSET(WatchbillMONTHLY!$A$20:$U$20,1,2)),FALSE),TRUE,FALSE)),
IF(_xlfn.XLOOKUP(BI$2,WatchbillMONTHLY!$A$37:$U$37,OFFSET(WatchbillMONTHLY!$A$37:$U$37,1,2))=IF(_xlfn.XLOOKUP($A64,INDIRECT("_"&amp;_xlfn.XLOOKUP(BI$2,WatchbillMONTHLY!$A$37:$U$37,OFFSET(WatchbillMONTHLY!$A$37:$U$37,1,2))),INDIRECT("_"&amp;_xlfn.XLOOKUP(BI$2,WatchbillMONTHLY!$A$37:$U$37,OFFSET(WatchbillMONTHLY!$A$37:$U$37,1,2))))=$A64,_xlfn.XLOOKUP(BI$2,WatchbillMONTHLY!$A$37:$U$37,OFFSET(WatchbillMONTHLY!$A$37:$U$37,1,2)),FALSE),TRUE,FALSE)),
IF(_xlfn.XLOOKUP(BI$2,WatchbillMONTHLY!$A$54:$U$54,OFFSET(WatchbillMONTHLY!$A$54:$U$54,1,2))=IF(_xlfn.XLOOKUP($A64,INDIRECT("_"&amp;_xlfn.XLOOKUP(BI$2,WatchbillMONTHLY!$A$54:$U$54,OFFSET(WatchbillMONTHLY!$A$54:$U$54,1,2))),INDIRECT("_"&amp;_xlfn.XLOOKUP(BI$2,WatchbillMONTHLY!$A$54:$U$54,OFFSET(WatchbillMONTHLY!$A$54:$U$54,1,2))))=$A64,_xlfn.XLOOKUP(BI$2,WatchbillMONTHLY!$A$54:$U$54,OFFSET(WatchbillMONTHLY!$A$54:$U$54,1,2)),FALSE),TRUE,FALSE)),
IF(_xlfn.XLOOKUP(BI$2,WatchbillMONTHLY!$A$71:$U$71,OFFSET(WatchbillMONTHLY!$A$71:$U$71,1,2))=IF(_xlfn.XLOOKUP($A64,INDIRECT("_"&amp;_xlfn.XLOOKUP(BI$2,WatchbillMONTHLY!$A$71:$U$71,OFFSET(WatchbillMONTHLY!$A$71:$U$71,1,2))),INDIRECT("_"&amp;_xlfn.XLOOKUP(BI$2,WatchbillMONTHLY!$A$71:$U$71,OFFSET(WatchbillMONTHLY!$A$71:$U$71,1,2))))=$A64,_xlfn.XLOOKUP(BI$2,WatchbillMONTHLY!$A$71:$U$71,OFFSET(WatchbillMONTHLY!$A$71:$U$71,1,2)),FALSE),TRUE,FALSE)),
IF(_xlfn.XLOOKUP(BI$2,WatchbillMONTHLY!$A$88:$U$88,OFFSET(WatchbillMONTHLY!$A$88:$U$88,1,2))=IF(_xlfn.XLOOKUP($A64,INDIRECT("_"&amp;_xlfn.XLOOKUP(BI$2,WatchbillMONTHLY!$A$88:$U$88,OFFSET(WatchbillMONTHLY!$A$88:$U$88,1,2))),INDIRECT("_"&amp;_xlfn.XLOOKUP(BI$2,WatchbillMONTHLY!$A$88:$U$88,OFFSET(WatchbillMONTHLY!$A$88:$U$88,1,2))))=$A64,_xlfn.XLOOKUP(BI$2,WatchbillMONTHLY!$A$88:$U$88,OFFSET(WatchbillMONTHLY!$A$88:$U$88,1,2)),FALSE),TRUE,FALSE)),
FALSE),FALSE)</f>
        <v>0</v>
      </c>
      <c r="BJ64" s="209" t="b" cm="1">
        <f t="array" aca="1" ref="BJ64" ca="1">IF(AND($A64 &gt; 0, AC64 &gt; 0,BJ$2&lt;MiscFormulas!$A$5+1),
_xlfn.IFNA(
_xlfn.IFNA(
_xlfn.IFNA(
_xlfn.IFNA(
_xlfn.IFNA(
_xlfn.IFNA(
IF(_xlfn.XLOOKUP(BJ$2,WatchbillMONTHLY!$A$3:$U$3,OFFSET(WatchbillMONTHLY!$A$3:$U$3,1,2))=IF(_xlfn.XLOOKUP($A64,INDIRECT("_"&amp;_xlfn.XLOOKUP(BJ$2,WatchbillMONTHLY!$A$3:$U$3,OFFSET(WatchbillMONTHLY!$A$3:$U$3,1,2))),INDIRECT("_"&amp;_xlfn.XLOOKUP(BJ$2,WatchbillMONTHLY!$A$3:$U$3,OFFSET(WatchbillMONTHLY!$A$3:$U$3,1,2))))=$A64,_xlfn.XLOOKUP(BJ$2,WatchbillMONTHLY!$A$3:$U$3,OFFSET(WatchbillMONTHLY!$A$3:$U$3,1,2)),FALSE),TRUE,FALSE),
IF(_xlfn.XLOOKUP(BJ$2,WatchbillMONTHLY!$A$20:$U$20,OFFSET(WatchbillMONTHLY!$A$20:$U$20,1,2))=IF(_xlfn.XLOOKUP($A64,INDIRECT("_"&amp;_xlfn.XLOOKUP(BJ$2,WatchbillMONTHLY!$A$20:$U$20,OFFSET(WatchbillMONTHLY!$A$20:$U$20,1,2))),INDIRECT("_"&amp;_xlfn.XLOOKUP(BJ$2,WatchbillMONTHLY!$A$20:$U$20,OFFSET(WatchbillMONTHLY!$A$20:$U$20,1,2))))=$A64,_xlfn.XLOOKUP(BJ$2,WatchbillMONTHLY!$A$20:$U$20,OFFSET(WatchbillMONTHLY!$A$20:$U$20,1,2)),FALSE),TRUE,FALSE)),
IF(_xlfn.XLOOKUP(BJ$2,WatchbillMONTHLY!$A$37:$U$37,OFFSET(WatchbillMONTHLY!$A$37:$U$37,1,2))=IF(_xlfn.XLOOKUP($A64,INDIRECT("_"&amp;_xlfn.XLOOKUP(BJ$2,WatchbillMONTHLY!$A$37:$U$37,OFFSET(WatchbillMONTHLY!$A$37:$U$37,1,2))),INDIRECT("_"&amp;_xlfn.XLOOKUP(BJ$2,WatchbillMONTHLY!$A$37:$U$37,OFFSET(WatchbillMONTHLY!$A$37:$U$37,1,2))))=$A64,_xlfn.XLOOKUP(BJ$2,WatchbillMONTHLY!$A$37:$U$37,OFFSET(WatchbillMONTHLY!$A$37:$U$37,1,2)),FALSE),TRUE,FALSE)),
IF(_xlfn.XLOOKUP(BJ$2,WatchbillMONTHLY!$A$54:$U$54,OFFSET(WatchbillMONTHLY!$A$54:$U$54,1,2))=IF(_xlfn.XLOOKUP($A64,INDIRECT("_"&amp;_xlfn.XLOOKUP(BJ$2,WatchbillMONTHLY!$A$54:$U$54,OFFSET(WatchbillMONTHLY!$A$54:$U$54,1,2))),INDIRECT("_"&amp;_xlfn.XLOOKUP(BJ$2,WatchbillMONTHLY!$A$54:$U$54,OFFSET(WatchbillMONTHLY!$A$54:$U$54,1,2))))=$A64,_xlfn.XLOOKUP(BJ$2,WatchbillMONTHLY!$A$54:$U$54,OFFSET(WatchbillMONTHLY!$A$54:$U$54,1,2)),FALSE),TRUE,FALSE)),
IF(_xlfn.XLOOKUP(BJ$2,WatchbillMONTHLY!$A$71:$U$71,OFFSET(WatchbillMONTHLY!$A$71:$U$71,1,2))=IF(_xlfn.XLOOKUP($A64,INDIRECT("_"&amp;_xlfn.XLOOKUP(BJ$2,WatchbillMONTHLY!$A$71:$U$71,OFFSET(WatchbillMONTHLY!$A$71:$U$71,1,2))),INDIRECT("_"&amp;_xlfn.XLOOKUP(BJ$2,WatchbillMONTHLY!$A$71:$U$71,OFFSET(WatchbillMONTHLY!$A$71:$U$71,1,2))))=$A64,_xlfn.XLOOKUP(BJ$2,WatchbillMONTHLY!$A$71:$U$71,OFFSET(WatchbillMONTHLY!$A$71:$U$71,1,2)),FALSE),TRUE,FALSE)),
IF(_xlfn.XLOOKUP(BJ$2,WatchbillMONTHLY!$A$88:$U$88,OFFSET(WatchbillMONTHLY!$A$88:$U$88,1,2))=IF(_xlfn.XLOOKUP($A64,INDIRECT("_"&amp;_xlfn.XLOOKUP(BJ$2,WatchbillMONTHLY!$A$88:$U$88,OFFSET(WatchbillMONTHLY!$A$88:$U$88,1,2))),INDIRECT("_"&amp;_xlfn.XLOOKUP(BJ$2,WatchbillMONTHLY!$A$88:$U$88,OFFSET(WatchbillMONTHLY!$A$88:$U$88,1,2))))=$A64,_xlfn.XLOOKUP(BJ$2,WatchbillMONTHLY!$A$88:$U$88,OFFSET(WatchbillMONTHLY!$A$88:$U$88,1,2)),FALSE),TRUE,FALSE)),
FALSE),FALSE)</f>
        <v>0</v>
      </c>
      <c r="BK64" s="209" t="b" cm="1">
        <f t="array" aca="1" ref="BK64" ca="1">IF(AND($A64 &gt; 0, AD64 &gt; 0,BK$2&lt;MiscFormulas!$A$5+1),
_xlfn.IFNA(
_xlfn.IFNA(
_xlfn.IFNA(
_xlfn.IFNA(
_xlfn.IFNA(
_xlfn.IFNA(
IF(_xlfn.XLOOKUP(BK$2,WatchbillMONTHLY!$A$3:$U$3,OFFSET(WatchbillMONTHLY!$A$3:$U$3,1,2))=IF(_xlfn.XLOOKUP($A64,INDIRECT("_"&amp;_xlfn.XLOOKUP(BK$2,WatchbillMONTHLY!$A$3:$U$3,OFFSET(WatchbillMONTHLY!$A$3:$U$3,1,2))),INDIRECT("_"&amp;_xlfn.XLOOKUP(BK$2,WatchbillMONTHLY!$A$3:$U$3,OFFSET(WatchbillMONTHLY!$A$3:$U$3,1,2))))=$A64,_xlfn.XLOOKUP(BK$2,WatchbillMONTHLY!$A$3:$U$3,OFFSET(WatchbillMONTHLY!$A$3:$U$3,1,2)),FALSE),TRUE,FALSE),
IF(_xlfn.XLOOKUP(BK$2,WatchbillMONTHLY!$A$20:$U$20,OFFSET(WatchbillMONTHLY!$A$20:$U$20,1,2))=IF(_xlfn.XLOOKUP($A64,INDIRECT("_"&amp;_xlfn.XLOOKUP(BK$2,WatchbillMONTHLY!$A$20:$U$20,OFFSET(WatchbillMONTHLY!$A$20:$U$20,1,2))),INDIRECT("_"&amp;_xlfn.XLOOKUP(BK$2,WatchbillMONTHLY!$A$20:$U$20,OFFSET(WatchbillMONTHLY!$A$20:$U$20,1,2))))=$A64,_xlfn.XLOOKUP(BK$2,WatchbillMONTHLY!$A$20:$U$20,OFFSET(WatchbillMONTHLY!$A$20:$U$20,1,2)),FALSE),TRUE,FALSE)),
IF(_xlfn.XLOOKUP(BK$2,WatchbillMONTHLY!$A$37:$U$37,OFFSET(WatchbillMONTHLY!$A$37:$U$37,1,2))=IF(_xlfn.XLOOKUP($A64,INDIRECT("_"&amp;_xlfn.XLOOKUP(BK$2,WatchbillMONTHLY!$A$37:$U$37,OFFSET(WatchbillMONTHLY!$A$37:$U$37,1,2))),INDIRECT("_"&amp;_xlfn.XLOOKUP(BK$2,WatchbillMONTHLY!$A$37:$U$37,OFFSET(WatchbillMONTHLY!$A$37:$U$37,1,2))))=$A64,_xlfn.XLOOKUP(BK$2,WatchbillMONTHLY!$A$37:$U$37,OFFSET(WatchbillMONTHLY!$A$37:$U$37,1,2)),FALSE),TRUE,FALSE)),
IF(_xlfn.XLOOKUP(BK$2,WatchbillMONTHLY!$A$54:$U$54,OFFSET(WatchbillMONTHLY!$A$54:$U$54,1,2))=IF(_xlfn.XLOOKUP($A64,INDIRECT("_"&amp;_xlfn.XLOOKUP(BK$2,WatchbillMONTHLY!$A$54:$U$54,OFFSET(WatchbillMONTHLY!$A$54:$U$54,1,2))),INDIRECT("_"&amp;_xlfn.XLOOKUP(BK$2,WatchbillMONTHLY!$A$54:$U$54,OFFSET(WatchbillMONTHLY!$A$54:$U$54,1,2))))=$A64,_xlfn.XLOOKUP(BK$2,WatchbillMONTHLY!$A$54:$U$54,OFFSET(WatchbillMONTHLY!$A$54:$U$54,1,2)),FALSE),TRUE,FALSE)),
IF(_xlfn.XLOOKUP(BK$2,WatchbillMONTHLY!$A$71:$U$71,OFFSET(WatchbillMONTHLY!$A$71:$U$71,1,2))=IF(_xlfn.XLOOKUP($A64,INDIRECT("_"&amp;_xlfn.XLOOKUP(BK$2,WatchbillMONTHLY!$A$71:$U$71,OFFSET(WatchbillMONTHLY!$A$71:$U$71,1,2))),INDIRECT("_"&amp;_xlfn.XLOOKUP(BK$2,WatchbillMONTHLY!$A$71:$U$71,OFFSET(WatchbillMONTHLY!$A$71:$U$71,1,2))))=$A64,_xlfn.XLOOKUP(BK$2,WatchbillMONTHLY!$A$71:$U$71,OFFSET(WatchbillMONTHLY!$A$71:$U$71,1,2)),FALSE),TRUE,FALSE)),
IF(_xlfn.XLOOKUP(BK$2,WatchbillMONTHLY!$A$88:$U$88,OFFSET(WatchbillMONTHLY!$A$88:$U$88,1,2))=IF(_xlfn.XLOOKUP($A64,INDIRECT("_"&amp;_xlfn.XLOOKUP(BK$2,WatchbillMONTHLY!$A$88:$U$88,OFFSET(WatchbillMONTHLY!$A$88:$U$88,1,2))),INDIRECT("_"&amp;_xlfn.XLOOKUP(BK$2,WatchbillMONTHLY!$A$88:$U$88,OFFSET(WatchbillMONTHLY!$A$88:$U$88,1,2))))=$A64,_xlfn.XLOOKUP(BK$2,WatchbillMONTHLY!$A$88:$U$88,OFFSET(WatchbillMONTHLY!$A$88:$U$88,1,2)),FALSE),TRUE,FALSE)),
FALSE),FALSE)</f>
        <v>0</v>
      </c>
      <c r="BL64" s="209" t="b" cm="1">
        <f t="array" aca="1" ref="BL64" ca="1">IF(AND($A64 &gt; 0, AE64 &gt; 0,BL$2&lt;MiscFormulas!$A$5+1),
_xlfn.IFNA(
_xlfn.IFNA(
_xlfn.IFNA(
_xlfn.IFNA(
_xlfn.IFNA(
_xlfn.IFNA(
IF(_xlfn.XLOOKUP(BL$2,WatchbillMONTHLY!$A$3:$U$3,OFFSET(WatchbillMONTHLY!$A$3:$U$3,1,2))=IF(_xlfn.XLOOKUP($A64,INDIRECT("_"&amp;_xlfn.XLOOKUP(BL$2,WatchbillMONTHLY!$A$3:$U$3,OFFSET(WatchbillMONTHLY!$A$3:$U$3,1,2))),INDIRECT("_"&amp;_xlfn.XLOOKUP(BL$2,WatchbillMONTHLY!$A$3:$U$3,OFFSET(WatchbillMONTHLY!$A$3:$U$3,1,2))))=$A64,_xlfn.XLOOKUP(BL$2,WatchbillMONTHLY!$A$3:$U$3,OFFSET(WatchbillMONTHLY!$A$3:$U$3,1,2)),FALSE),TRUE,FALSE),
IF(_xlfn.XLOOKUP(BL$2,WatchbillMONTHLY!$A$20:$U$20,OFFSET(WatchbillMONTHLY!$A$20:$U$20,1,2))=IF(_xlfn.XLOOKUP($A64,INDIRECT("_"&amp;_xlfn.XLOOKUP(BL$2,WatchbillMONTHLY!$A$20:$U$20,OFFSET(WatchbillMONTHLY!$A$20:$U$20,1,2))),INDIRECT("_"&amp;_xlfn.XLOOKUP(BL$2,WatchbillMONTHLY!$A$20:$U$20,OFFSET(WatchbillMONTHLY!$A$20:$U$20,1,2))))=$A64,_xlfn.XLOOKUP(BL$2,WatchbillMONTHLY!$A$20:$U$20,OFFSET(WatchbillMONTHLY!$A$20:$U$20,1,2)),FALSE),TRUE,FALSE)),
IF(_xlfn.XLOOKUP(BL$2,WatchbillMONTHLY!$A$37:$U$37,OFFSET(WatchbillMONTHLY!$A$37:$U$37,1,2))=IF(_xlfn.XLOOKUP($A64,INDIRECT("_"&amp;_xlfn.XLOOKUP(BL$2,WatchbillMONTHLY!$A$37:$U$37,OFFSET(WatchbillMONTHLY!$A$37:$U$37,1,2))),INDIRECT("_"&amp;_xlfn.XLOOKUP(BL$2,WatchbillMONTHLY!$A$37:$U$37,OFFSET(WatchbillMONTHLY!$A$37:$U$37,1,2))))=$A64,_xlfn.XLOOKUP(BL$2,WatchbillMONTHLY!$A$37:$U$37,OFFSET(WatchbillMONTHLY!$A$37:$U$37,1,2)),FALSE),TRUE,FALSE)),
IF(_xlfn.XLOOKUP(BL$2,WatchbillMONTHLY!$A$54:$U$54,OFFSET(WatchbillMONTHLY!$A$54:$U$54,1,2))=IF(_xlfn.XLOOKUP($A64,INDIRECT("_"&amp;_xlfn.XLOOKUP(BL$2,WatchbillMONTHLY!$A$54:$U$54,OFFSET(WatchbillMONTHLY!$A$54:$U$54,1,2))),INDIRECT("_"&amp;_xlfn.XLOOKUP(BL$2,WatchbillMONTHLY!$A$54:$U$54,OFFSET(WatchbillMONTHLY!$A$54:$U$54,1,2))))=$A64,_xlfn.XLOOKUP(BL$2,WatchbillMONTHLY!$A$54:$U$54,OFFSET(WatchbillMONTHLY!$A$54:$U$54,1,2)),FALSE),TRUE,FALSE)),
IF(_xlfn.XLOOKUP(BL$2,WatchbillMONTHLY!$A$71:$U$71,OFFSET(WatchbillMONTHLY!$A$71:$U$71,1,2))=IF(_xlfn.XLOOKUP($A64,INDIRECT("_"&amp;_xlfn.XLOOKUP(BL$2,WatchbillMONTHLY!$A$71:$U$71,OFFSET(WatchbillMONTHLY!$A$71:$U$71,1,2))),INDIRECT("_"&amp;_xlfn.XLOOKUP(BL$2,WatchbillMONTHLY!$A$71:$U$71,OFFSET(WatchbillMONTHLY!$A$71:$U$71,1,2))))=$A64,_xlfn.XLOOKUP(BL$2,WatchbillMONTHLY!$A$71:$U$71,OFFSET(WatchbillMONTHLY!$A$71:$U$71,1,2)),FALSE),TRUE,FALSE)),
IF(_xlfn.XLOOKUP(BL$2,WatchbillMONTHLY!$A$88:$U$88,OFFSET(WatchbillMONTHLY!$A$88:$U$88,1,2))=IF(_xlfn.XLOOKUP($A64,INDIRECT("_"&amp;_xlfn.XLOOKUP(BL$2,WatchbillMONTHLY!$A$88:$U$88,OFFSET(WatchbillMONTHLY!$A$88:$U$88,1,2))),INDIRECT("_"&amp;_xlfn.XLOOKUP(BL$2,WatchbillMONTHLY!$A$88:$U$88,OFFSET(WatchbillMONTHLY!$A$88:$U$88,1,2))))=$A64,_xlfn.XLOOKUP(BL$2,WatchbillMONTHLY!$A$88:$U$88,OFFSET(WatchbillMONTHLY!$A$88:$U$88,1,2)),FALSE),TRUE,FALSE)),
FALSE),FALSE)</f>
        <v>0</v>
      </c>
      <c r="BM64" s="209" t="b" cm="1">
        <f t="array" aca="1" ref="BM64" ca="1">IF(AND($A64 &gt; 0, AF64 &gt; 0,BM$2&lt;MiscFormulas!$A$5+1),
_xlfn.IFNA(
_xlfn.IFNA(
_xlfn.IFNA(
_xlfn.IFNA(
_xlfn.IFNA(
_xlfn.IFNA(
IF(_xlfn.XLOOKUP(BM$2,WatchbillMONTHLY!$A$3:$U$3,OFFSET(WatchbillMONTHLY!$A$3:$U$3,1,2))=IF(_xlfn.XLOOKUP($A64,INDIRECT("_"&amp;_xlfn.XLOOKUP(BM$2,WatchbillMONTHLY!$A$3:$U$3,OFFSET(WatchbillMONTHLY!$A$3:$U$3,1,2))),INDIRECT("_"&amp;_xlfn.XLOOKUP(BM$2,WatchbillMONTHLY!$A$3:$U$3,OFFSET(WatchbillMONTHLY!$A$3:$U$3,1,2))))=$A64,_xlfn.XLOOKUP(BM$2,WatchbillMONTHLY!$A$3:$U$3,OFFSET(WatchbillMONTHLY!$A$3:$U$3,1,2)),FALSE),TRUE,FALSE),
IF(_xlfn.XLOOKUP(BM$2,WatchbillMONTHLY!$A$20:$U$20,OFFSET(WatchbillMONTHLY!$A$20:$U$20,1,2))=IF(_xlfn.XLOOKUP($A64,INDIRECT("_"&amp;_xlfn.XLOOKUP(BM$2,WatchbillMONTHLY!$A$20:$U$20,OFFSET(WatchbillMONTHLY!$A$20:$U$20,1,2))),INDIRECT("_"&amp;_xlfn.XLOOKUP(BM$2,WatchbillMONTHLY!$A$20:$U$20,OFFSET(WatchbillMONTHLY!$A$20:$U$20,1,2))))=$A64,_xlfn.XLOOKUP(BM$2,WatchbillMONTHLY!$A$20:$U$20,OFFSET(WatchbillMONTHLY!$A$20:$U$20,1,2)),FALSE),TRUE,FALSE)),
IF(_xlfn.XLOOKUP(BM$2,WatchbillMONTHLY!$A$37:$U$37,OFFSET(WatchbillMONTHLY!$A$37:$U$37,1,2))=IF(_xlfn.XLOOKUP($A64,INDIRECT("_"&amp;_xlfn.XLOOKUP(BM$2,WatchbillMONTHLY!$A$37:$U$37,OFFSET(WatchbillMONTHLY!$A$37:$U$37,1,2))),INDIRECT("_"&amp;_xlfn.XLOOKUP(BM$2,WatchbillMONTHLY!$A$37:$U$37,OFFSET(WatchbillMONTHLY!$A$37:$U$37,1,2))))=$A64,_xlfn.XLOOKUP(BM$2,WatchbillMONTHLY!$A$37:$U$37,OFFSET(WatchbillMONTHLY!$A$37:$U$37,1,2)),FALSE),TRUE,FALSE)),
IF(_xlfn.XLOOKUP(BM$2,WatchbillMONTHLY!$A$54:$U$54,OFFSET(WatchbillMONTHLY!$A$54:$U$54,1,2))=IF(_xlfn.XLOOKUP($A64,INDIRECT("_"&amp;_xlfn.XLOOKUP(BM$2,WatchbillMONTHLY!$A$54:$U$54,OFFSET(WatchbillMONTHLY!$A$54:$U$54,1,2))),INDIRECT("_"&amp;_xlfn.XLOOKUP(BM$2,WatchbillMONTHLY!$A$54:$U$54,OFFSET(WatchbillMONTHLY!$A$54:$U$54,1,2))))=$A64,_xlfn.XLOOKUP(BM$2,WatchbillMONTHLY!$A$54:$U$54,OFFSET(WatchbillMONTHLY!$A$54:$U$54,1,2)),FALSE),TRUE,FALSE)),
IF(_xlfn.XLOOKUP(BM$2,WatchbillMONTHLY!$A$71:$U$71,OFFSET(WatchbillMONTHLY!$A$71:$U$71,1,2))=IF(_xlfn.XLOOKUP($A64,INDIRECT("_"&amp;_xlfn.XLOOKUP(BM$2,WatchbillMONTHLY!$A$71:$U$71,OFFSET(WatchbillMONTHLY!$A$71:$U$71,1,2))),INDIRECT("_"&amp;_xlfn.XLOOKUP(BM$2,WatchbillMONTHLY!$A$71:$U$71,OFFSET(WatchbillMONTHLY!$A$71:$U$71,1,2))))=$A64,_xlfn.XLOOKUP(BM$2,WatchbillMONTHLY!$A$71:$U$71,OFFSET(WatchbillMONTHLY!$A$71:$U$71,1,2)),FALSE),TRUE,FALSE)),
IF(_xlfn.XLOOKUP(BM$2,WatchbillMONTHLY!$A$88:$U$88,OFFSET(WatchbillMONTHLY!$A$88:$U$88,1,2))=IF(_xlfn.XLOOKUP($A64,INDIRECT("_"&amp;_xlfn.XLOOKUP(BM$2,WatchbillMONTHLY!$A$88:$U$88,OFFSET(WatchbillMONTHLY!$A$88:$U$88,1,2))),INDIRECT("_"&amp;_xlfn.XLOOKUP(BM$2,WatchbillMONTHLY!$A$88:$U$88,OFFSET(WatchbillMONTHLY!$A$88:$U$88,1,2))))=$A64,_xlfn.XLOOKUP(BM$2,WatchbillMONTHLY!$A$88:$U$88,OFFSET(WatchbillMONTHLY!$A$88:$U$88,1,2)),FALSE),TRUE,FALSE)),
FALSE),FALSE)</f>
        <v>0</v>
      </c>
      <c r="BN64" s="209" t="b" cm="1">
        <f t="array" aca="1" ref="BN64" ca="1">IF(AND($A64 &gt; 0, AG64 &gt; 0,BN$2&lt;MiscFormulas!$A$5+1),
_xlfn.IFNA(
_xlfn.IFNA(
_xlfn.IFNA(
_xlfn.IFNA(
_xlfn.IFNA(
_xlfn.IFNA(
IF(_xlfn.XLOOKUP(BN$2,WatchbillMONTHLY!$A$3:$U$3,OFFSET(WatchbillMONTHLY!$A$3:$U$3,1,2))=IF(_xlfn.XLOOKUP($A64,INDIRECT("_"&amp;_xlfn.XLOOKUP(BN$2,WatchbillMONTHLY!$A$3:$U$3,OFFSET(WatchbillMONTHLY!$A$3:$U$3,1,2))),INDIRECT("_"&amp;_xlfn.XLOOKUP(BN$2,WatchbillMONTHLY!$A$3:$U$3,OFFSET(WatchbillMONTHLY!$A$3:$U$3,1,2))))=$A64,_xlfn.XLOOKUP(BN$2,WatchbillMONTHLY!$A$3:$U$3,OFFSET(WatchbillMONTHLY!$A$3:$U$3,1,2)),FALSE),TRUE,FALSE),
IF(_xlfn.XLOOKUP(BN$2,WatchbillMONTHLY!$A$20:$U$20,OFFSET(WatchbillMONTHLY!$A$20:$U$20,1,2))=IF(_xlfn.XLOOKUP($A64,INDIRECT("_"&amp;_xlfn.XLOOKUP(BN$2,WatchbillMONTHLY!$A$20:$U$20,OFFSET(WatchbillMONTHLY!$A$20:$U$20,1,2))),INDIRECT("_"&amp;_xlfn.XLOOKUP(BN$2,WatchbillMONTHLY!$A$20:$U$20,OFFSET(WatchbillMONTHLY!$A$20:$U$20,1,2))))=$A64,_xlfn.XLOOKUP(BN$2,WatchbillMONTHLY!$A$20:$U$20,OFFSET(WatchbillMONTHLY!$A$20:$U$20,1,2)),FALSE),TRUE,FALSE)),
IF(_xlfn.XLOOKUP(BN$2,WatchbillMONTHLY!$A$37:$U$37,OFFSET(WatchbillMONTHLY!$A$37:$U$37,1,2))=IF(_xlfn.XLOOKUP($A64,INDIRECT("_"&amp;_xlfn.XLOOKUP(BN$2,WatchbillMONTHLY!$A$37:$U$37,OFFSET(WatchbillMONTHLY!$A$37:$U$37,1,2))),INDIRECT("_"&amp;_xlfn.XLOOKUP(BN$2,WatchbillMONTHLY!$A$37:$U$37,OFFSET(WatchbillMONTHLY!$A$37:$U$37,1,2))))=$A64,_xlfn.XLOOKUP(BN$2,WatchbillMONTHLY!$A$37:$U$37,OFFSET(WatchbillMONTHLY!$A$37:$U$37,1,2)),FALSE),TRUE,FALSE)),
IF(_xlfn.XLOOKUP(BN$2,WatchbillMONTHLY!$A$54:$U$54,OFFSET(WatchbillMONTHLY!$A$54:$U$54,1,2))=IF(_xlfn.XLOOKUP($A64,INDIRECT("_"&amp;_xlfn.XLOOKUP(BN$2,WatchbillMONTHLY!$A$54:$U$54,OFFSET(WatchbillMONTHLY!$A$54:$U$54,1,2))),INDIRECT("_"&amp;_xlfn.XLOOKUP(BN$2,WatchbillMONTHLY!$A$54:$U$54,OFFSET(WatchbillMONTHLY!$A$54:$U$54,1,2))))=$A64,_xlfn.XLOOKUP(BN$2,WatchbillMONTHLY!$A$54:$U$54,OFFSET(WatchbillMONTHLY!$A$54:$U$54,1,2)),FALSE),TRUE,FALSE)),
IF(_xlfn.XLOOKUP(BN$2,WatchbillMONTHLY!$A$71:$U$71,OFFSET(WatchbillMONTHLY!$A$71:$U$71,1,2))=IF(_xlfn.XLOOKUP($A64,INDIRECT("_"&amp;_xlfn.XLOOKUP(BN$2,WatchbillMONTHLY!$A$71:$U$71,OFFSET(WatchbillMONTHLY!$A$71:$U$71,1,2))),INDIRECT("_"&amp;_xlfn.XLOOKUP(BN$2,WatchbillMONTHLY!$A$71:$U$71,OFFSET(WatchbillMONTHLY!$A$71:$U$71,1,2))))=$A64,_xlfn.XLOOKUP(BN$2,WatchbillMONTHLY!$A$71:$U$71,OFFSET(WatchbillMONTHLY!$A$71:$U$71,1,2)),FALSE),TRUE,FALSE)),
IF(_xlfn.XLOOKUP(BN$2,WatchbillMONTHLY!$A$88:$U$88,OFFSET(WatchbillMONTHLY!$A$88:$U$88,1,2))=IF(_xlfn.XLOOKUP($A64,INDIRECT("_"&amp;_xlfn.XLOOKUP(BN$2,WatchbillMONTHLY!$A$88:$U$88,OFFSET(WatchbillMONTHLY!$A$88:$U$88,1,2))),INDIRECT("_"&amp;_xlfn.XLOOKUP(BN$2,WatchbillMONTHLY!$A$88:$U$88,OFFSET(WatchbillMONTHLY!$A$88:$U$88,1,2))))=$A64,_xlfn.XLOOKUP(BN$2,WatchbillMONTHLY!$A$88:$U$88,OFFSET(WatchbillMONTHLY!$A$88:$U$88,1,2)),FALSE),TRUE,FALSE)),
FALSE),FALSE)</f>
        <v>0</v>
      </c>
      <c r="BO64" s="209" t="b" cm="1">
        <f t="array" aca="1" ref="BO64" ca="1">IF(
    AND($A64 &gt; 0, AH64 &gt; 0,BO$2&lt;MiscFormulas!$A$5+1),
    ISNUMBER(
        MATCH($A64,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4" s="210"/>
    </row>
    <row r="65" spans="1:68" x14ac:dyDescent="0.35">
      <c r="A65" t="str">
        <v>EX3 Joseph, D.</v>
      </c>
      <c r="B65" s="214" t="str">
        <v>EX3 Joseph, DeMadre</v>
      </c>
      <c r="C65" s="218"/>
      <c r="D65" s="230"/>
      <c r="E65" s="231"/>
      <c r="F65" s="231"/>
      <c r="G65" s="231"/>
      <c r="H65" s="231"/>
      <c r="I65" s="231"/>
      <c r="J65" s="231" t="s">
        <v>266</v>
      </c>
      <c r="K65" s="231"/>
      <c r="L65" s="231"/>
      <c r="M65" s="231"/>
      <c r="N65" s="231"/>
      <c r="O65" s="231"/>
      <c r="P65" s="231"/>
      <c r="Q65" s="231"/>
      <c r="R65" s="231"/>
      <c r="S65" s="231"/>
      <c r="T65" s="231"/>
      <c r="U65" s="231"/>
      <c r="V65" s="231"/>
      <c r="W65" s="231"/>
      <c r="X65" s="231"/>
      <c r="Y65" s="231"/>
      <c r="Z65" s="231"/>
      <c r="AA65" s="231"/>
      <c r="AB65" s="231"/>
      <c r="AC65" s="231"/>
      <c r="AD65" s="231"/>
      <c r="AE65" s="231"/>
      <c r="AF65" s="231"/>
      <c r="AG65" s="231"/>
      <c r="AH65" s="179"/>
      <c r="AI65" s="209"/>
      <c r="AJ65" s="209" t="str" cm="1">
        <f t="array" aca="1" ref="AJ65" ca="1">IF(OR(AK65:BN65=TRUE),$A65&amp;" :  ","")&amp;_xlfn.TEXTJOIN(" | ",TRUE,IF(AK65:BN65=TRUE,$AK$2:$BN$2,""))</f>
        <v>EX3 Joseph, D. :  7</v>
      </c>
      <c r="AK65" s="209" t="b" cm="1">
        <f t="array" aca="1" ref="AK65" ca="1">IF(AND($A65 &gt; 0, D65 &gt; 0,AK$2&lt;MiscFormulas!$A$5+1),
_xlfn.IFNA(
_xlfn.IFNA(
_xlfn.IFNA(
_xlfn.IFNA(
_xlfn.IFNA(
_xlfn.IFNA(
IF(_xlfn.XLOOKUP(AK$2,WatchbillMONTHLY!$A$3:$U$3,OFFSET(WatchbillMONTHLY!$A$3:$U$3,1,2))=IF(_xlfn.XLOOKUP($A65,INDIRECT("_"&amp;_xlfn.XLOOKUP(AK$2,WatchbillMONTHLY!$A$3:$U$3,OFFSET(WatchbillMONTHLY!$A$3:$U$3,1,2))),INDIRECT("_"&amp;_xlfn.XLOOKUP(AK$2,WatchbillMONTHLY!$A$3:$U$3,OFFSET(WatchbillMONTHLY!$A$3:$U$3,1,2))))=$A65,_xlfn.XLOOKUP(AK$2,WatchbillMONTHLY!$A$3:$U$3,OFFSET(WatchbillMONTHLY!$A$3:$U$3,1,2)),FALSE),TRUE,FALSE),
IF(_xlfn.XLOOKUP(AK$2,WatchbillMONTHLY!$A$20:$U$20,OFFSET(WatchbillMONTHLY!$A$20:$U$20,1,2))=IF(_xlfn.XLOOKUP($A65,INDIRECT("_"&amp;_xlfn.XLOOKUP(AK$2,WatchbillMONTHLY!$A$20:$U$20,OFFSET(WatchbillMONTHLY!$A$20:$U$20,1,2))),INDIRECT("_"&amp;_xlfn.XLOOKUP(AK$2,WatchbillMONTHLY!$A$20:$U$20,OFFSET(WatchbillMONTHLY!$A$20:$U$20,1,2))))=$A65,_xlfn.XLOOKUP(AK$2,WatchbillMONTHLY!$A$20:$U$20,OFFSET(WatchbillMONTHLY!$A$20:$U$20,1,2)),FALSE),TRUE,FALSE)),
IF(_xlfn.XLOOKUP(AK$2,WatchbillMONTHLY!$A$37:$U$37,OFFSET(WatchbillMONTHLY!$A$37:$U$37,1,2))=IF(_xlfn.XLOOKUP($A65,INDIRECT("_"&amp;_xlfn.XLOOKUP(AK$2,WatchbillMONTHLY!$A$37:$U$37,OFFSET(WatchbillMONTHLY!$A$37:$U$37,1,2))),INDIRECT("_"&amp;_xlfn.XLOOKUP(AK$2,WatchbillMONTHLY!$A$37:$U$37,OFFSET(WatchbillMONTHLY!$A$37:$U$37,1,2))))=$A65,_xlfn.XLOOKUP(AK$2,WatchbillMONTHLY!$A$37:$U$37,OFFSET(WatchbillMONTHLY!$A$37:$U$37,1,2)),FALSE),TRUE,FALSE)),
IF(_xlfn.XLOOKUP(AK$2,WatchbillMONTHLY!$A$54:$U$54,OFFSET(WatchbillMONTHLY!$A$54:$U$54,1,2))=IF(_xlfn.XLOOKUP($A65,INDIRECT("_"&amp;_xlfn.XLOOKUP(AK$2,WatchbillMONTHLY!$A$54:$U$54,OFFSET(WatchbillMONTHLY!$A$54:$U$54,1,2))),INDIRECT("_"&amp;_xlfn.XLOOKUP(AK$2,WatchbillMONTHLY!$A$54:$U$54,OFFSET(WatchbillMONTHLY!$A$54:$U$54,1,2))))=$A65,_xlfn.XLOOKUP(AK$2,WatchbillMONTHLY!$A$54:$U$54,OFFSET(WatchbillMONTHLY!$A$54:$U$54,1,2)),FALSE),TRUE,FALSE)),
IF(_xlfn.XLOOKUP(AK$2,WatchbillMONTHLY!$A$71:$U$71,OFFSET(WatchbillMONTHLY!$A$71:$U$71,1,2))=IF(_xlfn.XLOOKUP($A65,INDIRECT("_"&amp;_xlfn.XLOOKUP(AK$2,WatchbillMONTHLY!$A$71:$U$71,OFFSET(WatchbillMONTHLY!$A$71:$U$71,1,2))),INDIRECT("_"&amp;_xlfn.XLOOKUP(AK$2,WatchbillMONTHLY!$A$71:$U$71,OFFSET(WatchbillMONTHLY!$A$71:$U$71,1,2))))=$A65,_xlfn.XLOOKUP(AK$2,WatchbillMONTHLY!$A$71:$U$71,OFFSET(WatchbillMONTHLY!$A$71:$U$71,1,2)),FALSE),TRUE,FALSE)),
IF(_xlfn.XLOOKUP(AK$2,WatchbillMONTHLY!$A$88:$U$88,OFFSET(WatchbillMONTHLY!$A$88:$U$88,1,2))=IF(_xlfn.XLOOKUP($A65,INDIRECT("_"&amp;_xlfn.XLOOKUP(AK$2,WatchbillMONTHLY!$A$88:$U$88,OFFSET(WatchbillMONTHLY!$A$88:$U$88,1,2))),INDIRECT("_"&amp;_xlfn.XLOOKUP(AK$2,WatchbillMONTHLY!$A$88:$U$88,OFFSET(WatchbillMONTHLY!$A$88:$U$88,1,2))))=$A65,_xlfn.XLOOKUP(AK$2,WatchbillMONTHLY!$A$88:$U$88,OFFSET(WatchbillMONTHLY!$A$88:$U$88,1,2)),FALSE),TRUE,FALSE)),
FALSE),FALSE)</f>
        <v>0</v>
      </c>
      <c r="AL65" s="209" t="b" cm="1">
        <f t="array" aca="1" ref="AL65" ca="1">IF(AND($A65 &gt; 0, E65 &gt; 0,AL$2&lt;MiscFormulas!$A$5+1),
_xlfn.IFNA(
_xlfn.IFNA(
_xlfn.IFNA(
_xlfn.IFNA(
_xlfn.IFNA(
_xlfn.IFNA(
IF(_xlfn.XLOOKUP(AL$2,WatchbillMONTHLY!$A$3:$U$3,OFFSET(WatchbillMONTHLY!$A$3:$U$3,1,2))=IF(_xlfn.XLOOKUP($A65,INDIRECT("_"&amp;_xlfn.XLOOKUP(AL$2,WatchbillMONTHLY!$A$3:$U$3,OFFSET(WatchbillMONTHLY!$A$3:$U$3,1,2))),INDIRECT("_"&amp;_xlfn.XLOOKUP(AL$2,WatchbillMONTHLY!$A$3:$U$3,OFFSET(WatchbillMONTHLY!$A$3:$U$3,1,2))))=$A65,_xlfn.XLOOKUP(AL$2,WatchbillMONTHLY!$A$3:$U$3,OFFSET(WatchbillMONTHLY!$A$3:$U$3,1,2)),FALSE),TRUE,FALSE),
IF(_xlfn.XLOOKUP(AL$2,WatchbillMONTHLY!$A$20:$U$20,OFFSET(WatchbillMONTHLY!$A$20:$U$20,1,2))=IF(_xlfn.XLOOKUP($A65,INDIRECT("_"&amp;_xlfn.XLOOKUP(AL$2,WatchbillMONTHLY!$A$20:$U$20,OFFSET(WatchbillMONTHLY!$A$20:$U$20,1,2))),INDIRECT("_"&amp;_xlfn.XLOOKUP(AL$2,WatchbillMONTHLY!$A$20:$U$20,OFFSET(WatchbillMONTHLY!$A$20:$U$20,1,2))))=$A65,_xlfn.XLOOKUP(AL$2,WatchbillMONTHLY!$A$20:$U$20,OFFSET(WatchbillMONTHLY!$A$20:$U$20,1,2)),FALSE),TRUE,FALSE)),
IF(_xlfn.XLOOKUP(AL$2,WatchbillMONTHLY!$A$37:$U$37,OFFSET(WatchbillMONTHLY!$A$37:$U$37,1,2))=IF(_xlfn.XLOOKUP($A65,INDIRECT("_"&amp;_xlfn.XLOOKUP(AL$2,WatchbillMONTHLY!$A$37:$U$37,OFFSET(WatchbillMONTHLY!$A$37:$U$37,1,2))),INDIRECT("_"&amp;_xlfn.XLOOKUP(AL$2,WatchbillMONTHLY!$A$37:$U$37,OFFSET(WatchbillMONTHLY!$A$37:$U$37,1,2))))=$A65,_xlfn.XLOOKUP(AL$2,WatchbillMONTHLY!$A$37:$U$37,OFFSET(WatchbillMONTHLY!$A$37:$U$37,1,2)),FALSE),TRUE,FALSE)),
IF(_xlfn.XLOOKUP(AL$2,WatchbillMONTHLY!$A$54:$U$54,OFFSET(WatchbillMONTHLY!$A$54:$U$54,1,2))=IF(_xlfn.XLOOKUP($A65,INDIRECT("_"&amp;_xlfn.XLOOKUP(AL$2,WatchbillMONTHLY!$A$54:$U$54,OFFSET(WatchbillMONTHLY!$A$54:$U$54,1,2))),INDIRECT("_"&amp;_xlfn.XLOOKUP(AL$2,WatchbillMONTHLY!$A$54:$U$54,OFFSET(WatchbillMONTHLY!$A$54:$U$54,1,2))))=$A65,_xlfn.XLOOKUP(AL$2,WatchbillMONTHLY!$A$54:$U$54,OFFSET(WatchbillMONTHLY!$A$54:$U$54,1,2)),FALSE),TRUE,FALSE)),
IF(_xlfn.XLOOKUP(AL$2,WatchbillMONTHLY!$A$71:$U$71,OFFSET(WatchbillMONTHLY!$A$71:$U$71,1,2))=IF(_xlfn.XLOOKUP($A65,INDIRECT("_"&amp;_xlfn.XLOOKUP(AL$2,WatchbillMONTHLY!$A$71:$U$71,OFFSET(WatchbillMONTHLY!$A$71:$U$71,1,2))),INDIRECT("_"&amp;_xlfn.XLOOKUP(AL$2,WatchbillMONTHLY!$A$71:$U$71,OFFSET(WatchbillMONTHLY!$A$71:$U$71,1,2))))=$A65,_xlfn.XLOOKUP(AL$2,WatchbillMONTHLY!$A$71:$U$71,OFFSET(WatchbillMONTHLY!$A$71:$U$71,1,2)),FALSE),TRUE,FALSE)),
IF(_xlfn.XLOOKUP(AL$2,WatchbillMONTHLY!$A$88:$U$88,OFFSET(WatchbillMONTHLY!$A$88:$U$88,1,2))=IF(_xlfn.XLOOKUP($A65,INDIRECT("_"&amp;_xlfn.XLOOKUP(AL$2,WatchbillMONTHLY!$A$88:$U$88,OFFSET(WatchbillMONTHLY!$A$88:$U$88,1,2))),INDIRECT("_"&amp;_xlfn.XLOOKUP(AL$2,WatchbillMONTHLY!$A$88:$U$88,OFFSET(WatchbillMONTHLY!$A$88:$U$88,1,2))))=$A65,_xlfn.XLOOKUP(AL$2,WatchbillMONTHLY!$A$88:$U$88,OFFSET(WatchbillMONTHLY!$A$88:$U$88,1,2)),FALSE),TRUE,FALSE)),
FALSE),FALSE)</f>
        <v>0</v>
      </c>
      <c r="AM65" s="209" t="b" cm="1">
        <f t="array" aca="1" ref="AM65" ca="1">IF(AND($A65 &gt; 0, F65 &gt; 0,AM$2&lt;MiscFormulas!$A$5+1),
_xlfn.IFNA(
_xlfn.IFNA(
_xlfn.IFNA(
_xlfn.IFNA(
_xlfn.IFNA(
_xlfn.IFNA(
IF(_xlfn.XLOOKUP(AM$2,WatchbillMONTHLY!$A$3:$U$3,OFFSET(WatchbillMONTHLY!$A$3:$U$3,1,2))=IF(_xlfn.XLOOKUP($A65,INDIRECT("_"&amp;_xlfn.XLOOKUP(AM$2,WatchbillMONTHLY!$A$3:$U$3,OFFSET(WatchbillMONTHLY!$A$3:$U$3,1,2))),INDIRECT("_"&amp;_xlfn.XLOOKUP(AM$2,WatchbillMONTHLY!$A$3:$U$3,OFFSET(WatchbillMONTHLY!$A$3:$U$3,1,2))))=$A65,_xlfn.XLOOKUP(AM$2,WatchbillMONTHLY!$A$3:$U$3,OFFSET(WatchbillMONTHLY!$A$3:$U$3,1,2)),FALSE),TRUE,FALSE),
IF(_xlfn.XLOOKUP(AM$2,WatchbillMONTHLY!$A$20:$U$20,OFFSET(WatchbillMONTHLY!$A$20:$U$20,1,2))=IF(_xlfn.XLOOKUP($A65,INDIRECT("_"&amp;_xlfn.XLOOKUP(AM$2,WatchbillMONTHLY!$A$20:$U$20,OFFSET(WatchbillMONTHLY!$A$20:$U$20,1,2))),INDIRECT("_"&amp;_xlfn.XLOOKUP(AM$2,WatchbillMONTHLY!$A$20:$U$20,OFFSET(WatchbillMONTHLY!$A$20:$U$20,1,2))))=$A65,_xlfn.XLOOKUP(AM$2,WatchbillMONTHLY!$A$20:$U$20,OFFSET(WatchbillMONTHLY!$A$20:$U$20,1,2)),FALSE),TRUE,FALSE)),
IF(_xlfn.XLOOKUP(AM$2,WatchbillMONTHLY!$A$37:$U$37,OFFSET(WatchbillMONTHLY!$A$37:$U$37,1,2))=IF(_xlfn.XLOOKUP($A65,INDIRECT("_"&amp;_xlfn.XLOOKUP(AM$2,WatchbillMONTHLY!$A$37:$U$37,OFFSET(WatchbillMONTHLY!$A$37:$U$37,1,2))),INDIRECT("_"&amp;_xlfn.XLOOKUP(AM$2,WatchbillMONTHLY!$A$37:$U$37,OFFSET(WatchbillMONTHLY!$A$37:$U$37,1,2))))=$A65,_xlfn.XLOOKUP(AM$2,WatchbillMONTHLY!$A$37:$U$37,OFFSET(WatchbillMONTHLY!$A$37:$U$37,1,2)),FALSE),TRUE,FALSE)),
IF(_xlfn.XLOOKUP(AM$2,WatchbillMONTHLY!$A$54:$U$54,OFFSET(WatchbillMONTHLY!$A$54:$U$54,1,2))=IF(_xlfn.XLOOKUP($A65,INDIRECT("_"&amp;_xlfn.XLOOKUP(AM$2,WatchbillMONTHLY!$A$54:$U$54,OFFSET(WatchbillMONTHLY!$A$54:$U$54,1,2))),INDIRECT("_"&amp;_xlfn.XLOOKUP(AM$2,WatchbillMONTHLY!$A$54:$U$54,OFFSET(WatchbillMONTHLY!$A$54:$U$54,1,2))))=$A65,_xlfn.XLOOKUP(AM$2,WatchbillMONTHLY!$A$54:$U$54,OFFSET(WatchbillMONTHLY!$A$54:$U$54,1,2)),FALSE),TRUE,FALSE)),
IF(_xlfn.XLOOKUP(AM$2,WatchbillMONTHLY!$A$71:$U$71,OFFSET(WatchbillMONTHLY!$A$71:$U$71,1,2))=IF(_xlfn.XLOOKUP($A65,INDIRECT("_"&amp;_xlfn.XLOOKUP(AM$2,WatchbillMONTHLY!$A$71:$U$71,OFFSET(WatchbillMONTHLY!$A$71:$U$71,1,2))),INDIRECT("_"&amp;_xlfn.XLOOKUP(AM$2,WatchbillMONTHLY!$A$71:$U$71,OFFSET(WatchbillMONTHLY!$A$71:$U$71,1,2))))=$A65,_xlfn.XLOOKUP(AM$2,WatchbillMONTHLY!$A$71:$U$71,OFFSET(WatchbillMONTHLY!$A$71:$U$71,1,2)),FALSE),TRUE,FALSE)),
IF(_xlfn.XLOOKUP(AM$2,WatchbillMONTHLY!$A$88:$U$88,OFFSET(WatchbillMONTHLY!$A$88:$U$88,1,2))=IF(_xlfn.XLOOKUP($A65,INDIRECT("_"&amp;_xlfn.XLOOKUP(AM$2,WatchbillMONTHLY!$A$88:$U$88,OFFSET(WatchbillMONTHLY!$A$88:$U$88,1,2))),INDIRECT("_"&amp;_xlfn.XLOOKUP(AM$2,WatchbillMONTHLY!$A$88:$U$88,OFFSET(WatchbillMONTHLY!$A$88:$U$88,1,2))))=$A65,_xlfn.XLOOKUP(AM$2,WatchbillMONTHLY!$A$88:$U$88,OFFSET(WatchbillMONTHLY!$A$88:$U$88,1,2)),FALSE),TRUE,FALSE)),
FALSE),FALSE)</f>
        <v>0</v>
      </c>
      <c r="AN65" s="209" t="b" cm="1">
        <f t="array" aca="1" ref="AN65" ca="1">IF(AND($A65 &gt; 0, G65 &gt; 0,AN$2&lt;MiscFormulas!$A$5+1),
_xlfn.IFNA(
_xlfn.IFNA(
_xlfn.IFNA(
_xlfn.IFNA(
_xlfn.IFNA(
_xlfn.IFNA(
IF(_xlfn.XLOOKUP(AN$2,WatchbillMONTHLY!$A$3:$U$3,OFFSET(WatchbillMONTHLY!$A$3:$U$3,1,2))=IF(_xlfn.XLOOKUP($A65,INDIRECT("_"&amp;_xlfn.XLOOKUP(AN$2,WatchbillMONTHLY!$A$3:$U$3,OFFSET(WatchbillMONTHLY!$A$3:$U$3,1,2))),INDIRECT("_"&amp;_xlfn.XLOOKUP(AN$2,WatchbillMONTHLY!$A$3:$U$3,OFFSET(WatchbillMONTHLY!$A$3:$U$3,1,2))))=$A65,_xlfn.XLOOKUP(AN$2,WatchbillMONTHLY!$A$3:$U$3,OFFSET(WatchbillMONTHLY!$A$3:$U$3,1,2)),FALSE),TRUE,FALSE),
IF(_xlfn.XLOOKUP(AN$2,WatchbillMONTHLY!$A$20:$U$20,OFFSET(WatchbillMONTHLY!$A$20:$U$20,1,2))=IF(_xlfn.XLOOKUP($A65,INDIRECT("_"&amp;_xlfn.XLOOKUP(AN$2,WatchbillMONTHLY!$A$20:$U$20,OFFSET(WatchbillMONTHLY!$A$20:$U$20,1,2))),INDIRECT("_"&amp;_xlfn.XLOOKUP(AN$2,WatchbillMONTHLY!$A$20:$U$20,OFFSET(WatchbillMONTHLY!$A$20:$U$20,1,2))))=$A65,_xlfn.XLOOKUP(AN$2,WatchbillMONTHLY!$A$20:$U$20,OFFSET(WatchbillMONTHLY!$A$20:$U$20,1,2)),FALSE),TRUE,FALSE)),
IF(_xlfn.XLOOKUP(AN$2,WatchbillMONTHLY!$A$37:$U$37,OFFSET(WatchbillMONTHLY!$A$37:$U$37,1,2))=IF(_xlfn.XLOOKUP($A65,INDIRECT("_"&amp;_xlfn.XLOOKUP(AN$2,WatchbillMONTHLY!$A$37:$U$37,OFFSET(WatchbillMONTHLY!$A$37:$U$37,1,2))),INDIRECT("_"&amp;_xlfn.XLOOKUP(AN$2,WatchbillMONTHLY!$A$37:$U$37,OFFSET(WatchbillMONTHLY!$A$37:$U$37,1,2))))=$A65,_xlfn.XLOOKUP(AN$2,WatchbillMONTHLY!$A$37:$U$37,OFFSET(WatchbillMONTHLY!$A$37:$U$37,1,2)),FALSE),TRUE,FALSE)),
IF(_xlfn.XLOOKUP(AN$2,WatchbillMONTHLY!$A$54:$U$54,OFFSET(WatchbillMONTHLY!$A$54:$U$54,1,2))=IF(_xlfn.XLOOKUP($A65,INDIRECT("_"&amp;_xlfn.XLOOKUP(AN$2,WatchbillMONTHLY!$A$54:$U$54,OFFSET(WatchbillMONTHLY!$A$54:$U$54,1,2))),INDIRECT("_"&amp;_xlfn.XLOOKUP(AN$2,WatchbillMONTHLY!$A$54:$U$54,OFFSET(WatchbillMONTHLY!$A$54:$U$54,1,2))))=$A65,_xlfn.XLOOKUP(AN$2,WatchbillMONTHLY!$A$54:$U$54,OFFSET(WatchbillMONTHLY!$A$54:$U$54,1,2)),FALSE),TRUE,FALSE)),
IF(_xlfn.XLOOKUP(AN$2,WatchbillMONTHLY!$A$71:$U$71,OFFSET(WatchbillMONTHLY!$A$71:$U$71,1,2))=IF(_xlfn.XLOOKUP($A65,INDIRECT("_"&amp;_xlfn.XLOOKUP(AN$2,WatchbillMONTHLY!$A$71:$U$71,OFFSET(WatchbillMONTHLY!$A$71:$U$71,1,2))),INDIRECT("_"&amp;_xlfn.XLOOKUP(AN$2,WatchbillMONTHLY!$A$71:$U$71,OFFSET(WatchbillMONTHLY!$A$71:$U$71,1,2))))=$A65,_xlfn.XLOOKUP(AN$2,WatchbillMONTHLY!$A$71:$U$71,OFFSET(WatchbillMONTHLY!$A$71:$U$71,1,2)),FALSE),TRUE,FALSE)),
IF(_xlfn.XLOOKUP(AN$2,WatchbillMONTHLY!$A$88:$U$88,OFFSET(WatchbillMONTHLY!$A$88:$U$88,1,2))=IF(_xlfn.XLOOKUP($A65,INDIRECT("_"&amp;_xlfn.XLOOKUP(AN$2,WatchbillMONTHLY!$A$88:$U$88,OFFSET(WatchbillMONTHLY!$A$88:$U$88,1,2))),INDIRECT("_"&amp;_xlfn.XLOOKUP(AN$2,WatchbillMONTHLY!$A$88:$U$88,OFFSET(WatchbillMONTHLY!$A$88:$U$88,1,2))))=$A65,_xlfn.XLOOKUP(AN$2,WatchbillMONTHLY!$A$88:$U$88,OFFSET(WatchbillMONTHLY!$A$88:$U$88,1,2)),FALSE),TRUE,FALSE)),
FALSE),FALSE)</f>
        <v>0</v>
      </c>
      <c r="AO65" s="209" t="b" cm="1">
        <f t="array" aca="1" ref="AO65" ca="1">IF(AND($A65 &gt; 0, H65 &gt; 0,AO$2&lt;MiscFormulas!$A$5+1),
_xlfn.IFNA(
_xlfn.IFNA(
_xlfn.IFNA(
_xlfn.IFNA(
_xlfn.IFNA(
_xlfn.IFNA(
IF(_xlfn.XLOOKUP(AO$2,WatchbillMONTHLY!$A$3:$U$3,OFFSET(WatchbillMONTHLY!$A$3:$U$3,1,2))=IF(_xlfn.XLOOKUP($A65,INDIRECT("_"&amp;_xlfn.XLOOKUP(AO$2,WatchbillMONTHLY!$A$3:$U$3,OFFSET(WatchbillMONTHLY!$A$3:$U$3,1,2))),INDIRECT("_"&amp;_xlfn.XLOOKUP(AO$2,WatchbillMONTHLY!$A$3:$U$3,OFFSET(WatchbillMONTHLY!$A$3:$U$3,1,2))))=$A65,_xlfn.XLOOKUP(AO$2,WatchbillMONTHLY!$A$3:$U$3,OFFSET(WatchbillMONTHLY!$A$3:$U$3,1,2)),FALSE),TRUE,FALSE),
IF(_xlfn.XLOOKUP(AO$2,WatchbillMONTHLY!$A$20:$U$20,OFFSET(WatchbillMONTHLY!$A$20:$U$20,1,2))=IF(_xlfn.XLOOKUP($A65,INDIRECT("_"&amp;_xlfn.XLOOKUP(AO$2,WatchbillMONTHLY!$A$20:$U$20,OFFSET(WatchbillMONTHLY!$A$20:$U$20,1,2))),INDIRECT("_"&amp;_xlfn.XLOOKUP(AO$2,WatchbillMONTHLY!$A$20:$U$20,OFFSET(WatchbillMONTHLY!$A$20:$U$20,1,2))))=$A65,_xlfn.XLOOKUP(AO$2,WatchbillMONTHLY!$A$20:$U$20,OFFSET(WatchbillMONTHLY!$A$20:$U$20,1,2)),FALSE),TRUE,FALSE)),
IF(_xlfn.XLOOKUP(AO$2,WatchbillMONTHLY!$A$37:$U$37,OFFSET(WatchbillMONTHLY!$A$37:$U$37,1,2))=IF(_xlfn.XLOOKUP($A65,INDIRECT("_"&amp;_xlfn.XLOOKUP(AO$2,WatchbillMONTHLY!$A$37:$U$37,OFFSET(WatchbillMONTHLY!$A$37:$U$37,1,2))),INDIRECT("_"&amp;_xlfn.XLOOKUP(AO$2,WatchbillMONTHLY!$A$37:$U$37,OFFSET(WatchbillMONTHLY!$A$37:$U$37,1,2))))=$A65,_xlfn.XLOOKUP(AO$2,WatchbillMONTHLY!$A$37:$U$37,OFFSET(WatchbillMONTHLY!$A$37:$U$37,1,2)),FALSE),TRUE,FALSE)),
IF(_xlfn.XLOOKUP(AO$2,WatchbillMONTHLY!$A$54:$U$54,OFFSET(WatchbillMONTHLY!$A$54:$U$54,1,2))=IF(_xlfn.XLOOKUP($A65,INDIRECT("_"&amp;_xlfn.XLOOKUP(AO$2,WatchbillMONTHLY!$A$54:$U$54,OFFSET(WatchbillMONTHLY!$A$54:$U$54,1,2))),INDIRECT("_"&amp;_xlfn.XLOOKUP(AO$2,WatchbillMONTHLY!$A$54:$U$54,OFFSET(WatchbillMONTHLY!$A$54:$U$54,1,2))))=$A65,_xlfn.XLOOKUP(AO$2,WatchbillMONTHLY!$A$54:$U$54,OFFSET(WatchbillMONTHLY!$A$54:$U$54,1,2)),FALSE),TRUE,FALSE)),
IF(_xlfn.XLOOKUP(AO$2,WatchbillMONTHLY!$A$71:$U$71,OFFSET(WatchbillMONTHLY!$A$71:$U$71,1,2))=IF(_xlfn.XLOOKUP($A65,INDIRECT("_"&amp;_xlfn.XLOOKUP(AO$2,WatchbillMONTHLY!$A$71:$U$71,OFFSET(WatchbillMONTHLY!$A$71:$U$71,1,2))),INDIRECT("_"&amp;_xlfn.XLOOKUP(AO$2,WatchbillMONTHLY!$A$71:$U$71,OFFSET(WatchbillMONTHLY!$A$71:$U$71,1,2))))=$A65,_xlfn.XLOOKUP(AO$2,WatchbillMONTHLY!$A$71:$U$71,OFFSET(WatchbillMONTHLY!$A$71:$U$71,1,2)),FALSE),TRUE,FALSE)),
IF(_xlfn.XLOOKUP(AO$2,WatchbillMONTHLY!$A$88:$U$88,OFFSET(WatchbillMONTHLY!$A$88:$U$88,1,2))=IF(_xlfn.XLOOKUP($A65,INDIRECT("_"&amp;_xlfn.XLOOKUP(AO$2,WatchbillMONTHLY!$A$88:$U$88,OFFSET(WatchbillMONTHLY!$A$88:$U$88,1,2))),INDIRECT("_"&amp;_xlfn.XLOOKUP(AO$2,WatchbillMONTHLY!$A$88:$U$88,OFFSET(WatchbillMONTHLY!$A$88:$U$88,1,2))))=$A65,_xlfn.XLOOKUP(AO$2,WatchbillMONTHLY!$A$88:$U$88,OFFSET(WatchbillMONTHLY!$A$88:$U$88,1,2)),FALSE),TRUE,FALSE)),
FALSE),FALSE)</f>
        <v>0</v>
      </c>
      <c r="AP65" s="209" t="b" cm="1">
        <f t="array" aca="1" ref="AP65" ca="1">IF(AND($A65 &gt; 0, I65 &gt; 0,AP$2&lt;MiscFormulas!$A$5+1),
_xlfn.IFNA(
_xlfn.IFNA(
_xlfn.IFNA(
_xlfn.IFNA(
_xlfn.IFNA(
_xlfn.IFNA(
IF(_xlfn.XLOOKUP(AP$2,WatchbillMONTHLY!$A$3:$U$3,OFFSET(WatchbillMONTHLY!$A$3:$U$3,1,2))=IF(_xlfn.XLOOKUP($A65,INDIRECT("_"&amp;_xlfn.XLOOKUP(AP$2,WatchbillMONTHLY!$A$3:$U$3,OFFSET(WatchbillMONTHLY!$A$3:$U$3,1,2))),INDIRECT("_"&amp;_xlfn.XLOOKUP(AP$2,WatchbillMONTHLY!$A$3:$U$3,OFFSET(WatchbillMONTHLY!$A$3:$U$3,1,2))))=$A65,_xlfn.XLOOKUP(AP$2,WatchbillMONTHLY!$A$3:$U$3,OFFSET(WatchbillMONTHLY!$A$3:$U$3,1,2)),FALSE),TRUE,FALSE),
IF(_xlfn.XLOOKUP(AP$2,WatchbillMONTHLY!$A$20:$U$20,OFFSET(WatchbillMONTHLY!$A$20:$U$20,1,2))=IF(_xlfn.XLOOKUP($A65,INDIRECT("_"&amp;_xlfn.XLOOKUP(AP$2,WatchbillMONTHLY!$A$20:$U$20,OFFSET(WatchbillMONTHLY!$A$20:$U$20,1,2))),INDIRECT("_"&amp;_xlfn.XLOOKUP(AP$2,WatchbillMONTHLY!$A$20:$U$20,OFFSET(WatchbillMONTHLY!$A$20:$U$20,1,2))))=$A65,_xlfn.XLOOKUP(AP$2,WatchbillMONTHLY!$A$20:$U$20,OFFSET(WatchbillMONTHLY!$A$20:$U$20,1,2)),FALSE),TRUE,FALSE)),
IF(_xlfn.XLOOKUP(AP$2,WatchbillMONTHLY!$A$37:$U$37,OFFSET(WatchbillMONTHLY!$A$37:$U$37,1,2))=IF(_xlfn.XLOOKUP($A65,INDIRECT("_"&amp;_xlfn.XLOOKUP(AP$2,WatchbillMONTHLY!$A$37:$U$37,OFFSET(WatchbillMONTHLY!$A$37:$U$37,1,2))),INDIRECT("_"&amp;_xlfn.XLOOKUP(AP$2,WatchbillMONTHLY!$A$37:$U$37,OFFSET(WatchbillMONTHLY!$A$37:$U$37,1,2))))=$A65,_xlfn.XLOOKUP(AP$2,WatchbillMONTHLY!$A$37:$U$37,OFFSET(WatchbillMONTHLY!$A$37:$U$37,1,2)),FALSE),TRUE,FALSE)),
IF(_xlfn.XLOOKUP(AP$2,WatchbillMONTHLY!$A$54:$U$54,OFFSET(WatchbillMONTHLY!$A$54:$U$54,1,2))=IF(_xlfn.XLOOKUP($A65,INDIRECT("_"&amp;_xlfn.XLOOKUP(AP$2,WatchbillMONTHLY!$A$54:$U$54,OFFSET(WatchbillMONTHLY!$A$54:$U$54,1,2))),INDIRECT("_"&amp;_xlfn.XLOOKUP(AP$2,WatchbillMONTHLY!$A$54:$U$54,OFFSET(WatchbillMONTHLY!$A$54:$U$54,1,2))))=$A65,_xlfn.XLOOKUP(AP$2,WatchbillMONTHLY!$A$54:$U$54,OFFSET(WatchbillMONTHLY!$A$54:$U$54,1,2)),FALSE),TRUE,FALSE)),
IF(_xlfn.XLOOKUP(AP$2,WatchbillMONTHLY!$A$71:$U$71,OFFSET(WatchbillMONTHLY!$A$71:$U$71,1,2))=IF(_xlfn.XLOOKUP($A65,INDIRECT("_"&amp;_xlfn.XLOOKUP(AP$2,WatchbillMONTHLY!$A$71:$U$71,OFFSET(WatchbillMONTHLY!$A$71:$U$71,1,2))),INDIRECT("_"&amp;_xlfn.XLOOKUP(AP$2,WatchbillMONTHLY!$A$71:$U$71,OFFSET(WatchbillMONTHLY!$A$71:$U$71,1,2))))=$A65,_xlfn.XLOOKUP(AP$2,WatchbillMONTHLY!$A$71:$U$71,OFFSET(WatchbillMONTHLY!$A$71:$U$71,1,2)),FALSE),TRUE,FALSE)),
IF(_xlfn.XLOOKUP(AP$2,WatchbillMONTHLY!$A$88:$U$88,OFFSET(WatchbillMONTHLY!$A$88:$U$88,1,2))=IF(_xlfn.XLOOKUP($A65,INDIRECT("_"&amp;_xlfn.XLOOKUP(AP$2,WatchbillMONTHLY!$A$88:$U$88,OFFSET(WatchbillMONTHLY!$A$88:$U$88,1,2))),INDIRECT("_"&amp;_xlfn.XLOOKUP(AP$2,WatchbillMONTHLY!$A$88:$U$88,OFFSET(WatchbillMONTHLY!$A$88:$U$88,1,2))))=$A65,_xlfn.XLOOKUP(AP$2,WatchbillMONTHLY!$A$88:$U$88,OFFSET(WatchbillMONTHLY!$A$88:$U$88,1,2)),FALSE),TRUE,FALSE)),
FALSE),FALSE)</f>
        <v>0</v>
      </c>
      <c r="AQ65" s="209" t="b" cm="1">
        <f t="array" aca="1" ref="AQ65" ca="1">IF(AND($A65 &gt; 0, J65 &gt; 0,AQ$2&lt;MiscFormulas!$A$5+1),
_xlfn.IFNA(
_xlfn.IFNA(
_xlfn.IFNA(
_xlfn.IFNA(
_xlfn.IFNA(
_xlfn.IFNA(
IF(_xlfn.XLOOKUP(AQ$2,WatchbillMONTHLY!$A$3:$U$3,OFFSET(WatchbillMONTHLY!$A$3:$U$3,1,2))=IF(_xlfn.XLOOKUP($A65,INDIRECT("_"&amp;_xlfn.XLOOKUP(AQ$2,WatchbillMONTHLY!$A$3:$U$3,OFFSET(WatchbillMONTHLY!$A$3:$U$3,1,2))),INDIRECT("_"&amp;_xlfn.XLOOKUP(AQ$2,WatchbillMONTHLY!$A$3:$U$3,OFFSET(WatchbillMONTHLY!$A$3:$U$3,1,2))))=$A65,_xlfn.XLOOKUP(AQ$2,WatchbillMONTHLY!$A$3:$U$3,OFFSET(WatchbillMONTHLY!$A$3:$U$3,1,2)),FALSE),TRUE,FALSE),
IF(_xlfn.XLOOKUP(AQ$2,WatchbillMONTHLY!$A$20:$U$20,OFFSET(WatchbillMONTHLY!$A$20:$U$20,1,2))=IF(_xlfn.XLOOKUP($A65,INDIRECT("_"&amp;_xlfn.XLOOKUP(AQ$2,WatchbillMONTHLY!$A$20:$U$20,OFFSET(WatchbillMONTHLY!$A$20:$U$20,1,2))),INDIRECT("_"&amp;_xlfn.XLOOKUP(AQ$2,WatchbillMONTHLY!$A$20:$U$20,OFFSET(WatchbillMONTHLY!$A$20:$U$20,1,2))))=$A65,_xlfn.XLOOKUP(AQ$2,WatchbillMONTHLY!$A$20:$U$20,OFFSET(WatchbillMONTHLY!$A$20:$U$20,1,2)),FALSE),TRUE,FALSE)),
IF(_xlfn.XLOOKUP(AQ$2,WatchbillMONTHLY!$A$37:$U$37,OFFSET(WatchbillMONTHLY!$A$37:$U$37,1,2))=IF(_xlfn.XLOOKUP($A65,INDIRECT("_"&amp;_xlfn.XLOOKUP(AQ$2,WatchbillMONTHLY!$A$37:$U$37,OFFSET(WatchbillMONTHLY!$A$37:$U$37,1,2))),INDIRECT("_"&amp;_xlfn.XLOOKUP(AQ$2,WatchbillMONTHLY!$A$37:$U$37,OFFSET(WatchbillMONTHLY!$A$37:$U$37,1,2))))=$A65,_xlfn.XLOOKUP(AQ$2,WatchbillMONTHLY!$A$37:$U$37,OFFSET(WatchbillMONTHLY!$A$37:$U$37,1,2)),FALSE),TRUE,FALSE)),
IF(_xlfn.XLOOKUP(AQ$2,WatchbillMONTHLY!$A$54:$U$54,OFFSET(WatchbillMONTHLY!$A$54:$U$54,1,2))=IF(_xlfn.XLOOKUP($A65,INDIRECT("_"&amp;_xlfn.XLOOKUP(AQ$2,WatchbillMONTHLY!$A$54:$U$54,OFFSET(WatchbillMONTHLY!$A$54:$U$54,1,2))),INDIRECT("_"&amp;_xlfn.XLOOKUP(AQ$2,WatchbillMONTHLY!$A$54:$U$54,OFFSET(WatchbillMONTHLY!$A$54:$U$54,1,2))))=$A65,_xlfn.XLOOKUP(AQ$2,WatchbillMONTHLY!$A$54:$U$54,OFFSET(WatchbillMONTHLY!$A$54:$U$54,1,2)),FALSE),TRUE,FALSE)),
IF(_xlfn.XLOOKUP(AQ$2,WatchbillMONTHLY!$A$71:$U$71,OFFSET(WatchbillMONTHLY!$A$71:$U$71,1,2))=IF(_xlfn.XLOOKUP($A65,INDIRECT("_"&amp;_xlfn.XLOOKUP(AQ$2,WatchbillMONTHLY!$A$71:$U$71,OFFSET(WatchbillMONTHLY!$A$71:$U$71,1,2))),INDIRECT("_"&amp;_xlfn.XLOOKUP(AQ$2,WatchbillMONTHLY!$A$71:$U$71,OFFSET(WatchbillMONTHLY!$A$71:$U$71,1,2))))=$A65,_xlfn.XLOOKUP(AQ$2,WatchbillMONTHLY!$A$71:$U$71,OFFSET(WatchbillMONTHLY!$A$71:$U$71,1,2)),FALSE),TRUE,FALSE)),
IF(_xlfn.XLOOKUP(AQ$2,WatchbillMONTHLY!$A$88:$U$88,OFFSET(WatchbillMONTHLY!$A$88:$U$88,1,2))=IF(_xlfn.XLOOKUP($A65,INDIRECT("_"&amp;_xlfn.XLOOKUP(AQ$2,WatchbillMONTHLY!$A$88:$U$88,OFFSET(WatchbillMONTHLY!$A$88:$U$88,1,2))),INDIRECT("_"&amp;_xlfn.XLOOKUP(AQ$2,WatchbillMONTHLY!$A$88:$U$88,OFFSET(WatchbillMONTHLY!$A$88:$U$88,1,2))))=$A65,_xlfn.XLOOKUP(AQ$2,WatchbillMONTHLY!$A$88:$U$88,OFFSET(WatchbillMONTHLY!$A$88:$U$88,1,2)),FALSE),TRUE,FALSE)),
FALSE),FALSE)</f>
        <v>1</v>
      </c>
      <c r="AR65" s="209" t="b" cm="1">
        <f t="array" aca="1" ref="AR65" ca="1">IF(AND($A65 &gt; 0, K65 &gt; 0,AR$2&lt;MiscFormulas!$A$5+1),
_xlfn.IFNA(
_xlfn.IFNA(
_xlfn.IFNA(
_xlfn.IFNA(
_xlfn.IFNA(
_xlfn.IFNA(
IF(_xlfn.XLOOKUP(AR$2,WatchbillMONTHLY!$A$3:$U$3,OFFSET(WatchbillMONTHLY!$A$3:$U$3,1,2))=IF(_xlfn.XLOOKUP($A65,INDIRECT("_"&amp;_xlfn.XLOOKUP(AR$2,WatchbillMONTHLY!$A$3:$U$3,OFFSET(WatchbillMONTHLY!$A$3:$U$3,1,2))),INDIRECT("_"&amp;_xlfn.XLOOKUP(AR$2,WatchbillMONTHLY!$A$3:$U$3,OFFSET(WatchbillMONTHLY!$A$3:$U$3,1,2))))=$A65,_xlfn.XLOOKUP(AR$2,WatchbillMONTHLY!$A$3:$U$3,OFFSET(WatchbillMONTHLY!$A$3:$U$3,1,2)),FALSE),TRUE,FALSE),
IF(_xlfn.XLOOKUP(AR$2,WatchbillMONTHLY!$A$20:$U$20,OFFSET(WatchbillMONTHLY!$A$20:$U$20,1,2))=IF(_xlfn.XLOOKUP($A65,INDIRECT("_"&amp;_xlfn.XLOOKUP(AR$2,WatchbillMONTHLY!$A$20:$U$20,OFFSET(WatchbillMONTHLY!$A$20:$U$20,1,2))),INDIRECT("_"&amp;_xlfn.XLOOKUP(AR$2,WatchbillMONTHLY!$A$20:$U$20,OFFSET(WatchbillMONTHLY!$A$20:$U$20,1,2))))=$A65,_xlfn.XLOOKUP(AR$2,WatchbillMONTHLY!$A$20:$U$20,OFFSET(WatchbillMONTHLY!$A$20:$U$20,1,2)),FALSE),TRUE,FALSE)),
IF(_xlfn.XLOOKUP(AR$2,WatchbillMONTHLY!$A$37:$U$37,OFFSET(WatchbillMONTHLY!$A$37:$U$37,1,2))=IF(_xlfn.XLOOKUP($A65,INDIRECT("_"&amp;_xlfn.XLOOKUP(AR$2,WatchbillMONTHLY!$A$37:$U$37,OFFSET(WatchbillMONTHLY!$A$37:$U$37,1,2))),INDIRECT("_"&amp;_xlfn.XLOOKUP(AR$2,WatchbillMONTHLY!$A$37:$U$37,OFFSET(WatchbillMONTHLY!$A$37:$U$37,1,2))))=$A65,_xlfn.XLOOKUP(AR$2,WatchbillMONTHLY!$A$37:$U$37,OFFSET(WatchbillMONTHLY!$A$37:$U$37,1,2)),FALSE),TRUE,FALSE)),
IF(_xlfn.XLOOKUP(AR$2,WatchbillMONTHLY!$A$54:$U$54,OFFSET(WatchbillMONTHLY!$A$54:$U$54,1,2))=IF(_xlfn.XLOOKUP($A65,INDIRECT("_"&amp;_xlfn.XLOOKUP(AR$2,WatchbillMONTHLY!$A$54:$U$54,OFFSET(WatchbillMONTHLY!$A$54:$U$54,1,2))),INDIRECT("_"&amp;_xlfn.XLOOKUP(AR$2,WatchbillMONTHLY!$A$54:$U$54,OFFSET(WatchbillMONTHLY!$A$54:$U$54,1,2))))=$A65,_xlfn.XLOOKUP(AR$2,WatchbillMONTHLY!$A$54:$U$54,OFFSET(WatchbillMONTHLY!$A$54:$U$54,1,2)),FALSE),TRUE,FALSE)),
IF(_xlfn.XLOOKUP(AR$2,WatchbillMONTHLY!$A$71:$U$71,OFFSET(WatchbillMONTHLY!$A$71:$U$71,1,2))=IF(_xlfn.XLOOKUP($A65,INDIRECT("_"&amp;_xlfn.XLOOKUP(AR$2,WatchbillMONTHLY!$A$71:$U$71,OFFSET(WatchbillMONTHLY!$A$71:$U$71,1,2))),INDIRECT("_"&amp;_xlfn.XLOOKUP(AR$2,WatchbillMONTHLY!$A$71:$U$71,OFFSET(WatchbillMONTHLY!$A$71:$U$71,1,2))))=$A65,_xlfn.XLOOKUP(AR$2,WatchbillMONTHLY!$A$71:$U$71,OFFSET(WatchbillMONTHLY!$A$71:$U$71,1,2)),FALSE),TRUE,FALSE)),
IF(_xlfn.XLOOKUP(AR$2,WatchbillMONTHLY!$A$88:$U$88,OFFSET(WatchbillMONTHLY!$A$88:$U$88,1,2))=IF(_xlfn.XLOOKUP($A65,INDIRECT("_"&amp;_xlfn.XLOOKUP(AR$2,WatchbillMONTHLY!$A$88:$U$88,OFFSET(WatchbillMONTHLY!$A$88:$U$88,1,2))),INDIRECT("_"&amp;_xlfn.XLOOKUP(AR$2,WatchbillMONTHLY!$A$88:$U$88,OFFSET(WatchbillMONTHLY!$A$88:$U$88,1,2))))=$A65,_xlfn.XLOOKUP(AR$2,WatchbillMONTHLY!$A$88:$U$88,OFFSET(WatchbillMONTHLY!$A$88:$U$88,1,2)),FALSE),TRUE,FALSE)),
FALSE),FALSE)</f>
        <v>0</v>
      </c>
      <c r="AS65" s="209" t="b" cm="1">
        <f t="array" aca="1" ref="AS65" ca="1">IF(AND($A65 &gt; 0, L65 &gt; 0,AS$2&lt;MiscFormulas!$A$5+1),
_xlfn.IFNA(
_xlfn.IFNA(
_xlfn.IFNA(
_xlfn.IFNA(
_xlfn.IFNA(
_xlfn.IFNA(
IF(_xlfn.XLOOKUP(AS$2,WatchbillMONTHLY!$A$3:$U$3,OFFSET(WatchbillMONTHLY!$A$3:$U$3,1,2))=IF(_xlfn.XLOOKUP($A65,INDIRECT("_"&amp;_xlfn.XLOOKUP(AS$2,WatchbillMONTHLY!$A$3:$U$3,OFFSET(WatchbillMONTHLY!$A$3:$U$3,1,2))),INDIRECT("_"&amp;_xlfn.XLOOKUP(AS$2,WatchbillMONTHLY!$A$3:$U$3,OFFSET(WatchbillMONTHLY!$A$3:$U$3,1,2))))=$A65,_xlfn.XLOOKUP(AS$2,WatchbillMONTHLY!$A$3:$U$3,OFFSET(WatchbillMONTHLY!$A$3:$U$3,1,2)),FALSE),TRUE,FALSE),
IF(_xlfn.XLOOKUP(AS$2,WatchbillMONTHLY!$A$20:$U$20,OFFSET(WatchbillMONTHLY!$A$20:$U$20,1,2))=IF(_xlfn.XLOOKUP($A65,INDIRECT("_"&amp;_xlfn.XLOOKUP(AS$2,WatchbillMONTHLY!$A$20:$U$20,OFFSET(WatchbillMONTHLY!$A$20:$U$20,1,2))),INDIRECT("_"&amp;_xlfn.XLOOKUP(AS$2,WatchbillMONTHLY!$A$20:$U$20,OFFSET(WatchbillMONTHLY!$A$20:$U$20,1,2))))=$A65,_xlfn.XLOOKUP(AS$2,WatchbillMONTHLY!$A$20:$U$20,OFFSET(WatchbillMONTHLY!$A$20:$U$20,1,2)),FALSE),TRUE,FALSE)),
IF(_xlfn.XLOOKUP(AS$2,WatchbillMONTHLY!$A$37:$U$37,OFFSET(WatchbillMONTHLY!$A$37:$U$37,1,2))=IF(_xlfn.XLOOKUP($A65,INDIRECT("_"&amp;_xlfn.XLOOKUP(AS$2,WatchbillMONTHLY!$A$37:$U$37,OFFSET(WatchbillMONTHLY!$A$37:$U$37,1,2))),INDIRECT("_"&amp;_xlfn.XLOOKUP(AS$2,WatchbillMONTHLY!$A$37:$U$37,OFFSET(WatchbillMONTHLY!$A$37:$U$37,1,2))))=$A65,_xlfn.XLOOKUP(AS$2,WatchbillMONTHLY!$A$37:$U$37,OFFSET(WatchbillMONTHLY!$A$37:$U$37,1,2)),FALSE),TRUE,FALSE)),
IF(_xlfn.XLOOKUP(AS$2,WatchbillMONTHLY!$A$54:$U$54,OFFSET(WatchbillMONTHLY!$A$54:$U$54,1,2))=IF(_xlfn.XLOOKUP($A65,INDIRECT("_"&amp;_xlfn.XLOOKUP(AS$2,WatchbillMONTHLY!$A$54:$U$54,OFFSET(WatchbillMONTHLY!$A$54:$U$54,1,2))),INDIRECT("_"&amp;_xlfn.XLOOKUP(AS$2,WatchbillMONTHLY!$A$54:$U$54,OFFSET(WatchbillMONTHLY!$A$54:$U$54,1,2))))=$A65,_xlfn.XLOOKUP(AS$2,WatchbillMONTHLY!$A$54:$U$54,OFFSET(WatchbillMONTHLY!$A$54:$U$54,1,2)),FALSE),TRUE,FALSE)),
IF(_xlfn.XLOOKUP(AS$2,WatchbillMONTHLY!$A$71:$U$71,OFFSET(WatchbillMONTHLY!$A$71:$U$71,1,2))=IF(_xlfn.XLOOKUP($A65,INDIRECT("_"&amp;_xlfn.XLOOKUP(AS$2,WatchbillMONTHLY!$A$71:$U$71,OFFSET(WatchbillMONTHLY!$A$71:$U$71,1,2))),INDIRECT("_"&amp;_xlfn.XLOOKUP(AS$2,WatchbillMONTHLY!$A$71:$U$71,OFFSET(WatchbillMONTHLY!$A$71:$U$71,1,2))))=$A65,_xlfn.XLOOKUP(AS$2,WatchbillMONTHLY!$A$71:$U$71,OFFSET(WatchbillMONTHLY!$A$71:$U$71,1,2)),FALSE),TRUE,FALSE)),
IF(_xlfn.XLOOKUP(AS$2,WatchbillMONTHLY!$A$88:$U$88,OFFSET(WatchbillMONTHLY!$A$88:$U$88,1,2))=IF(_xlfn.XLOOKUP($A65,INDIRECT("_"&amp;_xlfn.XLOOKUP(AS$2,WatchbillMONTHLY!$A$88:$U$88,OFFSET(WatchbillMONTHLY!$A$88:$U$88,1,2))),INDIRECT("_"&amp;_xlfn.XLOOKUP(AS$2,WatchbillMONTHLY!$A$88:$U$88,OFFSET(WatchbillMONTHLY!$A$88:$U$88,1,2))))=$A65,_xlfn.XLOOKUP(AS$2,WatchbillMONTHLY!$A$88:$U$88,OFFSET(WatchbillMONTHLY!$A$88:$U$88,1,2)),FALSE),TRUE,FALSE)),
FALSE),FALSE)</f>
        <v>0</v>
      </c>
      <c r="AT65" s="209" t="b" cm="1">
        <f t="array" aca="1" ref="AT65" ca="1">IF(AND($A65 &gt; 0, M65 &gt; 0,AT$2&lt;MiscFormulas!$A$5+1),
_xlfn.IFNA(
_xlfn.IFNA(
_xlfn.IFNA(
_xlfn.IFNA(
_xlfn.IFNA(
_xlfn.IFNA(
IF(_xlfn.XLOOKUP(AT$2,WatchbillMONTHLY!$A$3:$U$3,OFFSET(WatchbillMONTHLY!$A$3:$U$3,1,2))=IF(_xlfn.XLOOKUP($A65,INDIRECT("_"&amp;_xlfn.XLOOKUP(AT$2,WatchbillMONTHLY!$A$3:$U$3,OFFSET(WatchbillMONTHLY!$A$3:$U$3,1,2))),INDIRECT("_"&amp;_xlfn.XLOOKUP(AT$2,WatchbillMONTHLY!$A$3:$U$3,OFFSET(WatchbillMONTHLY!$A$3:$U$3,1,2))))=$A65,_xlfn.XLOOKUP(AT$2,WatchbillMONTHLY!$A$3:$U$3,OFFSET(WatchbillMONTHLY!$A$3:$U$3,1,2)),FALSE),TRUE,FALSE),
IF(_xlfn.XLOOKUP(AT$2,WatchbillMONTHLY!$A$20:$U$20,OFFSET(WatchbillMONTHLY!$A$20:$U$20,1,2))=IF(_xlfn.XLOOKUP($A65,INDIRECT("_"&amp;_xlfn.XLOOKUP(AT$2,WatchbillMONTHLY!$A$20:$U$20,OFFSET(WatchbillMONTHLY!$A$20:$U$20,1,2))),INDIRECT("_"&amp;_xlfn.XLOOKUP(AT$2,WatchbillMONTHLY!$A$20:$U$20,OFFSET(WatchbillMONTHLY!$A$20:$U$20,1,2))))=$A65,_xlfn.XLOOKUP(AT$2,WatchbillMONTHLY!$A$20:$U$20,OFFSET(WatchbillMONTHLY!$A$20:$U$20,1,2)),FALSE),TRUE,FALSE)),
IF(_xlfn.XLOOKUP(AT$2,WatchbillMONTHLY!$A$37:$U$37,OFFSET(WatchbillMONTHLY!$A$37:$U$37,1,2))=IF(_xlfn.XLOOKUP($A65,INDIRECT("_"&amp;_xlfn.XLOOKUP(AT$2,WatchbillMONTHLY!$A$37:$U$37,OFFSET(WatchbillMONTHLY!$A$37:$U$37,1,2))),INDIRECT("_"&amp;_xlfn.XLOOKUP(AT$2,WatchbillMONTHLY!$A$37:$U$37,OFFSET(WatchbillMONTHLY!$A$37:$U$37,1,2))))=$A65,_xlfn.XLOOKUP(AT$2,WatchbillMONTHLY!$A$37:$U$37,OFFSET(WatchbillMONTHLY!$A$37:$U$37,1,2)),FALSE),TRUE,FALSE)),
IF(_xlfn.XLOOKUP(AT$2,WatchbillMONTHLY!$A$54:$U$54,OFFSET(WatchbillMONTHLY!$A$54:$U$54,1,2))=IF(_xlfn.XLOOKUP($A65,INDIRECT("_"&amp;_xlfn.XLOOKUP(AT$2,WatchbillMONTHLY!$A$54:$U$54,OFFSET(WatchbillMONTHLY!$A$54:$U$54,1,2))),INDIRECT("_"&amp;_xlfn.XLOOKUP(AT$2,WatchbillMONTHLY!$A$54:$U$54,OFFSET(WatchbillMONTHLY!$A$54:$U$54,1,2))))=$A65,_xlfn.XLOOKUP(AT$2,WatchbillMONTHLY!$A$54:$U$54,OFFSET(WatchbillMONTHLY!$A$54:$U$54,1,2)),FALSE),TRUE,FALSE)),
IF(_xlfn.XLOOKUP(AT$2,WatchbillMONTHLY!$A$71:$U$71,OFFSET(WatchbillMONTHLY!$A$71:$U$71,1,2))=IF(_xlfn.XLOOKUP($A65,INDIRECT("_"&amp;_xlfn.XLOOKUP(AT$2,WatchbillMONTHLY!$A$71:$U$71,OFFSET(WatchbillMONTHLY!$A$71:$U$71,1,2))),INDIRECT("_"&amp;_xlfn.XLOOKUP(AT$2,WatchbillMONTHLY!$A$71:$U$71,OFFSET(WatchbillMONTHLY!$A$71:$U$71,1,2))))=$A65,_xlfn.XLOOKUP(AT$2,WatchbillMONTHLY!$A$71:$U$71,OFFSET(WatchbillMONTHLY!$A$71:$U$71,1,2)),FALSE),TRUE,FALSE)),
IF(_xlfn.XLOOKUP(AT$2,WatchbillMONTHLY!$A$88:$U$88,OFFSET(WatchbillMONTHLY!$A$88:$U$88,1,2))=IF(_xlfn.XLOOKUP($A65,INDIRECT("_"&amp;_xlfn.XLOOKUP(AT$2,WatchbillMONTHLY!$A$88:$U$88,OFFSET(WatchbillMONTHLY!$A$88:$U$88,1,2))),INDIRECT("_"&amp;_xlfn.XLOOKUP(AT$2,WatchbillMONTHLY!$A$88:$U$88,OFFSET(WatchbillMONTHLY!$A$88:$U$88,1,2))))=$A65,_xlfn.XLOOKUP(AT$2,WatchbillMONTHLY!$A$88:$U$88,OFFSET(WatchbillMONTHLY!$A$88:$U$88,1,2)),FALSE),TRUE,FALSE)),
FALSE),FALSE)</f>
        <v>0</v>
      </c>
      <c r="AU65" s="209" t="b" cm="1">
        <f t="array" aca="1" ref="AU65" ca="1">IF(AND($A65 &gt; 0, N65 &gt; 0,AU$2&lt;MiscFormulas!$A$5+1),
_xlfn.IFNA(
_xlfn.IFNA(
_xlfn.IFNA(
_xlfn.IFNA(
_xlfn.IFNA(
_xlfn.IFNA(
IF(_xlfn.XLOOKUP(AU$2,WatchbillMONTHLY!$A$3:$U$3,OFFSET(WatchbillMONTHLY!$A$3:$U$3,1,2))=IF(_xlfn.XLOOKUP($A65,INDIRECT("_"&amp;_xlfn.XLOOKUP(AU$2,WatchbillMONTHLY!$A$3:$U$3,OFFSET(WatchbillMONTHLY!$A$3:$U$3,1,2))),INDIRECT("_"&amp;_xlfn.XLOOKUP(AU$2,WatchbillMONTHLY!$A$3:$U$3,OFFSET(WatchbillMONTHLY!$A$3:$U$3,1,2))))=$A65,_xlfn.XLOOKUP(AU$2,WatchbillMONTHLY!$A$3:$U$3,OFFSET(WatchbillMONTHLY!$A$3:$U$3,1,2)),FALSE),TRUE,FALSE),
IF(_xlfn.XLOOKUP(AU$2,WatchbillMONTHLY!$A$20:$U$20,OFFSET(WatchbillMONTHLY!$A$20:$U$20,1,2))=IF(_xlfn.XLOOKUP($A65,INDIRECT("_"&amp;_xlfn.XLOOKUP(AU$2,WatchbillMONTHLY!$A$20:$U$20,OFFSET(WatchbillMONTHLY!$A$20:$U$20,1,2))),INDIRECT("_"&amp;_xlfn.XLOOKUP(AU$2,WatchbillMONTHLY!$A$20:$U$20,OFFSET(WatchbillMONTHLY!$A$20:$U$20,1,2))))=$A65,_xlfn.XLOOKUP(AU$2,WatchbillMONTHLY!$A$20:$U$20,OFFSET(WatchbillMONTHLY!$A$20:$U$20,1,2)),FALSE),TRUE,FALSE)),
IF(_xlfn.XLOOKUP(AU$2,WatchbillMONTHLY!$A$37:$U$37,OFFSET(WatchbillMONTHLY!$A$37:$U$37,1,2))=IF(_xlfn.XLOOKUP($A65,INDIRECT("_"&amp;_xlfn.XLOOKUP(AU$2,WatchbillMONTHLY!$A$37:$U$37,OFFSET(WatchbillMONTHLY!$A$37:$U$37,1,2))),INDIRECT("_"&amp;_xlfn.XLOOKUP(AU$2,WatchbillMONTHLY!$A$37:$U$37,OFFSET(WatchbillMONTHLY!$A$37:$U$37,1,2))))=$A65,_xlfn.XLOOKUP(AU$2,WatchbillMONTHLY!$A$37:$U$37,OFFSET(WatchbillMONTHLY!$A$37:$U$37,1,2)),FALSE),TRUE,FALSE)),
IF(_xlfn.XLOOKUP(AU$2,WatchbillMONTHLY!$A$54:$U$54,OFFSET(WatchbillMONTHLY!$A$54:$U$54,1,2))=IF(_xlfn.XLOOKUP($A65,INDIRECT("_"&amp;_xlfn.XLOOKUP(AU$2,WatchbillMONTHLY!$A$54:$U$54,OFFSET(WatchbillMONTHLY!$A$54:$U$54,1,2))),INDIRECT("_"&amp;_xlfn.XLOOKUP(AU$2,WatchbillMONTHLY!$A$54:$U$54,OFFSET(WatchbillMONTHLY!$A$54:$U$54,1,2))))=$A65,_xlfn.XLOOKUP(AU$2,WatchbillMONTHLY!$A$54:$U$54,OFFSET(WatchbillMONTHLY!$A$54:$U$54,1,2)),FALSE),TRUE,FALSE)),
IF(_xlfn.XLOOKUP(AU$2,WatchbillMONTHLY!$A$71:$U$71,OFFSET(WatchbillMONTHLY!$A$71:$U$71,1,2))=IF(_xlfn.XLOOKUP($A65,INDIRECT("_"&amp;_xlfn.XLOOKUP(AU$2,WatchbillMONTHLY!$A$71:$U$71,OFFSET(WatchbillMONTHLY!$A$71:$U$71,1,2))),INDIRECT("_"&amp;_xlfn.XLOOKUP(AU$2,WatchbillMONTHLY!$A$71:$U$71,OFFSET(WatchbillMONTHLY!$A$71:$U$71,1,2))))=$A65,_xlfn.XLOOKUP(AU$2,WatchbillMONTHLY!$A$71:$U$71,OFFSET(WatchbillMONTHLY!$A$71:$U$71,1,2)),FALSE),TRUE,FALSE)),
IF(_xlfn.XLOOKUP(AU$2,WatchbillMONTHLY!$A$88:$U$88,OFFSET(WatchbillMONTHLY!$A$88:$U$88,1,2))=IF(_xlfn.XLOOKUP($A65,INDIRECT("_"&amp;_xlfn.XLOOKUP(AU$2,WatchbillMONTHLY!$A$88:$U$88,OFFSET(WatchbillMONTHLY!$A$88:$U$88,1,2))),INDIRECT("_"&amp;_xlfn.XLOOKUP(AU$2,WatchbillMONTHLY!$A$88:$U$88,OFFSET(WatchbillMONTHLY!$A$88:$U$88,1,2))))=$A65,_xlfn.XLOOKUP(AU$2,WatchbillMONTHLY!$A$88:$U$88,OFFSET(WatchbillMONTHLY!$A$88:$U$88,1,2)),FALSE),TRUE,FALSE)),
FALSE),FALSE)</f>
        <v>0</v>
      </c>
      <c r="AV65" s="209" t="b" cm="1">
        <f t="array" aca="1" ref="AV65" ca="1">IF(AND($A65 &gt; 0, O65 &gt; 0,AV$2&lt;MiscFormulas!$A$5+1),
_xlfn.IFNA(
_xlfn.IFNA(
_xlfn.IFNA(
_xlfn.IFNA(
_xlfn.IFNA(
_xlfn.IFNA(
IF(_xlfn.XLOOKUP(AV$2,WatchbillMONTHLY!$A$3:$U$3,OFFSET(WatchbillMONTHLY!$A$3:$U$3,1,2))=IF(_xlfn.XLOOKUP($A65,INDIRECT("_"&amp;_xlfn.XLOOKUP(AV$2,WatchbillMONTHLY!$A$3:$U$3,OFFSET(WatchbillMONTHLY!$A$3:$U$3,1,2))),INDIRECT("_"&amp;_xlfn.XLOOKUP(AV$2,WatchbillMONTHLY!$A$3:$U$3,OFFSET(WatchbillMONTHLY!$A$3:$U$3,1,2))))=$A65,_xlfn.XLOOKUP(AV$2,WatchbillMONTHLY!$A$3:$U$3,OFFSET(WatchbillMONTHLY!$A$3:$U$3,1,2)),FALSE),TRUE,FALSE),
IF(_xlfn.XLOOKUP(AV$2,WatchbillMONTHLY!$A$20:$U$20,OFFSET(WatchbillMONTHLY!$A$20:$U$20,1,2))=IF(_xlfn.XLOOKUP($A65,INDIRECT("_"&amp;_xlfn.XLOOKUP(AV$2,WatchbillMONTHLY!$A$20:$U$20,OFFSET(WatchbillMONTHLY!$A$20:$U$20,1,2))),INDIRECT("_"&amp;_xlfn.XLOOKUP(AV$2,WatchbillMONTHLY!$A$20:$U$20,OFFSET(WatchbillMONTHLY!$A$20:$U$20,1,2))))=$A65,_xlfn.XLOOKUP(AV$2,WatchbillMONTHLY!$A$20:$U$20,OFFSET(WatchbillMONTHLY!$A$20:$U$20,1,2)),FALSE),TRUE,FALSE)),
IF(_xlfn.XLOOKUP(AV$2,WatchbillMONTHLY!$A$37:$U$37,OFFSET(WatchbillMONTHLY!$A$37:$U$37,1,2))=IF(_xlfn.XLOOKUP($A65,INDIRECT("_"&amp;_xlfn.XLOOKUP(AV$2,WatchbillMONTHLY!$A$37:$U$37,OFFSET(WatchbillMONTHLY!$A$37:$U$37,1,2))),INDIRECT("_"&amp;_xlfn.XLOOKUP(AV$2,WatchbillMONTHLY!$A$37:$U$37,OFFSET(WatchbillMONTHLY!$A$37:$U$37,1,2))))=$A65,_xlfn.XLOOKUP(AV$2,WatchbillMONTHLY!$A$37:$U$37,OFFSET(WatchbillMONTHLY!$A$37:$U$37,1,2)),FALSE),TRUE,FALSE)),
IF(_xlfn.XLOOKUP(AV$2,WatchbillMONTHLY!$A$54:$U$54,OFFSET(WatchbillMONTHLY!$A$54:$U$54,1,2))=IF(_xlfn.XLOOKUP($A65,INDIRECT("_"&amp;_xlfn.XLOOKUP(AV$2,WatchbillMONTHLY!$A$54:$U$54,OFFSET(WatchbillMONTHLY!$A$54:$U$54,1,2))),INDIRECT("_"&amp;_xlfn.XLOOKUP(AV$2,WatchbillMONTHLY!$A$54:$U$54,OFFSET(WatchbillMONTHLY!$A$54:$U$54,1,2))))=$A65,_xlfn.XLOOKUP(AV$2,WatchbillMONTHLY!$A$54:$U$54,OFFSET(WatchbillMONTHLY!$A$54:$U$54,1,2)),FALSE),TRUE,FALSE)),
IF(_xlfn.XLOOKUP(AV$2,WatchbillMONTHLY!$A$71:$U$71,OFFSET(WatchbillMONTHLY!$A$71:$U$71,1,2))=IF(_xlfn.XLOOKUP($A65,INDIRECT("_"&amp;_xlfn.XLOOKUP(AV$2,WatchbillMONTHLY!$A$71:$U$71,OFFSET(WatchbillMONTHLY!$A$71:$U$71,1,2))),INDIRECT("_"&amp;_xlfn.XLOOKUP(AV$2,WatchbillMONTHLY!$A$71:$U$71,OFFSET(WatchbillMONTHLY!$A$71:$U$71,1,2))))=$A65,_xlfn.XLOOKUP(AV$2,WatchbillMONTHLY!$A$71:$U$71,OFFSET(WatchbillMONTHLY!$A$71:$U$71,1,2)),FALSE),TRUE,FALSE)),
IF(_xlfn.XLOOKUP(AV$2,WatchbillMONTHLY!$A$88:$U$88,OFFSET(WatchbillMONTHLY!$A$88:$U$88,1,2))=IF(_xlfn.XLOOKUP($A65,INDIRECT("_"&amp;_xlfn.XLOOKUP(AV$2,WatchbillMONTHLY!$A$88:$U$88,OFFSET(WatchbillMONTHLY!$A$88:$U$88,1,2))),INDIRECT("_"&amp;_xlfn.XLOOKUP(AV$2,WatchbillMONTHLY!$A$88:$U$88,OFFSET(WatchbillMONTHLY!$A$88:$U$88,1,2))))=$A65,_xlfn.XLOOKUP(AV$2,WatchbillMONTHLY!$A$88:$U$88,OFFSET(WatchbillMONTHLY!$A$88:$U$88,1,2)),FALSE),TRUE,FALSE)),
FALSE),FALSE)</f>
        <v>0</v>
      </c>
      <c r="AW65" s="209" t="b" cm="1">
        <f t="array" aca="1" ref="AW65" ca="1">IF(AND($A65 &gt; 0, P65 &gt; 0,AW$2&lt;MiscFormulas!$A$5+1),
_xlfn.IFNA(
_xlfn.IFNA(
_xlfn.IFNA(
_xlfn.IFNA(
_xlfn.IFNA(
_xlfn.IFNA(
IF(_xlfn.XLOOKUP(AW$2,WatchbillMONTHLY!$A$3:$U$3,OFFSET(WatchbillMONTHLY!$A$3:$U$3,1,2))=IF(_xlfn.XLOOKUP($A65,INDIRECT("_"&amp;_xlfn.XLOOKUP(AW$2,WatchbillMONTHLY!$A$3:$U$3,OFFSET(WatchbillMONTHLY!$A$3:$U$3,1,2))),INDIRECT("_"&amp;_xlfn.XLOOKUP(AW$2,WatchbillMONTHLY!$A$3:$U$3,OFFSET(WatchbillMONTHLY!$A$3:$U$3,1,2))))=$A65,_xlfn.XLOOKUP(AW$2,WatchbillMONTHLY!$A$3:$U$3,OFFSET(WatchbillMONTHLY!$A$3:$U$3,1,2)),FALSE),TRUE,FALSE),
IF(_xlfn.XLOOKUP(AW$2,WatchbillMONTHLY!$A$20:$U$20,OFFSET(WatchbillMONTHLY!$A$20:$U$20,1,2))=IF(_xlfn.XLOOKUP($A65,INDIRECT("_"&amp;_xlfn.XLOOKUP(AW$2,WatchbillMONTHLY!$A$20:$U$20,OFFSET(WatchbillMONTHLY!$A$20:$U$20,1,2))),INDIRECT("_"&amp;_xlfn.XLOOKUP(AW$2,WatchbillMONTHLY!$A$20:$U$20,OFFSET(WatchbillMONTHLY!$A$20:$U$20,1,2))))=$A65,_xlfn.XLOOKUP(AW$2,WatchbillMONTHLY!$A$20:$U$20,OFFSET(WatchbillMONTHLY!$A$20:$U$20,1,2)),FALSE),TRUE,FALSE)),
IF(_xlfn.XLOOKUP(AW$2,WatchbillMONTHLY!$A$37:$U$37,OFFSET(WatchbillMONTHLY!$A$37:$U$37,1,2))=IF(_xlfn.XLOOKUP($A65,INDIRECT("_"&amp;_xlfn.XLOOKUP(AW$2,WatchbillMONTHLY!$A$37:$U$37,OFFSET(WatchbillMONTHLY!$A$37:$U$37,1,2))),INDIRECT("_"&amp;_xlfn.XLOOKUP(AW$2,WatchbillMONTHLY!$A$37:$U$37,OFFSET(WatchbillMONTHLY!$A$37:$U$37,1,2))))=$A65,_xlfn.XLOOKUP(AW$2,WatchbillMONTHLY!$A$37:$U$37,OFFSET(WatchbillMONTHLY!$A$37:$U$37,1,2)),FALSE),TRUE,FALSE)),
IF(_xlfn.XLOOKUP(AW$2,WatchbillMONTHLY!$A$54:$U$54,OFFSET(WatchbillMONTHLY!$A$54:$U$54,1,2))=IF(_xlfn.XLOOKUP($A65,INDIRECT("_"&amp;_xlfn.XLOOKUP(AW$2,WatchbillMONTHLY!$A$54:$U$54,OFFSET(WatchbillMONTHLY!$A$54:$U$54,1,2))),INDIRECT("_"&amp;_xlfn.XLOOKUP(AW$2,WatchbillMONTHLY!$A$54:$U$54,OFFSET(WatchbillMONTHLY!$A$54:$U$54,1,2))))=$A65,_xlfn.XLOOKUP(AW$2,WatchbillMONTHLY!$A$54:$U$54,OFFSET(WatchbillMONTHLY!$A$54:$U$54,1,2)),FALSE),TRUE,FALSE)),
IF(_xlfn.XLOOKUP(AW$2,WatchbillMONTHLY!$A$71:$U$71,OFFSET(WatchbillMONTHLY!$A$71:$U$71,1,2))=IF(_xlfn.XLOOKUP($A65,INDIRECT("_"&amp;_xlfn.XLOOKUP(AW$2,WatchbillMONTHLY!$A$71:$U$71,OFFSET(WatchbillMONTHLY!$A$71:$U$71,1,2))),INDIRECT("_"&amp;_xlfn.XLOOKUP(AW$2,WatchbillMONTHLY!$A$71:$U$71,OFFSET(WatchbillMONTHLY!$A$71:$U$71,1,2))))=$A65,_xlfn.XLOOKUP(AW$2,WatchbillMONTHLY!$A$71:$U$71,OFFSET(WatchbillMONTHLY!$A$71:$U$71,1,2)),FALSE),TRUE,FALSE)),
IF(_xlfn.XLOOKUP(AW$2,WatchbillMONTHLY!$A$88:$U$88,OFFSET(WatchbillMONTHLY!$A$88:$U$88,1,2))=IF(_xlfn.XLOOKUP($A65,INDIRECT("_"&amp;_xlfn.XLOOKUP(AW$2,WatchbillMONTHLY!$A$88:$U$88,OFFSET(WatchbillMONTHLY!$A$88:$U$88,1,2))),INDIRECT("_"&amp;_xlfn.XLOOKUP(AW$2,WatchbillMONTHLY!$A$88:$U$88,OFFSET(WatchbillMONTHLY!$A$88:$U$88,1,2))))=$A65,_xlfn.XLOOKUP(AW$2,WatchbillMONTHLY!$A$88:$U$88,OFFSET(WatchbillMONTHLY!$A$88:$U$88,1,2)),FALSE),TRUE,FALSE)),
FALSE),FALSE)</f>
        <v>0</v>
      </c>
      <c r="AX65" s="209" t="b" cm="1">
        <f t="array" aca="1" ref="AX65" ca="1">IF(AND($A65 &gt; 0, Q65 &gt; 0,AX$2&lt;MiscFormulas!$A$5+1),
_xlfn.IFNA(
_xlfn.IFNA(
_xlfn.IFNA(
_xlfn.IFNA(
_xlfn.IFNA(
_xlfn.IFNA(
IF(_xlfn.XLOOKUP(AX$2,WatchbillMONTHLY!$A$3:$U$3,OFFSET(WatchbillMONTHLY!$A$3:$U$3,1,2))=IF(_xlfn.XLOOKUP($A65,INDIRECT("_"&amp;_xlfn.XLOOKUP(AX$2,WatchbillMONTHLY!$A$3:$U$3,OFFSET(WatchbillMONTHLY!$A$3:$U$3,1,2))),INDIRECT("_"&amp;_xlfn.XLOOKUP(AX$2,WatchbillMONTHLY!$A$3:$U$3,OFFSET(WatchbillMONTHLY!$A$3:$U$3,1,2))))=$A65,_xlfn.XLOOKUP(AX$2,WatchbillMONTHLY!$A$3:$U$3,OFFSET(WatchbillMONTHLY!$A$3:$U$3,1,2)),FALSE),TRUE,FALSE),
IF(_xlfn.XLOOKUP(AX$2,WatchbillMONTHLY!$A$20:$U$20,OFFSET(WatchbillMONTHLY!$A$20:$U$20,1,2))=IF(_xlfn.XLOOKUP($A65,INDIRECT("_"&amp;_xlfn.XLOOKUP(AX$2,WatchbillMONTHLY!$A$20:$U$20,OFFSET(WatchbillMONTHLY!$A$20:$U$20,1,2))),INDIRECT("_"&amp;_xlfn.XLOOKUP(AX$2,WatchbillMONTHLY!$A$20:$U$20,OFFSET(WatchbillMONTHLY!$A$20:$U$20,1,2))))=$A65,_xlfn.XLOOKUP(AX$2,WatchbillMONTHLY!$A$20:$U$20,OFFSET(WatchbillMONTHLY!$A$20:$U$20,1,2)),FALSE),TRUE,FALSE)),
IF(_xlfn.XLOOKUP(AX$2,WatchbillMONTHLY!$A$37:$U$37,OFFSET(WatchbillMONTHLY!$A$37:$U$37,1,2))=IF(_xlfn.XLOOKUP($A65,INDIRECT("_"&amp;_xlfn.XLOOKUP(AX$2,WatchbillMONTHLY!$A$37:$U$37,OFFSET(WatchbillMONTHLY!$A$37:$U$37,1,2))),INDIRECT("_"&amp;_xlfn.XLOOKUP(AX$2,WatchbillMONTHLY!$A$37:$U$37,OFFSET(WatchbillMONTHLY!$A$37:$U$37,1,2))))=$A65,_xlfn.XLOOKUP(AX$2,WatchbillMONTHLY!$A$37:$U$37,OFFSET(WatchbillMONTHLY!$A$37:$U$37,1,2)),FALSE),TRUE,FALSE)),
IF(_xlfn.XLOOKUP(AX$2,WatchbillMONTHLY!$A$54:$U$54,OFFSET(WatchbillMONTHLY!$A$54:$U$54,1,2))=IF(_xlfn.XLOOKUP($A65,INDIRECT("_"&amp;_xlfn.XLOOKUP(AX$2,WatchbillMONTHLY!$A$54:$U$54,OFFSET(WatchbillMONTHLY!$A$54:$U$54,1,2))),INDIRECT("_"&amp;_xlfn.XLOOKUP(AX$2,WatchbillMONTHLY!$A$54:$U$54,OFFSET(WatchbillMONTHLY!$A$54:$U$54,1,2))))=$A65,_xlfn.XLOOKUP(AX$2,WatchbillMONTHLY!$A$54:$U$54,OFFSET(WatchbillMONTHLY!$A$54:$U$54,1,2)),FALSE),TRUE,FALSE)),
IF(_xlfn.XLOOKUP(AX$2,WatchbillMONTHLY!$A$71:$U$71,OFFSET(WatchbillMONTHLY!$A$71:$U$71,1,2))=IF(_xlfn.XLOOKUP($A65,INDIRECT("_"&amp;_xlfn.XLOOKUP(AX$2,WatchbillMONTHLY!$A$71:$U$71,OFFSET(WatchbillMONTHLY!$A$71:$U$71,1,2))),INDIRECT("_"&amp;_xlfn.XLOOKUP(AX$2,WatchbillMONTHLY!$A$71:$U$71,OFFSET(WatchbillMONTHLY!$A$71:$U$71,1,2))))=$A65,_xlfn.XLOOKUP(AX$2,WatchbillMONTHLY!$A$71:$U$71,OFFSET(WatchbillMONTHLY!$A$71:$U$71,1,2)),FALSE),TRUE,FALSE)),
IF(_xlfn.XLOOKUP(AX$2,WatchbillMONTHLY!$A$88:$U$88,OFFSET(WatchbillMONTHLY!$A$88:$U$88,1,2))=IF(_xlfn.XLOOKUP($A65,INDIRECT("_"&amp;_xlfn.XLOOKUP(AX$2,WatchbillMONTHLY!$A$88:$U$88,OFFSET(WatchbillMONTHLY!$A$88:$U$88,1,2))),INDIRECT("_"&amp;_xlfn.XLOOKUP(AX$2,WatchbillMONTHLY!$A$88:$U$88,OFFSET(WatchbillMONTHLY!$A$88:$U$88,1,2))))=$A65,_xlfn.XLOOKUP(AX$2,WatchbillMONTHLY!$A$88:$U$88,OFFSET(WatchbillMONTHLY!$A$88:$U$88,1,2)),FALSE),TRUE,FALSE)),
FALSE),FALSE)</f>
        <v>0</v>
      </c>
      <c r="AY65" s="209" t="b" cm="1">
        <f t="array" aca="1" ref="AY65" ca="1">IF(AND($A65 &gt; 0, R65 &gt; 0,AY$2&lt;MiscFormulas!$A$5+1),
_xlfn.IFNA(
_xlfn.IFNA(
_xlfn.IFNA(
_xlfn.IFNA(
_xlfn.IFNA(
_xlfn.IFNA(
IF(_xlfn.XLOOKUP(AY$2,WatchbillMONTHLY!$A$3:$U$3,OFFSET(WatchbillMONTHLY!$A$3:$U$3,1,2))=IF(_xlfn.XLOOKUP($A65,INDIRECT("_"&amp;_xlfn.XLOOKUP(AY$2,WatchbillMONTHLY!$A$3:$U$3,OFFSET(WatchbillMONTHLY!$A$3:$U$3,1,2))),INDIRECT("_"&amp;_xlfn.XLOOKUP(AY$2,WatchbillMONTHLY!$A$3:$U$3,OFFSET(WatchbillMONTHLY!$A$3:$U$3,1,2))))=$A65,_xlfn.XLOOKUP(AY$2,WatchbillMONTHLY!$A$3:$U$3,OFFSET(WatchbillMONTHLY!$A$3:$U$3,1,2)),FALSE),TRUE,FALSE),
IF(_xlfn.XLOOKUP(AY$2,WatchbillMONTHLY!$A$20:$U$20,OFFSET(WatchbillMONTHLY!$A$20:$U$20,1,2))=IF(_xlfn.XLOOKUP($A65,INDIRECT("_"&amp;_xlfn.XLOOKUP(AY$2,WatchbillMONTHLY!$A$20:$U$20,OFFSET(WatchbillMONTHLY!$A$20:$U$20,1,2))),INDIRECT("_"&amp;_xlfn.XLOOKUP(AY$2,WatchbillMONTHLY!$A$20:$U$20,OFFSET(WatchbillMONTHLY!$A$20:$U$20,1,2))))=$A65,_xlfn.XLOOKUP(AY$2,WatchbillMONTHLY!$A$20:$U$20,OFFSET(WatchbillMONTHLY!$A$20:$U$20,1,2)),FALSE),TRUE,FALSE)),
IF(_xlfn.XLOOKUP(AY$2,WatchbillMONTHLY!$A$37:$U$37,OFFSET(WatchbillMONTHLY!$A$37:$U$37,1,2))=IF(_xlfn.XLOOKUP($A65,INDIRECT("_"&amp;_xlfn.XLOOKUP(AY$2,WatchbillMONTHLY!$A$37:$U$37,OFFSET(WatchbillMONTHLY!$A$37:$U$37,1,2))),INDIRECT("_"&amp;_xlfn.XLOOKUP(AY$2,WatchbillMONTHLY!$A$37:$U$37,OFFSET(WatchbillMONTHLY!$A$37:$U$37,1,2))))=$A65,_xlfn.XLOOKUP(AY$2,WatchbillMONTHLY!$A$37:$U$37,OFFSET(WatchbillMONTHLY!$A$37:$U$37,1,2)),FALSE),TRUE,FALSE)),
IF(_xlfn.XLOOKUP(AY$2,WatchbillMONTHLY!$A$54:$U$54,OFFSET(WatchbillMONTHLY!$A$54:$U$54,1,2))=IF(_xlfn.XLOOKUP($A65,INDIRECT("_"&amp;_xlfn.XLOOKUP(AY$2,WatchbillMONTHLY!$A$54:$U$54,OFFSET(WatchbillMONTHLY!$A$54:$U$54,1,2))),INDIRECT("_"&amp;_xlfn.XLOOKUP(AY$2,WatchbillMONTHLY!$A$54:$U$54,OFFSET(WatchbillMONTHLY!$A$54:$U$54,1,2))))=$A65,_xlfn.XLOOKUP(AY$2,WatchbillMONTHLY!$A$54:$U$54,OFFSET(WatchbillMONTHLY!$A$54:$U$54,1,2)),FALSE),TRUE,FALSE)),
IF(_xlfn.XLOOKUP(AY$2,WatchbillMONTHLY!$A$71:$U$71,OFFSET(WatchbillMONTHLY!$A$71:$U$71,1,2))=IF(_xlfn.XLOOKUP($A65,INDIRECT("_"&amp;_xlfn.XLOOKUP(AY$2,WatchbillMONTHLY!$A$71:$U$71,OFFSET(WatchbillMONTHLY!$A$71:$U$71,1,2))),INDIRECT("_"&amp;_xlfn.XLOOKUP(AY$2,WatchbillMONTHLY!$A$71:$U$71,OFFSET(WatchbillMONTHLY!$A$71:$U$71,1,2))))=$A65,_xlfn.XLOOKUP(AY$2,WatchbillMONTHLY!$A$71:$U$71,OFFSET(WatchbillMONTHLY!$A$71:$U$71,1,2)),FALSE),TRUE,FALSE)),
IF(_xlfn.XLOOKUP(AY$2,WatchbillMONTHLY!$A$88:$U$88,OFFSET(WatchbillMONTHLY!$A$88:$U$88,1,2))=IF(_xlfn.XLOOKUP($A65,INDIRECT("_"&amp;_xlfn.XLOOKUP(AY$2,WatchbillMONTHLY!$A$88:$U$88,OFFSET(WatchbillMONTHLY!$A$88:$U$88,1,2))),INDIRECT("_"&amp;_xlfn.XLOOKUP(AY$2,WatchbillMONTHLY!$A$88:$U$88,OFFSET(WatchbillMONTHLY!$A$88:$U$88,1,2))))=$A65,_xlfn.XLOOKUP(AY$2,WatchbillMONTHLY!$A$88:$U$88,OFFSET(WatchbillMONTHLY!$A$88:$U$88,1,2)),FALSE),TRUE,FALSE)),
FALSE),FALSE)</f>
        <v>0</v>
      </c>
      <c r="AZ65" s="209" t="b" cm="1">
        <f t="array" aca="1" ref="AZ65" ca="1">IF(AND($A65 &gt; 0, S65 &gt; 0,AZ$2&lt;MiscFormulas!$A$5+1),
_xlfn.IFNA(
_xlfn.IFNA(
_xlfn.IFNA(
_xlfn.IFNA(
_xlfn.IFNA(
_xlfn.IFNA(
IF(_xlfn.XLOOKUP(AZ$2,WatchbillMONTHLY!$A$3:$U$3,OFFSET(WatchbillMONTHLY!$A$3:$U$3,1,2))=IF(_xlfn.XLOOKUP($A65,INDIRECT("_"&amp;_xlfn.XLOOKUP(AZ$2,WatchbillMONTHLY!$A$3:$U$3,OFFSET(WatchbillMONTHLY!$A$3:$U$3,1,2))),INDIRECT("_"&amp;_xlfn.XLOOKUP(AZ$2,WatchbillMONTHLY!$A$3:$U$3,OFFSET(WatchbillMONTHLY!$A$3:$U$3,1,2))))=$A65,_xlfn.XLOOKUP(AZ$2,WatchbillMONTHLY!$A$3:$U$3,OFFSET(WatchbillMONTHLY!$A$3:$U$3,1,2)),FALSE),TRUE,FALSE),
IF(_xlfn.XLOOKUP(AZ$2,WatchbillMONTHLY!$A$20:$U$20,OFFSET(WatchbillMONTHLY!$A$20:$U$20,1,2))=IF(_xlfn.XLOOKUP($A65,INDIRECT("_"&amp;_xlfn.XLOOKUP(AZ$2,WatchbillMONTHLY!$A$20:$U$20,OFFSET(WatchbillMONTHLY!$A$20:$U$20,1,2))),INDIRECT("_"&amp;_xlfn.XLOOKUP(AZ$2,WatchbillMONTHLY!$A$20:$U$20,OFFSET(WatchbillMONTHLY!$A$20:$U$20,1,2))))=$A65,_xlfn.XLOOKUP(AZ$2,WatchbillMONTHLY!$A$20:$U$20,OFFSET(WatchbillMONTHLY!$A$20:$U$20,1,2)),FALSE),TRUE,FALSE)),
IF(_xlfn.XLOOKUP(AZ$2,WatchbillMONTHLY!$A$37:$U$37,OFFSET(WatchbillMONTHLY!$A$37:$U$37,1,2))=IF(_xlfn.XLOOKUP($A65,INDIRECT("_"&amp;_xlfn.XLOOKUP(AZ$2,WatchbillMONTHLY!$A$37:$U$37,OFFSET(WatchbillMONTHLY!$A$37:$U$37,1,2))),INDIRECT("_"&amp;_xlfn.XLOOKUP(AZ$2,WatchbillMONTHLY!$A$37:$U$37,OFFSET(WatchbillMONTHLY!$A$37:$U$37,1,2))))=$A65,_xlfn.XLOOKUP(AZ$2,WatchbillMONTHLY!$A$37:$U$37,OFFSET(WatchbillMONTHLY!$A$37:$U$37,1,2)),FALSE),TRUE,FALSE)),
IF(_xlfn.XLOOKUP(AZ$2,WatchbillMONTHLY!$A$54:$U$54,OFFSET(WatchbillMONTHLY!$A$54:$U$54,1,2))=IF(_xlfn.XLOOKUP($A65,INDIRECT("_"&amp;_xlfn.XLOOKUP(AZ$2,WatchbillMONTHLY!$A$54:$U$54,OFFSET(WatchbillMONTHLY!$A$54:$U$54,1,2))),INDIRECT("_"&amp;_xlfn.XLOOKUP(AZ$2,WatchbillMONTHLY!$A$54:$U$54,OFFSET(WatchbillMONTHLY!$A$54:$U$54,1,2))))=$A65,_xlfn.XLOOKUP(AZ$2,WatchbillMONTHLY!$A$54:$U$54,OFFSET(WatchbillMONTHLY!$A$54:$U$54,1,2)),FALSE),TRUE,FALSE)),
IF(_xlfn.XLOOKUP(AZ$2,WatchbillMONTHLY!$A$71:$U$71,OFFSET(WatchbillMONTHLY!$A$71:$U$71,1,2))=IF(_xlfn.XLOOKUP($A65,INDIRECT("_"&amp;_xlfn.XLOOKUP(AZ$2,WatchbillMONTHLY!$A$71:$U$71,OFFSET(WatchbillMONTHLY!$A$71:$U$71,1,2))),INDIRECT("_"&amp;_xlfn.XLOOKUP(AZ$2,WatchbillMONTHLY!$A$71:$U$71,OFFSET(WatchbillMONTHLY!$A$71:$U$71,1,2))))=$A65,_xlfn.XLOOKUP(AZ$2,WatchbillMONTHLY!$A$71:$U$71,OFFSET(WatchbillMONTHLY!$A$71:$U$71,1,2)),FALSE),TRUE,FALSE)),
IF(_xlfn.XLOOKUP(AZ$2,WatchbillMONTHLY!$A$88:$U$88,OFFSET(WatchbillMONTHLY!$A$88:$U$88,1,2))=IF(_xlfn.XLOOKUP($A65,INDIRECT("_"&amp;_xlfn.XLOOKUP(AZ$2,WatchbillMONTHLY!$A$88:$U$88,OFFSET(WatchbillMONTHLY!$A$88:$U$88,1,2))),INDIRECT("_"&amp;_xlfn.XLOOKUP(AZ$2,WatchbillMONTHLY!$A$88:$U$88,OFFSET(WatchbillMONTHLY!$A$88:$U$88,1,2))))=$A65,_xlfn.XLOOKUP(AZ$2,WatchbillMONTHLY!$A$88:$U$88,OFFSET(WatchbillMONTHLY!$A$88:$U$88,1,2)),FALSE),TRUE,FALSE)),
FALSE),FALSE)</f>
        <v>0</v>
      </c>
      <c r="BA65" s="209" t="b" cm="1">
        <f t="array" aca="1" ref="BA65" ca="1">IF(AND($A65 &gt; 0, T65 &gt; 0,BA$2&lt;MiscFormulas!$A$5+1),
_xlfn.IFNA(
_xlfn.IFNA(
_xlfn.IFNA(
_xlfn.IFNA(
_xlfn.IFNA(
_xlfn.IFNA(
IF(_xlfn.XLOOKUP(BA$2,WatchbillMONTHLY!$A$3:$U$3,OFFSET(WatchbillMONTHLY!$A$3:$U$3,1,2))=IF(_xlfn.XLOOKUP($A65,INDIRECT("_"&amp;_xlfn.XLOOKUP(BA$2,WatchbillMONTHLY!$A$3:$U$3,OFFSET(WatchbillMONTHLY!$A$3:$U$3,1,2))),INDIRECT("_"&amp;_xlfn.XLOOKUP(BA$2,WatchbillMONTHLY!$A$3:$U$3,OFFSET(WatchbillMONTHLY!$A$3:$U$3,1,2))))=$A65,_xlfn.XLOOKUP(BA$2,WatchbillMONTHLY!$A$3:$U$3,OFFSET(WatchbillMONTHLY!$A$3:$U$3,1,2)),FALSE),TRUE,FALSE),
IF(_xlfn.XLOOKUP(BA$2,WatchbillMONTHLY!$A$20:$U$20,OFFSET(WatchbillMONTHLY!$A$20:$U$20,1,2))=IF(_xlfn.XLOOKUP($A65,INDIRECT("_"&amp;_xlfn.XLOOKUP(BA$2,WatchbillMONTHLY!$A$20:$U$20,OFFSET(WatchbillMONTHLY!$A$20:$U$20,1,2))),INDIRECT("_"&amp;_xlfn.XLOOKUP(BA$2,WatchbillMONTHLY!$A$20:$U$20,OFFSET(WatchbillMONTHLY!$A$20:$U$20,1,2))))=$A65,_xlfn.XLOOKUP(BA$2,WatchbillMONTHLY!$A$20:$U$20,OFFSET(WatchbillMONTHLY!$A$20:$U$20,1,2)),FALSE),TRUE,FALSE)),
IF(_xlfn.XLOOKUP(BA$2,WatchbillMONTHLY!$A$37:$U$37,OFFSET(WatchbillMONTHLY!$A$37:$U$37,1,2))=IF(_xlfn.XLOOKUP($A65,INDIRECT("_"&amp;_xlfn.XLOOKUP(BA$2,WatchbillMONTHLY!$A$37:$U$37,OFFSET(WatchbillMONTHLY!$A$37:$U$37,1,2))),INDIRECT("_"&amp;_xlfn.XLOOKUP(BA$2,WatchbillMONTHLY!$A$37:$U$37,OFFSET(WatchbillMONTHLY!$A$37:$U$37,1,2))))=$A65,_xlfn.XLOOKUP(BA$2,WatchbillMONTHLY!$A$37:$U$37,OFFSET(WatchbillMONTHLY!$A$37:$U$37,1,2)),FALSE),TRUE,FALSE)),
IF(_xlfn.XLOOKUP(BA$2,WatchbillMONTHLY!$A$54:$U$54,OFFSET(WatchbillMONTHLY!$A$54:$U$54,1,2))=IF(_xlfn.XLOOKUP($A65,INDIRECT("_"&amp;_xlfn.XLOOKUP(BA$2,WatchbillMONTHLY!$A$54:$U$54,OFFSET(WatchbillMONTHLY!$A$54:$U$54,1,2))),INDIRECT("_"&amp;_xlfn.XLOOKUP(BA$2,WatchbillMONTHLY!$A$54:$U$54,OFFSET(WatchbillMONTHLY!$A$54:$U$54,1,2))))=$A65,_xlfn.XLOOKUP(BA$2,WatchbillMONTHLY!$A$54:$U$54,OFFSET(WatchbillMONTHLY!$A$54:$U$54,1,2)),FALSE),TRUE,FALSE)),
IF(_xlfn.XLOOKUP(BA$2,WatchbillMONTHLY!$A$71:$U$71,OFFSET(WatchbillMONTHLY!$A$71:$U$71,1,2))=IF(_xlfn.XLOOKUP($A65,INDIRECT("_"&amp;_xlfn.XLOOKUP(BA$2,WatchbillMONTHLY!$A$71:$U$71,OFFSET(WatchbillMONTHLY!$A$71:$U$71,1,2))),INDIRECT("_"&amp;_xlfn.XLOOKUP(BA$2,WatchbillMONTHLY!$A$71:$U$71,OFFSET(WatchbillMONTHLY!$A$71:$U$71,1,2))))=$A65,_xlfn.XLOOKUP(BA$2,WatchbillMONTHLY!$A$71:$U$71,OFFSET(WatchbillMONTHLY!$A$71:$U$71,1,2)),FALSE),TRUE,FALSE)),
IF(_xlfn.XLOOKUP(BA$2,WatchbillMONTHLY!$A$88:$U$88,OFFSET(WatchbillMONTHLY!$A$88:$U$88,1,2))=IF(_xlfn.XLOOKUP($A65,INDIRECT("_"&amp;_xlfn.XLOOKUP(BA$2,WatchbillMONTHLY!$A$88:$U$88,OFFSET(WatchbillMONTHLY!$A$88:$U$88,1,2))),INDIRECT("_"&amp;_xlfn.XLOOKUP(BA$2,WatchbillMONTHLY!$A$88:$U$88,OFFSET(WatchbillMONTHLY!$A$88:$U$88,1,2))))=$A65,_xlfn.XLOOKUP(BA$2,WatchbillMONTHLY!$A$88:$U$88,OFFSET(WatchbillMONTHLY!$A$88:$U$88,1,2)),FALSE),TRUE,FALSE)),
FALSE),FALSE)</f>
        <v>0</v>
      </c>
      <c r="BB65" s="209" t="b" cm="1">
        <f t="array" aca="1" ref="BB65" ca="1">IF(AND($A65 &gt; 0, U65 &gt; 0,BB$2&lt;MiscFormulas!$A$5+1),
_xlfn.IFNA(
_xlfn.IFNA(
_xlfn.IFNA(
_xlfn.IFNA(
_xlfn.IFNA(
_xlfn.IFNA(
IF(_xlfn.XLOOKUP(BB$2,WatchbillMONTHLY!$A$3:$U$3,OFFSET(WatchbillMONTHLY!$A$3:$U$3,1,2))=IF(_xlfn.XLOOKUP($A65,INDIRECT("_"&amp;_xlfn.XLOOKUP(BB$2,WatchbillMONTHLY!$A$3:$U$3,OFFSET(WatchbillMONTHLY!$A$3:$U$3,1,2))),INDIRECT("_"&amp;_xlfn.XLOOKUP(BB$2,WatchbillMONTHLY!$A$3:$U$3,OFFSET(WatchbillMONTHLY!$A$3:$U$3,1,2))))=$A65,_xlfn.XLOOKUP(BB$2,WatchbillMONTHLY!$A$3:$U$3,OFFSET(WatchbillMONTHLY!$A$3:$U$3,1,2)),FALSE),TRUE,FALSE),
IF(_xlfn.XLOOKUP(BB$2,WatchbillMONTHLY!$A$20:$U$20,OFFSET(WatchbillMONTHLY!$A$20:$U$20,1,2))=IF(_xlfn.XLOOKUP($A65,INDIRECT("_"&amp;_xlfn.XLOOKUP(BB$2,WatchbillMONTHLY!$A$20:$U$20,OFFSET(WatchbillMONTHLY!$A$20:$U$20,1,2))),INDIRECT("_"&amp;_xlfn.XLOOKUP(BB$2,WatchbillMONTHLY!$A$20:$U$20,OFFSET(WatchbillMONTHLY!$A$20:$U$20,1,2))))=$A65,_xlfn.XLOOKUP(BB$2,WatchbillMONTHLY!$A$20:$U$20,OFFSET(WatchbillMONTHLY!$A$20:$U$20,1,2)),FALSE),TRUE,FALSE)),
IF(_xlfn.XLOOKUP(BB$2,WatchbillMONTHLY!$A$37:$U$37,OFFSET(WatchbillMONTHLY!$A$37:$U$37,1,2))=IF(_xlfn.XLOOKUP($A65,INDIRECT("_"&amp;_xlfn.XLOOKUP(BB$2,WatchbillMONTHLY!$A$37:$U$37,OFFSET(WatchbillMONTHLY!$A$37:$U$37,1,2))),INDIRECT("_"&amp;_xlfn.XLOOKUP(BB$2,WatchbillMONTHLY!$A$37:$U$37,OFFSET(WatchbillMONTHLY!$A$37:$U$37,1,2))))=$A65,_xlfn.XLOOKUP(BB$2,WatchbillMONTHLY!$A$37:$U$37,OFFSET(WatchbillMONTHLY!$A$37:$U$37,1,2)),FALSE),TRUE,FALSE)),
IF(_xlfn.XLOOKUP(BB$2,WatchbillMONTHLY!$A$54:$U$54,OFFSET(WatchbillMONTHLY!$A$54:$U$54,1,2))=IF(_xlfn.XLOOKUP($A65,INDIRECT("_"&amp;_xlfn.XLOOKUP(BB$2,WatchbillMONTHLY!$A$54:$U$54,OFFSET(WatchbillMONTHLY!$A$54:$U$54,1,2))),INDIRECT("_"&amp;_xlfn.XLOOKUP(BB$2,WatchbillMONTHLY!$A$54:$U$54,OFFSET(WatchbillMONTHLY!$A$54:$U$54,1,2))))=$A65,_xlfn.XLOOKUP(BB$2,WatchbillMONTHLY!$A$54:$U$54,OFFSET(WatchbillMONTHLY!$A$54:$U$54,1,2)),FALSE),TRUE,FALSE)),
IF(_xlfn.XLOOKUP(BB$2,WatchbillMONTHLY!$A$71:$U$71,OFFSET(WatchbillMONTHLY!$A$71:$U$71,1,2))=IF(_xlfn.XLOOKUP($A65,INDIRECT("_"&amp;_xlfn.XLOOKUP(BB$2,WatchbillMONTHLY!$A$71:$U$71,OFFSET(WatchbillMONTHLY!$A$71:$U$71,1,2))),INDIRECT("_"&amp;_xlfn.XLOOKUP(BB$2,WatchbillMONTHLY!$A$71:$U$71,OFFSET(WatchbillMONTHLY!$A$71:$U$71,1,2))))=$A65,_xlfn.XLOOKUP(BB$2,WatchbillMONTHLY!$A$71:$U$71,OFFSET(WatchbillMONTHLY!$A$71:$U$71,1,2)),FALSE),TRUE,FALSE)),
IF(_xlfn.XLOOKUP(BB$2,WatchbillMONTHLY!$A$88:$U$88,OFFSET(WatchbillMONTHLY!$A$88:$U$88,1,2))=IF(_xlfn.XLOOKUP($A65,INDIRECT("_"&amp;_xlfn.XLOOKUP(BB$2,WatchbillMONTHLY!$A$88:$U$88,OFFSET(WatchbillMONTHLY!$A$88:$U$88,1,2))),INDIRECT("_"&amp;_xlfn.XLOOKUP(BB$2,WatchbillMONTHLY!$A$88:$U$88,OFFSET(WatchbillMONTHLY!$A$88:$U$88,1,2))))=$A65,_xlfn.XLOOKUP(BB$2,WatchbillMONTHLY!$A$88:$U$88,OFFSET(WatchbillMONTHLY!$A$88:$U$88,1,2)),FALSE),TRUE,FALSE)),
FALSE),FALSE)</f>
        <v>0</v>
      </c>
      <c r="BC65" s="209" t="b" cm="1">
        <f t="array" aca="1" ref="BC65" ca="1">IF(AND($A65 &gt; 0, V65 &gt; 0,BC$2&lt;MiscFormulas!$A$5+1),
_xlfn.IFNA(
_xlfn.IFNA(
_xlfn.IFNA(
_xlfn.IFNA(
_xlfn.IFNA(
_xlfn.IFNA(
IF(_xlfn.XLOOKUP(BC$2,WatchbillMONTHLY!$A$3:$U$3,OFFSET(WatchbillMONTHLY!$A$3:$U$3,1,2))=IF(_xlfn.XLOOKUP($A65,INDIRECT("_"&amp;_xlfn.XLOOKUP(BC$2,WatchbillMONTHLY!$A$3:$U$3,OFFSET(WatchbillMONTHLY!$A$3:$U$3,1,2))),INDIRECT("_"&amp;_xlfn.XLOOKUP(BC$2,WatchbillMONTHLY!$A$3:$U$3,OFFSET(WatchbillMONTHLY!$A$3:$U$3,1,2))))=$A65,_xlfn.XLOOKUP(BC$2,WatchbillMONTHLY!$A$3:$U$3,OFFSET(WatchbillMONTHLY!$A$3:$U$3,1,2)),FALSE),TRUE,FALSE),
IF(_xlfn.XLOOKUP(BC$2,WatchbillMONTHLY!$A$20:$U$20,OFFSET(WatchbillMONTHLY!$A$20:$U$20,1,2))=IF(_xlfn.XLOOKUP($A65,INDIRECT("_"&amp;_xlfn.XLOOKUP(BC$2,WatchbillMONTHLY!$A$20:$U$20,OFFSET(WatchbillMONTHLY!$A$20:$U$20,1,2))),INDIRECT("_"&amp;_xlfn.XLOOKUP(BC$2,WatchbillMONTHLY!$A$20:$U$20,OFFSET(WatchbillMONTHLY!$A$20:$U$20,1,2))))=$A65,_xlfn.XLOOKUP(BC$2,WatchbillMONTHLY!$A$20:$U$20,OFFSET(WatchbillMONTHLY!$A$20:$U$20,1,2)),FALSE),TRUE,FALSE)),
IF(_xlfn.XLOOKUP(BC$2,WatchbillMONTHLY!$A$37:$U$37,OFFSET(WatchbillMONTHLY!$A$37:$U$37,1,2))=IF(_xlfn.XLOOKUP($A65,INDIRECT("_"&amp;_xlfn.XLOOKUP(BC$2,WatchbillMONTHLY!$A$37:$U$37,OFFSET(WatchbillMONTHLY!$A$37:$U$37,1,2))),INDIRECT("_"&amp;_xlfn.XLOOKUP(BC$2,WatchbillMONTHLY!$A$37:$U$37,OFFSET(WatchbillMONTHLY!$A$37:$U$37,1,2))))=$A65,_xlfn.XLOOKUP(BC$2,WatchbillMONTHLY!$A$37:$U$37,OFFSET(WatchbillMONTHLY!$A$37:$U$37,1,2)),FALSE),TRUE,FALSE)),
IF(_xlfn.XLOOKUP(BC$2,WatchbillMONTHLY!$A$54:$U$54,OFFSET(WatchbillMONTHLY!$A$54:$U$54,1,2))=IF(_xlfn.XLOOKUP($A65,INDIRECT("_"&amp;_xlfn.XLOOKUP(BC$2,WatchbillMONTHLY!$A$54:$U$54,OFFSET(WatchbillMONTHLY!$A$54:$U$54,1,2))),INDIRECT("_"&amp;_xlfn.XLOOKUP(BC$2,WatchbillMONTHLY!$A$54:$U$54,OFFSET(WatchbillMONTHLY!$A$54:$U$54,1,2))))=$A65,_xlfn.XLOOKUP(BC$2,WatchbillMONTHLY!$A$54:$U$54,OFFSET(WatchbillMONTHLY!$A$54:$U$54,1,2)),FALSE),TRUE,FALSE)),
IF(_xlfn.XLOOKUP(BC$2,WatchbillMONTHLY!$A$71:$U$71,OFFSET(WatchbillMONTHLY!$A$71:$U$71,1,2))=IF(_xlfn.XLOOKUP($A65,INDIRECT("_"&amp;_xlfn.XLOOKUP(BC$2,WatchbillMONTHLY!$A$71:$U$71,OFFSET(WatchbillMONTHLY!$A$71:$U$71,1,2))),INDIRECT("_"&amp;_xlfn.XLOOKUP(BC$2,WatchbillMONTHLY!$A$71:$U$71,OFFSET(WatchbillMONTHLY!$A$71:$U$71,1,2))))=$A65,_xlfn.XLOOKUP(BC$2,WatchbillMONTHLY!$A$71:$U$71,OFFSET(WatchbillMONTHLY!$A$71:$U$71,1,2)),FALSE),TRUE,FALSE)),
IF(_xlfn.XLOOKUP(BC$2,WatchbillMONTHLY!$A$88:$U$88,OFFSET(WatchbillMONTHLY!$A$88:$U$88,1,2))=IF(_xlfn.XLOOKUP($A65,INDIRECT("_"&amp;_xlfn.XLOOKUP(BC$2,WatchbillMONTHLY!$A$88:$U$88,OFFSET(WatchbillMONTHLY!$A$88:$U$88,1,2))),INDIRECT("_"&amp;_xlfn.XLOOKUP(BC$2,WatchbillMONTHLY!$A$88:$U$88,OFFSET(WatchbillMONTHLY!$A$88:$U$88,1,2))))=$A65,_xlfn.XLOOKUP(BC$2,WatchbillMONTHLY!$A$88:$U$88,OFFSET(WatchbillMONTHLY!$A$88:$U$88,1,2)),FALSE),TRUE,FALSE)),
FALSE),FALSE)</f>
        <v>0</v>
      </c>
      <c r="BD65" s="209" t="b" cm="1">
        <f t="array" aca="1" ref="BD65" ca="1">IF(AND($A65 &gt; 0, W65 &gt; 0,BD$2&lt;MiscFormulas!$A$5+1),
_xlfn.IFNA(
_xlfn.IFNA(
_xlfn.IFNA(
_xlfn.IFNA(
_xlfn.IFNA(
_xlfn.IFNA(
IF(_xlfn.XLOOKUP(BD$2,WatchbillMONTHLY!$A$3:$U$3,OFFSET(WatchbillMONTHLY!$A$3:$U$3,1,2))=IF(_xlfn.XLOOKUP($A65,INDIRECT("_"&amp;_xlfn.XLOOKUP(BD$2,WatchbillMONTHLY!$A$3:$U$3,OFFSET(WatchbillMONTHLY!$A$3:$U$3,1,2))),INDIRECT("_"&amp;_xlfn.XLOOKUP(BD$2,WatchbillMONTHLY!$A$3:$U$3,OFFSET(WatchbillMONTHLY!$A$3:$U$3,1,2))))=$A65,_xlfn.XLOOKUP(BD$2,WatchbillMONTHLY!$A$3:$U$3,OFFSET(WatchbillMONTHLY!$A$3:$U$3,1,2)),FALSE),TRUE,FALSE),
IF(_xlfn.XLOOKUP(BD$2,WatchbillMONTHLY!$A$20:$U$20,OFFSET(WatchbillMONTHLY!$A$20:$U$20,1,2))=IF(_xlfn.XLOOKUP($A65,INDIRECT("_"&amp;_xlfn.XLOOKUP(BD$2,WatchbillMONTHLY!$A$20:$U$20,OFFSET(WatchbillMONTHLY!$A$20:$U$20,1,2))),INDIRECT("_"&amp;_xlfn.XLOOKUP(BD$2,WatchbillMONTHLY!$A$20:$U$20,OFFSET(WatchbillMONTHLY!$A$20:$U$20,1,2))))=$A65,_xlfn.XLOOKUP(BD$2,WatchbillMONTHLY!$A$20:$U$20,OFFSET(WatchbillMONTHLY!$A$20:$U$20,1,2)),FALSE),TRUE,FALSE)),
IF(_xlfn.XLOOKUP(BD$2,WatchbillMONTHLY!$A$37:$U$37,OFFSET(WatchbillMONTHLY!$A$37:$U$37,1,2))=IF(_xlfn.XLOOKUP($A65,INDIRECT("_"&amp;_xlfn.XLOOKUP(BD$2,WatchbillMONTHLY!$A$37:$U$37,OFFSET(WatchbillMONTHLY!$A$37:$U$37,1,2))),INDIRECT("_"&amp;_xlfn.XLOOKUP(BD$2,WatchbillMONTHLY!$A$37:$U$37,OFFSET(WatchbillMONTHLY!$A$37:$U$37,1,2))))=$A65,_xlfn.XLOOKUP(BD$2,WatchbillMONTHLY!$A$37:$U$37,OFFSET(WatchbillMONTHLY!$A$37:$U$37,1,2)),FALSE),TRUE,FALSE)),
IF(_xlfn.XLOOKUP(BD$2,WatchbillMONTHLY!$A$54:$U$54,OFFSET(WatchbillMONTHLY!$A$54:$U$54,1,2))=IF(_xlfn.XLOOKUP($A65,INDIRECT("_"&amp;_xlfn.XLOOKUP(BD$2,WatchbillMONTHLY!$A$54:$U$54,OFFSET(WatchbillMONTHLY!$A$54:$U$54,1,2))),INDIRECT("_"&amp;_xlfn.XLOOKUP(BD$2,WatchbillMONTHLY!$A$54:$U$54,OFFSET(WatchbillMONTHLY!$A$54:$U$54,1,2))))=$A65,_xlfn.XLOOKUP(BD$2,WatchbillMONTHLY!$A$54:$U$54,OFFSET(WatchbillMONTHLY!$A$54:$U$54,1,2)),FALSE),TRUE,FALSE)),
IF(_xlfn.XLOOKUP(BD$2,WatchbillMONTHLY!$A$71:$U$71,OFFSET(WatchbillMONTHLY!$A$71:$U$71,1,2))=IF(_xlfn.XLOOKUP($A65,INDIRECT("_"&amp;_xlfn.XLOOKUP(BD$2,WatchbillMONTHLY!$A$71:$U$71,OFFSET(WatchbillMONTHLY!$A$71:$U$71,1,2))),INDIRECT("_"&amp;_xlfn.XLOOKUP(BD$2,WatchbillMONTHLY!$A$71:$U$71,OFFSET(WatchbillMONTHLY!$A$71:$U$71,1,2))))=$A65,_xlfn.XLOOKUP(BD$2,WatchbillMONTHLY!$A$71:$U$71,OFFSET(WatchbillMONTHLY!$A$71:$U$71,1,2)),FALSE),TRUE,FALSE)),
IF(_xlfn.XLOOKUP(BD$2,WatchbillMONTHLY!$A$88:$U$88,OFFSET(WatchbillMONTHLY!$A$88:$U$88,1,2))=IF(_xlfn.XLOOKUP($A65,INDIRECT("_"&amp;_xlfn.XLOOKUP(BD$2,WatchbillMONTHLY!$A$88:$U$88,OFFSET(WatchbillMONTHLY!$A$88:$U$88,1,2))),INDIRECT("_"&amp;_xlfn.XLOOKUP(BD$2,WatchbillMONTHLY!$A$88:$U$88,OFFSET(WatchbillMONTHLY!$A$88:$U$88,1,2))))=$A65,_xlfn.XLOOKUP(BD$2,WatchbillMONTHLY!$A$88:$U$88,OFFSET(WatchbillMONTHLY!$A$88:$U$88,1,2)),FALSE),TRUE,FALSE)),
FALSE),FALSE)</f>
        <v>0</v>
      </c>
      <c r="BE65" s="209" t="b" cm="1">
        <f t="array" aca="1" ref="BE65" ca="1">IF(AND($A65 &gt; 0, X65 &gt; 0,BE$2&lt;MiscFormulas!$A$5+1),
_xlfn.IFNA(
_xlfn.IFNA(
_xlfn.IFNA(
_xlfn.IFNA(
_xlfn.IFNA(
_xlfn.IFNA(
IF(_xlfn.XLOOKUP(BE$2,WatchbillMONTHLY!$A$3:$U$3,OFFSET(WatchbillMONTHLY!$A$3:$U$3,1,2))=IF(_xlfn.XLOOKUP($A65,INDIRECT("_"&amp;_xlfn.XLOOKUP(BE$2,WatchbillMONTHLY!$A$3:$U$3,OFFSET(WatchbillMONTHLY!$A$3:$U$3,1,2))),INDIRECT("_"&amp;_xlfn.XLOOKUP(BE$2,WatchbillMONTHLY!$A$3:$U$3,OFFSET(WatchbillMONTHLY!$A$3:$U$3,1,2))))=$A65,_xlfn.XLOOKUP(BE$2,WatchbillMONTHLY!$A$3:$U$3,OFFSET(WatchbillMONTHLY!$A$3:$U$3,1,2)),FALSE),TRUE,FALSE),
IF(_xlfn.XLOOKUP(BE$2,WatchbillMONTHLY!$A$20:$U$20,OFFSET(WatchbillMONTHLY!$A$20:$U$20,1,2))=IF(_xlfn.XLOOKUP($A65,INDIRECT("_"&amp;_xlfn.XLOOKUP(BE$2,WatchbillMONTHLY!$A$20:$U$20,OFFSET(WatchbillMONTHLY!$A$20:$U$20,1,2))),INDIRECT("_"&amp;_xlfn.XLOOKUP(BE$2,WatchbillMONTHLY!$A$20:$U$20,OFFSET(WatchbillMONTHLY!$A$20:$U$20,1,2))))=$A65,_xlfn.XLOOKUP(BE$2,WatchbillMONTHLY!$A$20:$U$20,OFFSET(WatchbillMONTHLY!$A$20:$U$20,1,2)),FALSE),TRUE,FALSE)),
IF(_xlfn.XLOOKUP(BE$2,WatchbillMONTHLY!$A$37:$U$37,OFFSET(WatchbillMONTHLY!$A$37:$U$37,1,2))=IF(_xlfn.XLOOKUP($A65,INDIRECT("_"&amp;_xlfn.XLOOKUP(BE$2,WatchbillMONTHLY!$A$37:$U$37,OFFSET(WatchbillMONTHLY!$A$37:$U$37,1,2))),INDIRECT("_"&amp;_xlfn.XLOOKUP(BE$2,WatchbillMONTHLY!$A$37:$U$37,OFFSET(WatchbillMONTHLY!$A$37:$U$37,1,2))))=$A65,_xlfn.XLOOKUP(BE$2,WatchbillMONTHLY!$A$37:$U$37,OFFSET(WatchbillMONTHLY!$A$37:$U$37,1,2)),FALSE),TRUE,FALSE)),
IF(_xlfn.XLOOKUP(BE$2,WatchbillMONTHLY!$A$54:$U$54,OFFSET(WatchbillMONTHLY!$A$54:$U$54,1,2))=IF(_xlfn.XLOOKUP($A65,INDIRECT("_"&amp;_xlfn.XLOOKUP(BE$2,WatchbillMONTHLY!$A$54:$U$54,OFFSET(WatchbillMONTHLY!$A$54:$U$54,1,2))),INDIRECT("_"&amp;_xlfn.XLOOKUP(BE$2,WatchbillMONTHLY!$A$54:$U$54,OFFSET(WatchbillMONTHLY!$A$54:$U$54,1,2))))=$A65,_xlfn.XLOOKUP(BE$2,WatchbillMONTHLY!$A$54:$U$54,OFFSET(WatchbillMONTHLY!$A$54:$U$54,1,2)),FALSE),TRUE,FALSE)),
IF(_xlfn.XLOOKUP(BE$2,WatchbillMONTHLY!$A$71:$U$71,OFFSET(WatchbillMONTHLY!$A$71:$U$71,1,2))=IF(_xlfn.XLOOKUP($A65,INDIRECT("_"&amp;_xlfn.XLOOKUP(BE$2,WatchbillMONTHLY!$A$71:$U$71,OFFSET(WatchbillMONTHLY!$A$71:$U$71,1,2))),INDIRECT("_"&amp;_xlfn.XLOOKUP(BE$2,WatchbillMONTHLY!$A$71:$U$71,OFFSET(WatchbillMONTHLY!$A$71:$U$71,1,2))))=$A65,_xlfn.XLOOKUP(BE$2,WatchbillMONTHLY!$A$71:$U$71,OFFSET(WatchbillMONTHLY!$A$71:$U$71,1,2)),FALSE),TRUE,FALSE)),
IF(_xlfn.XLOOKUP(BE$2,WatchbillMONTHLY!$A$88:$U$88,OFFSET(WatchbillMONTHLY!$A$88:$U$88,1,2))=IF(_xlfn.XLOOKUP($A65,INDIRECT("_"&amp;_xlfn.XLOOKUP(BE$2,WatchbillMONTHLY!$A$88:$U$88,OFFSET(WatchbillMONTHLY!$A$88:$U$88,1,2))),INDIRECT("_"&amp;_xlfn.XLOOKUP(BE$2,WatchbillMONTHLY!$A$88:$U$88,OFFSET(WatchbillMONTHLY!$A$88:$U$88,1,2))))=$A65,_xlfn.XLOOKUP(BE$2,WatchbillMONTHLY!$A$88:$U$88,OFFSET(WatchbillMONTHLY!$A$88:$U$88,1,2)),FALSE),TRUE,FALSE)),
FALSE),FALSE)</f>
        <v>0</v>
      </c>
      <c r="BF65" s="209" t="b" cm="1">
        <f t="array" aca="1" ref="BF65" ca="1">IF(AND($A65 &gt; 0, Y65 &gt; 0,BF$2&lt;MiscFormulas!$A$5+1),
_xlfn.IFNA(
_xlfn.IFNA(
_xlfn.IFNA(
_xlfn.IFNA(
_xlfn.IFNA(
_xlfn.IFNA(
IF(_xlfn.XLOOKUP(BF$2,WatchbillMONTHLY!$A$3:$U$3,OFFSET(WatchbillMONTHLY!$A$3:$U$3,1,2))=IF(_xlfn.XLOOKUP($A65,INDIRECT("_"&amp;_xlfn.XLOOKUP(BF$2,WatchbillMONTHLY!$A$3:$U$3,OFFSET(WatchbillMONTHLY!$A$3:$U$3,1,2))),INDIRECT("_"&amp;_xlfn.XLOOKUP(BF$2,WatchbillMONTHLY!$A$3:$U$3,OFFSET(WatchbillMONTHLY!$A$3:$U$3,1,2))))=$A65,_xlfn.XLOOKUP(BF$2,WatchbillMONTHLY!$A$3:$U$3,OFFSET(WatchbillMONTHLY!$A$3:$U$3,1,2)),FALSE),TRUE,FALSE),
IF(_xlfn.XLOOKUP(BF$2,WatchbillMONTHLY!$A$20:$U$20,OFFSET(WatchbillMONTHLY!$A$20:$U$20,1,2))=IF(_xlfn.XLOOKUP($A65,INDIRECT("_"&amp;_xlfn.XLOOKUP(BF$2,WatchbillMONTHLY!$A$20:$U$20,OFFSET(WatchbillMONTHLY!$A$20:$U$20,1,2))),INDIRECT("_"&amp;_xlfn.XLOOKUP(BF$2,WatchbillMONTHLY!$A$20:$U$20,OFFSET(WatchbillMONTHLY!$A$20:$U$20,1,2))))=$A65,_xlfn.XLOOKUP(BF$2,WatchbillMONTHLY!$A$20:$U$20,OFFSET(WatchbillMONTHLY!$A$20:$U$20,1,2)),FALSE),TRUE,FALSE)),
IF(_xlfn.XLOOKUP(BF$2,WatchbillMONTHLY!$A$37:$U$37,OFFSET(WatchbillMONTHLY!$A$37:$U$37,1,2))=IF(_xlfn.XLOOKUP($A65,INDIRECT("_"&amp;_xlfn.XLOOKUP(BF$2,WatchbillMONTHLY!$A$37:$U$37,OFFSET(WatchbillMONTHLY!$A$37:$U$37,1,2))),INDIRECT("_"&amp;_xlfn.XLOOKUP(BF$2,WatchbillMONTHLY!$A$37:$U$37,OFFSET(WatchbillMONTHLY!$A$37:$U$37,1,2))))=$A65,_xlfn.XLOOKUP(BF$2,WatchbillMONTHLY!$A$37:$U$37,OFFSET(WatchbillMONTHLY!$A$37:$U$37,1,2)),FALSE),TRUE,FALSE)),
IF(_xlfn.XLOOKUP(BF$2,WatchbillMONTHLY!$A$54:$U$54,OFFSET(WatchbillMONTHLY!$A$54:$U$54,1,2))=IF(_xlfn.XLOOKUP($A65,INDIRECT("_"&amp;_xlfn.XLOOKUP(BF$2,WatchbillMONTHLY!$A$54:$U$54,OFFSET(WatchbillMONTHLY!$A$54:$U$54,1,2))),INDIRECT("_"&amp;_xlfn.XLOOKUP(BF$2,WatchbillMONTHLY!$A$54:$U$54,OFFSET(WatchbillMONTHLY!$A$54:$U$54,1,2))))=$A65,_xlfn.XLOOKUP(BF$2,WatchbillMONTHLY!$A$54:$U$54,OFFSET(WatchbillMONTHLY!$A$54:$U$54,1,2)),FALSE),TRUE,FALSE)),
IF(_xlfn.XLOOKUP(BF$2,WatchbillMONTHLY!$A$71:$U$71,OFFSET(WatchbillMONTHLY!$A$71:$U$71,1,2))=IF(_xlfn.XLOOKUP($A65,INDIRECT("_"&amp;_xlfn.XLOOKUP(BF$2,WatchbillMONTHLY!$A$71:$U$71,OFFSET(WatchbillMONTHLY!$A$71:$U$71,1,2))),INDIRECT("_"&amp;_xlfn.XLOOKUP(BF$2,WatchbillMONTHLY!$A$71:$U$71,OFFSET(WatchbillMONTHLY!$A$71:$U$71,1,2))))=$A65,_xlfn.XLOOKUP(BF$2,WatchbillMONTHLY!$A$71:$U$71,OFFSET(WatchbillMONTHLY!$A$71:$U$71,1,2)),FALSE),TRUE,FALSE)),
IF(_xlfn.XLOOKUP(BF$2,WatchbillMONTHLY!$A$88:$U$88,OFFSET(WatchbillMONTHLY!$A$88:$U$88,1,2))=IF(_xlfn.XLOOKUP($A65,INDIRECT("_"&amp;_xlfn.XLOOKUP(BF$2,WatchbillMONTHLY!$A$88:$U$88,OFFSET(WatchbillMONTHLY!$A$88:$U$88,1,2))),INDIRECT("_"&amp;_xlfn.XLOOKUP(BF$2,WatchbillMONTHLY!$A$88:$U$88,OFFSET(WatchbillMONTHLY!$A$88:$U$88,1,2))))=$A65,_xlfn.XLOOKUP(BF$2,WatchbillMONTHLY!$A$88:$U$88,OFFSET(WatchbillMONTHLY!$A$88:$U$88,1,2)),FALSE),TRUE,FALSE)),
FALSE),FALSE)</f>
        <v>0</v>
      </c>
      <c r="BG65" s="209" t="b" cm="1">
        <f t="array" aca="1" ref="BG65" ca="1">IF(AND($A65 &gt; 0, Z65 &gt; 0,BG$2&lt;MiscFormulas!$A$5+1),
_xlfn.IFNA(
_xlfn.IFNA(
_xlfn.IFNA(
_xlfn.IFNA(
_xlfn.IFNA(
_xlfn.IFNA(
IF(_xlfn.XLOOKUP(BG$2,WatchbillMONTHLY!$A$3:$U$3,OFFSET(WatchbillMONTHLY!$A$3:$U$3,1,2))=IF(_xlfn.XLOOKUP($A65,INDIRECT("_"&amp;_xlfn.XLOOKUP(BG$2,WatchbillMONTHLY!$A$3:$U$3,OFFSET(WatchbillMONTHLY!$A$3:$U$3,1,2))),INDIRECT("_"&amp;_xlfn.XLOOKUP(BG$2,WatchbillMONTHLY!$A$3:$U$3,OFFSET(WatchbillMONTHLY!$A$3:$U$3,1,2))))=$A65,_xlfn.XLOOKUP(BG$2,WatchbillMONTHLY!$A$3:$U$3,OFFSET(WatchbillMONTHLY!$A$3:$U$3,1,2)),FALSE),TRUE,FALSE),
IF(_xlfn.XLOOKUP(BG$2,WatchbillMONTHLY!$A$20:$U$20,OFFSET(WatchbillMONTHLY!$A$20:$U$20,1,2))=IF(_xlfn.XLOOKUP($A65,INDIRECT("_"&amp;_xlfn.XLOOKUP(BG$2,WatchbillMONTHLY!$A$20:$U$20,OFFSET(WatchbillMONTHLY!$A$20:$U$20,1,2))),INDIRECT("_"&amp;_xlfn.XLOOKUP(BG$2,WatchbillMONTHLY!$A$20:$U$20,OFFSET(WatchbillMONTHLY!$A$20:$U$20,1,2))))=$A65,_xlfn.XLOOKUP(BG$2,WatchbillMONTHLY!$A$20:$U$20,OFFSET(WatchbillMONTHLY!$A$20:$U$20,1,2)),FALSE),TRUE,FALSE)),
IF(_xlfn.XLOOKUP(BG$2,WatchbillMONTHLY!$A$37:$U$37,OFFSET(WatchbillMONTHLY!$A$37:$U$37,1,2))=IF(_xlfn.XLOOKUP($A65,INDIRECT("_"&amp;_xlfn.XLOOKUP(BG$2,WatchbillMONTHLY!$A$37:$U$37,OFFSET(WatchbillMONTHLY!$A$37:$U$37,1,2))),INDIRECT("_"&amp;_xlfn.XLOOKUP(BG$2,WatchbillMONTHLY!$A$37:$U$37,OFFSET(WatchbillMONTHLY!$A$37:$U$37,1,2))))=$A65,_xlfn.XLOOKUP(BG$2,WatchbillMONTHLY!$A$37:$U$37,OFFSET(WatchbillMONTHLY!$A$37:$U$37,1,2)),FALSE),TRUE,FALSE)),
IF(_xlfn.XLOOKUP(BG$2,WatchbillMONTHLY!$A$54:$U$54,OFFSET(WatchbillMONTHLY!$A$54:$U$54,1,2))=IF(_xlfn.XLOOKUP($A65,INDIRECT("_"&amp;_xlfn.XLOOKUP(BG$2,WatchbillMONTHLY!$A$54:$U$54,OFFSET(WatchbillMONTHLY!$A$54:$U$54,1,2))),INDIRECT("_"&amp;_xlfn.XLOOKUP(BG$2,WatchbillMONTHLY!$A$54:$U$54,OFFSET(WatchbillMONTHLY!$A$54:$U$54,1,2))))=$A65,_xlfn.XLOOKUP(BG$2,WatchbillMONTHLY!$A$54:$U$54,OFFSET(WatchbillMONTHLY!$A$54:$U$54,1,2)),FALSE),TRUE,FALSE)),
IF(_xlfn.XLOOKUP(BG$2,WatchbillMONTHLY!$A$71:$U$71,OFFSET(WatchbillMONTHLY!$A$71:$U$71,1,2))=IF(_xlfn.XLOOKUP($A65,INDIRECT("_"&amp;_xlfn.XLOOKUP(BG$2,WatchbillMONTHLY!$A$71:$U$71,OFFSET(WatchbillMONTHLY!$A$71:$U$71,1,2))),INDIRECT("_"&amp;_xlfn.XLOOKUP(BG$2,WatchbillMONTHLY!$A$71:$U$71,OFFSET(WatchbillMONTHLY!$A$71:$U$71,1,2))))=$A65,_xlfn.XLOOKUP(BG$2,WatchbillMONTHLY!$A$71:$U$71,OFFSET(WatchbillMONTHLY!$A$71:$U$71,1,2)),FALSE),TRUE,FALSE)),
IF(_xlfn.XLOOKUP(BG$2,WatchbillMONTHLY!$A$88:$U$88,OFFSET(WatchbillMONTHLY!$A$88:$U$88,1,2))=IF(_xlfn.XLOOKUP($A65,INDIRECT("_"&amp;_xlfn.XLOOKUP(BG$2,WatchbillMONTHLY!$A$88:$U$88,OFFSET(WatchbillMONTHLY!$A$88:$U$88,1,2))),INDIRECT("_"&amp;_xlfn.XLOOKUP(BG$2,WatchbillMONTHLY!$A$88:$U$88,OFFSET(WatchbillMONTHLY!$A$88:$U$88,1,2))))=$A65,_xlfn.XLOOKUP(BG$2,WatchbillMONTHLY!$A$88:$U$88,OFFSET(WatchbillMONTHLY!$A$88:$U$88,1,2)),FALSE),TRUE,FALSE)),
FALSE),FALSE)</f>
        <v>0</v>
      </c>
      <c r="BH65" s="209" t="b" cm="1">
        <f t="array" aca="1" ref="BH65" ca="1">IF(AND($A65 &gt; 0, AA65 &gt; 0,BH$2&lt;MiscFormulas!$A$5+1),
_xlfn.IFNA(
_xlfn.IFNA(
_xlfn.IFNA(
_xlfn.IFNA(
_xlfn.IFNA(
_xlfn.IFNA(
IF(_xlfn.XLOOKUP(BH$2,WatchbillMONTHLY!$A$3:$U$3,OFFSET(WatchbillMONTHLY!$A$3:$U$3,1,2))=IF(_xlfn.XLOOKUP($A65,INDIRECT("_"&amp;_xlfn.XLOOKUP(BH$2,WatchbillMONTHLY!$A$3:$U$3,OFFSET(WatchbillMONTHLY!$A$3:$U$3,1,2))),INDIRECT("_"&amp;_xlfn.XLOOKUP(BH$2,WatchbillMONTHLY!$A$3:$U$3,OFFSET(WatchbillMONTHLY!$A$3:$U$3,1,2))))=$A65,_xlfn.XLOOKUP(BH$2,WatchbillMONTHLY!$A$3:$U$3,OFFSET(WatchbillMONTHLY!$A$3:$U$3,1,2)),FALSE),TRUE,FALSE),
IF(_xlfn.XLOOKUP(BH$2,WatchbillMONTHLY!$A$20:$U$20,OFFSET(WatchbillMONTHLY!$A$20:$U$20,1,2))=IF(_xlfn.XLOOKUP($A65,INDIRECT("_"&amp;_xlfn.XLOOKUP(BH$2,WatchbillMONTHLY!$A$20:$U$20,OFFSET(WatchbillMONTHLY!$A$20:$U$20,1,2))),INDIRECT("_"&amp;_xlfn.XLOOKUP(BH$2,WatchbillMONTHLY!$A$20:$U$20,OFFSET(WatchbillMONTHLY!$A$20:$U$20,1,2))))=$A65,_xlfn.XLOOKUP(BH$2,WatchbillMONTHLY!$A$20:$U$20,OFFSET(WatchbillMONTHLY!$A$20:$U$20,1,2)),FALSE),TRUE,FALSE)),
IF(_xlfn.XLOOKUP(BH$2,WatchbillMONTHLY!$A$37:$U$37,OFFSET(WatchbillMONTHLY!$A$37:$U$37,1,2))=IF(_xlfn.XLOOKUP($A65,INDIRECT("_"&amp;_xlfn.XLOOKUP(BH$2,WatchbillMONTHLY!$A$37:$U$37,OFFSET(WatchbillMONTHLY!$A$37:$U$37,1,2))),INDIRECT("_"&amp;_xlfn.XLOOKUP(BH$2,WatchbillMONTHLY!$A$37:$U$37,OFFSET(WatchbillMONTHLY!$A$37:$U$37,1,2))))=$A65,_xlfn.XLOOKUP(BH$2,WatchbillMONTHLY!$A$37:$U$37,OFFSET(WatchbillMONTHLY!$A$37:$U$37,1,2)),FALSE),TRUE,FALSE)),
IF(_xlfn.XLOOKUP(BH$2,WatchbillMONTHLY!$A$54:$U$54,OFFSET(WatchbillMONTHLY!$A$54:$U$54,1,2))=IF(_xlfn.XLOOKUP($A65,INDIRECT("_"&amp;_xlfn.XLOOKUP(BH$2,WatchbillMONTHLY!$A$54:$U$54,OFFSET(WatchbillMONTHLY!$A$54:$U$54,1,2))),INDIRECT("_"&amp;_xlfn.XLOOKUP(BH$2,WatchbillMONTHLY!$A$54:$U$54,OFFSET(WatchbillMONTHLY!$A$54:$U$54,1,2))))=$A65,_xlfn.XLOOKUP(BH$2,WatchbillMONTHLY!$A$54:$U$54,OFFSET(WatchbillMONTHLY!$A$54:$U$54,1,2)),FALSE),TRUE,FALSE)),
IF(_xlfn.XLOOKUP(BH$2,WatchbillMONTHLY!$A$71:$U$71,OFFSET(WatchbillMONTHLY!$A$71:$U$71,1,2))=IF(_xlfn.XLOOKUP($A65,INDIRECT("_"&amp;_xlfn.XLOOKUP(BH$2,WatchbillMONTHLY!$A$71:$U$71,OFFSET(WatchbillMONTHLY!$A$71:$U$71,1,2))),INDIRECT("_"&amp;_xlfn.XLOOKUP(BH$2,WatchbillMONTHLY!$A$71:$U$71,OFFSET(WatchbillMONTHLY!$A$71:$U$71,1,2))))=$A65,_xlfn.XLOOKUP(BH$2,WatchbillMONTHLY!$A$71:$U$71,OFFSET(WatchbillMONTHLY!$A$71:$U$71,1,2)),FALSE),TRUE,FALSE)),
IF(_xlfn.XLOOKUP(BH$2,WatchbillMONTHLY!$A$88:$U$88,OFFSET(WatchbillMONTHLY!$A$88:$U$88,1,2))=IF(_xlfn.XLOOKUP($A65,INDIRECT("_"&amp;_xlfn.XLOOKUP(BH$2,WatchbillMONTHLY!$A$88:$U$88,OFFSET(WatchbillMONTHLY!$A$88:$U$88,1,2))),INDIRECT("_"&amp;_xlfn.XLOOKUP(BH$2,WatchbillMONTHLY!$A$88:$U$88,OFFSET(WatchbillMONTHLY!$A$88:$U$88,1,2))))=$A65,_xlfn.XLOOKUP(BH$2,WatchbillMONTHLY!$A$88:$U$88,OFFSET(WatchbillMONTHLY!$A$88:$U$88,1,2)),FALSE),TRUE,FALSE)),
FALSE),FALSE)</f>
        <v>0</v>
      </c>
      <c r="BI65" s="209" t="b" cm="1">
        <f t="array" aca="1" ref="BI65" ca="1">IF(AND($A65 &gt; 0, AB65 &gt; 0,BI$2&lt;MiscFormulas!$A$5+1),
_xlfn.IFNA(
_xlfn.IFNA(
_xlfn.IFNA(
_xlfn.IFNA(
_xlfn.IFNA(
_xlfn.IFNA(
IF(_xlfn.XLOOKUP(BI$2,WatchbillMONTHLY!$A$3:$U$3,OFFSET(WatchbillMONTHLY!$A$3:$U$3,1,2))=IF(_xlfn.XLOOKUP($A65,INDIRECT("_"&amp;_xlfn.XLOOKUP(BI$2,WatchbillMONTHLY!$A$3:$U$3,OFFSET(WatchbillMONTHLY!$A$3:$U$3,1,2))),INDIRECT("_"&amp;_xlfn.XLOOKUP(BI$2,WatchbillMONTHLY!$A$3:$U$3,OFFSET(WatchbillMONTHLY!$A$3:$U$3,1,2))))=$A65,_xlfn.XLOOKUP(BI$2,WatchbillMONTHLY!$A$3:$U$3,OFFSET(WatchbillMONTHLY!$A$3:$U$3,1,2)),FALSE),TRUE,FALSE),
IF(_xlfn.XLOOKUP(BI$2,WatchbillMONTHLY!$A$20:$U$20,OFFSET(WatchbillMONTHLY!$A$20:$U$20,1,2))=IF(_xlfn.XLOOKUP($A65,INDIRECT("_"&amp;_xlfn.XLOOKUP(BI$2,WatchbillMONTHLY!$A$20:$U$20,OFFSET(WatchbillMONTHLY!$A$20:$U$20,1,2))),INDIRECT("_"&amp;_xlfn.XLOOKUP(BI$2,WatchbillMONTHLY!$A$20:$U$20,OFFSET(WatchbillMONTHLY!$A$20:$U$20,1,2))))=$A65,_xlfn.XLOOKUP(BI$2,WatchbillMONTHLY!$A$20:$U$20,OFFSET(WatchbillMONTHLY!$A$20:$U$20,1,2)),FALSE),TRUE,FALSE)),
IF(_xlfn.XLOOKUP(BI$2,WatchbillMONTHLY!$A$37:$U$37,OFFSET(WatchbillMONTHLY!$A$37:$U$37,1,2))=IF(_xlfn.XLOOKUP($A65,INDIRECT("_"&amp;_xlfn.XLOOKUP(BI$2,WatchbillMONTHLY!$A$37:$U$37,OFFSET(WatchbillMONTHLY!$A$37:$U$37,1,2))),INDIRECT("_"&amp;_xlfn.XLOOKUP(BI$2,WatchbillMONTHLY!$A$37:$U$37,OFFSET(WatchbillMONTHLY!$A$37:$U$37,1,2))))=$A65,_xlfn.XLOOKUP(BI$2,WatchbillMONTHLY!$A$37:$U$37,OFFSET(WatchbillMONTHLY!$A$37:$U$37,1,2)),FALSE),TRUE,FALSE)),
IF(_xlfn.XLOOKUP(BI$2,WatchbillMONTHLY!$A$54:$U$54,OFFSET(WatchbillMONTHLY!$A$54:$U$54,1,2))=IF(_xlfn.XLOOKUP($A65,INDIRECT("_"&amp;_xlfn.XLOOKUP(BI$2,WatchbillMONTHLY!$A$54:$U$54,OFFSET(WatchbillMONTHLY!$A$54:$U$54,1,2))),INDIRECT("_"&amp;_xlfn.XLOOKUP(BI$2,WatchbillMONTHLY!$A$54:$U$54,OFFSET(WatchbillMONTHLY!$A$54:$U$54,1,2))))=$A65,_xlfn.XLOOKUP(BI$2,WatchbillMONTHLY!$A$54:$U$54,OFFSET(WatchbillMONTHLY!$A$54:$U$54,1,2)),FALSE),TRUE,FALSE)),
IF(_xlfn.XLOOKUP(BI$2,WatchbillMONTHLY!$A$71:$U$71,OFFSET(WatchbillMONTHLY!$A$71:$U$71,1,2))=IF(_xlfn.XLOOKUP($A65,INDIRECT("_"&amp;_xlfn.XLOOKUP(BI$2,WatchbillMONTHLY!$A$71:$U$71,OFFSET(WatchbillMONTHLY!$A$71:$U$71,1,2))),INDIRECT("_"&amp;_xlfn.XLOOKUP(BI$2,WatchbillMONTHLY!$A$71:$U$71,OFFSET(WatchbillMONTHLY!$A$71:$U$71,1,2))))=$A65,_xlfn.XLOOKUP(BI$2,WatchbillMONTHLY!$A$71:$U$71,OFFSET(WatchbillMONTHLY!$A$71:$U$71,1,2)),FALSE),TRUE,FALSE)),
IF(_xlfn.XLOOKUP(BI$2,WatchbillMONTHLY!$A$88:$U$88,OFFSET(WatchbillMONTHLY!$A$88:$U$88,1,2))=IF(_xlfn.XLOOKUP($A65,INDIRECT("_"&amp;_xlfn.XLOOKUP(BI$2,WatchbillMONTHLY!$A$88:$U$88,OFFSET(WatchbillMONTHLY!$A$88:$U$88,1,2))),INDIRECT("_"&amp;_xlfn.XLOOKUP(BI$2,WatchbillMONTHLY!$A$88:$U$88,OFFSET(WatchbillMONTHLY!$A$88:$U$88,1,2))))=$A65,_xlfn.XLOOKUP(BI$2,WatchbillMONTHLY!$A$88:$U$88,OFFSET(WatchbillMONTHLY!$A$88:$U$88,1,2)),FALSE),TRUE,FALSE)),
FALSE),FALSE)</f>
        <v>0</v>
      </c>
      <c r="BJ65" s="209" t="b" cm="1">
        <f t="array" aca="1" ref="BJ65" ca="1">IF(AND($A65 &gt; 0, AC65 &gt; 0,BJ$2&lt;MiscFormulas!$A$5+1),
_xlfn.IFNA(
_xlfn.IFNA(
_xlfn.IFNA(
_xlfn.IFNA(
_xlfn.IFNA(
_xlfn.IFNA(
IF(_xlfn.XLOOKUP(BJ$2,WatchbillMONTHLY!$A$3:$U$3,OFFSET(WatchbillMONTHLY!$A$3:$U$3,1,2))=IF(_xlfn.XLOOKUP($A65,INDIRECT("_"&amp;_xlfn.XLOOKUP(BJ$2,WatchbillMONTHLY!$A$3:$U$3,OFFSET(WatchbillMONTHLY!$A$3:$U$3,1,2))),INDIRECT("_"&amp;_xlfn.XLOOKUP(BJ$2,WatchbillMONTHLY!$A$3:$U$3,OFFSET(WatchbillMONTHLY!$A$3:$U$3,1,2))))=$A65,_xlfn.XLOOKUP(BJ$2,WatchbillMONTHLY!$A$3:$U$3,OFFSET(WatchbillMONTHLY!$A$3:$U$3,1,2)),FALSE),TRUE,FALSE),
IF(_xlfn.XLOOKUP(BJ$2,WatchbillMONTHLY!$A$20:$U$20,OFFSET(WatchbillMONTHLY!$A$20:$U$20,1,2))=IF(_xlfn.XLOOKUP($A65,INDIRECT("_"&amp;_xlfn.XLOOKUP(BJ$2,WatchbillMONTHLY!$A$20:$U$20,OFFSET(WatchbillMONTHLY!$A$20:$U$20,1,2))),INDIRECT("_"&amp;_xlfn.XLOOKUP(BJ$2,WatchbillMONTHLY!$A$20:$U$20,OFFSET(WatchbillMONTHLY!$A$20:$U$20,1,2))))=$A65,_xlfn.XLOOKUP(BJ$2,WatchbillMONTHLY!$A$20:$U$20,OFFSET(WatchbillMONTHLY!$A$20:$U$20,1,2)),FALSE),TRUE,FALSE)),
IF(_xlfn.XLOOKUP(BJ$2,WatchbillMONTHLY!$A$37:$U$37,OFFSET(WatchbillMONTHLY!$A$37:$U$37,1,2))=IF(_xlfn.XLOOKUP($A65,INDIRECT("_"&amp;_xlfn.XLOOKUP(BJ$2,WatchbillMONTHLY!$A$37:$U$37,OFFSET(WatchbillMONTHLY!$A$37:$U$37,1,2))),INDIRECT("_"&amp;_xlfn.XLOOKUP(BJ$2,WatchbillMONTHLY!$A$37:$U$37,OFFSET(WatchbillMONTHLY!$A$37:$U$37,1,2))))=$A65,_xlfn.XLOOKUP(BJ$2,WatchbillMONTHLY!$A$37:$U$37,OFFSET(WatchbillMONTHLY!$A$37:$U$37,1,2)),FALSE),TRUE,FALSE)),
IF(_xlfn.XLOOKUP(BJ$2,WatchbillMONTHLY!$A$54:$U$54,OFFSET(WatchbillMONTHLY!$A$54:$U$54,1,2))=IF(_xlfn.XLOOKUP($A65,INDIRECT("_"&amp;_xlfn.XLOOKUP(BJ$2,WatchbillMONTHLY!$A$54:$U$54,OFFSET(WatchbillMONTHLY!$A$54:$U$54,1,2))),INDIRECT("_"&amp;_xlfn.XLOOKUP(BJ$2,WatchbillMONTHLY!$A$54:$U$54,OFFSET(WatchbillMONTHLY!$A$54:$U$54,1,2))))=$A65,_xlfn.XLOOKUP(BJ$2,WatchbillMONTHLY!$A$54:$U$54,OFFSET(WatchbillMONTHLY!$A$54:$U$54,1,2)),FALSE),TRUE,FALSE)),
IF(_xlfn.XLOOKUP(BJ$2,WatchbillMONTHLY!$A$71:$U$71,OFFSET(WatchbillMONTHLY!$A$71:$U$71,1,2))=IF(_xlfn.XLOOKUP($A65,INDIRECT("_"&amp;_xlfn.XLOOKUP(BJ$2,WatchbillMONTHLY!$A$71:$U$71,OFFSET(WatchbillMONTHLY!$A$71:$U$71,1,2))),INDIRECT("_"&amp;_xlfn.XLOOKUP(BJ$2,WatchbillMONTHLY!$A$71:$U$71,OFFSET(WatchbillMONTHLY!$A$71:$U$71,1,2))))=$A65,_xlfn.XLOOKUP(BJ$2,WatchbillMONTHLY!$A$71:$U$71,OFFSET(WatchbillMONTHLY!$A$71:$U$71,1,2)),FALSE),TRUE,FALSE)),
IF(_xlfn.XLOOKUP(BJ$2,WatchbillMONTHLY!$A$88:$U$88,OFFSET(WatchbillMONTHLY!$A$88:$U$88,1,2))=IF(_xlfn.XLOOKUP($A65,INDIRECT("_"&amp;_xlfn.XLOOKUP(BJ$2,WatchbillMONTHLY!$A$88:$U$88,OFFSET(WatchbillMONTHLY!$A$88:$U$88,1,2))),INDIRECT("_"&amp;_xlfn.XLOOKUP(BJ$2,WatchbillMONTHLY!$A$88:$U$88,OFFSET(WatchbillMONTHLY!$A$88:$U$88,1,2))))=$A65,_xlfn.XLOOKUP(BJ$2,WatchbillMONTHLY!$A$88:$U$88,OFFSET(WatchbillMONTHLY!$A$88:$U$88,1,2)),FALSE),TRUE,FALSE)),
FALSE),FALSE)</f>
        <v>0</v>
      </c>
      <c r="BK65" s="209" t="b" cm="1">
        <f t="array" aca="1" ref="BK65" ca="1">IF(AND($A65 &gt; 0, AD65 &gt; 0,BK$2&lt;MiscFormulas!$A$5+1),
_xlfn.IFNA(
_xlfn.IFNA(
_xlfn.IFNA(
_xlfn.IFNA(
_xlfn.IFNA(
_xlfn.IFNA(
IF(_xlfn.XLOOKUP(BK$2,WatchbillMONTHLY!$A$3:$U$3,OFFSET(WatchbillMONTHLY!$A$3:$U$3,1,2))=IF(_xlfn.XLOOKUP($A65,INDIRECT("_"&amp;_xlfn.XLOOKUP(BK$2,WatchbillMONTHLY!$A$3:$U$3,OFFSET(WatchbillMONTHLY!$A$3:$U$3,1,2))),INDIRECT("_"&amp;_xlfn.XLOOKUP(BK$2,WatchbillMONTHLY!$A$3:$U$3,OFFSET(WatchbillMONTHLY!$A$3:$U$3,1,2))))=$A65,_xlfn.XLOOKUP(BK$2,WatchbillMONTHLY!$A$3:$U$3,OFFSET(WatchbillMONTHLY!$A$3:$U$3,1,2)),FALSE),TRUE,FALSE),
IF(_xlfn.XLOOKUP(BK$2,WatchbillMONTHLY!$A$20:$U$20,OFFSET(WatchbillMONTHLY!$A$20:$U$20,1,2))=IF(_xlfn.XLOOKUP($A65,INDIRECT("_"&amp;_xlfn.XLOOKUP(BK$2,WatchbillMONTHLY!$A$20:$U$20,OFFSET(WatchbillMONTHLY!$A$20:$U$20,1,2))),INDIRECT("_"&amp;_xlfn.XLOOKUP(BK$2,WatchbillMONTHLY!$A$20:$U$20,OFFSET(WatchbillMONTHLY!$A$20:$U$20,1,2))))=$A65,_xlfn.XLOOKUP(BK$2,WatchbillMONTHLY!$A$20:$U$20,OFFSET(WatchbillMONTHLY!$A$20:$U$20,1,2)),FALSE),TRUE,FALSE)),
IF(_xlfn.XLOOKUP(BK$2,WatchbillMONTHLY!$A$37:$U$37,OFFSET(WatchbillMONTHLY!$A$37:$U$37,1,2))=IF(_xlfn.XLOOKUP($A65,INDIRECT("_"&amp;_xlfn.XLOOKUP(BK$2,WatchbillMONTHLY!$A$37:$U$37,OFFSET(WatchbillMONTHLY!$A$37:$U$37,1,2))),INDIRECT("_"&amp;_xlfn.XLOOKUP(BK$2,WatchbillMONTHLY!$A$37:$U$37,OFFSET(WatchbillMONTHLY!$A$37:$U$37,1,2))))=$A65,_xlfn.XLOOKUP(BK$2,WatchbillMONTHLY!$A$37:$U$37,OFFSET(WatchbillMONTHLY!$A$37:$U$37,1,2)),FALSE),TRUE,FALSE)),
IF(_xlfn.XLOOKUP(BK$2,WatchbillMONTHLY!$A$54:$U$54,OFFSET(WatchbillMONTHLY!$A$54:$U$54,1,2))=IF(_xlfn.XLOOKUP($A65,INDIRECT("_"&amp;_xlfn.XLOOKUP(BK$2,WatchbillMONTHLY!$A$54:$U$54,OFFSET(WatchbillMONTHLY!$A$54:$U$54,1,2))),INDIRECT("_"&amp;_xlfn.XLOOKUP(BK$2,WatchbillMONTHLY!$A$54:$U$54,OFFSET(WatchbillMONTHLY!$A$54:$U$54,1,2))))=$A65,_xlfn.XLOOKUP(BK$2,WatchbillMONTHLY!$A$54:$U$54,OFFSET(WatchbillMONTHLY!$A$54:$U$54,1,2)),FALSE),TRUE,FALSE)),
IF(_xlfn.XLOOKUP(BK$2,WatchbillMONTHLY!$A$71:$U$71,OFFSET(WatchbillMONTHLY!$A$71:$U$71,1,2))=IF(_xlfn.XLOOKUP($A65,INDIRECT("_"&amp;_xlfn.XLOOKUP(BK$2,WatchbillMONTHLY!$A$71:$U$71,OFFSET(WatchbillMONTHLY!$A$71:$U$71,1,2))),INDIRECT("_"&amp;_xlfn.XLOOKUP(BK$2,WatchbillMONTHLY!$A$71:$U$71,OFFSET(WatchbillMONTHLY!$A$71:$U$71,1,2))))=$A65,_xlfn.XLOOKUP(BK$2,WatchbillMONTHLY!$A$71:$U$71,OFFSET(WatchbillMONTHLY!$A$71:$U$71,1,2)),FALSE),TRUE,FALSE)),
IF(_xlfn.XLOOKUP(BK$2,WatchbillMONTHLY!$A$88:$U$88,OFFSET(WatchbillMONTHLY!$A$88:$U$88,1,2))=IF(_xlfn.XLOOKUP($A65,INDIRECT("_"&amp;_xlfn.XLOOKUP(BK$2,WatchbillMONTHLY!$A$88:$U$88,OFFSET(WatchbillMONTHLY!$A$88:$U$88,1,2))),INDIRECT("_"&amp;_xlfn.XLOOKUP(BK$2,WatchbillMONTHLY!$A$88:$U$88,OFFSET(WatchbillMONTHLY!$A$88:$U$88,1,2))))=$A65,_xlfn.XLOOKUP(BK$2,WatchbillMONTHLY!$A$88:$U$88,OFFSET(WatchbillMONTHLY!$A$88:$U$88,1,2)),FALSE),TRUE,FALSE)),
FALSE),FALSE)</f>
        <v>0</v>
      </c>
      <c r="BL65" s="209" t="b" cm="1">
        <f t="array" aca="1" ref="BL65" ca="1">IF(AND($A65 &gt; 0, AE65 &gt; 0,BL$2&lt;MiscFormulas!$A$5+1),
_xlfn.IFNA(
_xlfn.IFNA(
_xlfn.IFNA(
_xlfn.IFNA(
_xlfn.IFNA(
_xlfn.IFNA(
IF(_xlfn.XLOOKUP(BL$2,WatchbillMONTHLY!$A$3:$U$3,OFFSET(WatchbillMONTHLY!$A$3:$U$3,1,2))=IF(_xlfn.XLOOKUP($A65,INDIRECT("_"&amp;_xlfn.XLOOKUP(BL$2,WatchbillMONTHLY!$A$3:$U$3,OFFSET(WatchbillMONTHLY!$A$3:$U$3,1,2))),INDIRECT("_"&amp;_xlfn.XLOOKUP(BL$2,WatchbillMONTHLY!$A$3:$U$3,OFFSET(WatchbillMONTHLY!$A$3:$U$3,1,2))))=$A65,_xlfn.XLOOKUP(BL$2,WatchbillMONTHLY!$A$3:$U$3,OFFSET(WatchbillMONTHLY!$A$3:$U$3,1,2)),FALSE),TRUE,FALSE),
IF(_xlfn.XLOOKUP(BL$2,WatchbillMONTHLY!$A$20:$U$20,OFFSET(WatchbillMONTHLY!$A$20:$U$20,1,2))=IF(_xlfn.XLOOKUP($A65,INDIRECT("_"&amp;_xlfn.XLOOKUP(BL$2,WatchbillMONTHLY!$A$20:$U$20,OFFSET(WatchbillMONTHLY!$A$20:$U$20,1,2))),INDIRECT("_"&amp;_xlfn.XLOOKUP(BL$2,WatchbillMONTHLY!$A$20:$U$20,OFFSET(WatchbillMONTHLY!$A$20:$U$20,1,2))))=$A65,_xlfn.XLOOKUP(BL$2,WatchbillMONTHLY!$A$20:$U$20,OFFSET(WatchbillMONTHLY!$A$20:$U$20,1,2)),FALSE),TRUE,FALSE)),
IF(_xlfn.XLOOKUP(BL$2,WatchbillMONTHLY!$A$37:$U$37,OFFSET(WatchbillMONTHLY!$A$37:$U$37,1,2))=IF(_xlfn.XLOOKUP($A65,INDIRECT("_"&amp;_xlfn.XLOOKUP(BL$2,WatchbillMONTHLY!$A$37:$U$37,OFFSET(WatchbillMONTHLY!$A$37:$U$37,1,2))),INDIRECT("_"&amp;_xlfn.XLOOKUP(BL$2,WatchbillMONTHLY!$A$37:$U$37,OFFSET(WatchbillMONTHLY!$A$37:$U$37,1,2))))=$A65,_xlfn.XLOOKUP(BL$2,WatchbillMONTHLY!$A$37:$U$37,OFFSET(WatchbillMONTHLY!$A$37:$U$37,1,2)),FALSE),TRUE,FALSE)),
IF(_xlfn.XLOOKUP(BL$2,WatchbillMONTHLY!$A$54:$U$54,OFFSET(WatchbillMONTHLY!$A$54:$U$54,1,2))=IF(_xlfn.XLOOKUP($A65,INDIRECT("_"&amp;_xlfn.XLOOKUP(BL$2,WatchbillMONTHLY!$A$54:$U$54,OFFSET(WatchbillMONTHLY!$A$54:$U$54,1,2))),INDIRECT("_"&amp;_xlfn.XLOOKUP(BL$2,WatchbillMONTHLY!$A$54:$U$54,OFFSET(WatchbillMONTHLY!$A$54:$U$54,1,2))))=$A65,_xlfn.XLOOKUP(BL$2,WatchbillMONTHLY!$A$54:$U$54,OFFSET(WatchbillMONTHLY!$A$54:$U$54,1,2)),FALSE),TRUE,FALSE)),
IF(_xlfn.XLOOKUP(BL$2,WatchbillMONTHLY!$A$71:$U$71,OFFSET(WatchbillMONTHLY!$A$71:$U$71,1,2))=IF(_xlfn.XLOOKUP($A65,INDIRECT("_"&amp;_xlfn.XLOOKUP(BL$2,WatchbillMONTHLY!$A$71:$U$71,OFFSET(WatchbillMONTHLY!$A$71:$U$71,1,2))),INDIRECT("_"&amp;_xlfn.XLOOKUP(BL$2,WatchbillMONTHLY!$A$71:$U$71,OFFSET(WatchbillMONTHLY!$A$71:$U$71,1,2))))=$A65,_xlfn.XLOOKUP(BL$2,WatchbillMONTHLY!$A$71:$U$71,OFFSET(WatchbillMONTHLY!$A$71:$U$71,1,2)),FALSE),TRUE,FALSE)),
IF(_xlfn.XLOOKUP(BL$2,WatchbillMONTHLY!$A$88:$U$88,OFFSET(WatchbillMONTHLY!$A$88:$U$88,1,2))=IF(_xlfn.XLOOKUP($A65,INDIRECT("_"&amp;_xlfn.XLOOKUP(BL$2,WatchbillMONTHLY!$A$88:$U$88,OFFSET(WatchbillMONTHLY!$A$88:$U$88,1,2))),INDIRECT("_"&amp;_xlfn.XLOOKUP(BL$2,WatchbillMONTHLY!$A$88:$U$88,OFFSET(WatchbillMONTHLY!$A$88:$U$88,1,2))))=$A65,_xlfn.XLOOKUP(BL$2,WatchbillMONTHLY!$A$88:$U$88,OFFSET(WatchbillMONTHLY!$A$88:$U$88,1,2)),FALSE),TRUE,FALSE)),
FALSE),FALSE)</f>
        <v>0</v>
      </c>
      <c r="BM65" s="209" t="b" cm="1">
        <f t="array" aca="1" ref="BM65" ca="1">IF(AND($A65 &gt; 0, AF65 &gt; 0,BM$2&lt;MiscFormulas!$A$5+1),
_xlfn.IFNA(
_xlfn.IFNA(
_xlfn.IFNA(
_xlfn.IFNA(
_xlfn.IFNA(
_xlfn.IFNA(
IF(_xlfn.XLOOKUP(BM$2,WatchbillMONTHLY!$A$3:$U$3,OFFSET(WatchbillMONTHLY!$A$3:$U$3,1,2))=IF(_xlfn.XLOOKUP($A65,INDIRECT("_"&amp;_xlfn.XLOOKUP(BM$2,WatchbillMONTHLY!$A$3:$U$3,OFFSET(WatchbillMONTHLY!$A$3:$U$3,1,2))),INDIRECT("_"&amp;_xlfn.XLOOKUP(BM$2,WatchbillMONTHLY!$A$3:$U$3,OFFSET(WatchbillMONTHLY!$A$3:$U$3,1,2))))=$A65,_xlfn.XLOOKUP(BM$2,WatchbillMONTHLY!$A$3:$U$3,OFFSET(WatchbillMONTHLY!$A$3:$U$3,1,2)),FALSE),TRUE,FALSE),
IF(_xlfn.XLOOKUP(BM$2,WatchbillMONTHLY!$A$20:$U$20,OFFSET(WatchbillMONTHLY!$A$20:$U$20,1,2))=IF(_xlfn.XLOOKUP($A65,INDIRECT("_"&amp;_xlfn.XLOOKUP(BM$2,WatchbillMONTHLY!$A$20:$U$20,OFFSET(WatchbillMONTHLY!$A$20:$U$20,1,2))),INDIRECT("_"&amp;_xlfn.XLOOKUP(BM$2,WatchbillMONTHLY!$A$20:$U$20,OFFSET(WatchbillMONTHLY!$A$20:$U$20,1,2))))=$A65,_xlfn.XLOOKUP(BM$2,WatchbillMONTHLY!$A$20:$U$20,OFFSET(WatchbillMONTHLY!$A$20:$U$20,1,2)),FALSE),TRUE,FALSE)),
IF(_xlfn.XLOOKUP(BM$2,WatchbillMONTHLY!$A$37:$U$37,OFFSET(WatchbillMONTHLY!$A$37:$U$37,1,2))=IF(_xlfn.XLOOKUP($A65,INDIRECT("_"&amp;_xlfn.XLOOKUP(BM$2,WatchbillMONTHLY!$A$37:$U$37,OFFSET(WatchbillMONTHLY!$A$37:$U$37,1,2))),INDIRECT("_"&amp;_xlfn.XLOOKUP(BM$2,WatchbillMONTHLY!$A$37:$U$37,OFFSET(WatchbillMONTHLY!$A$37:$U$37,1,2))))=$A65,_xlfn.XLOOKUP(BM$2,WatchbillMONTHLY!$A$37:$U$37,OFFSET(WatchbillMONTHLY!$A$37:$U$37,1,2)),FALSE),TRUE,FALSE)),
IF(_xlfn.XLOOKUP(BM$2,WatchbillMONTHLY!$A$54:$U$54,OFFSET(WatchbillMONTHLY!$A$54:$U$54,1,2))=IF(_xlfn.XLOOKUP($A65,INDIRECT("_"&amp;_xlfn.XLOOKUP(BM$2,WatchbillMONTHLY!$A$54:$U$54,OFFSET(WatchbillMONTHLY!$A$54:$U$54,1,2))),INDIRECT("_"&amp;_xlfn.XLOOKUP(BM$2,WatchbillMONTHLY!$A$54:$U$54,OFFSET(WatchbillMONTHLY!$A$54:$U$54,1,2))))=$A65,_xlfn.XLOOKUP(BM$2,WatchbillMONTHLY!$A$54:$U$54,OFFSET(WatchbillMONTHLY!$A$54:$U$54,1,2)),FALSE),TRUE,FALSE)),
IF(_xlfn.XLOOKUP(BM$2,WatchbillMONTHLY!$A$71:$U$71,OFFSET(WatchbillMONTHLY!$A$71:$U$71,1,2))=IF(_xlfn.XLOOKUP($A65,INDIRECT("_"&amp;_xlfn.XLOOKUP(BM$2,WatchbillMONTHLY!$A$71:$U$71,OFFSET(WatchbillMONTHLY!$A$71:$U$71,1,2))),INDIRECT("_"&amp;_xlfn.XLOOKUP(BM$2,WatchbillMONTHLY!$A$71:$U$71,OFFSET(WatchbillMONTHLY!$A$71:$U$71,1,2))))=$A65,_xlfn.XLOOKUP(BM$2,WatchbillMONTHLY!$A$71:$U$71,OFFSET(WatchbillMONTHLY!$A$71:$U$71,1,2)),FALSE),TRUE,FALSE)),
IF(_xlfn.XLOOKUP(BM$2,WatchbillMONTHLY!$A$88:$U$88,OFFSET(WatchbillMONTHLY!$A$88:$U$88,1,2))=IF(_xlfn.XLOOKUP($A65,INDIRECT("_"&amp;_xlfn.XLOOKUP(BM$2,WatchbillMONTHLY!$A$88:$U$88,OFFSET(WatchbillMONTHLY!$A$88:$U$88,1,2))),INDIRECT("_"&amp;_xlfn.XLOOKUP(BM$2,WatchbillMONTHLY!$A$88:$U$88,OFFSET(WatchbillMONTHLY!$A$88:$U$88,1,2))))=$A65,_xlfn.XLOOKUP(BM$2,WatchbillMONTHLY!$A$88:$U$88,OFFSET(WatchbillMONTHLY!$A$88:$U$88,1,2)),FALSE),TRUE,FALSE)),
FALSE),FALSE)</f>
        <v>0</v>
      </c>
      <c r="BN65" s="209" t="b" cm="1">
        <f t="array" aca="1" ref="BN65" ca="1">IF(AND($A65 &gt; 0, AG65 &gt; 0,BN$2&lt;MiscFormulas!$A$5+1),
_xlfn.IFNA(
_xlfn.IFNA(
_xlfn.IFNA(
_xlfn.IFNA(
_xlfn.IFNA(
_xlfn.IFNA(
IF(_xlfn.XLOOKUP(BN$2,WatchbillMONTHLY!$A$3:$U$3,OFFSET(WatchbillMONTHLY!$A$3:$U$3,1,2))=IF(_xlfn.XLOOKUP($A65,INDIRECT("_"&amp;_xlfn.XLOOKUP(BN$2,WatchbillMONTHLY!$A$3:$U$3,OFFSET(WatchbillMONTHLY!$A$3:$U$3,1,2))),INDIRECT("_"&amp;_xlfn.XLOOKUP(BN$2,WatchbillMONTHLY!$A$3:$U$3,OFFSET(WatchbillMONTHLY!$A$3:$U$3,1,2))))=$A65,_xlfn.XLOOKUP(BN$2,WatchbillMONTHLY!$A$3:$U$3,OFFSET(WatchbillMONTHLY!$A$3:$U$3,1,2)),FALSE),TRUE,FALSE),
IF(_xlfn.XLOOKUP(BN$2,WatchbillMONTHLY!$A$20:$U$20,OFFSET(WatchbillMONTHLY!$A$20:$U$20,1,2))=IF(_xlfn.XLOOKUP($A65,INDIRECT("_"&amp;_xlfn.XLOOKUP(BN$2,WatchbillMONTHLY!$A$20:$U$20,OFFSET(WatchbillMONTHLY!$A$20:$U$20,1,2))),INDIRECT("_"&amp;_xlfn.XLOOKUP(BN$2,WatchbillMONTHLY!$A$20:$U$20,OFFSET(WatchbillMONTHLY!$A$20:$U$20,1,2))))=$A65,_xlfn.XLOOKUP(BN$2,WatchbillMONTHLY!$A$20:$U$20,OFFSET(WatchbillMONTHLY!$A$20:$U$20,1,2)),FALSE),TRUE,FALSE)),
IF(_xlfn.XLOOKUP(BN$2,WatchbillMONTHLY!$A$37:$U$37,OFFSET(WatchbillMONTHLY!$A$37:$U$37,1,2))=IF(_xlfn.XLOOKUP($A65,INDIRECT("_"&amp;_xlfn.XLOOKUP(BN$2,WatchbillMONTHLY!$A$37:$U$37,OFFSET(WatchbillMONTHLY!$A$37:$U$37,1,2))),INDIRECT("_"&amp;_xlfn.XLOOKUP(BN$2,WatchbillMONTHLY!$A$37:$U$37,OFFSET(WatchbillMONTHLY!$A$37:$U$37,1,2))))=$A65,_xlfn.XLOOKUP(BN$2,WatchbillMONTHLY!$A$37:$U$37,OFFSET(WatchbillMONTHLY!$A$37:$U$37,1,2)),FALSE),TRUE,FALSE)),
IF(_xlfn.XLOOKUP(BN$2,WatchbillMONTHLY!$A$54:$U$54,OFFSET(WatchbillMONTHLY!$A$54:$U$54,1,2))=IF(_xlfn.XLOOKUP($A65,INDIRECT("_"&amp;_xlfn.XLOOKUP(BN$2,WatchbillMONTHLY!$A$54:$U$54,OFFSET(WatchbillMONTHLY!$A$54:$U$54,1,2))),INDIRECT("_"&amp;_xlfn.XLOOKUP(BN$2,WatchbillMONTHLY!$A$54:$U$54,OFFSET(WatchbillMONTHLY!$A$54:$U$54,1,2))))=$A65,_xlfn.XLOOKUP(BN$2,WatchbillMONTHLY!$A$54:$U$54,OFFSET(WatchbillMONTHLY!$A$54:$U$54,1,2)),FALSE),TRUE,FALSE)),
IF(_xlfn.XLOOKUP(BN$2,WatchbillMONTHLY!$A$71:$U$71,OFFSET(WatchbillMONTHLY!$A$71:$U$71,1,2))=IF(_xlfn.XLOOKUP($A65,INDIRECT("_"&amp;_xlfn.XLOOKUP(BN$2,WatchbillMONTHLY!$A$71:$U$71,OFFSET(WatchbillMONTHLY!$A$71:$U$71,1,2))),INDIRECT("_"&amp;_xlfn.XLOOKUP(BN$2,WatchbillMONTHLY!$A$71:$U$71,OFFSET(WatchbillMONTHLY!$A$71:$U$71,1,2))))=$A65,_xlfn.XLOOKUP(BN$2,WatchbillMONTHLY!$A$71:$U$71,OFFSET(WatchbillMONTHLY!$A$71:$U$71,1,2)),FALSE),TRUE,FALSE)),
IF(_xlfn.XLOOKUP(BN$2,WatchbillMONTHLY!$A$88:$U$88,OFFSET(WatchbillMONTHLY!$A$88:$U$88,1,2))=IF(_xlfn.XLOOKUP($A65,INDIRECT("_"&amp;_xlfn.XLOOKUP(BN$2,WatchbillMONTHLY!$A$88:$U$88,OFFSET(WatchbillMONTHLY!$A$88:$U$88,1,2))),INDIRECT("_"&amp;_xlfn.XLOOKUP(BN$2,WatchbillMONTHLY!$A$88:$U$88,OFFSET(WatchbillMONTHLY!$A$88:$U$88,1,2))))=$A65,_xlfn.XLOOKUP(BN$2,WatchbillMONTHLY!$A$88:$U$88,OFFSET(WatchbillMONTHLY!$A$88:$U$88,1,2)),FALSE),TRUE,FALSE)),
FALSE),FALSE)</f>
        <v>0</v>
      </c>
      <c r="BO65" s="209" t="b" cm="1">
        <f t="array" aca="1" ref="BO65" ca="1">IF(
    AND($A65 &gt; 0, AH65 &gt; 0,BO$2&lt;MiscFormulas!$A$5+1),
    ISNUMBER(
        MATCH($A65,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5" s="210"/>
    </row>
    <row r="66" spans="1:68" x14ac:dyDescent="0.35">
      <c r="A66" t="str">
        <v>EX3 Joshua, L.</v>
      </c>
      <c r="B66" s="214" t="str">
        <v>EX3 Joshua, Lane</v>
      </c>
      <c r="C66" s="218"/>
      <c r="D66" s="230"/>
      <c r="E66" s="231"/>
      <c r="F66" s="231"/>
      <c r="G66" s="231"/>
      <c r="H66" s="231"/>
      <c r="I66" s="231"/>
      <c r="J66" s="231" t="s">
        <v>266</v>
      </c>
      <c r="K66" s="231"/>
      <c r="L66" s="231"/>
      <c r="M66" s="231"/>
      <c r="N66" s="231"/>
      <c r="O66" s="231"/>
      <c r="P66" s="231"/>
      <c r="Q66" s="231"/>
      <c r="R66" s="231"/>
      <c r="S66" s="231"/>
      <c r="T66" s="231"/>
      <c r="U66" s="231"/>
      <c r="V66" s="231"/>
      <c r="W66" s="231"/>
      <c r="X66" s="231"/>
      <c r="Y66" s="231"/>
      <c r="Z66" s="231"/>
      <c r="AA66" s="231"/>
      <c r="AB66" s="231"/>
      <c r="AC66" s="231"/>
      <c r="AD66" s="231"/>
      <c r="AE66" s="231"/>
      <c r="AF66" s="231"/>
      <c r="AG66" s="231"/>
      <c r="AH66" s="179"/>
      <c r="AI66" s="209"/>
      <c r="AJ66" s="209" t="str" cm="1">
        <f t="array" aca="1" ref="AJ66" ca="1">IF(OR(AK66:BN66=TRUE),$A66&amp;" :  ","")&amp;_xlfn.TEXTJOIN(" | ",TRUE,IF(AK66:BN66=TRUE,$AK$2:$BN$2,""))</f>
        <v/>
      </c>
      <c r="AK66" s="209" t="b" cm="1">
        <f t="array" aca="1" ref="AK66" ca="1">IF(AND($A66 &gt; 0, D66 &gt; 0,AK$2&lt;MiscFormulas!$A$5+1),
_xlfn.IFNA(
_xlfn.IFNA(
_xlfn.IFNA(
_xlfn.IFNA(
_xlfn.IFNA(
_xlfn.IFNA(
IF(_xlfn.XLOOKUP(AK$2,WatchbillMONTHLY!$A$3:$U$3,OFFSET(WatchbillMONTHLY!$A$3:$U$3,1,2))=IF(_xlfn.XLOOKUP($A66,INDIRECT("_"&amp;_xlfn.XLOOKUP(AK$2,WatchbillMONTHLY!$A$3:$U$3,OFFSET(WatchbillMONTHLY!$A$3:$U$3,1,2))),INDIRECT("_"&amp;_xlfn.XLOOKUP(AK$2,WatchbillMONTHLY!$A$3:$U$3,OFFSET(WatchbillMONTHLY!$A$3:$U$3,1,2))))=$A66,_xlfn.XLOOKUP(AK$2,WatchbillMONTHLY!$A$3:$U$3,OFFSET(WatchbillMONTHLY!$A$3:$U$3,1,2)),FALSE),TRUE,FALSE),
IF(_xlfn.XLOOKUP(AK$2,WatchbillMONTHLY!$A$20:$U$20,OFFSET(WatchbillMONTHLY!$A$20:$U$20,1,2))=IF(_xlfn.XLOOKUP($A66,INDIRECT("_"&amp;_xlfn.XLOOKUP(AK$2,WatchbillMONTHLY!$A$20:$U$20,OFFSET(WatchbillMONTHLY!$A$20:$U$20,1,2))),INDIRECT("_"&amp;_xlfn.XLOOKUP(AK$2,WatchbillMONTHLY!$A$20:$U$20,OFFSET(WatchbillMONTHLY!$A$20:$U$20,1,2))))=$A66,_xlfn.XLOOKUP(AK$2,WatchbillMONTHLY!$A$20:$U$20,OFFSET(WatchbillMONTHLY!$A$20:$U$20,1,2)),FALSE),TRUE,FALSE)),
IF(_xlfn.XLOOKUP(AK$2,WatchbillMONTHLY!$A$37:$U$37,OFFSET(WatchbillMONTHLY!$A$37:$U$37,1,2))=IF(_xlfn.XLOOKUP($A66,INDIRECT("_"&amp;_xlfn.XLOOKUP(AK$2,WatchbillMONTHLY!$A$37:$U$37,OFFSET(WatchbillMONTHLY!$A$37:$U$37,1,2))),INDIRECT("_"&amp;_xlfn.XLOOKUP(AK$2,WatchbillMONTHLY!$A$37:$U$37,OFFSET(WatchbillMONTHLY!$A$37:$U$37,1,2))))=$A66,_xlfn.XLOOKUP(AK$2,WatchbillMONTHLY!$A$37:$U$37,OFFSET(WatchbillMONTHLY!$A$37:$U$37,1,2)),FALSE),TRUE,FALSE)),
IF(_xlfn.XLOOKUP(AK$2,WatchbillMONTHLY!$A$54:$U$54,OFFSET(WatchbillMONTHLY!$A$54:$U$54,1,2))=IF(_xlfn.XLOOKUP($A66,INDIRECT("_"&amp;_xlfn.XLOOKUP(AK$2,WatchbillMONTHLY!$A$54:$U$54,OFFSET(WatchbillMONTHLY!$A$54:$U$54,1,2))),INDIRECT("_"&amp;_xlfn.XLOOKUP(AK$2,WatchbillMONTHLY!$A$54:$U$54,OFFSET(WatchbillMONTHLY!$A$54:$U$54,1,2))))=$A66,_xlfn.XLOOKUP(AK$2,WatchbillMONTHLY!$A$54:$U$54,OFFSET(WatchbillMONTHLY!$A$54:$U$54,1,2)),FALSE),TRUE,FALSE)),
IF(_xlfn.XLOOKUP(AK$2,WatchbillMONTHLY!$A$71:$U$71,OFFSET(WatchbillMONTHLY!$A$71:$U$71,1,2))=IF(_xlfn.XLOOKUP($A66,INDIRECT("_"&amp;_xlfn.XLOOKUP(AK$2,WatchbillMONTHLY!$A$71:$U$71,OFFSET(WatchbillMONTHLY!$A$71:$U$71,1,2))),INDIRECT("_"&amp;_xlfn.XLOOKUP(AK$2,WatchbillMONTHLY!$A$71:$U$71,OFFSET(WatchbillMONTHLY!$A$71:$U$71,1,2))))=$A66,_xlfn.XLOOKUP(AK$2,WatchbillMONTHLY!$A$71:$U$71,OFFSET(WatchbillMONTHLY!$A$71:$U$71,1,2)),FALSE),TRUE,FALSE)),
IF(_xlfn.XLOOKUP(AK$2,WatchbillMONTHLY!$A$88:$U$88,OFFSET(WatchbillMONTHLY!$A$88:$U$88,1,2))=IF(_xlfn.XLOOKUP($A66,INDIRECT("_"&amp;_xlfn.XLOOKUP(AK$2,WatchbillMONTHLY!$A$88:$U$88,OFFSET(WatchbillMONTHLY!$A$88:$U$88,1,2))),INDIRECT("_"&amp;_xlfn.XLOOKUP(AK$2,WatchbillMONTHLY!$A$88:$U$88,OFFSET(WatchbillMONTHLY!$A$88:$U$88,1,2))))=$A66,_xlfn.XLOOKUP(AK$2,WatchbillMONTHLY!$A$88:$U$88,OFFSET(WatchbillMONTHLY!$A$88:$U$88,1,2)),FALSE),TRUE,FALSE)),
FALSE),FALSE)</f>
        <v>0</v>
      </c>
      <c r="AL66" s="209" t="b" cm="1">
        <f t="array" aca="1" ref="AL66" ca="1">IF(AND($A66 &gt; 0, E66 &gt; 0,AL$2&lt;MiscFormulas!$A$5+1),
_xlfn.IFNA(
_xlfn.IFNA(
_xlfn.IFNA(
_xlfn.IFNA(
_xlfn.IFNA(
_xlfn.IFNA(
IF(_xlfn.XLOOKUP(AL$2,WatchbillMONTHLY!$A$3:$U$3,OFFSET(WatchbillMONTHLY!$A$3:$U$3,1,2))=IF(_xlfn.XLOOKUP($A66,INDIRECT("_"&amp;_xlfn.XLOOKUP(AL$2,WatchbillMONTHLY!$A$3:$U$3,OFFSET(WatchbillMONTHLY!$A$3:$U$3,1,2))),INDIRECT("_"&amp;_xlfn.XLOOKUP(AL$2,WatchbillMONTHLY!$A$3:$U$3,OFFSET(WatchbillMONTHLY!$A$3:$U$3,1,2))))=$A66,_xlfn.XLOOKUP(AL$2,WatchbillMONTHLY!$A$3:$U$3,OFFSET(WatchbillMONTHLY!$A$3:$U$3,1,2)),FALSE),TRUE,FALSE),
IF(_xlfn.XLOOKUP(AL$2,WatchbillMONTHLY!$A$20:$U$20,OFFSET(WatchbillMONTHLY!$A$20:$U$20,1,2))=IF(_xlfn.XLOOKUP($A66,INDIRECT("_"&amp;_xlfn.XLOOKUP(AL$2,WatchbillMONTHLY!$A$20:$U$20,OFFSET(WatchbillMONTHLY!$A$20:$U$20,1,2))),INDIRECT("_"&amp;_xlfn.XLOOKUP(AL$2,WatchbillMONTHLY!$A$20:$U$20,OFFSET(WatchbillMONTHLY!$A$20:$U$20,1,2))))=$A66,_xlfn.XLOOKUP(AL$2,WatchbillMONTHLY!$A$20:$U$20,OFFSET(WatchbillMONTHLY!$A$20:$U$20,1,2)),FALSE),TRUE,FALSE)),
IF(_xlfn.XLOOKUP(AL$2,WatchbillMONTHLY!$A$37:$U$37,OFFSET(WatchbillMONTHLY!$A$37:$U$37,1,2))=IF(_xlfn.XLOOKUP($A66,INDIRECT("_"&amp;_xlfn.XLOOKUP(AL$2,WatchbillMONTHLY!$A$37:$U$37,OFFSET(WatchbillMONTHLY!$A$37:$U$37,1,2))),INDIRECT("_"&amp;_xlfn.XLOOKUP(AL$2,WatchbillMONTHLY!$A$37:$U$37,OFFSET(WatchbillMONTHLY!$A$37:$U$37,1,2))))=$A66,_xlfn.XLOOKUP(AL$2,WatchbillMONTHLY!$A$37:$U$37,OFFSET(WatchbillMONTHLY!$A$37:$U$37,1,2)),FALSE),TRUE,FALSE)),
IF(_xlfn.XLOOKUP(AL$2,WatchbillMONTHLY!$A$54:$U$54,OFFSET(WatchbillMONTHLY!$A$54:$U$54,1,2))=IF(_xlfn.XLOOKUP($A66,INDIRECT("_"&amp;_xlfn.XLOOKUP(AL$2,WatchbillMONTHLY!$A$54:$U$54,OFFSET(WatchbillMONTHLY!$A$54:$U$54,1,2))),INDIRECT("_"&amp;_xlfn.XLOOKUP(AL$2,WatchbillMONTHLY!$A$54:$U$54,OFFSET(WatchbillMONTHLY!$A$54:$U$54,1,2))))=$A66,_xlfn.XLOOKUP(AL$2,WatchbillMONTHLY!$A$54:$U$54,OFFSET(WatchbillMONTHLY!$A$54:$U$54,1,2)),FALSE),TRUE,FALSE)),
IF(_xlfn.XLOOKUP(AL$2,WatchbillMONTHLY!$A$71:$U$71,OFFSET(WatchbillMONTHLY!$A$71:$U$71,1,2))=IF(_xlfn.XLOOKUP($A66,INDIRECT("_"&amp;_xlfn.XLOOKUP(AL$2,WatchbillMONTHLY!$A$71:$U$71,OFFSET(WatchbillMONTHLY!$A$71:$U$71,1,2))),INDIRECT("_"&amp;_xlfn.XLOOKUP(AL$2,WatchbillMONTHLY!$A$71:$U$71,OFFSET(WatchbillMONTHLY!$A$71:$U$71,1,2))))=$A66,_xlfn.XLOOKUP(AL$2,WatchbillMONTHLY!$A$71:$U$71,OFFSET(WatchbillMONTHLY!$A$71:$U$71,1,2)),FALSE),TRUE,FALSE)),
IF(_xlfn.XLOOKUP(AL$2,WatchbillMONTHLY!$A$88:$U$88,OFFSET(WatchbillMONTHLY!$A$88:$U$88,1,2))=IF(_xlfn.XLOOKUP($A66,INDIRECT("_"&amp;_xlfn.XLOOKUP(AL$2,WatchbillMONTHLY!$A$88:$U$88,OFFSET(WatchbillMONTHLY!$A$88:$U$88,1,2))),INDIRECT("_"&amp;_xlfn.XLOOKUP(AL$2,WatchbillMONTHLY!$A$88:$U$88,OFFSET(WatchbillMONTHLY!$A$88:$U$88,1,2))))=$A66,_xlfn.XLOOKUP(AL$2,WatchbillMONTHLY!$A$88:$U$88,OFFSET(WatchbillMONTHLY!$A$88:$U$88,1,2)),FALSE),TRUE,FALSE)),
FALSE),FALSE)</f>
        <v>0</v>
      </c>
      <c r="AM66" s="209" t="b" cm="1">
        <f t="array" aca="1" ref="AM66" ca="1">IF(AND($A66 &gt; 0, F66 &gt; 0,AM$2&lt;MiscFormulas!$A$5+1),
_xlfn.IFNA(
_xlfn.IFNA(
_xlfn.IFNA(
_xlfn.IFNA(
_xlfn.IFNA(
_xlfn.IFNA(
IF(_xlfn.XLOOKUP(AM$2,WatchbillMONTHLY!$A$3:$U$3,OFFSET(WatchbillMONTHLY!$A$3:$U$3,1,2))=IF(_xlfn.XLOOKUP($A66,INDIRECT("_"&amp;_xlfn.XLOOKUP(AM$2,WatchbillMONTHLY!$A$3:$U$3,OFFSET(WatchbillMONTHLY!$A$3:$U$3,1,2))),INDIRECT("_"&amp;_xlfn.XLOOKUP(AM$2,WatchbillMONTHLY!$A$3:$U$3,OFFSET(WatchbillMONTHLY!$A$3:$U$3,1,2))))=$A66,_xlfn.XLOOKUP(AM$2,WatchbillMONTHLY!$A$3:$U$3,OFFSET(WatchbillMONTHLY!$A$3:$U$3,1,2)),FALSE),TRUE,FALSE),
IF(_xlfn.XLOOKUP(AM$2,WatchbillMONTHLY!$A$20:$U$20,OFFSET(WatchbillMONTHLY!$A$20:$U$20,1,2))=IF(_xlfn.XLOOKUP($A66,INDIRECT("_"&amp;_xlfn.XLOOKUP(AM$2,WatchbillMONTHLY!$A$20:$U$20,OFFSET(WatchbillMONTHLY!$A$20:$U$20,1,2))),INDIRECT("_"&amp;_xlfn.XLOOKUP(AM$2,WatchbillMONTHLY!$A$20:$U$20,OFFSET(WatchbillMONTHLY!$A$20:$U$20,1,2))))=$A66,_xlfn.XLOOKUP(AM$2,WatchbillMONTHLY!$A$20:$U$20,OFFSET(WatchbillMONTHLY!$A$20:$U$20,1,2)),FALSE),TRUE,FALSE)),
IF(_xlfn.XLOOKUP(AM$2,WatchbillMONTHLY!$A$37:$U$37,OFFSET(WatchbillMONTHLY!$A$37:$U$37,1,2))=IF(_xlfn.XLOOKUP($A66,INDIRECT("_"&amp;_xlfn.XLOOKUP(AM$2,WatchbillMONTHLY!$A$37:$U$37,OFFSET(WatchbillMONTHLY!$A$37:$U$37,1,2))),INDIRECT("_"&amp;_xlfn.XLOOKUP(AM$2,WatchbillMONTHLY!$A$37:$U$37,OFFSET(WatchbillMONTHLY!$A$37:$U$37,1,2))))=$A66,_xlfn.XLOOKUP(AM$2,WatchbillMONTHLY!$A$37:$U$37,OFFSET(WatchbillMONTHLY!$A$37:$U$37,1,2)),FALSE),TRUE,FALSE)),
IF(_xlfn.XLOOKUP(AM$2,WatchbillMONTHLY!$A$54:$U$54,OFFSET(WatchbillMONTHLY!$A$54:$U$54,1,2))=IF(_xlfn.XLOOKUP($A66,INDIRECT("_"&amp;_xlfn.XLOOKUP(AM$2,WatchbillMONTHLY!$A$54:$U$54,OFFSET(WatchbillMONTHLY!$A$54:$U$54,1,2))),INDIRECT("_"&amp;_xlfn.XLOOKUP(AM$2,WatchbillMONTHLY!$A$54:$U$54,OFFSET(WatchbillMONTHLY!$A$54:$U$54,1,2))))=$A66,_xlfn.XLOOKUP(AM$2,WatchbillMONTHLY!$A$54:$U$54,OFFSET(WatchbillMONTHLY!$A$54:$U$54,1,2)),FALSE),TRUE,FALSE)),
IF(_xlfn.XLOOKUP(AM$2,WatchbillMONTHLY!$A$71:$U$71,OFFSET(WatchbillMONTHLY!$A$71:$U$71,1,2))=IF(_xlfn.XLOOKUP($A66,INDIRECT("_"&amp;_xlfn.XLOOKUP(AM$2,WatchbillMONTHLY!$A$71:$U$71,OFFSET(WatchbillMONTHLY!$A$71:$U$71,1,2))),INDIRECT("_"&amp;_xlfn.XLOOKUP(AM$2,WatchbillMONTHLY!$A$71:$U$71,OFFSET(WatchbillMONTHLY!$A$71:$U$71,1,2))))=$A66,_xlfn.XLOOKUP(AM$2,WatchbillMONTHLY!$A$71:$U$71,OFFSET(WatchbillMONTHLY!$A$71:$U$71,1,2)),FALSE),TRUE,FALSE)),
IF(_xlfn.XLOOKUP(AM$2,WatchbillMONTHLY!$A$88:$U$88,OFFSET(WatchbillMONTHLY!$A$88:$U$88,1,2))=IF(_xlfn.XLOOKUP($A66,INDIRECT("_"&amp;_xlfn.XLOOKUP(AM$2,WatchbillMONTHLY!$A$88:$U$88,OFFSET(WatchbillMONTHLY!$A$88:$U$88,1,2))),INDIRECT("_"&amp;_xlfn.XLOOKUP(AM$2,WatchbillMONTHLY!$A$88:$U$88,OFFSET(WatchbillMONTHLY!$A$88:$U$88,1,2))))=$A66,_xlfn.XLOOKUP(AM$2,WatchbillMONTHLY!$A$88:$U$88,OFFSET(WatchbillMONTHLY!$A$88:$U$88,1,2)),FALSE),TRUE,FALSE)),
FALSE),FALSE)</f>
        <v>0</v>
      </c>
      <c r="AN66" s="209" t="b" cm="1">
        <f t="array" aca="1" ref="AN66" ca="1">IF(AND($A66 &gt; 0, G66 &gt; 0,AN$2&lt;MiscFormulas!$A$5+1),
_xlfn.IFNA(
_xlfn.IFNA(
_xlfn.IFNA(
_xlfn.IFNA(
_xlfn.IFNA(
_xlfn.IFNA(
IF(_xlfn.XLOOKUP(AN$2,WatchbillMONTHLY!$A$3:$U$3,OFFSET(WatchbillMONTHLY!$A$3:$U$3,1,2))=IF(_xlfn.XLOOKUP($A66,INDIRECT("_"&amp;_xlfn.XLOOKUP(AN$2,WatchbillMONTHLY!$A$3:$U$3,OFFSET(WatchbillMONTHLY!$A$3:$U$3,1,2))),INDIRECT("_"&amp;_xlfn.XLOOKUP(AN$2,WatchbillMONTHLY!$A$3:$U$3,OFFSET(WatchbillMONTHLY!$A$3:$U$3,1,2))))=$A66,_xlfn.XLOOKUP(AN$2,WatchbillMONTHLY!$A$3:$U$3,OFFSET(WatchbillMONTHLY!$A$3:$U$3,1,2)),FALSE),TRUE,FALSE),
IF(_xlfn.XLOOKUP(AN$2,WatchbillMONTHLY!$A$20:$U$20,OFFSET(WatchbillMONTHLY!$A$20:$U$20,1,2))=IF(_xlfn.XLOOKUP($A66,INDIRECT("_"&amp;_xlfn.XLOOKUP(AN$2,WatchbillMONTHLY!$A$20:$U$20,OFFSET(WatchbillMONTHLY!$A$20:$U$20,1,2))),INDIRECT("_"&amp;_xlfn.XLOOKUP(AN$2,WatchbillMONTHLY!$A$20:$U$20,OFFSET(WatchbillMONTHLY!$A$20:$U$20,1,2))))=$A66,_xlfn.XLOOKUP(AN$2,WatchbillMONTHLY!$A$20:$U$20,OFFSET(WatchbillMONTHLY!$A$20:$U$20,1,2)),FALSE),TRUE,FALSE)),
IF(_xlfn.XLOOKUP(AN$2,WatchbillMONTHLY!$A$37:$U$37,OFFSET(WatchbillMONTHLY!$A$37:$U$37,1,2))=IF(_xlfn.XLOOKUP($A66,INDIRECT("_"&amp;_xlfn.XLOOKUP(AN$2,WatchbillMONTHLY!$A$37:$U$37,OFFSET(WatchbillMONTHLY!$A$37:$U$37,1,2))),INDIRECT("_"&amp;_xlfn.XLOOKUP(AN$2,WatchbillMONTHLY!$A$37:$U$37,OFFSET(WatchbillMONTHLY!$A$37:$U$37,1,2))))=$A66,_xlfn.XLOOKUP(AN$2,WatchbillMONTHLY!$A$37:$U$37,OFFSET(WatchbillMONTHLY!$A$37:$U$37,1,2)),FALSE),TRUE,FALSE)),
IF(_xlfn.XLOOKUP(AN$2,WatchbillMONTHLY!$A$54:$U$54,OFFSET(WatchbillMONTHLY!$A$54:$U$54,1,2))=IF(_xlfn.XLOOKUP($A66,INDIRECT("_"&amp;_xlfn.XLOOKUP(AN$2,WatchbillMONTHLY!$A$54:$U$54,OFFSET(WatchbillMONTHLY!$A$54:$U$54,1,2))),INDIRECT("_"&amp;_xlfn.XLOOKUP(AN$2,WatchbillMONTHLY!$A$54:$U$54,OFFSET(WatchbillMONTHLY!$A$54:$U$54,1,2))))=$A66,_xlfn.XLOOKUP(AN$2,WatchbillMONTHLY!$A$54:$U$54,OFFSET(WatchbillMONTHLY!$A$54:$U$54,1,2)),FALSE),TRUE,FALSE)),
IF(_xlfn.XLOOKUP(AN$2,WatchbillMONTHLY!$A$71:$U$71,OFFSET(WatchbillMONTHLY!$A$71:$U$71,1,2))=IF(_xlfn.XLOOKUP($A66,INDIRECT("_"&amp;_xlfn.XLOOKUP(AN$2,WatchbillMONTHLY!$A$71:$U$71,OFFSET(WatchbillMONTHLY!$A$71:$U$71,1,2))),INDIRECT("_"&amp;_xlfn.XLOOKUP(AN$2,WatchbillMONTHLY!$A$71:$U$71,OFFSET(WatchbillMONTHLY!$A$71:$U$71,1,2))))=$A66,_xlfn.XLOOKUP(AN$2,WatchbillMONTHLY!$A$71:$U$71,OFFSET(WatchbillMONTHLY!$A$71:$U$71,1,2)),FALSE),TRUE,FALSE)),
IF(_xlfn.XLOOKUP(AN$2,WatchbillMONTHLY!$A$88:$U$88,OFFSET(WatchbillMONTHLY!$A$88:$U$88,1,2))=IF(_xlfn.XLOOKUP($A66,INDIRECT("_"&amp;_xlfn.XLOOKUP(AN$2,WatchbillMONTHLY!$A$88:$U$88,OFFSET(WatchbillMONTHLY!$A$88:$U$88,1,2))),INDIRECT("_"&amp;_xlfn.XLOOKUP(AN$2,WatchbillMONTHLY!$A$88:$U$88,OFFSET(WatchbillMONTHLY!$A$88:$U$88,1,2))))=$A66,_xlfn.XLOOKUP(AN$2,WatchbillMONTHLY!$A$88:$U$88,OFFSET(WatchbillMONTHLY!$A$88:$U$88,1,2)),FALSE),TRUE,FALSE)),
FALSE),FALSE)</f>
        <v>0</v>
      </c>
      <c r="AO66" s="209" t="b" cm="1">
        <f t="array" aca="1" ref="AO66" ca="1">IF(AND($A66 &gt; 0, H66 &gt; 0,AO$2&lt;MiscFormulas!$A$5+1),
_xlfn.IFNA(
_xlfn.IFNA(
_xlfn.IFNA(
_xlfn.IFNA(
_xlfn.IFNA(
_xlfn.IFNA(
IF(_xlfn.XLOOKUP(AO$2,WatchbillMONTHLY!$A$3:$U$3,OFFSET(WatchbillMONTHLY!$A$3:$U$3,1,2))=IF(_xlfn.XLOOKUP($A66,INDIRECT("_"&amp;_xlfn.XLOOKUP(AO$2,WatchbillMONTHLY!$A$3:$U$3,OFFSET(WatchbillMONTHLY!$A$3:$U$3,1,2))),INDIRECT("_"&amp;_xlfn.XLOOKUP(AO$2,WatchbillMONTHLY!$A$3:$U$3,OFFSET(WatchbillMONTHLY!$A$3:$U$3,1,2))))=$A66,_xlfn.XLOOKUP(AO$2,WatchbillMONTHLY!$A$3:$U$3,OFFSET(WatchbillMONTHLY!$A$3:$U$3,1,2)),FALSE),TRUE,FALSE),
IF(_xlfn.XLOOKUP(AO$2,WatchbillMONTHLY!$A$20:$U$20,OFFSET(WatchbillMONTHLY!$A$20:$U$20,1,2))=IF(_xlfn.XLOOKUP($A66,INDIRECT("_"&amp;_xlfn.XLOOKUP(AO$2,WatchbillMONTHLY!$A$20:$U$20,OFFSET(WatchbillMONTHLY!$A$20:$U$20,1,2))),INDIRECT("_"&amp;_xlfn.XLOOKUP(AO$2,WatchbillMONTHLY!$A$20:$U$20,OFFSET(WatchbillMONTHLY!$A$20:$U$20,1,2))))=$A66,_xlfn.XLOOKUP(AO$2,WatchbillMONTHLY!$A$20:$U$20,OFFSET(WatchbillMONTHLY!$A$20:$U$20,1,2)),FALSE),TRUE,FALSE)),
IF(_xlfn.XLOOKUP(AO$2,WatchbillMONTHLY!$A$37:$U$37,OFFSET(WatchbillMONTHLY!$A$37:$U$37,1,2))=IF(_xlfn.XLOOKUP($A66,INDIRECT("_"&amp;_xlfn.XLOOKUP(AO$2,WatchbillMONTHLY!$A$37:$U$37,OFFSET(WatchbillMONTHLY!$A$37:$U$37,1,2))),INDIRECT("_"&amp;_xlfn.XLOOKUP(AO$2,WatchbillMONTHLY!$A$37:$U$37,OFFSET(WatchbillMONTHLY!$A$37:$U$37,1,2))))=$A66,_xlfn.XLOOKUP(AO$2,WatchbillMONTHLY!$A$37:$U$37,OFFSET(WatchbillMONTHLY!$A$37:$U$37,1,2)),FALSE),TRUE,FALSE)),
IF(_xlfn.XLOOKUP(AO$2,WatchbillMONTHLY!$A$54:$U$54,OFFSET(WatchbillMONTHLY!$A$54:$U$54,1,2))=IF(_xlfn.XLOOKUP($A66,INDIRECT("_"&amp;_xlfn.XLOOKUP(AO$2,WatchbillMONTHLY!$A$54:$U$54,OFFSET(WatchbillMONTHLY!$A$54:$U$54,1,2))),INDIRECT("_"&amp;_xlfn.XLOOKUP(AO$2,WatchbillMONTHLY!$A$54:$U$54,OFFSET(WatchbillMONTHLY!$A$54:$U$54,1,2))))=$A66,_xlfn.XLOOKUP(AO$2,WatchbillMONTHLY!$A$54:$U$54,OFFSET(WatchbillMONTHLY!$A$54:$U$54,1,2)),FALSE),TRUE,FALSE)),
IF(_xlfn.XLOOKUP(AO$2,WatchbillMONTHLY!$A$71:$U$71,OFFSET(WatchbillMONTHLY!$A$71:$U$71,1,2))=IF(_xlfn.XLOOKUP($A66,INDIRECT("_"&amp;_xlfn.XLOOKUP(AO$2,WatchbillMONTHLY!$A$71:$U$71,OFFSET(WatchbillMONTHLY!$A$71:$U$71,1,2))),INDIRECT("_"&amp;_xlfn.XLOOKUP(AO$2,WatchbillMONTHLY!$A$71:$U$71,OFFSET(WatchbillMONTHLY!$A$71:$U$71,1,2))))=$A66,_xlfn.XLOOKUP(AO$2,WatchbillMONTHLY!$A$71:$U$71,OFFSET(WatchbillMONTHLY!$A$71:$U$71,1,2)),FALSE),TRUE,FALSE)),
IF(_xlfn.XLOOKUP(AO$2,WatchbillMONTHLY!$A$88:$U$88,OFFSET(WatchbillMONTHLY!$A$88:$U$88,1,2))=IF(_xlfn.XLOOKUP($A66,INDIRECT("_"&amp;_xlfn.XLOOKUP(AO$2,WatchbillMONTHLY!$A$88:$U$88,OFFSET(WatchbillMONTHLY!$A$88:$U$88,1,2))),INDIRECT("_"&amp;_xlfn.XLOOKUP(AO$2,WatchbillMONTHLY!$A$88:$U$88,OFFSET(WatchbillMONTHLY!$A$88:$U$88,1,2))))=$A66,_xlfn.XLOOKUP(AO$2,WatchbillMONTHLY!$A$88:$U$88,OFFSET(WatchbillMONTHLY!$A$88:$U$88,1,2)),FALSE),TRUE,FALSE)),
FALSE),FALSE)</f>
        <v>0</v>
      </c>
      <c r="AP66" s="209" t="b" cm="1">
        <f t="array" aca="1" ref="AP66" ca="1">IF(AND($A66 &gt; 0, I66 &gt; 0,AP$2&lt;MiscFormulas!$A$5+1),
_xlfn.IFNA(
_xlfn.IFNA(
_xlfn.IFNA(
_xlfn.IFNA(
_xlfn.IFNA(
_xlfn.IFNA(
IF(_xlfn.XLOOKUP(AP$2,WatchbillMONTHLY!$A$3:$U$3,OFFSET(WatchbillMONTHLY!$A$3:$U$3,1,2))=IF(_xlfn.XLOOKUP($A66,INDIRECT("_"&amp;_xlfn.XLOOKUP(AP$2,WatchbillMONTHLY!$A$3:$U$3,OFFSET(WatchbillMONTHLY!$A$3:$U$3,1,2))),INDIRECT("_"&amp;_xlfn.XLOOKUP(AP$2,WatchbillMONTHLY!$A$3:$U$3,OFFSET(WatchbillMONTHLY!$A$3:$U$3,1,2))))=$A66,_xlfn.XLOOKUP(AP$2,WatchbillMONTHLY!$A$3:$U$3,OFFSET(WatchbillMONTHLY!$A$3:$U$3,1,2)),FALSE),TRUE,FALSE),
IF(_xlfn.XLOOKUP(AP$2,WatchbillMONTHLY!$A$20:$U$20,OFFSET(WatchbillMONTHLY!$A$20:$U$20,1,2))=IF(_xlfn.XLOOKUP($A66,INDIRECT("_"&amp;_xlfn.XLOOKUP(AP$2,WatchbillMONTHLY!$A$20:$U$20,OFFSET(WatchbillMONTHLY!$A$20:$U$20,1,2))),INDIRECT("_"&amp;_xlfn.XLOOKUP(AP$2,WatchbillMONTHLY!$A$20:$U$20,OFFSET(WatchbillMONTHLY!$A$20:$U$20,1,2))))=$A66,_xlfn.XLOOKUP(AP$2,WatchbillMONTHLY!$A$20:$U$20,OFFSET(WatchbillMONTHLY!$A$20:$U$20,1,2)),FALSE),TRUE,FALSE)),
IF(_xlfn.XLOOKUP(AP$2,WatchbillMONTHLY!$A$37:$U$37,OFFSET(WatchbillMONTHLY!$A$37:$U$37,1,2))=IF(_xlfn.XLOOKUP($A66,INDIRECT("_"&amp;_xlfn.XLOOKUP(AP$2,WatchbillMONTHLY!$A$37:$U$37,OFFSET(WatchbillMONTHLY!$A$37:$U$37,1,2))),INDIRECT("_"&amp;_xlfn.XLOOKUP(AP$2,WatchbillMONTHLY!$A$37:$U$37,OFFSET(WatchbillMONTHLY!$A$37:$U$37,1,2))))=$A66,_xlfn.XLOOKUP(AP$2,WatchbillMONTHLY!$A$37:$U$37,OFFSET(WatchbillMONTHLY!$A$37:$U$37,1,2)),FALSE),TRUE,FALSE)),
IF(_xlfn.XLOOKUP(AP$2,WatchbillMONTHLY!$A$54:$U$54,OFFSET(WatchbillMONTHLY!$A$54:$U$54,1,2))=IF(_xlfn.XLOOKUP($A66,INDIRECT("_"&amp;_xlfn.XLOOKUP(AP$2,WatchbillMONTHLY!$A$54:$U$54,OFFSET(WatchbillMONTHLY!$A$54:$U$54,1,2))),INDIRECT("_"&amp;_xlfn.XLOOKUP(AP$2,WatchbillMONTHLY!$A$54:$U$54,OFFSET(WatchbillMONTHLY!$A$54:$U$54,1,2))))=$A66,_xlfn.XLOOKUP(AP$2,WatchbillMONTHLY!$A$54:$U$54,OFFSET(WatchbillMONTHLY!$A$54:$U$54,1,2)),FALSE),TRUE,FALSE)),
IF(_xlfn.XLOOKUP(AP$2,WatchbillMONTHLY!$A$71:$U$71,OFFSET(WatchbillMONTHLY!$A$71:$U$71,1,2))=IF(_xlfn.XLOOKUP($A66,INDIRECT("_"&amp;_xlfn.XLOOKUP(AP$2,WatchbillMONTHLY!$A$71:$U$71,OFFSET(WatchbillMONTHLY!$A$71:$U$71,1,2))),INDIRECT("_"&amp;_xlfn.XLOOKUP(AP$2,WatchbillMONTHLY!$A$71:$U$71,OFFSET(WatchbillMONTHLY!$A$71:$U$71,1,2))))=$A66,_xlfn.XLOOKUP(AP$2,WatchbillMONTHLY!$A$71:$U$71,OFFSET(WatchbillMONTHLY!$A$71:$U$71,1,2)),FALSE),TRUE,FALSE)),
IF(_xlfn.XLOOKUP(AP$2,WatchbillMONTHLY!$A$88:$U$88,OFFSET(WatchbillMONTHLY!$A$88:$U$88,1,2))=IF(_xlfn.XLOOKUP($A66,INDIRECT("_"&amp;_xlfn.XLOOKUP(AP$2,WatchbillMONTHLY!$A$88:$U$88,OFFSET(WatchbillMONTHLY!$A$88:$U$88,1,2))),INDIRECT("_"&amp;_xlfn.XLOOKUP(AP$2,WatchbillMONTHLY!$A$88:$U$88,OFFSET(WatchbillMONTHLY!$A$88:$U$88,1,2))))=$A66,_xlfn.XLOOKUP(AP$2,WatchbillMONTHLY!$A$88:$U$88,OFFSET(WatchbillMONTHLY!$A$88:$U$88,1,2)),FALSE),TRUE,FALSE)),
FALSE),FALSE)</f>
        <v>0</v>
      </c>
      <c r="AQ66" s="209" t="b" cm="1">
        <f t="array" aca="1" ref="AQ66" ca="1">IF(AND($A66 &gt; 0, J66 &gt; 0,AQ$2&lt;MiscFormulas!$A$5+1),
_xlfn.IFNA(
_xlfn.IFNA(
_xlfn.IFNA(
_xlfn.IFNA(
_xlfn.IFNA(
_xlfn.IFNA(
IF(_xlfn.XLOOKUP(AQ$2,WatchbillMONTHLY!$A$3:$U$3,OFFSET(WatchbillMONTHLY!$A$3:$U$3,1,2))=IF(_xlfn.XLOOKUP($A66,INDIRECT("_"&amp;_xlfn.XLOOKUP(AQ$2,WatchbillMONTHLY!$A$3:$U$3,OFFSET(WatchbillMONTHLY!$A$3:$U$3,1,2))),INDIRECT("_"&amp;_xlfn.XLOOKUP(AQ$2,WatchbillMONTHLY!$A$3:$U$3,OFFSET(WatchbillMONTHLY!$A$3:$U$3,1,2))))=$A66,_xlfn.XLOOKUP(AQ$2,WatchbillMONTHLY!$A$3:$U$3,OFFSET(WatchbillMONTHLY!$A$3:$U$3,1,2)),FALSE),TRUE,FALSE),
IF(_xlfn.XLOOKUP(AQ$2,WatchbillMONTHLY!$A$20:$U$20,OFFSET(WatchbillMONTHLY!$A$20:$U$20,1,2))=IF(_xlfn.XLOOKUP($A66,INDIRECT("_"&amp;_xlfn.XLOOKUP(AQ$2,WatchbillMONTHLY!$A$20:$U$20,OFFSET(WatchbillMONTHLY!$A$20:$U$20,1,2))),INDIRECT("_"&amp;_xlfn.XLOOKUP(AQ$2,WatchbillMONTHLY!$A$20:$U$20,OFFSET(WatchbillMONTHLY!$A$20:$U$20,1,2))))=$A66,_xlfn.XLOOKUP(AQ$2,WatchbillMONTHLY!$A$20:$U$20,OFFSET(WatchbillMONTHLY!$A$20:$U$20,1,2)),FALSE),TRUE,FALSE)),
IF(_xlfn.XLOOKUP(AQ$2,WatchbillMONTHLY!$A$37:$U$37,OFFSET(WatchbillMONTHLY!$A$37:$U$37,1,2))=IF(_xlfn.XLOOKUP($A66,INDIRECT("_"&amp;_xlfn.XLOOKUP(AQ$2,WatchbillMONTHLY!$A$37:$U$37,OFFSET(WatchbillMONTHLY!$A$37:$U$37,1,2))),INDIRECT("_"&amp;_xlfn.XLOOKUP(AQ$2,WatchbillMONTHLY!$A$37:$U$37,OFFSET(WatchbillMONTHLY!$A$37:$U$37,1,2))))=$A66,_xlfn.XLOOKUP(AQ$2,WatchbillMONTHLY!$A$37:$U$37,OFFSET(WatchbillMONTHLY!$A$37:$U$37,1,2)),FALSE),TRUE,FALSE)),
IF(_xlfn.XLOOKUP(AQ$2,WatchbillMONTHLY!$A$54:$U$54,OFFSET(WatchbillMONTHLY!$A$54:$U$54,1,2))=IF(_xlfn.XLOOKUP($A66,INDIRECT("_"&amp;_xlfn.XLOOKUP(AQ$2,WatchbillMONTHLY!$A$54:$U$54,OFFSET(WatchbillMONTHLY!$A$54:$U$54,1,2))),INDIRECT("_"&amp;_xlfn.XLOOKUP(AQ$2,WatchbillMONTHLY!$A$54:$U$54,OFFSET(WatchbillMONTHLY!$A$54:$U$54,1,2))))=$A66,_xlfn.XLOOKUP(AQ$2,WatchbillMONTHLY!$A$54:$U$54,OFFSET(WatchbillMONTHLY!$A$54:$U$54,1,2)),FALSE),TRUE,FALSE)),
IF(_xlfn.XLOOKUP(AQ$2,WatchbillMONTHLY!$A$71:$U$71,OFFSET(WatchbillMONTHLY!$A$71:$U$71,1,2))=IF(_xlfn.XLOOKUP($A66,INDIRECT("_"&amp;_xlfn.XLOOKUP(AQ$2,WatchbillMONTHLY!$A$71:$U$71,OFFSET(WatchbillMONTHLY!$A$71:$U$71,1,2))),INDIRECT("_"&amp;_xlfn.XLOOKUP(AQ$2,WatchbillMONTHLY!$A$71:$U$71,OFFSET(WatchbillMONTHLY!$A$71:$U$71,1,2))))=$A66,_xlfn.XLOOKUP(AQ$2,WatchbillMONTHLY!$A$71:$U$71,OFFSET(WatchbillMONTHLY!$A$71:$U$71,1,2)),FALSE),TRUE,FALSE)),
IF(_xlfn.XLOOKUP(AQ$2,WatchbillMONTHLY!$A$88:$U$88,OFFSET(WatchbillMONTHLY!$A$88:$U$88,1,2))=IF(_xlfn.XLOOKUP($A66,INDIRECT("_"&amp;_xlfn.XLOOKUP(AQ$2,WatchbillMONTHLY!$A$88:$U$88,OFFSET(WatchbillMONTHLY!$A$88:$U$88,1,2))),INDIRECT("_"&amp;_xlfn.XLOOKUP(AQ$2,WatchbillMONTHLY!$A$88:$U$88,OFFSET(WatchbillMONTHLY!$A$88:$U$88,1,2))))=$A66,_xlfn.XLOOKUP(AQ$2,WatchbillMONTHLY!$A$88:$U$88,OFFSET(WatchbillMONTHLY!$A$88:$U$88,1,2)),FALSE),TRUE,FALSE)),
FALSE),FALSE)</f>
        <v>0</v>
      </c>
      <c r="AR66" s="209" t="b" cm="1">
        <f t="array" aca="1" ref="AR66" ca="1">IF(AND($A66 &gt; 0, K66 &gt; 0,AR$2&lt;MiscFormulas!$A$5+1),
_xlfn.IFNA(
_xlfn.IFNA(
_xlfn.IFNA(
_xlfn.IFNA(
_xlfn.IFNA(
_xlfn.IFNA(
IF(_xlfn.XLOOKUP(AR$2,WatchbillMONTHLY!$A$3:$U$3,OFFSET(WatchbillMONTHLY!$A$3:$U$3,1,2))=IF(_xlfn.XLOOKUP($A66,INDIRECT("_"&amp;_xlfn.XLOOKUP(AR$2,WatchbillMONTHLY!$A$3:$U$3,OFFSET(WatchbillMONTHLY!$A$3:$U$3,1,2))),INDIRECT("_"&amp;_xlfn.XLOOKUP(AR$2,WatchbillMONTHLY!$A$3:$U$3,OFFSET(WatchbillMONTHLY!$A$3:$U$3,1,2))))=$A66,_xlfn.XLOOKUP(AR$2,WatchbillMONTHLY!$A$3:$U$3,OFFSET(WatchbillMONTHLY!$A$3:$U$3,1,2)),FALSE),TRUE,FALSE),
IF(_xlfn.XLOOKUP(AR$2,WatchbillMONTHLY!$A$20:$U$20,OFFSET(WatchbillMONTHLY!$A$20:$U$20,1,2))=IF(_xlfn.XLOOKUP($A66,INDIRECT("_"&amp;_xlfn.XLOOKUP(AR$2,WatchbillMONTHLY!$A$20:$U$20,OFFSET(WatchbillMONTHLY!$A$20:$U$20,1,2))),INDIRECT("_"&amp;_xlfn.XLOOKUP(AR$2,WatchbillMONTHLY!$A$20:$U$20,OFFSET(WatchbillMONTHLY!$A$20:$U$20,1,2))))=$A66,_xlfn.XLOOKUP(AR$2,WatchbillMONTHLY!$A$20:$U$20,OFFSET(WatchbillMONTHLY!$A$20:$U$20,1,2)),FALSE),TRUE,FALSE)),
IF(_xlfn.XLOOKUP(AR$2,WatchbillMONTHLY!$A$37:$U$37,OFFSET(WatchbillMONTHLY!$A$37:$U$37,1,2))=IF(_xlfn.XLOOKUP($A66,INDIRECT("_"&amp;_xlfn.XLOOKUP(AR$2,WatchbillMONTHLY!$A$37:$U$37,OFFSET(WatchbillMONTHLY!$A$37:$U$37,1,2))),INDIRECT("_"&amp;_xlfn.XLOOKUP(AR$2,WatchbillMONTHLY!$A$37:$U$37,OFFSET(WatchbillMONTHLY!$A$37:$U$37,1,2))))=$A66,_xlfn.XLOOKUP(AR$2,WatchbillMONTHLY!$A$37:$U$37,OFFSET(WatchbillMONTHLY!$A$37:$U$37,1,2)),FALSE),TRUE,FALSE)),
IF(_xlfn.XLOOKUP(AR$2,WatchbillMONTHLY!$A$54:$U$54,OFFSET(WatchbillMONTHLY!$A$54:$U$54,1,2))=IF(_xlfn.XLOOKUP($A66,INDIRECT("_"&amp;_xlfn.XLOOKUP(AR$2,WatchbillMONTHLY!$A$54:$U$54,OFFSET(WatchbillMONTHLY!$A$54:$U$54,1,2))),INDIRECT("_"&amp;_xlfn.XLOOKUP(AR$2,WatchbillMONTHLY!$A$54:$U$54,OFFSET(WatchbillMONTHLY!$A$54:$U$54,1,2))))=$A66,_xlfn.XLOOKUP(AR$2,WatchbillMONTHLY!$A$54:$U$54,OFFSET(WatchbillMONTHLY!$A$54:$U$54,1,2)),FALSE),TRUE,FALSE)),
IF(_xlfn.XLOOKUP(AR$2,WatchbillMONTHLY!$A$71:$U$71,OFFSET(WatchbillMONTHLY!$A$71:$U$71,1,2))=IF(_xlfn.XLOOKUP($A66,INDIRECT("_"&amp;_xlfn.XLOOKUP(AR$2,WatchbillMONTHLY!$A$71:$U$71,OFFSET(WatchbillMONTHLY!$A$71:$U$71,1,2))),INDIRECT("_"&amp;_xlfn.XLOOKUP(AR$2,WatchbillMONTHLY!$A$71:$U$71,OFFSET(WatchbillMONTHLY!$A$71:$U$71,1,2))))=$A66,_xlfn.XLOOKUP(AR$2,WatchbillMONTHLY!$A$71:$U$71,OFFSET(WatchbillMONTHLY!$A$71:$U$71,1,2)),FALSE),TRUE,FALSE)),
IF(_xlfn.XLOOKUP(AR$2,WatchbillMONTHLY!$A$88:$U$88,OFFSET(WatchbillMONTHLY!$A$88:$U$88,1,2))=IF(_xlfn.XLOOKUP($A66,INDIRECT("_"&amp;_xlfn.XLOOKUP(AR$2,WatchbillMONTHLY!$A$88:$U$88,OFFSET(WatchbillMONTHLY!$A$88:$U$88,1,2))),INDIRECT("_"&amp;_xlfn.XLOOKUP(AR$2,WatchbillMONTHLY!$A$88:$U$88,OFFSET(WatchbillMONTHLY!$A$88:$U$88,1,2))))=$A66,_xlfn.XLOOKUP(AR$2,WatchbillMONTHLY!$A$88:$U$88,OFFSET(WatchbillMONTHLY!$A$88:$U$88,1,2)),FALSE),TRUE,FALSE)),
FALSE),FALSE)</f>
        <v>0</v>
      </c>
      <c r="AS66" s="209" t="b" cm="1">
        <f t="array" aca="1" ref="AS66" ca="1">IF(AND($A66 &gt; 0, L66 &gt; 0,AS$2&lt;MiscFormulas!$A$5+1),
_xlfn.IFNA(
_xlfn.IFNA(
_xlfn.IFNA(
_xlfn.IFNA(
_xlfn.IFNA(
_xlfn.IFNA(
IF(_xlfn.XLOOKUP(AS$2,WatchbillMONTHLY!$A$3:$U$3,OFFSET(WatchbillMONTHLY!$A$3:$U$3,1,2))=IF(_xlfn.XLOOKUP($A66,INDIRECT("_"&amp;_xlfn.XLOOKUP(AS$2,WatchbillMONTHLY!$A$3:$U$3,OFFSET(WatchbillMONTHLY!$A$3:$U$3,1,2))),INDIRECT("_"&amp;_xlfn.XLOOKUP(AS$2,WatchbillMONTHLY!$A$3:$U$3,OFFSET(WatchbillMONTHLY!$A$3:$U$3,1,2))))=$A66,_xlfn.XLOOKUP(AS$2,WatchbillMONTHLY!$A$3:$U$3,OFFSET(WatchbillMONTHLY!$A$3:$U$3,1,2)),FALSE),TRUE,FALSE),
IF(_xlfn.XLOOKUP(AS$2,WatchbillMONTHLY!$A$20:$U$20,OFFSET(WatchbillMONTHLY!$A$20:$U$20,1,2))=IF(_xlfn.XLOOKUP($A66,INDIRECT("_"&amp;_xlfn.XLOOKUP(AS$2,WatchbillMONTHLY!$A$20:$U$20,OFFSET(WatchbillMONTHLY!$A$20:$U$20,1,2))),INDIRECT("_"&amp;_xlfn.XLOOKUP(AS$2,WatchbillMONTHLY!$A$20:$U$20,OFFSET(WatchbillMONTHLY!$A$20:$U$20,1,2))))=$A66,_xlfn.XLOOKUP(AS$2,WatchbillMONTHLY!$A$20:$U$20,OFFSET(WatchbillMONTHLY!$A$20:$U$20,1,2)),FALSE),TRUE,FALSE)),
IF(_xlfn.XLOOKUP(AS$2,WatchbillMONTHLY!$A$37:$U$37,OFFSET(WatchbillMONTHLY!$A$37:$U$37,1,2))=IF(_xlfn.XLOOKUP($A66,INDIRECT("_"&amp;_xlfn.XLOOKUP(AS$2,WatchbillMONTHLY!$A$37:$U$37,OFFSET(WatchbillMONTHLY!$A$37:$U$37,1,2))),INDIRECT("_"&amp;_xlfn.XLOOKUP(AS$2,WatchbillMONTHLY!$A$37:$U$37,OFFSET(WatchbillMONTHLY!$A$37:$U$37,1,2))))=$A66,_xlfn.XLOOKUP(AS$2,WatchbillMONTHLY!$A$37:$U$37,OFFSET(WatchbillMONTHLY!$A$37:$U$37,1,2)),FALSE),TRUE,FALSE)),
IF(_xlfn.XLOOKUP(AS$2,WatchbillMONTHLY!$A$54:$U$54,OFFSET(WatchbillMONTHLY!$A$54:$U$54,1,2))=IF(_xlfn.XLOOKUP($A66,INDIRECT("_"&amp;_xlfn.XLOOKUP(AS$2,WatchbillMONTHLY!$A$54:$U$54,OFFSET(WatchbillMONTHLY!$A$54:$U$54,1,2))),INDIRECT("_"&amp;_xlfn.XLOOKUP(AS$2,WatchbillMONTHLY!$A$54:$U$54,OFFSET(WatchbillMONTHLY!$A$54:$U$54,1,2))))=$A66,_xlfn.XLOOKUP(AS$2,WatchbillMONTHLY!$A$54:$U$54,OFFSET(WatchbillMONTHLY!$A$54:$U$54,1,2)),FALSE),TRUE,FALSE)),
IF(_xlfn.XLOOKUP(AS$2,WatchbillMONTHLY!$A$71:$U$71,OFFSET(WatchbillMONTHLY!$A$71:$U$71,1,2))=IF(_xlfn.XLOOKUP($A66,INDIRECT("_"&amp;_xlfn.XLOOKUP(AS$2,WatchbillMONTHLY!$A$71:$U$71,OFFSET(WatchbillMONTHLY!$A$71:$U$71,1,2))),INDIRECT("_"&amp;_xlfn.XLOOKUP(AS$2,WatchbillMONTHLY!$A$71:$U$71,OFFSET(WatchbillMONTHLY!$A$71:$U$71,1,2))))=$A66,_xlfn.XLOOKUP(AS$2,WatchbillMONTHLY!$A$71:$U$71,OFFSET(WatchbillMONTHLY!$A$71:$U$71,1,2)),FALSE),TRUE,FALSE)),
IF(_xlfn.XLOOKUP(AS$2,WatchbillMONTHLY!$A$88:$U$88,OFFSET(WatchbillMONTHLY!$A$88:$U$88,1,2))=IF(_xlfn.XLOOKUP($A66,INDIRECT("_"&amp;_xlfn.XLOOKUP(AS$2,WatchbillMONTHLY!$A$88:$U$88,OFFSET(WatchbillMONTHLY!$A$88:$U$88,1,2))),INDIRECT("_"&amp;_xlfn.XLOOKUP(AS$2,WatchbillMONTHLY!$A$88:$U$88,OFFSET(WatchbillMONTHLY!$A$88:$U$88,1,2))))=$A66,_xlfn.XLOOKUP(AS$2,WatchbillMONTHLY!$A$88:$U$88,OFFSET(WatchbillMONTHLY!$A$88:$U$88,1,2)),FALSE),TRUE,FALSE)),
FALSE),FALSE)</f>
        <v>0</v>
      </c>
      <c r="AT66" s="209" t="b" cm="1">
        <f t="array" aca="1" ref="AT66" ca="1">IF(AND($A66 &gt; 0, M66 &gt; 0,AT$2&lt;MiscFormulas!$A$5+1),
_xlfn.IFNA(
_xlfn.IFNA(
_xlfn.IFNA(
_xlfn.IFNA(
_xlfn.IFNA(
_xlfn.IFNA(
IF(_xlfn.XLOOKUP(AT$2,WatchbillMONTHLY!$A$3:$U$3,OFFSET(WatchbillMONTHLY!$A$3:$U$3,1,2))=IF(_xlfn.XLOOKUP($A66,INDIRECT("_"&amp;_xlfn.XLOOKUP(AT$2,WatchbillMONTHLY!$A$3:$U$3,OFFSET(WatchbillMONTHLY!$A$3:$U$3,1,2))),INDIRECT("_"&amp;_xlfn.XLOOKUP(AT$2,WatchbillMONTHLY!$A$3:$U$3,OFFSET(WatchbillMONTHLY!$A$3:$U$3,1,2))))=$A66,_xlfn.XLOOKUP(AT$2,WatchbillMONTHLY!$A$3:$U$3,OFFSET(WatchbillMONTHLY!$A$3:$U$3,1,2)),FALSE),TRUE,FALSE),
IF(_xlfn.XLOOKUP(AT$2,WatchbillMONTHLY!$A$20:$U$20,OFFSET(WatchbillMONTHLY!$A$20:$U$20,1,2))=IF(_xlfn.XLOOKUP($A66,INDIRECT("_"&amp;_xlfn.XLOOKUP(AT$2,WatchbillMONTHLY!$A$20:$U$20,OFFSET(WatchbillMONTHLY!$A$20:$U$20,1,2))),INDIRECT("_"&amp;_xlfn.XLOOKUP(AT$2,WatchbillMONTHLY!$A$20:$U$20,OFFSET(WatchbillMONTHLY!$A$20:$U$20,1,2))))=$A66,_xlfn.XLOOKUP(AT$2,WatchbillMONTHLY!$A$20:$U$20,OFFSET(WatchbillMONTHLY!$A$20:$U$20,1,2)),FALSE),TRUE,FALSE)),
IF(_xlfn.XLOOKUP(AT$2,WatchbillMONTHLY!$A$37:$U$37,OFFSET(WatchbillMONTHLY!$A$37:$U$37,1,2))=IF(_xlfn.XLOOKUP($A66,INDIRECT("_"&amp;_xlfn.XLOOKUP(AT$2,WatchbillMONTHLY!$A$37:$U$37,OFFSET(WatchbillMONTHLY!$A$37:$U$37,1,2))),INDIRECT("_"&amp;_xlfn.XLOOKUP(AT$2,WatchbillMONTHLY!$A$37:$U$37,OFFSET(WatchbillMONTHLY!$A$37:$U$37,1,2))))=$A66,_xlfn.XLOOKUP(AT$2,WatchbillMONTHLY!$A$37:$U$37,OFFSET(WatchbillMONTHLY!$A$37:$U$37,1,2)),FALSE),TRUE,FALSE)),
IF(_xlfn.XLOOKUP(AT$2,WatchbillMONTHLY!$A$54:$U$54,OFFSET(WatchbillMONTHLY!$A$54:$U$54,1,2))=IF(_xlfn.XLOOKUP($A66,INDIRECT("_"&amp;_xlfn.XLOOKUP(AT$2,WatchbillMONTHLY!$A$54:$U$54,OFFSET(WatchbillMONTHLY!$A$54:$U$54,1,2))),INDIRECT("_"&amp;_xlfn.XLOOKUP(AT$2,WatchbillMONTHLY!$A$54:$U$54,OFFSET(WatchbillMONTHLY!$A$54:$U$54,1,2))))=$A66,_xlfn.XLOOKUP(AT$2,WatchbillMONTHLY!$A$54:$U$54,OFFSET(WatchbillMONTHLY!$A$54:$U$54,1,2)),FALSE),TRUE,FALSE)),
IF(_xlfn.XLOOKUP(AT$2,WatchbillMONTHLY!$A$71:$U$71,OFFSET(WatchbillMONTHLY!$A$71:$U$71,1,2))=IF(_xlfn.XLOOKUP($A66,INDIRECT("_"&amp;_xlfn.XLOOKUP(AT$2,WatchbillMONTHLY!$A$71:$U$71,OFFSET(WatchbillMONTHLY!$A$71:$U$71,1,2))),INDIRECT("_"&amp;_xlfn.XLOOKUP(AT$2,WatchbillMONTHLY!$A$71:$U$71,OFFSET(WatchbillMONTHLY!$A$71:$U$71,1,2))))=$A66,_xlfn.XLOOKUP(AT$2,WatchbillMONTHLY!$A$71:$U$71,OFFSET(WatchbillMONTHLY!$A$71:$U$71,1,2)),FALSE),TRUE,FALSE)),
IF(_xlfn.XLOOKUP(AT$2,WatchbillMONTHLY!$A$88:$U$88,OFFSET(WatchbillMONTHLY!$A$88:$U$88,1,2))=IF(_xlfn.XLOOKUP($A66,INDIRECT("_"&amp;_xlfn.XLOOKUP(AT$2,WatchbillMONTHLY!$A$88:$U$88,OFFSET(WatchbillMONTHLY!$A$88:$U$88,1,2))),INDIRECT("_"&amp;_xlfn.XLOOKUP(AT$2,WatchbillMONTHLY!$A$88:$U$88,OFFSET(WatchbillMONTHLY!$A$88:$U$88,1,2))))=$A66,_xlfn.XLOOKUP(AT$2,WatchbillMONTHLY!$A$88:$U$88,OFFSET(WatchbillMONTHLY!$A$88:$U$88,1,2)),FALSE),TRUE,FALSE)),
FALSE),FALSE)</f>
        <v>0</v>
      </c>
      <c r="AU66" s="209" t="b" cm="1">
        <f t="array" aca="1" ref="AU66" ca="1">IF(AND($A66 &gt; 0, N66 &gt; 0,AU$2&lt;MiscFormulas!$A$5+1),
_xlfn.IFNA(
_xlfn.IFNA(
_xlfn.IFNA(
_xlfn.IFNA(
_xlfn.IFNA(
_xlfn.IFNA(
IF(_xlfn.XLOOKUP(AU$2,WatchbillMONTHLY!$A$3:$U$3,OFFSET(WatchbillMONTHLY!$A$3:$U$3,1,2))=IF(_xlfn.XLOOKUP($A66,INDIRECT("_"&amp;_xlfn.XLOOKUP(AU$2,WatchbillMONTHLY!$A$3:$U$3,OFFSET(WatchbillMONTHLY!$A$3:$U$3,1,2))),INDIRECT("_"&amp;_xlfn.XLOOKUP(AU$2,WatchbillMONTHLY!$A$3:$U$3,OFFSET(WatchbillMONTHLY!$A$3:$U$3,1,2))))=$A66,_xlfn.XLOOKUP(AU$2,WatchbillMONTHLY!$A$3:$U$3,OFFSET(WatchbillMONTHLY!$A$3:$U$3,1,2)),FALSE),TRUE,FALSE),
IF(_xlfn.XLOOKUP(AU$2,WatchbillMONTHLY!$A$20:$U$20,OFFSET(WatchbillMONTHLY!$A$20:$U$20,1,2))=IF(_xlfn.XLOOKUP($A66,INDIRECT("_"&amp;_xlfn.XLOOKUP(AU$2,WatchbillMONTHLY!$A$20:$U$20,OFFSET(WatchbillMONTHLY!$A$20:$U$20,1,2))),INDIRECT("_"&amp;_xlfn.XLOOKUP(AU$2,WatchbillMONTHLY!$A$20:$U$20,OFFSET(WatchbillMONTHLY!$A$20:$U$20,1,2))))=$A66,_xlfn.XLOOKUP(AU$2,WatchbillMONTHLY!$A$20:$U$20,OFFSET(WatchbillMONTHLY!$A$20:$U$20,1,2)),FALSE),TRUE,FALSE)),
IF(_xlfn.XLOOKUP(AU$2,WatchbillMONTHLY!$A$37:$U$37,OFFSET(WatchbillMONTHLY!$A$37:$U$37,1,2))=IF(_xlfn.XLOOKUP($A66,INDIRECT("_"&amp;_xlfn.XLOOKUP(AU$2,WatchbillMONTHLY!$A$37:$U$37,OFFSET(WatchbillMONTHLY!$A$37:$U$37,1,2))),INDIRECT("_"&amp;_xlfn.XLOOKUP(AU$2,WatchbillMONTHLY!$A$37:$U$37,OFFSET(WatchbillMONTHLY!$A$37:$U$37,1,2))))=$A66,_xlfn.XLOOKUP(AU$2,WatchbillMONTHLY!$A$37:$U$37,OFFSET(WatchbillMONTHLY!$A$37:$U$37,1,2)),FALSE),TRUE,FALSE)),
IF(_xlfn.XLOOKUP(AU$2,WatchbillMONTHLY!$A$54:$U$54,OFFSET(WatchbillMONTHLY!$A$54:$U$54,1,2))=IF(_xlfn.XLOOKUP($A66,INDIRECT("_"&amp;_xlfn.XLOOKUP(AU$2,WatchbillMONTHLY!$A$54:$U$54,OFFSET(WatchbillMONTHLY!$A$54:$U$54,1,2))),INDIRECT("_"&amp;_xlfn.XLOOKUP(AU$2,WatchbillMONTHLY!$A$54:$U$54,OFFSET(WatchbillMONTHLY!$A$54:$U$54,1,2))))=$A66,_xlfn.XLOOKUP(AU$2,WatchbillMONTHLY!$A$54:$U$54,OFFSET(WatchbillMONTHLY!$A$54:$U$54,1,2)),FALSE),TRUE,FALSE)),
IF(_xlfn.XLOOKUP(AU$2,WatchbillMONTHLY!$A$71:$U$71,OFFSET(WatchbillMONTHLY!$A$71:$U$71,1,2))=IF(_xlfn.XLOOKUP($A66,INDIRECT("_"&amp;_xlfn.XLOOKUP(AU$2,WatchbillMONTHLY!$A$71:$U$71,OFFSET(WatchbillMONTHLY!$A$71:$U$71,1,2))),INDIRECT("_"&amp;_xlfn.XLOOKUP(AU$2,WatchbillMONTHLY!$A$71:$U$71,OFFSET(WatchbillMONTHLY!$A$71:$U$71,1,2))))=$A66,_xlfn.XLOOKUP(AU$2,WatchbillMONTHLY!$A$71:$U$71,OFFSET(WatchbillMONTHLY!$A$71:$U$71,1,2)),FALSE),TRUE,FALSE)),
IF(_xlfn.XLOOKUP(AU$2,WatchbillMONTHLY!$A$88:$U$88,OFFSET(WatchbillMONTHLY!$A$88:$U$88,1,2))=IF(_xlfn.XLOOKUP($A66,INDIRECT("_"&amp;_xlfn.XLOOKUP(AU$2,WatchbillMONTHLY!$A$88:$U$88,OFFSET(WatchbillMONTHLY!$A$88:$U$88,1,2))),INDIRECT("_"&amp;_xlfn.XLOOKUP(AU$2,WatchbillMONTHLY!$A$88:$U$88,OFFSET(WatchbillMONTHLY!$A$88:$U$88,1,2))))=$A66,_xlfn.XLOOKUP(AU$2,WatchbillMONTHLY!$A$88:$U$88,OFFSET(WatchbillMONTHLY!$A$88:$U$88,1,2)),FALSE),TRUE,FALSE)),
FALSE),FALSE)</f>
        <v>0</v>
      </c>
      <c r="AV66" s="209" t="b" cm="1">
        <f t="array" aca="1" ref="AV66" ca="1">IF(AND($A66 &gt; 0, O66 &gt; 0,AV$2&lt;MiscFormulas!$A$5+1),
_xlfn.IFNA(
_xlfn.IFNA(
_xlfn.IFNA(
_xlfn.IFNA(
_xlfn.IFNA(
_xlfn.IFNA(
IF(_xlfn.XLOOKUP(AV$2,WatchbillMONTHLY!$A$3:$U$3,OFFSET(WatchbillMONTHLY!$A$3:$U$3,1,2))=IF(_xlfn.XLOOKUP($A66,INDIRECT("_"&amp;_xlfn.XLOOKUP(AV$2,WatchbillMONTHLY!$A$3:$U$3,OFFSET(WatchbillMONTHLY!$A$3:$U$3,1,2))),INDIRECT("_"&amp;_xlfn.XLOOKUP(AV$2,WatchbillMONTHLY!$A$3:$U$3,OFFSET(WatchbillMONTHLY!$A$3:$U$3,1,2))))=$A66,_xlfn.XLOOKUP(AV$2,WatchbillMONTHLY!$A$3:$U$3,OFFSET(WatchbillMONTHLY!$A$3:$U$3,1,2)),FALSE),TRUE,FALSE),
IF(_xlfn.XLOOKUP(AV$2,WatchbillMONTHLY!$A$20:$U$20,OFFSET(WatchbillMONTHLY!$A$20:$U$20,1,2))=IF(_xlfn.XLOOKUP($A66,INDIRECT("_"&amp;_xlfn.XLOOKUP(AV$2,WatchbillMONTHLY!$A$20:$U$20,OFFSET(WatchbillMONTHLY!$A$20:$U$20,1,2))),INDIRECT("_"&amp;_xlfn.XLOOKUP(AV$2,WatchbillMONTHLY!$A$20:$U$20,OFFSET(WatchbillMONTHLY!$A$20:$U$20,1,2))))=$A66,_xlfn.XLOOKUP(AV$2,WatchbillMONTHLY!$A$20:$U$20,OFFSET(WatchbillMONTHLY!$A$20:$U$20,1,2)),FALSE),TRUE,FALSE)),
IF(_xlfn.XLOOKUP(AV$2,WatchbillMONTHLY!$A$37:$U$37,OFFSET(WatchbillMONTHLY!$A$37:$U$37,1,2))=IF(_xlfn.XLOOKUP($A66,INDIRECT("_"&amp;_xlfn.XLOOKUP(AV$2,WatchbillMONTHLY!$A$37:$U$37,OFFSET(WatchbillMONTHLY!$A$37:$U$37,1,2))),INDIRECT("_"&amp;_xlfn.XLOOKUP(AV$2,WatchbillMONTHLY!$A$37:$U$37,OFFSET(WatchbillMONTHLY!$A$37:$U$37,1,2))))=$A66,_xlfn.XLOOKUP(AV$2,WatchbillMONTHLY!$A$37:$U$37,OFFSET(WatchbillMONTHLY!$A$37:$U$37,1,2)),FALSE),TRUE,FALSE)),
IF(_xlfn.XLOOKUP(AV$2,WatchbillMONTHLY!$A$54:$U$54,OFFSET(WatchbillMONTHLY!$A$54:$U$54,1,2))=IF(_xlfn.XLOOKUP($A66,INDIRECT("_"&amp;_xlfn.XLOOKUP(AV$2,WatchbillMONTHLY!$A$54:$U$54,OFFSET(WatchbillMONTHLY!$A$54:$U$54,1,2))),INDIRECT("_"&amp;_xlfn.XLOOKUP(AV$2,WatchbillMONTHLY!$A$54:$U$54,OFFSET(WatchbillMONTHLY!$A$54:$U$54,1,2))))=$A66,_xlfn.XLOOKUP(AV$2,WatchbillMONTHLY!$A$54:$U$54,OFFSET(WatchbillMONTHLY!$A$54:$U$54,1,2)),FALSE),TRUE,FALSE)),
IF(_xlfn.XLOOKUP(AV$2,WatchbillMONTHLY!$A$71:$U$71,OFFSET(WatchbillMONTHLY!$A$71:$U$71,1,2))=IF(_xlfn.XLOOKUP($A66,INDIRECT("_"&amp;_xlfn.XLOOKUP(AV$2,WatchbillMONTHLY!$A$71:$U$71,OFFSET(WatchbillMONTHLY!$A$71:$U$71,1,2))),INDIRECT("_"&amp;_xlfn.XLOOKUP(AV$2,WatchbillMONTHLY!$A$71:$U$71,OFFSET(WatchbillMONTHLY!$A$71:$U$71,1,2))))=$A66,_xlfn.XLOOKUP(AV$2,WatchbillMONTHLY!$A$71:$U$71,OFFSET(WatchbillMONTHLY!$A$71:$U$71,1,2)),FALSE),TRUE,FALSE)),
IF(_xlfn.XLOOKUP(AV$2,WatchbillMONTHLY!$A$88:$U$88,OFFSET(WatchbillMONTHLY!$A$88:$U$88,1,2))=IF(_xlfn.XLOOKUP($A66,INDIRECT("_"&amp;_xlfn.XLOOKUP(AV$2,WatchbillMONTHLY!$A$88:$U$88,OFFSET(WatchbillMONTHLY!$A$88:$U$88,1,2))),INDIRECT("_"&amp;_xlfn.XLOOKUP(AV$2,WatchbillMONTHLY!$A$88:$U$88,OFFSET(WatchbillMONTHLY!$A$88:$U$88,1,2))))=$A66,_xlfn.XLOOKUP(AV$2,WatchbillMONTHLY!$A$88:$U$88,OFFSET(WatchbillMONTHLY!$A$88:$U$88,1,2)),FALSE),TRUE,FALSE)),
FALSE),FALSE)</f>
        <v>0</v>
      </c>
      <c r="AW66" s="209" t="b" cm="1">
        <f t="array" aca="1" ref="AW66" ca="1">IF(AND($A66 &gt; 0, P66 &gt; 0,AW$2&lt;MiscFormulas!$A$5+1),
_xlfn.IFNA(
_xlfn.IFNA(
_xlfn.IFNA(
_xlfn.IFNA(
_xlfn.IFNA(
_xlfn.IFNA(
IF(_xlfn.XLOOKUP(AW$2,WatchbillMONTHLY!$A$3:$U$3,OFFSET(WatchbillMONTHLY!$A$3:$U$3,1,2))=IF(_xlfn.XLOOKUP($A66,INDIRECT("_"&amp;_xlfn.XLOOKUP(AW$2,WatchbillMONTHLY!$A$3:$U$3,OFFSET(WatchbillMONTHLY!$A$3:$U$3,1,2))),INDIRECT("_"&amp;_xlfn.XLOOKUP(AW$2,WatchbillMONTHLY!$A$3:$U$3,OFFSET(WatchbillMONTHLY!$A$3:$U$3,1,2))))=$A66,_xlfn.XLOOKUP(AW$2,WatchbillMONTHLY!$A$3:$U$3,OFFSET(WatchbillMONTHLY!$A$3:$U$3,1,2)),FALSE),TRUE,FALSE),
IF(_xlfn.XLOOKUP(AW$2,WatchbillMONTHLY!$A$20:$U$20,OFFSET(WatchbillMONTHLY!$A$20:$U$20,1,2))=IF(_xlfn.XLOOKUP($A66,INDIRECT("_"&amp;_xlfn.XLOOKUP(AW$2,WatchbillMONTHLY!$A$20:$U$20,OFFSET(WatchbillMONTHLY!$A$20:$U$20,1,2))),INDIRECT("_"&amp;_xlfn.XLOOKUP(AW$2,WatchbillMONTHLY!$A$20:$U$20,OFFSET(WatchbillMONTHLY!$A$20:$U$20,1,2))))=$A66,_xlfn.XLOOKUP(AW$2,WatchbillMONTHLY!$A$20:$U$20,OFFSET(WatchbillMONTHLY!$A$20:$U$20,1,2)),FALSE),TRUE,FALSE)),
IF(_xlfn.XLOOKUP(AW$2,WatchbillMONTHLY!$A$37:$U$37,OFFSET(WatchbillMONTHLY!$A$37:$U$37,1,2))=IF(_xlfn.XLOOKUP($A66,INDIRECT("_"&amp;_xlfn.XLOOKUP(AW$2,WatchbillMONTHLY!$A$37:$U$37,OFFSET(WatchbillMONTHLY!$A$37:$U$37,1,2))),INDIRECT("_"&amp;_xlfn.XLOOKUP(AW$2,WatchbillMONTHLY!$A$37:$U$37,OFFSET(WatchbillMONTHLY!$A$37:$U$37,1,2))))=$A66,_xlfn.XLOOKUP(AW$2,WatchbillMONTHLY!$A$37:$U$37,OFFSET(WatchbillMONTHLY!$A$37:$U$37,1,2)),FALSE),TRUE,FALSE)),
IF(_xlfn.XLOOKUP(AW$2,WatchbillMONTHLY!$A$54:$U$54,OFFSET(WatchbillMONTHLY!$A$54:$U$54,1,2))=IF(_xlfn.XLOOKUP($A66,INDIRECT("_"&amp;_xlfn.XLOOKUP(AW$2,WatchbillMONTHLY!$A$54:$U$54,OFFSET(WatchbillMONTHLY!$A$54:$U$54,1,2))),INDIRECT("_"&amp;_xlfn.XLOOKUP(AW$2,WatchbillMONTHLY!$A$54:$U$54,OFFSET(WatchbillMONTHLY!$A$54:$U$54,1,2))))=$A66,_xlfn.XLOOKUP(AW$2,WatchbillMONTHLY!$A$54:$U$54,OFFSET(WatchbillMONTHLY!$A$54:$U$54,1,2)),FALSE),TRUE,FALSE)),
IF(_xlfn.XLOOKUP(AW$2,WatchbillMONTHLY!$A$71:$U$71,OFFSET(WatchbillMONTHLY!$A$71:$U$71,1,2))=IF(_xlfn.XLOOKUP($A66,INDIRECT("_"&amp;_xlfn.XLOOKUP(AW$2,WatchbillMONTHLY!$A$71:$U$71,OFFSET(WatchbillMONTHLY!$A$71:$U$71,1,2))),INDIRECT("_"&amp;_xlfn.XLOOKUP(AW$2,WatchbillMONTHLY!$A$71:$U$71,OFFSET(WatchbillMONTHLY!$A$71:$U$71,1,2))))=$A66,_xlfn.XLOOKUP(AW$2,WatchbillMONTHLY!$A$71:$U$71,OFFSET(WatchbillMONTHLY!$A$71:$U$71,1,2)),FALSE),TRUE,FALSE)),
IF(_xlfn.XLOOKUP(AW$2,WatchbillMONTHLY!$A$88:$U$88,OFFSET(WatchbillMONTHLY!$A$88:$U$88,1,2))=IF(_xlfn.XLOOKUP($A66,INDIRECT("_"&amp;_xlfn.XLOOKUP(AW$2,WatchbillMONTHLY!$A$88:$U$88,OFFSET(WatchbillMONTHLY!$A$88:$U$88,1,2))),INDIRECT("_"&amp;_xlfn.XLOOKUP(AW$2,WatchbillMONTHLY!$A$88:$U$88,OFFSET(WatchbillMONTHLY!$A$88:$U$88,1,2))))=$A66,_xlfn.XLOOKUP(AW$2,WatchbillMONTHLY!$A$88:$U$88,OFFSET(WatchbillMONTHLY!$A$88:$U$88,1,2)),FALSE),TRUE,FALSE)),
FALSE),FALSE)</f>
        <v>0</v>
      </c>
      <c r="AX66" s="209" t="b" cm="1">
        <f t="array" aca="1" ref="AX66" ca="1">IF(AND($A66 &gt; 0, Q66 &gt; 0,AX$2&lt;MiscFormulas!$A$5+1),
_xlfn.IFNA(
_xlfn.IFNA(
_xlfn.IFNA(
_xlfn.IFNA(
_xlfn.IFNA(
_xlfn.IFNA(
IF(_xlfn.XLOOKUP(AX$2,WatchbillMONTHLY!$A$3:$U$3,OFFSET(WatchbillMONTHLY!$A$3:$U$3,1,2))=IF(_xlfn.XLOOKUP($A66,INDIRECT("_"&amp;_xlfn.XLOOKUP(AX$2,WatchbillMONTHLY!$A$3:$U$3,OFFSET(WatchbillMONTHLY!$A$3:$U$3,1,2))),INDIRECT("_"&amp;_xlfn.XLOOKUP(AX$2,WatchbillMONTHLY!$A$3:$U$3,OFFSET(WatchbillMONTHLY!$A$3:$U$3,1,2))))=$A66,_xlfn.XLOOKUP(AX$2,WatchbillMONTHLY!$A$3:$U$3,OFFSET(WatchbillMONTHLY!$A$3:$U$3,1,2)),FALSE),TRUE,FALSE),
IF(_xlfn.XLOOKUP(AX$2,WatchbillMONTHLY!$A$20:$U$20,OFFSET(WatchbillMONTHLY!$A$20:$U$20,1,2))=IF(_xlfn.XLOOKUP($A66,INDIRECT("_"&amp;_xlfn.XLOOKUP(AX$2,WatchbillMONTHLY!$A$20:$U$20,OFFSET(WatchbillMONTHLY!$A$20:$U$20,1,2))),INDIRECT("_"&amp;_xlfn.XLOOKUP(AX$2,WatchbillMONTHLY!$A$20:$U$20,OFFSET(WatchbillMONTHLY!$A$20:$U$20,1,2))))=$A66,_xlfn.XLOOKUP(AX$2,WatchbillMONTHLY!$A$20:$U$20,OFFSET(WatchbillMONTHLY!$A$20:$U$20,1,2)),FALSE),TRUE,FALSE)),
IF(_xlfn.XLOOKUP(AX$2,WatchbillMONTHLY!$A$37:$U$37,OFFSET(WatchbillMONTHLY!$A$37:$U$37,1,2))=IF(_xlfn.XLOOKUP($A66,INDIRECT("_"&amp;_xlfn.XLOOKUP(AX$2,WatchbillMONTHLY!$A$37:$U$37,OFFSET(WatchbillMONTHLY!$A$37:$U$37,1,2))),INDIRECT("_"&amp;_xlfn.XLOOKUP(AX$2,WatchbillMONTHLY!$A$37:$U$37,OFFSET(WatchbillMONTHLY!$A$37:$U$37,1,2))))=$A66,_xlfn.XLOOKUP(AX$2,WatchbillMONTHLY!$A$37:$U$37,OFFSET(WatchbillMONTHLY!$A$37:$U$37,1,2)),FALSE),TRUE,FALSE)),
IF(_xlfn.XLOOKUP(AX$2,WatchbillMONTHLY!$A$54:$U$54,OFFSET(WatchbillMONTHLY!$A$54:$U$54,1,2))=IF(_xlfn.XLOOKUP($A66,INDIRECT("_"&amp;_xlfn.XLOOKUP(AX$2,WatchbillMONTHLY!$A$54:$U$54,OFFSET(WatchbillMONTHLY!$A$54:$U$54,1,2))),INDIRECT("_"&amp;_xlfn.XLOOKUP(AX$2,WatchbillMONTHLY!$A$54:$U$54,OFFSET(WatchbillMONTHLY!$A$54:$U$54,1,2))))=$A66,_xlfn.XLOOKUP(AX$2,WatchbillMONTHLY!$A$54:$U$54,OFFSET(WatchbillMONTHLY!$A$54:$U$54,1,2)),FALSE),TRUE,FALSE)),
IF(_xlfn.XLOOKUP(AX$2,WatchbillMONTHLY!$A$71:$U$71,OFFSET(WatchbillMONTHLY!$A$71:$U$71,1,2))=IF(_xlfn.XLOOKUP($A66,INDIRECT("_"&amp;_xlfn.XLOOKUP(AX$2,WatchbillMONTHLY!$A$71:$U$71,OFFSET(WatchbillMONTHLY!$A$71:$U$71,1,2))),INDIRECT("_"&amp;_xlfn.XLOOKUP(AX$2,WatchbillMONTHLY!$A$71:$U$71,OFFSET(WatchbillMONTHLY!$A$71:$U$71,1,2))))=$A66,_xlfn.XLOOKUP(AX$2,WatchbillMONTHLY!$A$71:$U$71,OFFSET(WatchbillMONTHLY!$A$71:$U$71,1,2)),FALSE),TRUE,FALSE)),
IF(_xlfn.XLOOKUP(AX$2,WatchbillMONTHLY!$A$88:$U$88,OFFSET(WatchbillMONTHLY!$A$88:$U$88,1,2))=IF(_xlfn.XLOOKUP($A66,INDIRECT("_"&amp;_xlfn.XLOOKUP(AX$2,WatchbillMONTHLY!$A$88:$U$88,OFFSET(WatchbillMONTHLY!$A$88:$U$88,1,2))),INDIRECT("_"&amp;_xlfn.XLOOKUP(AX$2,WatchbillMONTHLY!$A$88:$U$88,OFFSET(WatchbillMONTHLY!$A$88:$U$88,1,2))))=$A66,_xlfn.XLOOKUP(AX$2,WatchbillMONTHLY!$A$88:$U$88,OFFSET(WatchbillMONTHLY!$A$88:$U$88,1,2)),FALSE),TRUE,FALSE)),
FALSE),FALSE)</f>
        <v>0</v>
      </c>
      <c r="AY66" s="209" t="b" cm="1">
        <f t="array" aca="1" ref="AY66" ca="1">IF(AND($A66 &gt; 0, R66 &gt; 0,AY$2&lt;MiscFormulas!$A$5+1),
_xlfn.IFNA(
_xlfn.IFNA(
_xlfn.IFNA(
_xlfn.IFNA(
_xlfn.IFNA(
_xlfn.IFNA(
IF(_xlfn.XLOOKUP(AY$2,WatchbillMONTHLY!$A$3:$U$3,OFFSET(WatchbillMONTHLY!$A$3:$U$3,1,2))=IF(_xlfn.XLOOKUP($A66,INDIRECT("_"&amp;_xlfn.XLOOKUP(AY$2,WatchbillMONTHLY!$A$3:$U$3,OFFSET(WatchbillMONTHLY!$A$3:$U$3,1,2))),INDIRECT("_"&amp;_xlfn.XLOOKUP(AY$2,WatchbillMONTHLY!$A$3:$U$3,OFFSET(WatchbillMONTHLY!$A$3:$U$3,1,2))))=$A66,_xlfn.XLOOKUP(AY$2,WatchbillMONTHLY!$A$3:$U$3,OFFSET(WatchbillMONTHLY!$A$3:$U$3,1,2)),FALSE),TRUE,FALSE),
IF(_xlfn.XLOOKUP(AY$2,WatchbillMONTHLY!$A$20:$U$20,OFFSET(WatchbillMONTHLY!$A$20:$U$20,1,2))=IF(_xlfn.XLOOKUP($A66,INDIRECT("_"&amp;_xlfn.XLOOKUP(AY$2,WatchbillMONTHLY!$A$20:$U$20,OFFSET(WatchbillMONTHLY!$A$20:$U$20,1,2))),INDIRECT("_"&amp;_xlfn.XLOOKUP(AY$2,WatchbillMONTHLY!$A$20:$U$20,OFFSET(WatchbillMONTHLY!$A$20:$U$20,1,2))))=$A66,_xlfn.XLOOKUP(AY$2,WatchbillMONTHLY!$A$20:$U$20,OFFSET(WatchbillMONTHLY!$A$20:$U$20,1,2)),FALSE),TRUE,FALSE)),
IF(_xlfn.XLOOKUP(AY$2,WatchbillMONTHLY!$A$37:$U$37,OFFSET(WatchbillMONTHLY!$A$37:$U$37,1,2))=IF(_xlfn.XLOOKUP($A66,INDIRECT("_"&amp;_xlfn.XLOOKUP(AY$2,WatchbillMONTHLY!$A$37:$U$37,OFFSET(WatchbillMONTHLY!$A$37:$U$37,1,2))),INDIRECT("_"&amp;_xlfn.XLOOKUP(AY$2,WatchbillMONTHLY!$A$37:$U$37,OFFSET(WatchbillMONTHLY!$A$37:$U$37,1,2))))=$A66,_xlfn.XLOOKUP(AY$2,WatchbillMONTHLY!$A$37:$U$37,OFFSET(WatchbillMONTHLY!$A$37:$U$37,1,2)),FALSE),TRUE,FALSE)),
IF(_xlfn.XLOOKUP(AY$2,WatchbillMONTHLY!$A$54:$U$54,OFFSET(WatchbillMONTHLY!$A$54:$U$54,1,2))=IF(_xlfn.XLOOKUP($A66,INDIRECT("_"&amp;_xlfn.XLOOKUP(AY$2,WatchbillMONTHLY!$A$54:$U$54,OFFSET(WatchbillMONTHLY!$A$54:$U$54,1,2))),INDIRECT("_"&amp;_xlfn.XLOOKUP(AY$2,WatchbillMONTHLY!$A$54:$U$54,OFFSET(WatchbillMONTHLY!$A$54:$U$54,1,2))))=$A66,_xlfn.XLOOKUP(AY$2,WatchbillMONTHLY!$A$54:$U$54,OFFSET(WatchbillMONTHLY!$A$54:$U$54,1,2)),FALSE),TRUE,FALSE)),
IF(_xlfn.XLOOKUP(AY$2,WatchbillMONTHLY!$A$71:$U$71,OFFSET(WatchbillMONTHLY!$A$71:$U$71,1,2))=IF(_xlfn.XLOOKUP($A66,INDIRECT("_"&amp;_xlfn.XLOOKUP(AY$2,WatchbillMONTHLY!$A$71:$U$71,OFFSET(WatchbillMONTHLY!$A$71:$U$71,1,2))),INDIRECT("_"&amp;_xlfn.XLOOKUP(AY$2,WatchbillMONTHLY!$A$71:$U$71,OFFSET(WatchbillMONTHLY!$A$71:$U$71,1,2))))=$A66,_xlfn.XLOOKUP(AY$2,WatchbillMONTHLY!$A$71:$U$71,OFFSET(WatchbillMONTHLY!$A$71:$U$71,1,2)),FALSE),TRUE,FALSE)),
IF(_xlfn.XLOOKUP(AY$2,WatchbillMONTHLY!$A$88:$U$88,OFFSET(WatchbillMONTHLY!$A$88:$U$88,1,2))=IF(_xlfn.XLOOKUP($A66,INDIRECT("_"&amp;_xlfn.XLOOKUP(AY$2,WatchbillMONTHLY!$A$88:$U$88,OFFSET(WatchbillMONTHLY!$A$88:$U$88,1,2))),INDIRECT("_"&amp;_xlfn.XLOOKUP(AY$2,WatchbillMONTHLY!$A$88:$U$88,OFFSET(WatchbillMONTHLY!$A$88:$U$88,1,2))))=$A66,_xlfn.XLOOKUP(AY$2,WatchbillMONTHLY!$A$88:$U$88,OFFSET(WatchbillMONTHLY!$A$88:$U$88,1,2)),FALSE),TRUE,FALSE)),
FALSE),FALSE)</f>
        <v>0</v>
      </c>
      <c r="AZ66" s="209" t="b" cm="1">
        <f t="array" aca="1" ref="AZ66" ca="1">IF(AND($A66 &gt; 0, S66 &gt; 0,AZ$2&lt;MiscFormulas!$A$5+1),
_xlfn.IFNA(
_xlfn.IFNA(
_xlfn.IFNA(
_xlfn.IFNA(
_xlfn.IFNA(
_xlfn.IFNA(
IF(_xlfn.XLOOKUP(AZ$2,WatchbillMONTHLY!$A$3:$U$3,OFFSET(WatchbillMONTHLY!$A$3:$U$3,1,2))=IF(_xlfn.XLOOKUP($A66,INDIRECT("_"&amp;_xlfn.XLOOKUP(AZ$2,WatchbillMONTHLY!$A$3:$U$3,OFFSET(WatchbillMONTHLY!$A$3:$U$3,1,2))),INDIRECT("_"&amp;_xlfn.XLOOKUP(AZ$2,WatchbillMONTHLY!$A$3:$U$3,OFFSET(WatchbillMONTHLY!$A$3:$U$3,1,2))))=$A66,_xlfn.XLOOKUP(AZ$2,WatchbillMONTHLY!$A$3:$U$3,OFFSET(WatchbillMONTHLY!$A$3:$U$3,1,2)),FALSE),TRUE,FALSE),
IF(_xlfn.XLOOKUP(AZ$2,WatchbillMONTHLY!$A$20:$U$20,OFFSET(WatchbillMONTHLY!$A$20:$U$20,1,2))=IF(_xlfn.XLOOKUP($A66,INDIRECT("_"&amp;_xlfn.XLOOKUP(AZ$2,WatchbillMONTHLY!$A$20:$U$20,OFFSET(WatchbillMONTHLY!$A$20:$U$20,1,2))),INDIRECT("_"&amp;_xlfn.XLOOKUP(AZ$2,WatchbillMONTHLY!$A$20:$U$20,OFFSET(WatchbillMONTHLY!$A$20:$U$20,1,2))))=$A66,_xlfn.XLOOKUP(AZ$2,WatchbillMONTHLY!$A$20:$U$20,OFFSET(WatchbillMONTHLY!$A$20:$U$20,1,2)),FALSE),TRUE,FALSE)),
IF(_xlfn.XLOOKUP(AZ$2,WatchbillMONTHLY!$A$37:$U$37,OFFSET(WatchbillMONTHLY!$A$37:$U$37,1,2))=IF(_xlfn.XLOOKUP($A66,INDIRECT("_"&amp;_xlfn.XLOOKUP(AZ$2,WatchbillMONTHLY!$A$37:$U$37,OFFSET(WatchbillMONTHLY!$A$37:$U$37,1,2))),INDIRECT("_"&amp;_xlfn.XLOOKUP(AZ$2,WatchbillMONTHLY!$A$37:$U$37,OFFSET(WatchbillMONTHLY!$A$37:$U$37,1,2))))=$A66,_xlfn.XLOOKUP(AZ$2,WatchbillMONTHLY!$A$37:$U$37,OFFSET(WatchbillMONTHLY!$A$37:$U$37,1,2)),FALSE),TRUE,FALSE)),
IF(_xlfn.XLOOKUP(AZ$2,WatchbillMONTHLY!$A$54:$U$54,OFFSET(WatchbillMONTHLY!$A$54:$U$54,1,2))=IF(_xlfn.XLOOKUP($A66,INDIRECT("_"&amp;_xlfn.XLOOKUP(AZ$2,WatchbillMONTHLY!$A$54:$U$54,OFFSET(WatchbillMONTHLY!$A$54:$U$54,1,2))),INDIRECT("_"&amp;_xlfn.XLOOKUP(AZ$2,WatchbillMONTHLY!$A$54:$U$54,OFFSET(WatchbillMONTHLY!$A$54:$U$54,1,2))))=$A66,_xlfn.XLOOKUP(AZ$2,WatchbillMONTHLY!$A$54:$U$54,OFFSET(WatchbillMONTHLY!$A$54:$U$54,1,2)),FALSE),TRUE,FALSE)),
IF(_xlfn.XLOOKUP(AZ$2,WatchbillMONTHLY!$A$71:$U$71,OFFSET(WatchbillMONTHLY!$A$71:$U$71,1,2))=IF(_xlfn.XLOOKUP($A66,INDIRECT("_"&amp;_xlfn.XLOOKUP(AZ$2,WatchbillMONTHLY!$A$71:$U$71,OFFSET(WatchbillMONTHLY!$A$71:$U$71,1,2))),INDIRECT("_"&amp;_xlfn.XLOOKUP(AZ$2,WatchbillMONTHLY!$A$71:$U$71,OFFSET(WatchbillMONTHLY!$A$71:$U$71,1,2))))=$A66,_xlfn.XLOOKUP(AZ$2,WatchbillMONTHLY!$A$71:$U$71,OFFSET(WatchbillMONTHLY!$A$71:$U$71,1,2)),FALSE),TRUE,FALSE)),
IF(_xlfn.XLOOKUP(AZ$2,WatchbillMONTHLY!$A$88:$U$88,OFFSET(WatchbillMONTHLY!$A$88:$U$88,1,2))=IF(_xlfn.XLOOKUP($A66,INDIRECT("_"&amp;_xlfn.XLOOKUP(AZ$2,WatchbillMONTHLY!$A$88:$U$88,OFFSET(WatchbillMONTHLY!$A$88:$U$88,1,2))),INDIRECT("_"&amp;_xlfn.XLOOKUP(AZ$2,WatchbillMONTHLY!$A$88:$U$88,OFFSET(WatchbillMONTHLY!$A$88:$U$88,1,2))))=$A66,_xlfn.XLOOKUP(AZ$2,WatchbillMONTHLY!$A$88:$U$88,OFFSET(WatchbillMONTHLY!$A$88:$U$88,1,2)),FALSE),TRUE,FALSE)),
FALSE),FALSE)</f>
        <v>0</v>
      </c>
      <c r="BA66" s="209" t="b" cm="1">
        <f t="array" aca="1" ref="BA66" ca="1">IF(AND($A66 &gt; 0, T66 &gt; 0,BA$2&lt;MiscFormulas!$A$5+1),
_xlfn.IFNA(
_xlfn.IFNA(
_xlfn.IFNA(
_xlfn.IFNA(
_xlfn.IFNA(
_xlfn.IFNA(
IF(_xlfn.XLOOKUP(BA$2,WatchbillMONTHLY!$A$3:$U$3,OFFSET(WatchbillMONTHLY!$A$3:$U$3,1,2))=IF(_xlfn.XLOOKUP($A66,INDIRECT("_"&amp;_xlfn.XLOOKUP(BA$2,WatchbillMONTHLY!$A$3:$U$3,OFFSET(WatchbillMONTHLY!$A$3:$U$3,1,2))),INDIRECT("_"&amp;_xlfn.XLOOKUP(BA$2,WatchbillMONTHLY!$A$3:$U$3,OFFSET(WatchbillMONTHLY!$A$3:$U$3,1,2))))=$A66,_xlfn.XLOOKUP(BA$2,WatchbillMONTHLY!$A$3:$U$3,OFFSET(WatchbillMONTHLY!$A$3:$U$3,1,2)),FALSE),TRUE,FALSE),
IF(_xlfn.XLOOKUP(BA$2,WatchbillMONTHLY!$A$20:$U$20,OFFSET(WatchbillMONTHLY!$A$20:$U$20,1,2))=IF(_xlfn.XLOOKUP($A66,INDIRECT("_"&amp;_xlfn.XLOOKUP(BA$2,WatchbillMONTHLY!$A$20:$U$20,OFFSET(WatchbillMONTHLY!$A$20:$U$20,1,2))),INDIRECT("_"&amp;_xlfn.XLOOKUP(BA$2,WatchbillMONTHLY!$A$20:$U$20,OFFSET(WatchbillMONTHLY!$A$20:$U$20,1,2))))=$A66,_xlfn.XLOOKUP(BA$2,WatchbillMONTHLY!$A$20:$U$20,OFFSET(WatchbillMONTHLY!$A$20:$U$20,1,2)),FALSE),TRUE,FALSE)),
IF(_xlfn.XLOOKUP(BA$2,WatchbillMONTHLY!$A$37:$U$37,OFFSET(WatchbillMONTHLY!$A$37:$U$37,1,2))=IF(_xlfn.XLOOKUP($A66,INDIRECT("_"&amp;_xlfn.XLOOKUP(BA$2,WatchbillMONTHLY!$A$37:$U$37,OFFSET(WatchbillMONTHLY!$A$37:$U$37,1,2))),INDIRECT("_"&amp;_xlfn.XLOOKUP(BA$2,WatchbillMONTHLY!$A$37:$U$37,OFFSET(WatchbillMONTHLY!$A$37:$U$37,1,2))))=$A66,_xlfn.XLOOKUP(BA$2,WatchbillMONTHLY!$A$37:$U$37,OFFSET(WatchbillMONTHLY!$A$37:$U$37,1,2)),FALSE),TRUE,FALSE)),
IF(_xlfn.XLOOKUP(BA$2,WatchbillMONTHLY!$A$54:$U$54,OFFSET(WatchbillMONTHLY!$A$54:$U$54,1,2))=IF(_xlfn.XLOOKUP($A66,INDIRECT("_"&amp;_xlfn.XLOOKUP(BA$2,WatchbillMONTHLY!$A$54:$U$54,OFFSET(WatchbillMONTHLY!$A$54:$U$54,1,2))),INDIRECT("_"&amp;_xlfn.XLOOKUP(BA$2,WatchbillMONTHLY!$A$54:$U$54,OFFSET(WatchbillMONTHLY!$A$54:$U$54,1,2))))=$A66,_xlfn.XLOOKUP(BA$2,WatchbillMONTHLY!$A$54:$U$54,OFFSET(WatchbillMONTHLY!$A$54:$U$54,1,2)),FALSE),TRUE,FALSE)),
IF(_xlfn.XLOOKUP(BA$2,WatchbillMONTHLY!$A$71:$U$71,OFFSET(WatchbillMONTHLY!$A$71:$U$71,1,2))=IF(_xlfn.XLOOKUP($A66,INDIRECT("_"&amp;_xlfn.XLOOKUP(BA$2,WatchbillMONTHLY!$A$71:$U$71,OFFSET(WatchbillMONTHLY!$A$71:$U$71,1,2))),INDIRECT("_"&amp;_xlfn.XLOOKUP(BA$2,WatchbillMONTHLY!$A$71:$U$71,OFFSET(WatchbillMONTHLY!$A$71:$U$71,1,2))))=$A66,_xlfn.XLOOKUP(BA$2,WatchbillMONTHLY!$A$71:$U$71,OFFSET(WatchbillMONTHLY!$A$71:$U$71,1,2)),FALSE),TRUE,FALSE)),
IF(_xlfn.XLOOKUP(BA$2,WatchbillMONTHLY!$A$88:$U$88,OFFSET(WatchbillMONTHLY!$A$88:$U$88,1,2))=IF(_xlfn.XLOOKUP($A66,INDIRECT("_"&amp;_xlfn.XLOOKUP(BA$2,WatchbillMONTHLY!$A$88:$U$88,OFFSET(WatchbillMONTHLY!$A$88:$U$88,1,2))),INDIRECT("_"&amp;_xlfn.XLOOKUP(BA$2,WatchbillMONTHLY!$A$88:$U$88,OFFSET(WatchbillMONTHLY!$A$88:$U$88,1,2))))=$A66,_xlfn.XLOOKUP(BA$2,WatchbillMONTHLY!$A$88:$U$88,OFFSET(WatchbillMONTHLY!$A$88:$U$88,1,2)),FALSE),TRUE,FALSE)),
FALSE),FALSE)</f>
        <v>0</v>
      </c>
      <c r="BB66" s="209" t="b" cm="1">
        <f t="array" aca="1" ref="BB66" ca="1">IF(AND($A66 &gt; 0, U66 &gt; 0,BB$2&lt;MiscFormulas!$A$5+1),
_xlfn.IFNA(
_xlfn.IFNA(
_xlfn.IFNA(
_xlfn.IFNA(
_xlfn.IFNA(
_xlfn.IFNA(
IF(_xlfn.XLOOKUP(BB$2,WatchbillMONTHLY!$A$3:$U$3,OFFSET(WatchbillMONTHLY!$A$3:$U$3,1,2))=IF(_xlfn.XLOOKUP($A66,INDIRECT("_"&amp;_xlfn.XLOOKUP(BB$2,WatchbillMONTHLY!$A$3:$U$3,OFFSET(WatchbillMONTHLY!$A$3:$U$3,1,2))),INDIRECT("_"&amp;_xlfn.XLOOKUP(BB$2,WatchbillMONTHLY!$A$3:$U$3,OFFSET(WatchbillMONTHLY!$A$3:$U$3,1,2))))=$A66,_xlfn.XLOOKUP(BB$2,WatchbillMONTHLY!$A$3:$U$3,OFFSET(WatchbillMONTHLY!$A$3:$U$3,1,2)),FALSE),TRUE,FALSE),
IF(_xlfn.XLOOKUP(BB$2,WatchbillMONTHLY!$A$20:$U$20,OFFSET(WatchbillMONTHLY!$A$20:$U$20,1,2))=IF(_xlfn.XLOOKUP($A66,INDIRECT("_"&amp;_xlfn.XLOOKUP(BB$2,WatchbillMONTHLY!$A$20:$U$20,OFFSET(WatchbillMONTHLY!$A$20:$U$20,1,2))),INDIRECT("_"&amp;_xlfn.XLOOKUP(BB$2,WatchbillMONTHLY!$A$20:$U$20,OFFSET(WatchbillMONTHLY!$A$20:$U$20,1,2))))=$A66,_xlfn.XLOOKUP(BB$2,WatchbillMONTHLY!$A$20:$U$20,OFFSET(WatchbillMONTHLY!$A$20:$U$20,1,2)),FALSE),TRUE,FALSE)),
IF(_xlfn.XLOOKUP(BB$2,WatchbillMONTHLY!$A$37:$U$37,OFFSET(WatchbillMONTHLY!$A$37:$U$37,1,2))=IF(_xlfn.XLOOKUP($A66,INDIRECT("_"&amp;_xlfn.XLOOKUP(BB$2,WatchbillMONTHLY!$A$37:$U$37,OFFSET(WatchbillMONTHLY!$A$37:$U$37,1,2))),INDIRECT("_"&amp;_xlfn.XLOOKUP(BB$2,WatchbillMONTHLY!$A$37:$U$37,OFFSET(WatchbillMONTHLY!$A$37:$U$37,1,2))))=$A66,_xlfn.XLOOKUP(BB$2,WatchbillMONTHLY!$A$37:$U$37,OFFSET(WatchbillMONTHLY!$A$37:$U$37,1,2)),FALSE),TRUE,FALSE)),
IF(_xlfn.XLOOKUP(BB$2,WatchbillMONTHLY!$A$54:$U$54,OFFSET(WatchbillMONTHLY!$A$54:$U$54,1,2))=IF(_xlfn.XLOOKUP($A66,INDIRECT("_"&amp;_xlfn.XLOOKUP(BB$2,WatchbillMONTHLY!$A$54:$U$54,OFFSET(WatchbillMONTHLY!$A$54:$U$54,1,2))),INDIRECT("_"&amp;_xlfn.XLOOKUP(BB$2,WatchbillMONTHLY!$A$54:$U$54,OFFSET(WatchbillMONTHLY!$A$54:$U$54,1,2))))=$A66,_xlfn.XLOOKUP(BB$2,WatchbillMONTHLY!$A$54:$U$54,OFFSET(WatchbillMONTHLY!$A$54:$U$54,1,2)),FALSE),TRUE,FALSE)),
IF(_xlfn.XLOOKUP(BB$2,WatchbillMONTHLY!$A$71:$U$71,OFFSET(WatchbillMONTHLY!$A$71:$U$71,1,2))=IF(_xlfn.XLOOKUP($A66,INDIRECT("_"&amp;_xlfn.XLOOKUP(BB$2,WatchbillMONTHLY!$A$71:$U$71,OFFSET(WatchbillMONTHLY!$A$71:$U$71,1,2))),INDIRECT("_"&amp;_xlfn.XLOOKUP(BB$2,WatchbillMONTHLY!$A$71:$U$71,OFFSET(WatchbillMONTHLY!$A$71:$U$71,1,2))))=$A66,_xlfn.XLOOKUP(BB$2,WatchbillMONTHLY!$A$71:$U$71,OFFSET(WatchbillMONTHLY!$A$71:$U$71,1,2)),FALSE),TRUE,FALSE)),
IF(_xlfn.XLOOKUP(BB$2,WatchbillMONTHLY!$A$88:$U$88,OFFSET(WatchbillMONTHLY!$A$88:$U$88,1,2))=IF(_xlfn.XLOOKUP($A66,INDIRECT("_"&amp;_xlfn.XLOOKUP(BB$2,WatchbillMONTHLY!$A$88:$U$88,OFFSET(WatchbillMONTHLY!$A$88:$U$88,1,2))),INDIRECT("_"&amp;_xlfn.XLOOKUP(BB$2,WatchbillMONTHLY!$A$88:$U$88,OFFSET(WatchbillMONTHLY!$A$88:$U$88,1,2))))=$A66,_xlfn.XLOOKUP(BB$2,WatchbillMONTHLY!$A$88:$U$88,OFFSET(WatchbillMONTHLY!$A$88:$U$88,1,2)),FALSE),TRUE,FALSE)),
FALSE),FALSE)</f>
        <v>0</v>
      </c>
      <c r="BC66" s="209" t="b" cm="1">
        <f t="array" aca="1" ref="BC66" ca="1">IF(AND($A66 &gt; 0, V66 &gt; 0,BC$2&lt;MiscFormulas!$A$5+1),
_xlfn.IFNA(
_xlfn.IFNA(
_xlfn.IFNA(
_xlfn.IFNA(
_xlfn.IFNA(
_xlfn.IFNA(
IF(_xlfn.XLOOKUP(BC$2,WatchbillMONTHLY!$A$3:$U$3,OFFSET(WatchbillMONTHLY!$A$3:$U$3,1,2))=IF(_xlfn.XLOOKUP($A66,INDIRECT("_"&amp;_xlfn.XLOOKUP(BC$2,WatchbillMONTHLY!$A$3:$U$3,OFFSET(WatchbillMONTHLY!$A$3:$U$3,1,2))),INDIRECT("_"&amp;_xlfn.XLOOKUP(BC$2,WatchbillMONTHLY!$A$3:$U$3,OFFSET(WatchbillMONTHLY!$A$3:$U$3,1,2))))=$A66,_xlfn.XLOOKUP(BC$2,WatchbillMONTHLY!$A$3:$U$3,OFFSET(WatchbillMONTHLY!$A$3:$U$3,1,2)),FALSE),TRUE,FALSE),
IF(_xlfn.XLOOKUP(BC$2,WatchbillMONTHLY!$A$20:$U$20,OFFSET(WatchbillMONTHLY!$A$20:$U$20,1,2))=IF(_xlfn.XLOOKUP($A66,INDIRECT("_"&amp;_xlfn.XLOOKUP(BC$2,WatchbillMONTHLY!$A$20:$U$20,OFFSET(WatchbillMONTHLY!$A$20:$U$20,1,2))),INDIRECT("_"&amp;_xlfn.XLOOKUP(BC$2,WatchbillMONTHLY!$A$20:$U$20,OFFSET(WatchbillMONTHLY!$A$20:$U$20,1,2))))=$A66,_xlfn.XLOOKUP(BC$2,WatchbillMONTHLY!$A$20:$U$20,OFFSET(WatchbillMONTHLY!$A$20:$U$20,1,2)),FALSE),TRUE,FALSE)),
IF(_xlfn.XLOOKUP(BC$2,WatchbillMONTHLY!$A$37:$U$37,OFFSET(WatchbillMONTHLY!$A$37:$U$37,1,2))=IF(_xlfn.XLOOKUP($A66,INDIRECT("_"&amp;_xlfn.XLOOKUP(BC$2,WatchbillMONTHLY!$A$37:$U$37,OFFSET(WatchbillMONTHLY!$A$37:$U$37,1,2))),INDIRECT("_"&amp;_xlfn.XLOOKUP(BC$2,WatchbillMONTHLY!$A$37:$U$37,OFFSET(WatchbillMONTHLY!$A$37:$U$37,1,2))))=$A66,_xlfn.XLOOKUP(BC$2,WatchbillMONTHLY!$A$37:$U$37,OFFSET(WatchbillMONTHLY!$A$37:$U$37,1,2)),FALSE),TRUE,FALSE)),
IF(_xlfn.XLOOKUP(BC$2,WatchbillMONTHLY!$A$54:$U$54,OFFSET(WatchbillMONTHLY!$A$54:$U$54,1,2))=IF(_xlfn.XLOOKUP($A66,INDIRECT("_"&amp;_xlfn.XLOOKUP(BC$2,WatchbillMONTHLY!$A$54:$U$54,OFFSET(WatchbillMONTHLY!$A$54:$U$54,1,2))),INDIRECT("_"&amp;_xlfn.XLOOKUP(BC$2,WatchbillMONTHLY!$A$54:$U$54,OFFSET(WatchbillMONTHLY!$A$54:$U$54,1,2))))=$A66,_xlfn.XLOOKUP(BC$2,WatchbillMONTHLY!$A$54:$U$54,OFFSET(WatchbillMONTHLY!$A$54:$U$54,1,2)),FALSE),TRUE,FALSE)),
IF(_xlfn.XLOOKUP(BC$2,WatchbillMONTHLY!$A$71:$U$71,OFFSET(WatchbillMONTHLY!$A$71:$U$71,1,2))=IF(_xlfn.XLOOKUP($A66,INDIRECT("_"&amp;_xlfn.XLOOKUP(BC$2,WatchbillMONTHLY!$A$71:$U$71,OFFSET(WatchbillMONTHLY!$A$71:$U$71,1,2))),INDIRECT("_"&amp;_xlfn.XLOOKUP(BC$2,WatchbillMONTHLY!$A$71:$U$71,OFFSET(WatchbillMONTHLY!$A$71:$U$71,1,2))))=$A66,_xlfn.XLOOKUP(BC$2,WatchbillMONTHLY!$A$71:$U$71,OFFSET(WatchbillMONTHLY!$A$71:$U$71,1,2)),FALSE),TRUE,FALSE)),
IF(_xlfn.XLOOKUP(BC$2,WatchbillMONTHLY!$A$88:$U$88,OFFSET(WatchbillMONTHLY!$A$88:$U$88,1,2))=IF(_xlfn.XLOOKUP($A66,INDIRECT("_"&amp;_xlfn.XLOOKUP(BC$2,WatchbillMONTHLY!$A$88:$U$88,OFFSET(WatchbillMONTHLY!$A$88:$U$88,1,2))),INDIRECT("_"&amp;_xlfn.XLOOKUP(BC$2,WatchbillMONTHLY!$A$88:$U$88,OFFSET(WatchbillMONTHLY!$A$88:$U$88,1,2))))=$A66,_xlfn.XLOOKUP(BC$2,WatchbillMONTHLY!$A$88:$U$88,OFFSET(WatchbillMONTHLY!$A$88:$U$88,1,2)),FALSE),TRUE,FALSE)),
FALSE),FALSE)</f>
        <v>0</v>
      </c>
      <c r="BD66" s="209" t="b" cm="1">
        <f t="array" aca="1" ref="BD66" ca="1">IF(AND($A66 &gt; 0, W66 &gt; 0,BD$2&lt;MiscFormulas!$A$5+1),
_xlfn.IFNA(
_xlfn.IFNA(
_xlfn.IFNA(
_xlfn.IFNA(
_xlfn.IFNA(
_xlfn.IFNA(
IF(_xlfn.XLOOKUP(BD$2,WatchbillMONTHLY!$A$3:$U$3,OFFSET(WatchbillMONTHLY!$A$3:$U$3,1,2))=IF(_xlfn.XLOOKUP($A66,INDIRECT("_"&amp;_xlfn.XLOOKUP(BD$2,WatchbillMONTHLY!$A$3:$U$3,OFFSET(WatchbillMONTHLY!$A$3:$U$3,1,2))),INDIRECT("_"&amp;_xlfn.XLOOKUP(BD$2,WatchbillMONTHLY!$A$3:$U$3,OFFSET(WatchbillMONTHLY!$A$3:$U$3,1,2))))=$A66,_xlfn.XLOOKUP(BD$2,WatchbillMONTHLY!$A$3:$U$3,OFFSET(WatchbillMONTHLY!$A$3:$U$3,1,2)),FALSE),TRUE,FALSE),
IF(_xlfn.XLOOKUP(BD$2,WatchbillMONTHLY!$A$20:$U$20,OFFSET(WatchbillMONTHLY!$A$20:$U$20,1,2))=IF(_xlfn.XLOOKUP($A66,INDIRECT("_"&amp;_xlfn.XLOOKUP(BD$2,WatchbillMONTHLY!$A$20:$U$20,OFFSET(WatchbillMONTHLY!$A$20:$U$20,1,2))),INDIRECT("_"&amp;_xlfn.XLOOKUP(BD$2,WatchbillMONTHLY!$A$20:$U$20,OFFSET(WatchbillMONTHLY!$A$20:$U$20,1,2))))=$A66,_xlfn.XLOOKUP(BD$2,WatchbillMONTHLY!$A$20:$U$20,OFFSET(WatchbillMONTHLY!$A$20:$U$20,1,2)),FALSE),TRUE,FALSE)),
IF(_xlfn.XLOOKUP(BD$2,WatchbillMONTHLY!$A$37:$U$37,OFFSET(WatchbillMONTHLY!$A$37:$U$37,1,2))=IF(_xlfn.XLOOKUP($A66,INDIRECT("_"&amp;_xlfn.XLOOKUP(BD$2,WatchbillMONTHLY!$A$37:$U$37,OFFSET(WatchbillMONTHLY!$A$37:$U$37,1,2))),INDIRECT("_"&amp;_xlfn.XLOOKUP(BD$2,WatchbillMONTHLY!$A$37:$U$37,OFFSET(WatchbillMONTHLY!$A$37:$U$37,1,2))))=$A66,_xlfn.XLOOKUP(BD$2,WatchbillMONTHLY!$A$37:$U$37,OFFSET(WatchbillMONTHLY!$A$37:$U$37,1,2)),FALSE),TRUE,FALSE)),
IF(_xlfn.XLOOKUP(BD$2,WatchbillMONTHLY!$A$54:$U$54,OFFSET(WatchbillMONTHLY!$A$54:$U$54,1,2))=IF(_xlfn.XLOOKUP($A66,INDIRECT("_"&amp;_xlfn.XLOOKUP(BD$2,WatchbillMONTHLY!$A$54:$U$54,OFFSET(WatchbillMONTHLY!$A$54:$U$54,1,2))),INDIRECT("_"&amp;_xlfn.XLOOKUP(BD$2,WatchbillMONTHLY!$A$54:$U$54,OFFSET(WatchbillMONTHLY!$A$54:$U$54,1,2))))=$A66,_xlfn.XLOOKUP(BD$2,WatchbillMONTHLY!$A$54:$U$54,OFFSET(WatchbillMONTHLY!$A$54:$U$54,1,2)),FALSE),TRUE,FALSE)),
IF(_xlfn.XLOOKUP(BD$2,WatchbillMONTHLY!$A$71:$U$71,OFFSET(WatchbillMONTHLY!$A$71:$U$71,1,2))=IF(_xlfn.XLOOKUP($A66,INDIRECT("_"&amp;_xlfn.XLOOKUP(BD$2,WatchbillMONTHLY!$A$71:$U$71,OFFSET(WatchbillMONTHLY!$A$71:$U$71,1,2))),INDIRECT("_"&amp;_xlfn.XLOOKUP(BD$2,WatchbillMONTHLY!$A$71:$U$71,OFFSET(WatchbillMONTHLY!$A$71:$U$71,1,2))))=$A66,_xlfn.XLOOKUP(BD$2,WatchbillMONTHLY!$A$71:$U$71,OFFSET(WatchbillMONTHLY!$A$71:$U$71,1,2)),FALSE),TRUE,FALSE)),
IF(_xlfn.XLOOKUP(BD$2,WatchbillMONTHLY!$A$88:$U$88,OFFSET(WatchbillMONTHLY!$A$88:$U$88,1,2))=IF(_xlfn.XLOOKUP($A66,INDIRECT("_"&amp;_xlfn.XLOOKUP(BD$2,WatchbillMONTHLY!$A$88:$U$88,OFFSET(WatchbillMONTHLY!$A$88:$U$88,1,2))),INDIRECT("_"&amp;_xlfn.XLOOKUP(BD$2,WatchbillMONTHLY!$A$88:$U$88,OFFSET(WatchbillMONTHLY!$A$88:$U$88,1,2))))=$A66,_xlfn.XLOOKUP(BD$2,WatchbillMONTHLY!$A$88:$U$88,OFFSET(WatchbillMONTHLY!$A$88:$U$88,1,2)),FALSE),TRUE,FALSE)),
FALSE),FALSE)</f>
        <v>0</v>
      </c>
      <c r="BE66" s="209" t="b" cm="1">
        <f t="array" aca="1" ref="BE66" ca="1">IF(AND($A66 &gt; 0, X66 &gt; 0,BE$2&lt;MiscFormulas!$A$5+1),
_xlfn.IFNA(
_xlfn.IFNA(
_xlfn.IFNA(
_xlfn.IFNA(
_xlfn.IFNA(
_xlfn.IFNA(
IF(_xlfn.XLOOKUP(BE$2,WatchbillMONTHLY!$A$3:$U$3,OFFSET(WatchbillMONTHLY!$A$3:$U$3,1,2))=IF(_xlfn.XLOOKUP($A66,INDIRECT("_"&amp;_xlfn.XLOOKUP(BE$2,WatchbillMONTHLY!$A$3:$U$3,OFFSET(WatchbillMONTHLY!$A$3:$U$3,1,2))),INDIRECT("_"&amp;_xlfn.XLOOKUP(BE$2,WatchbillMONTHLY!$A$3:$U$3,OFFSET(WatchbillMONTHLY!$A$3:$U$3,1,2))))=$A66,_xlfn.XLOOKUP(BE$2,WatchbillMONTHLY!$A$3:$U$3,OFFSET(WatchbillMONTHLY!$A$3:$U$3,1,2)),FALSE),TRUE,FALSE),
IF(_xlfn.XLOOKUP(BE$2,WatchbillMONTHLY!$A$20:$U$20,OFFSET(WatchbillMONTHLY!$A$20:$U$20,1,2))=IF(_xlfn.XLOOKUP($A66,INDIRECT("_"&amp;_xlfn.XLOOKUP(BE$2,WatchbillMONTHLY!$A$20:$U$20,OFFSET(WatchbillMONTHLY!$A$20:$U$20,1,2))),INDIRECT("_"&amp;_xlfn.XLOOKUP(BE$2,WatchbillMONTHLY!$A$20:$U$20,OFFSET(WatchbillMONTHLY!$A$20:$U$20,1,2))))=$A66,_xlfn.XLOOKUP(BE$2,WatchbillMONTHLY!$A$20:$U$20,OFFSET(WatchbillMONTHLY!$A$20:$U$20,1,2)),FALSE),TRUE,FALSE)),
IF(_xlfn.XLOOKUP(BE$2,WatchbillMONTHLY!$A$37:$U$37,OFFSET(WatchbillMONTHLY!$A$37:$U$37,1,2))=IF(_xlfn.XLOOKUP($A66,INDIRECT("_"&amp;_xlfn.XLOOKUP(BE$2,WatchbillMONTHLY!$A$37:$U$37,OFFSET(WatchbillMONTHLY!$A$37:$U$37,1,2))),INDIRECT("_"&amp;_xlfn.XLOOKUP(BE$2,WatchbillMONTHLY!$A$37:$U$37,OFFSET(WatchbillMONTHLY!$A$37:$U$37,1,2))))=$A66,_xlfn.XLOOKUP(BE$2,WatchbillMONTHLY!$A$37:$U$37,OFFSET(WatchbillMONTHLY!$A$37:$U$37,1,2)),FALSE),TRUE,FALSE)),
IF(_xlfn.XLOOKUP(BE$2,WatchbillMONTHLY!$A$54:$U$54,OFFSET(WatchbillMONTHLY!$A$54:$U$54,1,2))=IF(_xlfn.XLOOKUP($A66,INDIRECT("_"&amp;_xlfn.XLOOKUP(BE$2,WatchbillMONTHLY!$A$54:$U$54,OFFSET(WatchbillMONTHLY!$A$54:$U$54,1,2))),INDIRECT("_"&amp;_xlfn.XLOOKUP(BE$2,WatchbillMONTHLY!$A$54:$U$54,OFFSET(WatchbillMONTHLY!$A$54:$U$54,1,2))))=$A66,_xlfn.XLOOKUP(BE$2,WatchbillMONTHLY!$A$54:$U$54,OFFSET(WatchbillMONTHLY!$A$54:$U$54,1,2)),FALSE),TRUE,FALSE)),
IF(_xlfn.XLOOKUP(BE$2,WatchbillMONTHLY!$A$71:$U$71,OFFSET(WatchbillMONTHLY!$A$71:$U$71,1,2))=IF(_xlfn.XLOOKUP($A66,INDIRECT("_"&amp;_xlfn.XLOOKUP(BE$2,WatchbillMONTHLY!$A$71:$U$71,OFFSET(WatchbillMONTHLY!$A$71:$U$71,1,2))),INDIRECT("_"&amp;_xlfn.XLOOKUP(BE$2,WatchbillMONTHLY!$A$71:$U$71,OFFSET(WatchbillMONTHLY!$A$71:$U$71,1,2))))=$A66,_xlfn.XLOOKUP(BE$2,WatchbillMONTHLY!$A$71:$U$71,OFFSET(WatchbillMONTHLY!$A$71:$U$71,1,2)),FALSE),TRUE,FALSE)),
IF(_xlfn.XLOOKUP(BE$2,WatchbillMONTHLY!$A$88:$U$88,OFFSET(WatchbillMONTHLY!$A$88:$U$88,1,2))=IF(_xlfn.XLOOKUP($A66,INDIRECT("_"&amp;_xlfn.XLOOKUP(BE$2,WatchbillMONTHLY!$A$88:$U$88,OFFSET(WatchbillMONTHLY!$A$88:$U$88,1,2))),INDIRECT("_"&amp;_xlfn.XLOOKUP(BE$2,WatchbillMONTHLY!$A$88:$U$88,OFFSET(WatchbillMONTHLY!$A$88:$U$88,1,2))))=$A66,_xlfn.XLOOKUP(BE$2,WatchbillMONTHLY!$A$88:$U$88,OFFSET(WatchbillMONTHLY!$A$88:$U$88,1,2)),FALSE),TRUE,FALSE)),
FALSE),FALSE)</f>
        <v>0</v>
      </c>
      <c r="BF66" s="209" t="b" cm="1">
        <f t="array" aca="1" ref="BF66" ca="1">IF(AND($A66 &gt; 0, Y66 &gt; 0,BF$2&lt;MiscFormulas!$A$5+1),
_xlfn.IFNA(
_xlfn.IFNA(
_xlfn.IFNA(
_xlfn.IFNA(
_xlfn.IFNA(
_xlfn.IFNA(
IF(_xlfn.XLOOKUP(BF$2,WatchbillMONTHLY!$A$3:$U$3,OFFSET(WatchbillMONTHLY!$A$3:$U$3,1,2))=IF(_xlfn.XLOOKUP($A66,INDIRECT("_"&amp;_xlfn.XLOOKUP(BF$2,WatchbillMONTHLY!$A$3:$U$3,OFFSET(WatchbillMONTHLY!$A$3:$U$3,1,2))),INDIRECT("_"&amp;_xlfn.XLOOKUP(BF$2,WatchbillMONTHLY!$A$3:$U$3,OFFSET(WatchbillMONTHLY!$A$3:$U$3,1,2))))=$A66,_xlfn.XLOOKUP(BF$2,WatchbillMONTHLY!$A$3:$U$3,OFFSET(WatchbillMONTHLY!$A$3:$U$3,1,2)),FALSE),TRUE,FALSE),
IF(_xlfn.XLOOKUP(BF$2,WatchbillMONTHLY!$A$20:$U$20,OFFSET(WatchbillMONTHLY!$A$20:$U$20,1,2))=IF(_xlfn.XLOOKUP($A66,INDIRECT("_"&amp;_xlfn.XLOOKUP(BF$2,WatchbillMONTHLY!$A$20:$U$20,OFFSET(WatchbillMONTHLY!$A$20:$U$20,1,2))),INDIRECT("_"&amp;_xlfn.XLOOKUP(BF$2,WatchbillMONTHLY!$A$20:$U$20,OFFSET(WatchbillMONTHLY!$A$20:$U$20,1,2))))=$A66,_xlfn.XLOOKUP(BF$2,WatchbillMONTHLY!$A$20:$U$20,OFFSET(WatchbillMONTHLY!$A$20:$U$20,1,2)),FALSE),TRUE,FALSE)),
IF(_xlfn.XLOOKUP(BF$2,WatchbillMONTHLY!$A$37:$U$37,OFFSET(WatchbillMONTHLY!$A$37:$U$37,1,2))=IF(_xlfn.XLOOKUP($A66,INDIRECT("_"&amp;_xlfn.XLOOKUP(BF$2,WatchbillMONTHLY!$A$37:$U$37,OFFSET(WatchbillMONTHLY!$A$37:$U$37,1,2))),INDIRECT("_"&amp;_xlfn.XLOOKUP(BF$2,WatchbillMONTHLY!$A$37:$U$37,OFFSET(WatchbillMONTHLY!$A$37:$U$37,1,2))))=$A66,_xlfn.XLOOKUP(BF$2,WatchbillMONTHLY!$A$37:$U$37,OFFSET(WatchbillMONTHLY!$A$37:$U$37,1,2)),FALSE),TRUE,FALSE)),
IF(_xlfn.XLOOKUP(BF$2,WatchbillMONTHLY!$A$54:$U$54,OFFSET(WatchbillMONTHLY!$A$54:$U$54,1,2))=IF(_xlfn.XLOOKUP($A66,INDIRECT("_"&amp;_xlfn.XLOOKUP(BF$2,WatchbillMONTHLY!$A$54:$U$54,OFFSET(WatchbillMONTHLY!$A$54:$U$54,1,2))),INDIRECT("_"&amp;_xlfn.XLOOKUP(BF$2,WatchbillMONTHLY!$A$54:$U$54,OFFSET(WatchbillMONTHLY!$A$54:$U$54,1,2))))=$A66,_xlfn.XLOOKUP(BF$2,WatchbillMONTHLY!$A$54:$U$54,OFFSET(WatchbillMONTHLY!$A$54:$U$54,1,2)),FALSE),TRUE,FALSE)),
IF(_xlfn.XLOOKUP(BF$2,WatchbillMONTHLY!$A$71:$U$71,OFFSET(WatchbillMONTHLY!$A$71:$U$71,1,2))=IF(_xlfn.XLOOKUP($A66,INDIRECT("_"&amp;_xlfn.XLOOKUP(BF$2,WatchbillMONTHLY!$A$71:$U$71,OFFSET(WatchbillMONTHLY!$A$71:$U$71,1,2))),INDIRECT("_"&amp;_xlfn.XLOOKUP(BF$2,WatchbillMONTHLY!$A$71:$U$71,OFFSET(WatchbillMONTHLY!$A$71:$U$71,1,2))))=$A66,_xlfn.XLOOKUP(BF$2,WatchbillMONTHLY!$A$71:$U$71,OFFSET(WatchbillMONTHLY!$A$71:$U$71,1,2)),FALSE),TRUE,FALSE)),
IF(_xlfn.XLOOKUP(BF$2,WatchbillMONTHLY!$A$88:$U$88,OFFSET(WatchbillMONTHLY!$A$88:$U$88,1,2))=IF(_xlfn.XLOOKUP($A66,INDIRECT("_"&amp;_xlfn.XLOOKUP(BF$2,WatchbillMONTHLY!$A$88:$U$88,OFFSET(WatchbillMONTHLY!$A$88:$U$88,1,2))),INDIRECT("_"&amp;_xlfn.XLOOKUP(BF$2,WatchbillMONTHLY!$A$88:$U$88,OFFSET(WatchbillMONTHLY!$A$88:$U$88,1,2))))=$A66,_xlfn.XLOOKUP(BF$2,WatchbillMONTHLY!$A$88:$U$88,OFFSET(WatchbillMONTHLY!$A$88:$U$88,1,2)),FALSE),TRUE,FALSE)),
FALSE),FALSE)</f>
        <v>0</v>
      </c>
      <c r="BG66" s="209" t="b" cm="1">
        <f t="array" aca="1" ref="BG66" ca="1">IF(AND($A66 &gt; 0, Z66 &gt; 0,BG$2&lt;MiscFormulas!$A$5+1),
_xlfn.IFNA(
_xlfn.IFNA(
_xlfn.IFNA(
_xlfn.IFNA(
_xlfn.IFNA(
_xlfn.IFNA(
IF(_xlfn.XLOOKUP(BG$2,WatchbillMONTHLY!$A$3:$U$3,OFFSET(WatchbillMONTHLY!$A$3:$U$3,1,2))=IF(_xlfn.XLOOKUP($A66,INDIRECT("_"&amp;_xlfn.XLOOKUP(BG$2,WatchbillMONTHLY!$A$3:$U$3,OFFSET(WatchbillMONTHLY!$A$3:$U$3,1,2))),INDIRECT("_"&amp;_xlfn.XLOOKUP(BG$2,WatchbillMONTHLY!$A$3:$U$3,OFFSET(WatchbillMONTHLY!$A$3:$U$3,1,2))))=$A66,_xlfn.XLOOKUP(BG$2,WatchbillMONTHLY!$A$3:$U$3,OFFSET(WatchbillMONTHLY!$A$3:$U$3,1,2)),FALSE),TRUE,FALSE),
IF(_xlfn.XLOOKUP(BG$2,WatchbillMONTHLY!$A$20:$U$20,OFFSET(WatchbillMONTHLY!$A$20:$U$20,1,2))=IF(_xlfn.XLOOKUP($A66,INDIRECT("_"&amp;_xlfn.XLOOKUP(BG$2,WatchbillMONTHLY!$A$20:$U$20,OFFSET(WatchbillMONTHLY!$A$20:$U$20,1,2))),INDIRECT("_"&amp;_xlfn.XLOOKUP(BG$2,WatchbillMONTHLY!$A$20:$U$20,OFFSET(WatchbillMONTHLY!$A$20:$U$20,1,2))))=$A66,_xlfn.XLOOKUP(BG$2,WatchbillMONTHLY!$A$20:$U$20,OFFSET(WatchbillMONTHLY!$A$20:$U$20,1,2)),FALSE),TRUE,FALSE)),
IF(_xlfn.XLOOKUP(BG$2,WatchbillMONTHLY!$A$37:$U$37,OFFSET(WatchbillMONTHLY!$A$37:$U$37,1,2))=IF(_xlfn.XLOOKUP($A66,INDIRECT("_"&amp;_xlfn.XLOOKUP(BG$2,WatchbillMONTHLY!$A$37:$U$37,OFFSET(WatchbillMONTHLY!$A$37:$U$37,1,2))),INDIRECT("_"&amp;_xlfn.XLOOKUP(BG$2,WatchbillMONTHLY!$A$37:$U$37,OFFSET(WatchbillMONTHLY!$A$37:$U$37,1,2))))=$A66,_xlfn.XLOOKUP(BG$2,WatchbillMONTHLY!$A$37:$U$37,OFFSET(WatchbillMONTHLY!$A$37:$U$37,1,2)),FALSE),TRUE,FALSE)),
IF(_xlfn.XLOOKUP(BG$2,WatchbillMONTHLY!$A$54:$U$54,OFFSET(WatchbillMONTHLY!$A$54:$U$54,1,2))=IF(_xlfn.XLOOKUP($A66,INDIRECT("_"&amp;_xlfn.XLOOKUP(BG$2,WatchbillMONTHLY!$A$54:$U$54,OFFSET(WatchbillMONTHLY!$A$54:$U$54,1,2))),INDIRECT("_"&amp;_xlfn.XLOOKUP(BG$2,WatchbillMONTHLY!$A$54:$U$54,OFFSET(WatchbillMONTHLY!$A$54:$U$54,1,2))))=$A66,_xlfn.XLOOKUP(BG$2,WatchbillMONTHLY!$A$54:$U$54,OFFSET(WatchbillMONTHLY!$A$54:$U$54,1,2)),FALSE),TRUE,FALSE)),
IF(_xlfn.XLOOKUP(BG$2,WatchbillMONTHLY!$A$71:$U$71,OFFSET(WatchbillMONTHLY!$A$71:$U$71,1,2))=IF(_xlfn.XLOOKUP($A66,INDIRECT("_"&amp;_xlfn.XLOOKUP(BG$2,WatchbillMONTHLY!$A$71:$U$71,OFFSET(WatchbillMONTHLY!$A$71:$U$71,1,2))),INDIRECT("_"&amp;_xlfn.XLOOKUP(BG$2,WatchbillMONTHLY!$A$71:$U$71,OFFSET(WatchbillMONTHLY!$A$71:$U$71,1,2))))=$A66,_xlfn.XLOOKUP(BG$2,WatchbillMONTHLY!$A$71:$U$71,OFFSET(WatchbillMONTHLY!$A$71:$U$71,1,2)),FALSE),TRUE,FALSE)),
IF(_xlfn.XLOOKUP(BG$2,WatchbillMONTHLY!$A$88:$U$88,OFFSET(WatchbillMONTHLY!$A$88:$U$88,1,2))=IF(_xlfn.XLOOKUP($A66,INDIRECT("_"&amp;_xlfn.XLOOKUP(BG$2,WatchbillMONTHLY!$A$88:$U$88,OFFSET(WatchbillMONTHLY!$A$88:$U$88,1,2))),INDIRECT("_"&amp;_xlfn.XLOOKUP(BG$2,WatchbillMONTHLY!$A$88:$U$88,OFFSET(WatchbillMONTHLY!$A$88:$U$88,1,2))))=$A66,_xlfn.XLOOKUP(BG$2,WatchbillMONTHLY!$A$88:$U$88,OFFSET(WatchbillMONTHLY!$A$88:$U$88,1,2)),FALSE),TRUE,FALSE)),
FALSE),FALSE)</f>
        <v>0</v>
      </c>
      <c r="BH66" s="209" t="b" cm="1">
        <f t="array" aca="1" ref="BH66" ca="1">IF(AND($A66 &gt; 0, AA66 &gt; 0,BH$2&lt;MiscFormulas!$A$5+1),
_xlfn.IFNA(
_xlfn.IFNA(
_xlfn.IFNA(
_xlfn.IFNA(
_xlfn.IFNA(
_xlfn.IFNA(
IF(_xlfn.XLOOKUP(BH$2,WatchbillMONTHLY!$A$3:$U$3,OFFSET(WatchbillMONTHLY!$A$3:$U$3,1,2))=IF(_xlfn.XLOOKUP($A66,INDIRECT("_"&amp;_xlfn.XLOOKUP(BH$2,WatchbillMONTHLY!$A$3:$U$3,OFFSET(WatchbillMONTHLY!$A$3:$U$3,1,2))),INDIRECT("_"&amp;_xlfn.XLOOKUP(BH$2,WatchbillMONTHLY!$A$3:$U$3,OFFSET(WatchbillMONTHLY!$A$3:$U$3,1,2))))=$A66,_xlfn.XLOOKUP(BH$2,WatchbillMONTHLY!$A$3:$U$3,OFFSET(WatchbillMONTHLY!$A$3:$U$3,1,2)),FALSE),TRUE,FALSE),
IF(_xlfn.XLOOKUP(BH$2,WatchbillMONTHLY!$A$20:$U$20,OFFSET(WatchbillMONTHLY!$A$20:$U$20,1,2))=IF(_xlfn.XLOOKUP($A66,INDIRECT("_"&amp;_xlfn.XLOOKUP(BH$2,WatchbillMONTHLY!$A$20:$U$20,OFFSET(WatchbillMONTHLY!$A$20:$U$20,1,2))),INDIRECT("_"&amp;_xlfn.XLOOKUP(BH$2,WatchbillMONTHLY!$A$20:$U$20,OFFSET(WatchbillMONTHLY!$A$20:$U$20,1,2))))=$A66,_xlfn.XLOOKUP(BH$2,WatchbillMONTHLY!$A$20:$U$20,OFFSET(WatchbillMONTHLY!$A$20:$U$20,1,2)),FALSE),TRUE,FALSE)),
IF(_xlfn.XLOOKUP(BH$2,WatchbillMONTHLY!$A$37:$U$37,OFFSET(WatchbillMONTHLY!$A$37:$U$37,1,2))=IF(_xlfn.XLOOKUP($A66,INDIRECT("_"&amp;_xlfn.XLOOKUP(BH$2,WatchbillMONTHLY!$A$37:$U$37,OFFSET(WatchbillMONTHLY!$A$37:$U$37,1,2))),INDIRECT("_"&amp;_xlfn.XLOOKUP(BH$2,WatchbillMONTHLY!$A$37:$U$37,OFFSET(WatchbillMONTHLY!$A$37:$U$37,1,2))))=$A66,_xlfn.XLOOKUP(BH$2,WatchbillMONTHLY!$A$37:$U$37,OFFSET(WatchbillMONTHLY!$A$37:$U$37,1,2)),FALSE),TRUE,FALSE)),
IF(_xlfn.XLOOKUP(BH$2,WatchbillMONTHLY!$A$54:$U$54,OFFSET(WatchbillMONTHLY!$A$54:$U$54,1,2))=IF(_xlfn.XLOOKUP($A66,INDIRECT("_"&amp;_xlfn.XLOOKUP(BH$2,WatchbillMONTHLY!$A$54:$U$54,OFFSET(WatchbillMONTHLY!$A$54:$U$54,1,2))),INDIRECT("_"&amp;_xlfn.XLOOKUP(BH$2,WatchbillMONTHLY!$A$54:$U$54,OFFSET(WatchbillMONTHLY!$A$54:$U$54,1,2))))=$A66,_xlfn.XLOOKUP(BH$2,WatchbillMONTHLY!$A$54:$U$54,OFFSET(WatchbillMONTHLY!$A$54:$U$54,1,2)),FALSE),TRUE,FALSE)),
IF(_xlfn.XLOOKUP(BH$2,WatchbillMONTHLY!$A$71:$U$71,OFFSET(WatchbillMONTHLY!$A$71:$U$71,1,2))=IF(_xlfn.XLOOKUP($A66,INDIRECT("_"&amp;_xlfn.XLOOKUP(BH$2,WatchbillMONTHLY!$A$71:$U$71,OFFSET(WatchbillMONTHLY!$A$71:$U$71,1,2))),INDIRECT("_"&amp;_xlfn.XLOOKUP(BH$2,WatchbillMONTHLY!$A$71:$U$71,OFFSET(WatchbillMONTHLY!$A$71:$U$71,1,2))))=$A66,_xlfn.XLOOKUP(BH$2,WatchbillMONTHLY!$A$71:$U$71,OFFSET(WatchbillMONTHLY!$A$71:$U$71,1,2)),FALSE),TRUE,FALSE)),
IF(_xlfn.XLOOKUP(BH$2,WatchbillMONTHLY!$A$88:$U$88,OFFSET(WatchbillMONTHLY!$A$88:$U$88,1,2))=IF(_xlfn.XLOOKUP($A66,INDIRECT("_"&amp;_xlfn.XLOOKUP(BH$2,WatchbillMONTHLY!$A$88:$U$88,OFFSET(WatchbillMONTHLY!$A$88:$U$88,1,2))),INDIRECT("_"&amp;_xlfn.XLOOKUP(BH$2,WatchbillMONTHLY!$A$88:$U$88,OFFSET(WatchbillMONTHLY!$A$88:$U$88,1,2))))=$A66,_xlfn.XLOOKUP(BH$2,WatchbillMONTHLY!$A$88:$U$88,OFFSET(WatchbillMONTHLY!$A$88:$U$88,1,2)),FALSE),TRUE,FALSE)),
FALSE),FALSE)</f>
        <v>0</v>
      </c>
      <c r="BI66" s="209" t="b" cm="1">
        <f t="array" aca="1" ref="BI66" ca="1">IF(AND($A66 &gt; 0, AB66 &gt; 0,BI$2&lt;MiscFormulas!$A$5+1),
_xlfn.IFNA(
_xlfn.IFNA(
_xlfn.IFNA(
_xlfn.IFNA(
_xlfn.IFNA(
_xlfn.IFNA(
IF(_xlfn.XLOOKUP(BI$2,WatchbillMONTHLY!$A$3:$U$3,OFFSET(WatchbillMONTHLY!$A$3:$U$3,1,2))=IF(_xlfn.XLOOKUP($A66,INDIRECT("_"&amp;_xlfn.XLOOKUP(BI$2,WatchbillMONTHLY!$A$3:$U$3,OFFSET(WatchbillMONTHLY!$A$3:$U$3,1,2))),INDIRECT("_"&amp;_xlfn.XLOOKUP(BI$2,WatchbillMONTHLY!$A$3:$U$3,OFFSET(WatchbillMONTHLY!$A$3:$U$3,1,2))))=$A66,_xlfn.XLOOKUP(BI$2,WatchbillMONTHLY!$A$3:$U$3,OFFSET(WatchbillMONTHLY!$A$3:$U$3,1,2)),FALSE),TRUE,FALSE),
IF(_xlfn.XLOOKUP(BI$2,WatchbillMONTHLY!$A$20:$U$20,OFFSET(WatchbillMONTHLY!$A$20:$U$20,1,2))=IF(_xlfn.XLOOKUP($A66,INDIRECT("_"&amp;_xlfn.XLOOKUP(BI$2,WatchbillMONTHLY!$A$20:$U$20,OFFSET(WatchbillMONTHLY!$A$20:$U$20,1,2))),INDIRECT("_"&amp;_xlfn.XLOOKUP(BI$2,WatchbillMONTHLY!$A$20:$U$20,OFFSET(WatchbillMONTHLY!$A$20:$U$20,1,2))))=$A66,_xlfn.XLOOKUP(BI$2,WatchbillMONTHLY!$A$20:$U$20,OFFSET(WatchbillMONTHLY!$A$20:$U$20,1,2)),FALSE),TRUE,FALSE)),
IF(_xlfn.XLOOKUP(BI$2,WatchbillMONTHLY!$A$37:$U$37,OFFSET(WatchbillMONTHLY!$A$37:$U$37,1,2))=IF(_xlfn.XLOOKUP($A66,INDIRECT("_"&amp;_xlfn.XLOOKUP(BI$2,WatchbillMONTHLY!$A$37:$U$37,OFFSET(WatchbillMONTHLY!$A$37:$U$37,1,2))),INDIRECT("_"&amp;_xlfn.XLOOKUP(BI$2,WatchbillMONTHLY!$A$37:$U$37,OFFSET(WatchbillMONTHLY!$A$37:$U$37,1,2))))=$A66,_xlfn.XLOOKUP(BI$2,WatchbillMONTHLY!$A$37:$U$37,OFFSET(WatchbillMONTHLY!$A$37:$U$37,1,2)),FALSE),TRUE,FALSE)),
IF(_xlfn.XLOOKUP(BI$2,WatchbillMONTHLY!$A$54:$U$54,OFFSET(WatchbillMONTHLY!$A$54:$U$54,1,2))=IF(_xlfn.XLOOKUP($A66,INDIRECT("_"&amp;_xlfn.XLOOKUP(BI$2,WatchbillMONTHLY!$A$54:$U$54,OFFSET(WatchbillMONTHLY!$A$54:$U$54,1,2))),INDIRECT("_"&amp;_xlfn.XLOOKUP(BI$2,WatchbillMONTHLY!$A$54:$U$54,OFFSET(WatchbillMONTHLY!$A$54:$U$54,1,2))))=$A66,_xlfn.XLOOKUP(BI$2,WatchbillMONTHLY!$A$54:$U$54,OFFSET(WatchbillMONTHLY!$A$54:$U$54,1,2)),FALSE),TRUE,FALSE)),
IF(_xlfn.XLOOKUP(BI$2,WatchbillMONTHLY!$A$71:$U$71,OFFSET(WatchbillMONTHLY!$A$71:$U$71,1,2))=IF(_xlfn.XLOOKUP($A66,INDIRECT("_"&amp;_xlfn.XLOOKUP(BI$2,WatchbillMONTHLY!$A$71:$U$71,OFFSET(WatchbillMONTHLY!$A$71:$U$71,1,2))),INDIRECT("_"&amp;_xlfn.XLOOKUP(BI$2,WatchbillMONTHLY!$A$71:$U$71,OFFSET(WatchbillMONTHLY!$A$71:$U$71,1,2))))=$A66,_xlfn.XLOOKUP(BI$2,WatchbillMONTHLY!$A$71:$U$71,OFFSET(WatchbillMONTHLY!$A$71:$U$71,1,2)),FALSE),TRUE,FALSE)),
IF(_xlfn.XLOOKUP(BI$2,WatchbillMONTHLY!$A$88:$U$88,OFFSET(WatchbillMONTHLY!$A$88:$U$88,1,2))=IF(_xlfn.XLOOKUP($A66,INDIRECT("_"&amp;_xlfn.XLOOKUP(BI$2,WatchbillMONTHLY!$A$88:$U$88,OFFSET(WatchbillMONTHLY!$A$88:$U$88,1,2))),INDIRECT("_"&amp;_xlfn.XLOOKUP(BI$2,WatchbillMONTHLY!$A$88:$U$88,OFFSET(WatchbillMONTHLY!$A$88:$U$88,1,2))))=$A66,_xlfn.XLOOKUP(BI$2,WatchbillMONTHLY!$A$88:$U$88,OFFSET(WatchbillMONTHLY!$A$88:$U$88,1,2)),FALSE),TRUE,FALSE)),
FALSE),FALSE)</f>
        <v>0</v>
      </c>
      <c r="BJ66" s="209" t="b" cm="1">
        <f t="array" aca="1" ref="BJ66" ca="1">IF(AND($A66 &gt; 0, AC66 &gt; 0,BJ$2&lt;MiscFormulas!$A$5+1),
_xlfn.IFNA(
_xlfn.IFNA(
_xlfn.IFNA(
_xlfn.IFNA(
_xlfn.IFNA(
_xlfn.IFNA(
IF(_xlfn.XLOOKUP(BJ$2,WatchbillMONTHLY!$A$3:$U$3,OFFSET(WatchbillMONTHLY!$A$3:$U$3,1,2))=IF(_xlfn.XLOOKUP($A66,INDIRECT("_"&amp;_xlfn.XLOOKUP(BJ$2,WatchbillMONTHLY!$A$3:$U$3,OFFSET(WatchbillMONTHLY!$A$3:$U$3,1,2))),INDIRECT("_"&amp;_xlfn.XLOOKUP(BJ$2,WatchbillMONTHLY!$A$3:$U$3,OFFSET(WatchbillMONTHLY!$A$3:$U$3,1,2))))=$A66,_xlfn.XLOOKUP(BJ$2,WatchbillMONTHLY!$A$3:$U$3,OFFSET(WatchbillMONTHLY!$A$3:$U$3,1,2)),FALSE),TRUE,FALSE),
IF(_xlfn.XLOOKUP(BJ$2,WatchbillMONTHLY!$A$20:$U$20,OFFSET(WatchbillMONTHLY!$A$20:$U$20,1,2))=IF(_xlfn.XLOOKUP($A66,INDIRECT("_"&amp;_xlfn.XLOOKUP(BJ$2,WatchbillMONTHLY!$A$20:$U$20,OFFSET(WatchbillMONTHLY!$A$20:$U$20,1,2))),INDIRECT("_"&amp;_xlfn.XLOOKUP(BJ$2,WatchbillMONTHLY!$A$20:$U$20,OFFSET(WatchbillMONTHLY!$A$20:$U$20,1,2))))=$A66,_xlfn.XLOOKUP(BJ$2,WatchbillMONTHLY!$A$20:$U$20,OFFSET(WatchbillMONTHLY!$A$20:$U$20,1,2)),FALSE),TRUE,FALSE)),
IF(_xlfn.XLOOKUP(BJ$2,WatchbillMONTHLY!$A$37:$U$37,OFFSET(WatchbillMONTHLY!$A$37:$U$37,1,2))=IF(_xlfn.XLOOKUP($A66,INDIRECT("_"&amp;_xlfn.XLOOKUP(BJ$2,WatchbillMONTHLY!$A$37:$U$37,OFFSET(WatchbillMONTHLY!$A$37:$U$37,1,2))),INDIRECT("_"&amp;_xlfn.XLOOKUP(BJ$2,WatchbillMONTHLY!$A$37:$U$37,OFFSET(WatchbillMONTHLY!$A$37:$U$37,1,2))))=$A66,_xlfn.XLOOKUP(BJ$2,WatchbillMONTHLY!$A$37:$U$37,OFFSET(WatchbillMONTHLY!$A$37:$U$37,1,2)),FALSE),TRUE,FALSE)),
IF(_xlfn.XLOOKUP(BJ$2,WatchbillMONTHLY!$A$54:$U$54,OFFSET(WatchbillMONTHLY!$A$54:$U$54,1,2))=IF(_xlfn.XLOOKUP($A66,INDIRECT("_"&amp;_xlfn.XLOOKUP(BJ$2,WatchbillMONTHLY!$A$54:$U$54,OFFSET(WatchbillMONTHLY!$A$54:$U$54,1,2))),INDIRECT("_"&amp;_xlfn.XLOOKUP(BJ$2,WatchbillMONTHLY!$A$54:$U$54,OFFSET(WatchbillMONTHLY!$A$54:$U$54,1,2))))=$A66,_xlfn.XLOOKUP(BJ$2,WatchbillMONTHLY!$A$54:$U$54,OFFSET(WatchbillMONTHLY!$A$54:$U$54,1,2)),FALSE),TRUE,FALSE)),
IF(_xlfn.XLOOKUP(BJ$2,WatchbillMONTHLY!$A$71:$U$71,OFFSET(WatchbillMONTHLY!$A$71:$U$71,1,2))=IF(_xlfn.XLOOKUP($A66,INDIRECT("_"&amp;_xlfn.XLOOKUP(BJ$2,WatchbillMONTHLY!$A$71:$U$71,OFFSET(WatchbillMONTHLY!$A$71:$U$71,1,2))),INDIRECT("_"&amp;_xlfn.XLOOKUP(BJ$2,WatchbillMONTHLY!$A$71:$U$71,OFFSET(WatchbillMONTHLY!$A$71:$U$71,1,2))))=$A66,_xlfn.XLOOKUP(BJ$2,WatchbillMONTHLY!$A$71:$U$71,OFFSET(WatchbillMONTHLY!$A$71:$U$71,1,2)),FALSE),TRUE,FALSE)),
IF(_xlfn.XLOOKUP(BJ$2,WatchbillMONTHLY!$A$88:$U$88,OFFSET(WatchbillMONTHLY!$A$88:$U$88,1,2))=IF(_xlfn.XLOOKUP($A66,INDIRECT("_"&amp;_xlfn.XLOOKUP(BJ$2,WatchbillMONTHLY!$A$88:$U$88,OFFSET(WatchbillMONTHLY!$A$88:$U$88,1,2))),INDIRECT("_"&amp;_xlfn.XLOOKUP(BJ$2,WatchbillMONTHLY!$A$88:$U$88,OFFSET(WatchbillMONTHLY!$A$88:$U$88,1,2))))=$A66,_xlfn.XLOOKUP(BJ$2,WatchbillMONTHLY!$A$88:$U$88,OFFSET(WatchbillMONTHLY!$A$88:$U$88,1,2)),FALSE),TRUE,FALSE)),
FALSE),FALSE)</f>
        <v>0</v>
      </c>
      <c r="BK66" s="209" t="b" cm="1">
        <f t="array" aca="1" ref="BK66" ca="1">IF(AND($A66 &gt; 0, AD66 &gt; 0,BK$2&lt;MiscFormulas!$A$5+1),
_xlfn.IFNA(
_xlfn.IFNA(
_xlfn.IFNA(
_xlfn.IFNA(
_xlfn.IFNA(
_xlfn.IFNA(
IF(_xlfn.XLOOKUP(BK$2,WatchbillMONTHLY!$A$3:$U$3,OFFSET(WatchbillMONTHLY!$A$3:$U$3,1,2))=IF(_xlfn.XLOOKUP($A66,INDIRECT("_"&amp;_xlfn.XLOOKUP(BK$2,WatchbillMONTHLY!$A$3:$U$3,OFFSET(WatchbillMONTHLY!$A$3:$U$3,1,2))),INDIRECT("_"&amp;_xlfn.XLOOKUP(BK$2,WatchbillMONTHLY!$A$3:$U$3,OFFSET(WatchbillMONTHLY!$A$3:$U$3,1,2))))=$A66,_xlfn.XLOOKUP(BK$2,WatchbillMONTHLY!$A$3:$U$3,OFFSET(WatchbillMONTHLY!$A$3:$U$3,1,2)),FALSE),TRUE,FALSE),
IF(_xlfn.XLOOKUP(BK$2,WatchbillMONTHLY!$A$20:$U$20,OFFSET(WatchbillMONTHLY!$A$20:$U$20,1,2))=IF(_xlfn.XLOOKUP($A66,INDIRECT("_"&amp;_xlfn.XLOOKUP(BK$2,WatchbillMONTHLY!$A$20:$U$20,OFFSET(WatchbillMONTHLY!$A$20:$U$20,1,2))),INDIRECT("_"&amp;_xlfn.XLOOKUP(BK$2,WatchbillMONTHLY!$A$20:$U$20,OFFSET(WatchbillMONTHLY!$A$20:$U$20,1,2))))=$A66,_xlfn.XLOOKUP(BK$2,WatchbillMONTHLY!$A$20:$U$20,OFFSET(WatchbillMONTHLY!$A$20:$U$20,1,2)),FALSE),TRUE,FALSE)),
IF(_xlfn.XLOOKUP(BK$2,WatchbillMONTHLY!$A$37:$U$37,OFFSET(WatchbillMONTHLY!$A$37:$U$37,1,2))=IF(_xlfn.XLOOKUP($A66,INDIRECT("_"&amp;_xlfn.XLOOKUP(BK$2,WatchbillMONTHLY!$A$37:$U$37,OFFSET(WatchbillMONTHLY!$A$37:$U$37,1,2))),INDIRECT("_"&amp;_xlfn.XLOOKUP(BK$2,WatchbillMONTHLY!$A$37:$U$37,OFFSET(WatchbillMONTHLY!$A$37:$U$37,1,2))))=$A66,_xlfn.XLOOKUP(BK$2,WatchbillMONTHLY!$A$37:$U$37,OFFSET(WatchbillMONTHLY!$A$37:$U$37,1,2)),FALSE),TRUE,FALSE)),
IF(_xlfn.XLOOKUP(BK$2,WatchbillMONTHLY!$A$54:$U$54,OFFSET(WatchbillMONTHLY!$A$54:$U$54,1,2))=IF(_xlfn.XLOOKUP($A66,INDIRECT("_"&amp;_xlfn.XLOOKUP(BK$2,WatchbillMONTHLY!$A$54:$U$54,OFFSET(WatchbillMONTHLY!$A$54:$U$54,1,2))),INDIRECT("_"&amp;_xlfn.XLOOKUP(BK$2,WatchbillMONTHLY!$A$54:$U$54,OFFSET(WatchbillMONTHLY!$A$54:$U$54,1,2))))=$A66,_xlfn.XLOOKUP(BK$2,WatchbillMONTHLY!$A$54:$U$54,OFFSET(WatchbillMONTHLY!$A$54:$U$54,1,2)),FALSE),TRUE,FALSE)),
IF(_xlfn.XLOOKUP(BK$2,WatchbillMONTHLY!$A$71:$U$71,OFFSET(WatchbillMONTHLY!$A$71:$U$71,1,2))=IF(_xlfn.XLOOKUP($A66,INDIRECT("_"&amp;_xlfn.XLOOKUP(BK$2,WatchbillMONTHLY!$A$71:$U$71,OFFSET(WatchbillMONTHLY!$A$71:$U$71,1,2))),INDIRECT("_"&amp;_xlfn.XLOOKUP(BK$2,WatchbillMONTHLY!$A$71:$U$71,OFFSET(WatchbillMONTHLY!$A$71:$U$71,1,2))))=$A66,_xlfn.XLOOKUP(BK$2,WatchbillMONTHLY!$A$71:$U$71,OFFSET(WatchbillMONTHLY!$A$71:$U$71,1,2)),FALSE),TRUE,FALSE)),
IF(_xlfn.XLOOKUP(BK$2,WatchbillMONTHLY!$A$88:$U$88,OFFSET(WatchbillMONTHLY!$A$88:$U$88,1,2))=IF(_xlfn.XLOOKUP($A66,INDIRECT("_"&amp;_xlfn.XLOOKUP(BK$2,WatchbillMONTHLY!$A$88:$U$88,OFFSET(WatchbillMONTHLY!$A$88:$U$88,1,2))),INDIRECT("_"&amp;_xlfn.XLOOKUP(BK$2,WatchbillMONTHLY!$A$88:$U$88,OFFSET(WatchbillMONTHLY!$A$88:$U$88,1,2))))=$A66,_xlfn.XLOOKUP(BK$2,WatchbillMONTHLY!$A$88:$U$88,OFFSET(WatchbillMONTHLY!$A$88:$U$88,1,2)),FALSE),TRUE,FALSE)),
FALSE),FALSE)</f>
        <v>0</v>
      </c>
      <c r="BL66" s="209" t="b" cm="1">
        <f t="array" aca="1" ref="BL66" ca="1">IF(AND($A66 &gt; 0, AE66 &gt; 0,BL$2&lt;MiscFormulas!$A$5+1),
_xlfn.IFNA(
_xlfn.IFNA(
_xlfn.IFNA(
_xlfn.IFNA(
_xlfn.IFNA(
_xlfn.IFNA(
IF(_xlfn.XLOOKUP(BL$2,WatchbillMONTHLY!$A$3:$U$3,OFFSET(WatchbillMONTHLY!$A$3:$U$3,1,2))=IF(_xlfn.XLOOKUP($A66,INDIRECT("_"&amp;_xlfn.XLOOKUP(BL$2,WatchbillMONTHLY!$A$3:$U$3,OFFSET(WatchbillMONTHLY!$A$3:$U$3,1,2))),INDIRECT("_"&amp;_xlfn.XLOOKUP(BL$2,WatchbillMONTHLY!$A$3:$U$3,OFFSET(WatchbillMONTHLY!$A$3:$U$3,1,2))))=$A66,_xlfn.XLOOKUP(BL$2,WatchbillMONTHLY!$A$3:$U$3,OFFSET(WatchbillMONTHLY!$A$3:$U$3,1,2)),FALSE),TRUE,FALSE),
IF(_xlfn.XLOOKUP(BL$2,WatchbillMONTHLY!$A$20:$U$20,OFFSET(WatchbillMONTHLY!$A$20:$U$20,1,2))=IF(_xlfn.XLOOKUP($A66,INDIRECT("_"&amp;_xlfn.XLOOKUP(BL$2,WatchbillMONTHLY!$A$20:$U$20,OFFSET(WatchbillMONTHLY!$A$20:$U$20,1,2))),INDIRECT("_"&amp;_xlfn.XLOOKUP(BL$2,WatchbillMONTHLY!$A$20:$U$20,OFFSET(WatchbillMONTHLY!$A$20:$U$20,1,2))))=$A66,_xlfn.XLOOKUP(BL$2,WatchbillMONTHLY!$A$20:$U$20,OFFSET(WatchbillMONTHLY!$A$20:$U$20,1,2)),FALSE),TRUE,FALSE)),
IF(_xlfn.XLOOKUP(BL$2,WatchbillMONTHLY!$A$37:$U$37,OFFSET(WatchbillMONTHLY!$A$37:$U$37,1,2))=IF(_xlfn.XLOOKUP($A66,INDIRECT("_"&amp;_xlfn.XLOOKUP(BL$2,WatchbillMONTHLY!$A$37:$U$37,OFFSET(WatchbillMONTHLY!$A$37:$U$37,1,2))),INDIRECT("_"&amp;_xlfn.XLOOKUP(BL$2,WatchbillMONTHLY!$A$37:$U$37,OFFSET(WatchbillMONTHLY!$A$37:$U$37,1,2))))=$A66,_xlfn.XLOOKUP(BL$2,WatchbillMONTHLY!$A$37:$U$37,OFFSET(WatchbillMONTHLY!$A$37:$U$37,1,2)),FALSE),TRUE,FALSE)),
IF(_xlfn.XLOOKUP(BL$2,WatchbillMONTHLY!$A$54:$U$54,OFFSET(WatchbillMONTHLY!$A$54:$U$54,1,2))=IF(_xlfn.XLOOKUP($A66,INDIRECT("_"&amp;_xlfn.XLOOKUP(BL$2,WatchbillMONTHLY!$A$54:$U$54,OFFSET(WatchbillMONTHLY!$A$54:$U$54,1,2))),INDIRECT("_"&amp;_xlfn.XLOOKUP(BL$2,WatchbillMONTHLY!$A$54:$U$54,OFFSET(WatchbillMONTHLY!$A$54:$U$54,1,2))))=$A66,_xlfn.XLOOKUP(BL$2,WatchbillMONTHLY!$A$54:$U$54,OFFSET(WatchbillMONTHLY!$A$54:$U$54,1,2)),FALSE),TRUE,FALSE)),
IF(_xlfn.XLOOKUP(BL$2,WatchbillMONTHLY!$A$71:$U$71,OFFSET(WatchbillMONTHLY!$A$71:$U$71,1,2))=IF(_xlfn.XLOOKUP($A66,INDIRECT("_"&amp;_xlfn.XLOOKUP(BL$2,WatchbillMONTHLY!$A$71:$U$71,OFFSET(WatchbillMONTHLY!$A$71:$U$71,1,2))),INDIRECT("_"&amp;_xlfn.XLOOKUP(BL$2,WatchbillMONTHLY!$A$71:$U$71,OFFSET(WatchbillMONTHLY!$A$71:$U$71,1,2))))=$A66,_xlfn.XLOOKUP(BL$2,WatchbillMONTHLY!$A$71:$U$71,OFFSET(WatchbillMONTHLY!$A$71:$U$71,1,2)),FALSE),TRUE,FALSE)),
IF(_xlfn.XLOOKUP(BL$2,WatchbillMONTHLY!$A$88:$U$88,OFFSET(WatchbillMONTHLY!$A$88:$U$88,1,2))=IF(_xlfn.XLOOKUP($A66,INDIRECT("_"&amp;_xlfn.XLOOKUP(BL$2,WatchbillMONTHLY!$A$88:$U$88,OFFSET(WatchbillMONTHLY!$A$88:$U$88,1,2))),INDIRECT("_"&amp;_xlfn.XLOOKUP(BL$2,WatchbillMONTHLY!$A$88:$U$88,OFFSET(WatchbillMONTHLY!$A$88:$U$88,1,2))))=$A66,_xlfn.XLOOKUP(BL$2,WatchbillMONTHLY!$A$88:$U$88,OFFSET(WatchbillMONTHLY!$A$88:$U$88,1,2)),FALSE),TRUE,FALSE)),
FALSE),FALSE)</f>
        <v>0</v>
      </c>
      <c r="BM66" s="209" t="b" cm="1">
        <f t="array" aca="1" ref="BM66" ca="1">IF(AND($A66 &gt; 0, AF66 &gt; 0,BM$2&lt;MiscFormulas!$A$5+1),
_xlfn.IFNA(
_xlfn.IFNA(
_xlfn.IFNA(
_xlfn.IFNA(
_xlfn.IFNA(
_xlfn.IFNA(
IF(_xlfn.XLOOKUP(BM$2,WatchbillMONTHLY!$A$3:$U$3,OFFSET(WatchbillMONTHLY!$A$3:$U$3,1,2))=IF(_xlfn.XLOOKUP($A66,INDIRECT("_"&amp;_xlfn.XLOOKUP(BM$2,WatchbillMONTHLY!$A$3:$U$3,OFFSET(WatchbillMONTHLY!$A$3:$U$3,1,2))),INDIRECT("_"&amp;_xlfn.XLOOKUP(BM$2,WatchbillMONTHLY!$A$3:$U$3,OFFSET(WatchbillMONTHLY!$A$3:$U$3,1,2))))=$A66,_xlfn.XLOOKUP(BM$2,WatchbillMONTHLY!$A$3:$U$3,OFFSET(WatchbillMONTHLY!$A$3:$U$3,1,2)),FALSE),TRUE,FALSE),
IF(_xlfn.XLOOKUP(BM$2,WatchbillMONTHLY!$A$20:$U$20,OFFSET(WatchbillMONTHLY!$A$20:$U$20,1,2))=IF(_xlfn.XLOOKUP($A66,INDIRECT("_"&amp;_xlfn.XLOOKUP(BM$2,WatchbillMONTHLY!$A$20:$U$20,OFFSET(WatchbillMONTHLY!$A$20:$U$20,1,2))),INDIRECT("_"&amp;_xlfn.XLOOKUP(BM$2,WatchbillMONTHLY!$A$20:$U$20,OFFSET(WatchbillMONTHLY!$A$20:$U$20,1,2))))=$A66,_xlfn.XLOOKUP(BM$2,WatchbillMONTHLY!$A$20:$U$20,OFFSET(WatchbillMONTHLY!$A$20:$U$20,1,2)),FALSE),TRUE,FALSE)),
IF(_xlfn.XLOOKUP(BM$2,WatchbillMONTHLY!$A$37:$U$37,OFFSET(WatchbillMONTHLY!$A$37:$U$37,1,2))=IF(_xlfn.XLOOKUP($A66,INDIRECT("_"&amp;_xlfn.XLOOKUP(BM$2,WatchbillMONTHLY!$A$37:$U$37,OFFSET(WatchbillMONTHLY!$A$37:$U$37,1,2))),INDIRECT("_"&amp;_xlfn.XLOOKUP(BM$2,WatchbillMONTHLY!$A$37:$U$37,OFFSET(WatchbillMONTHLY!$A$37:$U$37,1,2))))=$A66,_xlfn.XLOOKUP(BM$2,WatchbillMONTHLY!$A$37:$U$37,OFFSET(WatchbillMONTHLY!$A$37:$U$37,1,2)),FALSE),TRUE,FALSE)),
IF(_xlfn.XLOOKUP(BM$2,WatchbillMONTHLY!$A$54:$U$54,OFFSET(WatchbillMONTHLY!$A$54:$U$54,1,2))=IF(_xlfn.XLOOKUP($A66,INDIRECT("_"&amp;_xlfn.XLOOKUP(BM$2,WatchbillMONTHLY!$A$54:$U$54,OFFSET(WatchbillMONTHLY!$A$54:$U$54,1,2))),INDIRECT("_"&amp;_xlfn.XLOOKUP(BM$2,WatchbillMONTHLY!$A$54:$U$54,OFFSET(WatchbillMONTHLY!$A$54:$U$54,1,2))))=$A66,_xlfn.XLOOKUP(BM$2,WatchbillMONTHLY!$A$54:$U$54,OFFSET(WatchbillMONTHLY!$A$54:$U$54,1,2)),FALSE),TRUE,FALSE)),
IF(_xlfn.XLOOKUP(BM$2,WatchbillMONTHLY!$A$71:$U$71,OFFSET(WatchbillMONTHLY!$A$71:$U$71,1,2))=IF(_xlfn.XLOOKUP($A66,INDIRECT("_"&amp;_xlfn.XLOOKUP(BM$2,WatchbillMONTHLY!$A$71:$U$71,OFFSET(WatchbillMONTHLY!$A$71:$U$71,1,2))),INDIRECT("_"&amp;_xlfn.XLOOKUP(BM$2,WatchbillMONTHLY!$A$71:$U$71,OFFSET(WatchbillMONTHLY!$A$71:$U$71,1,2))))=$A66,_xlfn.XLOOKUP(BM$2,WatchbillMONTHLY!$A$71:$U$71,OFFSET(WatchbillMONTHLY!$A$71:$U$71,1,2)),FALSE),TRUE,FALSE)),
IF(_xlfn.XLOOKUP(BM$2,WatchbillMONTHLY!$A$88:$U$88,OFFSET(WatchbillMONTHLY!$A$88:$U$88,1,2))=IF(_xlfn.XLOOKUP($A66,INDIRECT("_"&amp;_xlfn.XLOOKUP(BM$2,WatchbillMONTHLY!$A$88:$U$88,OFFSET(WatchbillMONTHLY!$A$88:$U$88,1,2))),INDIRECT("_"&amp;_xlfn.XLOOKUP(BM$2,WatchbillMONTHLY!$A$88:$U$88,OFFSET(WatchbillMONTHLY!$A$88:$U$88,1,2))))=$A66,_xlfn.XLOOKUP(BM$2,WatchbillMONTHLY!$A$88:$U$88,OFFSET(WatchbillMONTHLY!$A$88:$U$88,1,2)),FALSE),TRUE,FALSE)),
FALSE),FALSE)</f>
        <v>0</v>
      </c>
      <c r="BN66" s="209" t="b" cm="1">
        <f t="array" aca="1" ref="BN66" ca="1">IF(AND($A66 &gt; 0, AG66 &gt; 0,BN$2&lt;MiscFormulas!$A$5+1),
_xlfn.IFNA(
_xlfn.IFNA(
_xlfn.IFNA(
_xlfn.IFNA(
_xlfn.IFNA(
_xlfn.IFNA(
IF(_xlfn.XLOOKUP(BN$2,WatchbillMONTHLY!$A$3:$U$3,OFFSET(WatchbillMONTHLY!$A$3:$U$3,1,2))=IF(_xlfn.XLOOKUP($A66,INDIRECT("_"&amp;_xlfn.XLOOKUP(BN$2,WatchbillMONTHLY!$A$3:$U$3,OFFSET(WatchbillMONTHLY!$A$3:$U$3,1,2))),INDIRECT("_"&amp;_xlfn.XLOOKUP(BN$2,WatchbillMONTHLY!$A$3:$U$3,OFFSET(WatchbillMONTHLY!$A$3:$U$3,1,2))))=$A66,_xlfn.XLOOKUP(BN$2,WatchbillMONTHLY!$A$3:$U$3,OFFSET(WatchbillMONTHLY!$A$3:$U$3,1,2)),FALSE),TRUE,FALSE),
IF(_xlfn.XLOOKUP(BN$2,WatchbillMONTHLY!$A$20:$U$20,OFFSET(WatchbillMONTHLY!$A$20:$U$20,1,2))=IF(_xlfn.XLOOKUP($A66,INDIRECT("_"&amp;_xlfn.XLOOKUP(BN$2,WatchbillMONTHLY!$A$20:$U$20,OFFSET(WatchbillMONTHLY!$A$20:$U$20,1,2))),INDIRECT("_"&amp;_xlfn.XLOOKUP(BN$2,WatchbillMONTHLY!$A$20:$U$20,OFFSET(WatchbillMONTHLY!$A$20:$U$20,1,2))))=$A66,_xlfn.XLOOKUP(BN$2,WatchbillMONTHLY!$A$20:$U$20,OFFSET(WatchbillMONTHLY!$A$20:$U$20,1,2)),FALSE),TRUE,FALSE)),
IF(_xlfn.XLOOKUP(BN$2,WatchbillMONTHLY!$A$37:$U$37,OFFSET(WatchbillMONTHLY!$A$37:$U$37,1,2))=IF(_xlfn.XLOOKUP($A66,INDIRECT("_"&amp;_xlfn.XLOOKUP(BN$2,WatchbillMONTHLY!$A$37:$U$37,OFFSET(WatchbillMONTHLY!$A$37:$U$37,1,2))),INDIRECT("_"&amp;_xlfn.XLOOKUP(BN$2,WatchbillMONTHLY!$A$37:$U$37,OFFSET(WatchbillMONTHLY!$A$37:$U$37,1,2))))=$A66,_xlfn.XLOOKUP(BN$2,WatchbillMONTHLY!$A$37:$U$37,OFFSET(WatchbillMONTHLY!$A$37:$U$37,1,2)),FALSE),TRUE,FALSE)),
IF(_xlfn.XLOOKUP(BN$2,WatchbillMONTHLY!$A$54:$U$54,OFFSET(WatchbillMONTHLY!$A$54:$U$54,1,2))=IF(_xlfn.XLOOKUP($A66,INDIRECT("_"&amp;_xlfn.XLOOKUP(BN$2,WatchbillMONTHLY!$A$54:$U$54,OFFSET(WatchbillMONTHLY!$A$54:$U$54,1,2))),INDIRECT("_"&amp;_xlfn.XLOOKUP(BN$2,WatchbillMONTHLY!$A$54:$U$54,OFFSET(WatchbillMONTHLY!$A$54:$U$54,1,2))))=$A66,_xlfn.XLOOKUP(BN$2,WatchbillMONTHLY!$A$54:$U$54,OFFSET(WatchbillMONTHLY!$A$54:$U$54,1,2)),FALSE),TRUE,FALSE)),
IF(_xlfn.XLOOKUP(BN$2,WatchbillMONTHLY!$A$71:$U$71,OFFSET(WatchbillMONTHLY!$A$71:$U$71,1,2))=IF(_xlfn.XLOOKUP($A66,INDIRECT("_"&amp;_xlfn.XLOOKUP(BN$2,WatchbillMONTHLY!$A$71:$U$71,OFFSET(WatchbillMONTHLY!$A$71:$U$71,1,2))),INDIRECT("_"&amp;_xlfn.XLOOKUP(BN$2,WatchbillMONTHLY!$A$71:$U$71,OFFSET(WatchbillMONTHLY!$A$71:$U$71,1,2))))=$A66,_xlfn.XLOOKUP(BN$2,WatchbillMONTHLY!$A$71:$U$71,OFFSET(WatchbillMONTHLY!$A$71:$U$71,1,2)),FALSE),TRUE,FALSE)),
IF(_xlfn.XLOOKUP(BN$2,WatchbillMONTHLY!$A$88:$U$88,OFFSET(WatchbillMONTHLY!$A$88:$U$88,1,2))=IF(_xlfn.XLOOKUP($A66,INDIRECT("_"&amp;_xlfn.XLOOKUP(BN$2,WatchbillMONTHLY!$A$88:$U$88,OFFSET(WatchbillMONTHLY!$A$88:$U$88,1,2))),INDIRECT("_"&amp;_xlfn.XLOOKUP(BN$2,WatchbillMONTHLY!$A$88:$U$88,OFFSET(WatchbillMONTHLY!$A$88:$U$88,1,2))))=$A66,_xlfn.XLOOKUP(BN$2,WatchbillMONTHLY!$A$88:$U$88,OFFSET(WatchbillMONTHLY!$A$88:$U$88,1,2)),FALSE),TRUE,FALSE)),
FALSE),FALSE)</f>
        <v>0</v>
      </c>
      <c r="BO66" s="209" t="b" cm="1">
        <f t="array" aca="1" ref="BO66" ca="1">IF(
    AND($A66 &gt; 0, AH66 &gt; 0,BO$2&lt;MiscFormulas!$A$5+1),
    ISNUMBER(
        MATCH($A66,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6" s="210"/>
    </row>
    <row r="67" spans="1:68" x14ac:dyDescent="0.35">
      <c r="A67" t="str">
        <v>EX3 Justin, L.</v>
      </c>
      <c r="B67" s="214" t="str">
        <v>EX3 Justin, Long</v>
      </c>
      <c r="C67" s="218"/>
      <c r="D67" s="232" t="s">
        <v>266</v>
      </c>
      <c r="E67" s="233"/>
      <c r="F67" s="233"/>
      <c r="G67" s="233"/>
      <c r="H67" s="233"/>
      <c r="I67" s="233"/>
      <c r="J67" s="233" t="s">
        <v>266</v>
      </c>
      <c r="K67" s="233"/>
      <c r="L67" s="233"/>
      <c r="M67" s="233"/>
      <c r="N67" s="233"/>
      <c r="O67" s="233"/>
      <c r="P67" s="233"/>
      <c r="Q67" s="233"/>
      <c r="R67" s="233"/>
      <c r="S67" s="233"/>
      <c r="T67" s="233"/>
      <c r="U67" s="233"/>
      <c r="V67" s="233"/>
      <c r="W67" s="233"/>
      <c r="X67" s="233"/>
      <c r="Y67" s="233"/>
      <c r="Z67" s="233"/>
      <c r="AA67" s="233"/>
      <c r="AB67" s="233"/>
      <c r="AC67" s="233"/>
      <c r="AD67" s="233"/>
      <c r="AE67" s="233"/>
      <c r="AF67" s="233"/>
      <c r="AG67" s="233"/>
      <c r="AH67" s="183"/>
      <c r="AI67" s="209"/>
      <c r="AJ67" s="209" t="str" cm="1">
        <f t="array" aca="1" ref="AJ67" ca="1">IF(OR(AK67:BN67=TRUE),$A67&amp;" :  ","")&amp;_xlfn.TEXTJOIN(" | ",TRUE,IF(AK67:BN67=TRUE,$AK$2:$BN$2,""))</f>
        <v/>
      </c>
      <c r="AK67" s="209" t="b" cm="1">
        <f t="array" aca="1" ref="AK67" ca="1">IF(AND($A67 &gt; 0, D67 &gt; 0,AK$2&lt;MiscFormulas!$A$5+1),
_xlfn.IFNA(
_xlfn.IFNA(
_xlfn.IFNA(
_xlfn.IFNA(
_xlfn.IFNA(
_xlfn.IFNA(
IF(_xlfn.XLOOKUP(AK$2,WatchbillMONTHLY!$A$3:$U$3,OFFSET(WatchbillMONTHLY!$A$3:$U$3,1,2))=IF(_xlfn.XLOOKUP($A67,INDIRECT("_"&amp;_xlfn.XLOOKUP(AK$2,WatchbillMONTHLY!$A$3:$U$3,OFFSET(WatchbillMONTHLY!$A$3:$U$3,1,2))),INDIRECT("_"&amp;_xlfn.XLOOKUP(AK$2,WatchbillMONTHLY!$A$3:$U$3,OFFSET(WatchbillMONTHLY!$A$3:$U$3,1,2))))=$A67,_xlfn.XLOOKUP(AK$2,WatchbillMONTHLY!$A$3:$U$3,OFFSET(WatchbillMONTHLY!$A$3:$U$3,1,2)),FALSE),TRUE,FALSE),
IF(_xlfn.XLOOKUP(AK$2,WatchbillMONTHLY!$A$20:$U$20,OFFSET(WatchbillMONTHLY!$A$20:$U$20,1,2))=IF(_xlfn.XLOOKUP($A67,INDIRECT("_"&amp;_xlfn.XLOOKUP(AK$2,WatchbillMONTHLY!$A$20:$U$20,OFFSET(WatchbillMONTHLY!$A$20:$U$20,1,2))),INDIRECT("_"&amp;_xlfn.XLOOKUP(AK$2,WatchbillMONTHLY!$A$20:$U$20,OFFSET(WatchbillMONTHLY!$A$20:$U$20,1,2))))=$A67,_xlfn.XLOOKUP(AK$2,WatchbillMONTHLY!$A$20:$U$20,OFFSET(WatchbillMONTHLY!$A$20:$U$20,1,2)),FALSE),TRUE,FALSE)),
IF(_xlfn.XLOOKUP(AK$2,WatchbillMONTHLY!$A$37:$U$37,OFFSET(WatchbillMONTHLY!$A$37:$U$37,1,2))=IF(_xlfn.XLOOKUP($A67,INDIRECT("_"&amp;_xlfn.XLOOKUP(AK$2,WatchbillMONTHLY!$A$37:$U$37,OFFSET(WatchbillMONTHLY!$A$37:$U$37,1,2))),INDIRECT("_"&amp;_xlfn.XLOOKUP(AK$2,WatchbillMONTHLY!$A$37:$U$37,OFFSET(WatchbillMONTHLY!$A$37:$U$37,1,2))))=$A67,_xlfn.XLOOKUP(AK$2,WatchbillMONTHLY!$A$37:$U$37,OFFSET(WatchbillMONTHLY!$A$37:$U$37,1,2)),FALSE),TRUE,FALSE)),
IF(_xlfn.XLOOKUP(AK$2,WatchbillMONTHLY!$A$54:$U$54,OFFSET(WatchbillMONTHLY!$A$54:$U$54,1,2))=IF(_xlfn.XLOOKUP($A67,INDIRECT("_"&amp;_xlfn.XLOOKUP(AK$2,WatchbillMONTHLY!$A$54:$U$54,OFFSET(WatchbillMONTHLY!$A$54:$U$54,1,2))),INDIRECT("_"&amp;_xlfn.XLOOKUP(AK$2,WatchbillMONTHLY!$A$54:$U$54,OFFSET(WatchbillMONTHLY!$A$54:$U$54,1,2))))=$A67,_xlfn.XLOOKUP(AK$2,WatchbillMONTHLY!$A$54:$U$54,OFFSET(WatchbillMONTHLY!$A$54:$U$54,1,2)),FALSE),TRUE,FALSE)),
IF(_xlfn.XLOOKUP(AK$2,WatchbillMONTHLY!$A$71:$U$71,OFFSET(WatchbillMONTHLY!$A$71:$U$71,1,2))=IF(_xlfn.XLOOKUP($A67,INDIRECT("_"&amp;_xlfn.XLOOKUP(AK$2,WatchbillMONTHLY!$A$71:$U$71,OFFSET(WatchbillMONTHLY!$A$71:$U$71,1,2))),INDIRECT("_"&amp;_xlfn.XLOOKUP(AK$2,WatchbillMONTHLY!$A$71:$U$71,OFFSET(WatchbillMONTHLY!$A$71:$U$71,1,2))))=$A67,_xlfn.XLOOKUP(AK$2,WatchbillMONTHLY!$A$71:$U$71,OFFSET(WatchbillMONTHLY!$A$71:$U$71,1,2)),FALSE),TRUE,FALSE)),
IF(_xlfn.XLOOKUP(AK$2,WatchbillMONTHLY!$A$88:$U$88,OFFSET(WatchbillMONTHLY!$A$88:$U$88,1,2))=IF(_xlfn.XLOOKUP($A67,INDIRECT("_"&amp;_xlfn.XLOOKUP(AK$2,WatchbillMONTHLY!$A$88:$U$88,OFFSET(WatchbillMONTHLY!$A$88:$U$88,1,2))),INDIRECT("_"&amp;_xlfn.XLOOKUP(AK$2,WatchbillMONTHLY!$A$88:$U$88,OFFSET(WatchbillMONTHLY!$A$88:$U$88,1,2))))=$A67,_xlfn.XLOOKUP(AK$2,WatchbillMONTHLY!$A$88:$U$88,OFFSET(WatchbillMONTHLY!$A$88:$U$88,1,2)),FALSE),TRUE,FALSE)),
FALSE),FALSE)</f>
        <v>0</v>
      </c>
      <c r="AL67" s="209" t="b" cm="1">
        <f t="array" aca="1" ref="AL67" ca="1">IF(AND($A67 &gt; 0, E67 &gt; 0,AL$2&lt;MiscFormulas!$A$5+1),
_xlfn.IFNA(
_xlfn.IFNA(
_xlfn.IFNA(
_xlfn.IFNA(
_xlfn.IFNA(
_xlfn.IFNA(
IF(_xlfn.XLOOKUP(AL$2,WatchbillMONTHLY!$A$3:$U$3,OFFSET(WatchbillMONTHLY!$A$3:$U$3,1,2))=IF(_xlfn.XLOOKUP($A67,INDIRECT("_"&amp;_xlfn.XLOOKUP(AL$2,WatchbillMONTHLY!$A$3:$U$3,OFFSET(WatchbillMONTHLY!$A$3:$U$3,1,2))),INDIRECT("_"&amp;_xlfn.XLOOKUP(AL$2,WatchbillMONTHLY!$A$3:$U$3,OFFSET(WatchbillMONTHLY!$A$3:$U$3,1,2))))=$A67,_xlfn.XLOOKUP(AL$2,WatchbillMONTHLY!$A$3:$U$3,OFFSET(WatchbillMONTHLY!$A$3:$U$3,1,2)),FALSE),TRUE,FALSE),
IF(_xlfn.XLOOKUP(AL$2,WatchbillMONTHLY!$A$20:$U$20,OFFSET(WatchbillMONTHLY!$A$20:$U$20,1,2))=IF(_xlfn.XLOOKUP($A67,INDIRECT("_"&amp;_xlfn.XLOOKUP(AL$2,WatchbillMONTHLY!$A$20:$U$20,OFFSET(WatchbillMONTHLY!$A$20:$U$20,1,2))),INDIRECT("_"&amp;_xlfn.XLOOKUP(AL$2,WatchbillMONTHLY!$A$20:$U$20,OFFSET(WatchbillMONTHLY!$A$20:$U$20,1,2))))=$A67,_xlfn.XLOOKUP(AL$2,WatchbillMONTHLY!$A$20:$U$20,OFFSET(WatchbillMONTHLY!$A$20:$U$20,1,2)),FALSE),TRUE,FALSE)),
IF(_xlfn.XLOOKUP(AL$2,WatchbillMONTHLY!$A$37:$U$37,OFFSET(WatchbillMONTHLY!$A$37:$U$37,1,2))=IF(_xlfn.XLOOKUP($A67,INDIRECT("_"&amp;_xlfn.XLOOKUP(AL$2,WatchbillMONTHLY!$A$37:$U$37,OFFSET(WatchbillMONTHLY!$A$37:$U$37,1,2))),INDIRECT("_"&amp;_xlfn.XLOOKUP(AL$2,WatchbillMONTHLY!$A$37:$U$37,OFFSET(WatchbillMONTHLY!$A$37:$U$37,1,2))))=$A67,_xlfn.XLOOKUP(AL$2,WatchbillMONTHLY!$A$37:$U$37,OFFSET(WatchbillMONTHLY!$A$37:$U$37,1,2)),FALSE),TRUE,FALSE)),
IF(_xlfn.XLOOKUP(AL$2,WatchbillMONTHLY!$A$54:$U$54,OFFSET(WatchbillMONTHLY!$A$54:$U$54,1,2))=IF(_xlfn.XLOOKUP($A67,INDIRECT("_"&amp;_xlfn.XLOOKUP(AL$2,WatchbillMONTHLY!$A$54:$U$54,OFFSET(WatchbillMONTHLY!$A$54:$U$54,1,2))),INDIRECT("_"&amp;_xlfn.XLOOKUP(AL$2,WatchbillMONTHLY!$A$54:$U$54,OFFSET(WatchbillMONTHLY!$A$54:$U$54,1,2))))=$A67,_xlfn.XLOOKUP(AL$2,WatchbillMONTHLY!$A$54:$U$54,OFFSET(WatchbillMONTHLY!$A$54:$U$54,1,2)),FALSE),TRUE,FALSE)),
IF(_xlfn.XLOOKUP(AL$2,WatchbillMONTHLY!$A$71:$U$71,OFFSET(WatchbillMONTHLY!$A$71:$U$71,1,2))=IF(_xlfn.XLOOKUP($A67,INDIRECT("_"&amp;_xlfn.XLOOKUP(AL$2,WatchbillMONTHLY!$A$71:$U$71,OFFSET(WatchbillMONTHLY!$A$71:$U$71,1,2))),INDIRECT("_"&amp;_xlfn.XLOOKUP(AL$2,WatchbillMONTHLY!$A$71:$U$71,OFFSET(WatchbillMONTHLY!$A$71:$U$71,1,2))))=$A67,_xlfn.XLOOKUP(AL$2,WatchbillMONTHLY!$A$71:$U$71,OFFSET(WatchbillMONTHLY!$A$71:$U$71,1,2)),FALSE),TRUE,FALSE)),
IF(_xlfn.XLOOKUP(AL$2,WatchbillMONTHLY!$A$88:$U$88,OFFSET(WatchbillMONTHLY!$A$88:$U$88,1,2))=IF(_xlfn.XLOOKUP($A67,INDIRECT("_"&amp;_xlfn.XLOOKUP(AL$2,WatchbillMONTHLY!$A$88:$U$88,OFFSET(WatchbillMONTHLY!$A$88:$U$88,1,2))),INDIRECT("_"&amp;_xlfn.XLOOKUP(AL$2,WatchbillMONTHLY!$A$88:$U$88,OFFSET(WatchbillMONTHLY!$A$88:$U$88,1,2))))=$A67,_xlfn.XLOOKUP(AL$2,WatchbillMONTHLY!$A$88:$U$88,OFFSET(WatchbillMONTHLY!$A$88:$U$88,1,2)),FALSE),TRUE,FALSE)),
FALSE),FALSE)</f>
        <v>0</v>
      </c>
      <c r="AM67" s="209" t="b" cm="1">
        <f t="array" aca="1" ref="AM67" ca="1">IF(AND($A67 &gt; 0, F67 &gt; 0,AM$2&lt;MiscFormulas!$A$5+1),
_xlfn.IFNA(
_xlfn.IFNA(
_xlfn.IFNA(
_xlfn.IFNA(
_xlfn.IFNA(
_xlfn.IFNA(
IF(_xlfn.XLOOKUP(AM$2,WatchbillMONTHLY!$A$3:$U$3,OFFSET(WatchbillMONTHLY!$A$3:$U$3,1,2))=IF(_xlfn.XLOOKUP($A67,INDIRECT("_"&amp;_xlfn.XLOOKUP(AM$2,WatchbillMONTHLY!$A$3:$U$3,OFFSET(WatchbillMONTHLY!$A$3:$U$3,1,2))),INDIRECT("_"&amp;_xlfn.XLOOKUP(AM$2,WatchbillMONTHLY!$A$3:$U$3,OFFSET(WatchbillMONTHLY!$A$3:$U$3,1,2))))=$A67,_xlfn.XLOOKUP(AM$2,WatchbillMONTHLY!$A$3:$U$3,OFFSET(WatchbillMONTHLY!$A$3:$U$3,1,2)),FALSE),TRUE,FALSE),
IF(_xlfn.XLOOKUP(AM$2,WatchbillMONTHLY!$A$20:$U$20,OFFSET(WatchbillMONTHLY!$A$20:$U$20,1,2))=IF(_xlfn.XLOOKUP($A67,INDIRECT("_"&amp;_xlfn.XLOOKUP(AM$2,WatchbillMONTHLY!$A$20:$U$20,OFFSET(WatchbillMONTHLY!$A$20:$U$20,1,2))),INDIRECT("_"&amp;_xlfn.XLOOKUP(AM$2,WatchbillMONTHLY!$A$20:$U$20,OFFSET(WatchbillMONTHLY!$A$20:$U$20,1,2))))=$A67,_xlfn.XLOOKUP(AM$2,WatchbillMONTHLY!$A$20:$U$20,OFFSET(WatchbillMONTHLY!$A$20:$U$20,1,2)),FALSE),TRUE,FALSE)),
IF(_xlfn.XLOOKUP(AM$2,WatchbillMONTHLY!$A$37:$U$37,OFFSET(WatchbillMONTHLY!$A$37:$U$37,1,2))=IF(_xlfn.XLOOKUP($A67,INDIRECT("_"&amp;_xlfn.XLOOKUP(AM$2,WatchbillMONTHLY!$A$37:$U$37,OFFSET(WatchbillMONTHLY!$A$37:$U$37,1,2))),INDIRECT("_"&amp;_xlfn.XLOOKUP(AM$2,WatchbillMONTHLY!$A$37:$U$37,OFFSET(WatchbillMONTHLY!$A$37:$U$37,1,2))))=$A67,_xlfn.XLOOKUP(AM$2,WatchbillMONTHLY!$A$37:$U$37,OFFSET(WatchbillMONTHLY!$A$37:$U$37,1,2)),FALSE),TRUE,FALSE)),
IF(_xlfn.XLOOKUP(AM$2,WatchbillMONTHLY!$A$54:$U$54,OFFSET(WatchbillMONTHLY!$A$54:$U$54,1,2))=IF(_xlfn.XLOOKUP($A67,INDIRECT("_"&amp;_xlfn.XLOOKUP(AM$2,WatchbillMONTHLY!$A$54:$U$54,OFFSET(WatchbillMONTHLY!$A$54:$U$54,1,2))),INDIRECT("_"&amp;_xlfn.XLOOKUP(AM$2,WatchbillMONTHLY!$A$54:$U$54,OFFSET(WatchbillMONTHLY!$A$54:$U$54,1,2))))=$A67,_xlfn.XLOOKUP(AM$2,WatchbillMONTHLY!$A$54:$U$54,OFFSET(WatchbillMONTHLY!$A$54:$U$54,1,2)),FALSE),TRUE,FALSE)),
IF(_xlfn.XLOOKUP(AM$2,WatchbillMONTHLY!$A$71:$U$71,OFFSET(WatchbillMONTHLY!$A$71:$U$71,1,2))=IF(_xlfn.XLOOKUP($A67,INDIRECT("_"&amp;_xlfn.XLOOKUP(AM$2,WatchbillMONTHLY!$A$71:$U$71,OFFSET(WatchbillMONTHLY!$A$71:$U$71,1,2))),INDIRECT("_"&amp;_xlfn.XLOOKUP(AM$2,WatchbillMONTHLY!$A$71:$U$71,OFFSET(WatchbillMONTHLY!$A$71:$U$71,1,2))))=$A67,_xlfn.XLOOKUP(AM$2,WatchbillMONTHLY!$A$71:$U$71,OFFSET(WatchbillMONTHLY!$A$71:$U$71,1,2)),FALSE),TRUE,FALSE)),
IF(_xlfn.XLOOKUP(AM$2,WatchbillMONTHLY!$A$88:$U$88,OFFSET(WatchbillMONTHLY!$A$88:$U$88,1,2))=IF(_xlfn.XLOOKUP($A67,INDIRECT("_"&amp;_xlfn.XLOOKUP(AM$2,WatchbillMONTHLY!$A$88:$U$88,OFFSET(WatchbillMONTHLY!$A$88:$U$88,1,2))),INDIRECT("_"&amp;_xlfn.XLOOKUP(AM$2,WatchbillMONTHLY!$A$88:$U$88,OFFSET(WatchbillMONTHLY!$A$88:$U$88,1,2))))=$A67,_xlfn.XLOOKUP(AM$2,WatchbillMONTHLY!$A$88:$U$88,OFFSET(WatchbillMONTHLY!$A$88:$U$88,1,2)),FALSE),TRUE,FALSE)),
FALSE),FALSE)</f>
        <v>0</v>
      </c>
      <c r="AN67" s="209" t="b" cm="1">
        <f t="array" aca="1" ref="AN67" ca="1">IF(AND($A67 &gt; 0, G67 &gt; 0,AN$2&lt;MiscFormulas!$A$5+1),
_xlfn.IFNA(
_xlfn.IFNA(
_xlfn.IFNA(
_xlfn.IFNA(
_xlfn.IFNA(
_xlfn.IFNA(
IF(_xlfn.XLOOKUP(AN$2,WatchbillMONTHLY!$A$3:$U$3,OFFSET(WatchbillMONTHLY!$A$3:$U$3,1,2))=IF(_xlfn.XLOOKUP($A67,INDIRECT("_"&amp;_xlfn.XLOOKUP(AN$2,WatchbillMONTHLY!$A$3:$U$3,OFFSET(WatchbillMONTHLY!$A$3:$U$3,1,2))),INDIRECT("_"&amp;_xlfn.XLOOKUP(AN$2,WatchbillMONTHLY!$A$3:$U$3,OFFSET(WatchbillMONTHLY!$A$3:$U$3,1,2))))=$A67,_xlfn.XLOOKUP(AN$2,WatchbillMONTHLY!$A$3:$U$3,OFFSET(WatchbillMONTHLY!$A$3:$U$3,1,2)),FALSE),TRUE,FALSE),
IF(_xlfn.XLOOKUP(AN$2,WatchbillMONTHLY!$A$20:$U$20,OFFSET(WatchbillMONTHLY!$A$20:$U$20,1,2))=IF(_xlfn.XLOOKUP($A67,INDIRECT("_"&amp;_xlfn.XLOOKUP(AN$2,WatchbillMONTHLY!$A$20:$U$20,OFFSET(WatchbillMONTHLY!$A$20:$U$20,1,2))),INDIRECT("_"&amp;_xlfn.XLOOKUP(AN$2,WatchbillMONTHLY!$A$20:$U$20,OFFSET(WatchbillMONTHLY!$A$20:$U$20,1,2))))=$A67,_xlfn.XLOOKUP(AN$2,WatchbillMONTHLY!$A$20:$U$20,OFFSET(WatchbillMONTHLY!$A$20:$U$20,1,2)),FALSE),TRUE,FALSE)),
IF(_xlfn.XLOOKUP(AN$2,WatchbillMONTHLY!$A$37:$U$37,OFFSET(WatchbillMONTHLY!$A$37:$U$37,1,2))=IF(_xlfn.XLOOKUP($A67,INDIRECT("_"&amp;_xlfn.XLOOKUP(AN$2,WatchbillMONTHLY!$A$37:$U$37,OFFSET(WatchbillMONTHLY!$A$37:$U$37,1,2))),INDIRECT("_"&amp;_xlfn.XLOOKUP(AN$2,WatchbillMONTHLY!$A$37:$U$37,OFFSET(WatchbillMONTHLY!$A$37:$U$37,1,2))))=$A67,_xlfn.XLOOKUP(AN$2,WatchbillMONTHLY!$A$37:$U$37,OFFSET(WatchbillMONTHLY!$A$37:$U$37,1,2)),FALSE),TRUE,FALSE)),
IF(_xlfn.XLOOKUP(AN$2,WatchbillMONTHLY!$A$54:$U$54,OFFSET(WatchbillMONTHLY!$A$54:$U$54,1,2))=IF(_xlfn.XLOOKUP($A67,INDIRECT("_"&amp;_xlfn.XLOOKUP(AN$2,WatchbillMONTHLY!$A$54:$U$54,OFFSET(WatchbillMONTHLY!$A$54:$U$54,1,2))),INDIRECT("_"&amp;_xlfn.XLOOKUP(AN$2,WatchbillMONTHLY!$A$54:$U$54,OFFSET(WatchbillMONTHLY!$A$54:$U$54,1,2))))=$A67,_xlfn.XLOOKUP(AN$2,WatchbillMONTHLY!$A$54:$U$54,OFFSET(WatchbillMONTHLY!$A$54:$U$54,1,2)),FALSE),TRUE,FALSE)),
IF(_xlfn.XLOOKUP(AN$2,WatchbillMONTHLY!$A$71:$U$71,OFFSET(WatchbillMONTHLY!$A$71:$U$71,1,2))=IF(_xlfn.XLOOKUP($A67,INDIRECT("_"&amp;_xlfn.XLOOKUP(AN$2,WatchbillMONTHLY!$A$71:$U$71,OFFSET(WatchbillMONTHLY!$A$71:$U$71,1,2))),INDIRECT("_"&amp;_xlfn.XLOOKUP(AN$2,WatchbillMONTHLY!$A$71:$U$71,OFFSET(WatchbillMONTHLY!$A$71:$U$71,1,2))))=$A67,_xlfn.XLOOKUP(AN$2,WatchbillMONTHLY!$A$71:$U$71,OFFSET(WatchbillMONTHLY!$A$71:$U$71,1,2)),FALSE),TRUE,FALSE)),
IF(_xlfn.XLOOKUP(AN$2,WatchbillMONTHLY!$A$88:$U$88,OFFSET(WatchbillMONTHLY!$A$88:$U$88,1,2))=IF(_xlfn.XLOOKUP($A67,INDIRECT("_"&amp;_xlfn.XLOOKUP(AN$2,WatchbillMONTHLY!$A$88:$U$88,OFFSET(WatchbillMONTHLY!$A$88:$U$88,1,2))),INDIRECT("_"&amp;_xlfn.XLOOKUP(AN$2,WatchbillMONTHLY!$A$88:$U$88,OFFSET(WatchbillMONTHLY!$A$88:$U$88,1,2))))=$A67,_xlfn.XLOOKUP(AN$2,WatchbillMONTHLY!$A$88:$U$88,OFFSET(WatchbillMONTHLY!$A$88:$U$88,1,2)),FALSE),TRUE,FALSE)),
FALSE),FALSE)</f>
        <v>0</v>
      </c>
      <c r="AO67" s="209" t="b" cm="1">
        <f t="array" aca="1" ref="AO67" ca="1">IF(AND($A67 &gt; 0, H67 &gt; 0,AO$2&lt;MiscFormulas!$A$5+1),
_xlfn.IFNA(
_xlfn.IFNA(
_xlfn.IFNA(
_xlfn.IFNA(
_xlfn.IFNA(
_xlfn.IFNA(
IF(_xlfn.XLOOKUP(AO$2,WatchbillMONTHLY!$A$3:$U$3,OFFSET(WatchbillMONTHLY!$A$3:$U$3,1,2))=IF(_xlfn.XLOOKUP($A67,INDIRECT("_"&amp;_xlfn.XLOOKUP(AO$2,WatchbillMONTHLY!$A$3:$U$3,OFFSET(WatchbillMONTHLY!$A$3:$U$3,1,2))),INDIRECT("_"&amp;_xlfn.XLOOKUP(AO$2,WatchbillMONTHLY!$A$3:$U$3,OFFSET(WatchbillMONTHLY!$A$3:$U$3,1,2))))=$A67,_xlfn.XLOOKUP(AO$2,WatchbillMONTHLY!$A$3:$U$3,OFFSET(WatchbillMONTHLY!$A$3:$U$3,1,2)),FALSE),TRUE,FALSE),
IF(_xlfn.XLOOKUP(AO$2,WatchbillMONTHLY!$A$20:$U$20,OFFSET(WatchbillMONTHLY!$A$20:$U$20,1,2))=IF(_xlfn.XLOOKUP($A67,INDIRECT("_"&amp;_xlfn.XLOOKUP(AO$2,WatchbillMONTHLY!$A$20:$U$20,OFFSET(WatchbillMONTHLY!$A$20:$U$20,1,2))),INDIRECT("_"&amp;_xlfn.XLOOKUP(AO$2,WatchbillMONTHLY!$A$20:$U$20,OFFSET(WatchbillMONTHLY!$A$20:$U$20,1,2))))=$A67,_xlfn.XLOOKUP(AO$2,WatchbillMONTHLY!$A$20:$U$20,OFFSET(WatchbillMONTHLY!$A$20:$U$20,1,2)),FALSE),TRUE,FALSE)),
IF(_xlfn.XLOOKUP(AO$2,WatchbillMONTHLY!$A$37:$U$37,OFFSET(WatchbillMONTHLY!$A$37:$U$37,1,2))=IF(_xlfn.XLOOKUP($A67,INDIRECT("_"&amp;_xlfn.XLOOKUP(AO$2,WatchbillMONTHLY!$A$37:$U$37,OFFSET(WatchbillMONTHLY!$A$37:$U$37,1,2))),INDIRECT("_"&amp;_xlfn.XLOOKUP(AO$2,WatchbillMONTHLY!$A$37:$U$37,OFFSET(WatchbillMONTHLY!$A$37:$U$37,1,2))))=$A67,_xlfn.XLOOKUP(AO$2,WatchbillMONTHLY!$A$37:$U$37,OFFSET(WatchbillMONTHLY!$A$37:$U$37,1,2)),FALSE),TRUE,FALSE)),
IF(_xlfn.XLOOKUP(AO$2,WatchbillMONTHLY!$A$54:$U$54,OFFSET(WatchbillMONTHLY!$A$54:$U$54,1,2))=IF(_xlfn.XLOOKUP($A67,INDIRECT("_"&amp;_xlfn.XLOOKUP(AO$2,WatchbillMONTHLY!$A$54:$U$54,OFFSET(WatchbillMONTHLY!$A$54:$U$54,1,2))),INDIRECT("_"&amp;_xlfn.XLOOKUP(AO$2,WatchbillMONTHLY!$A$54:$U$54,OFFSET(WatchbillMONTHLY!$A$54:$U$54,1,2))))=$A67,_xlfn.XLOOKUP(AO$2,WatchbillMONTHLY!$A$54:$U$54,OFFSET(WatchbillMONTHLY!$A$54:$U$54,1,2)),FALSE),TRUE,FALSE)),
IF(_xlfn.XLOOKUP(AO$2,WatchbillMONTHLY!$A$71:$U$71,OFFSET(WatchbillMONTHLY!$A$71:$U$71,1,2))=IF(_xlfn.XLOOKUP($A67,INDIRECT("_"&amp;_xlfn.XLOOKUP(AO$2,WatchbillMONTHLY!$A$71:$U$71,OFFSET(WatchbillMONTHLY!$A$71:$U$71,1,2))),INDIRECT("_"&amp;_xlfn.XLOOKUP(AO$2,WatchbillMONTHLY!$A$71:$U$71,OFFSET(WatchbillMONTHLY!$A$71:$U$71,1,2))))=$A67,_xlfn.XLOOKUP(AO$2,WatchbillMONTHLY!$A$71:$U$71,OFFSET(WatchbillMONTHLY!$A$71:$U$71,1,2)),FALSE),TRUE,FALSE)),
IF(_xlfn.XLOOKUP(AO$2,WatchbillMONTHLY!$A$88:$U$88,OFFSET(WatchbillMONTHLY!$A$88:$U$88,1,2))=IF(_xlfn.XLOOKUP($A67,INDIRECT("_"&amp;_xlfn.XLOOKUP(AO$2,WatchbillMONTHLY!$A$88:$U$88,OFFSET(WatchbillMONTHLY!$A$88:$U$88,1,2))),INDIRECT("_"&amp;_xlfn.XLOOKUP(AO$2,WatchbillMONTHLY!$A$88:$U$88,OFFSET(WatchbillMONTHLY!$A$88:$U$88,1,2))))=$A67,_xlfn.XLOOKUP(AO$2,WatchbillMONTHLY!$A$88:$U$88,OFFSET(WatchbillMONTHLY!$A$88:$U$88,1,2)),FALSE),TRUE,FALSE)),
FALSE),FALSE)</f>
        <v>0</v>
      </c>
      <c r="AP67" s="209" t="b" cm="1">
        <f t="array" aca="1" ref="AP67" ca="1">IF(AND($A67 &gt; 0, I67 &gt; 0,AP$2&lt;MiscFormulas!$A$5+1),
_xlfn.IFNA(
_xlfn.IFNA(
_xlfn.IFNA(
_xlfn.IFNA(
_xlfn.IFNA(
_xlfn.IFNA(
IF(_xlfn.XLOOKUP(AP$2,WatchbillMONTHLY!$A$3:$U$3,OFFSET(WatchbillMONTHLY!$A$3:$U$3,1,2))=IF(_xlfn.XLOOKUP($A67,INDIRECT("_"&amp;_xlfn.XLOOKUP(AP$2,WatchbillMONTHLY!$A$3:$U$3,OFFSET(WatchbillMONTHLY!$A$3:$U$3,1,2))),INDIRECT("_"&amp;_xlfn.XLOOKUP(AP$2,WatchbillMONTHLY!$A$3:$U$3,OFFSET(WatchbillMONTHLY!$A$3:$U$3,1,2))))=$A67,_xlfn.XLOOKUP(AP$2,WatchbillMONTHLY!$A$3:$U$3,OFFSET(WatchbillMONTHLY!$A$3:$U$3,1,2)),FALSE),TRUE,FALSE),
IF(_xlfn.XLOOKUP(AP$2,WatchbillMONTHLY!$A$20:$U$20,OFFSET(WatchbillMONTHLY!$A$20:$U$20,1,2))=IF(_xlfn.XLOOKUP($A67,INDIRECT("_"&amp;_xlfn.XLOOKUP(AP$2,WatchbillMONTHLY!$A$20:$U$20,OFFSET(WatchbillMONTHLY!$A$20:$U$20,1,2))),INDIRECT("_"&amp;_xlfn.XLOOKUP(AP$2,WatchbillMONTHLY!$A$20:$U$20,OFFSET(WatchbillMONTHLY!$A$20:$U$20,1,2))))=$A67,_xlfn.XLOOKUP(AP$2,WatchbillMONTHLY!$A$20:$U$20,OFFSET(WatchbillMONTHLY!$A$20:$U$20,1,2)),FALSE),TRUE,FALSE)),
IF(_xlfn.XLOOKUP(AP$2,WatchbillMONTHLY!$A$37:$U$37,OFFSET(WatchbillMONTHLY!$A$37:$U$37,1,2))=IF(_xlfn.XLOOKUP($A67,INDIRECT("_"&amp;_xlfn.XLOOKUP(AP$2,WatchbillMONTHLY!$A$37:$U$37,OFFSET(WatchbillMONTHLY!$A$37:$U$37,1,2))),INDIRECT("_"&amp;_xlfn.XLOOKUP(AP$2,WatchbillMONTHLY!$A$37:$U$37,OFFSET(WatchbillMONTHLY!$A$37:$U$37,1,2))))=$A67,_xlfn.XLOOKUP(AP$2,WatchbillMONTHLY!$A$37:$U$37,OFFSET(WatchbillMONTHLY!$A$37:$U$37,1,2)),FALSE),TRUE,FALSE)),
IF(_xlfn.XLOOKUP(AP$2,WatchbillMONTHLY!$A$54:$U$54,OFFSET(WatchbillMONTHLY!$A$54:$U$54,1,2))=IF(_xlfn.XLOOKUP($A67,INDIRECT("_"&amp;_xlfn.XLOOKUP(AP$2,WatchbillMONTHLY!$A$54:$U$54,OFFSET(WatchbillMONTHLY!$A$54:$U$54,1,2))),INDIRECT("_"&amp;_xlfn.XLOOKUP(AP$2,WatchbillMONTHLY!$A$54:$U$54,OFFSET(WatchbillMONTHLY!$A$54:$U$54,1,2))))=$A67,_xlfn.XLOOKUP(AP$2,WatchbillMONTHLY!$A$54:$U$54,OFFSET(WatchbillMONTHLY!$A$54:$U$54,1,2)),FALSE),TRUE,FALSE)),
IF(_xlfn.XLOOKUP(AP$2,WatchbillMONTHLY!$A$71:$U$71,OFFSET(WatchbillMONTHLY!$A$71:$U$71,1,2))=IF(_xlfn.XLOOKUP($A67,INDIRECT("_"&amp;_xlfn.XLOOKUP(AP$2,WatchbillMONTHLY!$A$71:$U$71,OFFSET(WatchbillMONTHLY!$A$71:$U$71,1,2))),INDIRECT("_"&amp;_xlfn.XLOOKUP(AP$2,WatchbillMONTHLY!$A$71:$U$71,OFFSET(WatchbillMONTHLY!$A$71:$U$71,1,2))))=$A67,_xlfn.XLOOKUP(AP$2,WatchbillMONTHLY!$A$71:$U$71,OFFSET(WatchbillMONTHLY!$A$71:$U$71,1,2)),FALSE),TRUE,FALSE)),
IF(_xlfn.XLOOKUP(AP$2,WatchbillMONTHLY!$A$88:$U$88,OFFSET(WatchbillMONTHLY!$A$88:$U$88,1,2))=IF(_xlfn.XLOOKUP($A67,INDIRECT("_"&amp;_xlfn.XLOOKUP(AP$2,WatchbillMONTHLY!$A$88:$U$88,OFFSET(WatchbillMONTHLY!$A$88:$U$88,1,2))),INDIRECT("_"&amp;_xlfn.XLOOKUP(AP$2,WatchbillMONTHLY!$A$88:$U$88,OFFSET(WatchbillMONTHLY!$A$88:$U$88,1,2))))=$A67,_xlfn.XLOOKUP(AP$2,WatchbillMONTHLY!$A$88:$U$88,OFFSET(WatchbillMONTHLY!$A$88:$U$88,1,2)),FALSE),TRUE,FALSE)),
FALSE),FALSE)</f>
        <v>0</v>
      </c>
      <c r="AQ67" s="209" t="b" cm="1">
        <f t="array" aca="1" ref="AQ67" ca="1">IF(AND($A67 &gt; 0, J67 &gt; 0,AQ$2&lt;MiscFormulas!$A$5+1),
_xlfn.IFNA(
_xlfn.IFNA(
_xlfn.IFNA(
_xlfn.IFNA(
_xlfn.IFNA(
_xlfn.IFNA(
IF(_xlfn.XLOOKUP(AQ$2,WatchbillMONTHLY!$A$3:$U$3,OFFSET(WatchbillMONTHLY!$A$3:$U$3,1,2))=IF(_xlfn.XLOOKUP($A67,INDIRECT("_"&amp;_xlfn.XLOOKUP(AQ$2,WatchbillMONTHLY!$A$3:$U$3,OFFSET(WatchbillMONTHLY!$A$3:$U$3,1,2))),INDIRECT("_"&amp;_xlfn.XLOOKUP(AQ$2,WatchbillMONTHLY!$A$3:$U$3,OFFSET(WatchbillMONTHLY!$A$3:$U$3,1,2))))=$A67,_xlfn.XLOOKUP(AQ$2,WatchbillMONTHLY!$A$3:$U$3,OFFSET(WatchbillMONTHLY!$A$3:$U$3,1,2)),FALSE),TRUE,FALSE),
IF(_xlfn.XLOOKUP(AQ$2,WatchbillMONTHLY!$A$20:$U$20,OFFSET(WatchbillMONTHLY!$A$20:$U$20,1,2))=IF(_xlfn.XLOOKUP($A67,INDIRECT("_"&amp;_xlfn.XLOOKUP(AQ$2,WatchbillMONTHLY!$A$20:$U$20,OFFSET(WatchbillMONTHLY!$A$20:$U$20,1,2))),INDIRECT("_"&amp;_xlfn.XLOOKUP(AQ$2,WatchbillMONTHLY!$A$20:$U$20,OFFSET(WatchbillMONTHLY!$A$20:$U$20,1,2))))=$A67,_xlfn.XLOOKUP(AQ$2,WatchbillMONTHLY!$A$20:$U$20,OFFSET(WatchbillMONTHLY!$A$20:$U$20,1,2)),FALSE),TRUE,FALSE)),
IF(_xlfn.XLOOKUP(AQ$2,WatchbillMONTHLY!$A$37:$U$37,OFFSET(WatchbillMONTHLY!$A$37:$U$37,1,2))=IF(_xlfn.XLOOKUP($A67,INDIRECT("_"&amp;_xlfn.XLOOKUP(AQ$2,WatchbillMONTHLY!$A$37:$U$37,OFFSET(WatchbillMONTHLY!$A$37:$U$37,1,2))),INDIRECT("_"&amp;_xlfn.XLOOKUP(AQ$2,WatchbillMONTHLY!$A$37:$U$37,OFFSET(WatchbillMONTHLY!$A$37:$U$37,1,2))))=$A67,_xlfn.XLOOKUP(AQ$2,WatchbillMONTHLY!$A$37:$U$37,OFFSET(WatchbillMONTHLY!$A$37:$U$37,1,2)),FALSE),TRUE,FALSE)),
IF(_xlfn.XLOOKUP(AQ$2,WatchbillMONTHLY!$A$54:$U$54,OFFSET(WatchbillMONTHLY!$A$54:$U$54,1,2))=IF(_xlfn.XLOOKUP($A67,INDIRECT("_"&amp;_xlfn.XLOOKUP(AQ$2,WatchbillMONTHLY!$A$54:$U$54,OFFSET(WatchbillMONTHLY!$A$54:$U$54,1,2))),INDIRECT("_"&amp;_xlfn.XLOOKUP(AQ$2,WatchbillMONTHLY!$A$54:$U$54,OFFSET(WatchbillMONTHLY!$A$54:$U$54,1,2))))=$A67,_xlfn.XLOOKUP(AQ$2,WatchbillMONTHLY!$A$54:$U$54,OFFSET(WatchbillMONTHLY!$A$54:$U$54,1,2)),FALSE),TRUE,FALSE)),
IF(_xlfn.XLOOKUP(AQ$2,WatchbillMONTHLY!$A$71:$U$71,OFFSET(WatchbillMONTHLY!$A$71:$U$71,1,2))=IF(_xlfn.XLOOKUP($A67,INDIRECT("_"&amp;_xlfn.XLOOKUP(AQ$2,WatchbillMONTHLY!$A$71:$U$71,OFFSET(WatchbillMONTHLY!$A$71:$U$71,1,2))),INDIRECT("_"&amp;_xlfn.XLOOKUP(AQ$2,WatchbillMONTHLY!$A$71:$U$71,OFFSET(WatchbillMONTHLY!$A$71:$U$71,1,2))))=$A67,_xlfn.XLOOKUP(AQ$2,WatchbillMONTHLY!$A$71:$U$71,OFFSET(WatchbillMONTHLY!$A$71:$U$71,1,2)),FALSE),TRUE,FALSE)),
IF(_xlfn.XLOOKUP(AQ$2,WatchbillMONTHLY!$A$88:$U$88,OFFSET(WatchbillMONTHLY!$A$88:$U$88,1,2))=IF(_xlfn.XLOOKUP($A67,INDIRECT("_"&amp;_xlfn.XLOOKUP(AQ$2,WatchbillMONTHLY!$A$88:$U$88,OFFSET(WatchbillMONTHLY!$A$88:$U$88,1,2))),INDIRECT("_"&amp;_xlfn.XLOOKUP(AQ$2,WatchbillMONTHLY!$A$88:$U$88,OFFSET(WatchbillMONTHLY!$A$88:$U$88,1,2))))=$A67,_xlfn.XLOOKUP(AQ$2,WatchbillMONTHLY!$A$88:$U$88,OFFSET(WatchbillMONTHLY!$A$88:$U$88,1,2)),FALSE),TRUE,FALSE)),
FALSE),FALSE)</f>
        <v>0</v>
      </c>
      <c r="AR67" s="209" t="b" cm="1">
        <f t="array" aca="1" ref="AR67" ca="1">IF(AND($A67 &gt; 0, K67 &gt; 0,AR$2&lt;MiscFormulas!$A$5+1),
_xlfn.IFNA(
_xlfn.IFNA(
_xlfn.IFNA(
_xlfn.IFNA(
_xlfn.IFNA(
_xlfn.IFNA(
IF(_xlfn.XLOOKUP(AR$2,WatchbillMONTHLY!$A$3:$U$3,OFFSET(WatchbillMONTHLY!$A$3:$U$3,1,2))=IF(_xlfn.XLOOKUP($A67,INDIRECT("_"&amp;_xlfn.XLOOKUP(AR$2,WatchbillMONTHLY!$A$3:$U$3,OFFSET(WatchbillMONTHLY!$A$3:$U$3,1,2))),INDIRECT("_"&amp;_xlfn.XLOOKUP(AR$2,WatchbillMONTHLY!$A$3:$U$3,OFFSET(WatchbillMONTHLY!$A$3:$U$3,1,2))))=$A67,_xlfn.XLOOKUP(AR$2,WatchbillMONTHLY!$A$3:$U$3,OFFSET(WatchbillMONTHLY!$A$3:$U$3,1,2)),FALSE),TRUE,FALSE),
IF(_xlfn.XLOOKUP(AR$2,WatchbillMONTHLY!$A$20:$U$20,OFFSET(WatchbillMONTHLY!$A$20:$U$20,1,2))=IF(_xlfn.XLOOKUP($A67,INDIRECT("_"&amp;_xlfn.XLOOKUP(AR$2,WatchbillMONTHLY!$A$20:$U$20,OFFSET(WatchbillMONTHLY!$A$20:$U$20,1,2))),INDIRECT("_"&amp;_xlfn.XLOOKUP(AR$2,WatchbillMONTHLY!$A$20:$U$20,OFFSET(WatchbillMONTHLY!$A$20:$U$20,1,2))))=$A67,_xlfn.XLOOKUP(AR$2,WatchbillMONTHLY!$A$20:$U$20,OFFSET(WatchbillMONTHLY!$A$20:$U$20,1,2)),FALSE),TRUE,FALSE)),
IF(_xlfn.XLOOKUP(AR$2,WatchbillMONTHLY!$A$37:$U$37,OFFSET(WatchbillMONTHLY!$A$37:$U$37,1,2))=IF(_xlfn.XLOOKUP($A67,INDIRECT("_"&amp;_xlfn.XLOOKUP(AR$2,WatchbillMONTHLY!$A$37:$U$37,OFFSET(WatchbillMONTHLY!$A$37:$U$37,1,2))),INDIRECT("_"&amp;_xlfn.XLOOKUP(AR$2,WatchbillMONTHLY!$A$37:$U$37,OFFSET(WatchbillMONTHLY!$A$37:$U$37,1,2))))=$A67,_xlfn.XLOOKUP(AR$2,WatchbillMONTHLY!$A$37:$U$37,OFFSET(WatchbillMONTHLY!$A$37:$U$37,1,2)),FALSE),TRUE,FALSE)),
IF(_xlfn.XLOOKUP(AR$2,WatchbillMONTHLY!$A$54:$U$54,OFFSET(WatchbillMONTHLY!$A$54:$U$54,1,2))=IF(_xlfn.XLOOKUP($A67,INDIRECT("_"&amp;_xlfn.XLOOKUP(AR$2,WatchbillMONTHLY!$A$54:$U$54,OFFSET(WatchbillMONTHLY!$A$54:$U$54,1,2))),INDIRECT("_"&amp;_xlfn.XLOOKUP(AR$2,WatchbillMONTHLY!$A$54:$U$54,OFFSET(WatchbillMONTHLY!$A$54:$U$54,1,2))))=$A67,_xlfn.XLOOKUP(AR$2,WatchbillMONTHLY!$A$54:$U$54,OFFSET(WatchbillMONTHLY!$A$54:$U$54,1,2)),FALSE),TRUE,FALSE)),
IF(_xlfn.XLOOKUP(AR$2,WatchbillMONTHLY!$A$71:$U$71,OFFSET(WatchbillMONTHLY!$A$71:$U$71,1,2))=IF(_xlfn.XLOOKUP($A67,INDIRECT("_"&amp;_xlfn.XLOOKUP(AR$2,WatchbillMONTHLY!$A$71:$U$71,OFFSET(WatchbillMONTHLY!$A$71:$U$71,1,2))),INDIRECT("_"&amp;_xlfn.XLOOKUP(AR$2,WatchbillMONTHLY!$A$71:$U$71,OFFSET(WatchbillMONTHLY!$A$71:$U$71,1,2))))=$A67,_xlfn.XLOOKUP(AR$2,WatchbillMONTHLY!$A$71:$U$71,OFFSET(WatchbillMONTHLY!$A$71:$U$71,1,2)),FALSE),TRUE,FALSE)),
IF(_xlfn.XLOOKUP(AR$2,WatchbillMONTHLY!$A$88:$U$88,OFFSET(WatchbillMONTHLY!$A$88:$U$88,1,2))=IF(_xlfn.XLOOKUP($A67,INDIRECT("_"&amp;_xlfn.XLOOKUP(AR$2,WatchbillMONTHLY!$A$88:$U$88,OFFSET(WatchbillMONTHLY!$A$88:$U$88,1,2))),INDIRECT("_"&amp;_xlfn.XLOOKUP(AR$2,WatchbillMONTHLY!$A$88:$U$88,OFFSET(WatchbillMONTHLY!$A$88:$U$88,1,2))))=$A67,_xlfn.XLOOKUP(AR$2,WatchbillMONTHLY!$A$88:$U$88,OFFSET(WatchbillMONTHLY!$A$88:$U$88,1,2)),FALSE),TRUE,FALSE)),
FALSE),FALSE)</f>
        <v>0</v>
      </c>
      <c r="AS67" s="209" t="b" cm="1">
        <f t="array" aca="1" ref="AS67" ca="1">IF(AND($A67 &gt; 0, L67 &gt; 0,AS$2&lt;MiscFormulas!$A$5+1),
_xlfn.IFNA(
_xlfn.IFNA(
_xlfn.IFNA(
_xlfn.IFNA(
_xlfn.IFNA(
_xlfn.IFNA(
IF(_xlfn.XLOOKUP(AS$2,WatchbillMONTHLY!$A$3:$U$3,OFFSET(WatchbillMONTHLY!$A$3:$U$3,1,2))=IF(_xlfn.XLOOKUP($A67,INDIRECT("_"&amp;_xlfn.XLOOKUP(AS$2,WatchbillMONTHLY!$A$3:$U$3,OFFSET(WatchbillMONTHLY!$A$3:$U$3,1,2))),INDIRECT("_"&amp;_xlfn.XLOOKUP(AS$2,WatchbillMONTHLY!$A$3:$U$3,OFFSET(WatchbillMONTHLY!$A$3:$U$3,1,2))))=$A67,_xlfn.XLOOKUP(AS$2,WatchbillMONTHLY!$A$3:$U$3,OFFSET(WatchbillMONTHLY!$A$3:$U$3,1,2)),FALSE),TRUE,FALSE),
IF(_xlfn.XLOOKUP(AS$2,WatchbillMONTHLY!$A$20:$U$20,OFFSET(WatchbillMONTHLY!$A$20:$U$20,1,2))=IF(_xlfn.XLOOKUP($A67,INDIRECT("_"&amp;_xlfn.XLOOKUP(AS$2,WatchbillMONTHLY!$A$20:$U$20,OFFSET(WatchbillMONTHLY!$A$20:$U$20,1,2))),INDIRECT("_"&amp;_xlfn.XLOOKUP(AS$2,WatchbillMONTHLY!$A$20:$U$20,OFFSET(WatchbillMONTHLY!$A$20:$U$20,1,2))))=$A67,_xlfn.XLOOKUP(AS$2,WatchbillMONTHLY!$A$20:$U$20,OFFSET(WatchbillMONTHLY!$A$20:$U$20,1,2)),FALSE),TRUE,FALSE)),
IF(_xlfn.XLOOKUP(AS$2,WatchbillMONTHLY!$A$37:$U$37,OFFSET(WatchbillMONTHLY!$A$37:$U$37,1,2))=IF(_xlfn.XLOOKUP($A67,INDIRECT("_"&amp;_xlfn.XLOOKUP(AS$2,WatchbillMONTHLY!$A$37:$U$37,OFFSET(WatchbillMONTHLY!$A$37:$U$37,1,2))),INDIRECT("_"&amp;_xlfn.XLOOKUP(AS$2,WatchbillMONTHLY!$A$37:$U$37,OFFSET(WatchbillMONTHLY!$A$37:$U$37,1,2))))=$A67,_xlfn.XLOOKUP(AS$2,WatchbillMONTHLY!$A$37:$U$37,OFFSET(WatchbillMONTHLY!$A$37:$U$37,1,2)),FALSE),TRUE,FALSE)),
IF(_xlfn.XLOOKUP(AS$2,WatchbillMONTHLY!$A$54:$U$54,OFFSET(WatchbillMONTHLY!$A$54:$U$54,1,2))=IF(_xlfn.XLOOKUP($A67,INDIRECT("_"&amp;_xlfn.XLOOKUP(AS$2,WatchbillMONTHLY!$A$54:$U$54,OFFSET(WatchbillMONTHLY!$A$54:$U$54,1,2))),INDIRECT("_"&amp;_xlfn.XLOOKUP(AS$2,WatchbillMONTHLY!$A$54:$U$54,OFFSET(WatchbillMONTHLY!$A$54:$U$54,1,2))))=$A67,_xlfn.XLOOKUP(AS$2,WatchbillMONTHLY!$A$54:$U$54,OFFSET(WatchbillMONTHLY!$A$54:$U$54,1,2)),FALSE),TRUE,FALSE)),
IF(_xlfn.XLOOKUP(AS$2,WatchbillMONTHLY!$A$71:$U$71,OFFSET(WatchbillMONTHLY!$A$71:$U$71,1,2))=IF(_xlfn.XLOOKUP($A67,INDIRECT("_"&amp;_xlfn.XLOOKUP(AS$2,WatchbillMONTHLY!$A$71:$U$71,OFFSET(WatchbillMONTHLY!$A$71:$U$71,1,2))),INDIRECT("_"&amp;_xlfn.XLOOKUP(AS$2,WatchbillMONTHLY!$A$71:$U$71,OFFSET(WatchbillMONTHLY!$A$71:$U$71,1,2))))=$A67,_xlfn.XLOOKUP(AS$2,WatchbillMONTHLY!$A$71:$U$71,OFFSET(WatchbillMONTHLY!$A$71:$U$71,1,2)),FALSE),TRUE,FALSE)),
IF(_xlfn.XLOOKUP(AS$2,WatchbillMONTHLY!$A$88:$U$88,OFFSET(WatchbillMONTHLY!$A$88:$U$88,1,2))=IF(_xlfn.XLOOKUP($A67,INDIRECT("_"&amp;_xlfn.XLOOKUP(AS$2,WatchbillMONTHLY!$A$88:$U$88,OFFSET(WatchbillMONTHLY!$A$88:$U$88,1,2))),INDIRECT("_"&amp;_xlfn.XLOOKUP(AS$2,WatchbillMONTHLY!$A$88:$U$88,OFFSET(WatchbillMONTHLY!$A$88:$U$88,1,2))))=$A67,_xlfn.XLOOKUP(AS$2,WatchbillMONTHLY!$A$88:$U$88,OFFSET(WatchbillMONTHLY!$A$88:$U$88,1,2)),FALSE),TRUE,FALSE)),
FALSE),FALSE)</f>
        <v>0</v>
      </c>
      <c r="AT67" s="209" t="b" cm="1">
        <f t="array" aca="1" ref="AT67" ca="1">IF(AND($A67 &gt; 0, M67 &gt; 0,AT$2&lt;MiscFormulas!$A$5+1),
_xlfn.IFNA(
_xlfn.IFNA(
_xlfn.IFNA(
_xlfn.IFNA(
_xlfn.IFNA(
_xlfn.IFNA(
IF(_xlfn.XLOOKUP(AT$2,WatchbillMONTHLY!$A$3:$U$3,OFFSET(WatchbillMONTHLY!$A$3:$U$3,1,2))=IF(_xlfn.XLOOKUP($A67,INDIRECT("_"&amp;_xlfn.XLOOKUP(AT$2,WatchbillMONTHLY!$A$3:$U$3,OFFSET(WatchbillMONTHLY!$A$3:$U$3,1,2))),INDIRECT("_"&amp;_xlfn.XLOOKUP(AT$2,WatchbillMONTHLY!$A$3:$U$3,OFFSET(WatchbillMONTHLY!$A$3:$U$3,1,2))))=$A67,_xlfn.XLOOKUP(AT$2,WatchbillMONTHLY!$A$3:$U$3,OFFSET(WatchbillMONTHLY!$A$3:$U$3,1,2)),FALSE),TRUE,FALSE),
IF(_xlfn.XLOOKUP(AT$2,WatchbillMONTHLY!$A$20:$U$20,OFFSET(WatchbillMONTHLY!$A$20:$U$20,1,2))=IF(_xlfn.XLOOKUP($A67,INDIRECT("_"&amp;_xlfn.XLOOKUP(AT$2,WatchbillMONTHLY!$A$20:$U$20,OFFSET(WatchbillMONTHLY!$A$20:$U$20,1,2))),INDIRECT("_"&amp;_xlfn.XLOOKUP(AT$2,WatchbillMONTHLY!$A$20:$U$20,OFFSET(WatchbillMONTHLY!$A$20:$U$20,1,2))))=$A67,_xlfn.XLOOKUP(AT$2,WatchbillMONTHLY!$A$20:$U$20,OFFSET(WatchbillMONTHLY!$A$20:$U$20,1,2)),FALSE),TRUE,FALSE)),
IF(_xlfn.XLOOKUP(AT$2,WatchbillMONTHLY!$A$37:$U$37,OFFSET(WatchbillMONTHLY!$A$37:$U$37,1,2))=IF(_xlfn.XLOOKUP($A67,INDIRECT("_"&amp;_xlfn.XLOOKUP(AT$2,WatchbillMONTHLY!$A$37:$U$37,OFFSET(WatchbillMONTHLY!$A$37:$U$37,1,2))),INDIRECT("_"&amp;_xlfn.XLOOKUP(AT$2,WatchbillMONTHLY!$A$37:$U$37,OFFSET(WatchbillMONTHLY!$A$37:$U$37,1,2))))=$A67,_xlfn.XLOOKUP(AT$2,WatchbillMONTHLY!$A$37:$U$37,OFFSET(WatchbillMONTHLY!$A$37:$U$37,1,2)),FALSE),TRUE,FALSE)),
IF(_xlfn.XLOOKUP(AT$2,WatchbillMONTHLY!$A$54:$U$54,OFFSET(WatchbillMONTHLY!$A$54:$U$54,1,2))=IF(_xlfn.XLOOKUP($A67,INDIRECT("_"&amp;_xlfn.XLOOKUP(AT$2,WatchbillMONTHLY!$A$54:$U$54,OFFSET(WatchbillMONTHLY!$A$54:$U$54,1,2))),INDIRECT("_"&amp;_xlfn.XLOOKUP(AT$2,WatchbillMONTHLY!$A$54:$U$54,OFFSET(WatchbillMONTHLY!$A$54:$U$54,1,2))))=$A67,_xlfn.XLOOKUP(AT$2,WatchbillMONTHLY!$A$54:$U$54,OFFSET(WatchbillMONTHLY!$A$54:$U$54,1,2)),FALSE),TRUE,FALSE)),
IF(_xlfn.XLOOKUP(AT$2,WatchbillMONTHLY!$A$71:$U$71,OFFSET(WatchbillMONTHLY!$A$71:$U$71,1,2))=IF(_xlfn.XLOOKUP($A67,INDIRECT("_"&amp;_xlfn.XLOOKUP(AT$2,WatchbillMONTHLY!$A$71:$U$71,OFFSET(WatchbillMONTHLY!$A$71:$U$71,1,2))),INDIRECT("_"&amp;_xlfn.XLOOKUP(AT$2,WatchbillMONTHLY!$A$71:$U$71,OFFSET(WatchbillMONTHLY!$A$71:$U$71,1,2))))=$A67,_xlfn.XLOOKUP(AT$2,WatchbillMONTHLY!$A$71:$U$71,OFFSET(WatchbillMONTHLY!$A$71:$U$71,1,2)),FALSE),TRUE,FALSE)),
IF(_xlfn.XLOOKUP(AT$2,WatchbillMONTHLY!$A$88:$U$88,OFFSET(WatchbillMONTHLY!$A$88:$U$88,1,2))=IF(_xlfn.XLOOKUP($A67,INDIRECT("_"&amp;_xlfn.XLOOKUP(AT$2,WatchbillMONTHLY!$A$88:$U$88,OFFSET(WatchbillMONTHLY!$A$88:$U$88,1,2))),INDIRECT("_"&amp;_xlfn.XLOOKUP(AT$2,WatchbillMONTHLY!$A$88:$U$88,OFFSET(WatchbillMONTHLY!$A$88:$U$88,1,2))))=$A67,_xlfn.XLOOKUP(AT$2,WatchbillMONTHLY!$A$88:$U$88,OFFSET(WatchbillMONTHLY!$A$88:$U$88,1,2)),FALSE),TRUE,FALSE)),
FALSE),FALSE)</f>
        <v>0</v>
      </c>
      <c r="AU67" s="209" t="b" cm="1">
        <f t="array" aca="1" ref="AU67" ca="1">IF(AND($A67 &gt; 0, N67 &gt; 0,AU$2&lt;MiscFormulas!$A$5+1),
_xlfn.IFNA(
_xlfn.IFNA(
_xlfn.IFNA(
_xlfn.IFNA(
_xlfn.IFNA(
_xlfn.IFNA(
IF(_xlfn.XLOOKUP(AU$2,WatchbillMONTHLY!$A$3:$U$3,OFFSET(WatchbillMONTHLY!$A$3:$U$3,1,2))=IF(_xlfn.XLOOKUP($A67,INDIRECT("_"&amp;_xlfn.XLOOKUP(AU$2,WatchbillMONTHLY!$A$3:$U$3,OFFSET(WatchbillMONTHLY!$A$3:$U$3,1,2))),INDIRECT("_"&amp;_xlfn.XLOOKUP(AU$2,WatchbillMONTHLY!$A$3:$U$3,OFFSET(WatchbillMONTHLY!$A$3:$U$3,1,2))))=$A67,_xlfn.XLOOKUP(AU$2,WatchbillMONTHLY!$A$3:$U$3,OFFSET(WatchbillMONTHLY!$A$3:$U$3,1,2)),FALSE),TRUE,FALSE),
IF(_xlfn.XLOOKUP(AU$2,WatchbillMONTHLY!$A$20:$U$20,OFFSET(WatchbillMONTHLY!$A$20:$U$20,1,2))=IF(_xlfn.XLOOKUP($A67,INDIRECT("_"&amp;_xlfn.XLOOKUP(AU$2,WatchbillMONTHLY!$A$20:$U$20,OFFSET(WatchbillMONTHLY!$A$20:$U$20,1,2))),INDIRECT("_"&amp;_xlfn.XLOOKUP(AU$2,WatchbillMONTHLY!$A$20:$U$20,OFFSET(WatchbillMONTHLY!$A$20:$U$20,1,2))))=$A67,_xlfn.XLOOKUP(AU$2,WatchbillMONTHLY!$A$20:$U$20,OFFSET(WatchbillMONTHLY!$A$20:$U$20,1,2)),FALSE),TRUE,FALSE)),
IF(_xlfn.XLOOKUP(AU$2,WatchbillMONTHLY!$A$37:$U$37,OFFSET(WatchbillMONTHLY!$A$37:$U$37,1,2))=IF(_xlfn.XLOOKUP($A67,INDIRECT("_"&amp;_xlfn.XLOOKUP(AU$2,WatchbillMONTHLY!$A$37:$U$37,OFFSET(WatchbillMONTHLY!$A$37:$U$37,1,2))),INDIRECT("_"&amp;_xlfn.XLOOKUP(AU$2,WatchbillMONTHLY!$A$37:$U$37,OFFSET(WatchbillMONTHLY!$A$37:$U$37,1,2))))=$A67,_xlfn.XLOOKUP(AU$2,WatchbillMONTHLY!$A$37:$U$37,OFFSET(WatchbillMONTHLY!$A$37:$U$37,1,2)),FALSE),TRUE,FALSE)),
IF(_xlfn.XLOOKUP(AU$2,WatchbillMONTHLY!$A$54:$U$54,OFFSET(WatchbillMONTHLY!$A$54:$U$54,1,2))=IF(_xlfn.XLOOKUP($A67,INDIRECT("_"&amp;_xlfn.XLOOKUP(AU$2,WatchbillMONTHLY!$A$54:$U$54,OFFSET(WatchbillMONTHLY!$A$54:$U$54,1,2))),INDIRECT("_"&amp;_xlfn.XLOOKUP(AU$2,WatchbillMONTHLY!$A$54:$U$54,OFFSET(WatchbillMONTHLY!$A$54:$U$54,1,2))))=$A67,_xlfn.XLOOKUP(AU$2,WatchbillMONTHLY!$A$54:$U$54,OFFSET(WatchbillMONTHLY!$A$54:$U$54,1,2)),FALSE),TRUE,FALSE)),
IF(_xlfn.XLOOKUP(AU$2,WatchbillMONTHLY!$A$71:$U$71,OFFSET(WatchbillMONTHLY!$A$71:$U$71,1,2))=IF(_xlfn.XLOOKUP($A67,INDIRECT("_"&amp;_xlfn.XLOOKUP(AU$2,WatchbillMONTHLY!$A$71:$U$71,OFFSET(WatchbillMONTHLY!$A$71:$U$71,1,2))),INDIRECT("_"&amp;_xlfn.XLOOKUP(AU$2,WatchbillMONTHLY!$A$71:$U$71,OFFSET(WatchbillMONTHLY!$A$71:$U$71,1,2))))=$A67,_xlfn.XLOOKUP(AU$2,WatchbillMONTHLY!$A$71:$U$71,OFFSET(WatchbillMONTHLY!$A$71:$U$71,1,2)),FALSE),TRUE,FALSE)),
IF(_xlfn.XLOOKUP(AU$2,WatchbillMONTHLY!$A$88:$U$88,OFFSET(WatchbillMONTHLY!$A$88:$U$88,1,2))=IF(_xlfn.XLOOKUP($A67,INDIRECT("_"&amp;_xlfn.XLOOKUP(AU$2,WatchbillMONTHLY!$A$88:$U$88,OFFSET(WatchbillMONTHLY!$A$88:$U$88,1,2))),INDIRECT("_"&amp;_xlfn.XLOOKUP(AU$2,WatchbillMONTHLY!$A$88:$U$88,OFFSET(WatchbillMONTHLY!$A$88:$U$88,1,2))))=$A67,_xlfn.XLOOKUP(AU$2,WatchbillMONTHLY!$A$88:$U$88,OFFSET(WatchbillMONTHLY!$A$88:$U$88,1,2)),FALSE),TRUE,FALSE)),
FALSE),FALSE)</f>
        <v>0</v>
      </c>
      <c r="AV67" s="209" t="b" cm="1">
        <f t="array" aca="1" ref="AV67" ca="1">IF(AND($A67 &gt; 0, O67 &gt; 0,AV$2&lt;MiscFormulas!$A$5+1),
_xlfn.IFNA(
_xlfn.IFNA(
_xlfn.IFNA(
_xlfn.IFNA(
_xlfn.IFNA(
_xlfn.IFNA(
IF(_xlfn.XLOOKUP(AV$2,WatchbillMONTHLY!$A$3:$U$3,OFFSET(WatchbillMONTHLY!$A$3:$U$3,1,2))=IF(_xlfn.XLOOKUP($A67,INDIRECT("_"&amp;_xlfn.XLOOKUP(AV$2,WatchbillMONTHLY!$A$3:$U$3,OFFSET(WatchbillMONTHLY!$A$3:$U$3,1,2))),INDIRECT("_"&amp;_xlfn.XLOOKUP(AV$2,WatchbillMONTHLY!$A$3:$U$3,OFFSET(WatchbillMONTHLY!$A$3:$U$3,1,2))))=$A67,_xlfn.XLOOKUP(AV$2,WatchbillMONTHLY!$A$3:$U$3,OFFSET(WatchbillMONTHLY!$A$3:$U$3,1,2)),FALSE),TRUE,FALSE),
IF(_xlfn.XLOOKUP(AV$2,WatchbillMONTHLY!$A$20:$U$20,OFFSET(WatchbillMONTHLY!$A$20:$U$20,1,2))=IF(_xlfn.XLOOKUP($A67,INDIRECT("_"&amp;_xlfn.XLOOKUP(AV$2,WatchbillMONTHLY!$A$20:$U$20,OFFSET(WatchbillMONTHLY!$A$20:$U$20,1,2))),INDIRECT("_"&amp;_xlfn.XLOOKUP(AV$2,WatchbillMONTHLY!$A$20:$U$20,OFFSET(WatchbillMONTHLY!$A$20:$U$20,1,2))))=$A67,_xlfn.XLOOKUP(AV$2,WatchbillMONTHLY!$A$20:$U$20,OFFSET(WatchbillMONTHLY!$A$20:$U$20,1,2)),FALSE),TRUE,FALSE)),
IF(_xlfn.XLOOKUP(AV$2,WatchbillMONTHLY!$A$37:$U$37,OFFSET(WatchbillMONTHLY!$A$37:$U$37,1,2))=IF(_xlfn.XLOOKUP($A67,INDIRECT("_"&amp;_xlfn.XLOOKUP(AV$2,WatchbillMONTHLY!$A$37:$U$37,OFFSET(WatchbillMONTHLY!$A$37:$U$37,1,2))),INDIRECT("_"&amp;_xlfn.XLOOKUP(AV$2,WatchbillMONTHLY!$A$37:$U$37,OFFSET(WatchbillMONTHLY!$A$37:$U$37,1,2))))=$A67,_xlfn.XLOOKUP(AV$2,WatchbillMONTHLY!$A$37:$U$37,OFFSET(WatchbillMONTHLY!$A$37:$U$37,1,2)),FALSE),TRUE,FALSE)),
IF(_xlfn.XLOOKUP(AV$2,WatchbillMONTHLY!$A$54:$U$54,OFFSET(WatchbillMONTHLY!$A$54:$U$54,1,2))=IF(_xlfn.XLOOKUP($A67,INDIRECT("_"&amp;_xlfn.XLOOKUP(AV$2,WatchbillMONTHLY!$A$54:$U$54,OFFSET(WatchbillMONTHLY!$A$54:$U$54,1,2))),INDIRECT("_"&amp;_xlfn.XLOOKUP(AV$2,WatchbillMONTHLY!$A$54:$U$54,OFFSET(WatchbillMONTHLY!$A$54:$U$54,1,2))))=$A67,_xlfn.XLOOKUP(AV$2,WatchbillMONTHLY!$A$54:$U$54,OFFSET(WatchbillMONTHLY!$A$54:$U$54,1,2)),FALSE),TRUE,FALSE)),
IF(_xlfn.XLOOKUP(AV$2,WatchbillMONTHLY!$A$71:$U$71,OFFSET(WatchbillMONTHLY!$A$71:$U$71,1,2))=IF(_xlfn.XLOOKUP($A67,INDIRECT("_"&amp;_xlfn.XLOOKUP(AV$2,WatchbillMONTHLY!$A$71:$U$71,OFFSET(WatchbillMONTHLY!$A$71:$U$71,1,2))),INDIRECT("_"&amp;_xlfn.XLOOKUP(AV$2,WatchbillMONTHLY!$A$71:$U$71,OFFSET(WatchbillMONTHLY!$A$71:$U$71,1,2))))=$A67,_xlfn.XLOOKUP(AV$2,WatchbillMONTHLY!$A$71:$U$71,OFFSET(WatchbillMONTHLY!$A$71:$U$71,1,2)),FALSE),TRUE,FALSE)),
IF(_xlfn.XLOOKUP(AV$2,WatchbillMONTHLY!$A$88:$U$88,OFFSET(WatchbillMONTHLY!$A$88:$U$88,1,2))=IF(_xlfn.XLOOKUP($A67,INDIRECT("_"&amp;_xlfn.XLOOKUP(AV$2,WatchbillMONTHLY!$A$88:$U$88,OFFSET(WatchbillMONTHLY!$A$88:$U$88,1,2))),INDIRECT("_"&amp;_xlfn.XLOOKUP(AV$2,WatchbillMONTHLY!$A$88:$U$88,OFFSET(WatchbillMONTHLY!$A$88:$U$88,1,2))))=$A67,_xlfn.XLOOKUP(AV$2,WatchbillMONTHLY!$A$88:$U$88,OFFSET(WatchbillMONTHLY!$A$88:$U$88,1,2)),FALSE),TRUE,FALSE)),
FALSE),FALSE)</f>
        <v>0</v>
      </c>
      <c r="AW67" s="209" t="b" cm="1">
        <f t="array" aca="1" ref="AW67" ca="1">IF(AND($A67 &gt; 0, P67 &gt; 0,AW$2&lt;MiscFormulas!$A$5+1),
_xlfn.IFNA(
_xlfn.IFNA(
_xlfn.IFNA(
_xlfn.IFNA(
_xlfn.IFNA(
_xlfn.IFNA(
IF(_xlfn.XLOOKUP(AW$2,WatchbillMONTHLY!$A$3:$U$3,OFFSET(WatchbillMONTHLY!$A$3:$U$3,1,2))=IF(_xlfn.XLOOKUP($A67,INDIRECT("_"&amp;_xlfn.XLOOKUP(AW$2,WatchbillMONTHLY!$A$3:$U$3,OFFSET(WatchbillMONTHLY!$A$3:$U$3,1,2))),INDIRECT("_"&amp;_xlfn.XLOOKUP(AW$2,WatchbillMONTHLY!$A$3:$U$3,OFFSET(WatchbillMONTHLY!$A$3:$U$3,1,2))))=$A67,_xlfn.XLOOKUP(AW$2,WatchbillMONTHLY!$A$3:$U$3,OFFSET(WatchbillMONTHLY!$A$3:$U$3,1,2)),FALSE),TRUE,FALSE),
IF(_xlfn.XLOOKUP(AW$2,WatchbillMONTHLY!$A$20:$U$20,OFFSET(WatchbillMONTHLY!$A$20:$U$20,1,2))=IF(_xlfn.XLOOKUP($A67,INDIRECT("_"&amp;_xlfn.XLOOKUP(AW$2,WatchbillMONTHLY!$A$20:$U$20,OFFSET(WatchbillMONTHLY!$A$20:$U$20,1,2))),INDIRECT("_"&amp;_xlfn.XLOOKUP(AW$2,WatchbillMONTHLY!$A$20:$U$20,OFFSET(WatchbillMONTHLY!$A$20:$U$20,1,2))))=$A67,_xlfn.XLOOKUP(AW$2,WatchbillMONTHLY!$A$20:$U$20,OFFSET(WatchbillMONTHLY!$A$20:$U$20,1,2)),FALSE),TRUE,FALSE)),
IF(_xlfn.XLOOKUP(AW$2,WatchbillMONTHLY!$A$37:$U$37,OFFSET(WatchbillMONTHLY!$A$37:$U$37,1,2))=IF(_xlfn.XLOOKUP($A67,INDIRECT("_"&amp;_xlfn.XLOOKUP(AW$2,WatchbillMONTHLY!$A$37:$U$37,OFFSET(WatchbillMONTHLY!$A$37:$U$37,1,2))),INDIRECT("_"&amp;_xlfn.XLOOKUP(AW$2,WatchbillMONTHLY!$A$37:$U$37,OFFSET(WatchbillMONTHLY!$A$37:$U$37,1,2))))=$A67,_xlfn.XLOOKUP(AW$2,WatchbillMONTHLY!$A$37:$U$37,OFFSET(WatchbillMONTHLY!$A$37:$U$37,1,2)),FALSE),TRUE,FALSE)),
IF(_xlfn.XLOOKUP(AW$2,WatchbillMONTHLY!$A$54:$U$54,OFFSET(WatchbillMONTHLY!$A$54:$U$54,1,2))=IF(_xlfn.XLOOKUP($A67,INDIRECT("_"&amp;_xlfn.XLOOKUP(AW$2,WatchbillMONTHLY!$A$54:$U$54,OFFSET(WatchbillMONTHLY!$A$54:$U$54,1,2))),INDIRECT("_"&amp;_xlfn.XLOOKUP(AW$2,WatchbillMONTHLY!$A$54:$U$54,OFFSET(WatchbillMONTHLY!$A$54:$U$54,1,2))))=$A67,_xlfn.XLOOKUP(AW$2,WatchbillMONTHLY!$A$54:$U$54,OFFSET(WatchbillMONTHLY!$A$54:$U$54,1,2)),FALSE),TRUE,FALSE)),
IF(_xlfn.XLOOKUP(AW$2,WatchbillMONTHLY!$A$71:$U$71,OFFSET(WatchbillMONTHLY!$A$71:$U$71,1,2))=IF(_xlfn.XLOOKUP($A67,INDIRECT("_"&amp;_xlfn.XLOOKUP(AW$2,WatchbillMONTHLY!$A$71:$U$71,OFFSET(WatchbillMONTHLY!$A$71:$U$71,1,2))),INDIRECT("_"&amp;_xlfn.XLOOKUP(AW$2,WatchbillMONTHLY!$A$71:$U$71,OFFSET(WatchbillMONTHLY!$A$71:$U$71,1,2))))=$A67,_xlfn.XLOOKUP(AW$2,WatchbillMONTHLY!$A$71:$U$71,OFFSET(WatchbillMONTHLY!$A$71:$U$71,1,2)),FALSE),TRUE,FALSE)),
IF(_xlfn.XLOOKUP(AW$2,WatchbillMONTHLY!$A$88:$U$88,OFFSET(WatchbillMONTHLY!$A$88:$U$88,1,2))=IF(_xlfn.XLOOKUP($A67,INDIRECT("_"&amp;_xlfn.XLOOKUP(AW$2,WatchbillMONTHLY!$A$88:$U$88,OFFSET(WatchbillMONTHLY!$A$88:$U$88,1,2))),INDIRECT("_"&amp;_xlfn.XLOOKUP(AW$2,WatchbillMONTHLY!$A$88:$U$88,OFFSET(WatchbillMONTHLY!$A$88:$U$88,1,2))))=$A67,_xlfn.XLOOKUP(AW$2,WatchbillMONTHLY!$A$88:$U$88,OFFSET(WatchbillMONTHLY!$A$88:$U$88,1,2)),FALSE),TRUE,FALSE)),
FALSE),FALSE)</f>
        <v>0</v>
      </c>
      <c r="AX67" s="209" t="b" cm="1">
        <f t="array" aca="1" ref="AX67" ca="1">IF(AND($A67 &gt; 0, Q67 &gt; 0,AX$2&lt;MiscFormulas!$A$5+1),
_xlfn.IFNA(
_xlfn.IFNA(
_xlfn.IFNA(
_xlfn.IFNA(
_xlfn.IFNA(
_xlfn.IFNA(
IF(_xlfn.XLOOKUP(AX$2,WatchbillMONTHLY!$A$3:$U$3,OFFSET(WatchbillMONTHLY!$A$3:$U$3,1,2))=IF(_xlfn.XLOOKUP($A67,INDIRECT("_"&amp;_xlfn.XLOOKUP(AX$2,WatchbillMONTHLY!$A$3:$U$3,OFFSET(WatchbillMONTHLY!$A$3:$U$3,1,2))),INDIRECT("_"&amp;_xlfn.XLOOKUP(AX$2,WatchbillMONTHLY!$A$3:$U$3,OFFSET(WatchbillMONTHLY!$A$3:$U$3,1,2))))=$A67,_xlfn.XLOOKUP(AX$2,WatchbillMONTHLY!$A$3:$U$3,OFFSET(WatchbillMONTHLY!$A$3:$U$3,1,2)),FALSE),TRUE,FALSE),
IF(_xlfn.XLOOKUP(AX$2,WatchbillMONTHLY!$A$20:$U$20,OFFSET(WatchbillMONTHLY!$A$20:$U$20,1,2))=IF(_xlfn.XLOOKUP($A67,INDIRECT("_"&amp;_xlfn.XLOOKUP(AX$2,WatchbillMONTHLY!$A$20:$U$20,OFFSET(WatchbillMONTHLY!$A$20:$U$20,1,2))),INDIRECT("_"&amp;_xlfn.XLOOKUP(AX$2,WatchbillMONTHLY!$A$20:$U$20,OFFSET(WatchbillMONTHLY!$A$20:$U$20,1,2))))=$A67,_xlfn.XLOOKUP(AX$2,WatchbillMONTHLY!$A$20:$U$20,OFFSET(WatchbillMONTHLY!$A$20:$U$20,1,2)),FALSE),TRUE,FALSE)),
IF(_xlfn.XLOOKUP(AX$2,WatchbillMONTHLY!$A$37:$U$37,OFFSET(WatchbillMONTHLY!$A$37:$U$37,1,2))=IF(_xlfn.XLOOKUP($A67,INDIRECT("_"&amp;_xlfn.XLOOKUP(AX$2,WatchbillMONTHLY!$A$37:$U$37,OFFSET(WatchbillMONTHLY!$A$37:$U$37,1,2))),INDIRECT("_"&amp;_xlfn.XLOOKUP(AX$2,WatchbillMONTHLY!$A$37:$U$37,OFFSET(WatchbillMONTHLY!$A$37:$U$37,1,2))))=$A67,_xlfn.XLOOKUP(AX$2,WatchbillMONTHLY!$A$37:$U$37,OFFSET(WatchbillMONTHLY!$A$37:$U$37,1,2)),FALSE),TRUE,FALSE)),
IF(_xlfn.XLOOKUP(AX$2,WatchbillMONTHLY!$A$54:$U$54,OFFSET(WatchbillMONTHLY!$A$54:$U$54,1,2))=IF(_xlfn.XLOOKUP($A67,INDIRECT("_"&amp;_xlfn.XLOOKUP(AX$2,WatchbillMONTHLY!$A$54:$U$54,OFFSET(WatchbillMONTHLY!$A$54:$U$54,1,2))),INDIRECT("_"&amp;_xlfn.XLOOKUP(AX$2,WatchbillMONTHLY!$A$54:$U$54,OFFSET(WatchbillMONTHLY!$A$54:$U$54,1,2))))=$A67,_xlfn.XLOOKUP(AX$2,WatchbillMONTHLY!$A$54:$U$54,OFFSET(WatchbillMONTHLY!$A$54:$U$54,1,2)),FALSE),TRUE,FALSE)),
IF(_xlfn.XLOOKUP(AX$2,WatchbillMONTHLY!$A$71:$U$71,OFFSET(WatchbillMONTHLY!$A$71:$U$71,1,2))=IF(_xlfn.XLOOKUP($A67,INDIRECT("_"&amp;_xlfn.XLOOKUP(AX$2,WatchbillMONTHLY!$A$71:$U$71,OFFSET(WatchbillMONTHLY!$A$71:$U$71,1,2))),INDIRECT("_"&amp;_xlfn.XLOOKUP(AX$2,WatchbillMONTHLY!$A$71:$U$71,OFFSET(WatchbillMONTHLY!$A$71:$U$71,1,2))))=$A67,_xlfn.XLOOKUP(AX$2,WatchbillMONTHLY!$A$71:$U$71,OFFSET(WatchbillMONTHLY!$A$71:$U$71,1,2)),FALSE),TRUE,FALSE)),
IF(_xlfn.XLOOKUP(AX$2,WatchbillMONTHLY!$A$88:$U$88,OFFSET(WatchbillMONTHLY!$A$88:$U$88,1,2))=IF(_xlfn.XLOOKUP($A67,INDIRECT("_"&amp;_xlfn.XLOOKUP(AX$2,WatchbillMONTHLY!$A$88:$U$88,OFFSET(WatchbillMONTHLY!$A$88:$U$88,1,2))),INDIRECT("_"&amp;_xlfn.XLOOKUP(AX$2,WatchbillMONTHLY!$A$88:$U$88,OFFSET(WatchbillMONTHLY!$A$88:$U$88,1,2))))=$A67,_xlfn.XLOOKUP(AX$2,WatchbillMONTHLY!$A$88:$U$88,OFFSET(WatchbillMONTHLY!$A$88:$U$88,1,2)),FALSE),TRUE,FALSE)),
FALSE),FALSE)</f>
        <v>0</v>
      </c>
      <c r="AY67" s="209" t="b" cm="1">
        <f t="array" aca="1" ref="AY67" ca="1">IF(AND($A67 &gt; 0, R67 &gt; 0,AY$2&lt;MiscFormulas!$A$5+1),
_xlfn.IFNA(
_xlfn.IFNA(
_xlfn.IFNA(
_xlfn.IFNA(
_xlfn.IFNA(
_xlfn.IFNA(
IF(_xlfn.XLOOKUP(AY$2,WatchbillMONTHLY!$A$3:$U$3,OFFSET(WatchbillMONTHLY!$A$3:$U$3,1,2))=IF(_xlfn.XLOOKUP($A67,INDIRECT("_"&amp;_xlfn.XLOOKUP(AY$2,WatchbillMONTHLY!$A$3:$U$3,OFFSET(WatchbillMONTHLY!$A$3:$U$3,1,2))),INDIRECT("_"&amp;_xlfn.XLOOKUP(AY$2,WatchbillMONTHLY!$A$3:$U$3,OFFSET(WatchbillMONTHLY!$A$3:$U$3,1,2))))=$A67,_xlfn.XLOOKUP(AY$2,WatchbillMONTHLY!$A$3:$U$3,OFFSET(WatchbillMONTHLY!$A$3:$U$3,1,2)),FALSE),TRUE,FALSE),
IF(_xlfn.XLOOKUP(AY$2,WatchbillMONTHLY!$A$20:$U$20,OFFSET(WatchbillMONTHLY!$A$20:$U$20,1,2))=IF(_xlfn.XLOOKUP($A67,INDIRECT("_"&amp;_xlfn.XLOOKUP(AY$2,WatchbillMONTHLY!$A$20:$U$20,OFFSET(WatchbillMONTHLY!$A$20:$U$20,1,2))),INDIRECT("_"&amp;_xlfn.XLOOKUP(AY$2,WatchbillMONTHLY!$A$20:$U$20,OFFSET(WatchbillMONTHLY!$A$20:$U$20,1,2))))=$A67,_xlfn.XLOOKUP(AY$2,WatchbillMONTHLY!$A$20:$U$20,OFFSET(WatchbillMONTHLY!$A$20:$U$20,1,2)),FALSE),TRUE,FALSE)),
IF(_xlfn.XLOOKUP(AY$2,WatchbillMONTHLY!$A$37:$U$37,OFFSET(WatchbillMONTHLY!$A$37:$U$37,1,2))=IF(_xlfn.XLOOKUP($A67,INDIRECT("_"&amp;_xlfn.XLOOKUP(AY$2,WatchbillMONTHLY!$A$37:$U$37,OFFSET(WatchbillMONTHLY!$A$37:$U$37,1,2))),INDIRECT("_"&amp;_xlfn.XLOOKUP(AY$2,WatchbillMONTHLY!$A$37:$U$37,OFFSET(WatchbillMONTHLY!$A$37:$U$37,1,2))))=$A67,_xlfn.XLOOKUP(AY$2,WatchbillMONTHLY!$A$37:$U$37,OFFSET(WatchbillMONTHLY!$A$37:$U$37,1,2)),FALSE),TRUE,FALSE)),
IF(_xlfn.XLOOKUP(AY$2,WatchbillMONTHLY!$A$54:$U$54,OFFSET(WatchbillMONTHLY!$A$54:$U$54,1,2))=IF(_xlfn.XLOOKUP($A67,INDIRECT("_"&amp;_xlfn.XLOOKUP(AY$2,WatchbillMONTHLY!$A$54:$U$54,OFFSET(WatchbillMONTHLY!$A$54:$U$54,1,2))),INDIRECT("_"&amp;_xlfn.XLOOKUP(AY$2,WatchbillMONTHLY!$A$54:$U$54,OFFSET(WatchbillMONTHLY!$A$54:$U$54,1,2))))=$A67,_xlfn.XLOOKUP(AY$2,WatchbillMONTHLY!$A$54:$U$54,OFFSET(WatchbillMONTHLY!$A$54:$U$54,1,2)),FALSE),TRUE,FALSE)),
IF(_xlfn.XLOOKUP(AY$2,WatchbillMONTHLY!$A$71:$U$71,OFFSET(WatchbillMONTHLY!$A$71:$U$71,1,2))=IF(_xlfn.XLOOKUP($A67,INDIRECT("_"&amp;_xlfn.XLOOKUP(AY$2,WatchbillMONTHLY!$A$71:$U$71,OFFSET(WatchbillMONTHLY!$A$71:$U$71,1,2))),INDIRECT("_"&amp;_xlfn.XLOOKUP(AY$2,WatchbillMONTHLY!$A$71:$U$71,OFFSET(WatchbillMONTHLY!$A$71:$U$71,1,2))))=$A67,_xlfn.XLOOKUP(AY$2,WatchbillMONTHLY!$A$71:$U$71,OFFSET(WatchbillMONTHLY!$A$71:$U$71,1,2)),FALSE),TRUE,FALSE)),
IF(_xlfn.XLOOKUP(AY$2,WatchbillMONTHLY!$A$88:$U$88,OFFSET(WatchbillMONTHLY!$A$88:$U$88,1,2))=IF(_xlfn.XLOOKUP($A67,INDIRECT("_"&amp;_xlfn.XLOOKUP(AY$2,WatchbillMONTHLY!$A$88:$U$88,OFFSET(WatchbillMONTHLY!$A$88:$U$88,1,2))),INDIRECT("_"&amp;_xlfn.XLOOKUP(AY$2,WatchbillMONTHLY!$A$88:$U$88,OFFSET(WatchbillMONTHLY!$A$88:$U$88,1,2))))=$A67,_xlfn.XLOOKUP(AY$2,WatchbillMONTHLY!$A$88:$U$88,OFFSET(WatchbillMONTHLY!$A$88:$U$88,1,2)),FALSE),TRUE,FALSE)),
FALSE),FALSE)</f>
        <v>0</v>
      </c>
      <c r="AZ67" s="209" t="b" cm="1">
        <f t="array" aca="1" ref="AZ67" ca="1">IF(AND($A67 &gt; 0, S67 &gt; 0,AZ$2&lt;MiscFormulas!$A$5+1),
_xlfn.IFNA(
_xlfn.IFNA(
_xlfn.IFNA(
_xlfn.IFNA(
_xlfn.IFNA(
_xlfn.IFNA(
IF(_xlfn.XLOOKUP(AZ$2,WatchbillMONTHLY!$A$3:$U$3,OFFSET(WatchbillMONTHLY!$A$3:$U$3,1,2))=IF(_xlfn.XLOOKUP($A67,INDIRECT("_"&amp;_xlfn.XLOOKUP(AZ$2,WatchbillMONTHLY!$A$3:$U$3,OFFSET(WatchbillMONTHLY!$A$3:$U$3,1,2))),INDIRECT("_"&amp;_xlfn.XLOOKUP(AZ$2,WatchbillMONTHLY!$A$3:$U$3,OFFSET(WatchbillMONTHLY!$A$3:$U$3,1,2))))=$A67,_xlfn.XLOOKUP(AZ$2,WatchbillMONTHLY!$A$3:$U$3,OFFSET(WatchbillMONTHLY!$A$3:$U$3,1,2)),FALSE),TRUE,FALSE),
IF(_xlfn.XLOOKUP(AZ$2,WatchbillMONTHLY!$A$20:$U$20,OFFSET(WatchbillMONTHLY!$A$20:$U$20,1,2))=IF(_xlfn.XLOOKUP($A67,INDIRECT("_"&amp;_xlfn.XLOOKUP(AZ$2,WatchbillMONTHLY!$A$20:$U$20,OFFSET(WatchbillMONTHLY!$A$20:$U$20,1,2))),INDIRECT("_"&amp;_xlfn.XLOOKUP(AZ$2,WatchbillMONTHLY!$A$20:$U$20,OFFSET(WatchbillMONTHLY!$A$20:$U$20,1,2))))=$A67,_xlfn.XLOOKUP(AZ$2,WatchbillMONTHLY!$A$20:$U$20,OFFSET(WatchbillMONTHLY!$A$20:$U$20,1,2)),FALSE),TRUE,FALSE)),
IF(_xlfn.XLOOKUP(AZ$2,WatchbillMONTHLY!$A$37:$U$37,OFFSET(WatchbillMONTHLY!$A$37:$U$37,1,2))=IF(_xlfn.XLOOKUP($A67,INDIRECT("_"&amp;_xlfn.XLOOKUP(AZ$2,WatchbillMONTHLY!$A$37:$U$37,OFFSET(WatchbillMONTHLY!$A$37:$U$37,1,2))),INDIRECT("_"&amp;_xlfn.XLOOKUP(AZ$2,WatchbillMONTHLY!$A$37:$U$37,OFFSET(WatchbillMONTHLY!$A$37:$U$37,1,2))))=$A67,_xlfn.XLOOKUP(AZ$2,WatchbillMONTHLY!$A$37:$U$37,OFFSET(WatchbillMONTHLY!$A$37:$U$37,1,2)),FALSE),TRUE,FALSE)),
IF(_xlfn.XLOOKUP(AZ$2,WatchbillMONTHLY!$A$54:$U$54,OFFSET(WatchbillMONTHLY!$A$54:$U$54,1,2))=IF(_xlfn.XLOOKUP($A67,INDIRECT("_"&amp;_xlfn.XLOOKUP(AZ$2,WatchbillMONTHLY!$A$54:$U$54,OFFSET(WatchbillMONTHLY!$A$54:$U$54,1,2))),INDIRECT("_"&amp;_xlfn.XLOOKUP(AZ$2,WatchbillMONTHLY!$A$54:$U$54,OFFSET(WatchbillMONTHLY!$A$54:$U$54,1,2))))=$A67,_xlfn.XLOOKUP(AZ$2,WatchbillMONTHLY!$A$54:$U$54,OFFSET(WatchbillMONTHLY!$A$54:$U$54,1,2)),FALSE),TRUE,FALSE)),
IF(_xlfn.XLOOKUP(AZ$2,WatchbillMONTHLY!$A$71:$U$71,OFFSET(WatchbillMONTHLY!$A$71:$U$71,1,2))=IF(_xlfn.XLOOKUP($A67,INDIRECT("_"&amp;_xlfn.XLOOKUP(AZ$2,WatchbillMONTHLY!$A$71:$U$71,OFFSET(WatchbillMONTHLY!$A$71:$U$71,1,2))),INDIRECT("_"&amp;_xlfn.XLOOKUP(AZ$2,WatchbillMONTHLY!$A$71:$U$71,OFFSET(WatchbillMONTHLY!$A$71:$U$71,1,2))))=$A67,_xlfn.XLOOKUP(AZ$2,WatchbillMONTHLY!$A$71:$U$71,OFFSET(WatchbillMONTHLY!$A$71:$U$71,1,2)),FALSE),TRUE,FALSE)),
IF(_xlfn.XLOOKUP(AZ$2,WatchbillMONTHLY!$A$88:$U$88,OFFSET(WatchbillMONTHLY!$A$88:$U$88,1,2))=IF(_xlfn.XLOOKUP($A67,INDIRECT("_"&amp;_xlfn.XLOOKUP(AZ$2,WatchbillMONTHLY!$A$88:$U$88,OFFSET(WatchbillMONTHLY!$A$88:$U$88,1,2))),INDIRECT("_"&amp;_xlfn.XLOOKUP(AZ$2,WatchbillMONTHLY!$A$88:$U$88,OFFSET(WatchbillMONTHLY!$A$88:$U$88,1,2))))=$A67,_xlfn.XLOOKUP(AZ$2,WatchbillMONTHLY!$A$88:$U$88,OFFSET(WatchbillMONTHLY!$A$88:$U$88,1,2)),FALSE),TRUE,FALSE)),
FALSE),FALSE)</f>
        <v>0</v>
      </c>
      <c r="BA67" s="209" t="b" cm="1">
        <f t="array" aca="1" ref="BA67" ca="1">IF(AND($A67 &gt; 0, T67 &gt; 0,BA$2&lt;MiscFormulas!$A$5+1),
_xlfn.IFNA(
_xlfn.IFNA(
_xlfn.IFNA(
_xlfn.IFNA(
_xlfn.IFNA(
_xlfn.IFNA(
IF(_xlfn.XLOOKUP(BA$2,WatchbillMONTHLY!$A$3:$U$3,OFFSET(WatchbillMONTHLY!$A$3:$U$3,1,2))=IF(_xlfn.XLOOKUP($A67,INDIRECT("_"&amp;_xlfn.XLOOKUP(BA$2,WatchbillMONTHLY!$A$3:$U$3,OFFSET(WatchbillMONTHLY!$A$3:$U$3,1,2))),INDIRECT("_"&amp;_xlfn.XLOOKUP(BA$2,WatchbillMONTHLY!$A$3:$U$3,OFFSET(WatchbillMONTHLY!$A$3:$U$3,1,2))))=$A67,_xlfn.XLOOKUP(BA$2,WatchbillMONTHLY!$A$3:$U$3,OFFSET(WatchbillMONTHLY!$A$3:$U$3,1,2)),FALSE),TRUE,FALSE),
IF(_xlfn.XLOOKUP(BA$2,WatchbillMONTHLY!$A$20:$U$20,OFFSET(WatchbillMONTHLY!$A$20:$U$20,1,2))=IF(_xlfn.XLOOKUP($A67,INDIRECT("_"&amp;_xlfn.XLOOKUP(BA$2,WatchbillMONTHLY!$A$20:$U$20,OFFSET(WatchbillMONTHLY!$A$20:$U$20,1,2))),INDIRECT("_"&amp;_xlfn.XLOOKUP(BA$2,WatchbillMONTHLY!$A$20:$U$20,OFFSET(WatchbillMONTHLY!$A$20:$U$20,1,2))))=$A67,_xlfn.XLOOKUP(BA$2,WatchbillMONTHLY!$A$20:$U$20,OFFSET(WatchbillMONTHLY!$A$20:$U$20,1,2)),FALSE),TRUE,FALSE)),
IF(_xlfn.XLOOKUP(BA$2,WatchbillMONTHLY!$A$37:$U$37,OFFSET(WatchbillMONTHLY!$A$37:$U$37,1,2))=IF(_xlfn.XLOOKUP($A67,INDIRECT("_"&amp;_xlfn.XLOOKUP(BA$2,WatchbillMONTHLY!$A$37:$U$37,OFFSET(WatchbillMONTHLY!$A$37:$U$37,1,2))),INDIRECT("_"&amp;_xlfn.XLOOKUP(BA$2,WatchbillMONTHLY!$A$37:$U$37,OFFSET(WatchbillMONTHLY!$A$37:$U$37,1,2))))=$A67,_xlfn.XLOOKUP(BA$2,WatchbillMONTHLY!$A$37:$U$37,OFFSET(WatchbillMONTHLY!$A$37:$U$37,1,2)),FALSE),TRUE,FALSE)),
IF(_xlfn.XLOOKUP(BA$2,WatchbillMONTHLY!$A$54:$U$54,OFFSET(WatchbillMONTHLY!$A$54:$U$54,1,2))=IF(_xlfn.XLOOKUP($A67,INDIRECT("_"&amp;_xlfn.XLOOKUP(BA$2,WatchbillMONTHLY!$A$54:$U$54,OFFSET(WatchbillMONTHLY!$A$54:$U$54,1,2))),INDIRECT("_"&amp;_xlfn.XLOOKUP(BA$2,WatchbillMONTHLY!$A$54:$U$54,OFFSET(WatchbillMONTHLY!$A$54:$U$54,1,2))))=$A67,_xlfn.XLOOKUP(BA$2,WatchbillMONTHLY!$A$54:$U$54,OFFSET(WatchbillMONTHLY!$A$54:$U$54,1,2)),FALSE),TRUE,FALSE)),
IF(_xlfn.XLOOKUP(BA$2,WatchbillMONTHLY!$A$71:$U$71,OFFSET(WatchbillMONTHLY!$A$71:$U$71,1,2))=IF(_xlfn.XLOOKUP($A67,INDIRECT("_"&amp;_xlfn.XLOOKUP(BA$2,WatchbillMONTHLY!$A$71:$U$71,OFFSET(WatchbillMONTHLY!$A$71:$U$71,1,2))),INDIRECT("_"&amp;_xlfn.XLOOKUP(BA$2,WatchbillMONTHLY!$A$71:$U$71,OFFSET(WatchbillMONTHLY!$A$71:$U$71,1,2))))=$A67,_xlfn.XLOOKUP(BA$2,WatchbillMONTHLY!$A$71:$U$71,OFFSET(WatchbillMONTHLY!$A$71:$U$71,1,2)),FALSE),TRUE,FALSE)),
IF(_xlfn.XLOOKUP(BA$2,WatchbillMONTHLY!$A$88:$U$88,OFFSET(WatchbillMONTHLY!$A$88:$U$88,1,2))=IF(_xlfn.XLOOKUP($A67,INDIRECT("_"&amp;_xlfn.XLOOKUP(BA$2,WatchbillMONTHLY!$A$88:$U$88,OFFSET(WatchbillMONTHLY!$A$88:$U$88,1,2))),INDIRECT("_"&amp;_xlfn.XLOOKUP(BA$2,WatchbillMONTHLY!$A$88:$U$88,OFFSET(WatchbillMONTHLY!$A$88:$U$88,1,2))))=$A67,_xlfn.XLOOKUP(BA$2,WatchbillMONTHLY!$A$88:$U$88,OFFSET(WatchbillMONTHLY!$A$88:$U$88,1,2)),FALSE),TRUE,FALSE)),
FALSE),FALSE)</f>
        <v>0</v>
      </c>
      <c r="BB67" s="209" t="b" cm="1">
        <f t="array" aca="1" ref="BB67" ca="1">IF(AND($A67 &gt; 0, U67 &gt; 0,BB$2&lt;MiscFormulas!$A$5+1),
_xlfn.IFNA(
_xlfn.IFNA(
_xlfn.IFNA(
_xlfn.IFNA(
_xlfn.IFNA(
_xlfn.IFNA(
IF(_xlfn.XLOOKUP(BB$2,WatchbillMONTHLY!$A$3:$U$3,OFFSET(WatchbillMONTHLY!$A$3:$U$3,1,2))=IF(_xlfn.XLOOKUP($A67,INDIRECT("_"&amp;_xlfn.XLOOKUP(BB$2,WatchbillMONTHLY!$A$3:$U$3,OFFSET(WatchbillMONTHLY!$A$3:$U$3,1,2))),INDIRECT("_"&amp;_xlfn.XLOOKUP(BB$2,WatchbillMONTHLY!$A$3:$U$3,OFFSET(WatchbillMONTHLY!$A$3:$U$3,1,2))))=$A67,_xlfn.XLOOKUP(BB$2,WatchbillMONTHLY!$A$3:$U$3,OFFSET(WatchbillMONTHLY!$A$3:$U$3,1,2)),FALSE),TRUE,FALSE),
IF(_xlfn.XLOOKUP(BB$2,WatchbillMONTHLY!$A$20:$U$20,OFFSET(WatchbillMONTHLY!$A$20:$U$20,1,2))=IF(_xlfn.XLOOKUP($A67,INDIRECT("_"&amp;_xlfn.XLOOKUP(BB$2,WatchbillMONTHLY!$A$20:$U$20,OFFSET(WatchbillMONTHLY!$A$20:$U$20,1,2))),INDIRECT("_"&amp;_xlfn.XLOOKUP(BB$2,WatchbillMONTHLY!$A$20:$U$20,OFFSET(WatchbillMONTHLY!$A$20:$U$20,1,2))))=$A67,_xlfn.XLOOKUP(BB$2,WatchbillMONTHLY!$A$20:$U$20,OFFSET(WatchbillMONTHLY!$A$20:$U$20,1,2)),FALSE),TRUE,FALSE)),
IF(_xlfn.XLOOKUP(BB$2,WatchbillMONTHLY!$A$37:$U$37,OFFSET(WatchbillMONTHLY!$A$37:$U$37,1,2))=IF(_xlfn.XLOOKUP($A67,INDIRECT("_"&amp;_xlfn.XLOOKUP(BB$2,WatchbillMONTHLY!$A$37:$U$37,OFFSET(WatchbillMONTHLY!$A$37:$U$37,1,2))),INDIRECT("_"&amp;_xlfn.XLOOKUP(BB$2,WatchbillMONTHLY!$A$37:$U$37,OFFSET(WatchbillMONTHLY!$A$37:$U$37,1,2))))=$A67,_xlfn.XLOOKUP(BB$2,WatchbillMONTHLY!$A$37:$U$37,OFFSET(WatchbillMONTHLY!$A$37:$U$37,1,2)),FALSE),TRUE,FALSE)),
IF(_xlfn.XLOOKUP(BB$2,WatchbillMONTHLY!$A$54:$U$54,OFFSET(WatchbillMONTHLY!$A$54:$U$54,1,2))=IF(_xlfn.XLOOKUP($A67,INDIRECT("_"&amp;_xlfn.XLOOKUP(BB$2,WatchbillMONTHLY!$A$54:$U$54,OFFSET(WatchbillMONTHLY!$A$54:$U$54,1,2))),INDIRECT("_"&amp;_xlfn.XLOOKUP(BB$2,WatchbillMONTHLY!$A$54:$U$54,OFFSET(WatchbillMONTHLY!$A$54:$U$54,1,2))))=$A67,_xlfn.XLOOKUP(BB$2,WatchbillMONTHLY!$A$54:$U$54,OFFSET(WatchbillMONTHLY!$A$54:$U$54,1,2)),FALSE),TRUE,FALSE)),
IF(_xlfn.XLOOKUP(BB$2,WatchbillMONTHLY!$A$71:$U$71,OFFSET(WatchbillMONTHLY!$A$71:$U$71,1,2))=IF(_xlfn.XLOOKUP($A67,INDIRECT("_"&amp;_xlfn.XLOOKUP(BB$2,WatchbillMONTHLY!$A$71:$U$71,OFFSET(WatchbillMONTHLY!$A$71:$U$71,1,2))),INDIRECT("_"&amp;_xlfn.XLOOKUP(BB$2,WatchbillMONTHLY!$A$71:$U$71,OFFSET(WatchbillMONTHLY!$A$71:$U$71,1,2))))=$A67,_xlfn.XLOOKUP(BB$2,WatchbillMONTHLY!$A$71:$U$71,OFFSET(WatchbillMONTHLY!$A$71:$U$71,1,2)),FALSE),TRUE,FALSE)),
IF(_xlfn.XLOOKUP(BB$2,WatchbillMONTHLY!$A$88:$U$88,OFFSET(WatchbillMONTHLY!$A$88:$U$88,1,2))=IF(_xlfn.XLOOKUP($A67,INDIRECT("_"&amp;_xlfn.XLOOKUP(BB$2,WatchbillMONTHLY!$A$88:$U$88,OFFSET(WatchbillMONTHLY!$A$88:$U$88,1,2))),INDIRECT("_"&amp;_xlfn.XLOOKUP(BB$2,WatchbillMONTHLY!$A$88:$U$88,OFFSET(WatchbillMONTHLY!$A$88:$U$88,1,2))))=$A67,_xlfn.XLOOKUP(BB$2,WatchbillMONTHLY!$A$88:$U$88,OFFSET(WatchbillMONTHLY!$A$88:$U$88,1,2)),FALSE),TRUE,FALSE)),
FALSE),FALSE)</f>
        <v>0</v>
      </c>
      <c r="BC67" s="209" t="b" cm="1">
        <f t="array" aca="1" ref="BC67" ca="1">IF(AND($A67 &gt; 0, V67 &gt; 0,BC$2&lt;MiscFormulas!$A$5+1),
_xlfn.IFNA(
_xlfn.IFNA(
_xlfn.IFNA(
_xlfn.IFNA(
_xlfn.IFNA(
_xlfn.IFNA(
IF(_xlfn.XLOOKUP(BC$2,WatchbillMONTHLY!$A$3:$U$3,OFFSET(WatchbillMONTHLY!$A$3:$U$3,1,2))=IF(_xlfn.XLOOKUP($A67,INDIRECT("_"&amp;_xlfn.XLOOKUP(BC$2,WatchbillMONTHLY!$A$3:$U$3,OFFSET(WatchbillMONTHLY!$A$3:$U$3,1,2))),INDIRECT("_"&amp;_xlfn.XLOOKUP(BC$2,WatchbillMONTHLY!$A$3:$U$3,OFFSET(WatchbillMONTHLY!$A$3:$U$3,1,2))))=$A67,_xlfn.XLOOKUP(BC$2,WatchbillMONTHLY!$A$3:$U$3,OFFSET(WatchbillMONTHLY!$A$3:$U$3,1,2)),FALSE),TRUE,FALSE),
IF(_xlfn.XLOOKUP(BC$2,WatchbillMONTHLY!$A$20:$U$20,OFFSET(WatchbillMONTHLY!$A$20:$U$20,1,2))=IF(_xlfn.XLOOKUP($A67,INDIRECT("_"&amp;_xlfn.XLOOKUP(BC$2,WatchbillMONTHLY!$A$20:$U$20,OFFSET(WatchbillMONTHLY!$A$20:$U$20,1,2))),INDIRECT("_"&amp;_xlfn.XLOOKUP(BC$2,WatchbillMONTHLY!$A$20:$U$20,OFFSET(WatchbillMONTHLY!$A$20:$U$20,1,2))))=$A67,_xlfn.XLOOKUP(BC$2,WatchbillMONTHLY!$A$20:$U$20,OFFSET(WatchbillMONTHLY!$A$20:$U$20,1,2)),FALSE),TRUE,FALSE)),
IF(_xlfn.XLOOKUP(BC$2,WatchbillMONTHLY!$A$37:$U$37,OFFSET(WatchbillMONTHLY!$A$37:$U$37,1,2))=IF(_xlfn.XLOOKUP($A67,INDIRECT("_"&amp;_xlfn.XLOOKUP(BC$2,WatchbillMONTHLY!$A$37:$U$37,OFFSET(WatchbillMONTHLY!$A$37:$U$37,1,2))),INDIRECT("_"&amp;_xlfn.XLOOKUP(BC$2,WatchbillMONTHLY!$A$37:$U$37,OFFSET(WatchbillMONTHLY!$A$37:$U$37,1,2))))=$A67,_xlfn.XLOOKUP(BC$2,WatchbillMONTHLY!$A$37:$U$37,OFFSET(WatchbillMONTHLY!$A$37:$U$37,1,2)),FALSE),TRUE,FALSE)),
IF(_xlfn.XLOOKUP(BC$2,WatchbillMONTHLY!$A$54:$U$54,OFFSET(WatchbillMONTHLY!$A$54:$U$54,1,2))=IF(_xlfn.XLOOKUP($A67,INDIRECT("_"&amp;_xlfn.XLOOKUP(BC$2,WatchbillMONTHLY!$A$54:$U$54,OFFSET(WatchbillMONTHLY!$A$54:$U$54,1,2))),INDIRECT("_"&amp;_xlfn.XLOOKUP(BC$2,WatchbillMONTHLY!$A$54:$U$54,OFFSET(WatchbillMONTHLY!$A$54:$U$54,1,2))))=$A67,_xlfn.XLOOKUP(BC$2,WatchbillMONTHLY!$A$54:$U$54,OFFSET(WatchbillMONTHLY!$A$54:$U$54,1,2)),FALSE),TRUE,FALSE)),
IF(_xlfn.XLOOKUP(BC$2,WatchbillMONTHLY!$A$71:$U$71,OFFSET(WatchbillMONTHLY!$A$71:$U$71,1,2))=IF(_xlfn.XLOOKUP($A67,INDIRECT("_"&amp;_xlfn.XLOOKUP(BC$2,WatchbillMONTHLY!$A$71:$U$71,OFFSET(WatchbillMONTHLY!$A$71:$U$71,1,2))),INDIRECT("_"&amp;_xlfn.XLOOKUP(BC$2,WatchbillMONTHLY!$A$71:$U$71,OFFSET(WatchbillMONTHLY!$A$71:$U$71,1,2))))=$A67,_xlfn.XLOOKUP(BC$2,WatchbillMONTHLY!$A$71:$U$71,OFFSET(WatchbillMONTHLY!$A$71:$U$71,1,2)),FALSE),TRUE,FALSE)),
IF(_xlfn.XLOOKUP(BC$2,WatchbillMONTHLY!$A$88:$U$88,OFFSET(WatchbillMONTHLY!$A$88:$U$88,1,2))=IF(_xlfn.XLOOKUP($A67,INDIRECT("_"&amp;_xlfn.XLOOKUP(BC$2,WatchbillMONTHLY!$A$88:$U$88,OFFSET(WatchbillMONTHLY!$A$88:$U$88,1,2))),INDIRECT("_"&amp;_xlfn.XLOOKUP(BC$2,WatchbillMONTHLY!$A$88:$U$88,OFFSET(WatchbillMONTHLY!$A$88:$U$88,1,2))))=$A67,_xlfn.XLOOKUP(BC$2,WatchbillMONTHLY!$A$88:$U$88,OFFSET(WatchbillMONTHLY!$A$88:$U$88,1,2)),FALSE),TRUE,FALSE)),
FALSE),FALSE)</f>
        <v>0</v>
      </c>
      <c r="BD67" s="209" t="b" cm="1">
        <f t="array" aca="1" ref="BD67" ca="1">IF(AND($A67 &gt; 0, W67 &gt; 0,BD$2&lt;MiscFormulas!$A$5+1),
_xlfn.IFNA(
_xlfn.IFNA(
_xlfn.IFNA(
_xlfn.IFNA(
_xlfn.IFNA(
_xlfn.IFNA(
IF(_xlfn.XLOOKUP(BD$2,WatchbillMONTHLY!$A$3:$U$3,OFFSET(WatchbillMONTHLY!$A$3:$U$3,1,2))=IF(_xlfn.XLOOKUP($A67,INDIRECT("_"&amp;_xlfn.XLOOKUP(BD$2,WatchbillMONTHLY!$A$3:$U$3,OFFSET(WatchbillMONTHLY!$A$3:$U$3,1,2))),INDIRECT("_"&amp;_xlfn.XLOOKUP(BD$2,WatchbillMONTHLY!$A$3:$U$3,OFFSET(WatchbillMONTHLY!$A$3:$U$3,1,2))))=$A67,_xlfn.XLOOKUP(BD$2,WatchbillMONTHLY!$A$3:$U$3,OFFSET(WatchbillMONTHLY!$A$3:$U$3,1,2)),FALSE),TRUE,FALSE),
IF(_xlfn.XLOOKUP(BD$2,WatchbillMONTHLY!$A$20:$U$20,OFFSET(WatchbillMONTHLY!$A$20:$U$20,1,2))=IF(_xlfn.XLOOKUP($A67,INDIRECT("_"&amp;_xlfn.XLOOKUP(BD$2,WatchbillMONTHLY!$A$20:$U$20,OFFSET(WatchbillMONTHLY!$A$20:$U$20,1,2))),INDIRECT("_"&amp;_xlfn.XLOOKUP(BD$2,WatchbillMONTHLY!$A$20:$U$20,OFFSET(WatchbillMONTHLY!$A$20:$U$20,1,2))))=$A67,_xlfn.XLOOKUP(BD$2,WatchbillMONTHLY!$A$20:$U$20,OFFSET(WatchbillMONTHLY!$A$20:$U$20,1,2)),FALSE),TRUE,FALSE)),
IF(_xlfn.XLOOKUP(BD$2,WatchbillMONTHLY!$A$37:$U$37,OFFSET(WatchbillMONTHLY!$A$37:$U$37,1,2))=IF(_xlfn.XLOOKUP($A67,INDIRECT("_"&amp;_xlfn.XLOOKUP(BD$2,WatchbillMONTHLY!$A$37:$U$37,OFFSET(WatchbillMONTHLY!$A$37:$U$37,1,2))),INDIRECT("_"&amp;_xlfn.XLOOKUP(BD$2,WatchbillMONTHLY!$A$37:$U$37,OFFSET(WatchbillMONTHLY!$A$37:$U$37,1,2))))=$A67,_xlfn.XLOOKUP(BD$2,WatchbillMONTHLY!$A$37:$U$37,OFFSET(WatchbillMONTHLY!$A$37:$U$37,1,2)),FALSE),TRUE,FALSE)),
IF(_xlfn.XLOOKUP(BD$2,WatchbillMONTHLY!$A$54:$U$54,OFFSET(WatchbillMONTHLY!$A$54:$U$54,1,2))=IF(_xlfn.XLOOKUP($A67,INDIRECT("_"&amp;_xlfn.XLOOKUP(BD$2,WatchbillMONTHLY!$A$54:$U$54,OFFSET(WatchbillMONTHLY!$A$54:$U$54,1,2))),INDIRECT("_"&amp;_xlfn.XLOOKUP(BD$2,WatchbillMONTHLY!$A$54:$U$54,OFFSET(WatchbillMONTHLY!$A$54:$U$54,1,2))))=$A67,_xlfn.XLOOKUP(BD$2,WatchbillMONTHLY!$A$54:$U$54,OFFSET(WatchbillMONTHLY!$A$54:$U$54,1,2)),FALSE),TRUE,FALSE)),
IF(_xlfn.XLOOKUP(BD$2,WatchbillMONTHLY!$A$71:$U$71,OFFSET(WatchbillMONTHLY!$A$71:$U$71,1,2))=IF(_xlfn.XLOOKUP($A67,INDIRECT("_"&amp;_xlfn.XLOOKUP(BD$2,WatchbillMONTHLY!$A$71:$U$71,OFFSET(WatchbillMONTHLY!$A$71:$U$71,1,2))),INDIRECT("_"&amp;_xlfn.XLOOKUP(BD$2,WatchbillMONTHLY!$A$71:$U$71,OFFSET(WatchbillMONTHLY!$A$71:$U$71,1,2))))=$A67,_xlfn.XLOOKUP(BD$2,WatchbillMONTHLY!$A$71:$U$71,OFFSET(WatchbillMONTHLY!$A$71:$U$71,1,2)),FALSE),TRUE,FALSE)),
IF(_xlfn.XLOOKUP(BD$2,WatchbillMONTHLY!$A$88:$U$88,OFFSET(WatchbillMONTHLY!$A$88:$U$88,1,2))=IF(_xlfn.XLOOKUP($A67,INDIRECT("_"&amp;_xlfn.XLOOKUP(BD$2,WatchbillMONTHLY!$A$88:$U$88,OFFSET(WatchbillMONTHLY!$A$88:$U$88,1,2))),INDIRECT("_"&amp;_xlfn.XLOOKUP(BD$2,WatchbillMONTHLY!$A$88:$U$88,OFFSET(WatchbillMONTHLY!$A$88:$U$88,1,2))))=$A67,_xlfn.XLOOKUP(BD$2,WatchbillMONTHLY!$A$88:$U$88,OFFSET(WatchbillMONTHLY!$A$88:$U$88,1,2)),FALSE),TRUE,FALSE)),
FALSE),FALSE)</f>
        <v>0</v>
      </c>
      <c r="BE67" s="209" t="b" cm="1">
        <f t="array" aca="1" ref="BE67" ca="1">IF(AND($A67 &gt; 0, X67 &gt; 0,BE$2&lt;MiscFormulas!$A$5+1),
_xlfn.IFNA(
_xlfn.IFNA(
_xlfn.IFNA(
_xlfn.IFNA(
_xlfn.IFNA(
_xlfn.IFNA(
IF(_xlfn.XLOOKUP(BE$2,WatchbillMONTHLY!$A$3:$U$3,OFFSET(WatchbillMONTHLY!$A$3:$U$3,1,2))=IF(_xlfn.XLOOKUP($A67,INDIRECT("_"&amp;_xlfn.XLOOKUP(BE$2,WatchbillMONTHLY!$A$3:$U$3,OFFSET(WatchbillMONTHLY!$A$3:$U$3,1,2))),INDIRECT("_"&amp;_xlfn.XLOOKUP(BE$2,WatchbillMONTHLY!$A$3:$U$3,OFFSET(WatchbillMONTHLY!$A$3:$U$3,1,2))))=$A67,_xlfn.XLOOKUP(BE$2,WatchbillMONTHLY!$A$3:$U$3,OFFSET(WatchbillMONTHLY!$A$3:$U$3,1,2)),FALSE),TRUE,FALSE),
IF(_xlfn.XLOOKUP(BE$2,WatchbillMONTHLY!$A$20:$U$20,OFFSET(WatchbillMONTHLY!$A$20:$U$20,1,2))=IF(_xlfn.XLOOKUP($A67,INDIRECT("_"&amp;_xlfn.XLOOKUP(BE$2,WatchbillMONTHLY!$A$20:$U$20,OFFSET(WatchbillMONTHLY!$A$20:$U$20,1,2))),INDIRECT("_"&amp;_xlfn.XLOOKUP(BE$2,WatchbillMONTHLY!$A$20:$U$20,OFFSET(WatchbillMONTHLY!$A$20:$U$20,1,2))))=$A67,_xlfn.XLOOKUP(BE$2,WatchbillMONTHLY!$A$20:$U$20,OFFSET(WatchbillMONTHLY!$A$20:$U$20,1,2)),FALSE),TRUE,FALSE)),
IF(_xlfn.XLOOKUP(BE$2,WatchbillMONTHLY!$A$37:$U$37,OFFSET(WatchbillMONTHLY!$A$37:$U$37,1,2))=IF(_xlfn.XLOOKUP($A67,INDIRECT("_"&amp;_xlfn.XLOOKUP(BE$2,WatchbillMONTHLY!$A$37:$U$37,OFFSET(WatchbillMONTHLY!$A$37:$U$37,1,2))),INDIRECT("_"&amp;_xlfn.XLOOKUP(BE$2,WatchbillMONTHLY!$A$37:$U$37,OFFSET(WatchbillMONTHLY!$A$37:$U$37,1,2))))=$A67,_xlfn.XLOOKUP(BE$2,WatchbillMONTHLY!$A$37:$U$37,OFFSET(WatchbillMONTHLY!$A$37:$U$37,1,2)),FALSE),TRUE,FALSE)),
IF(_xlfn.XLOOKUP(BE$2,WatchbillMONTHLY!$A$54:$U$54,OFFSET(WatchbillMONTHLY!$A$54:$U$54,1,2))=IF(_xlfn.XLOOKUP($A67,INDIRECT("_"&amp;_xlfn.XLOOKUP(BE$2,WatchbillMONTHLY!$A$54:$U$54,OFFSET(WatchbillMONTHLY!$A$54:$U$54,1,2))),INDIRECT("_"&amp;_xlfn.XLOOKUP(BE$2,WatchbillMONTHLY!$A$54:$U$54,OFFSET(WatchbillMONTHLY!$A$54:$U$54,1,2))))=$A67,_xlfn.XLOOKUP(BE$2,WatchbillMONTHLY!$A$54:$U$54,OFFSET(WatchbillMONTHLY!$A$54:$U$54,1,2)),FALSE),TRUE,FALSE)),
IF(_xlfn.XLOOKUP(BE$2,WatchbillMONTHLY!$A$71:$U$71,OFFSET(WatchbillMONTHLY!$A$71:$U$71,1,2))=IF(_xlfn.XLOOKUP($A67,INDIRECT("_"&amp;_xlfn.XLOOKUP(BE$2,WatchbillMONTHLY!$A$71:$U$71,OFFSET(WatchbillMONTHLY!$A$71:$U$71,1,2))),INDIRECT("_"&amp;_xlfn.XLOOKUP(BE$2,WatchbillMONTHLY!$A$71:$U$71,OFFSET(WatchbillMONTHLY!$A$71:$U$71,1,2))))=$A67,_xlfn.XLOOKUP(BE$2,WatchbillMONTHLY!$A$71:$U$71,OFFSET(WatchbillMONTHLY!$A$71:$U$71,1,2)),FALSE),TRUE,FALSE)),
IF(_xlfn.XLOOKUP(BE$2,WatchbillMONTHLY!$A$88:$U$88,OFFSET(WatchbillMONTHLY!$A$88:$U$88,1,2))=IF(_xlfn.XLOOKUP($A67,INDIRECT("_"&amp;_xlfn.XLOOKUP(BE$2,WatchbillMONTHLY!$A$88:$U$88,OFFSET(WatchbillMONTHLY!$A$88:$U$88,1,2))),INDIRECT("_"&amp;_xlfn.XLOOKUP(BE$2,WatchbillMONTHLY!$A$88:$U$88,OFFSET(WatchbillMONTHLY!$A$88:$U$88,1,2))))=$A67,_xlfn.XLOOKUP(BE$2,WatchbillMONTHLY!$A$88:$U$88,OFFSET(WatchbillMONTHLY!$A$88:$U$88,1,2)),FALSE),TRUE,FALSE)),
FALSE),FALSE)</f>
        <v>0</v>
      </c>
      <c r="BF67" s="209" t="b" cm="1">
        <f t="array" aca="1" ref="BF67" ca="1">IF(AND($A67 &gt; 0, Y67 &gt; 0,BF$2&lt;MiscFormulas!$A$5+1),
_xlfn.IFNA(
_xlfn.IFNA(
_xlfn.IFNA(
_xlfn.IFNA(
_xlfn.IFNA(
_xlfn.IFNA(
IF(_xlfn.XLOOKUP(BF$2,WatchbillMONTHLY!$A$3:$U$3,OFFSET(WatchbillMONTHLY!$A$3:$U$3,1,2))=IF(_xlfn.XLOOKUP($A67,INDIRECT("_"&amp;_xlfn.XLOOKUP(BF$2,WatchbillMONTHLY!$A$3:$U$3,OFFSET(WatchbillMONTHLY!$A$3:$U$3,1,2))),INDIRECT("_"&amp;_xlfn.XLOOKUP(BF$2,WatchbillMONTHLY!$A$3:$U$3,OFFSET(WatchbillMONTHLY!$A$3:$U$3,1,2))))=$A67,_xlfn.XLOOKUP(BF$2,WatchbillMONTHLY!$A$3:$U$3,OFFSET(WatchbillMONTHLY!$A$3:$U$3,1,2)),FALSE),TRUE,FALSE),
IF(_xlfn.XLOOKUP(BF$2,WatchbillMONTHLY!$A$20:$U$20,OFFSET(WatchbillMONTHLY!$A$20:$U$20,1,2))=IF(_xlfn.XLOOKUP($A67,INDIRECT("_"&amp;_xlfn.XLOOKUP(BF$2,WatchbillMONTHLY!$A$20:$U$20,OFFSET(WatchbillMONTHLY!$A$20:$U$20,1,2))),INDIRECT("_"&amp;_xlfn.XLOOKUP(BF$2,WatchbillMONTHLY!$A$20:$U$20,OFFSET(WatchbillMONTHLY!$A$20:$U$20,1,2))))=$A67,_xlfn.XLOOKUP(BF$2,WatchbillMONTHLY!$A$20:$U$20,OFFSET(WatchbillMONTHLY!$A$20:$U$20,1,2)),FALSE),TRUE,FALSE)),
IF(_xlfn.XLOOKUP(BF$2,WatchbillMONTHLY!$A$37:$U$37,OFFSET(WatchbillMONTHLY!$A$37:$U$37,1,2))=IF(_xlfn.XLOOKUP($A67,INDIRECT("_"&amp;_xlfn.XLOOKUP(BF$2,WatchbillMONTHLY!$A$37:$U$37,OFFSET(WatchbillMONTHLY!$A$37:$U$37,1,2))),INDIRECT("_"&amp;_xlfn.XLOOKUP(BF$2,WatchbillMONTHLY!$A$37:$U$37,OFFSET(WatchbillMONTHLY!$A$37:$U$37,1,2))))=$A67,_xlfn.XLOOKUP(BF$2,WatchbillMONTHLY!$A$37:$U$37,OFFSET(WatchbillMONTHLY!$A$37:$U$37,1,2)),FALSE),TRUE,FALSE)),
IF(_xlfn.XLOOKUP(BF$2,WatchbillMONTHLY!$A$54:$U$54,OFFSET(WatchbillMONTHLY!$A$54:$U$54,1,2))=IF(_xlfn.XLOOKUP($A67,INDIRECT("_"&amp;_xlfn.XLOOKUP(BF$2,WatchbillMONTHLY!$A$54:$U$54,OFFSET(WatchbillMONTHLY!$A$54:$U$54,1,2))),INDIRECT("_"&amp;_xlfn.XLOOKUP(BF$2,WatchbillMONTHLY!$A$54:$U$54,OFFSET(WatchbillMONTHLY!$A$54:$U$54,1,2))))=$A67,_xlfn.XLOOKUP(BF$2,WatchbillMONTHLY!$A$54:$U$54,OFFSET(WatchbillMONTHLY!$A$54:$U$54,1,2)),FALSE),TRUE,FALSE)),
IF(_xlfn.XLOOKUP(BF$2,WatchbillMONTHLY!$A$71:$U$71,OFFSET(WatchbillMONTHLY!$A$71:$U$71,1,2))=IF(_xlfn.XLOOKUP($A67,INDIRECT("_"&amp;_xlfn.XLOOKUP(BF$2,WatchbillMONTHLY!$A$71:$U$71,OFFSET(WatchbillMONTHLY!$A$71:$U$71,1,2))),INDIRECT("_"&amp;_xlfn.XLOOKUP(BF$2,WatchbillMONTHLY!$A$71:$U$71,OFFSET(WatchbillMONTHLY!$A$71:$U$71,1,2))))=$A67,_xlfn.XLOOKUP(BF$2,WatchbillMONTHLY!$A$71:$U$71,OFFSET(WatchbillMONTHLY!$A$71:$U$71,1,2)),FALSE),TRUE,FALSE)),
IF(_xlfn.XLOOKUP(BF$2,WatchbillMONTHLY!$A$88:$U$88,OFFSET(WatchbillMONTHLY!$A$88:$U$88,1,2))=IF(_xlfn.XLOOKUP($A67,INDIRECT("_"&amp;_xlfn.XLOOKUP(BF$2,WatchbillMONTHLY!$A$88:$U$88,OFFSET(WatchbillMONTHLY!$A$88:$U$88,1,2))),INDIRECT("_"&amp;_xlfn.XLOOKUP(BF$2,WatchbillMONTHLY!$A$88:$U$88,OFFSET(WatchbillMONTHLY!$A$88:$U$88,1,2))))=$A67,_xlfn.XLOOKUP(BF$2,WatchbillMONTHLY!$A$88:$U$88,OFFSET(WatchbillMONTHLY!$A$88:$U$88,1,2)),FALSE),TRUE,FALSE)),
FALSE),FALSE)</f>
        <v>0</v>
      </c>
      <c r="BG67" s="209" t="b" cm="1">
        <f t="array" aca="1" ref="BG67" ca="1">IF(AND($A67 &gt; 0, Z67 &gt; 0,BG$2&lt;MiscFormulas!$A$5+1),
_xlfn.IFNA(
_xlfn.IFNA(
_xlfn.IFNA(
_xlfn.IFNA(
_xlfn.IFNA(
_xlfn.IFNA(
IF(_xlfn.XLOOKUP(BG$2,WatchbillMONTHLY!$A$3:$U$3,OFFSET(WatchbillMONTHLY!$A$3:$U$3,1,2))=IF(_xlfn.XLOOKUP($A67,INDIRECT("_"&amp;_xlfn.XLOOKUP(BG$2,WatchbillMONTHLY!$A$3:$U$3,OFFSET(WatchbillMONTHLY!$A$3:$U$3,1,2))),INDIRECT("_"&amp;_xlfn.XLOOKUP(BG$2,WatchbillMONTHLY!$A$3:$U$3,OFFSET(WatchbillMONTHLY!$A$3:$U$3,1,2))))=$A67,_xlfn.XLOOKUP(BG$2,WatchbillMONTHLY!$A$3:$U$3,OFFSET(WatchbillMONTHLY!$A$3:$U$3,1,2)),FALSE),TRUE,FALSE),
IF(_xlfn.XLOOKUP(BG$2,WatchbillMONTHLY!$A$20:$U$20,OFFSET(WatchbillMONTHLY!$A$20:$U$20,1,2))=IF(_xlfn.XLOOKUP($A67,INDIRECT("_"&amp;_xlfn.XLOOKUP(BG$2,WatchbillMONTHLY!$A$20:$U$20,OFFSET(WatchbillMONTHLY!$A$20:$U$20,1,2))),INDIRECT("_"&amp;_xlfn.XLOOKUP(BG$2,WatchbillMONTHLY!$A$20:$U$20,OFFSET(WatchbillMONTHLY!$A$20:$U$20,1,2))))=$A67,_xlfn.XLOOKUP(BG$2,WatchbillMONTHLY!$A$20:$U$20,OFFSET(WatchbillMONTHLY!$A$20:$U$20,1,2)),FALSE),TRUE,FALSE)),
IF(_xlfn.XLOOKUP(BG$2,WatchbillMONTHLY!$A$37:$U$37,OFFSET(WatchbillMONTHLY!$A$37:$U$37,1,2))=IF(_xlfn.XLOOKUP($A67,INDIRECT("_"&amp;_xlfn.XLOOKUP(BG$2,WatchbillMONTHLY!$A$37:$U$37,OFFSET(WatchbillMONTHLY!$A$37:$U$37,1,2))),INDIRECT("_"&amp;_xlfn.XLOOKUP(BG$2,WatchbillMONTHLY!$A$37:$U$37,OFFSET(WatchbillMONTHLY!$A$37:$U$37,1,2))))=$A67,_xlfn.XLOOKUP(BG$2,WatchbillMONTHLY!$A$37:$U$37,OFFSET(WatchbillMONTHLY!$A$37:$U$37,1,2)),FALSE),TRUE,FALSE)),
IF(_xlfn.XLOOKUP(BG$2,WatchbillMONTHLY!$A$54:$U$54,OFFSET(WatchbillMONTHLY!$A$54:$U$54,1,2))=IF(_xlfn.XLOOKUP($A67,INDIRECT("_"&amp;_xlfn.XLOOKUP(BG$2,WatchbillMONTHLY!$A$54:$U$54,OFFSET(WatchbillMONTHLY!$A$54:$U$54,1,2))),INDIRECT("_"&amp;_xlfn.XLOOKUP(BG$2,WatchbillMONTHLY!$A$54:$U$54,OFFSET(WatchbillMONTHLY!$A$54:$U$54,1,2))))=$A67,_xlfn.XLOOKUP(BG$2,WatchbillMONTHLY!$A$54:$U$54,OFFSET(WatchbillMONTHLY!$A$54:$U$54,1,2)),FALSE),TRUE,FALSE)),
IF(_xlfn.XLOOKUP(BG$2,WatchbillMONTHLY!$A$71:$U$71,OFFSET(WatchbillMONTHLY!$A$71:$U$71,1,2))=IF(_xlfn.XLOOKUP($A67,INDIRECT("_"&amp;_xlfn.XLOOKUP(BG$2,WatchbillMONTHLY!$A$71:$U$71,OFFSET(WatchbillMONTHLY!$A$71:$U$71,1,2))),INDIRECT("_"&amp;_xlfn.XLOOKUP(BG$2,WatchbillMONTHLY!$A$71:$U$71,OFFSET(WatchbillMONTHLY!$A$71:$U$71,1,2))))=$A67,_xlfn.XLOOKUP(BG$2,WatchbillMONTHLY!$A$71:$U$71,OFFSET(WatchbillMONTHLY!$A$71:$U$71,1,2)),FALSE),TRUE,FALSE)),
IF(_xlfn.XLOOKUP(BG$2,WatchbillMONTHLY!$A$88:$U$88,OFFSET(WatchbillMONTHLY!$A$88:$U$88,1,2))=IF(_xlfn.XLOOKUP($A67,INDIRECT("_"&amp;_xlfn.XLOOKUP(BG$2,WatchbillMONTHLY!$A$88:$U$88,OFFSET(WatchbillMONTHLY!$A$88:$U$88,1,2))),INDIRECT("_"&amp;_xlfn.XLOOKUP(BG$2,WatchbillMONTHLY!$A$88:$U$88,OFFSET(WatchbillMONTHLY!$A$88:$U$88,1,2))))=$A67,_xlfn.XLOOKUP(BG$2,WatchbillMONTHLY!$A$88:$U$88,OFFSET(WatchbillMONTHLY!$A$88:$U$88,1,2)),FALSE),TRUE,FALSE)),
FALSE),FALSE)</f>
        <v>0</v>
      </c>
      <c r="BH67" s="209" t="b" cm="1">
        <f t="array" aca="1" ref="BH67" ca="1">IF(AND($A67 &gt; 0, AA67 &gt; 0,BH$2&lt;MiscFormulas!$A$5+1),
_xlfn.IFNA(
_xlfn.IFNA(
_xlfn.IFNA(
_xlfn.IFNA(
_xlfn.IFNA(
_xlfn.IFNA(
IF(_xlfn.XLOOKUP(BH$2,WatchbillMONTHLY!$A$3:$U$3,OFFSET(WatchbillMONTHLY!$A$3:$U$3,1,2))=IF(_xlfn.XLOOKUP($A67,INDIRECT("_"&amp;_xlfn.XLOOKUP(BH$2,WatchbillMONTHLY!$A$3:$U$3,OFFSET(WatchbillMONTHLY!$A$3:$U$3,1,2))),INDIRECT("_"&amp;_xlfn.XLOOKUP(BH$2,WatchbillMONTHLY!$A$3:$U$3,OFFSET(WatchbillMONTHLY!$A$3:$U$3,1,2))))=$A67,_xlfn.XLOOKUP(BH$2,WatchbillMONTHLY!$A$3:$U$3,OFFSET(WatchbillMONTHLY!$A$3:$U$3,1,2)),FALSE),TRUE,FALSE),
IF(_xlfn.XLOOKUP(BH$2,WatchbillMONTHLY!$A$20:$U$20,OFFSET(WatchbillMONTHLY!$A$20:$U$20,1,2))=IF(_xlfn.XLOOKUP($A67,INDIRECT("_"&amp;_xlfn.XLOOKUP(BH$2,WatchbillMONTHLY!$A$20:$U$20,OFFSET(WatchbillMONTHLY!$A$20:$U$20,1,2))),INDIRECT("_"&amp;_xlfn.XLOOKUP(BH$2,WatchbillMONTHLY!$A$20:$U$20,OFFSET(WatchbillMONTHLY!$A$20:$U$20,1,2))))=$A67,_xlfn.XLOOKUP(BH$2,WatchbillMONTHLY!$A$20:$U$20,OFFSET(WatchbillMONTHLY!$A$20:$U$20,1,2)),FALSE),TRUE,FALSE)),
IF(_xlfn.XLOOKUP(BH$2,WatchbillMONTHLY!$A$37:$U$37,OFFSET(WatchbillMONTHLY!$A$37:$U$37,1,2))=IF(_xlfn.XLOOKUP($A67,INDIRECT("_"&amp;_xlfn.XLOOKUP(BH$2,WatchbillMONTHLY!$A$37:$U$37,OFFSET(WatchbillMONTHLY!$A$37:$U$37,1,2))),INDIRECT("_"&amp;_xlfn.XLOOKUP(BH$2,WatchbillMONTHLY!$A$37:$U$37,OFFSET(WatchbillMONTHLY!$A$37:$U$37,1,2))))=$A67,_xlfn.XLOOKUP(BH$2,WatchbillMONTHLY!$A$37:$U$37,OFFSET(WatchbillMONTHLY!$A$37:$U$37,1,2)),FALSE),TRUE,FALSE)),
IF(_xlfn.XLOOKUP(BH$2,WatchbillMONTHLY!$A$54:$U$54,OFFSET(WatchbillMONTHLY!$A$54:$U$54,1,2))=IF(_xlfn.XLOOKUP($A67,INDIRECT("_"&amp;_xlfn.XLOOKUP(BH$2,WatchbillMONTHLY!$A$54:$U$54,OFFSET(WatchbillMONTHLY!$A$54:$U$54,1,2))),INDIRECT("_"&amp;_xlfn.XLOOKUP(BH$2,WatchbillMONTHLY!$A$54:$U$54,OFFSET(WatchbillMONTHLY!$A$54:$U$54,1,2))))=$A67,_xlfn.XLOOKUP(BH$2,WatchbillMONTHLY!$A$54:$U$54,OFFSET(WatchbillMONTHLY!$A$54:$U$54,1,2)),FALSE),TRUE,FALSE)),
IF(_xlfn.XLOOKUP(BH$2,WatchbillMONTHLY!$A$71:$U$71,OFFSET(WatchbillMONTHLY!$A$71:$U$71,1,2))=IF(_xlfn.XLOOKUP($A67,INDIRECT("_"&amp;_xlfn.XLOOKUP(BH$2,WatchbillMONTHLY!$A$71:$U$71,OFFSET(WatchbillMONTHLY!$A$71:$U$71,1,2))),INDIRECT("_"&amp;_xlfn.XLOOKUP(BH$2,WatchbillMONTHLY!$A$71:$U$71,OFFSET(WatchbillMONTHLY!$A$71:$U$71,1,2))))=$A67,_xlfn.XLOOKUP(BH$2,WatchbillMONTHLY!$A$71:$U$71,OFFSET(WatchbillMONTHLY!$A$71:$U$71,1,2)),FALSE),TRUE,FALSE)),
IF(_xlfn.XLOOKUP(BH$2,WatchbillMONTHLY!$A$88:$U$88,OFFSET(WatchbillMONTHLY!$A$88:$U$88,1,2))=IF(_xlfn.XLOOKUP($A67,INDIRECT("_"&amp;_xlfn.XLOOKUP(BH$2,WatchbillMONTHLY!$A$88:$U$88,OFFSET(WatchbillMONTHLY!$A$88:$U$88,1,2))),INDIRECT("_"&amp;_xlfn.XLOOKUP(BH$2,WatchbillMONTHLY!$A$88:$U$88,OFFSET(WatchbillMONTHLY!$A$88:$U$88,1,2))))=$A67,_xlfn.XLOOKUP(BH$2,WatchbillMONTHLY!$A$88:$U$88,OFFSET(WatchbillMONTHLY!$A$88:$U$88,1,2)),FALSE),TRUE,FALSE)),
FALSE),FALSE)</f>
        <v>0</v>
      </c>
      <c r="BI67" s="209" t="b" cm="1">
        <f t="array" aca="1" ref="BI67" ca="1">IF(AND($A67 &gt; 0, AB67 &gt; 0,BI$2&lt;MiscFormulas!$A$5+1),
_xlfn.IFNA(
_xlfn.IFNA(
_xlfn.IFNA(
_xlfn.IFNA(
_xlfn.IFNA(
_xlfn.IFNA(
IF(_xlfn.XLOOKUP(BI$2,WatchbillMONTHLY!$A$3:$U$3,OFFSET(WatchbillMONTHLY!$A$3:$U$3,1,2))=IF(_xlfn.XLOOKUP($A67,INDIRECT("_"&amp;_xlfn.XLOOKUP(BI$2,WatchbillMONTHLY!$A$3:$U$3,OFFSET(WatchbillMONTHLY!$A$3:$U$3,1,2))),INDIRECT("_"&amp;_xlfn.XLOOKUP(BI$2,WatchbillMONTHLY!$A$3:$U$3,OFFSET(WatchbillMONTHLY!$A$3:$U$3,1,2))))=$A67,_xlfn.XLOOKUP(BI$2,WatchbillMONTHLY!$A$3:$U$3,OFFSET(WatchbillMONTHLY!$A$3:$U$3,1,2)),FALSE),TRUE,FALSE),
IF(_xlfn.XLOOKUP(BI$2,WatchbillMONTHLY!$A$20:$U$20,OFFSET(WatchbillMONTHLY!$A$20:$U$20,1,2))=IF(_xlfn.XLOOKUP($A67,INDIRECT("_"&amp;_xlfn.XLOOKUP(BI$2,WatchbillMONTHLY!$A$20:$U$20,OFFSET(WatchbillMONTHLY!$A$20:$U$20,1,2))),INDIRECT("_"&amp;_xlfn.XLOOKUP(BI$2,WatchbillMONTHLY!$A$20:$U$20,OFFSET(WatchbillMONTHLY!$A$20:$U$20,1,2))))=$A67,_xlfn.XLOOKUP(BI$2,WatchbillMONTHLY!$A$20:$U$20,OFFSET(WatchbillMONTHLY!$A$20:$U$20,1,2)),FALSE),TRUE,FALSE)),
IF(_xlfn.XLOOKUP(BI$2,WatchbillMONTHLY!$A$37:$U$37,OFFSET(WatchbillMONTHLY!$A$37:$U$37,1,2))=IF(_xlfn.XLOOKUP($A67,INDIRECT("_"&amp;_xlfn.XLOOKUP(BI$2,WatchbillMONTHLY!$A$37:$U$37,OFFSET(WatchbillMONTHLY!$A$37:$U$37,1,2))),INDIRECT("_"&amp;_xlfn.XLOOKUP(BI$2,WatchbillMONTHLY!$A$37:$U$37,OFFSET(WatchbillMONTHLY!$A$37:$U$37,1,2))))=$A67,_xlfn.XLOOKUP(BI$2,WatchbillMONTHLY!$A$37:$U$37,OFFSET(WatchbillMONTHLY!$A$37:$U$37,1,2)),FALSE),TRUE,FALSE)),
IF(_xlfn.XLOOKUP(BI$2,WatchbillMONTHLY!$A$54:$U$54,OFFSET(WatchbillMONTHLY!$A$54:$U$54,1,2))=IF(_xlfn.XLOOKUP($A67,INDIRECT("_"&amp;_xlfn.XLOOKUP(BI$2,WatchbillMONTHLY!$A$54:$U$54,OFFSET(WatchbillMONTHLY!$A$54:$U$54,1,2))),INDIRECT("_"&amp;_xlfn.XLOOKUP(BI$2,WatchbillMONTHLY!$A$54:$U$54,OFFSET(WatchbillMONTHLY!$A$54:$U$54,1,2))))=$A67,_xlfn.XLOOKUP(BI$2,WatchbillMONTHLY!$A$54:$U$54,OFFSET(WatchbillMONTHLY!$A$54:$U$54,1,2)),FALSE),TRUE,FALSE)),
IF(_xlfn.XLOOKUP(BI$2,WatchbillMONTHLY!$A$71:$U$71,OFFSET(WatchbillMONTHLY!$A$71:$U$71,1,2))=IF(_xlfn.XLOOKUP($A67,INDIRECT("_"&amp;_xlfn.XLOOKUP(BI$2,WatchbillMONTHLY!$A$71:$U$71,OFFSET(WatchbillMONTHLY!$A$71:$U$71,1,2))),INDIRECT("_"&amp;_xlfn.XLOOKUP(BI$2,WatchbillMONTHLY!$A$71:$U$71,OFFSET(WatchbillMONTHLY!$A$71:$U$71,1,2))))=$A67,_xlfn.XLOOKUP(BI$2,WatchbillMONTHLY!$A$71:$U$71,OFFSET(WatchbillMONTHLY!$A$71:$U$71,1,2)),FALSE),TRUE,FALSE)),
IF(_xlfn.XLOOKUP(BI$2,WatchbillMONTHLY!$A$88:$U$88,OFFSET(WatchbillMONTHLY!$A$88:$U$88,1,2))=IF(_xlfn.XLOOKUP($A67,INDIRECT("_"&amp;_xlfn.XLOOKUP(BI$2,WatchbillMONTHLY!$A$88:$U$88,OFFSET(WatchbillMONTHLY!$A$88:$U$88,1,2))),INDIRECT("_"&amp;_xlfn.XLOOKUP(BI$2,WatchbillMONTHLY!$A$88:$U$88,OFFSET(WatchbillMONTHLY!$A$88:$U$88,1,2))))=$A67,_xlfn.XLOOKUP(BI$2,WatchbillMONTHLY!$A$88:$U$88,OFFSET(WatchbillMONTHLY!$A$88:$U$88,1,2)),FALSE),TRUE,FALSE)),
FALSE),FALSE)</f>
        <v>0</v>
      </c>
      <c r="BJ67" s="209" t="b" cm="1">
        <f t="array" aca="1" ref="BJ67" ca="1">IF(AND($A67 &gt; 0, AC67 &gt; 0,BJ$2&lt;MiscFormulas!$A$5+1),
_xlfn.IFNA(
_xlfn.IFNA(
_xlfn.IFNA(
_xlfn.IFNA(
_xlfn.IFNA(
_xlfn.IFNA(
IF(_xlfn.XLOOKUP(BJ$2,WatchbillMONTHLY!$A$3:$U$3,OFFSET(WatchbillMONTHLY!$A$3:$U$3,1,2))=IF(_xlfn.XLOOKUP($A67,INDIRECT("_"&amp;_xlfn.XLOOKUP(BJ$2,WatchbillMONTHLY!$A$3:$U$3,OFFSET(WatchbillMONTHLY!$A$3:$U$3,1,2))),INDIRECT("_"&amp;_xlfn.XLOOKUP(BJ$2,WatchbillMONTHLY!$A$3:$U$3,OFFSET(WatchbillMONTHLY!$A$3:$U$3,1,2))))=$A67,_xlfn.XLOOKUP(BJ$2,WatchbillMONTHLY!$A$3:$U$3,OFFSET(WatchbillMONTHLY!$A$3:$U$3,1,2)),FALSE),TRUE,FALSE),
IF(_xlfn.XLOOKUP(BJ$2,WatchbillMONTHLY!$A$20:$U$20,OFFSET(WatchbillMONTHLY!$A$20:$U$20,1,2))=IF(_xlfn.XLOOKUP($A67,INDIRECT("_"&amp;_xlfn.XLOOKUP(BJ$2,WatchbillMONTHLY!$A$20:$U$20,OFFSET(WatchbillMONTHLY!$A$20:$U$20,1,2))),INDIRECT("_"&amp;_xlfn.XLOOKUP(BJ$2,WatchbillMONTHLY!$A$20:$U$20,OFFSET(WatchbillMONTHLY!$A$20:$U$20,1,2))))=$A67,_xlfn.XLOOKUP(BJ$2,WatchbillMONTHLY!$A$20:$U$20,OFFSET(WatchbillMONTHLY!$A$20:$U$20,1,2)),FALSE),TRUE,FALSE)),
IF(_xlfn.XLOOKUP(BJ$2,WatchbillMONTHLY!$A$37:$U$37,OFFSET(WatchbillMONTHLY!$A$37:$U$37,1,2))=IF(_xlfn.XLOOKUP($A67,INDIRECT("_"&amp;_xlfn.XLOOKUP(BJ$2,WatchbillMONTHLY!$A$37:$U$37,OFFSET(WatchbillMONTHLY!$A$37:$U$37,1,2))),INDIRECT("_"&amp;_xlfn.XLOOKUP(BJ$2,WatchbillMONTHLY!$A$37:$U$37,OFFSET(WatchbillMONTHLY!$A$37:$U$37,1,2))))=$A67,_xlfn.XLOOKUP(BJ$2,WatchbillMONTHLY!$A$37:$U$37,OFFSET(WatchbillMONTHLY!$A$37:$U$37,1,2)),FALSE),TRUE,FALSE)),
IF(_xlfn.XLOOKUP(BJ$2,WatchbillMONTHLY!$A$54:$U$54,OFFSET(WatchbillMONTHLY!$A$54:$U$54,1,2))=IF(_xlfn.XLOOKUP($A67,INDIRECT("_"&amp;_xlfn.XLOOKUP(BJ$2,WatchbillMONTHLY!$A$54:$U$54,OFFSET(WatchbillMONTHLY!$A$54:$U$54,1,2))),INDIRECT("_"&amp;_xlfn.XLOOKUP(BJ$2,WatchbillMONTHLY!$A$54:$U$54,OFFSET(WatchbillMONTHLY!$A$54:$U$54,1,2))))=$A67,_xlfn.XLOOKUP(BJ$2,WatchbillMONTHLY!$A$54:$U$54,OFFSET(WatchbillMONTHLY!$A$54:$U$54,1,2)),FALSE),TRUE,FALSE)),
IF(_xlfn.XLOOKUP(BJ$2,WatchbillMONTHLY!$A$71:$U$71,OFFSET(WatchbillMONTHLY!$A$71:$U$71,1,2))=IF(_xlfn.XLOOKUP($A67,INDIRECT("_"&amp;_xlfn.XLOOKUP(BJ$2,WatchbillMONTHLY!$A$71:$U$71,OFFSET(WatchbillMONTHLY!$A$71:$U$71,1,2))),INDIRECT("_"&amp;_xlfn.XLOOKUP(BJ$2,WatchbillMONTHLY!$A$71:$U$71,OFFSET(WatchbillMONTHLY!$A$71:$U$71,1,2))))=$A67,_xlfn.XLOOKUP(BJ$2,WatchbillMONTHLY!$A$71:$U$71,OFFSET(WatchbillMONTHLY!$A$71:$U$71,1,2)),FALSE),TRUE,FALSE)),
IF(_xlfn.XLOOKUP(BJ$2,WatchbillMONTHLY!$A$88:$U$88,OFFSET(WatchbillMONTHLY!$A$88:$U$88,1,2))=IF(_xlfn.XLOOKUP($A67,INDIRECT("_"&amp;_xlfn.XLOOKUP(BJ$2,WatchbillMONTHLY!$A$88:$U$88,OFFSET(WatchbillMONTHLY!$A$88:$U$88,1,2))),INDIRECT("_"&amp;_xlfn.XLOOKUP(BJ$2,WatchbillMONTHLY!$A$88:$U$88,OFFSET(WatchbillMONTHLY!$A$88:$U$88,1,2))))=$A67,_xlfn.XLOOKUP(BJ$2,WatchbillMONTHLY!$A$88:$U$88,OFFSET(WatchbillMONTHLY!$A$88:$U$88,1,2)),FALSE),TRUE,FALSE)),
FALSE),FALSE)</f>
        <v>0</v>
      </c>
      <c r="BK67" s="209" t="b" cm="1">
        <f t="array" aca="1" ref="BK67" ca="1">IF(AND($A67 &gt; 0, AD67 &gt; 0,BK$2&lt;MiscFormulas!$A$5+1),
_xlfn.IFNA(
_xlfn.IFNA(
_xlfn.IFNA(
_xlfn.IFNA(
_xlfn.IFNA(
_xlfn.IFNA(
IF(_xlfn.XLOOKUP(BK$2,WatchbillMONTHLY!$A$3:$U$3,OFFSET(WatchbillMONTHLY!$A$3:$U$3,1,2))=IF(_xlfn.XLOOKUP($A67,INDIRECT("_"&amp;_xlfn.XLOOKUP(BK$2,WatchbillMONTHLY!$A$3:$U$3,OFFSET(WatchbillMONTHLY!$A$3:$U$3,1,2))),INDIRECT("_"&amp;_xlfn.XLOOKUP(BK$2,WatchbillMONTHLY!$A$3:$U$3,OFFSET(WatchbillMONTHLY!$A$3:$U$3,1,2))))=$A67,_xlfn.XLOOKUP(BK$2,WatchbillMONTHLY!$A$3:$U$3,OFFSET(WatchbillMONTHLY!$A$3:$U$3,1,2)),FALSE),TRUE,FALSE),
IF(_xlfn.XLOOKUP(BK$2,WatchbillMONTHLY!$A$20:$U$20,OFFSET(WatchbillMONTHLY!$A$20:$U$20,1,2))=IF(_xlfn.XLOOKUP($A67,INDIRECT("_"&amp;_xlfn.XLOOKUP(BK$2,WatchbillMONTHLY!$A$20:$U$20,OFFSET(WatchbillMONTHLY!$A$20:$U$20,1,2))),INDIRECT("_"&amp;_xlfn.XLOOKUP(BK$2,WatchbillMONTHLY!$A$20:$U$20,OFFSET(WatchbillMONTHLY!$A$20:$U$20,1,2))))=$A67,_xlfn.XLOOKUP(BK$2,WatchbillMONTHLY!$A$20:$U$20,OFFSET(WatchbillMONTHLY!$A$20:$U$20,1,2)),FALSE),TRUE,FALSE)),
IF(_xlfn.XLOOKUP(BK$2,WatchbillMONTHLY!$A$37:$U$37,OFFSET(WatchbillMONTHLY!$A$37:$U$37,1,2))=IF(_xlfn.XLOOKUP($A67,INDIRECT("_"&amp;_xlfn.XLOOKUP(BK$2,WatchbillMONTHLY!$A$37:$U$37,OFFSET(WatchbillMONTHLY!$A$37:$U$37,1,2))),INDIRECT("_"&amp;_xlfn.XLOOKUP(BK$2,WatchbillMONTHLY!$A$37:$U$37,OFFSET(WatchbillMONTHLY!$A$37:$U$37,1,2))))=$A67,_xlfn.XLOOKUP(BK$2,WatchbillMONTHLY!$A$37:$U$37,OFFSET(WatchbillMONTHLY!$A$37:$U$37,1,2)),FALSE),TRUE,FALSE)),
IF(_xlfn.XLOOKUP(BK$2,WatchbillMONTHLY!$A$54:$U$54,OFFSET(WatchbillMONTHLY!$A$54:$U$54,1,2))=IF(_xlfn.XLOOKUP($A67,INDIRECT("_"&amp;_xlfn.XLOOKUP(BK$2,WatchbillMONTHLY!$A$54:$U$54,OFFSET(WatchbillMONTHLY!$A$54:$U$54,1,2))),INDIRECT("_"&amp;_xlfn.XLOOKUP(BK$2,WatchbillMONTHLY!$A$54:$U$54,OFFSET(WatchbillMONTHLY!$A$54:$U$54,1,2))))=$A67,_xlfn.XLOOKUP(BK$2,WatchbillMONTHLY!$A$54:$U$54,OFFSET(WatchbillMONTHLY!$A$54:$U$54,1,2)),FALSE),TRUE,FALSE)),
IF(_xlfn.XLOOKUP(BK$2,WatchbillMONTHLY!$A$71:$U$71,OFFSET(WatchbillMONTHLY!$A$71:$U$71,1,2))=IF(_xlfn.XLOOKUP($A67,INDIRECT("_"&amp;_xlfn.XLOOKUP(BK$2,WatchbillMONTHLY!$A$71:$U$71,OFFSET(WatchbillMONTHLY!$A$71:$U$71,1,2))),INDIRECT("_"&amp;_xlfn.XLOOKUP(BK$2,WatchbillMONTHLY!$A$71:$U$71,OFFSET(WatchbillMONTHLY!$A$71:$U$71,1,2))))=$A67,_xlfn.XLOOKUP(BK$2,WatchbillMONTHLY!$A$71:$U$71,OFFSET(WatchbillMONTHLY!$A$71:$U$71,1,2)),FALSE),TRUE,FALSE)),
IF(_xlfn.XLOOKUP(BK$2,WatchbillMONTHLY!$A$88:$U$88,OFFSET(WatchbillMONTHLY!$A$88:$U$88,1,2))=IF(_xlfn.XLOOKUP($A67,INDIRECT("_"&amp;_xlfn.XLOOKUP(BK$2,WatchbillMONTHLY!$A$88:$U$88,OFFSET(WatchbillMONTHLY!$A$88:$U$88,1,2))),INDIRECT("_"&amp;_xlfn.XLOOKUP(BK$2,WatchbillMONTHLY!$A$88:$U$88,OFFSET(WatchbillMONTHLY!$A$88:$U$88,1,2))))=$A67,_xlfn.XLOOKUP(BK$2,WatchbillMONTHLY!$A$88:$U$88,OFFSET(WatchbillMONTHLY!$A$88:$U$88,1,2)),FALSE),TRUE,FALSE)),
FALSE),FALSE)</f>
        <v>0</v>
      </c>
      <c r="BL67" s="209" t="b" cm="1">
        <f t="array" aca="1" ref="BL67" ca="1">IF(AND($A67 &gt; 0, AE67 &gt; 0,BL$2&lt;MiscFormulas!$A$5+1),
_xlfn.IFNA(
_xlfn.IFNA(
_xlfn.IFNA(
_xlfn.IFNA(
_xlfn.IFNA(
_xlfn.IFNA(
IF(_xlfn.XLOOKUP(BL$2,WatchbillMONTHLY!$A$3:$U$3,OFFSET(WatchbillMONTHLY!$A$3:$U$3,1,2))=IF(_xlfn.XLOOKUP($A67,INDIRECT("_"&amp;_xlfn.XLOOKUP(BL$2,WatchbillMONTHLY!$A$3:$U$3,OFFSET(WatchbillMONTHLY!$A$3:$U$3,1,2))),INDIRECT("_"&amp;_xlfn.XLOOKUP(BL$2,WatchbillMONTHLY!$A$3:$U$3,OFFSET(WatchbillMONTHLY!$A$3:$U$3,1,2))))=$A67,_xlfn.XLOOKUP(BL$2,WatchbillMONTHLY!$A$3:$U$3,OFFSET(WatchbillMONTHLY!$A$3:$U$3,1,2)),FALSE),TRUE,FALSE),
IF(_xlfn.XLOOKUP(BL$2,WatchbillMONTHLY!$A$20:$U$20,OFFSET(WatchbillMONTHLY!$A$20:$U$20,1,2))=IF(_xlfn.XLOOKUP($A67,INDIRECT("_"&amp;_xlfn.XLOOKUP(BL$2,WatchbillMONTHLY!$A$20:$U$20,OFFSET(WatchbillMONTHLY!$A$20:$U$20,1,2))),INDIRECT("_"&amp;_xlfn.XLOOKUP(BL$2,WatchbillMONTHLY!$A$20:$U$20,OFFSET(WatchbillMONTHLY!$A$20:$U$20,1,2))))=$A67,_xlfn.XLOOKUP(BL$2,WatchbillMONTHLY!$A$20:$U$20,OFFSET(WatchbillMONTHLY!$A$20:$U$20,1,2)),FALSE),TRUE,FALSE)),
IF(_xlfn.XLOOKUP(BL$2,WatchbillMONTHLY!$A$37:$U$37,OFFSET(WatchbillMONTHLY!$A$37:$U$37,1,2))=IF(_xlfn.XLOOKUP($A67,INDIRECT("_"&amp;_xlfn.XLOOKUP(BL$2,WatchbillMONTHLY!$A$37:$U$37,OFFSET(WatchbillMONTHLY!$A$37:$U$37,1,2))),INDIRECT("_"&amp;_xlfn.XLOOKUP(BL$2,WatchbillMONTHLY!$A$37:$U$37,OFFSET(WatchbillMONTHLY!$A$37:$U$37,1,2))))=$A67,_xlfn.XLOOKUP(BL$2,WatchbillMONTHLY!$A$37:$U$37,OFFSET(WatchbillMONTHLY!$A$37:$U$37,1,2)),FALSE),TRUE,FALSE)),
IF(_xlfn.XLOOKUP(BL$2,WatchbillMONTHLY!$A$54:$U$54,OFFSET(WatchbillMONTHLY!$A$54:$U$54,1,2))=IF(_xlfn.XLOOKUP($A67,INDIRECT("_"&amp;_xlfn.XLOOKUP(BL$2,WatchbillMONTHLY!$A$54:$U$54,OFFSET(WatchbillMONTHLY!$A$54:$U$54,1,2))),INDIRECT("_"&amp;_xlfn.XLOOKUP(BL$2,WatchbillMONTHLY!$A$54:$U$54,OFFSET(WatchbillMONTHLY!$A$54:$U$54,1,2))))=$A67,_xlfn.XLOOKUP(BL$2,WatchbillMONTHLY!$A$54:$U$54,OFFSET(WatchbillMONTHLY!$A$54:$U$54,1,2)),FALSE),TRUE,FALSE)),
IF(_xlfn.XLOOKUP(BL$2,WatchbillMONTHLY!$A$71:$U$71,OFFSET(WatchbillMONTHLY!$A$71:$U$71,1,2))=IF(_xlfn.XLOOKUP($A67,INDIRECT("_"&amp;_xlfn.XLOOKUP(BL$2,WatchbillMONTHLY!$A$71:$U$71,OFFSET(WatchbillMONTHLY!$A$71:$U$71,1,2))),INDIRECT("_"&amp;_xlfn.XLOOKUP(BL$2,WatchbillMONTHLY!$A$71:$U$71,OFFSET(WatchbillMONTHLY!$A$71:$U$71,1,2))))=$A67,_xlfn.XLOOKUP(BL$2,WatchbillMONTHLY!$A$71:$U$71,OFFSET(WatchbillMONTHLY!$A$71:$U$71,1,2)),FALSE),TRUE,FALSE)),
IF(_xlfn.XLOOKUP(BL$2,WatchbillMONTHLY!$A$88:$U$88,OFFSET(WatchbillMONTHLY!$A$88:$U$88,1,2))=IF(_xlfn.XLOOKUP($A67,INDIRECT("_"&amp;_xlfn.XLOOKUP(BL$2,WatchbillMONTHLY!$A$88:$U$88,OFFSET(WatchbillMONTHLY!$A$88:$U$88,1,2))),INDIRECT("_"&amp;_xlfn.XLOOKUP(BL$2,WatchbillMONTHLY!$A$88:$U$88,OFFSET(WatchbillMONTHLY!$A$88:$U$88,1,2))))=$A67,_xlfn.XLOOKUP(BL$2,WatchbillMONTHLY!$A$88:$U$88,OFFSET(WatchbillMONTHLY!$A$88:$U$88,1,2)),FALSE),TRUE,FALSE)),
FALSE),FALSE)</f>
        <v>0</v>
      </c>
      <c r="BM67" s="209" t="b" cm="1">
        <f t="array" aca="1" ref="BM67" ca="1">IF(AND($A67 &gt; 0, AF67 &gt; 0,BM$2&lt;MiscFormulas!$A$5+1),
_xlfn.IFNA(
_xlfn.IFNA(
_xlfn.IFNA(
_xlfn.IFNA(
_xlfn.IFNA(
_xlfn.IFNA(
IF(_xlfn.XLOOKUP(BM$2,WatchbillMONTHLY!$A$3:$U$3,OFFSET(WatchbillMONTHLY!$A$3:$U$3,1,2))=IF(_xlfn.XLOOKUP($A67,INDIRECT("_"&amp;_xlfn.XLOOKUP(BM$2,WatchbillMONTHLY!$A$3:$U$3,OFFSET(WatchbillMONTHLY!$A$3:$U$3,1,2))),INDIRECT("_"&amp;_xlfn.XLOOKUP(BM$2,WatchbillMONTHLY!$A$3:$U$3,OFFSET(WatchbillMONTHLY!$A$3:$U$3,1,2))))=$A67,_xlfn.XLOOKUP(BM$2,WatchbillMONTHLY!$A$3:$U$3,OFFSET(WatchbillMONTHLY!$A$3:$U$3,1,2)),FALSE),TRUE,FALSE),
IF(_xlfn.XLOOKUP(BM$2,WatchbillMONTHLY!$A$20:$U$20,OFFSET(WatchbillMONTHLY!$A$20:$U$20,1,2))=IF(_xlfn.XLOOKUP($A67,INDIRECT("_"&amp;_xlfn.XLOOKUP(BM$2,WatchbillMONTHLY!$A$20:$U$20,OFFSET(WatchbillMONTHLY!$A$20:$U$20,1,2))),INDIRECT("_"&amp;_xlfn.XLOOKUP(BM$2,WatchbillMONTHLY!$A$20:$U$20,OFFSET(WatchbillMONTHLY!$A$20:$U$20,1,2))))=$A67,_xlfn.XLOOKUP(BM$2,WatchbillMONTHLY!$A$20:$U$20,OFFSET(WatchbillMONTHLY!$A$20:$U$20,1,2)),FALSE),TRUE,FALSE)),
IF(_xlfn.XLOOKUP(BM$2,WatchbillMONTHLY!$A$37:$U$37,OFFSET(WatchbillMONTHLY!$A$37:$U$37,1,2))=IF(_xlfn.XLOOKUP($A67,INDIRECT("_"&amp;_xlfn.XLOOKUP(BM$2,WatchbillMONTHLY!$A$37:$U$37,OFFSET(WatchbillMONTHLY!$A$37:$U$37,1,2))),INDIRECT("_"&amp;_xlfn.XLOOKUP(BM$2,WatchbillMONTHLY!$A$37:$U$37,OFFSET(WatchbillMONTHLY!$A$37:$U$37,1,2))))=$A67,_xlfn.XLOOKUP(BM$2,WatchbillMONTHLY!$A$37:$U$37,OFFSET(WatchbillMONTHLY!$A$37:$U$37,1,2)),FALSE),TRUE,FALSE)),
IF(_xlfn.XLOOKUP(BM$2,WatchbillMONTHLY!$A$54:$U$54,OFFSET(WatchbillMONTHLY!$A$54:$U$54,1,2))=IF(_xlfn.XLOOKUP($A67,INDIRECT("_"&amp;_xlfn.XLOOKUP(BM$2,WatchbillMONTHLY!$A$54:$U$54,OFFSET(WatchbillMONTHLY!$A$54:$U$54,1,2))),INDIRECT("_"&amp;_xlfn.XLOOKUP(BM$2,WatchbillMONTHLY!$A$54:$U$54,OFFSET(WatchbillMONTHLY!$A$54:$U$54,1,2))))=$A67,_xlfn.XLOOKUP(BM$2,WatchbillMONTHLY!$A$54:$U$54,OFFSET(WatchbillMONTHLY!$A$54:$U$54,1,2)),FALSE),TRUE,FALSE)),
IF(_xlfn.XLOOKUP(BM$2,WatchbillMONTHLY!$A$71:$U$71,OFFSET(WatchbillMONTHLY!$A$71:$U$71,1,2))=IF(_xlfn.XLOOKUP($A67,INDIRECT("_"&amp;_xlfn.XLOOKUP(BM$2,WatchbillMONTHLY!$A$71:$U$71,OFFSET(WatchbillMONTHLY!$A$71:$U$71,1,2))),INDIRECT("_"&amp;_xlfn.XLOOKUP(BM$2,WatchbillMONTHLY!$A$71:$U$71,OFFSET(WatchbillMONTHLY!$A$71:$U$71,1,2))))=$A67,_xlfn.XLOOKUP(BM$2,WatchbillMONTHLY!$A$71:$U$71,OFFSET(WatchbillMONTHLY!$A$71:$U$71,1,2)),FALSE),TRUE,FALSE)),
IF(_xlfn.XLOOKUP(BM$2,WatchbillMONTHLY!$A$88:$U$88,OFFSET(WatchbillMONTHLY!$A$88:$U$88,1,2))=IF(_xlfn.XLOOKUP($A67,INDIRECT("_"&amp;_xlfn.XLOOKUP(BM$2,WatchbillMONTHLY!$A$88:$U$88,OFFSET(WatchbillMONTHLY!$A$88:$U$88,1,2))),INDIRECT("_"&amp;_xlfn.XLOOKUP(BM$2,WatchbillMONTHLY!$A$88:$U$88,OFFSET(WatchbillMONTHLY!$A$88:$U$88,1,2))))=$A67,_xlfn.XLOOKUP(BM$2,WatchbillMONTHLY!$A$88:$U$88,OFFSET(WatchbillMONTHLY!$A$88:$U$88,1,2)),FALSE),TRUE,FALSE)),
FALSE),FALSE)</f>
        <v>0</v>
      </c>
      <c r="BN67" s="209" t="b" cm="1">
        <f t="array" aca="1" ref="BN67" ca="1">IF(AND($A67 &gt; 0, AG67 &gt; 0,BN$2&lt;MiscFormulas!$A$5+1),
_xlfn.IFNA(
_xlfn.IFNA(
_xlfn.IFNA(
_xlfn.IFNA(
_xlfn.IFNA(
_xlfn.IFNA(
IF(_xlfn.XLOOKUP(BN$2,WatchbillMONTHLY!$A$3:$U$3,OFFSET(WatchbillMONTHLY!$A$3:$U$3,1,2))=IF(_xlfn.XLOOKUP($A67,INDIRECT("_"&amp;_xlfn.XLOOKUP(BN$2,WatchbillMONTHLY!$A$3:$U$3,OFFSET(WatchbillMONTHLY!$A$3:$U$3,1,2))),INDIRECT("_"&amp;_xlfn.XLOOKUP(BN$2,WatchbillMONTHLY!$A$3:$U$3,OFFSET(WatchbillMONTHLY!$A$3:$U$3,1,2))))=$A67,_xlfn.XLOOKUP(BN$2,WatchbillMONTHLY!$A$3:$U$3,OFFSET(WatchbillMONTHLY!$A$3:$U$3,1,2)),FALSE),TRUE,FALSE),
IF(_xlfn.XLOOKUP(BN$2,WatchbillMONTHLY!$A$20:$U$20,OFFSET(WatchbillMONTHLY!$A$20:$U$20,1,2))=IF(_xlfn.XLOOKUP($A67,INDIRECT("_"&amp;_xlfn.XLOOKUP(BN$2,WatchbillMONTHLY!$A$20:$U$20,OFFSET(WatchbillMONTHLY!$A$20:$U$20,1,2))),INDIRECT("_"&amp;_xlfn.XLOOKUP(BN$2,WatchbillMONTHLY!$A$20:$U$20,OFFSET(WatchbillMONTHLY!$A$20:$U$20,1,2))))=$A67,_xlfn.XLOOKUP(BN$2,WatchbillMONTHLY!$A$20:$U$20,OFFSET(WatchbillMONTHLY!$A$20:$U$20,1,2)),FALSE),TRUE,FALSE)),
IF(_xlfn.XLOOKUP(BN$2,WatchbillMONTHLY!$A$37:$U$37,OFFSET(WatchbillMONTHLY!$A$37:$U$37,1,2))=IF(_xlfn.XLOOKUP($A67,INDIRECT("_"&amp;_xlfn.XLOOKUP(BN$2,WatchbillMONTHLY!$A$37:$U$37,OFFSET(WatchbillMONTHLY!$A$37:$U$37,1,2))),INDIRECT("_"&amp;_xlfn.XLOOKUP(BN$2,WatchbillMONTHLY!$A$37:$U$37,OFFSET(WatchbillMONTHLY!$A$37:$U$37,1,2))))=$A67,_xlfn.XLOOKUP(BN$2,WatchbillMONTHLY!$A$37:$U$37,OFFSET(WatchbillMONTHLY!$A$37:$U$37,1,2)),FALSE),TRUE,FALSE)),
IF(_xlfn.XLOOKUP(BN$2,WatchbillMONTHLY!$A$54:$U$54,OFFSET(WatchbillMONTHLY!$A$54:$U$54,1,2))=IF(_xlfn.XLOOKUP($A67,INDIRECT("_"&amp;_xlfn.XLOOKUP(BN$2,WatchbillMONTHLY!$A$54:$U$54,OFFSET(WatchbillMONTHLY!$A$54:$U$54,1,2))),INDIRECT("_"&amp;_xlfn.XLOOKUP(BN$2,WatchbillMONTHLY!$A$54:$U$54,OFFSET(WatchbillMONTHLY!$A$54:$U$54,1,2))))=$A67,_xlfn.XLOOKUP(BN$2,WatchbillMONTHLY!$A$54:$U$54,OFFSET(WatchbillMONTHLY!$A$54:$U$54,1,2)),FALSE),TRUE,FALSE)),
IF(_xlfn.XLOOKUP(BN$2,WatchbillMONTHLY!$A$71:$U$71,OFFSET(WatchbillMONTHLY!$A$71:$U$71,1,2))=IF(_xlfn.XLOOKUP($A67,INDIRECT("_"&amp;_xlfn.XLOOKUP(BN$2,WatchbillMONTHLY!$A$71:$U$71,OFFSET(WatchbillMONTHLY!$A$71:$U$71,1,2))),INDIRECT("_"&amp;_xlfn.XLOOKUP(BN$2,WatchbillMONTHLY!$A$71:$U$71,OFFSET(WatchbillMONTHLY!$A$71:$U$71,1,2))))=$A67,_xlfn.XLOOKUP(BN$2,WatchbillMONTHLY!$A$71:$U$71,OFFSET(WatchbillMONTHLY!$A$71:$U$71,1,2)),FALSE),TRUE,FALSE)),
IF(_xlfn.XLOOKUP(BN$2,WatchbillMONTHLY!$A$88:$U$88,OFFSET(WatchbillMONTHLY!$A$88:$U$88,1,2))=IF(_xlfn.XLOOKUP($A67,INDIRECT("_"&amp;_xlfn.XLOOKUP(BN$2,WatchbillMONTHLY!$A$88:$U$88,OFFSET(WatchbillMONTHLY!$A$88:$U$88,1,2))),INDIRECT("_"&amp;_xlfn.XLOOKUP(BN$2,WatchbillMONTHLY!$A$88:$U$88,OFFSET(WatchbillMONTHLY!$A$88:$U$88,1,2))))=$A67,_xlfn.XLOOKUP(BN$2,WatchbillMONTHLY!$A$88:$U$88,OFFSET(WatchbillMONTHLY!$A$88:$U$88,1,2)),FALSE),TRUE,FALSE)),
FALSE),FALSE)</f>
        <v>0</v>
      </c>
      <c r="BO67" s="209" t="b" cm="1">
        <f t="array" aca="1" ref="BO67" ca="1">IF(
    AND($A67 &gt; 0, AH67 &gt; 0,BO$2&lt;MiscFormulas!$A$5+1),
    ISNUMBER(
        MATCH($A67,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7" s="210"/>
    </row>
    <row r="68" spans="1:68" x14ac:dyDescent="0.35">
      <c r="A68" t="str">
        <v>EX3 Kevin, J.</v>
      </c>
      <c r="B68" s="214" t="str">
        <v>EX3 Kevin, Jam</v>
      </c>
      <c r="C68" s="191"/>
      <c r="D68" s="234" t="s">
        <v>266</v>
      </c>
      <c r="E68" s="235"/>
      <c r="F68" s="235"/>
      <c r="G68" s="235"/>
      <c r="H68" s="235"/>
      <c r="I68" s="235"/>
      <c r="J68" s="235" t="s">
        <v>266</v>
      </c>
      <c r="K68" s="235"/>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184"/>
      <c r="AI68" s="209"/>
      <c r="AJ68" s="209" t="str" cm="1">
        <f t="array" aca="1" ref="AJ68" ca="1">IF(OR(AK68:BN68=TRUE),$A68&amp;" :  ","")&amp;_xlfn.TEXTJOIN(" | ",TRUE,IF(AK68:BN68=TRUE,$AK$2:$BN$2,""))</f>
        <v/>
      </c>
      <c r="AK68" s="209" t="b" cm="1">
        <f t="array" aca="1" ref="AK68" ca="1">IF(AND($A68 &gt; 0, D68 &gt; 0,AK$2&lt;MiscFormulas!$A$5+1),
_xlfn.IFNA(
_xlfn.IFNA(
_xlfn.IFNA(
_xlfn.IFNA(
_xlfn.IFNA(
_xlfn.IFNA(
IF(_xlfn.XLOOKUP(AK$2,WatchbillMONTHLY!$A$3:$U$3,OFFSET(WatchbillMONTHLY!$A$3:$U$3,1,2))=IF(_xlfn.XLOOKUP($A68,INDIRECT("_"&amp;_xlfn.XLOOKUP(AK$2,WatchbillMONTHLY!$A$3:$U$3,OFFSET(WatchbillMONTHLY!$A$3:$U$3,1,2))),INDIRECT("_"&amp;_xlfn.XLOOKUP(AK$2,WatchbillMONTHLY!$A$3:$U$3,OFFSET(WatchbillMONTHLY!$A$3:$U$3,1,2))))=$A68,_xlfn.XLOOKUP(AK$2,WatchbillMONTHLY!$A$3:$U$3,OFFSET(WatchbillMONTHLY!$A$3:$U$3,1,2)),FALSE),TRUE,FALSE),
IF(_xlfn.XLOOKUP(AK$2,WatchbillMONTHLY!$A$20:$U$20,OFFSET(WatchbillMONTHLY!$A$20:$U$20,1,2))=IF(_xlfn.XLOOKUP($A68,INDIRECT("_"&amp;_xlfn.XLOOKUP(AK$2,WatchbillMONTHLY!$A$20:$U$20,OFFSET(WatchbillMONTHLY!$A$20:$U$20,1,2))),INDIRECT("_"&amp;_xlfn.XLOOKUP(AK$2,WatchbillMONTHLY!$A$20:$U$20,OFFSET(WatchbillMONTHLY!$A$20:$U$20,1,2))))=$A68,_xlfn.XLOOKUP(AK$2,WatchbillMONTHLY!$A$20:$U$20,OFFSET(WatchbillMONTHLY!$A$20:$U$20,1,2)),FALSE),TRUE,FALSE)),
IF(_xlfn.XLOOKUP(AK$2,WatchbillMONTHLY!$A$37:$U$37,OFFSET(WatchbillMONTHLY!$A$37:$U$37,1,2))=IF(_xlfn.XLOOKUP($A68,INDIRECT("_"&amp;_xlfn.XLOOKUP(AK$2,WatchbillMONTHLY!$A$37:$U$37,OFFSET(WatchbillMONTHLY!$A$37:$U$37,1,2))),INDIRECT("_"&amp;_xlfn.XLOOKUP(AK$2,WatchbillMONTHLY!$A$37:$U$37,OFFSET(WatchbillMONTHLY!$A$37:$U$37,1,2))))=$A68,_xlfn.XLOOKUP(AK$2,WatchbillMONTHLY!$A$37:$U$37,OFFSET(WatchbillMONTHLY!$A$37:$U$37,1,2)),FALSE),TRUE,FALSE)),
IF(_xlfn.XLOOKUP(AK$2,WatchbillMONTHLY!$A$54:$U$54,OFFSET(WatchbillMONTHLY!$A$54:$U$54,1,2))=IF(_xlfn.XLOOKUP($A68,INDIRECT("_"&amp;_xlfn.XLOOKUP(AK$2,WatchbillMONTHLY!$A$54:$U$54,OFFSET(WatchbillMONTHLY!$A$54:$U$54,1,2))),INDIRECT("_"&amp;_xlfn.XLOOKUP(AK$2,WatchbillMONTHLY!$A$54:$U$54,OFFSET(WatchbillMONTHLY!$A$54:$U$54,1,2))))=$A68,_xlfn.XLOOKUP(AK$2,WatchbillMONTHLY!$A$54:$U$54,OFFSET(WatchbillMONTHLY!$A$54:$U$54,1,2)),FALSE),TRUE,FALSE)),
IF(_xlfn.XLOOKUP(AK$2,WatchbillMONTHLY!$A$71:$U$71,OFFSET(WatchbillMONTHLY!$A$71:$U$71,1,2))=IF(_xlfn.XLOOKUP($A68,INDIRECT("_"&amp;_xlfn.XLOOKUP(AK$2,WatchbillMONTHLY!$A$71:$U$71,OFFSET(WatchbillMONTHLY!$A$71:$U$71,1,2))),INDIRECT("_"&amp;_xlfn.XLOOKUP(AK$2,WatchbillMONTHLY!$A$71:$U$71,OFFSET(WatchbillMONTHLY!$A$71:$U$71,1,2))))=$A68,_xlfn.XLOOKUP(AK$2,WatchbillMONTHLY!$A$71:$U$71,OFFSET(WatchbillMONTHLY!$A$71:$U$71,1,2)),FALSE),TRUE,FALSE)),
IF(_xlfn.XLOOKUP(AK$2,WatchbillMONTHLY!$A$88:$U$88,OFFSET(WatchbillMONTHLY!$A$88:$U$88,1,2))=IF(_xlfn.XLOOKUP($A68,INDIRECT("_"&amp;_xlfn.XLOOKUP(AK$2,WatchbillMONTHLY!$A$88:$U$88,OFFSET(WatchbillMONTHLY!$A$88:$U$88,1,2))),INDIRECT("_"&amp;_xlfn.XLOOKUP(AK$2,WatchbillMONTHLY!$A$88:$U$88,OFFSET(WatchbillMONTHLY!$A$88:$U$88,1,2))))=$A68,_xlfn.XLOOKUP(AK$2,WatchbillMONTHLY!$A$88:$U$88,OFFSET(WatchbillMONTHLY!$A$88:$U$88,1,2)),FALSE),TRUE,FALSE)),
FALSE),FALSE)</f>
        <v>0</v>
      </c>
      <c r="AL68" s="209" t="b" cm="1">
        <f t="array" aca="1" ref="AL68" ca="1">IF(AND($A68 &gt; 0, E68 &gt; 0,AL$2&lt;MiscFormulas!$A$5+1),
_xlfn.IFNA(
_xlfn.IFNA(
_xlfn.IFNA(
_xlfn.IFNA(
_xlfn.IFNA(
_xlfn.IFNA(
IF(_xlfn.XLOOKUP(AL$2,WatchbillMONTHLY!$A$3:$U$3,OFFSET(WatchbillMONTHLY!$A$3:$U$3,1,2))=IF(_xlfn.XLOOKUP($A68,INDIRECT("_"&amp;_xlfn.XLOOKUP(AL$2,WatchbillMONTHLY!$A$3:$U$3,OFFSET(WatchbillMONTHLY!$A$3:$U$3,1,2))),INDIRECT("_"&amp;_xlfn.XLOOKUP(AL$2,WatchbillMONTHLY!$A$3:$U$3,OFFSET(WatchbillMONTHLY!$A$3:$U$3,1,2))))=$A68,_xlfn.XLOOKUP(AL$2,WatchbillMONTHLY!$A$3:$U$3,OFFSET(WatchbillMONTHLY!$A$3:$U$3,1,2)),FALSE),TRUE,FALSE),
IF(_xlfn.XLOOKUP(AL$2,WatchbillMONTHLY!$A$20:$U$20,OFFSET(WatchbillMONTHLY!$A$20:$U$20,1,2))=IF(_xlfn.XLOOKUP($A68,INDIRECT("_"&amp;_xlfn.XLOOKUP(AL$2,WatchbillMONTHLY!$A$20:$U$20,OFFSET(WatchbillMONTHLY!$A$20:$U$20,1,2))),INDIRECT("_"&amp;_xlfn.XLOOKUP(AL$2,WatchbillMONTHLY!$A$20:$U$20,OFFSET(WatchbillMONTHLY!$A$20:$U$20,1,2))))=$A68,_xlfn.XLOOKUP(AL$2,WatchbillMONTHLY!$A$20:$U$20,OFFSET(WatchbillMONTHLY!$A$20:$U$20,1,2)),FALSE),TRUE,FALSE)),
IF(_xlfn.XLOOKUP(AL$2,WatchbillMONTHLY!$A$37:$U$37,OFFSET(WatchbillMONTHLY!$A$37:$U$37,1,2))=IF(_xlfn.XLOOKUP($A68,INDIRECT("_"&amp;_xlfn.XLOOKUP(AL$2,WatchbillMONTHLY!$A$37:$U$37,OFFSET(WatchbillMONTHLY!$A$37:$U$37,1,2))),INDIRECT("_"&amp;_xlfn.XLOOKUP(AL$2,WatchbillMONTHLY!$A$37:$U$37,OFFSET(WatchbillMONTHLY!$A$37:$U$37,1,2))))=$A68,_xlfn.XLOOKUP(AL$2,WatchbillMONTHLY!$A$37:$U$37,OFFSET(WatchbillMONTHLY!$A$37:$U$37,1,2)),FALSE),TRUE,FALSE)),
IF(_xlfn.XLOOKUP(AL$2,WatchbillMONTHLY!$A$54:$U$54,OFFSET(WatchbillMONTHLY!$A$54:$U$54,1,2))=IF(_xlfn.XLOOKUP($A68,INDIRECT("_"&amp;_xlfn.XLOOKUP(AL$2,WatchbillMONTHLY!$A$54:$U$54,OFFSET(WatchbillMONTHLY!$A$54:$U$54,1,2))),INDIRECT("_"&amp;_xlfn.XLOOKUP(AL$2,WatchbillMONTHLY!$A$54:$U$54,OFFSET(WatchbillMONTHLY!$A$54:$U$54,1,2))))=$A68,_xlfn.XLOOKUP(AL$2,WatchbillMONTHLY!$A$54:$U$54,OFFSET(WatchbillMONTHLY!$A$54:$U$54,1,2)),FALSE),TRUE,FALSE)),
IF(_xlfn.XLOOKUP(AL$2,WatchbillMONTHLY!$A$71:$U$71,OFFSET(WatchbillMONTHLY!$A$71:$U$71,1,2))=IF(_xlfn.XLOOKUP($A68,INDIRECT("_"&amp;_xlfn.XLOOKUP(AL$2,WatchbillMONTHLY!$A$71:$U$71,OFFSET(WatchbillMONTHLY!$A$71:$U$71,1,2))),INDIRECT("_"&amp;_xlfn.XLOOKUP(AL$2,WatchbillMONTHLY!$A$71:$U$71,OFFSET(WatchbillMONTHLY!$A$71:$U$71,1,2))))=$A68,_xlfn.XLOOKUP(AL$2,WatchbillMONTHLY!$A$71:$U$71,OFFSET(WatchbillMONTHLY!$A$71:$U$71,1,2)),FALSE),TRUE,FALSE)),
IF(_xlfn.XLOOKUP(AL$2,WatchbillMONTHLY!$A$88:$U$88,OFFSET(WatchbillMONTHLY!$A$88:$U$88,1,2))=IF(_xlfn.XLOOKUP($A68,INDIRECT("_"&amp;_xlfn.XLOOKUP(AL$2,WatchbillMONTHLY!$A$88:$U$88,OFFSET(WatchbillMONTHLY!$A$88:$U$88,1,2))),INDIRECT("_"&amp;_xlfn.XLOOKUP(AL$2,WatchbillMONTHLY!$A$88:$U$88,OFFSET(WatchbillMONTHLY!$A$88:$U$88,1,2))))=$A68,_xlfn.XLOOKUP(AL$2,WatchbillMONTHLY!$A$88:$U$88,OFFSET(WatchbillMONTHLY!$A$88:$U$88,1,2)),FALSE),TRUE,FALSE)),
FALSE),FALSE)</f>
        <v>0</v>
      </c>
      <c r="AM68" s="209" t="b" cm="1">
        <f t="array" aca="1" ref="AM68" ca="1">IF(AND($A68 &gt; 0, F68 &gt; 0,AM$2&lt;MiscFormulas!$A$5+1),
_xlfn.IFNA(
_xlfn.IFNA(
_xlfn.IFNA(
_xlfn.IFNA(
_xlfn.IFNA(
_xlfn.IFNA(
IF(_xlfn.XLOOKUP(AM$2,WatchbillMONTHLY!$A$3:$U$3,OFFSET(WatchbillMONTHLY!$A$3:$U$3,1,2))=IF(_xlfn.XLOOKUP($A68,INDIRECT("_"&amp;_xlfn.XLOOKUP(AM$2,WatchbillMONTHLY!$A$3:$U$3,OFFSET(WatchbillMONTHLY!$A$3:$U$3,1,2))),INDIRECT("_"&amp;_xlfn.XLOOKUP(AM$2,WatchbillMONTHLY!$A$3:$U$3,OFFSET(WatchbillMONTHLY!$A$3:$U$3,1,2))))=$A68,_xlfn.XLOOKUP(AM$2,WatchbillMONTHLY!$A$3:$U$3,OFFSET(WatchbillMONTHLY!$A$3:$U$3,1,2)),FALSE),TRUE,FALSE),
IF(_xlfn.XLOOKUP(AM$2,WatchbillMONTHLY!$A$20:$U$20,OFFSET(WatchbillMONTHLY!$A$20:$U$20,1,2))=IF(_xlfn.XLOOKUP($A68,INDIRECT("_"&amp;_xlfn.XLOOKUP(AM$2,WatchbillMONTHLY!$A$20:$U$20,OFFSET(WatchbillMONTHLY!$A$20:$U$20,1,2))),INDIRECT("_"&amp;_xlfn.XLOOKUP(AM$2,WatchbillMONTHLY!$A$20:$U$20,OFFSET(WatchbillMONTHLY!$A$20:$U$20,1,2))))=$A68,_xlfn.XLOOKUP(AM$2,WatchbillMONTHLY!$A$20:$U$20,OFFSET(WatchbillMONTHLY!$A$20:$U$20,1,2)),FALSE),TRUE,FALSE)),
IF(_xlfn.XLOOKUP(AM$2,WatchbillMONTHLY!$A$37:$U$37,OFFSET(WatchbillMONTHLY!$A$37:$U$37,1,2))=IF(_xlfn.XLOOKUP($A68,INDIRECT("_"&amp;_xlfn.XLOOKUP(AM$2,WatchbillMONTHLY!$A$37:$U$37,OFFSET(WatchbillMONTHLY!$A$37:$U$37,1,2))),INDIRECT("_"&amp;_xlfn.XLOOKUP(AM$2,WatchbillMONTHLY!$A$37:$U$37,OFFSET(WatchbillMONTHLY!$A$37:$U$37,1,2))))=$A68,_xlfn.XLOOKUP(AM$2,WatchbillMONTHLY!$A$37:$U$37,OFFSET(WatchbillMONTHLY!$A$37:$U$37,1,2)),FALSE),TRUE,FALSE)),
IF(_xlfn.XLOOKUP(AM$2,WatchbillMONTHLY!$A$54:$U$54,OFFSET(WatchbillMONTHLY!$A$54:$U$54,1,2))=IF(_xlfn.XLOOKUP($A68,INDIRECT("_"&amp;_xlfn.XLOOKUP(AM$2,WatchbillMONTHLY!$A$54:$U$54,OFFSET(WatchbillMONTHLY!$A$54:$U$54,1,2))),INDIRECT("_"&amp;_xlfn.XLOOKUP(AM$2,WatchbillMONTHLY!$A$54:$U$54,OFFSET(WatchbillMONTHLY!$A$54:$U$54,1,2))))=$A68,_xlfn.XLOOKUP(AM$2,WatchbillMONTHLY!$A$54:$U$54,OFFSET(WatchbillMONTHLY!$A$54:$U$54,1,2)),FALSE),TRUE,FALSE)),
IF(_xlfn.XLOOKUP(AM$2,WatchbillMONTHLY!$A$71:$U$71,OFFSET(WatchbillMONTHLY!$A$71:$U$71,1,2))=IF(_xlfn.XLOOKUP($A68,INDIRECT("_"&amp;_xlfn.XLOOKUP(AM$2,WatchbillMONTHLY!$A$71:$U$71,OFFSET(WatchbillMONTHLY!$A$71:$U$71,1,2))),INDIRECT("_"&amp;_xlfn.XLOOKUP(AM$2,WatchbillMONTHLY!$A$71:$U$71,OFFSET(WatchbillMONTHLY!$A$71:$U$71,1,2))))=$A68,_xlfn.XLOOKUP(AM$2,WatchbillMONTHLY!$A$71:$U$71,OFFSET(WatchbillMONTHLY!$A$71:$U$71,1,2)),FALSE),TRUE,FALSE)),
IF(_xlfn.XLOOKUP(AM$2,WatchbillMONTHLY!$A$88:$U$88,OFFSET(WatchbillMONTHLY!$A$88:$U$88,1,2))=IF(_xlfn.XLOOKUP($A68,INDIRECT("_"&amp;_xlfn.XLOOKUP(AM$2,WatchbillMONTHLY!$A$88:$U$88,OFFSET(WatchbillMONTHLY!$A$88:$U$88,1,2))),INDIRECT("_"&amp;_xlfn.XLOOKUP(AM$2,WatchbillMONTHLY!$A$88:$U$88,OFFSET(WatchbillMONTHLY!$A$88:$U$88,1,2))))=$A68,_xlfn.XLOOKUP(AM$2,WatchbillMONTHLY!$A$88:$U$88,OFFSET(WatchbillMONTHLY!$A$88:$U$88,1,2)),FALSE),TRUE,FALSE)),
FALSE),FALSE)</f>
        <v>0</v>
      </c>
      <c r="AN68" s="209" t="b" cm="1">
        <f t="array" aca="1" ref="AN68" ca="1">IF(AND($A68 &gt; 0, G68 &gt; 0,AN$2&lt;MiscFormulas!$A$5+1),
_xlfn.IFNA(
_xlfn.IFNA(
_xlfn.IFNA(
_xlfn.IFNA(
_xlfn.IFNA(
_xlfn.IFNA(
IF(_xlfn.XLOOKUP(AN$2,WatchbillMONTHLY!$A$3:$U$3,OFFSET(WatchbillMONTHLY!$A$3:$U$3,1,2))=IF(_xlfn.XLOOKUP($A68,INDIRECT("_"&amp;_xlfn.XLOOKUP(AN$2,WatchbillMONTHLY!$A$3:$U$3,OFFSET(WatchbillMONTHLY!$A$3:$U$3,1,2))),INDIRECT("_"&amp;_xlfn.XLOOKUP(AN$2,WatchbillMONTHLY!$A$3:$U$3,OFFSET(WatchbillMONTHLY!$A$3:$U$3,1,2))))=$A68,_xlfn.XLOOKUP(AN$2,WatchbillMONTHLY!$A$3:$U$3,OFFSET(WatchbillMONTHLY!$A$3:$U$3,1,2)),FALSE),TRUE,FALSE),
IF(_xlfn.XLOOKUP(AN$2,WatchbillMONTHLY!$A$20:$U$20,OFFSET(WatchbillMONTHLY!$A$20:$U$20,1,2))=IF(_xlfn.XLOOKUP($A68,INDIRECT("_"&amp;_xlfn.XLOOKUP(AN$2,WatchbillMONTHLY!$A$20:$U$20,OFFSET(WatchbillMONTHLY!$A$20:$U$20,1,2))),INDIRECT("_"&amp;_xlfn.XLOOKUP(AN$2,WatchbillMONTHLY!$A$20:$U$20,OFFSET(WatchbillMONTHLY!$A$20:$U$20,1,2))))=$A68,_xlfn.XLOOKUP(AN$2,WatchbillMONTHLY!$A$20:$U$20,OFFSET(WatchbillMONTHLY!$A$20:$U$20,1,2)),FALSE),TRUE,FALSE)),
IF(_xlfn.XLOOKUP(AN$2,WatchbillMONTHLY!$A$37:$U$37,OFFSET(WatchbillMONTHLY!$A$37:$U$37,1,2))=IF(_xlfn.XLOOKUP($A68,INDIRECT("_"&amp;_xlfn.XLOOKUP(AN$2,WatchbillMONTHLY!$A$37:$U$37,OFFSET(WatchbillMONTHLY!$A$37:$U$37,1,2))),INDIRECT("_"&amp;_xlfn.XLOOKUP(AN$2,WatchbillMONTHLY!$A$37:$U$37,OFFSET(WatchbillMONTHLY!$A$37:$U$37,1,2))))=$A68,_xlfn.XLOOKUP(AN$2,WatchbillMONTHLY!$A$37:$U$37,OFFSET(WatchbillMONTHLY!$A$37:$U$37,1,2)),FALSE),TRUE,FALSE)),
IF(_xlfn.XLOOKUP(AN$2,WatchbillMONTHLY!$A$54:$U$54,OFFSET(WatchbillMONTHLY!$A$54:$U$54,1,2))=IF(_xlfn.XLOOKUP($A68,INDIRECT("_"&amp;_xlfn.XLOOKUP(AN$2,WatchbillMONTHLY!$A$54:$U$54,OFFSET(WatchbillMONTHLY!$A$54:$U$54,1,2))),INDIRECT("_"&amp;_xlfn.XLOOKUP(AN$2,WatchbillMONTHLY!$A$54:$U$54,OFFSET(WatchbillMONTHLY!$A$54:$U$54,1,2))))=$A68,_xlfn.XLOOKUP(AN$2,WatchbillMONTHLY!$A$54:$U$54,OFFSET(WatchbillMONTHLY!$A$54:$U$54,1,2)),FALSE),TRUE,FALSE)),
IF(_xlfn.XLOOKUP(AN$2,WatchbillMONTHLY!$A$71:$U$71,OFFSET(WatchbillMONTHLY!$A$71:$U$71,1,2))=IF(_xlfn.XLOOKUP($A68,INDIRECT("_"&amp;_xlfn.XLOOKUP(AN$2,WatchbillMONTHLY!$A$71:$U$71,OFFSET(WatchbillMONTHLY!$A$71:$U$71,1,2))),INDIRECT("_"&amp;_xlfn.XLOOKUP(AN$2,WatchbillMONTHLY!$A$71:$U$71,OFFSET(WatchbillMONTHLY!$A$71:$U$71,1,2))))=$A68,_xlfn.XLOOKUP(AN$2,WatchbillMONTHLY!$A$71:$U$71,OFFSET(WatchbillMONTHLY!$A$71:$U$71,1,2)),FALSE),TRUE,FALSE)),
IF(_xlfn.XLOOKUP(AN$2,WatchbillMONTHLY!$A$88:$U$88,OFFSET(WatchbillMONTHLY!$A$88:$U$88,1,2))=IF(_xlfn.XLOOKUP($A68,INDIRECT("_"&amp;_xlfn.XLOOKUP(AN$2,WatchbillMONTHLY!$A$88:$U$88,OFFSET(WatchbillMONTHLY!$A$88:$U$88,1,2))),INDIRECT("_"&amp;_xlfn.XLOOKUP(AN$2,WatchbillMONTHLY!$A$88:$U$88,OFFSET(WatchbillMONTHLY!$A$88:$U$88,1,2))))=$A68,_xlfn.XLOOKUP(AN$2,WatchbillMONTHLY!$A$88:$U$88,OFFSET(WatchbillMONTHLY!$A$88:$U$88,1,2)),FALSE),TRUE,FALSE)),
FALSE),FALSE)</f>
        <v>0</v>
      </c>
      <c r="AO68" s="209" t="b" cm="1">
        <f t="array" aca="1" ref="AO68" ca="1">IF(AND($A68 &gt; 0, H68 &gt; 0,AO$2&lt;MiscFormulas!$A$5+1),
_xlfn.IFNA(
_xlfn.IFNA(
_xlfn.IFNA(
_xlfn.IFNA(
_xlfn.IFNA(
_xlfn.IFNA(
IF(_xlfn.XLOOKUP(AO$2,WatchbillMONTHLY!$A$3:$U$3,OFFSET(WatchbillMONTHLY!$A$3:$U$3,1,2))=IF(_xlfn.XLOOKUP($A68,INDIRECT("_"&amp;_xlfn.XLOOKUP(AO$2,WatchbillMONTHLY!$A$3:$U$3,OFFSET(WatchbillMONTHLY!$A$3:$U$3,1,2))),INDIRECT("_"&amp;_xlfn.XLOOKUP(AO$2,WatchbillMONTHLY!$A$3:$U$3,OFFSET(WatchbillMONTHLY!$A$3:$U$3,1,2))))=$A68,_xlfn.XLOOKUP(AO$2,WatchbillMONTHLY!$A$3:$U$3,OFFSET(WatchbillMONTHLY!$A$3:$U$3,1,2)),FALSE),TRUE,FALSE),
IF(_xlfn.XLOOKUP(AO$2,WatchbillMONTHLY!$A$20:$U$20,OFFSET(WatchbillMONTHLY!$A$20:$U$20,1,2))=IF(_xlfn.XLOOKUP($A68,INDIRECT("_"&amp;_xlfn.XLOOKUP(AO$2,WatchbillMONTHLY!$A$20:$U$20,OFFSET(WatchbillMONTHLY!$A$20:$U$20,1,2))),INDIRECT("_"&amp;_xlfn.XLOOKUP(AO$2,WatchbillMONTHLY!$A$20:$U$20,OFFSET(WatchbillMONTHLY!$A$20:$U$20,1,2))))=$A68,_xlfn.XLOOKUP(AO$2,WatchbillMONTHLY!$A$20:$U$20,OFFSET(WatchbillMONTHLY!$A$20:$U$20,1,2)),FALSE),TRUE,FALSE)),
IF(_xlfn.XLOOKUP(AO$2,WatchbillMONTHLY!$A$37:$U$37,OFFSET(WatchbillMONTHLY!$A$37:$U$37,1,2))=IF(_xlfn.XLOOKUP($A68,INDIRECT("_"&amp;_xlfn.XLOOKUP(AO$2,WatchbillMONTHLY!$A$37:$U$37,OFFSET(WatchbillMONTHLY!$A$37:$U$37,1,2))),INDIRECT("_"&amp;_xlfn.XLOOKUP(AO$2,WatchbillMONTHLY!$A$37:$U$37,OFFSET(WatchbillMONTHLY!$A$37:$U$37,1,2))))=$A68,_xlfn.XLOOKUP(AO$2,WatchbillMONTHLY!$A$37:$U$37,OFFSET(WatchbillMONTHLY!$A$37:$U$37,1,2)),FALSE),TRUE,FALSE)),
IF(_xlfn.XLOOKUP(AO$2,WatchbillMONTHLY!$A$54:$U$54,OFFSET(WatchbillMONTHLY!$A$54:$U$54,1,2))=IF(_xlfn.XLOOKUP($A68,INDIRECT("_"&amp;_xlfn.XLOOKUP(AO$2,WatchbillMONTHLY!$A$54:$U$54,OFFSET(WatchbillMONTHLY!$A$54:$U$54,1,2))),INDIRECT("_"&amp;_xlfn.XLOOKUP(AO$2,WatchbillMONTHLY!$A$54:$U$54,OFFSET(WatchbillMONTHLY!$A$54:$U$54,1,2))))=$A68,_xlfn.XLOOKUP(AO$2,WatchbillMONTHLY!$A$54:$U$54,OFFSET(WatchbillMONTHLY!$A$54:$U$54,1,2)),FALSE),TRUE,FALSE)),
IF(_xlfn.XLOOKUP(AO$2,WatchbillMONTHLY!$A$71:$U$71,OFFSET(WatchbillMONTHLY!$A$71:$U$71,1,2))=IF(_xlfn.XLOOKUP($A68,INDIRECT("_"&amp;_xlfn.XLOOKUP(AO$2,WatchbillMONTHLY!$A$71:$U$71,OFFSET(WatchbillMONTHLY!$A$71:$U$71,1,2))),INDIRECT("_"&amp;_xlfn.XLOOKUP(AO$2,WatchbillMONTHLY!$A$71:$U$71,OFFSET(WatchbillMONTHLY!$A$71:$U$71,1,2))))=$A68,_xlfn.XLOOKUP(AO$2,WatchbillMONTHLY!$A$71:$U$71,OFFSET(WatchbillMONTHLY!$A$71:$U$71,1,2)),FALSE),TRUE,FALSE)),
IF(_xlfn.XLOOKUP(AO$2,WatchbillMONTHLY!$A$88:$U$88,OFFSET(WatchbillMONTHLY!$A$88:$U$88,1,2))=IF(_xlfn.XLOOKUP($A68,INDIRECT("_"&amp;_xlfn.XLOOKUP(AO$2,WatchbillMONTHLY!$A$88:$U$88,OFFSET(WatchbillMONTHLY!$A$88:$U$88,1,2))),INDIRECT("_"&amp;_xlfn.XLOOKUP(AO$2,WatchbillMONTHLY!$A$88:$U$88,OFFSET(WatchbillMONTHLY!$A$88:$U$88,1,2))))=$A68,_xlfn.XLOOKUP(AO$2,WatchbillMONTHLY!$A$88:$U$88,OFFSET(WatchbillMONTHLY!$A$88:$U$88,1,2)),FALSE),TRUE,FALSE)),
FALSE),FALSE)</f>
        <v>0</v>
      </c>
      <c r="AP68" s="209" t="b" cm="1">
        <f t="array" aca="1" ref="AP68" ca="1">IF(AND($A68 &gt; 0, I68 &gt; 0,AP$2&lt;MiscFormulas!$A$5+1),
_xlfn.IFNA(
_xlfn.IFNA(
_xlfn.IFNA(
_xlfn.IFNA(
_xlfn.IFNA(
_xlfn.IFNA(
IF(_xlfn.XLOOKUP(AP$2,WatchbillMONTHLY!$A$3:$U$3,OFFSET(WatchbillMONTHLY!$A$3:$U$3,1,2))=IF(_xlfn.XLOOKUP($A68,INDIRECT("_"&amp;_xlfn.XLOOKUP(AP$2,WatchbillMONTHLY!$A$3:$U$3,OFFSET(WatchbillMONTHLY!$A$3:$U$3,1,2))),INDIRECT("_"&amp;_xlfn.XLOOKUP(AP$2,WatchbillMONTHLY!$A$3:$U$3,OFFSET(WatchbillMONTHLY!$A$3:$U$3,1,2))))=$A68,_xlfn.XLOOKUP(AP$2,WatchbillMONTHLY!$A$3:$U$3,OFFSET(WatchbillMONTHLY!$A$3:$U$3,1,2)),FALSE),TRUE,FALSE),
IF(_xlfn.XLOOKUP(AP$2,WatchbillMONTHLY!$A$20:$U$20,OFFSET(WatchbillMONTHLY!$A$20:$U$20,1,2))=IF(_xlfn.XLOOKUP($A68,INDIRECT("_"&amp;_xlfn.XLOOKUP(AP$2,WatchbillMONTHLY!$A$20:$U$20,OFFSET(WatchbillMONTHLY!$A$20:$U$20,1,2))),INDIRECT("_"&amp;_xlfn.XLOOKUP(AP$2,WatchbillMONTHLY!$A$20:$U$20,OFFSET(WatchbillMONTHLY!$A$20:$U$20,1,2))))=$A68,_xlfn.XLOOKUP(AP$2,WatchbillMONTHLY!$A$20:$U$20,OFFSET(WatchbillMONTHLY!$A$20:$U$20,1,2)),FALSE),TRUE,FALSE)),
IF(_xlfn.XLOOKUP(AP$2,WatchbillMONTHLY!$A$37:$U$37,OFFSET(WatchbillMONTHLY!$A$37:$U$37,1,2))=IF(_xlfn.XLOOKUP($A68,INDIRECT("_"&amp;_xlfn.XLOOKUP(AP$2,WatchbillMONTHLY!$A$37:$U$37,OFFSET(WatchbillMONTHLY!$A$37:$U$37,1,2))),INDIRECT("_"&amp;_xlfn.XLOOKUP(AP$2,WatchbillMONTHLY!$A$37:$U$37,OFFSET(WatchbillMONTHLY!$A$37:$U$37,1,2))))=$A68,_xlfn.XLOOKUP(AP$2,WatchbillMONTHLY!$A$37:$U$37,OFFSET(WatchbillMONTHLY!$A$37:$U$37,1,2)),FALSE),TRUE,FALSE)),
IF(_xlfn.XLOOKUP(AP$2,WatchbillMONTHLY!$A$54:$U$54,OFFSET(WatchbillMONTHLY!$A$54:$U$54,1,2))=IF(_xlfn.XLOOKUP($A68,INDIRECT("_"&amp;_xlfn.XLOOKUP(AP$2,WatchbillMONTHLY!$A$54:$U$54,OFFSET(WatchbillMONTHLY!$A$54:$U$54,1,2))),INDIRECT("_"&amp;_xlfn.XLOOKUP(AP$2,WatchbillMONTHLY!$A$54:$U$54,OFFSET(WatchbillMONTHLY!$A$54:$U$54,1,2))))=$A68,_xlfn.XLOOKUP(AP$2,WatchbillMONTHLY!$A$54:$U$54,OFFSET(WatchbillMONTHLY!$A$54:$U$54,1,2)),FALSE),TRUE,FALSE)),
IF(_xlfn.XLOOKUP(AP$2,WatchbillMONTHLY!$A$71:$U$71,OFFSET(WatchbillMONTHLY!$A$71:$U$71,1,2))=IF(_xlfn.XLOOKUP($A68,INDIRECT("_"&amp;_xlfn.XLOOKUP(AP$2,WatchbillMONTHLY!$A$71:$U$71,OFFSET(WatchbillMONTHLY!$A$71:$U$71,1,2))),INDIRECT("_"&amp;_xlfn.XLOOKUP(AP$2,WatchbillMONTHLY!$A$71:$U$71,OFFSET(WatchbillMONTHLY!$A$71:$U$71,1,2))))=$A68,_xlfn.XLOOKUP(AP$2,WatchbillMONTHLY!$A$71:$U$71,OFFSET(WatchbillMONTHLY!$A$71:$U$71,1,2)),FALSE),TRUE,FALSE)),
IF(_xlfn.XLOOKUP(AP$2,WatchbillMONTHLY!$A$88:$U$88,OFFSET(WatchbillMONTHLY!$A$88:$U$88,1,2))=IF(_xlfn.XLOOKUP($A68,INDIRECT("_"&amp;_xlfn.XLOOKUP(AP$2,WatchbillMONTHLY!$A$88:$U$88,OFFSET(WatchbillMONTHLY!$A$88:$U$88,1,2))),INDIRECT("_"&amp;_xlfn.XLOOKUP(AP$2,WatchbillMONTHLY!$A$88:$U$88,OFFSET(WatchbillMONTHLY!$A$88:$U$88,1,2))))=$A68,_xlfn.XLOOKUP(AP$2,WatchbillMONTHLY!$A$88:$U$88,OFFSET(WatchbillMONTHLY!$A$88:$U$88,1,2)),FALSE),TRUE,FALSE)),
FALSE),FALSE)</f>
        <v>0</v>
      </c>
      <c r="AQ68" s="209" t="b" cm="1">
        <f t="array" aca="1" ref="AQ68" ca="1">IF(AND($A68 &gt; 0, J68 &gt; 0,AQ$2&lt;MiscFormulas!$A$5+1),
_xlfn.IFNA(
_xlfn.IFNA(
_xlfn.IFNA(
_xlfn.IFNA(
_xlfn.IFNA(
_xlfn.IFNA(
IF(_xlfn.XLOOKUP(AQ$2,WatchbillMONTHLY!$A$3:$U$3,OFFSET(WatchbillMONTHLY!$A$3:$U$3,1,2))=IF(_xlfn.XLOOKUP($A68,INDIRECT("_"&amp;_xlfn.XLOOKUP(AQ$2,WatchbillMONTHLY!$A$3:$U$3,OFFSET(WatchbillMONTHLY!$A$3:$U$3,1,2))),INDIRECT("_"&amp;_xlfn.XLOOKUP(AQ$2,WatchbillMONTHLY!$A$3:$U$3,OFFSET(WatchbillMONTHLY!$A$3:$U$3,1,2))))=$A68,_xlfn.XLOOKUP(AQ$2,WatchbillMONTHLY!$A$3:$U$3,OFFSET(WatchbillMONTHLY!$A$3:$U$3,1,2)),FALSE),TRUE,FALSE),
IF(_xlfn.XLOOKUP(AQ$2,WatchbillMONTHLY!$A$20:$U$20,OFFSET(WatchbillMONTHLY!$A$20:$U$20,1,2))=IF(_xlfn.XLOOKUP($A68,INDIRECT("_"&amp;_xlfn.XLOOKUP(AQ$2,WatchbillMONTHLY!$A$20:$U$20,OFFSET(WatchbillMONTHLY!$A$20:$U$20,1,2))),INDIRECT("_"&amp;_xlfn.XLOOKUP(AQ$2,WatchbillMONTHLY!$A$20:$U$20,OFFSET(WatchbillMONTHLY!$A$20:$U$20,1,2))))=$A68,_xlfn.XLOOKUP(AQ$2,WatchbillMONTHLY!$A$20:$U$20,OFFSET(WatchbillMONTHLY!$A$20:$U$20,1,2)),FALSE),TRUE,FALSE)),
IF(_xlfn.XLOOKUP(AQ$2,WatchbillMONTHLY!$A$37:$U$37,OFFSET(WatchbillMONTHLY!$A$37:$U$37,1,2))=IF(_xlfn.XLOOKUP($A68,INDIRECT("_"&amp;_xlfn.XLOOKUP(AQ$2,WatchbillMONTHLY!$A$37:$U$37,OFFSET(WatchbillMONTHLY!$A$37:$U$37,1,2))),INDIRECT("_"&amp;_xlfn.XLOOKUP(AQ$2,WatchbillMONTHLY!$A$37:$U$37,OFFSET(WatchbillMONTHLY!$A$37:$U$37,1,2))))=$A68,_xlfn.XLOOKUP(AQ$2,WatchbillMONTHLY!$A$37:$U$37,OFFSET(WatchbillMONTHLY!$A$37:$U$37,1,2)),FALSE),TRUE,FALSE)),
IF(_xlfn.XLOOKUP(AQ$2,WatchbillMONTHLY!$A$54:$U$54,OFFSET(WatchbillMONTHLY!$A$54:$U$54,1,2))=IF(_xlfn.XLOOKUP($A68,INDIRECT("_"&amp;_xlfn.XLOOKUP(AQ$2,WatchbillMONTHLY!$A$54:$U$54,OFFSET(WatchbillMONTHLY!$A$54:$U$54,1,2))),INDIRECT("_"&amp;_xlfn.XLOOKUP(AQ$2,WatchbillMONTHLY!$A$54:$U$54,OFFSET(WatchbillMONTHLY!$A$54:$U$54,1,2))))=$A68,_xlfn.XLOOKUP(AQ$2,WatchbillMONTHLY!$A$54:$U$54,OFFSET(WatchbillMONTHLY!$A$54:$U$54,1,2)),FALSE),TRUE,FALSE)),
IF(_xlfn.XLOOKUP(AQ$2,WatchbillMONTHLY!$A$71:$U$71,OFFSET(WatchbillMONTHLY!$A$71:$U$71,1,2))=IF(_xlfn.XLOOKUP($A68,INDIRECT("_"&amp;_xlfn.XLOOKUP(AQ$2,WatchbillMONTHLY!$A$71:$U$71,OFFSET(WatchbillMONTHLY!$A$71:$U$71,1,2))),INDIRECT("_"&amp;_xlfn.XLOOKUP(AQ$2,WatchbillMONTHLY!$A$71:$U$71,OFFSET(WatchbillMONTHLY!$A$71:$U$71,1,2))))=$A68,_xlfn.XLOOKUP(AQ$2,WatchbillMONTHLY!$A$71:$U$71,OFFSET(WatchbillMONTHLY!$A$71:$U$71,1,2)),FALSE),TRUE,FALSE)),
IF(_xlfn.XLOOKUP(AQ$2,WatchbillMONTHLY!$A$88:$U$88,OFFSET(WatchbillMONTHLY!$A$88:$U$88,1,2))=IF(_xlfn.XLOOKUP($A68,INDIRECT("_"&amp;_xlfn.XLOOKUP(AQ$2,WatchbillMONTHLY!$A$88:$U$88,OFFSET(WatchbillMONTHLY!$A$88:$U$88,1,2))),INDIRECT("_"&amp;_xlfn.XLOOKUP(AQ$2,WatchbillMONTHLY!$A$88:$U$88,OFFSET(WatchbillMONTHLY!$A$88:$U$88,1,2))))=$A68,_xlfn.XLOOKUP(AQ$2,WatchbillMONTHLY!$A$88:$U$88,OFFSET(WatchbillMONTHLY!$A$88:$U$88,1,2)),FALSE),TRUE,FALSE)),
FALSE),FALSE)</f>
        <v>0</v>
      </c>
      <c r="AR68" s="209" t="b" cm="1">
        <f t="array" aca="1" ref="AR68" ca="1">IF(AND($A68 &gt; 0, K68 &gt; 0,AR$2&lt;MiscFormulas!$A$5+1),
_xlfn.IFNA(
_xlfn.IFNA(
_xlfn.IFNA(
_xlfn.IFNA(
_xlfn.IFNA(
_xlfn.IFNA(
IF(_xlfn.XLOOKUP(AR$2,WatchbillMONTHLY!$A$3:$U$3,OFFSET(WatchbillMONTHLY!$A$3:$U$3,1,2))=IF(_xlfn.XLOOKUP($A68,INDIRECT("_"&amp;_xlfn.XLOOKUP(AR$2,WatchbillMONTHLY!$A$3:$U$3,OFFSET(WatchbillMONTHLY!$A$3:$U$3,1,2))),INDIRECT("_"&amp;_xlfn.XLOOKUP(AR$2,WatchbillMONTHLY!$A$3:$U$3,OFFSET(WatchbillMONTHLY!$A$3:$U$3,1,2))))=$A68,_xlfn.XLOOKUP(AR$2,WatchbillMONTHLY!$A$3:$U$3,OFFSET(WatchbillMONTHLY!$A$3:$U$3,1,2)),FALSE),TRUE,FALSE),
IF(_xlfn.XLOOKUP(AR$2,WatchbillMONTHLY!$A$20:$U$20,OFFSET(WatchbillMONTHLY!$A$20:$U$20,1,2))=IF(_xlfn.XLOOKUP($A68,INDIRECT("_"&amp;_xlfn.XLOOKUP(AR$2,WatchbillMONTHLY!$A$20:$U$20,OFFSET(WatchbillMONTHLY!$A$20:$U$20,1,2))),INDIRECT("_"&amp;_xlfn.XLOOKUP(AR$2,WatchbillMONTHLY!$A$20:$U$20,OFFSET(WatchbillMONTHLY!$A$20:$U$20,1,2))))=$A68,_xlfn.XLOOKUP(AR$2,WatchbillMONTHLY!$A$20:$U$20,OFFSET(WatchbillMONTHLY!$A$20:$U$20,1,2)),FALSE),TRUE,FALSE)),
IF(_xlfn.XLOOKUP(AR$2,WatchbillMONTHLY!$A$37:$U$37,OFFSET(WatchbillMONTHLY!$A$37:$U$37,1,2))=IF(_xlfn.XLOOKUP($A68,INDIRECT("_"&amp;_xlfn.XLOOKUP(AR$2,WatchbillMONTHLY!$A$37:$U$37,OFFSET(WatchbillMONTHLY!$A$37:$U$37,1,2))),INDIRECT("_"&amp;_xlfn.XLOOKUP(AR$2,WatchbillMONTHLY!$A$37:$U$37,OFFSET(WatchbillMONTHLY!$A$37:$U$37,1,2))))=$A68,_xlfn.XLOOKUP(AR$2,WatchbillMONTHLY!$A$37:$U$37,OFFSET(WatchbillMONTHLY!$A$37:$U$37,1,2)),FALSE),TRUE,FALSE)),
IF(_xlfn.XLOOKUP(AR$2,WatchbillMONTHLY!$A$54:$U$54,OFFSET(WatchbillMONTHLY!$A$54:$U$54,1,2))=IF(_xlfn.XLOOKUP($A68,INDIRECT("_"&amp;_xlfn.XLOOKUP(AR$2,WatchbillMONTHLY!$A$54:$U$54,OFFSET(WatchbillMONTHLY!$A$54:$U$54,1,2))),INDIRECT("_"&amp;_xlfn.XLOOKUP(AR$2,WatchbillMONTHLY!$A$54:$U$54,OFFSET(WatchbillMONTHLY!$A$54:$U$54,1,2))))=$A68,_xlfn.XLOOKUP(AR$2,WatchbillMONTHLY!$A$54:$U$54,OFFSET(WatchbillMONTHLY!$A$54:$U$54,1,2)),FALSE),TRUE,FALSE)),
IF(_xlfn.XLOOKUP(AR$2,WatchbillMONTHLY!$A$71:$U$71,OFFSET(WatchbillMONTHLY!$A$71:$U$71,1,2))=IF(_xlfn.XLOOKUP($A68,INDIRECT("_"&amp;_xlfn.XLOOKUP(AR$2,WatchbillMONTHLY!$A$71:$U$71,OFFSET(WatchbillMONTHLY!$A$71:$U$71,1,2))),INDIRECT("_"&amp;_xlfn.XLOOKUP(AR$2,WatchbillMONTHLY!$A$71:$U$71,OFFSET(WatchbillMONTHLY!$A$71:$U$71,1,2))))=$A68,_xlfn.XLOOKUP(AR$2,WatchbillMONTHLY!$A$71:$U$71,OFFSET(WatchbillMONTHLY!$A$71:$U$71,1,2)),FALSE),TRUE,FALSE)),
IF(_xlfn.XLOOKUP(AR$2,WatchbillMONTHLY!$A$88:$U$88,OFFSET(WatchbillMONTHLY!$A$88:$U$88,1,2))=IF(_xlfn.XLOOKUP($A68,INDIRECT("_"&amp;_xlfn.XLOOKUP(AR$2,WatchbillMONTHLY!$A$88:$U$88,OFFSET(WatchbillMONTHLY!$A$88:$U$88,1,2))),INDIRECT("_"&amp;_xlfn.XLOOKUP(AR$2,WatchbillMONTHLY!$A$88:$U$88,OFFSET(WatchbillMONTHLY!$A$88:$U$88,1,2))))=$A68,_xlfn.XLOOKUP(AR$2,WatchbillMONTHLY!$A$88:$U$88,OFFSET(WatchbillMONTHLY!$A$88:$U$88,1,2)),FALSE),TRUE,FALSE)),
FALSE),FALSE)</f>
        <v>0</v>
      </c>
      <c r="AS68" s="209" t="b" cm="1">
        <f t="array" aca="1" ref="AS68" ca="1">IF(AND($A68 &gt; 0, L68 &gt; 0,AS$2&lt;MiscFormulas!$A$5+1),
_xlfn.IFNA(
_xlfn.IFNA(
_xlfn.IFNA(
_xlfn.IFNA(
_xlfn.IFNA(
_xlfn.IFNA(
IF(_xlfn.XLOOKUP(AS$2,WatchbillMONTHLY!$A$3:$U$3,OFFSET(WatchbillMONTHLY!$A$3:$U$3,1,2))=IF(_xlfn.XLOOKUP($A68,INDIRECT("_"&amp;_xlfn.XLOOKUP(AS$2,WatchbillMONTHLY!$A$3:$U$3,OFFSET(WatchbillMONTHLY!$A$3:$U$3,1,2))),INDIRECT("_"&amp;_xlfn.XLOOKUP(AS$2,WatchbillMONTHLY!$A$3:$U$3,OFFSET(WatchbillMONTHLY!$A$3:$U$3,1,2))))=$A68,_xlfn.XLOOKUP(AS$2,WatchbillMONTHLY!$A$3:$U$3,OFFSET(WatchbillMONTHLY!$A$3:$U$3,1,2)),FALSE),TRUE,FALSE),
IF(_xlfn.XLOOKUP(AS$2,WatchbillMONTHLY!$A$20:$U$20,OFFSET(WatchbillMONTHLY!$A$20:$U$20,1,2))=IF(_xlfn.XLOOKUP($A68,INDIRECT("_"&amp;_xlfn.XLOOKUP(AS$2,WatchbillMONTHLY!$A$20:$U$20,OFFSET(WatchbillMONTHLY!$A$20:$U$20,1,2))),INDIRECT("_"&amp;_xlfn.XLOOKUP(AS$2,WatchbillMONTHLY!$A$20:$U$20,OFFSET(WatchbillMONTHLY!$A$20:$U$20,1,2))))=$A68,_xlfn.XLOOKUP(AS$2,WatchbillMONTHLY!$A$20:$U$20,OFFSET(WatchbillMONTHLY!$A$20:$U$20,1,2)),FALSE),TRUE,FALSE)),
IF(_xlfn.XLOOKUP(AS$2,WatchbillMONTHLY!$A$37:$U$37,OFFSET(WatchbillMONTHLY!$A$37:$U$37,1,2))=IF(_xlfn.XLOOKUP($A68,INDIRECT("_"&amp;_xlfn.XLOOKUP(AS$2,WatchbillMONTHLY!$A$37:$U$37,OFFSET(WatchbillMONTHLY!$A$37:$U$37,1,2))),INDIRECT("_"&amp;_xlfn.XLOOKUP(AS$2,WatchbillMONTHLY!$A$37:$U$37,OFFSET(WatchbillMONTHLY!$A$37:$U$37,1,2))))=$A68,_xlfn.XLOOKUP(AS$2,WatchbillMONTHLY!$A$37:$U$37,OFFSET(WatchbillMONTHLY!$A$37:$U$37,1,2)),FALSE),TRUE,FALSE)),
IF(_xlfn.XLOOKUP(AS$2,WatchbillMONTHLY!$A$54:$U$54,OFFSET(WatchbillMONTHLY!$A$54:$U$54,1,2))=IF(_xlfn.XLOOKUP($A68,INDIRECT("_"&amp;_xlfn.XLOOKUP(AS$2,WatchbillMONTHLY!$A$54:$U$54,OFFSET(WatchbillMONTHLY!$A$54:$U$54,1,2))),INDIRECT("_"&amp;_xlfn.XLOOKUP(AS$2,WatchbillMONTHLY!$A$54:$U$54,OFFSET(WatchbillMONTHLY!$A$54:$U$54,1,2))))=$A68,_xlfn.XLOOKUP(AS$2,WatchbillMONTHLY!$A$54:$U$54,OFFSET(WatchbillMONTHLY!$A$54:$U$54,1,2)),FALSE),TRUE,FALSE)),
IF(_xlfn.XLOOKUP(AS$2,WatchbillMONTHLY!$A$71:$U$71,OFFSET(WatchbillMONTHLY!$A$71:$U$71,1,2))=IF(_xlfn.XLOOKUP($A68,INDIRECT("_"&amp;_xlfn.XLOOKUP(AS$2,WatchbillMONTHLY!$A$71:$U$71,OFFSET(WatchbillMONTHLY!$A$71:$U$71,1,2))),INDIRECT("_"&amp;_xlfn.XLOOKUP(AS$2,WatchbillMONTHLY!$A$71:$U$71,OFFSET(WatchbillMONTHLY!$A$71:$U$71,1,2))))=$A68,_xlfn.XLOOKUP(AS$2,WatchbillMONTHLY!$A$71:$U$71,OFFSET(WatchbillMONTHLY!$A$71:$U$71,1,2)),FALSE),TRUE,FALSE)),
IF(_xlfn.XLOOKUP(AS$2,WatchbillMONTHLY!$A$88:$U$88,OFFSET(WatchbillMONTHLY!$A$88:$U$88,1,2))=IF(_xlfn.XLOOKUP($A68,INDIRECT("_"&amp;_xlfn.XLOOKUP(AS$2,WatchbillMONTHLY!$A$88:$U$88,OFFSET(WatchbillMONTHLY!$A$88:$U$88,1,2))),INDIRECT("_"&amp;_xlfn.XLOOKUP(AS$2,WatchbillMONTHLY!$A$88:$U$88,OFFSET(WatchbillMONTHLY!$A$88:$U$88,1,2))))=$A68,_xlfn.XLOOKUP(AS$2,WatchbillMONTHLY!$A$88:$U$88,OFFSET(WatchbillMONTHLY!$A$88:$U$88,1,2)),FALSE),TRUE,FALSE)),
FALSE),FALSE)</f>
        <v>0</v>
      </c>
      <c r="AT68" s="209" t="b" cm="1">
        <f t="array" aca="1" ref="AT68" ca="1">IF(AND($A68 &gt; 0, M68 &gt; 0,AT$2&lt;MiscFormulas!$A$5+1),
_xlfn.IFNA(
_xlfn.IFNA(
_xlfn.IFNA(
_xlfn.IFNA(
_xlfn.IFNA(
_xlfn.IFNA(
IF(_xlfn.XLOOKUP(AT$2,WatchbillMONTHLY!$A$3:$U$3,OFFSET(WatchbillMONTHLY!$A$3:$U$3,1,2))=IF(_xlfn.XLOOKUP($A68,INDIRECT("_"&amp;_xlfn.XLOOKUP(AT$2,WatchbillMONTHLY!$A$3:$U$3,OFFSET(WatchbillMONTHLY!$A$3:$U$3,1,2))),INDIRECT("_"&amp;_xlfn.XLOOKUP(AT$2,WatchbillMONTHLY!$A$3:$U$3,OFFSET(WatchbillMONTHLY!$A$3:$U$3,1,2))))=$A68,_xlfn.XLOOKUP(AT$2,WatchbillMONTHLY!$A$3:$U$3,OFFSET(WatchbillMONTHLY!$A$3:$U$3,1,2)),FALSE),TRUE,FALSE),
IF(_xlfn.XLOOKUP(AT$2,WatchbillMONTHLY!$A$20:$U$20,OFFSET(WatchbillMONTHLY!$A$20:$U$20,1,2))=IF(_xlfn.XLOOKUP($A68,INDIRECT("_"&amp;_xlfn.XLOOKUP(AT$2,WatchbillMONTHLY!$A$20:$U$20,OFFSET(WatchbillMONTHLY!$A$20:$U$20,1,2))),INDIRECT("_"&amp;_xlfn.XLOOKUP(AT$2,WatchbillMONTHLY!$A$20:$U$20,OFFSET(WatchbillMONTHLY!$A$20:$U$20,1,2))))=$A68,_xlfn.XLOOKUP(AT$2,WatchbillMONTHLY!$A$20:$U$20,OFFSET(WatchbillMONTHLY!$A$20:$U$20,1,2)),FALSE),TRUE,FALSE)),
IF(_xlfn.XLOOKUP(AT$2,WatchbillMONTHLY!$A$37:$U$37,OFFSET(WatchbillMONTHLY!$A$37:$U$37,1,2))=IF(_xlfn.XLOOKUP($A68,INDIRECT("_"&amp;_xlfn.XLOOKUP(AT$2,WatchbillMONTHLY!$A$37:$U$37,OFFSET(WatchbillMONTHLY!$A$37:$U$37,1,2))),INDIRECT("_"&amp;_xlfn.XLOOKUP(AT$2,WatchbillMONTHLY!$A$37:$U$37,OFFSET(WatchbillMONTHLY!$A$37:$U$37,1,2))))=$A68,_xlfn.XLOOKUP(AT$2,WatchbillMONTHLY!$A$37:$U$37,OFFSET(WatchbillMONTHLY!$A$37:$U$37,1,2)),FALSE),TRUE,FALSE)),
IF(_xlfn.XLOOKUP(AT$2,WatchbillMONTHLY!$A$54:$U$54,OFFSET(WatchbillMONTHLY!$A$54:$U$54,1,2))=IF(_xlfn.XLOOKUP($A68,INDIRECT("_"&amp;_xlfn.XLOOKUP(AT$2,WatchbillMONTHLY!$A$54:$U$54,OFFSET(WatchbillMONTHLY!$A$54:$U$54,1,2))),INDIRECT("_"&amp;_xlfn.XLOOKUP(AT$2,WatchbillMONTHLY!$A$54:$U$54,OFFSET(WatchbillMONTHLY!$A$54:$U$54,1,2))))=$A68,_xlfn.XLOOKUP(AT$2,WatchbillMONTHLY!$A$54:$U$54,OFFSET(WatchbillMONTHLY!$A$54:$U$54,1,2)),FALSE),TRUE,FALSE)),
IF(_xlfn.XLOOKUP(AT$2,WatchbillMONTHLY!$A$71:$U$71,OFFSET(WatchbillMONTHLY!$A$71:$U$71,1,2))=IF(_xlfn.XLOOKUP($A68,INDIRECT("_"&amp;_xlfn.XLOOKUP(AT$2,WatchbillMONTHLY!$A$71:$U$71,OFFSET(WatchbillMONTHLY!$A$71:$U$71,1,2))),INDIRECT("_"&amp;_xlfn.XLOOKUP(AT$2,WatchbillMONTHLY!$A$71:$U$71,OFFSET(WatchbillMONTHLY!$A$71:$U$71,1,2))))=$A68,_xlfn.XLOOKUP(AT$2,WatchbillMONTHLY!$A$71:$U$71,OFFSET(WatchbillMONTHLY!$A$71:$U$71,1,2)),FALSE),TRUE,FALSE)),
IF(_xlfn.XLOOKUP(AT$2,WatchbillMONTHLY!$A$88:$U$88,OFFSET(WatchbillMONTHLY!$A$88:$U$88,1,2))=IF(_xlfn.XLOOKUP($A68,INDIRECT("_"&amp;_xlfn.XLOOKUP(AT$2,WatchbillMONTHLY!$A$88:$U$88,OFFSET(WatchbillMONTHLY!$A$88:$U$88,1,2))),INDIRECT("_"&amp;_xlfn.XLOOKUP(AT$2,WatchbillMONTHLY!$A$88:$U$88,OFFSET(WatchbillMONTHLY!$A$88:$U$88,1,2))))=$A68,_xlfn.XLOOKUP(AT$2,WatchbillMONTHLY!$A$88:$U$88,OFFSET(WatchbillMONTHLY!$A$88:$U$88,1,2)),FALSE),TRUE,FALSE)),
FALSE),FALSE)</f>
        <v>0</v>
      </c>
      <c r="AU68" s="209" t="b" cm="1">
        <f t="array" aca="1" ref="AU68" ca="1">IF(AND($A68 &gt; 0, N68 &gt; 0,AU$2&lt;MiscFormulas!$A$5+1),
_xlfn.IFNA(
_xlfn.IFNA(
_xlfn.IFNA(
_xlfn.IFNA(
_xlfn.IFNA(
_xlfn.IFNA(
IF(_xlfn.XLOOKUP(AU$2,WatchbillMONTHLY!$A$3:$U$3,OFFSET(WatchbillMONTHLY!$A$3:$U$3,1,2))=IF(_xlfn.XLOOKUP($A68,INDIRECT("_"&amp;_xlfn.XLOOKUP(AU$2,WatchbillMONTHLY!$A$3:$U$3,OFFSET(WatchbillMONTHLY!$A$3:$U$3,1,2))),INDIRECT("_"&amp;_xlfn.XLOOKUP(AU$2,WatchbillMONTHLY!$A$3:$U$3,OFFSET(WatchbillMONTHLY!$A$3:$U$3,1,2))))=$A68,_xlfn.XLOOKUP(AU$2,WatchbillMONTHLY!$A$3:$U$3,OFFSET(WatchbillMONTHLY!$A$3:$U$3,1,2)),FALSE),TRUE,FALSE),
IF(_xlfn.XLOOKUP(AU$2,WatchbillMONTHLY!$A$20:$U$20,OFFSET(WatchbillMONTHLY!$A$20:$U$20,1,2))=IF(_xlfn.XLOOKUP($A68,INDIRECT("_"&amp;_xlfn.XLOOKUP(AU$2,WatchbillMONTHLY!$A$20:$U$20,OFFSET(WatchbillMONTHLY!$A$20:$U$20,1,2))),INDIRECT("_"&amp;_xlfn.XLOOKUP(AU$2,WatchbillMONTHLY!$A$20:$U$20,OFFSET(WatchbillMONTHLY!$A$20:$U$20,1,2))))=$A68,_xlfn.XLOOKUP(AU$2,WatchbillMONTHLY!$A$20:$U$20,OFFSET(WatchbillMONTHLY!$A$20:$U$20,1,2)),FALSE),TRUE,FALSE)),
IF(_xlfn.XLOOKUP(AU$2,WatchbillMONTHLY!$A$37:$U$37,OFFSET(WatchbillMONTHLY!$A$37:$U$37,1,2))=IF(_xlfn.XLOOKUP($A68,INDIRECT("_"&amp;_xlfn.XLOOKUP(AU$2,WatchbillMONTHLY!$A$37:$U$37,OFFSET(WatchbillMONTHLY!$A$37:$U$37,1,2))),INDIRECT("_"&amp;_xlfn.XLOOKUP(AU$2,WatchbillMONTHLY!$A$37:$U$37,OFFSET(WatchbillMONTHLY!$A$37:$U$37,1,2))))=$A68,_xlfn.XLOOKUP(AU$2,WatchbillMONTHLY!$A$37:$U$37,OFFSET(WatchbillMONTHLY!$A$37:$U$37,1,2)),FALSE),TRUE,FALSE)),
IF(_xlfn.XLOOKUP(AU$2,WatchbillMONTHLY!$A$54:$U$54,OFFSET(WatchbillMONTHLY!$A$54:$U$54,1,2))=IF(_xlfn.XLOOKUP($A68,INDIRECT("_"&amp;_xlfn.XLOOKUP(AU$2,WatchbillMONTHLY!$A$54:$U$54,OFFSET(WatchbillMONTHLY!$A$54:$U$54,1,2))),INDIRECT("_"&amp;_xlfn.XLOOKUP(AU$2,WatchbillMONTHLY!$A$54:$U$54,OFFSET(WatchbillMONTHLY!$A$54:$U$54,1,2))))=$A68,_xlfn.XLOOKUP(AU$2,WatchbillMONTHLY!$A$54:$U$54,OFFSET(WatchbillMONTHLY!$A$54:$U$54,1,2)),FALSE),TRUE,FALSE)),
IF(_xlfn.XLOOKUP(AU$2,WatchbillMONTHLY!$A$71:$U$71,OFFSET(WatchbillMONTHLY!$A$71:$U$71,1,2))=IF(_xlfn.XLOOKUP($A68,INDIRECT("_"&amp;_xlfn.XLOOKUP(AU$2,WatchbillMONTHLY!$A$71:$U$71,OFFSET(WatchbillMONTHLY!$A$71:$U$71,1,2))),INDIRECT("_"&amp;_xlfn.XLOOKUP(AU$2,WatchbillMONTHLY!$A$71:$U$71,OFFSET(WatchbillMONTHLY!$A$71:$U$71,1,2))))=$A68,_xlfn.XLOOKUP(AU$2,WatchbillMONTHLY!$A$71:$U$71,OFFSET(WatchbillMONTHLY!$A$71:$U$71,1,2)),FALSE),TRUE,FALSE)),
IF(_xlfn.XLOOKUP(AU$2,WatchbillMONTHLY!$A$88:$U$88,OFFSET(WatchbillMONTHLY!$A$88:$U$88,1,2))=IF(_xlfn.XLOOKUP($A68,INDIRECT("_"&amp;_xlfn.XLOOKUP(AU$2,WatchbillMONTHLY!$A$88:$U$88,OFFSET(WatchbillMONTHLY!$A$88:$U$88,1,2))),INDIRECT("_"&amp;_xlfn.XLOOKUP(AU$2,WatchbillMONTHLY!$A$88:$U$88,OFFSET(WatchbillMONTHLY!$A$88:$U$88,1,2))))=$A68,_xlfn.XLOOKUP(AU$2,WatchbillMONTHLY!$A$88:$U$88,OFFSET(WatchbillMONTHLY!$A$88:$U$88,1,2)),FALSE),TRUE,FALSE)),
FALSE),FALSE)</f>
        <v>0</v>
      </c>
      <c r="AV68" s="209" t="b" cm="1">
        <f t="array" aca="1" ref="AV68" ca="1">IF(AND($A68 &gt; 0, O68 &gt; 0,AV$2&lt;MiscFormulas!$A$5+1),
_xlfn.IFNA(
_xlfn.IFNA(
_xlfn.IFNA(
_xlfn.IFNA(
_xlfn.IFNA(
_xlfn.IFNA(
IF(_xlfn.XLOOKUP(AV$2,WatchbillMONTHLY!$A$3:$U$3,OFFSET(WatchbillMONTHLY!$A$3:$U$3,1,2))=IF(_xlfn.XLOOKUP($A68,INDIRECT("_"&amp;_xlfn.XLOOKUP(AV$2,WatchbillMONTHLY!$A$3:$U$3,OFFSET(WatchbillMONTHLY!$A$3:$U$3,1,2))),INDIRECT("_"&amp;_xlfn.XLOOKUP(AV$2,WatchbillMONTHLY!$A$3:$U$3,OFFSET(WatchbillMONTHLY!$A$3:$U$3,1,2))))=$A68,_xlfn.XLOOKUP(AV$2,WatchbillMONTHLY!$A$3:$U$3,OFFSET(WatchbillMONTHLY!$A$3:$U$3,1,2)),FALSE),TRUE,FALSE),
IF(_xlfn.XLOOKUP(AV$2,WatchbillMONTHLY!$A$20:$U$20,OFFSET(WatchbillMONTHLY!$A$20:$U$20,1,2))=IF(_xlfn.XLOOKUP($A68,INDIRECT("_"&amp;_xlfn.XLOOKUP(AV$2,WatchbillMONTHLY!$A$20:$U$20,OFFSET(WatchbillMONTHLY!$A$20:$U$20,1,2))),INDIRECT("_"&amp;_xlfn.XLOOKUP(AV$2,WatchbillMONTHLY!$A$20:$U$20,OFFSET(WatchbillMONTHLY!$A$20:$U$20,1,2))))=$A68,_xlfn.XLOOKUP(AV$2,WatchbillMONTHLY!$A$20:$U$20,OFFSET(WatchbillMONTHLY!$A$20:$U$20,1,2)),FALSE),TRUE,FALSE)),
IF(_xlfn.XLOOKUP(AV$2,WatchbillMONTHLY!$A$37:$U$37,OFFSET(WatchbillMONTHLY!$A$37:$U$37,1,2))=IF(_xlfn.XLOOKUP($A68,INDIRECT("_"&amp;_xlfn.XLOOKUP(AV$2,WatchbillMONTHLY!$A$37:$U$37,OFFSET(WatchbillMONTHLY!$A$37:$U$37,1,2))),INDIRECT("_"&amp;_xlfn.XLOOKUP(AV$2,WatchbillMONTHLY!$A$37:$U$37,OFFSET(WatchbillMONTHLY!$A$37:$U$37,1,2))))=$A68,_xlfn.XLOOKUP(AV$2,WatchbillMONTHLY!$A$37:$U$37,OFFSET(WatchbillMONTHLY!$A$37:$U$37,1,2)),FALSE),TRUE,FALSE)),
IF(_xlfn.XLOOKUP(AV$2,WatchbillMONTHLY!$A$54:$U$54,OFFSET(WatchbillMONTHLY!$A$54:$U$54,1,2))=IF(_xlfn.XLOOKUP($A68,INDIRECT("_"&amp;_xlfn.XLOOKUP(AV$2,WatchbillMONTHLY!$A$54:$U$54,OFFSET(WatchbillMONTHLY!$A$54:$U$54,1,2))),INDIRECT("_"&amp;_xlfn.XLOOKUP(AV$2,WatchbillMONTHLY!$A$54:$U$54,OFFSET(WatchbillMONTHLY!$A$54:$U$54,1,2))))=$A68,_xlfn.XLOOKUP(AV$2,WatchbillMONTHLY!$A$54:$U$54,OFFSET(WatchbillMONTHLY!$A$54:$U$54,1,2)),FALSE),TRUE,FALSE)),
IF(_xlfn.XLOOKUP(AV$2,WatchbillMONTHLY!$A$71:$U$71,OFFSET(WatchbillMONTHLY!$A$71:$U$71,1,2))=IF(_xlfn.XLOOKUP($A68,INDIRECT("_"&amp;_xlfn.XLOOKUP(AV$2,WatchbillMONTHLY!$A$71:$U$71,OFFSET(WatchbillMONTHLY!$A$71:$U$71,1,2))),INDIRECT("_"&amp;_xlfn.XLOOKUP(AV$2,WatchbillMONTHLY!$A$71:$U$71,OFFSET(WatchbillMONTHLY!$A$71:$U$71,1,2))))=$A68,_xlfn.XLOOKUP(AV$2,WatchbillMONTHLY!$A$71:$U$71,OFFSET(WatchbillMONTHLY!$A$71:$U$71,1,2)),FALSE),TRUE,FALSE)),
IF(_xlfn.XLOOKUP(AV$2,WatchbillMONTHLY!$A$88:$U$88,OFFSET(WatchbillMONTHLY!$A$88:$U$88,1,2))=IF(_xlfn.XLOOKUP($A68,INDIRECT("_"&amp;_xlfn.XLOOKUP(AV$2,WatchbillMONTHLY!$A$88:$U$88,OFFSET(WatchbillMONTHLY!$A$88:$U$88,1,2))),INDIRECT("_"&amp;_xlfn.XLOOKUP(AV$2,WatchbillMONTHLY!$A$88:$U$88,OFFSET(WatchbillMONTHLY!$A$88:$U$88,1,2))))=$A68,_xlfn.XLOOKUP(AV$2,WatchbillMONTHLY!$A$88:$U$88,OFFSET(WatchbillMONTHLY!$A$88:$U$88,1,2)),FALSE),TRUE,FALSE)),
FALSE),FALSE)</f>
        <v>0</v>
      </c>
      <c r="AW68" s="209" t="b" cm="1">
        <f t="array" aca="1" ref="AW68" ca="1">IF(AND($A68 &gt; 0, P68 &gt; 0,AW$2&lt;MiscFormulas!$A$5+1),
_xlfn.IFNA(
_xlfn.IFNA(
_xlfn.IFNA(
_xlfn.IFNA(
_xlfn.IFNA(
_xlfn.IFNA(
IF(_xlfn.XLOOKUP(AW$2,WatchbillMONTHLY!$A$3:$U$3,OFFSET(WatchbillMONTHLY!$A$3:$U$3,1,2))=IF(_xlfn.XLOOKUP($A68,INDIRECT("_"&amp;_xlfn.XLOOKUP(AW$2,WatchbillMONTHLY!$A$3:$U$3,OFFSET(WatchbillMONTHLY!$A$3:$U$3,1,2))),INDIRECT("_"&amp;_xlfn.XLOOKUP(AW$2,WatchbillMONTHLY!$A$3:$U$3,OFFSET(WatchbillMONTHLY!$A$3:$U$3,1,2))))=$A68,_xlfn.XLOOKUP(AW$2,WatchbillMONTHLY!$A$3:$U$3,OFFSET(WatchbillMONTHLY!$A$3:$U$3,1,2)),FALSE),TRUE,FALSE),
IF(_xlfn.XLOOKUP(AW$2,WatchbillMONTHLY!$A$20:$U$20,OFFSET(WatchbillMONTHLY!$A$20:$U$20,1,2))=IF(_xlfn.XLOOKUP($A68,INDIRECT("_"&amp;_xlfn.XLOOKUP(AW$2,WatchbillMONTHLY!$A$20:$U$20,OFFSET(WatchbillMONTHLY!$A$20:$U$20,1,2))),INDIRECT("_"&amp;_xlfn.XLOOKUP(AW$2,WatchbillMONTHLY!$A$20:$U$20,OFFSET(WatchbillMONTHLY!$A$20:$U$20,1,2))))=$A68,_xlfn.XLOOKUP(AW$2,WatchbillMONTHLY!$A$20:$U$20,OFFSET(WatchbillMONTHLY!$A$20:$U$20,1,2)),FALSE),TRUE,FALSE)),
IF(_xlfn.XLOOKUP(AW$2,WatchbillMONTHLY!$A$37:$U$37,OFFSET(WatchbillMONTHLY!$A$37:$U$37,1,2))=IF(_xlfn.XLOOKUP($A68,INDIRECT("_"&amp;_xlfn.XLOOKUP(AW$2,WatchbillMONTHLY!$A$37:$U$37,OFFSET(WatchbillMONTHLY!$A$37:$U$37,1,2))),INDIRECT("_"&amp;_xlfn.XLOOKUP(AW$2,WatchbillMONTHLY!$A$37:$U$37,OFFSET(WatchbillMONTHLY!$A$37:$U$37,1,2))))=$A68,_xlfn.XLOOKUP(AW$2,WatchbillMONTHLY!$A$37:$U$37,OFFSET(WatchbillMONTHLY!$A$37:$U$37,1,2)),FALSE),TRUE,FALSE)),
IF(_xlfn.XLOOKUP(AW$2,WatchbillMONTHLY!$A$54:$U$54,OFFSET(WatchbillMONTHLY!$A$54:$U$54,1,2))=IF(_xlfn.XLOOKUP($A68,INDIRECT("_"&amp;_xlfn.XLOOKUP(AW$2,WatchbillMONTHLY!$A$54:$U$54,OFFSET(WatchbillMONTHLY!$A$54:$U$54,1,2))),INDIRECT("_"&amp;_xlfn.XLOOKUP(AW$2,WatchbillMONTHLY!$A$54:$U$54,OFFSET(WatchbillMONTHLY!$A$54:$U$54,1,2))))=$A68,_xlfn.XLOOKUP(AW$2,WatchbillMONTHLY!$A$54:$U$54,OFFSET(WatchbillMONTHLY!$A$54:$U$54,1,2)),FALSE),TRUE,FALSE)),
IF(_xlfn.XLOOKUP(AW$2,WatchbillMONTHLY!$A$71:$U$71,OFFSET(WatchbillMONTHLY!$A$71:$U$71,1,2))=IF(_xlfn.XLOOKUP($A68,INDIRECT("_"&amp;_xlfn.XLOOKUP(AW$2,WatchbillMONTHLY!$A$71:$U$71,OFFSET(WatchbillMONTHLY!$A$71:$U$71,1,2))),INDIRECT("_"&amp;_xlfn.XLOOKUP(AW$2,WatchbillMONTHLY!$A$71:$U$71,OFFSET(WatchbillMONTHLY!$A$71:$U$71,1,2))))=$A68,_xlfn.XLOOKUP(AW$2,WatchbillMONTHLY!$A$71:$U$71,OFFSET(WatchbillMONTHLY!$A$71:$U$71,1,2)),FALSE),TRUE,FALSE)),
IF(_xlfn.XLOOKUP(AW$2,WatchbillMONTHLY!$A$88:$U$88,OFFSET(WatchbillMONTHLY!$A$88:$U$88,1,2))=IF(_xlfn.XLOOKUP($A68,INDIRECT("_"&amp;_xlfn.XLOOKUP(AW$2,WatchbillMONTHLY!$A$88:$U$88,OFFSET(WatchbillMONTHLY!$A$88:$U$88,1,2))),INDIRECT("_"&amp;_xlfn.XLOOKUP(AW$2,WatchbillMONTHLY!$A$88:$U$88,OFFSET(WatchbillMONTHLY!$A$88:$U$88,1,2))))=$A68,_xlfn.XLOOKUP(AW$2,WatchbillMONTHLY!$A$88:$U$88,OFFSET(WatchbillMONTHLY!$A$88:$U$88,1,2)),FALSE),TRUE,FALSE)),
FALSE),FALSE)</f>
        <v>0</v>
      </c>
      <c r="AX68" s="209" t="b" cm="1">
        <f t="array" aca="1" ref="AX68" ca="1">IF(AND($A68 &gt; 0, Q68 &gt; 0,AX$2&lt;MiscFormulas!$A$5+1),
_xlfn.IFNA(
_xlfn.IFNA(
_xlfn.IFNA(
_xlfn.IFNA(
_xlfn.IFNA(
_xlfn.IFNA(
IF(_xlfn.XLOOKUP(AX$2,WatchbillMONTHLY!$A$3:$U$3,OFFSET(WatchbillMONTHLY!$A$3:$U$3,1,2))=IF(_xlfn.XLOOKUP($A68,INDIRECT("_"&amp;_xlfn.XLOOKUP(AX$2,WatchbillMONTHLY!$A$3:$U$3,OFFSET(WatchbillMONTHLY!$A$3:$U$3,1,2))),INDIRECT("_"&amp;_xlfn.XLOOKUP(AX$2,WatchbillMONTHLY!$A$3:$U$3,OFFSET(WatchbillMONTHLY!$A$3:$U$3,1,2))))=$A68,_xlfn.XLOOKUP(AX$2,WatchbillMONTHLY!$A$3:$U$3,OFFSET(WatchbillMONTHLY!$A$3:$U$3,1,2)),FALSE),TRUE,FALSE),
IF(_xlfn.XLOOKUP(AX$2,WatchbillMONTHLY!$A$20:$U$20,OFFSET(WatchbillMONTHLY!$A$20:$U$20,1,2))=IF(_xlfn.XLOOKUP($A68,INDIRECT("_"&amp;_xlfn.XLOOKUP(AX$2,WatchbillMONTHLY!$A$20:$U$20,OFFSET(WatchbillMONTHLY!$A$20:$U$20,1,2))),INDIRECT("_"&amp;_xlfn.XLOOKUP(AX$2,WatchbillMONTHLY!$A$20:$U$20,OFFSET(WatchbillMONTHLY!$A$20:$U$20,1,2))))=$A68,_xlfn.XLOOKUP(AX$2,WatchbillMONTHLY!$A$20:$U$20,OFFSET(WatchbillMONTHLY!$A$20:$U$20,1,2)),FALSE),TRUE,FALSE)),
IF(_xlfn.XLOOKUP(AX$2,WatchbillMONTHLY!$A$37:$U$37,OFFSET(WatchbillMONTHLY!$A$37:$U$37,1,2))=IF(_xlfn.XLOOKUP($A68,INDIRECT("_"&amp;_xlfn.XLOOKUP(AX$2,WatchbillMONTHLY!$A$37:$U$37,OFFSET(WatchbillMONTHLY!$A$37:$U$37,1,2))),INDIRECT("_"&amp;_xlfn.XLOOKUP(AX$2,WatchbillMONTHLY!$A$37:$U$37,OFFSET(WatchbillMONTHLY!$A$37:$U$37,1,2))))=$A68,_xlfn.XLOOKUP(AX$2,WatchbillMONTHLY!$A$37:$U$37,OFFSET(WatchbillMONTHLY!$A$37:$U$37,1,2)),FALSE),TRUE,FALSE)),
IF(_xlfn.XLOOKUP(AX$2,WatchbillMONTHLY!$A$54:$U$54,OFFSET(WatchbillMONTHLY!$A$54:$U$54,1,2))=IF(_xlfn.XLOOKUP($A68,INDIRECT("_"&amp;_xlfn.XLOOKUP(AX$2,WatchbillMONTHLY!$A$54:$U$54,OFFSET(WatchbillMONTHLY!$A$54:$U$54,1,2))),INDIRECT("_"&amp;_xlfn.XLOOKUP(AX$2,WatchbillMONTHLY!$A$54:$U$54,OFFSET(WatchbillMONTHLY!$A$54:$U$54,1,2))))=$A68,_xlfn.XLOOKUP(AX$2,WatchbillMONTHLY!$A$54:$U$54,OFFSET(WatchbillMONTHLY!$A$54:$U$54,1,2)),FALSE),TRUE,FALSE)),
IF(_xlfn.XLOOKUP(AX$2,WatchbillMONTHLY!$A$71:$U$71,OFFSET(WatchbillMONTHLY!$A$71:$U$71,1,2))=IF(_xlfn.XLOOKUP($A68,INDIRECT("_"&amp;_xlfn.XLOOKUP(AX$2,WatchbillMONTHLY!$A$71:$U$71,OFFSET(WatchbillMONTHLY!$A$71:$U$71,1,2))),INDIRECT("_"&amp;_xlfn.XLOOKUP(AX$2,WatchbillMONTHLY!$A$71:$U$71,OFFSET(WatchbillMONTHLY!$A$71:$U$71,1,2))))=$A68,_xlfn.XLOOKUP(AX$2,WatchbillMONTHLY!$A$71:$U$71,OFFSET(WatchbillMONTHLY!$A$71:$U$71,1,2)),FALSE),TRUE,FALSE)),
IF(_xlfn.XLOOKUP(AX$2,WatchbillMONTHLY!$A$88:$U$88,OFFSET(WatchbillMONTHLY!$A$88:$U$88,1,2))=IF(_xlfn.XLOOKUP($A68,INDIRECT("_"&amp;_xlfn.XLOOKUP(AX$2,WatchbillMONTHLY!$A$88:$U$88,OFFSET(WatchbillMONTHLY!$A$88:$U$88,1,2))),INDIRECT("_"&amp;_xlfn.XLOOKUP(AX$2,WatchbillMONTHLY!$A$88:$U$88,OFFSET(WatchbillMONTHLY!$A$88:$U$88,1,2))))=$A68,_xlfn.XLOOKUP(AX$2,WatchbillMONTHLY!$A$88:$U$88,OFFSET(WatchbillMONTHLY!$A$88:$U$88,1,2)),FALSE),TRUE,FALSE)),
FALSE),FALSE)</f>
        <v>0</v>
      </c>
      <c r="AY68" s="209" t="b" cm="1">
        <f t="array" aca="1" ref="AY68" ca="1">IF(AND($A68 &gt; 0, R68 &gt; 0,AY$2&lt;MiscFormulas!$A$5+1),
_xlfn.IFNA(
_xlfn.IFNA(
_xlfn.IFNA(
_xlfn.IFNA(
_xlfn.IFNA(
_xlfn.IFNA(
IF(_xlfn.XLOOKUP(AY$2,WatchbillMONTHLY!$A$3:$U$3,OFFSET(WatchbillMONTHLY!$A$3:$U$3,1,2))=IF(_xlfn.XLOOKUP($A68,INDIRECT("_"&amp;_xlfn.XLOOKUP(AY$2,WatchbillMONTHLY!$A$3:$U$3,OFFSET(WatchbillMONTHLY!$A$3:$U$3,1,2))),INDIRECT("_"&amp;_xlfn.XLOOKUP(AY$2,WatchbillMONTHLY!$A$3:$U$3,OFFSET(WatchbillMONTHLY!$A$3:$U$3,1,2))))=$A68,_xlfn.XLOOKUP(AY$2,WatchbillMONTHLY!$A$3:$U$3,OFFSET(WatchbillMONTHLY!$A$3:$U$3,1,2)),FALSE),TRUE,FALSE),
IF(_xlfn.XLOOKUP(AY$2,WatchbillMONTHLY!$A$20:$U$20,OFFSET(WatchbillMONTHLY!$A$20:$U$20,1,2))=IF(_xlfn.XLOOKUP($A68,INDIRECT("_"&amp;_xlfn.XLOOKUP(AY$2,WatchbillMONTHLY!$A$20:$U$20,OFFSET(WatchbillMONTHLY!$A$20:$U$20,1,2))),INDIRECT("_"&amp;_xlfn.XLOOKUP(AY$2,WatchbillMONTHLY!$A$20:$U$20,OFFSET(WatchbillMONTHLY!$A$20:$U$20,1,2))))=$A68,_xlfn.XLOOKUP(AY$2,WatchbillMONTHLY!$A$20:$U$20,OFFSET(WatchbillMONTHLY!$A$20:$U$20,1,2)),FALSE),TRUE,FALSE)),
IF(_xlfn.XLOOKUP(AY$2,WatchbillMONTHLY!$A$37:$U$37,OFFSET(WatchbillMONTHLY!$A$37:$U$37,1,2))=IF(_xlfn.XLOOKUP($A68,INDIRECT("_"&amp;_xlfn.XLOOKUP(AY$2,WatchbillMONTHLY!$A$37:$U$37,OFFSET(WatchbillMONTHLY!$A$37:$U$37,1,2))),INDIRECT("_"&amp;_xlfn.XLOOKUP(AY$2,WatchbillMONTHLY!$A$37:$U$37,OFFSET(WatchbillMONTHLY!$A$37:$U$37,1,2))))=$A68,_xlfn.XLOOKUP(AY$2,WatchbillMONTHLY!$A$37:$U$37,OFFSET(WatchbillMONTHLY!$A$37:$U$37,1,2)),FALSE),TRUE,FALSE)),
IF(_xlfn.XLOOKUP(AY$2,WatchbillMONTHLY!$A$54:$U$54,OFFSET(WatchbillMONTHLY!$A$54:$U$54,1,2))=IF(_xlfn.XLOOKUP($A68,INDIRECT("_"&amp;_xlfn.XLOOKUP(AY$2,WatchbillMONTHLY!$A$54:$U$54,OFFSET(WatchbillMONTHLY!$A$54:$U$54,1,2))),INDIRECT("_"&amp;_xlfn.XLOOKUP(AY$2,WatchbillMONTHLY!$A$54:$U$54,OFFSET(WatchbillMONTHLY!$A$54:$U$54,1,2))))=$A68,_xlfn.XLOOKUP(AY$2,WatchbillMONTHLY!$A$54:$U$54,OFFSET(WatchbillMONTHLY!$A$54:$U$54,1,2)),FALSE),TRUE,FALSE)),
IF(_xlfn.XLOOKUP(AY$2,WatchbillMONTHLY!$A$71:$U$71,OFFSET(WatchbillMONTHLY!$A$71:$U$71,1,2))=IF(_xlfn.XLOOKUP($A68,INDIRECT("_"&amp;_xlfn.XLOOKUP(AY$2,WatchbillMONTHLY!$A$71:$U$71,OFFSET(WatchbillMONTHLY!$A$71:$U$71,1,2))),INDIRECT("_"&amp;_xlfn.XLOOKUP(AY$2,WatchbillMONTHLY!$A$71:$U$71,OFFSET(WatchbillMONTHLY!$A$71:$U$71,1,2))))=$A68,_xlfn.XLOOKUP(AY$2,WatchbillMONTHLY!$A$71:$U$71,OFFSET(WatchbillMONTHLY!$A$71:$U$71,1,2)),FALSE),TRUE,FALSE)),
IF(_xlfn.XLOOKUP(AY$2,WatchbillMONTHLY!$A$88:$U$88,OFFSET(WatchbillMONTHLY!$A$88:$U$88,1,2))=IF(_xlfn.XLOOKUP($A68,INDIRECT("_"&amp;_xlfn.XLOOKUP(AY$2,WatchbillMONTHLY!$A$88:$U$88,OFFSET(WatchbillMONTHLY!$A$88:$U$88,1,2))),INDIRECT("_"&amp;_xlfn.XLOOKUP(AY$2,WatchbillMONTHLY!$A$88:$U$88,OFFSET(WatchbillMONTHLY!$A$88:$U$88,1,2))))=$A68,_xlfn.XLOOKUP(AY$2,WatchbillMONTHLY!$A$88:$U$88,OFFSET(WatchbillMONTHLY!$A$88:$U$88,1,2)),FALSE),TRUE,FALSE)),
FALSE),FALSE)</f>
        <v>0</v>
      </c>
      <c r="AZ68" s="209" t="b" cm="1">
        <f t="array" aca="1" ref="AZ68" ca="1">IF(AND($A68 &gt; 0, S68 &gt; 0,AZ$2&lt;MiscFormulas!$A$5+1),
_xlfn.IFNA(
_xlfn.IFNA(
_xlfn.IFNA(
_xlfn.IFNA(
_xlfn.IFNA(
_xlfn.IFNA(
IF(_xlfn.XLOOKUP(AZ$2,WatchbillMONTHLY!$A$3:$U$3,OFFSET(WatchbillMONTHLY!$A$3:$U$3,1,2))=IF(_xlfn.XLOOKUP($A68,INDIRECT("_"&amp;_xlfn.XLOOKUP(AZ$2,WatchbillMONTHLY!$A$3:$U$3,OFFSET(WatchbillMONTHLY!$A$3:$U$3,1,2))),INDIRECT("_"&amp;_xlfn.XLOOKUP(AZ$2,WatchbillMONTHLY!$A$3:$U$3,OFFSET(WatchbillMONTHLY!$A$3:$U$3,1,2))))=$A68,_xlfn.XLOOKUP(AZ$2,WatchbillMONTHLY!$A$3:$U$3,OFFSET(WatchbillMONTHLY!$A$3:$U$3,1,2)),FALSE),TRUE,FALSE),
IF(_xlfn.XLOOKUP(AZ$2,WatchbillMONTHLY!$A$20:$U$20,OFFSET(WatchbillMONTHLY!$A$20:$U$20,1,2))=IF(_xlfn.XLOOKUP($A68,INDIRECT("_"&amp;_xlfn.XLOOKUP(AZ$2,WatchbillMONTHLY!$A$20:$U$20,OFFSET(WatchbillMONTHLY!$A$20:$U$20,1,2))),INDIRECT("_"&amp;_xlfn.XLOOKUP(AZ$2,WatchbillMONTHLY!$A$20:$U$20,OFFSET(WatchbillMONTHLY!$A$20:$U$20,1,2))))=$A68,_xlfn.XLOOKUP(AZ$2,WatchbillMONTHLY!$A$20:$U$20,OFFSET(WatchbillMONTHLY!$A$20:$U$20,1,2)),FALSE),TRUE,FALSE)),
IF(_xlfn.XLOOKUP(AZ$2,WatchbillMONTHLY!$A$37:$U$37,OFFSET(WatchbillMONTHLY!$A$37:$U$37,1,2))=IF(_xlfn.XLOOKUP($A68,INDIRECT("_"&amp;_xlfn.XLOOKUP(AZ$2,WatchbillMONTHLY!$A$37:$U$37,OFFSET(WatchbillMONTHLY!$A$37:$U$37,1,2))),INDIRECT("_"&amp;_xlfn.XLOOKUP(AZ$2,WatchbillMONTHLY!$A$37:$U$37,OFFSET(WatchbillMONTHLY!$A$37:$U$37,1,2))))=$A68,_xlfn.XLOOKUP(AZ$2,WatchbillMONTHLY!$A$37:$U$37,OFFSET(WatchbillMONTHLY!$A$37:$U$37,1,2)),FALSE),TRUE,FALSE)),
IF(_xlfn.XLOOKUP(AZ$2,WatchbillMONTHLY!$A$54:$U$54,OFFSET(WatchbillMONTHLY!$A$54:$U$54,1,2))=IF(_xlfn.XLOOKUP($A68,INDIRECT("_"&amp;_xlfn.XLOOKUP(AZ$2,WatchbillMONTHLY!$A$54:$U$54,OFFSET(WatchbillMONTHLY!$A$54:$U$54,1,2))),INDIRECT("_"&amp;_xlfn.XLOOKUP(AZ$2,WatchbillMONTHLY!$A$54:$U$54,OFFSET(WatchbillMONTHLY!$A$54:$U$54,1,2))))=$A68,_xlfn.XLOOKUP(AZ$2,WatchbillMONTHLY!$A$54:$U$54,OFFSET(WatchbillMONTHLY!$A$54:$U$54,1,2)),FALSE),TRUE,FALSE)),
IF(_xlfn.XLOOKUP(AZ$2,WatchbillMONTHLY!$A$71:$U$71,OFFSET(WatchbillMONTHLY!$A$71:$U$71,1,2))=IF(_xlfn.XLOOKUP($A68,INDIRECT("_"&amp;_xlfn.XLOOKUP(AZ$2,WatchbillMONTHLY!$A$71:$U$71,OFFSET(WatchbillMONTHLY!$A$71:$U$71,1,2))),INDIRECT("_"&amp;_xlfn.XLOOKUP(AZ$2,WatchbillMONTHLY!$A$71:$U$71,OFFSET(WatchbillMONTHLY!$A$71:$U$71,1,2))))=$A68,_xlfn.XLOOKUP(AZ$2,WatchbillMONTHLY!$A$71:$U$71,OFFSET(WatchbillMONTHLY!$A$71:$U$71,1,2)),FALSE),TRUE,FALSE)),
IF(_xlfn.XLOOKUP(AZ$2,WatchbillMONTHLY!$A$88:$U$88,OFFSET(WatchbillMONTHLY!$A$88:$U$88,1,2))=IF(_xlfn.XLOOKUP($A68,INDIRECT("_"&amp;_xlfn.XLOOKUP(AZ$2,WatchbillMONTHLY!$A$88:$U$88,OFFSET(WatchbillMONTHLY!$A$88:$U$88,1,2))),INDIRECT("_"&amp;_xlfn.XLOOKUP(AZ$2,WatchbillMONTHLY!$A$88:$U$88,OFFSET(WatchbillMONTHLY!$A$88:$U$88,1,2))))=$A68,_xlfn.XLOOKUP(AZ$2,WatchbillMONTHLY!$A$88:$U$88,OFFSET(WatchbillMONTHLY!$A$88:$U$88,1,2)),FALSE),TRUE,FALSE)),
FALSE),FALSE)</f>
        <v>0</v>
      </c>
      <c r="BA68" s="209" t="b" cm="1">
        <f t="array" aca="1" ref="BA68" ca="1">IF(AND($A68 &gt; 0, T68 &gt; 0,BA$2&lt;MiscFormulas!$A$5+1),
_xlfn.IFNA(
_xlfn.IFNA(
_xlfn.IFNA(
_xlfn.IFNA(
_xlfn.IFNA(
_xlfn.IFNA(
IF(_xlfn.XLOOKUP(BA$2,WatchbillMONTHLY!$A$3:$U$3,OFFSET(WatchbillMONTHLY!$A$3:$U$3,1,2))=IF(_xlfn.XLOOKUP($A68,INDIRECT("_"&amp;_xlfn.XLOOKUP(BA$2,WatchbillMONTHLY!$A$3:$U$3,OFFSET(WatchbillMONTHLY!$A$3:$U$3,1,2))),INDIRECT("_"&amp;_xlfn.XLOOKUP(BA$2,WatchbillMONTHLY!$A$3:$U$3,OFFSET(WatchbillMONTHLY!$A$3:$U$3,1,2))))=$A68,_xlfn.XLOOKUP(BA$2,WatchbillMONTHLY!$A$3:$U$3,OFFSET(WatchbillMONTHLY!$A$3:$U$3,1,2)),FALSE),TRUE,FALSE),
IF(_xlfn.XLOOKUP(BA$2,WatchbillMONTHLY!$A$20:$U$20,OFFSET(WatchbillMONTHLY!$A$20:$U$20,1,2))=IF(_xlfn.XLOOKUP($A68,INDIRECT("_"&amp;_xlfn.XLOOKUP(BA$2,WatchbillMONTHLY!$A$20:$U$20,OFFSET(WatchbillMONTHLY!$A$20:$U$20,1,2))),INDIRECT("_"&amp;_xlfn.XLOOKUP(BA$2,WatchbillMONTHLY!$A$20:$U$20,OFFSET(WatchbillMONTHLY!$A$20:$U$20,1,2))))=$A68,_xlfn.XLOOKUP(BA$2,WatchbillMONTHLY!$A$20:$U$20,OFFSET(WatchbillMONTHLY!$A$20:$U$20,1,2)),FALSE),TRUE,FALSE)),
IF(_xlfn.XLOOKUP(BA$2,WatchbillMONTHLY!$A$37:$U$37,OFFSET(WatchbillMONTHLY!$A$37:$U$37,1,2))=IF(_xlfn.XLOOKUP($A68,INDIRECT("_"&amp;_xlfn.XLOOKUP(BA$2,WatchbillMONTHLY!$A$37:$U$37,OFFSET(WatchbillMONTHLY!$A$37:$U$37,1,2))),INDIRECT("_"&amp;_xlfn.XLOOKUP(BA$2,WatchbillMONTHLY!$A$37:$U$37,OFFSET(WatchbillMONTHLY!$A$37:$U$37,1,2))))=$A68,_xlfn.XLOOKUP(BA$2,WatchbillMONTHLY!$A$37:$U$37,OFFSET(WatchbillMONTHLY!$A$37:$U$37,1,2)),FALSE),TRUE,FALSE)),
IF(_xlfn.XLOOKUP(BA$2,WatchbillMONTHLY!$A$54:$U$54,OFFSET(WatchbillMONTHLY!$A$54:$U$54,1,2))=IF(_xlfn.XLOOKUP($A68,INDIRECT("_"&amp;_xlfn.XLOOKUP(BA$2,WatchbillMONTHLY!$A$54:$U$54,OFFSET(WatchbillMONTHLY!$A$54:$U$54,1,2))),INDIRECT("_"&amp;_xlfn.XLOOKUP(BA$2,WatchbillMONTHLY!$A$54:$U$54,OFFSET(WatchbillMONTHLY!$A$54:$U$54,1,2))))=$A68,_xlfn.XLOOKUP(BA$2,WatchbillMONTHLY!$A$54:$U$54,OFFSET(WatchbillMONTHLY!$A$54:$U$54,1,2)),FALSE),TRUE,FALSE)),
IF(_xlfn.XLOOKUP(BA$2,WatchbillMONTHLY!$A$71:$U$71,OFFSET(WatchbillMONTHLY!$A$71:$U$71,1,2))=IF(_xlfn.XLOOKUP($A68,INDIRECT("_"&amp;_xlfn.XLOOKUP(BA$2,WatchbillMONTHLY!$A$71:$U$71,OFFSET(WatchbillMONTHLY!$A$71:$U$71,1,2))),INDIRECT("_"&amp;_xlfn.XLOOKUP(BA$2,WatchbillMONTHLY!$A$71:$U$71,OFFSET(WatchbillMONTHLY!$A$71:$U$71,1,2))))=$A68,_xlfn.XLOOKUP(BA$2,WatchbillMONTHLY!$A$71:$U$71,OFFSET(WatchbillMONTHLY!$A$71:$U$71,1,2)),FALSE),TRUE,FALSE)),
IF(_xlfn.XLOOKUP(BA$2,WatchbillMONTHLY!$A$88:$U$88,OFFSET(WatchbillMONTHLY!$A$88:$U$88,1,2))=IF(_xlfn.XLOOKUP($A68,INDIRECT("_"&amp;_xlfn.XLOOKUP(BA$2,WatchbillMONTHLY!$A$88:$U$88,OFFSET(WatchbillMONTHLY!$A$88:$U$88,1,2))),INDIRECT("_"&amp;_xlfn.XLOOKUP(BA$2,WatchbillMONTHLY!$A$88:$U$88,OFFSET(WatchbillMONTHLY!$A$88:$U$88,1,2))))=$A68,_xlfn.XLOOKUP(BA$2,WatchbillMONTHLY!$A$88:$U$88,OFFSET(WatchbillMONTHLY!$A$88:$U$88,1,2)),FALSE),TRUE,FALSE)),
FALSE),FALSE)</f>
        <v>0</v>
      </c>
      <c r="BB68" s="209" t="b" cm="1">
        <f t="array" aca="1" ref="BB68" ca="1">IF(AND($A68 &gt; 0, U68 &gt; 0,BB$2&lt;MiscFormulas!$A$5+1),
_xlfn.IFNA(
_xlfn.IFNA(
_xlfn.IFNA(
_xlfn.IFNA(
_xlfn.IFNA(
_xlfn.IFNA(
IF(_xlfn.XLOOKUP(BB$2,WatchbillMONTHLY!$A$3:$U$3,OFFSET(WatchbillMONTHLY!$A$3:$U$3,1,2))=IF(_xlfn.XLOOKUP($A68,INDIRECT("_"&amp;_xlfn.XLOOKUP(BB$2,WatchbillMONTHLY!$A$3:$U$3,OFFSET(WatchbillMONTHLY!$A$3:$U$3,1,2))),INDIRECT("_"&amp;_xlfn.XLOOKUP(BB$2,WatchbillMONTHLY!$A$3:$U$3,OFFSET(WatchbillMONTHLY!$A$3:$U$3,1,2))))=$A68,_xlfn.XLOOKUP(BB$2,WatchbillMONTHLY!$A$3:$U$3,OFFSET(WatchbillMONTHLY!$A$3:$U$3,1,2)),FALSE),TRUE,FALSE),
IF(_xlfn.XLOOKUP(BB$2,WatchbillMONTHLY!$A$20:$U$20,OFFSET(WatchbillMONTHLY!$A$20:$U$20,1,2))=IF(_xlfn.XLOOKUP($A68,INDIRECT("_"&amp;_xlfn.XLOOKUP(BB$2,WatchbillMONTHLY!$A$20:$U$20,OFFSET(WatchbillMONTHLY!$A$20:$U$20,1,2))),INDIRECT("_"&amp;_xlfn.XLOOKUP(BB$2,WatchbillMONTHLY!$A$20:$U$20,OFFSET(WatchbillMONTHLY!$A$20:$U$20,1,2))))=$A68,_xlfn.XLOOKUP(BB$2,WatchbillMONTHLY!$A$20:$U$20,OFFSET(WatchbillMONTHLY!$A$20:$U$20,1,2)),FALSE),TRUE,FALSE)),
IF(_xlfn.XLOOKUP(BB$2,WatchbillMONTHLY!$A$37:$U$37,OFFSET(WatchbillMONTHLY!$A$37:$U$37,1,2))=IF(_xlfn.XLOOKUP($A68,INDIRECT("_"&amp;_xlfn.XLOOKUP(BB$2,WatchbillMONTHLY!$A$37:$U$37,OFFSET(WatchbillMONTHLY!$A$37:$U$37,1,2))),INDIRECT("_"&amp;_xlfn.XLOOKUP(BB$2,WatchbillMONTHLY!$A$37:$U$37,OFFSET(WatchbillMONTHLY!$A$37:$U$37,1,2))))=$A68,_xlfn.XLOOKUP(BB$2,WatchbillMONTHLY!$A$37:$U$37,OFFSET(WatchbillMONTHLY!$A$37:$U$37,1,2)),FALSE),TRUE,FALSE)),
IF(_xlfn.XLOOKUP(BB$2,WatchbillMONTHLY!$A$54:$U$54,OFFSET(WatchbillMONTHLY!$A$54:$U$54,1,2))=IF(_xlfn.XLOOKUP($A68,INDIRECT("_"&amp;_xlfn.XLOOKUP(BB$2,WatchbillMONTHLY!$A$54:$U$54,OFFSET(WatchbillMONTHLY!$A$54:$U$54,1,2))),INDIRECT("_"&amp;_xlfn.XLOOKUP(BB$2,WatchbillMONTHLY!$A$54:$U$54,OFFSET(WatchbillMONTHLY!$A$54:$U$54,1,2))))=$A68,_xlfn.XLOOKUP(BB$2,WatchbillMONTHLY!$A$54:$U$54,OFFSET(WatchbillMONTHLY!$A$54:$U$54,1,2)),FALSE),TRUE,FALSE)),
IF(_xlfn.XLOOKUP(BB$2,WatchbillMONTHLY!$A$71:$U$71,OFFSET(WatchbillMONTHLY!$A$71:$U$71,1,2))=IF(_xlfn.XLOOKUP($A68,INDIRECT("_"&amp;_xlfn.XLOOKUP(BB$2,WatchbillMONTHLY!$A$71:$U$71,OFFSET(WatchbillMONTHLY!$A$71:$U$71,1,2))),INDIRECT("_"&amp;_xlfn.XLOOKUP(BB$2,WatchbillMONTHLY!$A$71:$U$71,OFFSET(WatchbillMONTHLY!$A$71:$U$71,1,2))))=$A68,_xlfn.XLOOKUP(BB$2,WatchbillMONTHLY!$A$71:$U$71,OFFSET(WatchbillMONTHLY!$A$71:$U$71,1,2)),FALSE),TRUE,FALSE)),
IF(_xlfn.XLOOKUP(BB$2,WatchbillMONTHLY!$A$88:$U$88,OFFSET(WatchbillMONTHLY!$A$88:$U$88,1,2))=IF(_xlfn.XLOOKUP($A68,INDIRECT("_"&amp;_xlfn.XLOOKUP(BB$2,WatchbillMONTHLY!$A$88:$U$88,OFFSET(WatchbillMONTHLY!$A$88:$U$88,1,2))),INDIRECT("_"&amp;_xlfn.XLOOKUP(BB$2,WatchbillMONTHLY!$A$88:$U$88,OFFSET(WatchbillMONTHLY!$A$88:$U$88,1,2))))=$A68,_xlfn.XLOOKUP(BB$2,WatchbillMONTHLY!$A$88:$U$88,OFFSET(WatchbillMONTHLY!$A$88:$U$88,1,2)),FALSE),TRUE,FALSE)),
FALSE),FALSE)</f>
        <v>0</v>
      </c>
      <c r="BC68" s="209" t="b" cm="1">
        <f t="array" aca="1" ref="BC68" ca="1">IF(AND($A68 &gt; 0, V68 &gt; 0,BC$2&lt;MiscFormulas!$A$5+1),
_xlfn.IFNA(
_xlfn.IFNA(
_xlfn.IFNA(
_xlfn.IFNA(
_xlfn.IFNA(
_xlfn.IFNA(
IF(_xlfn.XLOOKUP(BC$2,WatchbillMONTHLY!$A$3:$U$3,OFFSET(WatchbillMONTHLY!$A$3:$U$3,1,2))=IF(_xlfn.XLOOKUP($A68,INDIRECT("_"&amp;_xlfn.XLOOKUP(BC$2,WatchbillMONTHLY!$A$3:$U$3,OFFSET(WatchbillMONTHLY!$A$3:$U$3,1,2))),INDIRECT("_"&amp;_xlfn.XLOOKUP(BC$2,WatchbillMONTHLY!$A$3:$U$3,OFFSET(WatchbillMONTHLY!$A$3:$U$3,1,2))))=$A68,_xlfn.XLOOKUP(BC$2,WatchbillMONTHLY!$A$3:$U$3,OFFSET(WatchbillMONTHLY!$A$3:$U$3,1,2)),FALSE),TRUE,FALSE),
IF(_xlfn.XLOOKUP(BC$2,WatchbillMONTHLY!$A$20:$U$20,OFFSET(WatchbillMONTHLY!$A$20:$U$20,1,2))=IF(_xlfn.XLOOKUP($A68,INDIRECT("_"&amp;_xlfn.XLOOKUP(BC$2,WatchbillMONTHLY!$A$20:$U$20,OFFSET(WatchbillMONTHLY!$A$20:$U$20,1,2))),INDIRECT("_"&amp;_xlfn.XLOOKUP(BC$2,WatchbillMONTHLY!$A$20:$U$20,OFFSET(WatchbillMONTHLY!$A$20:$U$20,1,2))))=$A68,_xlfn.XLOOKUP(BC$2,WatchbillMONTHLY!$A$20:$U$20,OFFSET(WatchbillMONTHLY!$A$20:$U$20,1,2)),FALSE),TRUE,FALSE)),
IF(_xlfn.XLOOKUP(BC$2,WatchbillMONTHLY!$A$37:$U$37,OFFSET(WatchbillMONTHLY!$A$37:$U$37,1,2))=IF(_xlfn.XLOOKUP($A68,INDIRECT("_"&amp;_xlfn.XLOOKUP(BC$2,WatchbillMONTHLY!$A$37:$U$37,OFFSET(WatchbillMONTHLY!$A$37:$U$37,1,2))),INDIRECT("_"&amp;_xlfn.XLOOKUP(BC$2,WatchbillMONTHLY!$A$37:$U$37,OFFSET(WatchbillMONTHLY!$A$37:$U$37,1,2))))=$A68,_xlfn.XLOOKUP(BC$2,WatchbillMONTHLY!$A$37:$U$37,OFFSET(WatchbillMONTHLY!$A$37:$U$37,1,2)),FALSE),TRUE,FALSE)),
IF(_xlfn.XLOOKUP(BC$2,WatchbillMONTHLY!$A$54:$U$54,OFFSET(WatchbillMONTHLY!$A$54:$U$54,1,2))=IF(_xlfn.XLOOKUP($A68,INDIRECT("_"&amp;_xlfn.XLOOKUP(BC$2,WatchbillMONTHLY!$A$54:$U$54,OFFSET(WatchbillMONTHLY!$A$54:$U$54,1,2))),INDIRECT("_"&amp;_xlfn.XLOOKUP(BC$2,WatchbillMONTHLY!$A$54:$U$54,OFFSET(WatchbillMONTHLY!$A$54:$U$54,1,2))))=$A68,_xlfn.XLOOKUP(BC$2,WatchbillMONTHLY!$A$54:$U$54,OFFSET(WatchbillMONTHLY!$A$54:$U$54,1,2)),FALSE),TRUE,FALSE)),
IF(_xlfn.XLOOKUP(BC$2,WatchbillMONTHLY!$A$71:$U$71,OFFSET(WatchbillMONTHLY!$A$71:$U$71,1,2))=IF(_xlfn.XLOOKUP($A68,INDIRECT("_"&amp;_xlfn.XLOOKUP(BC$2,WatchbillMONTHLY!$A$71:$U$71,OFFSET(WatchbillMONTHLY!$A$71:$U$71,1,2))),INDIRECT("_"&amp;_xlfn.XLOOKUP(BC$2,WatchbillMONTHLY!$A$71:$U$71,OFFSET(WatchbillMONTHLY!$A$71:$U$71,1,2))))=$A68,_xlfn.XLOOKUP(BC$2,WatchbillMONTHLY!$A$71:$U$71,OFFSET(WatchbillMONTHLY!$A$71:$U$71,1,2)),FALSE),TRUE,FALSE)),
IF(_xlfn.XLOOKUP(BC$2,WatchbillMONTHLY!$A$88:$U$88,OFFSET(WatchbillMONTHLY!$A$88:$U$88,1,2))=IF(_xlfn.XLOOKUP($A68,INDIRECT("_"&amp;_xlfn.XLOOKUP(BC$2,WatchbillMONTHLY!$A$88:$U$88,OFFSET(WatchbillMONTHLY!$A$88:$U$88,1,2))),INDIRECT("_"&amp;_xlfn.XLOOKUP(BC$2,WatchbillMONTHLY!$A$88:$U$88,OFFSET(WatchbillMONTHLY!$A$88:$U$88,1,2))))=$A68,_xlfn.XLOOKUP(BC$2,WatchbillMONTHLY!$A$88:$U$88,OFFSET(WatchbillMONTHLY!$A$88:$U$88,1,2)),FALSE),TRUE,FALSE)),
FALSE),FALSE)</f>
        <v>0</v>
      </c>
      <c r="BD68" s="209" t="b" cm="1">
        <f t="array" aca="1" ref="BD68" ca="1">IF(AND($A68 &gt; 0, W68 &gt; 0,BD$2&lt;MiscFormulas!$A$5+1),
_xlfn.IFNA(
_xlfn.IFNA(
_xlfn.IFNA(
_xlfn.IFNA(
_xlfn.IFNA(
_xlfn.IFNA(
IF(_xlfn.XLOOKUP(BD$2,WatchbillMONTHLY!$A$3:$U$3,OFFSET(WatchbillMONTHLY!$A$3:$U$3,1,2))=IF(_xlfn.XLOOKUP($A68,INDIRECT("_"&amp;_xlfn.XLOOKUP(BD$2,WatchbillMONTHLY!$A$3:$U$3,OFFSET(WatchbillMONTHLY!$A$3:$U$3,1,2))),INDIRECT("_"&amp;_xlfn.XLOOKUP(BD$2,WatchbillMONTHLY!$A$3:$U$3,OFFSET(WatchbillMONTHLY!$A$3:$U$3,1,2))))=$A68,_xlfn.XLOOKUP(BD$2,WatchbillMONTHLY!$A$3:$U$3,OFFSET(WatchbillMONTHLY!$A$3:$U$3,1,2)),FALSE),TRUE,FALSE),
IF(_xlfn.XLOOKUP(BD$2,WatchbillMONTHLY!$A$20:$U$20,OFFSET(WatchbillMONTHLY!$A$20:$U$20,1,2))=IF(_xlfn.XLOOKUP($A68,INDIRECT("_"&amp;_xlfn.XLOOKUP(BD$2,WatchbillMONTHLY!$A$20:$U$20,OFFSET(WatchbillMONTHLY!$A$20:$U$20,1,2))),INDIRECT("_"&amp;_xlfn.XLOOKUP(BD$2,WatchbillMONTHLY!$A$20:$U$20,OFFSET(WatchbillMONTHLY!$A$20:$U$20,1,2))))=$A68,_xlfn.XLOOKUP(BD$2,WatchbillMONTHLY!$A$20:$U$20,OFFSET(WatchbillMONTHLY!$A$20:$U$20,1,2)),FALSE),TRUE,FALSE)),
IF(_xlfn.XLOOKUP(BD$2,WatchbillMONTHLY!$A$37:$U$37,OFFSET(WatchbillMONTHLY!$A$37:$U$37,1,2))=IF(_xlfn.XLOOKUP($A68,INDIRECT("_"&amp;_xlfn.XLOOKUP(BD$2,WatchbillMONTHLY!$A$37:$U$37,OFFSET(WatchbillMONTHLY!$A$37:$U$37,1,2))),INDIRECT("_"&amp;_xlfn.XLOOKUP(BD$2,WatchbillMONTHLY!$A$37:$U$37,OFFSET(WatchbillMONTHLY!$A$37:$U$37,1,2))))=$A68,_xlfn.XLOOKUP(BD$2,WatchbillMONTHLY!$A$37:$U$37,OFFSET(WatchbillMONTHLY!$A$37:$U$37,1,2)),FALSE),TRUE,FALSE)),
IF(_xlfn.XLOOKUP(BD$2,WatchbillMONTHLY!$A$54:$U$54,OFFSET(WatchbillMONTHLY!$A$54:$U$54,1,2))=IF(_xlfn.XLOOKUP($A68,INDIRECT("_"&amp;_xlfn.XLOOKUP(BD$2,WatchbillMONTHLY!$A$54:$U$54,OFFSET(WatchbillMONTHLY!$A$54:$U$54,1,2))),INDIRECT("_"&amp;_xlfn.XLOOKUP(BD$2,WatchbillMONTHLY!$A$54:$U$54,OFFSET(WatchbillMONTHLY!$A$54:$U$54,1,2))))=$A68,_xlfn.XLOOKUP(BD$2,WatchbillMONTHLY!$A$54:$U$54,OFFSET(WatchbillMONTHLY!$A$54:$U$54,1,2)),FALSE),TRUE,FALSE)),
IF(_xlfn.XLOOKUP(BD$2,WatchbillMONTHLY!$A$71:$U$71,OFFSET(WatchbillMONTHLY!$A$71:$U$71,1,2))=IF(_xlfn.XLOOKUP($A68,INDIRECT("_"&amp;_xlfn.XLOOKUP(BD$2,WatchbillMONTHLY!$A$71:$U$71,OFFSET(WatchbillMONTHLY!$A$71:$U$71,1,2))),INDIRECT("_"&amp;_xlfn.XLOOKUP(BD$2,WatchbillMONTHLY!$A$71:$U$71,OFFSET(WatchbillMONTHLY!$A$71:$U$71,1,2))))=$A68,_xlfn.XLOOKUP(BD$2,WatchbillMONTHLY!$A$71:$U$71,OFFSET(WatchbillMONTHLY!$A$71:$U$71,1,2)),FALSE),TRUE,FALSE)),
IF(_xlfn.XLOOKUP(BD$2,WatchbillMONTHLY!$A$88:$U$88,OFFSET(WatchbillMONTHLY!$A$88:$U$88,1,2))=IF(_xlfn.XLOOKUP($A68,INDIRECT("_"&amp;_xlfn.XLOOKUP(BD$2,WatchbillMONTHLY!$A$88:$U$88,OFFSET(WatchbillMONTHLY!$A$88:$U$88,1,2))),INDIRECT("_"&amp;_xlfn.XLOOKUP(BD$2,WatchbillMONTHLY!$A$88:$U$88,OFFSET(WatchbillMONTHLY!$A$88:$U$88,1,2))))=$A68,_xlfn.XLOOKUP(BD$2,WatchbillMONTHLY!$A$88:$U$88,OFFSET(WatchbillMONTHLY!$A$88:$U$88,1,2)),FALSE),TRUE,FALSE)),
FALSE),FALSE)</f>
        <v>0</v>
      </c>
      <c r="BE68" s="209" t="b" cm="1">
        <f t="array" aca="1" ref="BE68" ca="1">IF(AND($A68 &gt; 0, X68 &gt; 0,BE$2&lt;MiscFormulas!$A$5+1),
_xlfn.IFNA(
_xlfn.IFNA(
_xlfn.IFNA(
_xlfn.IFNA(
_xlfn.IFNA(
_xlfn.IFNA(
IF(_xlfn.XLOOKUP(BE$2,WatchbillMONTHLY!$A$3:$U$3,OFFSET(WatchbillMONTHLY!$A$3:$U$3,1,2))=IF(_xlfn.XLOOKUP($A68,INDIRECT("_"&amp;_xlfn.XLOOKUP(BE$2,WatchbillMONTHLY!$A$3:$U$3,OFFSET(WatchbillMONTHLY!$A$3:$U$3,1,2))),INDIRECT("_"&amp;_xlfn.XLOOKUP(BE$2,WatchbillMONTHLY!$A$3:$U$3,OFFSET(WatchbillMONTHLY!$A$3:$U$3,1,2))))=$A68,_xlfn.XLOOKUP(BE$2,WatchbillMONTHLY!$A$3:$U$3,OFFSET(WatchbillMONTHLY!$A$3:$U$3,1,2)),FALSE),TRUE,FALSE),
IF(_xlfn.XLOOKUP(BE$2,WatchbillMONTHLY!$A$20:$U$20,OFFSET(WatchbillMONTHLY!$A$20:$U$20,1,2))=IF(_xlfn.XLOOKUP($A68,INDIRECT("_"&amp;_xlfn.XLOOKUP(BE$2,WatchbillMONTHLY!$A$20:$U$20,OFFSET(WatchbillMONTHLY!$A$20:$U$20,1,2))),INDIRECT("_"&amp;_xlfn.XLOOKUP(BE$2,WatchbillMONTHLY!$A$20:$U$20,OFFSET(WatchbillMONTHLY!$A$20:$U$20,1,2))))=$A68,_xlfn.XLOOKUP(BE$2,WatchbillMONTHLY!$A$20:$U$20,OFFSET(WatchbillMONTHLY!$A$20:$U$20,1,2)),FALSE),TRUE,FALSE)),
IF(_xlfn.XLOOKUP(BE$2,WatchbillMONTHLY!$A$37:$U$37,OFFSET(WatchbillMONTHLY!$A$37:$U$37,1,2))=IF(_xlfn.XLOOKUP($A68,INDIRECT("_"&amp;_xlfn.XLOOKUP(BE$2,WatchbillMONTHLY!$A$37:$U$37,OFFSET(WatchbillMONTHLY!$A$37:$U$37,1,2))),INDIRECT("_"&amp;_xlfn.XLOOKUP(BE$2,WatchbillMONTHLY!$A$37:$U$37,OFFSET(WatchbillMONTHLY!$A$37:$U$37,1,2))))=$A68,_xlfn.XLOOKUP(BE$2,WatchbillMONTHLY!$A$37:$U$37,OFFSET(WatchbillMONTHLY!$A$37:$U$37,1,2)),FALSE),TRUE,FALSE)),
IF(_xlfn.XLOOKUP(BE$2,WatchbillMONTHLY!$A$54:$U$54,OFFSET(WatchbillMONTHLY!$A$54:$U$54,1,2))=IF(_xlfn.XLOOKUP($A68,INDIRECT("_"&amp;_xlfn.XLOOKUP(BE$2,WatchbillMONTHLY!$A$54:$U$54,OFFSET(WatchbillMONTHLY!$A$54:$U$54,1,2))),INDIRECT("_"&amp;_xlfn.XLOOKUP(BE$2,WatchbillMONTHLY!$A$54:$U$54,OFFSET(WatchbillMONTHLY!$A$54:$U$54,1,2))))=$A68,_xlfn.XLOOKUP(BE$2,WatchbillMONTHLY!$A$54:$U$54,OFFSET(WatchbillMONTHLY!$A$54:$U$54,1,2)),FALSE),TRUE,FALSE)),
IF(_xlfn.XLOOKUP(BE$2,WatchbillMONTHLY!$A$71:$U$71,OFFSET(WatchbillMONTHLY!$A$71:$U$71,1,2))=IF(_xlfn.XLOOKUP($A68,INDIRECT("_"&amp;_xlfn.XLOOKUP(BE$2,WatchbillMONTHLY!$A$71:$U$71,OFFSET(WatchbillMONTHLY!$A$71:$U$71,1,2))),INDIRECT("_"&amp;_xlfn.XLOOKUP(BE$2,WatchbillMONTHLY!$A$71:$U$71,OFFSET(WatchbillMONTHLY!$A$71:$U$71,1,2))))=$A68,_xlfn.XLOOKUP(BE$2,WatchbillMONTHLY!$A$71:$U$71,OFFSET(WatchbillMONTHLY!$A$71:$U$71,1,2)),FALSE),TRUE,FALSE)),
IF(_xlfn.XLOOKUP(BE$2,WatchbillMONTHLY!$A$88:$U$88,OFFSET(WatchbillMONTHLY!$A$88:$U$88,1,2))=IF(_xlfn.XLOOKUP($A68,INDIRECT("_"&amp;_xlfn.XLOOKUP(BE$2,WatchbillMONTHLY!$A$88:$U$88,OFFSET(WatchbillMONTHLY!$A$88:$U$88,1,2))),INDIRECT("_"&amp;_xlfn.XLOOKUP(BE$2,WatchbillMONTHLY!$A$88:$U$88,OFFSET(WatchbillMONTHLY!$A$88:$U$88,1,2))))=$A68,_xlfn.XLOOKUP(BE$2,WatchbillMONTHLY!$A$88:$U$88,OFFSET(WatchbillMONTHLY!$A$88:$U$88,1,2)),FALSE),TRUE,FALSE)),
FALSE),FALSE)</f>
        <v>0</v>
      </c>
      <c r="BF68" s="209" t="b" cm="1">
        <f t="array" aca="1" ref="BF68" ca="1">IF(AND($A68 &gt; 0, Y68 &gt; 0,BF$2&lt;MiscFormulas!$A$5+1),
_xlfn.IFNA(
_xlfn.IFNA(
_xlfn.IFNA(
_xlfn.IFNA(
_xlfn.IFNA(
_xlfn.IFNA(
IF(_xlfn.XLOOKUP(BF$2,WatchbillMONTHLY!$A$3:$U$3,OFFSET(WatchbillMONTHLY!$A$3:$U$3,1,2))=IF(_xlfn.XLOOKUP($A68,INDIRECT("_"&amp;_xlfn.XLOOKUP(BF$2,WatchbillMONTHLY!$A$3:$U$3,OFFSET(WatchbillMONTHLY!$A$3:$U$3,1,2))),INDIRECT("_"&amp;_xlfn.XLOOKUP(BF$2,WatchbillMONTHLY!$A$3:$U$3,OFFSET(WatchbillMONTHLY!$A$3:$U$3,1,2))))=$A68,_xlfn.XLOOKUP(BF$2,WatchbillMONTHLY!$A$3:$U$3,OFFSET(WatchbillMONTHLY!$A$3:$U$3,1,2)),FALSE),TRUE,FALSE),
IF(_xlfn.XLOOKUP(BF$2,WatchbillMONTHLY!$A$20:$U$20,OFFSET(WatchbillMONTHLY!$A$20:$U$20,1,2))=IF(_xlfn.XLOOKUP($A68,INDIRECT("_"&amp;_xlfn.XLOOKUP(BF$2,WatchbillMONTHLY!$A$20:$U$20,OFFSET(WatchbillMONTHLY!$A$20:$U$20,1,2))),INDIRECT("_"&amp;_xlfn.XLOOKUP(BF$2,WatchbillMONTHLY!$A$20:$U$20,OFFSET(WatchbillMONTHLY!$A$20:$U$20,1,2))))=$A68,_xlfn.XLOOKUP(BF$2,WatchbillMONTHLY!$A$20:$U$20,OFFSET(WatchbillMONTHLY!$A$20:$U$20,1,2)),FALSE),TRUE,FALSE)),
IF(_xlfn.XLOOKUP(BF$2,WatchbillMONTHLY!$A$37:$U$37,OFFSET(WatchbillMONTHLY!$A$37:$U$37,1,2))=IF(_xlfn.XLOOKUP($A68,INDIRECT("_"&amp;_xlfn.XLOOKUP(BF$2,WatchbillMONTHLY!$A$37:$U$37,OFFSET(WatchbillMONTHLY!$A$37:$U$37,1,2))),INDIRECT("_"&amp;_xlfn.XLOOKUP(BF$2,WatchbillMONTHLY!$A$37:$U$37,OFFSET(WatchbillMONTHLY!$A$37:$U$37,1,2))))=$A68,_xlfn.XLOOKUP(BF$2,WatchbillMONTHLY!$A$37:$U$37,OFFSET(WatchbillMONTHLY!$A$37:$U$37,1,2)),FALSE),TRUE,FALSE)),
IF(_xlfn.XLOOKUP(BF$2,WatchbillMONTHLY!$A$54:$U$54,OFFSET(WatchbillMONTHLY!$A$54:$U$54,1,2))=IF(_xlfn.XLOOKUP($A68,INDIRECT("_"&amp;_xlfn.XLOOKUP(BF$2,WatchbillMONTHLY!$A$54:$U$54,OFFSET(WatchbillMONTHLY!$A$54:$U$54,1,2))),INDIRECT("_"&amp;_xlfn.XLOOKUP(BF$2,WatchbillMONTHLY!$A$54:$U$54,OFFSET(WatchbillMONTHLY!$A$54:$U$54,1,2))))=$A68,_xlfn.XLOOKUP(BF$2,WatchbillMONTHLY!$A$54:$U$54,OFFSET(WatchbillMONTHLY!$A$54:$U$54,1,2)),FALSE),TRUE,FALSE)),
IF(_xlfn.XLOOKUP(BF$2,WatchbillMONTHLY!$A$71:$U$71,OFFSET(WatchbillMONTHLY!$A$71:$U$71,1,2))=IF(_xlfn.XLOOKUP($A68,INDIRECT("_"&amp;_xlfn.XLOOKUP(BF$2,WatchbillMONTHLY!$A$71:$U$71,OFFSET(WatchbillMONTHLY!$A$71:$U$71,1,2))),INDIRECT("_"&amp;_xlfn.XLOOKUP(BF$2,WatchbillMONTHLY!$A$71:$U$71,OFFSET(WatchbillMONTHLY!$A$71:$U$71,1,2))))=$A68,_xlfn.XLOOKUP(BF$2,WatchbillMONTHLY!$A$71:$U$71,OFFSET(WatchbillMONTHLY!$A$71:$U$71,1,2)),FALSE),TRUE,FALSE)),
IF(_xlfn.XLOOKUP(BF$2,WatchbillMONTHLY!$A$88:$U$88,OFFSET(WatchbillMONTHLY!$A$88:$U$88,1,2))=IF(_xlfn.XLOOKUP($A68,INDIRECT("_"&amp;_xlfn.XLOOKUP(BF$2,WatchbillMONTHLY!$A$88:$U$88,OFFSET(WatchbillMONTHLY!$A$88:$U$88,1,2))),INDIRECT("_"&amp;_xlfn.XLOOKUP(BF$2,WatchbillMONTHLY!$A$88:$U$88,OFFSET(WatchbillMONTHLY!$A$88:$U$88,1,2))))=$A68,_xlfn.XLOOKUP(BF$2,WatchbillMONTHLY!$A$88:$U$88,OFFSET(WatchbillMONTHLY!$A$88:$U$88,1,2)),FALSE),TRUE,FALSE)),
FALSE),FALSE)</f>
        <v>0</v>
      </c>
      <c r="BG68" s="209" t="b" cm="1">
        <f t="array" aca="1" ref="BG68" ca="1">IF(AND($A68 &gt; 0, Z68 &gt; 0,BG$2&lt;MiscFormulas!$A$5+1),
_xlfn.IFNA(
_xlfn.IFNA(
_xlfn.IFNA(
_xlfn.IFNA(
_xlfn.IFNA(
_xlfn.IFNA(
IF(_xlfn.XLOOKUP(BG$2,WatchbillMONTHLY!$A$3:$U$3,OFFSET(WatchbillMONTHLY!$A$3:$U$3,1,2))=IF(_xlfn.XLOOKUP($A68,INDIRECT("_"&amp;_xlfn.XLOOKUP(BG$2,WatchbillMONTHLY!$A$3:$U$3,OFFSET(WatchbillMONTHLY!$A$3:$U$3,1,2))),INDIRECT("_"&amp;_xlfn.XLOOKUP(BG$2,WatchbillMONTHLY!$A$3:$U$3,OFFSET(WatchbillMONTHLY!$A$3:$U$3,1,2))))=$A68,_xlfn.XLOOKUP(BG$2,WatchbillMONTHLY!$A$3:$U$3,OFFSET(WatchbillMONTHLY!$A$3:$U$3,1,2)),FALSE),TRUE,FALSE),
IF(_xlfn.XLOOKUP(BG$2,WatchbillMONTHLY!$A$20:$U$20,OFFSET(WatchbillMONTHLY!$A$20:$U$20,1,2))=IF(_xlfn.XLOOKUP($A68,INDIRECT("_"&amp;_xlfn.XLOOKUP(BG$2,WatchbillMONTHLY!$A$20:$U$20,OFFSET(WatchbillMONTHLY!$A$20:$U$20,1,2))),INDIRECT("_"&amp;_xlfn.XLOOKUP(BG$2,WatchbillMONTHLY!$A$20:$U$20,OFFSET(WatchbillMONTHLY!$A$20:$U$20,1,2))))=$A68,_xlfn.XLOOKUP(BG$2,WatchbillMONTHLY!$A$20:$U$20,OFFSET(WatchbillMONTHLY!$A$20:$U$20,1,2)),FALSE),TRUE,FALSE)),
IF(_xlfn.XLOOKUP(BG$2,WatchbillMONTHLY!$A$37:$U$37,OFFSET(WatchbillMONTHLY!$A$37:$U$37,1,2))=IF(_xlfn.XLOOKUP($A68,INDIRECT("_"&amp;_xlfn.XLOOKUP(BG$2,WatchbillMONTHLY!$A$37:$U$37,OFFSET(WatchbillMONTHLY!$A$37:$U$37,1,2))),INDIRECT("_"&amp;_xlfn.XLOOKUP(BG$2,WatchbillMONTHLY!$A$37:$U$37,OFFSET(WatchbillMONTHLY!$A$37:$U$37,1,2))))=$A68,_xlfn.XLOOKUP(BG$2,WatchbillMONTHLY!$A$37:$U$37,OFFSET(WatchbillMONTHLY!$A$37:$U$37,1,2)),FALSE),TRUE,FALSE)),
IF(_xlfn.XLOOKUP(BG$2,WatchbillMONTHLY!$A$54:$U$54,OFFSET(WatchbillMONTHLY!$A$54:$U$54,1,2))=IF(_xlfn.XLOOKUP($A68,INDIRECT("_"&amp;_xlfn.XLOOKUP(BG$2,WatchbillMONTHLY!$A$54:$U$54,OFFSET(WatchbillMONTHLY!$A$54:$U$54,1,2))),INDIRECT("_"&amp;_xlfn.XLOOKUP(BG$2,WatchbillMONTHLY!$A$54:$U$54,OFFSET(WatchbillMONTHLY!$A$54:$U$54,1,2))))=$A68,_xlfn.XLOOKUP(BG$2,WatchbillMONTHLY!$A$54:$U$54,OFFSET(WatchbillMONTHLY!$A$54:$U$54,1,2)),FALSE),TRUE,FALSE)),
IF(_xlfn.XLOOKUP(BG$2,WatchbillMONTHLY!$A$71:$U$71,OFFSET(WatchbillMONTHLY!$A$71:$U$71,1,2))=IF(_xlfn.XLOOKUP($A68,INDIRECT("_"&amp;_xlfn.XLOOKUP(BG$2,WatchbillMONTHLY!$A$71:$U$71,OFFSET(WatchbillMONTHLY!$A$71:$U$71,1,2))),INDIRECT("_"&amp;_xlfn.XLOOKUP(BG$2,WatchbillMONTHLY!$A$71:$U$71,OFFSET(WatchbillMONTHLY!$A$71:$U$71,1,2))))=$A68,_xlfn.XLOOKUP(BG$2,WatchbillMONTHLY!$A$71:$U$71,OFFSET(WatchbillMONTHLY!$A$71:$U$71,1,2)),FALSE),TRUE,FALSE)),
IF(_xlfn.XLOOKUP(BG$2,WatchbillMONTHLY!$A$88:$U$88,OFFSET(WatchbillMONTHLY!$A$88:$U$88,1,2))=IF(_xlfn.XLOOKUP($A68,INDIRECT("_"&amp;_xlfn.XLOOKUP(BG$2,WatchbillMONTHLY!$A$88:$U$88,OFFSET(WatchbillMONTHLY!$A$88:$U$88,1,2))),INDIRECT("_"&amp;_xlfn.XLOOKUP(BG$2,WatchbillMONTHLY!$A$88:$U$88,OFFSET(WatchbillMONTHLY!$A$88:$U$88,1,2))))=$A68,_xlfn.XLOOKUP(BG$2,WatchbillMONTHLY!$A$88:$U$88,OFFSET(WatchbillMONTHLY!$A$88:$U$88,1,2)),FALSE),TRUE,FALSE)),
FALSE),FALSE)</f>
        <v>0</v>
      </c>
      <c r="BH68" s="209" t="b" cm="1">
        <f t="array" aca="1" ref="BH68" ca="1">IF(AND($A68 &gt; 0, AA68 &gt; 0,BH$2&lt;MiscFormulas!$A$5+1),
_xlfn.IFNA(
_xlfn.IFNA(
_xlfn.IFNA(
_xlfn.IFNA(
_xlfn.IFNA(
_xlfn.IFNA(
IF(_xlfn.XLOOKUP(BH$2,WatchbillMONTHLY!$A$3:$U$3,OFFSET(WatchbillMONTHLY!$A$3:$U$3,1,2))=IF(_xlfn.XLOOKUP($A68,INDIRECT("_"&amp;_xlfn.XLOOKUP(BH$2,WatchbillMONTHLY!$A$3:$U$3,OFFSET(WatchbillMONTHLY!$A$3:$U$3,1,2))),INDIRECT("_"&amp;_xlfn.XLOOKUP(BH$2,WatchbillMONTHLY!$A$3:$U$3,OFFSET(WatchbillMONTHLY!$A$3:$U$3,1,2))))=$A68,_xlfn.XLOOKUP(BH$2,WatchbillMONTHLY!$A$3:$U$3,OFFSET(WatchbillMONTHLY!$A$3:$U$3,1,2)),FALSE),TRUE,FALSE),
IF(_xlfn.XLOOKUP(BH$2,WatchbillMONTHLY!$A$20:$U$20,OFFSET(WatchbillMONTHLY!$A$20:$U$20,1,2))=IF(_xlfn.XLOOKUP($A68,INDIRECT("_"&amp;_xlfn.XLOOKUP(BH$2,WatchbillMONTHLY!$A$20:$U$20,OFFSET(WatchbillMONTHLY!$A$20:$U$20,1,2))),INDIRECT("_"&amp;_xlfn.XLOOKUP(BH$2,WatchbillMONTHLY!$A$20:$U$20,OFFSET(WatchbillMONTHLY!$A$20:$U$20,1,2))))=$A68,_xlfn.XLOOKUP(BH$2,WatchbillMONTHLY!$A$20:$U$20,OFFSET(WatchbillMONTHLY!$A$20:$U$20,1,2)),FALSE),TRUE,FALSE)),
IF(_xlfn.XLOOKUP(BH$2,WatchbillMONTHLY!$A$37:$U$37,OFFSET(WatchbillMONTHLY!$A$37:$U$37,1,2))=IF(_xlfn.XLOOKUP($A68,INDIRECT("_"&amp;_xlfn.XLOOKUP(BH$2,WatchbillMONTHLY!$A$37:$U$37,OFFSET(WatchbillMONTHLY!$A$37:$U$37,1,2))),INDIRECT("_"&amp;_xlfn.XLOOKUP(BH$2,WatchbillMONTHLY!$A$37:$U$37,OFFSET(WatchbillMONTHLY!$A$37:$U$37,1,2))))=$A68,_xlfn.XLOOKUP(BH$2,WatchbillMONTHLY!$A$37:$U$37,OFFSET(WatchbillMONTHLY!$A$37:$U$37,1,2)),FALSE),TRUE,FALSE)),
IF(_xlfn.XLOOKUP(BH$2,WatchbillMONTHLY!$A$54:$U$54,OFFSET(WatchbillMONTHLY!$A$54:$U$54,1,2))=IF(_xlfn.XLOOKUP($A68,INDIRECT("_"&amp;_xlfn.XLOOKUP(BH$2,WatchbillMONTHLY!$A$54:$U$54,OFFSET(WatchbillMONTHLY!$A$54:$U$54,1,2))),INDIRECT("_"&amp;_xlfn.XLOOKUP(BH$2,WatchbillMONTHLY!$A$54:$U$54,OFFSET(WatchbillMONTHLY!$A$54:$U$54,1,2))))=$A68,_xlfn.XLOOKUP(BH$2,WatchbillMONTHLY!$A$54:$U$54,OFFSET(WatchbillMONTHLY!$A$54:$U$54,1,2)),FALSE),TRUE,FALSE)),
IF(_xlfn.XLOOKUP(BH$2,WatchbillMONTHLY!$A$71:$U$71,OFFSET(WatchbillMONTHLY!$A$71:$U$71,1,2))=IF(_xlfn.XLOOKUP($A68,INDIRECT("_"&amp;_xlfn.XLOOKUP(BH$2,WatchbillMONTHLY!$A$71:$U$71,OFFSET(WatchbillMONTHLY!$A$71:$U$71,1,2))),INDIRECT("_"&amp;_xlfn.XLOOKUP(BH$2,WatchbillMONTHLY!$A$71:$U$71,OFFSET(WatchbillMONTHLY!$A$71:$U$71,1,2))))=$A68,_xlfn.XLOOKUP(BH$2,WatchbillMONTHLY!$A$71:$U$71,OFFSET(WatchbillMONTHLY!$A$71:$U$71,1,2)),FALSE),TRUE,FALSE)),
IF(_xlfn.XLOOKUP(BH$2,WatchbillMONTHLY!$A$88:$U$88,OFFSET(WatchbillMONTHLY!$A$88:$U$88,1,2))=IF(_xlfn.XLOOKUP($A68,INDIRECT("_"&amp;_xlfn.XLOOKUP(BH$2,WatchbillMONTHLY!$A$88:$U$88,OFFSET(WatchbillMONTHLY!$A$88:$U$88,1,2))),INDIRECT("_"&amp;_xlfn.XLOOKUP(BH$2,WatchbillMONTHLY!$A$88:$U$88,OFFSET(WatchbillMONTHLY!$A$88:$U$88,1,2))))=$A68,_xlfn.XLOOKUP(BH$2,WatchbillMONTHLY!$A$88:$U$88,OFFSET(WatchbillMONTHLY!$A$88:$U$88,1,2)),FALSE),TRUE,FALSE)),
FALSE),FALSE)</f>
        <v>0</v>
      </c>
      <c r="BI68" s="209" t="b" cm="1">
        <f t="array" aca="1" ref="BI68" ca="1">IF(AND($A68 &gt; 0, AB68 &gt; 0,BI$2&lt;MiscFormulas!$A$5+1),
_xlfn.IFNA(
_xlfn.IFNA(
_xlfn.IFNA(
_xlfn.IFNA(
_xlfn.IFNA(
_xlfn.IFNA(
IF(_xlfn.XLOOKUP(BI$2,WatchbillMONTHLY!$A$3:$U$3,OFFSET(WatchbillMONTHLY!$A$3:$U$3,1,2))=IF(_xlfn.XLOOKUP($A68,INDIRECT("_"&amp;_xlfn.XLOOKUP(BI$2,WatchbillMONTHLY!$A$3:$U$3,OFFSET(WatchbillMONTHLY!$A$3:$U$3,1,2))),INDIRECT("_"&amp;_xlfn.XLOOKUP(BI$2,WatchbillMONTHLY!$A$3:$U$3,OFFSET(WatchbillMONTHLY!$A$3:$U$3,1,2))))=$A68,_xlfn.XLOOKUP(BI$2,WatchbillMONTHLY!$A$3:$U$3,OFFSET(WatchbillMONTHLY!$A$3:$U$3,1,2)),FALSE),TRUE,FALSE),
IF(_xlfn.XLOOKUP(BI$2,WatchbillMONTHLY!$A$20:$U$20,OFFSET(WatchbillMONTHLY!$A$20:$U$20,1,2))=IF(_xlfn.XLOOKUP($A68,INDIRECT("_"&amp;_xlfn.XLOOKUP(BI$2,WatchbillMONTHLY!$A$20:$U$20,OFFSET(WatchbillMONTHLY!$A$20:$U$20,1,2))),INDIRECT("_"&amp;_xlfn.XLOOKUP(BI$2,WatchbillMONTHLY!$A$20:$U$20,OFFSET(WatchbillMONTHLY!$A$20:$U$20,1,2))))=$A68,_xlfn.XLOOKUP(BI$2,WatchbillMONTHLY!$A$20:$U$20,OFFSET(WatchbillMONTHLY!$A$20:$U$20,1,2)),FALSE),TRUE,FALSE)),
IF(_xlfn.XLOOKUP(BI$2,WatchbillMONTHLY!$A$37:$U$37,OFFSET(WatchbillMONTHLY!$A$37:$U$37,1,2))=IF(_xlfn.XLOOKUP($A68,INDIRECT("_"&amp;_xlfn.XLOOKUP(BI$2,WatchbillMONTHLY!$A$37:$U$37,OFFSET(WatchbillMONTHLY!$A$37:$U$37,1,2))),INDIRECT("_"&amp;_xlfn.XLOOKUP(BI$2,WatchbillMONTHLY!$A$37:$U$37,OFFSET(WatchbillMONTHLY!$A$37:$U$37,1,2))))=$A68,_xlfn.XLOOKUP(BI$2,WatchbillMONTHLY!$A$37:$U$37,OFFSET(WatchbillMONTHLY!$A$37:$U$37,1,2)),FALSE),TRUE,FALSE)),
IF(_xlfn.XLOOKUP(BI$2,WatchbillMONTHLY!$A$54:$U$54,OFFSET(WatchbillMONTHLY!$A$54:$U$54,1,2))=IF(_xlfn.XLOOKUP($A68,INDIRECT("_"&amp;_xlfn.XLOOKUP(BI$2,WatchbillMONTHLY!$A$54:$U$54,OFFSET(WatchbillMONTHLY!$A$54:$U$54,1,2))),INDIRECT("_"&amp;_xlfn.XLOOKUP(BI$2,WatchbillMONTHLY!$A$54:$U$54,OFFSET(WatchbillMONTHLY!$A$54:$U$54,1,2))))=$A68,_xlfn.XLOOKUP(BI$2,WatchbillMONTHLY!$A$54:$U$54,OFFSET(WatchbillMONTHLY!$A$54:$U$54,1,2)),FALSE),TRUE,FALSE)),
IF(_xlfn.XLOOKUP(BI$2,WatchbillMONTHLY!$A$71:$U$71,OFFSET(WatchbillMONTHLY!$A$71:$U$71,1,2))=IF(_xlfn.XLOOKUP($A68,INDIRECT("_"&amp;_xlfn.XLOOKUP(BI$2,WatchbillMONTHLY!$A$71:$U$71,OFFSET(WatchbillMONTHLY!$A$71:$U$71,1,2))),INDIRECT("_"&amp;_xlfn.XLOOKUP(BI$2,WatchbillMONTHLY!$A$71:$U$71,OFFSET(WatchbillMONTHLY!$A$71:$U$71,1,2))))=$A68,_xlfn.XLOOKUP(BI$2,WatchbillMONTHLY!$A$71:$U$71,OFFSET(WatchbillMONTHLY!$A$71:$U$71,1,2)),FALSE),TRUE,FALSE)),
IF(_xlfn.XLOOKUP(BI$2,WatchbillMONTHLY!$A$88:$U$88,OFFSET(WatchbillMONTHLY!$A$88:$U$88,1,2))=IF(_xlfn.XLOOKUP($A68,INDIRECT("_"&amp;_xlfn.XLOOKUP(BI$2,WatchbillMONTHLY!$A$88:$U$88,OFFSET(WatchbillMONTHLY!$A$88:$U$88,1,2))),INDIRECT("_"&amp;_xlfn.XLOOKUP(BI$2,WatchbillMONTHLY!$A$88:$U$88,OFFSET(WatchbillMONTHLY!$A$88:$U$88,1,2))))=$A68,_xlfn.XLOOKUP(BI$2,WatchbillMONTHLY!$A$88:$U$88,OFFSET(WatchbillMONTHLY!$A$88:$U$88,1,2)),FALSE),TRUE,FALSE)),
FALSE),FALSE)</f>
        <v>0</v>
      </c>
      <c r="BJ68" s="209" t="b" cm="1">
        <f t="array" aca="1" ref="BJ68" ca="1">IF(AND($A68 &gt; 0, AC68 &gt; 0,BJ$2&lt;MiscFormulas!$A$5+1),
_xlfn.IFNA(
_xlfn.IFNA(
_xlfn.IFNA(
_xlfn.IFNA(
_xlfn.IFNA(
_xlfn.IFNA(
IF(_xlfn.XLOOKUP(BJ$2,WatchbillMONTHLY!$A$3:$U$3,OFFSET(WatchbillMONTHLY!$A$3:$U$3,1,2))=IF(_xlfn.XLOOKUP($A68,INDIRECT("_"&amp;_xlfn.XLOOKUP(BJ$2,WatchbillMONTHLY!$A$3:$U$3,OFFSET(WatchbillMONTHLY!$A$3:$U$3,1,2))),INDIRECT("_"&amp;_xlfn.XLOOKUP(BJ$2,WatchbillMONTHLY!$A$3:$U$3,OFFSET(WatchbillMONTHLY!$A$3:$U$3,1,2))))=$A68,_xlfn.XLOOKUP(BJ$2,WatchbillMONTHLY!$A$3:$U$3,OFFSET(WatchbillMONTHLY!$A$3:$U$3,1,2)),FALSE),TRUE,FALSE),
IF(_xlfn.XLOOKUP(BJ$2,WatchbillMONTHLY!$A$20:$U$20,OFFSET(WatchbillMONTHLY!$A$20:$U$20,1,2))=IF(_xlfn.XLOOKUP($A68,INDIRECT("_"&amp;_xlfn.XLOOKUP(BJ$2,WatchbillMONTHLY!$A$20:$U$20,OFFSET(WatchbillMONTHLY!$A$20:$U$20,1,2))),INDIRECT("_"&amp;_xlfn.XLOOKUP(BJ$2,WatchbillMONTHLY!$A$20:$U$20,OFFSET(WatchbillMONTHLY!$A$20:$U$20,1,2))))=$A68,_xlfn.XLOOKUP(BJ$2,WatchbillMONTHLY!$A$20:$U$20,OFFSET(WatchbillMONTHLY!$A$20:$U$20,1,2)),FALSE),TRUE,FALSE)),
IF(_xlfn.XLOOKUP(BJ$2,WatchbillMONTHLY!$A$37:$U$37,OFFSET(WatchbillMONTHLY!$A$37:$U$37,1,2))=IF(_xlfn.XLOOKUP($A68,INDIRECT("_"&amp;_xlfn.XLOOKUP(BJ$2,WatchbillMONTHLY!$A$37:$U$37,OFFSET(WatchbillMONTHLY!$A$37:$U$37,1,2))),INDIRECT("_"&amp;_xlfn.XLOOKUP(BJ$2,WatchbillMONTHLY!$A$37:$U$37,OFFSET(WatchbillMONTHLY!$A$37:$U$37,1,2))))=$A68,_xlfn.XLOOKUP(BJ$2,WatchbillMONTHLY!$A$37:$U$37,OFFSET(WatchbillMONTHLY!$A$37:$U$37,1,2)),FALSE),TRUE,FALSE)),
IF(_xlfn.XLOOKUP(BJ$2,WatchbillMONTHLY!$A$54:$U$54,OFFSET(WatchbillMONTHLY!$A$54:$U$54,1,2))=IF(_xlfn.XLOOKUP($A68,INDIRECT("_"&amp;_xlfn.XLOOKUP(BJ$2,WatchbillMONTHLY!$A$54:$U$54,OFFSET(WatchbillMONTHLY!$A$54:$U$54,1,2))),INDIRECT("_"&amp;_xlfn.XLOOKUP(BJ$2,WatchbillMONTHLY!$A$54:$U$54,OFFSET(WatchbillMONTHLY!$A$54:$U$54,1,2))))=$A68,_xlfn.XLOOKUP(BJ$2,WatchbillMONTHLY!$A$54:$U$54,OFFSET(WatchbillMONTHLY!$A$54:$U$54,1,2)),FALSE),TRUE,FALSE)),
IF(_xlfn.XLOOKUP(BJ$2,WatchbillMONTHLY!$A$71:$U$71,OFFSET(WatchbillMONTHLY!$A$71:$U$71,1,2))=IF(_xlfn.XLOOKUP($A68,INDIRECT("_"&amp;_xlfn.XLOOKUP(BJ$2,WatchbillMONTHLY!$A$71:$U$71,OFFSET(WatchbillMONTHLY!$A$71:$U$71,1,2))),INDIRECT("_"&amp;_xlfn.XLOOKUP(BJ$2,WatchbillMONTHLY!$A$71:$U$71,OFFSET(WatchbillMONTHLY!$A$71:$U$71,1,2))))=$A68,_xlfn.XLOOKUP(BJ$2,WatchbillMONTHLY!$A$71:$U$71,OFFSET(WatchbillMONTHLY!$A$71:$U$71,1,2)),FALSE),TRUE,FALSE)),
IF(_xlfn.XLOOKUP(BJ$2,WatchbillMONTHLY!$A$88:$U$88,OFFSET(WatchbillMONTHLY!$A$88:$U$88,1,2))=IF(_xlfn.XLOOKUP($A68,INDIRECT("_"&amp;_xlfn.XLOOKUP(BJ$2,WatchbillMONTHLY!$A$88:$U$88,OFFSET(WatchbillMONTHLY!$A$88:$U$88,1,2))),INDIRECT("_"&amp;_xlfn.XLOOKUP(BJ$2,WatchbillMONTHLY!$A$88:$U$88,OFFSET(WatchbillMONTHLY!$A$88:$U$88,1,2))))=$A68,_xlfn.XLOOKUP(BJ$2,WatchbillMONTHLY!$A$88:$U$88,OFFSET(WatchbillMONTHLY!$A$88:$U$88,1,2)),FALSE),TRUE,FALSE)),
FALSE),FALSE)</f>
        <v>0</v>
      </c>
      <c r="BK68" s="209" t="b" cm="1">
        <f t="array" aca="1" ref="BK68" ca="1">IF(AND($A68 &gt; 0, AD68 &gt; 0,BK$2&lt;MiscFormulas!$A$5+1),
_xlfn.IFNA(
_xlfn.IFNA(
_xlfn.IFNA(
_xlfn.IFNA(
_xlfn.IFNA(
_xlfn.IFNA(
IF(_xlfn.XLOOKUP(BK$2,WatchbillMONTHLY!$A$3:$U$3,OFFSET(WatchbillMONTHLY!$A$3:$U$3,1,2))=IF(_xlfn.XLOOKUP($A68,INDIRECT("_"&amp;_xlfn.XLOOKUP(BK$2,WatchbillMONTHLY!$A$3:$U$3,OFFSET(WatchbillMONTHLY!$A$3:$U$3,1,2))),INDIRECT("_"&amp;_xlfn.XLOOKUP(BK$2,WatchbillMONTHLY!$A$3:$U$3,OFFSET(WatchbillMONTHLY!$A$3:$U$3,1,2))))=$A68,_xlfn.XLOOKUP(BK$2,WatchbillMONTHLY!$A$3:$U$3,OFFSET(WatchbillMONTHLY!$A$3:$U$3,1,2)),FALSE),TRUE,FALSE),
IF(_xlfn.XLOOKUP(BK$2,WatchbillMONTHLY!$A$20:$U$20,OFFSET(WatchbillMONTHLY!$A$20:$U$20,1,2))=IF(_xlfn.XLOOKUP($A68,INDIRECT("_"&amp;_xlfn.XLOOKUP(BK$2,WatchbillMONTHLY!$A$20:$U$20,OFFSET(WatchbillMONTHLY!$A$20:$U$20,1,2))),INDIRECT("_"&amp;_xlfn.XLOOKUP(BK$2,WatchbillMONTHLY!$A$20:$U$20,OFFSET(WatchbillMONTHLY!$A$20:$U$20,1,2))))=$A68,_xlfn.XLOOKUP(BK$2,WatchbillMONTHLY!$A$20:$U$20,OFFSET(WatchbillMONTHLY!$A$20:$U$20,1,2)),FALSE),TRUE,FALSE)),
IF(_xlfn.XLOOKUP(BK$2,WatchbillMONTHLY!$A$37:$U$37,OFFSET(WatchbillMONTHLY!$A$37:$U$37,1,2))=IF(_xlfn.XLOOKUP($A68,INDIRECT("_"&amp;_xlfn.XLOOKUP(BK$2,WatchbillMONTHLY!$A$37:$U$37,OFFSET(WatchbillMONTHLY!$A$37:$U$37,1,2))),INDIRECT("_"&amp;_xlfn.XLOOKUP(BK$2,WatchbillMONTHLY!$A$37:$U$37,OFFSET(WatchbillMONTHLY!$A$37:$U$37,1,2))))=$A68,_xlfn.XLOOKUP(BK$2,WatchbillMONTHLY!$A$37:$U$37,OFFSET(WatchbillMONTHLY!$A$37:$U$37,1,2)),FALSE),TRUE,FALSE)),
IF(_xlfn.XLOOKUP(BK$2,WatchbillMONTHLY!$A$54:$U$54,OFFSET(WatchbillMONTHLY!$A$54:$U$54,1,2))=IF(_xlfn.XLOOKUP($A68,INDIRECT("_"&amp;_xlfn.XLOOKUP(BK$2,WatchbillMONTHLY!$A$54:$U$54,OFFSET(WatchbillMONTHLY!$A$54:$U$54,1,2))),INDIRECT("_"&amp;_xlfn.XLOOKUP(BK$2,WatchbillMONTHLY!$A$54:$U$54,OFFSET(WatchbillMONTHLY!$A$54:$U$54,1,2))))=$A68,_xlfn.XLOOKUP(BK$2,WatchbillMONTHLY!$A$54:$U$54,OFFSET(WatchbillMONTHLY!$A$54:$U$54,1,2)),FALSE),TRUE,FALSE)),
IF(_xlfn.XLOOKUP(BK$2,WatchbillMONTHLY!$A$71:$U$71,OFFSET(WatchbillMONTHLY!$A$71:$U$71,1,2))=IF(_xlfn.XLOOKUP($A68,INDIRECT("_"&amp;_xlfn.XLOOKUP(BK$2,WatchbillMONTHLY!$A$71:$U$71,OFFSET(WatchbillMONTHLY!$A$71:$U$71,1,2))),INDIRECT("_"&amp;_xlfn.XLOOKUP(BK$2,WatchbillMONTHLY!$A$71:$U$71,OFFSET(WatchbillMONTHLY!$A$71:$U$71,1,2))))=$A68,_xlfn.XLOOKUP(BK$2,WatchbillMONTHLY!$A$71:$U$71,OFFSET(WatchbillMONTHLY!$A$71:$U$71,1,2)),FALSE),TRUE,FALSE)),
IF(_xlfn.XLOOKUP(BK$2,WatchbillMONTHLY!$A$88:$U$88,OFFSET(WatchbillMONTHLY!$A$88:$U$88,1,2))=IF(_xlfn.XLOOKUP($A68,INDIRECT("_"&amp;_xlfn.XLOOKUP(BK$2,WatchbillMONTHLY!$A$88:$U$88,OFFSET(WatchbillMONTHLY!$A$88:$U$88,1,2))),INDIRECT("_"&amp;_xlfn.XLOOKUP(BK$2,WatchbillMONTHLY!$A$88:$U$88,OFFSET(WatchbillMONTHLY!$A$88:$U$88,1,2))))=$A68,_xlfn.XLOOKUP(BK$2,WatchbillMONTHLY!$A$88:$U$88,OFFSET(WatchbillMONTHLY!$A$88:$U$88,1,2)),FALSE),TRUE,FALSE)),
FALSE),FALSE)</f>
        <v>0</v>
      </c>
      <c r="BL68" s="209" t="b" cm="1">
        <f t="array" aca="1" ref="BL68" ca="1">IF(AND($A68 &gt; 0, AE68 &gt; 0,BL$2&lt;MiscFormulas!$A$5+1),
_xlfn.IFNA(
_xlfn.IFNA(
_xlfn.IFNA(
_xlfn.IFNA(
_xlfn.IFNA(
_xlfn.IFNA(
IF(_xlfn.XLOOKUP(BL$2,WatchbillMONTHLY!$A$3:$U$3,OFFSET(WatchbillMONTHLY!$A$3:$U$3,1,2))=IF(_xlfn.XLOOKUP($A68,INDIRECT("_"&amp;_xlfn.XLOOKUP(BL$2,WatchbillMONTHLY!$A$3:$U$3,OFFSET(WatchbillMONTHLY!$A$3:$U$3,1,2))),INDIRECT("_"&amp;_xlfn.XLOOKUP(BL$2,WatchbillMONTHLY!$A$3:$U$3,OFFSET(WatchbillMONTHLY!$A$3:$U$3,1,2))))=$A68,_xlfn.XLOOKUP(BL$2,WatchbillMONTHLY!$A$3:$U$3,OFFSET(WatchbillMONTHLY!$A$3:$U$3,1,2)),FALSE),TRUE,FALSE),
IF(_xlfn.XLOOKUP(BL$2,WatchbillMONTHLY!$A$20:$U$20,OFFSET(WatchbillMONTHLY!$A$20:$U$20,1,2))=IF(_xlfn.XLOOKUP($A68,INDIRECT("_"&amp;_xlfn.XLOOKUP(BL$2,WatchbillMONTHLY!$A$20:$U$20,OFFSET(WatchbillMONTHLY!$A$20:$U$20,1,2))),INDIRECT("_"&amp;_xlfn.XLOOKUP(BL$2,WatchbillMONTHLY!$A$20:$U$20,OFFSET(WatchbillMONTHLY!$A$20:$U$20,1,2))))=$A68,_xlfn.XLOOKUP(BL$2,WatchbillMONTHLY!$A$20:$U$20,OFFSET(WatchbillMONTHLY!$A$20:$U$20,1,2)),FALSE),TRUE,FALSE)),
IF(_xlfn.XLOOKUP(BL$2,WatchbillMONTHLY!$A$37:$U$37,OFFSET(WatchbillMONTHLY!$A$37:$U$37,1,2))=IF(_xlfn.XLOOKUP($A68,INDIRECT("_"&amp;_xlfn.XLOOKUP(BL$2,WatchbillMONTHLY!$A$37:$U$37,OFFSET(WatchbillMONTHLY!$A$37:$U$37,1,2))),INDIRECT("_"&amp;_xlfn.XLOOKUP(BL$2,WatchbillMONTHLY!$A$37:$U$37,OFFSET(WatchbillMONTHLY!$A$37:$U$37,1,2))))=$A68,_xlfn.XLOOKUP(BL$2,WatchbillMONTHLY!$A$37:$U$37,OFFSET(WatchbillMONTHLY!$A$37:$U$37,1,2)),FALSE),TRUE,FALSE)),
IF(_xlfn.XLOOKUP(BL$2,WatchbillMONTHLY!$A$54:$U$54,OFFSET(WatchbillMONTHLY!$A$54:$U$54,1,2))=IF(_xlfn.XLOOKUP($A68,INDIRECT("_"&amp;_xlfn.XLOOKUP(BL$2,WatchbillMONTHLY!$A$54:$U$54,OFFSET(WatchbillMONTHLY!$A$54:$U$54,1,2))),INDIRECT("_"&amp;_xlfn.XLOOKUP(BL$2,WatchbillMONTHLY!$A$54:$U$54,OFFSET(WatchbillMONTHLY!$A$54:$U$54,1,2))))=$A68,_xlfn.XLOOKUP(BL$2,WatchbillMONTHLY!$A$54:$U$54,OFFSET(WatchbillMONTHLY!$A$54:$U$54,1,2)),FALSE),TRUE,FALSE)),
IF(_xlfn.XLOOKUP(BL$2,WatchbillMONTHLY!$A$71:$U$71,OFFSET(WatchbillMONTHLY!$A$71:$U$71,1,2))=IF(_xlfn.XLOOKUP($A68,INDIRECT("_"&amp;_xlfn.XLOOKUP(BL$2,WatchbillMONTHLY!$A$71:$U$71,OFFSET(WatchbillMONTHLY!$A$71:$U$71,1,2))),INDIRECT("_"&amp;_xlfn.XLOOKUP(BL$2,WatchbillMONTHLY!$A$71:$U$71,OFFSET(WatchbillMONTHLY!$A$71:$U$71,1,2))))=$A68,_xlfn.XLOOKUP(BL$2,WatchbillMONTHLY!$A$71:$U$71,OFFSET(WatchbillMONTHLY!$A$71:$U$71,1,2)),FALSE),TRUE,FALSE)),
IF(_xlfn.XLOOKUP(BL$2,WatchbillMONTHLY!$A$88:$U$88,OFFSET(WatchbillMONTHLY!$A$88:$U$88,1,2))=IF(_xlfn.XLOOKUP($A68,INDIRECT("_"&amp;_xlfn.XLOOKUP(BL$2,WatchbillMONTHLY!$A$88:$U$88,OFFSET(WatchbillMONTHLY!$A$88:$U$88,1,2))),INDIRECT("_"&amp;_xlfn.XLOOKUP(BL$2,WatchbillMONTHLY!$A$88:$U$88,OFFSET(WatchbillMONTHLY!$A$88:$U$88,1,2))))=$A68,_xlfn.XLOOKUP(BL$2,WatchbillMONTHLY!$A$88:$U$88,OFFSET(WatchbillMONTHLY!$A$88:$U$88,1,2)),FALSE),TRUE,FALSE)),
FALSE),FALSE)</f>
        <v>0</v>
      </c>
      <c r="BM68" s="209" t="b" cm="1">
        <f t="array" aca="1" ref="BM68" ca="1">IF(AND($A68 &gt; 0, AF68 &gt; 0,BM$2&lt;MiscFormulas!$A$5+1),
_xlfn.IFNA(
_xlfn.IFNA(
_xlfn.IFNA(
_xlfn.IFNA(
_xlfn.IFNA(
_xlfn.IFNA(
IF(_xlfn.XLOOKUP(BM$2,WatchbillMONTHLY!$A$3:$U$3,OFFSET(WatchbillMONTHLY!$A$3:$U$3,1,2))=IF(_xlfn.XLOOKUP($A68,INDIRECT("_"&amp;_xlfn.XLOOKUP(BM$2,WatchbillMONTHLY!$A$3:$U$3,OFFSET(WatchbillMONTHLY!$A$3:$U$3,1,2))),INDIRECT("_"&amp;_xlfn.XLOOKUP(BM$2,WatchbillMONTHLY!$A$3:$U$3,OFFSET(WatchbillMONTHLY!$A$3:$U$3,1,2))))=$A68,_xlfn.XLOOKUP(BM$2,WatchbillMONTHLY!$A$3:$U$3,OFFSET(WatchbillMONTHLY!$A$3:$U$3,1,2)),FALSE),TRUE,FALSE),
IF(_xlfn.XLOOKUP(BM$2,WatchbillMONTHLY!$A$20:$U$20,OFFSET(WatchbillMONTHLY!$A$20:$U$20,1,2))=IF(_xlfn.XLOOKUP($A68,INDIRECT("_"&amp;_xlfn.XLOOKUP(BM$2,WatchbillMONTHLY!$A$20:$U$20,OFFSET(WatchbillMONTHLY!$A$20:$U$20,1,2))),INDIRECT("_"&amp;_xlfn.XLOOKUP(BM$2,WatchbillMONTHLY!$A$20:$U$20,OFFSET(WatchbillMONTHLY!$A$20:$U$20,1,2))))=$A68,_xlfn.XLOOKUP(BM$2,WatchbillMONTHLY!$A$20:$U$20,OFFSET(WatchbillMONTHLY!$A$20:$U$20,1,2)),FALSE),TRUE,FALSE)),
IF(_xlfn.XLOOKUP(BM$2,WatchbillMONTHLY!$A$37:$U$37,OFFSET(WatchbillMONTHLY!$A$37:$U$37,1,2))=IF(_xlfn.XLOOKUP($A68,INDIRECT("_"&amp;_xlfn.XLOOKUP(BM$2,WatchbillMONTHLY!$A$37:$U$37,OFFSET(WatchbillMONTHLY!$A$37:$U$37,1,2))),INDIRECT("_"&amp;_xlfn.XLOOKUP(BM$2,WatchbillMONTHLY!$A$37:$U$37,OFFSET(WatchbillMONTHLY!$A$37:$U$37,1,2))))=$A68,_xlfn.XLOOKUP(BM$2,WatchbillMONTHLY!$A$37:$U$37,OFFSET(WatchbillMONTHLY!$A$37:$U$37,1,2)),FALSE),TRUE,FALSE)),
IF(_xlfn.XLOOKUP(BM$2,WatchbillMONTHLY!$A$54:$U$54,OFFSET(WatchbillMONTHLY!$A$54:$U$54,1,2))=IF(_xlfn.XLOOKUP($A68,INDIRECT("_"&amp;_xlfn.XLOOKUP(BM$2,WatchbillMONTHLY!$A$54:$U$54,OFFSET(WatchbillMONTHLY!$A$54:$U$54,1,2))),INDIRECT("_"&amp;_xlfn.XLOOKUP(BM$2,WatchbillMONTHLY!$A$54:$U$54,OFFSET(WatchbillMONTHLY!$A$54:$U$54,1,2))))=$A68,_xlfn.XLOOKUP(BM$2,WatchbillMONTHLY!$A$54:$U$54,OFFSET(WatchbillMONTHLY!$A$54:$U$54,1,2)),FALSE),TRUE,FALSE)),
IF(_xlfn.XLOOKUP(BM$2,WatchbillMONTHLY!$A$71:$U$71,OFFSET(WatchbillMONTHLY!$A$71:$U$71,1,2))=IF(_xlfn.XLOOKUP($A68,INDIRECT("_"&amp;_xlfn.XLOOKUP(BM$2,WatchbillMONTHLY!$A$71:$U$71,OFFSET(WatchbillMONTHLY!$A$71:$U$71,1,2))),INDIRECT("_"&amp;_xlfn.XLOOKUP(BM$2,WatchbillMONTHLY!$A$71:$U$71,OFFSET(WatchbillMONTHLY!$A$71:$U$71,1,2))))=$A68,_xlfn.XLOOKUP(BM$2,WatchbillMONTHLY!$A$71:$U$71,OFFSET(WatchbillMONTHLY!$A$71:$U$71,1,2)),FALSE),TRUE,FALSE)),
IF(_xlfn.XLOOKUP(BM$2,WatchbillMONTHLY!$A$88:$U$88,OFFSET(WatchbillMONTHLY!$A$88:$U$88,1,2))=IF(_xlfn.XLOOKUP($A68,INDIRECT("_"&amp;_xlfn.XLOOKUP(BM$2,WatchbillMONTHLY!$A$88:$U$88,OFFSET(WatchbillMONTHLY!$A$88:$U$88,1,2))),INDIRECT("_"&amp;_xlfn.XLOOKUP(BM$2,WatchbillMONTHLY!$A$88:$U$88,OFFSET(WatchbillMONTHLY!$A$88:$U$88,1,2))))=$A68,_xlfn.XLOOKUP(BM$2,WatchbillMONTHLY!$A$88:$U$88,OFFSET(WatchbillMONTHLY!$A$88:$U$88,1,2)),FALSE),TRUE,FALSE)),
FALSE),FALSE)</f>
        <v>0</v>
      </c>
      <c r="BN68" s="209" t="b" cm="1">
        <f t="array" aca="1" ref="BN68" ca="1">IF(AND($A68 &gt; 0, AG68 &gt; 0,BN$2&lt;MiscFormulas!$A$5+1),
_xlfn.IFNA(
_xlfn.IFNA(
_xlfn.IFNA(
_xlfn.IFNA(
_xlfn.IFNA(
_xlfn.IFNA(
IF(_xlfn.XLOOKUP(BN$2,WatchbillMONTHLY!$A$3:$U$3,OFFSET(WatchbillMONTHLY!$A$3:$U$3,1,2))=IF(_xlfn.XLOOKUP($A68,INDIRECT("_"&amp;_xlfn.XLOOKUP(BN$2,WatchbillMONTHLY!$A$3:$U$3,OFFSET(WatchbillMONTHLY!$A$3:$U$3,1,2))),INDIRECT("_"&amp;_xlfn.XLOOKUP(BN$2,WatchbillMONTHLY!$A$3:$U$3,OFFSET(WatchbillMONTHLY!$A$3:$U$3,1,2))))=$A68,_xlfn.XLOOKUP(BN$2,WatchbillMONTHLY!$A$3:$U$3,OFFSET(WatchbillMONTHLY!$A$3:$U$3,1,2)),FALSE),TRUE,FALSE),
IF(_xlfn.XLOOKUP(BN$2,WatchbillMONTHLY!$A$20:$U$20,OFFSET(WatchbillMONTHLY!$A$20:$U$20,1,2))=IF(_xlfn.XLOOKUP($A68,INDIRECT("_"&amp;_xlfn.XLOOKUP(BN$2,WatchbillMONTHLY!$A$20:$U$20,OFFSET(WatchbillMONTHLY!$A$20:$U$20,1,2))),INDIRECT("_"&amp;_xlfn.XLOOKUP(BN$2,WatchbillMONTHLY!$A$20:$U$20,OFFSET(WatchbillMONTHLY!$A$20:$U$20,1,2))))=$A68,_xlfn.XLOOKUP(BN$2,WatchbillMONTHLY!$A$20:$U$20,OFFSET(WatchbillMONTHLY!$A$20:$U$20,1,2)),FALSE),TRUE,FALSE)),
IF(_xlfn.XLOOKUP(BN$2,WatchbillMONTHLY!$A$37:$U$37,OFFSET(WatchbillMONTHLY!$A$37:$U$37,1,2))=IF(_xlfn.XLOOKUP($A68,INDIRECT("_"&amp;_xlfn.XLOOKUP(BN$2,WatchbillMONTHLY!$A$37:$U$37,OFFSET(WatchbillMONTHLY!$A$37:$U$37,1,2))),INDIRECT("_"&amp;_xlfn.XLOOKUP(BN$2,WatchbillMONTHLY!$A$37:$U$37,OFFSET(WatchbillMONTHLY!$A$37:$U$37,1,2))))=$A68,_xlfn.XLOOKUP(BN$2,WatchbillMONTHLY!$A$37:$U$37,OFFSET(WatchbillMONTHLY!$A$37:$U$37,1,2)),FALSE),TRUE,FALSE)),
IF(_xlfn.XLOOKUP(BN$2,WatchbillMONTHLY!$A$54:$U$54,OFFSET(WatchbillMONTHLY!$A$54:$U$54,1,2))=IF(_xlfn.XLOOKUP($A68,INDIRECT("_"&amp;_xlfn.XLOOKUP(BN$2,WatchbillMONTHLY!$A$54:$U$54,OFFSET(WatchbillMONTHLY!$A$54:$U$54,1,2))),INDIRECT("_"&amp;_xlfn.XLOOKUP(BN$2,WatchbillMONTHLY!$A$54:$U$54,OFFSET(WatchbillMONTHLY!$A$54:$U$54,1,2))))=$A68,_xlfn.XLOOKUP(BN$2,WatchbillMONTHLY!$A$54:$U$54,OFFSET(WatchbillMONTHLY!$A$54:$U$54,1,2)),FALSE),TRUE,FALSE)),
IF(_xlfn.XLOOKUP(BN$2,WatchbillMONTHLY!$A$71:$U$71,OFFSET(WatchbillMONTHLY!$A$71:$U$71,1,2))=IF(_xlfn.XLOOKUP($A68,INDIRECT("_"&amp;_xlfn.XLOOKUP(BN$2,WatchbillMONTHLY!$A$71:$U$71,OFFSET(WatchbillMONTHLY!$A$71:$U$71,1,2))),INDIRECT("_"&amp;_xlfn.XLOOKUP(BN$2,WatchbillMONTHLY!$A$71:$U$71,OFFSET(WatchbillMONTHLY!$A$71:$U$71,1,2))))=$A68,_xlfn.XLOOKUP(BN$2,WatchbillMONTHLY!$A$71:$U$71,OFFSET(WatchbillMONTHLY!$A$71:$U$71,1,2)),FALSE),TRUE,FALSE)),
IF(_xlfn.XLOOKUP(BN$2,WatchbillMONTHLY!$A$88:$U$88,OFFSET(WatchbillMONTHLY!$A$88:$U$88,1,2))=IF(_xlfn.XLOOKUP($A68,INDIRECT("_"&amp;_xlfn.XLOOKUP(BN$2,WatchbillMONTHLY!$A$88:$U$88,OFFSET(WatchbillMONTHLY!$A$88:$U$88,1,2))),INDIRECT("_"&amp;_xlfn.XLOOKUP(BN$2,WatchbillMONTHLY!$A$88:$U$88,OFFSET(WatchbillMONTHLY!$A$88:$U$88,1,2))))=$A68,_xlfn.XLOOKUP(BN$2,WatchbillMONTHLY!$A$88:$U$88,OFFSET(WatchbillMONTHLY!$A$88:$U$88,1,2)),FALSE),TRUE,FALSE)),
FALSE),FALSE)</f>
        <v>0</v>
      </c>
      <c r="BO68" s="209" t="b" cm="1">
        <f t="array" aca="1" ref="BO68" ca="1">IF(
    AND($A68 &gt; 0, AH68 &gt; 0,BO$2&lt;MiscFormulas!$A$5+1),
    ISNUMBER(
        MATCH($A68,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8" s="210"/>
    </row>
    <row r="69" spans="1:68" x14ac:dyDescent="0.35">
      <c r="A69" t="str">
        <v>EX3 Kimberly, P.</v>
      </c>
      <c r="B69" s="214" t="str">
        <v>EX3 Kimberly, Pink</v>
      </c>
      <c r="C69" s="191"/>
      <c r="D69" s="234" t="s">
        <v>266</v>
      </c>
      <c r="E69" s="235"/>
      <c r="F69" s="235"/>
      <c r="G69" s="235"/>
      <c r="H69" s="235"/>
      <c r="I69" s="235"/>
      <c r="J69" s="235" t="s">
        <v>266</v>
      </c>
      <c r="K69" s="235"/>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184"/>
      <c r="AI69" s="209"/>
      <c r="AJ69" s="209" t="str" cm="1">
        <f t="array" aca="1" ref="AJ69" ca="1">IF(OR(AK69:BN69=TRUE),$A69&amp;" :  ","")&amp;_xlfn.TEXTJOIN(" | ",TRUE,IF(AK69:BN69=TRUE,$AK$2:$BN$2,""))</f>
        <v/>
      </c>
      <c r="AK69" s="209" t="b" cm="1">
        <f t="array" aca="1" ref="AK69" ca="1">IF(AND($A69 &gt; 0, D69 &gt; 0,AK$2&lt;MiscFormulas!$A$5+1),
_xlfn.IFNA(
_xlfn.IFNA(
_xlfn.IFNA(
_xlfn.IFNA(
_xlfn.IFNA(
_xlfn.IFNA(
IF(_xlfn.XLOOKUP(AK$2,WatchbillMONTHLY!$A$3:$U$3,OFFSET(WatchbillMONTHLY!$A$3:$U$3,1,2))=IF(_xlfn.XLOOKUP($A69,INDIRECT("_"&amp;_xlfn.XLOOKUP(AK$2,WatchbillMONTHLY!$A$3:$U$3,OFFSET(WatchbillMONTHLY!$A$3:$U$3,1,2))),INDIRECT("_"&amp;_xlfn.XLOOKUP(AK$2,WatchbillMONTHLY!$A$3:$U$3,OFFSET(WatchbillMONTHLY!$A$3:$U$3,1,2))))=$A69,_xlfn.XLOOKUP(AK$2,WatchbillMONTHLY!$A$3:$U$3,OFFSET(WatchbillMONTHLY!$A$3:$U$3,1,2)),FALSE),TRUE,FALSE),
IF(_xlfn.XLOOKUP(AK$2,WatchbillMONTHLY!$A$20:$U$20,OFFSET(WatchbillMONTHLY!$A$20:$U$20,1,2))=IF(_xlfn.XLOOKUP($A69,INDIRECT("_"&amp;_xlfn.XLOOKUP(AK$2,WatchbillMONTHLY!$A$20:$U$20,OFFSET(WatchbillMONTHLY!$A$20:$U$20,1,2))),INDIRECT("_"&amp;_xlfn.XLOOKUP(AK$2,WatchbillMONTHLY!$A$20:$U$20,OFFSET(WatchbillMONTHLY!$A$20:$U$20,1,2))))=$A69,_xlfn.XLOOKUP(AK$2,WatchbillMONTHLY!$A$20:$U$20,OFFSET(WatchbillMONTHLY!$A$20:$U$20,1,2)),FALSE),TRUE,FALSE)),
IF(_xlfn.XLOOKUP(AK$2,WatchbillMONTHLY!$A$37:$U$37,OFFSET(WatchbillMONTHLY!$A$37:$U$37,1,2))=IF(_xlfn.XLOOKUP($A69,INDIRECT("_"&amp;_xlfn.XLOOKUP(AK$2,WatchbillMONTHLY!$A$37:$U$37,OFFSET(WatchbillMONTHLY!$A$37:$U$37,1,2))),INDIRECT("_"&amp;_xlfn.XLOOKUP(AK$2,WatchbillMONTHLY!$A$37:$U$37,OFFSET(WatchbillMONTHLY!$A$37:$U$37,1,2))))=$A69,_xlfn.XLOOKUP(AK$2,WatchbillMONTHLY!$A$37:$U$37,OFFSET(WatchbillMONTHLY!$A$37:$U$37,1,2)),FALSE),TRUE,FALSE)),
IF(_xlfn.XLOOKUP(AK$2,WatchbillMONTHLY!$A$54:$U$54,OFFSET(WatchbillMONTHLY!$A$54:$U$54,1,2))=IF(_xlfn.XLOOKUP($A69,INDIRECT("_"&amp;_xlfn.XLOOKUP(AK$2,WatchbillMONTHLY!$A$54:$U$54,OFFSET(WatchbillMONTHLY!$A$54:$U$54,1,2))),INDIRECT("_"&amp;_xlfn.XLOOKUP(AK$2,WatchbillMONTHLY!$A$54:$U$54,OFFSET(WatchbillMONTHLY!$A$54:$U$54,1,2))))=$A69,_xlfn.XLOOKUP(AK$2,WatchbillMONTHLY!$A$54:$U$54,OFFSET(WatchbillMONTHLY!$A$54:$U$54,1,2)),FALSE),TRUE,FALSE)),
IF(_xlfn.XLOOKUP(AK$2,WatchbillMONTHLY!$A$71:$U$71,OFFSET(WatchbillMONTHLY!$A$71:$U$71,1,2))=IF(_xlfn.XLOOKUP($A69,INDIRECT("_"&amp;_xlfn.XLOOKUP(AK$2,WatchbillMONTHLY!$A$71:$U$71,OFFSET(WatchbillMONTHLY!$A$71:$U$71,1,2))),INDIRECT("_"&amp;_xlfn.XLOOKUP(AK$2,WatchbillMONTHLY!$A$71:$U$71,OFFSET(WatchbillMONTHLY!$A$71:$U$71,1,2))))=$A69,_xlfn.XLOOKUP(AK$2,WatchbillMONTHLY!$A$71:$U$71,OFFSET(WatchbillMONTHLY!$A$71:$U$71,1,2)),FALSE),TRUE,FALSE)),
IF(_xlfn.XLOOKUP(AK$2,WatchbillMONTHLY!$A$88:$U$88,OFFSET(WatchbillMONTHLY!$A$88:$U$88,1,2))=IF(_xlfn.XLOOKUP($A69,INDIRECT("_"&amp;_xlfn.XLOOKUP(AK$2,WatchbillMONTHLY!$A$88:$U$88,OFFSET(WatchbillMONTHLY!$A$88:$U$88,1,2))),INDIRECT("_"&amp;_xlfn.XLOOKUP(AK$2,WatchbillMONTHLY!$A$88:$U$88,OFFSET(WatchbillMONTHLY!$A$88:$U$88,1,2))))=$A69,_xlfn.XLOOKUP(AK$2,WatchbillMONTHLY!$A$88:$U$88,OFFSET(WatchbillMONTHLY!$A$88:$U$88,1,2)),FALSE),TRUE,FALSE)),
FALSE),FALSE)</f>
        <v>0</v>
      </c>
      <c r="AL69" s="209" t="b" cm="1">
        <f t="array" aca="1" ref="AL69" ca="1">IF(AND($A69 &gt; 0, E69 &gt; 0,AL$2&lt;MiscFormulas!$A$5+1),
_xlfn.IFNA(
_xlfn.IFNA(
_xlfn.IFNA(
_xlfn.IFNA(
_xlfn.IFNA(
_xlfn.IFNA(
IF(_xlfn.XLOOKUP(AL$2,WatchbillMONTHLY!$A$3:$U$3,OFFSET(WatchbillMONTHLY!$A$3:$U$3,1,2))=IF(_xlfn.XLOOKUP($A69,INDIRECT("_"&amp;_xlfn.XLOOKUP(AL$2,WatchbillMONTHLY!$A$3:$U$3,OFFSET(WatchbillMONTHLY!$A$3:$U$3,1,2))),INDIRECT("_"&amp;_xlfn.XLOOKUP(AL$2,WatchbillMONTHLY!$A$3:$U$3,OFFSET(WatchbillMONTHLY!$A$3:$U$3,1,2))))=$A69,_xlfn.XLOOKUP(AL$2,WatchbillMONTHLY!$A$3:$U$3,OFFSET(WatchbillMONTHLY!$A$3:$U$3,1,2)),FALSE),TRUE,FALSE),
IF(_xlfn.XLOOKUP(AL$2,WatchbillMONTHLY!$A$20:$U$20,OFFSET(WatchbillMONTHLY!$A$20:$U$20,1,2))=IF(_xlfn.XLOOKUP($A69,INDIRECT("_"&amp;_xlfn.XLOOKUP(AL$2,WatchbillMONTHLY!$A$20:$U$20,OFFSET(WatchbillMONTHLY!$A$20:$U$20,1,2))),INDIRECT("_"&amp;_xlfn.XLOOKUP(AL$2,WatchbillMONTHLY!$A$20:$U$20,OFFSET(WatchbillMONTHLY!$A$20:$U$20,1,2))))=$A69,_xlfn.XLOOKUP(AL$2,WatchbillMONTHLY!$A$20:$U$20,OFFSET(WatchbillMONTHLY!$A$20:$U$20,1,2)),FALSE),TRUE,FALSE)),
IF(_xlfn.XLOOKUP(AL$2,WatchbillMONTHLY!$A$37:$U$37,OFFSET(WatchbillMONTHLY!$A$37:$U$37,1,2))=IF(_xlfn.XLOOKUP($A69,INDIRECT("_"&amp;_xlfn.XLOOKUP(AL$2,WatchbillMONTHLY!$A$37:$U$37,OFFSET(WatchbillMONTHLY!$A$37:$U$37,1,2))),INDIRECT("_"&amp;_xlfn.XLOOKUP(AL$2,WatchbillMONTHLY!$A$37:$U$37,OFFSET(WatchbillMONTHLY!$A$37:$U$37,1,2))))=$A69,_xlfn.XLOOKUP(AL$2,WatchbillMONTHLY!$A$37:$U$37,OFFSET(WatchbillMONTHLY!$A$37:$U$37,1,2)),FALSE),TRUE,FALSE)),
IF(_xlfn.XLOOKUP(AL$2,WatchbillMONTHLY!$A$54:$U$54,OFFSET(WatchbillMONTHLY!$A$54:$U$54,1,2))=IF(_xlfn.XLOOKUP($A69,INDIRECT("_"&amp;_xlfn.XLOOKUP(AL$2,WatchbillMONTHLY!$A$54:$U$54,OFFSET(WatchbillMONTHLY!$A$54:$U$54,1,2))),INDIRECT("_"&amp;_xlfn.XLOOKUP(AL$2,WatchbillMONTHLY!$A$54:$U$54,OFFSET(WatchbillMONTHLY!$A$54:$U$54,1,2))))=$A69,_xlfn.XLOOKUP(AL$2,WatchbillMONTHLY!$A$54:$U$54,OFFSET(WatchbillMONTHLY!$A$54:$U$54,1,2)),FALSE),TRUE,FALSE)),
IF(_xlfn.XLOOKUP(AL$2,WatchbillMONTHLY!$A$71:$U$71,OFFSET(WatchbillMONTHLY!$A$71:$U$71,1,2))=IF(_xlfn.XLOOKUP($A69,INDIRECT("_"&amp;_xlfn.XLOOKUP(AL$2,WatchbillMONTHLY!$A$71:$U$71,OFFSET(WatchbillMONTHLY!$A$71:$U$71,1,2))),INDIRECT("_"&amp;_xlfn.XLOOKUP(AL$2,WatchbillMONTHLY!$A$71:$U$71,OFFSET(WatchbillMONTHLY!$A$71:$U$71,1,2))))=$A69,_xlfn.XLOOKUP(AL$2,WatchbillMONTHLY!$A$71:$U$71,OFFSET(WatchbillMONTHLY!$A$71:$U$71,1,2)),FALSE),TRUE,FALSE)),
IF(_xlfn.XLOOKUP(AL$2,WatchbillMONTHLY!$A$88:$U$88,OFFSET(WatchbillMONTHLY!$A$88:$U$88,1,2))=IF(_xlfn.XLOOKUP($A69,INDIRECT("_"&amp;_xlfn.XLOOKUP(AL$2,WatchbillMONTHLY!$A$88:$U$88,OFFSET(WatchbillMONTHLY!$A$88:$U$88,1,2))),INDIRECT("_"&amp;_xlfn.XLOOKUP(AL$2,WatchbillMONTHLY!$A$88:$U$88,OFFSET(WatchbillMONTHLY!$A$88:$U$88,1,2))))=$A69,_xlfn.XLOOKUP(AL$2,WatchbillMONTHLY!$A$88:$U$88,OFFSET(WatchbillMONTHLY!$A$88:$U$88,1,2)),FALSE),TRUE,FALSE)),
FALSE),FALSE)</f>
        <v>0</v>
      </c>
      <c r="AM69" s="209" t="b" cm="1">
        <f t="array" aca="1" ref="AM69" ca="1">IF(AND($A69 &gt; 0, F69 &gt; 0,AM$2&lt;MiscFormulas!$A$5+1),
_xlfn.IFNA(
_xlfn.IFNA(
_xlfn.IFNA(
_xlfn.IFNA(
_xlfn.IFNA(
_xlfn.IFNA(
IF(_xlfn.XLOOKUP(AM$2,WatchbillMONTHLY!$A$3:$U$3,OFFSET(WatchbillMONTHLY!$A$3:$U$3,1,2))=IF(_xlfn.XLOOKUP($A69,INDIRECT("_"&amp;_xlfn.XLOOKUP(AM$2,WatchbillMONTHLY!$A$3:$U$3,OFFSET(WatchbillMONTHLY!$A$3:$U$3,1,2))),INDIRECT("_"&amp;_xlfn.XLOOKUP(AM$2,WatchbillMONTHLY!$A$3:$U$3,OFFSET(WatchbillMONTHLY!$A$3:$U$3,1,2))))=$A69,_xlfn.XLOOKUP(AM$2,WatchbillMONTHLY!$A$3:$U$3,OFFSET(WatchbillMONTHLY!$A$3:$U$3,1,2)),FALSE),TRUE,FALSE),
IF(_xlfn.XLOOKUP(AM$2,WatchbillMONTHLY!$A$20:$U$20,OFFSET(WatchbillMONTHLY!$A$20:$U$20,1,2))=IF(_xlfn.XLOOKUP($A69,INDIRECT("_"&amp;_xlfn.XLOOKUP(AM$2,WatchbillMONTHLY!$A$20:$U$20,OFFSET(WatchbillMONTHLY!$A$20:$U$20,1,2))),INDIRECT("_"&amp;_xlfn.XLOOKUP(AM$2,WatchbillMONTHLY!$A$20:$U$20,OFFSET(WatchbillMONTHLY!$A$20:$U$20,1,2))))=$A69,_xlfn.XLOOKUP(AM$2,WatchbillMONTHLY!$A$20:$U$20,OFFSET(WatchbillMONTHLY!$A$20:$U$20,1,2)),FALSE),TRUE,FALSE)),
IF(_xlfn.XLOOKUP(AM$2,WatchbillMONTHLY!$A$37:$U$37,OFFSET(WatchbillMONTHLY!$A$37:$U$37,1,2))=IF(_xlfn.XLOOKUP($A69,INDIRECT("_"&amp;_xlfn.XLOOKUP(AM$2,WatchbillMONTHLY!$A$37:$U$37,OFFSET(WatchbillMONTHLY!$A$37:$U$37,1,2))),INDIRECT("_"&amp;_xlfn.XLOOKUP(AM$2,WatchbillMONTHLY!$A$37:$U$37,OFFSET(WatchbillMONTHLY!$A$37:$U$37,1,2))))=$A69,_xlfn.XLOOKUP(AM$2,WatchbillMONTHLY!$A$37:$U$37,OFFSET(WatchbillMONTHLY!$A$37:$U$37,1,2)),FALSE),TRUE,FALSE)),
IF(_xlfn.XLOOKUP(AM$2,WatchbillMONTHLY!$A$54:$U$54,OFFSET(WatchbillMONTHLY!$A$54:$U$54,1,2))=IF(_xlfn.XLOOKUP($A69,INDIRECT("_"&amp;_xlfn.XLOOKUP(AM$2,WatchbillMONTHLY!$A$54:$U$54,OFFSET(WatchbillMONTHLY!$A$54:$U$54,1,2))),INDIRECT("_"&amp;_xlfn.XLOOKUP(AM$2,WatchbillMONTHLY!$A$54:$U$54,OFFSET(WatchbillMONTHLY!$A$54:$U$54,1,2))))=$A69,_xlfn.XLOOKUP(AM$2,WatchbillMONTHLY!$A$54:$U$54,OFFSET(WatchbillMONTHLY!$A$54:$U$54,1,2)),FALSE),TRUE,FALSE)),
IF(_xlfn.XLOOKUP(AM$2,WatchbillMONTHLY!$A$71:$U$71,OFFSET(WatchbillMONTHLY!$A$71:$U$71,1,2))=IF(_xlfn.XLOOKUP($A69,INDIRECT("_"&amp;_xlfn.XLOOKUP(AM$2,WatchbillMONTHLY!$A$71:$U$71,OFFSET(WatchbillMONTHLY!$A$71:$U$71,1,2))),INDIRECT("_"&amp;_xlfn.XLOOKUP(AM$2,WatchbillMONTHLY!$A$71:$U$71,OFFSET(WatchbillMONTHLY!$A$71:$U$71,1,2))))=$A69,_xlfn.XLOOKUP(AM$2,WatchbillMONTHLY!$A$71:$U$71,OFFSET(WatchbillMONTHLY!$A$71:$U$71,1,2)),FALSE),TRUE,FALSE)),
IF(_xlfn.XLOOKUP(AM$2,WatchbillMONTHLY!$A$88:$U$88,OFFSET(WatchbillMONTHLY!$A$88:$U$88,1,2))=IF(_xlfn.XLOOKUP($A69,INDIRECT("_"&amp;_xlfn.XLOOKUP(AM$2,WatchbillMONTHLY!$A$88:$U$88,OFFSET(WatchbillMONTHLY!$A$88:$U$88,1,2))),INDIRECT("_"&amp;_xlfn.XLOOKUP(AM$2,WatchbillMONTHLY!$A$88:$U$88,OFFSET(WatchbillMONTHLY!$A$88:$U$88,1,2))))=$A69,_xlfn.XLOOKUP(AM$2,WatchbillMONTHLY!$A$88:$U$88,OFFSET(WatchbillMONTHLY!$A$88:$U$88,1,2)),FALSE),TRUE,FALSE)),
FALSE),FALSE)</f>
        <v>0</v>
      </c>
      <c r="AN69" s="209" t="b" cm="1">
        <f t="array" aca="1" ref="AN69" ca="1">IF(AND($A69 &gt; 0, G69 &gt; 0,AN$2&lt;MiscFormulas!$A$5+1),
_xlfn.IFNA(
_xlfn.IFNA(
_xlfn.IFNA(
_xlfn.IFNA(
_xlfn.IFNA(
_xlfn.IFNA(
IF(_xlfn.XLOOKUP(AN$2,WatchbillMONTHLY!$A$3:$U$3,OFFSET(WatchbillMONTHLY!$A$3:$U$3,1,2))=IF(_xlfn.XLOOKUP($A69,INDIRECT("_"&amp;_xlfn.XLOOKUP(AN$2,WatchbillMONTHLY!$A$3:$U$3,OFFSET(WatchbillMONTHLY!$A$3:$U$3,1,2))),INDIRECT("_"&amp;_xlfn.XLOOKUP(AN$2,WatchbillMONTHLY!$A$3:$U$3,OFFSET(WatchbillMONTHLY!$A$3:$U$3,1,2))))=$A69,_xlfn.XLOOKUP(AN$2,WatchbillMONTHLY!$A$3:$U$3,OFFSET(WatchbillMONTHLY!$A$3:$U$3,1,2)),FALSE),TRUE,FALSE),
IF(_xlfn.XLOOKUP(AN$2,WatchbillMONTHLY!$A$20:$U$20,OFFSET(WatchbillMONTHLY!$A$20:$U$20,1,2))=IF(_xlfn.XLOOKUP($A69,INDIRECT("_"&amp;_xlfn.XLOOKUP(AN$2,WatchbillMONTHLY!$A$20:$U$20,OFFSET(WatchbillMONTHLY!$A$20:$U$20,1,2))),INDIRECT("_"&amp;_xlfn.XLOOKUP(AN$2,WatchbillMONTHLY!$A$20:$U$20,OFFSET(WatchbillMONTHLY!$A$20:$U$20,1,2))))=$A69,_xlfn.XLOOKUP(AN$2,WatchbillMONTHLY!$A$20:$U$20,OFFSET(WatchbillMONTHLY!$A$20:$U$20,1,2)),FALSE),TRUE,FALSE)),
IF(_xlfn.XLOOKUP(AN$2,WatchbillMONTHLY!$A$37:$U$37,OFFSET(WatchbillMONTHLY!$A$37:$U$37,1,2))=IF(_xlfn.XLOOKUP($A69,INDIRECT("_"&amp;_xlfn.XLOOKUP(AN$2,WatchbillMONTHLY!$A$37:$U$37,OFFSET(WatchbillMONTHLY!$A$37:$U$37,1,2))),INDIRECT("_"&amp;_xlfn.XLOOKUP(AN$2,WatchbillMONTHLY!$A$37:$U$37,OFFSET(WatchbillMONTHLY!$A$37:$U$37,1,2))))=$A69,_xlfn.XLOOKUP(AN$2,WatchbillMONTHLY!$A$37:$U$37,OFFSET(WatchbillMONTHLY!$A$37:$U$37,1,2)),FALSE),TRUE,FALSE)),
IF(_xlfn.XLOOKUP(AN$2,WatchbillMONTHLY!$A$54:$U$54,OFFSET(WatchbillMONTHLY!$A$54:$U$54,1,2))=IF(_xlfn.XLOOKUP($A69,INDIRECT("_"&amp;_xlfn.XLOOKUP(AN$2,WatchbillMONTHLY!$A$54:$U$54,OFFSET(WatchbillMONTHLY!$A$54:$U$54,1,2))),INDIRECT("_"&amp;_xlfn.XLOOKUP(AN$2,WatchbillMONTHLY!$A$54:$U$54,OFFSET(WatchbillMONTHLY!$A$54:$U$54,1,2))))=$A69,_xlfn.XLOOKUP(AN$2,WatchbillMONTHLY!$A$54:$U$54,OFFSET(WatchbillMONTHLY!$A$54:$U$54,1,2)),FALSE),TRUE,FALSE)),
IF(_xlfn.XLOOKUP(AN$2,WatchbillMONTHLY!$A$71:$U$71,OFFSET(WatchbillMONTHLY!$A$71:$U$71,1,2))=IF(_xlfn.XLOOKUP($A69,INDIRECT("_"&amp;_xlfn.XLOOKUP(AN$2,WatchbillMONTHLY!$A$71:$U$71,OFFSET(WatchbillMONTHLY!$A$71:$U$71,1,2))),INDIRECT("_"&amp;_xlfn.XLOOKUP(AN$2,WatchbillMONTHLY!$A$71:$U$71,OFFSET(WatchbillMONTHLY!$A$71:$U$71,1,2))))=$A69,_xlfn.XLOOKUP(AN$2,WatchbillMONTHLY!$A$71:$U$71,OFFSET(WatchbillMONTHLY!$A$71:$U$71,1,2)),FALSE),TRUE,FALSE)),
IF(_xlfn.XLOOKUP(AN$2,WatchbillMONTHLY!$A$88:$U$88,OFFSET(WatchbillMONTHLY!$A$88:$U$88,1,2))=IF(_xlfn.XLOOKUP($A69,INDIRECT("_"&amp;_xlfn.XLOOKUP(AN$2,WatchbillMONTHLY!$A$88:$U$88,OFFSET(WatchbillMONTHLY!$A$88:$U$88,1,2))),INDIRECT("_"&amp;_xlfn.XLOOKUP(AN$2,WatchbillMONTHLY!$A$88:$U$88,OFFSET(WatchbillMONTHLY!$A$88:$U$88,1,2))))=$A69,_xlfn.XLOOKUP(AN$2,WatchbillMONTHLY!$A$88:$U$88,OFFSET(WatchbillMONTHLY!$A$88:$U$88,1,2)),FALSE),TRUE,FALSE)),
FALSE),FALSE)</f>
        <v>0</v>
      </c>
      <c r="AO69" s="209" t="b" cm="1">
        <f t="array" aca="1" ref="AO69" ca="1">IF(AND($A69 &gt; 0, H69 &gt; 0,AO$2&lt;MiscFormulas!$A$5+1),
_xlfn.IFNA(
_xlfn.IFNA(
_xlfn.IFNA(
_xlfn.IFNA(
_xlfn.IFNA(
_xlfn.IFNA(
IF(_xlfn.XLOOKUP(AO$2,WatchbillMONTHLY!$A$3:$U$3,OFFSET(WatchbillMONTHLY!$A$3:$U$3,1,2))=IF(_xlfn.XLOOKUP($A69,INDIRECT("_"&amp;_xlfn.XLOOKUP(AO$2,WatchbillMONTHLY!$A$3:$U$3,OFFSET(WatchbillMONTHLY!$A$3:$U$3,1,2))),INDIRECT("_"&amp;_xlfn.XLOOKUP(AO$2,WatchbillMONTHLY!$A$3:$U$3,OFFSET(WatchbillMONTHLY!$A$3:$U$3,1,2))))=$A69,_xlfn.XLOOKUP(AO$2,WatchbillMONTHLY!$A$3:$U$3,OFFSET(WatchbillMONTHLY!$A$3:$U$3,1,2)),FALSE),TRUE,FALSE),
IF(_xlfn.XLOOKUP(AO$2,WatchbillMONTHLY!$A$20:$U$20,OFFSET(WatchbillMONTHLY!$A$20:$U$20,1,2))=IF(_xlfn.XLOOKUP($A69,INDIRECT("_"&amp;_xlfn.XLOOKUP(AO$2,WatchbillMONTHLY!$A$20:$U$20,OFFSET(WatchbillMONTHLY!$A$20:$U$20,1,2))),INDIRECT("_"&amp;_xlfn.XLOOKUP(AO$2,WatchbillMONTHLY!$A$20:$U$20,OFFSET(WatchbillMONTHLY!$A$20:$U$20,1,2))))=$A69,_xlfn.XLOOKUP(AO$2,WatchbillMONTHLY!$A$20:$U$20,OFFSET(WatchbillMONTHLY!$A$20:$U$20,1,2)),FALSE),TRUE,FALSE)),
IF(_xlfn.XLOOKUP(AO$2,WatchbillMONTHLY!$A$37:$U$37,OFFSET(WatchbillMONTHLY!$A$37:$U$37,1,2))=IF(_xlfn.XLOOKUP($A69,INDIRECT("_"&amp;_xlfn.XLOOKUP(AO$2,WatchbillMONTHLY!$A$37:$U$37,OFFSET(WatchbillMONTHLY!$A$37:$U$37,1,2))),INDIRECT("_"&amp;_xlfn.XLOOKUP(AO$2,WatchbillMONTHLY!$A$37:$U$37,OFFSET(WatchbillMONTHLY!$A$37:$U$37,1,2))))=$A69,_xlfn.XLOOKUP(AO$2,WatchbillMONTHLY!$A$37:$U$37,OFFSET(WatchbillMONTHLY!$A$37:$U$37,1,2)),FALSE),TRUE,FALSE)),
IF(_xlfn.XLOOKUP(AO$2,WatchbillMONTHLY!$A$54:$U$54,OFFSET(WatchbillMONTHLY!$A$54:$U$54,1,2))=IF(_xlfn.XLOOKUP($A69,INDIRECT("_"&amp;_xlfn.XLOOKUP(AO$2,WatchbillMONTHLY!$A$54:$U$54,OFFSET(WatchbillMONTHLY!$A$54:$U$54,1,2))),INDIRECT("_"&amp;_xlfn.XLOOKUP(AO$2,WatchbillMONTHLY!$A$54:$U$54,OFFSET(WatchbillMONTHLY!$A$54:$U$54,1,2))))=$A69,_xlfn.XLOOKUP(AO$2,WatchbillMONTHLY!$A$54:$U$54,OFFSET(WatchbillMONTHLY!$A$54:$U$54,1,2)),FALSE),TRUE,FALSE)),
IF(_xlfn.XLOOKUP(AO$2,WatchbillMONTHLY!$A$71:$U$71,OFFSET(WatchbillMONTHLY!$A$71:$U$71,1,2))=IF(_xlfn.XLOOKUP($A69,INDIRECT("_"&amp;_xlfn.XLOOKUP(AO$2,WatchbillMONTHLY!$A$71:$U$71,OFFSET(WatchbillMONTHLY!$A$71:$U$71,1,2))),INDIRECT("_"&amp;_xlfn.XLOOKUP(AO$2,WatchbillMONTHLY!$A$71:$U$71,OFFSET(WatchbillMONTHLY!$A$71:$U$71,1,2))))=$A69,_xlfn.XLOOKUP(AO$2,WatchbillMONTHLY!$A$71:$U$71,OFFSET(WatchbillMONTHLY!$A$71:$U$71,1,2)),FALSE),TRUE,FALSE)),
IF(_xlfn.XLOOKUP(AO$2,WatchbillMONTHLY!$A$88:$U$88,OFFSET(WatchbillMONTHLY!$A$88:$U$88,1,2))=IF(_xlfn.XLOOKUP($A69,INDIRECT("_"&amp;_xlfn.XLOOKUP(AO$2,WatchbillMONTHLY!$A$88:$U$88,OFFSET(WatchbillMONTHLY!$A$88:$U$88,1,2))),INDIRECT("_"&amp;_xlfn.XLOOKUP(AO$2,WatchbillMONTHLY!$A$88:$U$88,OFFSET(WatchbillMONTHLY!$A$88:$U$88,1,2))))=$A69,_xlfn.XLOOKUP(AO$2,WatchbillMONTHLY!$A$88:$U$88,OFFSET(WatchbillMONTHLY!$A$88:$U$88,1,2)),FALSE),TRUE,FALSE)),
FALSE),FALSE)</f>
        <v>0</v>
      </c>
      <c r="AP69" s="209" t="b" cm="1">
        <f t="array" aca="1" ref="AP69" ca="1">IF(AND($A69 &gt; 0, I69 &gt; 0,AP$2&lt;MiscFormulas!$A$5+1),
_xlfn.IFNA(
_xlfn.IFNA(
_xlfn.IFNA(
_xlfn.IFNA(
_xlfn.IFNA(
_xlfn.IFNA(
IF(_xlfn.XLOOKUP(AP$2,WatchbillMONTHLY!$A$3:$U$3,OFFSET(WatchbillMONTHLY!$A$3:$U$3,1,2))=IF(_xlfn.XLOOKUP($A69,INDIRECT("_"&amp;_xlfn.XLOOKUP(AP$2,WatchbillMONTHLY!$A$3:$U$3,OFFSET(WatchbillMONTHLY!$A$3:$U$3,1,2))),INDIRECT("_"&amp;_xlfn.XLOOKUP(AP$2,WatchbillMONTHLY!$A$3:$U$3,OFFSET(WatchbillMONTHLY!$A$3:$U$3,1,2))))=$A69,_xlfn.XLOOKUP(AP$2,WatchbillMONTHLY!$A$3:$U$3,OFFSET(WatchbillMONTHLY!$A$3:$U$3,1,2)),FALSE),TRUE,FALSE),
IF(_xlfn.XLOOKUP(AP$2,WatchbillMONTHLY!$A$20:$U$20,OFFSET(WatchbillMONTHLY!$A$20:$U$20,1,2))=IF(_xlfn.XLOOKUP($A69,INDIRECT("_"&amp;_xlfn.XLOOKUP(AP$2,WatchbillMONTHLY!$A$20:$U$20,OFFSET(WatchbillMONTHLY!$A$20:$U$20,1,2))),INDIRECT("_"&amp;_xlfn.XLOOKUP(AP$2,WatchbillMONTHLY!$A$20:$U$20,OFFSET(WatchbillMONTHLY!$A$20:$U$20,1,2))))=$A69,_xlfn.XLOOKUP(AP$2,WatchbillMONTHLY!$A$20:$U$20,OFFSET(WatchbillMONTHLY!$A$20:$U$20,1,2)),FALSE),TRUE,FALSE)),
IF(_xlfn.XLOOKUP(AP$2,WatchbillMONTHLY!$A$37:$U$37,OFFSET(WatchbillMONTHLY!$A$37:$U$37,1,2))=IF(_xlfn.XLOOKUP($A69,INDIRECT("_"&amp;_xlfn.XLOOKUP(AP$2,WatchbillMONTHLY!$A$37:$U$37,OFFSET(WatchbillMONTHLY!$A$37:$U$37,1,2))),INDIRECT("_"&amp;_xlfn.XLOOKUP(AP$2,WatchbillMONTHLY!$A$37:$U$37,OFFSET(WatchbillMONTHLY!$A$37:$U$37,1,2))))=$A69,_xlfn.XLOOKUP(AP$2,WatchbillMONTHLY!$A$37:$U$37,OFFSET(WatchbillMONTHLY!$A$37:$U$37,1,2)),FALSE),TRUE,FALSE)),
IF(_xlfn.XLOOKUP(AP$2,WatchbillMONTHLY!$A$54:$U$54,OFFSET(WatchbillMONTHLY!$A$54:$U$54,1,2))=IF(_xlfn.XLOOKUP($A69,INDIRECT("_"&amp;_xlfn.XLOOKUP(AP$2,WatchbillMONTHLY!$A$54:$U$54,OFFSET(WatchbillMONTHLY!$A$54:$U$54,1,2))),INDIRECT("_"&amp;_xlfn.XLOOKUP(AP$2,WatchbillMONTHLY!$A$54:$U$54,OFFSET(WatchbillMONTHLY!$A$54:$U$54,1,2))))=$A69,_xlfn.XLOOKUP(AP$2,WatchbillMONTHLY!$A$54:$U$54,OFFSET(WatchbillMONTHLY!$A$54:$U$54,1,2)),FALSE),TRUE,FALSE)),
IF(_xlfn.XLOOKUP(AP$2,WatchbillMONTHLY!$A$71:$U$71,OFFSET(WatchbillMONTHLY!$A$71:$U$71,1,2))=IF(_xlfn.XLOOKUP($A69,INDIRECT("_"&amp;_xlfn.XLOOKUP(AP$2,WatchbillMONTHLY!$A$71:$U$71,OFFSET(WatchbillMONTHLY!$A$71:$U$71,1,2))),INDIRECT("_"&amp;_xlfn.XLOOKUP(AP$2,WatchbillMONTHLY!$A$71:$U$71,OFFSET(WatchbillMONTHLY!$A$71:$U$71,1,2))))=$A69,_xlfn.XLOOKUP(AP$2,WatchbillMONTHLY!$A$71:$U$71,OFFSET(WatchbillMONTHLY!$A$71:$U$71,1,2)),FALSE),TRUE,FALSE)),
IF(_xlfn.XLOOKUP(AP$2,WatchbillMONTHLY!$A$88:$U$88,OFFSET(WatchbillMONTHLY!$A$88:$U$88,1,2))=IF(_xlfn.XLOOKUP($A69,INDIRECT("_"&amp;_xlfn.XLOOKUP(AP$2,WatchbillMONTHLY!$A$88:$U$88,OFFSET(WatchbillMONTHLY!$A$88:$U$88,1,2))),INDIRECT("_"&amp;_xlfn.XLOOKUP(AP$2,WatchbillMONTHLY!$A$88:$U$88,OFFSET(WatchbillMONTHLY!$A$88:$U$88,1,2))))=$A69,_xlfn.XLOOKUP(AP$2,WatchbillMONTHLY!$A$88:$U$88,OFFSET(WatchbillMONTHLY!$A$88:$U$88,1,2)),FALSE),TRUE,FALSE)),
FALSE),FALSE)</f>
        <v>0</v>
      </c>
      <c r="AQ69" s="209" t="b" cm="1">
        <f t="array" aca="1" ref="AQ69" ca="1">IF(AND($A69 &gt; 0, J69 &gt; 0,AQ$2&lt;MiscFormulas!$A$5+1),
_xlfn.IFNA(
_xlfn.IFNA(
_xlfn.IFNA(
_xlfn.IFNA(
_xlfn.IFNA(
_xlfn.IFNA(
IF(_xlfn.XLOOKUP(AQ$2,WatchbillMONTHLY!$A$3:$U$3,OFFSET(WatchbillMONTHLY!$A$3:$U$3,1,2))=IF(_xlfn.XLOOKUP($A69,INDIRECT("_"&amp;_xlfn.XLOOKUP(AQ$2,WatchbillMONTHLY!$A$3:$U$3,OFFSET(WatchbillMONTHLY!$A$3:$U$3,1,2))),INDIRECT("_"&amp;_xlfn.XLOOKUP(AQ$2,WatchbillMONTHLY!$A$3:$U$3,OFFSET(WatchbillMONTHLY!$A$3:$U$3,1,2))))=$A69,_xlfn.XLOOKUP(AQ$2,WatchbillMONTHLY!$A$3:$U$3,OFFSET(WatchbillMONTHLY!$A$3:$U$3,1,2)),FALSE),TRUE,FALSE),
IF(_xlfn.XLOOKUP(AQ$2,WatchbillMONTHLY!$A$20:$U$20,OFFSET(WatchbillMONTHLY!$A$20:$U$20,1,2))=IF(_xlfn.XLOOKUP($A69,INDIRECT("_"&amp;_xlfn.XLOOKUP(AQ$2,WatchbillMONTHLY!$A$20:$U$20,OFFSET(WatchbillMONTHLY!$A$20:$U$20,1,2))),INDIRECT("_"&amp;_xlfn.XLOOKUP(AQ$2,WatchbillMONTHLY!$A$20:$U$20,OFFSET(WatchbillMONTHLY!$A$20:$U$20,1,2))))=$A69,_xlfn.XLOOKUP(AQ$2,WatchbillMONTHLY!$A$20:$U$20,OFFSET(WatchbillMONTHLY!$A$20:$U$20,1,2)),FALSE),TRUE,FALSE)),
IF(_xlfn.XLOOKUP(AQ$2,WatchbillMONTHLY!$A$37:$U$37,OFFSET(WatchbillMONTHLY!$A$37:$U$37,1,2))=IF(_xlfn.XLOOKUP($A69,INDIRECT("_"&amp;_xlfn.XLOOKUP(AQ$2,WatchbillMONTHLY!$A$37:$U$37,OFFSET(WatchbillMONTHLY!$A$37:$U$37,1,2))),INDIRECT("_"&amp;_xlfn.XLOOKUP(AQ$2,WatchbillMONTHLY!$A$37:$U$37,OFFSET(WatchbillMONTHLY!$A$37:$U$37,1,2))))=$A69,_xlfn.XLOOKUP(AQ$2,WatchbillMONTHLY!$A$37:$U$37,OFFSET(WatchbillMONTHLY!$A$37:$U$37,1,2)),FALSE),TRUE,FALSE)),
IF(_xlfn.XLOOKUP(AQ$2,WatchbillMONTHLY!$A$54:$U$54,OFFSET(WatchbillMONTHLY!$A$54:$U$54,1,2))=IF(_xlfn.XLOOKUP($A69,INDIRECT("_"&amp;_xlfn.XLOOKUP(AQ$2,WatchbillMONTHLY!$A$54:$U$54,OFFSET(WatchbillMONTHLY!$A$54:$U$54,1,2))),INDIRECT("_"&amp;_xlfn.XLOOKUP(AQ$2,WatchbillMONTHLY!$A$54:$U$54,OFFSET(WatchbillMONTHLY!$A$54:$U$54,1,2))))=$A69,_xlfn.XLOOKUP(AQ$2,WatchbillMONTHLY!$A$54:$U$54,OFFSET(WatchbillMONTHLY!$A$54:$U$54,1,2)),FALSE),TRUE,FALSE)),
IF(_xlfn.XLOOKUP(AQ$2,WatchbillMONTHLY!$A$71:$U$71,OFFSET(WatchbillMONTHLY!$A$71:$U$71,1,2))=IF(_xlfn.XLOOKUP($A69,INDIRECT("_"&amp;_xlfn.XLOOKUP(AQ$2,WatchbillMONTHLY!$A$71:$U$71,OFFSET(WatchbillMONTHLY!$A$71:$U$71,1,2))),INDIRECT("_"&amp;_xlfn.XLOOKUP(AQ$2,WatchbillMONTHLY!$A$71:$U$71,OFFSET(WatchbillMONTHLY!$A$71:$U$71,1,2))))=$A69,_xlfn.XLOOKUP(AQ$2,WatchbillMONTHLY!$A$71:$U$71,OFFSET(WatchbillMONTHLY!$A$71:$U$71,1,2)),FALSE),TRUE,FALSE)),
IF(_xlfn.XLOOKUP(AQ$2,WatchbillMONTHLY!$A$88:$U$88,OFFSET(WatchbillMONTHLY!$A$88:$U$88,1,2))=IF(_xlfn.XLOOKUP($A69,INDIRECT("_"&amp;_xlfn.XLOOKUP(AQ$2,WatchbillMONTHLY!$A$88:$U$88,OFFSET(WatchbillMONTHLY!$A$88:$U$88,1,2))),INDIRECT("_"&amp;_xlfn.XLOOKUP(AQ$2,WatchbillMONTHLY!$A$88:$U$88,OFFSET(WatchbillMONTHLY!$A$88:$U$88,1,2))))=$A69,_xlfn.XLOOKUP(AQ$2,WatchbillMONTHLY!$A$88:$U$88,OFFSET(WatchbillMONTHLY!$A$88:$U$88,1,2)),FALSE),TRUE,FALSE)),
FALSE),FALSE)</f>
        <v>0</v>
      </c>
      <c r="AR69" s="209" t="b" cm="1">
        <f t="array" aca="1" ref="AR69" ca="1">IF(AND($A69 &gt; 0, K69 &gt; 0,AR$2&lt;MiscFormulas!$A$5+1),
_xlfn.IFNA(
_xlfn.IFNA(
_xlfn.IFNA(
_xlfn.IFNA(
_xlfn.IFNA(
_xlfn.IFNA(
IF(_xlfn.XLOOKUP(AR$2,WatchbillMONTHLY!$A$3:$U$3,OFFSET(WatchbillMONTHLY!$A$3:$U$3,1,2))=IF(_xlfn.XLOOKUP($A69,INDIRECT("_"&amp;_xlfn.XLOOKUP(AR$2,WatchbillMONTHLY!$A$3:$U$3,OFFSET(WatchbillMONTHLY!$A$3:$U$3,1,2))),INDIRECT("_"&amp;_xlfn.XLOOKUP(AR$2,WatchbillMONTHLY!$A$3:$U$3,OFFSET(WatchbillMONTHLY!$A$3:$U$3,1,2))))=$A69,_xlfn.XLOOKUP(AR$2,WatchbillMONTHLY!$A$3:$U$3,OFFSET(WatchbillMONTHLY!$A$3:$U$3,1,2)),FALSE),TRUE,FALSE),
IF(_xlfn.XLOOKUP(AR$2,WatchbillMONTHLY!$A$20:$U$20,OFFSET(WatchbillMONTHLY!$A$20:$U$20,1,2))=IF(_xlfn.XLOOKUP($A69,INDIRECT("_"&amp;_xlfn.XLOOKUP(AR$2,WatchbillMONTHLY!$A$20:$U$20,OFFSET(WatchbillMONTHLY!$A$20:$U$20,1,2))),INDIRECT("_"&amp;_xlfn.XLOOKUP(AR$2,WatchbillMONTHLY!$A$20:$U$20,OFFSET(WatchbillMONTHLY!$A$20:$U$20,1,2))))=$A69,_xlfn.XLOOKUP(AR$2,WatchbillMONTHLY!$A$20:$U$20,OFFSET(WatchbillMONTHLY!$A$20:$U$20,1,2)),FALSE),TRUE,FALSE)),
IF(_xlfn.XLOOKUP(AR$2,WatchbillMONTHLY!$A$37:$U$37,OFFSET(WatchbillMONTHLY!$A$37:$U$37,1,2))=IF(_xlfn.XLOOKUP($A69,INDIRECT("_"&amp;_xlfn.XLOOKUP(AR$2,WatchbillMONTHLY!$A$37:$U$37,OFFSET(WatchbillMONTHLY!$A$37:$U$37,1,2))),INDIRECT("_"&amp;_xlfn.XLOOKUP(AR$2,WatchbillMONTHLY!$A$37:$U$37,OFFSET(WatchbillMONTHLY!$A$37:$U$37,1,2))))=$A69,_xlfn.XLOOKUP(AR$2,WatchbillMONTHLY!$A$37:$U$37,OFFSET(WatchbillMONTHLY!$A$37:$U$37,1,2)),FALSE),TRUE,FALSE)),
IF(_xlfn.XLOOKUP(AR$2,WatchbillMONTHLY!$A$54:$U$54,OFFSET(WatchbillMONTHLY!$A$54:$U$54,1,2))=IF(_xlfn.XLOOKUP($A69,INDIRECT("_"&amp;_xlfn.XLOOKUP(AR$2,WatchbillMONTHLY!$A$54:$U$54,OFFSET(WatchbillMONTHLY!$A$54:$U$54,1,2))),INDIRECT("_"&amp;_xlfn.XLOOKUP(AR$2,WatchbillMONTHLY!$A$54:$U$54,OFFSET(WatchbillMONTHLY!$A$54:$U$54,1,2))))=$A69,_xlfn.XLOOKUP(AR$2,WatchbillMONTHLY!$A$54:$U$54,OFFSET(WatchbillMONTHLY!$A$54:$U$54,1,2)),FALSE),TRUE,FALSE)),
IF(_xlfn.XLOOKUP(AR$2,WatchbillMONTHLY!$A$71:$U$71,OFFSET(WatchbillMONTHLY!$A$71:$U$71,1,2))=IF(_xlfn.XLOOKUP($A69,INDIRECT("_"&amp;_xlfn.XLOOKUP(AR$2,WatchbillMONTHLY!$A$71:$U$71,OFFSET(WatchbillMONTHLY!$A$71:$U$71,1,2))),INDIRECT("_"&amp;_xlfn.XLOOKUP(AR$2,WatchbillMONTHLY!$A$71:$U$71,OFFSET(WatchbillMONTHLY!$A$71:$U$71,1,2))))=$A69,_xlfn.XLOOKUP(AR$2,WatchbillMONTHLY!$A$71:$U$71,OFFSET(WatchbillMONTHLY!$A$71:$U$71,1,2)),FALSE),TRUE,FALSE)),
IF(_xlfn.XLOOKUP(AR$2,WatchbillMONTHLY!$A$88:$U$88,OFFSET(WatchbillMONTHLY!$A$88:$U$88,1,2))=IF(_xlfn.XLOOKUP($A69,INDIRECT("_"&amp;_xlfn.XLOOKUP(AR$2,WatchbillMONTHLY!$A$88:$U$88,OFFSET(WatchbillMONTHLY!$A$88:$U$88,1,2))),INDIRECT("_"&amp;_xlfn.XLOOKUP(AR$2,WatchbillMONTHLY!$A$88:$U$88,OFFSET(WatchbillMONTHLY!$A$88:$U$88,1,2))))=$A69,_xlfn.XLOOKUP(AR$2,WatchbillMONTHLY!$A$88:$U$88,OFFSET(WatchbillMONTHLY!$A$88:$U$88,1,2)),FALSE),TRUE,FALSE)),
FALSE),FALSE)</f>
        <v>0</v>
      </c>
      <c r="AS69" s="209" t="b" cm="1">
        <f t="array" aca="1" ref="AS69" ca="1">IF(AND($A69 &gt; 0, L69 &gt; 0,AS$2&lt;MiscFormulas!$A$5+1),
_xlfn.IFNA(
_xlfn.IFNA(
_xlfn.IFNA(
_xlfn.IFNA(
_xlfn.IFNA(
_xlfn.IFNA(
IF(_xlfn.XLOOKUP(AS$2,WatchbillMONTHLY!$A$3:$U$3,OFFSET(WatchbillMONTHLY!$A$3:$U$3,1,2))=IF(_xlfn.XLOOKUP($A69,INDIRECT("_"&amp;_xlfn.XLOOKUP(AS$2,WatchbillMONTHLY!$A$3:$U$3,OFFSET(WatchbillMONTHLY!$A$3:$U$3,1,2))),INDIRECT("_"&amp;_xlfn.XLOOKUP(AS$2,WatchbillMONTHLY!$A$3:$U$3,OFFSET(WatchbillMONTHLY!$A$3:$U$3,1,2))))=$A69,_xlfn.XLOOKUP(AS$2,WatchbillMONTHLY!$A$3:$U$3,OFFSET(WatchbillMONTHLY!$A$3:$U$3,1,2)),FALSE),TRUE,FALSE),
IF(_xlfn.XLOOKUP(AS$2,WatchbillMONTHLY!$A$20:$U$20,OFFSET(WatchbillMONTHLY!$A$20:$U$20,1,2))=IF(_xlfn.XLOOKUP($A69,INDIRECT("_"&amp;_xlfn.XLOOKUP(AS$2,WatchbillMONTHLY!$A$20:$U$20,OFFSET(WatchbillMONTHLY!$A$20:$U$20,1,2))),INDIRECT("_"&amp;_xlfn.XLOOKUP(AS$2,WatchbillMONTHLY!$A$20:$U$20,OFFSET(WatchbillMONTHLY!$A$20:$U$20,1,2))))=$A69,_xlfn.XLOOKUP(AS$2,WatchbillMONTHLY!$A$20:$U$20,OFFSET(WatchbillMONTHLY!$A$20:$U$20,1,2)),FALSE),TRUE,FALSE)),
IF(_xlfn.XLOOKUP(AS$2,WatchbillMONTHLY!$A$37:$U$37,OFFSET(WatchbillMONTHLY!$A$37:$U$37,1,2))=IF(_xlfn.XLOOKUP($A69,INDIRECT("_"&amp;_xlfn.XLOOKUP(AS$2,WatchbillMONTHLY!$A$37:$U$37,OFFSET(WatchbillMONTHLY!$A$37:$U$37,1,2))),INDIRECT("_"&amp;_xlfn.XLOOKUP(AS$2,WatchbillMONTHLY!$A$37:$U$37,OFFSET(WatchbillMONTHLY!$A$37:$U$37,1,2))))=$A69,_xlfn.XLOOKUP(AS$2,WatchbillMONTHLY!$A$37:$U$37,OFFSET(WatchbillMONTHLY!$A$37:$U$37,1,2)),FALSE),TRUE,FALSE)),
IF(_xlfn.XLOOKUP(AS$2,WatchbillMONTHLY!$A$54:$U$54,OFFSET(WatchbillMONTHLY!$A$54:$U$54,1,2))=IF(_xlfn.XLOOKUP($A69,INDIRECT("_"&amp;_xlfn.XLOOKUP(AS$2,WatchbillMONTHLY!$A$54:$U$54,OFFSET(WatchbillMONTHLY!$A$54:$U$54,1,2))),INDIRECT("_"&amp;_xlfn.XLOOKUP(AS$2,WatchbillMONTHLY!$A$54:$U$54,OFFSET(WatchbillMONTHLY!$A$54:$U$54,1,2))))=$A69,_xlfn.XLOOKUP(AS$2,WatchbillMONTHLY!$A$54:$U$54,OFFSET(WatchbillMONTHLY!$A$54:$U$54,1,2)),FALSE),TRUE,FALSE)),
IF(_xlfn.XLOOKUP(AS$2,WatchbillMONTHLY!$A$71:$U$71,OFFSET(WatchbillMONTHLY!$A$71:$U$71,1,2))=IF(_xlfn.XLOOKUP($A69,INDIRECT("_"&amp;_xlfn.XLOOKUP(AS$2,WatchbillMONTHLY!$A$71:$U$71,OFFSET(WatchbillMONTHLY!$A$71:$U$71,1,2))),INDIRECT("_"&amp;_xlfn.XLOOKUP(AS$2,WatchbillMONTHLY!$A$71:$U$71,OFFSET(WatchbillMONTHLY!$A$71:$U$71,1,2))))=$A69,_xlfn.XLOOKUP(AS$2,WatchbillMONTHLY!$A$71:$U$71,OFFSET(WatchbillMONTHLY!$A$71:$U$71,1,2)),FALSE),TRUE,FALSE)),
IF(_xlfn.XLOOKUP(AS$2,WatchbillMONTHLY!$A$88:$U$88,OFFSET(WatchbillMONTHLY!$A$88:$U$88,1,2))=IF(_xlfn.XLOOKUP($A69,INDIRECT("_"&amp;_xlfn.XLOOKUP(AS$2,WatchbillMONTHLY!$A$88:$U$88,OFFSET(WatchbillMONTHLY!$A$88:$U$88,1,2))),INDIRECT("_"&amp;_xlfn.XLOOKUP(AS$2,WatchbillMONTHLY!$A$88:$U$88,OFFSET(WatchbillMONTHLY!$A$88:$U$88,1,2))))=$A69,_xlfn.XLOOKUP(AS$2,WatchbillMONTHLY!$A$88:$U$88,OFFSET(WatchbillMONTHLY!$A$88:$U$88,1,2)),FALSE),TRUE,FALSE)),
FALSE),FALSE)</f>
        <v>0</v>
      </c>
      <c r="AT69" s="209" t="b" cm="1">
        <f t="array" aca="1" ref="AT69" ca="1">IF(AND($A69 &gt; 0, M69 &gt; 0,AT$2&lt;MiscFormulas!$A$5+1),
_xlfn.IFNA(
_xlfn.IFNA(
_xlfn.IFNA(
_xlfn.IFNA(
_xlfn.IFNA(
_xlfn.IFNA(
IF(_xlfn.XLOOKUP(AT$2,WatchbillMONTHLY!$A$3:$U$3,OFFSET(WatchbillMONTHLY!$A$3:$U$3,1,2))=IF(_xlfn.XLOOKUP($A69,INDIRECT("_"&amp;_xlfn.XLOOKUP(AT$2,WatchbillMONTHLY!$A$3:$U$3,OFFSET(WatchbillMONTHLY!$A$3:$U$3,1,2))),INDIRECT("_"&amp;_xlfn.XLOOKUP(AT$2,WatchbillMONTHLY!$A$3:$U$3,OFFSET(WatchbillMONTHLY!$A$3:$U$3,1,2))))=$A69,_xlfn.XLOOKUP(AT$2,WatchbillMONTHLY!$A$3:$U$3,OFFSET(WatchbillMONTHLY!$A$3:$U$3,1,2)),FALSE),TRUE,FALSE),
IF(_xlfn.XLOOKUP(AT$2,WatchbillMONTHLY!$A$20:$U$20,OFFSET(WatchbillMONTHLY!$A$20:$U$20,1,2))=IF(_xlfn.XLOOKUP($A69,INDIRECT("_"&amp;_xlfn.XLOOKUP(AT$2,WatchbillMONTHLY!$A$20:$U$20,OFFSET(WatchbillMONTHLY!$A$20:$U$20,1,2))),INDIRECT("_"&amp;_xlfn.XLOOKUP(AT$2,WatchbillMONTHLY!$A$20:$U$20,OFFSET(WatchbillMONTHLY!$A$20:$U$20,1,2))))=$A69,_xlfn.XLOOKUP(AT$2,WatchbillMONTHLY!$A$20:$U$20,OFFSET(WatchbillMONTHLY!$A$20:$U$20,1,2)),FALSE),TRUE,FALSE)),
IF(_xlfn.XLOOKUP(AT$2,WatchbillMONTHLY!$A$37:$U$37,OFFSET(WatchbillMONTHLY!$A$37:$U$37,1,2))=IF(_xlfn.XLOOKUP($A69,INDIRECT("_"&amp;_xlfn.XLOOKUP(AT$2,WatchbillMONTHLY!$A$37:$U$37,OFFSET(WatchbillMONTHLY!$A$37:$U$37,1,2))),INDIRECT("_"&amp;_xlfn.XLOOKUP(AT$2,WatchbillMONTHLY!$A$37:$U$37,OFFSET(WatchbillMONTHLY!$A$37:$U$37,1,2))))=$A69,_xlfn.XLOOKUP(AT$2,WatchbillMONTHLY!$A$37:$U$37,OFFSET(WatchbillMONTHLY!$A$37:$U$37,1,2)),FALSE),TRUE,FALSE)),
IF(_xlfn.XLOOKUP(AT$2,WatchbillMONTHLY!$A$54:$U$54,OFFSET(WatchbillMONTHLY!$A$54:$U$54,1,2))=IF(_xlfn.XLOOKUP($A69,INDIRECT("_"&amp;_xlfn.XLOOKUP(AT$2,WatchbillMONTHLY!$A$54:$U$54,OFFSET(WatchbillMONTHLY!$A$54:$U$54,1,2))),INDIRECT("_"&amp;_xlfn.XLOOKUP(AT$2,WatchbillMONTHLY!$A$54:$U$54,OFFSET(WatchbillMONTHLY!$A$54:$U$54,1,2))))=$A69,_xlfn.XLOOKUP(AT$2,WatchbillMONTHLY!$A$54:$U$54,OFFSET(WatchbillMONTHLY!$A$54:$U$54,1,2)),FALSE),TRUE,FALSE)),
IF(_xlfn.XLOOKUP(AT$2,WatchbillMONTHLY!$A$71:$U$71,OFFSET(WatchbillMONTHLY!$A$71:$U$71,1,2))=IF(_xlfn.XLOOKUP($A69,INDIRECT("_"&amp;_xlfn.XLOOKUP(AT$2,WatchbillMONTHLY!$A$71:$U$71,OFFSET(WatchbillMONTHLY!$A$71:$U$71,1,2))),INDIRECT("_"&amp;_xlfn.XLOOKUP(AT$2,WatchbillMONTHLY!$A$71:$U$71,OFFSET(WatchbillMONTHLY!$A$71:$U$71,1,2))))=$A69,_xlfn.XLOOKUP(AT$2,WatchbillMONTHLY!$A$71:$U$71,OFFSET(WatchbillMONTHLY!$A$71:$U$71,1,2)),FALSE),TRUE,FALSE)),
IF(_xlfn.XLOOKUP(AT$2,WatchbillMONTHLY!$A$88:$U$88,OFFSET(WatchbillMONTHLY!$A$88:$U$88,1,2))=IF(_xlfn.XLOOKUP($A69,INDIRECT("_"&amp;_xlfn.XLOOKUP(AT$2,WatchbillMONTHLY!$A$88:$U$88,OFFSET(WatchbillMONTHLY!$A$88:$U$88,1,2))),INDIRECT("_"&amp;_xlfn.XLOOKUP(AT$2,WatchbillMONTHLY!$A$88:$U$88,OFFSET(WatchbillMONTHLY!$A$88:$U$88,1,2))))=$A69,_xlfn.XLOOKUP(AT$2,WatchbillMONTHLY!$A$88:$U$88,OFFSET(WatchbillMONTHLY!$A$88:$U$88,1,2)),FALSE),TRUE,FALSE)),
FALSE),FALSE)</f>
        <v>0</v>
      </c>
      <c r="AU69" s="209" t="b" cm="1">
        <f t="array" aca="1" ref="AU69" ca="1">IF(AND($A69 &gt; 0, N69 &gt; 0,AU$2&lt;MiscFormulas!$A$5+1),
_xlfn.IFNA(
_xlfn.IFNA(
_xlfn.IFNA(
_xlfn.IFNA(
_xlfn.IFNA(
_xlfn.IFNA(
IF(_xlfn.XLOOKUP(AU$2,WatchbillMONTHLY!$A$3:$U$3,OFFSET(WatchbillMONTHLY!$A$3:$U$3,1,2))=IF(_xlfn.XLOOKUP($A69,INDIRECT("_"&amp;_xlfn.XLOOKUP(AU$2,WatchbillMONTHLY!$A$3:$U$3,OFFSET(WatchbillMONTHLY!$A$3:$U$3,1,2))),INDIRECT("_"&amp;_xlfn.XLOOKUP(AU$2,WatchbillMONTHLY!$A$3:$U$3,OFFSET(WatchbillMONTHLY!$A$3:$U$3,1,2))))=$A69,_xlfn.XLOOKUP(AU$2,WatchbillMONTHLY!$A$3:$U$3,OFFSET(WatchbillMONTHLY!$A$3:$U$3,1,2)),FALSE),TRUE,FALSE),
IF(_xlfn.XLOOKUP(AU$2,WatchbillMONTHLY!$A$20:$U$20,OFFSET(WatchbillMONTHLY!$A$20:$U$20,1,2))=IF(_xlfn.XLOOKUP($A69,INDIRECT("_"&amp;_xlfn.XLOOKUP(AU$2,WatchbillMONTHLY!$A$20:$U$20,OFFSET(WatchbillMONTHLY!$A$20:$U$20,1,2))),INDIRECT("_"&amp;_xlfn.XLOOKUP(AU$2,WatchbillMONTHLY!$A$20:$U$20,OFFSET(WatchbillMONTHLY!$A$20:$U$20,1,2))))=$A69,_xlfn.XLOOKUP(AU$2,WatchbillMONTHLY!$A$20:$U$20,OFFSET(WatchbillMONTHLY!$A$20:$U$20,1,2)),FALSE),TRUE,FALSE)),
IF(_xlfn.XLOOKUP(AU$2,WatchbillMONTHLY!$A$37:$U$37,OFFSET(WatchbillMONTHLY!$A$37:$U$37,1,2))=IF(_xlfn.XLOOKUP($A69,INDIRECT("_"&amp;_xlfn.XLOOKUP(AU$2,WatchbillMONTHLY!$A$37:$U$37,OFFSET(WatchbillMONTHLY!$A$37:$U$37,1,2))),INDIRECT("_"&amp;_xlfn.XLOOKUP(AU$2,WatchbillMONTHLY!$A$37:$U$37,OFFSET(WatchbillMONTHLY!$A$37:$U$37,1,2))))=$A69,_xlfn.XLOOKUP(AU$2,WatchbillMONTHLY!$A$37:$U$37,OFFSET(WatchbillMONTHLY!$A$37:$U$37,1,2)),FALSE),TRUE,FALSE)),
IF(_xlfn.XLOOKUP(AU$2,WatchbillMONTHLY!$A$54:$U$54,OFFSET(WatchbillMONTHLY!$A$54:$U$54,1,2))=IF(_xlfn.XLOOKUP($A69,INDIRECT("_"&amp;_xlfn.XLOOKUP(AU$2,WatchbillMONTHLY!$A$54:$U$54,OFFSET(WatchbillMONTHLY!$A$54:$U$54,1,2))),INDIRECT("_"&amp;_xlfn.XLOOKUP(AU$2,WatchbillMONTHLY!$A$54:$U$54,OFFSET(WatchbillMONTHLY!$A$54:$U$54,1,2))))=$A69,_xlfn.XLOOKUP(AU$2,WatchbillMONTHLY!$A$54:$U$54,OFFSET(WatchbillMONTHLY!$A$54:$U$54,1,2)),FALSE),TRUE,FALSE)),
IF(_xlfn.XLOOKUP(AU$2,WatchbillMONTHLY!$A$71:$U$71,OFFSET(WatchbillMONTHLY!$A$71:$U$71,1,2))=IF(_xlfn.XLOOKUP($A69,INDIRECT("_"&amp;_xlfn.XLOOKUP(AU$2,WatchbillMONTHLY!$A$71:$U$71,OFFSET(WatchbillMONTHLY!$A$71:$U$71,1,2))),INDIRECT("_"&amp;_xlfn.XLOOKUP(AU$2,WatchbillMONTHLY!$A$71:$U$71,OFFSET(WatchbillMONTHLY!$A$71:$U$71,1,2))))=$A69,_xlfn.XLOOKUP(AU$2,WatchbillMONTHLY!$A$71:$U$71,OFFSET(WatchbillMONTHLY!$A$71:$U$71,1,2)),FALSE),TRUE,FALSE)),
IF(_xlfn.XLOOKUP(AU$2,WatchbillMONTHLY!$A$88:$U$88,OFFSET(WatchbillMONTHLY!$A$88:$U$88,1,2))=IF(_xlfn.XLOOKUP($A69,INDIRECT("_"&amp;_xlfn.XLOOKUP(AU$2,WatchbillMONTHLY!$A$88:$U$88,OFFSET(WatchbillMONTHLY!$A$88:$U$88,1,2))),INDIRECT("_"&amp;_xlfn.XLOOKUP(AU$2,WatchbillMONTHLY!$A$88:$U$88,OFFSET(WatchbillMONTHLY!$A$88:$U$88,1,2))))=$A69,_xlfn.XLOOKUP(AU$2,WatchbillMONTHLY!$A$88:$U$88,OFFSET(WatchbillMONTHLY!$A$88:$U$88,1,2)),FALSE),TRUE,FALSE)),
FALSE),FALSE)</f>
        <v>0</v>
      </c>
      <c r="AV69" s="209" t="b" cm="1">
        <f t="array" aca="1" ref="AV69" ca="1">IF(AND($A69 &gt; 0, O69 &gt; 0,AV$2&lt;MiscFormulas!$A$5+1),
_xlfn.IFNA(
_xlfn.IFNA(
_xlfn.IFNA(
_xlfn.IFNA(
_xlfn.IFNA(
_xlfn.IFNA(
IF(_xlfn.XLOOKUP(AV$2,WatchbillMONTHLY!$A$3:$U$3,OFFSET(WatchbillMONTHLY!$A$3:$U$3,1,2))=IF(_xlfn.XLOOKUP($A69,INDIRECT("_"&amp;_xlfn.XLOOKUP(AV$2,WatchbillMONTHLY!$A$3:$U$3,OFFSET(WatchbillMONTHLY!$A$3:$U$3,1,2))),INDIRECT("_"&amp;_xlfn.XLOOKUP(AV$2,WatchbillMONTHLY!$A$3:$U$3,OFFSET(WatchbillMONTHLY!$A$3:$U$3,1,2))))=$A69,_xlfn.XLOOKUP(AV$2,WatchbillMONTHLY!$A$3:$U$3,OFFSET(WatchbillMONTHLY!$A$3:$U$3,1,2)),FALSE),TRUE,FALSE),
IF(_xlfn.XLOOKUP(AV$2,WatchbillMONTHLY!$A$20:$U$20,OFFSET(WatchbillMONTHLY!$A$20:$U$20,1,2))=IF(_xlfn.XLOOKUP($A69,INDIRECT("_"&amp;_xlfn.XLOOKUP(AV$2,WatchbillMONTHLY!$A$20:$U$20,OFFSET(WatchbillMONTHLY!$A$20:$U$20,1,2))),INDIRECT("_"&amp;_xlfn.XLOOKUP(AV$2,WatchbillMONTHLY!$A$20:$U$20,OFFSET(WatchbillMONTHLY!$A$20:$U$20,1,2))))=$A69,_xlfn.XLOOKUP(AV$2,WatchbillMONTHLY!$A$20:$U$20,OFFSET(WatchbillMONTHLY!$A$20:$U$20,1,2)),FALSE),TRUE,FALSE)),
IF(_xlfn.XLOOKUP(AV$2,WatchbillMONTHLY!$A$37:$U$37,OFFSET(WatchbillMONTHLY!$A$37:$U$37,1,2))=IF(_xlfn.XLOOKUP($A69,INDIRECT("_"&amp;_xlfn.XLOOKUP(AV$2,WatchbillMONTHLY!$A$37:$U$37,OFFSET(WatchbillMONTHLY!$A$37:$U$37,1,2))),INDIRECT("_"&amp;_xlfn.XLOOKUP(AV$2,WatchbillMONTHLY!$A$37:$U$37,OFFSET(WatchbillMONTHLY!$A$37:$U$37,1,2))))=$A69,_xlfn.XLOOKUP(AV$2,WatchbillMONTHLY!$A$37:$U$37,OFFSET(WatchbillMONTHLY!$A$37:$U$37,1,2)),FALSE),TRUE,FALSE)),
IF(_xlfn.XLOOKUP(AV$2,WatchbillMONTHLY!$A$54:$U$54,OFFSET(WatchbillMONTHLY!$A$54:$U$54,1,2))=IF(_xlfn.XLOOKUP($A69,INDIRECT("_"&amp;_xlfn.XLOOKUP(AV$2,WatchbillMONTHLY!$A$54:$U$54,OFFSET(WatchbillMONTHLY!$A$54:$U$54,1,2))),INDIRECT("_"&amp;_xlfn.XLOOKUP(AV$2,WatchbillMONTHLY!$A$54:$U$54,OFFSET(WatchbillMONTHLY!$A$54:$U$54,1,2))))=$A69,_xlfn.XLOOKUP(AV$2,WatchbillMONTHLY!$A$54:$U$54,OFFSET(WatchbillMONTHLY!$A$54:$U$54,1,2)),FALSE),TRUE,FALSE)),
IF(_xlfn.XLOOKUP(AV$2,WatchbillMONTHLY!$A$71:$U$71,OFFSET(WatchbillMONTHLY!$A$71:$U$71,1,2))=IF(_xlfn.XLOOKUP($A69,INDIRECT("_"&amp;_xlfn.XLOOKUP(AV$2,WatchbillMONTHLY!$A$71:$U$71,OFFSET(WatchbillMONTHLY!$A$71:$U$71,1,2))),INDIRECT("_"&amp;_xlfn.XLOOKUP(AV$2,WatchbillMONTHLY!$A$71:$U$71,OFFSET(WatchbillMONTHLY!$A$71:$U$71,1,2))))=$A69,_xlfn.XLOOKUP(AV$2,WatchbillMONTHLY!$A$71:$U$71,OFFSET(WatchbillMONTHLY!$A$71:$U$71,1,2)),FALSE),TRUE,FALSE)),
IF(_xlfn.XLOOKUP(AV$2,WatchbillMONTHLY!$A$88:$U$88,OFFSET(WatchbillMONTHLY!$A$88:$U$88,1,2))=IF(_xlfn.XLOOKUP($A69,INDIRECT("_"&amp;_xlfn.XLOOKUP(AV$2,WatchbillMONTHLY!$A$88:$U$88,OFFSET(WatchbillMONTHLY!$A$88:$U$88,1,2))),INDIRECT("_"&amp;_xlfn.XLOOKUP(AV$2,WatchbillMONTHLY!$A$88:$U$88,OFFSET(WatchbillMONTHLY!$A$88:$U$88,1,2))))=$A69,_xlfn.XLOOKUP(AV$2,WatchbillMONTHLY!$A$88:$U$88,OFFSET(WatchbillMONTHLY!$A$88:$U$88,1,2)),FALSE),TRUE,FALSE)),
FALSE),FALSE)</f>
        <v>0</v>
      </c>
      <c r="AW69" s="209" t="b" cm="1">
        <f t="array" aca="1" ref="AW69" ca="1">IF(AND($A69 &gt; 0, P69 &gt; 0,AW$2&lt;MiscFormulas!$A$5+1),
_xlfn.IFNA(
_xlfn.IFNA(
_xlfn.IFNA(
_xlfn.IFNA(
_xlfn.IFNA(
_xlfn.IFNA(
IF(_xlfn.XLOOKUP(AW$2,WatchbillMONTHLY!$A$3:$U$3,OFFSET(WatchbillMONTHLY!$A$3:$U$3,1,2))=IF(_xlfn.XLOOKUP($A69,INDIRECT("_"&amp;_xlfn.XLOOKUP(AW$2,WatchbillMONTHLY!$A$3:$U$3,OFFSET(WatchbillMONTHLY!$A$3:$U$3,1,2))),INDIRECT("_"&amp;_xlfn.XLOOKUP(AW$2,WatchbillMONTHLY!$A$3:$U$3,OFFSET(WatchbillMONTHLY!$A$3:$U$3,1,2))))=$A69,_xlfn.XLOOKUP(AW$2,WatchbillMONTHLY!$A$3:$U$3,OFFSET(WatchbillMONTHLY!$A$3:$U$3,1,2)),FALSE),TRUE,FALSE),
IF(_xlfn.XLOOKUP(AW$2,WatchbillMONTHLY!$A$20:$U$20,OFFSET(WatchbillMONTHLY!$A$20:$U$20,1,2))=IF(_xlfn.XLOOKUP($A69,INDIRECT("_"&amp;_xlfn.XLOOKUP(AW$2,WatchbillMONTHLY!$A$20:$U$20,OFFSET(WatchbillMONTHLY!$A$20:$U$20,1,2))),INDIRECT("_"&amp;_xlfn.XLOOKUP(AW$2,WatchbillMONTHLY!$A$20:$U$20,OFFSET(WatchbillMONTHLY!$A$20:$U$20,1,2))))=$A69,_xlfn.XLOOKUP(AW$2,WatchbillMONTHLY!$A$20:$U$20,OFFSET(WatchbillMONTHLY!$A$20:$U$20,1,2)),FALSE),TRUE,FALSE)),
IF(_xlfn.XLOOKUP(AW$2,WatchbillMONTHLY!$A$37:$U$37,OFFSET(WatchbillMONTHLY!$A$37:$U$37,1,2))=IF(_xlfn.XLOOKUP($A69,INDIRECT("_"&amp;_xlfn.XLOOKUP(AW$2,WatchbillMONTHLY!$A$37:$U$37,OFFSET(WatchbillMONTHLY!$A$37:$U$37,1,2))),INDIRECT("_"&amp;_xlfn.XLOOKUP(AW$2,WatchbillMONTHLY!$A$37:$U$37,OFFSET(WatchbillMONTHLY!$A$37:$U$37,1,2))))=$A69,_xlfn.XLOOKUP(AW$2,WatchbillMONTHLY!$A$37:$U$37,OFFSET(WatchbillMONTHLY!$A$37:$U$37,1,2)),FALSE),TRUE,FALSE)),
IF(_xlfn.XLOOKUP(AW$2,WatchbillMONTHLY!$A$54:$U$54,OFFSET(WatchbillMONTHLY!$A$54:$U$54,1,2))=IF(_xlfn.XLOOKUP($A69,INDIRECT("_"&amp;_xlfn.XLOOKUP(AW$2,WatchbillMONTHLY!$A$54:$U$54,OFFSET(WatchbillMONTHLY!$A$54:$U$54,1,2))),INDIRECT("_"&amp;_xlfn.XLOOKUP(AW$2,WatchbillMONTHLY!$A$54:$U$54,OFFSET(WatchbillMONTHLY!$A$54:$U$54,1,2))))=$A69,_xlfn.XLOOKUP(AW$2,WatchbillMONTHLY!$A$54:$U$54,OFFSET(WatchbillMONTHLY!$A$54:$U$54,1,2)),FALSE),TRUE,FALSE)),
IF(_xlfn.XLOOKUP(AW$2,WatchbillMONTHLY!$A$71:$U$71,OFFSET(WatchbillMONTHLY!$A$71:$U$71,1,2))=IF(_xlfn.XLOOKUP($A69,INDIRECT("_"&amp;_xlfn.XLOOKUP(AW$2,WatchbillMONTHLY!$A$71:$U$71,OFFSET(WatchbillMONTHLY!$A$71:$U$71,1,2))),INDIRECT("_"&amp;_xlfn.XLOOKUP(AW$2,WatchbillMONTHLY!$A$71:$U$71,OFFSET(WatchbillMONTHLY!$A$71:$U$71,1,2))))=$A69,_xlfn.XLOOKUP(AW$2,WatchbillMONTHLY!$A$71:$U$71,OFFSET(WatchbillMONTHLY!$A$71:$U$71,1,2)),FALSE),TRUE,FALSE)),
IF(_xlfn.XLOOKUP(AW$2,WatchbillMONTHLY!$A$88:$U$88,OFFSET(WatchbillMONTHLY!$A$88:$U$88,1,2))=IF(_xlfn.XLOOKUP($A69,INDIRECT("_"&amp;_xlfn.XLOOKUP(AW$2,WatchbillMONTHLY!$A$88:$U$88,OFFSET(WatchbillMONTHLY!$A$88:$U$88,1,2))),INDIRECT("_"&amp;_xlfn.XLOOKUP(AW$2,WatchbillMONTHLY!$A$88:$U$88,OFFSET(WatchbillMONTHLY!$A$88:$U$88,1,2))))=$A69,_xlfn.XLOOKUP(AW$2,WatchbillMONTHLY!$A$88:$U$88,OFFSET(WatchbillMONTHLY!$A$88:$U$88,1,2)),FALSE),TRUE,FALSE)),
FALSE),FALSE)</f>
        <v>0</v>
      </c>
      <c r="AX69" s="209" t="b" cm="1">
        <f t="array" aca="1" ref="AX69" ca="1">IF(AND($A69 &gt; 0, Q69 &gt; 0,AX$2&lt;MiscFormulas!$A$5+1),
_xlfn.IFNA(
_xlfn.IFNA(
_xlfn.IFNA(
_xlfn.IFNA(
_xlfn.IFNA(
_xlfn.IFNA(
IF(_xlfn.XLOOKUP(AX$2,WatchbillMONTHLY!$A$3:$U$3,OFFSET(WatchbillMONTHLY!$A$3:$U$3,1,2))=IF(_xlfn.XLOOKUP($A69,INDIRECT("_"&amp;_xlfn.XLOOKUP(AX$2,WatchbillMONTHLY!$A$3:$U$3,OFFSET(WatchbillMONTHLY!$A$3:$U$3,1,2))),INDIRECT("_"&amp;_xlfn.XLOOKUP(AX$2,WatchbillMONTHLY!$A$3:$U$3,OFFSET(WatchbillMONTHLY!$A$3:$U$3,1,2))))=$A69,_xlfn.XLOOKUP(AX$2,WatchbillMONTHLY!$A$3:$U$3,OFFSET(WatchbillMONTHLY!$A$3:$U$3,1,2)),FALSE),TRUE,FALSE),
IF(_xlfn.XLOOKUP(AX$2,WatchbillMONTHLY!$A$20:$U$20,OFFSET(WatchbillMONTHLY!$A$20:$U$20,1,2))=IF(_xlfn.XLOOKUP($A69,INDIRECT("_"&amp;_xlfn.XLOOKUP(AX$2,WatchbillMONTHLY!$A$20:$U$20,OFFSET(WatchbillMONTHLY!$A$20:$U$20,1,2))),INDIRECT("_"&amp;_xlfn.XLOOKUP(AX$2,WatchbillMONTHLY!$A$20:$U$20,OFFSET(WatchbillMONTHLY!$A$20:$U$20,1,2))))=$A69,_xlfn.XLOOKUP(AX$2,WatchbillMONTHLY!$A$20:$U$20,OFFSET(WatchbillMONTHLY!$A$20:$U$20,1,2)),FALSE),TRUE,FALSE)),
IF(_xlfn.XLOOKUP(AX$2,WatchbillMONTHLY!$A$37:$U$37,OFFSET(WatchbillMONTHLY!$A$37:$U$37,1,2))=IF(_xlfn.XLOOKUP($A69,INDIRECT("_"&amp;_xlfn.XLOOKUP(AX$2,WatchbillMONTHLY!$A$37:$U$37,OFFSET(WatchbillMONTHLY!$A$37:$U$37,1,2))),INDIRECT("_"&amp;_xlfn.XLOOKUP(AX$2,WatchbillMONTHLY!$A$37:$U$37,OFFSET(WatchbillMONTHLY!$A$37:$U$37,1,2))))=$A69,_xlfn.XLOOKUP(AX$2,WatchbillMONTHLY!$A$37:$U$37,OFFSET(WatchbillMONTHLY!$A$37:$U$37,1,2)),FALSE),TRUE,FALSE)),
IF(_xlfn.XLOOKUP(AX$2,WatchbillMONTHLY!$A$54:$U$54,OFFSET(WatchbillMONTHLY!$A$54:$U$54,1,2))=IF(_xlfn.XLOOKUP($A69,INDIRECT("_"&amp;_xlfn.XLOOKUP(AX$2,WatchbillMONTHLY!$A$54:$U$54,OFFSET(WatchbillMONTHLY!$A$54:$U$54,1,2))),INDIRECT("_"&amp;_xlfn.XLOOKUP(AX$2,WatchbillMONTHLY!$A$54:$U$54,OFFSET(WatchbillMONTHLY!$A$54:$U$54,1,2))))=$A69,_xlfn.XLOOKUP(AX$2,WatchbillMONTHLY!$A$54:$U$54,OFFSET(WatchbillMONTHLY!$A$54:$U$54,1,2)),FALSE),TRUE,FALSE)),
IF(_xlfn.XLOOKUP(AX$2,WatchbillMONTHLY!$A$71:$U$71,OFFSET(WatchbillMONTHLY!$A$71:$U$71,1,2))=IF(_xlfn.XLOOKUP($A69,INDIRECT("_"&amp;_xlfn.XLOOKUP(AX$2,WatchbillMONTHLY!$A$71:$U$71,OFFSET(WatchbillMONTHLY!$A$71:$U$71,1,2))),INDIRECT("_"&amp;_xlfn.XLOOKUP(AX$2,WatchbillMONTHLY!$A$71:$U$71,OFFSET(WatchbillMONTHLY!$A$71:$U$71,1,2))))=$A69,_xlfn.XLOOKUP(AX$2,WatchbillMONTHLY!$A$71:$U$71,OFFSET(WatchbillMONTHLY!$A$71:$U$71,1,2)),FALSE),TRUE,FALSE)),
IF(_xlfn.XLOOKUP(AX$2,WatchbillMONTHLY!$A$88:$U$88,OFFSET(WatchbillMONTHLY!$A$88:$U$88,1,2))=IF(_xlfn.XLOOKUP($A69,INDIRECT("_"&amp;_xlfn.XLOOKUP(AX$2,WatchbillMONTHLY!$A$88:$U$88,OFFSET(WatchbillMONTHLY!$A$88:$U$88,1,2))),INDIRECT("_"&amp;_xlfn.XLOOKUP(AX$2,WatchbillMONTHLY!$A$88:$U$88,OFFSET(WatchbillMONTHLY!$A$88:$U$88,1,2))))=$A69,_xlfn.XLOOKUP(AX$2,WatchbillMONTHLY!$A$88:$U$88,OFFSET(WatchbillMONTHLY!$A$88:$U$88,1,2)),FALSE),TRUE,FALSE)),
FALSE),FALSE)</f>
        <v>0</v>
      </c>
      <c r="AY69" s="209" t="b" cm="1">
        <f t="array" aca="1" ref="AY69" ca="1">IF(AND($A69 &gt; 0, R69 &gt; 0,AY$2&lt;MiscFormulas!$A$5+1),
_xlfn.IFNA(
_xlfn.IFNA(
_xlfn.IFNA(
_xlfn.IFNA(
_xlfn.IFNA(
_xlfn.IFNA(
IF(_xlfn.XLOOKUP(AY$2,WatchbillMONTHLY!$A$3:$U$3,OFFSET(WatchbillMONTHLY!$A$3:$U$3,1,2))=IF(_xlfn.XLOOKUP($A69,INDIRECT("_"&amp;_xlfn.XLOOKUP(AY$2,WatchbillMONTHLY!$A$3:$U$3,OFFSET(WatchbillMONTHLY!$A$3:$U$3,1,2))),INDIRECT("_"&amp;_xlfn.XLOOKUP(AY$2,WatchbillMONTHLY!$A$3:$U$3,OFFSET(WatchbillMONTHLY!$A$3:$U$3,1,2))))=$A69,_xlfn.XLOOKUP(AY$2,WatchbillMONTHLY!$A$3:$U$3,OFFSET(WatchbillMONTHLY!$A$3:$U$3,1,2)),FALSE),TRUE,FALSE),
IF(_xlfn.XLOOKUP(AY$2,WatchbillMONTHLY!$A$20:$U$20,OFFSET(WatchbillMONTHLY!$A$20:$U$20,1,2))=IF(_xlfn.XLOOKUP($A69,INDIRECT("_"&amp;_xlfn.XLOOKUP(AY$2,WatchbillMONTHLY!$A$20:$U$20,OFFSET(WatchbillMONTHLY!$A$20:$U$20,1,2))),INDIRECT("_"&amp;_xlfn.XLOOKUP(AY$2,WatchbillMONTHLY!$A$20:$U$20,OFFSET(WatchbillMONTHLY!$A$20:$U$20,1,2))))=$A69,_xlfn.XLOOKUP(AY$2,WatchbillMONTHLY!$A$20:$U$20,OFFSET(WatchbillMONTHLY!$A$20:$U$20,1,2)),FALSE),TRUE,FALSE)),
IF(_xlfn.XLOOKUP(AY$2,WatchbillMONTHLY!$A$37:$U$37,OFFSET(WatchbillMONTHLY!$A$37:$U$37,1,2))=IF(_xlfn.XLOOKUP($A69,INDIRECT("_"&amp;_xlfn.XLOOKUP(AY$2,WatchbillMONTHLY!$A$37:$U$37,OFFSET(WatchbillMONTHLY!$A$37:$U$37,1,2))),INDIRECT("_"&amp;_xlfn.XLOOKUP(AY$2,WatchbillMONTHLY!$A$37:$U$37,OFFSET(WatchbillMONTHLY!$A$37:$U$37,1,2))))=$A69,_xlfn.XLOOKUP(AY$2,WatchbillMONTHLY!$A$37:$U$37,OFFSET(WatchbillMONTHLY!$A$37:$U$37,1,2)),FALSE),TRUE,FALSE)),
IF(_xlfn.XLOOKUP(AY$2,WatchbillMONTHLY!$A$54:$U$54,OFFSET(WatchbillMONTHLY!$A$54:$U$54,1,2))=IF(_xlfn.XLOOKUP($A69,INDIRECT("_"&amp;_xlfn.XLOOKUP(AY$2,WatchbillMONTHLY!$A$54:$U$54,OFFSET(WatchbillMONTHLY!$A$54:$U$54,1,2))),INDIRECT("_"&amp;_xlfn.XLOOKUP(AY$2,WatchbillMONTHLY!$A$54:$U$54,OFFSET(WatchbillMONTHLY!$A$54:$U$54,1,2))))=$A69,_xlfn.XLOOKUP(AY$2,WatchbillMONTHLY!$A$54:$U$54,OFFSET(WatchbillMONTHLY!$A$54:$U$54,1,2)),FALSE),TRUE,FALSE)),
IF(_xlfn.XLOOKUP(AY$2,WatchbillMONTHLY!$A$71:$U$71,OFFSET(WatchbillMONTHLY!$A$71:$U$71,1,2))=IF(_xlfn.XLOOKUP($A69,INDIRECT("_"&amp;_xlfn.XLOOKUP(AY$2,WatchbillMONTHLY!$A$71:$U$71,OFFSET(WatchbillMONTHLY!$A$71:$U$71,1,2))),INDIRECT("_"&amp;_xlfn.XLOOKUP(AY$2,WatchbillMONTHLY!$A$71:$U$71,OFFSET(WatchbillMONTHLY!$A$71:$U$71,1,2))))=$A69,_xlfn.XLOOKUP(AY$2,WatchbillMONTHLY!$A$71:$U$71,OFFSET(WatchbillMONTHLY!$A$71:$U$71,1,2)),FALSE),TRUE,FALSE)),
IF(_xlfn.XLOOKUP(AY$2,WatchbillMONTHLY!$A$88:$U$88,OFFSET(WatchbillMONTHLY!$A$88:$U$88,1,2))=IF(_xlfn.XLOOKUP($A69,INDIRECT("_"&amp;_xlfn.XLOOKUP(AY$2,WatchbillMONTHLY!$A$88:$U$88,OFFSET(WatchbillMONTHLY!$A$88:$U$88,1,2))),INDIRECT("_"&amp;_xlfn.XLOOKUP(AY$2,WatchbillMONTHLY!$A$88:$U$88,OFFSET(WatchbillMONTHLY!$A$88:$U$88,1,2))))=$A69,_xlfn.XLOOKUP(AY$2,WatchbillMONTHLY!$A$88:$U$88,OFFSET(WatchbillMONTHLY!$A$88:$U$88,1,2)),FALSE),TRUE,FALSE)),
FALSE),FALSE)</f>
        <v>0</v>
      </c>
      <c r="AZ69" s="209" t="b" cm="1">
        <f t="array" aca="1" ref="AZ69" ca="1">IF(AND($A69 &gt; 0, S69 &gt; 0,AZ$2&lt;MiscFormulas!$A$5+1),
_xlfn.IFNA(
_xlfn.IFNA(
_xlfn.IFNA(
_xlfn.IFNA(
_xlfn.IFNA(
_xlfn.IFNA(
IF(_xlfn.XLOOKUP(AZ$2,WatchbillMONTHLY!$A$3:$U$3,OFFSET(WatchbillMONTHLY!$A$3:$U$3,1,2))=IF(_xlfn.XLOOKUP($A69,INDIRECT("_"&amp;_xlfn.XLOOKUP(AZ$2,WatchbillMONTHLY!$A$3:$U$3,OFFSET(WatchbillMONTHLY!$A$3:$U$3,1,2))),INDIRECT("_"&amp;_xlfn.XLOOKUP(AZ$2,WatchbillMONTHLY!$A$3:$U$3,OFFSET(WatchbillMONTHLY!$A$3:$U$3,1,2))))=$A69,_xlfn.XLOOKUP(AZ$2,WatchbillMONTHLY!$A$3:$U$3,OFFSET(WatchbillMONTHLY!$A$3:$U$3,1,2)),FALSE),TRUE,FALSE),
IF(_xlfn.XLOOKUP(AZ$2,WatchbillMONTHLY!$A$20:$U$20,OFFSET(WatchbillMONTHLY!$A$20:$U$20,1,2))=IF(_xlfn.XLOOKUP($A69,INDIRECT("_"&amp;_xlfn.XLOOKUP(AZ$2,WatchbillMONTHLY!$A$20:$U$20,OFFSET(WatchbillMONTHLY!$A$20:$U$20,1,2))),INDIRECT("_"&amp;_xlfn.XLOOKUP(AZ$2,WatchbillMONTHLY!$A$20:$U$20,OFFSET(WatchbillMONTHLY!$A$20:$U$20,1,2))))=$A69,_xlfn.XLOOKUP(AZ$2,WatchbillMONTHLY!$A$20:$U$20,OFFSET(WatchbillMONTHLY!$A$20:$U$20,1,2)),FALSE),TRUE,FALSE)),
IF(_xlfn.XLOOKUP(AZ$2,WatchbillMONTHLY!$A$37:$U$37,OFFSET(WatchbillMONTHLY!$A$37:$U$37,1,2))=IF(_xlfn.XLOOKUP($A69,INDIRECT("_"&amp;_xlfn.XLOOKUP(AZ$2,WatchbillMONTHLY!$A$37:$U$37,OFFSET(WatchbillMONTHLY!$A$37:$U$37,1,2))),INDIRECT("_"&amp;_xlfn.XLOOKUP(AZ$2,WatchbillMONTHLY!$A$37:$U$37,OFFSET(WatchbillMONTHLY!$A$37:$U$37,1,2))))=$A69,_xlfn.XLOOKUP(AZ$2,WatchbillMONTHLY!$A$37:$U$37,OFFSET(WatchbillMONTHLY!$A$37:$U$37,1,2)),FALSE),TRUE,FALSE)),
IF(_xlfn.XLOOKUP(AZ$2,WatchbillMONTHLY!$A$54:$U$54,OFFSET(WatchbillMONTHLY!$A$54:$U$54,1,2))=IF(_xlfn.XLOOKUP($A69,INDIRECT("_"&amp;_xlfn.XLOOKUP(AZ$2,WatchbillMONTHLY!$A$54:$U$54,OFFSET(WatchbillMONTHLY!$A$54:$U$54,1,2))),INDIRECT("_"&amp;_xlfn.XLOOKUP(AZ$2,WatchbillMONTHLY!$A$54:$U$54,OFFSET(WatchbillMONTHLY!$A$54:$U$54,1,2))))=$A69,_xlfn.XLOOKUP(AZ$2,WatchbillMONTHLY!$A$54:$U$54,OFFSET(WatchbillMONTHLY!$A$54:$U$54,1,2)),FALSE),TRUE,FALSE)),
IF(_xlfn.XLOOKUP(AZ$2,WatchbillMONTHLY!$A$71:$U$71,OFFSET(WatchbillMONTHLY!$A$71:$U$71,1,2))=IF(_xlfn.XLOOKUP($A69,INDIRECT("_"&amp;_xlfn.XLOOKUP(AZ$2,WatchbillMONTHLY!$A$71:$U$71,OFFSET(WatchbillMONTHLY!$A$71:$U$71,1,2))),INDIRECT("_"&amp;_xlfn.XLOOKUP(AZ$2,WatchbillMONTHLY!$A$71:$U$71,OFFSET(WatchbillMONTHLY!$A$71:$U$71,1,2))))=$A69,_xlfn.XLOOKUP(AZ$2,WatchbillMONTHLY!$A$71:$U$71,OFFSET(WatchbillMONTHLY!$A$71:$U$71,1,2)),FALSE),TRUE,FALSE)),
IF(_xlfn.XLOOKUP(AZ$2,WatchbillMONTHLY!$A$88:$U$88,OFFSET(WatchbillMONTHLY!$A$88:$U$88,1,2))=IF(_xlfn.XLOOKUP($A69,INDIRECT("_"&amp;_xlfn.XLOOKUP(AZ$2,WatchbillMONTHLY!$A$88:$U$88,OFFSET(WatchbillMONTHLY!$A$88:$U$88,1,2))),INDIRECT("_"&amp;_xlfn.XLOOKUP(AZ$2,WatchbillMONTHLY!$A$88:$U$88,OFFSET(WatchbillMONTHLY!$A$88:$U$88,1,2))))=$A69,_xlfn.XLOOKUP(AZ$2,WatchbillMONTHLY!$A$88:$U$88,OFFSET(WatchbillMONTHLY!$A$88:$U$88,1,2)),FALSE),TRUE,FALSE)),
FALSE),FALSE)</f>
        <v>0</v>
      </c>
      <c r="BA69" s="209" t="b" cm="1">
        <f t="array" aca="1" ref="BA69" ca="1">IF(AND($A69 &gt; 0, T69 &gt; 0,BA$2&lt;MiscFormulas!$A$5+1),
_xlfn.IFNA(
_xlfn.IFNA(
_xlfn.IFNA(
_xlfn.IFNA(
_xlfn.IFNA(
_xlfn.IFNA(
IF(_xlfn.XLOOKUP(BA$2,WatchbillMONTHLY!$A$3:$U$3,OFFSET(WatchbillMONTHLY!$A$3:$U$3,1,2))=IF(_xlfn.XLOOKUP($A69,INDIRECT("_"&amp;_xlfn.XLOOKUP(BA$2,WatchbillMONTHLY!$A$3:$U$3,OFFSET(WatchbillMONTHLY!$A$3:$U$3,1,2))),INDIRECT("_"&amp;_xlfn.XLOOKUP(BA$2,WatchbillMONTHLY!$A$3:$U$3,OFFSET(WatchbillMONTHLY!$A$3:$U$3,1,2))))=$A69,_xlfn.XLOOKUP(BA$2,WatchbillMONTHLY!$A$3:$U$3,OFFSET(WatchbillMONTHLY!$A$3:$U$3,1,2)),FALSE),TRUE,FALSE),
IF(_xlfn.XLOOKUP(BA$2,WatchbillMONTHLY!$A$20:$U$20,OFFSET(WatchbillMONTHLY!$A$20:$U$20,1,2))=IF(_xlfn.XLOOKUP($A69,INDIRECT("_"&amp;_xlfn.XLOOKUP(BA$2,WatchbillMONTHLY!$A$20:$U$20,OFFSET(WatchbillMONTHLY!$A$20:$U$20,1,2))),INDIRECT("_"&amp;_xlfn.XLOOKUP(BA$2,WatchbillMONTHLY!$A$20:$U$20,OFFSET(WatchbillMONTHLY!$A$20:$U$20,1,2))))=$A69,_xlfn.XLOOKUP(BA$2,WatchbillMONTHLY!$A$20:$U$20,OFFSET(WatchbillMONTHLY!$A$20:$U$20,1,2)),FALSE),TRUE,FALSE)),
IF(_xlfn.XLOOKUP(BA$2,WatchbillMONTHLY!$A$37:$U$37,OFFSET(WatchbillMONTHLY!$A$37:$U$37,1,2))=IF(_xlfn.XLOOKUP($A69,INDIRECT("_"&amp;_xlfn.XLOOKUP(BA$2,WatchbillMONTHLY!$A$37:$U$37,OFFSET(WatchbillMONTHLY!$A$37:$U$37,1,2))),INDIRECT("_"&amp;_xlfn.XLOOKUP(BA$2,WatchbillMONTHLY!$A$37:$U$37,OFFSET(WatchbillMONTHLY!$A$37:$U$37,1,2))))=$A69,_xlfn.XLOOKUP(BA$2,WatchbillMONTHLY!$A$37:$U$37,OFFSET(WatchbillMONTHLY!$A$37:$U$37,1,2)),FALSE),TRUE,FALSE)),
IF(_xlfn.XLOOKUP(BA$2,WatchbillMONTHLY!$A$54:$U$54,OFFSET(WatchbillMONTHLY!$A$54:$U$54,1,2))=IF(_xlfn.XLOOKUP($A69,INDIRECT("_"&amp;_xlfn.XLOOKUP(BA$2,WatchbillMONTHLY!$A$54:$U$54,OFFSET(WatchbillMONTHLY!$A$54:$U$54,1,2))),INDIRECT("_"&amp;_xlfn.XLOOKUP(BA$2,WatchbillMONTHLY!$A$54:$U$54,OFFSET(WatchbillMONTHLY!$A$54:$U$54,1,2))))=$A69,_xlfn.XLOOKUP(BA$2,WatchbillMONTHLY!$A$54:$U$54,OFFSET(WatchbillMONTHLY!$A$54:$U$54,1,2)),FALSE),TRUE,FALSE)),
IF(_xlfn.XLOOKUP(BA$2,WatchbillMONTHLY!$A$71:$U$71,OFFSET(WatchbillMONTHLY!$A$71:$U$71,1,2))=IF(_xlfn.XLOOKUP($A69,INDIRECT("_"&amp;_xlfn.XLOOKUP(BA$2,WatchbillMONTHLY!$A$71:$U$71,OFFSET(WatchbillMONTHLY!$A$71:$U$71,1,2))),INDIRECT("_"&amp;_xlfn.XLOOKUP(BA$2,WatchbillMONTHLY!$A$71:$U$71,OFFSET(WatchbillMONTHLY!$A$71:$U$71,1,2))))=$A69,_xlfn.XLOOKUP(BA$2,WatchbillMONTHLY!$A$71:$U$71,OFFSET(WatchbillMONTHLY!$A$71:$U$71,1,2)),FALSE),TRUE,FALSE)),
IF(_xlfn.XLOOKUP(BA$2,WatchbillMONTHLY!$A$88:$U$88,OFFSET(WatchbillMONTHLY!$A$88:$U$88,1,2))=IF(_xlfn.XLOOKUP($A69,INDIRECT("_"&amp;_xlfn.XLOOKUP(BA$2,WatchbillMONTHLY!$A$88:$U$88,OFFSET(WatchbillMONTHLY!$A$88:$U$88,1,2))),INDIRECT("_"&amp;_xlfn.XLOOKUP(BA$2,WatchbillMONTHLY!$A$88:$U$88,OFFSET(WatchbillMONTHLY!$A$88:$U$88,1,2))))=$A69,_xlfn.XLOOKUP(BA$2,WatchbillMONTHLY!$A$88:$U$88,OFFSET(WatchbillMONTHLY!$A$88:$U$88,1,2)),FALSE),TRUE,FALSE)),
FALSE),FALSE)</f>
        <v>0</v>
      </c>
      <c r="BB69" s="209" t="b" cm="1">
        <f t="array" aca="1" ref="BB69" ca="1">IF(AND($A69 &gt; 0, U69 &gt; 0,BB$2&lt;MiscFormulas!$A$5+1),
_xlfn.IFNA(
_xlfn.IFNA(
_xlfn.IFNA(
_xlfn.IFNA(
_xlfn.IFNA(
_xlfn.IFNA(
IF(_xlfn.XLOOKUP(BB$2,WatchbillMONTHLY!$A$3:$U$3,OFFSET(WatchbillMONTHLY!$A$3:$U$3,1,2))=IF(_xlfn.XLOOKUP($A69,INDIRECT("_"&amp;_xlfn.XLOOKUP(BB$2,WatchbillMONTHLY!$A$3:$U$3,OFFSET(WatchbillMONTHLY!$A$3:$U$3,1,2))),INDIRECT("_"&amp;_xlfn.XLOOKUP(BB$2,WatchbillMONTHLY!$A$3:$U$3,OFFSET(WatchbillMONTHLY!$A$3:$U$3,1,2))))=$A69,_xlfn.XLOOKUP(BB$2,WatchbillMONTHLY!$A$3:$U$3,OFFSET(WatchbillMONTHLY!$A$3:$U$3,1,2)),FALSE),TRUE,FALSE),
IF(_xlfn.XLOOKUP(BB$2,WatchbillMONTHLY!$A$20:$U$20,OFFSET(WatchbillMONTHLY!$A$20:$U$20,1,2))=IF(_xlfn.XLOOKUP($A69,INDIRECT("_"&amp;_xlfn.XLOOKUP(BB$2,WatchbillMONTHLY!$A$20:$U$20,OFFSET(WatchbillMONTHLY!$A$20:$U$20,1,2))),INDIRECT("_"&amp;_xlfn.XLOOKUP(BB$2,WatchbillMONTHLY!$A$20:$U$20,OFFSET(WatchbillMONTHLY!$A$20:$U$20,1,2))))=$A69,_xlfn.XLOOKUP(BB$2,WatchbillMONTHLY!$A$20:$U$20,OFFSET(WatchbillMONTHLY!$A$20:$U$20,1,2)),FALSE),TRUE,FALSE)),
IF(_xlfn.XLOOKUP(BB$2,WatchbillMONTHLY!$A$37:$U$37,OFFSET(WatchbillMONTHLY!$A$37:$U$37,1,2))=IF(_xlfn.XLOOKUP($A69,INDIRECT("_"&amp;_xlfn.XLOOKUP(BB$2,WatchbillMONTHLY!$A$37:$U$37,OFFSET(WatchbillMONTHLY!$A$37:$U$37,1,2))),INDIRECT("_"&amp;_xlfn.XLOOKUP(BB$2,WatchbillMONTHLY!$A$37:$U$37,OFFSET(WatchbillMONTHLY!$A$37:$U$37,1,2))))=$A69,_xlfn.XLOOKUP(BB$2,WatchbillMONTHLY!$A$37:$U$37,OFFSET(WatchbillMONTHLY!$A$37:$U$37,1,2)),FALSE),TRUE,FALSE)),
IF(_xlfn.XLOOKUP(BB$2,WatchbillMONTHLY!$A$54:$U$54,OFFSET(WatchbillMONTHLY!$A$54:$U$54,1,2))=IF(_xlfn.XLOOKUP($A69,INDIRECT("_"&amp;_xlfn.XLOOKUP(BB$2,WatchbillMONTHLY!$A$54:$U$54,OFFSET(WatchbillMONTHLY!$A$54:$U$54,1,2))),INDIRECT("_"&amp;_xlfn.XLOOKUP(BB$2,WatchbillMONTHLY!$A$54:$U$54,OFFSET(WatchbillMONTHLY!$A$54:$U$54,1,2))))=$A69,_xlfn.XLOOKUP(BB$2,WatchbillMONTHLY!$A$54:$U$54,OFFSET(WatchbillMONTHLY!$A$54:$U$54,1,2)),FALSE),TRUE,FALSE)),
IF(_xlfn.XLOOKUP(BB$2,WatchbillMONTHLY!$A$71:$U$71,OFFSET(WatchbillMONTHLY!$A$71:$U$71,1,2))=IF(_xlfn.XLOOKUP($A69,INDIRECT("_"&amp;_xlfn.XLOOKUP(BB$2,WatchbillMONTHLY!$A$71:$U$71,OFFSET(WatchbillMONTHLY!$A$71:$U$71,1,2))),INDIRECT("_"&amp;_xlfn.XLOOKUP(BB$2,WatchbillMONTHLY!$A$71:$U$71,OFFSET(WatchbillMONTHLY!$A$71:$U$71,1,2))))=$A69,_xlfn.XLOOKUP(BB$2,WatchbillMONTHLY!$A$71:$U$71,OFFSET(WatchbillMONTHLY!$A$71:$U$71,1,2)),FALSE),TRUE,FALSE)),
IF(_xlfn.XLOOKUP(BB$2,WatchbillMONTHLY!$A$88:$U$88,OFFSET(WatchbillMONTHLY!$A$88:$U$88,1,2))=IF(_xlfn.XLOOKUP($A69,INDIRECT("_"&amp;_xlfn.XLOOKUP(BB$2,WatchbillMONTHLY!$A$88:$U$88,OFFSET(WatchbillMONTHLY!$A$88:$U$88,1,2))),INDIRECT("_"&amp;_xlfn.XLOOKUP(BB$2,WatchbillMONTHLY!$A$88:$U$88,OFFSET(WatchbillMONTHLY!$A$88:$U$88,1,2))))=$A69,_xlfn.XLOOKUP(BB$2,WatchbillMONTHLY!$A$88:$U$88,OFFSET(WatchbillMONTHLY!$A$88:$U$88,1,2)),FALSE),TRUE,FALSE)),
FALSE),FALSE)</f>
        <v>0</v>
      </c>
      <c r="BC69" s="209" t="b" cm="1">
        <f t="array" aca="1" ref="BC69" ca="1">IF(AND($A69 &gt; 0, V69 &gt; 0,BC$2&lt;MiscFormulas!$A$5+1),
_xlfn.IFNA(
_xlfn.IFNA(
_xlfn.IFNA(
_xlfn.IFNA(
_xlfn.IFNA(
_xlfn.IFNA(
IF(_xlfn.XLOOKUP(BC$2,WatchbillMONTHLY!$A$3:$U$3,OFFSET(WatchbillMONTHLY!$A$3:$U$3,1,2))=IF(_xlfn.XLOOKUP($A69,INDIRECT("_"&amp;_xlfn.XLOOKUP(BC$2,WatchbillMONTHLY!$A$3:$U$3,OFFSET(WatchbillMONTHLY!$A$3:$U$3,1,2))),INDIRECT("_"&amp;_xlfn.XLOOKUP(BC$2,WatchbillMONTHLY!$A$3:$U$3,OFFSET(WatchbillMONTHLY!$A$3:$U$3,1,2))))=$A69,_xlfn.XLOOKUP(BC$2,WatchbillMONTHLY!$A$3:$U$3,OFFSET(WatchbillMONTHLY!$A$3:$U$3,1,2)),FALSE),TRUE,FALSE),
IF(_xlfn.XLOOKUP(BC$2,WatchbillMONTHLY!$A$20:$U$20,OFFSET(WatchbillMONTHLY!$A$20:$U$20,1,2))=IF(_xlfn.XLOOKUP($A69,INDIRECT("_"&amp;_xlfn.XLOOKUP(BC$2,WatchbillMONTHLY!$A$20:$U$20,OFFSET(WatchbillMONTHLY!$A$20:$U$20,1,2))),INDIRECT("_"&amp;_xlfn.XLOOKUP(BC$2,WatchbillMONTHLY!$A$20:$U$20,OFFSET(WatchbillMONTHLY!$A$20:$U$20,1,2))))=$A69,_xlfn.XLOOKUP(BC$2,WatchbillMONTHLY!$A$20:$U$20,OFFSET(WatchbillMONTHLY!$A$20:$U$20,1,2)),FALSE),TRUE,FALSE)),
IF(_xlfn.XLOOKUP(BC$2,WatchbillMONTHLY!$A$37:$U$37,OFFSET(WatchbillMONTHLY!$A$37:$U$37,1,2))=IF(_xlfn.XLOOKUP($A69,INDIRECT("_"&amp;_xlfn.XLOOKUP(BC$2,WatchbillMONTHLY!$A$37:$U$37,OFFSET(WatchbillMONTHLY!$A$37:$U$37,1,2))),INDIRECT("_"&amp;_xlfn.XLOOKUP(BC$2,WatchbillMONTHLY!$A$37:$U$37,OFFSET(WatchbillMONTHLY!$A$37:$U$37,1,2))))=$A69,_xlfn.XLOOKUP(BC$2,WatchbillMONTHLY!$A$37:$U$37,OFFSET(WatchbillMONTHLY!$A$37:$U$37,1,2)),FALSE),TRUE,FALSE)),
IF(_xlfn.XLOOKUP(BC$2,WatchbillMONTHLY!$A$54:$U$54,OFFSET(WatchbillMONTHLY!$A$54:$U$54,1,2))=IF(_xlfn.XLOOKUP($A69,INDIRECT("_"&amp;_xlfn.XLOOKUP(BC$2,WatchbillMONTHLY!$A$54:$U$54,OFFSET(WatchbillMONTHLY!$A$54:$U$54,1,2))),INDIRECT("_"&amp;_xlfn.XLOOKUP(BC$2,WatchbillMONTHLY!$A$54:$U$54,OFFSET(WatchbillMONTHLY!$A$54:$U$54,1,2))))=$A69,_xlfn.XLOOKUP(BC$2,WatchbillMONTHLY!$A$54:$U$54,OFFSET(WatchbillMONTHLY!$A$54:$U$54,1,2)),FALSE),TRUE,FALSE)),
IF(_xlfn.XLOOKUP(BC$2,WatchbillMONTHLY!$A$71:$U$71,OFFSET(WatchbillMONTHLY!$A$71:$U$71,1,2))=IF(_xlfn.XLOOKUP($A69,INDIRECT("_"&amp;_xlfn.XLOOKUP(BC$2,WatchbillMONTHLY!$A$71:$U$71,OFFSET(WatchbillMONTHLY!$A$71:$U$71,1,2))),INDIRECT("_"&amp;_xlfn.XLOOKUP(BC$2,WatchbillMONTHLY!$A$71:$U$71,OFFSET(WatchbillMONTHLY!$A$71:$U$71,1,2))))=$A69,_xlfn.XLOOKUP(BC$2,WatchbillMONTHLY!$A$71:$U$71,OFFSET(WatchbillMONTHLY!$A$71:$U$71,1,2)),FALSE),TRUE,FALSE)),
IF(_xlfn.XLOOKUP(BC$2,WatchbillMONTHLY!$A$88:$U$88,OFFSET(WatchbillMONTHLY!$A$88:$U$88,1,2))=IF(_xlfn.XLOOKUP($A69,INDIRECT("_"&amp;_xlfn.XLOOKUP(BC$2,WatchbillMONTHLY!$A$88:$U$88,OFFSET(WatchbillMONTHLY!$A$88:$U$88,1,2))),INDIRECT("_"&amp;_xlfn.XLOOKUP(BC$2,WatchbillMONTHLY!$A$88:$U$88,OFFSET(WatchbillMONTHLY!$A$88:$U$88,1,2))))=$A69,_xlfn.XLOOKUP(BC$2,WatchbillMONTHLY!$A$88:$U$88,OFFSET(WatchbillMONTHLY!$A$88:$U$88,1,2)),FALSE),TRUE,FALSE)),
FALSE),FALSE)</f>
        <v>0</v>
      </c>
      <c r="BD69" s="209" t="b" cm="1">
        <f t="array" aca="1" ref="BD69" ca="1">IF(AND($A69 &gt; 0, W69 &gt; 0,BD$2&lt;MiscFormulas!$A$5+1),
_xlfn.IFNA(
_xlfn.IFNA(
_xlfn.IFNA(
_xlfn.IFNA(
_xlfn.IFNA(
_xlfn.IFNA(
IF(_xlfn.XLOOKUP(BD$2,WatchbillMONTHLY!$A$3:$U$3,OFFSET(WatchbillMONTHLY!$A$3:$U$3,1,2))=IF(_xlfn.XLOOKUP($A69,INDIRECT("_"&amp;_xlfn.XLOOKUP(BD$2,WatchbillMONTHLY!$A$3:$U$3,OFFSET(WatchbillMONTHLY!$A$3:$U$3,1,2))),INDIRECT("_"&amp;_xlfn.XLOOKUP(BD$2,WatchbillMONTHLY!$A$3:$U$3,OFFSET(WatchbillMONTHLY!$A$3:$U$3,1,2))))=$A69,_xlfn.XLOOKUP(BD$2,WatchbillMONTHLY!$A$3:$U$3,OFFSET(WatchbillMONTHLY!$A$3:$U$3,1,2)),FALSE),TRUE,FALSE),
IF(_xlfn.XLOOKUP(BD$2,WatchbillMONTHLY!$A$20:$U$20,OFFSET(WatchbillMONTHLY!$A$20:$U$20,1,2))=IF(_xlfn.XLOOKUP($A69,INDIRECT("_"&amp;_xlfn.XLOOKUP(BD$2,WatchbillMONTHLY!$A$20:$U$20,OFFSET(WatchbillMONTHLY!$A$20:$U$20,1,2))),INDIRECT("_"&amp;_xlfn.XLOOKUP(BD$2,WatchbillMONTHLY!$A$20:$U$20,OFFSET(WatchbillMONTHLY!$A$20:$U$20,1,2))))=$A69,_xlfn.XLOOKUP(BD$2,WatchbillMONTHLY!$A$20:$U$20,OFFSET(WatchbillMONTHLY!$A$20:$U$20,1,2)),FALSE),TRUE,FALSE)),
IF(_xlfn.XLOOKUP(BD$2,WatchbillMONTHLY!$A$37:$U$37,OFFSET(WatchbillMONTHLY!$A$37:$U$37,1,2))=IF(_xlfn.XLOOKUP($A69,INDIRECT("_"&amp;_xlfn.XLOOKUP(BD$2,WatchbillMONTHLY!$A$37:$U$37,OFFSET(WatchbillMONTHLY!$A$37:$U$37,1,2))),INDIRECT("_"&amp;_xlfn.XLOOKUP(BD$2,WatchbillMONTHLY!$A$37:$U$37,OFFSET(WatchbillMONTHLY!$A$37:$U$37,1,2))))=$A69,_xlfn.XLOOKUP(BD$2,WatchbillMONTHLY!$A$37:$U$37,OFFSET(WatchbillMONTHLY!$A$37:$U$37,1,2)),FALSE),TRUE,FALSE)),
IF(_xlfn.XLOOKUP(BD$2,WatchbillMONTHLY!$A$54:$U$54,OFFSET(WatchbillMONTHLY!$A$54:$U$54,1,2))=IF(_xlfn.XLOOKUP($A69,INDIRECT("_"&amp;_xlfn.XLOOKUP(BD$2,WatchbillMONTHLY!$A$54:$U$54,OFFSET(WatchbillMONTHLY!$A$54:$U$54,1,2))),INDIRECT("_"&amp;_xlfn.XLOOKUP(BD$2,WatchbillMONTHLY!$A$54:$U$54,OFFSET(WatchbillMONTHLY!$A$54:$U$54,1,2))))=$A69,_xlfn.XLOOKUP(BD$2,WatchbillMONTHLY!$A$54:$U$54,OFFSET(WatchbillMONTHLY!$A$54:$U$54,1,2)),FALSE),TRUE,FALSE)),
IF(_xlfn.XLOOKUP(BD$2,WatchbillMONTHLY!$A$71:$U$71,OFFSET(WatchbillMONTHLY!$A$71:$U$71,1,2))=IF(_xlfn.XLOOKUP($A69,INDIRECT("_"&amp;_xlfn.XLOOKUP(BD$2,WatchbillMONTHLY!$A$71:$U$71,OFFSET(WatchbillMONTHLY!$A$71:$U$71,1,2))),INDIRECT("_"&amp;_xlfn.XLOOKUP(BD$2,WatchbillMONTHLY!$A$71:$U$71,OFFSET(WatchbillMONTHLY!$A$71:$U$71,1,2))))=$A69,_xlfn.XLOOKUP(BD$2,WatchbillMONTHLY!$A$71:$U$71,OFFSET(WatchbillMONTHLY!$A$71:$U$71,1,2)),FALSE),TRUE,FALSE)),
IF(_xlfn.XLOOKUP(BD$2,WatchbillMONTHLY!$A$88:$U$88,OFFSET(WatchbillMONTHLY!$A$88:$U$88,1,2))=IF(_xlfn.XLOOKUP($A69,INDIRECT("_"&amp;_xlfn.XLOOKUP(BD$2,WatchbillMONTHLY!$A$88:$U$88,OFFSET(WatchbillMONTHLY!$A$88:$U$88,1,2))),INDIRECT("_"&amp;_xlfn.XLOOKUP(BD$2,WatchbillMONTHLY!$A$88:$U$88,OFFSET(WatchbillMONTHLY!$A$88:$U$88,1,2))))=$A69,_xlfn.XLOOKUP(BD$2,WatchbillMONTHLY!$A$88:$U$88,OFFSET(WatchbillMONTHLY!$A$88:$U$88,1,2)),FALSE),TRUE,FALSE)),
FALSE),FALSE)</f>
        <v>0</v>
      </c>
      <c r="BE69" s="209" t="b" cm="1">
        <f t="array" aca="1" ref="BE69" ca="1">IF(AND($A69 &gt; 0, X69 &gt; 0,BE$2&lt;MiscFormulas!$A$5+1),
_xlfn.IFNA(
_xlfn.IFNA(
_xlfn.IFNA(
_xlfn.IFNA(
_xlfn.IFNA(
_xlfn.IFNA(
IF(_xlfn.XLOOKUP(BE$2,WatchbillMONTHLY!$A$3:$U$3,OFFSET(WatchbillMONTHLY!$A$3:$U$3,1,2))=IF(_xlfn.XLOOKUP($A69,INDIRECT("_"&amp;_xlfn.XLOOKUP(BE$2,WatchbillMONTHLY!$A$3:$U$3,OFFSET(WatchbillMONTHLY!$A$3:$U$3,1,2))),INDIRECT("_"&amp;_xlfn.XLOOKUP(BE$2,WatchbillMONTHLY!$A$3:$U$3,OFFSET(WatchbillMONTHLY!$A$3:$U$3,1,2))))=$A69,_xlfn.XLOOKUP(BE$2,WatchbillMONTHLY!$A$3:$U$3,OFFSET(WatchbillMONTHLY!$A$3:$U$3,1,2)),FALSE),TRUE,FALSE),
IF(_xlfn.XLOOKUP(BE$2,WatchbillMONTHLY!$A$20:$U$20,OFFSET(WatchbillMONTHLY!$A$20:$U$20,1,2))=IF(_xlfn.XLOOKUP($A69,INDIRECT("_"&amp;_xlfn.XLOOKUP(BE$2,WatchbillMONTHLY!$A$20:$U$20,OFFSET(WatchbillMONTHLY!$A$20:$U$20,1,2))),INDIRECT("_"&amp;_xlfn.XLOOKUP(BE$2,WatchbillMONTHLY!$A$20:$U$20,OFFSET(WatchbillMONTHLY!$A$20:$U$20,1,2))))=$A69,_xlfn.XLOOKUP(BE$2,WatchbillMONTHLY!$A$20:$U$20,OFFSET(WatchbillMONTHLY!$A$20:$U$20,1,2)),FALSE),TRUE,FALSE)),
IF(_xlfn.XLOOKUP(BE$2,WatchbillMONTHLY!$A$37:$U$37,OFFSET(WatchbillMONTHLY!$A$37:$U$37,1,2))=IF(_xlfn.XLOOKUP($A69,INDIRECT("_"&amp;_xlfn.XLOOKUP(BE$2,WatchbillMONTHLY!$A$37:$U$37,OFFSET(WatchbillMONTHLY!$A$37:$U$37,1,2))),INDIRECT("_"&amp;_xlfn.XLOOKUP(BE$2,WatchbillMONTHLY!$A$37:$U$37,OFFSET(WatchbillMONTHLY!$A$37:$U$37,1,2))))=$A69,_xlfn.XLOOKUP(BE$2,WatchbillMONTHLY!$A$37:$U$37,OFFSET(WatchbillMONTHLY!$A$37:$U$37,1,2)),FALSE),TRUE,FALSE)),
IF(_xlfn.XLOOKUP(BE$2,WatchbillMONTHLY!$A$54:$U$54,OFFSET(WatchbillMONTHLY!$A$54:$U$54,1,2))=IF(_xlfn.XLOOKUP($A69,INDIRECT("_"&amp;_xlfn.XLOOKUP(BE$2,WatchbillMONTHLY!$A$54:$U$54,OFFSET(WatchbillMONTHLY!$A$54:$U$54,1,2))),INDIRECT("_"&amp;_xlfn.XLOOKUP(BE$2,WatchbillMONTHLY!$A$54:$U$54,OFFSET(WatchbillMONTHLY!$A$54:$U$54,1,2))))=$A69,_xlfn.XLOOKUP(BE$2,WatchbillMONTHLY!$A$54:$U$54,OFFSET(WatchbillMONTHLY!$A$54:$U$54,1,2)),FALSE),TRUE,FALSE)),
IF(_xlfn.XLOOKUP(BE$2,WatchbillMONTHLY!$A$71:$U$71,OFFSET(WatchbillMONTHLY!$A$71:$U$71,1,2))=IF(_xlfn.XLOOKUP($A69,INDIRECT("_"&amp;_xlfn.XLOOKUP(BE$2,WatchbillMONTHLY!$A$71:$U$71,OFFSET(WatchbillMONTHLY!$A$71:$U$71,1,2))),INDIRECT("_"&amp;_xlfn.XLOOKUP(BE$2,WatchbillMONTHLY!$A$71:$U$71,OFFSET(WatchbillMONTHLY!$A$71:$U$71,1,2))))=$A69,_xlfn.XLOOKUP(BE$2,WatchbillMONTHLY!$A$71:$U$71,OFFSET(WatchbillMONTHLY!$A$71:$U$71,1,2)),FALSE),TRUE,FALSE)),
IF(_xlfn.XLOOKUP(BE$2,WatchbillMONTHLY!$A$88:$U$88,OFFSET(WatchbillMONTHLY!$A$88:$U$88,1,2))=IF(_xlfn.XLOOKUP($A69,INDIRECT("_"&amp;_xlfn.XLOOKUP(BE$2,WatchbillMONTHLY!$A$88:$U$88,OFFSET(WatchbillMONTHLY!$A$88:$U$88,1,2))),INDIRECT("_"&amp;_xlfn.XLOOKUP(BE$2,WatchbillMONTHLY!$A$88:$U$88,OFFSET(WatchbillMONTHLY!$A$88:$U$88,1,2))))=$A69,_xlfn.XLOOKUP(BE$2,WatchbillMONTHLY!$A$88:$U$88,OFFSET(WatchbillMONTHLY!$A$88:$U$88,1,2)),FALSE),TRUE,FALSE)),
FALSE),FALSE)</f>
        <v>0</v>
      </c>
      <c r="BF69" s="209" t="b" cm="1">
        <f t="array" aca="1" ref="BF69" ca="1">IF(AND($A69 &gt; 0, Y69 &gt; 0,BF$2&lt;MiscFormulas!$A$5+1),
_xlfn.IFNA(
_xlfn.IFNA(
_xlfn.IFNA(
_xlfn.IFNA(
_xlfn.IFNA(
_xlfn.IFNA(
IF(_xlfn.XLOOKUP(BF$2,WatchbillMONTHLY!$A$3:$U$3,OFFSET(WatchbillMONTHLY!$A$3:$U$3,1,2))=IF(_xlfn.XLOOKUP($A69,INDIRECT("_"&amp;_xlfn.XLOOKUP(BF$2,WatchbillMONTHLY!$A$3:$U$3,OFFSET(WatchbillMONTHLY!$A$3:$U$3,1,2))),INDIRECT("_"&amp;_xlfn.XLOOKUP(BF$2,WatchbillMONTHLY!$A$3:$U$3,OFFSET(WatchbillMONTHLY!$A$3:$U$3,1,2))))=$A69,_xlfn.XLOOKUP(BF$2,WatchbillMONTHLY!$A$3:$U$3,OFFSET(WatchbillMONTHLY!$A$3:$U$3,1,2)),FALSE),TRUE,FALSE),
IF(_xlfn.XLOOKUP(BF$2,WatchbillMONTHLY!$A$20:$U$20,OFFSET(WatchbillMONTHLY!$A$20:$U$20,1,2))=IF(_xlfn.XLOOKUP($A69,INDIRECT("_"&amp;_xlfn.XLOOKUP(BF$2,WatchbillMONTHLY!$A$20:$U$20,OFFSET(WatchbillMONTHLY!$A$20:$U$20,1,2))),INDIRECT("_"&amp;_xlfn.XLOOKUP(BF$2,WatchbillMONTHLY!$A$20:$U$20,OFFSET(WatchbillMONTHLY!$A$20:$U$20,1,2))))=$A69,_xlfn.XLOOKUP(BF$2,WatchbillMONTHLY!$A$20:$U$20,OFFSET(WatchbillMONTHLY!$A$20:$U$20,1,2)),FALSE),TRUE,FALSE)),
IF(_xlfn.XLOOKUP(BF$2,WatchbillMONTHLY!$A$37:$U$37,OFFSET(WatchbillMONTHLY!$A$37:$U$37,1,2))=IF(_xlfn.XLOOKUP($A69,INDIRECT("_"&amp;_xlfn.XLOOKUP(BF$2,WatchbillMONTHLY!$A$37:$U$37,OFFSET(WatchbillMONTHLY!$A$37:$U$37,1,2))),INDIRECT("_"&amp;_xlfn.XLOOKUP(BF$2,WatchbillMONTHLY!$A$37:$U$37,OFFSET(WatchbillMONTHLY!$A$37:$U$37,1,2))))=$A69,_xlfn.XLOOKUP(BF$2,WatchbillMONTHLY!$A$37:$U$37,OFFSET(WatchbillMONTHLY!$A$37:$U$37,1,2)),FALSE),TRUE,FALSE)),
IF(_xlfn.XLOOKUP(BF$2,WatchbillMONTHLY!$A$54:$U$54,OFFSET(WatchbillMONTHLY!$A$54:$U$54,1,2))=IF(_xlfn.XLOOKUP($A69,INDIRECT("_"&amp;_xlfn.XLOOKUP(BF$2,WatchbillMONTHLY!$A$54:$U$54,OFFSET(WatchbillMONTHLY!$A$54:$U$54,1,2))),INDIRECT("_"&amp;_xlfn.XLOOKUP(BF$2,WatchbillMONTHLY!$A$54:$U$54,OFFSET(WatchbillMONTHLY!$A$54:$U$54,1,2))))=$A69,_xlfn.XLOOKUP(BF$2,WatchbillMONTHLY!$A$54:$U$54,OFFSET(WatchbillMONTHLY!$A$54:$U$54,1,2)),FALSE),TRUE,FALSE)),
IF(_xlfn.XLOOKUP(BF$2,WatchbillMONTHLY!$A$71:$U$71,OFFSET(WatchbillMONTHLY!$A$71:$U$71,1,2))=IF(_xlfn.XLOOKUP($A69,INDIRECT("_"&amp;_xlfn.XLOOKUP(BF$2,WatchbillMONTHLY!$A$71:$U$71,OFFSET(WatchbillMONTHLY!$A$71:$U$71,1,2))),INDIRECT("_"&amp;_xlfn.XLOOKUP(BF$2,WatchbillMONTHLY!$A$71:$U$71,OFFSET(WatchbillMONTHLY!$A$71:$U$71,1,2))))=$A69,_xlfn.XLOOKUP(BF$2,WatchbillMONTHLY!$A$71:$U$71,OFFSET(WatchbillMONTHLY!$A$71:$U$71,1,2)),FALSE),TRUE,FALSE)),
IF(_xlfn.XLOOKUP(BF$2,WatchbillMONTHLY!$A$88:$U$88,OFFSET(WatchbillMONTHLY!$A$88:$U$88,1,2))=IF(_xlfn.XLOOKUP($A69,INDIRECT("_"&amp;_xlfn.XLOOKUP(BF$2,WatchbillMONTHLY!$A$88:$U$88,OFFSET(WatchbillMONTHLY!$A$88:$U$88,1,2))),INDIRECT("_"&amp;_xlfn.XLOOKUP(BF$2,WatchbillMONTHLY!$A$88:$U$88,OFFSET(WatchbillMONTHLY!$A$88:$U$88,1,2))))=$A69,_xlfn.XLOOKUP(BF$2,WatchbillMONTHLY!$A$88:$U$88,OFFSET(WatchbillMONTHLY!$A$88:$U$88,1,2)),FALSE),TRUE,FALSE)),
FALSE),FALSE)</f>
        <v>0</v>
      </c>
      <c r="BG69" s="209" t="b" cm="1">
        <f t="array" aca="1" ref="BG69" ca="1">IF(AND($A69 &gt; 0, Z69 &gt; 0,BG$2&lt;MiscFormulas!$A$5+1),
_xlfn.IFNA(
_xlfn.IFNA(
_xlfn.IFNA(
_xlfn.IFNA(
_xlfn.IFNA(
_xlfn.IFNA(
IF(_xlfn.XLOOKUP(BG$2,WatchbillMONTHLY!$A$3:$U$3,OFFSET(WatchbillMONTHLY!$A$3:$U$3,1,2))=IF(_xlfn.XLOOKUP($A69,INDIRECT("_"&amp;_xlfn.XLOOKUP(BG$2,WatchbillMONTHLY!$A$3:$U$3,OFFSET(WatchbillMONTHLY!$A$3:$U$3,1,2))),INDIRECT("_"&amp;_xlfn.XLOOKUP(BG$2,WatchbillMONTHLY!$A$3:$U$3,OFFSET(WatchbillMONTHLY!$A$3:$U$3,1,2))))=$A69,_xlfn.XLOOKUP(BG$2,WatchbillMONTHLY!$A$3:$U$3,OFFSET(WatchbillMONTHLY!$A$3:$U$3,1,2)),FALSE),TRUE,FALSE),
IF(_xlfn.XLOOKUP(BG$2,WatchbillMONTHLY!$A$20:$U$20,OFFSET(WatchbillMONTHLY!$A$20:$U$20,1,2))=IF(_xlfn.XLOOKUP($A69,INDIRECT("_"&amp;_xlfn.XLOOKUP(BG$2,WatchbillMONTHLY!$A$20:$U$20,OFFSET(WatchbillMONTHLY!$A$20:$U$20,1,2))),INDIRECT("_"&amp;_xlfn.XLOOKUP(BG$2,WatchbillMONTHLY!$A$20:$U$20,OFFSET(WatchbillMONTHLY!$A$20:$U$20,1,2))))=$A69,_xlfn.XLOOKUP(BG$2,WatchbillMONTHLY!$A$20:$U$20,OFFSET(WatchbillMONTHLY!$A$20:$U$20,1,2)),FALSE),TRUE,FALSE)),
IF(_xlfn.XLOOKUP(BG$2,WatchbillMONTHLY!$A$37:$U$37,OFFSET(WatchbillMONTHLY!$A$37:$U$37,1,2))=IF(_xlfn.XLOOKUP($A69,INDIRECT("_"&amp;_xlfn.XLOOKUP(BG$2,WatchbillMONTHLY!$A$37:$U$37,OFFSET(WatchbillMONTHLY!$A$37:$U$37,1,2))),INDIRECT("_"&amp;_xlfn.XLOOKUP(BG$2,WatchbillMONTHLY!$A$37:$U$37,OFFSET(WatchbillMONTHLY!$A$37:$U$37,1,2))))=$A69,_xlfn.XLOOKUP(BG$2,WatchbillMONTHLY!$A$37:$U$37,OFFSET(WatchbillMONTHLY!$A$37:$U$37,1,2)),FALSE),TRUE,FALSE)),
IF(_xlfn.XLOOKUP(BG$2,WatchbillMONTHLY!$A$54:$U$54,OFFSET(WatchbillMONTHLY!$A$54:$U$54,1,2))=IF(_xlfn.XLOOKUP($A69,INDIRECT("_"&amp;_xlfn.XLOOKUP(BG$2,WatchbillMONTHLY!$A$54:$U$54,OFFSET(WatchbillMONTHLY!$A$54:$U$54,1,2))),INDIRECT("_"&amp;_xlfn.XLOOKUP(BG$2,WatchbillMONTHLY!$A$54:$U$54,OFFSET(WatchbillMONTHLY!$A$54:$U$54,1,2))))=$A69,_xlfn.XLOOKUP(BG$2,WatchbillMONTHLY!$A$54:$U$54,OFFSET(WatchbillMONTHLY!$A$54:$U$54,1,2)),FALSE),TRUE,FALSE)),
IF(_xlfn.XLOOKUP(BG$2,WatchbillMONTHLY!$A$71:$U$71,OFFSET(WatchbillMONTHLY!$A$71:$U$71,1,2))=IF(_xlfn.XLOOKUP($A69,INDIRECT("_"&amp;_xlfn.XLOOKUP(BG$2,WatchbillMONTHLY!$A$71:$U$71,OFFSET(WatchbillMONTHLY!$A$71:$U$71,1,2))),INDIRECT("_"&amp;_xlfn.XLOOKUP(BG$2,WatchbillMONTHLY!$A$71:$U$71,OFFSET(WatchbillMONTHLY!$A$71:$U$71,1,2))))=$A69,_xlfn.XLOOKUP(BG$2,WatchbillMONTHLY!$A$71:$U$71,OFFSET(WatchbillMONTHLY!$A$71:$U$71,1,2)),FALSE),TRUE,FALSE)),
IF(_xlfn.XLOOKUP(BG$2,WatchbillMONTHLY!$A$88:$U$88,OFFSET(WatchbillMONTHLY!$A$88:$U$88,1,2))=IF(_xlfn.XLOOKUP($A69,INDIRECT("_"&amp;_xlfn.XLOOKUP(BG$2,WatchbillMONTHLY!$A$88:$U$88,OFFSET(WatchbillMONTHLY!$A$88:$U$88,1,2))),INDIRECT("_"&amp;_xlfn.XLOOKUP(BG$2,WatchbillMONTHLY!$A$88:$U$88,OFFSET(WatchbillMONTHLY!$A$88:$U$88,1,2))))=$A69,_xlfn.XLOOKUP(BG$2,WatchbillMONTHLY!$A$88:$U$88,OFFSET(WatchbillMONTHLY!$A$88:$U$88,1,2)),FALSE),TRUE,FALSE)),
FALSE),FALSE)</f>
        <v>0</v>
      </c>
      <c r="BH69" s="209" t="b" cm="1">
        <f t="array" aca="1" ref="BH69" ca="1">IF(AND($A69 &gt; 0, AA69 &gt; 0,BH$2&lt;MiscFormulas!$A$5+1),
_xlfn.IFNA(
_xlfn.IFNA(
_xlfn.IFNA(
_xlfn.IFNA(
_xlfn.IFNA(
_xlfn.IFNA(
IF(_xlfn.XLOOKUP(BH$2,WatchbillMONTHLY!$A$3:$U$3,OFFSET(WatchbillMONTHLY!$A$3:$U$3,1,2))=IF(_xlfn.XLOOKUP($A69,INDIRECT("_"&amp;_xlfn.XLOOKUP(BH$2,WatchbillMONTHLY!$A$3:$U$3,OFFSET(WatchbillMONTHLY!$A$3:$U$3,1,2))),INDIRECT("_"&amp;_xlfn.XLOOKUP(BH$2,WatchbillMONTHLY!$A$3:$U$3,OFFSET(WatchbillMONTHLY!$A$3:$U$3,1,2))))=$A69,_xlfn.XLOOKUP(BH$2,WatchbillMONTHLY!$A$3:$U$3,OFFSET(WatchbillMONTHLY!$A$3:$U$3,1,2)),FALSE),TRUE,FALSE),
IF(_xlfn.XLOOKUP(BH$2,WatchbillMONTHLY!$A$20:$U$20,OFFSET(WatchbillMONTHLY!$A$20:$U$20,1,2))=IF(_xlfn.XLOOKUP($A69,INDIRECT("_"&amp;_xlfn.XLOOKUP(BH$2,WatchbillMONTHLY!$A$20:$U$20,OFFSET(WatchbillMONTHLY!$A$20:$U$20,1,2))),INDIRECT("_"&amp;_xlfn.XLOOKUP(BH$2,WatchbillMONTHLY!$A$20:$U$20,OFFSET(WatchbillMONTHLY!$A$20:$U$20,1,2))))=$A69,_xlfn.XLOOKUP(BH$2,WatchbillMONTHLY!$A$20:$U$20,OFFSET(WatchbillMONTHLY!$A$20:$U$20,1,2)),FALSE),TRUE,FALSE)),
IF(_xlfn.XLOOKUP(BH$2,WatchbillMONTHLY!$A$37:$U$37,OFFSET(WatchbillMONTHLY!$A$37:$U$37,1,2))=IF(_xlfn.XLOOKUP($A69,INDIRECT("_"&amp;_xlfn.XLOOKUP(BH$2,WatchbillMONTHLY!$A$37:$U$37,OFFSET(WatchbillMONTHLY!$A$37:$U$37,1,2))),INDIRECT("_"&amp;_xlfn.XLOOKUP(BH$2,WatchbillMONTHLY!$A$37:$U$37,OFFSET(WatchbillMONTHLY!$A$37:$U$37,1,2))))=$A69,_xlfn.XLOOKUP(BH$2,WatchbillMONTHLY!$A$37:$U$37,OFFSET(WatchbillMONTHLY!$A$37:$U$37,1,2)),FALSE),TRUE,FALSE)),
IF(_xlfn.XLOOKUP(BH$2,WatchbillMONTHLY!$A$54:$U$54,OFFSET(WatchbillMONTHLY!$A$54:$U$54,1,2))=IF(_xlfn.XLOOKUP($A69,INDIRECT("_"&amp;_xlfn.XLOOKUP(BH$2,WatchbillMONTHLY!$A$54:$U$54,OFFSET(WatchbillMONTHLY!$A$54:$U$54,1,2))),INDIRECT("_"&amp;_xlfn.XLOOKUP(BH$2,WatchbillMONTHLY!$A$54:$U$54,OFFSET(WatchbillMONTHLY!$A$54:$U$54,1,2))))=$A69,_xlfn.XLOOKUP(BH$2,WatchbillMONTHLY!$A$54:$U$54,OFFSET(WatchbillMONTHLY!$A$54:$U$54,1,2)),FALSE),TRUE,FALSE)),
IF(_xlfn.XLOOKUP(BH$2,WatchbillMONTHLY!$A$71:$U$71,OFFSET(WatchbillMONTHLY!$A$71:$U$71,1,2))=IF(_xlfn.XLOOKUP($A69,INDIRECT("_"&amp;_xlfn.XLOOKUP(BH$2,WatchbillMONTHLY!$A$71:$U$71,OFFSET(WatchbillMONTHLY!$A$71:$U$71,1,2))),INDIRECT("_"&amp;_xlfn.XLOOKUP(BH$2,WatchbillMONTHLY!$A$71:$U$71,OFFSET(WatchbillMONTHLY!$A$71:$U$71,1,2))))=$A69,_xlfn.XLOOKUP(BH$2,WatchbillMONTHLY!$A$71:$U$71,OFFSET(WatchbillMONTHLY!$A$71:$U$71,1,2)),FALSE),TRUE,FALSE)),
IF(_xlfn.XLOOKUP(BH$2,WatchbillMONTHLY!$A$88:$U$88,OFFSET(WatchbillMONTHLY!$A$88:$U$88,1,2))=IF(_xlfn.XLOOKUP($A69,INDIRECT("_"&amp;_xlfn.XLOOKUP(BH$2,WatchbillMONTHLY!$A$88:$U$88,OFFSET(WatchbillMONTHLY!$A$88:$U$88,1,2))),INDIRECT("_"&amp;_xlfn.XLOOKUP(BH$2,WatchbillMONTHLY!$A$88:$U$88,OFFSET(WatchbillMONTHLY!$A$88:$U$88,1,2))))=$A69,_xlfn.XLOOKUP(BH$2,WatchbillMONTHLY!$A$88:$U$88,OFFSET(WatchbillMONTHLY!$A$88:$U$88,1,2)),FALSE),TRUE,FALSE)),
FALSE),FALSE)</f>
        <v>0</v>
      </c>
      <c r="BI69" s="209" t="b" cm="1">
        <f t="array" aca="1" ref="BI69" ca="1">IF(AND($A69 &gt; 0, AB69 &gt; 0,BI$2&lt;MiscFormulas!$A$5+1),
_xlfn.IFNA(
_xlfn.IFNA(
_xlfn.IFNA(
_xlfn.IFNA(
_xlfn.IFNA(
_xlfn.IFNA(
IF(_xlfn.XLOOKUP(BI$2,WatchbillMONTHLY!$A$3:$U$3,OFFSET(WatchbillMONTHLY!$A$3:$U$3,1,2))=IF(_xlfn.XLOOKUP($A69,INDIRECT("_"&amp;_xlfn.XLOOKUP(BI$2,WatchbillMONTHLY!$A$3:$U$3,OFFSET(WatchbillMONTHLY!$A$3:$U$3,1,2))),INDIRECT("_"&amp;_xlfn.XLOOKUP(BI$2,WatchbillMONTHLY!$A$3:$U$3,OFFSET(WatchbillMONTHLY!$A$3:$U$3,1,2))))=$A69,_xlfn.XLOOKUP(BI$2,WatchbillMONTHLY!$A$3:$U$3,OFFSET(WatchbillMONTHLY!$A$3:$U$3,1,2)),FALSE),TRUE,FALSE),
IF(_xlfn.XLOOKUP(BI$2,WatchbillMONTHLY!$A$20:$U$20,OFFSET(WatchbillMONTHLY!$A$20:$U$20,1,2))=IF(_xlfn.XLOOKUP($A69,INDIRECT("_"&amp;_xlfn.XLOOKUP(BI$2,WatchbillMONTHLY!$A$20:$U$20,OFFSET(WatchbillMONTHLY!$A$20:$U$20,1,2))),INDIRECT("_"&amp;_xlfn.XLOOKUP(BI$2,WatchbillMONTHLY!$A$20:$U$20,OFFSET(WatchbillMONTHLY!$A$20:$U$20,1,2))))=$A69,_xlfn.XLOOKUP(BI$2,WatchbillMONTHLY!$A$20:$U$20,OFFSET(WatchbillMONTHLY!$A$20:$U$20,1,2)),FALSE),TRUE,FALSE)),
IF(_xlfn.XLOOKUP(BI$2,WatchbillMONTHLY!$A$37:$U$37,OFFSET(WatchbillMONTHLY!$A$37:$U$37,1,2))=IF(_xlfn.XLOOKUP($A69,INDIRECT("_"&amp;_xlfn.XLOOKUP(BI$2,WatchbillMONTHLY!$A$37:$U$37,OFFSET(WatchbillMONTHLY!$A$37:$U$37,1,2))),INDIRECT("_"&amp;_xlfn.XLOOKUP(BI$2,WatchbillMONTHLY!$A$37:$U$37,OFFSET(WatchbillMONTHLY!$A$37:$U$37,1,2))))=$A69,_xlfn.XLOOKUP(BI$2,WatchbillMONTHLY!$A$37:$U$37,OFFSET(WatchbillMONTHLY!$A$37:$U$37,1,2)),FALSE),TRUE,FALSE)),
IF(_xlfn.XLOOKUP(BI$2,WatchbillMONTHLY!$A$54:$U$54,OFFSET(WatchbillMONTHLY!$A$54:$U$54,1,2))=IF(_xlfn.XLOOKUP($A69,INDIRECT("_"&amp;_xlfn.XLOOKUP(BI$2,WatchbillMONTHLY!$A$54:$U$54,OFFSET(WatchbillMONTHLY!$A$54:$U$54,1,2))),INDIRECT("_"&amp;_xlfn.XLOOKUP(BI$2,WatchbillMONTHLY!$A$54:$U$54,OFFSET(WatchbillMONTHLY!$A$54:$U$54,1,2))))=$A69,_xlfn.XLOOKUP(BI$2,WatchbillMONTHLY!$A$54:$U$54,OFFSET(WatchbillMONTHLY!$A$54:$U$54,1,2)),FALSE),TRUE,FALSE)),
IF(_xlfn.XLOOKUP(BI$2,WatchbillMONTHLY!$A$71:$U$71,OFFSET(WatchbillMONTHLY!$A$71:$U$71,1,2))=IF(_xlfn.XLOOKUP($A69,INDIRECT("_"&amp;_xlfn.XLOOKUP(BI$2,WatchbillMONTHLY!$A$71:$U$71,OFFSET(WatchbillMONTHLY!$A$71:$U$71,1,2))),INDIRECT("_"&amp;_xlfn.XLOOKUP(BI$2,WatchbillMONTHLY!$A$71:$U$71,OFFSET(WatchbillMONTHLY!$A$71:$U$71,1,2))))=$A69,_xlfn.XLOOKUP(BI$2,WatchbillMONTHLY!$A$71:$U$71,OFFSET(WatchbillMONTHLY!$A$71:$U$71,1,2)),FALSE),TRUE,FALSE)),
IF(_xlfn.XLOOKUP(BI$2,WatchbillMONTHLY!$A$88:$U$88,OFFSET(WatchbillMONTHLY!$A$88:$U$88,1,2))=IF(_xlfn.XLOOKUP($A69,INDIRECT("_"&amp;_xlfn.XLOOKUP(BI$2,WatchbillMONTHLY!$A$88:$U$88,OFFSET(WatchbillMONTHLY!$A$88:$U$88,1,2))),INDIRECT("_"&amp;_xlfn.XLOOKUP(BI$2,WatchbillMONTHLY!$A$88:$U$88,OFFSET(WatchbillMONTHLY!$A$88:$U$88,1,2))))=$A69,_xlfn.XLOOKUP(BI$2,WatchbillMONTHLY!$A$88:$U$88,OFFSET(WatchbillMONTHLY!$A$88:$U$88,1,2)),FALSE),TRUE,FALSE)),
FALSE),FALSE)</f>
        <v>0</v>
      </c>
      <c r="BJ69" s="209" t="b" cm="1">
        <f t="array" aca="1" ref="BJ69" ca="1">IF(AND($A69 &gt; 0, AC69 &gt; 0,BJ$2&lt;MiscFormulas!$A$5+1),
_xlfn.IFNA(
_xlfn.IFNA(
_xlfn.IFNA(
_xlfn.IFNA(
_xlfn.IFNA(
_xlfn.IFNA(
IF(_xlfn.XLOOKUP(BJ$2,WatchbillMONTHLY!$A$3:$U$3,OFFSET(WatchbillMONTHLY!$A$3:$U$3,1,2))=IF(_xlfn.XLOOKUP($A69,INDIRECT("_"&amp;_xlfn.XLOOKUP(BJ$2,WatchbillMONTHLY!$A$3:$U$3,OFFSET(WatchbillMONTHLY!$A$3:$U$3,1,2))),INDIRECT("_"&amp;_xlfn.XLOOKUP(BJ$2,WatchbillMONTHLY!$A$3:$U$3,OFFSET(WatchbillMONTHLY!$A$3:$U$3,1,2))))=$A69,_xlfn.XLOOKUP(BJ$2,WatchbillMONTHLY!$A$3:$U$3,OFFSET(WatchbillMONTHLY!$A$3:$U$3,1,2)),FALSE),TRUE,FALSE),
IF(_xlfn.XLOOKUP(BJ$2,WatchbillMONTHLY!$A$20:$U$20,OFFSET(WatchbillMONTHLY!$A$20:$U$20,1,2))=IF(_xlfn.XLOOKUP($A69,INDIRECT("_"&amp;_xlfn.XLOOKUP(BJ$2,WatchbillMONTHLY!$A$20:$U$20,OFFSET(WatchbillMONTHLY!$A$20:$U$20,1,2))),INDIRECT("_"&amp;_xlfn.XLOOKUP(BJ$2,WatchbillMONTHLY!$A$20:$U$20,OFFSET(WatchbillMONTHLY!$A$20:$U$20,1,2))))=$A69,_xlfn.XLOOKUP(BJ$2,WatchbillMONTHLY!$A$20:$U$20,OFFSET(WatchbillMONTHLY!$A$20:$U$20,1,2)),FALSE),TRUE,FALSE)),
IF(_xlfn.XLOOKUP(BJ$2,WatchbillMONTHLY!$A$37:$U$37,OFFSET(WatchbillMONTHLY!$A$37:$U$37,1,2))=IF(_xlfn.XLOOKUP($A69,INDIRECT("_"&amp;_xlfn.XLOOKUP(BJ$2,WatchbillMONTHLY!$A$37:$U$37,OFFSET(WatchbillMONTHLY!$A$37:$U$37,1,2))),INDIRECT("_"&amp;_xlfn.XLOOKUP(BJ$2,WatchbillMONTHLY!$A$37:$U$37,OFFSET(WatchbillMONTHLY!$A$37:$U$37,1,2))))=$A69,_xlfn.XLOOKUP(BJ$2,WatchbillMONTHLY!$A$37:$U$37,OFFSET(WatchbillMONTHLY!$A$37:$U$37,1,2)),FALSE),TRUE,FALSE)),
IF(_xlfn.XLOOKUP(BJ$2,WatchbillMONTHLY!$A$54:$U$54,OFFSET(WatchbillMONTHLY!$A$54:$U$54,1,2))=IF(_xlfn.XLOOKUP($A69,INDIRECT("_"&amp;_xlfn.XLOOKUP(BJ$2,WatchbillMONTHLY!$A$54:$U$54,OFFSET(WatchbillMONTHLY!$A$54:$U$54,1,2))),INDIRECT("_"&amp;_xlfn.XLOOKUP(BJ$2,WatchbillMONTHLY!$A$54:$U$54,OFFSET(WatchbillMONTHLY!$A$54:$U$54,1,2))))=$A69,_xlfn.XLOOKUP(BJ$2,WatchbillMONTHLY!$A$54:$U$54,OFFSET(WatchbillMONTHLY!$A$54:$U$54,1,2)),FALSE),TRUE,FALSE)),
IF(_xlfn.XLOOKUP(BJ$2,WatchbillMONTHLY!$A$71:$U$71,OFFSET(WatchbillMONTHLY!$A$71:$U$71,1,2))=IF(_xlfn.XLOOKUP($A69,INDIRECT("_"&amp;_xlfn.XLOOKUP(BJ$2,WatchbillMONTHLY!$A$71:$U$71,OFFSET(WatchbillMONTHLY!$A$71:$U$71,1,2))),INDIRECT("_"&amp;_xlfn.XLOOKUP(BJ$2,WatchbillMONTHLY!$A$71:$U$71,OFFSET(WatchbillMONTHLY!$A$71:$U$71,1,2))))=$A69,_xlfn.XLOOKUP(BJ$2,WatchbillMONTHLY!$A$71:$U$71,OFFSET(WatchbillMONTHLY!$A$71:$U$71,1,2)),FALSE),TRUE,FALSE)),
IF(_xlfn.XLOOKUP(BJ$2,WatchbillMONTHLY!$A$88:$U$88,OFFSET(WatchbillMONTHLY!$A$88:$U$88,1,2))=IF(_xlfn.XLOOKUP($A69,INDIRECT("_"&amp;_xlfn.XLOOKUP(BJ$2,WatchbillMONTHLY!$A$88:$U$88,OFFSET(WatchbillMONTHLY!$A$88:$U$88,1,2))),INDIRECT("_"&amp;_xlfn.XLOOKUP(BJ$2,WatchbillMONTHLY!$A$88:$U$88,OFFSET(WatchbillMONTHLY!$A$88:$U$88,1,2))))=$A69,_xlfn.XLOOKUP(BJ$2,WatchbillMONTHLY!$A$88:$U$88,OFFSET(WatchbillMONTHLY!$A$88:$U$88,1,2)),FALSE),TRUE,FALSE)),
FALSE),FALSE)</f>
        <v>0</v>
      </c>
      <c r="BK69" s="209" t="b" cm="1">
        <f t="array" aca="1" ref="BK69" ca="1">IF(AND($A69 &gt; 0, AD69 &gt; 0,BK$2&lt;MiscFormulas!$A$5+1),
_xlfn.IFNA(
_xlfn.IFNA(
_xlfn.IFNA(
_xlfn.IFNA(
_xlfn.IFNA(
_xlfn.IFNA(
IF(_xlfn.XLOOKUP(BK$2,WatchbillMONTHLY!$A$3:$U$3,OFFSET(WatchbillMONTHLY!$A$3:$U$3,1,2))=IF(_xlfn.XLOOKUP($A69,INDIRECT("_"&amp;_xlfn.XLOOKUP(BK$2,WatchbillMONTHLY!$A$3:$U$3,OFFSET(WatchbillMONTHLY!$A$3:$U$3,1,2))),INDIRECT("_"&amp;_xlfn.XLOOKUP(BK$2,WatchbillMONTHLY!$A$3:$U$3,OFFSET(WatchbillMONTHLY!$A$3:$U$3,1,2))))=$A69,_xlfn.XLOOKUP(BK$2,WatchbillMONTHLY!$A$3:$U$3,OFFSET(WatchbillMONTHLY!$A$3:$U$3,1,2)),FALSE),TRUE,FALSE),
IF(_xlfn.XLOOKUP(BK$2,WatchbillMONTHLY!$A$20:$U$20,OFFSET(WatchbillMONTHLY!$A$20:$U$20,1,2))=IF(_xlfn.XLOOKUP($A69,INDIRECT("_"&amp;_xlfn.XLOOKUP(BK$2,WatchbillMONTHLY!$A$20:$U$20,OFFSET(WatchbillMONTHLY!$A$20:$U$20,1,2))),INDIRECT("_"&amp;_xlfn.XLOOKUP(BK$2,WatchbillMONTHLY!$A$20:$U$20,OFFSET(WatchbillMONTHLY!$A$20:$U$20,1,2))))=$A69,_xlfn.XLOOKUP(BK$2,WatchbillMONTHLY!$A$20:$U$20,OFFSET(WatchbillMONTHLY!$A$20:$U$20,1,2)),FALSE),TRUE,FALSE)),
IF(_xlfn.XLOOKUP(BK$2,WatchbillMONTHLY!$A$37:$U$37,OFFSET(WatchbillMONTHLY!$A$37:$U$37,1,2))=IF(_xlfn.XLOOKUP($A69,INDIRECT("_"&amp;_xlfn.XLOOKUP(BK$2,WatchbillMONTHLY!$A$37:$U$37,OFFSET(WatchbillMONTHLY!$A$37:$U$37,1,2))),INDIRECT("_"&amp;_xlfn.XLOOKUP(BK$2,WatchbillMONTHLY!$A$37:$U$37,OFFSET(WatchbillMONTHLY!$A$37:$U$37,1,2))))=$A69,_xlfn.XLOOKUP(BK$2,WatchbillMONTHLY!$A$37:$U$37,OFFSET(WatchbillMONTHLY!$A$37:$U$37,1,2)),FALSE),TRUE,FALSE)),
IF(_xlfn.XLOOKUP(BK$2,WatchbillMONTHLY!$A$54:$U$54,OFFSET(WatchbillMONTHLY!$A$54:$U$54,1,2))=IF(_xlfn.XLOOKUP($A69,INDIRECT("_"&amp;_xlfn.XLOOKUP(BK$2,WatchbillMONTHLY!$A$54:$U$54,OFFSET(WatchbillMONTHLY!$A$54:$U$54,1,2))),INDIRECT("_"&amp;_xlfn.XLOOKUP(BK$2,WatchbillMONTHLY!$A$54:$U$54,OFFSET(WatchbillMONTHLY!$A$54:$U$54,1,2))))=$A69,_xlfn.XLOOKUP(BK$2,WatchbillMONTHLY!$A$54:$U$54,OFFSET(WatchbillMONTHLY!$A$54:$U$54,1,2)),FALSE),TRUE,FALSE)),
IF(_xlfn.XLOOKUP(BK$2,WatchbillMONTHLY!$A$71:$U$71,OFFSET(WatchbillMONTHLY!$A$71:$U$71,1,2))=IF(_xlfn.XLOOKUP($A69,INDIRECT("_"&amp;_xlfn.XLOOKUP(BK$2,WatchbillMONTHLY!$A$71:$U$71,OFFSET(WatchbillMONTHLY!$A$71:$U$71,1,2))),INDIRECT("_"&amp;_xlfn.XLOOKUP(BK$2,WatchbillMONTHLY!$A$71:$U$71,OFFSET(WatchbillMONTHLY!$A$71:$U$71,1,2))))=$A69,_xlfn.XLOOKUP(BK$2,WatchbillMONTHLY!$A$71:$U$71,OFFSET(WatchbillMONTHLY!$A$71:$U$71,1,2)),FALSE),TRUE,FALSE)),
IF(_xlfn.XLOOKUP(BK$2,WatchbillMONTHLY!$A$88:$U$88,OFFSET(WatchbillMONTHLY!$A$88:$U$88,1,2))=IF(_xlfn.XLOOKUP($A69,INDIRECT("_"&amp;_xlfn.XLOOKUP(BK$2,WatchbillMONTHLY!$A$88:$U$88,OFFSET(WatchbillMONTHLY!$A$88:$U$88,1,2))),INDIRECT("_"&amp;_xlfn.XLOOKUP(BK$2,WatchbillMONTHLY!$A$88:$U$88,OFFSET(WatchbillMONTHLY!$A$88:$U$88,1,2))))=$A69,_xlfn.XLOOKUP(BK$2,WatchbillMONTHLY!$A$88:$U$88,OFFSET(WatchbillMONTHLY!$A$88:$U$88,1,2)),FALSE),TRUE,FALSE)),
FALSE),FALSE)</f>
        <v>0</v>
      </c>
      <c r="BL69" s="209" t="b" cm="1">
        <f t="array" aca="1" ref="BL69" ca="1">IF(AND($A69 &gt; 0, AE69 &gt; 0,BL$2&lt;MiscFormulas!$A$5+1),
_xlfn.IFNA(
_xlfn.IFNA(
_xlfn.IFNA(
_xlfn.IFNA(
_xlfn.IFNA(
_xlfn.IFNA(
IF(_xlfn.XLOOKUP(BL$2,WatchbillMONTHLY!$A$3:$U$3,OFFSET(WatchbillMONTHLY!$A$3:$U$3,1,2))=IF(_xlfn.XLOOKUP($A69,INDIRECT("_"&amp;_xlfn.XLOOKUP(BL$2,WatchbillMONTHLY!$A$3:$U$3,OFFSET(WatchbillMONTHLY!$A$3:$U$3,1,2))),INDIRECT("_"&amp;_xlfn.XLOOKUP(BL$2,WatchbillMONTHLY!$A$3:$U$3,OFFSET(WatchbillMONTHLY!$A$3:$U$3,1,2))))=$A69,_xlfn.XLOOKUP(BL$2,WatchbillMONTHLY!$A$3:$U$3,OFFSET(WatchbillMONTHLY!$A$3:$U$3,1,2)),FALSE),TRUE,FALSE),
IF(_xlfn.XLOOKUP(BL$2,WatchbillMONTHLY!$A$20:$U$20,OFFSET(WatchbillMONTHLY!$A$20:$U$20,1,2))=IF(_xlfn.XLOOKUP($A69,INDIRECT("_"&amp;_xlfn.XLOOKUP(BL$2,WatchbillMONTHLY!$A$20:$U$20,OFFSET(WatchbillMONTHLY!$A$20:$U$20,1,2))),INDIRECT("_"&amp;_xlfn.XLOOKUP(BL$2,WatchbillMONTHLY!$A$20:$U$20,OFFSET(WatchbillMONTHLY!$A$20:$U$20,1,2))))=$A69,_xlfn.XLOOKUP(BL$2,WatchbillMONTHLY!$A$20:$U$20,OFFSET(WatchbillMONTHLY!$A$20:$U$20,1,2)),FALSE),TRUE,FALSE)),
IF(_xlfn.XLOOKUP(BL$2,WatchbillMONTHLY!$A$37:$U$37,OFFSET(WatchbillMONTHLY!$A$37:$U$37,1,2))=IF(_xlfn.XLOOKUP($A69,INDIRECT("_"&amp;_xlfn.XLOOKUP(BL$2,WatchbillMONTHLY!$A$37:$U$37,OFFSET(WatchbillMONTHLY!$A$37:$U$37,1,2))),INDIRECT("_"&amp;_xlfn.XLOOKUP(BL$2,WatchbillMONTHLY!$A$37:$U$37,OFFSET(WatchbillMONTHLY!$A$37:$U$37,1,2))))=$A69,_xlfn.XLOOKUP(BL$2,WatchbillMONTHLY!$A$37:$U$37,OFFSET(WatchbillMONTHLY!$A$37:$U$37,1,2)),FALSE),TRUE,FALSE)),
IF(_xlfn.XLOOKUP(BL$2,WatchbillMONTHLY!$A$54:$U$54,OFFSET(WatchbillMONTHLY!$A$54:$U$54,1,2))=IF(_xlfn.XLOOKUP($A69,INDIRECT("_"&amp;_xlfn.XLOOKUP(BL$2,WatchbillMONTHLY!$A$54:$U$54,OFFSET(WatchbillMONTHLY!$A$54:$U$54,1,2))),INDIRECT("_"&amp;_xlfn.XLOOKUP(BL$2,WatchbillMONTHLY!$A$54:$U$54,OFFSET(WatchbillMONTHLY!$A$54:$U$54,1,2))))=$A69,_xlfn.XLOOKUP(BL$2,WatchbillMONTHLY!$A$54:$U$54,OFFSET(WatchbillMONTHLY!$A$54:$U$54,1,2)),FALSE),TRUE,FALSE)),
IF(_xlfn.XLOOKUP(BL$2,WatchbillMONTHLY!$A$71:$U$71,OFFSET(WatchbillMONTHLY!$A$71:$U$71,1,2))=IF(_xlfn.XLOOKUP($A69,INDIRECT("_"&amp;_xlfn.XLOOKUP(BL$2,WatchbillMONTHLY!$A$71:$U$71,OFFSET(WatchbillMONTHLY!$A$71:$U$71,1,2))),INDIRECT("_"&amp;_xlfn.XLOOKUP(BL$2,WatchbillMONTHLY!$A$71:$U$71,OFFSET(WatchbillMONTHLY!$A$71:$U$71,1,2))))=$A69,_xlfn.XLOOKUP(BL$2,WatchbillMONTHLY!$A$71:$U$71,OFFSET(WatchbillMONTHLY!$A$71:$U$71,1,2)),FALSE),TRUE,FALSE)),
IF(_xlfn.XLOOKUP(BL$2,WatchbillMONTHLY!$A$88:$U$88,OFFSET(WatchbillMONTHLY!$A$88:$U$88,1,2))=IF(_xlfn.XLOOKUP($A69,INDIRECT("_"&amp;_xlfn.XLOOKUP(BL$2,WatchbillMONTHLY!$A$88:$U$88,OFFSET(WatchbillMONTHLY!$A$88:$U$88,1,2))),INDIRECT("_"&amp;_xlfn.XLOOKUP(BL$2,WatchbillMONTHLY!$A$88:$U$88,OFFSET(WatchbillMONTHLY!$A$88:$U$88,1,2))))=$A69,_xlfn.XLOOKUP(BL$2,WatchbillMONTHLY!$A$88:$U$88,OFFSET(WatchbillMONTHLY!$A$88:$U$88,1,2)),FALSE),TRUE,FALSE)),
FALSE),FALSE)</f>
        <v>0</v>
      </c>
      <c r="BM69" s="209" t="b" cm="1">
        <f t="array" aca="1" ref="BM69" ca="1">IF(AND($A69 &gt; 0, AF69 &gt; 0,BM$2&lt;MiscFormulas!$A$5+1),
_xlfn.IFNA(
_xlfn.IFNA(
_xlfn.IFNA(
_xlfn.IFNA(
_xlfn.IFNA(
_xlfn.IFNA(
IF(_xlfn.XLOOKUP(BM$2,WatchbillMONTHLY!$A$3:$U$3,OFFSET(WatchbillMONTHLY!$A$3:$U$3,1,2))=IF(_xlfn.XLOOKUP($A69,INDIRECT("_"&amp;_xlfn.XLOOKUP(BM$2,WatchbillMONTHLY!$A$3:$U$3,OFFSET(WatchbillMONTHLY!$A$3:$U$3,1,2))),INDIRECT("_"&amp;_xlfn.XLOOKUP(BM$2,WatchbillMONTHLY!$A$3:$U$3,OFFSET(WatchbillMONTHLY!$A$3:$U$3,1,2))))=$A69,_xlfn.XLOOKUP(BM$2,WatchbillMONTHLY!$A$3:$U$3,OFFSET(WatchbillMONTHLY!$A$3:$U$3,1,2)),FALSE),TRUE,FALSE),
IF(_xlfn.XLOOKUP(BM$2,WatchbillMONTHLY!$A$20:$U$20,OFFSET(WatchbillMONTHLY!$A$20:$U$20,1,2))=IF(_xlfn.XLOOKUP($A69,INDIRECT("_"&amp;_xlfn.XLOOKUP(BM$2,WatchbillMONTHLY!$A$20:$U$20,OFFSET(WatchbillMONTHLY!$A$20:$U$20,1,2))),INDIRECT("_"&amp;_xlfn.XLOOKUP(BM$2,WatchbillMONTHLY!$A$20:$U$20,OFFSET(WatchbillMONTHLY!$A$20:$U$20,1,2))))=$A69,_xlfn.XLOOKUP(BM$2,WatchbillMONTHLY!$A$20:$U$20,OFFSET(WatchbillMONTHLY!$A$20:$U$20,1,2)),FALSE),TRUE,FALSE)),
IF(_xlfn.XLOOKUP(BM$2,WatchbillMONTHLY!$A$37:$U$37,OFFSET(WatchbillMONTHLY!$A$37:$U$37,1,2))=IF(_xlfn.XLOOKUP($A69,INDIRECT("_"&amp;_xlfn.XLOOKUP(BM$2,WatchbillMONTHLY!$A$37:$U$37,OFFSET(WatchbillMONTHLY!$A$37:$U$37,1,2))),INDIRECT("_"&amp;_xlfn.XLOOKUP(BM$2,WatchbillMONTHLY!$A$37:$U$37,OFFSET(WatchbillMONTHLY!$A$37:$U$37,1,2))))=$A69,_xlfn.XLOOKUP(BM$2,WatchbillMONTHLY!$A$37:$U$37,OFFSET(WatchbillMONTHLY!$A$37:$U$37,1,2)),FALSE),TRUE,FALSE)),
IF(_xlfn.XLOOKUP(BM$2,WatchbillMONTHLY!$A$54:$U$54,OFFSET(WatchbillMONTHLY!$A$54:$U$54,1,2))=IF(_xlfn.XLOOKUP($A69,INDIRECT("_"&amp;_xlfn.XLOOKUP(BM$2,WatchbillMONTHLY!$A$54:$U$54,OFFSET(WatchbillMONTHLY!$A$54:$U$54,1,2))),INDIRECT("_"&amp;_xlfn.XLOOKUP(BM$2,WatchbillMONTHLY!$A$54:$U$54,OFFSET(WatchbillMONTHLY!$A$54:$U$54,1,2))))=$A69,_xlfn.XLOOKUP(BM$2,WatchbillMONTHLY!$A$54:$U$54,OFFSET(WatchbillMONTHLY!$A$54:$U$54,1,2)),FALSE),TRUE,FALSE)),
IF(_xlfn.XLOOKUP(BM$2,WatchbillMONTHLY!$A$71:$U$71,OFFSET(WatchbillMONTHLY!$A$71:$U$71,1,2))=IF(_xlfn.XLOOKUP($A69,INDIRECT("_"&amp;_xlfn.XLOOKUP(BM$2,WatchbillMONTHLY!$A$71:$U$71,OFFSET(WatchbillMONTHLY!$A$71:$U$71,1,2))),INDIRECT("_"&amp;_xlfn.XLOOKUP(BM$2,WatchbillMONTHLY!$A$71:$U$71,OFFSET(WatchbillMONTHLY!$A$71:$U$71,1,2))))=$A69,_xlfn.XLOOKUP(BM$2,WatchbillMONTHLY!$A$71:$U$71,OFFSET(WatchbillMONTHLY!$A$71:$U$71,1,2)),FALSE),TRUE,FALSE)),
IF(_xlfn.XLOOKUP(BM$2,WatchbillMONTHLY!$A$88:$U$88,OFFSET(WatchbillMONTHLY!$A$88:$U$88,1,2))=IF(_xlfn.XLOOKUP($A69,INDIRECT("_"&amp;_xlfn.XLOOKUP(BM$2,WatchbillMONTHLY!$A$88:$U$88,OFFSET(WatchbillMONTHLY!$A$88:$U$88,1,2))),INDIRECT("_"&amp;_xlfn.XLOOKUP(BM$2,WatchbillMONTHLY!$A$88:$U$88,OFFSET(WatchbillMONTHLY!$A$88:$U$88,1,2))))=$A69,_xlfn.XLOOKUP(BM$2,WatchbillMONTHLY!$A$88:$U$88,OFFSET(WatchbillMONTHLY!$A$88:$U$88,1,2)),FALSE),TRUE,FALSE)),
FALSE),FALSE)</f>
        <v>0</v>
      </c>
      <c r="BN69" s="209" t="b" cm="1">
        <f t="array" aca="1" ref="BN69" ca="1">IF(AND($A69 &gt; 0, AG69 &gt; 0,BN$2&lt;MiscFormulas!$A$5+1),
_xlfn.IFNA(
_xlfn.IFNA(
_xlfn.IFNA(
_xlfn.IFNA(
_xlfn.IFNA(
_xlfn.IFNA(
IF(_xlfn.XLOOKUP(BN$2,WatchbillMONTHLY!$A$3:$U$3,OFFSET(WatchbillMONTHLY!$A$3:$U$3,1,2))=IF(_xlfn.XLOOKUP($A69,INDIRECT("_"&amp;_xlfn.XLOOKUP(BN$2,WatchbillMONTHLY!$A$3:$U$3,OFFSET(WatchbillMONTHLY!$A$3:$U$3,1,2))),INDIRECT("_"&amp;_xlfn.XLOOKUP(BN$2,WatchbillMONTHLY!$A$3:$U$3,OFFSET(WatchbillMONTHLY!$A$3:$U$3,1,2))))=$A69,_xlfn.XLOOKUP(BN$2,WatchbillMONTHLY!$A$3:$U$3,OFFSET(WatchbillMONTHLY!$A$3:$U$3,1,2)),FALSE),TRUE,FALSE),
IF(_xlfn.XLOOKUP(BN$2,WatchbillMONTHLY!$A$20:$U$20,OFFSET(WatchbillMONTHLY!$A$20:$U$20,1,2))=IF(_xlfn.XLOOKUP($A69,INDIRECT("_"&amp;_xlfn.XLOOKUP(BN$2,WatchbillMONTHLY!$A$20:$U$20,OFFSET(WatchbillMONTHLY!$A$20:$U$20,1,2))),INDIRECT("_"&amp;_xlfn.XLOOKUP(BN$2,WatchbillMONTHLY!$A$20:$U$20,OFFSET(WatchbillMONTHLY!$A$20:$U$20,1,2))))=$A69,_xlfn.XLOOKUP(BN$2,WatchbillMONTHLY!$A$20:$U$20,OFFSET(WatchbillMONTHLY!$A$20:$U$20,1,2)),FALSE),TRUE,FALSE)),
IF(_xlfn.XLOOKUP(BN$2,WatchbillMONTHLY!$A$37:$U$37,OFFSET(WatchbillMONTHLY!$A$37:$U$37,1,2))=IF(_xlfn.XLOOKUP($A69,INDIRECT("_"&amp;_xlfn.XLOOKUP(BN$2,WatchbillMONTHLY!$A$37:$U$37,OFFSET(WatchbillMONTHLY!$A$37:$U$37,1,2))),INDIRECT("_"&amp;_xlfn.XLOOKUP(BN$2,WatchbillMONTHLY!$A$37:$U$37,OFFSET(WatchbillMONTHLY!$A$37:$U$37,1,2))))=$A69,_xlfn.XLOOKUP(BN$2,WatchbillMONTHLY!$A$37:$U$37,OFFSET(WatchbillMONTHLY!$A$37:$U$37,1,2)),FALSE),TRUE,FALSE)),
IF(_xlfn.XLOOKUP(BN$2,WatchbillMONTHLY!$A$54:$U$54,OFFSET(WatchbillMONTHLY!$A$54:$U$54,1,2))=IF(_xlfn.XLOOKUP($A69,INDIRECT("_"&amp;_xlfn.XLOOKUP(BN$2,WatchbillMONTHLY!$A$54:$U$54,OFFSET(WatchbillMONTHLY!$A$54:$U$54,1,2))),INDIRECT("_"&amp;_xlfn.XLOOKUP(BN$2,WatchbillMONTHLY!$A$54:$U$54,OFFSET(WatchbillMONTHLY!$A$54:$U$54,1,2))))=$A69,_xlfn.XLOOKUP(BN$2,WatchbillMONTHLY!$A$54:$U$54,OFFSET(WatchbillMONTHLY!$A$54:$U$54,1,2)),FALSE),TRUE,FALSE)),
IF(_xlfn.XLOOKUP(BN$2,WatchbillMONTHLY!$A$71:$U$71,OFFSET(WatchbillMONTHLY!$A$71:$U$71,1,2))=IF(_xlfn.XLOOKUP($A69,INDIRECT("_"&amp;_xlfn.XLOOKUP(BN$2,WatchbillMONTHLY!$A$71:$U$71,OFFSET(WatchbillMONTHLY!$A$71:$U$71,1,2))),INDIRECT("_"&amp;_xlfn.XLOOKUP(BN$2,WatchbillMONTHLY!$A$71:$U$71,OFFSET(WatchbillMONTHLY!$A$71:$U$71,1,2))))=$A69,_xlfn.XLOOKUP(BN$2,WatchbillMONTHLY!$A$71:$U$71,OFFSET(WatchbillMONTHLY!$A$71:$U$71,1,2)),FALSE),TRUE,FALSE)),
IF(_xlfn.XLOOKUP(BN$2,WatchbillMONTHLY!$A$88:$U$88,OFFSET(WatchbillMONTHLY!$A$88:$U$88,1,2))=IF(_xlfn.XLOOKUP($A69,INDIRECT("_"&amp;_xlfn.XLOOKUP(BN$2,WatchbillMONTHLY!$A$88:$U$88,OFFSET(WatchbillMONTHLY!$A$88:$U$88,1,2))),INDIRECT("_"&amp;_xlfn.XLOOKUP(BN$2,WatchbillMONTHLY!$A$88:$U$88,OFFSET(WatchbillMONTHLY!$A$88:$U$88,1,2))))=$A69,_xlfn.XLOOKUP(BN$2,WatchbillMONTHLY!$A$88:$U$88,OFFSET(WatchbillMONTHLY!$A$88:$U$88,1,2)),FALSE),TRUE,FALSE)),
FALSE),FALSE)</f>
        <v>0</v>
      </c>
      <c r="BO69" s="209" t="b" cm="1">
        <f t="array" aca="1" ref="BO69" ca="1">IF(
    AND($A69 &gt; 0, AH69 &gt; 0,BO$2&lt;MiscFormulas!$A$5+1),
    ISNUMBER(
        MATCH($A69,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69" s="210"/>
    </row>
    <row r="70" spans="1:68" x14ac:dyDescent="0.35">
      <c r="A70" t="str">
        <v>EX12 Kruger, F.</v>
      </c>
      <c r="B70" s="214" t="str">
        <v>EX12 Kruger, Fred</v>
      </c>
      <c r="C70" s="191"/>
      <c r="D70" s="234" t="s">
        <v>266</v>
      </c>
      <c r="E70" s="235"/>
      <c r="F70" s="235"/>
      <c r="G70" s="235"/>
      <c r="H70" s="235"/>
      <c r="I70" s="235"/>
      <c r="J70" s="235" t="s">
        <v>266</v>
      </c>
      <c r="K70" s="235"/>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184"/>
      <c r="AI70" s="209"/>
      <c r="AJ70" s="209" t="str" cm="1">
        <f t="array" aca="1" ref="AJ70" ca="1">IF(OR(AK70:BN70=TRUE),$A70&amp;" :  ","")&amp;_xlfn.TEXTJOIN(" | ",TRUE,IF(AK70:BN70=TRUE,$AK$2:$BN$2,""))</f>
        <v/>
      </c>
      <c r="AK70" s="209" t="b" cm="1">
        <f t="array" aca="1" ref="AK70" ca="1">IF(AND($A70 &gt; 0, D70 &gt; 0,AK$2&lt;MiscFormulas!$A$5+1),
_xlfn.IFNA(
_xlfn.IFNA(
_xlfn.IFNA(
_xlfn.IFNA(
_xlfn.IFNA(
_xlfn.IFNA(
IF(_xlfn.XLOOKUP(AK$2,WatchbillMONTHLY!$A$3:$U$3,OFFSET(WatchbillMONTHLY!$A$3:$U$3,1,2))=IF(_xlfn.XLOOKUP($A70,INDIRECT("_"&amp;_xlfn.XLOOKUP(AK$2,WatchbillMONTHLY!$A$3:$U$3,OFFSET(WatchbillMONTHLY!$A$3:$U$3,1,2))),INDIRECT("_"&amp;_xlfn.XLOOKUP(AK$2,WatchbillMONTHLY!$A$3:$U$3,OFFSET(WatchbillMONTHLY!$A$3:$U$3,1,2))))=$A70,_xlfn.XLOOKUP(AK$2,WatchbillMONTHLY!$A$3:$U$3,OFFSET(WatchbillMONTHLY!$A$3:$U$3,1,2)),FALSE),TRUE,FALSE),
IF(_xlfn.XLOOKUP(AK$2,WatchbillMONTHLY!$A$20:$U$20,OFFSET(WatchbillMONTHLY!$A$20:$U$20,1,2))=IF(_xlfn.XLOOKUP($A70,INDIRECT("_"&amp;_xlfn.XLOOKUP(AK$2,WatchbillMONTHLY!$A$20:$U$20,OFFSET(WatchbillMONTHLY!$A$20:$U$20,1,2))),INDIRECT("_"&amp;_xlfn.XLOOKUP(AK$2,WatchbillMONTHLY!$A$20:$U$20,OFFSET(WatchbillMONTHLY!$A$20:$U$20,1,2))))=$A70,_xlfn.XLOOKUP(AK$2,WatchbillMONTHLY!$A$20:$U$20,OFFSET(WatchbillMONTHLY!$A$20:$U$20,1,2)),FALSE),TRUE,FALSE)),
IF(_xlfn.XLOOKUP(AK$2,WatchbillMONTHLY!$A$37:$U$37,OFFSET(WatchbillMONTHLY!$A$37:$U$37,1,2))=IF(_xlfn.XLOOKUP($A70,INDIRECT("_"&amp;_xlfn.XLOOKUP(AK$2,WatchbillMONTHLY!$A$37:$U$37,OFFSET(WatchbillMONTHLY!$A$37:$U$37,1,2))),INDIRECT("_"&amp;_xlfn.XLOOKUP(AK$2,WatchbillMONTHLY!$A$37:$U$37,OFFSET(WatchbillMONTHLY!$A$37:$U$37,1,2))))=$A70,_xlfn.XLOOKUP(AK$2,WatchbillMONTHLY!$A$37:$U$37,OFFSET(WatchbillMONTHLY!$A$37:$U$37,1,2)),FALSE),TRUE,FALSE)),
IF(_xlfn.XLOOKUP(AK$2,WatchbillMONTHLY!$A$54:$U$54,OFFSET(WatchbillMONTHLY!$A$54:$U$54,1,2))=IF(_xlfn.XLOOKUP($A70,INDIRECT("_"&amp;_xlfn.XLOOKUP(AK$2,WatchbillMONTHLY!$A$54:$U$54,OFFSET(WatchbillMONTHLY!$A$54:$U$54,1,2))),INDIRECT("_"&amp;_xlfn.XLOOKUP(AK$2,WatchbillMONTHLY!$A$54:$U$54,OFFSET(WatchbillMONTHLY!$A$54:$U$54,1,2))))=$A70,_xlfn.XLOOKUP(AK$2,WatchbillMONTHLY!$A$54:$U$54,OFFSET(WatchbillMONTHLY!$A$54:$U$54,1,2)),FALSE),TRUE,FALSE)),
IF(_xlfn.XLOOKUP(AK$2,WatchbillMONTHLY!$A$71:$U$71,OFFSET(WatchbillMONTHLY!$A$71:$U$71,1,2))=IF(_xlfn.XLOOKUP($A70,INDIRECT("_"&amp;_xlfn.XLOOKUP(AK$2,WatchbillMONTHLY!$A$71:$U$71,OFFSET(WatchbillMONTHLY!$A$71:$U$71,1,2))),INDIRECT("_"&amp;_xlfn.XLOOKUP(AK$2,WatchbillMONTHLY!$A$71:$U$71,OFFSET(WatchbillMONTHLY!$A$71:$U$71,1,2))))=$A70,_xlfn.XLOOKUP(AK$2,WatchbillMONTHLY!$A$71:$U$71,OFFSET(WatchbillMONTHLY!$A$71:$U$71,1,2)),FALSE),TRUE,FALSE)),
IF(_xlfn.XLOOKUP(AK$2,WatchbillMONTHLY!$A$88:$U$88,OFFSET(WatchbillMONTHLY!$A$88:$U$88,1,2))=IF(_xlfn.XLOOKUP($A70,INDIRECT("_"&amp;_xlfn.XLOOKUP(AK$2,WatchbillMONTHLY!$A$88:$U$88,OFFSET(WatchbillMONTHLY!$A$88:$U$88,1,2))),INDIRECT("_"&amp;_xlfn.XLOOKUP(AK$2,WatchbillMONTHLY!$A$88:$U$88,OFFSET(WatchbillMONTHLY!$A$88:$U$88,1,2))))=$A70,_xlfn.XLOOKUP(AK$2,WatchbillMONTHLY!$A$88:$U$88,OFFSET(WatchbillMONTHLY!$A$88:$U$88,1,2)),FALSE),TRUE,FALSE)),
FALSE),FALSE)</f>
        <v>0</v>
      </c>
      <c r="AL70" s="209" t="b" cm="1">
        <f t="array" aca="1" ref="AL70" ca="1">IF(AND($A70 &gt; 0, E70 &gt; 0,AL$2&lt;MiscFormulas!$A$5+1),
_xlfn.IFNA(
_xlfn.IFNA(
_xlfn.IFNA(
_xlfn.IFNA(
_xlfn.IFNA(
_xlfn.IFNA(
IF(_xlfn.XLOOKUP(AL$2,WatchbillMONTHLY!$A$3:$U$3,OFFSET(WatchbillMONTHLY!$A$3:$U$3,1,2))=IF(_xlfn.XLOOKUP($A70,INDIRECT("_"&amp;_xlfn.XLOOKUP(AL$2,WatchbillMONTHLY!$A$3:$U$3,OFFSET(WatchbillMONTHLY!$A$3:$U$3,1,2))),INDIRECT("_"&amp;_xlfn.XLOOKUP(AL$2,WatchbillMONTHLY!$A$3:$U$3,OFFSET(WatchbillMONTHLY!$A$3:$U$3,1,2))))=$A70,_xlfn.XLOOKUP(AL$2,WatchbillMONTHLY!$A$3:$U$3,OFFSET(WatchbillMONTHLY!$A$3:$U$3,1,2)),FALSE),TRUE,FALSE),
IF(_xlfn.XLOOKUP(AL$2,WatchbillMONTHLY!$A$20:$U$20,OFFSET(WatchbillMONTHLY!$A$20:$U$20,1,2))=IF(_xlfn.XLOOKUP($A70,INDIRECT("_"&amp;_xlfn.XLOOKUP(AL$2,WatchbillMONTHLY!$A$20:$U$20,OFFSET(WatchbillMONTHLY!$A$20:$U$20,1,2))),INDIRECT("_"&amp;_xlfn.XLOOKUP(AL$2,WatchbillMONTHLY!$A$20:$U$20,OFFSET(WatchbillMONTHLY!$A$20:$U$20,1,2))))=$A70,_xlfn.XLOOKUP(AL$2,WatchbillMONTHLY!$A$20:$U$20,OFFSET(WatchbillMONTHLY!$A$20:$U$20,1,2)),FALSE),TRUE,FALSE)),
IF(_xlfn.XLOOKUP(AL$2,WatchbillMONTHLY!$A$37:$U$37,OFFSET(WatchbillMONTHLY!$A$37:$U$37,1,2))=IF(_xlfn.XLOOKUP($A70,INDIRECT("_"&amp;_xlfn.XLOOKUP(AL$2,WatchbillMONTHLY!$A$37:$U$37,OFFSET(WatchbillMONTHLY!$A$37:$U$37,1,2))),INDIRECT("_"&amp;_xlfn.XLOOKUP(AL$2,WatchbillMONTHLY!$A$37:$U$37,OFFSET(WatchbillMONTHLY!$A$37:$U$37,1,2))))=$A70,_xlfn.XLOOKUP(AL$2,WatchbillMONTHLY!$A$37:$U$37,OFFSET(WatchbillMONTHLY!$A$37:$U$37,1,2)),FALSE),TRUE,FALSE)),
IF(_xlfn.XLOOKUP(AL$2,WatchbillMONTHLY!$A$54:$U$54,OFFSET(WatchbillMONTHLY!$A$54:$U$54,1,2))=IF(_xlfn.XLOOKUP($A70,INDIRECT("_"&amp;_xlfn.XLOOKUP(AL$2,WatchbillMONTHLY!$A$54:$U$54,OFFSET(WatchbillMONTHLY!$A$54:$U$54,1,2))),INDIRECT("_"&amp;_xlfn.XLOOKUP(AL$2,WatchbillMONTHLY!$A$54:$U$54,OFFSET(WatchbillMONTHLY!$A$54:$U$54,1,2))))=$A70,_xlfn.XLOOKUP(AL$2,WatchbillMONTHLY!$A$54:$U$54,OFFSET(WatchbillMONTHLY!$A$54:$U$54,1,2)),FALSE),TRUE,FALSE)),
IF(_xlfn.XLOOKUP(AL$2,WatchbillMONTHLY!$A$71:$U$71,OFFSET(WatchbillMONTHLY!$A$71:$U$71,1,2))=IF(_xlfn.XLOOKUP($A70,INDIRECT("_"&amp;_xlfn.XLOOKUP(AL$2,WatchbillMONTHLY!$A$71:$U$71,OFFSET(WatchbillMONTHLY!$A$71:$U$71,1,2))),INDIRECT("_"&amp;_xlfn.XLOOKUP(AL$2,WatchbillMONTHLY!$A$71:$U$71,OFFSET(WatchbillMONTHLY!$A$71:$U$71,1,2))))=$A70,_xlfn.XLOOKUP(AL$2,WatchbillMONTHLY!$A$71:$U$71,OFFSET(WatchbillMONTHLY!$A$71:$U$71,1,2)),FALSE),TRUE,FALSE)),
IF(_xlfn.XLOOKUP(AL$2,WatchbillMONTHLY!$A$88:$U$88,OFFSET(WatchbillMONTHLY!$A$88:$U$88,1,2))=IF(_xlfn.XLOOKUP($A70,INDIRECT("_"&amp;_xlfn.XLOOKUP(AL$2,WatchbillMONTHLY!$A$88:$U$88,OFFSET(WatchbillMONTHLY!$A$88:$U$88,1,2))),INDIRECT("_"&amp;_xlfn.XLOOKUP(AL$2,WatchbillMONTHLY!$A$88:$U$88,OFFSET(WatchbillMONTHLY!$A$88:$U$88,1,2))))=$A70,_xlfn.XLOOKUP(AL$2,WatchbillMONTHLY!$A$88:$U$88,OFFSET(WatchbillMONTHLY!$A$88:$U$88,1,2)),FALSE),TRUE,FALSE)),
FALSE),FALSE)</f>
        <v>0</v>
      </c>
      <c r="AM70" s="209" t="b" cm="1">
        <f t="array" aca="1" ref="AM70" ca="1">IF(AND($A70 &gt; 0, F70 &gt; 0,AM$2&lt;MiscFormulas!$A$5+1),
_xlfn.IFNA(
_xlfn.IFNA(
_xlfn.IFNA(
_xlfn.IFNA(
_xlfn.IFNA(
_xlfn.IFNA(
IF(_xlfn.XLOOKUP(AM$2,WatchbillMONTHLY!$A$3:$U$3,OFFSET(WatchbillMONTHLY!$A$3:$U$3,1,2))=IF(_xlfn.XLOOKUP($A70,INDIRECT("_"&amp;_xlfn.XLOOKUP(AM$2,WatchbillMONTHLY!$A$3:$U$3,OFFSET(WatchbillMONTHLY!$A$3:$U$3,1,2))),INDIRECT("_"&amp;_xlfn.XLOOKUP(AM$2,WatchbillMONTHLY!$A$3:$U$3,OFFSET(WatchbillMONTHLY!$A$3:$U$3,1,2))))=$A70,_xlfn.XLOOKUP(AM$2,WatchbillMONTHLY!$A$3:$U$3,OFFSET(WatchbillMONTHLY!$A$3:$U$3,1,2)),FALSE),TRUE,FALSE),
IF(_xlfn.XLOOKUP(AM$2,WatchbillMONTHLY!$A$20:$U$20,OFFSET(WatchbillMONTHLY!$A$20:$U$20,1,2))=IF(_xlfn.XLOOKUP($A70,INDIRECT("_"&amp;_xlfn.XLOOKUP(AM$2,WatchbillMONTHLY!$A$20:$U$20,OFFSET(WatchbillMONTHLY!$A$20:$U$20,1,2))),INDIRECT("_"&amp;_xlfn.XLOOKUP(AM$2,WatchbillMONTHLY!$A$20:$U$20,OFFSET(WatchbillMONTHLY!$A$20:$U$20,1,2))))=$A70,_xlfn.XLOOKUP(AM$2,WatchbillMONTHLY!$A$20:$U$20,OFFSET(WatchbillMONTHLY!$A$20:$U$20,1,2)),FALSE),TRUE,FALSE)),
IF(_xlfn.XLOOKUP(AM$2,WatchbillMONTHLY!$A$37:$U$37,OFFSET(WatchbillMONTHLY!$A$37:$U$37,1,2))=IF(_xlfn.XLOOKUP($A70,INDIRECT("_"&amp;_xlfn.XLOOKUP(AM$2,WatchbillMONTHLY!$A$37:$U$37,OFFSET(WatchbillMONTHLY!$A$37:$U$37,1,2))),INDIRECT("_"&amp;_xlfn.XLOOKUP(AM$2,WatchbillMONTHLY!$A$37:$U$37,OFFSET(WatchbillMONTHLY!$A$37:$U$37,1,2))))=$A70,_xlfn.XLOOKUP(AM$2,WatchbillMONTHLY!$A$37:$U$37,OFFSET(WatchbillMONTHLY!$A$37:$U$37,1,2)),FALSE),TRUE,FALSE)),
IF(_xlfn.XLOOKUP(AM$2,WatchbillMONTHLY!$A$54:$U$54,OFFSET(WatchbillMONTHLY!$A$54:$U$54,1,2))=IF(_xlfn.XLOOKUP($A70,INDIRECT("_"&amp;_xlfn.XLOOKUP(AM$2,WatchbillMONTHLY!$A$54:$U$54,OFFSET(WatchbillMONTHLY!$A$54:$U$54,1,2))),INDIRECT("_"&amp;_xlfn.XLOOKUP(AM$2,WatchbillMONTHLY!$A$54:$U$54,OFFSET(WatchbillMONTHLY!$A$54:$U$54,1,2))))=$A70,_xlfn.XLOOKUP(AM$2,WatchbillMONTHLY!$A$54:$U$54,OFFSET(WatchbillMONTHLY!$A$54:$U$54,1,2)),FALSE),TRUE,FALSE)),
IF(_xlfn.XLOOKUP(AM$2,WatchbillMONTHLY!$A$71:$U$71,OFFSET(WatchbillMONTHLY!$A$71:$U$71,1,2))=IF(_xlfn.XLOOKUP($A70,INDIRECT("_"&amp;_xlfn.XLOOKUP(AM$2,WatchbillMONTHLY!$A$71:$U$71,OFFSET(WatchbillMONTHLY!$A$71:$U$71,1,2))),INDIRECT("_"&amp;_xlfn.XLOOKUP(AM$2,WatchbillMONTHLY!$A$71:$U$71,OFFSET(WatchbillMONTHLY!$A$71:$U$71,1,2))))=$A70,_xlfn.XLOOKUP(AM$2,WatchbillMONTHLY!$A$71:$U$71,OFFSET(WatchbillMONTHLY!$A$71:$U$71,1,2)),FALSE),TRUE,FALSE)),
IF(_xlfn.XLOOKUP(AM$2,WatchbillMONTHLY!$A$88:$U$88,OFFSET(WatchbillMONTHLY!$A$88:$U$88,1,2))=IF(_xlfn.XLOOKUP($A70,INDIRECT("_"&amp;_xlfn.XLOOKUP(AM$2,WatchbillMONTHLY!$A$88:$U$88,OFFSET(WatchbillMONTHLY!$A$88:$U$88,1,2))),INDIRECT("_"&amp;_xlfn.XLOOKUP(AM$2,WatchbillMONTHLY!$A$88:$U$88,OFFSET(WatchbillMONTHLY!$A$88:$U$88,1,2))))=$A70,_xlfn.XLOOKUP(AM$2,WatchbillMONTHLY!$A$88:$U$88,OFFSET(WatchbillMONTHLY!$A$88:$U$88,1,2)),FALSE),TRUE,FALSE)),
FALSE),FALSE)</f>
        <v>0</v>
      </c>
      <c r="AN70" s="209" t="b" cm="1">
        <f t="array" aca="1" ref="AN70" ca="1">IF(AND($A70 &gt; 0, G70 &gt; 0,AN$2&lt;MiscFormulas!$A$5+1),
_xlfn.IFNA(
_xlfn.IFNA(
_xlfn.IFNA(
_xlfn.IFNA(
_xlfn.IFNA(
_xlfn.IFNA(
IF(_xlfn.XLOOKUP(AN$2,WatchbillMONTHLY!$A$3:$U$3,OFFSET(WatchbillMONTHLY!$A$3:$U$3,1,2))=IF(_xlfn.XLOOKUP($A70,INDIRECT("_"&amp;_xlfn.XLOOKUP(AN$2,WatchbillMONTHLY!$A$3:$U$3,OFFSET(WatchbillMONTHLY!$A$3:$U$3,1,2))),INDIRECT("_"&amp;_xlfn.XLOOKUP(AN$2,WatchbillMONTHLY!$A$3:$U$3,OFFSET(WatchbillMONTHLY!$A$3:$U$3,1,2))))=$A70,_xlfn.XLOOKUP(AN$2,WatchbillMONTHLY!$A$3:$U$3,OFFSET(WatchbillMONTHLY!$A$3:$U$3,1,2)),FALSE),TRUE,FALSE),
IF(_xlfn.XLOOKUP(AN$2,WatchbillMONTHLY!$A$20:$U$20,OFFSET(WatchbillMONTHLY!$A$20:$U$20,1,2))=IF(_xlfn.XLOOKUP($A70,INDIRECT("_"&amp;_xlfn.XLOOKUP(AN$2,WatchbillMONTHLY!$A$20:$U$20,OFFSET(WatchbillMONTHLY!$A$20:$U$20,1,2))),INDIRECT("_"&amp;_xlfn.XLOOKUP(AN$2,WatchbillMONTHLY!$A$20:$U$20,OFFSET(WatchbillMONTHLY!$A$20:$U$20,1,2))))=$A70,_xlfn.XLOOKUP(AN$2,WatchbillMONTHLY!$A$20:$U$20,OFFSET(WatchbillMONTHLY!$A$20:$U$20,1,2)),FALSE),TRUE,FALSE)),
IF(_xlfn.XLOOKUP(AN$2,WatchbillMONTHLY!$A$37:$U$37,OFFSET(WatchbillMONTHLY!$A$37:$U$37,1,2))=IF(_xlfn.XLOOKUP($A70,INDIRECT("_"&amp;_xlfn.XLOOKUP(AN$2,WatchbillMONTHLY!$A$37:$U$37,OFFSET(WatchbillMONTHLY!$A$37:$U$37,1,2))),INDIRECT("_"&amp;_xlfn.XLOOKUP(AN$2,WatchbillMONTHLY!$A$37:$U$37,OFFSET(WatchbillMONTHLY!$A$37:$U$37,1,2))))=$A70,_xlfn.XLOOKUP(AN$2,WatchbillMONTHLY!$A$37:$U$37,OFFSET(WatchbillMONTHLY!$A$37:$U$37,1,2)),FALSE),TRUE,FALSE)),
IF(_xlfn.XLOOKUP(AN$2,WatchbillMONTHLY!$A$54:$U$54,OFFSET(WatchbillMONTHLY!$A$54:$U$54,1,2))=IF(_xlfn.XLOOKUP($A70,INDIRECT("_"&amp;_xlfn.XLOOKUP(AN$2,WatchbillMONTHLY!$A$54:$U$54,OFFSET(WatchbillMONTHLY!$A$54:$U$54,1,2))),INDIRECT("_"&amp;_xlfn.XLOOKUP(AN$2,WatchbillMONTHLY!$A$54:$U$54,OFFSET(WatchbillMONTHLY!$A$54:$U$54,1,2))))=$A70,_xlfn.XLOOKUP(AN$2,WatchbillMONTHLY!$A$54:$U$54,OFFSET(WatchbillMONTHLY!$A$54:$U$54,1,2)),FALSE),TRUE,FALSE)),
IF(_xlfn.XLOOKUP(AN$2,WatchbillMONTHLY!$A$71:$U$71,OFFSET(WatchbillMONTHLY!$A$71:$U$71,1,2))=IF(_xlfn.XLOOKUP($A70,INDIRECT("_"&amp;_xlfn.XLOOKUP(AN$2,WatchbillMONTHLY!$A$71:$U$71,OFFSET(WatchbillMONTHLY!$A$71:$U$71,1,2))),INDIRECT("_"&amp;_xlfn.XLOOKUP(AN$2,WatchbillMONTHLY!$A$71:$U$71,OFFSET(WatchbillMONTHLY!$A$71:$U$71,1,2))))=$A70,_xlfn.XLOOKUP(AN$2,WatchbillMONTHLY!$A$71:$U$71,OFFSET(WatchbillMONTHLY!$A$71:$U$71,1,2)),FALSE),TRUE,FALSE)),
IF(_xlfn.XLOOKUP(AN$2,WatchbillMONTHLY!$A$88:$U$88,OFFSET(WatchbillMONTHLY!$A$88:$U$88,1,2))=IF(_xlfn.XLOOKUP($A70,INDIRECT("_"&amp;_xlfn.XLOOKUP(AN$2,WatchbillMONTHLY!$A$88:$U$88,OFFSET(WatchbillMONTHLY!$A$88:$U$88,1,2))),INDIRECT("_"&amp;_xlfn.XLOOKUP(AN$2,WatchbillMONTHLY!$A$88:$U$88,OFFSET(WatchbillMONTHLY!$A$88:$U$88,1,2))))=$A70,_xlfn.XLOOKUP(AN$2,WatchbillMONTHLY!$A$88:$U$88,OFFSET(WatchbillMONTHLY!$A$88:$U$88,1,2)),FALSE),TRUE,FALSE)),
FALSE),FALSE)</f>
        <v>0</v>
      </c>
      <c r="AO70" s="209" t="b" cm="1">
        <f t="array" aca="1" ref="AO70" ca="1">IF(AND($A70 &gt; 0, H70 &gt; 0,AO$2&lt;MiscFormulas!$A$5+1),
_xlfn.IFNA(
_xlfn.IFNA(
_xlfn.IFNA(
_xlfn.IFNA(
_xlfn.IFNA(
_xlfn.IFNA(
IF(_xlfn.XLOOKUP(AO$2,WatchbillMONTHLY!$A$3:$U$3,OFFSET(WatchbillMONTHLY!$A$3:$U$3,1,2))=IF(_xlfn.XLOOKUP($A70,INDIRECT("_"&amp;_xlfn.XLOOKUP(AO$2,WatchbillMONTHLY!$A$3:$U$3,OFFSET(WatchbillMONTHLY!$A$3:$U$3,1,2))),INDIRECT("_"&amp;_xlfn.XLOOKUP(AO$2,WatchbillMONTHLY!$A$3:$U$3,OFFSET(WatchbillMONTHLY!$A$3:$U$3,1,2))))=$A70,_xlfn.XLOOKUP(AO$2,WatchbillMONTHLY!$A$3:$U$3,OFFSET(WatchbillMONTHLY!$A$3:$U$3,1,2)),FALSE),TRUE,FALSE),
IF(_xlfn.XLOOKUP(AO$2,WatchbillMONTHLY!$A$20:$U$20,OFFSET(WatchbillMONTHLY!$A$20:$U$20,1,2))=IF(_xlfn.XLOOKUP($A70,INDIRECT("_"&amp;_xlfn.XLOOKUP(AO$2,WatchbillMONTHLY!$A$20:$U$20,OFFSET(WatchbillMONTHLY!$A$20:$U$20,1,2))),INDIRECT("_"&amp;_xlfn.XLOOKUP(AO$2,WatchbillMONTHLY!$A$20:$U$20,OFFSET(WatchbillMONTHLY!$A$20:$U$20,1,2))))=$A70,_xlfn.XLOOKUP(AO$2,WatchbillMONTHLY!$A$20:$U$20,OFFSET(WatchbillMONTHLY!$A$20:$U$20,1,2)),FALSE),TRUE,FALSE)),
IF(_xlfn.XLOOKUP(AO$2,WatchbillMONTHLY!$A$37:$U$37,OFFSET(WatchbillMONTHLY!$A$37:$U$37,1,2))=IF(_xlfn.XLOOKUP($A70,INDIRECT("_"&amp;_xlfn.XLOOKUP(AO$2,WatchbillMONTHLY!$A$37:$U$37,OFFSET(WatchbillMONTHLY!$A$37:$U$37,1,2))),INDIRECT("_"&amp;_xlfn.XLOOKUP(AO$2,WatchbillMONTHLY!$A$37:$U$37,OFFSET(WatchbillMONTHLY!$A$37:$U$37,1,2))))=$A70,_xlfn.XLOOKUP(AO$2,WatchbillMONTHLY!$A$37:$U$37,OFFSET(WatchbillMONTHLY!$A$37:$U$37,1,2)),FALSE),TRUE,FALSE)),
IF(_xlfn.XLOOKUP(AO$2,WatchbillMONTHLY!$A$54:$U$54,OFFSET(WatchbillMONTHLY!$A$54:$U$54,1,2))=IF(_xlfn.XLOOKUP($A70,INDIRECT("_"&amp;_xlfn.XLOOKUP(AO$2,WatchbillMONTHLY!$A$54:$U$54,OFFSET(WatchbillMONTHLY!$A$54:$U$54,1,2))),INDIRECT("_"&amp;_xlfn.XLOOKUP(AO$2,WatchbillMONTHLY!$A$54:$U$54,OFFSET(WatchbillMONTHLY!$A$54:$U$54,1,2))))=$A70,_xlfn.XLOOKUP(AO$2,WatchbillMONTHLY!$A$54:$U$54,OFFSET(WatchbillMONTHLY!$A$54:$U$54,1,2)),FALSE),TRUE,FALSE)),
IF(_xlfn.XLOOKUP(AO$2,WatchbillMONTHLY!$A$71:$U$71,OFFSET(WatchbillMONTHLY!$A$71:$U$71,1,2))=IF(_xlfn.XLOOKUP($A70,INDIRECT("_"&amp;_xlfn.XLOOKUP(AO$2,WatchbillMONTHLY!$A$71:$U$71,OFFSET(WatchbillMONTHLY!$A$71:$U$71,1,2))),INDIRECT("_"&amp;_xlfn.XLOOKUP(AO$2,WatchbillMONTHLY!$A$71:$U$71,OFFSET(WatchbillMONTHLY!$A$71:$U$71,1,2))))=$A70,_xlfn.XLOOKUP(AO$2,WatchbillMONTHLY!$A$71:$U$71,OFFSET(WatchbillMONTHLY!$A$71:$U$71,1,2)),FALSE),TRUE,FALSE)),
IF(_xlfn.XLOOKUP(AO$2,WatchbillMONTHLY!$A$88:$U$88,OFFSET(WatchbillMONTHLY!$A$88:$U$88,1,2))=IF(_xlfn.XLOOKUP($A70,INDIRECT("_"&amp;_xlfn.XLOOKUP(AO$2,WatchbillMONTHLY!$A$88:$U$88,OFFSET(WatchbillMONTHLY!$A$88:$U$88,1,2))),INDIRECT("_"&amp;_xlfn.XLOOKUP(AO$2,WatchbillMONTHLY!$A$88:$U$88,OFFSET(WatchbillMONTHLY!$A$88:$U$88,1,2))))=$A70,_xlfn.XLOOKUP(AO$2,WatchbillMONTHLY!$A$88:$U$88,OFFSET(WatchbillMONTHLY!$A$88:$U$88,1,2)),FALSE),TRUE,FALSE)),
FALSE),FALSE)</f>
        <v>0</v>
      </c>
      <c r="AP70" s="209" t="b" cm="1">
        <f t="array" aca="1" ref="AP70" ca="1">IF(AND($A70 &gt; 0, I70 &gt; 0,AP$2&lt;MiscFormulas!$A$5+1),
_xlfn.IFNA(
_xlfn.IFNA(
_xlfn.IFNA(
_xlfn.IFNA(
_xlfn.IFNA(
_xlfn.IFNA(
IF(_xlfn.XLOOKUP(AP$2,WatchbillMONTHLY!$A$3:$U$3,OFFSET(WatchbillMONTHLY!$A$3:$U$3,1,2))=IF(_xlfn.XLOOKUP($A70,INDIRECT("_"&amp;_xlfn.XLOOKUP(AP$2,WatchbillMONTHLY!$A$3:$U$3,OFFSET(WatchbillMONTHLY!$A$3:$U$3,1,2))),INDIRECT("_"&amp;_xlfn.XLOOKUP(AP$2,WatchbillMONTHLY!$A$3:$U$3,OFFSET(WatchbillMONTHLY!$A$3:$U$3,1,2))))=$A70,_xlfn.XLOOKUP(AP$2,WatchbillMONTHLY!$A$3:$U$3,OFFSET(WatchbillMONTHLY!$A$3:$U$3,1,2)),FALSE),TRUE,FALSE),
IF(_xlfn.XLOOKUP(AP$2,WatchbillMONTHLY!$A$20:$U$20,OFFSET(WatchbillMONTHLY!$A$20:$U$20,1,2))=IF(_xlfn.XLOOKUP($A70,INDIRECT("_"&amp;_xlfn.XLOOKUP(AP$2,WatchbillMONTHLY!$A$20:$U$20,OFFSET(WatchbillMONTHLY!$A$20:$U$20,1,2))),INDIRECT("_"&amp;_xlfn.XLOOKUP(AP$2,WatchbillMONTHLY!$A$20:$U$20,OFFSET(WatchbillMONTHLY!$A$20:$U$20,1,2))))=$A70,_xlfn.XLOOKUP(AP$2,WatchbillMONTHLY!$A$20:$U$20,OFFSET(WatchbillMONTHLY!$A$20:$U$20,1,2)),FALSE),TRUE,FALSE)),
IF(_xlfn.XLOOKUP(AP$2,WatchbillMONTHLY!$A$37:$U$37,OFFSET(WatchbillMONTHLY!$A$37:$U$37,1,2))=IF(_xlfn.XLOOKUP($A70,INDIRECT("_"&amp;_xlfn.XLOOKUP(AP$2,WatchbillMONTHLY!$A$37:$U$37,OFFSET(WatchbillMONTHLY!$A$37:$U$37,1,2))),INDIRECT("_"&amp;_xlfn.XLOOKUP(AP$2,WatchbillMONTHLY!$A$37:$U$37,OFFSET(WatchbillMONTHLY!$A$37:$U$37,1,2))))=$A70,_xlfn.XLOOKUP(AP$2,WatchbillMONTHLY!$A$37:$U$37,OFFSET(WatchbillMONTHLY!$A$37:$U$37,1,2)),FALSE),TRUE,FALSE)),
IF(_xlfn.XLOOKUP(AP$2,WatchbillMONTHLY!$A$54:$U$54,OFFSET(WatchbillMONTHLY!$A$54:$U$54,1,2))=IF(_xlfn.XLOOKUP($A70,INDIRECT("_"&amp;_xlfn.XLOOKUP(AP$2,WatchbillMONTHLY!$A$54:$U$54,OFFSET(WatchbillMONTHLY!$A$54:$U$54,1,2))),INDIRECT("_"&amp;_xlfn.XLOOKUP(AP$2,WatchbillMONTHLY!$A$54:$U$54,OFFSET(WatchbillMONTHLY!$A$54:$U$54,1,2))))=$A70,_xlfn.XLOOKUP(AP$2,WatchbillMONTHLY!$A$54:$U$54,OFFSET(WatchbillMONTHLY!$A$54:$U$54,1,2)),FALSE),TRUE,FALSE)),
IF(_xlfn.XLOOKUP(AP$2,WatchbillMONTHLY!$A$71:$U$71,OFFSET(WatchbillMONTHLY!$A$71:$U$71,1,2))=IF(_xlfn.XLOOKUP($A70,INDIRECT("_"&amp;_xlfn.XLOOKUP(AP$2,WatchbillMONTHLY!$A$71:$U$71,OFFSET(WatchbillMONTHLY!$A$71:$U$71,1,2))),INDIRECT("_"&amp;_xlfn.XLOOKUP(AP$2,WatchbillMONTHLY!$A$71:$U$71,OFFSET(WatchbillMONTHLY!$A$71:$U$71,1,2))))=$A70,_xlfn.XLOOKUP(AP$2,WatchbillMONTHLY!$A$71:$U$71,OFFSET(WatchbillMONTHLY!$A$71:$U$71,1,2)),FALSE),TRUE,FALSE)),
IF(_xlfn.XLOOKUP(AP$2,WatchbillMONTHLY!$A$88:$U$88,OFFSET(WatchbillMONTHLY!$A$88:$U$88,1,2))=IF(_xlfn.XLOOKUP($A70,INDIRECT("_"&amp;_xlfn.XLOOKUP(AP$2,WatchbillMONTHLY!$A$88:$U$88,OFFSET(WatchbillMONTHLY!$A$88:$U$88,1,2))),INDIRECT("_"&amp;_xlfn.XLOOKUP(AP$2,WatchbillMONTHLY!$A$88:$U$88,OFFSET(WatchbillMONTHLY!$A$88:$U$88,1,2))))=$A70,_xlfn.XLOOKUP(AP$2,WatchbillMONTHLY!$A$88:$U$88,OFFSET(WatchbillMONTHLY!$A$88:$U$88,1,2)),FALSE),TRUE,FALSE)),
FALSE),FALSE)</f>
        <v>0</v>
      </c>
      <c r="AQ70" s="209" t="b" cm="1">
        <f t="array" aca="1" ref="AQ70" ca="1">IF(AND($A70 &gt; 0, J70 &gt; 0,AQ$2&lt;MiscFormulas!$A$5+1),
_xlfn.IFNA(
_xlfn.IFNA(
_xlfn.IFNA(
_xlfn.IFNA(
_xlfn.IFNA(
_xlfn.IFNA(
IF(_xlfn.XLOOKUP(AQ$2,WatchbillMONTHLY!$A$3:$U$3,OFFSET(WatchbillMONTHLY!$A$3:$U$3,1,2))=IF(_xlfn.XLOOKUP($A70,INDIRECT("_"&amp;_xlfn.XLOOKUP(AQ$2,WatchbillMONTHLY!$A$3:$U$3,OFFSET(WatchbillMONTHLY!$A$3:$U$3,1,2))),INDIRECT("_"&amp;_xlfn.XLOOKUP(AQ$2,WatchbillMONTHLY!$A$3:$U$3,OFFSET(WatchbillMONTHLY!$A$3:$U$3,1,2))))=$A70,_xlfn.XLOOKUP(AQ$2,WatchbillMONTHLY!$A$3:$U$3,OFFSET(WatchbillMONTHLY!$A$3:$U$3,1,2)),FALSE),TRUE,FALSE),
IF(_xlfn.XLOOKUP(AQ$2,WatchbillMONTHLY!$A$20:$U$20,OFFSET(WatchbillMONTHLY!$A$20:$U$20,1,2))=IF(_xlfn.XLOOKUP($A70,INDIRECT("_"&amp;_xlfn.XLOOKUP(AQ$2,WatchbillMONTHLY!$A$20:$U$20,OFFSET(WatchbillMONTHLY!$A$20:$U$20,1,2))),INDIRECT("_"&amp;_xlfn.XLOOKUP(AQ$2,WatchbillMONTHLY!$A$20:$U$20,OFFSET(WatchbillMONTHLY!$A$20:$U$20,1,2))))=$A70,_xlfn.XLOOKUP(AQ$2,WatchbillMONTHLY!$A$20:$U$20,OFFSET(WatchbillMONTHLY!$A$20:$U$20,1,2)),FALSE),TRUE,FALSE)),
IF(_xlfn.XLOOKUP(AQ$2,WatchbillMONTHLY!$A$37:$U$37,OFFSET(WatchbillMONTHLY!$A$37:$U$37,1,2))=IF(_xlfn.XLOOKUP($A70,INDIRECT("_"&amp;_xlfn.XLOOKUP(AQ$2,WatchbillMONTHLY!$A$37:$U$37,OFFSET(WatchbillMONTHLY!$A$37:$U$37,1,2))),INDIRECT("_"&amp;_xlfn.XLOOKUP(AQ$2,WatchbillMONTHLY!$A$37:$U$37,OFFSET(WatchbillMONTHLY!$A$37:$U$37,1,2))))=$A70,_xlfn.XLOOKUP(AQ$2,WatchbillMONTHLY!$A$37:$U$37,OFFSET(WatchbillMONTHLY!$A$37:$U$37,1,2)),FALSE),TRUE,FALSE)),
IF(_xlfn.XLOOKUP(AQ$2,WatchbillMONTHLY!$A$54:$U$54,OFFSET(WatchbillMONTHLY!$A$54:$U$54,1,2))=IF(_xlfn.XLOOKUP($A70,INDIRECT("_"&amp;_xlfn.XLOOKUP(AQ$2,WatchbillMONTHLY!$A$54:$U$54,OFFSET(WatchbillMONTHLY!$A$54:$U$54,1,2))),INDIRECT("_"&amp;_xlfn.XLOOKUP(AQ$2,WatchbillMONTHLY!$A$54:$U$54,OFFSET(WatchbillMONTHLY!$A$54:$U$54,1,2))))=$A70,_xlfn.XLOOKUP(AQ$2,WatchbillMONTHLY!$A$54:$U$54,OFFSET(WatchbillMONTHLY!$A$54:$U$54,1,2)),FALSE),TRUE,FALSE)),
IF(_xlfn.XLOOKUP(AQ$2,WatchbillMONTHLY!$A$71:$U$71,OFFSET(WatchbillMONTHLY!$A$71:$U$71,1,2))=IF(_xlfn.XLOOKUP($A70,INDIRECT("_"&amp;_xlfn.XLOOKUP(AQ$2,WatchbillMONTHLY!$A$71:$U$71,OFFSET(WatchbillMONTHLY!$A$71:$U$71,1,2))),INDIRECT("_"&amp;_xlfn.XLOOKUP(AQ$2,WatchbillMONTHLY!$A$71:$U$71,OFFSET(WatchbillMONTHLY!$A$71:$U$71,1,2))))=$A70,_xlfn.XLOOKUP(AQ$2,WatchbillMONTHLY!$A$71:$U$71,OFFSET(WatchbillMONTHLY!$A$71:$U$71,1,2)),FALSE),TRUE,FALSE)),
IF(_xlfn.XLOOKUP(AQ$2,WatchbillMONTHLY!$A$88:$U$88,OFFSET(WatchbillMONTHLY!$A$88:$U$88,1,2))=IF(_xlfn.XLOOKUP($A70,INDIRECT("_"&amp;_xlfn.XLOOKUP(AQ$2,WatchbillMONTHLY!$A$88:$U$88,OFFSET(WatchbillMONTHLY!$A$88:$U$88,1,2))),INDIRECT("_"&amp;_xlfn.XLOOKUP(AQ$2,WatchbillMONTHLY!$A$88:$U$88,OFFSET(WatchbillMONTHLY!$A$88:$U$88,1,2))))=$A70,_xlfn.XLOOKUP(AQ$2,WatchbillMONTHLY!$A$88:$U$88,OFFSET(WatchbillMONTHLY!$A$88:$U$88,1,2)),FALSE),TRUE,FALSE)),
FALSE),FALSE)</f>
        <v>0</v>
      </c>
      <c r="AR70" s="209" t="b" cm="1">
        <f t="array" aca="1" ref="AR70" ca="1">IF(AND($A70 &gt; 0, K70 &gt; 0,AR$2&lt;MiscFormulas!$A$5+1),
_xlfn.IFNA(
_xlfn.IFNA(
_xlfn.IFNA(
_xlfn.IFNA(
_xlfn.IFNA(
_xlfn.IFNA(
IF(_xlfn.XLOOKUP(AR$2,WatchbillMONTHLY!$A$3:$U$3,OFFSET(WatchbillMONTHLY!$A$3:$U$3,1,2))=IF(_xlfn.XLOOKUP($A70,INDIRECT("_"&amp;_xlfn.XLOOKUP(AR$2,WatchbillMONTHLY!$A$3:$U$3,OFFSET(WatchbillMONTHLY!$A$3:$U$3,1,2))),INDIRECT("_"&amp;_xlfn.XLOOKUP(AR$2,WatchbillMONTHLY!$A$3:$U$3,OFFSET(WatchbillMONTHLY!$A$3:$U$3,1,2))))=$A70,_xlfn.XLOOKUP(AR$2,WatchbillMONTHLY!$A$3:$U$3,OFFSET(WatchbillMONTHLY!$A$3:$U$3,1,2)),FALSE),TRUE,FALSE),
IF(_xlfn.XLOOKUP(AR$2,WatchbillMONTHLY!$A$20:$U$20,OFFSET(WatchbillMONTHLY!$A$20:$U$20,1,2))=IF(_xlfn.XLOOKUP($A70,INDIRECT("_"&amp;_xlfn.XLOOKUP(AR$2,WatchbillMONTHLY!$A$20:$U$20,OFFSET(WatchbillMONTHLY!$A$20:$U$20,1,2))),INDIRECT("_"&amp;_xlfn.XLOOKUP(AR$2,WatchbillMONTHLY!$A$20:$U$20,OFFSET(WatchbillMONTHLY!$A$20:$U$20,1,2))))=$A70,_xlfn.XLOOKUP(AR$2,WatchbillMONTHLY!$A$20:$U$20,OFFSET(WatchbillMONTHLY!$A$20:$U$20,1,2)),FALSE),TRUE,FALSE)),
IF(_xlfn.XLOOKUP(AR$2,WatchbillMONTHLY!$A$37:$U$37,OFFSET(WatchbillMONTHLY!$A$37:$U$37,1,2))=IF(_xlfn.XLOOKUP($A70,INDIRECT("_"&amp;_xlfn.XLOOKUP(AR$2,WatchbillMONTHLY!$A$37:$U$37,OFFSET(WatchbillMONTHLY!$A$37:$U$37,1,2))),INDIRECT("_"&amp;_xlfn.XLOOKUP(AR$2,WatchbillMONTHLY!$A$37:$U$37,OFFSET(WatchbillMONTHLY!$A$37:$U$37,1,2))))=$A70,_xlfn.XLOOKUP(AR$2,WatchbillMONTHLY!$A$37:$U$37,OFFSET(WatchbillMONTHLY!$A$37:$U$37,1,2)),FALSE),TRUE,FALSE)),
IF(_xlfn.XLOOKUP(AR$2,WatchbillMONTHLY!$A$54:$U$54,OFFSET(WatchbillMONTHLY!$A$54:$U$54,1,2))=IF(_xlfn.XLOOKUP($A70,INDIRECT("_"&amp;_xlfn.XLOOKUP(AR$2,WatchbillMONTHLY!$A$54:$U$54,OFFSET(WatchbillMONTHLY!$A$54:$U$54,1,2))),INDIRECT("_"&amp;_xlfn.XLOOKUP(AR$2,WatchbillMONTHLY!$A$54:$U$54,OFFSET(WatchbillMONTHLY!$A$54:$U$54,1,2))))=$A70,_xlfn.XLOOKUP(AR$2,WatchbillMONTHLY!$A$54:$U$54,OFFSET(WatchbillMONTHLY!$A$54:$U$54,1,2)),FALSE),TRUE,FALSE)),
IF(_xlfn.XLOOKUP(AR$2,WatchbillMONTHLY!$A$71:$U$71,OFFSET(WatchbillMONTHLY!$A$71:$U$71,1,2))=IF(_xlfn.XLOOKUP($A70,INDIRECT("_"&amp;_xlfn.XLOOKUP(AR$2,WatchbillMONTHLY!$A$71:$U$71,OFFSET(WatchbillMONTHLY!$A$71:$U$71,1,2))),INDIRECT("_"&amp;_xlfn.XLOOKUP(AR$2,WatchbillMONTHLY!$A$71:$U$71,OFFSET(WatchbillMONTHLY!$A$71:$U$71,1,2))))=$A70,_xlfn.XLOOKUP(AR$2,WatchbillMONTHLY!$A$71:$U$71,OFFSET(WatchbillMONTHLY!$A$71:$U$71,1,2)),FALSE),TRUE,FALSE)),
IF(_xlfn.XLOOKUP(AR$2,WatchbillMONTHLY!$A$88:$U$88,OFFSET(WatchbillMONTHLY!$A$88:$U$88,1,2))=IF(_xlfn.XLOOKUP($A70,INDIRECT("_"&amp;_xlfn.XLOOKUP(AR$2,WatchbillMONTHLY!$A$88:$U$88,OFFSET(WatchbillMONTHLY!$A$88:$U$88,1,2))),INDIRECT("_"&amp;_xlfn.XLOOKUP(AR$2,WatchbillMONTHLY!$A$88:$U$88,OFFSET(WatchbillMONTHLY!$A$88:$U$88,1,2))))=$A70,_xlfn.XLOOKUP(AR$2,WatchbillMONTHLY!$A$88:$U$88,OFFSET(WatchbillMONTHLY!$A$88:$U$88,1,2)),FALSE),TRUE,FALSE)),
FALSE),FALSE)</f>
        <v>0</v>
      </c>
      <c r="AS70" s="209" t="b" cm="1">
        <f t="array" aca="1" ref="AS70" ca="1">IF(AND($A70 &gt; 0, L70 &gt; 0,AS$2&lt;MiscFormulas!$A$5+1),
_xlfn.IFNA(
_xlfn.IFNA(
_xlfn.IFNA(
_xlfn.IFNA(
_xlfn.IFNA(
_xlfn.IFNA(
IF(_xlfn.XLOOKUP(AS$2,WatchbillMONTHLY!$A$3:$U$3,OFFSET(WatchbillMONTHLY!$A$3:$U$3,1,2))=IF(_xlfn.XLOOKUP($A70,INDIRECT("_"&amp;_xlfn.XLOOKUP(AS$2,WatchbillMONTHLY!$A$3:$U$3,OFFSET(WatchbillMONTHLY!$A$3:$U$3,1,2))),INDIRECT("_"&amp;_xlfn.XLOOKUP(AS$2,WatchbillMONTHLY!$A$3:$U$3,OFFSET(WatchbillMONTHLY!$A$3:$U$3,1,2))))=$A70,_xlfn.XLOOKUP(AS$2,WatchbillMONTHLY!$A$3:$U$3,OFFSET(WatchbillMONTHLY!$A$3:$U$3,1,2)),FALSE),TRUE,FALSE),
IF(_xlfn.XLOOKUP(AS$2,WatchbillMONTHLY!$A$20:$U$20,OFFSET(WatchbillMONTHLY!$A$20:$U$20,1,2))=IF(_xlfn.XLOOKUP($A70,INDIRECT("_"&amp;_xlfn.XLOOKUP(AS$2,WatchbillMONTHLY!$A$20:$U$20,OFFSET(WatchbillMONTHLY!$A$20:$U$20,1,2))),INDIRECT("_"&amp;_xlfn.XLOOKUP(AS$2,WatchbillMONTHLY!$A$20:$U$20,OFFSET(WatchbillMONTHLY!$A$20:$U$20,1,2))))=$A70,_xlfn.XLOOKUP(AS$2,WatchbillMONTHLY!$A$20:$U$20,OFFSET(WatchbillMONTHLY!$A$20:$U$20,1,2)),FALSE),TRUE,FALSE)),
IF(_xlfn.XLOOKUP(AS$2,WatchbillMONTHLY!$A$37:$U$37,OFFSET(WatchbillMONTHLY!$A$37:$U$37,1,2))=IF(_xlfn.XLOOKUP($A70,INDIRECT("_"&amp;_xlfn.XLOOKUP(AS$2,WatchbillMONTHLY!$A$37:$U$37,OFFSET(WatchbillMONTHLY!$A$37:$U$37,1,2))),INDIRECT("_"&amp;_xlfn.XLOOKUP(AS$2,WatchbillMONTHLY!$A$37:$U$37,OFFSET(WatchbillMONTHLY!$A$37:$U$37,1,2))))=$A70,_xlfn.XLOOKUP(AS$2,WatchbillMONTHLY!$A$37:$U$37,OFFSET(WatchbillMONTHLY!$A$37:$U$37,1,2)),FALSE),TRUE,FALSE)),
IF(_xlfn.XLOOKUP(AS$2,WatchbillMONTHLY!$A$54:$U$54,OFFSET(WatchbillMONTHLY!$A$54:$U$54,1,2))=IF(_xlfn.XLOOKUP($A70,INDIRECT("_"&amp;_xlfn.XLOOKUP(AS$2,WatchbillMONTHLY!$A$54:$U$54,OFFSET(WatchbillMONTHLY!$A$54:$U$54,1,2))),INDIRECT("_"&amp;_xlfn.XLOOKUP(AS$2,WatchbillMONTHLY!$A$54:$U$54,OFFSET(WatchbillMONTHLY!$A$54:$U$54,1,2))))=$A70,_xlfn.XLOOKUP(AS$2,WatchbillMONTHLY!$A$54:$U$54,OFFSET(WatchbillMONTHLY!$A$54:$U$54,1,2)),FALSE),TRUE,FALSE)),
IF(_xlfn.XLOOKUP(AS$2,WatchbillMONTHLY!$A$71:$U$71,OFFSET(WatchbillMONTHLY!$A$71:$U$71,1,2))=IF(_xlfn.XLOOKUP($A70,INDIRECT("_"&amp;_xlfn.XLOOKUP(AS$2,WatchbillMONTHLY!$A$71:$U$71,OFFSET(WatchbillMONTHLY!$A$71:$U$71,1,2))),INDIRECT("_"&amp;_xlfn.XLOOKUP(AS$2,WatchbillMONTHLY!$A$71:$U$71,OFFSET(WatchbillMONTHLY!$A$71:$U$71,1,2))))=$A70,_xlfn.XLOOKUP(AS$2,WatchbillMONTHLY!$A$71:$U$71,OFFSET(WatchbillMONTHLY!$A$71:$U$71,1,2)),FALSE),TRUE,FALSE)),
IF(_xlfn.XLOOKUP(AS$2,WatchbillMONTHLY!$A$88:$U$88,OFFSET(WatchbillMONTHLY!$A$88:$U$88,1,2))=IF(_xlfn.XLOOKUP($A70,INDIRECT("_"&amp;_xlfn.XLOOKUP(AS$2,WatchbillMONTHLY!$A$88:$U$88,OFFSET(WatchbillMONTHLY!$A$88:$U$88,1,2))),INDIRECT("_"&amp;_xlfn.XLOOKUP(AS$2,WatchbillMONTHLY!$A$88:$U$88,OFFSET(WatchbillMONTHLY!$A$88:$U$88,1,2))))=$A70,_xlfn.XLOOKUP(AS$2,WatchbillMONTHLY!$A$88:$U$88,OFFSET(WatchbillMONTHLY!$A$88:$U$88,1,2)),FALSE),TRUE,FALSE)),
FALSE),FALSE)</f>
        <v>0</v>
      </c>
      <c r="AT70" s="209" t="b" cm="1">
        <f t="array" aca="1" ref="AT70" ca="1">IF(AND($A70 &gt; 0, M70 &gt; 0,AT$2&lt;MiscFormulas!$A$5+1),
_xlfn.IFNA(
_xlfn.IFNA(
_xlfn.IFNA(
_xlfn.IFNA(
_xlfn.IFNA(
_xlfn.IFNA(
IF(_xlfn.XLOOKUP(AT$2,WatchbillMONTHLY!$A$3:$U$3,OFFSET(WatchbillMONTHLY!$A$3:$U$3,1,2))=IF(_xlfn.XLOOKUP($A70,INDIRECT("_"&amp;_xlfn.XLOOKUP(AT$2,WatchbillMONTHLY!$A$3:$U$3,OFFSET(WatchbillMONTHLY!$A$3:$U$3,1,2))),INDIRECT("_"&amp;_xlfn.XLOOKUP(AT$2,WatchbillMONTHLY!$A$3:$U$3,OFFSET(WatchbillMONTHLY!$A$3:$U$3,1,2))))=$A70,_xlfn.XLOOKUP(AT$2,WatchbillMONTHLY!$A$3:$U$3,OFFSET(WatchbillMONTHLY!$A$3:$U$3,1,2)),FALSE),TRUE,FALSE),
IF(_xlfn.XLOOKUP(AT$2,WatchbillMONTHLY!$A$20:$U$20,OFFSET(WatchbillMONTHLY!$A$20:$U$20,1,2))=IF(_xlfn.XLOOKUP($A70,INDIRECT("_"&amp;_xlfn.XLOOKUP(AT$2,WatchbillMONTHLY!$A$20:$U$20,OFFSET(WatchbillMONTHLY!$A$20:$U$20,1,2))),INDIRECT("_"&amp;_xlfn.XLOOKUP(AT$2,WatchbillMONTHLY!$A$20:$U$20,OFFSET(WatchbillMONTHLY!$A$20:$U$20,1,2))))=$A70,_xlfn.XLOOKUP(AT$2,WatchbillMONTHLY!$A$20:$U$20,OFFSET(WatchbillMONTHLY!$A$20:$U$20,1,2)),FALSE),TRUE,FALSE)),
IF(_xlfn.XLOOKUP(AT$2,WatchbillMONTHLY!$A$37:$U$37,OFFSET(WatchbillMONTHLY!$A$37:$U$37,1,2))=IF(_xlfn.XLOOKUP($A70,INDIRECT("_"&amp;_xlfn.XLOOKUP(AT$2,WatchbillMONTHLY!$A$37:$U$37,OFFSET(WatchbillMONTHLY!$A$37:$U$37,1,2))),INDIRECT("_"&amp;_xlfn.XLOOKUP(AT$2,WatchbillMONTHLY!$A$37:$U$37,OFFSET(WatchbillMONTHLY!$A$37:$U$37,1,2))))=$A70,_xlfn.XLOOKUP(AT$2,WatchbillMONTHLY!$A$37:$U$37,OFFSET(WatchbillMONTHLY!$A$37:$U$37,1,2)),FALSE),TRUE,FALSE)),
IF(_xlfn.XLOOKUP(AT$2,WatchbillMONTHLY!$A$54:$U$54,OFFSET(WatchbillMONTHLY!$A$54:$U$54,1,2))=IF(_xlfn.XLOOKUP($A70,INDIRECT("_"&amp;_xlfn.XLOOKUP(AT$2,WatchbillMONTHLY!$A$54:$U$54,OFFSET(WatchbillMONTHLY!$A$54:$U$54,1,2))),INDIRECT("_"&amp;_xlfn.XLOOKUP(AT$2,WatchbillMONTHLY!$A$54:$U$54,OFFSET(WatchbillMONTHLY!$A$54:$U$54,1,2))))=$A70,_xlfn.XLOOKUP(AT$2,WatchbillMONTHLY!$A$54:$U$54,OFFSET(WatchbillMONTHLY!$A$54:$U$54,1,2)),FALSE),TRUE,FALSE)),
IF(_xlfn.XLOOKUP(AT$2,WatchbillMONTHLY!$A$71:$U$71,OFFSET(WatchbillMONTHLY!$A$71:$U$71,1,2))=IF(_xlfn.XLOOKUP($A70,INDIRECT("_"&amp;_xlfn.XLOOKUP(AT$2,WatchbillMONTHLY!$A$71:$U$71,OFFSET(WatchbillMONTHLY!$A$71:$U$71,1,2))),INDIRECT("_"&amp;_xlfn.XLOOKUP(AT$2,WatchbillMONTHLY!$A$71:$U$71,OFFSET(WatchbillMONTHLY!$A$71:$U$71,1,2))))=$A70,_xlfn.XLOOKUP(AT$2,WatchbillMONTHLY!$A$71:$U$71,OFFSET(WatchbillMONTHLY!$A$71:$U$71,1,2)),FALSE),TRUE,FALSE)),
IF(_xlfn.XLOOKUP(AT$2,WatchbillMONTHLY!$A$88:$U$88,OFFSET(WatchbillMONTHLY!$A$88:$U$88,1,2))=IF(_xlfn.XLOOKUP($A70,INDIRECT("_"&amp;_xlfn.XLOOKUP(AT$2,WatchbillMONTHLY!$A$88:$U$88,OFFSET(WatchbillMONTHLY!$A$88:$U$88,1,2))),INDIRECT("_"&amp;_xlfn.XLOOKUP(AT$2,WatchbillMONTHLY!$A$88:$U$88,OFFSET(WatchbillMONTHLY!$A$88:$U$88,1,2))))=$A70,_xlfn.XLOOKUP(AT$2,WatchbillMONTHLY!$A$88:$U$88,OFFSET(WatchbillMONTHLY!$A$88:$U$88,1,2)),FALSE),TRUE,FALSE)),
FALSE),FALSE)</f>
        <v>0</v>
      </c>
      <c r="AU70" s="209" t="b" cm="1">
        <f t="array" aca="1" ref="AU70" ca="1">IF(AND($A70 &gt; 0, N70 &gt; 0,AU$2&lt;MiscFormulas!$A$5+1),
_xlfn.IFNA(
_xlfn.IFNA(
_xlfn.IFNA(
_xlfn.IFNA(
_xlfn.IFNA(
_xlfn.IFNA(
IF(_xlfn.XLOOKUP(AU$2,WatchbillMONTHLY!$A$3:$U$3,OFFSET(WatchbillMONTHLY!$A$3:$U$3,1,2))=IF(_xlfn.XLOOKUP($A70,INDIRECT("_"&amp;_xlfn.XLOOKUP(AU$2,WatchbillMONTHLY!$A$3:$U$3,OFFSET(WatchbillMONTHLY!$A$3:$U$3,1,2))),INDIRECT("_"&amp;_xlfn.XLOOKUP(AU$2,WatchbillMONTHLY!$A$3:$U$3,OFFSET(WatchbillMONTHLY!$A$3:$U$3,1,2))))=$A70,_xlfn.XLOOKUP(AU$2,WatchbillMONTHLY!$A$3:$U$3,OFFSET(WatchbillMONTHLY!$A$3:$U$3,1,2)),FALSE),TRUE,FALSE),
IF(_xlfn.XLOOKUP(AU$2,WatchbillMONTHLY!$A$20:$U$20,OFFSET(WatchbillMONTHLY!$A$20:$U$20,1,2))=IF(_xlfn.XLOOKUP($A70,INDIRECT("_"&amp;_xlfn.XLOOKUP(AU$2,WatchbillMONTHLY!$A$20:$U$20,OFFSET(WatchbillMONTHLY!$A$20:$U$20,1,2))),INDIRECT("_"&amp;_xlfn.XLOOKUP(AU$2,WatchbillMONTHLY!$A$20:$U$20,OFFSET(WatchbillMONTHLY!$A$20:$U$20,1,2))))=$A70,_xlfn.XLOOKUP(AU$2,WatchbillMONTHLY!$A$20:$U$20,OFFSET(WatchbillMONTHLY!$A$20:$U$20,1,2)),FALSE),TRUE,FALSE)),
IF(_xlfn.XLOOKUP(AU$2,WatchbillMONTHLY!$A$37:$U$37,OFFSET(WatchbillMONTHLY!$A$37:$U$37,1,2))=IF(_xlfn.XLOOKUP($A70,INDIRECT("_"&amp;_xlfn.XLOOKUP(AU$2,WatchbillMONTHLY!$A$37:$U$37,OFFSET(WatchbillMONTHLY!$A$37:$U$37,1,2))),INDIRECT("_"&amp;_xlfn.XLOOKUP(AU$2,WatchbillMONTHLY!$A$37:$U$37,OFFSET(WatchbillMONTHLY!$A$37:$U$37,1,2))))=$A70,_xlfn.XLOOKUP(AU$2,WatchbillMONTHLY!$A$37:$U$37,OFFSET(WatchbillMONTHLY!$A$37:$U$37,1,2)),FALSE),TRUE,FALSE)),
IF(_xlfn.XLOOKUP(AU$2,WatchbillMONTHLY!$A$54:$U$54,OFFSET(WatchbillMONTHLY!$A$54:$U$54,1,2))=IF(_xlfn.XLOOKUP($A70,INDIRECT("_"&amp;_xlfn.XLOOKUP(AU$2,WatchbillMONTHLY!$A$54:$U$54,OFFSET(WatchbillMONTHLY!$A$54:$U$54,1,2))),INDIRECT("_"&amp;_xlfn.XLOOKUP(AU$2,WatchbillMONTHLY!$A$54:$U$54,OFFSET(WatchbillMONTHLY!$A$54:$U$54,1,2))))=$A70,_xlfn.XLOOKUP(AU$2,WatchbillMONTHLY!$A$54:$U$54,OFFSET(WatchbillMONTHLY!$A$54:$U$54,1,2)),FALSE),TRUE,FALSE)),
IF(_xlfn.XLOOKUP(AU$2,WatchbillMONTHLY!$A$71:$U$71,OFFSET(WatchbillMONTHLY!$A$71:$U$71,1,2))=IF(_xlfn.XLOOKUP($A70,INDIRECT("_"&amp;_xlfn.XLOOKUP(AU$2,WatchbillMONTHLY!$A$71:$U$71,OFFSET(WatchbillMONTHLY!$A$71:$U$71,1,2))),INDIRECT("_"&amp;_xlfn.XLOOKUP(AU$2,WatchbillMONTHLY!$A$71:$U$71,OFFSET(WatchbillMONTHLY!$A$71:$U$71,1,2))))=$A70,_xlfn.XLOOKUP(AU$2,WatchbillMONTHLY!$A$71:$U$71,OFFSET(WatchbillMONTHLY!$A$71:$U$71,1,2)),FALSE),TRUE,FALSE)),
IF(_xlfn.XLOOKUP(AU$2,WatchbillMONTHLY!$A$88:$U$88,OFFSET(WatchbillMONTHLY!$A$88:$U$88,1,2))=IF(_xlfn.XLOOKUP($A70,INDIRECT("_"&amp;_xlfn.XLOOKUP(AU$2,WatchbillMONTHLY!$A$88:$U$88,OFFSET(WatchbillMONTHLY!$A$88:$U$88,1,2))),INDIRECT("_"&amp;_xlfn.XLOOKUP(AU$2,WatchbillMONTHLY!$A$88:$U$88,OFFSET(WatchbillMONTHLY!$A$88:$U$88,1,2))))=$A70,_xlfn.XLOOKUP(AU$2,WatchbillMONTHLY!$A$88:$U$88,OFFSET(WatchbillMONTHLY!$A$88:$U$88,1,2)),FALSE),TRUE,FALSE)),
FALSE),FALSE)</f>
        <v>0</v>
      </c>
      <c r="AV70" s="209" t="b" cm="1">
        <f t="array" aca="1" ref="AV70" ca="1">IF(AND($A70 &gt; 0, O70 &gt; 0,AV$2&lt;MiscFormulas!$A$5+1),
_xlfn.IFNA(
_xlfn.IFNA(
_xlfn.IFNA(
_xlfn.IFNA(
_xlfn.IFNA(
_xlfn.IFNA(
IF(_xlfn.XLOOKUP(AV$2,WatchbillMONTHLY!$A$3:$U$3,OFFSET(WatchbillMONTHLY!$A$3:$U$3,1,2))=IF(_xlfn.XLOOKUP($A70,INDIRECT("_"&amp;_xlfn.XLOOKUP(AV$2,WatchbillMONTHLY!$A$3:$U$3,OFFSET(WatchbillMONTHLY!$A$3:$U$3,1,2))),INDIRECT("_"&amp;_xlfn.XLOOKUP(AV$2,WatchbillMONTHLY!$A$3:$U$3,OFFSET(WatchbillMONTHLY!$A$3:$U$3,1,2))))=$A70,_xlfn.XLOOKUP(AV$2,WatchbillMONTHLY!$A$3:$U$3,OFFSET(WatchbillMONTHLY!$A$3:$U$3,1,2)),FALSE),TRUE,FALSE),
IF(_xlfn.XLOOKUP(AV$2,WatchbillMONTHLY!$A$20:$U$20,OFFSET(WatchbillMONTHLY!$A$20:$U$20,1,2))=IF(_xlfn.XLOOKUP($A70,INDIRECT("_"&amp;_xlfn.XLOOKUP(AV$2,WatchbillMONTHLY!$A$20:$U$20,OFFSET(WatchbillMONTHLY!$A$20:$U$20,1,2))),INDIRECT("_"&amp;_xlfn.XLOOKUP(AV$2,WatchbillMONTHLY!$A$20:$U$20,OFFSET(WatchbillMONTHLY!$A$20:$U$20,1,2))))=$A70,_xlfn.XLOOKUP(AV$2,WatchbillMONTHLY!$A$20:$U$20,OFFSET(WatchbillMONTHLY!$A$20:$U$20,1,2)),FALSE),TRUE,FALSE)),
IF(_xlfn.XLOOKUP(AV$2,WatchbillMONTHLY!$A$37:$U$37,OFFSET(WatchbillMONTHLY!$A$37:$U$37,1,2))=IF(_xlfn.XLOOKUP($A70,INDIRECT("_"&amp;_xlfn.XLOOKUP(AV$2,WatchbillMONTHLY!$A$37:$U$37,OFFSET(WatchbillMONTHLY!$A$37:$U$37,1,2))),INDIRECT("_"&amp;_xlfn.XLOOKUP(AV$2,WatchbillMONTHLY!$A$37:$U$37,OFFSET(WatchbillMONTHLY!$A$37:$U$37,1,2))))=$A70,_xlfn.XLOOKUP(AV$2,WatchbillMONTHLY!$A$37:$U$37,OFFSET(WatchbillMONTHLY!$A$37:$U$37,1,2)),FALSE),TRUE,FALSE)),
IF(_xlfn.XLOOKUP(AV$2,WatchbillMONTHLY!$A$54:$U$54,OFFSET(WatchbillMONTHLY!$A$54:$U$54,1,2))=IF(_xlfn.XLOOKUP($A70,INDIRECT("_"&amp;_xlfn.XLOOKUP(AV$2,WatchbillMONTHLY!$A$54:$U$54,OFFSET(WatchbillMONTHLY!$A$54:$U$54,1,2))),INDIRECT("_"&amp;_xlfn.XLOOKUP(AV$2,WatchbillMONTHLY!$A$54:$U$54,OFFSET(WatchbillMONTHLY!$A$54:$U$54,1,2))))=$A70,_xlfn.XLOOKUP(AV$2,WatchbillMONTHLY!$A$54:$U$54,OFFSET(WatchbillMONTHLY!$A$54:$U$54,1,2)),FALSE),TRUE,FALSE)),
IF(_xlfn.XLOOKUP(AV$2,WatchbillMONTHLY!$A$71:$U$71,OFFSET(WatchbillMONTHLY!$A$71:$U$71,1,2))=IF(_xlfn.XLOOKUP($A70,INDIRECT("_"&amp;_xlfn.XLOOKUP(AV$2,WatchbillMONTHLY!$A$71:$U$71,OFFSET(WatchbillMONTHLY!$A$71:$U$71,1,2))),INDIRECT("_"&amp;_xlfn.XLOOKUP(AV$2,WatchbillMONTHLY!$A$71:$U$71,OFFSET(WatchbillMONTHLY!$A$71:$U$71,1,2))))=$A70,_xlfn.XLOOKUP(AV$2,WatchbillMONTHLY!$A$71:$U$71,OFFSET(WatchbillMONTHLY!$A$71:$U$71,1,2)),FALSE),TRUE,FALSE)),
IF(_xlfn.XLOOKUP(AV$2,WatchbillMONTHLY!$A$88:$U$88,OFFSET(WatchbillMONTHLY!$A$88:$U$88,1,2))=IF(_xlfn.XLOOKUP($A70,INDIRECT("_"&amp;_xlfn.XLOOKUP(AV$2,WatchbillMONTHLY!$A$88:$U$88,OFFSET(WatchbillMONTHLY!$A$88:$U$88,1,2))),INDIRECT("_"&amp;_xlfn.XLOOKUP(AV$2,WatchbillMONTHLY!$A$88:$U$88,OFFSET(WatchbillMONTHLY!$A$88:$U$88,1,2))))=$A70,_xlfn.XLOOKUP(AV$2,WatchbillMONTHLY!$A$88:$U$88,OFFSET(WatchbillMONTHLY!$A$88:$U$88,1,2)),FALSE),TRUE,FALSE)),
FALSE),FALSE)</f>
        <v>0</v>
      </c>
      <c r="AW70" s="209" t="b" cm="1">
        <f t="array" aca="1" ref="AW70" ca="1">IF(AND($A70 &gt; 0, P70 &gt; 0,AW$2&lt;MiscFormulas!$A$5+1),
_xlfn.IFNA(
_xlfn.IFNA(
_xlfn.IFNA(
_xlfn.IFNA(
_xlfn.IFNA(
_xlfn.IFNA(
IF(_xlfn.XLOOKUP(AW$2,WatchbillMONTHLY!$A$3:$U$3,OFFSET(WatchbillMONTHLY!$A$3:$U$3,1,2))=IF(_xlfn.XLOOKUP($A70,INDIRECT("_"&amp;_xlfn.XLOOKUP(AW$2,WatchbillMONTHLY!$A$3:$U$3,OFFSET(WatchbillMONTHLY!$A$3:$U$3,1,2))),INDIRECT("_"&amp;_xlfn.XLOOKUP(AW$2,WatchbillMONTHLY!$A$3:$U$3,OFFSET(WatchbillMONTHLY!$A$3:$U$3,1,2))))=$A70,_xlfn.XLOOKUP(AW$2,WatchbillMONTHLY!$A$3:$U$3,OFFSET(WatchbillMONTHLY!$A$3:$U$3,1,2)),FALSE),TRUE,FALSE),
IF(_xlfn.XLOOKUP(AW$2,WatchbillMONTHLY!$A$20:$U$20,OFFSET(WatchbillMONTHLY!$A$20:$U$20,1,2))=IF(_xlfn.XLOOKUP($A70,INDIRECT("_"&amp;_xlfn.XLOOKUP(AW$2,WatchbillMONTHLY!$A$20:$U$20,OFFSET(WatchbillMONTHLY!$A$20:$U$20,1,2))),INDIRECT("_"&amp;_xlfn.XLOOKUP(AW$2,WatchbillMONTHLY!$A$20:$U$20,OFFSET(WatchbillMONTHLY!$A$20:$U$20,1,2))))=$A70,_xlfn.XLOOKUP(AW$2,WatchbillMONTHLY!$A$20:$U$20,OFFSET(WatchbillMONTHLY!$A$20:$U$20,1,2)),FALSE),TRUE,FALSE)),
IF(_xlfn.XLOOKUP(AW$2,WatchbillMONTHLY!$A$37:$U$37,OFFSET(WatchbillMONTHLY!$A$37:$U$37,1,2))=IF(_xlfn.XLOOKUP($A70,INDIRECT("_"&amp;_xlfn.XLOOKUP(AW$2,WatchbillMONTHLY!$A$37:$U$37,OFFSET(WatchbillMONTHLY!$A$37:$U$37,1,2))),INDIRECT("_"&amp;_xlfn.XLOOKUP(AW$2,WatchbillMONTHLY!$A$37:$U$37,OFFSET(WatchbillMONTHLY!$A$37:$U$37,1,2))))=$A70,_xlfn.XLOOKUP(AW$2,WatchbillMONTHLY!$A$37:$U$37,OFFSET(WatchbillMONTHLY!$A$37:$U$37,1,2)),FALSE),TRUE,FALSE)),
IF(_xlfn.XLOOKUP(AW$2,WatchbillMONTHLY!$A$54:$U$54,OFFSET(WatchbillMONTHLY!$A$54:$U$54,1,2))=IF(_xlfn.XLOOKUP($A70,INDIRECT("_"&amp;_xlfn.XLOOKUP(AW$2,WatchbillMONTHLY!$A$54:$U$54,OFFSET(WatchbillMONTHLY!$A$54:$U$54,1,2))),INDIRECT("_"&amp;_xlfn.XLOOKUP(AW$2,WatchbillMONTHLY!$A$54:$U$54,OFFSET(WatchbillMONTHLY!$A$54:$U$54,1,2))))=$A70,_xlfn.XLOOKUP(AW$2,WatchbillMONTHLY!$A$54:$U$54,OFFSET(WatchbillMONTHLY!$A$54:$U$54,1,2)),FALSE),TRUE,FALSE)),
IF(_xlfn.XLOOKUP(AW$2,WatchbillMONTHLY!$A$71:$U$71,OFFSET(WatchbillMONTHLY!$A$71:$U$71,1,2))=IF(_xlfn.XLOOKUP($A70,INDIRECT("_"&amp;_xlfn.XLOOKUP(AW$2,WatchbillMONTHLY!$A$71:$U$71,OFFSET(WatchbillMONTHLY!$A$71:$U$71,1,2))),INDIRECT("_"&amp;_xlfn.XLOOKUP(AW$2,WatchbillMONTHLY!$A$71:$U$71,OFFSET(WatchbillMONTHLY!$A$71:$U$71,1,2))))=$A70,_xlfn.XLOOKUP(AW$2,WatchbillMONTHLY!$A$71:$U$71,OFFSET(WatchbillMONTHLY!$A$71:$U$71,1,2)),FALSE),TRUE,FALSE)),
IF(_xlfn.XLOOKUP(AW$2,WatchbillMONTHLY!$A$88:$U$88,OFFSET(WatchbillMONTHLY!$A$88:$U$88,1,2))=IF(_xlfn.XLOOKUP($A70,INDIRECT("_"&amp;_xlfn.XLOOKUP(AW$2,WatchbillMONTHLY!$A$88:$U$88,OFFSET(WatchbillMONTHLY!$A$88:$U$88,1,2))),INDIRECT("_"&amp;_xlfn.XLOOKUP(AW$2,WatchbillMONTHLY!$A$88:$U$88,OFFSET(WatchbillMONTHLY!$A$88:$U$88,1,2))))=$A70,_xlfn.XLOOKUP(AW$2,WatchbillMONTHLY!$A$88:$U$88,OFFSET(WatchbillMONTHLY!$A$88:$U$88,1,2)),FALSE),TRUE,FALSE)),
FALSE),FALSE)</f>
        <v>0</v>
      </c>
      <c r="AX70" s="209" t="b" cm="1">
        <f t="array" aca="1" ref="AX70" ca="1">IF(AND($A70 &gt; 0, Q70 &gt; 0,AX$2&lt;MiscFormulas!$A$5+1),
_xlfn.IFNA(
_xlfn.IFNA(
_xlfn.IFNA(
_xlfn.IFNA(
_xlfn.IFNA(
_xlfn.IFNA(
IF(_xlfn.XLOOKUP(AX$2,WatchbillMONTHLY!$A$3:$U$3,OFFSET(WatchbillMONTHLY!$A$3:$U$3,1,2))=IF(_xlfn.XLOOKUP($A70,INDIRECT("_"&amp;_xlfn.XLOOKUP(AX$2,WatchbillMONTHLY!$A$3:$U$3,OFFSET(WatchbillMONTHLY!$A$3:$U$3,1,2))),INDIRECT("_"&amp;_xlfn.XLOOKUP(AX$2,WatchbillMONTHLY!$A$3:$U$3,OFFSET(WatchbillMONTHLY!$A$3:$U$3,1,2))))=$A70,_xlfn.XLOOKUP(AX$2,WatchbillMONTHLY!$A$3:$U$3,OFFSET(WatchbillMONTHLY!$A$3:$U$3,1,2)),FALSE),TRUE,FALSE),
IF(_xlfn.XLOOKUP(AX$2,WatchbillMONTHLY!$A$20:$U$20,OFFSET(WatchbillMONTHLY!$A$20:$U$20,1,2))=IF(_xlfn.XLOOKUP($A70,INDIRECT("_"&amp;_xlfn.XLOOKUP(AX$2,WatchbillMONTHLY!$A$20:$U$20,OFFSET(WatchbillMONTHLY!$A$20:$U$20,1,2))),INDIRECT("_"&amp;_xlfn.XLOOKUP(AX$2,WatchbillMONTHLY!$A$20:$U$20,OFFSET(WatchbillMONTHLY!$A$20:$U$20,1,2))))=$A70,_xlfn.XLOOKUP(AX$2,WatchbillMONTHLY!$A$20:$U$20,OFFSET(WatchbillMONTHLY!$A$20:$U$20,1,2)),FALSE),TRUE,FALSE)),
IF(_xlfn.XLOOKUP(AX$2,WatchbillMONTHLY!$A$37:$U$37,OFFSET(WatchbillMONTHLY!$A$37:$U$37,1,2))=IF(_xlfn.XLOOKUP($A70,INDIRECT("_"&amp;_xlfn.XLOOKUP(AX$2,WatchbillMONTHLY!$A$37:$U$37,OFFSET(WatchbillMONTHLY!$A$37:$U$37,1,2))),INDIRECT("_"&amp;_xlfn.XLOOKUP(AX$2,WatchbillMONTHLY!$A$37:$U$37,OFFSET(WatchbillMONTHLY!$A$37:$U$37,1,2))))=$A70,_xlfn.XLOOKUP(AX$2,WatchbillMONTHLY!$A$37:$U$37,OFFSET(WatchbillMONTHLY!$A$37:$U$37,1,2)),FALSE),TRUE,FALSE)),
IF(_xlfn.XLOOKUP(AX$2,WatchbillMONTHLY!$A$54:$U$54,OFFSET(WatchbillMONTHLY!$A$54:$U$54,1,2))=IF(_xlfn.XLOOKUP($A70,INDIRECT("_"&amp;_xlfn.XLOOKUP(AX$2,WatchbillMONTHLY!$A$54:$U$54,OFFSET(WatchbillMONTHLY!$A$54:$U$54,1,2))),INDIRECT("_"&amp;_xlfn.XLOOKUP(AX$2,WatchbillMONTHLY!$A$54:$U$54,OFFSET(WatchbillMONTHLY!$A$54:$U$54,1,2))))=$A70,_xlfn.XLOOKUP(AX$2,WatchbillMONTHLY!$A$54:$U$54,OFFSET(WatchbillMONTHLY!$A$54:$U$54,1,2)),FALSE),TRUE,FALSE)),
IF(_xlfn.XLOOKUP(AX$2,WatchbillMONTHLY!$A$71:$U$71,OFFSET(WatchbillMONTHLY!$A$71:$U$71,1,2))=IF(_xlfn.XLOOKUP($A70,INDIRECT("_"&amp;_xlfn.XLOOKUP(AX$2,WatchbillMONTHLY!$A$71:$U$71,OFFSET(WatchbillMONTHLY!$A$71:$U$71,1,2))),INDIRECT("_"&amp;_xlfn.XLOOKUP(AX$2,WatchbillMONTHLY!$A$71:$U$71,OFFSET(WatchbillMONTHLY!$A$71:$U$71,1,2))))=$A70,_xlfn.XLOOKUP(AX$2,WatchbillMONTHLY!$A$71:$U$71,OFFSET(WatchbillMONTHLY!$A$71:$U$71,1,2)),FALSE),TRUE,FALSE)),
IF(_xlfn.XLOOKUP(AX$2,WatchbillMONTHLY!$A$88:$U$88,OFFSET(WatchbillMONTHLY!$A$88:$U$88,1,2))=IF(_xlfn.XLOOKUP($A70,INDIRECT("_"&amp;_xlfn.XLOOKUP(AX$2,WatchbillMONTHLY!$A$88:$U$88,OFFSET(WatchbillMONTHLY!$A$88:$U$88,1,2))),INDIRECT("_"&amp;_xlfn.XLOOKUP(AX$2,WatchbillMONTHLY!$A$88:$U$88,OFFSET(WatchbillMONTHLY!$A$88:$U$88,1,2))))=$A70,_xlfn.XLOOKUP(AX$2,WatchbillMONTHLY!$A$88:$U$88,OFFSET(WatchbillMONTHLY!$A$88:$U$88,1,2)),FALSE),TRUE,FALSE)),
FALSE),FALSE)</f>
        <v>0</v>
      </c>
      <c r="AY70" s="209" t="b" cm="1">
        <f t="array" aca="1" ref="AY70" ca="1">IF(AND($A70 &gt; 0, R70 &gt; 0,AY$2&lt;MiscFormulas!$A$5+1),
_xlfn.IFNA(
_xlfn.IFNA(
_xlfn.IFNA(
_xlfn.IFNA(
_xlfn.IFNA(
_xlfn.IFNA(
IF(_xlfn.XLOOKUP(AY$2,WatchbillMONTHLY!$A$3:$U$3,OFFSET(WatchbillMONTHLY!$A$3:$U$3,1,2))=IF(_xlfn.XLOOKUP($A70,INDIRECT("_"&amp;_xlfn.XLOOKUP(AY$2,WatchbillMONTHLY!$A$3:$U$3,OFFSET(WatchbillMONTHLY!$A$3:$U$3,1,2))),INDIRECT("_"&amp;_xlfn.XLOOKUP(AY$2,WatchbillMONTHLY!$A$3:$U$3,OFFSET(WatchbillMONTHLY!$A$3:$U$3,1,2))))=$A70,_xlfn.XLOOKUP(AY$2,WatchbillMONTHLY!$A$3:$U$3,OFFSET(WatchbillMONTHLY!$A$3:$U$3,1,2)),FALSE),TRUE,FALSE),
IF(_xlfn.XLOOKUP(AY$2,WatchbillMONTHLY!$A$20:$U$20,OFFSET(WatchbillMONTHLY!$A$20:$U$20,1,2))=IF(_xlfn.XLOOKUP($A70,INDIRECT("_"&amp;_xlfn.XLOOKUP(AY$2,WatchbillMONTHLY!$A$20:$U$20,OFFSET(WatchbillMONTHLY!$A$20:$U$20,1,2))),INDIRECT("_"&amp;_xlfn.XLOOKUP(AY$2,WatchbillMONTHLY!$A$20:$U$20,OFFSET(WatchbillMONTHLY!$A$20:$U$20,1,2))))=$A70,_xlfn.XLOOKUP(AY$2,WatchbillMONTHLY!$A$20:$U$20,OFFSET(WatchbillMONTHLY!$A$20:$U$20,1,2)),FALSE),TRUE,FALSE)),
IF(_xlfn.XLOOKUP(AY$2,WatchbillMONTHLY!$A$37:$U$37,OFFSET(WatchbillMONTHLY!$A$37:$U$37,1,2))=IF(_xlfn.XLOOKUP($A70,INDIRECT("_"&amp;_xlfn.XLOOKUP(AY$2,WatchbillMONTHLY!$A$37:$U$37,OFFSET(WatchbillMONTHLY!$A$37:$U$37,1,2))),INDIRECT("_"&amp;_xlfn.XLOOKUP(AY$2,WatchbillMONTHLY!$A$37:$U$37,OFFSET(WatchbillMONTHLY!$A$37:$U$37,1,2))))=$A70,_xlfn.XLOOKUP(AY$2,WatchbillMONTHLY!$A$37:$U$37,OFFSET(WatchbillMONTHLY!$A$37:$U$37,1,2)),FALSE),TRUE,FALSE)),
IF(_xlfn.XLOOKUP(AY$2,WatchbillMONTHLY!$A$54:$U$54,OFFSET(WatchbillMONTHLY!$A$54:$U$54,1,2))=IF(_xlfn.XLOOKUP($A70,INDIRECT("_"&amp;_xlfn.XLOOKUP(AY$2,WatchbillMONTHLY!$A$54:$U$54,OFFSET(WatchbillMONTHLY!$A$54:$U$54,1,2))),INDIRECT("_"&amp;_xlfn.XLOOKUP(AY$2,WatchbillMONTHLY!$A$54:$U$54,OFFSET(WatchbillMONTHLY!$A$54:$U$54,1,2))))=$A70,_xlfn.XLOOKUP(AY$2,WatchbillMONTHLY!$A$54:$U$54,OFFSET(WatchbillMONTHLY!$A$54:$U$54,1,2)),FALSE),TRUE,FALSE)),
IF(_xlfn.XLOOKUP(AY$2,WatchbillMONTHLY!$A$71:$U$71,OFFSET(WatchbillMONTHLY!$A$71:$U$71,1,2))=IF(_xlfn.XLOOKUP($A70,INDIRECT("_"&amp;_xlfn.XLOOKUP(AY$2,WatchbillMONTHLY!$A$71:$U$71,OFFSET(WatchbillMONTHLY!$A$71:$U$71,1,2))),INDIRECT("_"&amp;_xlfn.XLOOKUP(AY$2,WatchbillMONTHLY!$A$71:$U$71,OFFSET(WatchbillMONTHLY!$A$71:$U$71,1,2))))=$A70,_xlfn.XLOOKUP(AY$2,WatchbillMONTHLY!$A$71:$U$71,OFFSET(WatchbillMONTHLY!$A$71:$U$71,1,2)),FALSE),TRUE,FALSE)),
IF(_xlfn.XLOOKUP(AY$2,WatchbillMONTHLY!$A$88:$U$88,OFFSET(WatchbillMONTHLY!$A$88:$U$88,1,2))=IF(_xlfn.XLOOKUP($A70,INDIRECT("_"&amp;_xlfn.XLOOKUP(AY$2,WatchbillMONTHLY!$A$88:$U$88,OFFSET(WatchbillMONTHLY!$A$88:$U$88,1,2))),INDIRECT("_"&amp;_xlfn.XLOOKUP(AY$2,WatchbillMONTHLY!$A$88:$U$88,OFFSET(WatchbillMONTHLY!$A$88:$U$88,1,2))))=$A70,_xlfn.XLOOKUP(AY$2,WatchbillMONTHLY!$A$88:$U$88,OFFSET(WatchbillMONTHLY!$A$88:$U$88,1,2)),FALSE),TRUE,FALSE)),
FALSE),FALSE)</f>
        <v>0</v>
      </c>
      <c r="AZ70" s="209" t="b" cm="1">
        <f t="array" aca="1" ref="AZ70" ca="1">IF(AND($A70 &gt; 0, S70 &gt; 0,AZ$2&lt;MiscFormulas!$A$5+1),
_xlfn.IFNA(
_xlfn.IFNA(
_xlfn.IFNA(
_xlfn.IFNA(
_xlfn.IFNA(
_xlfn.IFNA(
IF(_xlfn.XLOOKUP(AZ$2,WatchbillMONTHLY!$A$3:$U$3,OFFSET(WatchbillMONTHLY!$A$3:$U$3,1,2))=IF(_xlfn.XLOOKUP($A70,INDIRECT("_"&amp;_xlfn.XLOOKUP(AZ$2,WatchbillMONTHLY!$A$3:$U$3,OFFSET(WatchbillMONTHLY!$A$3:$U$3,1,2))),INDIRECT("_"&amp;_xlfn.XLOOKUP(AZ$2,WatchbillMONTHLY!$A$3:$U$3,OFFSET(WatchbillMONTHLY!$A$3:$U$3,1,2))))=$A70,_xlfn.XLOOKUP(AZ$2,WatchbillMONTHLY!$A$3:$U$3,OFFSET(WatchbillMONTHLY!$A$3:$U$3,1,2)),FALSE),TRUE,FALSE),
IF(_xlfn.XLOOKUP(AZ$2,WatchbillMONTHLY!$A$20:$U$20,OFFSET(WatchbillMONTHLY!$A$20:$U$20,1,2))=IF(_xlfn.XLOOKUP($A70,INDIRECT("_"&amp;_xlfn.XLOOKUP(AZ$2,WatchbillMONTHLY!$A$20:$U$20,OFFSET(WatchbillMONTHLY!$A$20:$U$20,1,2))),INDIRECT("_"&amp;_xlfn.XLOOKUP(AZ$2,WatchbillMONTHLY!$A$20:$U$20,OFFSET(WatchbillMONTHLY!$A$20:$U$20,1,2))))=$A70,_xlfn.XLOOKUP(AZ$2,WatchbillMONTHLY!$A$20:$U$20,OFFSET(WatchbillMONTHLY!$A$20:$U$20,1,2)),FALSE),TRUE,FALSE)),
IF(_xlfn.XLOOKUP(AZ$2,WatchbillMONTHLY!$A$37:$U$37,OFFSET(WatchbillMONTHLY!$A$37:$U$37,1,2))=IF(_xlfn.XLOOKUP($A70,INDIRECT("_"&amp;_xlfn.XLOOKUP(AZ$2,WatchbillMONTHLY!$A$37:$U$37,OFFSET(WatchbillMONTHLY!$A$37:$U$37,1,2))),INDIRECT("_"&amp;_xlfn.XLOOKUP(AZ$2,WatchbillMONTHLY!$A$37:$U$37,OFFSET(WatchbillMONTHLY!$A$37:$U$37,1,2))))=$A70,_xlfn.XLOOKUP(AZ$2,WatchbillMONTHLY!$A$37:$U$37,OFFSET(WatchbillMONTHLY!$A$37:$U$37,1,2)),FALSE),TRUE,FALSE)),
IF(_xlfn.XLOOKUP(AZ$2,WatchbillMONTHLY!$A$54:$U$54,OFFSET(WatchbillMONTHLY!$A$54:$U$54,1,2))=IF(_xlfn.XLOOKUP($A70,INDIRECT("_"&amp;_xlfn.XLOOKUP(AZ$2,WatchbillMONTHLY!$A$54:$U$54,OFFSET(WatchbillMONTHLY!$A$54:$U$54,1,2))),INDIRECT("_"&amp;_xlfn.XLOOKUP(AZ$2,WatchbillMONTHLY!$A$54:$U$54,OFFSET(WatchbillMONTHLY!$A$54:$U$54,1,2))))=$A70,_xlfn.XLOOKUP(AZ$2,WatchbillMONTHLY!$A$54:$U$54,OFFSET(WatchbillMONTHLY!$A$54:$U$54,1,2)),FALSE),TRUE,FALSE)),
IF(_xlfn.XLOOKUP(AZ$2,WatchbillMONTHLY!$A$71:$U$71,OFFSET(WatchbillMONTHLY!$A$71:$U$71,1,2))=IF(_xlfn.XLOOKUP($A70,INDIRECT("_"&amp;_xlfn.XLOOKUP(AZ$2,WatchbillMONTHLY!$A$71:$U$71,OFFSET(WatchbillMONTHLY!$A$71:$U$71,1,2))),INDIRECT("_"&amp;_xlfn.XLOOKUP(AZ$2,WatchbillMONTHLY!$A$71:$U$71,OFFSET(WatchbillMONTHLY!$A$71:$U$71,1,2))))=$A70,_xlfn.XLOOKUP(AZ$2,WatchbillMONTHLY!$A$71:$U$71,OFFSET(WatchbillMONTHLY!$A$71:$U$71,1,2)),FALSE),TRUE,FALSE)),
IF(_xlfn.XLOOKUP(AZ$2,WatchbillMONTHLY!$A$88:$U$88,OFFSET(WatchbillMONTHLY!$A$88:$U$88,1,2))=IF(_xlfn.XLOOKUP($A70,INDIRECT("_"&amp;_xlfn.XLOOKUP(AZ$2,WatchbillMONTHLY!$A$88:$U$88,OFFSET(WatchbillMONTHLY!$A$88:$U$88,1,2))),INDIRECT("_"&amp;_xlfn.XLOOKUP(AZ$2,WatchbillMONTHLY!$A$88:$U$88,OFFSET(WatchbillMONTHLY!$A$88:$U$88,1,2))))=$A70,_xlfn.XLOOKUP(AZ$2,WatchbillMONTHLY!$A$88:$U$88,OFFSET(WatchbillMONTHLY!$A$88:$U$88,1,2)),FALSE),TRUE,FALSE)),
FALSE),FALSE)</f>
        <v>0</v>
      </c>
      <c r="BA70" s="209" t="b" cm="1">
        <f t="array" aca="1" ref="BA70" ca="1">IF(AND($A70 &gt; 0, T70 &gt; 0,BA$2&lt;MiscFormulas!$A$5+1),
_xlfn.IFNA(
_xlfn.IFNA(
_xlfn.IFNA(
_xlfn.IFNA(
_xlfn.IFNA(
_xlfn.IFNA(
IF(_xlfn.XLOOKUP(BA$2,WatchbillMONTHLY!$A$3:$U$3,OFFSET(WatchbillMONTHLY!$A$3:$U$3,1,2))=IF(_xlfn.XLOOKUP($A70,INDIRECT("_"&amp;_xlfn.XLOOKUP(BA$2,WatchbillMONTHLY!$A$3:$U$3,OFFSET(WatchbillMONTHLY!$A$3:$U$3,1,2))),INDIRECT("_"&amp;_xlfn.XLOOKUP(BA$2,WatchbillMONTHLY!$A$3:$U$3,OFFSET(WatchbillMONTHLY!$A$3:$U$3,1,2))))=$A70,_xlfn.XLOOKUP(BA$2,WatchbillMONTHLY!$A$3:$U$3,OFFSET(WatchbillMONTHLY!$A$3:$U$3,1,2)),FALSE),TRUE,FALSE),
IF(_xlfn.XLOOKUP(BA$2,WatchbillMONTHLY!$A$20:$U$20,OFFSET(WatchbillMONTHLY!$A$20:$U$20,1,2))=IF(_xlfn.XLOOKUP($A70,INDIRECT("_"&amp;_xlfn.XLOOKUP(BA$2,WatchbillMONTHLY!$A$20:$U$20,OFFSET(WatchbillMONTHLY!$A$20:$U$20,1,2))),INDIRECT("_"&amp;_xlfn.XLOOKUP(BA$2,WatchbillMONTHLY!$A$20:$U$20,OFFSET(WatchbillMONTHLY!$A$20:$U$20,1,2))))=$A70,_xlfn.XLOOKUP(BA$2,WatchbillMONTHLY!$A$20:$U$20,OFFSET(WatchbillMONTHLY!$A$20:$U$20,1,2)),FALSE),TRUE,FALSE)),
IF(_xlfn.XLOOKUP(BA$2,WatchbillMONTHLY!$A$37:$U$37,OFFSET(WatchbillMONTHLY!$A$37:$U$37,1,2))=IF(_xlfn.XLOOKUP($A70,INDIRECT("_"&amp;_xlfn.XLOOKUP(BA$2,WatchbillMONTHLY!$A$37:$U$37,OFFSET(WatchbillMONTHLY!$A$37:$U$37,1,2))),INDIRECT("_"&amp;_xlfn.XLOOKUP(BA$2,WatchbillMONTHLY!$A$37:$U$37,OFFSET(WatchbillMONTHLY!$A$37:$U$37,1,2))))=$A70,_xlfn.XLOOKUP(BA$2,WatchbillMONTHLY!$A$37:$U$37,OFFSET(WatchbillMONTHLY!$A$37:$U$37,1,2)),FALSE),TRUE,FALSE)),
IF(_xlfn.XLOOKUP(BA$2,WatchbillMONTHLY!$A$54:$U$54,OFFSET(WatchbillMONTHLY!$A$54:$U$54,1,2))=IF(_xlfn.XLOOKUP($A70,INDIRECT("_"&amp;_xlfn.XLOOKUP(BA$2,WatchbillMONTHLY!$A$54:$U$54,OFFSET(WatchbillMONTHLY!$A$54:$U$54,1,2))),INDIRECT("_"&amp;_xlfn.XLOOKUP(BA$2,WatchbillMONTHLY!$A$54:$U$54,OFFSET(WatchbillMONTHLY!$A$54:$U$54,1,2))))=$A70,_xlfn.XLOOKUP(BA$2,WatchbillMONTHLY!$A$54:$U$54,OFFSET(WatchbillMONTHLY!$A$54:$U$54,1,2)),FALSE),TRUE,FALSE)),
IF(_xlfn.XLOOKUP(BA$2,WatchbillMONTHLY!$A$71:$U$71,OFFSET(WatchbillMONTHLY!$A$71:$U$71,1,2))=IF(_xlfn.XLOOKUP($A70,INDIRECT("_"&amp;_xlfn.XLOOKUP(BA$2,WatchbillMONTHLY!$A$71:$U$71,OFFSET(WatchbillMONTHLY!$A$71:$U$71,1,2))),INDIRECT("_"&amp;_xlfn.XLOOKUP(BA$2,WatchbillMONTHLY!$A$71:$U$71,OFFSET(WatchbillMONTHLY!$A$71:$U$71,1,2))))=$A70,_xlfn.XLOOKUP(BA$2,WatchbillMONTHLY!$A$71:$U$71,OFFSET(WatchbillMONTHLY!$A$71:$U$71,1,2)),FALSE),TRUE,FALSE)),
IF(_xlfn.XLOOKUP(BA$2,WatchbillMONTHLY!$A$88:$U$88,OFFSET(WatchbillMONTHLY!$A$88:$U$88,1,2))=IF(_xlfn.XLOOKUP($A70,INDIRECT("_"&amp;_xlfn.XLOOKUP(BA$2,WatchbillMONTHLY!$A$88:$U$88,OFFSET(WatchbillMONTHLY!$A$88:$U$88,1,2))),INDIRECT("_"&amp;_xlfn.XLOOKUP(BA$2,WatchbillMONTHLY!$A$88:$U$88,OFFSET(WatchbillMONTHLY!$A$88:$U$88,1,2))))=$A70,_xlfn.XLOOKUP(BA$2,WatchbillMONTHLY!$A$88:$U$88,OFFSET(WatchbillMONTHLY!$A$88:$U$88,1,2)),FALSE),TRUE,FALSE)),
FALSE),FALSE)</f>
        <v>0</v>
      </c>
      <c r="BB70" s="209" t="b" cm="1">
        <f t="array" aca="1" ref="BB70" ca="1">IF(AND($A70 &gt; 0, U70 &gt; 0,BB$2&lt;MiscFormulas!$A$5+1),
_xlfn.IFNA(
_xlfn.IFNA(
_xlfn.IFNA(
_xlfn.IFNA(
_xlfn.IFNA(
_xlfn.IFNA(
IF(_xlfn.XLOOKUP(BB$2,WatchbillMONTHLY!$A$3:$U$3,OFFSET(WatchbillMONTHLY!$A$3:$U$3,1,2))=IF(_xlfn.XLOOKUP($A70,INDIRECT("_"&amp;_xlfn.XLOOKUP(BB$2,WatchbillMONTHLY!$A$3:$U$3,OFFSET(WatchbillMONTHLY!$A$3:$U$3,1,2))),INDIRECT("_"&amp;_xlfn.XLOOKUP(BB$2,WatchbillMONTHLY!$A$3:$U$3,OFFSET(WatchbillMONTHLY!$A$3:$U$3,1,2))))=$A70,_xlfn.XLOOKUP(BB$2,WatchbillMONTHLY!$A$3:$U$3,OFFSET(WatchbillMONTHLY!$A$3:$U$3,1,2)),FALSE),TRUE,FALSE),
IF(_xlfn.XLOOKUP(BB$2,WatchbillMONTHLY!$A$20:$U$20,OFFSET(WatchbillMONTHLY!$A$20:$U$20,1,2))=IF(_xlfn.XLOOKUP($A70,INDIRECT("_"&amp;_xlfn.XLOOKUP(BB$2,WatchbillMONTHLY!$A$20:$U$20,OFFSET(WatchbillMONTHLY!$A$20:$U$20,1,2))),INDIRECT("_"&amp;_xlfn.XLOOKUP(BB$2,WatchbillMONTHLY!$A$20:$U$20,OFFSET(WatchbillMONTHLY!$A$20:$U$20,1,2))))=$A70,_xlfn.XLOOKUP(BB$2,WatchbillMONTHLY!$A$20:$U$20,OFFSET(WatchbillMONTHLY!$A$20:$U$20,1,2)),FALSE),TRUE,FALSE)),
IF(_xlfn.XLOOKUP(BB$2,WatchbillMONTHLY!$A$37:$U$37,OFFSET(WatchbillMONTHLY!$A$37:$U$37,1,2))=IF(_xlfn.XLOOKUP($A70,INDIRECT("_"&amp;_xlfn.XLOOKUP(BB$2,WatchbillMONTHLY!$A$37:$U$37,OFFSET(WatchbillMONTHLY!$A$37:$U$37,1,2))),INDIRECT("_"&amp;_xlfn.XLOOKUP(BB$2,WatchbillMONTHLY!$A$37:$U$37,OFFSET(WatchbillMONTHLY!$A$37:$U$37,1,2))))=$A70,_xlfn.XLOOKUP(BB$2,WatchbillMONTHLY!$A$37:$U$37,OFFSET(WatchbillMONTHLY!$A$37:$U$37,1,2)),FALSE),TRUE,FALSE)),
IF(_xlfn.XLOOKUP(BB$2,WatchbillMONTHLY!$A$54:$U$54,OFFSET(WatchbillMONTHLY!$A$54:$U$54,1,2))=IF(_xlfn.XLOOKUP($A70,INDIRECT("_"&amp;_xlfn.XLOOKUP(BB$2,WatchbillMONTHLY!$A$54:$U$54,OFFSET(WatchbillMONTHLY!$A$54:$U$54,1,2))),INDIRECT("_"&amp;_xlfn.XLOOKUP(BB$2,WatchbillMONTHLY!$A$54:$U$54,OFFSET(WatchbillMONTHLY!$A$54:$U$54,1,2))))=$A70,_xlfn.XLOOKUP(BB$2,WatchbillMONTHLY!$A$54:$U$54,OFFSET(WatchbillMONTHLY!$A$54:$U$54,1,2)),FALSE),TRUE,FALSE)),
IF(_xlfn.XLOOKUP(BB$2,WatchbillMONTHLY!$A$71:$U$71,OFFSET(WatchbillMONTHLY!$A$71:$U$71,1,2))=IF(_xlfn.XLOOKUP($A70,INDIRECT("_"&amp;_xlfn.XLOOKUP(BB$2,WatchbillMONTHLY!$A$71:$U$71,OFFSET(WatchbillMONTHLY!$A$71:$U$71,1,2))),INDIRECT("_"&amp;_xlfn.XLOOKUP(BB$2,WatchbillMONTHLY!$A$71:$U$71,OFFSET(WatchbillMONTHLY!$A$71:$U$71,1,2))))=$A70,_xlfn.XLOOKUP(BB$2,WatchbillMONTHLY!$A$71:$U$71,OFFSET(WatchbillMONTHLY!$A$71:$U$71,1,2)),FALSE),TRUE,FALSE)),
IF(_xlfn.XLOOKUP(BB$2,WatchbillMONTHLY!$A$88:$U$88,OFFSET(WatchbillMONTHLY!$A$88:$U$88,1,2))=IF(_xlfn.XLOOKUP($A70,INDIRECT("_"&amp;_xlfn.XLOOKUP(BB$2,WatchbillMONTHLY!$A$88:$U$88,OFFSET(WatchbillMONTHLY!$A$88:$U$88,1,2))),INDIRECT("_"&amp;_xlfn.XLOOKUP(BB$2,WatchbillMONTHLY!$A$88:$U$88,OFFSET(WatchbillMONTHLY!$A$88:$U$88,1,2))))=$A70,_xlfn.XLOOKUP(BB$2,WatchbillMONTHLY!$A$88:$U$88,OFFSET(WatchbillMONTHLY!$A$88:$U$88,1,2)),FALSE),TRUE,FALSE)),
FALSE),FALSE)</f>
        <v>0</v>
      </c>
      <c r="BC70" s="209" t="b" cm="1">
        <f t="array" aca="1" ref="BC70" ca="1">IF(AND($A70 &gt; 0, V70 &gt; 0,BC$2&lt;MiscFormulas!$A$5+1),
_xlfn.IFNA(
_xlfn.IFNA(
_xlfn.IFNA(
_xlfn.IFNA(
_xlfn.IFNA(
_xlfn.IFNA(
IF(_xlfn.XLOOKUP(BC$2,WatchbillMONTHLY!$A$3:$U$3,OFFSET(WatchbillMONTHLY!$A$3:$U$3,1,2))=IF(_xlfn.XLOOKUP($A70,INDIRECT("_"&amp;_xlfn.XLOOKUP(BC$2,WatchbillMONTHLY!$A$3:$U$3,OFFSET(WatchbillMONTHLY!$A$3:$U$3,1,2))),INDIRECT("_"&amp;_xlfn.XLOOKUP(BC$2,WatchbillMONTHLY!$A$3:$U$3,OFFSET(WatchbillMONTHLY!$A$3:$U$3,1,2))))=$A70,_xlfn.XLOOKUP(BC$2,WatchbillMONTHLY!$A$3:$U$3,OFFSET(WatchbillMONTHLY!$A$3:$U$3,1,2)),FALSE),TRUE,FALSE),
IF(_xlfn.XLOOKUP(BC$2,WatchbillMONTHLY!$A$20:$U$20,OFFSET(WatchbillMONTHLY!$A$20:$U$20,1,2))=IF(_xlfn.XLOOKUP($A70,INDIRECT("_"&amp;_xlfn.XLOOKUP(BC$2,WatchbillMONTHLY!$A$20:$U$20,OFFSET(WatchbillMONTHLY!$A$20:$U$20,1,2))),INDIRECT("_"&amp;_xlfn.XLOOKUP(BC$2,WatchbillMONTHLY!$A$20:$U$20,OFFSET(WatchbillMONTHLY!$A$20:$U$20,1,2))))=$A70,_xlfn.XLOOKUP(BC$2,WatchbillMONTHLY!$A$20:$U$20,OFFSET(WatchbillMONTHLY!$A$20:$U$20,1,2)),FALSE),TRUE,FALSE)),
IF(_xlfn.XLOOKUP(BC$2,WatchbillMONTHLY!$A$37:$U$37,OFFSET(WatchbillMONTHLY!$A$37:$U$37,1,2))=IF(_xlfn.XLOOKUP($A70,INDIRECT("_"&amp;_xlfn.XLOOKUP(BC$2,WatchbillMONTHLY!$A$37:$U$37,OFFSET(WatchbillMONTHLY!$A$37:$U$37,1,2))),INDIRECT("_"&amp;_xlfn.XLOOKUP(BC$2,WatchbillMONTHLY!$A$37:$U$37,OFFSET(WatchbillMONTHLY!$A$37:$U$37,1,2))))=$A70,_xlfn.XLOOKUP(BC$2,WatchbillMONTHLY!$A$37:$U$37,OFFSET(WatchbillMONTHLY!$A$37:$U$37,1,2)),FALSE),TRUE,FALSE)),
IF(_xlfn.XLOOKUP(BC$2,WatchbillMONTHLY!$A$54:$U$54,OFFSET(WatchbillMONTHLY!$A$54:$U$54,1,2))=IF(_xlfn.XLOOKUP($A70,INDIRECT("_"&amp;_xlfn.XLOOKUP(BC$2,WatchbillMONTHLY!$A$54:$U$54,OFFSET(WatchbillMONTHLY!$A$54:$U$54,1,2))),INDIRECT("_"&amp;_xlfn.XLOOKUP(BC$2,WatchbillMONTHLY!$A$54:$U$54,OFFSET(WatchbillMONTHLY!$A$54:$U$54,1,2))))=$A70,_xlfn.XLOOKUP(BC$2,WatchbillMONTHLY!$A$54:$U$54,OFFSET(WatchbillMONTHLY!$A$54:$U$54,1,2)),FALSE),TRUE,FALSE)),
IF(_xlfn.XLOOKUP(BC$2,WatchbillMONTHLY!$A$71:$U$71,OFFSET(WatchbillMONTHLY!$A$71:$U$71,1,2))=IF(_xlfn.XLOOKUP($A70,INDIRECT("_"&amp;_xlfn.XLOOKUP(BC$2,WatchbillMONTHLY!$A$71:$U$71,OFFSET(WatchbillMONTHLY!$A$71:$U$71,1,2))),INDIRECT("_"&amp;_xlfn.XLOOKUP(BC$2,WatchbillMONTHLY!$A$71:$U$71,OFFSET(WatchbillMONTHLY!$A$71:$U$71,1,2))))=$A70,_xlfn.XLOOKUP(BC$2,WatchbillMONTHLY!$A$71:$U$71,OFFSET(WatchbillMONTHLY!$A$71:$U$71,1,2)),FALSE),TRUE,FALSE)),
IF(_xlfn.XLOOKUP(BC$2,WatchbillMONTHLY!$A$88:$U$88,OFFSET(WatchbillMONTHLY!$A$88:$U$88,1,2))=IF(_xlfn.XLOOKUP($A70,INDIRECT("_"&amp;_xlfn.XLOOKUP(BC$2,WatchbillMONTHLY!$A$88:$U$88,OFFSET(WatchbillMONTHLY!$A$88:$U$88,1,2))),INDIRECT("_"&amp;_xlfn.XLOOKUP(BC$2,WatchbillMONTHLY!$A$88:$U$88,OFFSET(WatchbillMONTHLY!$A$88:$U$88,1,2))))=$A70,_xlfn.XLOOKUP(BC$2,WatchbillMONTHLY!$A$88:$U$88,OFFSET(WatchbillMONTHLY!$A$88:$U$88,1,2)),FALSE),TRUE,FALSE)),
FALSE),FALSE)</f>
        <v>0</v>
      </c>
      <c r="BD70" s="209" t="b" cm="1">
        <f t="array" aca="1" ref="BD70" ca="1">IF(AND($A70 &gt; 0, W70 &gt; 0,BD$2&lt;MiscFormulas!$A$5+1),
_xlfn.IFNA(
_xlfn.IFNA(
_xlfn.IFNA(
_xlfn.IFNA(
_xlfn.IFNA(
_xlfn.IFNA(
IF(_xlfn.XLOOKUP(BD$2,WatchbillMONTHLY!$A$3:$U$3,OFFSET(WatchbillMONTHLY!$A$3:$U$3,1,2))=IF(_xlfn.XLOOKUP($A70,INDIRECT("_"&amp;_xlfn.XLOOKUP(BD$2,WatchbillMONTHLY!$A$3:$U$3,OFFSET(WatchbillMONTHLY!$A$3:$U$3,1,2))),INDIRECT("_"&amp;_xlfn.XLOOKUP(BD$2,WatchbillMONTHLY!$A$3:$U$3,OFFSET(WatchbillMONTHLY!$A$3:$U$3,1,2))))=$A70,_xlfn.XLOOKUP(BD$2,WatchbillMONTHLY!$A$3:$U$3,OFFSET(WatchbillMONTHLY!$A$3:$U$3,1,2)),FALSE),TRUE,FALSE),
IF(_xlfn.XLOOKUP(BD$2,WatchbillMONTHLY!$A$20:$U$20,OFFSET(WatchbillMONTHLY!$A$20:$U$20,1,2))=IF(_xlfn.XLOOKUP($A70,INDIRECT("_"&amp;_xlfn.XLOOKUP(BD$2,WatchbillMONTHLY!$A$20:$U$20,OFFSET(WatchbillMONTHLY!$A$20:$U$20,1,2))),INDIRECT("_"&amp;_xlfn.XLOOKUP(BD$2,WatchbillMONTHLY!$A$20:$U$20,OFFSET(WatchbillMONTHLY!$A$20:$U$20,1,2))))=$A70,_xlfn.XLOOKUP(BD$2,WatchbillMONTHLY!$A$20:$U$20,OFFSET(WatchbillMONTHLY!$A$20:$U$20,1,2)),FALSE),TRUE,FALSE)),
IF(_xlfn.XLOOKUP(BD$2,WatchbillMONTHLY!$A$37:$U$37,OFFSET(WatchbillMONTHLY!$A$37:$U$37,1,2))=IF(_xlfn.XLOOKUP($A70,INDIRECT("_"&amp;_xlfn.XLOOKUP(BD$2,WatchbillMONTHLY!$A$37:$U$37,OFFSET(WatchbillMONTHLY!$A$37:$U$37,1,2))),INDIRECT("_"&amp;_xlfn.XLOOKUP(BD$2,WatchbillMONTHLY!$A$37:$U$37,OFFSET(WatchbillMONTHLY!$A$37:$U$37,1,2))))=$A70,_xlfn.XLOOKUP(BD$2,WatchbillMONTHLY!$A$37:$U$37,OFFSET(WatchbillMONTHLY!$A$37:$U$37,1,2)),FALSE),TRUE,FALSE)),
IF(_xlfn.XLOOKUP(BD$2,WatchbillMONTHLY!$A$54:$U$54,OFFSET(WatchbillMONTHLY!$A$54:$U$54,1,2))=IF(_xlfn.XLOOKUP($A70,INDIRECT("_"&amp;_xlfn.XLOOKUP(BD$2,WatchbillMONTHLY!$A$54:$U$54,OFFSET(WatchbillMONTHLY!$A$54:$U$54,1,2))),INDIRECT("_"&amp;_xlfn.XLOOKUP(BD$2,WatchbillMONTHLY!$A$54:$U$54,OFFSET(WatchbillMONTHLY!$A$54:$U$54,1,2))))=$A70,_xlfn.XLOOKUP(BD$2,WatchbillMONTHLY!$A$54:$U$54,OFFSET(WatchbillMONTHLY!$A$54:$U$54,1,2)),FALSE),TRUE,FALSE)),
IF(_xlfn.XLOOKUP(BD$2,WatchbillMONTHLY!$A$71:$U$71,OFFSET(WatchbillMONTHLY!$A$71:$U$71,1,2))=IF(_xlfn.XLOOKUP($A70,INDIRECT("_"&amp;_xlfn.XLOOKUP(BD$2,WatchbillMONTHLY!$A$71:$U$71,OFFSET(WatchbillMONTHLY!$A$71:$U$71,1,2))),INDIRECT("_"&amp;_xlfn.XLOOKUP(BD$2,WatchbillMONTHLY!$A$71:$U$71,OFFSET(WatchbillMONTHLY!$A$71:$U$71,1,2))))=$A70,_xlfn.XLOOKUP(BD$2,WatchbillMONTHLY!$A$71:$U$71,OFFSET(WatchbillMONTHLY!$A$71:$U$71,1,2)),FALSE),TRUE,FALSE)),
IF(_xlfn.XLOOKUP(BD$2,WatchbillMONTHLY!$A$88:$U$88,OFFSET(WatchbillMONTHLY!$A$88:$U$88,1,2))=IF(_xlfn.XLOOKUP($A70,INDIRECT("_"&amp;_xlfn.XLOOKUP(BD$2,WatchbillMONTHLY!$A$88:$U$88,OFFSET(WatchbillMONTHLY!$A$88:$U$88,1,2))),INDIRECT("_"&amp;_xlfn.XLOOKUP(BD$2,WatchbillMONTHLY!$A$88:$U$88,OFFSET(WatchbillMONTHLY!$A$88:$U$88,1,2))))=$A70,_xlfn.XLOOKUP(BD$2,WatchbillMONTHLY!$A$88:$U$88,OFFSET(WatchbillMONTHLY!$A$88:$U$88,1,2)),FALSE),TRUE,FALSE)),
FALSE),FALSE)</f>
        <v>0</v>
      </c>
      <c r="BE70" s="209" t="b" cm="1">
        <f t="array" aca="1" ref="BE70" ca="1">IF(AND($A70 &gt; 0, X70 &gt; 0,BE$2&lt;MiscFormulas!$A$5+1),
_xlfn.IFNA(
_xlfn.IFNA(
_xlfn.IFNA(
_xlfn.IFNA(
_xlfn.IFNA(
_xlfn.IFNA(
IF(_xlfn.XLOOKUP(BE$2,WatchbillMONTHLY!$A$3:$U$3,OFFSET(WatchbillMONTHLY!$A$3:$U$3,1,2))=IF(_xlfn.XLOOKUP($A70,INDIRECT("_"&amp;_xlfn.XLOOKUP(BE$2,WatchbillMONTHLY!$A$3:$U$3,OFFSET(WatchbillMONTHLY!$A$3:$U$3,1,2))),INDIRECT("_"&amp;_xlfn.XLOOKUP(BE$2,WatchbillMONTHLY!$A$3:$U$3,OFFSET(WatchbillMONTHLY!$A$3:$U$3,1,2))))=$A70,_xlfn.XLOOKUP(BE$2,WatchbillMONTHLY!$A$3:$U$3,OFFSET(WatchbillMONTHLY!$A$3:$U$3,1,2)),FALSE),TRUE,FALSE),
IF(_xlfn.XLOOKUP(BE$2,WatchbillMONTHLY!$A$20:$U$20,OFFSET(WatchbillMONTHLY!$A$20:$U$20,1,2))=IF(_xlfn.XLOOKUP($A70,INDIRECT("_"&amp;_xlfn.XLOOKUP(BE$2,WatchbillMONTHLY!$A$20:$U$20,OFFSET(WatchbillMONTHLY!$A$20:$U$20,1,2))),INDIRECT("_"&amp;_xlfn.XLOOKUP(BE$2,WatchbillMONTHLY!$A$20:$U$20,OFFSET(WatchbillMONTHLY!$A$20:$U$20,1,2))))=$A70,_xlfn.XLOOKUP(BE$2,WatchbillMONTHLY!$A$20:$U$20,OFFSET(WatchbillMONTHLY!$A$20:$U$20,1,2)),FALSE),TRUE,FALSE)),
IF(_xlfn.XLOOKUP(BE$2,WatchbillMONTHLY!$A$37:$U$37,OFFSET(WatchbillMONTHLY!$A$37:$U$37,1,2))=IF(_xlfn.XLOOKUP($A70,INDIRECT("_"&amp;_xlfn.XLOOKUP(BE$2,WatchbillMONTHLY!$A$37:$U$37,OFFSET(WatchbillMONTHLY!$A$37:$U$37,1,2))),INDIRECT("_"&amp;_xlfn.XLOOKUP(BE$2,WatchbillMONTHLY!$A$37:$U$37,OFFSET(WatchbillMONTHLY!$A$37:$U$37,1,2))))=$A70,_xlfn.XLOOKUP(BE$2,WatchbillMONTHLY!$A$37:$U$37,OFFSET(WatchbillMONTHLY!$A$37:$U$37,1,2)),FALSE),TRUE,FALSE)),
IF(_xlfn.XLOOKUP(BE$2,WatchbillMONTHLY!$A$54:$U$54,OFFSET(WatchbillMONTHLY!$A$54:$U$54,1,2))=IF(_xlfn.XLOOKUP($A70,INDIRECT("_"&amp;_xlfn.XLOOKUP(BE$2,WatchbillMONTHLY!$A$54:$U$54,OFFSET(WatchbillMONTHLY!$A$54:$U$54,1,2))),INDIRECT("_"&amp;_xlfn.XLOOKUP(BE$2,WatchbillMONTHLY!$A$54:$U$54,OFFSET(WatchbillMONTHLY!$A$54:$U$54,1,2))))=$A70,_xlfn.XLOOKUP(BE$2,WatchbillMONTHLY!$A$54:$U$54,OFFSET(WatchbillMONTHLY!$A$54:$U$54,1,2)),FALSE),TRUE,FALSE)),
IF(_xlfn.XLOOKUP(BE$2,WatchbillMONTHLY!$A$71:$U$71,OFFSET(WatchbillMONTHLY!$A$71:$U$71,1,2))=IF(_xlfn.XLOOKUP($A70,INDIRECT("_"&amp;_xlfn.XLOOKUP(BE$2,WatchbillMONTHLY!$A$71:$U$71,OFFSET(WatchbillMONTHLY!$A$71:$U$71,1,2))),INDIRECT("_"&amp;_xlfn.XLOOKUP(BE$2,WatchbillMONTHLY!$A$71:$U$71,OFFSET(WatchbillMONTHLY!$A$71:$U$71,1,2))))=$A70,_xlfn.XLOOKUP(BE$2,WatchbillMONTHLY!$A$71:$U$71,OFFSET(WatchbillMONTHLY!$A$71:$U$71,1,2)),FALSE),TRUE,FALSE)),
IF(_xlfn.XLOOKUP(BE$2,WatchbillMONTHLY!$A$88:$U$88,OFFSET(WatchbillMONTHLY!$A$88:$U$88,1,2))=IF(_xlfn.XLOOKUP($A70,INDIRECT("_"&amp;_xlfn.XLOOKUP(BE$2,WatchbillMONTHLY!$A$88:$U$88,OFFSET(WatchbillMONTHLY!$A$88:$U$88,1,2))),INDIRECT("_"&amp;_xlfn.XLOOKUP(BE$2,WatchbillMONTHLY!$A$88:$U$88,OFFSET(WatchbillMONTHLY!$A$88:$U$88,1,2))))=$A70,_xlfn.XLOOKUP(BE$2,WatchbillMONTHLY!$A$88:$U$88,OFFSET(WatchbillMONTHLY!$A$88:$U$88,1,2)),FALSE),TRUE,FALSE)),
FALSE),FALSE)</f>
        <v>0</v>
      </c>
      <c r="BF70" s="209" t="b" cm="1">
        <f t="array" aca="1" ref="BF70" ca="1">IF(AND($A70 &gt; 0, Y70 &gt; 0,BF$2&lt;MiscFormulas!$A$5+1),
_xlfn.IFNA(
_xlfn.IFNA(
_xlfn.IFNA(
_xlfn.IFNA(
_xlfn.IFNA(
_xlfn.IFNA(
IF(_xlfn.XLOOKUP(BF$2,WatchbillMONTHLY!$A$3:$U$3,OFFSET(WatchbillMONTHLY!$A$3:$U$3,1,2))=IF(_xlfn.XLOOKUP($A70,INDIRECT("_"&amp;_xlfn.XLOOKUP(BF$2,WatchbillMONTHLY!$A$3:$U$3,OFFSET(WatchbillMONTHLY!$A$3:$U$3,1,2))),INDIRECT("_"&amp;_xlfn.XLOOKUP(BF$2,WatchbillMONTHLY!$A$3:$U$3,OFFSET(WatchbillMONTHLY!$A$3:$U$3,1,2))))=$A70,_xlfn.XLOOKUP(BF$2,WatchbillMONTHLY!$A$3:$U$3,OFFSET(WatchbillMONTHLY!$A$3:$U$3,1,2)),FALSE),TRUE,FALSE),
IF(_xlfn.XLOOKUP(BF$2,WatchbillMONTHLY!$A$20:$U$20,OFFSET(WatchbillMONTHLY!$A$20:$U$20,1,2))=IF(_xlfn.XLOOKUP($A70,INDIRECT("_"&amp;_xlfn.XLOOKUP(BF$2,WatchbillMONTHLY!$A$20:$U$20,OFFSET(WatchbillMONTHLY!$A$20:$U$20,1,2))),INDIRECT("_"&amp;_xlfn.XLOOKUP(BF$2,WatchbillMONTHLY!$A$20:$U$20,OFFSET(WatchbillMONTHLY!$A$20:$U$20,1,2))))=$A70,_xlfn.XLOOKUP(BF$2,WatchbillMONTHLY!$A$20:$U$20,OFFSET(WatchbillMONTHLY!$A$20:$U$20,1,2)),FALSE),TRUE,FALSE)),
IF(_xlfn.XLOOKUP(BF$2,WatchbillMONTHLY!$A$37:$U$37,OFFSET(WatchbillMONTHLY!$A$37:$U$37,1,2))=IF(_xlfn.XLOOKUP($A70,INDIRECT("_"&amp;_xlfn.XLOOKUP(BF$2,WatchbillMONTHLY!$A$37:$U$37,OFFSET(WatchbillMONTHLY!$A$37:$U$37,1,2))),INDIRECT("_"&amp;_xlfn.XLOOKUP(BF$2,WatchbillMONTHLY!$A$37:$U$37,OFFSET(WatchbillMONTHLY!$A$37:$U$37,1,2))))=$A70,_xlfn.XLOOKUP(BF$2,WatchbillMONTHLY!$A$37:$U$37,OFFSET(WatchbillMONTHLY!$A$37:$U$37,1,2)),FALSE),TRUE,FALSE)),
IF(_xlfn.XLOOKUP(BF$2,WatchbillMONTHLY!$A$54:$U$54,OFFSET(WatchbillMONTHLY!$A$54:$U$54,1,2))=IF(_xlfn.XLOOKUP($A70,INDIRECT("_"&amp;_xlfn.XLOOKUP(BF$2,WatchbillMONTHLY!$A$54:$U$54,OFFSET(WatchbillMONTHLY!$A$54:$U$54,1,2))),INDIRECT("_"&amp;_xlfn.XLOOKUP(BF$2,WatchbillMONTHLY!$A$54:$U$54,OFFSET(WatchbillMONTHLY!$A$54:$U$54,1,2))))=$A70,_xlfn.XLOOKUP(BF$2,WatchbillMONTHLY!$A$54:$U$54,OFFSET(WatchbillMONTHLY!$A$54:$U$54,1,2)),FALSE),TRUE,FALSE)),
IF(_xlfn.XLOOKUP(BF$2,WatchbillMONTHLY!$A$71:$U$71,OFFSET(WatchbillMONTHLY!$A$71:$U$71,1,2))=IF(_xlfn.XLOOKUP($A70,INDIRECT("_"&amp;_xlfn.XLOOKUP(BF$2,WatchbillMONTHLY!$A$71:$U$71,OFFSET(WatchbillMONTHLY!$A$71:$U$71,1,2))),INDIRECT("_"&amp;_xlfn.XLOOKUP(BF$2,WatchbillMONTHLY!$A$71:$U$71,OFFSET(WatchbillMONTHLY!$A$71:$U$71,1,2))))=$A70,_xlfn.XLOOKUP(BF$2,WatchbillMONTHLY!$A$71:$U$71,OFFSET(WatchbillMONTHLY!$A$71:$U$71,1,2)),FALSE),TRUE,FALSE)),
IF(_xlfn.XLOOKUP(BF$2,WatchbillMONTHLY!$A$88:$U$88,OFFSET(WatchbillMONTHLY!$A$88:$U$88,1,2))=IF(_xlfn.XLOOKUP($A70,INDIRECT("_"&amp;_xlfn.XLOOKUP(BF$2,WatchbillMONTHLY!$A$88:$U$88,OFFSET(WatchbillMONTHLY!$A$88:$U$88,1,2))),INDIRECT("_"&amp;_xlfn.XLOOKUP(BF$2,WatchbillMONTHLY!$A$88:$U$88,OFFSET(WatchbillMONTHLY!$A$88:$U$88,1,2))))=$A70,_xlfn.XLOOKUP(BF$2,WatchbillMONTHLY!$A$88:$U$88,OFFSET(WatchbillMONTHLY!$A$88:$U$88,1,2)),FALSE),TRUE,FALSE)),
FALSE),FALSE)</f>
        <v>0</v>
      </c>
      <c r="BG70" s="209" t="b" cm="1">
        <f t="array" aca="1" ref="BG70" ca="1">IF(AND($A70 &gt; 0, Z70 &gt; 0,BG$2&lt;MiscFormulas!$A$5+1),
_xlfn.IFNA(
_xlfn.IFNA(
_xlfn.IFNA(
_xlfn.IFNA(
_xlfn.IFNA(
_xlfn.IFNA(
IF(_xlfn.XLOOKUP(BG$2,WatchbillMONTHLY!$A$3:$U$3,OFFSET(WatchbillMONTHLY!$A$3:$U$3,1,2))=IF(_xlfn.XLOOKUP($A70,INDIRECT("_"&amp;_xlfn.XLOOKUP(BG$2,WatchbillMONTHLY!$A$3:$U$3,OFFSET(WatchbillMONTHLY!$A$3:$U$3,1,2))),INDIRECT("_"&amp;_xlfn.XLOOKUP(BG$2,WatchbillMONTHLY!$A$3:$U$3,OFFSET(WatchbillMONTHLY!$A$3:$U$3,1,2))))=$A70,_xlfn.XLOOKUP(BG$2,WatchbillMONTHLY!$A$3:$U$3,OFFSET(WatchbillMONTHLY!$A$3:$U$3,1,2)),FALSE),TRUE,FALSE),
IF(_xlfn.XLOOKUP(BG$2,WatchbillMONTHLY!$A$20:$U$20,OFFSET(WatchbillMONTHLY!$A$20:$U$20,1,2))=IF(_xlfn.XLOOKUP($A70,INDIRECT("_"&amp;_xlfn.XLOOKUP(BG$2,WatchbillMONTHLY!$A$20:$U$20,OFFSET(WatchbillMONTHLY!$A$20:$U$20,1,2))),INDIRECT("_"&amp;_xlfn.XLOOKUP(BG$2,WatchbillMONTHLY!$A$20:$U$20,OFFSET(WatchbillMONTHLY!$A$20:$U$20,1,2))))=$A70,_xlfn.XLOOKUP(BG$2,WatchbillMONTHLY!$A$20:$U$20,OFFSET(WatchbillMONTHLY!$A$20:$U$20,1,2)),FALSE),TRUE,FALSE)),
IF(_xlfn.XLOOKUP(BG$2,WatchbillMONTHLY!$A$37:$U$37,OFFSET(WatchbillMONTHLY!$A$37:$U$37,1,2))=IF(_xlfn.XLOOKUP($A70,INDIRECT("_"&amp;_xlfn.XLOOKUP(BG$2,WatchbillMONTHLY!$A$37:$U$37,OFFSET(WatchbillMONTHLY!$A$37:$U$37,1,2))),INDIRECT("_"&amp;_xlfn.XLOOKUP(BG$2,WatchbillMONTHLY!$A$37:$U$37,OFFSET(WatchbillMONTHLY!$A$37:$U$37,1,2))))=$A70,_xlfn.XLOOKUP(BG$2,WatchbillMONTHLY!$A$37:$U$37,OFFSET(WatchbillMONTHLY!$A$37:$U$37,1,2)),FALSE),TRUE,FALSE)),
IF(_xlfn.XLOOKUP(BG$2,WatchbillMONTHLY!$A$54:$U$54,OFFSET(WatchbillMONTHLY!$A$54:$U$54,1,2))=IF(_xlfn.XLOOKUP($A70,INDIRECT("_"&amp;_xlfn.XLOOKUP(BG$2,WatchbillMONTHLY!$A$54:$U$54,OFFSET(WatchbillMONTHLY!$A$54:$U$54,1,2))),INDIRECT("_"&amp;_xlfn.XLOOKUP(BG$2,WatchbillMONTHLY!$A$54:$U$54,OFFSET(WatchbillMONTHLY!$A$54:$U$54,1,2))))=$A70,_xlfn.XLOOKUP(BG$2,WatchbillMONTHLY!$A$54:$U$54,OFFSET(WatchbillMONTHLY!$A$54:$U$54,1,2)),FALSE),TRUE,FALSE)),
IF(_xlfn.XLOOKUP(BG$2,WatchbillMONTHLY!$A$71:$U$71,OFFSET(WatchbillMONTHLY!$A$71:$U$71,1,2))=IF(_xlfn.XLOOKUP($A70,INDIRECT("_"&amp;_xlfn.XLOOKUP(BG$2,WatchbillMONTHLY!$A$71:$U$71,OFFSET(WatchbillMONTHLY!$A$71:$U$71,1,2))),INDIRECT("_"&amp;_xlfn.XLOOKUP(BG$2,WatchbillMONTHLY!$A$71:$U$71,OFFSET(WatchbillMONTHLY!$A$71:$U$71,1,2))))=$A70,_xlfn.XLOOKUP(BG$2,WatchbillMONTHLY!$A$71:$U$71,OFFSET(WatchbillMONTHLY!$A$71:$U$71,1,2)),FALSE),TRUE,FALSE)),
IF(_xlfn.XLOOKUP(BG$2,WatchbillMONTHLY!$A$88:$U$88,OFFSET(WatchbillMONTHLY!$A$88:$U$88,1,2))=IF(_xlfn.XLOOKUP($A70,INDIRECT("_"&amp;_xlfn.XLOOKUP(BG$2,WatchbillMONTHLY!$A$88:$U$88,OFFSET(WatchbillMONTHLY!$A$88:$U$88,1,2))),INDIRECT("_"&amp;_xlfn.XLOOKUP(BG$2,WatchbillMONTHLY!$A$88:$U$88,OFFSET(WatchbillMONTHLY!$A$88:$U$88,1,2))))=$A70,_xlfn.XLOOKUP(BG$2,WatchbillMONTHLY!$A$88:$U$88,OFFSET(WatchbillMONTHLY!$A$88:$U$88,1,2)),FALSE),TRUE,FALSE)),
FALSE),FALSE)</f>
        <v>0</v>
      </c>
      <c r="BH70" s="209" t="b" cm="1">
        <f t="array" aca="1" ref="BH70" ca="1">IF(AND($A70 &gt; 0, AA70 &gt; 0,BH$2&lt;MiscFormulas!$A$5+1),
_xlfn.IFNA(
_xlfn.IFNA(
_xlfn.IFNA(
_xlfn.IFNA(
_xlfn.IFNA(
_xlfn.IFNA(
IF(_xlfn.XLOOKUP(BH$2,WatchbillMONTHLY!$A$3:$U$3,OFFSET(WatchbillMONTHLY!$A$3:$U$3,1,2))=IF(_xlfn.XLOOKUP($A70,INDIRECT("_"&amp;_xlfn.XLOOKUP(BH$2,WatchbillMONTHLY!$A$3:$U$3,OFFSET(WatchbillMONTHLY!$A$3:$U$3,1,2))),INDIRECT("_"&amp;_xlfn.XLOOKUP(BH$2,WatchbillMONTHLY!$A$3:$U$3,OFFSET(WatchbillMONTHLY!$A$3:$U$3,1,2))))=$A70,_xlfn.XLOOKUP(BH$2,WatchbillMONTHLY!$A$3:$U$3,OFFSET(WatchbillMONTHLY!$A$3:$U$3,1,2)),FALSE),TRUE,FALSE),
IF(_xlfn.XLOOKUP(BH$2,WatchbillMONTHLY!$A$20:$U$20,OFFSET(WatchbillMONTHLY!$A$20:$U$20,1,2))=IF(_xlfn.XLOOKUP($A70,INDIRECT("_"&amp;_xlfn.XLOOKUP(BH$2,WatchbillMONTHLY!$A$20:$U$20,OFFSET(WatchbillMONTHLY!$A$20:$U$20,1,2))),INDIRECT("_"&amp;_xlfn.XLOOKUP(BH$2,WatchbillMONTHLY!$A$20:$U$20,OFFSET(WatchbillMONTHLY!$A$20:$U$20,1,2))))=$A70,_xlfn.XLOOKUP(BH$2,WatchbillMONTHLY!$A$20:$U$20,OFFSET(WatchbillMONTHLY!$A$20:$U$20,1,2)),FALSE),TRUE,FALSE)),
IF(_xlfn.XLOOKUP(BH$2,WatchbillMONTHLY!$A$37:$U$37,OFFSET(WatchbillMONTHLY!$A$37:$U$37,1,2))=IF(_xlfn.XLOOKUP($A70,INDIRECT("_"&amp;_xlfn.XLOOKUP(BH$2,WatchbillMONTHLY!$A$37:$U$37,OFFSET(WatchbillMONTHLY!$A$37:$U$37,1,2))),INDIRECT("_"&amp;_xlfn.XLOOKUP(BH$2,WatchbillMONTHLY!$A$37:$U$37,OFFSET(WatchbillMONTHLY!$A$37:$U$37,1,2))))=$A70,_xlfn.XLOOKUP(BH$2,WatchbillMONTHLY!$A$37:$U$37,OFFSET(WatchbillMONTHLY!$A$37:$U$37,1,2)),FALSE),TRUE,FALSE)),
IF(_xlfn.XLOOKUP(BH$2,WatchbillMONTHLY!$A$54:$U$54,OFFSET(WatchbillMONTHLY!$A$54:$U$54,1,2))=IF(_xlfn.XLOOKUP($A70,INDIRECT("_"&amp;_xlfn.XLOOKUP(BH$2,WatchbillMONTHLY!$A$54:$U$54,OFFSET(WatchbillMONTHLY!$A$54:$U$54,1,2))),INDIRECT("_"&amp;_xlfn.XLOOKUP(BH$2,WatchbillMONTHLY!$A$54:$U$54,OFFSET(WatchbillMONTHLY!$A$54:$U$54,1,2))))=$A70,_xlfn.XLOOKUP(BH$2,WatchbillMONTHLY!$A$54:$U$54,OFFSET(WatchbillMONTHLY!$A$54:$U$54,1,2)),FALSE),TRUE,FALSE)),
IF(_xlfn.XLOOKUP(BH$2,WatchbillMONTHLY!$A$71:$U$71,OFFSET(WatchbillMONTHLY!$A$71:$U$71,1,2))=IF(_xlfn.XLOOKUP($A70,INDIRECT("_"&amp;_xlfn.XLOOKUP(BH$2,WatchbillMONTHLY!$A$71:$U$71,OFFSET(WatchbillMONTHLY!$A$71:$U$71,1,2))),INDIRECT("_"&amp;_xlfn.XLOOKUP(BH$2,WatchbillMONTHLY!$A$71:$U$71,OFFSET(WatchbillMONTHLY!$A$71:$U$71,1,2))))=$A70,_xlfn.XLOOKUP(BH$2,WatchbillMONTHLY!$A$71:$U$71,OFFSET(WatchbillMONTHLY!$A$71:$U$71,1,2)),FALSE),TRUE,FALSE)),
IF(_xlfn.XLOOKUP(BH$2,WatchbillMONTHLY!$A$88:$U$88,OFFSET(WatchbillMONTHLY!$A$88:$U$88,1,2))=IF(_xlfn.XLOOKUP($A70,INDIRECT("_"&amp;_xlfn.XLOOKUP(BH$2,WatchbillMONTHLY!$A$88:$U$88,OFFSET(WatchbillMONTHLY!$A$88:$U$88,1,2))),INDIRECT("_"&amp;_xlfn.XLOOKUP(BH$2,WatchbillMONTHLY!$A$88:$U$88,OFFSET(WatchbillMONTHLY!$A$88:$U$88,1,2))))=$A70,_xlfn.XLOOKUP(BH$2,WatchbillMONTHLY!$A$88:$U$88,OFFSET(WatchbillMONTHLY!$A$88:$U$88,1,2)),FALSE),TRUE,FALSE)),
FALSE),FALSE)</f>
        <v>0</v>
      </c>
      <c r="BI70" s="209" t="b" cm="1">
        <f t="array" aca="1" ref="BI70" ca="1">IF(AND($A70 &gt; 0, AB70 &gt; 0,BI$2&lt;MiscFormulas!$A$5+1),
_xlfn.IFNA(
_xlfn.IFNA(
_xlfn.IFNA(
_xlfn.IFNA(
_xlfn.IFNA(
_xlfn.IFNA(
IF(_xlfn.XLOOKUP(BI$2,WatchbillMONTHLY!$A$3:$U$3,OFFSET(WatchbillMONTHLY!$A$3:$U$3,1,2))=IF(_xlfn.XLOOKUP($A70,INDIRECT("_"&amp;_xlfn.XLOOKUP(BI$2,WatchbillMONTHLY!$A$3:$U$3,OFFSET(WatchbillMONTHLY!$A$3:$U$3,1,2))),INDIRECT("_"&amp;_xlfn.XLOOKUP(BI$2,WatchbillMONTHLY!$A$3:$U$3,OFFSET(WatchbillMONTHLY!$A$3:$U$3,1,2))))=$A70,_xlfn.XLOOKUP(BI$2,WatchbillMONTHLY!$A$3:$U$3,OFFSET(WatchbillMONTHLY!$A$3:$U$3,1,2)),FALSE),TRUE,FALSE),
IF(_xlfn.XLOOKUP(BI$2,WatchbillMONTHLY!$A$20:$U$20,OFFSET(WatchbillMONTHLY!$A$20:$U$20,1,2))=IF(_xlfn.XLOOKUP($A70,INDIRECT("_"&amp;_xlfn.XLOOKUP(BI$2,WatchbillMONTHLY!$A$20:$U$20,OFFSET(WatchbillMONTHLY!$A$20:$U$20,1,2))),INDIRECT("_"&amp;_xlfn.XLOOKUP(BI$2,WatchbillMONTHLY!$A$20:$U$20,OFFSET(WatchbillMONTHLY!$A$20:$U$20,1,2))))=$A70,_xlfn.XLOOKUP(BI$2,WatchbillMONTHLY!$A$20:$U$20,OFFSET(WatchbillMONTHLY!$A$20:$U$20,1,2)),FALSE),TRUE,FALSE)),
IF(_xlfn.XLOOKUP(BI$2,WatchbillMONTHLY!$A$37:$U$37,OFFSET(WatchbillMONTHLY!$A$37:$U$37,1,2))=IF(_xlfn.XLOOKUP($A70,INDIRECT("_"&amp;_xlfn.XLOOKUP(BI$2,WatchbillMONTHLY!$A$37:$U$37,OFFSET(WatchbillMONTHLY!$A$37:$U$37,1,2))),INDIRECT("_"&amp;_xlfn.XLOOKUP(BI$2,WatchbillMONTHLY!$A$37:$U$37,OFFSET(WatchbillMONTHLY!$A$37:$U$37,1,2))))=$A70,_xlfn.XLOOKUP(BI$2,WatchbillMONTHLY!$A$37:$U$37,OFFSET(WatchbillMONTHLY!$A$37:$U$37,1,2)),FALSE),TRUE,FALSE)),
IF(_xlfn.XLOOKUP(BI$2,WatchbillMONTHLY!$A$54:$U$54,OFFSET(WatchbillMONTHLY!$A$54:$U$54,1,2))=IF(_xlfn.XLOOKUP($A70,INDIRECT("_"&amp;_xlfn.XLOOKUP(BI$2,WatchbillMONTHLY!$A$54:$U$54,OFFSET(WatchbillMONTHLY!$A$54:$U$54,1,2))),INDIRECT("_"&amp;_xlfn.XLOOKUP(BI$2,WatchbillMONTHLY!$A$54:$U$54,OFFSET(WatchbillMONTHLY!$A$54:$U$54,1,2))))=$A70,_xlfn.XLOOKUP(BI$2,WatchbillMONTHLY!$A$54:$U$54,OFFSET(WatchbillMONTHLY!$A$54:$U$54,1,2)),FALSE),TRUE,FALSE)),
IF(_xlfn.XLOOKUP(BI$2,WatchbillMONTHLY!$A$71:$U$71,OFFSET(WatchbillMONTHLY!$A$71:$U$71,1,2))=IF(_xlfn.XLOOKUP($A70,INDIRECT("_"&amp;_xlfn.XLOOKUP(BI$2,WatchbillMONTHLY!$A$71:$U$71,OFFSET(WatchbillMONTHLY!$A$71:$U$71,1,2))),INDIRECT("_"&amp;_xlfn.XLOOKUP(BI$2,WatchbillMONTHLY!$A$71:$U$71,OFFSET(WatchbillMONTHLY!$A$71:$U$71,1,2))))=$A70,_xlfn.XLOOKUP(BI$2,WatchbillMONTHLY!$A$71:$U$71,OFFSET(WatchbillMONTHLY!$A$71:$U$71,1,2)),FALSE),TRUE,FALSE)),
IF(_xlfn.XLOOKUP(BI$2,WatchbillMONTHLY!$A$88:$U$88,OFFSET(WatchbillMONTHLY!$A$88:$U$88,1,2))=IF(_xlfn.XLOOKUP($A70,INDIRECT("_"&amp;_xlfn.XLOOKUP(BI$2,WatchbillMONTHLY!$A$88:$U$88,OFFSET(WatchbillMONTHLY!$A$88:$U$88,1,2))),INDIRECT("_"&amp;_xlfn.XLOOKUP(BI$2,WatchbillMONTHLY!$A$88:$U$88,OFFSET(WatchbillMONTHLY!$A$88:$U$88,1,2))))=$A70,_xlfn.XLOOKUP(BI$2,WatchbillMONTHLY!$A$88:$U$88,OFFSET(WatchbillMONTHLY!$A$88:$U$88,1,2)),FALSE),TRUE,FALSE)),
FALSE),FALSE)</f>
        <v>0</v>
      </c>
      <c r="BJ70" s="209" t="b" cm="1">
        <f t="array" aca="1" ref="BJ70" ca="1">IF(AND($A70 &gt; 0, AC70 &gt; 0,BJ$2&lt;MiscFormulas!$A$5+1),
_xlfn.IFNA(
_xlfn.IFNA(
_xlfn.IFNA(
_xlfn.IFNA(
_xlfn.IFNA(
_xlfn.IFNA(
IF(_xlfn.XLOOKUP(BJ$2,WatchbillMONTHLY!$A$3:$U$3,OFFSET(WatchbillMONTHLY!$A$3:$U$3,1,2))=IF(_xlfn.XLOOKUP($A70,INDIRECT("_"&amp;_xlfn.XLOOKUP(BJ$2,WatchbillMONTHLY!$A$3:$U$3,OFFSET(WatchbillMONTHLY!$A$3:$U$3,1,2))),INDIRECT("_"&amp;_xlfn.XLOOKUP(BJ$2,WatchbillMONTHLY!$A$3:$U$3,OFFSET(WatchbillMONTHLY!$A$3:$U$3,1,2))))=$A70,_xlfn.XLOOKUP(BJ$2,WatchbillMONTHLY!$A$3:$U$3,OFFSET(WatchbillMONTHLY!$A$3:$U$3,1,2)),FALSE),TRUE,FALSE),
IF(_xlfn.XLOOKUP(BJ$2,WatchbillMONTHLY!$A$20:$U$20,OFFSET(WatchbillMONTHLY!$A$20:$U$20,1,2))=IF(_xlfn.XLOOKUP($A70,INDIRECT("_"&amp;_xlfn.XLOOKUP(BJ$2,WatchbillMONTHLY!$A$20:$U$20,OFFSET(WatchbillMONTHLY!$A$20:$U$20,1,2))),INDIRECT("_"&amp;_xlfn.XLOOKUP(BJ$2,WatchbillMONTHLY!$A$20:$U$20,OFFSET(WatchbillMONTHLY!$A$20:$U$20,1,2))))=$A70,_xlfn.XLOOKUP(BJ$2,WatchbillMONTHLY!$A$20:$U$20,OFFSET(WatchbillMONTHLY!$A$20:$U$20,1,2)),FALSE),TRUE,FALSE)),
IF(_xlfn.XLOOKUP(BJ$2,WatchbillMONTHLY!$A$37:$U$37,OFFSET(WatchbillMONTHLY!$A$37:$U$37,1,2))=IF(_xlfn.XLOOKUP($A70,INDIRECT("_"&amp;_xlfn.XLOOKUP(BJ$2,WatchbillMONTHLY!$A$37:$U$37,OFFSET(WatchbillMONTHLY!$A$37:$U$37,1,2))),INDIRECT("_"&amp;_xlfn.XLOOKUP(BJ$2,WatchbillMONTHLY!$A$37:$U$37,OFFSET(WatchbillMONTHLY!$A$37:$U$37,1,2))))=$A70,_xlfn.XLOOKUP(BJ$2,WatchbillMONTHLY!$A$37:$U$37,OFFSET(WatchbillMONTHLY!$A$37:$U$37,1,2)),FALSE),TRUE,FALSE)),
IF(_xlfn.XLOOKUP(BJ$2,WatchbillMONTHLY!$A$54:$U$54,OFFSET(WatchbillMONTHLY!$A$54:$U$54,1,2))=IF(_xlfn.XLOOKUP($A70,INDIRECT("_"&amp;_xlfn.XLOOKUP(BJ$2,WatchbillMONTHLY!$A$54:$U$54,OFFSET(WatchbillMONTHLY!$A$54:$U$54,1,2))),INDIRECT("_"&amp;_xlfn.XLOOKUP(BJ$2,WatchbillMONTHLY!$A$54:$U$54,OFFSET(WatchbillMONTHLY!$A$54:$U$54,1,2))))=$A70,_xlfn.XLOOKUP(BJ$2,WatchbillMONTHLY!$A$54:$U$54,OFFSET(WatchbillMONTHLY!$A$54:$U$54,1,2)),FALSE),TRUE,FALSE)),
IF(_xlfn.XLOOKUP(BJ$2,WatchbillMONTHLY!$A$71:$U$71,OFFSET(WatchbillMONTHLY!$A$71:$U$71,1,2))=IF(_xlfn.XLOOKUP($A70,INDIRECT("_"&amp;_xlfn.XLOOKUP(BJ$2,WatchbillMONTHLY!$A$71:$U$71,OFFSET(WatchbillMONTHLY!$A$71:$U$71,1,2))),INDIRECT("_"&amp;_xlfn.XLOOKUP(BJ$2,WatchbillMONTHLY!$A$71:$U$71,OFFSET(WatchbillMONTHLY!$A$71:$U$71,1,2))))=$A70,_xlfn.XLOOKUP(BJ$2,WatchbillMONTHLY!$A$71:$U$71,OFFSET(WatchbillMONTHLY!$A$71:$U$71,1,2)),FALSE),TRUE,FALSE)),
IF(_xlfn.XLOOKUP(BJ$2,WatchbillMONTHLY!$A$88:$U$88,OFFSET(WatchbillMONTHLY!$A$88:$U$88,1,2))=IF(_xlfn.XLOOKUP($A70,INDIRECT("_"&amp;_xlfn.XLOOKUP(BJ$2,WatchbillMONTHLY!$A$88:$U$88,OFFSET(WatchbillMONTHLY!$A$88:$U$88,1,2))),INDIRECT("_"&amp;_xlfn.XLOOKUP(BJ$2,WatchbillMONTHLY!$A$88:$U$88,OFFSET(WatchbillMONTHLY!$A$88:$U$88,1,2))))=$A70,_xlfn.XLOOKUP(BJ$2,WatchbillMONTHLY!$A$88:$U$88,OFFSET(WatchbillMONTHLY!$A$88:$U$88,1,2)),FALSE),TRUE,FALSE)),
FALSE),FALSE)</f>
        <v>0</v>
      </c>
      <c r="BK70" s="209" t="b" cm="1">
        <f t="array" aca="1" ref="BK70" ca="1">IF(AND($A70 &gt; 0, AD70 &gt; 0,BK$2&lt;MiscFormulas!$A$5+1),
_xlfn.IFNA(
_xlfn.IFNA(
_xlfn.IFNA(
_xlfn.IFNA(
_xlfn.IFNA(
_xlfn.IFNA(
IF(_xlfn.XLOOKUP(BK$2,WatchbillMONTHLY!$A$3:$U$3,OFFSET(WatchbillMONTHLY!$A$3:$U$3,1,2))=IF(_xlfn.XLOOKUP($A70,INDIRECT("_"&amp;_xlfn.XLOOKUP(BK$2,WatchbillMONTHLY!$A$3:$U$3,OFFSET(WatchbillMONTHLY!$A$3:$U$3,1,2))),INDIRECT("_"&amp;_xlfn.XLOOKUP(BK$2,WatchbillMONTHLY!$A$3:$U$3,OFFSET(WatchbillMONTHLY!$A$3:$U$3,1,2))))=$A70,_xlfn.XLOOKUP(BK$2,WatchbillMONTHLY!$A$3:$U$3,OFFSET(WatchbillMONTHLY!$A$3:$U$3,1,2)),FALSE),TRUE,FALSE),
IF(_xlfn.XLOOKUP(BK$2,WatchbillMONTHLY!$A$20:$U$20,OFFSET(WatchbillMONTHLY!$A$20:$U$20,1,2))=IF(_xlfn.XLOOKUP($A70,INDIRECT("_"&amp;_xlfn.XLOOKUP(BK$2,WatchbillMONTHLY!$A$20:$U$20,OFFSET(WatchbillMONTHLY!$A$20:$U$20,1,2))),INDIRECT("_"&amp;_xlfn.XLOOKUP(BK$2,WatchbillMONTHLY!$A$20:$U$20,OFFSET(WatchbillMONTHLY!$A$20:$U$20,1,2))))=$A70,_xlfn.XLOOKUP(BK$2,WatchbillMONTHLY!$A$20:$U$20,OFFSET(WatchbillMONTHLY!$A$20:$U$20,1,2)),FALSE),TRUE,FALSE)),
IF(_xlfn.XLOOKUP(BK$2,WatchbillMONTHLY!$A$37:$U$37,OFFSET(WatchbillMONTHLY!$A$37:$U$37,1,2))=IF(_xlfn.XLOOKUP($A70,INDIRECT("_"&amp;_xlfn.XLOOKUP(BK$2,WatchbillMONTHLY!$A$37:$U$37,OFFSET(WatchbillMONTHLY!$A$37:$U$37,1,2))),INDIRECT("_"&amp;_xlfn.XLOOKUP(BK$2,WatchbillMONTHLY!$A$37:$U$37,OFFSET(WatchbillMONTHLY!$A$37:$U$37,1,2))))=$A70,_xlfn.XLOOKUP(BK$2,WatchbillMONTHLY!$A$37:$U$37,OFFSET(WatchbillMONTHLY!$A$37:$U$37,1,2)),FALSE),TRUE,FALSE)),
IF(_xlfn.XLOOKUP(BK$2,WatchbillMONTHLY!$A$54:$U$54,OFFSET(WatchbillMONTHLY!$A$54:$U$54,1,2))=IF(_xlfn.XLOOKUP($A70,INDIRECT("_"&amp;_xlfn.XLOOKUP(BK$2,WatchbillMONTHLY!$A$54:$U$54,OFFSET(WatchbillMONTHLY!$A$54:$U$54,1,2))),INDIRECT("_"&amp;_xlfn.XLOOKUP(BK$2,WatchbillMONTHLY!$A$54:$U$54,OFFSET(WatchbillMONTHLY!$A$54:$U$54,1,2))))=$A70,_xlfn.XLOOKUP(BK$2,WatchbillMONTHLY!$A$54:$U$54,OFFSET(WatchbillMONTHLY!$A$54:$U$54,1,2)),FALSE),TRUE,FALSE)),
IF(_xlfn.XLOOKUP(BK$2,WatchbillMONTHLY!$A$71:$U$71,OFFSET(WatchbillMONTHLY!$A$71:$U$71,1,2))=IF(_xlfn.XLOOKUP($A70,INDIRECT("_"&amp;_xlfn.XLOOKUP(BK$2,WatchbillMONTHLY!$A$71:$U$71,OFFSET(WatchbillMONTHLY!$A$71:$U$71,1,2))),INDIRECT("_"&amp;_xlfn.XLOOKUP(BK$2,WatchbillMONTHLY!$A$71:$U$71,OFFSET(WatchbillMONTHLY!$A$71:$U$71,1,2))))=$A70,_xlfn.XLOOKUP(BK$2,WatchbillMONTHLY!$A$71:$U$71,OFFSET(WatchbillMONTHLY!$A$71:$U$71,1,2)),FALSE),TRUE,FALSE)),
IF(_xlfn.XLOOKUP(BK$2,WatchbillMONTHLY!$A$88:$U$88,OFFSET(WatchbillMONTHLY!$A$88:$U$88,1,2))=IF(_xlfn.XLOOKUP($A70,INDIRECT("_"&amp;_xlfn.XLOOKUP(BK$2,WatchbillMONTHLY!$A$88:$U$88,OFFSET(WatchbillMONTHLY!$A$88:$U$88,1,2))),INDIRECT("_"&amp;_xlfn.XLOOKUP(BK$2,WatchbillMONTHLY!$A$88:$U$88,OFFSET(WatchbillMONTHLY!$A$88:$U$88,1,2))))=$A70,_xlfn.XLOOKUP(BK$2,WatchbillMONTHLY!$A$88:$U$88,OFFSET(WatchbillMONTHLY!$A$88:$U$88,1,2)),FALSE),TRUE,FALSE)),
FALSE),FALSE)</f>
        <v>0</v>
      </c>
      <c r="BL70" s="209" t="b" cm="1">
        <f t="array" aca="1" ref="BL70" ca="1">IF(AND($A70 &gt; 0, AE70 &gt; 0,BL$2&lt;MiscFormulas!$A$5+1),
_xlfn.IFNA(
_xlfn.IFNA(
_xlfn.IFNA(
_xlfn.IFNA(
_xlfn.IFNA(
_xlfn.IFNA(
IF(_xlfn.XLOOKUP(BL$2,WatchbillMONTHLY!$A$3:$U$3,OFFSET(WatchbillMONTHLY!$A$3:$U$3,1,2))=IF(_xlfn.XLOOKUP($A70,INDIRECT("_"&amp;_xlfn.XLOOKUP(BL$2,WatchbillMONTHLY!$A$3:$U$3,OFFSET(WatchbillMONTHLY!$A$3:$U$3,1,2))),INDIRECT("_"&amp;_xlfn.XLOOKUP(BL$2,WatchbillMONTHLY!$A$3:$U$3,OFFSET(WatchbillMONTHLY!$A$3:$U$3,1,2))))=$A70,_xlfn.XLOOKUP(BL$2,WatchbillMONTHLY!$A$3:$U$3,OFFSET(WatchbillMONTHLY!$A$3:$U$3,1,2)),FALSE),TRUE,FALSE),
IF(_xlfn.XLOOKUP(BL$2,WatchbillMONTHLY!$A$20:$U$20,OFFSET(WatchbillMONTHLY!$A$20:$U$20,1,2))=IF(_xlfn.XLOOKUP($A70,INDIRECT("_"&amp;_xlfn.XLOOKUP(BL$2,WatchbillMONTHLY!$A$20:$U$20,OFFSET(WatchbillMONTHLY!$A$20:$U$20,1,2))),INDIRECT("_"&amp;_xlfn.XLOOKUP(BL$2,WatchbillMONTHLY!$A$20:$U$20,OFFSET(WatchbillMONTHLY!$A$20:$U$20,1,2))))=$A70,_xlfn.XLOOKUP(BL$2,WatchbillMONTHLY!$A$20:$U$20,OFFSET(WatchbillMONTHLY!$A$20:$U$20,1,2)),FALSE),TRUE,FALSE)),
IF(_xlfn.XLOOKUP(BL$2,WatchbillMONTHLY!$A$37:$U$37,OFFSET(WatchbillMONTHLY!$A$37:$U$37,1,2))=IF(_xlfn.XLOOKUP($A70,INDIRECT("_"&amp;_xlfn.XLOOKUP(BL$2,WatchbillMONTHLY!$A$37:$U$37,OFFSET(WatchbillMONTHLY!$A$37:$U$37,1,2))),INDIRECT("_"&amp;_xlfn.XLOOKUP(BL$2,WatchbillMONTHLY!$A$37:$U$37,OFFSET(WatchbillMONTHLY!$A$37:$U$37,1,2))))=$A70,_xlfn.XLOOKUP(BL$2,WatchbillMONTHLY!$A$37:$U$37,OFFSET(WatchbillMONTHLY!$A$37:$U$37,1,2)),FALSE),TRUE,FALSE)),
IF(_xlfn.XLOOKUP(BL$2,WatchbillMONTHLY!$A$54:$U$54,OFFSET(WatchbillMONTHLY!$A$54:$U$54,1,2))=IF(_xlfn.XLOOKUP($A70,INDIRECT("_"&amp;_xlfn.XLOOKUP(BL$2,WatchbillMONTHLY!$A$54:$U$54,OFFSET(WatchbillMONTHLY!$A$54:$U$54,1,2))),INDIRECT("_"&amp;_xlfn.XLOOKUP(BL$2,WatchbillMONTHLY!$A$54:$U$54,OFFSET(WatchbillMONTHLY!$A$54:$U$54,1,2))))=$A70,_xlfn.XLOOKUP(BL$2,WatchbillMONTHLY!$A$54:$U$54,OFFSET(WatchbillMONTHLY!$A$54:$U$54,1,2)),FALSE),TRUE,FALSE)),
IF(_xlfn.XLOOKUP(BL$2,WatchbillMONTHLY!$A$71:$U$71,OFFSET(WatchbillMONTHLY!$A$71:$U$71,1,2))=IF(_xlfn.XLOOKUP($A70,INDIRECT("_"&amp;_xlfn.XLOOKUP(BL$2,WatchbillMONTHLY!$A$71:$U$71,OFFSET(WatchbillMONTHLY!$A$71:$U$71,1,2))),INDIRECT("_"&amp;_xlfn.XLOOKUP(BL$2,WatchbillMONTHLY!$A$71:$U$71,OFFSET(WatchbillMONTHLY!$A$71:$U$71,1,2))))=$A70,_xlfn.XLOOKUP(BL$2,WatchbillMONTHLY!$A$71:$U$71,OFFSET(WatchbillMONTHLY!$A$71:$U$71,1,2)),FALSE),TRUE,FALSE)),
IF(_xlfn.XLOOKUP(BL$2,WatchbillMONTHLY!$A$88:$U$88,OFFSET(WatchbillMONTHLY!$A$88:$U$88,1,2))=IF(_xlfn.XLOOKUP($A70,INDIRECT("_"&amp;_xlfn.XLOOKUP(BL$2,WatchbillMONTHLY!$A$88:$U$88,OFFSET(WatchbillMONTHLY!$A$88:$U$88,1,2))),INDIRECT("_"&amp;_xlfn.XLOOKUP(BL$2,WatchbillMONTHLY!$A$88:$U$88,OFFSET(WatchbillMONTHLY!$A$88:$U$88,1,2))))=$A70,_xlfn.XLOOKUP(BL$2,WatchbillMONTHLY!$A$88:$U$88,OFFSET(WatchbillMONTHLY!$A$88:$U$88,1,2)),FALSE),TRUE,FALSE)),
FALSE),FALSE)</f>
        <v>0</v>
      </c>
      <c r="BM70" s="209" t="b" cm="1">
        <f t="array" aca="1" ref="BM70" ca="1">IF(AND($A70 &gt; 0, AF70 &gt; 0,BM$2&lt;MiscFormulas!$A$5+1),
_xlfn.IFNA(
_xlfn.IFNA(
_xlfn.IFNA(
_xlfn.IFNA(
_xlfn.IFNA(
_xlfn.IFNA(
IF(_xlfn.XLOOKUP(BM$2,WatchbillMONTHLY!$A$3:$U$3,OFFSET(WatchbillMONTHLY!$A$3:$U$3,1,2))=IF(_xlfn.XLOOKUP($A70,INDIRECT("_"&amp;_xlfn.XLOOKUP(BM$2,WatchbillMONTHLY!$A$3:$U$3,OFFSET(WatchbillMONTHLY!$A$3:$U$3,1,2))),INDIRECT("_"&amp;_xlfn.XLOOKUP(BM$2,WatchbillMONTHLY!$A$3:$U$3,OFFSET(WatchbillMONTHLY!$A$3:$U$3,1,2))))=$A70,_xlfn.XLOOKUP(BM$2,WatchbillMONTHLY!$A$3:$U$3,OFFSET(WatchbillMONTHLY!$A$3:$U$3,1,2)),FALSE),TRUE,FALSE),
IF(_xlfn.XLOOKUP(BM$2,WatchbillMONTHLY!$A$20:$U$20,OFFSET(WatchbillMONTHLY!$A$20:$U$20,1,2))=IF(_xlfn.XLOOKUP($A70,INDIRECT("_"&amp;_xlfn.XLOOKUP(BM$2,WatchbillMONTHLY!$A$20:$U$20,OFFSET(WatchbillMONTHLY!$A$20:$U$20,1,2))),INDIRECT("_"&amp;_xlfn.XLOOKUP(BM$2,WatchbillMONTHLY!$A$20:$U$20,OFFSET(WatchbillMONTHLY!$A$20:$U$20,1,2))))=$A70,_xlfn.XLOOKUP(BM$2,WatchbillMONTHLY!$A$20:$U$20,OFFSET(WatchbillMONTHLY!$A$20:$U$20,1,2)),FALSE),TRUE,FALSE)),
IF(_xlfn.XLOOKUP(BM$2,WatchbillMONTHLY!$A$37:$U$37,OFFSET(WatchbillMONTHLY!$A$37:$U$37,1,2))=IF(_xlfn.XLOOKUP($A70,INDIRECT("_"&amp;_xlfn.XLOOKUP(BM$2,WatchbillMONTHLY!$A$37:$U$37,OFFSET(WatchbillMONTHLY!$A$37:$U$37,1,2))),INDIRECT("_"&amp;_xlfn.XLOOKUP(BM$2,WatchbillMONTHLY!$A$37:$U$37,OFFSET(WatchbillMONTHLY!$A$37:$U$37,1,2))))=$A70,_xlfn.XLOOKUP(BM$2,WatchbillMONTHLY!$A$37:$U$37,OFFSET(WatchbillMONTHLY!$A$37:$U$37,1,2)),FALSE),TRUE,FALSE)),
IF(_xlfn.XLOOKUP(BM$2,WatchbillMONTHLY!$A$54:$U$54,OFFSET(WatchbillMONTHLY!$A$54:$U$54,1,2))=IF(_xlfn.XLOOKUP($A70,INDIRECT("_"&amp;_xlfn.XLOOKUP(BM$2,WatchbillMONTHLY!$A$54:$U$54,OFFSET(WatchbillMONTHLY!$A$54:$U$54,1,2))),INDIRECT("_"&amp;_xlfn.XLOOKUP(BM$2,WatchbillMONTHLY!$A$54:$U$54,OFFSET(WatchbillMONTHLY!$A$54:$U$54,1,2))))=$A70,_xlfn.XLOOKUP(BM$2,WatchbillMONTHLY!$A$54:$U$54,OFFSET(WatchbillMONTHLY!$A$54:$U$54,1,2)),FALSE),TRUE,FALSE)),
IF(_xlfn.XLOOKUP(BM$2,WatchbillMONTHLY!$A$71:$U$71,OFFSET(WatchbillMONTHLY!$A$71:$U$71,1,2))=IF(_xlfn.XLOOKUP($A70,INDIRECT("_"&amp;_xlfn.XLOOKUP(BM$2,WatchbillMONTHLY!$A$71:$U$71,OFFSET(WatchbillMONTHLY!$A$71:$U$71,1,2))),INDIRECT("_"&amp;_xlfn.XLOOKUP(BM$2,WatchbillMONTHLY!$A$71:$U$71,OFFSET(WatchbillMONTHLY!$A$71:$U$71,1,2))))=$A70,_xlfn.XLOOKUP(BM$2,WatchbillMONTHLY!$A$71:$U$71,OFFSET(WatchbillMONTHLY!$A$71:$U$71,1,2)),FALSE),TRUE,FALSE)),
IF(_xlfn.XLOOKUP(BM$2,WatchbillMONTHLY!$A$88:$U$88,OFFSET(WatchbillMONTHLY!$A$88:$U$88,1,2))=IF(_xlfn.XLOOKUP($A70,INDIRECT("_"&amp;_xlfn.XLOOKUP(BM$2,WatchbillMONTHLY!$A$88:$U$88,OFFSET(WatchbillMONTHLY!$A$88:$U$88,1,2))),INDIRECT("_"&amp;_xlfn.XLOOKUP(BM$2,WatchbillMONTHLY!$A$88:$U$88,OFFSET(WatchbillMONTHLY!$A$88:$U$88,1,2))))=$A70,_xlfn.XLOOKUP(BM$2,WatchbillMONTHLY!$A$88:$U$88,OFFSET(WatchbillMONTHLY!$A$88:$U$88,1,2)),FALSE),TRUE,FALSE)),
FALSE),FALSE)</f>
        <v>0</v>
      </c>
      <c r="BN70" s="209" t="b" cm="1">
        <f t="array" aca="1" ref="BN70" ca="1">IF(AND($A70 &gt; 0, AG70 &gt; 0,BN$2&lt;MiscFormulas!$A$5+1),
_xlfn.IFNA(
_xlfn.IFNA(
_xlfn.IFNA(
_xlfn.IFNA(
_xlfn.IFNA(
_xlfn.IFNA(
IF(_xlfn.XLOOKUP(BN$2,WatchbillMONTHLY!$A$3:$U$3,OFFSET(WatchbillMONTHLY!$A$3:$U$3,1,2))=IF(_xlfn.XLOOKUP($A70,INDIRECT("_"&amp;_xlfn.XLOOKUP(BN$2,WatchbillMONTHLY!$A$3:$U$3,OFFSET(WatchbillMONTHLY!$A$3:$U$3,1,2))),INDIRECT("_"&amp;_xlfn.XLOOKUP(BN$2,WatchbillMONTHLY!$A$3:$U$3,OFFSET(WatchbillMONTHLY!$A$3:$U$3,1,2))))=$A70,_xlfn.XLOOKUP(BN$2,WatchbillMONTHLY!$A$3:$U$3,OFFSET(WatchbillMONTHLY!$A$3:$U$3,1,2)),FALSE),TRUE,FALSE),
IF(_xlfn.XLOOKUP(BN$2,WatchbillMONTHLY!$A$20:$U$20,OFFSET(WatchbillMONTHLY!$A$20:$U$20,1,2))=IF(_xlfn.XLOOKUP($A70,INDIRECT("_"&amp;_xlfn.XLOOKUP(BN$2,WatchbillMONTHLY!$A$20:$U$20,OFFSET(WatchbillMONTHLY!$A$20:$U$20,1,2))),INDIRECT("_"&amp;_xlfn.XLOOKUP(BN$2,WatchbillMONTHLY!$A$20:$U$20,OFFSET(WatchbillMONTHLY!$A$20:$U$20,1,2))))=$A70,_xlfn.XLOOKUP(BN$2,WatchbillMONTHLY!$A$20:$U$20,OFFSET(WatchbillMONTHLY!$A$20:$U$20,1,2)),FALSE),TRUE,FALSE)),
IF(_xlfn.XLOOKUP(BN$2,WatchbillMONTHLY!$A$37:$U$37,OFFSET(WatchbillMONTHLY!$A$37:$U$37,1,2))=IF(_xlfn.XLOOKUP($A70,INDIRECT("_"&amp;_xlfn.XLOOKUP(BN$2,WatchbillMONTHLY!$A$37:$U$37,OFFSET(WatchbillMONTHLY!$A$37:$U$37,1,2))),INDIRECT("_"&amp;_xlfn.XLOOKUP(BN$2,WatchbillMONTHLY!$A$37:$U$37,OFFSET(WatchbillMONTHLY!$A$37:$U$37,1,2))))=$A70,_xlfn.XLOOKUP(BN$2,WatchbillMONTHLY!$A$37:$U$37,OFFSET(WatchbillMONTHLY!$A$37:$U$37,1,2)),FALSE),TRUE,FALSE)),
IF(_xlfn.XLOOKUP(BN$2,WatchbillMONTHLY!$A$54:$U$54,OFFSET(WatchbillMONTHLY!$A$54:$U$54,1,2))=IF(_xlfn.XLOOKUP($A70,INDIRECT("_"&amp;_xlfn.XLOOKUP(BN$2,WatchbillMONTHLY!$A$54:$U$54,OFFSET(WatchbillMONTHLY!$A$54:$U$54,1,2))),INDIRECT("_"&amp;_xlfn.XLOOKUP(BN$2,WatchbillMONTHLY!$A$54:$U$54,OFFSET(WatchbillMONTHLY!$A$54:$U$54,1,2))))=$A70,_xlfn.XLOOKUP(BN$2,WatchbillMONTHLY!$A$54:$U$54,OFFSET(WatchbillMONTHLY!$A$54:$U$54,1,2)),FALSE),TRUE,FALSE)),
IF(_xlfn.XLOOKUP(BN$2,WatchbillMONTHLY!$A$71:$U$71,OFFSET(WatchbillMONTHLY!$A$71:$U$71,1,2))=IF(_xlfn.XLOOKUP($A70,INDIRECT("_"&amp;_xlfn.XLOOKUP(BN$2,WatchbillMONTHLY!$A$71:$U$71,OFFSET(WatchbillMONTHLY!$A$71:$U$71,1,2))),INDIRECT("_"&amp;_xlfn.XLOOKUP(BN$2,WatchbillMONTHLY!$A$71:$U$71,OFFSET(WatchbillMONTHLY!$A$71:$U$71,1,2))))=$A70,_xlfn.XLOOKUP(BN$2,WatchbillMONTHLY!$A$71:$U$71,OFFSET(WatchbillMONTHLY!$A$71:$U$71,1,2)),FALSE),TRUE,FALSE)),
IF(_xlfn.XLOOKUP(BN$2,WatchbillMONTHLY!$A$88:$U$88,OFFSET(WatchbillMONTHLY!$A$88:$U$88,1,2))=IF(_xlfn.XLOOKUP($A70,INDIRECT("_"&amp;_xlfn.XLOOKUP(BN$2,WatchbillMONTHLY!$A$88:$U$88,OFFSET(WatchbillMONTHLY!$A$88:$U$88,1,2))),INDIRECT("_"&amp;_xlfn.XLOOKUP(BN$2,WatchbillMONTHLY!$A$88:$U$88,OFFSET(WatchbillMONTHLY!$A$88:$U$88,1,2))))=$A70,_xlfn.XLOOKUP(BN$2,WatchbillMONTHLY!$A$88:$U$88,OFFSET(WatchbillMONTHLY!$A$88:$U$88,1,2)),FALSE),TRUE,FALSE)),
FALSE),FALSE)</f>
        <v>0</v>
      </c>
      <c r="BO70" s="209" t="b" cm="1">
        <f t="array" aca="1" ref="BO70" ca="1">IF(
    AND($A70 &gt; 0, AH70 &gt; 0,BO$2&lt;MiscFormulas!$A$5+1),
    ISNUMBER(
        MATCH($A70,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0" s="210"/>
    </row>
    <row r="71" spans="1:68" x14ac:dyDescent="0.35">
      <c r="A71" t="str">
        <v>EX3 Kyle, H.</v>
      </c>
      <c r="B71" s="214" t="str">
        <v>EX3 Kyle, Hole</v>
      </c>
      <c r="C71" s="191"/>
      <c r="D71" s="234" t="s">
        <v>266</v>
      </c>
      <c r="E71" s="235"/>
      <c r="F71" s="235"/>
      <c r="G71" s="235"/>
      <c r="H71" s="235"/>
      <c r="I71" s="235"/>
      <c r="J71" s="235" t="s">
        <v>266</v>
      </c>
      <c r="K71" s="235"/>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184"/>
      <c r="AI71" s="209"/>
      <c r="AJ71" s="209" t="str" cm="1">
        <f t="array" aca="1" ref="AJ71" ca="1">IF(OR(AK71:BN71=TRUE),$A71&amp;" :  ","")&amp;_xlfn.TEXTJOIN(" | ",TRUE,IF(AK71:BN71=TRUE,$AK$2:$BN$2,""))</f>
        <v/>
      </c>
      <c r="AK71" s="209" t="b" cm="1">
        <f t="array" aca="1" ref="AK71" ca="1">IF(AND($A71 &gt; 0, D71 &gt; 0,AK$2&lt;MiscFormulas!$A$5+1),
_xlfn.IFNA(
_xlfn.IFNA(
_xlfn.IFNA(
_xlfn.IFNA(
_xlfn.IFNA(
_xlfn.IFNA(
IF(_xlfn.XLOOKUP(AK$2,WatchbillMONTHLY!$A$3:$U$3,OFFSET(WatchbillMONTHLY!$A$3:$U$3,1,2))=IF(_xlfn.XLOOKUP($A71,INDIRECT("_"&amp;_xlfn.XLOOKUP(AK$2,WatchbillMONTHLY!$A$3:$U$3,OFFSET(WatchbillMONTHLY!$A$3:$U$3,1,2))),INDIRECT("_"&amp;_xlfn.XLOOKUP(AK$2,WatchbillMONTHLY!$A$3:$U$3,OFFSET(WatchbillMONTHLY!$A$3:$U$3,1,2))))=$A71,_xlfn.XLOOKUP(AK$2,WatchbillMONTHLY!$A$3:$U$3,OFFSET(WatchbillMONTHLY!$A$3:$U$3,1,2)),FALSE),TRUE,FALSE),
IF(_xlfn.XLOOKUP(AK$2,WatchbillMONTHLY!$A$20:$U$20,OFFSET(WatchbillMONTHLY!$A$20:$U$20,1,2))=IF(_xlfn.XLOOKUP($A71,INDIRECT("_"&amp;_xlfn.XLOOKUP(AK$2,WatchbillMONTHLY!$A$20:$U$20,OFFSET(WatchbillMONTHLY!$A$20:$U$20,1,2))),INDIRECT("_"&amp;_xlfn.XLOOKUP(AK$2,WatchbillMONTHLY!$A$20:$U$20,OFFSET(WatchbillMONTHLY!$A$20:$U$20,1,2))))=$A71,_xlfn.XLOOKUP(AK$2,WatchbillMONTHLY!$A$20:$U$20,OFFSET(WatchbillMONTHLY!$A$20:$U$20,1,2)),FALSE),TRUE,FALSE)),
IF(_xlfn.XLOOKUP(AK$2,WatchbillMONTHLY!$A$37:$U$37,OFFSET(WatchbillMONTHLY!$A$37:$U$37,1,2))=IF(_xlfn.XLOOKUP($A71,INDIRECT("_"&amp;_xlfn.XLOOKUP(AK$2,WatchbillMONTHLY!$A$37:$U$37,OFFSET(WatchbillMONTHLY!$A$37:$U$37,1,2))),INDIRECT("_"&amp;_xlfn.XLOOKUP(AK$2,WatchbillMONTHLY!$A$37:$U$37,OFFSET(WatchbillMONTHLY!$A$37:$U$37,1,2))))=$A71,_xlfn.XLOOKUP(AK$2,WatchbillMONTHLY!$A$37:$U$37,OFFSET(WatchbillMONTHLY!$A$37:$U$37,1,2)),FALSE),TRUE,FALSE)),
IF(_xlfn.XLOOKUP(AK$2,WatchbillMONTHLY!$A$54:$U$54,OFFSET(WatchbillMONTHLY!$A$54:$U$54,1,2))=IF(_xlfn.XLOOKUP($A71,INDIRECT("_"&amp;_xlfn.XLOOKUP(AK$2,WatchbillMONTHLY!$A$54:$U$54,OFFSET(WatchbillMONTHLY!$A$54:$U$54,1,2))),INDIRECT("_"&amp;_xlfn.XLOOKUP(AK$2,WatchbillMONTHLY!$A$54:$U$54,OFFSET(WatchbillMONTHLY!$A$54:$U$54,1,2))))=$A71,_xlfn.XLOOKUP(AK$2,WatchbillMONTHLY!$A$54:$U$54,OFFSET(WatchbillMONTHLY!$A$54:$U$54,1,2)),FALSE),TRUE,FALSE)),
IF(_xlfn.XLOOKUP(AK$2,WatchbillMONTHLY!$A$71:$U$71,OFFSET(WatchbillMONTHLY!$A$71:$U$71,1,2))=IF(_xlfn.XLOOKUP($A71,INDIRECT("_"&amp;_xlfn.XLOOKUP(AK$2,WatchbillMONTHLY!$A$71:$U$71,OFFSET(WatchbillMONTHLY!$A$71:$U$71,1,2))),INDIRECT("_"&amp;_xlfn.XLOOKUP(AK$2,WatchbillMONTHLY!$A$71:$U$71,OFFSET(WatchbillMONTHLY!$A$71:$U$71,1,2))))=$A71,_xlfn.XLOOKUP(AK$2,WatchbillMONTHLY!$A$71:$U$71,OFFSET(WatchbillMONTHLY!$A$71:$U$71,1,2)),FALSE),TRUE,FALSE)),
IF(_xlfn.XLOOKUP(AK$2,WatchbillMONTHLY!$A$88:$U$88,OFFSET(WatchbillMONTHLY!$A$88:$U$88,1,2))=IF(_xlfn.XLOOKUP($A71,INDIRECT("_"&amp;_xlfn.XLOOKUP(AK$2,WatchbillMONTHLY!$A$88:$U$88,OFFSET(WatchbillMONTHLY!$A$88:$U$88,1,2))),INDIRECT("_"&amp;_xlfn.XLOOKUP(AK$2,WatchbillMONTHLY!$A$88:$U$88,OFFSET(WatchbillMONTHLY!$A$88:$U$88,1,2))))=$A71,_xlfn.XLOOKUP(AK$2,WatchbillMONTHLY!$A$88:$U$88,OFFSET(WatchbillMONTHLY!$A$88:$U$88,1,2)),FALSE),TRUE,FALSE)),
FALSE),FALSE)</f>
        <v>0</v>
      </c>
      <c r="AL71" s="209" t="b" cm="1">
        <f t="array" aca="1" ref="AL71" ca="1">IF(AND($A71 &gt; 0, E71 &gt; 0,AL$2&lt;MiscFormulas!$A$5+1),
_xlfn.IFNA(
_xlfn.IFNA(
_xlfn.IFNA(
_xlfn.IFNA(
_xlfn.IFNA(
_xlfn.IFNA(
IF(_xlfn.XLOOKUP(AL$2,WatchbillMONTHLY!$A$3:$U$3,OFFSET(WatchbillMONTHLY!$A$3:$U$3,1,2))=IF(_xlfn.XLOOKUP($A71,INDIRECT("_"&amp;_xlfn.XLOOKUP(AL$2,WatchbillMONTHLY!$A$3:$U$3,OFFSET(WatchbillMONTHLY!$A$3:$U$3,1,2))),INDIRECT("_"&amp;_xlfn.XLOOKUP(AL$2,WatchbillMONTHLY!$A$3:$U$3,OFFSET(WatchbillMONTHLY!$A$3:$U$3,1,2))))=$A71,_xlfn.XLOOKUP(AL$2,WatchbillMONTHLY!$A$3:$U$3,OFFSET(WatchbillMONTHLY!$A$3:$U$3,1,2)),FALSE),TRUE,FALSE),
IF(_xlfn.XLOOKUP(AL$2,WatchbillMONTHLY!$A$20:$U$20,OFFSET(WatchbillMONTHLY!$A$20:$U$20,1,2))=IF(_xlfn.XLOOKUP($A71,INDIRECT("_"&amp;_xlfn.XLOOKUP(AL$2,WatchbillMONTHLY!$A$20:$U$20,OFFSET(WatchbillMONTHLY!$A$20:$U$20,1,2))),INDIRECT("_"&amp;_xlfn.XLOOKUP(AL$2,WatchbillMONTHLY!$A$20:$U$20,OFFSET(WatchbillMONTHLY!$A$20:$U$20,1,2))))=$A71,_xlfn.XLOOKUP(AL$2,WatchbillMONTHLY!$A$20:$U$20,OFFSET(WatchbillMONTHLY!$A$20:$U$20,1,2)),FALSE),TRUE,FALSE)),
IF(_xlfn.XLOOKUP(AL$2,WatchbillMONTHLY!$A$37:$U$37,OFFSET(WatchbillMONTHLY!$A$37:$U$37,1,2))=IF(_xlfn.XLOOKUP($A71,INDIRECT("_"&amp;_xlfn.XLOOKUP(AL$2,WatchbillMONTHLY!$A$37:$U$37,OFFSET(WatchbillMONTHLY!$A$37:$U$37,1,2))),INDIRECT("_"&amp;_xlfn.XLOOKUP(AL$2,WatchbillMONTHLY!$A$37:$U$37,OFFSET(WatchbillMONTHLY!$A$37:$U$37,1,2))))=$A71,_xlfn.XLOOKUP(AL$2,WatchbillMONTHLY!$A$37:$U$37,OFFSET(WatchbillMONTHLY!$A$37:$U$37,1,2)),FALSE),TRUE,FALSE)),
IF(_xlfn.XLOOKUP(AL$2,WatchbillMONTHLY!$A$54:$U$54,OFFSET(WatchbillMONTHLY!$A$54:$U$54,1,2))=IF(_xlfn.XLOOKUP($A71,INDIRECT("_"&amp;_xlfn.XLOOKUP(AL$2,WatchbillMONTHLY!$A$54:$U$54,OFFSET(WatchbillMONTHLY!$A$54:$U$54,1,2))),INDIRECT("_"&amp;_xlfn.XLOOKUP(AL$2,WatchbillMONTHLY!$A$54:$U$54,OFFSET(WatchbillMONTHLY!$A$54:$U$54,1,2))))=$A71,_xlfn.XLOOKUP(AL$2,WatchbillMONTHLY!$A$54:$U$54,OFFSET(WatchbillMONTHLY!$A$54:$U$54,1,2)),FALSE),TRUE,FALSE)),
IF(_xlfn.XLOOKUP(AL$2,WatchbillMONTHLY!$A$71:$U$71,OFFSET(WatchbillMONTHLY!$A$71:$U$71,1,2))=IF(_xlfn.XLOOKUP($A71,INDIRECT("_"&amp;_xlfn.XLOOKUP(AL$2,WatchbillMONTHLY!$A$71:$U$71,OFFSET(WatchbillMONTHLY!$A$71:$U$71,1,2))),INDIRECT("_"&amp;_xlfn.XLOOKUP(AL$2,WatchbillMONTHLY!$A$71:$U$71,OFFSET(WatchbillMONTHLY!$A$71:$U$71,1,2))))=$A71,_xlfn.XLOOKUP(AL$2,WatchbillMONTHLY!$A$71:$U$71,OFFSET(WatchbillMONTHLY!$A$71:$U$71,1,2)),FALSE),TRUE,FALSE)),
IF(_xlfn.XLOOKUP(AL$2,WatchbillMONTHLY!$A$88:$U$88,OFFSET(WatchbillMONTHLY!$A$88:$U$88,1,2))=IF(_xlfn.XLOOKUP($A71,INDIRECT("_"&amp;_xlfn.XLOOKUP(AL$2,WatchbillMONTHLY!$A$88:$U$88,OFFSET(WatchbillMONTHLY!$A$88:$U$88,1,2))),INDIRECT("_"&amp;_xlfn.XLOOKUP(AL$2,WatchbillMONTHLY!$A$88:$U$88,OFFSET(WatchbillMONTHLY!$A$88:$U$88,1,2))))=$A71,_xlfn.XLOOKUP(AL$2,WatchbillMONTHLY!$A$88:$U$88,OFFSET(WatchbillMONTHLY!$A$88:$U$88,1,2)),FALSE),TRUE,FALSE)),
FALSE),FALSE)</f>
        <v>0</v>
      </c>
      <c r="AM71" s="209" t="b" cm="1">
        <f t="array" aca="1" ref="AM71" ca="1">IF(AND($A71 &gt; 0, F71 &gt; 0,AM$2&lt;MiscFormulas!$A$5+1),
_xlfn.IFNA(
_xlfn.IFNA(
_xlfn.IFNA(
_xlfn.IFNA(
_xlfn.IFNA(
_xlfn.IFNA(
IF(_xlfn.XLOOKUP(AM$2,WatchbillMONTHLY!$A$3:$U$3,OFFSET(WatchbillMONTHLY!$A$3:$U$3,1,2))=IF(_xlfn.XLOOKUP($A71,INDIRECT("_"&amp;_xlfn.XLOOKUP(AM$2,WatchbillMONTHLY!$A$3:$U$3,OFFSET(WatchbillMONTHLY!$A$3:$U$3,1,2))),INDIRECT("_"&amp;_xlfn.XLOOKUP(AM$2,WatchbillMONTHLY!$A$3:$U$3,OFFSET(WatchbillMONTHLY!$A$3:$U$3,1,2))))=$A71,_xlfn.XLOOKUP(AM$2,WatchbillMONTHLY!$A$3:$U$3,OFFSET(WatchbillMONTHLY!$A$3:$U$3,1,2)),FALSE),TRUE,FALSE),
IF(_xlfn.XLOOKUP(AM$2,WatchbillMONTHLY!$A$20:$U$20,OFFSET(WatchbillMONTHLY!$A$20:$U$20,1,2))=IF(_xlfn.XLOOKUP($A71,INDIRECT("_"&amp;_xlfn.XLOOKUP(AM$2,WatchbillMONTHLY!$A$20:$U$20,OFFSET(WatchbillMONTHLY!$A$20:$U$20,1,2))),INDIRECT("_"&amp;_xlfn.XLOOKUP(AM$2,WatchbillMONTHLY!$A$20:$U$20,OFFSET(WatchbillMONTHLY!$A$20:$U$20,1,2))))=$A71,_xlfn.XLOOKUP(AM$2,WatchbillMONTHLY!$A$20:$U$20,OFFSET(WatchbillMONTHLY!$A$20:$U$20,1,2)),FALSE),TRUE,FALSE)),
IF(_xlfn.XLOOKUP(AM$2,WatchbillMONTHLY!$A$37:$U$37,OFFSET(WatchbillMONTHLY!$A$37:$U$37,1,2))=IF(_xlfn.XLOOKUP($A71,INDIRECT("_"&amp;_xlfn.XLOOKUP(AM$2,WatchbillMONTHLY!$A$37:$U$37,OFFSET(WatchbillMONTHLY!$A$37:$U$37,1,2))),INDIRECT("_"&amp;_xlfn.XLOOKUP(AM$2,WatchbillMONTHLY!$A$37:$U$37,OFFSET(WatchbillMONTHLY!$A$37:$U$37,1,2))))=$A71,_xlfn.XLOOKUP(AM$2,WatchbillMONTHLY!$A$37:$U$37,OFFSET(WatchbillMONTHLY!$A$37:$U$37,1,2)),FALSE),TRUE,FALSE)),
IF(_xlfn.XLOOKUP(AM$2,WatchbillMONTHLY!$A$54:$U$54,OFFSET(WatchbillMONTHLY!$A$54:$U$54,1,2))=IF(_xlfn.XLOOKUP($A71,INDIRECT("_"&amp;_xlfn.XLOOKUP(AM$2,WatchbillMONTHLY!$A$54:$U$54,OFFSET(WatchbillMONTHLY!$A$54:$U$54,1,2))),INDIRECT("_"&amp;_xlfn.XLOOKUP(AM$2,WatchbillMONTHLY!$A$54:$U$54,OFFSET(WatchbillMONTHLY!$A$54:$U$54,1,2))))=$A71,_xlfn.XLOOKUP(AM$2,WatchbillMONTHLY!$A$54:$U$54,OFFSET(WatchbillMONTHLY!$A$54:$U$54,1,2)),FALSE),TRUE,FALSE)),
IF(_xlfn.XLOOKUP(AM$2,WatchbillMONTHLY!$A$71:$U$71,OFFSET(WatchbillMONTHLY!$A$71:$U$71,1,2))=IF(_xlfn.XLOOKUP($A71,INDIRECT("_"&amp;_xlfn.XLOOKUP(AM$2,WatchbillMONTHLY!$A$71:$U$71,OFFSET(WatchbillMONTHLY!$A$71:$U$71,1,2))),INDIRECT("_"&amp;_xlfn.XLOOKUP(AM$2,WatchbillMONTHLY!$A$71:$U$71,OFFSET(WatchbillMONTHLY!$A$71:$U$71,1,2))))=$A71,_xlfn.XLOOKUP(AM$2,WatchbillMONTHLY!$A$71:$U$71,OFFSET(WatchbillMONTHLY!$A$71:$U$71,1,2)),FALSE),TRUE,FALSE)),
IF(_xlfn.XLOOKUP(AM$2,WatchbillMONTHLY!$A$88:$U$88,OFFSET(WatchbillMONTHLY!$A$88:$U$88,1,2))=IF(_xlfn.XLOOKUP($A71,INDIRECT("_"&amp;_xlfn.XLOOKUP(AM$2,WatchbillMONTHLY!$A$88:$U$88,OFFSET(WatchbillMONTHLY!$A$88:$U$88,1,2))),INDIRECT("_"&amp;_xlfn.XLOOKUP(AM$2,WatchbillMONTHLY!$A$88:$U$88,OFFSET(WatchbillMONTHLY!$A$88:$U$88,1,2))))=$A71,_xlfn.XLOOKUP(AM$2,WatchbillMONTHLY!$A$88:$U$88,OFFSET(WatchbillMONTHLY!$A$88:$U$88,1,2)),FALSE),TRUE,FALSE)),
FALSE),FALSE)</f>
        <v>0</v>
      </c>
      <c r="AN71" s="209" t="b" cm="1">
        <f t="array" aca="1" ref="AN71" ca="1">IF(AND($A71 &gt; 0, G71 &gt; 0,AN$2&lt;MiscFormulas!$A$5+1),
_xlfn.IFNA(
_xlfn.IFNA(
_xlfn.IFNA(
_xlfn.IFNA(
_xlfn.IFNA(
_xlfn.IFNA(
IF(_xlfn.XLOOKUP(AN$2,WatchbillMONTHLY!$A$3:$U$3,OFFSET(WatchbillMONTHLY!$A$3:$U$3,1,2))=IF(_xlfn.XLOOKUP($A71,INDIRECT("_"&amp;_xlfn.XLOOKUP(AN$2,WatchbillMONTHLY!$A$3:$U$3,OFFSET(WatchbillMONTHLY!$A$3:$U$3,1,2))),INDIRECT("_"&amp;_xlfn.XLOOKUP(AN$2,WatchbillMONTHLY!$A$3:$U$3,OFFSET(WatchbillMONTHLY!$A$3:$U$3,1,2))))=$A71,_xlfn.XLOOKUP(AN$2,WatchbillMONTHLY!$A$3:$U$3,OFFSET(WatchbillMONTHLY!$A$3:$U$3,1,2)),FALSE),TRUE,FALSE),
IF(_xlfn.XLOOKUP(AN$2,WatchbillMONTHLY!$A$20:$U$20,OFFSET(WatchbillMONTHLY!$A$20:$U$20,1,2))=IF(_xlfn.XLOOKUP($A71,INDIRECT("_"&amp;_xlfn.XLOOKUP(AN$2,WatchbillMONTHLY!$A$20:$U$20,OFFSET(WatchbillMONTHLY!$A$20:$U$20,1,2))),INDIRECT("_"&amp;_xlfn.XLOOKUP(AN$2,WatchbillMONTHLY!$A$20:$U$20,OFFSET(WatchbillMONTHLY!$A$20:$U$20,1,2))))=$A71,_xlfn.XLOOKUP(AN$2,WatchbillMONTHLY!$A$20:$U$20,OFFSET(WatchbillMONTHLY!$A$20:$U$20,1,2)),FALSE),TRUE,FALSE)),
IF(_xlfn.XLOOKUP(AN$2,WatchbillMONTHLY!$A$37:$U$37,OFFSET(WatchbillMONTHLY!$A$37:$U$37,1,2))=IF(_xlfn.XLOOKUP($A71,INDIRECT("_"&amp;_xlfn.XLOOKUP(AN$2,WatchbillMONTHLY!$A$37:$U$37,OFFSET(WatchbillMONTHLY!$A$37:$U$37,1,2))),INDIRECT("_"&amp;_xlfn.XLOOKUP(AN$2,WatchbillMONTHLY!$A$37:$U$37,OFFSET(WatchbillMONTHLY!$A$37:$U$37,1,2))))=$A71,_xlfn.XLOOKUP(AN$2,WatchbillMONTHLY!$A$37:$U$37,OFFSET(WatchbillMONTHLY!$A$37:$U$37,1,2)),FALSE),TRUE,FALSE)),
IF(_xlfn.XLOOKUP(AN$2,WatchbillMONTHLY!$A$54:$U$54,OFFSET(WatchbillMONTHLY!$A$54:$U$54,1,2))=IF(_xlfn.XLOOKUP($A71,INDIRECT("_"&amp;_xlfn.XLOOKUP(AN$2,WatchbillMONTHLY!$A$54:$U$54,OFFSET(WatchbillMONTHLY!$A$54:$U$54,1,2))),INDIRECT("_"&amp;_xlfn.XLOOKUP(AN$2,WatchbillMONTHLY!$A$54:$U$54,OFFSET(WatchbillMONTHLY!$A$54:$U$54,1,2))))=$A71,_xlfn.XLOOKUP(AN$2,WatchbillMONTHLY!$A$54:$U$54,OFFSET(WatchbillMONTHLY!$A$54:$U$54,1,2)),FALSE),TRUE,FALSE)),
IF(_xlfn.XLOOKUP(AN$2,WatchbillMONTHLY!$A$71:$U$71,OFFSET(WatchbillMONTHLY!$A$71:$U$71,1,2))=IF(_xlfn.XLOOKUP($A71,INDIRECT("_"&amp;_xlfn.XLOOKUP(AN$2,WatchbillMONTHLY!$A$71:$U$71,OFFSET(WatchbillMONTHLY!$A$71:$U$71,1,2))),INDIRECT("_"&amp;_xlfn.XLOOKUP(AN$2,WatchbillMONTHLY!$A$71:$U$71,OFFSET(WatchbillMONTHLY!$A$71:$U$71,1,2))))=$A71,_xlfn.XLOOKUP(AN$2,WatchbillMONTHLY!$A$71:$U$71,OFFSET(WatchbillMONTHLY!$A$71:$U$71,1,2)),FALSE),TRUE,FALSE)),
IF(_xlfn.XLOOKUP(AN$2,WatchbillMONTHLY!$A$88:$U$88,OFFSET(WatchbillMONTHLY!$A$88:$U$88,1,2))=IF(_xlfn.XLOOKUP($A71,INDIRECT("_"&amp;_xlfn.XLOOKUP(AN$2,WatchbillMONTHLY!$A$88:$U$88,OFFSET(WatchbillMONTHLY!$A$88:$U$88,1,2))),INDIRECT("_"&amp;_xlfn.XLOOKUP(AN$2,WatchbillMONTHLY!$A$88:$U$88,OFFSET(WatchbillMONTHLY!$A$88:$U$88,1,2))))=$A71,_xlfn.XLOOKUP(AN$2,WatchbillMONTHLY!$A$88:$U$88,OFFSET(WatchbillMONTHLY!$A$88:$U$88,1,2)),FALSE),TRUE,FALSE)),
FALSE),FALSE)</f>
        <v>0</v>
      </c>
      <c r="AO71" s="209" t="b" cm="1">
        <f t="array" aca="1" ref="AO71" ca="1">IF(AND($A71 &gt; 0, H71 &gt; 0,AO$2&lt;MiscFormulas!$A$5+1),
_xlfn.IFNA(
_xlfn.IFNA(
_xlfn.IFNA(
_xlfn.IFNA(
_xlfn.IFNA(
_xlfn.IFNA(
IF(_xlfn.XLOOKUP(AO$2,WatchbillMONTHLY!$A$3:$U$3,OFFSET(WatchbillMONTHLY!$A$3:$U$3,1,2))=IF(_xlfn.XLOOKUP($A71,INDIRECT("_"&amp;_xlfn.XLOOKUP(AO$2,WatchbillMONTHLY!$A$3:$U$3,OFFSET(WatchbillMONTHLY!$A$3:$U$3,1,2))),INDIRECT("_"&amp;_xlfn.XLOOKUP(AO$2,WatchbillMONTHLY!$A$3:$U$3,OFFSET(WatchbillMONTHLY!$A$3:$U$3,1,2))))=$A71,_xlfn.XLOOKUP(AO$2,WatchbillMONTHLY!$A$3:$U$3,OFFSET(WatchbillMONTHLY!$A$3:$U$3,1,2)),FALSE),TRUE,FALSE),
IF(_xlfn.XLOOKUP(AO$2,WatchbillMONTHLY!$A$20:$U$20,OFFSET(WatchbillMONTHLY!$A$20:$U$20,1,2))=IF(_xlfn.XLOOKUP($A71,INDIRECT("_"&amp;_xlfn.XLOOKUP(AO$2,WatchbillMONTHLY!$A$20:$U$20,OFFSET(WatchbillMONTHLY!$A$20:$U$20,1,2))),INDIRECT("_"&amp;_xlfn.XLOOKUP(AO$2,WatchbillMONTHLY!$A$20:$U$20,OFFSET(WatchbillMONTHLY!$A$20:$U$20,1,2))))=$A71,_xlfn.XLOOKUP(AO$2,WatchbillMONTHLY!$A$20:$U$20,OFFSET(WatchbillMONTHLY!$A$20:$U$20,1,2)),FALSE),TRUE,FALSE)),
IF(_xlfn.XLOOKUP(AO$2,WatchbillMONTHLY!$A$37:$U$37,OFFSET(WatchbillMONTHLY!$A$37:$U$37,1,2))=IF(_xlfn.XLOOKUP($A71,INDIRECT("_"&amp;_xlfn.XLOOKUP(AO$2,WatchbillMONTHLY!$A$37:$U$37,OFFSET(WatchbillMONTHLY!$A$37:$U$37,1,2))),INDIRECT("_"&amp;_xlfn.XLOOKUP(AO$2,WatchbillMONTHLY!$A$37:$U$37,OFFSET(WatchbillMONTHLY!$A$37:$U$37,1,2))))=$A71,_xlfn.XLOOKUP(AO$2,WatchbillMONTHLY!$A$37:$U$37,OFFSET(WatchbillMONTHLY!$A$37:$U$37,1,2)),FALSE),TRUE,FALSE)),
IF(_xlfn.XLOOKUP(AO$2,WatchbillMONTHLY!$A$54:$U$54,OFFSET(WatchbillMONTHLY!$A$54:$U$54,1,2))=IF(_xlfn.XLOOKUP($A71,INDIRECT("_"&amp;_xlfn.XLOOKUP(AO$2,WatchbillMONTHLY!$A$54:$U$54,OFFSET(WatchbillMONTHLY!$A$54:$U$54,1,2))),INDIRECT("_"&amp;_xlfn.XLOOKUP(AO$2,WatchbillMONTHLY!$A$54:$U$54,OFFSET(WatchbillMONTHLY!$A$54:$U$54,1,2))))=$A71,_xlfn.XLOOKUP(AO$2,WatchbillMONTHLY!$A$54:$U$54,OFFSET(WatchbillMONTHLY!$A$54:$U$54,1,2)),FALSE),TRUE,FALSE)),
IF(_xlfn.XLOOKUP(AO$2,WatchbillMONTHLY!$A$71:$U$71,OFFSET(WatchbillMONTHLY!$A$71:$U$71,1,2))=IF(_xlfn.XLOOKUP($A71,INDIRECT("_"&amp;_xlfn.XLOOKUP(AO$2,WatchbillMONTHLY!$A$71:$U$71,OFFSET(WatchbillMONTHLY!$A$71:$U$71,1,2))),INDIRECT("_"&amp;_xlfn.XLOOKUP(AO$2,WatchbillMONTHLY!$A$71:$U$71,OFFSET(WatchbillMONTHLY!$A$71:$U$71,1,2))))=$A71,_xlfn.XLOOKUP(AO$2,WatchbillMONTHLY!$A$71:$U$71,OFFSET(WatchbillMONTHLY!$A$71:$U$71,1,2)),FALSE),TRUE,FALSE)),
IF(_xlfn.XLOOKUP(AO$2,WatchbillMONTHLY!$A$88:$U$88,OFFSET(WatchbillMONTHLY!$A$88:$U$88,1,2))=IF(_xlfn.XLOOKUP($A71,INDIRECT("_"&amp;_xlfn.XLOOKUP(AO$2,WatchbillMONTHLY!$A$88:$U$88,OFFSET(WatchbillMONTHLY!$A$88:$U$88,1,2))),INDIRECT("_"&amp;_xlfn.XLOOKUP(AO$2,WatchbillMONTHLY!$A$88:$U$88,OFFSET(WatchbillMONTHLY!$A$88:$U$88,1,2))))=$A71,_xlfn.XLOOKUP(AO$2,WatchbillMONTHLY!$A$88:$U$88,OFFSET(WatchbillMONTHLY!$A$88:$U$88,1,2)),FALSE),TRUE,FALSE)),
FALSE),FALSE)</f>
        <v>0</v>
      </c>
      <c r="AP71" s="209" t="b" cm="1">
        <f t="array" aca="1" ref="AP71" ca="1">IF(AND($A71 &gt; 0, I71 &gt; 0,AP$2&lt;MiscFormulas!$A$5+1),
_xlfn.IFNA(
_xlfn.IFNA(
_xlfn.IFNA(
_xlfn.IFNA(
_xlfn.IFNA(
_xlfn.IFNA(
IF(_xlfn.XLOOKUP(AP$2,WatchbillMONTHLY!$A$3:$U$3,OFFSET(WatchbillMONTHLY!$A$3:$U$3,1,2))=IF(_xlfn.XLOOKUP($A71,INDIRECT("_"&amp;_xlfn.XLOOKUP(AP$2,WatchbillMONTHLY!$A$3:$U$3,OFFSET(WatchbillMONTHLY!$A$3:$U$3,1,2))),INDIRECT("_"&amp;_xlfn.XLOOKUP(AP$2,WatchbillMONTHLY!$A$3:$U$3,OFFSET(WatchbillMONTHLY!$A$3:$U$3,1,2))))=$A71,_xlfn.XLOOKUP(AP$2,WatchbillMONTHLY!$A$3:$U$3,OFFSET(WatchbillMONTHLY!$A$3:$U$3,1,2)),FALSE),TRUE,FALSE),
IF(_xlfn.XLOOKUP(AP$2,WatchbillMONTHLY!$A$20:$U$20,OFFSET(WatchbillMONTHLY!$A$20:$U$20,1,2))=IF(_xlfn.XLOOKUP($A71,INDIRECT("_"&amp;_xlfn.XLOOKUP(AP$2,WatchbillMONTHLY!$A$20:$U$20,OFFSET(WatchbillMONTHLY!$A$20:$U$20,1,2))),INDIRECT("_"&amp;_xlfn.XLOOKUP(AP$2,WatchbillMONTHLY!$A$20:$U$20,OFFSET(WatchbillMONTHLY!$A$20:$U$20,1,2))))=$A71,_xlfn.XLOOKUP(AP$2,WatchbillMONTHLY!$A$20:$U$20,OFFSET(WatchbillMONTHLY!$A$20:$U$20,1,2)),FALSE),TRUE,FALSE)),
IF(_xlfn.XLOOKUP(AP$2,WatchbillMONTHLY!$A$37:$U$37,OFFSET(WatchbillMONTHLY!$A$37:$U$37,1,2))=IF(_xlfn.XLOOKUP($A71,INDIRECT("_"&amp;_xlfn.XLOOKUP(AP$2,WatchbillMONTHLY!$A$37:$U$37,OFFSET(WatchbillMONTHLY!$A$37:$U$37,1,2))),INDIRECT("_"&amp;_xlfn.XLOOKUP(AP$2,WatchbillMONTHLY!$A$37:$U$37,OFFSET(WatchbillMONTHLY!$A$37:$U$37,1,2))))=$A71,_xlfn.XLOOKUP(AP$2,WatchbillMONTHLY!$A$37:$U$37,OFFSET(WatchbillMONTHLY!$A$37:$U$37,1,2)),FALSE),TRUE,FALSE)),
IF(_xlfn.XLOOKUP(AP$2,WatchbillMONTHLY!$A$54:$U$54,OFFSET(WatchbillMONTHLY!$A$54:$U$54,1,2))=IF(_xlfn.XLOOKUP($A71,INDIRECT("_"&amp;_xlfn.XLOOKUP(AP$2,WatchbillMONTHLY!$A$54:$U$54,OFFSET(WatchbillMONTHLY!$A$54:$U$54,1,2))),INDIRECT("_"&amp;_xlfn.XLOOKUP(AP$2,WatchbillMONTHLY!$A$54:$U$54,OFFSET(WatchbillMONTHLY!$A$54:$U$54,1,2))))=$A71,_xlfn.XLOOKUP(AP$2,WatchbillMONTHLY!$A$54:$U$54,OFFSET(WatchbillMONTHLY!$A$54:$U$54,1,2)),FALSE),TRUE,FALSE)),
IF(_xlfn.XLOOKUP(AP$2,WatchbillMONTHLY!$A$71:$U$71,OFFSET(WatchbillMONTHLY!$A$71:$U$71,1,2))=IF(_xlfn.XLOOKUP($A71,INDIRECT("_"&amp;_xlfn.XLOOKUP(AP$2,WatchbillMONTHLY!$A$71:$U$71,OFFSET(WatchbillMONTHLY!$A$71:$U$71,1,2))),INDIRECT("_"&amp;_xlfn.XLOOKUP(AP$2,WatchbillMONTHLY!$A$71:$U$71,OFFSET(WatchbillMONTHLY!$A$71:$U$71,1,2))))=$A71,_xlfn.XLOOKUP(AP$2,WatchbillMONTHLY!$A$71:$U$71,OFFSET(WatchbillMONTHLY!$A$71:$U$71,1,2)),FALSE),TRUE,FALSE)),
IF(_xlfn.XLOOKUP(AP$2,WatchbillMONTHLY!$A$88:$U$88,OFFSET(WatchbillMONTHLY!$A$88:$U$88,1,2))=IF(_xlfn.XLOOKUP($A71,INDIRECT("_"&amp;_xlfn.XLOOKUP(AP$2,WatchbillMONTHLY!$A$88:$U$88,OFFSET(WatchbillMONTHLY!$A$88:$U$88,1,2))),INDIRECT("_"&amp;_xlfn.XLOOKUP(AP$2,WatchbillMONTHLY!$A$88:$U$88,OFFSET(WatchbillMONTHLY!$A$88:$U$88,1,2))))=$A71,_xlfn.XLOOKUP(AP$2,WatchbillMONTHLY!$A$88:$U$88,OFFSET(WatchbillMONTHLY!$A$88:$U$88,1,2)),FALSE),TRUE,FALSE)),
FALSE),FALSE)</f>
        <v>0</v>
      </c>
      <c r="AQ71" s="209" t="b" cm="1">
        <f t="array" aca="1" ref="AQ71" ca="1">IF(AND($A71 &gt; 0, J71 &gt; 0,AQ$2&lt;MiscFormulas!$A$5+1),
_xlfn.IFNA(
_xlfn.IFNA(
_xlfn.IFNA(
_xlfn.IFNA(
_xlfn.IFNA(
_xlfn.IFNA(
IF(_xlfn.XLOOKUP(AQ$2,WatchbillMONTHLY!$A$3:$U$3,OFFSET(WatchbillMONTHLY!$A$3:$U$3,1,2))=IF(_xlfn.XLOOKUP($A71,INDIRECT("_"&amp;_xlfn.XLOOKUP(AQ$2,WatchbillMONTHLY!$A$3:$U$3,OFFSET(WatchbillMONTHLY!$A$3:$U$3,1,2))),INDIRECT("_"&amp;_xlfn.XLOOKUP(AQ$2,WatchbillMONTHLY!$A$3:$U$3,OFFSET(WatchbillMONTHLY!$A$3:$U$3,1,2))))=$A71,_xlfn.XLOOKUP(AQ$2,WatchbillMONTHLY!$A$3:$U$3,OFFSET(WatchbillMONTHLY!$A$3:$U$3,1,2)),FALSE),TRUE,FALSE),
IF(_xlfn.XLOOKUP(AQ$2,WatchbillMONTHLY!$A$20:$U$20,OFFSET(WatchbillMONTHLY!$A$20:$U$20,1,2))=IF(_xlfn.XLOOKUP($A71,INDIRECT("_"&amp;_xlfn.XLOOKUP(AQ$2,WatchbillMONTHLY!$A$20:$U$20,OFFSET(WatchbillMONTHLY!$A$20:$U$20,1,2))),INDIRECT("_"&amp;_xlfn.XLOOKUP(AQ$2,WatchbillMONTHLY!$A$20:$U$20,OFFSET(WatchbillMONTHLY!$A$20:$U$20,1,2))))=$A71,_xlfn.XLOOKUP(AQ$2,WatchbillMONTHLY!$A$20:$U$20,OFFSET(WatchbillMONTHLY!$A$20:$U$20,1,2)),FALSE),TRUE,FALSE)),
IF(_xlfn.XLOOKUP(AQ$2,WatchbillMONTHLY!$A$37:$U$37,OFFSET(WatchbillMONTHLY!$A$37:$U$37,1,2))=IF(_xlfn.XLOOKUP($A71,INDIRECT("_"&amp;_xlfn.XLOOKUP(AQ$2,WatchbillMONTHLY!$A$37:$U$37,OFFSET(WatchbillMONTHLY!$A$37:$U$37,1,2))),INDIRECT("_"&amp;_xlfn.XLOOKUP(AQ$2,WatchbillMONTHLY!$A$37:$U$37,OFFSET(WatchbillMONTHLY!$A$37:$U$37,1,2))))=$A71,_xlfn.XLOOKUP(AQ$2,WatchbillMONTHLY!$A$37:$U$37,OFFSET(WatchbillMONTHLY!$A$37:$U$37,1,2)),FALSE),TRUE,FALSE)),
IF(_xlfn.XLOOKUP(AQ$2,WatchbillMONTHLY!$A$54:$U$54,OFFSET(WatchbillMONTHLY!$A$54:$U$54,1,2))=IF(_xlfn.XLOOKUP($A71,INDIRECT("_"&amp;_xlfn.XLOOKUP(AQ$2,WatchbillMONTHLY!$A$54:$U$54,OFFSET(WatchbillMONTHLY!$A$54:$U$54,1,2))),INDIRECT("_"&amp;_xlfn.XLOOKUP(AQ$2,WatchbillMONTHLY!$A$54:$U$54,OFFSET(WatchbillMONTHLY!$A$54:$U$54,1,2))))=$A71,_xlfn.XLOOKUP(AQ$2,WatchbillMONTHLY!$A$54:$U$54,OFFSET(WatchbillMONTHLY!$A$54:$U$54,1,2)),FALSE),TRUE,FALSE)),
IF(_xlfn.XLOOKUP(AQ$2,WatchbillMONTHLY!$A$71:$U$71,OFFSET(WatchbillMONTHLY!$A$71:$U$71,1,2))=IF(_xlfn.XLOOKUP($A71,INDIRECT("_"&amp;_xlfn.XLOOKUP(AQ$2,WatchbillMONTHLY!$A$71:$U$71,OFFSET(WatchbillMONTHLY!$A$71:$U$71,1,2))),INDIRECT("_"&amp;_xlfn.XLOOKUP(AQ$2,WatchbillMONTHLY!$A$71:$U$71,OFFSET(WatchbillMONTHLY!$A$71:$U$71,1,2))))=$A71,_xlfn.XLOOKUP(AQ$2,WatchbillMONTHLY!$A$71:$U$71,OFFSET(WatchbillMONTHLY!$A$71:$U$71,1,2)),FALSE),TRUE,FALSE)),
IF(_xlfn.XLOOKUP(AQ$2,WatchbillMONTHLY!$A$88:$U$88,OFFSET(WatchbillMONTHLY!$A$88:$U$88,1,2))=IF(_xlfn.XLOOKUP($A71,INDIRECT("_"&amp;_xlfn.XLOOKUP(AQ$2,WatchbillMONTHLY!$A$88:$U$88,OFFSET(WatchbillMONTHLY!$A$88:$U$88,1,2))),INDIRECT("_"&amp;_xlfn.XLOOKUP(AQ$2,WatchbillMONTHLY!$A$88:$U$88,OFFSET(WatchbillMONTHLY!$A$88:$U$88,1,2))))=$A71,_xlfn.XLOOKUP(AQ$2,WatchbillMONTHLY!$A$88:$U$88,OFFSET(WatchbillMONTHLY!$A$88:$U$88,1,2)),FALSE),TRUE,FALSE)),
FALSE),FALSE)</f>
        <v>0</v>
      </c>
      <c r="AR71" s="209" t="b" cm="1">
        <f t="array" aca="1" ref="AR71" ca="1">IF(AND($A71 &gt; 0, K71 &gt; 0,AR$2&lt;MiscFormulas!$A$5+1),
_xlfn.IFNA(
_xlfn.IFNA(
_xlfn.IFNA(
_xlfn.IFNA(
_xlfn.IFNA(
_xlfn.IFNA(
IF(_xlfn.XLOOKUP(AR$2,WatchbillMONTHLY!$A$3:$U$3,OFFSET(WatchbillMONTHLY!$A$3:$U$3,1,2))=IF(_xlfn.XLOOKUP($A71,INDIRECT("_"&amp;_xlfn.XLOOKUP(AR$2,WatchbillMONTHLY!$A$3:$U$3,OFFSET(WatchbillMONTHLY!$A$3:$U$3,1,2))),INDIRECT("_"&amp;_xlfn.XLOOKUP(AR$2,WatchbillMONTHLY!$A$3:$U$3,OFFSET(WatchbillMONTHLY!$A$3:$U$3,1,2))))=$A71,_xlfn.XLOOKUP(AR$2,WatchbillMONTHLY!$A$3:$U$3,OFFSET(WatchbillMONTHLY!$A$3:$U$3,1,2)),FALSE),TRUE,FALSE),
IF(_xlfn.XLOOKUP(AR$2,WatchbillMONTHLY!$A$20:$U$20,OFFSET(WatchbillMONTHLY!$A$20:$U$20,1,2))=IF(_xlfn.XLOOKUP($A71,INDIRECT("_"&amp;_xlfn.XLOOKUP(AR$2,WatchbillMONTHLY!$A$20:$U$20,OFFSET(WatchbillMONTHLY!$A$20:$U$20,1,2))),INDIRECT("_"&amp;_xlfn.XLOOKUP(AR$2,WatchbillMONTHLY!$A$20:$U$20,OFFSET(WatchbillMONTHLY!$A$20:$U$20,1,2))))=$A71,_xlfn.XLOOKUP(AR$2,WatchbillMONTHLY!$A$20:$U$20,OFFSET(WatchbillMONTHLY!$A$20:$U$20,1,2)),FALSE),TRUE,FALSE)),
IF(_xlfn.XLOOKUP(AR$2,WatchbillMONTHLY!$A$37:$U$37,OFFSET(WatchbillMONTHLY!$A$37:$U$37,1,2))=IF(_xlfn.XLOOKUP($A71,INDIRECT("_"&amp;_xlfn.XLOOKUP(AR$2,WatchbillMONTHLY!$A$37:$U$37,OFFSET(WatchbillMONTHLY!$A$37:$U$37,1,2))),INDIRECT("_"&amp;_xlfn.XLOOKUP(AR$2,WatchbillMONTHLY!$A$37:$U$37,OFFSET(WatchbillMONTHLY!$A$37:$U$37,1,2))))=$A71,_xlfn.XLOOKUP(AR$2,WatchbillMONTHLY!$A$37:$U$37,OFFSET(WatchbillMONTHLY!$A$37:$U$37,1,2)),FALSE),TRUE,FALSE)),
IF(_xlfn.XLOOKUP(AR$2,WatchbillMONTHLY!$A$54:$U$54,OFFSET(WatchbillMONTHLY!$A$54:$U$54,1,2))=IF(_xlfn.XLOOKUP($A71,INDIRECT("_"&amp;_xlfn.XLOOKUP(AR$2,WatchbillMONTHLY!$A$54:$U$54,OFFSET(WatchbillMONTHLY!$A$54:$U$54,1,2))),INDIRECT("_"&amp;_xlfn.XLOOKUP(AR$2,WatchbillMONTHLY!$A$54:$U$54,OFFSET(WatchbillMONTHLY!$A$54:$U$54,1,2))))=$A71,_xlfn.XLOOKUP(AR$2,WatchbillMONTHLY!$A$54:$U$54,OFFSET(WatchbillMONTHLY!$A$54:$U$54,1,2)),FALSE),TRUE,FALSE)),
IF(_xlfn.XLOOKUP(AR$2,WatchbillMONTHLY!$A$71:$U$71,OFFSET(WatchbillMONTHLY!$A$71:$U$71,1,2))=IF(_xlfn.XLOOKUP($A71,INDIRECT("_"&amp;_xlfn.XLOOKUP(AR$2,WatchbillMONTHLY!$A$71:$U$71,OFFSET(WatchbillMONTHLY!$A$71:$U$71,1,2))),INDIRECT("_"&amp;_xlfn.XLOOKUP(AR$2,WatchbillMONTHLY!$A$71:$U$71,OFFSET(WatchbillMONTHLY!$A$71:$U$71,1,2))))=$A71,_xlfn.XLOOKUP(AR$2,WatchbillMONTHLY!$A$71:$U$71,OFFSET(WatchbillMONTHLY!$A$71:$U$71,1,2)),FALSE),TRUE,FALSE)),
IF(_xlfn.XLOOKUP(AR$2,WatchbillMONTHLY!$A$88:$U$88,OFFSET(WatchbillMONTHLY!$A$88:$U$88,1,2))=IF(_xlfn.XLOOKUP($A71,INDIRECT("_"&amp;_xlfn.XLOOKUP(AR$2,WatchbillMONTHLY!$A$88:$U$88,OFFSET(WatchbillMONTHLY!$A$88:$U$88,1,2))),INDIRECT("_"&amp;_xlfn.XLOOKUP(AR$2,WatchbillMONTHLY!$A$88:$U$88,OFFSET(WatchbillMONTHLY!$A$88:$U$88,1,2))))=$A71,_xlfn.XLOOKUP(AR$2,WatchbillMONTHLY!$A$88:$U$88,OFFSET(WatchbillMONTHLY!$A$88:$U$88,1,2)),FALSE),TRUE,FALSE)),
FALSE),FALSE)</f>
        <v>0</v>
      </c>
      <c r="AS71" s="209" t="b" cm="1">
        <f t="array" aca="1" ref="AS71" ca="1">IF(AND($A71 &gt; 0, L71 &gt; 0,AS$2&lt;MiscFormulas!$A$5+1),
_xlfn.IFNA(
_xlfn.IFNA(
_xlfn.IFNA(
_xlfn.IFNA(
_xlfn.IFNA(
_xlfn.IFNA(
IF(_xlfn.XLOOKUP(AS$2,WatchbillMONTHLY!$A$3:$U$3,OFFSET(WatchbillMONTHLY!$A$3:$U$3,1,2))=IF(_xlfn.XLOOKUP($A71,INDIRECT("_"&amp;_xlfn.XLOOKUP(AS$2,WatchbillMONTHLY!$A$3:$U$3,OFFSET(WatchbillMONTHLY!$A$3:$U$3,1,2))),INDIRECT("_"&amp;_xlfn.XLOOKUP(AS$2,WatchbillMONTHLY!$A$3:$U$3,OFFSET(WatchbillMONTHLY!$A$3:$U$3,1,2))))=$A71,_xlfn.XLOOKUP(AS$2,WatchbillMONTHLY!$A$3:$U$3,OFFSET(WatchbillMONTHLY!$A$3:$U$3,1,2)),FALSE),TRUE,FALSE),
IF(_xlfn.XLOOKUP(AS$2,WatchbillMONTHLY!$A$20:$U$20,OFFSET(WatchbillMONTHLY!$A$20:$U$20,1,2))=IF(_xlfn.XLOOKUP($A71,INDIRECT("_"&amp;_xlfn.XLOOKUP(AS$2,WatchbillMONTHLY!$A$20:$U$20,OFFSET(WatchbillMONTHLY!$A$20:$U$20,1,2))),INDIRECT("_"&amp;_xlfn.XLOOKUP(AS$2,WatchbillMONTHLY!$A$20:$U$20,OFFSET(WatchbillMONTHLY!$A$20:$U$20,1,2))))=$A71,_xlfn.XLOOKUP(AS$2,WatchbillMONTHLY!$A$20:$U$20,OFFSET(WatchbillMONTHLY!$A$20:$U$20,1,2)),FALSE),TRUE,FALSE)),
IF(_xlfn.XLOOKUP(AS$2,WatchbillMONTHLY!$A$37:$U$37,OFFSET(WatchbillMONTHLY!$A$37:$U$37,1,2))=IF(_xlfn.XLOOKUP($A71,INDIRECT("_"&amp;_xlfn.XLOOKUP(AS$2,WatchbillMONTHLY!$A$37:$U$37,OFFSET(WatchbillMONTHLY!$A$37:$U$37,1,2))),INDIRECT("_"&amp;_xlfn.XLOOKUP(AS$2,WatchbillMONTHLY!$A$37:$U$37,OFFSET(WatchbillMONTHLY!$A$37:$U$37,1,2))))=$A71,_xlfn.XLOOKUP(AS$2,WatchbillMONTHLY!$A$37:$U$37,OFFSET(WatchbillMONTHLY!$A$37:$U$37,1,2)),FALSE),TRUE,FALSE)),
IF(_xlfn.XLOOKUP(AS$2,WatchbillMONTHLY!$A$54:$U$54,OFFSET(WatchbillMONTHLY!$A$54:$U$54,1,2))=IF(_xlfn.XLOOKUP($A71,INDIRECT("_"&amp;_xlfn.XLOOKUP(AS$2,WatchbillMONTHLY!$A$54:$U$54,OFFSET(WatchbillMONTHLY!$A$54:$U$54,1,2))),INDIRECT("_"&amp;_xlfn.XLOOKUP(AS$2,WatchbillMONTHLY!$A$54:$U$54,OFFSET(WatchbillMONTHLY!$A$54:$U$54,1,2))))=$A71,_xlfn.XLOOKUP(AS$2,WatchbillMONTHLY!$A$54:$U$54,OFFSET(WatchbillMONTHLY!$A$54:$U$54,1,2)),FALSE),TRUE,FALSE)),
IF(_xlfn.XLOOKUP(AS$2,WatchbillMONTHLY!$A$71:$U$71,OFFSET(WatchbillMONTHLY!$A$71:$U$71,1,2))=IF(_xlfn.XLOOKUP($A71,INDIRECT("_"&amp;_xlfn.XLOOKUP(AS$2,WatchbillMONTHLY!$A$71:$U$71,OFFSET(WatchbillMONTHLY!$A$71:$U$71,1,2))),INDIRECT("_"&amp;_xlfn.XLOOKUP(AS$2,WatchbillMONTHLY!$A$71:$U$71,OFFSET(WatchbillMONTHLY!$A$71:$U$71,1,2))))=$A71,_xlfn.XLOOKUP(AS$2,WatchbillMONTHLY!$A$71:$U$71,OFFSET(WatchbillMONTHLY!$A$71:$U$71,1,2)),FALSE),TRUE,FALSE)),
IF(_xlfn.XLOOKUP(AS$2,WatchbillMONTHLY!$A$88:$U$88,OFFSET(WatchbillMONTHLY!$A$88:$U$88,1,2))=IF(_xlfn.XLOOKUP($A71,INDIRECT("_"&amp;_xlfn.XLOOKUP(AS$2,WatchbillMONTHLY!$A$88:$U$88,OFFSET(WatchbillMONTHLY!$A$88:$U$88,1,2))),INDIRECT("_"&amp;_xlfn.XLOOKUP(AS$2,WatchbillMONTHLY!$A$88:$U$88,OFFSET(WatchbillMONTHLY!$A$88:$U$88,1,2))))=$A71,_xlfn.XLOOKUP(AS$2,WatchbillMONTHLY!$A$88:$U$88,OFFSET(WatchbillMONTHLY!$A$88:$U$88,1,2)),FALSE),TRUE,FALSE)),
FALSE),FALSE)</f>
        <v>0</v>
      </c>
      <c r="AT71" s="209" t="b" cm="1">
        <f t="array" aca="1" ref="AT71" ca="1">IF(AND($A71 &gt; 0, M71 &gt; 0,AT$2&lt;MiscFormulas!$A$5+1),
_xlfn.IFNA(
_xlfn.IFNA(
_xlfn.IFNA(
_xlfn.IFNA(
_xlfn.IFNA(
_xlfn.IFNA(
IF(_xlfn.XLOOKUP(AT$2,WatchbillMONTHLY!$A$3:$U$3,OFFSET(WatchbillMONTHLY!$A$3:$U$3,1,2))=IF(_xlfn.XLOOKUP($A71,INDIRECT("_"&amp;_xlfn.XLOOKUP(AT$2,WatchbillMONTHLY!$A$3:$U$3,OFFSET(WatchbillMONTHLY!$A$3:$U$3,1,2))),INDIRECT("_"&amp;_xlfn.XLOOKUP(AT$2,WatchbillMONTHLY!$A$3:$U$3,OFFSET(WatchbillMONTHLY!$A$3:$U$3,1,2))))=$A71,_xlfn.XLOOKUP(AT$2,WatchbillMONTHLY!$A$3:$U$3,OFFSET(WatchbillMONTHLY!$A$3:$U$3,1,2)),FALSE),TRUE,FALSE),
IF(_xlfn.XLOOKUP(AT$2,WatchbillMONTHLY!$A$20:$U$20,OFFSET(WatchbillMONTHLY!$A$20:$U$20,1,2))=IF(_xlfn.XLOOKUP($A71,INDIRECT("_"&amp;_xlfn.XLOOKUP(AT$2,WatchbillMONTHLY!$A$20:$U$20,OFFSET(WatchbillMONTHLY!$A$20:$U$20,1,2))),INDIRECT("_"&amp;_xlfn.XLOOKUP(AT$2,WatchbillMONTHLY!$A$20:$U$20,OFFSET(WatchbillMONTHLY!$A$20:$U$20,1,2))))=$A71,_xlfn.XLOOKUP(AT$2,WatchbillMONTHLY!$A$20:$U$20,OFFSET(WatchbillMONTHLY!$A$20:$U$20,1,2)),FALSE),TRUE,FALSE)),
IF(_xlfn.XLOOKUP(AT$2,WatchbillMONTHLY!$A$37:$U$37,OFFSET(WatchbillMONTHLY!$A$37:$U$37,1,2))=IF(_xlfn.XLOOKUP($A71,INDIRECT("_"&amp;_xlfn.XLOOKUP(AT$2,WatchbillMONTHLY!$A$37:$U$37,OFFSET(WatchbillMONTHLY!$A$37:$U$37,1,2))),INDIRECT("_"&amp;_xlfn.XLOOKUP(AT$2,WatchbillMONTHLY!$A$37:$U$37,OFFSET(WatchbillMONTHLY!$A$37:$U$37,1,2))))=$A71,_xlfn.XLOOKUP(AT$2,WatchbillMONTHLY!$A$37:$U$37,OFFSET(WatchbillMONTHLY!$A$37:$U$37,1,2)),FALSE),TRUE,FALSE)),
IF(_xlfn.XLOOKUP(AT$2,WatchbillMONTHLY!$A$54:$U$54,OFFSET(WatchbillMONTHLY!$A$54:$U$54,1,2))=IF(_xlfn.XLOOKUP($A71,INDIRECT("_"&amp;_xlfn.XLOOKUP(AT$2,WatchbillMONTHLY!$A$54:$U$54,OFFSET(WatchbillMONTHLY!$A$54:$U$54,1,2))),INDIRECT("_"&amp;_xlfn.XLOOKUP(AT$2,WatchbillMONTHLY!$A$54:$U$54,OFFSET(WatchbillMONTHLY!$A$54:$U$54,1,2))))=$A71,_xlfn.XLOOKUP(AT$2,WatchbillMONTHLY!$A$54:$U$54,OFFSET(WatchbillMONTHLY!$A$54:$U$54,1,2)),FALSE),TRUE,FALSE)),
IF(_xlfn.XLOOKUP(AT$2,WatchbillMONTHLY!$A$71:$U$71,OFFSET(WatchbillMONTHLY!$A$71:$U$71,1,2))=IF(_xlfn.XLOOKUP($A71,INDIRECT("_"&amp;_xlfn.XLOOKUP(AT$2,WatchbillMONTHLY!$A$71:$U$71,OFFSET(WatchbillMONTHLY!$A$71:$U$71,1,2))),INDIRECT("_"&amp;_xlfn.XLOOKUP(AT$2,WatchbillMONTHLY!$A$71:$U$71,OFFSET(WatchbillMONTHLY!$A$71:$U$71,1,2))))=$A71,_xlfn.XLOOKUP(AT$2,WatchbillMONTHLY!$A$71:$U$71,OFFSET(WatchbillMONTHLY!$A$71:$U$71,1,2)),FALSE),TRUE,FALSE)),
IF(_xlfn.XLOOKUP(AT$2,WatchbillMONTHLY!$A$88:$U$88,OFFSET(WatchbillMONTHLY!$A$88:$U$88,1,2))=IF(_xlfn.XLOOKUP($A71,INDIRECT("_"&amp;_xlfn.XLOOKUP(AT$2,WatchbillMONTHLY!$A$88:$U$88,OFFSET(WatchbillMONTHLY!$A$88:$U$88,1,2))),INDIRECT("_"&amp;_xlfn.XLOOKUP(AT$2,WatchbillMONTHLY!$A$88:$U$88,OFFSET(WatchbillMONTHLY!$A$88:$U$88,1,2))))=$A71,_xlfn.XLOOKUP(AT$2,WatchbillMONTHLY!$A$88:$U$88,OFFSET(WatchbillMONTHLY!$A$88:$U$88,1,2)),FALSE),TRUE,FALSE)),
FALSE),FALSE)</f>
        <v>0</v>
      </c>
      <c r="AU71" s="209" t="b" cm="1">
        <f t="array" aca="1" ref="AU71" ca="1">IF(AND($A71 &gt; 0, N71 &gt; 0,AU$2&lt;MiscFormulas!$A$5+1),
_xlfn.IFNA(
_xlfn.IFNA(
_xlfn.IFNA(
_xlfn.IFNA(
_xlfn.IFNA(
_xlfn.IFNA(
IF(_xlfn.XLOOKUP(AU$2,WatchbillMONTHLY!$A$3:$U$3,OFFSET(WatchbillMONTHLY!$A$3:$U$3,1,2))=IF(_xlfn.XLOOKUP($A71,INDIRECT("_"&amp;_xlfn.XLOOKUP(AU$2,WatchbillMONTHLY!$A$3:$U$3,OFFSET(WatchbillMONTHLY!$A$3:$U$3,1,2))),INDIRECT("_"&amp;_xlfn.XLOOKUP(AU$2,WatchbillMONTHLY!$A$3:$U$3,OFFSET(WatchbillMONTHLY!$A$3:$U$3,1,2))))=$A71,_xlfn.XLOOKUP(AU$2,WatchbillMONTHLY!$A$3:$U$3,OFFSET(WatchbillMONTHLY!$A$3:$U$3,1,2)),FALSE),TRUE,FALSE),
IF(_xlfn.XLOOKUP(AU$2,WatchbillMONTHLY!$A$20:$U$20,OFFSET(WatchbillMONTHLY!$A$20:$U$20,1,2))=IF(_xlfn.XLOOKUP($A71,INDIRECT("_"&amp;_xlfn.XLOOKUP(AU$2,WatchbillMONTHLY!$A$20:$U$20,OFFSET(WatchbillMONTHLY!$A$20:$U$20,1,2))),INDIRECT("_"&amp;_xlfn.XLOOKUP(AU$2,WatchbillMONTHLY!$A$20:$U$20,OFFSET(WatchbillMONTHLY!$A$20:$U$20,1,2))))=$A71,_xlfn.XLOOKUP(AU$2,WatchbillMONTHLY!$A$20:$U$20,OFFSET(WatchbillMONTHLY!$A$20:$U$20,1,2)),FALSE),TRUE,FALSE)),
IF(_xlfn.XLOOKUP(AU$2,WatchbillMONTHLY!$A$37:$U$37,OFFSET(WatchbillMONTHLY!$A$37:$U$37,1,2))=IF(_xlfn.XLOOKUP($A71,INDIRECT("_"&amp;_xlfn.XLOOKUP(AU$2,WatchbillMONTHLY!$A$37:$U$37,OFFSET(WatchbillMONTHLY!$A$37:$U$37,1,2))),INDIRECT("_"&amp;_xlfn.XLOOKUP(AU$2,WatchbillMONTHLY!$A$37:$U$37,OFFSET(WatchbillMONTHLY!$A$37:$U$37,1,2))))=$A71,_xlfn.XLOOKUP(AU$2,WatchbillMONTHLY!$A$37:$U$37,OFFSET(WatchbillMONTHLY!$A$37:$U$37,1,2)),FALSE),TRUE,FALSE)),
IF(_xlfn.XLOOKUP(AU$2,WatchbillMONTHLY!$A$54:$U$54,OFFSET(WatchbillMONTHLY!$A$54:$U$54,1,2))=IF(_xlfn.XLOOKUP($A71,INDIRECT("_"&amp;_xlfn.XLOOKUP(AU$2,WatchbillMONTHLY!$A$54:$U$54,OFFSET(WatchbillMONTHLY!$A$54:$U$54,1,2))),INDIRECT("_"&amp;_xlfn.XLOOKUP(AU$2,WatchbillMONTHLY!$A$54:$U$54,OFFSET(WatchbillMONTHLY!$A$54:$U$54,1,2))))=$A71,_xlfn.XLOOKUP(AU$2,WatchbillMONTHLY!$A$54:$U$54,OFFSET(WatchbillMONTHLY!$A$54:$U$54,1,2)),FALSE),TRUE,FALSE)),
IF(_xlfn.XLOOKUP(AU$2,WatchbillMONTHLY!$A$71:$U$71,OFFSET(WatchbillMONTHLY!$A$71:$U$71,1,2))=IF(_xlfn.XLOOKUP($A71,INDIRECT("_"&amp;_xlfn.XLOOKUP(AU$2,WatchbillMONTHLY!$A$71:$U$71,OFFSET(WatchbillMONTHLY!$A$71:$U$71,1,2))),INDIRECT("_"&amp;_xlfn.XLOOKUP(AU$2,WatchbillMONTHLY!$A$71:$U$71,OFFSET(WatchbillMONTHLY!$A$71:$U$71,1,2))))=$A71,_xlfn.XLOOKUP(AU$2,WatchbillMONTHLY!$A$71:$U$71,OFFSET(WatchbillMONTHLY!$A$71:$U$71,1,2)),FALSE),TRUE,FALSE)),
IF(_xlfn.XLOOKUP(AU$2,WatchbillMONTHLY!$A$88:$U$88,OFFSET(WatchbillMONTHLY!$A$88:$U$88,1,2))=IF(_xlfn.XLOOKUP($A71,INDIRECT("_"&amp;_xlfn.XLOOKUP(AU$2,WatchbillMONTHLY!$A$88:$U$88,OFFSET(WatchbillMONTHLY!$A$88:$U$88,1,2))),INDIRECT("_"&amp;_xlfn.XLOOKUP(AU$2,WatchbillMONTHLY!$A$88:$U$88,OFFSET(WatchbillMONTHLY!$A$88:$U$88,1,2))))=$A71,_xlfn.XLOOKUP(AU$2,WatchbillMONTHLY!$A$88:$U$88,OFFSET(WatchbillMONTHLY!$A$88:$U$88,1,2)),FALSE),TRUE,FALSE)),
FALSE),FALSE)</f>
        <v>0</v>
      </c>
      <c r="AV71" s="209" t="b" cm="1">
        <f t="array" aca="1" ref="AV71" ca="1">IF(AND($A71 &gt; 0, O71 &gt; 0,AV$2&lt;MiscFormulas!$A$5+1),
_xlfn.IFNA(
_xlfn.IFNA(
_xlfn.IFNA(
_xlfn.IFNA(
_xlfn.IFNA(
_xlfn.IFNA(
IF(_xlfn.XLOOKUP(AV$2,WatchbillMONTHLY!$A$3:$U$3,OFFSET(WatchbillMONTHLY!$A$3:$U$3,1,2))=IF(_xlfn.XLOOKUP($A71,INDIRECT("_"&amp;_xlfn.XLOOKUP(AV$2,WatchbillMONTHLY!$A$3:$U$3,OFFSET(WatchbillMONTHLY!$A$3:$U$3,1,2))),INDIRECT("_"&amp;_xlfn.XLOOKUP(AV$2,WatchbillMONTHLY!$A$3:$U$3,OFFSET(WatchbillMONTHLY!$A$3:$U$3,1,2))))=$A71,_xlfn.XLOOKUP(AV$2,WatchbillMONTHLY!$A$3:$U$3,OFFSET(WatchbillMONTHLY!$A$3:$U$3,1,2)),FALSE),TRUE,FALSE),
IF(_xlfn.XLOOKUP(AV$2,WatchbillMONTHLY!$A$20:$U$20,OFFSET(WatchbillMONTHLY!$A$20:$U$20,1,2))=IF(_xlfn.XLOOKUP($A71,INDIRECT("_"&amp;_xlfn.XLOOKUP(AV$2,WatchbillMONTHLY!$A$20:$U$20,OFFSET(WatchbillMONTHLY!$A$20:$U$20,1,2))),INDIRECT("_"&amp;_xlfn.XLOOKUP(AV$2,WatchbillMONTHLY!$A$20:$U$20,OFFSET(WatchbillMONTHLY!$A$20:$U$20,1,2))))=$A71,_xlfn.XLOOKUP(AV$2,WatchbillMONTHLY!$A$20:$U$20,OFFSET(WatchbillMONTHLY!$A$20:$U$20,1,2)),FALSE),TRUE,FALSE)),
IF(_xlfn.XLOOKUP(AV$2,WatchbillMONTHLY!$A$37:$U$37,OFFSET(WatchbillMONTHLY!$A$37:$U$37,1,2))=IF(_xlfn.XLOOKUP($A71,INDIRECT("_"&amp;_xlfn.XLOOKUP(AV$2,WatchbillMONTHLY!$A$37:$U$37,OFFSET(WatchbillMONTHLY!$A$37:$U$37,1,2))),INDIRECT("_"&amp;_xlfn.XLOOKUP(AV$2,WatchbillMONTHLY!$A$37:$U$37,OFFSET(WatchbillMONTHLY!$A$37:$U$37,1,2))))=$A71,_xlfn.XLOOKUP(AV$2,WatchbillMONTHLY!$A$37:$U$37,OFFSET(WatchbillMONTHLY!$A$37:$U$37,1,2)),FALSE),TRUE,FALSE)),
IF(_xlfn.XLOOKUP(AV$2,WatchbillMONTHLY!$A$54:$U$54,OFFSET(WatchbillMONTHLY!$A$54:$U$54,1,2))=IF(_xlfn.XLOOKUP($A71,INDIRECT("_"&amp;_xlfn.XLOOKUP(AV$2,WatchbillMONTHLY!$A$54:$U$54,OFFSET(WatchbillMONTHLY!$A$54:$U$54,1,2))),INDIRECT("_"&amp;_xlfn.XLOOKUP(AV$2,WatchbillMONTHLY!$A$54:$U$54,OFFSET(WatchbillMONTHLY!$A$54:$U$54,1,2))))=$A71,_xlfn.XLOOKUP(AV$2,WatchbillMONTHLY!$A$54:$U$54,OFFSET(WatchbillMONTHLY!$A$54:$U$54,1,2)),FALSE),TRUE,FALSE)),
IF(_xlfn.XLOOKUP(AV$2,WatchbillMONTHLY!$A$71:$U$71,OFFSET(WatchbillMONTHLY!$A$71:$U$71,1,2))=IF(_xlfn.XLOOKUP($A71,INDIRECT("_"&amp;_xlfn.XLOOKUP(AV$2,WatchbillMONTHLY!$A$71:$U$71,OFFSET(WatchbillMONTHLY!$A$71:$U$71,1,2))),INDIRECT("_"&amp;_xlfn.XLOOKUP(AV$2,WatchbillMONTHLY!$A$71:$U$71,OFFSET(WatchbillMONTHLY!$A$71:$U$71,1,2))))=$A71,_xlfn.XLOOKUP(AV$2,WatchbillMONTHLY!$A$71:$U$71,OFFSET(WatchbillMONTHLY!$A$71:$U$71,1,2)),FALSE),TRUE,FALSE)),
IF(_xlfn.XLOOKUP(AV$2,WatchbillMONTHLY!$A$88:$U$88,OFFSET(WatchbillMONTHLY!$A$88:$U$88,1,2))=IF(_xlfn.XLOOKUP($A71,INDIRECT("_"&amp;_xlfn.XLOOKUP(AV$2,WatchbillMONTHLY!$A$88:$U$88,OFFSET(WatchbillMONTHLY!$A$88:$U$88,1,2))),INDIRECT("_"&amp;_xlfn.XLOOKUP(AV$2,WatchbillMONTHLY!$A$88:$U$88,OFFSET(WatchbillMONTHLY!$A$88:$U$88,1,2))))=$A71,_xlfn.XLOOKUP(AV$2,WatchbillMONTHLY!$A$88:$U$88,OFFSET(WatchbillMONTHLY!$A$88:$U$88,1,2)),FALSE),TRUE,FALSE)),
FALSE),FALSE)</f>
        <v>0</v>
      </c>
      <c r="AW71" s="209" t="b" cm="1">
        <f t="array" aca="1" ref="AW71" ca="1">IF(AND($A71 &gt; 0, P71 &gt; 0,AW$2&lt;MiscFormulas!$A$5+1),
_xlfn.IFNA(
_xlfn.IFNA(
_xlfn.IFNA(
_xlfn.IFNA(
_xlfn.IFNA(
_xlfn.IFNA(
IF(_xlfn.XLOOKUP(AW$2,WatchbillMONTHLY!$A$3:$U$3,OFFSET(WatchbillMONTHLY!$A$3:$U$3,1,2))=IF(_xlfn.XLOOKUP($A71,INDIRECT("_"&amp;_xlfn.XLOOKUP(AW$2,WatchbillMONTHLY!$A$3:$U$3,OFFSET(WatchbillMONTHLY!$A$3:$U$3,1,2))),INDIRECT("_"&amp;_xlfn.XLOOKUP(AW$2,WatchbillMONTHLY!$A$3:$U$3,OFFSET(WatchbillMONTHLY!$A$3:$U$3,1,2))))=$A71,_xlfn.XLOOKUP(AW$2,WatchbillMONTHLY!$A$3:$U$3,OFFSET(WatchbillMONTHLY!$A$3:$U$3,1,2)),FALSE),TRUE,FALSE),
IF(_xlfn.XLOOKUP(AW$2,WatchbillMONTHLY!$A$20:$U$20,OFFSET(WatchbillMONTHLY!$A$20:$U$20,1,2))=IF(_xlfn.XLOOKUP($A71,INDIRECT("_"&amp;_xlfn.XLOOKUP(AW$2,WatchbillMONTHLY!$A$20:$U$20,OFFSET(WatchbillMONTHLY!$A$20:$U$20,1,2))),INDIRECT("_"&amp;_xlfn.XLOOKUP(AW$2,WatchbillMONTHLY!$A$20:$U$20,OFFSET(WatchbillMONTHLY!$A$20:$U$20,1,2))))=$A71,_xlfn.XLOOKUP(AW$2,WatchbillMONTHLY!$A$20:$U$20,OFFSET(WatchbillMONTHLY!$A$20:$U$20,1,2)),FALSE),TRUE,FALSE)),
IF(_xlfn.XLOOKUP(AW$2,WatchbillMONTHLY!$A$37:$U$37,OFFSET(WatchbillMONTHLY!$A$37:$U$37,1,2))=IF(_xlfn.XLOOKUP($A71,INDIRECT("_"&amp;_xlfn.XLOOKUP(AW$2,WatchbillMONTHLY!$A$37:$U$37,OFFSET(WatchbillMONTHLY!$A$37:$U$37,1,2))),INDIRECT("_"&amp;_xlfn.XLOOKUP(AW$2,WatchbillMONTHLY!$A$37:$U$37,OFFSET(WatchbillMONTHLY!$A$37:$U$37,1,2))))=$A71,_xlfn.XLOOKUP(AW$2,WatchbillMONTHLY!$A$37:$U$37,OFFSET(WatchbillMONTHLY!$A$37:$U$37,1,2)),FALSE),TRUE,FALSE)),
IF(_xlfn.XLOOKUP(AW$2,WatchbillMONTHLY!$A$54:$U$54,OFFSET(WatchbillMONTHLY!$A$54:$U$54,1,2))=IF(_xlfn.XLOOKUP($A71,INDIRECT("_"&amp;_xlfn.XLOOKUP(AW$2,WatchbillMONTHLY!$A$54:$U$54,OFFSET(WatchbillMONTHLY!$A$54:$U$54,1,2))),INDIRECT("_"&amp;_xlfn.XLOOKUP(AW$2,WatchbillMONTHLY!$A$54:$U$54,OFFSET(WatchbillMONTHLY!$A$54:$U$54,1,2))))=$A71,_xlfn.XLOOKUP(AW$2,WatchbillMONTHLY!$A$54:$U$54,OFFSET(WatchbillMONTHLY!$A$54:$U$54,1,2)),FALSE),TRUE,FALSE)),
IF(_xlfn.XLOOKUP(AW$2,WatchbillMONTHLY!$A$71:$U$71,OFFSET(WatchbillMONTHLY!$A$71:$U$71,1,2))=IF(_xlfn.XLOOKUP($A71,INDIRECT("_"&amp;_xlfn.XLOOKUP(AW$2,WatchbillMONTHLY!$A$71:$U$71,OFFSET(WatchbillMONTHLY!$A$71:$U$71,1,2))),INDIRECT("_"&amp;_xlfn.XLOOKUP(AW$2,WatchbillMONTHLY!$A$71:$U$71,OFFSET(WatchbillMONTHLY!$A$71:$U$71,1,2))))=$A71,_xlfn.XLOOKUP(AW$2,WatchbillMONTHLY!$A$71:$U$71,OFFSET(WatchbillMONTHLY!$A$71:$U$71,1,2)),FALSE),TRUE,FALSE)),
IF(_xlfn.XLOOKUP(AW$2,WatchbillMONTHLY!$A$88:$U$88,OFFSET(WatchbillMONTHLY!$A$88:$U$88,1,2))=IF(_xlfn.XLOOKUP($A71,INDIRECT("_"&amp;_xlfn.XLOOKUP(AW$2,WatchbillMONTHLY!$A$88:$U$88,OFFSET(WatchbillMONTHLY!$A$88:$U$88,1,2))),INDIRECT("_"&amp;_xlfn.XLOOKUP(AW$2,WatchbillMONTHLY!$A$88:$U$88,OFFSET(WatchbillMONTHLY!$A$88:$U$88,1,2))))=$A71,_xlfn.XLOOKUP(AW$2,WatchbillMONTHLY!$A$88:$U$88,OFFSET(WatchbillMONTHLY!$A$88:$U$88,1,2)),FALSE),TRUE,FALSE)),
FALSE),FALSE)</f>
        <v>0</v>
      </c>
      <c r="AX71" s="209" t="b" cm="1">
        <f t="array" aca="1" ref="AX71" ca="1">IF(AND($A71 &gt; 0, Q71 &gt; 0,AX$2&lt;MiscFormulas!$A$5+1),
_xlfn.IFNA(
_xlfn.IFNA(
_xlfn.IFNA(
_xlfn.IFNA(
_xlfn.IFNA(
_xlfn.IFNA(
IF(_xlfn.XLOOKUP(AX$2,WatchbillMONTHLY!$A$3:$U$3,OFFSET(WatchbillMONTHLY!$A$3:$U$3,1,2))=IF(_xlfn.XLOOKUP($A71,INDIRECT("_"&amp;_xlfn.XLOOKUP(AX$2,WatchbillMONTHLY!$A$3:$U$3,OFFSET(WatchbillMONTHLY!$A$3:$U$3,1,2))),INDIRECT("_"&amp;_xlfn.XLOOKUP(AX$2,WatchbillMONTHLY!$A$3:$U$3,OFFSET(WatchbillMONTHLY!$A$3:$U$3,1,2))))=$A71,_xlfn.XLOOKUP(AX$2,WatchbillMONTHLY!$A$3:$U$3,OFFSET(WatchbillMONTHLY!$A$3:$U$3,1,2)),FALSE),TRUE,FALSE),
IF(_xlfn.XLOOKUP(AX$2,WatchbillMONTHLY!$A$20:$U$20,OFFSET(WatchbillMONTHLY!$A$20:$U$20,1,2))=IF(_xlfn.XLOOKUP($A71,INDIRECT("_"&amp;_xlfn.XLOOKUP(AX$2,WatchbillMONTHLY!$A$20:$U$20,OFFSET(WatchbillMONTHLY!$A$20:$U$20,1,2))),INDIRECT("_"&amp;_xlfn.XLOOKUP(AX$2,WatchbillMONTHLY!$A$20:$U$20,OFFSET(WatchbillMONTHLY!$A$20:$U$20,1,2))))=$A71,_xlfn.XLOOKUP(AX$2,WatchbillMONTHLY!$A$20:$U$20,OFFSET(WatchbillMONTHLY!$A$20:$U$20,1,2)),FALSE),TRUE,FALSE)),
IF(_xlfn.XLOOKUP(AX$2,WatchbillMONTHLY!$A$37:$U$37,OFFSET(WatchbillMONTHLY!$A$37:$U$37,1,2))=IF(_xlfn.XLOOKUP($A71,INDIRECT("_"&amp;_xlfn.XLOOKUP(AX$2,WatchbillMONTHLY!$A$37:$U$37,OFFSET(WatchbillMONTHLY!$A$37:$U$37,1,2))),INDIRECT("_"&amp;_xlfn.XLOOKUP(AX$2,WatchbillMONTHLY!$A$37:$U$37,OFFSET(WatchbillMONTHLY!$A$37:$U$37,1,2))))=$A71,_xlfn.XLOOKUP(AX$2,WatchbillMONTHLY!$A$37:$U$37,OFFSET(WatchbillMONTHLY!$A$37:$U$37,1,2)),FALSE),TRUE,FALSE)),
IF(_xlfn.XLOOKUP(AX$2,WatchbillMONTHLY!$A$54:$U$54,OFFSET(WatchbillMONTHLY!$A$54:$U$54,1,2))=IF(_xlfn.XLOOKUP($A71,INDIRECT("_"&amp;_xlfn.XLOOKUP(AX$2,WatchbillMONTHLY!$A$54:$U$54,OFFSET(WatchbillMONTHLY!$A$54:$U$54,1,2))),INDIRECT("_"&amp;_xlfn.XLOOKUP(AX$2,WatchbillMONTHLY!$A$54:$U$54,OFFSET(WatchbillMONTHLY!$A$54:$U$54,1,2))))=$A71,_xlfn.XLOOKUP(AX$2,WatchbillMONTHLY!$A$54:$U$54,OFFSET(WatchbillMONTHLY!$A$54:$U$54,1,2)),FALSE),TRUE,FALSE)),
IF(_xlfn.XLOOKUP(AX$2,WatchbillMONTHLY!$A$71:$U$71,OFFSET(WatchbillMONTHLY!$A$71:$U$71,1,2))=IF(_xlfn.XLOOKUP($A71,INDIRECT("_"&amp;_xlfn.XLOOKUP(AX$2,WatchbillMONTHLY!$A$71:$U$71,OFFSET(WatchbillMONTHLY!$A$71:$U$71,1,2))),INDIRECT("_"&amp;_xlfn.XLOOKUP(AX$2,WatchbillMONTHLY!$A$71:$U$71,OFFSET(WatchbillMONTHLY!$A$71:$U$71,1,2))))=$A71,_xlfn.XLOOKUP(AX$2,WatchbillMONTHLY!$A$71:$U$71,OFFSET(WatchbillMONTHLY!$A$71:$U$71,1,2)),FALSE),TRUE,FALSE)),
IF(_xlfn.XLOOKUP(AX$2,WatchbillMONTHLY!$A$88:$U$88,OFFSET(WatchbillMONTHLY!$A$88:$U$88,1,2))=IF(_xlfn.XLOOKUP($A71,INDIRECT("_"&amp;_xlfn.XLOOKUP(AX$2,WatchbillMONTHLY!$A$88:$U$88,OFFSET(WatchbillMONTHLY!$A$88:$U$88,1,2))),INDIRECT("_"&amp;_xlfn.XLOOKUP(AX$2,WatchbillMONTHLY!$A$88:$U$88,OFFSET(WatchbillMONTHLY!$A$88:$U$88,1,2))))=$A71,_xlfn.XLOOKUP(AX$2,WatchbillMONTHLY!$A$88:$U$88,OFFSET(WatchbillMONTHLY!$A$88:$U$88,1,2)),FALSE),TRUE,FALSE)),
FALSE),FALSE)</f>
        <v>0</v>
      </c>
      <c r="AY71" s="209" t="b" cm="1">
        <f t="array" aca="1" ref="AY71" ca="1">IF(AND($A71 &gt; 0, R71 &gt; 0,AY$2&lt;MiscFormulas!$A$5+1),
_xlfn.IFNA(
_xlfn.IFNA(
_xlfn.IFNA(
_xlfn.IFNA(
_xlfn.IFNA(
_xlfn.IFNA(
IF(_xlfn.XLOOKUP(AY$2,WatchbillMONTHLY!$A$3:$U$3,OFFSET(WatchbillMONTHLY!$A$3:$U$3,1,2))=IF(_xlfn.XLOOKUP($A71,INDIRECT("_"&amp;_xlfn.XLOOKUP(AY$2,WatchbillMONTHLY!$A$3:$U$3,OFFSET(WatchbillMONTHLY!$A$3:$U$3,1,2))),INDIRECT("_"&amp;_xlfn.XLOOKUP(AY$2,WatchbillMONTHLY!$A$3:$U$3,OFFSET(WatchbillMONTHLY!$A$3:$U$3,1,2))))=$A71,_xlfn.XLOOKUP(AY$2,WatchbillMONTHLY!$A$3:$U$3,OFFSET(WatchbillMONTHLY!$A$3:$U$3,1,2)),FALSE),TRUE,FALSE),
IF(_xlfn.XLOOKUP(AY$2,WatchbillMONTHLY!$A$20:$U$20,OFFSET(WatchbillMONTHLY!$A$20:$U$20,1,2))=IF(_xlfn.XLOOKUP($A71,INDIRECT("_"&amp;_xlfn.XLOOKUP(AY$2,WatchbillMONTHLY!$A$20:$U$20,OFFSET(WatchbillMONTHLY!$A$20:$U$20,1,2))),INDIRECT("_"&amp;_xlfn.XLOOKUP(AY$2,WatchbillMONTHLY!$A$20:$U$20,OFFSET(WatchbillMONTHLY!$A$20:$U$20,1,2))))=$A71,_xlfn.XLOOKUP(AY$2,WatchbillMONTHLY!$A$20:$U$20,OFFSET(WatchbillMONTHLY!$A$20:$U$20,1,2)),FALSE),TRUE,FALSE)),
IF(_xlfn.XLOOKUP(AY$2,WatchbillMONTHLY!$A$37:$U$37,OFFSET(WatchbillMONTHLY!$A$37:$U$37,1,2))=IF(_xlfn.XLOOKUP($A71,INDIRECT("_"&amp;_xlfn.XLOOKUP(AY$2,WatchbillMONTHLY!$A$37:$U$37,OFFSET(WatchbillMONTHLY!$A$37:$U$37,1,2))),INDIRECT("_"&amp;_xlfn.XLOOKUP(AY$2,WatchbillMONTHLY!$A$37:$U$37,OFFSET(WatchbillMONTHLY!$A$37:$U$37,1,2))))=$A71,_xlfn.XLOOKUP(AY$2,WatchbillMONTHLY!$A$37:$U$37,OFFSET(WatchbillMONTHLY!$A$37:$U$37,1,2)),FALSE),TRUE,FALSE)),
IF(_xlfn.XLOOKUP(AY$2,WatchbillMONTHLY!$A$54:$U$54,OFFSET(WatchbillMONTHLY!$A$54:$U$54,1,2))=IF(_xlfn.XLOOKUP($A71,INDIRECT("_"&amp;_xlfn.XLOOKUP(AY$2,WatchbillMONTHLY!$A$54:$U$54,OFFSET(WatchbillMONTHLY!$A$54:$U$54,1,2))),INDIRECT("_"&amp;_xlfn.XLOOKUP(AY$2,WatchbillMONTHLY!$A$54:$U$54,OFFSET(WatchbillMONTHLY!$A$54:$U$54,1,2))))=$A71,_xlfn.XLOOKUP(AY$2,WatchbillMONTHLY!$A$54:$U$54,OFFSET(WatchbillMONTHLY!$A$54:$U$54,1,2)),FALSE),TRUE,FALSE)),
IF(_xlfn.XLOOKUP(AY$2,WatchbillMONTHLY!$A$71:$U$71,OFFSET(WatchbillMONTHLY!$A$71:$U$71,1,2))=IF(_xlfn.XLOOKUP($A71,INDIRECT("_"&amp;_xlfn.XLOOKUP(AY$2,WatchbillMONTHLY!$A$71:$U$71,OFFSET(WatchbillMONTHLY!$A$71:$U$71,1,2))),INDIRECT("_"&amp;_xlfn.XLOOKUP(AY$2,WatchbillMONTHLY!$A$71:$U$71,OFFSET(WatchbillMONTHLY!$A$71:$U$71,1,2))))=$A71,_xlfn.XLOOKUP(AY$2,WatchbillMONTHLY!$A$71:$U$71,OFFSET(WatchbillMONTHLY!$A$71:$U$71,1,2)),FALSE),TRUE,FALSE)),
IF(_xlfn.XLOOKUP(AY$2,WatchbillMONTHLY!$A$88:$U$88,OFFSET(WatchbillMONTHLY!$A$88:$U$88,1,2))=IF(_xlfn.XLOOKUP($A71,INDIRECT("_"&amp;_xlfn.XLOOKUP(AY$2,WatchbillMONTHLY!$A$88:$U$88,OFFSET(WatchbillMONTHLY!$A$88:$U$88,1,2))),INDIRECT("_"&amp;_xlfn.XLOOKUP(AY$2,WatchbillMONTHLY!$A$88:$U$88,OFFSET(WatchbillMONTHLY!$A$88:$U$88,1,2))))=$A71,_xlfn.XLOOKUP(AY$2,WatchbillMONTHLY!$A$88:$U$88,OFFSET(WatchbillMONTHLY!$A$88:$U$88,1,2)),FALSE),TRUE,FALSE)),
FALSE),FALSE)</f>
        <v>0</v>
      </c>
      <c r="AZ71" s="209" t="b" cm="1">
        <f t="array" aca="1" ref="AZ71" ca="1">IF(AND($A71 &gt; 0, S71 &gt; 0,AZ$2&lt;MiscFormulas!$A$5+1),
_xlfn.IFNA(
_xlfn.IFNA(
_xlfn.IFNA(
_xlfn.IFNA(
_xlfn.IFNA(
_xlfn.IFNA(
IF(_xlfn.XLOOKUP(AZ$2,WatchbillMONTHLY!$A$3:$U$3,OFFSET(WatchbillMONTHLY!$A$3:$U$3,1,2))=IF(_xlfn.XLOOKUP($A71,INDIRECT("_"&amp;_xlfn.XLOOKUP(AZ$2,WatchbillMONTHLY!$A$3:$U$3,OFFSET(WatchbillMONTHLY!$A$3:$U$3,1,2))),INDIRECT("_"&amp;_xlfn.XLOOKUP(AZ$2,WatchbillMONTHLY!$A$3:$U$3,OFFSET(WatchbillMONTHLY!$A$3:$U$3,1,2))))=$A71,_xlfn.XLOOKUP(AZ$2,WatchbillMONTHLY!$A$3:$U$3,OFFSET(WatchbillMONTHLY!$A$3:$U$3,1,2)),FALSE),TRUE,FALSE),
IF(_xlfn.XLOOKUP(AZ$2,WatchbillMONTHLY!$A$20:$U$20,OFFSET(WatchbillMONTHLY!$A$20:$U$20,1,2))=IF(_xlfn.XLOOKUP($A71,INDIRECT("_"&amp;_xlfn.XLOOKUP(AZ$2,WatchbillMONTHLY!$A$20:$U$20,OFFSET(WatchbillMONTHLY!$A$20:$U$20,1,2))),INDIRECT("_"&amp;_xlfn.XLOOKUP(AZ$2,WatchbillMONTHLY!$A$20:$U$20,OFFSET(WatchbillMONTHLY!$A$20:$U$20,1,2))))=$A71,_xlfn.XLOOKUP(AZ$2,WatchbillMONTHLY!$A$20:$U$20,OFFSET(WatchbillMONTHLY!$A$20:$U$20,1,2)),FALSE),TRUE,FALSE)),
IF(_xlfn.XLOOKUP(AZ$2,WatchbillMONTHLY!$A$37:$U$37,OFFSET(WatchbillMONTHLY!$A$37:$U$37,1,2))=IF(_xlfn.XLOOKUP($A71,INDIRECT("_"&amp;_xlfn.XLOOKUP(AZ$2,WatchbillMONTHLY!$A$37:$U$37,OFFSET(WatchbillMONTHLY!$A$37:$U$37,1,2))),INDIRECT("_"&amp;_xlfn.XLOOKUP(AZ$2,WatchbillMONTHLY!$A$37:$U$37,OFFSET(WatchbillMONTHLY!$A$37:$U$37,1,2))))=$A71,_xlfn.XLOOKUP(AZ$2,WatchbillMONTHLY!$A$37:$U$37,OFFSET(WatchbillMONTHLY!$A$37:$U$37,1,2)),FALSE),TRUE,FALSE)),
IF(_xlfn.XLOOKUP(AZ$2,WatchbillMONTHLY!$A$54:$U$54,OFFSET(WatchbillMONTHLY!$A$54:$U$54,1,2))=IF(_xlfn.XLOOKUP($A71,INDIRECT("_"&amp;_xlfn.XLOOKUP(AZ$2,WatchbillMONTHLY!$A$54:$U$54,OFFSET(WatchbillMONTHLY!$A$54:$U$54,1,2))),INDIRECT("_"&amp;_xlfn.XLOOKUP(AZ$2,WatchbillMONTHLY!$A$54:$U$54,OFFSET(WatchbillMONTHLY!$A$54:$U$54,1,2))))=$A71,_xlfn.XLOOKUP(AZ$2,WatchbillMONTHLY!$A$54:$U$54,OFFSET(WatchbillMONTHLY!$A$54:$U$54,1,2)),FALSE),TRUE,FALSE)),
IF(_xlfn.XLOOKUP(AZ$2,WatchbillMONTHLY!$A$71:$U$71,OFFSET(WatchbillMONTHLY!$A$71:$U$71,1,2))=IF(_xlfn.XLOOKUP($A71,INDIRECT("_"&amp;_xlfn.XLOOKUP(AZ$2,WatchbillMONTHLY!$A$71:$U$71,OFFSET(WatchbillMONTHLY!$A$71:$U$71,1,2))),INDIRECT("_"&amp;_xlfn.XLOOKUP(AZ$2,WatchbillMONTHLY!$A$71:$U$71,OFFSET(WatchbillMONTHLY!$A$71:$U$71,1,2))))=$A71,_xlfn.XLOOKUP(AZ$2,WatchbillMONTHLY!$A$71:$U$71,OFFSET(WatchbillMONTHLY!$A$71:$U$71,1,2)),FALSE),TRUE,FALSE)),
IF(_xlfn.XLOOKUP(AZ$2,WatchbillMONTHLY!$A$88:$U$88,OFFSET(WatchbillMONTHLY!$A$88:$U$88,1,2))=IF(_xlfn.XLOOKUP($A71,INDIRECT("_"&amp;_xlfn.XLOOKUP(AZ$2,WatchbillMONTHLY!$A$88:$U$88,OFFSET(WatchbillMONTHLY!$A$88:$U$88,1,2))),INDIRECT("_"&amp;_xlfn.XLOOKUP(AZ$2,WatchbillMONTHLY!$A$88:$U$88,OFFSET(WatchbillMONTHLY!$A$88:$U$88,1,2))))=$A71,_xlfn.XLOOKUP(AZ$2,WatchbillMONTHLY!$A$88:$U$88,OFFSET(WatchbillMONTHLY!$A$88:$U$88,1,2)),FALSE),TRUE,FALSE)),
FALSE),FALSE)</f>
        <v>0</v>
      </c>
      <c r="BA71" s="209" t="b" cm="1">
        <f t="array" aca="1" ref="BA71" ca="1">IF(AND($A71 &gt; 0, T71 &gt; 0,BA$2&lt;MiscFormulas!$A$5+1),
_xlfn.IFNA(
_xlfn.IFNA(
_xlfn.IFNA(
_xlfn.IFNA(
_xlfn.IFNA(
_xlfn.IFNA(
IF(_xlfn.XLOOKUP(BA$2,WatchbillMONTHLY!$A$3:$U$3,OFFSET(WatchbillMONTHLY!$A$3:$U$3,1,2))=IF(_xlfn.XLOOKUP($A71,INDIRECT("_"&amp;_xlfn.XLOOKUP(BA$2,WatchbillMONTHLY!$A$3:$U$3,OFFSET(WatchbillMONTHLY!$A$3:$U$3,1,2))),INDIRECT("_"&amp;_xlfn.XLOOKUP(BA$2,WatchbillMONTHLY!$A$3:$U$3,OFFSET(WatchbillMONTHLY!$A$3:$U$3,1,2))))=$A71,_xlfn.XLOOKUP(BA$2,WatchbillMONTHLY!$A$3:$U$3,OFFSET(WatchbillMONTHLY!$A$3:$U$3,1,2)),FALSE),TRUE,FALSE),
IF(_xlfn.XLOOKUP(BA$2,WatchbillMONTHLY!$A$20:$U$20,OFFSET(WatchbillMONTHLY!$A$20:$U$20,1,2))=IF(_xlfn.XLOOKUP($A71,INDIRECT("_"&amp;_xlfn.XLOOKUP(BA$2,WatchbillMONTHLY!$A$20:$U$20,OFFSET(WatchbillMONTHLY!$A$20:$U$20,1,2))),INDIRECT("_"&amp;_xlfn.XLOOKUP(BA$2,WatchbillMONTHLY!$A$20:$U$20,OFFSET(WatchbillMONTHLY!$A$20:$U$20,1,2))))=$A71,_xlfn.XLOOKUP(BA$2,WatchbillMONTHLY!$A$20:$U$20,OFFSET(WatchbillMONTHLY!$A$20:$U$20,1,2)),FALSE),TRUE,FALSE)),
IF(_xlfn.XLOOKUP(BA$2,WatchbillMONTHLY!$A$37:$U$37,OFFSET(WatchbillMONTHLY!$A$37:$U$37,1,2))=IF(_xlfn.XLOOKUP($A71,INDIRECT("_"&amp;_xlfn.XLOOKUP(BA$2,WatchbillMONTHLY!$A$37:$U$37,OFFSET(WatchbillMONTHLY!$A$37:$U$37,1,2))),INDIRECT("_"&amp;_xlfn.XLOOKUP(BA$2,WatchbillMONTHLY!$A$37:$U$37,OFFSET(WatchbillMONTHLY!$A$37:$U$37,1,2))))=$A71,_xlfn.XLOOKUP(BA$2,WatchbillMONTHLY!$A$37:$U$37,OFFSET(WatchbillMONTHLY!$A$37:$U$37,1,2)),FALSE),TRUE,FALSE)),
IF(_xlfn.XLOOKUP(BA$2,WatchbillMONTHLY!$A$54:$U$54,OFFSET(WatchbillMONTHLY!$A$54:$U$54,1,2))=IF(_xlfn.XLOOKUP($A71,INDIRECT("_"&amp;_xlfn.XLOOKUP(BA$2,WatchbillMONTHLY!$A$54:$U$54,OFFSET(WatchbillMONTHLY!$A$54:$U$54,1,2))),INDIRECT("_"&amp;_xlfn.XLOOKUP(BA$2,WatchbillMONTHLY!$A$54:$U$54,OFFSET(WatchbillMONTHLY!$A$54:$U$54,1,2))))=$A71,_xlfn.XLOOKUP(BA$2,WatchbillMONTHLY!$A$54:$U$54,OFFSET(WatchbillMONTHLY!$A$54:$U$54,1,2)),FALSE),TRUE,FALSE)),
IF(_xlfn.XLOOKUP(BA$2,WatchbillMONTHLY!$A$71:$U$71,OFFSET(WatchbillMONTHLY!$A$71:$U$71,1,2))=IF(_xlfn.XLOOKUP($A71,INDIRECT("_"&amp;_xlfn.XLOOKUP(BA$2,WatchbillMONTHLY!$A$71:$U$71,OFFSET(WatchbillMONTHLY!$A$71:$U$71,1,2))),INDIRECT("_"&amp;_xlfn.XLOOKUP(BA$2,WatchbillMONTHLY!$A$71:$U$71,OFFSET(WatchbillMONTHLY!$A$71:$U$71,1,2))))=$A71,_xlfn.XLOOKUP(BA$2,WatchbillMONTHLY!$A$71:$U$71,OFFSET(WatchbillMONTHLY!$A$71:$U$71,1,2)),FALSE),TRUE,FALSE)),
IF(_xlfn.XLOOKUP(BA$2,WatchbillMONTHLY!$A$88:$U$88,OFFSET(WatchbillMONTHLY!$A$88:$U$88,1,2))=IF(_xlfn.XLOOKUP($A71,INDIRECT("_"&amp;_xlfn.XLOOKUP(BA$2,WatchbillMONTHLY!$A$88:$U$88,OFFSET(WatchbillMONTHLY!$A$88:$U$88,1,2))),INDIRECT("_"&amp;_xlfn.XLOOKUP(BA$2,WatchbillMONTHLY!$A$88:$U$88,OFFSET(WatchbillMONTHLY!$A$88:$U$88,1,2))))=$A71,_xlfn.XLOOKUP(BA$2,WatchbillMONTHLY!$A$88:$U$88,OFFSET(WatchbillMONTHLY!$A$88:$U$88,1,2)),FALSE),TRUE,FALSE)),
FALSE),FALSE)</f>
        <v>0</v>
      </c>
      <c r="BB71" s="209" t="b" cm="1">
        <f t="array" aca="1" ref="BB71" ca="1">IF(AND($A71 &gt; 0, U71 &gt; 0,BB$2&lt;MiscFormulas!$A$5+1),
_xlfn.IFNA(
_xlfn.IFNA(
_xlfn.IFNA(
_xlfn.IFNA(
_xlfn.IFNA(
_xlfn.IFNA(
IF(_xlfn.XLOOKUP(BB$2,WatchbillMONTHLY!$A$3:$U$3,OFFSET(WatchbillMONTHLY!$A$3:$U$3,1,2))=IF(_xlfn.XLOOKUP($A71,INDIRECT("_"&amp;_xlfn.XLOOKUP(BB$2,WatchbillMONTHLY!$A$3:$U$3,OFFSET(WatchbillMONTHLY!$A$3:$U$3,1,2))),INDIRECT("_"&amp;_xlfn.XLOOKUP(BB$2,WatchbillMONTHLY!$A$3:$U$3,OFFSET(WatchbillMONTHLY!$A$3:$U$3,1,2))))=$A71,_xlfn.XLOOKUP(BB$2,WatchbillMONTHLY!$A$3:$U$3,OFFSET(WatchbillMONTHLY!$A$3:$U$3,1,2)),FALSE),TRUE,FALSE),
IF(_xlfn.XLOOKUP(BB$2,WatchbillMONTHLY!$A$20:$U$20,OFFSET(WatchbillMONTHLY!$A$20:$U$20,1,2))=IF(_xlfn.XLOOKUP($A71,INDIRECT("_"&amp;_xlfn.XLOOKUP(BB$2,WatchbillMONTHLY!$A$20:$U$20,OFFSET(WatchbillMONTHLY!$A$20:$U$20,1,2))),INDIRECT("_"&amp;_xlfn.XLOOKUP(BB$2,WatchbillMONTHLY!$A$20:$U$20,OFFSET(WatchbillMONTHLY!$A$20:$U$20,1,2))))=$A71,_xlfn.XLOOKUP(BB$2,WatchbillMONTHLY!$A$20:$U$20,OFFSET(WatchbillMONTHLY!$A$20:$U$20,1,2)),FALSE),TRUE,FALSE)),
IF(_xlfn.XLOOKUP(BB$2,WatchbillMONTHLY!$A$37:$U$37,OFFSET(WatchbillMONTHLY!$A$37:$U$37,1,2))=IF(_xlfn.XLOOKUP($A71,INDIRECT("_"&amp;_xlfn.XLOOKUP(BB$2,WatchbillMONTHLY!$A$37:$U$37,OFFSET(WatchbillMONTHLY!$A$37:$U$37,1,2))),INDIRECT("_"&amp;_xlfn.XLOOKUP(BB$2,WatchbillMONTHLY!$A$37:$U$37,OFFSET(WatchbillMONTHLY!$A$37:$U$37,1,2))))=$A71,_xlfn.XLOOKUP(BB$2,WatchbillMONTHLY!$A$37:$U$37,OFFSET(WatchbillMONTHLY!$A$37:$U$37,1,2)),FALSE),TRUE,FALSE)),
IF(_xlfn.XLOOKUP(BB$2,WatchbillMONTHLY!$A$54:$U$54,OFFSET(WatchbillMONTHLY!$A$54:$U$54,1,2))=IF(_xlfn.XLOOKUP($A71,INDIRECT("_"&amp;_xlfn.XLOOKUP(BB$2,WatchbillMONTHLY!$A$54:$U$54,OFFSET(WatchbillMONTHLY!$A$54:$U$54,1,2))),INDIRECT("_"&amp;_xlfn.XLOOKUP(BB$2,WatchbillMONTHLY!$A$54:$U$54,OFFSET(WatchbillMONTHLY!$A$54:$U$54,1,2))))=$A71,_xlfn.XLOOKUP(BB$2,WatchbillMONTHLY!$A$54:$U$54,OFFSET(WatchbillMONTHLY!$A$54:$U$54,1,2)),FALSE),TRUE,FALSE)),
IF(_xlfn.XLOOKUP(BB$2,WatchbillMONTHLY!$A$71:$U$71,OFFSET(WatchbillMONTHLY!$A$71:$U$71,1,2))=IF(_xlfn.XLOOKUP($A71,INDIRECT("_"&amp;_xlfn.XLOOKUP(BB$2,WatchbillMONTHLY!$A$71:$U$71,OFFSET(WatchbillMONTHLY!$A$71:$U$71,1,2))),INDIRECT("_"&amp;_xlfn.XLOOKUP(BB$2,WatchbillMONTHLY!$A$71:$U$71,OFFSET(WatchbillMONTHLY!$A$71:$U$71,1,2))))=$A71,_xlfn.XLOOKUP(BB$2,WatchbillMONTHLY!$A$71:$U$71,OFFSET(WatchbillMONTHLY!$A$71:$U$71,1,2)),FALSE),TRUE,FALSE)),
IF(_xlfn.XLOOKUP(BB$2,WatchbillMONTHLY!$A$88:$U$88,OFFSET(WatchbillMONTHLY!$A$88:$U$88,1,2))=IF(_xlfn.XLOOKUP($A71,INDIRECT("_"&amp;_xlfn.XLOOKUP(BB$2,WatchbillMONTHLY!$A$88:$U$88,OFFSET(WatchbillMONTHLY!$A$88:$U$88,1,2))),INDIRECT("_"&amp;_xlfn.XLOOKUP(BB$2,WatchbillMONTHLY!$A$88:$U$88,OFFSET(WatchbillMONTHLY!$A$88:$U$88,1,2))))=$A71,_xlfn.XLOOKUP(BB$2,WatchbillMONTHLY!$A$88:$U$88,OFFSET(WatchbillMONTHLY!$A$88:$U$88,1,2)),FALSE),TRUE,FALSE)),
FALSE),FALSE)</f>
        <v>0</v>
      </c>
      <c r="BC71" s="209" t="b" cm="1">
        <f t="array" aca="1" ref="BC71" ca="1">IF(AND($A71 &gt; 0, V71 &gt; 0,BC$2&lt;MiscFormulas!$A$5+1),
_xlfn.IFNA(
_xlfn.IFNA(
_xlfn.IFNA(
_xlfn.IFNA(
_xlfn.IFNA(
_xlfn.IFNA(
IF(_xlfn.XLOOKUP(BC$2,WatchbillMONTHLY!$A$3:$U$3,OFFSET(WatchbillMONTHLY!$A$3:$U$3,1,2))=IF(_xlfn.XLOOKUP($A71,INDIRECT("_"&amp;_xlfn.XLOOKUP(BC$2,WatchbillMONTHLY!$A$3:$U$3,OFFSET(WatchbillMONTHLY!$A$3:$U$3,1,2))),INDIRECT("_"&amp;_xlfn.XLOOKUP(BC$2,WatchbillMONTHLY!$A$3:$U$3,OFFSET(WatchbillMONTHLY!$A$3:$U$3,1,2))))=$A71,_xlfn.XLOOKUP(BC$2,WatchbillMONTHLY!$A$3:$U$3,OFFSET(WatchbillMONTHLY!$A$3:$U$3,1,2)),FALSE),TRUE,FALSE),
IF(_xlfn.XLOOKUP(BC$2,WatchbillMONTHLY!$A$20:$U$20,OFFSET(WatchbillMONTHLY!$A$20:$U$20,1,2))=IF(_xlfn.XLOOKUP($A71,INDIRECT("_"&amp;_xlfn.XLOOKUP(BC$2,WatchbillMONTHLY!$A$20:$U$20,OFFSET(WatchbillMONTHLY!$A$20:$U$20,1,2))),INDIRECT("_"&amp;_xlfn.XLOOKUP(BC$2,WatchbillMONTHLY!$A$20:$U$20,OFFSET(WatchbillMONTHLY!$A$20:$U$20,1,2))))=$A71,_xlfn.XLOOKUP(BC$2,WatchbillMONTHLY!$A$20:$U$20,OFFSET(WatchbillMONTHLY!$A$20:$U$20,1,2)),FALSE),TRUE,FALSE)),
IF(_xlfn.XLOOKUP(BC$2,WatchbillMONTHLY!$A$37:$U$37,OFFSET(WatchbillMONTHLY!$A$37:$U$37,1,2))=IF(_xlfn.XLOOKUP($A71,INDIRECT("_"&amp;_xlfn.XLOOKUP(BC$2,WatchbillMONTHLY!$A$37:$U$37,OFFSET(WatchbillMONTHLY!$A$37:$U$37,1,2))),INDIRECT("_"&amp;_xlfn.XLOOKUP(BC$2,WatchbillMONTHLY!$A$37:$U$37,OFFSET(WatchbillMONTHLY!$A$37:$U$37,1,2))))=$A71,_xlfn.XLOOKUP(BC$2,WatchbillMONTHLY!$A$37:$U$37,OFFSET(WatchbillMONTHLY!$A$37:$U$37,1,2)),FALSE),TRUE,FALSE)),
IF(_xlfn.XLOOKUP(BC$2,WatchbillMONTHLY!$A$54:$U$54,OFFSET(WatchbillMONTHLY!$A$54:$U$54,1,2))=IF(_xlfn.XLOOKUP($A71,INDIRECT("_"&amp;_xlfn.XLOOKUP(BC$2,WatchbillMONTHLY!$A$54:$U$54,OFFSET(WatchbillMONTHLY!$A$54:$U$54,1,2))),INDIRECT("_"&amp;_xlfn.XLOOKUP(BC$2,WatchbillMONTHLY!$A$54:$U$54,OFFSET(WatchbillMONTHLY!$A$54:$U$54,1,2))))=$A71,_xlfn.XLOOKUP(BC$2,WatchbillMONTHLY!$A$54:$U$54,OFFSET(WatchbillMONTHLY!$A$54:$U$54,1,2)),FALSE),TRUE,FALSE)),
IF(_xlfn.XLOOKUP(BC$2,WatchbillMONTHLY!$A$71:$U$71,OFFSET(WatchbillMONTHLY!$A$71:$U$71,1,2))=IF(_xlfn.XLOOKUP($A71,INDIRECT("_"&amp;_xlfn.XLOOKUP(BC$2,WatchbillMONTHLY!$A$71:$U$71,OFFSET(WatchbillMONTHLY!$A$71:$U$71,1,2))),INDIRECT("_"&amp;_xlfn.XLOOKUP(BC$2,WatchbillMONTHLY!$A$71:$U$71,OFFSET(WatchbillMONTHLY!$A$71:$U$71,1,2))))=$A71,_xlfn.XLOOKUP(BC$2,WatchbillMONTHLY!$A$71:$U$71,OFFSET(WatchbillMONTHLY!$A$71:$U$71,1,2)),FALSE),TRUE,FALSE)),
IF(_xlfn.XLOOKUP(BC$2,WatchbillMONTHLY!$A$88:$U$88,OFFSET(WatchbillMONTHLY!$A$88:$U$88,1,2))=IF(_xlfn.XLOOKUP($A71,INDIRECT("_"&amp;_xlfn.XLOOKUP(BC$2,WatchbillMONTHLY!$A$88:$U$88,OFFSET(WatchbillMONTHLY!$A$88:$U$88,1,2))),INDIRECT("_"&amp;_xlfn.XLOOKUP(BC$2,WatchbillMONTHLY!$A$88:$U$88,OFFSET(WatchbillMONTHLY!$A$88:$U$88,1,2))))=$A71,_xlfn.XLOOKUP(BC$2,WatchbillMONTHLY!$A$88:$U$88,OFFSET(WatchbillMONTHLY!$A$88:$U$88,1,2)),FALSE),TRUE,FALSE)),
FALSE),FALSE)</f>
        <v>0</v>
      </c>
      <c r="BD71" s="209" t="b" cm="1">
        <f t="array" aca="1" ref="BD71" ca="1">IF(AND($A71 &gt; 0, W71 &gt; 0,BD$2&lt;MiscFormulas!$A$5+1),
_xlfn.IFNA(
_xlfn.IFNA(
_xlfn.IFNA(
_xlfn.IFNA(
_xlfn.IFNA(
_xlfn.IFNA(
IF(_xlfn.XLOOKUP(BD$2,WatchbillMONTHLY!$A$3:$U$3,OFFSET(WatchbillMONTHLY!$A$3:$U$3,1,2))=IF(_xlfn.XLOOKUP($A71,INDIRECT("_"&amp;_xlfn.XLOOKUP(BD$2,WatchbillMONTHLY!$A$3:$U$3,OFFSET(WatchbillMONTHLY!$A$3:$U$3,1,2))),INDIRECT("_"&amp;_xlfn.XLOOKUP(BD$2,WatchbillMONTHLY!$A$3:$U$3,OFFSET(WatchbillMONTHLY!$A$3:$U$3,1,2))))=$A71,_xlfn.XLOOKUP(BD$2,WatchbillMONTHLY!$A$3:$U$3,OFFSET(WatchbillMONTHLY!$A$3:$U$3,1,2)),FALSE),TRUE,FALSE),
IF(_xlfn.XLOOKUP(BD$2,WatchbillMONTHLY!$A$20:$U$20,OFFSET(WatchbillMONTHLY!$A$20:$U$20,1,2))=IF(_xlfn.XLOOKUP($A71,INDIRECT("_"&amp;_xlfn.XLOOKUP(BD$2,WatchbillMONTHLY!$A$20:$U$20,OFFSET(WatchbillMONTHLY!$A$20:$U$20,1,2))),INDIRECT("_"&amp;_xlfn.XLOOKUP(BD$2,WatchbillMONTHLY!$A$20:$U$20,OFFSET(WatchbillMONTHLY!$A$20:$U$20,1,2))))=$A71,_xlfn.XLOOKUP(BD$2,WatchbillMONTHLY!$A$20:$U$20,OFFSET(WatchbillMONTHLY!$A$20:$U$20,1,2)),FALSE),TRUE,FALSE)),
IF(_xlfn.XLOOKUP(BD$2,WatchbillMONTHLY!$A$37:$U$37,OFFSET(WatchbillMONTHLY!$A$37:$U$37,1,2))=IF(_xlfn.XLOOKUP($A71,INDIRECT("_"&amp;_xlfn.XLOOKUP(BD$2,WatchbillMONTHLY!$A$37:$U$37,OFFSET(WatchbillMONTHLY!$A$37:$U$37,1,2))),INDIRECT("_"&amp;_xlfn.XLOOKUP(BD$2,WatchbillMONTHLY!$A$37:$U$37,OFFSET(WatchbillMONTHLY!$A$37:$U$37,1,2))))=$A71,_xlfn.XLOOKUP(BD$2,WatchbillMONTHLY!$A$37:$U$37,OFFSET(WatchbillMONTHLY!$A$37:$U$37,1,2)),FALSE),TRUE,FALSE)),
IF(_xlfn.XLOOKUP(BD$2,WatchbillMONTHLY!$A$54:$U$54,OFFSET(WatchbillMONTHLY!$A$54:$U$54,1,2))=IF(_xlfn.XLOOKUP($A71,INDIRECT("_"&amp;_xlfn.XLOOKUP(BD$2,WatchbillMONTHLY!$A$54:$U$54,OFFSET(WatchbillMONTHLY!$A$54:$U$54,1,2))),INDIRECT("_"&amp;_xlfn.XLOOKUP(BD$2,WatchbillMONTHLY!$A$54:$U$54,OFFSET(WatchbillMONTHLY!$A$54:$U$54,1,2))))=$A71,_xlfn.XLOOKUP(BD$2,WatchbillMONTHLY!$A$54:$U$54,OFFSET(WatchbillMONTHLY!$A$54:$U$54,1,2)),FALSE),TRUE,FALSE)),
IF(_xlfn.XLOOKUP(BD$2,WatchbillMONTHLY!$A$71:$U$71,OFFSET(WatchbillMONTHLY!$A$71:$U$71,1,2))=IF(_xlfn.XLOOKUP($A71,INDIRECT("_"&amp;_xlfn.XLOOKUP(BD$2,WatchbillMONTHLY!$A$71:$U$71,OFFSET(WatchbillMONTHLY!$A$71:$U$71,1,2))),INDIRECT("_"&amp;_xlfn.XLOOKUP(BD$2,WatchbillMONTHLY!$A$71:$U$71,OFFSET(WatchbillMONTHLY!$A$71:$U$71,1,2))))=$A71,_xlfn.XLOOKUP(BD$2,WatchbillMONTHLY!$A$71:$U$71,OFFSET(WatchbillMONTHLY!$A$71:$U$71,1,2)),FALSE),TRUE,FALSE)),
IF(_xlfn.XLOOKUP(BD$2,WatchbillMONTHLY!$A$88:$U$88,OFFSET(WatchbillMONTHLY!$A$88:$U$88,1,2))=IF(_xlfn.XLOOKUP($A71,INDIRECT("_"&amp;_xlfn.XLOOKUP(BD$2,WatchbillMONTHLY!$A$88:$U$88,OFFSET(WatchbillMONTHLY!$A$88:$U$88,1,2))),INDIRECT("_"&amp;_xlfn.XLOOKUP(BD$2,WatchbillMONTHLY!$A$88:$U$88,OFFSET(WatchbillMONTHLY!$A$88:$U$88,1,2))))=$A71,_xlfn.XLOOKUP(BD$2,WatchbillMONTHLY!$A$88:$U$88,OFFSET(WatchbillMONTHLY!$A$88:$U$88,1,2)),FALSE),TRUE,FALSE)),
FALSE),FALSE)</f>
        <v>0</v>
      </c>
      <c r="BE71" s="209" t="b" cm="1">
        <f t="array" aca="1" ref="BE71" ca="1">IF(AND($A71 &gt; 0, X71 &gt; 0,BE$2&lt;MiscFormulas!$A$5+1),
_xlfn.IFNA(
_xlfn.IFNA(
_xlfn.IFNA(
_xlfn.IFNA(
_xlfn.IFNA(
_xlfn.IFNA(
IF(_xlfn.XLOOKUP(BE$2,WatchbillMONTHLY!$A$3:$U$3,OFFSET(WatchbillMONTHLY!$A$3:$U$3,1,2))=IF(_xlfn.XLOOKUP($A71,INDIRECT("_"&amp;_xlfn.XLOOKUP(BE$2,WatchbillMONTHLY!$A$3:$U$3,OFFSET(WatchbillMONTHLY!$A$3:$U$3,1,2))),INDIRECT("_"&amp;_xlfn.XLOOKUP(BE$2,WatchbillMONTHLY!$A$3:$U$3,OFFSET(WatchbillMONTHLY!$A$3:$U$3,1,2))))=$A71,_xlfn.XLOOKUP(BE$2,WatchbillMONTHLY!$A$3:$U$3,OFFSET(WatchbillMONTHLY!$A$3:$U$3,1,2)),FALSE),TRUE,FALSE),
IF(_xlfn.XLOOKUP(BE$2,WatchbillMONTHLY!$A$20:$U$20,OFFSET(WatchbillMONTHLY!$A$20:$U$20,1,2))=IF(_xlfn.XLOOKUP($A71,INDIRECT("_"&amp;_xlfn.XLOOKUP(BE$2,WatchbillMONTHLY!$A$20:$U$20,OFFSET(WatchbillMONTHLY!$A$20:$U$20,1,2))),INDIRECT("_"&amp;_xlfn.XLOOKUP(BE$2,WatchbillMONTHLY!$A$20:$U$20,OFFSET(WatchbillMONTHLY!$A$20:$U$20,1,2))))=$A71,_xlfn.XLOOKUP(BE$2,WatchbillMONTHLY!$A$20:$U$20,OFFSET(WatchbillMONTHLY!$A$20:$U$20,1,2)),FALSE),TRUE,FALSE)),
IF(_xlfn.XLOOKUP(BE$2,WatchbillMONTHLY!$A$37:$U$37,OFFSET(WatchbillMONTHLY!$A$37:$U$37,1,2))=IF(_xlfn.XLOOKUP($A71,INDIRECT("_"&amp;_xlfn.XLOOKUP(BE$2,WatchbillMONTHLY!$A$37:$U$37,OFFSET(WatchbillMONTHLY!$A$37:$U$37,1,2))),INDIRECT("_"&amp;_xlfn.XLOOKUP(BE$2,WatchbillMONTHLY!$A$37:$U$37,OFFSET(WatchbillMONTHLY!$A$37:$U$37,1,2))))=$A71,_xlfn.XLOOKUP(BE$2,WatchbillMONTHLY!$A$37:$U$37,OFFSET(WatchbillMONTHLY!$A$37:$U$37,1,2)),FALSE),TRUE,FALSE)),
IF(_xlfn.XLOOKUP(BE$2,WatchbillMONTHLY!$A$54:$U$54,OFFSET(WatchbillMONTHLY!$A$54:$U$54,1,2))=IF(_xlfn.XLOOKUP($A71,INDIRECT("_"&amp;_xlfn.XLOOKUP(BE$2,WatchbillMONTHLY!$A$54:$U$54,OFFSET(WatchbillMONTHLY!$A$54:$U$54,1,2))),INDIRECT("_"&amp;_xlfn.XLOOKUP(BE$2,WatchbillMONTHLY!$A$54:$U$54,OFFSET(WatchbillMONTHLY!$A$54:$U$54,1,2))))=$A71,_xlfn.XLOOKUP(BE$2,WatchbillMONTHLY!$A$54:$U$54,OFFSET(WatchbillMONTHLY!$A$54:$U$54,1,2)),FALSE),TRUE,FALSE)),
IF(_xlfn.XLOOKUP(BE$2,WatchbillMONTHLY!$A$71:$U$71,OFFSET(WatchbillMONTHLY!$A$71:$U$71,1,2))=IF(_xlfn.XLOOKUP($A71,INDIRECT("_"&amp;_xlfn.XLOOKUP(BE$2,WatchbillMONTHLY!$A$71:$U$71,OFFSET(WatchbillMONTHLY!$A$71:$U$71,1,2))),INDIRECT("_"&amp;_xlfn.XLOOKUP(BE$2,WatchbillMONTHLY!$A$71:$U$71,OFFSET(WatchbillMONTHLY!$A$71:$U$71,1,2))))=$A71,_xlfn.XLOOKUP(BE$2,WatchbillMONTHLY!$A$71:$U$71,OFFSET(WatchbillMONTHLY!$A$71:$U$71,1,2)),FALSE),TRUE,FALSE)),
IF(_xlfn.XLOOKUP(BE$2,WatchbillMONTHLY!$A$88:$U$88,OFFSET(WatchbillMONTHLY!$A$88:$U$88,1,2))=IF(_xlfn.XLOOKUP($A71,INDIRECT("_"&amp;_xlfn.XLOOKUP(BE$2,WatchbillMONTHLY!$A$88:$U$88,OFFSET(WatchbillMONTHLY!$A$88:$U$88,1,2))),INDIRECT("_"&amp;_xlfn.XLOOKUP(BE$2,WatchbillMONTHLY!$A$88:$U$88,OFFSET(WatchbillMONTHLY!$A$88:$U$88,1,2))))=$A71,_xlfn.XLOOKUP(BE$2,WatchbillMONTHLY!$A$88:$U$88,OFFSET(WatchbillMONTHLY!$A$88:$U$88,1,2)),FALSE),TRUE,FALSE)),
FALSE),FALSE)</f>
        <v>0</v>
      </c>
      <c r="BF71" s="209" t="b" cm="1">
        <f t="array" aca="1" ref="BF71" ca="1">IF(AND($A71 &gt; 0, Y71 &gt; 0,BF$2&lt;MiscFormulas!$A$5+1),
_xlfn.IFNA(
_xlfn.IFNA(
_xlfn.IFNA(
_xlfn.IFNA(
_xlfn.IFNA(
_xlfn.IFNA(
IF(_xlfn.XLOOKUP(BF$2,WatchbillMONTHLY!$A$3:$U$3,OFFSET(WatchbillMONTHLY!$A$3:$U$3,1,2))=IF(_xlfn.XLOOKUP($A71,INDIRECT("_"&amp;_xlfn.XLOOKUP(BF$2,WatchbillMONTHLY!$A$3:$U$3,OFFSET(WatchbillMONTHLY!$A$3:$U$3,1,2))),INDIRECT("_"&amp;_xlfn.XLOOKUP(BF$2,WatchbillMONTHLY!$A$3:$U$3,OFFSET(WatchbillMONTHLY!$A$3:$U$3,1,2))))=$A71,_xlfn.XLOOKUP(BF$2,WatchbillMONTHLY!$A$3:$U$3,OFFSET(WatchbillMONTHLY!$A$3:$U$3,1,2)),FALSE),TRUE,FALSE),
IF(_xlfn.XLOOKUP(BF$2,WatchbillMONTHLY!$A$20:$U$20,OFFSET(WatchbillMONTHLY!$A$20:$U$20,1,2))=IF(_xlfn.XLOOKUP($A71,INDIRECT("_"&amp;_xlfn.XLOOKUP(BF$2,WatchbillMONTHLY!$A$20:$U$20,OFFSET(WatchbillMONTHLY!$A$20:$U$20,1,2))),INDIRECT("_"&amp;_xlfn.XLOOKUP(BF$2,WatchbillMONTHLY!$A$20:$U$20,OFFSET(WatchbillMONTHLY!$A$20:$U$20,1,2))))=$A71,_xlfn.XLOOKUP(BF$2,WatchbillMONTHLY!$A$20:$U$20,OFFSET(WatchbillMONTHLY!$A$20:$U$20,1,2)),FALSE),TRUE,FALSE)),
IF(_xlfn.XLOOKUP(BF$2,WatchbillMONTHLY!$A$37:$U$37,OFFSET(WatchbillMONTHLY!$A$37:$U$37,1,2))=IF(_xlfn.XLOOKUP($A71,INDIRECT("_"&amp;_xlfn.XLOOKUP(BF$2,WatchbillMONTHLY!$A$37:$U$37,OFFSET(WatchbillMONTHLY!$A$37:$U$37,1,2))),INDIRECT("_"&amp;_xlfn.XLOOKUP(BF$2,WatchbillMONTHLY!$A$37:$U$37,OFFSET(WatchbillMONTHLY!$A$37:$U$37,1,2))))=$A71,_xlfn.XLOOKUP(BF$2,WatchbillMONTHLY!$A$37:$U$37,OFFSET(WatchbillMONTHLY!$A$37:$U$37,1,2)),FALSE),TRUE,FALSE)),
IF(_xlfn.XLOOKUP(BF$2,WatchbillMONTHLY!$A$54:$U$54,OFFSET(WatchbillMONTHLY!$A$54:$U$54,1,2))=IF(_xlfn.XLOOKUP($A71,INDIRECT("_"&amp;_xlfn.XLOOKUP(BF$2,WatchbillMONTHLY!$A$54:$U$54,OFFSET(WatchbillMONTHLY!$A$54:$U$54,1,2))),INDIRECT("_"&amp;_xlfn.XLOOKUP(BF$2,WatchbillMONTHLY!$A$54:$U$54,OFFSET(WatchbillMONTHLY!$A$54:$U$54,1,2))))=$A71,_xlfn.XLOOKUP(BF$2,WatchbillMONTHLY!$A$54:$U$54,OFFSET(WatchbillMONTHLY!$A$54:$U$54,1,2)),FALSE),TRUE,FALSE)),
IF(_xlfn.XLOOKUP(BF$2,WatchbillMONTHLY!$A$71:$U$71,OFFSET(WatchbillMONTHLY!$A$71:$U$71,1,2))=IF(_xlfn.XLOOKUP($A71,INDIRECT("_"&amp;_xlfn.XLOOKUP(BF$2,WatchbillMONTHLY!$A$71:$U$71,OFFSET(WatchbillMONTHLY!$A$71:$U$71,1,2))),INDIRECT("_"&amp;_xlfn.XLOOKUP(BF$2,WatchbillMONTHLY!$A$71:$U$71,OFFSET(WatchbillMONTHLY!$A$71:$U$71,1,2))))=$A71,_xlfn.XLOOKUP(BF$2,WatchbillMONTHLY!$A$71:$U$71,OFFSET(WatchbillMONTHLY!$A$71:$U$71,1,2)),FALSE),TRUE,FALSE)),
IF(_xlfn.XLOOKUP(BF$2,WatchbillMONTHLY!$A$88:$U$88,OFFSET(WatchbillMONTHLY!$A$88:$U$88,1,2))=IF(_xlfn.XLOOKUP($A71,INDIRECT("_"&amp;_xlfn.XLOOKUP(BF$2,WatchbillMONTHLY!$A$88:$U$88,OFFSET(WatchbillMONTHLY!$A$88:$U$88,1,2))),INDIRECT("_"&amp;_xlfn.XLOOKUP(BF$2,WatchbillMONTHLY!$A$88:$U$88,OFFSET(WatchbillMONTHLY!$A$88:$U$88,1,2))))=$A71,_xlfn.XLOOKUP(BF$2,WatchbillMONTHLY!$A$88:$U$88,OFFSET(WatchbillMONTHLY!$A$88:$U$88,1,2)),FALSE),TRUE,FALSE)),
FALSE),FALSE)</f>
        <v>0</v>
      </c>
      <c r="BG71" s="209" t="b" cm="1">
        <f t="array" aca="1" ref="BG71" ca="1">IF(AND($A71 &gt; 0, Z71 &gt; 0,BG$2&lt;MiscFormulas!$A$5+1),
_xlfn.IFNA(
_xlfn.IFNA(
_xlfn.IFNA(
_xlfn.IFNA(
_xlfn.IFNA(
_xlfn.IFNA(
IF(_xlfn.XLOOKUP(BG$2,WatchbillMONTHLY!$A$3:$U$3,OFFSET(WatchbillMONTHLY!$A$3:$U$3,1,2))=IF(_xlfn.XLOOKUP($A71,INDIRECT("_"&amp;_xlfn.XLOOKUP(BG$2,WatchbillMONTHLY!$A$3:$U$3,OFFSET(WatchbillMONTHLY!$A$3:$U$3,1,2))),INDIRECT("_"&amp;_xlfn.XLOOKUP(BG$2,WatchbillMONTHLY!$A$3:$U$3,OFFSET(WatchbillMONTHLY!$A$3:$U$3,1,2))))=$A71,_xlfn.XLOOKUP(BG$2,WatchbillMONTHLY!$A$3:$U$3,OFFSET(WatchbillMONTHLY!$A$3:$U$3,1,2)),FALSE),TRUE,FALSE),
IF(_xlfn.XLOOKUP(BG$2,WatchbillMONTHLY!$A$20:$U$20,OFFSET(WatchbillMONTHLY!$A$20:$U$20,1,2))=IF(_xlfn.XLOOKUP($A71,INDIRECT("_"&amp;_xlfn.XLOOKUP(BG$2,WatchbillMONTHLY!$A$20:$U$20,OFFSET(WatchbillMONTHLY!$A$20:$U$20,1,2))),INDIRECT("_"&amp;_xlfn.XLOOKUP(BG$2,WatchbillMONTHLY!$A$20:$U$20,OFFSET(WatchbillMONTHLY!$A$20:$U$20,1,2))))=$A71,_xlfn.XLOOKUP(BG$2,WatchbillMONTHLY!$A$20:$U$20,OFFSET(WatchbillMONTHLY!$A$20:$U$20,1,2)),FALSE),TRUE,FALSE)),
IF(_xlfn.XLOOKUP(BG$2,WatchbillMONTHLY!$A$37:$U$37,OFFSET(WatchbillMONTHLY!$A$37:$U$37,1,2))=IF(_xlfn.XLOOKUP($A71,INDIRECT("_"&amp;_xlfn.XLOOKUP(BG$2,WatchbillMONTHLY!$A$37:$U$37,OFFSET(WatchbillMONTHLY!$A$37:$U$37,1,2))),INDIRECT("_"&amp;_xlfn.XLOOKUP(BG$2,WatchbillMONTHLY!$A$37:$U$37,OFFSET(WatchbillMONTHLY!$A$37:$U$37,1,2))))=$A71,_xlfn.XLOOKUP(BG$2,WatchbillMONTHLY!$A$37:$U$37,OFFSET(WatchbillMONTHLY!$A$37:$U$37,1,2)),FALSE),TRUE,FALSE)),
IF(_xlfn.XLOOKUP(BG$2,WatchbillMONTHLY!$A$54:$U$54,OFFSET(WatchbillMONTHLY!$A$54:$U$54,1,2))=IF(_xlfn.XLOOKUP($A71,INDIRECT("_"&amp;_xlfn.XLOOKUP(BG$2,WatchbillMONTHLY!$A$54:$U$54,OFFSET(WatchbillMONTHLY!$A$54:$U$54,1,2))),INDIRECT("_"&amp;_xlfn.XLOOKUP(BG$2,WatchbillMONTHLY!$A$54:$U$54,OFFSET(WatchbillMONTHLY!$A$54:$U$54,1,2))))=$A71,_xlfn.XLOOKUP(BG$2,WatchbillMONTHLY!$A$54:$U$54,OFFSET(WatchbillMONTHLY!$A$54:$U$54,1,2)),FALSE),TRUE,FALSE)),
IF(_xlfn.XLOOKUP(BG$2,WatchbillMONTHLY!$A$71:$U$71,OFFSET(WatchbillMONTHLY!$A$71:$U$71,1,2))=IF(_xlfn.XLOOKUP($A71,INDIRECT("_"&amp;_xlfn.XLOOKUP(BG$2,WatchbillMONTHLY!$A$71:$U$71,OFFSET(WatchbillMONTHLY!$A$71:$U$71,1,2))),INDIRECT("_"&amp;_xlfn.XLOOKUP(BG$2,WatchbillMONTHLY!$A$71:$U$71,OFFSET(WatchbillMONTHLY!$A$71:$U$71,1,2))))=$A71,_xlfn.XLOOKUP(BG$2,WatchbillMONTHLY!$A$71:$U$71,OFFSET(WatchbillMONTHLY!$A$71:$U$71,1,2)),FALSE),TRUE,FALSE)),
IF(_xlfn.XLOOKUP(BG$2,WatchbillMONTHLY!$A$88:$U$88,OFFSET(WatchbillMONTHLY!$A$88:$U$88,1,2))=IF(_xlfn.XLOOKUP($A71,INDIRECT("_"&amp;_xlfn.XLOOKUP(BG$2,WatchbillMONTHLY!$A$88:$U$88,OFFSET(WatchbillMONTHLY!$A$88:$U$88,1,2))),INDIRECT("_"&amp;_xlfn.XLOOKUP(BG$2,WatchbillMONTHLY!$A$88:$U$88,OFFSET(WatchbillMONTHLY!$A$88:$U$88,1,2))))=$A71,_xlfn.XLOOKUP(BG$2,WatchbillMONTHLY!$A$88:$U$88,OFFSET(WatchbillMONTHLY!$A$88:$U$88,1,2)),FALSE),TRUE,FALSE)),
FALSE),FALSE)</f>
        <v>0</v>
      </c>
      <c r="BH71" s="209" t="b" cm="1">
        <f t="array" aca="1" ref="BH71" ca="1">IF(AND($A71 &gt; 0, AA71 &gt; 0,BH$2&lt;MiscFormulas!$A$5+1),
_xlfn.IFNA(
_xlfn.IFNA(
_xlfn.IFNA(
_xlfn.IFNA(
_xlfn.IFNA(
_xlfn.IFNA(
IF(_xlfn.XLOOKUP(BH$2,WatchbillMONTHLY!$A$3:$U$3,OFFSET(WatchbillMONTHLY!$A$3:$U$3,1,2))=IF(_xlfn.XLOOKUP($A71,INDIRECT("_"&amp;_xlfn.XLOOKUP(BH$2,WatchbillMONTHLY!$A$3:$U$3,OFFSET(WatchbillMONTHLY!$A$3:$U$3,1,2))),INDIRECT("_"&amp;_xlfn.XLOOKUP(BH$2,WatchbillMONTHLY!$A$3:$U$3,OFFSET(WatchbillMONTHLY!$A$3:$U$3,1,2))))=$A71,_xlfn.XLOOKUP(BH$2,WatchbillMONTHLY!$A$3:$U$3,OFFSET(WatchbillMONTHLY!$A$3:$U$3,1,2)),FALSE),TRUE,FALSE),
IF(_xlfn.XLOOKUP(BH$2,WatchbillMONTHLY!$A$20:$U$20,OFFSET(WatchbillMONTHLY!$A$20:$U$20,1,2))=IF(_xlfn.XLOOKUP($A71,INDIRECT("_"&amp;_xlfn.XLOOKUP(BH$2,WatchbillMONTHLY!$A$20:$U$20,OFFSET(WatchbillMONTHLY!$A$20:$U$20,1,2))),INDIRECT("_"&amp;_xlfn.XLOOKUP(BH$2,WatchbillMONTHLY!$A$20:$U$20,OFFSET(WatchbillMONTHLY!$A$20:$U$20,1,2))))=$A71,_xlfn.XLOOKUP(BH$2,WatchbillMONTHLY!$A$20:$U$20,OFFSET(WatchbillMONTHLY!$A$20:$U$20,1,2)),FALSE),TRUE,FALSE)),
IF(_xlfn.XLOOKUP(BH$2,WatchbillMONTHLY!$A$37:$U$37,OFFSET(WatchbillMONTHLY!$A$37:$U$37,1,2))=IF(_xlfn.XLOOKUP($A71,INDIRECT("_"&amp;_xlfn.XLOOKUP(BH$2,WatchbillMONTHLY!$A$37:$U$37,OFFSET(WatchbillMONTHLY!$A$37:$U$37,1,2))),INDIRECT("_"&amp;_xlfn.XLOOKUP(BH$2,WatchbillMONTHLY!$A$37:$U$37,OFFSET(WatchbillMONTHLY!$A$37:$U$37,1,2))))=$A71,_xlfn.XLOOKUP(BH$2,WatchbillMONTHLY!$A$37:$U$37,OFFSET(WatchbillMONTHLY!$A$37:$U$37,1,2)),FALSE),TRUE,FALSE)),
IF(_xlfn.XLOOKUP(BH$2,WatchbillMONTHLY!$A$54:$U$54,OFFSET(WatchbillMONTHLY!$A$54:$U$54,1,2))=IF(_xlfn.XLOOKUP($A71,INDIRECT("_"&amp;_xlfn.XLOOKUP(BH$2,WatchbillMONTHLY!$A$54:$U$54,OFFSET(WatchbillMONTHLY!$A$54:$U$54,1,2))),INDIRECT("_"&amp;_xlfn.XLOOKUP(BH$2,WatchbillMONTHLY!$A$54:$U$54,OFFSET(WatchbillMONTHLY!$A$54:$U$54,1,2))))=$A71,_xlfn.XLOOKUP(BH$2,WatchbillMONTHLY!$A$54:$U$54,OFFSET(WatchbillMONTHLY!$A$54:$U$54,1,2)),FALSE),TRUE,FALSE)),
IF(_xlfn.XLOOKUP(BH$2,WatchbillMONTHLY!$A$71:$U$71,OFFSET(WatchbillMONTHLY!$A$71:$U$71,1,2))=IF(_xlfn.XLOOKUP($A71,INDIRECT("_"&amp;_xlfn.XLOOKUP(BH$2,WatchbillMONTHLY!$A$71:$U$71,OFFSET(WatchbillMONTHLY!$A$71:$U$71,1,2))),INDIRECT("_"&amp;_xlfn.XLOOKUP(BH$2,WatchbillMONTHLY!$A$71:$U$71,OFFSET(WatchbillMONTHLY!$A$71:$U$71,1,2))))=$A71,_xlfn.XLOOKUP(BH$2,WatchbillMONTHLY!$A$71:$U$71,OFFSET(WatchbillMONTHLY!$A$71:$U$71,1,2)),FALSE),TRUE,FALSE)),
IF(_xlfn.XLOOKUP(BH$2,WatchbillMONTHLY!$A$88:$U$88,OFFSET(WatchbillMONTHLY!$A$88:$U$88,1,2))=IF(_xlfn.XLOOKUP($A71,INDIRECT("_"&amp;_xlfn.XLOOKUP(BH$2,WatchbillMONTHLY!$A$88:$U$88,OFFSET(WatchbillMONTHLY!$A$88:$U$88,1,2))),INDIRECT("_"&amp;_xlfn.XLOOKUP(BH$2,WatchbillMONTHLY!$A$88:$U$88,OFFSET(WatchbillMONTHLY!$A$88:$U$88,1,2))))=$A71,_xlfn.XLOOKUP(BH$2,WatchbillMONTHLY!$A$88:$U$88,OFFSET(WatchbillMONTHLY!$A$88:$U$88,1,2)),FALSE),TRUE,FALSE)),
FALSE),FALSE)</f>
        <v>0</v>
      </c>
      <c r="BI71" s="209" t="b" cm="1">
        <f t="array" aca="1" ref="BI71" ca="1">IF(AND($A71 &gt; 0, AB71 &gt; 0,BI$2&lt;MiscFormulas!$A$5+1),
_xlfn.IFNA(
_xlfn.IFNA(
_xlfn.IFNA(
_xlfn.IFNA(
_xlfn.IFNA(
_xlfn.IFNA(
IF(_xlfn.XLOOKUP(BI$2,WatchbillMONTHLY!$A$3:$U$3,OFFSET(WatchbillMONTHLY!$A$3:$U$3,1,2))=IF(_xlfn.XLOOKUP($A71,INDIRECT("_"&amp;_xlfn.XLOOKUP(BI$2,WatchbillMONTHLY!$A$3:$U$3,OFFSET(WatchbillMONTHLY!$A$3:$U$3,1,2))),INDIRECT("_"&amp;_xlfn.XLOOKUP(BI$2,WatchbillMONTHLY!$A$3:$U$3,OFFSET(WatchbillMONTHLY!$A$3:$U$3,1,2))))=$A71,_xlfn.XLOOKUP(BI$2,WatchbillMONTHLY!$A$3:$U$3,OFFSET(WatchbillMONTHLY!$A$3:$U$3,1,2)),FALSE),TRUE,FALSE),
IF(_xlfn.XLOOKUP(BI$2,WatchbillMONTHLY!$A$20:$U$20,OFFSET(WatchbillMONTHLY!$A$20:$U$20,1,2))=IF(_xlfn.XLOOKUP($A71,INDIRECT("_"&amp;_xlfn.XLOOKUP(BI$2,WatchbillMONTHLY!$A$20:$U$20,OFFSET(WatchbillMONTHLY!$A$20:$U$20,1,2))),INDIRECT("_"&amp;_xlfn.XLOOKUP(BI$2,WatchbillMONTHLY!$A$20:$U$20,OFFSET(WatchbillMONTHLY!$A$20:$U$20,1,2))))=$A71,_xlfn.XLOOKUP(BI$2,WatchbillMONTHLY!$A$20:$U$20,OFFSET(WatchbillMONTHLY!$A$20:$U$20,1,2)),FALSE),TRUE,FALSE)),
IF(_xlfn.XLOOKUP(BI$2,WatchbillMONTHLY!$A$37:$U$37,OFFSET(WatchbillMONTHLY!$A$37:$U$37,1,2))=IF(_xlfn.XLOOKUP($A71,INDIRECT("_"&amp;_xlfn.XLOOKUP(BI$2,WatchbillMONTHLY!$A$37:$U$37,OFFSET(WatchbillMONTHLY!$A$37:$U$37,1,2))),INDIRECT("_"&amp;_xlfn.XLOOKUP(BI$2,WatchbillMONTHLY!$A$37:$U$37,OFFSET(WatchbillMONTHLY!$A$37:$U$37,1,2))))=$A71,_xlfn.XLOOKUP(BI$2,WatchbillMONTHLY!$A$37:$U$37,OFFSET(WatchbillMONTHLY!$A$37:$U$37,1,2)),FALSE),TRUE,FALSE)),
IF(_xlfn.XLOOKUP(BI$2,WatchbillMONTHLY!$A$54:$U$54,OFFSET(WatchbillMONTHLY!$A$54:$U$54,1,2))=IF(_xlfn.XLOOKUP($A71,INDIRECT("_"&amp;_xlfn.XLOOKUP(BI$2,WatchbillMONTHLY!$A$54:$U$54,OFFSET(WatchbillMONTHLY!$A$54:$U$54,1,2))),INDIRECT("_"&amp;_xlfn.XLOOKUP(BI$2,WatchbillMONTHLY!$A$54:$U$54,OFFSET(WatchbillMONTHLY!$A$54:$U$54,1,2))))=$A71,_xlfn.XLOOKUP(BI$2,WatchbillMONTHLY!$A$54:$U$54,OFFSET(WatchbillMONTHLY!$A$54:$U$54,1,2)),FALSE),TRUE,FALSE)),
IF(_xlfn.XLOOKUP(BI$2,WatchbillMONTHLY!$A$71:$U$71,OFFSET(WatchbillMONTHLY!$A$71:$U$71,1,2))=IF(_xlfn.XLOOKUP($A71,INDIRECT("_"&amp;_xlfn.XLOOKUP(BI$2,WatchbillMONTHLY!$A$71:$U$71,OFFSET(WatchbillMONTHLY!$A$71:$U$71,1,2))),INDIRECT("_"&amp;_xlfn.XLOOKUP(BI$2,WatchbillMONTHLY!$A$71:$U$71,OFFSET(WatchbillMONTHLY!$A$71:$U$71,1,2))))=$A71,_xlfn.XLOOKUP(BI$2,WatchbillMONTHLY!$A$71:$U$71,OFFSET(WatchbillMONTHLY!$A$71:$U$71,1,2)),FALSE),TRUE,FALSE)),
IF(_xlfn.XLOOKUP(BI$2,WatchbillMONTHLY!$A$88:$U$88,OFFSET(WatchbillMONTHLY!$A$88:$U$88,1,2))=IF(_xlfn.XLOOKUP($A71,INDIRECT("_"&amp;_xlfn.XLOOKUP(BI$2,WatchbillMONTHLY!$A$88:$U$88,OFFSET(WatchbillMONTHLY!$A$88:$U$88,1,2))),INDIRECT("_"&amp;_xlfn.XLOOKUP(BI$2,WatchbillMONTHLY!$A$88:$U$88,OFFSET(WatchbillMONTHLY!$A$88:$U$88,1,2))))=$A71,_xlfn.XLOOKUP(BI$2,WatchbillMONTHLY!$A$88:$U$88,OFFSET(WatchbillMONTHLY!$A$88:$U$88,1,2)),FALSE),TRUE,FALSE)),
FALSE),FALSE)</f>
        <v>0</v>
      </c>
      <c r="BJ71" s="209" t="b" cm="1">
        <f t="array" aca="1" ref="BJ71" ca="1">IF(AND($A71 &gt; 0, AC71 &gt; 0,BJ$2&lt;MiscFormulas!$A$5+1),
_xlfn.IFNA(
_xlfn.IFNA(
_xlfn.IFNA(
_xlfn.IFNA(
_xlfn.IFNA(
_xlfn.IFNA(
IF(_xlfn.XLOOKUP(BJ$2,WatchbillMONTHLY!$A$3:$U$3,OFFSET(WatchbillMONTHLY!$A$3:$U$3,1,2))=IF(_xlfn.XLOOKUP($A71,INDIRECT("_"&amp;_xlfn.XLOOKUP(BJ$2,WatchbillMONTHLY!$A$3:$U$3,OFFSET(WatchbillMONTHLY!$A$3:$U$3,1,2))),INDIRECT("_"&amp;_xlfn.XLOOKUP(BJ$2,WatchbillMONTHLY!$A$3:$U$3,OFFSET(WatchbillMONTHLY!$A$3:$U$3,1,2))))=$A71,_xlfn.XLOOKUP(BJ$2,WatchbillMONTHLY!$A$3:$U$3,OFFSET(WatchbillMONTHLY!$A$3:$U$3,1,2)),FALSE),TRUE,FALSE),
IF(_xlfn.XLOOKUP(BJ$2,WatchbillMONTHLY!$A$20:$U$20,OFFSET(WatchbillMONTHLY!$A$20:$U$20,1,2))=IF(_xlfn.XLOOKUP($A71,INDIRECT("_"&amp;_xlfn.XLOOKUP(BJ$2,WatchbillMONTHLY!$A$20:$U$20,OFFSET(WatchbillMONTHLY!$A$20:$U$20,1,2))),INDIRECT("_"&amp;_xlfn.XLOOKUP(BJ$2,WatchbillMONTHLY!$A$20:$U$20,OFFSET(WatchbillMONTHLY!$A$20:$U$20,1,2))))=$A71,_xlfn.XLOOKUP(BJ$2,WatchbillMONTHLY!$A$20:$U$20,OFFSET(WatchbillMONTHLY!$A$20:$U$20,1,2)),FALSE),TRUE,FALSE)),
IF(_xlfn.XLOOKUP(BJ$2,WatchbillMONTHLY!$A$37:$U$37,OFFSET(WatchbillMONTHLY!$A$37:$U$37,1,2))=IF(_xlfn.XLOOKUP($A71,INDIRECT("_"&amp;_xlfn.XLOOKUP(BJ$2,WatchbillMONTHLY!$A$37:$U$37,OFFSET(WatchbillMONTHLY!$A$37:$U$37,1,2))),INDIRECT("_"&amp;_xlfn.XLOOKUP(BJ$2,WatchbillMONTHLY!$A$37:$U$37,OFFSET(WatchbillMONTHLY!$A$37:$U$37,1,2))))=$A71,_xlfn.XLOOKUP(BJ$2,WatchbillMONTHLY!$A$37:$U$37,OFFSET(WatchbillMONTHLY!$A$37:$U$37,1,2)),FALSE),TRUE,FALSE)),
IF(_xlfn.XLOOKUP(BJ$2,WatchbillMONTHLY!$A$54:$U$54,OFFSET(WatchbillMONTHLY!$A$54:$U$54,1,2))=IF(_xlfn.XLOOKUP($A71,INDIRECT("_"&amp;_xlfn.XLOOKUP(BJ$2,WatchbillMONTHLY!$A$54:$U$54,OFFSET(WatchbillMONTHLY!$A$54:$U$54,1,2))),INDIRECT("_"&amp;_xlfn.XLOOKUP(BJ$2,WatchbillMONTHLY!$A$54:$U$54,OFFSET(WatchbillMONTHLY!$A$54:$U$54,1,2))))=$A71,_xlfn.XLOOKUP(BJ$2,WatchbillMONTHLY!$A$54:$U$54,OFFSET(WatchbillMONTHLY!$A$54:$U$54,1,2)),FALSE),TRUE,FALSE)),
IF(_xlfn.XLOOKUP(BJ$2,WatchbillMONTHLY!$A$71:$U$71,OFFSET(WatchbillMONTHLY!$A$71:$U$71,1,2))=IF(_xlfn.XLOOKUP($A71,INDIRECT("_"&amp;_xlfn.XLOOKUP(BJ$2,WatchbillMONTHLY!$A$71:$U$71,OFFSET(WatchbillMONTHLY!$A$71:$U$71,1,2))),INDIRECT("_"&amp;_xlfn.XLOOKUP(BJ$2,WatchbillMONTHLY!$A$71:$U$71,OFFSET(WatchbillMONTHLY!$A$71:$U$71,1,2))))=$A71,_xlfn.XLOOKUP(BJ$2,WatchbillMONTHLY!$A$71:$U$71,OFFSET(WatchbillMONTHLY!$A$71:$U$71,1,2)),FALSE),TRUE,FALSE)),
IF(_xlfn.XLOOKUP(BJ$2,WatchbillMONTHLY!$A$88:$U$88,OFFSET(WatchbillMONTHLY!$A$88:$U$88,1,2))=IF(_xlfn.XLOOKUP($A71,INDIRECT("_"&amp;_xlfn.XLOOKUP(BJ$2,WatchbillMONTHLY!$A$88:$U$88,OFFSET(WatchbillMONTHLY!$A$88:$U$88,1,2))),INDIRECT("_"&amp;_xlfn.XLOOKUP(BJ$2,WatchbillMONTHLY!$A$88:$U$88,OFFSET(WatchbillMONTHLY!$A$88:$U$88,1,2))))=$A71,_xlfn.XLOOKUP(BJ$2,WatchbillMONTHLY!$A$88:$U$88,OFFSET(WatchbillMONTHLY!$A$88:$U$88,1,2)),FALSE),TRUE,FALSE)),
FALSE),FALSE)</f>
        <v>0</v>
      </c>
      <c r="BK71" s="209" t="b" cm="1">
        <f t="array" aca="1" ref="BK71" ca="1">IF(AND($A71 &gt; 0, AD71 &gt; 0,BK$2&lt;MiscFormulas!$A$5+1),
_xlfn.IFNA(
_xlfn.IFNA(
_xlfn.IFNA(
_xlfn.IFNA(
_xlfn.IFNA(
_xlfn.IFNA(
IF(_xlfn.XLOOKUP(BK$2,WatchbillMONTHLY!$A$3:$U$3,OFFSET(WatchbillMONTHLY!$A$3:$U$3,1,2))=IF(_xlfn.XLOOKUP($A71,INDIRECT("_"&amp;_xlfn.XLOOKUP(BK$2,WatchbillMONTHLY!$A$3:$U$3,OFFSET(WatchbillMONTHLY!$A$3:$U$3,1,2))),INDIRECT("_"&amp;_xlfn.XLOOKUP(BK$2,WatchbillMONTHLY!$A$3:$U$3,OFFSET(WatchbillMONTHLY!$A$3:$U$3,1,2))))=$A71,_xlfn.XLOOKUP(BK$2,WatchbillMONTHLY!$A$3:$U$3,OFFSET(WatchbillMONTHLY!$A$3:$U$3,1,2)),FALSE),TRUE,FALSE),
IF(_xlfn.XLOOKUP(BK$2,WatchbillMONTHLY!$A$20:$U$20,OFFSET(WatchbillMONTHLY!$A$20:$U$20,1,2))=IF(_xlfn.XLOOKUP($A71,INDIRECT("_"&amp;_xlfn.XLOOKUP(BK$2,WatchbillMONTHLY!$A$20:$U$20,OFFSET(WatchbillMONTHLY!$A$20:$U$20,1,2))),INDIRECT("_"&amp;_xlfn.XLOOKUP(BK$2,WatchbillMONTHLY!$A$20:$U$20,OFFSET(WatchbillMONTHLY!$A$20:$U$20,1,2))))=$A71,_xlfn.XLOOKUP(BK$2,WatchbillMONTHLY!$A$20:$U$20,OFFSET(WatchbillMONTHLY!$A$20:$U$20,1,2)),FALSE),TRUE,FALSE)),
IF(_xlfn.XLOOKUP(BK$2,WatchbillMONTHLY!$A$37:$U$37,OFFSET(WatchbillMONTHLY!$A$37:$U$37,1,2))=IF(_xlfn.XLOOKUP($A71,INDIRECT("_"&amp;_xlfn.XLOOKUP(BK$2,WatchbillMONTHLY!$A$37:$U$37,OFFSET(WatchbillMONTHLY!$A$37:$U$37,1,2))),INDIRECT("_"&amp;_xlfn.XLOOKUP(BK$2,WatchbillMONTHLY!$A$37:$U$37,OFFSET(WatchbillMONTHLY!$A$37:$U$37,1,2))))=$A71,_xlfn.XLOOKUP(BK$2,WatchbillMONTHLY!$A$37:$U$37,OFFSET(WatchbillMONTHLY!$A$37:$U$37,1,2)),FALSE),TRUE,FALSE)),
IF(_xlfn.XLOOKUP(BK$2,WatchbillMONTHLY!$A$54:$U$54,OFFSET(WatchbillMONTHLY!$A$54:$U$54,1,2))=IF(_xlfn.XLOOKUP($A71,INDIRECT("_"&amp;_xlfn.XLOOKUP(BK$2,WatchbillMONTHLY!$A$54:$U$54,OFFSET(WatchbillMONTHLY!$A$54:$U$54,1,2))),INDIRECT("_"&amp;_xlfn.XLOOKUP(BK$2,WatchbillMONTHLY!$A$54:$U$54,OFFSET(WatchbillMONTHLY!$A$54:$U$54,1,2))))=$A71,_xlfn.XLOOKUP(BK$2,WatchbillMONTHLY!$A$54:$U$54,OFFSET(WatchbillMONTHLY!$A$54:$U$54,1,2)),FALSE),TRUE,FALSE)),
IF(_xlfn.XLOOKUP(BK$2,WatchbillMONTHLY!$A$71:$U$71,OFFSET(WatchbillMONTHLY!$A$71:$U$71,1,2))=IF(_xlfn.XLOOKUP($A71,INDIRECT("_"&amp;_xlfn.XLOOKUP(BK$2,WatchbillMONTHLY!$A$71:$U$71,OFFSET(WatchbillMONTHLY!$A$71:$U$71,1,2))),INDIRECT("_"&amp;_xlfn.XLOOKUP(BK$2,WatchbillMONTHLY!$A$71:$U$71,OFFSET(WatchbillMONTHLY!$A$71:$U$71,1,2))))=$A71,_xlfn.XLOOKUP(BK$2,WatchbillMONTHLY!$A$71:$U$71,OFFSET(WatchbillMONTHLY!$A$71:$U$71,1,2)),FALSE),TRUE,FALSE)),
IF(_xlfn.XLOOKUP(BK$2,WatchbillMONTHLY!$A$88:$U$88,OFFSET(WatchbillMONTHLY!$A$88:$U$88,1,2))=IF(_xlfn.XLOOKUP($A71,INDIRECT("_"&amp;_xlfn.XLOOKUP(BK$2,WatchbillMONTHLY!$A$88:$U$88,OFFSET(WatchbillMONTHLY!$A$88:$U$88,1,2))),INDIRECT("_"&amp;_xlfn.XLOOKUP(BK$2,WatchbillMONTHLY!$A$88:$U$88,OFFSET(WatchbillMONTHLY!$A$88:$U$88,1,2))))=$A71,_xlfn.XLOOKUP(BK$2,WatchbillMONTHLY!$A$88:$U$88,OFFSET(WatchbillMONTHLY!$A$88:$U$88,1,2)),FALSE),TRUE,FALSE)),
FALSE),FALSE)</f>
        <v>0</v>
      </c>
      <c r="BL71" s="209" t="b" cm="1">
        <f t="array" aca="1" ref="BL71" ca="1">IF(AND($A71 &gt; 0, AE71 &gt; 0,BL$2&lt;MiscFormulas!$A$5+1),
_xlfn.IFNA(
_xlfn.IFNA(
_xlfn.IFNA(
_xlfn.IFNA(
_xlfn.IFNA(
_xlfn.IFNA(
IF(_xlfn.XLOOKUP(BL$2,WatchbillMONTHLY!$A$3:$U$3,OFFSET(WatchbillMONTHLY!$A$3:$U$3,1,2))=IF(_xlfn.XLOOKUP($A71,INDIRECT("_"&amp;_xlfn.XLOOKUP(BL$2,WatchbillMONTHLY!$A$3:$U$3,OFFSET(WatchbillMONTHLY!$A$3:$U$3,1,2))),INDIRECT("_"&amp;_xlfn.XLOOKUP(BL$2,WatchbillMONTHLY!$A$3:$U$3,OFFSET(WatchbillMONTHLY!$A$3:$U$3,1,2))))=$A71,_xlfn.XLOOKUP(BL$2,WatchbillMONTHLY!$A$3:$U$3,OFFSET(WatchbillMONTHLY!$A$3:$U$3,1,2)),FALSE),TRUE,FALSE),
IF(_xlfn.XLOOKUP(BL$2,WatchbillMONTHLY!$A$20:$U$20,OFFSET(WatchbillMONTHLY!$A$20:$U$20,1,2))=IF(_xlfn.XLOOKUP($A71,INDIRECT("_"&amp;_xlfn.XLOOKUP(BL$2,WatchbillMONTHLY!$A$20:$U$20,OFFSET(WatchbillMONTHLY!$A$20:$U$20,1,2))),INDIRECT("_"&amp;_xlfn.XLOOKUP(BL$2,WatchbillMONTHLY!$A$20:$U$20,OFFSET(WatchbillMONTHLY!$A$20:$U$20,1,2))))=$A71,_xlfn.XLOOKUP(BL$2,WatchbillMONTHLY!$A$20:$U$20,OFFSET(WatchbillMONTHLY!$A$20:$U$20,1,2)),FALSE),TRUE,FALSE)),
IF(_xlfn.XLOOKUP(BL$2,WatchbillMONTHLY!$A$37:$U$37,OFFSET(WatchbillMONTHLY!$A$37:$U$37,1,2))=IF(_xlfn.XLOOKUP($A71,INDIRECT("_"&amp;_xlfn.XLOOKUP(BL$2,WatchbillMONTHLY!$A$37:$U$37,OFFSET(WatchbillMONTHLY!$A$37:$U$37,1,2))),INDIRECT("_"&amp;_xlfn.XLOOKUP(BL$2,WatchbillMONTHLY!$A$37:$U$37,OFFSET(WatchbillMONTHLY!$A$37:$U$37,1,2))))=$A71,_xlfn.XLOOKUP(BL$2,WatchbillMONTHLY!$A$37:$U$37,OFFSET(WatchbillMONTHLY!$A$37:$U$37,1,2)),FALSE),TRUE,FALSE)),
IF(_xlfn.XLOOKUP(BL$2,WatchbillMONTHLY!$A$54:$U$54,OFFSET(WatchbillMONTHLY!$A$54:$U$54,1,2))=IF(_xlfn.XLOOKUP($A71,INDIRECT("_"&amp;_xlfn.XLOOKUP(BL$2,WatchbillMONTHLY!$A$54:$U$54,OFFSET(WatchbillMONTHLY!$A$54:$U$54,1,2))),INDIRECT("_"&amp;_xlfn.XLOOKUP(BL$2,WatchbillMONTHLY!$A$54:$U$54,OFFSET(WatchbillMONTHLY!$A$54:$U$54,1,2))))=$A71,_xlfn.XLOOKUP(BL$2,WatchbillMONTHLY!$A$54:$U$54,OFFSET(WatchbillMONTHLY!$A$54:$U$54,1,2)),FALSE),TRUE,FALSE)),
IF(_xlfn.XLOOKUP(BL$2,WatchbillMONTHLY!$A$71:$U$71,OFFSET(WatchbillMONTHLY!$A$71:$U$71,1,2))=IF(_xlfn.XLOOKUP($A71,INDIRECT("_"&amp;_xlfn.XLOOKUP(BL$2,WatchbillMONTHLY!$A$71:$U$71,OFFSET(WatchbillMONTHLY!$A$71:$U$71,1,2))),INDIRECT("_"&amp;_xlfn.XLOOKUP(BL$2,WatchbillMONTHLY!$A$71:$U$71,OFFSET(WatchbillMONTHLY!$A$71:$U$71,1,2))))=$A71,_xlfn.XLOOKUP(BL$2,WatchbillMONTHLY!$A$71:$U$71,OFFSET(WatchbillMONTHLY!$A$71:$U$71,1,2)),FALSE),TRUE,FALSE)),
IF(_xlfn.XLOOKUP(BL$2,WatchbillMONTHLY!$A$88:$U$88,OFFSET(WatchbillMONTHLY!$A$88:$U$88,1,2))=IF(_xlfn.XLOOKUP($A71,INDIRECT("_"&amp;_xlfn.XLOOKUP(BL$2,WatchbillMONTHLY!$A$88:$U$88,OFFSET(WatchbillMONTHLY!$A$88:$U$88,1,2))),INDIRECT("_"&amp;_xlfn.XLOOKUP(BL$2,WatchbillMONTHLY!$A$88:$U$88,OFFSET(WatchbillMONTHLY!$A$88:$U$88,1,2))))=$A71,_xlfn.XLOOKUP(BL$2,WatchbillMONTHLY!$A$88:$U$88,OFFSET(WatchbillMONTHLY!$A$88:$U$88,1,2)),FALSE),TRUE,FALSE)),
FALSE),FALSE)</f>
        <v>0</v>
      </c>
      <c r="BM71" s="209" t="b" cm="1">
        <f t="array" aca="1" ref="BM71" ca="1">IF(AND($A71 &gt; 0, AF71 &gt; 0,BM$2&lt;MiscFormulas!$A$5+1),
_xlfn.IFNA(
_xlfn.IFNA(
_xlfn.IFNA(
_xlfn.IFNA(
_xlfn.IFNA(
_xlfn.IFNA(
IF(_xlfn.XLOOKUP(BM$2,WatchbillMONTHLY!$A$3:$U$3,OFFSET(WatchbillMONTHLY!$A$3:$U$3,1,2))=IF(_xlfn.XLOOKUP($A71,INDIRECT("_"&amp;_xlfn.XLOOKUP(BM$2,WatchbillMONTHLY!$A$3:$U$3,OFFSET(WatchbillMONTHLY!$A$3:$U$3,1,2))),INDIRECT("_"&amp;_xlfn.XLOOKUP(BM$2,WatchbillMONTHLY!$A$3:$U$3,OFFSET(WatchbillMONTHLY!$A$3:$U$3,1,2))))=$A71,_xlfn.XLOOKUP(BM$2,WatchbillMONTHLY!$A$3:$U$3,OFFSET(WatchbillMONTHLY!$A$3:$U$3,1,2)),FALSE),TRUE,FALSE),
IF(_xlfn.XLOOKUP(BM$2,WatchbillMONTHLY!$A$20:$U$20,OFFSET(WatchbillMONTHLY!$A$20:$U$20,1,2))=IF(_xlfn.XLOOKUP($A71,INDIRECT("_"&amp;_xlfn.XLOOKUP(BM$2,WatchbillMONTHLY!$A$20:$U$20,OFFSET(WatchbillMONTHLY!$A$20:$U$20,1,2))),INDIRECT("_"&amp;_xlfn.XLOOKUP(BM$2,WatchbillMONTHLY!$A$20:$U$20,OFFSET(WatchbillMONTHLY!$A$20:$U$20,1,2))))=$A71,_xlfn.XLOOKUP(BM$2,WatchbillMONTHLY!$A$20:$U$20,OFFSET(WatchbillMONTHLY!$A$20:$U$20,1,2)),FALSE),TRUE,FALSE)),
IF(_xlfn.XLOOKUP(BM$2,WatchbillMONTHLY!$A$37:$U$37,OFFSET(WatchbillMONTHLY!$A$37:$U$37,1,2))=IF(_xlfn.XLOOKUP($A71,INDIRECT("_"&amp;_xlfn.XLOOKUP(BM$2,WatchbillMONTHLY!$A$37:$U$37,OFFSET(WatchbillMONTHLY!$A$37:$U$37,1,2))),INDIRECT("_"&amp;_xlfn.XLOOKUP(BM$2,WatchbillMONTHLY!$A$37:$U$37,OFFSET(WatchbillMONTHLY!$A$37:$U$37,1,2))))=$A71,_xlfn.XLOOKUP(BM$2,WatchbillMONTHLY!$A$37:$U$37,OFFSET(WatchbillMONTHLY!$A$37:$U$37,1,2)),FALSE),TRUE,FALSE)),
IF(_xlfn.XLOOKUP(BM$2,WatchbillMONTHLY!$A$54:$U$54,OFFSET(WatchbillMONTHLY!$A$54:$U$54,1,2))=IF(_xlfn.XLOOKUP($A71,INDIRECT("_"&amp;_xlfn.XLOOKUP(BM$2,WatchbillMONTHLY!$A$54:$U$54,OFFSET(WatchbillMONTHLY!$A$54:$U$54,1,2))),INDIRECT("_"&amp;_xlfn.XLOOKUP(BM$2,WatchbillMONTHLY!$A$54:$U$54,OFFSET(WatchbillMONTHLY!$A$54:$U$54,1,2))))=$A71,_xlfn.XLOOKUP(BM$2,WatchbillMONTHLY!$A$54:$U$54,OFFSET(WatchbillMONTHLY!$A$54:$U$54,1,2)),FALSE),TRUE,FALSE)),
IF(_xlfn.XLOOKUP(BM$2,WatchbillMONTHLY!$A$71:$U$71,OFFSET(WatchbillMONTHLY!$A$71:$U$71,1,2))=IF(_xlfn.XLOOKUP($A71,INDIRECT("_"&amp;_xlfn.XLOOKUP(BM$2,WatchbillMONTHLY!$A$71:$U$71,OFFSET(WatchbillMONTHLY!$A$71:$U$71,1,2))),INDIRECT("_"&amp;_xlfn.XLOOKUP(BM$2,WatchbillMONTHLY!$A$71:$U$71,OFFSET(WatchbillMONTHLY!$A$71:$U$71,1,2))))=$A71,_xlfn.XLOOKUP(BM$2,WatchbillMONTHLY!$A$71:$U$71,OFFSET(WatchbillMONTHLY!$A$71:$U$71,1,2)),FALSE),TRUE,FALSE)),
IF(_xlfn.XLOOKUP(BM$2,WatchbillMONTHLY!$A$88:$U$88,OFFSET(WatchbillMONTHLY!$A$88:$U$88,1,2))=IF(_xlfn.XLOOKUP($A71,INDIRECT("_"&amp;_xlfn.XLOOKUP(BM$2,WatchbillMONTHLY!$A$88:$U$88,OFFSET(WatchbillMONTHLY!$A$88:$U$88,1,2))),INDIRECT("_"&amp;_xlfn.XLOOKUP(BM$2,WatchbillMONTHLY!$A$88:$U$88,OFFSET(WatchbillMONTHLY!$A$88:$U$88,1,2))))=$A71,_xlfn.XLOOKUP(BM$2,WatchbillMONTHLY!$A$88:$U$88,OFFSET(WatchbillMONTHLY!$A$88:$U$88,1,2)),FALSE),TRUE,FALSE)),
FALSE),FALSE)</f>
        <v>0</v>
      </c>
      <c r="BN71" s="209" t="b" cm="1">
        <f t="array" aca="1" ref="BN71" ca="1">IF(AND($A71 &gt; 0, AG71 &gt; 0,BN$2&lt;MiscFormulas!$A$5+1),
_xlfn.IFNA(
_xlfn.IFNA(
_xlfn.IFNA(
_xlfn.IFNA(
_xlfn.IFNA(
_xlfn.IFNA(
IF(_xlfn.XLOOKUP(BN$2,WatchbillMONTHLY!$A$3:$U$3,OFFSET(WatchbillMONTHLY!$A$3:$U$3,1,2))=IF(_xlfn.XLOOKUP($A71,INDIRECT("_"&amp;_xlfn.XLOOKUP(BN$2,WatchbillMONTHLY!$A$3:$U$3,OFFSET(WatchbillMONTHLY!$A$3:$U$3,1,2))),INDIRECT("_"&amp;_xlfn.XLOOKUP(BN$2,WatchbillMONTHLY!$A$3:$U$3,OFFSET(WatchbillMONTHLY!$A$3:$U$3,1,2))))=$A71,_xlfn.XLOOKUP(BN$2,WatchbillMONTHLY!$A$3:$U$3,OFFSET(WatchbillMONTHLY!$A$3:$U$3,1,2)),FALSE),TRUE,FALSE),
IF(_xlfn.XLOOKUP(BN$2,WatchbillMONTHLY!$A$20:$U$20,OFFSET(WatchbillMONTHLY!$A$20:$U$20,1,2))=IF(_xlfn.XLOOKUP($A71,INDIRECT("_"&amp;_xlfn.XLOOKUP(BN$2,WatchbillMONTHLY!$A$20:$U$20,OFFSET(WatchbillMONTHLY!$A$20:$U$20,1,2))),INDIRECT("_"&amp;_xlfn.XLOOKUP(BN$2,WatchbillMONTHLY!$A$20:$U$20,OFFSET(WatchbillMONTHLY!$A$20:$U$20,1,2))))=$A71,_xlfn.XLOOKUP(BN$2,WatchbillMONTHLY!$A$20:$U$20,OFFSET(WatchbillMONTHLY!$A$20:$U$20,1,2)),FALSE),TRUE,FALSE)),
IF(_xlfn.XLOOKUP(BN$2,WatchbillMONTHLY!$A$37:$U$37,OFFSET(WatchbillMONTHLY!$A$37:$U$37,1,2))=IF(_xlfn.XLOOKUP($A71,INDIRECT("_"&amp;_xlfn.XLOOKUP(BN$2,WatchbillMONTHLY!$A$37:$U$37,OFFSET(WatchbillMONTHLY!$A$37:$U$37,1,2))),INDIRECT("_"&amp;_xlfn.XLOOKUP(BN$2,WatchbillMONTHLY!$A$37:$U$37,OFFSET(WatchbillMONTHLY!$A$37:$U$37,1,2))))=$A71,_xlfn.XLOOKUP(BN$2,WatchbillMONTHLY!$A$37:$U$37,OFFSET(WatchbillMONTHLY!$A$37:$U$37,1,2)),FALSE),TRUE,FALSE)),
IF(_xlfn.XLOOKUP(BN$2,WatchbillMONTHLY!$A$54:$U$54,OFFSET(WatchbillMONTHLY!$A$54:$U$54,1,2))=IF(_xlfn.XLOOKUP($A71,INDIRECT("_"&amp;_xlfn.XLOOKUP(BN$2,WatchbillMONTHLY!$A$54:$U$54,OFFSET(WatchbillMONTHLY!$A$54:$U$54,1,2))),INDIRECT("_"&amp;_xlfn.XLOOKUP(BN$2,WatchbillMONTHLY!$A$54:$U$54,OFFSET(WatchbillMONTHLY!$A$54:$U$54,1,2))))=$A71,_xlfn.XLOOKUP(BN$2,WatchbillMONTHLY!$A$54:$U$54,OFFSET(WatchbillMONTHLY!$A$54:$U$54,1,2)),FALSE),TRUE,FALSE)),
IF(_xlfn.XLOOKUP(BN$2,WatchbillMONTHLY!$A$71:$U$71,OFFSET(WatchbillMONTHLY!$A$71:$U$71,1,2))=IF(_xlfn.XLOOKUP($A71,INDIRECT("_"&amp;_xlfn.XLOOKUP(BN$2,WatchbillMONTHLY!$A$71:$U$71,OFFSET(WatchbillMONTHLY!$A$71:$U$71,1,2))),INDIRECT("_"&amp;_xlfn.XLOOKUP(BN$2,WatchbillMONTHLY!$A$71:$U$71,OFFSET(WatchbillMONTHLY!$A$71:$U$71,1,2))))=$A71,_xlfn.XLOOKUP(BN$2,WatchbillMONTHLY!$A$71:$U$71,OFFSET(WatchbillMONTHLY!$A$71:$U$71,1,2)),FALSE),TRUE,FALSE)),
IF(_xlfn.XLOOKUP(BN$2,WatchbillMONTHLY!$A$88:$U$88,OFFSET(WatchbillMONTHLY!$A$88:$U$88,1,2))=IF(_xlfn.XLOOKUP($A71,INDIRECT("_"&amp;_xlfn.XLOOKUP(BN$2,WatchbillMONTHLY!$A$88:$U$88,OFFSET(WatchbillMONTHLY!$A$88:$U$88,1,2))),INDIRECT("_"&amp;_xlfn.XLOOKUP(BN$2,WatchbillMONTHLY!$A$88:$U$88,OFFSET(WatchbillMONTHLY!$A$88:$U$88,1,2))))=$A71,_xlfn.XLOOKUP(BN$2,WatchbillMONTHLY!$A$88:$U$88,OFFSET(WatchbillMONTHLY!$A$88:$U$88,1,2)),FALSE),TRUE,FALSE)),
FALSE),FALSE)</f>
        <v>0</v>
      </c>
      <c r="BO71" s="209" t="b" cm="1">
        <f t="array" aca="1" ref="BO71" ca="1">IF(
    AND($A71 &gt; 0, AH71 &gt; 0,BO$2&lt;MiscFormulas!$A$5+1),
    ISNUMBER(
        MATCH($A71,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1" s="210"/>
    </row>
    <row r="72" spans="1:68" x14ac:dyDescent="0.35">
      <c r="A72" t="str">
        <v>EX3 Laura, H.</v>
      </c>
      <c r="B72" s="214" t="str">
        <v>EX3 Laura, Hoa</v>
      </c>
      <c r="C72" s="191"/>
      <c r="D72" s="234" t="s">
        <v>266</v>
      </c>
      <c r="E72" s="235"/>
      <c r="F72" s="235"/>
      <c r="G72" s="235"/>
      <c r="H72" s="235"/>
      <c r="I72" s="235"/>
      <c r="J72" s="235" t="s">
        <v>266</v>
      </c>
      <c r="K72" s="235"/>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184"/>
      <c r="AI72" s="209"/>
      <c r="AJ72" s="209" t="str" cm="1">
        <f t="array" aca="1" ref="AJ72" ca="1">IF(OR(AK72:BN72=TRUE),$A72&amp;" :  ","")&amp;_xlfn.TEXTJOIN(" | ",TRUE,IF(AK72:BN72=TRUE,$AK$2:$BN$2,""))</f>
        <v/>
      </c>
      <c r="AK72" s="209" t="b" cm="1">
        <f t="array" aca="1" ref="AK72" ca="1">IF(AND($A72 &gt; 0, D72 &gt; 0,AK$2&lt;MiscFormulas!$A$5+1),
_xlfn.IFNA(
_xlfn.IFNA(
_xlfn.IFNA(
_xlfn.IFNA(
_xlfn.IFNA(
_xlfn.IFNA(
IF(_xlfn.XLOOKUP(AK$2,WatchbillMONTHLY!$A$3:$U$3,OFFSET(WatchbillMONTHLY!$A$3:$U$3,1,2))=IF(_xlfn.XLOOKUP($A72,INDIRECT("_"&amp;_xlfn.XLOOKUP(AK$2,WatchbillMONTHLY!$A$3:$U$3,OFFSET(WatchbillMONTHLY!$A$3:$U$3,1,2))),INDIRECT("_"&amp;_xlfn.XLOOKUP(AK$2,WatchbillMONTHLY!$A$3:$U$3,OFFSET(WatchbillMONTHLY!$A$3:$U$3,1,2))))=$A72,_xlfn.XLOOKUP(AK$2,WatchbillMONTHLY!$A$3:$U$3,OFFSET(WatchbillMONTHLY!$A$3:$U$3,1,2)),FALSE),TRUE,FALSE),
IF(_xlfn.XLOOKUP(AK$2,WatchbillMONTHLY!$A$20:$U$20,OFFSET(WatchbillMONTHLY!$A$20:$U$20,1,2))=IF(_xlfn.XLOOKUP($A72,INDIRECT("_"&amp;_xlfn.XLOOKUP(AK$2,WatchbillMONTHLY!$A$20:$U$20,OFFSET(WatchbillMONTHLY!$A$20:$U$20,1,2))),INDIRECT("_"&amp;_xlfn.XLOOKUP(AK$2,WatchbillMONTHLY!$A$20:$U$20,OFFSET(WatchbillMONTHLY!$A$20:$U$20,1,2))))=$A72,_xlfn.XLOOKUP(AK$2,WatchbillMONTHLY!$A$20:$U$20,OFFSET(WatchbillMONTHLY!$A$20:$U$20,1,2)),FALSE),TRUE,FALSE)),
IF(_xlfn.XLOOKUP(AK$2,WatchbillMONTHLY!$A$37:$U$37,OFFSET(WatchbillMONTHLY!$A$37:$U$37,1,2))=IF(_xlfn.XLOOKUP($A72,INDIRECT("_"&amp;_xlfn.XLOOKUP(AK$2,WatchbillMONTHLY!$A$37:$U$37,OFFSET(WatchbillMONTHLY!$A$37:$U$37,1,2))),INDIRECT("_"&amp;_xlfn.XLOOKUP(AK$2,WatchbillMONTHLY!$A$37:$U$37,OFFSET(WatchbillMONTHLY!$A$37:$U$37,1,2))))=$A72,_xlfn.XLOOKUP(AK$2,WatchbillMONTHLY!$A$37:$U$37,OFFSET(WatchbillMONTHLY!$A$37:$U$37,1,2)),FALSE),TRUE,FALSE)),
IF(_xlfn.XLOOKUP(AK$2,WatchbillMONTHLY!$A$54:$U$54,OFFSET(WatchbillMONTHLY!$A$54:$U$54,1,2))=IF(_xlfn.XLOOKUP($A72,INDIRECT("_"&amp;_xlfn.XLOOKUP(AK$2,WatchbillMONTHLY!$A$54:$U$54,OFFSET(WatchbillMONTHLY!$A$54:$U$54,1,2))),INDIRECT("_"&amp;_xlfn.XLOOKUP(AK$2,WatchbillMONTHLY!$A$54:$U$54,OFFSET(WatchbillMONTHLY!$A$54:$U$54,1,2))))=$A72,_xlfn.XLOOKUP(AK$2,WatchbillMONTHLY!$A$54:$U$54,OFFSET(WatchbillMONTHLY!$A$54:$U$54,1,2)),FALSE),TRUE,FALSE)),
IF(_xlfn.XLOOKUP(AK$2,WatchbillMONTHLY!$A$71:$U$71,OFFSET(WatchbillMONTHLY!$A$71:$U$71,1,2))=IF(_xlfn.XLOOKUP($A72,INDIRECT("_"&amp;_xlfn.XLOOKUP(AK$2,WatchbillMONTHLY!$A$71:$U$71,OFFSET(WatchbillMONTHLY!$A$71:$U$71,1,2))),INDIRECT("_"&amp;_xlfn.XLOOKUP(AK$2,WatchbillMONTHLY!$A$71:$U$71,OFFSET(WatchbillMONTHLY!$A$71:$U$71,1,2))))=$A72,_xlfn.XLOOKUP(AK$2,WatchbillMONTHLY!$A$71:$U$71,OFFSET(WatchbillMONTHLY!$A$71:$U$71,1,2)),FALSE),TRUE,FALSE)),
IF(_xlfn.XLOOKUP(AK$2,WatchbillMONTHLY!$A$88:$U$88,OFFSET(WatchbillMONTHLY!$A$88:$U$88,1,2))=IF(_xlfn.XLOOKUP($A72,INDIRECT("_"&amp;_xlfn.XLOOKUP(AK$2,WatchbillMONTHLY!$A$88:$U$88,OFFSET(WatchbillMONTHLY!$A$88:$U$88,1,2))),INDIRECT("_"&amp;_xlfn.XLOOKUP(AK$2,WatchbillMONTHLY!$A$88:$U$88,OFFSET(WatchbillMONTHLY!$A$88:$U$88,1,2))))=$A72,_xlfn.XLOOKUP(AK$2,WatchbillMONTHLY!$A$88:$U$88,OFFSET(WatchbillMONTHLY!$A$88:$U$88,1,2)),FALSE),TRUE,FALSE)),
FALSE),FALSE)</f>
        <v>0</v>
      </c>
      <c r="AL72" s="209" t="b" cm="1">
        <f t="array" aca="1" ref="AL72" ca="1">IF(AND($A72 &gt; 0, E72 &gt; 0,AL$2&lt;MiscFormulas!$A$5+1),
_xlfn.IFNA(
_xlfn.IFNA(
_xlfn.IFNA(
_xlfn.IFNA(
_xlfn.IFNA(
_xlfn.IFNA(
IF(_xlfn.XLOOKUP(AL$2,WatchbillMONTHLY!$A$3:$U$3,OFFSET(WatchbillMONTHLY!$A$3:$U$3,1,2))=IF(_xlfn.XLOOKUP($A72,INDIRECT("_"&amp;_xlfn.XLOOKUP(AL$2,WatchbillMONTHLY!$A$3:$U$3,OFFSET(WatchbillMONTHLY!$A$3:$U$3,1,2))),INDIRECT("_"&amp;_xlfn.XLOOKUP(AL$2,WatchbillMONTHLY!$A$3:$U$3,OFFSET(WatchbillMONTHLY!$A$3:$U$3,1,2))))=$A72,_xlfn.XLOOKUP(AL$2,WatchbillMONTHLY!$A$3:$U$3,OFFSET(WatchbillMONTHLY!$A$3:$U$3,1,2)),FALSE),TRUE,FALSE),
IF(_xlfn.XLOOKUP(AL$2,WatchbillMONTHLY!$A$20:$U$20,OFFSET(WatchbillMONTHLY!$A$20:$U$20,1,2))=IF(_xlfn.XLOOKUP($A72,INDIRECT("_"&amp;_xlfn.XLOOKUP(AL$2,WatchbillMONTHLY!$A$20:$U$20,OFFSET(WatchbillMONTHLY!$A$20:$U$20,1,2))),INDIRECT("_"&amp;_xlfn.XLOOKUP(AL$2,WatchbillMONTHLY!$A$20:$U$20,OFFSET(WatchbillMONTHLY!$A$20:$U$20,1,2))))=$A72,_xlfn.XLOOKUP(AL$2,WatchbillMONTHLY!$A$20:$U$20,OFFSET(WatchbillMONTHLY!$A$20:$U$20,1,2)),FALSE),TRUE,FALSE)),
IF(_xlfn.XLOOKUP(AL$2,WatchbillMONTHLY!$A$37:$U$37,OFFSET(WatchbillMONTHLY!$A$37:$U$37,1,2))=IF(_xlfn.XLOOKUP($A72,INDIRECT("_"&amp;_xlfn.XLOOKUP(AL$2,WatchbillMONTHLY!$A$37:$U$37,OFFSET(WatchbillMONTHLY!$A$37:$U$37,1,2))),INDIRECT("_"&amp;_xlfn.XLOOKUP(AL$2,WatchbillMONTHLY!$A$37:$U$37,OFFSET(WatchbillMONTHLY!$A$37:$U$37,1,2))))=$A72,_xlfn.XLOOKUP(AL$2,WatchbillMONTHLY!$A$37:$U$37,OFFSET(WatchbillMONTHLY!$A$37:$U$37,1,2)),FALSE),TRUE,FALSE)),
IF(_xlfn.XLOOKUP(AL$2,WatchbillMONTHLY!$A$54:$U$54,OFFSET(WatchbillMONTHLY!$A$54:$U$54,1,2))=IF(_xlfn.XLOOKUP($A72,INDIRECT("_"&amp;_xlfn.XLOOKUP(AL$2,WatchbillMONTHLY!$A$54:$U$54,OFFSET(WatchbillMONTHLY!$A$54:$U$54,1,2))),INDIRECT("_"&amp;_xlfn.XLOOKUP(AL$2,WatchbillMONTHLY!$A$54:$U$54,OFFSET(WatchbillMONTHLY!$A$54:$U$54,1,2))))=$A72,_xlfn.XLOOKUP(AL$2,WatchbillMONTHLY!$A$54:$U$54,OFFSET(WatchbillMONTHLY!$A$54:$U$54,1,2)),FALSE),TRUE,FALSE)),
IF(_xlfn.XLOOKUP(AL$2,WatchbillMONTHLY!$A$71:$U$71,OFFSET(WatchbillMONTHLY!$A$71:$U$71,1,2))=IF(_xlfn.XLOOKUP($A72,INDIRECT("_"&amp;_xlfn.XLOOKUP(AL$2,WatchbillMONTHLY!$A$71:$U$71,OFFSET(WatchbillMONTHLY!$A$71:$U$71,1,2))),INDIRECT("_"&amp;_xlfn.XLOOKUP(AL$2,WatchbillMONTHLY!$A$71:$U$71,OFFSET(WatchbillMONTHLY!$A$71:$U$71,1,2))))=$A72,_xlfn.XLOOKUP(AL$2,WatchbillMONTHLY!$A$71:$U$71,OFFSET(WatchbillMONTHLY!$A$71:$U$71,1,2)),FALSE),TRUE,FALSE)),
IF(_xlfn.XLOOKUP(AL$2,WatchbillMONTHLY!$A$88:$U$88,OFFSET(WatchbillMONTHLY!$A$88:$U$88,1,2))=IF(_xlfn.XLOOKUP($A72,INDIRECT("_"&amp;_xlfn.XLOOKUP(AL$2,WatchbillMONTHLY!$A$88:$U$88,OFFSET(WatchbillMONTHLY!$A$88:$U$88,1,2))),INDIRECT("_"&amp;_xlfn.XLOOKUP(AL$2,WatchbillMONTHLY!$A$88:$U$88,OFFSET(WatchbillMONTHLY!$A$88:$U$88,1,2))))=$A72,_xlfn.XLOOKUP(AL$2,WatchbillMONTHLY!$A$88:$U$88,OFFSET(WatchbillMONTHLY!$A$88:$U$88,1,2)),FALSE),TRUE,FALSE)),
FALSE),FALSE)</f>
        <v>0</v>
      </c>
      <c r="AM72" s="209" t="b" cm="1">
        <f t="array" aca="1" ref="AM72" ca="1">IF(AND($A72 &gt; 0, F72 &gt; 0,AM$2&lt;MiscFormulas!$A$5+1),
_xlfn.IFNA(
_xlfn.IFNA(
_xlfn.IFNA(
_xlfn.IFNA(
_xlfn.IFNA(
_xlfn.IFNA(
IF(_xlfn.XLOOKUP(AM$2,WatchbillMONTHLY!$A$3:$U$3,OFFSET(WatchbillMONTHLY!$A$3:$U$3,1,2))=IF(_xlfn.XLOOKUP($A72,INDIRECT("_"&amp;_xlfn.XLOOKUP(AM$2,WatchbillMONTHLY!$A$3:$U$3,OFFSET(WatchbillMONTHLY!$A$3:$U$3,1,2))),INDIRECT("_"&amp;_xlfn.XLOOKUP(AM$2,WatchbillMONTHLY!$A$3:$U$3,OFFSET(WatchbillMONTHLY!$A$3:$U$3,1,2))))=$A72,_xlfn.XLOOKUP(AM$2,WatchbillMONTHLY!$A$3:$U$3,OFFSET(WatchbillMONTHLY!$A$3:$U$3,1,2)),FALSE),TRUE,FALSE),
IF(_xlfn.XLOOKUP(AM$2,WatchbillMONTHLY!$A$20:$U$20,OFFSET(WatchbillMONTHLY!$A$20:$U$20,1,2))=IF(_xlfn.XLOOKUP($A72,INDIRECT("_"&amp;_xlfn.XLOOKUP(AM$2,WatchbillMONTHLY!$A$20:$U$20,OFFSET(WatchbillMONTHLY!$A$20:$U$20,1,2))),INDIRECT("_"&amp;_xlfn.XLOOKUP(AM$2,WatchbillMONTHLY!$A$20:$U$20,OFFSET(WatchbillMONTHLY!$A$20:$U$20,1,2))))=$A72,_xlfn.XLOOKUP(AM$2,WatchbillMONTHLY!$A$20:$U$20,OFFSET(WatchbillMONTHLY!$A$20:$U$20,1,2)),FALSE),TRUE,FALSE)),
IF(_xlfn.XLOOKUP(AM$2,WatchbillMONTHLY!$A$37:$U$37,OFFSET(WatchbillMONTHLY!$A$37:$U$37,1,2))=IF(_xlfn.XLOOKUP($A72,INDIRECT("_"&amp;_xlfn.XLOOKUP(AM$2,WatchbillMONTHLY!$A$37:$U$37,OFFSET(WatchbillMONTHLY!$A$37:$U$37,1,2))),INDIRECT("_"&amp;_xlfn.XLOOKUP(AM$2,WatchbillMONTHLY!$A$37:$U$37,OFFSET(WatchbillMONTHLY!$A$37:$U$37,1,2))))=$A72,_xlfn.XLOOKUP(AM$2,WatchbillMONTHLY!$A$37:$U$37,OFFSET(WatchbillMONTHLY!$A$37:$U$37,1,2)),FALSE),TRUE,FALSE)),
IF(_xlfn.XLOOKUP(AM$2,WatchbillMONTHLY!$A$54:$U$54,OFFSET(WatchbillMONTHLY!$A$54:$U$54,1,2))=IF(_xlfn.XLOOKUP($A72,INDIRECT("_"&amp;_xlfn.XLOOKUP(AM$2,WatchbillMONTHLY!$A$54:$U$54,OFFSET(WatchbillMONTHLY!$A$54:$U$54,1,2))),INDIRECT("_"&amp;_xlfn.XLOOKUP(AM$2,WatchbillMONTHLY!$A$54:$U$54,OFFSET(WatchbillMONTHLY!$A$54:$U$54,1,2))))=$A72,_xlfn.XLOOKUP(AM$2,WatchbillMONTHLY!$A$54:$U$54,OFFSET(WatchbillMONTHLY!$A$54:$U$54,1,2)),FALSE),TRUE,FALSE)),
IF(_xlfn.XLOOKUP(AM$2,WatchbillMONTHLY!$A$71:$U$71,OFFSET(WatchbillMONTHLY!$A$71:$U$71,1,2))=IF(_xlfn.XLOOKUP($A72,INDIRECT("_"&amp;_xlfn.XLOOKUP(AM$2,WatchbillMONTHLY!$A$71:$U$71,OFFSET(WatchbillMONTHLY!$A$71:$U$71,1,2))),INDIRECT("_"&amp;_xlfn.XLOOKUP(AM$2,WatchbillMONTHLY!$A$71:$U$71,OFFSET(WatchbillMONTHLY!$A$71:$U$71,1,2))))=$A72,_xlfn.XLOOKUP(AM$2,WatchbillMONTHLY!$A$71:$U$71,OFFSET(WatchbillMONTHLY!$A$71:$U$71,1,2)),FALSE),TRUE,FALSE)),
IF(_xlfn.XLOOKUP(AM$2,WatchbillMONTHLY!$A$88:$U$88,OFFSET(WatchbillMONTHLY!$A$88:$U$88,1,2))=IF(_xlfn.XLOOKUP($A72,INDIRECT("_"&amp;_xlfn.XLOOKUP(AM$2,WatchbillMONTHLY!$A$88:$U$88,OFFSET(WatchbillMONTHLY!$A$88:$U$88,1,2))),INDIRECT("_"&amp;_xlfn.XLOOKUP(AM$2,WatchbillMONTHLY!$A$88:$U$88,OFFSET(WatchbillMONTHLY!$A$88:$U$88,1,2))))=$A72,_xlfn.XLOOKUP(AM$2,WatchbillMONTHLY!$A$88:$U$88,OFFSET(WatchbillMONTHLY!$A$88:$U$88,1,2)),FALSE),TRUE,FALSE)),
FALSE),FALSE)</f>
        <v>0</v>
      </c>
      <c r="AN72" s="209" t="b" cm="1">
        <f t="array" aca="1" ref="AN72" ca="1">IF(AND($A72 &gt; 0, G72 &gt; 0,AN$2&lt;MiscFormulas!$A$5+1),
_xlfn.IFNA(
_xlfn.IFNA(
_xlfn.IFNA(
_xlfn.IFNA(
_xlfn.IFNA(
_xlfn.IFNA(
IF(_xlfn.XLOOKUP(AN$2,WatchbillMONTHLY!$A$3:$U$3,OFFSET(WatchbillMONTHLY!$A$3:$U$3,1,2))=IF(_xlfn.XLOOKUP($A72,INDIRECT("_"&amp;_xlfn.XLOOKUP(AN$2,WatchbillMONTHLY!$A$3:$U$3,OFFSET(WatchbillMONTHLY!$A$3:$U$3,1,2))),INDIRECT("_"&amp;_xlfn.XLOOKUP(AN$2,WatchbillMONTHLY!$A$3:$U$3,OFFSET(WatchbillMONTHLY!$A$3:$U$3,1,2))))=$A72,_xlfn.XLOOKUP(AN$2,WatchbillMONTHLY!$A$3:$U$3,OFFSET(WatchbillMONTHLY!$A$3:$U$3,1,2)),FALSE),TRUE,FALSE),
IF(_xlfn.XLOOKUP(AN$2,WatchbillMONTHLY!$A$20:$U$20,OFFSET(WatchbillMONTHLY!$A$20:$U$20,1,2))=IF(_xlfn.XLOOKUP($A72,INDIRECT("_"&amp;_xlfn.XLOOKUP(AN$2,WatchbillMONTHLY!$A$20:$U$20,OFFSET(WatchbillMONTHLY!$A$20:$U$20,1,2))),INDIRECT("_"&amp;_xlfn.XLOOKUP(AN$2,WatchbillMONTHLY!$A$20:$U$20,OFFSET(WatchbillMONTHLY!$A$20:$U$20,1,2))))=$A72,_xlfn.XLOOKUP(AN$2,WatchbillMONTHLY!$A$20:$U$20,OFFSET(WatchbillMONTHLY!$A$20:$U$20,1,2)),FALSE),TRUE,FALSE)),
IF(_xlfn.XLOOKUP(AN$2,WatchbillMONTHLY!$A$37:$U$37,OFFSET(WatchbillMONTHLY!$A$37:$U$37,1,2))=IF(_xlfn.XLOOKUP($A72,INDIRECT("_"&amp;_xlfn.XLOOKUP(AN$2,WatchbillMONTHLY!$A$37:$U$37,OFFSET(WatchbillMONTHLY!$A$37:$U$37,1,2))),INDIRECT("_"&amp;_xlfn.XLOOKUP(AN$2,WatchbillMONTHLY!$A$37:$U$37,OFFSET(WatchbillMONTHLY!$A$37:$U$37,1,2))))=$A72,_xlfn.XLOOKUP(AN$2,WatchbillMONTHLY!$A$37:$U$37,OFFSET(WatchbillMONTHLY!$A$37:$U$37,1,2)),FALSE),TRUE,FALSE)),
IF(_xlfn.XLOOKUP(AN$2,WatchbillMONTHLY!$A$54:$U$54,OFFSET(WatchbillMONTHLY!$A$54:$U$54,1,2))=IF(_xlfn.XLOOKUP($A72,INDIRECT("_"&amp;_xlfn.XLOOKUP(AN$2,WatchbillMONTHLY!$A$54:$U$54,OFFSET(WatchbillMONTHLY!$A$54:$U$54,1,2))),INDIRECT("_"&amp;_xlfn.XLOOKUP(AN$2,WatchbillMONTHLY!$A$54:$U$54,OFFSET(WatchbillMONTHLY!$A$54:$U$54,1,2))))=$A72,_xlfn.XLOOKUP(AN$2,WatchbillMONTHLY!$A$54:$U$54,OFFSET(WatchbillMONTHLY!$A$54:$U$54,1,2)),FALSE),TRUE,FALSE)),
IF(_xlfn.XLOOKUP(AN$2,WatchbillMONTHLY!$A$71:$U$71,OFFSET(WatchbillMONTHLY!$A$71:$U$71,1,2))=IF(_xlfn.XLOOKUP($A72,INDIRECT("_"&amp;_xlfn.XLOOKUP(AN$2,WatchbillMONTHLY!$A$71:$U$71,OFFSET(WatchbillMONTHLY!$A$71:$U$71,1,2))),INDIRECT("_"&amp;_xlfn.XLOOKUP(AN$2,WatchbillMONTHLY!$A$71:$U$71,OFFSET(WatchbillMONTHLY!$A$71:$U$71,1,2))))=$A72,_xlfn.XLOOKUP(AN$2,WatchbillMONTHLY!$A$71:$U$71,OFFSET(WatchbillMONTHLY!$A$71:$U$71,1,2)),FALSE),TRUE,FALSE)),
IF(_xlfn.XLOOKUP(AN$2,WatchbillMONTHLY!$A$88:$U$88,OFFSET(WatchbillMONTHLY!$A$88:$U$88,1,2))=IF(_xlfn.XLOOKUP($A72,INDIRECT("_"&amp;_xlfn.XLOOKUP(AN$2,WatchbillMONTHLY!$A$88:$U$88,OFFSET(WatchbillMONTHLY!$A$88:$U$88,1,2))),INDIRECT("_"&amp;_xlfn.XLOOKUP(AN$2,WatchbillMONTHLY!$A$88:$U$88,OFFSET(WatchbillMONTHLY!$A$88:$U$88,1,2))))=$A72,_xlfn.XLOOKUP(AN$2,WatchbillMONTHLY!$A$88:$U$88,OFFSET(WatchbillMONTHLY!$A$88:$U$88,1,2)),FALSE),TRUE,FALSE)),
FALSE),FALSE)</f>
        <v>0</v>
      </c>
      <c r="AO72" s="209" t="b" cm="1">
        <f t="array" aca="1" ref="AO72" ca="1">IF(AND($A72 &gt; 0, H72 &gt; 0,AO$2&lt;MiscFormulas!$A$5+1),
_xlfn.IFNA(
_xlfn.IFNA(
_xlfn.IFNA(
_xlfn.IFNA(
_xlfn.IFNA(
_xlfn.IFNA(
IF(_xlfn.XLOOKUP(AO$2,WatchbillMONTHLY!$A$3:$U$3,OFFSET(WatchbillMONTHLY!$A$3:$U$3,1,2))=IF(_xlfn.XLOOKUP($A72,INDIRECT("_"&amp;_xlfn.XLOOKUP(AO$2,WatchbillMONTHLY!$A$3:$U$3,OFFSET(WatchbillMONTHLY!$A$3:$U$3,1,2))),INDIRECT("_"&amp;_xlfn.XLOOKUP(AO$2,WatchbillMONTHLY!$A$3:$U$3,OFFSET(WatchbillMONTHLY!$A$3:$U$3,1,2))))=$A72,_xlfn.XLOOKUP(AO$2,WatchbillMONTHLY!$A$3:$U$3,OFFSET(WatchbillMONTHLY!$A$3:$U$3,1,2)),FALSE),TRUE,FALSE),
IF(_xlfn.XLOOKUP(AO$2,WatchbillMONTHLY!$A$20:$U$20,OFFSET(WatchbillMONTHLY!$A$20:$U$20,1,2))=IF(_xlfn.XLOOKUP($A72,INDIRECT("_"&amp;_xlfn.XLOOKUP(AO$2,WatchbillMONTHLY!$A$20:$U$20,OFFSET(WatchbillMONTHLY!$A$20:$U$20,1,2))),INDIRECT("_"&amp;_xlfn.XLOOKUP(AO$2,WatchbillMONTHLY!$A$20:$U$20,OFFSET(WatchbillMONTHLY!$A$20:$U$20,1,2))))=$A72,_xlfn.XLOOKUP(AO$2,WatchbillMONTHLY!$A$20:$U$20,OFFSET(WatchbillMONTHLY!$A$20:$U$20,1,2)),FALSE),TRUE,FALSE)),
IF(_xlfn.XLOOKUP(AO$2,WatchbillMONTHLY!$A$37:$U$37,OFFSET(WatchbillMONTHLY!$A$37:$U$37,1,2))=IF(_xlfn.XLOOKUP($A72,INDIRECT("_"&amp;_xlfn.XLOOKUP(AO$2,WatchbillMONTHLY!$A$37:$U$37,OFFSET(WatchbillMONTHLY!$A$37:$U$37,1,2))),INDIRECT("_"&amp;_xlfn.XLOOKUP(AO$2,WatchbillMONTHLY!$A$37:$U$37,OFFSET(WatchbillMONTHLY!$A$37:$U$37,1,2))))=$A72,_xlfn.XLOOKUP(AO$2,WatchbillMONTHLY!$A$37:$U$37,OFFSET(WatchbillMONTHLY!$A$37:$U$37,1,2)),FALSE),TRUE,FALSE)),
IF(_xlfn.XLOOKUP(AO$2,WatchbillMONTHLY!$A$54:$U$54,OFFSET(WatchbillMONTHLY!$A$54:$U$54,1,2))=IF(_xlfn.XLOOKUP($A72,INDIRECT("_"&amp;_xlfn.XLOOKUP(AO$2,WatchbillMONTHLY!$A$54:$U$54,OFFSET(WatchbillMONTHLY!$A$54:$U$54,1,2))),INDIRECT("_"&amp;_xlfn.XLOOKUP(AO$2,WatchbillMONTHLY!$A$54:$U$54,OFFSET(WatchbillMONTHLY!$A$54:$U$54,1,2))))=$A72,_xlfn.XLOOKUP(AO$2,WatchbillMONTHLY!$A$54:$U$54,OFFSET(WatchbillMONTHLY!$A$54:$U$54,1,2)),FALSE),TRUE,FALSE)),
IF(_xlfn.XLOOKUP(AO$2,WatchbillMONTHLY!$A$71:$U$71,OFFSET(WatchbillMONTHLY!$A$71:$U$71,1,2))=IF(_xlfn.XLOOKUP($A72,INDIRECT("_"&amp;_xlfn.XLOOKUP(AO$2,WatchbillMONTHLY!$A$71:$U$71,OFFSET(WatchbillMONTHLY!$A$71:$U$71,1,2))),INDIRECT("_"&amp;_xlfn.XLOOKUP(AO$2,WatchbillMONTHLY!$A$71:$U$71,OFFSET(WatchbillMONTHLY!$A$71:$U$71,1,2))))=$A72,_xlfn.XLOOKUP(AO$2,WatchbillMONTHLY!$A$71:$U$71,OFFSET(WatchbillMONTHLY!$A$71:$U$71,1,2)),FALSE),TRUE,FALSE)),
IF(_xlfn.XLOOKUP(AO$2,WatchbillMONTHLY!$A$88:$U$88,OFFSET(WatchbillMONTHLY!$A$88:$U$88,1,2))=IF(_xlfn.XLOOKUP($A72,INDIRECT("_"&amp;_xlfn.XLOOKUP(AO$2,WatchbillMONTHLY!$A$88:$U$88,OFFSET(WatchbillMONTHLY!$A$88:$U$88,1,2))),INDIRECT("_"&amp;_xlfn.XLOOKUP(AO$2,WatchbillMONTHLY!$A$88:$U$88,OFFSET(WatchbillMONTHLY!$A$88:$U$88,1,2))))=$A72,_xlfn.XLOOKUP(AO$2,WatchbillMONTHLY!$A$88:$U$88,OFFSET(WatchbillMONTHLY!$A$88:$U$88,1,2)),FALSE),TRUE,FALSE)),
FALSE),FALSE)</f>
        <v>0</v>
      </c>
      <c r="AP72" s="209" t="b" cm="1">
        <f t="array" aca="1" ref="AP72" ca="1">IF(AND($A72 &gt; 0, I72 &gt; 0,AP$2&lt;MiscFormulas!$A$5+1),
_xlfn.IFNA(
_xlfn.IFNA(
_xlfn.IFNA(
_xlfn.IFNA(
_xlfn.IFNA(
_xlfn.IFNA(
IF(_xlfn.XLOOKUP(AP$2,WatchbillMONTHLY!$A$3:$U$3,OFFSET(WatchbillMONTHLY!$A$3:$U$3,1,2))=IF(_xlfn.XLOOKUP($A72,INDIRECT("_"&amp;_xlfn.XLOOKUP(AP$2,WatchbillMONTHLY!$A$3:$U$3,OFFSET(WatchbillMONTHLY!$A$3:$U$3,1,2))),INDIRECT("_"&amp;_xlfn.XLOOKUP(AP$2,WatchbillMONTHLY!$A$3:$U$3,OFFSET(WatchbillMONTHLY!$A$3:$U$3,1,2))))=$A72,_xlfn.XLOOKUP(AP$2,WatchbillMONTHLY!$A$3:$U$3,OFFSET(WatchbillMONTHLY!$A$3:$U$3,1,2)),FALSE),TRUE,FALSE),
IF(_xlfn.XLOOKUP(AP$2,WatchbillMONTHLY!$A$20:$U$20,OFFSET(WatchbillMONTHLY!$A$20:$U$20,1,2))=IF(_xlfn.XLOOKUP($A72,INDIRECT("_"&amp;_xlfn.XLOOKUP(AP$2,WatchbillMONTHLY!$A$20:$U$20,OFFSET(WatchbillMONTHLY!$A$20:$U$20,1,2))),INDIRECT("_"&amp;_xlfn.XLOOKUP(AP$2,WatchbillMONTHLY!$A$20:$U$20,OFFSET(WatchbillMONTHLY!$A$20:$U$20,1,2))))=$A72,_xlfn.XLOOKUP(AP$2,WatchbillMONTHLY!$A$20:$U$20,OFFSET(WatchbillMONTHLY!$A$20:$U$20,1,2)),FALSE),TRUE,FALSE)),
IF(_xlfn.XLOOKUP(AP$2,WatchbillMONTHLY!$A$37:$U$37,OFFSET(WatchbillMONTHLY!$A$37:$U$37,1,2))=IF(_xlfn.XLOOKUP($A72,INDIRECT("_"&amp;_xlfn.XLOOKUP(AP$2,WatchbillMONTHLY!$A$37:$U$37,OFFSET(WatchbillMONTHLY!$A$37:$U$37,1,2))),INDIRECT("_"&amp;_xlfn.XLOOKUP(AP$2,WatchbillMONTHLY!$A$37:$U$37,OFFSET(WatchbillMONTHLY!$A$37:$U$37,1,2))))=$A72,_xlfn.XLOOKUP(AP$2,WatchbillMONTHLY!$A$37:$U$37,OFFSET(WatchbillMONTHLY!$A$37:$U$37,1,2)),FALSE),TRUE,FALSE)),
IF(_xlfn.XLOOKUP(AP$2,WatchbillMONTHLY!$A$54:$U$54,OFFSET(WatchbillMONTHLY!$A$54:$U$54,1,2))=IF(_xlfn.XLOOKUP($A72,INDIRECT("_"&amp;_xlfn.XLOOKUP(AP$2,WatchbillMONTHLY!$A$54:$U$54,OFFSET(WatchbillMONTHLY!$A$54:$U$54,1,2))),INDIRECT("_"&amp;_xlfn.XLOOKUP(AP$2,WatchbillMONTHLY!$A$54:$U$54,OFFSET(WatchbillMONTHLY!$A$54:$U$54,1,2))))=$A72,_xlfn.XLOOKUP(AP$2,WatchbillMONTHLY!$A$54:$U$54,OFFSET(WatchbillMONTHLY!$A$54:$U$54,1,2)),FALSE),TRUE,FALSE)),
IF(_xlfn.XLOOKUP(AP$2,WatchbillMONTHLY!$A$71:$U$71,OFFSET(WatchbillMONTHLY!$A$71:$U$71,1,2))=IF(_xlfn.XLOOKUP($A72,INDIRECT("_"&amp;_xlfn.XLOOKUP(AP$2,WatchbillMONTHLY!$A$71:$U$71,OFFSET(WatchbillMONTHLY!$A$71:$U$71,1,2))),INDIRECT("_"&amp;_xlfn.XLOOKUP(AP$2,WatchbillMONTHLY!$A$71:$U$71,OFFSET(WatchbillMONTHLY!$A$71:$U$71,1,2))))=$A72,_xlfn.XLOOKUP(AP$2,WatchbillMONTHLY!$A$71:$U$71,OFFSET(WatchbillMONTHLY!$A$71:$U$71,1,2)),FALSE),TRUE,FALSE)),
IF(_xlfn.XLOOKUP(AP$2,WatchbillMONTHLY!$A$88:$U$88,OFFSET(WatchbillMONTHLY!$A$88:$U$88,1,2))=IF(_xlfn.XLOOKUP($A72,INDIRECT("_"&amp;_xlfn.XLOOKUP(AP$2,WatchbillMONTHLY!$A$88:$U$88,OFFSET(WatchbillMONTHLY!$A$88:$U$88,1,2))),INDIRECT("_"&amp;_xlfn.XLOOKUP(AP$2,WatchbillMONTHLY!$A$88:$U$88,OFFSET(WatchbillMONTHLY!$A$88:$U$88,1,2))))=$A72,_xlfn.XLOOKUP(AP$2,WatchbillMONTHLY!$A$88:$U$88,OFFSET(WatchbillMONTHLY!$A$88:$U$88,1,2)),FALSE),TRUE,FALSE)),
FALSE),FALSE)</f>
        <v>0</v>
      </c>
      <c r="AQ72" s="209" t="b" cm="1">
        <f t="array" aca="1" ref="AQ72" ca="1">IF(AND($A72 &gt; 0, J72 &gt; 0,AQ$2&lt;MiscFormulas!$A$5+1),
_xlfn.IFNA(
_xlfn.IFNA(
_xlfn.IFNA(
_xlfn.IFNA(
_xlfn.IFNA(
_xlfn.IFNA(
IF(_xlfn.XLOOKUP(AQ$2,WatchbillMONTHLY!$A$3:$U$3,OFFSET(WatchbillMONTHLY!$A$3:$U$3,1,2))=IF(_xlfn.XLOOKUP($A72,INDIRECT("_"&amp;_xlfn.XLOOKUP(AQ$2,WatchbillMONTHLY!$A$3:$U$3,OFFSET(WatchbillMONTHLY!$A$3:$U$3,1,2))),INDIRECT("_"&amp;_xlfn.XLOOKUP(AQ$2,WatchbillMONTHLY!$A$3:$U$3,OFFSET(WatchbillMONTHLY!$A$3:$U$3,1,2))))=$A72,_xlfn.XLOOKUP(AQ$2,WatchbillMONTHLY!$A$3:$U$3,OFFSET(WatchbillMONTHLY!$A$3:$U$3,1,2)),FALSE),TRUE,FALSE),
IF(_xlfn.XLOOKUP(AQ$2,WatchbillMONTHLY!$A$20:$U$20,OFFSET(WatchbillMONTHLY!$A$20:$U$20,1,2))=IF(_xlfn.XLOOKUP($A72,INDIRECT("_"&amp;_xlfn.XLOOKUP(AQ$2,WatchbillMONTHLY!$A$20:$U$20,OFFSET(WatchbillMONTHLY!$A$20:$U$20,1,2))),INDIRECT("_"&amp;_xlfn.XLOOKUP(AQ$2,WatchbillMONTHLY!$A$20:$U$20,OFFSET(WatchbillMONTHLY!$A$20:$U$20,1,2))))=$A72,_xlfn.XLOOKUP(AQ$2,WatchbillMONTHLY!$A$20:$U$20,OFFSET(WatchbillMONTHLY!$A$20:$U$20,1,2)),FALSE),TRUE,FALSE)),
IF(_xlfn.XLOOKUP(AQ$2,WatchbillMONTHLY!$A$37:$U$37,OFFSET(WatchbillMONTHLY!$A$37:$U$37,1,2))=IF(_xlfn.XLOOKUP($A72,INDIRECT("_"&amp;_xlfn.XLOOKUP(AQ$2,WatchbillMONTHLY!$A$37:$U$37,OFFSET(WatchbillMONTHLY!$A$37:$U$37,1,2))),INDIRECT("_"&amp;_xlfn.XLOOKUP(AQ$2,WatchbillMONTHLY!$A$37:$U$37,OFFSET(WatchbillMONTHLY!$A$37:$U$37,1,2))))=$A72,_xlfn.XLOOKUP(AQ$2,WatchbillMONTHLY!$A$37:$U$37,OFFSET(WatchbillMONTHLY!$A$37:$U$37,1,2)),FALSE),TRUE,FALSE)),
IF(_xlfn.XLOOKUP(AQ$2,WatchbillMONTHLY!$A$54:$U$54,OFFSET(WatchbillMONTHLY!$A$54:$U$54,1,2))=IF(_xlfn.XLOOKUP($A72,INDIRECT("_"&amp;_xlfn.XLOOKUP(AQ$2,WatchbillMONTHLY!$A$54:$U$54,OFFSET(WatchbillMONTHLY!$A$54:$U$54,1,2))),INDIRECT("_"&amp;_xlfn.XLOOKUP(AQ$2,WatchbillMONTHLY!$A$54:$U$54,OFFSET(WatchbillMONTHLY!$A$54:$U$54,1,2))))=$A72,_xlfn.XLOOKUP(AQ$2,WatchbillMONTHLY!$A$54:$U$54,OFFSET(WatchbillMONTHLY!$A$54:$U$54,1,2)),FALSE),TRUE,FALSE)),
IF(_xlfn.XLOOKUP(AQ$2,WatchbillMONTHLY!$A$71:$U$71,OFFSET(WatchbillMONTHLY!$A$71:$U$71,1,2))=IF(_xlfn.XLOOKUP($A72,INDIRECT("_"&amp;_xlfn.XLOOKUP(AQ$2,WatchbillMONTHLY!$A$71:$U$71,OFFSET(WatchbillMONTHLY!$A$71:$U$71,1,2))),INDIRECT("_"&amp;_xlfn.XLOOKUP(AQ$2,WatchbillMONTHLY!$A$71:$U$71,OFFSET(WatchbillMONTHLY!$A$71:$U$71,1,2))))=$A72,_xlfn.XLOOKUP(AQ$2,WatchbillMONTHLY!$A$71:$U$71,OFFSET(WatchbillMONTHLY!$A$71:$U$71,1,2)),FALSE),TRUE,FALSE)),
IF(_xlfn.XLOOKUP(AQ$2,WatchbillMONTHLY!$A$88:$U$88,OFFSET(WatchbillMONTHLY!$A$88:$U$88,1,2))=IF(_xlfn.XLOOKUP($A72,INDIRECT("_"&amp;_xlfn.XLOOKUP(AQ$2,WatchbillMONTHLY!$A$88:$U$88,OFFSET(WatchbillMONTHLY!$A$88:$U$88,1,2))),INDIRECT("_"&amp;_xlfn.XLOOKUP(AQ$2,WatchbillMONTHLY!$A$88:$U$88,OFFSET(WatchbillMONTHLY!$A$88:$U$88,1,2))))=$A72,_xlfn.XLOOKUP(AQ$2,WatchbillMONTHLY!$A$88:$U$88,OFFSET(WatchbillMONTHLY!$A$88:$U$88,1,2)),FALSE),TRUE,FALSE)),
FALSE),FALSE)</f>
        <v>0</v>
      </c>
      <c r="AR72" s="209" t="b" cm="1">
        <f t="array" aca="1" ref="AR72" ca="1">IF(AND($A72 &gt; 0, K72 &gt; 0,AR$2&lt;MiscFormulas!$A$5+1),
_xlfn.IFNA(
_xlfn.IFNA(
_xlfn.IFNA(
_xlfn.IFNA(
_xlfn.IFNA(
_xlfn.IFNA(
IF(_xlfn.XLOOKUP(AR$2,WatchbillMONTHLY!$A$3:$U$3,OFFSET(WatchbillMONTHLY!$A$3:$U$3,1,2))=IF(_xlfn.XLOOKUP($A72,INDIRECT("_"&amp;_xlfn.XLOOKUP(AR$2,WatchbillMONTHLY!$A$3:$U$3,OFFSET(WatchbillMONTHLY!$A$3:$U$3,1,2))),INDIRECT("_"&amp;_xlfn.XLOOKUP(AR$2,WatchbillMONTHLY!$A$3:$U$3,OFFSET(WatchbillMONTHLY!$A$3:$U$3,1,2))))=$A72,_xlfn.XLOOKUP(AR$2,WatchbillMONTHLY!$A$3:$U$3,OFFSET(WatchbillMONTHLY!$A$3:$U$3,1,2)),FALSE),TRUE,FALSE),
IF(_xlfn.XLOOKUP(AR$2,WatchbillMONTHLY!$A$20:$U$20,OFFSET(WatchbillMONTHLY!$A$20:$U$20,1,2))=IF(_xlfn.XLOOKUP($A72,INDIRECT("_"&amp;_xlfn.XLOOKUP(AR$2,WatchbillMONTHLY!$A$20:$U$20,OFFSET(WatchbillMONTHLY!$A$20:$U$20,1,2))),INDIRECT("_"&amp;_xlfn.XLOOKUP(AR$2,WatchbillMONTHLY!$A$20:$U$20,OFFSET(WatchbillMONTHLY!$A$20:$U$20,1,2))))=$A72,_xlfn.XLOOKUP(AR$2,WatchbillMONTHLY!$A$20:$U$20,OFFSET(WatchbillMONTHLY!$A$20:$U$20,1,2)),FALSE),TRUE,FALSE)),
IF(_xlfn.XLOOKUP(AR$2,WatchbillMONTHLY!$A$37:$U$37,OFFSET(WatchbillMONTHLY!$A$37:$U$37,1,2))=IF(_xlfn.XLOOKUP($A72,INDIRECT("_"&amp;_xlfn.XLOOKUP(AR$2,WatchbillMONTHLY!$A$37:$U$37,OFFSET(WatchbillMONTHLY!$A$37:$U$37,1,2))),INDIRECT("_"&amp;_xlfn.XLOOKUP(AR$2,WatchbillMONTHLY!$A$37:$U$37,OFFSET(WatchbillMONTHLY!$A$37:$U$37,1,2))))=$A72,_xlfn.XLOOKUP(AR$2,WatchbillMONTHLY!$A$37:$U$37,OFFSET(WatchbillMONTHLY!$A$37:$U$37,1,2)),FALSE),TRUE,FALSE)),
IF(_xlfn.XLOOKUP(AR$2,WatchbillMONTHLY!$A$54:$U$54,OFFSET(WatchbillMONTHLY!$A$54:$U$54,1,2))=IF(_xlfn.XLOOKUP($A72,INDIRECT("_"&amp;_xlfn.XLOOKUP(AR$2,WatchbillMONTHLY!$A$54:$U$54,OFFSET(WatchbillMONTHLY!$A$54:$U$54,1,2))),INDIRECT("_"&amp;_xlfn.XLOOKUP(AR$2,WatchbillMONTHLY!$A$54:$U$54,OFFSET(WatchbillMONTHLY!$A$54:$U$54,1,2))))=$A72,_xlfn.XLOOKUP(AR$2,WatchbillMONTHLY!$A$54:$U$54,OFFSET(WatchbillMONTHLY!$A$54:$U$54,1,2)),FALSE),TRUE,FALSE)),
IF(_xlfn.XLOOKUP(AR$2,WatchbillMONTHLY!$A$71:$U$71,OFFSET(WatchbillMONTHLY!$A$71:$U$71,1,2))=IF(_xlfn.XLOOKUP($A72,INDIRECT("_"&amp;_xlfn.XLOOKUP(AR$2,WatchbillMONTHLY!$A$71:$U$71,OFFSET(WatchbillMONTHLY!$A$71:$U$71,1,2))),INDIRECT("_"&amp;_xlfn.XLOOKUP(AR$2,WatchbillMONTHLY!$A$71:$U$71,OFFSET(WatchbillMONTHLY!$A$71:$U$71,1,2))))=$A72,_xlfn.XLOOKUP(AR$2,WatchbillMONTHLY!$A$71:$U$71,OFFSET(WatchbillMONTHLY!$A$71:$U$71,1,2)),FALSE),TRUE,FALSE)),
IF(_xlfn.XLOOKUP(AR$2,WatchbillMONTHLY!$A$88:$U$88,OFFSET(WatchbillMONTHLY!$A$88:$U$88,1,2))=IF(_xlfn.XLOOKUP($A72,INDIRECT("_"&amp;_xlfn.XLOOKUP(AR$2,WatchbillMONTHLY!$A$88:$U$88,OFFSET(WatchbillMONTHLY!$A$88:$U$88,1,2))),INDIRECT("_"&amp;_xlfn.XLOOKUP(AR$2,WatchbillMONTHLY!$A$88:$U$88,OFFSET(WatchbillMONTHLY!$A$88:$U$88,1,2))))=$A72,_xlfn.XLOOKUP(AR$2,WatchbillMONTHLY!$A$88:$U$88,OFFSET(WatchbillMONTHLY!$A$88:$U$88,1,2)),FALSE),TRUE,FALSE)),
FALSE),FALSE)</f>
        <v>0</v>
      </c>
      <c r="AS72" s="209" t="b" cm="1">
        <f t="array" aca="1" ref="AS72" ca="1">IF(AND($A72 &gt; 0, L72 &gt; 0,AS$2&lt;MiscFormulas!$A$5+1),
_xlfn.IFNA(
_xlfn.IFNA(
_xlfn.IFNA(
_xlfn.IFNA(
_xlfn.IFNA(
_xlfn.IFNA(
IF(_xlfn.XLOOKUP(AS$2,WatchbillMONTHLY!$A$3:$U$3,OFFSET(WatchbillMONTHLY!$A$3:$U$3,1,2))=IF(_xlfn.XLOOKUP($A72,INDIRECT("_"&amp;_xlfn.XLOOKUP(AS$2,WatchbillMONTHLY!$A$3:$U$3,OFFSET(WatchbillMONTHLY!$A$3:$U$3,1,2))),INDIRECT("_"&amp;_xlfn.XLOOKUP(AS$2,WatchbillMONTHLY!$A$3:$U$3,OFFSET(WatchbillMONTHLY!$A$3:$U$3,1,2))))=$A72,_xlfn.XLOOKUP(AS$2,WatchbillMONTHLY!$A$3:$U$3,OFFSET(WatchbillMONTHLY!$A$3:$U$3,1,2)),FALSE),TRUE,FALSE),
IF(_xlfn.XLOOKUP(AS$2,WatchbillMONTHLY!$A$20:$U$20,OFFSET(WatchbillMONTHLY!$A$20:$U$20,1,2))=IF(_xlfn.XLOOKUP($A72,INDIRECT("_"&amp;_xlfn.XLOOKUP(AS$2,WatchbillMONTHLY!$A$20:$U$20,OFFSET(WatchbillMONTHLY!$A$20:$U$20,1,2))),INDIRECT("_"&amp;_xlfn.XLOOKUP(AS$2,WatchbillMONTHLY!$A$20:$U$20,OFFSET(WatchbillMONTHLY!$A$20:$U$20,1,2))))=$A72,_xlfn.XLOOKUP(AS$2,WatchbillMONTHLY!$A$20:$U$20,OFFSET(WatchbillMONTHLY!$A$20:$U$20,1,2)),FALSE),TRUE,FALSE)),
IF(_xlfn.XLOOKUP(AS$2,WatchbillMONTHLY!$A$37:$U$37,OFFSET(WatchbillMONTHLY!$A$37:$U$37,1,2))=IF(_xlfn.XLOOKUP($A72,INDIRECT("_"&amp;_xlfn.XLOOKUP(AS$2,WatchbillMONTHLY!$A$37:$U$37,OFFSET(WatchbillMONTHLY!$A$37:$U$37,1,2))),INDIRECT("_"&amp;_xlfn.XLOOKUP(AS$2,WatchbillMONTHLY!$A$37:$U$37,OFFSET(WatchbillMONTHLY!$A$37:$U$37,1,2))))=$A72,_xlfn.XLOOKUP(AS$2,WatchbillMONTHLY!$A$37:$U$37,OFFSET(WatchbillMONTHLY!$A$37:$U$37,1,2)),FALSE),TRUE,FALSE)),
IF(_xlfn.XLOOKUP(AS$2,WatchbillMONTHLY!$A$54:$U$54,OFFSET(WatchbillMONTHLY!$A$54:$U$54,1,2))=IF(_xlfn.XLOOKUP($A72,INDIRECT("_"&amp;_xlfn.XLOOKUP(AS$2,WatchbillMONTHLY!$A$54:$U$54,OFFSET(WatchbillMONTHLY!$A$54:$U$54,1,2))),INDIRECT("_"&amp;_xlfn.XLOOKUP(AS$2,WatchbillMONTHLY!$A$54:$U$54,OFFSET(WatchbillMONTHLY!$A$54:$U$54,1,2))))=$A72,_xlfn.XLOOKUP(AS$2,WatchbillMONTHLY!$A$54:$U$54,OFFSET(WatchbillMONTHLY!$A$54:$U$54,1,2)),FALSE),TRUE,FALSE)),
IF(_xlfn.XLOOKUP(AS$2,WatchbillMONTHLY!$A$71:$U$71,OFFSET(WatchbillMONTHLY!$A$71:$U$71,1,2))=IF(_xlfn.XLOOKUP($A72,INDIRECT("_"&amp;_xlfn.XLOOKUP(AS$2,WatchbillMONTHLY!$A$71:$U$71,OFFSET(WatchbillMONTHLY!$A$71:$U$71,1,2))),INDIRECT("_"&amp;_xlfn.XLOOKUP(AS$2,WatchbillMONTHLY!$A$71:$U$71,OFFSET(WatchbillMONTHLY!$A$71:$U$71,1,2))))=$A72,_xlfn.XLOOKUP(AS$2,WatchbillMONTHLY!$A$71:$U$71,OFFSET(WatchbillMONTHLY!$A$71:$U$71,1,2)),FALSE),TRUE,FALSE)),
IF(_xlfn.XLOOKUP(AS$2,WatchbillMONTHLY!$A$88:$U$88,OFFSET(WatchbillMONTHLY!$A$88:$U$88,1,2))=IF(_xlfn.XLOOKUP($A72,INDIRECT("_"&amp;_xlfn.XLOOKUP(AS$2,WatchbillMONTHLY!$A$88:$U$88,OFFSET(WatchbillMONTHLY!$A$88:$U$88,1,2))),INDIRECT("_"&amp;_xlfn.XLOOKUP(AS$2,WatchbillMONTHLY!$A$88:$U$88,OFFSET(WatchbillMONTHLY!$A$88:$U$88,1,2))))=$A72,_xlfn.XLOOKUP(AS$2,WatchbillMONTHLY!$A$88:$U$88,OFFSET(WatchbillMONTHLY!$A$88:$U$88,1,2)),FALSE),TRUE,FALSE)),
FALSE),FALSE)</f>
        <v>0</v>
      </c>
      <c r="AT72" s="209" t="b" cm="1">
        <f t="array" aca="1" ref="AT72" ca="1">IF(AND($A72 &gt; 0, M72 &gt; 0,AT$2&lt;MiscFormulas!$A$5+1),
_xlfn.IFNA(
_xlfn.IFNA(
_xlfn.IFNA(
_xlfn.IFNA(
_xlfn.IFNA(
_xlfn.IFNA(
IF(_xlfn.XLOOKUP(AT$2,WatchbillMONTHLY!$A$3:$U$3,OFFSET(WatchbillMONTHLY!$A$3:$U$3,1,2))=IF(_xlfn.XLOOKUP($A72,INDIRECT("_"&amp;_xlfn.XLOOKUP(AT$2,WatchbillMONTHLY!$A$3:$U$3,OFFSET(WatchbillMONTHLY!$A$3:$U$3,1,2))),INDIRECT("_"&amp;_xlfn.XLOOKUP(AT$2,WatchbillMONTHLY!$A$3:$U$3,OFFSET(WatchbillMONTHLY!$A$3:$U$3,1,2))))=$A72,_xlfn.XLOOKUP(AT$2,WatchbillMONTHLY!$A$3:$U$3,OFFSET(WatchbillMONTHLY!$A$3:$U$3,1,2)),FALSE),TRUE,FALSE),
IF(_xlfn.XLOOKUP(AT$2,WatchbillMONTHLY!$A$20:$U$20,OFFSET(WatchbillMONTHLY!$A$20:$U$20,1,2))=IF(_xlfn.XLOOKUP($A72,INDIRECT("_"&amp;_xlfn.XLOOKUP(AT$2,WatchbillMONTHLY!$A$20:$U$20,OFFSET(WatchbillMONTHLY!$A$20:$U$20,1,2))),INDIRECT("_"&amp;_xlfn.XLOOKUP(AT$2,WatchbillMONTHLY!$A$20:$U$20,OFFSET(WatchbillMONTHLY!$A$20:$U$20,1,2))))=$A72,_xlfn.XLOOKUP(AT$2,WatchbillMONTHLY!$A$20:$U$20,OFFSET(WatchbillMONTHLY!$A$20:$U$20,1,2)),FALSE),TRUE,FALSE)),
IF(_xlfn.XLOOKUP(AT$2,WatchbillMONTHLY!$A$37:$U$37,OFFSET(WatchbillMONTHLY!$A$37:$U$37,1,2))=IF(_xlfn.XLOOKUP($A72,INDIRECT("_"&amp;_xlfn.XLOOKUP(AT$2,WatchbillMONTHLY!$A$37:$U$37,OFFSET(WatchbillMONTHLY!$A$37:$U$37,1,2))),INDIRECT("_"&amp;_xlfn.XLOOKUP(AT$2,WatchbillMONTHLY!$A$37:$U$37,OFFSET(WatchbillMONTHLY!$A$37:$U$37,1,2))))=$A72,_xlfn.XLOOKUP(AT$2,WatchbillMONTHLY!$A$37:$U$37,OFFSET(WatchbillMONTHLY!$A$37:$U$37,1,2)),FALSE),TRUE,FALSE)),
IF(_xlfn.XLOOKUP(AT$2,WatchbillMONTHLY!$A$54:$U$54,OFFSET(WatchbillMONTHLY!$A$54:$U$54,1,2))=IF(_xlfn.XLOOKUP($A72,INDIRECT("_"&amp;_xlfn.XLOOKUP(AT$2,WatchbillMONTHLY!$A$54:$U$54,OFFSET(WatchbillMONTHLY!$A$54:$U$54,1,2))),INDIRECT("_"&amp;_xlfn.XLOOKUP(AT$2,WatchbillMONTHLY!$A$54:$U$54,OFFSET(WatchbillMONTHLY!$A$54:$U$54,1,2))))=$A72,_xlfn.XLOOKUP(AT$2,WatchbillMONTHLY!$A$54:$U$54,OFFSET(WatchbillMONTHLY!$A$54:$U$54,1,2)),FALSE),TRUE,FALSE)),
IF(_xlfn.XLOOKUP(AT$2,WatchbillMONTHLY!$A$71:$U$71,OFFSET(WatchbillMONTHLY!$A$71:$U$71,1,2))=IF(_xlfn.XLOOKUP($A72,INDIRECT("_"&amp;_xlfn.XLOOKUP(AT$2,WatchbillMONTHLY!$A$71:$U$71,OFFSET(WatchbillMONTHLY!$A$71:$U$71,1,2))),INDIRECT("_"&amp;_xlfn.XLOOKUP(AT$2,WatchbillMONTHLY!$A$71:$U$71,OFFSET(WatchbillMONTHLY!$A$71:$U$71,1,2))))=$A72,_xlfn.XLOOKUP(AT$2,WatchbillMONTHLY!$A$71:$U$71,OFFSET(WatchbillMONTHLY!$A$71:$U$71,1,2)),FALSE),TRUE,FALSE)),
IF(_xlfn.XLOOKUP(AT$2,WatchbillMONTHLY!$A$88:$U$88,OFFSET(WatchbillMONTHLY!$A$88:$U$88,1,2))=IF(_xlfn.XLOOKUP($A72,INDIRECT("_"&amp;_xlfn.XLOOKUP(AT$2,WatchbillMONTHLY!$A$88:$U$88,OFFSET(WatchbillMONTHLY!$A$88:$U$88,1,2))),INDIRECT("_"&amp;_xlfn.XLOOKUP(AT$2,WatchbillMONTHLY!$A$88:$U$88,OFFSET(WatchbillMONTHLY!$A$88:$U$88,1,2))))=$A72,_xlfn.XLOOKUP(AT$2,WatchbillMONTHLY!$A$88:$U$88,OFFSET(WatchbillMONTHLY!$A$88:$U$88,1,2)),FALSE),TRUE,FALSE)),
FALSE),FALSE)</f>
        <v>0</v>
      </c>
      <c r="AU72" s="209" t="b" cm="1">
        <f t="array" aca="1" ref="AU72" ca="1">IF(AND($A72 &gt; 0, N72 &gt; 0,AU$2&lt;MiscFormulas!$A$5+1),
_xlfn.IFNA(
_xlfn.IFNA(
_xlfn.IFNA(
_xlfn.IFNA(
_xlfn.IFNA(
_xlfn.IFNA(
IF(_xlfn.XLOOKUP(AU$2,WatchbillMONTHLY!$A$3:$U$3,OFFSET(WatchbillMONTHLY!$A$3:$U$3,1,2))=IF(_xlfn.XLOOKUP($A72,INDIRECT("_"&amp;_xlfn.XLOOKUP(AU$2,WatchbillMONTHLY!$A$3:$U$3,OFFSET(WatchbillMONTHLY!$A$3:$U$3,1,2))),INDIRECT("_"&amp;_xlfn.XLOOKUP(AU$2,WatchbillMONTHLY!$A$3:$U$3,OFFSET(WatchbillMONTHLY!$A$3:$U$3,1,2))))=$A72,_xlfn.XLOOKUP(AU$2,WatchbillMONTHLY!$A$3:$U$3,OFFSET(WatchbillMONTHLY!$A$3:$U$3,1,2)),FALSE),TRUE,FALSE),
IF(_xlfn.XLOOKUP(AU$2,WatchbillMONTHLY!$A$20:$U$20,OFFSET(WatchbillMONTHLY!$A$20:$U$20,1,2))=IF(_xlfn.XLOOKUP($A72,INDIRECT("_"&amp;_xlfn.XLOOKUP(AU$2,WatchbillMONTHLY!$A$20:$U$20,OFFSET(WatchbillMONTHLY!$A$20:$U$20,1,2))),INDIRECT("_"&amp;_xlfn.XLOOKUP(AU$2,WatchbillMONTHLY!$A$20:$U$20,OFFSET(WatchbillMONTHLY!$A$20:$U$20,1,2))))=$A72,_xlfn.XLOOKUP(AU$2,WatchbillMONTHLY!$A$20:$U$20,OFFSET(WatchbillMONTHLY!$A$20:$U$20,1,2)),FALSE),TRUE,FALSE)),
IF(_xlfn.XLOOKUP(AU$2,WatchbillMONTHLY!$A$37:$U$37,OFFSET(WatchbillMONTHLY!$A$37:$U$37,1,2))=IF(_xlfn.XLOOKUP($A72,INDIRECT("_"&amp;_xlfn.XLOOKUP(AU$2,WatchbillMONTHLY!$A$37:$U$37,OFFSET(WatchbillMONTHLY!$A$37:$U$37,1,2))),INDIRECT("_"&amp;_xlfn.XLOOKUP(AU$2,WatchbillMONTHLY!$A$37:$U$37,OFFSET(WatchbillMONTHLY!$A$37:$U$37,1,2))))=$A72,_xlfn.XLOOKUP(AU$2,WatchbillMONTHLY!$A$37:$U$37,OFFSET(WatchbillMONTHLY!$A$37:$U$37,1,2)),FALSE),TRUE,FALSE)),
IF(_xlfn.XLOOKUP(AU$2,WatchbillMONTHLY!$A$54:$U$54,OFFSET(WatchbillMONTHLY!$A$54:$U$54,1,2))=IF(_xlfn.XLOOKUP($A72,INDIRECT("_"&amp;_xlfn.XLOOKUP(AU$2,WatchbillMONTHLY!$A$54:$U$54,OFFSET(WatchbillMONTHLY!$A$54:$U$54,1,2))),INDIRECT("_"&amp;_xlfn.XLOOKUP(AU$2,WatchbillMONTHLY!$A$54:$U$54,OFFSET(WatchbillMONTHLY!$A$54:$U$54,1,2))))=$A72,_xlfn.XLOOKUP(AU$2,WatchbillMONTHLY!$A$54:$U$54,OFFSET(WatchbillMONTHLY!$A$54:$U$54,1,2)),FALSE),TRUE,FALSE)),
IF(_xlfn.XLOOKUP(AU$2,WatchbillMONTHLY!$A$71:$U$71,OFFSET(WatchbillMONTHLY!$A$71:$U$71,1,2))=IF(_xlfn.XLOOKUP($A72,INDIRECT("_"&amp;_xlfn.XLOOKUP(AU$2,WatchbillMONTHLY!$A$71:$U$71,OFFSET(WatchbillMONTHLY!$A$71:$U$71,1,2))),INDIRECT("_"&amp;_xlfn.XLOOKUP(AU$2,WatchbillMONTHLY!$A$71:$U$71,OFFSET(WatchbillMONTHLY!$A$71:$U$71,1,2))))=$A72,_xlfn.XLOOKUP(AU$2,WatchbillMONTHLY!$A$71:$U$71,OFFSET(WatchbillMONTHLY!$A$71:$U$71,1,2)),FALSE),TRUE,FALSE)),
IF(_xlfn.XLOOKUP(AU$2,WatchbillMONTHLY!$A$88:$U$88,OFFSET(WatchbillMONTHLY!$A$88:$U$88,1,2))=IF(_xlfn.XLOOKUP($A72,INDIRECT("_"&amp;_xlfn.XLOOKUP(AU$2,WatchbillMONTHLY!$A$88:$U$88,OFFSET(WatchbillMONTHLY!$A$88:$U$88,1,2))),INDIRECT("_"&amp;_xlfn.XLOOKUP(AU$2,WatchbillMONTHLY!$A$88:$U$88,OFFSET(WatchbillMONTHLY!$A$88:$U$88,1,2))))=$A72,_xlfn.XLOOKUP(AU$2,WatchbillMONTHLY!$A$88:$U$88,OFFSET(WatchbillMONTHLY!$A$88:$U$88,1,2)),FALSE),TRUE,FALSE)),
FALSE),FALSE)</f>
        <v>0</v>
      </c>
      <c r="AV72" s="209" t="b" cm="1">
        <f t="array" aca="1" ref="AV72" ca="1">IF(AND($A72 &gt; 0, O72 &gt; 0,AV$2&lt;MiscFormulas!$A$5+1),
_xlfn.IFNA(
_xlfn.IFNA(
_xlfn.IFNA(
_xlfn.IFNA(
_xlfn.IFNA(
_xlfn.IFNA(
IF(_xlfn.XLOOKUP(AV$2,WatchbillMONTHLY!$A$3:$U$3,OFFSET(WatchbillMONTHLY!$A$3:$U$3,1,2))=IF(_xlfn.XLOOKUP($A72,INDIRECT("_"&amp;_xlfn.XLOOKUP(AV$2,WatchbillMONTHLY!$A$3:$U$3,OFFSET(WatchbillMONTHLY!$A$3:$U$3,1,2))),INDIRECT("_"&amp;_xlfn.XLOOKUP(AV$2,WatchbillMONTHLY!$A$3:$U$3,OFFSET(WatchbillMONTHLY!$A$3:$U$3,1,2))))=$A72,_xlfn.XLOOKUP(AV$2,WatchbillMONTHLY!$A$3:$U$3,OFFSET(WatchbillMONTHLY!$A$3:$U$3,1,2)),FALSE),TRUE,FALSE),
IF(_xlfn.XLOOKUP(AV$2,WatchbillMONTHLY!$A$20:$U$20,OFFSET(WatchbillMONTHLY!$A$20:$U$20,1,2))=IF(_xlfn.XLOOKUP($A72,INDIRECT("_"&amp;_xlfn.XLOOKUP(AV$2,WatchbillMONTHLY!$A$20:$U$20,OFFSET(WatchbillMONTHLY!$A$20:$U$20,1,2))),INDIRECT("_"&amp;_xlfn.XLOOKUP(AV$2,WatchbillMONTHLY!$A$20:$U$20,OFFSET(WatchbillMONTHLY!$A$20:$U$20,1,2))))=$A72,_xlfn.XLOOKUP(AV$2,WatchbillMONTHLY!$A$20:$U$20,OFFSET(WatchbillMONTHLY!$A$20:$U$20,1,2)),FALSE),TRUE,FALSE)),
IF(_xlfn.XLOOKUP(AV$2,WatchbillMONTHLY!$A$37:$U$37,OFFSET(WatchbillMONTHLY!$A$37:$U$37,1,2))=IF(_xlfn.XLOOKUP($A72,INDIRECT("_"&amp;_xlfn.XLOOKUP(AV$2,WatchbillMONTHLY!$A$37:$U$37,OFFSET(WatchbillMONTHLY!$A$37:$U$37,1,2))),INDIRECT("_"&amp;_xlfn.XLOOKUP(AV$2,WatchbillMONTHLY!$A$37:$U$37,OFFSET(WatchbillMONTHLY!$A$37:$U$37,1,2))))=$A72,_xlfn.XLOOKUP(AV$2,WatchbillMONTHLY!$A$37:$U$37,OFFSET(WatchbillMONTHLY!$A$37:$U$37,1,2)),FALSE),TRUE,FALSE)),
IF(_xlfn.XLOOKUP(AV$2,WatchbillMONTHLY!$A$54:$U$54,OFFSET(WatchbillMONTHLY!$A$54:$U$54,1,2))=IF(_xlfn.XLOOKUP($A72,INDIRECT("_"&amp;_xlfn.XLOOKUP(AV$2,WatchbillMONTHLY!$A$54:$U$54,OFFSET(WatchbillMONTHLY!$A$54:$U$54,1,2))),INDIRECT("_"&amp;_xlfn.XLOOKUP(AV$2,WatchbillMONTHLY!$A$54:$U$54,OFFSET(WatchbillMONTHLY!$A$54:$U$54,1,2))))=$A72,_xlfn.XLOOKUP(AV$2,WatchbillMONTHLY!$A$54:$U$54,OFFSET(WatchbillMONTHLY!$A$54:$U$54,1,2)),FALSE),TRUE,FALSE)),
IF(_xlfn.XLOOKUP(AV$2,WatchbillMONTHLY!$A$71:$U$71,OFFSET(WatchbillMONTHLY!$A$71:$U$71,1,2))=IF(_xlfn.XLOOKUP($A72,INDIRECT("_"&amp;_xlfn.XLOOKUP(AV$2,WatchbillMONTHLY!$A$71:$U$71,OFFSET(WatchbillMONTHLY!$A$71:$U$71,1,2))),INDIRECT("_"&amp;_xlfn.XLOOKUP(AV$2,WatchbillMONTHLY!$A$71:$U$71,OFFSET(WatchbillMONTHLY!$A$71:$U$71,1,2))))=$A72,_xlfn.XLOOKUP(AV$2,WatchbillMONTHLY!$A$71:$U$71,OFFSET(WatchbillMONTHLY!$A$71:$U$71,1,2)),FALSE),TRUE,FALSE)),
IF(_xlfn.XLOOKUP(AV$2,WatchbillMONTHLY!$A$88:$U$88,OFFSET(WatchbillMONTHLY!$A$88:$U$88,1,2))=IF(_xlfn.XLOOKUP($A72,INDIRECT("_"&amp;_xlfn.XLOOKUP(AV$2,WatchbillMONTHLY!$A$88:$U$88,OFFSET(WatchbillMONTHLY!$A$88:$U$88,1,2))),INDIRECT("_"&amp;_xlfn.XLOOKUP(AV$2,WatchbillMONTHLY!$A$88:$U$88,OFFSET(WatchbillMONTHLY!$A$88:$U$88,1,2))))=$A72,_xlfn.XLOOKUP(AV$2,WatchbillMONTHLY!$A$88:$U$88,OFFSET(WatchbillMONTHLY!$A$88:$U$88,1,2)),FALSE),TRUE,FALSE)),
FALSE),FALSE)</f>
        <v>0</v>
      </c>
      <c r="AW72" s="209" t="b" cm="1">
        <f t="array" aca="1" ref="AW72" ca="1">IF(AND($A72 &gt; 0, P72 &gt; 0,AW$2&lt;MiscFormulas!$A$5+1),
_xlfn.IFNA(
_xlfn.IFNA(
_xlfn.IFNA(
_xlfn.IFNA(
_xlfn.IFNA(
_xlfn.IFNA(
IF(_xlfn.XLOOKUP(AW$2,WatchbillMONTHLY!$A$3:$U$3,OFFSET(WatchbillMONTHLY!$A$3:$U$3,1,2))=IF(_xlfn.XLOOKUP($A72,INDIRECT("_"&amp;_xlfn.XLOOKUP(AW$2,WatchbillMONTHLY!$A$3:$U$3,OFFSET(WatchbillMONTHLY!$A$3:$U$3,1,2))),INDIRECT("_"&amp;_xlfn.XLOOKUP(AW$2,WatchbillMONTHLY!$A$3:$U$3,OFFSET(WatchbillMONTHLY!$A$3:$U$3,1,2))))=$A72,_xlfn.XLOOKUP(AW$2,WatchbillMONTHLY!$A$3:$U$3,OFFSET(WatchbillMONTHLY!$A$3:$U$3,1,2)),FALSE),TRUE,FALSE),
IF(_xlfn.XLOOKUP(AW$2,WatchbillMONTHLY!$A$20:$U$20,OFFSET(WatchbillMONTHLY!$A$20:$U$20,1,2))=IF(_xlfn.XLOOKUP($A72,INDIRECT("_"&amp;_xlfn.XLOOKUP(AW$2,WatchbillMONTHLY!$A$20:$U$20,OFFSET(WatchbillMONTHLY!$A$20:$U$20,1,2))),INDIRECT("_"&amp;_xlfn.XLOOKUP(AW$2,WatchbillMONTHLY!$A$20:$U$20,OFFSET(WatchbillMONTHLY!$A$20:$U$20,1,2))))=$A72,_xlfn.XLOOKUP(AW$2,WatchbillMONTHLY!$A$20:$U$20,OFFSET(WatchbillMONTHLY!$A$20:$U$20,1,2)),FALSE),TRUE,FALSE)),
IF(_xlfn.XLOOKUP(AW$2,WatchbillMONTHLY!$A$37:$U$37,OFFSET(WatchbillMONTHLY!$A$37:$U$37,1,2))=IF(_xlfn.XLOOKUP($A72,INDIRECT("_"&amp;_xlfn.XLOOKUP(AW$2,WatchbillMONTHLY!$A$37:$U$37,OFFSET(WatchbillMONTHLY!$A$37:$U$37,1,2))),INDIRECT("_"&amp;_xlfn.XLOOKUP(AW$2,WatchbillMONTHLY!$A$37:$U$37,OFFSET(WatchbillMONTHLY!$A$37:$U$37,1,2))))=$A72,_xlfn.XLOOKUP(AW$2,WatchbillMONTHLY!$A$37:$U$37,OFFSET(WatchbillMONTHLY!$A$37:$U$37,1,2)),FALSE),TRUE,FALSE)),
IF(_xlfn.XLOOKUP(AW$2,WatchbillMONTHLY!$A$54:$U$54,OFFSET(WatchbillMONTHLY!$A$54:$U$54,1,2))=IF(_xlfn.XLOOKUP($A72,INDIRECT("_"&amp;_xlfn.XLOOKUP(AW$2,WatchbillMONTHLY!$A$54:$U$54,OFFSET(WatchbillMONTHLY!$A$54:$U$54,1,2))),INDIRECT("_"&amp;_xlfn.XLOOKUP(AW$2,WatchbillMONTHLY!$A$54:$U$54,OFFSET(WatchbillMONTHLY!$A$54:$U$54,1,2))))=$A72,_xlfn.XLOOKUP(AW$2,WatchbillMONTHLY!$A$54:$U$54,OFFSET(WatchbillMONTHLY!$A$54:$U$54,1,2)),FALSE),TRUE,FALSE)),
IF(_xlfn.XLOOKUP(AW$2,WatchbillMONTHLY!$A$71:$U$71,OFFSET(WatchbillMONTHLY!$A$71:$U$71,1,2))=IF(_xlfn.XLOOKUP($A72,INDIRECT("_"&amp;_xlfn.XLOOKUP(AW$2,WatchbillMONTHLY!$A$71:$U$71,OFFSET(WatchbillMONTHLY!$A$71:$U$71,1,2))),INDIRECT("_"&amp;_xlfn.XLOOKUP(AW$2,WatchbillMONTHLY!$A$71:$U$71,OFFSET(WatchbillMONTHLY!$A$71:$U$71,1,2))))=$A72,_xlfn.XLOOKUP(AW$2,WatchbillMONTHLY!$A$71:$U$71,OFFSET(WatchbillMONTHLY!$A$71:$U$71,1,2)),FALSE),TRUE,FALSE)),
IF(_xlfn.XLOOKUP(AW$2,WatchbillMONTHLY!$A$88:$U$88,OFFSET(WatchbillMONTHLY!$A$88:$U$88,1,2))=IF(_xlfn.XLOOKUP($A72,INDIRECT("_"&amp;_xlfn.XLOOKUP(AW$2,WatchbillMONTHLY!$A$88:$U$88,OFFSET(WatchbillMONTHLY!$A$88:$U$88,1,2))),INDIRECT("_"&amp;_xlfn.XLOOKUP(AW$2,WatchbillMONTHLY!$A$88:$U$88,OFFSET(WatchbillMONTHLY!$A$88:$U$88,1,2))))=$A72,_xlfn.XLOOKUP(AW$2,WatchbillMONTHLY!$A$88:$U$88,OFFSET(WatchbillMONTHLY!$A$88:$U$88,1,2)),FALSE),TRUE,FALSE)),
FALSE),FALSE)</f>
        <v>0</v>
      </c>
      <c r="AX72" s="209" t="b" cm="1">
        <f t="array" aca="1" ref="AX72" ca="1">IF(AND($A72 &gt; 0, Q72 &gt; 0,AX$2&lt;MiscFormulas!$A$5+1),
_xlfn.IFNA(
_xlfn.IFNA(
_xlfn.IFNA(
_xlfn.IFNA(
_xlfn.IFNA(
_xlfn.IFNA(
IF(_xlfn.XLOOKUP(AX$2,WatchbillMONTHLY!$A$3:$U$3,OFFSET(WatchbillMONTHLY!$A$3:$U$3,1,2))=IF(_xlfn.XLOOKUP($A72,INDIRECT("_"&amp;_xlfn.XLOOKUP(AX$2,WatchbillMONTHLY!$A$3:$U$3,OFFSET(WatchbillMONTHLY!$A$3:$U$3,1,2))),INDIRECT("_"&amp;_xlfn.XLOOKUP(AX$2,WatchbillMONTHLY!$A$3:$U$3,OFFSET(WatchbillMONTHLY!$A$3:$U$3,1,2))))=$A72,_xlfn.XLOOKUP(AX$2,WatchbillMONTHLY!$A$3:$U$3,OFFSET(WatchbillMONTHLY!$A$3:$U$3,1,2)),FALSE),TRUE,FALSE),
IF(_xlfn.XLOOKUP(AX$2,WatchbillMONTHLY!$A$20:$U$20,OFFSET(WatchbillMONTHLY!$A$20:$U$20,1,2))=IF(_xlfn.XLOOKUP($A72,INDIRECT("_"&amp;_xlfn.XLOOKUP(AX$2,WatchbillMONTHLY!$A$20:$U$20,OFFSET(WatchbillMONTHLY!$A$20:$U$20,1,2))),INDIRECT("_"&amp;_xlfn.XLOOKUP(AX$2,WatchbillMONTHLY!$A$20:$U$20,OFFSET(WatchbillMONTHLY!$A$20:$U$20,1,2))))=$A72,_xlfn.XLOOKUP(AX$2,WatchbillMONTHLY!$A$20:$U$20,OFFSET(WatchbillMONTHLY!$A$20:$U$20,1,2)),FALSE),TRUE,FALSE)),
IF(_xlfn.XLOOKUP(AX$2,WatchbillMONTHLY!$A$37:$U$37,OFFSET(WatchbillMONTHLY!$A$37:$U$37,1,2))=IF(_xlfn.XLOOKUP($A72,INDIRECT("_"&amp;_xlfn.XLOOKUP(AX$2,WatchbillMONTHLY!$A$37:$U$37,OFFSET(WatchbillMONTHLY!$A$37:$U$37,1,2))),INDIRECT("_"&amp;_xlfn.XLOOKUP(AX$2,WatchbillMONTHLY!$A$37:$U$37,OFFSET(WatchbillMONTHLY!$A$37:$U$37,1,2))))=$A72,_xlfn.XLOOKUP(AX$2,WatchbillMONTHLY!$A$37:$U$37,OFFSET(WatchbillMONTHLY!$A$37:$U$37,1,2)),FALSE),TRUE,FALSE)),
IF(_xlfn.XLOOKUP(AX$2,WatchbillMONTHLY!$A$54:$U$54,OFFSET(WatchbillMONTHLY!$A$54:$U$54,1,2))=IF(_xlfn.XLOOKUP($A72,INDIRECT("_"&amp;_xlfn.XLOOKUP(AX$2,WatchbillMONTHLY!$A$54:$U$54,OFFSET(WatchbillMONTHLY!$A$54:$U$54,1,2))),INDIRECT("_"&amp;_xlfn.XLOOKUP(AX$2,WatchbillMONTHLY!$A$54:$U$54,OFFSET(WatchbillMONTHLY!$A$54:$U$54,1,2))))=$A72,_xlfn.XLOOKUP(AX$2,WatchbillMONTHLY!$A$54:$U$54,OFFSET(WatchbillMONTHLY!$A$54:$U$54,1,2)),FALSE),TRUE,FALSE)),
IF(_xlfn.XLOOKUP(AX$2,WatchbillMONTHLY!$A$71:$U$71,OFFSET(WatchbillMONTHLY!$A$71:$U$71,1,2))=IF(_xlfn.XLOOKUP($A72,INDIRECT("_"&amp;_xlfn.XLOOKUP(AX$2,WatchbillMONTHLY!$A$71:$U$71,OFFSET(WatchbillMONTHLY!$A$71:$U$71,1,2))),INDIRECT("_"&amp;_xlfn.XLOOKUP(AX$2,WatchbillMONTHLY!$A$71:$U$71,OFFSET(WatchbillMONTHLY!$A$71:$U$71,1,2))))=$A72,_xlfn.XLOOKUP(AX$2,WatchbillMONTHLY!$A$71:$U$71,OFFSET(WatchbillMONTHLY!$A$71:$U$71,1,2)),FALSE),TRUE,FALSE)),
IF(_xlfn.XLOOKUP(AX$2,WatchbillMONTHLY!$A$88:$U$88,OFFSET(WatchbillMONTHLY!$A$88:$U$88,1,2))=IF(_xlfn.XLOOKUP($A72,INDIRECT("_"&amp;_xlfn.XLOOKUP(AX$2,WatchbillMONTHLY!$A$88:$U$88,OFFSET(WatchbillMONTHLY!$A$88:$U$88,1,2))),INDIRECT("_"&amp;_xlfn.XLOOKUP(AX$2,WatchbillMONTHLY!$A$88:$U$88,OFFSET(WatchbillMONTHLY!$A$88:$U$88,1,2))))=$A72,_xlfn.XLOOKUP(AX$2,WatchbillMONTHLY!$A$88:$U$88,OFFSET(WatchbillMONTHLY!$A$88:$U$88,1,2)),FALSE),TRUE,FALSE)),
FALSE),FALSE)</f>
        <v>0</v>
      </c>
      <c r="AY72" s="209" t="b" cm="1">
        <f t="array" aca="1" ref="AY72" ca="1">IF(AND($A72 &gt; 0, R72 &gt; 0,AY$2&lt;MiscFormulas!$A$5+1),
_xlfn.IFNA(
_xlfn.IFNA(
_xlfn.IFNA(
_xlfn.IFNA(
_xlfn.IFNA(
_xlfn.IFNA(
IF(_xlfn.XLOOKUP(AY$2,WatchbillMONTHLY!$A$3:$U$3,OFFSET(WatchbillMONTHLY!$A$3:$U$3,1,2))=IF(_xlfn.XLOOKUP($A72,INDIRECT("_"&amp;_xlfn.XLOOKUP(AY$2,WatchbillMONTHLY!$A$3:$U$3,OFFSET(WatchbillMONTHLY!$A$3:$U$3,1,2))),INDIRECT("_"&amp;_xlfn.XLOOKUP(AY$2,WatchbillMONTHLY!$A$3:$U$3,OFFSET(WatchbillMONTHLY!$A$3:$U$3,1,2))))=$A72,_xlfn.XLOOKUP(AY$2,WatchbillMONTHLY!$A$3:$U$3,OFFSET(WatchbillMONTHLY!$A$3:$U$3,1,2)),FALSE),TRUE,FALSE),
IF(_xlfn.XLOOKUP(AY$2,WatchbillMONTHLY!$A$20:$U$20,OFFSET(WatchbillMONTHLY!$A$20:$U$20,1,2))=IF(_xlfn.XLOOKUP($A72,INDIRECT("_"&amp;_xlfn.XLOOKUP(AY$2,WatchbillMONTHLY!$A$20:$U$20,OFFSET(WatchbillMONTHLY!$A$20:$U$20,1,2))),INDIRECT("_"&amp;_xlfn.XLOOKUP(AY$2,WatchbillMONTHLY!$A$20:$U$20,OFFSET(WatchbillMONTHLY!$A$20:$U$20,1,2))))=$A72,_xlfn.XLOOKUP(AY$2,WatchbillMONTHLY!$A$20:$U$20,OFFSET(WatchbillMONTHLY!$A$20:$U$20,1,2)),FALSE),TRUE,FALSE)),
IF(_xlfn.XLOOKUP(AY$2,WatchbillMONTHLY!$A$37:$U$37,OFFSET(WatchbillMONTHLY!$A$37:$U$37,1,2))=IF(_xlfn.XLOOKUP($A72,INDIRECT("_"&amp;_xlfn.XLOOKUP(AY$2,WatchbillMONTHLY!$A$37:$U$37,OFFSET(WatchbillMONTHLY!$A$37:$U$37,1,2))),INDIRECT("_"&amp;_xlfn.XLOOKUP(AY$2,WatchbillMONTHLY!$A$37:$U$37,OFFSET(WatchbillMONTHLY!$A$37:$U$37,1,2))))=$A72,_xlfn.XLOOKUP(AY$2,WatchbillMONTHLY!$A$37:$U$37,OFFSET(WatchbillMONTHLY!$A$37:$U$37,1,2)),FALSE),TRUE,FALSE)),
IF(_xlfn.XLOOKUP(AY$2,WatchbillMONTHLY!$A$54:$U$54,OFFSET(WatchbillMONTHLY!$A$54:$U$54,1,2))=IF(_xlfn.XLOOKUP($A72,INDIRECT("_"&amp;_xlfn.XLOOKUP(AY$2,WatchbillMONTHLY!$A$54:$U$54,OFFSET(WatchbillMONTHLY!$A$54:$U$54,1,2))),INDIRECT("_"&amp;_xlfn.XLOOKUP(AY$2,WatchbillMONTHLY!$A$54:$U$54,OFFSET(WatchbillMONTHLY!$A$54:$U$54,1,2))))=$A72,_xlfn.XLOOKUP(AY$2,WatchbillMONTHLY!$A$54:$U$54,OFFSET(WatchbillMONTHLY!$A$54:$U$54,1,2)),FALSE),TRUE,FALSE)),
IF(_xlfn.XLOOKUP(AY$2,WatchbillMONTHLY!$A$71:$U$71,OFFSET(WatchbillMONTHLY!$A$71:$U$71,1,2))=IF(_xlfn.XLOOKUP($A72,INDIRECT("_"&amp;_xlfn.XLOOKUP(AY$2,WatchbillMONTHLY!$A$71:$U$71,OFFSET(WatchbillMONTHLY!$A$71:$U$71,1,2))),INDIRECT("_"&amp;_xlfn.XLOOKUP(AY$2,WatchbillMONTHLY!$A$71:$U$71,OFFSET(WatchbillMONTHLY!$A$71:$U$71,1,2))))=$A72,_xlfn.XLOOKUP(AY$2,WatchbillMONTHLY!$A$71:$U$71,OFFSET(WatchbillMONTHLY!$A$71:$U$71,1,2)),FALSE),TRUE,FALSE)),
IF(_xlfn.XLOOKUP(AY$2,WatchbillMONTHLY!$A$88:$U$88,OFFSET(WatchbillMONTHLY!$A$88:$U$88,1,2))=IF(_xlfn.XLOOKUP($A72,INDIRECT("_"&amp;_xlfn.XLOOKUP(AY$2,WatchbillMONTHLY!$A$88:$U$88,OFFSET(WatchbillMONTHLY!$A$88:$U$88,1,2))),INDIRECT("_"&amp;_xlfn.XLOOKUP(AY$2,WatchbillMONTHLY!$A$88:$U$88,OFFSET(WatchbillMONTHLY!$A$88:$U$88,1,2))))=$A72,_xlfn.XLOOKUP(AY$2,WatchbillMONTHLY!$A$88:$U$88,OFFSET(WatchbillMONTHLY!$A$88:$U$88,1,2)),FALSE),TRUE,FALSE)),
FALSE),FALSE)</f>
        <v>0</v>
      </c>
      <c r="AZ72" s="209" t="b" cm="1">
        <f t="array" aca="1" ref="AZ72" ca="1">IF(AND($A72 &gt; 0, S72 &gt; 0,AZ$2&lt;MiscFormulas!$A$5+1),
_xlfn.IFNA(
_xlfn.IFNA(
_xlfn.IFNA(
_xlfn.IFNA(
_xlfn.IFNA(
_xlfn.IFNA(
IF(_xlfn.XLOOKUP(AZ$2,WatchbillMONTHLY!$A$3:$U$3,OFFSET(WatchbillMONTHLY!$A$3:$U$3,1,2))=IF(_xlfn.XLOOKUP($A72,INDIRECT("_"&amp;_xlfn.XLOOKUP(AZ$2,WatchbillMONTHLY!$A$3:$U$3,OFFSET(WatchbillMONTHLY!$A$3:$U$3,1,2))),INDIRECT("_"&amp;_xlfn.XLOOKUP(AZ$2,WatchbillMONTHLY!$A$3:$U$3,OFFSET(WatchbillMONTHLY!$A$3:$U$3,1,2))))=$A72,_xlfn.XLOOKUP(AZ$2,WatchbillMONTHLY!$A$3:$U$3,OFFSET(WatchbillMONTHLY!$A$3:$U$3,1,2)),FALSE),TRUE,FALSE),
IF(_xlfn.XLOOKUP(AZ$2,WatchbillMONTHLY!$A$20:$U$20,OFFSET(WatchbillMONTHLY!$A$20:$U$20,1,2))=IF(_xlfn.XLOOKUP($A72,INDIRECT("_"&amp;_xlfn.XLOOKUP(AZ$2,WatchbillMONTHLY!$A$20:$U$20,OFFSET(WatchbillMONTHLY!$A$20:$U$20,1,2))),INDIRECT("_"&amp;_xlfn.XLOOKUP(AZ$2,WatchbillMONTHLY!$A$20:$U$20,OFFSET(WatchbillMONTHLY!$A$20:$U$20,1,2))))=$A72,_xlfn.XLOOKUP(AZ$2,WatchbillMONTHLY!$A$20:$U$20,OFFSET(WatchbillMONTHLY!$A$20:$U$20,1,2)),FALSE),TRUE,FALSE)),
IF(_xlfn.XLOOKUP(AZ$2,WatchbillMONTHLY!$A$37:$U$37,OFFSET(WatchbillMONTHLY!$A$37:$U$37,1,2))=IF(_xlfn.XLOOKUP($A72,INDIRECT("_"&amp;_xlfn.XLOOKUP(AZ$2,WatchbillMONTHLY!$A$37:$U$37,OFFSET(WatchbillMONTHLY!$A$37:$U$37,1,2))),INDIRECT("_"&amp;_xlfn.XLOOKUP(AZ$2,WatchbillMONTHLY!$A$37:$U$37,OFFSET(WatchbillMONTHLY!$A$37:$U$37,1,2))))=$A72,_xlfn.XLOOKUP(AZ$2,WatchbillMONTHLY!$A$37:$U$37,OFFSET(WatchbillMONTHLY!$A$37:$U$37,1,2)),FALSE),TRUE,FALSE)),
IF(_xlfn.XLOOKUP(AZ$2,WatchbillMONTHLY!$A$54:$U$54,OFFSET(WatchbillMONTHLY!$A$54:$U$54,1,2))=IF(_xlfn.XLOOKUP($A72,INDIRECT("_"&amp;_xlfn.XLOOKUP(AZ$2,WatchbillMONTHLY!$A$54:$U$54,OFFSET(WatchbillMONTHLY!$A$54:$U$54,1,2))),INDIRECT("_"&amp;_xlfn.XLOOKUP(AZ$2,WatchbillMONTHLY!$A$54:$U$54,OFFSET(WatchbillMONTHLY!$A$54:$U$54,1,2))))=$A72,_xlfn.XLOOKUP(AZ$2,WatchbillMONTHLY!$A$54:$U$54,OFFSET(WatchbillMONTHLY!$A$54:$U$54,1,2)),FALSE),TRUE,FALSE)),
IF(_xlfn.XLOOKUP(AZ$2,WatchbillMONTHLY!$A$71:$U$71,OFFSET(WatchbillMONTHLY!$A$71:$U$71,1,2))=IF(_xlfn.XLOOKUP($A72,INDIRECT("_"&amp;_xlfn.XLOOKUP(AZ$2,WatchbillMONTHLY!$A$71:$U$71,OFFSET(WatchbillMONTHLY!$A$71:$U$71,1,2))),INDIRECT("_"&amp;_xlfn.XLOOKUP(AZ$2,WatchbillMONTHLY!$A$71:$U$71,OFFSET(WatchbillMONTHLY!$A$71:$U$71,1,2))))=$A72,_xlfn.XLOOKUP(AZ$2,WatchbillMONTHLY!$A$71:$U$71,OFFSET(WatchbillMONTHLY!$A$71:$U$71,1,2)),FALSE),TRUE,FALSE)),
IF(_xlfn.XLOOKUP(AZ$2,WatchbillMONTHLY!$A$88:$U$88,OFFSET(WatchbillMONTHLY!$A$88:$U$88,1,2))=IF(_xlfn.XLOOKUP($A72,INDIRECT("_"&amp;_xlfn.XLOOKUP(AZ$2,WatchbillMONTHLY!$A$88:$U$88,OFFSET(WatchbillMONTHLY!$A$88:$U$88,1,2))),INDIRECT("_"&amp;_xlfn.XLOOKUP(AZ$2,WatchbillMONTHLY!$A$88:$U$88,OFFSET(WatchbillMONTHLY!$A$88:$U$88,1,2))))=$A72,_xlfn.XLOOKUP(AZ$2,WatchbillMONTHLY!$A$88:$U$88,OFFSET(WatchbillMONTHLY!$A$88:$U$88,1,2)),FALSE),TRUE,FALSE)),
FALSE),FALSE)</f>
        <v>0</v>
      </c>
      <c r="BA72" s="209" t="b" cm="1">
        <f t="array" aca="1" ref="BA72" ca="1">IF(AND($A72 &gt; 0, T72 &gt; 0,BA$2&lt;MiscFormulas!$A$5+1),
_xlfn.IFNA(
_xlfn.IFNA(
_xlfn.IFNA(
_xlfn.IFNA(
_xlfn.IFNA(
_xlfn.IFNA(
IF(_xlfn.XLOOKUP(BA$2,WatchbillMONTHLY!$A$3:$U$3,OFFSET(WatchbillMONTHLY!$A$3:$U$3,1,2))=IF(_xlfn.XLOOKUP($A72,INDIRECT("_"&amp;_xlfn.XLOOKUP(BA$2,WatchbillMONTHLY!$A$3:$U$3,OFFSET(WatchbillMONTHLY!$A$3:$U$3,1,2))),INDIRECT("_"&amp;_xlfn.XLOOKUP(BA$2,WatchbillMONTHLY!$A$3:$U$3,OFFSET(WatchbillMONTHLY!$A$3:$U$3,1,2))))=$A72,_xlfn.XLOOKUP(BA$2,WatchbillMONTHLY!$A$3:$U$3,OFFSET(WatchbillMONTHLY!$A$3:$U$3,1,2)),FALSE),TRUE,FALSE),
IF(_xlfn.XLOOKUP(BA$2,WatchbillMONTHLY!$A$20:$U$20,OFFSET(WatchbillMONTHLY!$A$20:$U$20,1,2))=IF(_xlfn.XLOOKUP($A72,INDIRECT("_"&amp;_xlfn.XLOOKUP(BA$2,WatchbillMONTHLY!$A$20:$U$20,OFFSET(WatchbillMONTHLY!$A$20:$U$20,1,2))),INDIRECT("_"&amp;_xlfn.XLOOKUP(BA$2,WatchbillMONTHLY!$A$20:$U$20,OFFSET(WatchbillMONTHLY!$A$20:$U$20,1,2))))=$A72,_xlfn.XLOOKUP(BA$2,WatchbillMONTHLY!$A$20:$U$20,OFFSET(WatchbillMONTHLY!$A$20:$U$20,1,2)),FALSE),TRUE,FALSE)),
IF(_xlfn.XLOOKUP(BA$2,WatchbillMONTHLY!$A$37:$U$37,OFFSET(WatchbillMONTHLY!$A$37:$U$37,1,2))=IF(_xlfn.XLOOKUP($A72,INDIRECT("_"&amp;_xlfn.XLOOKUP(BA$2,WatchbillMONTHLY!$A$37:$U$37,OFFSET(WatchbillMONTHLY!$A$37:$U$37,1,2))),INDIRECT("_"&amp;_xlfn.XLOOKUP(BA$2,WatchbillMONTHLY!$A$37:$U$37,OFFSET(WatchbillMONTHLY!$A$37:$U$37,1,2))))=$A72,_xlfn.XLOOKUP(BA$2,WatchbillMONTHLY!$A$37:$U$37,OFFSET(WatchbillMONTHLY!$A$37:$U$37,1,2)),FALSE),TRUE,FALSE)),
IF(_xlfn.XLOOKUP(BA$2,WatchbillMONTHLY!$A$54:$U$54,OFFSET(WatchbillMONTHLY!$A$54:$U$54,1,2))=IF(_xlfn.XLOOKUP($A72,INDIRECT("_"&amp;_xlfn.XLOOKUP(BA$2,WatchbillMONTHLY!$A$54:$U$54,OFFSET(WatchbillMONTHLY!$A$54:$U$54,1,2))),INDIRECT("_"&amp;_xlfn.XLOOKUP(BA$2,WatchbillMONTHLY!$A$54:$U$54,OFFSET(WatchbillMONTHLY!$A$54:$U$54,1,2))))=$A72,_xlfn.XLOOKUP(BA$2,WatchbillMONTHLY!$A$54:$U$54,OFFSET(WatchbillMONTHLY!$A$54:$U$54,1,2)),FALSE),TRUE,FALSE)),
IF(_xlfn.XLOOKUP(BA$2,WatchbillMONTHLY!$A$71:$U$71,OFFSET(WatchbillMONTHLY!$A$71:$U$71,1,2))=IF(_xlfn.XLOOKUP($A72,INDIRECT("_"&amp;_xlfn.XLOOKUP(BA$2,WatchbillMONTHLY!$A$71:$U$71,OFFSET(WatchbillMONTHLY!$A$71:$U$71,1,2))),INDIRECT("_"&amp;_xlfn.XLOOKUP(BA$2,WatchbillMONTHLY!$A$71:$U$71,OFFSET(WatchbillMONTHLY!$A$71:$U$71,1,2))))=$A72,_xlfn.XLOOKUP(BA$2,WatchbillMONTHLY!$A$71:$U$71,OFFSET(WatchbillMONTHLY!$A$71:$U$71,1,2)),FALSE),TRUE,FALSE)),
IF(_xlfn.XLOOKUP(BA$2,WatchbillMONTHLY!$A$88:$U$88,OFFSET(WatchbillMONTHLY!$A$88:$U$88,1,2))=IF(_xlfn.XLOOKUP($A72,INDIRECT("_"&amp;_xlfn.XLOOKUP(BA$2,WatchbillMONTHLY!$A$88:$U$88,OFFSET(WatchbillMONTHLY!$A$88:$U$88,1,2))),INDIRECT("_"&amp;_xlfn.XLOOKUP(BA$2,WatchbillMONTHLY!$A$88:$U$88,OFFSET(WatchbillMONTHLY!$A$88:$U$88,1,2))))=$A72,_xlfn.XLOOKUP(BA$2,WatchbillMONTHLY!$A$88:$U$88,OFFSET(WatchbillMONTHLY!$A$88:$U$88,1,2)),FALSE),TRUE,FALSE)),
FALSE),FALSE)</f>
        <v>0</v>
      </c>
      <c r="BB72" s="209" t="b" cm="1">
        <f t="array" aca="1" ref="BB72" ca="1">IF(AND($A72 &gt; 0, U72 &gt; 0,BB$2&lt;MiscFormulas!$A$5+1),
_xlfn.IFNA(
_xlfn.IFNA(
_xlfn.IFNA(
_xlfn.IFNA(
_xlfn.IFNA(
_xlfn.IFNA(
IF(_xlfn.XLOOKUP(BB$2,WatchbillMONTHLY!$A$3:$U$3,OFFSET(WatchbillMONTHLY!$A$3:$U$3,1,2))=IF(_xlfn.XLOOKUP($A72,INDIRECT("_"&amp;_xlfn.XLOOKUP(BB$2,WatchbillMONTHLY!$A$3:$U$3,OFFSET(WatchbillMONTHLY!$A$3:$U$3,1,2))),INDIRECT("_"&amp;_xlfn.XLOOKUP(BB$2,WatchbillMONTHLY!$A$3:$U$3,OFFSET(WatchbillMONTHLY!$A$3:$U$3,1,2))))=$A72,_xlfn.XLOOKUP(BB$2,WatchbillMONTHLY!$A$3:$U$3,OFFSET(WatchbillMONTHLY!$A$3:$U$3,1,2)),FALSE),TRUE,FALSE),
IF(_xlfn.XLOOKUP(BB$2,WatchbillMONTHLY!$A$20:$U$20,OFFSET(WatchbillMONTHLY!$A$20:$U$20,1,2))=IF(_xlfn.XLOOKUP($A72,INDIRECT("_"&amp;_xlfn.XLOOKUP(BB$2,WatchbillMONTHLY!$A$20:$U$20,OFFSET(WatchbillMONTHLY!$A$20:$U$20,1,2))),INDIRECT("_"&amp;_xlfn.XLOOKUP(BB$2,WatchbillMONTHLY!$A$20:$U$20,OFFSET(WatchbillMONTHLY!$A$20:$U$20,1,2))))=$A72,_xlfn.XLOOKUP(BB$2,WatchbillMONTHLY!$A$20:$U$20,OFFSET(WatchbillMONTHLY!$A$20:$U$20,1,2)),FALSE),TRUE,FALSE)),
IF(_xlfn.XLOOKUP(BB$2,WatchbillMONTHLY!$A$37:$U$37,OFFSET(WatchbillMONTHLY!$A$37:$U$37,1,2))=IF(_xlfn.XLOOKUP($A72,INDIRECT("_"&amp;_xlfn.XLOOKUP(BB$2,WatchbillMONTHLY!$A$37:$U$37,OFFSET(WatchbillMONTHLY!$A$37:$U$37,1,2))),INDIRECT("_"&amp;_xlfn.XLOOKUP(BB$2,WatchbillMONTHLY!$A$37:$U$37,OFFSET(WatchbillMONTHLY!$A$37:$U$37,1,2))))=$A72,_xlfn.XLOOKUP(BB$2,WatchbillMONTHLY!$A$37:$U$37,OFFSET(WatchbillMONTHLY!$A$37:$U$37,1,2)),FALSE),TRUE,FALSE)),
IF(_xlfn.XLOOKUP(BB$2,WatchbillMONTHLY!$A$54:$U$54,OFFSET(WatchbillMONTHLY!$A$54:$U$54,1,2))=IF(_xlfn.XLOOKUP($A72,INDIRECT("_"&amp;_xlfn.XLOOKUP(BB$2,WatchbillMONTHLY!$A$54:$U$54,OFFSET(WatchbillMONTHLY!$A$54:$U$54,1,2))),INDIRECT("_"&amp;_xlfn.XLOOKUP(BB$2,WatchbillMONTHLY!$A$54:$U$54,OFFSET(WatchbillMONTHLY!$A$54:$U$54,1,2))))=$A72,_xlfn.XLOOKUP(BB$2,WatchbillMONTHLY!$A$54:$U$54,OFFSET(WatchbillMONTHLY!$A$54:$U$54,1,2)),FALSE),TRUE,FALSE)),
IF(_xlfn.XLOOKUP(BB$2,WatchbillMONTHLY!$A$71:$U$71,OFFSET(WatchbillMONTHLY!$A$71:$U$71,1,2))=IF(_xlfn.XLOOKUP($A72,INDIRECT("_"&amp;_xlfn.XLOOKUP(BB$2,WatchbillMONTHLY!$A$71:$U$71,OFFSET(WatchbillMONTHLY!$A$71:$U$71,1,2))),INDIRECT("_"&amp;_xlfn.XLOOKUP(BB$2,WatchbillMONTHLY!$A$71:$U$71,OFFSET(WatchbillMONTHLY!$A$71:$U$71,1,2))))=$A72,_xlfn.XLOOKUP(BB$2,WatchbillMONTHLY!$A$71:$U$71,OFFSET(WatchbillMONTHLY!$A$71:$U$71,1,2)),FALSE),TRUE,FALSE)),
IF(_xlfn.XLOOKUP(BB$2,WatchbillMONTHLY!$A$88:$U$88,OFFSET(WatchbillMONTHLY!$A$88:$U$88,1,2))=IF(_xlfn.XLOOKUP($A72,INDIRECT("_"&amp;_xlfn.XLOOKUP(BB$2,WatchbillMONTHLY!$A$88:$U$88,OFFSET(WatchbillMONTHLY!$A$88:$U$88,1,2))),INDIRECT("_"&amp;_xlfn.XLOOKUP(BB$2,WatchbillMONTHLY!$A$88:$U$88,OFFSET(WatchbillMONTHLY!$A$88:$U$88,1,2))))=$A72,_xlfn.XLOOKUP(BB$2,WatchbillMONTHLY!$A$88:$U$88,OFFSET(WatchbillMONTHLY!$A$88:$U$88,1,2)),FALSE),TRUE,FALSE)),
FALSE),FALSE)</f>
        <v>0</v>
      </c>
      <c r="BC72" s="209" t="b" cm="1">
        <f t="array" aca="1" ref="BC72" ca="1">IF(AND($A72 &gt; 0, V72 &gt; 0,BC$2&lt;MiscFormulas!$A$5+1),
_xlfn.IFNA(
_xlfn.IFNA(
_xlfn.IFNA(
_xlfn.IFNA(
_xlfn.IFNA(
_xlfn.IFNA(
IF(_xlfn.XLOOKUP(BC$2,WatchbillMONTHLY!$A$3:$U$3,OFFSET(WatchbillMONTHLY!$A$3:$U$3,1,2))=IF(_xlfn.XLOOKUP($A72,INDIRECT("_"&amp;_xlfn.XLOOKUP(BC$2,WatchbillMONTHLY!$A$3:$U$3,OFFSET(WatchbillMONTHLY!$A$3:$U$3,1,2))),INDIRECT("_"&amp;_xlfn.XLOOKUP(BC$2,WatchbillMONTHLY!$A$3:$U$3,OFFSET(WatchbillMONTHLY!$A$3:$U$3,1,2))))=$A72,_xlfn.XLOOKUP(BC$2,WatchbillMONTHLY!$A$3:$U$3,OFFSET(WatchbillMONTHLY!$A$3:$U$3,1,2)),FALSE),TRUE,FALSE),
IF(_xlfn.XLOOKUP(BC$2,WatchbillMONTHLY!$A$20:$U$20,OFFSET(WatchbillMONTHLY!$A$20:$U$20,1,2))=IF(_xlfn.XLOOKUP($A72,INDIRECT("_"&amp;_xlfn.XLOOKUP(BC$2,WatchbillMONTHLY!$A$20:$U$20,OFFSET(WatchbillMONTHLY!$A$20:$U$20,1,2))),INDIRECT("_"&amp;_xlfn.XLOOKUP(BC$2,WatchbillMONTHLY!$A$20:$U$20,OFFSET(WatchbillMONTHLY!$A$20:$U$20,1,2))))=$A72,_xlfn.XLOOKUP(BC$2,WatchbillMONTHLY!$A$20:$U$20,OFFSET(WatchbillMONTHLY!$A$20:$U$20,1,2)),FALSE),TRUE,FALSE)),
IF(_xlfn.XLOOKUP(BC$2,WatchbillMONTHLY!$A$37:$U$37,OFFSET(WatchbillMONTHLY!$A$37:$U$37,1,2))=IF(_xlfn.XLOOKUP($A72,INDIRECT("_"&amp;_xlfn.XLOOKUP(BC$2,WatchbillMONTHLY!$A$37:$U$37,OFFSET(WatchbillMONTHLY!$A$37:$U$37,1,2))),INDIRECT("_"&amp;_xlfn.XLOOKUP(BC$2,WatchbillMONTHLY!$A$37:$U$37,OFFSET(WatchbillMONTHLY!$A$37:$U$37,1,2))))=$A72,_xlfn.XLOOKUP(BC$2,WatchbillMONTHLY!$A$37:$U$37,OFFSET(WatchbillMONTHLY!$A$37:$U$37,1,2)),FALSE),TRUE,FALSE)),
IF(_xlfn.XLOOKUP(BC$2,WatchbillMONTHLY!$A$54:$U$54,OFFSET(WatchbillMONTHLY!$A$54:$U$54,1,2))=IF(_xlfn.XLOOKUP($A72,INDIRECT("_"&amp;_xlfn.XLOOKUP(BC$2,WatchbillMONTHLY!$A$54:$U$54,OFFSET(WatchbillMONTHLY!$A$54:$U$54,1,2))),INDIRECT("_"&amp;_xlfn.XLOOKUP(BC$2,WatchbillMONTHLY!$A$54:$U$54,OFFSET(WatchbillMONTHLY!$A$54:$U$54,1,2))))=$A72,_xlfn.XLOOKUP(BC$2,WatchbillMONTHLY!$A$54:$U$54,OFFSET(WatchbillMONTHLY!$A$54:$U$54,1,2)),FALSE),TRUE,FALSE)),
IF(_xlfn.XLOOKUP(BC$2,WatchbillMONTHLY!$A$71:$U$71,OFFSET(WatchbillMONTHLY!$A$71:$U$71,1,2))=IF(_xlfn.XLOOKUP($A72,INDIRECT("_"&amp;_xlfn.XLOOKUP(BC$2,WatchbillMONTHLY!$A$71:$U$71,OFFSET(WatchbillMONTHLY!$A$71:$U$71,1,2))),INDIRECT("_"&amp;_xlfn.XLOOKUP(BC$2,WatchbillMONTHLY!$A$71:$U$71,OFFSET(WatchbillMONTHLY!$A$71:$U$71,1,2))))=$A72,_xlfn.XLOOKUP(BC$2,WatchbillMONTHLY!$A$71:$U$71,OFFSET(WatchbillMONTHLY!$A$71:$U$71,1,2)),FALSE),TRUE,FALSE)),
IF(_xlfn.XLOOKUP(BC$2,WatchbillMONTHLY!$A$88:$U$88,OFFSET(WatchbillMONTHLY!$A$88:$U$88,1,2))=IF(_xlfn.XLOOKUP($A72,INDIRECT("_"&amp;_xlfn.XLOOKUP(BC$2,WatchbillMONTHLY!$A$88:$U$88,OFFSET(WatchbillMONTHLY!$A$88:$U$88,1,2))),INDIRECT("_"&amp;_xlfn.XLOOKUP(BC$2,WatchbillMONTHLY!$A$88:$U$88,OFFSET(WatchbillMONTHLY!$A$88:$U$88,1,2))))=$A72,_xlfn.XLOOKUP(BC$2,WatchbillMONTHLY!$A$88:$U$88,OFFSET(WatchbillMONTHLY!$A$88:$U$88,1,2)),FALSE),TRUE,FALSE)),
FALSE),FALSE)</f>
        <v>0</v>
      </c>
      <c r="BD72" s="209" t="b" cm="1">
        <f t="array" aca="1" ref="BD72" ca="1">IF(AND($A72 &gt; 0, W72 &gt; 0,BD$2&lt;MiscFormulas!$A$5+1),
_xlfn.IFNA(
_xlfn.IFNA(
_xlfn.IFNA(
_xlfn.IFNA(
_xlfn.IFNA(
_xlfn.IFNA(
IF(_xlfn.XLOOKUP(BD$2,WatchbillMONTHLY!$A$3:$U$3,OFFSET(WatchbillMONTHLY!$A$3:$U$3,1,2))=IF(_xlfn.XLOOKUP($A72,INDIRECT("_"&amp;_xlfn.XLOOKUP(BD$2,WatchbillMONTHLY!$A$3:$U$3,OFFSET(WatchbillMONTHLY!$A$3:$U$3,1,2))),INDIRECT("_"&amp;_xlfn.XLOOKUP(BD$2,WatchbillMONTHLY!$A$3:$U$3,OFFSET(WatchbillMONTHLY!$A$3:$U$3,1,2))))=$A72,_xlfn.XLOOKUP(BD$2,WatchbillMONTHLY!$A$3:$U$3,OFFSET(WatchbillMONTHLY!$A$3:$U$3,1,2)),FALSE),TRUE,FALSE),
IF(_xlfn.XLOOKUP(BD$2,WatchbillMONTHLY!$A$20:$U$20,OFFSET(WatchbillMONTHLY!$A$20:$U$20,1,2))=IF(_xlfn.XLOOKUP($A72,INDIRECT("_"&amp;_xlfn.XLOOKUP(BD$2,WatchbillMONTHLY!$A$20:$U$20,OFFSET(WatchbillMONTHLY!$A$20:$U$20,1,2))),INDIRECT("_"&amp;_xlfn.XLOOKUP(BD$2,WatchbillMONTHLY!$A$20:$U$20,OFFSET(WatchbillMONTHLY!$A$20:$U$20,1,2))))=$A72,_xlfn.XLOOKUP(BD$2,WatchbillMONTHLY!$A$20:$U$20,OFFSET(WatchbillMONTHLY!$A$20:$U$20,1,2)),FALSE),TRUE,FALSE)),
IF(_xlfn.XLOOKUP(BD$2,WatchbillMONTHLY!$A$37:$U$37,OFFSET(WatchbillMONTHLY!$A$37:$U$37,1,2))=IF(_xlfn.XLOOKUP($A72,INDIRECT("_"&amp;_xlfn.XLOOKUP(BD$2,WatchbillMONTHLY!$A$37:$U$37,OFFSET(WatchbillMONTHLY!$A$37:$U$37,1,2))),INDIRECT("_"&amp;_xlfn.XLOOKUP(BD$2,WatchbillMONTHLY!$A$37:$U$37,OFFSET(WatchbillMONTHLY!$A$37:$U$37,1,2))))=$A72,_xlfn.XLOOKUP(BD$2,WatchbillMONTHLY!$A$37:$U$37,OFFSET(WatchbillMONTHLY!$A$37:$U$37,1,2)),FALSE),TRUE,FALSE)),
IF(_xlfn.XLOOKUP(BD$2,WatchbillMONTHLY!$A$54:$U$54,OFFSET(WatchbillMONTHLY!$A$54:$U$54,1,2))=IF(_xlfn.XLOOKUP($A72,INDIRECT("_"&amp;_xlfn.XLOOKUP(BD$2,WatchbillMONTHLY!$A$54:$U$54,OFFSET(WatchbillMONTHLY!$A$54:$U$54,1,2))),INDIRECT("_"&amp;_xlfn.XLOOKUP(BD$2,WatchbillMONTHLY!$A$54:$U$54,OFFSET(WatchbillMONTHLY!$A$54:$U$54,1,2))))=$A72,_xlfn.XLOOKUP(BD$2,WatchbillMONTHLY!$A$54:$U$54,OFFSET(WatchbillMONTHLY!$A$54:$U$54,1,2)),FALSE),TRUE,FALSE)),
IF(_xlfn.XLOOKUP(BD$2,WatchbillMONTHLY!$A$71:$U$71,OFFSET(WatchbillMONTHLY!$A$71:$U$71,1,2))=IF(_xlfn.XLOOKUP($A72,INDIRECT("_"&amp;_xlfn.XLOOKUP(BD$2,WatchbillMONTHLY!$A$71:$U$71,OFFSET(WatchbillMONTHLY!$A$71:$U$71,1,2))),INDIRECT("_"&amp;_xlfn.XLOOKUP(BD$2,WatchbillMONTHLY!$A$71:$U$71,OFFSET(WatchbillMONTHLY!$A$71:$U$71,1,2))))=$A72,_xlfn.XLOOKUP(BD$2,WatchbillMONTHLY!$A$71:$U$71,OFFSET(WatchbillMONTHLY!$A$71:$U$71,1,2)),FALSE),TRUE,FALSE)),
IF(_xlfn.XLOOKUP(BD$2,WatchbillMONTHLY!$A$88:$U$88,OFFSET(WatchbillMONTHLY!$A$88:$U$88,1,2))=IF(_xlfn.XLOOKUP($A72,INDIRECT("_"&amp;_xlfn.XLOOKUP(BD$2,WatchbillMONTHLY!$A$88:$U$88,OFFSET(WatchbillMONTHLY!$A$88:$U$88,1,2))),INDIRECT("_"&amp;_xlfn.XLOOKUP(BD$2,WatchbillMONTHLY!$A$88:$U$88,OFFSET(WatchbillMONTHLY!$A$88:$U$88,1,2))))=$A72,_xlfn.XLOOKUP(BD$2,WatchbillMONTHLY!$A$88:$U$88,OFFSET(WatchbillMONTHLY!$A$88:$U$88,1,2)),FALSE),TRUE,FALSE)),
FALSE),FALSE)</f>
        <v>0</v>
      </c>
      <c r="BE72" s="209" t="b" cm="1">
        <f t="array" aca="1" ref="BE72" ca="1">IF(AND($A72 &gt; 0, X72 &gt; 0,BE$2&lt;MiscFormulas!$A$5+1),
_xlfn.IFNA(
_xlfn.IFNA(
_xlfn.IFNA(
_xlfn.IFNA(
_xlfn.IFNA(
_xlfn.IFNA(
IF(_xlfn.XLOOKUP(BE$2,WatchbillMONTHLY!$A$3:$U$3,OFFSET(WatchbillMONTHLY!$A$3:$U$3,1,2))=IF(_xlfn.XLOOKUP($A72,INDIRECT("_"&amp;_xlfn.XLOOKUP(BE$2,WatchbillMONTHLY!$A$3:$U$3,OFFSET(WatchbillMONTHLY!$A$3:$U$3,1,2))),INDIRECT("_"&amp;_xlfn.XLOOKUP(BE$2,WatchbillMONTHLY!$A$3:$U$3,OFFSET(WatchbillMONTHLY!$A$3:$U$3,1,2))))=$A72,_xlfn.XLOOKUP(BE$2,WatchbillMONTHLY!$A$3:$U$3,OFFSET(WatchbillMONTHLY!$A$3:$U$3,1,2)),FALSE),TRUE,FALSE),
IF(_xlfn.XLOOKUP(BE$2,WatchbillMONTHLY!$A$20:$U$20,OFFSET(WatchbillMONTHLY!$A$20:$U$20,1,2))=IF(_xlfn.XLOOKUP($A72,INDIRECT("_"&amp;_xlfn.XLOOKUP(BE$2,WatchbillMONTHLY!$A$20:$U$20,OFFSET(WatchbillMONTHLY!$A$20:$U$20,1,2))),INDIRECT("_"&amp;_xlfn.XLOOKUP(BE$2,WatchbillMONTHLY!$A$20:$U$20,OFFSET(WatchbillMONTHLY!$A$20:$U$20,1,2))))=$A72,_xlfn.XLOOKUP(BE$2,WatchbillMONTHLY!$A$20:$U$20,OFFSET(WatchbillMONTHLY!$A$20:$U$20,1,2)),FALSE),TRUE,FALSE)),
IF(_xlfn.XLOOKUP(BE$2,WatchbillMONTHLY!$A$37:$U$37,OFFSET(WatchbillMONTHLY!$A$37:$U$37,1,2))=IF(_xlfn.XLOOKUP($A72,INDIRECT("_"&amp;_xlfn.XLOOKUP(BE$2,WatchbillMONTHLY!$A$37:$U$37,OFFSET(WatchbillMONTHLY!$A$37:$U$37,1,2))),INDIRECT("_"&amp;_xlfn.XLOOKUP(BE$2,WatchbillMONTHLY!$A$37:$U$37,OFFSET(WatchbillMONTHLY!$A$37:$U$37,1,2))))=$A72,_xlfn.XLOOKUP(BE$2,WatchbillMONTHLY!$A$37:$U$37,OFFSET(WatchbillMONTHLY!$A$37:$U$37,1,2)),FALSE),TRUE,FALSE)),
IF(_xlfn.XLOOKUP(BE$2,WatchbillMONTHLY!$A$54:$U$54,OFFSET(WatchbillMONTHLY!$A$54:$U$54,1,2))=IF(_xlfn.XLOOKUP($A72,INDIRECT("_"&amp;_xlfn.XLOOKUP(BE$2,WatchbillMONTHLY!$A$54:$U$54,OFFSET(WatchbillMONTHLY!$A$54:$U$54,1,2))),INDIRECT("_"&amp;_xlfn.XLOOKUP(BE$2,WatchbillMONTHLY!$A$54:$U$54,OFFSET(WatchbillMONTHLY!$A$54:$U$54,1,2))))=$A72,_xlfn.XLOOKUP(BE$2,WatchbillMONTHLY!$A$54:$U$54,OFFSET(WatchbillMONTHLY!$A$54:$U$54,1,2)),FALSE),TRUE,FALSE)),
IF(_xlfn.XLOOKUP(BE$2,WatchbillMONTHLY!$A$71:$U$71,OFFSET(WatchbillMONTHLY!$A$71:$U$71,1,2))=IF(_xlfn.XLOOKUP($A72,INDIRECT("_"&amp;_xlfn.XLOOKUP(BE$2,WatchbillMONTHLY!$A$71:$U$71,OFFSET(WatchbillMONTHLY!$A$71:$U$71,1,2))),INDIRECT("_"&amp;_xlfn.XLOOKUP(BE$2,WatchbillMONTHLY!$A$71:$U$71,OFFSET(WatchbillMONTHLY!$A$71:$U$71,1,2))))=$A72,_xlfn.XLOOKUP(BE$2,WatchbillMONTHLY!$A$71:$U$71,OFFSET(WatchbillMONTHLY!$A$71:$U$71,1,2)),FALSE),TRUE,FALSE)),
IF(_xlfn.XLOOKUP(BE$2,WatchbillMONTHLY!$A$88:$U$88,OFFSET(WatchbillMONTHLY!$A$88:$U$88,1,2))=IF(_xlfn.XLOOKUP($A72,INDIRECT("_"&amp;_xlfn.XLOOKUP(BE$2,WatchbillMONTHLY!$A$88:$U$88,OFFSET(WatchbillMONTHLY!$A$88:$U$88,1,2))),INDIRECT("_"&amp;_xlfn.XLOOKUP(BE$2,WatchbillMONTHLY!$A$88:$U$88,OFFSET(WatchbillMONTHLY!$A$88:$U$88,1,2))))=$A72,_xlfn.XLOOKUP(BE$2,WatchbillMONTHLY!$A$88:$U$88,OFFSET(WatchbillMONTHLY!$A$88:$U$88,1,2)),FALSE),TRUE,FALSE)),
FALSE),FALSE)</f>
        <v>0</v>
      </c>
      <c r="BF72" s="209" t="b" cm="1">
        <f t="array" aca="1" ref="BF72" ca="1">IF(AND($A72 &gt; 0, Y72 &gt; 0,BF$2&lt;MiscFormulas!$A$5+1),
_xlfn.IFNA(
_xlfn.IFNA(
_xlfn.IFNA(
_xlfn.IFNA(
_xlfn.IFNA(
_xlfn.IFNA(
IF(_xlfn.XLOOKUP(BF$2,WatchbillMONTHLY!$A$3:$U$3,OFFSET(WatchbillMONTHLY!$A$3:$U$3,1,2))=IF(_xlfn.XLOOKUP($A72,INDIRECT("_"&amp;_xlfn.XLOOKUP(BF$2,WatchbillMONTHLY!$A$3:$U$3,OFFSET(WatchbillMONTHLY!$A$3:$U$3,1,2))),INDIRECT("_"&amp;_xlfn.XLOOKUP(BF$2,WatchbillMONTHLY!$A$3:$U$3,OFFSET(WatchbillMONTHLY!$A$3:$U$3,1,2))))=$A72,_xlfn.XLOOKUP(BF$2,WatchbillMONTHLY!$A$3:$U$3,OFFSET(WatchbillMONTHLY!$A$3:$U$3,1,2)),FALSE),TRUE,FALSE),
IF(_xlfn.XLOOKUP(BF$2,WatchbillMONTHLY!$A$20:$U$20,OFFSET(WatchbillMONTHLY!$A$20:$U$20,1,2))=IF(_xlfn.XLOOKUP($A72,INDIRECT("_"&amp;_xlfn.XLOOKUP(BF$2,WatchbillMONTHLY!$A$20:$U$20,OFFSET(WatchbillMONTHLY!$A$20:$U$20,1,2))),INDIRECT("_"&amp;_xlfn.XLOOKUP(BF$2,WatchbillMONTHLY!$A$20:$U$20,OFFSET(WatchbillMONTHLY!$A$20:$U$20,1,2))))=$A72,_xlfn.XLOOKUP(BF$2,WatchbillMONTHLY!$A$20:$U$20,OFFSET(WatchbillMONTHLY!$A$20:$U$20,1,2)),FALSE),TRUE,FALSE)),
IF(_xlfn.XLOOKUP(BF$2,WatchbillMONTHLY!$A$37:$U$37,OFFSET(WatchbillMONTHLY!$A$37:$U$37,1,2))=IF(_xlfn.XLOOKUP($A72,INDIRECT("_"&amp;_xlfn.XLOOKUP(BF$2,WatchbillMONTHLY!$A$37:$U$37,OFFSET(WatchbillMONTHLY!$A$37:$U$37,1,2))),INDIRECT("_"&amp;_xlfn.XLOOKUP(BF$2,WatchbillMONTHLY!$A$37:$U$37,OFFSET(WatchbillMONTHLY!$A$37:$U$37,1,2))))=$A72,_xlfn.XLOOKUP(BF$2,WatchbillMONTHLY!$A$37:$U$37,OFFSET(WatchbillMONTHLY!$A$37:$U$37,1,2)),FALSE),TRUE,FALSE)),
IF(_xlfn.XLOOKUP(BF$2,WatchbillMONTHLY!$A$54:$U$54,OFFSET(WatchbillMONTHLY!$A$54:$U$54,1,2))=IF(_xlfn.XLOOKUP($A72,INDIRECT("_"&amp;_xlfn.XLOOKUP(BF$2,WatchbillMONTHLY!$A$54:$U$54,OFFSET(WatchbillMONTHLY!$A$54:$U$54,1,2))),INDIRECT("_"&amp;_xlfn.XLOOKUP(BF$2,WatchbillMONTHLY!$A$54:$U$54,OFFSET(WatchbillMONTHLY!$A$54:$U$54,1,2))))=$A72,_xlfn.XLOOKUP(BF$2,WatchbillMONTHLY!$A$54:$U$54,OFFSET(WatchbillMONTHLY!$A$54:$U$54,1,2)),FALSE),TRUE,FALSE)),
IF(_xlfn.XLOOKUP(BF$2,WatchbillMONTHLY!$A$71:$U$71,OFFSET(WatchbillMONTHLY!$A$71:$U$71,1,2))=IF(_xlfn.XLOOKUP($A72,INDIRECT("_"&amp;_xlfn.XLOOKUP(BF$2,WatchbillMONTHLY!$A$71:$U$71,OFFSET(WatchbillMONTHLY!$A$71:$U$71,1,2))),INDIRECT("_"&amp;_xlfn.XLOOKUP(BF$2,WatchbillMONTHLY!$A$71:$U$71,OFFSET(WatchbillMONTHLY!$A$71:$U$71,1,2))))=$A72,_xlfn.XLOOKUP(BF$2,WatchbillMONTHLY!$A$71:$U$71,OFFSET(WatchbillMONTHLY!$A$71:$U$71,1,2)),FALSE),TRUE,FALSE)),
IF(_xlfn.XLOOKUP(BF$2,WatchbillMONTHLY!$A$88:$U$88,OFFSET(WatchbillMONTHLY!$A$88:$U$88,1,2))=IF(_xlfn.XLOOKUP($A72,INDIRECT("_"&amp;_xlfn.XLOOKUP(BF$2,WatchbillMONTHLY!$A$88:$U$88,OFFSET(WatchbillMONTHLY!$A$88:$U$88,1,2))),INDIRECT("_"&amp;_xlfn.XLOOKUP(BF$2,WatchbillMONTHLY!$A$88:$U$88,OFFSET(WatchbillMONTHLY!$A$88:$U$88,1,2))))=$A72,_xlfn.XLOOKUP(BF$2,WatchbillMONTHLY!$A$88:$U$88,OFFSET(WatchbillMONTHLY!$A$88:$U$88,1,2)),FALSE),TRUE,FALSE)),
FALSE),FALSE)</f>
        <v>0</v>
      </c>
      <c r="BG72" s="209" t="b" cm="1">
        <f t="array" aca="1" ref="BG72" ca="1">IF(AND($A72 &gt; 0, Z72 &gt; 0,BG$2&lt;MiscFormulas!$A$5+1),
_xlfn.IFNA(
_xlfn.IFNA(
_xlfn.IFNA(
_xlfn.IFNA(
_xlfn.IFNA(
_xlfn.IFNA(
IF(_xlfn.XLOOKUP(BG$2,WatchbillMONTHLY!$A$3:$U$3,OFFSET(WatchbillMONTHLY!$A$3:$U$3,1,2))=IF(_xlfn.XLOOKUP($A72,INDIRECT("_"&amp;_xlfn.XLOOKUP(BG$2,WatchbillMONTHLY!$A$3:$U$3,OFFSET(WatchbillMONTHLY!$A$3:$U$3,1,2))),INDIRECT("_"&amp;_xlfn.XLOOKUP(BG$2,WatchbillMONTHLY!$A$3:$U$3,OFFSET(WatchbillMONTHLY!$A$3:$U$3,1,2))))=$A72,_xlfn.XLOOKUP(BG$2,WatchbillMONTHLY!$A$3:$U$3,OFFSET(WatchbillMONTHLY!$A$3:$U$3,1,2)),FALSE),TRUE,FALSE),
IF(_xlfn.XLOOKUP(BG$2,WatchbillMONTHLY!$A$20:$U$20,OFFSET(WatchbillMONTHLY!$A$20:$U$20,1,2))=IF(_xlfn.XLOOKUP($A72,INDIRECT("_"&amp;_xlfn.XLOOKUP(BG$2,WatchbillMONTHLY!$A$20:$U$20,OFFSET(WatchbillMONTHLY!$A$20:$U$20,1,2))),INDIRECT("_"&amp;_xlfn.XLOOKUP(BG$2,WatchbillMONTHLY!$A$20:$U$20,OFFSET(WatchbillMONTHLY!$A$20:$U$20,1,2))))=$A72,_xlfn.XLOOKUP(BG$2,WatchbillMONTHLY!$A$20:$U$20,OFFSET(WatchbillMONTHLY!$A$20:$U$20,1,2)),FALSE),TRUE,FALSE)),
IF(_xlfn.XLOOKUP(BG$2,WatchbillMONTHLY!$A$37:$U$37,OFFSET(WatchbillMONTHLY!$A$37:$U$37,1,2))=IF(_xlfn.XLOOKUP($A72,INDIRECT("_"&amp;_xlfn.XLOOKUP(BG$2,WatchbillMONTHLY!$A$37:$U$37,OFFSET(WatchbillMONTHLY!$A$37:$U$37,1,2))),INDIRECT("_"&amp;_xlfn.XLOOKUP(BG$2,WatchbillMONTHLY!$A$37:$U$37,OFFSET(WatchbillMONTHLY!$A$37:$U$37,1,2))))=$A72,_xlfn.XLOOKUP(BG$2,WatchbillMONTHLY!$A$37:$U$37,OFFSET(WatchbillMONTHLY!$A$37:$U$37,1,2)),FALSE),TRUE,FALSE)),
IF(_xlfn.XLOOKUP(BG$2,WatchbillMONTHLY!$A$54:$U$54,OFFSET(WatchbillMONTHLY!$A$54:$U$54,1,2))=IF(_xlfn.XLOOKUP($A72,INDIRECT("_"&amp;_xlfn.XLOOKUP(BG$2,WatchbillMONTHLY!$A$54:$U$54,OFFSET(WatchbillMONTHLY!$A$54:$U$54,1,2))),INDIRECT("_"&amp;_xlfn.XLOOKUP(BG$2,WatchbillMONTHLY!$A$54:$U$54,OFFSET(WatchbillMONTHLY!$A$54:$U$54,1,2))))=$A72,_xlfn.XLOOKUP(BG$2,WatchbillMONTHLY!$A$54:$U$54,OFFSET(WatchbillMONTHLY!$A$54:$U$54,1,2)),FALSE),TRUE,FALSE)),
IF(_xlfn.XLOOKUP(BG$2,WatchbillMONTHLY!$A$71:$U$71,OFFSET(WatchbillMONTHLY!$A$71:$U$71,1,2))=IF(_xlfn.XLOOKUP($A72,INDIRECT("_"&amp;_xlfn.XLOOKUP(BG$2,WatchbillMONTHLY!$A$71:$U$71,OFFSET(WatchbillMONTHLY!$A$71:$U$71,1,2))),INDIRECT("_"&amp;_xlfn.XLOOKUP(BG$2,WatchbillMONTHLY!$A$71:$U$71,OFFSET(WatchbillMONTHLY!$A$71:$U$71,1,2))))=$A72,_xlfn.XLOOKUP(BG$2,WatchbillMONTHLY!$A$71:$U$71,OFFSET(WatchbillMONTHLY!$A$71:$U$71,1,2)),FALSE),TRUE,FALSE)),
IF(_xlfn.XLOOKUP(BG$2,WatchbillMONTHLY!$A$88:$U$88,OFFSET(WatchbillMONTHLY!$A$88:$U$88,1,2))=IF(_xlfn.XLOOKUP($A72,INDIRECT("_"&amp;_xlfn.XLOOKUP(BG$2,WatchbillMONTHLY!$A$88:$U$88,OFFSET(WatchbillMONTHLY!$A$88:$U$88,1,2))),INDIRECT("_"&amp;_xlfn.XLOOKUP(BG$2,WatchbillMONTHLY!$A$88:$U$88,OFFSET(WatchbillMONTHLY!$A$88:$U$88,1,2))))=$A72,_xlfn.XLOOKUP(BG$2,WatchbillMONTHLY!$A$88:$U$88,OFFSET(WatchbillMONTHLY!$A$88:$U$88,1,2)),FALSE),TRUE,FALSE)),
FALSE),FALSE)</f>
        <v>0</v>
      </c>
      <c r="BH72" s="209" t="b" cm="1">
        <f t="array" aca="1" ref="BH72" ca="1">IF(AND($A72 &gt; 0, AA72 &gt; 0,BH$2&lt;MiscFormulas!$A$5+1),
_xlfn.IFNA(
_xlfn.IFNA(
_xlfn.IFNA(
_xlfn.IFNA(
_xlfn.IFNA(
_xlfn.IFNA(
IF(_xlfn.XLOOKUP(BH$2,WatchbillMONTHLY!$A$3:$U$3,OFFSET(WatchbillMONTHLY!$A$3:$U$3,1,2))=IF(_xlfn.XLOOKUP($A72,INDIRECT("_"&amp;_xlfn.XLOOKUP(BH$2,WatchbillMONTHLY!$A$3:$U$3,OFFSET(WatchbillMONTHLY!$A$3:$U$3,1,2))),INDIRECT("_"&amp;_xlfn.XLOOKUP(BH$2,WatchbillMONTHLY!$A$3:$U$3,OFFSET(WatchbillMONTHLY!$A$3:$U$3,1,2))))=$A72,_xlfn.XLOOKUP(BH$2,WatchbillMONTHLY!$A$3:$U$3,OFFSET(WatchbillMONTHLY!$A$3:$U$3,1,2)),FALSE),TRUE,FALSE),
IF(_xlfn.XLOOKUP(BH$2,WatchbillMONTHLY!$A$20:$U$20,OFFSET(WatchbillMONTHLY!$A$20:$U$20,1,2))=IF(_xlfn.XLOOKUP($A72,INDIRECT("_"&amp;_xlfn.XLOOKUP(BH$2,WatchbillMONTHLY!$A$20:$U$20,OFFSET(WatchbillMONTHLY!$A$20:$U$20,1,2))),INDIRECT("_"&amp;_xlfn.XLOOKUP(BH$2,WatchbillMONTHLY!$A$20:$U$20,OFFSET(WatchbillMONTHLY!$A$20:$U$20,1,2))))=$A72,_xlfn.XLOOKUP(BH$2,WatchbillMONTHLY!$A$20:$U$20,OFFSET(WatchbillMONTHLY!$A$20:$U$20,1,2)),FALSE),TRUE,FALSE)),
IF(_xlfn.XLOOKUP(BH$2,WatchbillMONTHLY!$A$37:$U$37,OFFSET(WatchbillMONTHLY!$A$37:$U$37,1,2))=IF(_xlfn.XLOOKUP($A72,INDIRECT("_"&amp;_xlfn.XLOOKUP(BH$2,WatchbillMONTHLY!$A$37:$U$37,OFFSET(WatchbillMONTHLY!$A$37:$U$37,1,2))),INDIRECT("_"&amp;_xlfn.XLOOKUP(BH$2,WatchbillMONTHLY!$A$37:$U$37,OFFSET(WatchbillMONTHLY!$A$37:$U$37,1,2))))=$A72,_xlfn.XLOOKUP(BH$2,WatchbillMONTHLY!$A$37:$U$37,OFFSET(WatchbillMONTHLY!$A$37:$U$37,1,2)),FALSE),TRUE,FALSE)),
IF(_xlfn.XLOOKUP(BH$2,WatchbillMONTHLY!$A$54:$U$54,OFFSET(WatchbillMONTHLY!$A$54:$U$54,1,2))=IF(_xlfn.XLOOKUP($A72,INDIRECT("_"&amp;_xlfn.XLOOKUP(BH$2,WatchbillMONTHLY!$A$54:$U$54,OFFSET(WatchbillMONTHLY!$A$54:$U$54,1,2))),INDIRECT("_"&amp;_xlfn.XLOOKUP(BH$2,WatchbillMONTHLY!$A$54:$U$54,OFFSET(WatchbillMONTHLY!$A$54:$U$54,1,2))))=$A72,_xlfn.XLOOKUP(BH$2,WatchbillMONTHLY!$A$54:$U$54,OFFSET(WatchbillMONTHLY!$A$54:$U$54,1,2)),FALSE),TRUE,FALSE)),
IF(_xlfn.XLOOKUP(BH$2,WatchbillMONTHLY!$A$71:$U$71,OFFSET(WatchbillMONTHLY!$A$71:$U$71,1,2))=IF(_xlfn.XLOOKUP($A72,INDIRECT("_"&amp;_xlfn.XLOOKUP(BH$2,WatchbillMONTHLY!$A$71:$U$71,OFFSET(WatchbillMONTHLY!$A$71:$U$71,1,2))),INDIRECT("_"&amp;_xlfn.XLOOKUP(BH$2,WatchbillMONTHLY!$A$71:$U$71,OFFSET(WatchbillMONTHLY!$A$71:$U$71,1,2))))=$A72,_xlfn.XLOOKUP(BH$2,WatchbillMONTHLY!$A$71:$U$71,OFFSET(WatchbillMONTHLY!$A$71:$U$71,1,2)),FALSE),TRUE,FALSE)),
IF(_xlfn.XLOOKUP(BH$2,WatchbillMONTHLY!$A$88:$U$88,OFFSET(WatchbillMONTHLY!$A$88:$U$88,1,2))=IF(_xlfn.XLOOKUP($A72,INDIRECT("_"&amp;_xlfn.XLOOKUP(BH$2,WatchbillMONTHLY!$A$88:$U$88,OFFSET(WatchbillMONTHLY!$A$88:$U$88,1,2))),INDIRECT("_"&amp;_xlfn.XLOOKUP(BH$2,WatchbillMONTHLY!$A$88:$U$88,OFFSET(WatchbillMONTHLY!$A$88:$U$88,1,2))))=$A72,_xlfn.XLOOKUP(BH$2,WatchbillMONTHLY!$A$88:$U$88,OFFSET(WatchbillMONTHLY!$A$88:$U$88,1,2)),FALSE),TRUE,FALSE)),
FALSE),FALSE)</f>
        <v>0</v>
      </c>
      <c r="BI72" s="209" t="b" cm="1">
        <f t="array" aca="1" ref="BI72" ca="1">IF(AND($A72 &gt; 0, AB72 &gt; 0,BI$2&lt;MiscFormulas!$A$5+1),
_xlfn.IFNA(
_xlfn.IFNA(
_xlfn.IFNA(
_xlfn.IFNA(
_xlfn.IFNA(
_xlfn.IFNA(
IF(_xlfn.XLOOKUP(BI$2,WatchbillMONTHLY!$A$3:$U$3,OFFSET(WatchbillMONTHLY!$A$3:$U$3,1,2))=IF(_xlfn.XLOOKUP($A72,INDIRECT("_"&amp;_xlfn.XLOOKUP(BI$2,WatchbillMONTHLY!$A$3:$U$3,OFFSET(WatchbillMONTHLY!$A$3:$U$3,1,2))),INDIRECT("_"&amp;_xlfn.XLOOKUP(BI$2,WatchbillMONTHLY!$A$3:$U$3,OFFSET(WatchbillMONTHLY!$A$3:$U$3,1,2))))=$A72,_xlfn.XLOOKUP(BI$2,WatchbillMONTHLY!$A$3:$U$3,OFFSET(WatchbillMONTHLY!$A$3:$U$3,1,2)),FALSE),TRUE,FALSE),
IF(_xlfn.XLOOKUP(BI$2,WatchbillMONTHLY!$A$20:$U$20,OFFSET(WatchbillMONTHLY!$A$20:$U$20,1,2))=IF(_xlfn.XLOOKUP($A72,INDIRECT("_"&amp;_xlfn.XLOOKUP(BI$2,WatchbillMONTHLY!$A$20:$U$20,OFFSET(WatchbillMONTHLY!$A$20:$U$20,1,2))),INDIRECT("_"&amp;_xlfn.XLOOKUP(BI$2,WatchbillMONTHLY!$A$20:$U$20,OFFSET(WatchbillMONTHLY!$A$20:$U$20,1,2))))=$A72,_xlfn.XLOOKUP(BI$2,WatchbillMONTHLY!$A$20:$U$20,OFFSET(WatchbillMONTHLY!$A$20:$U$20,1,2)),FALSE),TRUE,FALSE)),
IF(_xlfn.XLOOKUP(BI$2,WatchbillMONTHLY!$A$37:$U$37,OFFSET(WatchbillMONTHLY!$A$37:$U$37,1,2))=IF(_xlfn.XLOOKUP($A72,INDIRECT("_"&amp;_xlfn.XLOOKUP(BI$2,WatchbillMONTHLY!$A$37:$U$37,OFFSET(WatchbillMONTHLY!$A$37:$U$37,1,2))),INDIRECT("_"&amp;_xlfn.XLOOKUP(BI$2,WatchbillMONTHLY!$A$37:$U$37,OFFSET(WatchbillMONTHLY!$A$37:$U$37,1,2))))=$A72,_xlfn.XLOOKUP(BI$2,WatchbillMONTHLY!$A$37:$U$37,OFFSET(WatchbillMONTHLY!$A$37:$U$37,1,2)),FALSE),TRUE,FALSE)),
IF(_xlfn.XLOOKUP(BI$2,WatchbillMONTHLY!$A$54:$U$54,OFFSET(WatchbillMONTHLY!$A$54:$U$54,1,2))=IF(_xlfn.XLOOKUP($A72,INDIRECT("_"&amp;_xlfn.XLOOKUP(BI$2,WatchbillMONTHLY!$A$54:$U$54,OFFSET(WatchbillMONTHLY!$A$54:$U$54,1,2))),INDIRECT("_"&amp;_xlfn.XLOOKUP(BI$2,WatchbillMONTHLY!$A$54:$U$54,OFFSET(WatchbillMONTHLY!$A$54:$U$54,1,2))))=$A72,_xlfn.XLOOKUP(BI$2,WatchbillMONTHLY!$A$54:$U$54,OFFSET(WatchbillMONTHLY!$A$54:$U$54,1,2)),FALSE),TRUE,FALSE)),
IF(_xlfn.XLOOKUP(BI$2,WatchbillMONTHLY!$A$71:$U$71,OFFSET(WatchbillMONTHLY!$A$71:$U$71,1,2))=IF(_xlfn.XLOOKUP($A72,INDIRECT("_"&amp;_xlfn.XLOOKUP(BI$2,WatchbillMONTHLY!$A$71:$U$71,OFFSET(WatchbillMONTHLY!$A$71:$U$71,1,2))),INDIRECT("_"&amp;_xlfn.XLOOKUP(BI$2,WatchbillMONTHLY!$A$71:$U$71,OFFSET(WatchbillMONTHLY!$A$71:$U$71,1,2))))=$A72,_xlfn.XLOOKUP(BI$2,WatchbillMONTHLY!$A$71:$U$71,OFFSET(WatchbillMONTHLY!$A$71:$U$71,1,2)),FALSE),TRUE,FALSE)),
IF(_xlfn.XLOOKUP(BI$2,WatchbillMONTHLY!$A$88:$U$88,OFFSET(WatchbillMONTHLY!$A$88:$U$88,1,2))=IF(_xlfn.XLOOKUP($A72,INDIRECT("_"&amp;_xlfn.XLOOKUP(BI$2,WatchbillMONTHLY!$A$88:$U$88,OFFSET(WatchbillMONTHLY!$A$88:$U$88,1,2))),INDIRECT("_"&amp;_xlfn.XLOOKUP(BI$2,WatchbillMONTHLY!$A$88:$U$88,OFFSET(WatchbillMONTHLY!$A$88:$U$88,1,2))))=$A72,_xlfn.XLOOKUP(BI$2,WatchbillMONTHLY!$A$88:$U$88,OFFSET(WatchbillMONTHLY!$A$88:$U$88,1,2)),FALSE),TRUE,FALSE)),
FALSE),FALSE)</f>
        <v>0</v>
      </c>
      <c r="BJ72" s="209" t="b" cm="1">
        <f t="array" aca="1" ref="BJ72" ca="1">IF(AND($A72 &gt; 0, AC72 &gt; 0,BJ$2&lt;MiscFormulas!$A$5+1),
_xlfn.IFNA(
_xlfn.IFNA(
_xlfn.IFNA(
_xlfn.IFNA(
_xlfn.IFNA(
_xlfn.IFNA(
IF(_xlfn.XLOOKUP(BJ$2,WatchbillMONTHLY!$A$3:$U$3,OFFSET(WatchbillMONTHLY!$A$3:$U$3,1,2))=IF(_xlfn.XLOOKUP($A72,INDIRECT("_"&amp;_xlfn.XLOOKUP(BJ$2,WatchbillMONTHLY!$A$3:$U$3,OFFSET(WatchbillMONTHLY!$A$3:$U$3,1,2))),INDIRECT("_"&amp;_xlfn.XLOOKUP(BJ$2,WatchbillMONTHLY!$A$3:$U$3,OFFSET(WatchbillMONTHLY!$A$3:$U$3,1,2))))=$A72,_xlfn.XLOOKUP(BJ$2,WatchbillMONTHLY!$A$3:$U$3,OFFSET(WatchbillMONTHLY!$A$3:$U$3,1,2)),FALSE),TRUE,FALSE),
IF(_xlfn.XLOOKUP(BJ$2,WatchbillMONTHLY!$A$20:$U$20,OFFSET(WatchbillMONTHLY!$A$20:$U$20,1,2))=IF(_xlfn.XLOOKUP($A72,INDIRECT("_"&amp;_xlfn.XLOOKUP(BJ$2,WatchbillMONTHLY!$A$20:$U$20,OFFSET(WatchbillMONTHLY!$A$20:$U$20,1,2))),INDIRECT("_"&amp;_xlfn.XLOOKUP(BJ$2,WatchbillMONTHLY!$A$20:$U$20,OFFSET(WatchbillMONTHLY!$A$20:$U$20,1,2))))=$A72,_xlfn.XLOOKUP(BJ$2,WatchbillMONTHLY!$A$20:$U$20,OFFSET(WatchbillMONTHLY!$A$20:$U$20,1,2)),FALSE),TRUE,FALSE)),
IF(_xlfn.XLOOKUP(BJ$2,WatchbillMONTHLY!$A$37:$U$37,OFFSET(WatchbillMONTHLY!$A$37:$U$37,1,2))=IF(_xlfn.XLOOKUP($A72,INDIRECT("_"&amp;_xlfn.XLOOKUP(BJ$2,WatchbillMONTHLY!$A$37:$U$37,OFFSET(WatchbillMONTHLY!$A$37:$U$37,1,2))),INDIRECT("_"&amp;_xlfn.XLOOKUP(BJ$2,WatchbillMONTHLY!$A$37:$U$37,OFFSET(WatchbillMONTHLY!$A$37:$U$37,1,2))))=$A72,_xlfn.XLOOKUP(BJ$2,WatchbillMONTHLY!$A$37:$U$37,OFFSET(WatchbillMONTHLY!$A$37:$U$37,1,2)),FALSE),TRUE,FALSE)),
IF(_xlfn.XLOOKUP(BJ$2,WatchbillMONTHLY!$A$54:$U$54,OFFSET(WatchbillMONTHLY!$A$54:$U$54,1,2))=IF(_xlfn.XLOOKUP($A72,INDIRECT("_"&amp;_xlfn.XLOOKUP(BJ$2,WatchbillMONTHLY!$A$54:$U$54,OFFSET(WatchbillMONTHLY!$A$54:$U$54,1,2))),INDIRECT("_"&amp;_xlfn.XLOOKUP(BJ$2,WatchbillMONTHLY!$A$54:$U$54,OFFSET(WatchbillMONTHLY!$A$54:$U$54,1,2))))=$A72,_xlfn.XLOOKUP(BJ$2,WatchbillMONTHLY!$A$54:$U$54,OFFSET(WatchbillMONTHLY!$A$54:$U$54,1,2)),FALSE),TRUE,FALSE)),
IF(_xlfn.XLOOKUP(BJ$2,WatchbillMONTHLY!$A$71:$U$71,OFFSET(WatchbillMONTHLY!$A$71:$U$71,1,2))=IF(_xlfn.XLOOKUP($A72,INDIRECT("_"&amp;_xlfn.XLOOKUP(BJ$2,WatchbillMONTHLY!$A$71:$U$71,OFFSET(WatchbillMONTHLY!$A$71:$U$71,1,2))),INDIRECT("_"&amp;_xlfn.XLOOKUP(BJ$2,WatchbillMONTHLY!$A$71:$U$71,OFFSET(WatchbillMONTHLY!$A$71:$U$71,1,2))))=$A72,_xlfn.XLOOKUP(BJ$2,WatchbillMONTHLY!$A$71:$U$71,OFFSET(WatchbillMONTHLY!$A$71:$U$71,1,2)),FALSE),TRUE,FALSE)),
IF(_xlfn.XLOOKUP(BJ$2,WatchbillMONTHLY!$A$88:$U$88,OFFSET(WatchbillMONTHLY!$A$88:$U$88,1,2))=IF(_xlfn.XLOOKUP($A72,INDIRECT("_"&amp;_xlfn.XLOOKUP(BJ$2,WatchbillMONTHLY!$A$88:$U$88,OFFSET(WatchbillMONTHLY!$A$88:$U$88,1,2))),INDIRECT("_"&amp;_xlfn.XLOOKUP(BJ$2,WatchbillMONTHLY!$A$88:$U$88,OFFSET(WatchbillMONTHLY!$A$88:$U$88,1,2))))=$A72,_xlfn.XLOOKUP(BJ$2,WatchbillMONTHLY!$A$88:$U$88,OFFSET(WatchbillMONTHLY!$A$88:$U$88,1,2)),FALSE),TRUE,FALSE)),
FALSE),FALSE)</f>
        <v>0</v>
      </c>
      <c r="BK72" s="209" t="b" cm="1">
        <f t="array" aca="1" ref="BK72" ca="1">IF(AND($A72 &gt; 0, AD72 &gt; 0,BK$2&lt;MiscFormulas!$A$5+1),
_xlfn.IFNA(
_xlfn.IFNA(
_xlfn.IFNA(
_xlfn.IFNA(
_xlfn.IFNA(
_xlfn.IFNA(
IF(_xlfn.XLOOKUP(BK$2,WatchbillMONTHLY!$A$3:$U$3,OFFSET(WatchbillMONTHLY!$A$3:$U$3,1,2))=IF(_xlfn.XLOOKUP($A72,INDIRECT("_"&amp;_xlfn.XLOOKUP(BK$2,WatchbillMONTHLY!$A$3:$U$3,OFFSET(WatchbillMONTHLY!$A$3:$U$3,1,2))),INDIRECT("_"&amp;_xlfn.XLOOKUP(BK$2,WatchbillMONTHLY!$A$3:$U$3,OFFSET(WatchbillMONTHLY!$A$3:$U$3,1,2))))=$A72,_xlfn.XLOOKUP(BK$2,WatchbillMONTHLY!$A$3:$U$3,OFFSET(WatchbillMONTHLY!$A$3:$U$3,1,2)),FALSE),TRUE,FALSE),
IF(_xlfn.XLOOKUP(BK$2,WatchbillMONTHLY!$A$20:$U$20,OFFSET(WatchbillMONTHLY!$A$20:$U$20,1,2))=IF(_xlfn.XLOOKUP($A72,INDIRECT("_"&amp;_xlfn.XLOOKUP(BK$2,WatchbillMONTHLY!$A$20:$U$20,OFFSET(WatchbillMONTHLY!$A$20:$U$20,1,2))),INDIRECT("_"&amp;_xlfn.XLOOKUP(BK$2,WatchbillMONTHLY!$A$20:$U$20,OFFSET(WatchbillMONTHLY!$A$20:$U$20,1,2))))=$A72,_xlfn.XLOOKUP(BK$2,WatchbillMONTHLY!$A$20:$U$20,OFFSET(WatchbillMONTHLY!$A$20:$U$20,1,2)),FALSE),TRUE,FALSE)),
IF(_xlfn.XLOOKUP(BK$2,WatchbillMONTHLY!$A$37:$U$37,OFFSET(WatchbillMONTHLY!$A$37:$U$37,1,2))=IF(_xlfn.XLOOKUP($A72,INDIRECT("_"&amp;_xlfn.XLOOKUP(BK$2,WatchbillMONTHLY!$A$37:$U$37,OFFSET(WatchbillMONTHLY!$A$37:$U$37,1,2))),INDIRECT("_"&amp;_xlfn.XLOOKUP(BK$2,WatchbillMONTHLY!$A$37:$U$37,OFFSET(WatchbillMONTHLY!$A$37:$U$37,1,2))))=$A72,_xlfn.XLOOKUP(BK$2,WatchbillMONTHLY!$A$37:$U$37,OFFSET(WatchbillMONTHLY!$A$37:$U$37,1,2)),FALSE),TRUE,FALSE)),
IF(_xlfn.XLOOKUP(BK$2,WatchbillMONTHLY!$A$54:$U$54,OFFSET(WatchbillMONTHLY!$A$54:$U$54,1,2))=IF(_xlfn.XLOOKUP($A72,INDIRECT("_"&amp;_xlfn.XLOOKUP(BK$2,WatchbillMONTHLY!$A$54:$U$54,OFFSET(WatchbillMONTHLY!$A$54:$U$54,1,2))),INDIRECT("_"&amp;_xlfn.XLOOKUP(BK$2,WatchbillMONTHLY!$A$54:$U$54,OFFSET(WatchbillMONTHLY!$A$54:$U$54,1,2))))=$A72,_xlfn.XLOOKUP(BK$2,WatchbillMONTHLY!$A$54:$U$54,OFFSET(WatchbillMONTHLY!$A$54:$U$54,1,2)),FALSE),TRUE,FALSE)),
IF(_xlfn.XLOOKUP(BK$2,WatchbillMONTHLY!$A$71:$U$71,OFFSET(WatchbillMONTHLY!$A$71:$U$71,1,2))=IF(_xlfn.XLOOKUP($A72,INDIRECT("_"&amp;_xlfn.XLOOKUP(BK$2,WatchbillMONTHLY!$A$71:$U$71,OFFSET(WatchbillMONTHLY!$A$71:$U$71,1,2))),INDIRECT("_"&amp;_xlfn.XLOOKUP(BK$2,WatchbillMONTHLY!$A$71:$U$71,OFFSET(WatchbillMONTHLY!$A$71:$U$71,1,2))))=$A72,_xlfn.XLOOKUP(BK$2,WatchbillMONTHLY!$A$71:$U$71,OFFSET(WatchbillMONTHLY!$A$71:$U$71,1,2)),FALSE),TRUE,FALSE)),
IF(_xlfn.XLOOKUP(BK$2,WatchbillMONTHLY!$A$88:$U$88,OFFSET(WatchbillMONTHLY!$A$88:$U$88,1,2))=IF(_xlfn.XLOOKUP($A72,INDIRECT("_"&amp;_xlfn.XLOOKUP(BK$2,WatchbillMONTHLY!$A$88:$U$88,OFFSET(WatchbillMONTHLY!$A$88:$U$88,1,2))),INDIRECT("_"&amp;_xlfn.XLOOKUP(BK$2,WatchbillMONTHLY!$A$88:$U$88,OFFSET(WatchbillMONTHLY!$A$88:$U$88,1,2))))=$A72,_xlfn.XLOOKUP(BK$2,WatchbillMONTHLY!$A$88:$U$88,OFFSET(WatchbillMONTHLY!$A$88:$U$88,1,2)),FALSE),TRUE,FALSE)),
FALSE),FALSE)</f>
        <v>0</v>
      </c>
      <c r="BL72" s="209" t="b" cm="1">
        <f t="array" aca="1" ref="BL72" ca="1">IF(AND($A72 &gt; 0, AE72 &gt; 0,BL$2&lt;MiscFormulas!$A$5+1),
_xlfn.IFNA(
_xlfn.IFNA(
_xlfn.IFNA(
_xlfn.IFNA(
_xlfn.IFNA(
_xlfn.IFNA(
IF(_xlfn.XLOOKUP(BL$2,WatchbillMONTHLY!$A$3:$U$3,OFFSET(WatchbillMONTHLY!$A$3:$U$3,1,2))=IF(_xlfn.XLOOKUP($A72,INDIRECT("_"&amp;_xlfn.XLOOKUP(BL$2,WatchbillMONTHLY!$A$3:$U$3,OFFSET(WatchbillMONTHLY!$A$3:$U$3,1,2))),INDIRECT("_"&amp;_xlfn.XLOOKUP(BL$2,WatchbillMONTHLY!$A$3:$U$3,OFFSET(WatchbillMONTHLY!$A$3:$U$3,1,2))))=$A72,_xlfn.XLOOKUP(BL$2,WatchbillMONTHLY!$A$3:$U$3,OFFSET(WatchbillMONTHLY!$A$3:$U$3,1,2)),FALSE),TRUE,FALSE),
IF(_xlfn.XLOOKUP(BL$2,WatchbillMONTHLY!$A$20:$U$20,OFFSET(WatchbillMONTHLY!$A$20:$U$20,1,2))=IF(_xlfn.XLOOKUP($A72,INDIRECT("_"&amp;_xlfn.XLOOKUP(BL$2,WatchbillMONTHLY!$A$20:$U$20,OFFSET(WatchbillMONTHLY!$A$20:$U$20,1,2))),INDIRECT("_"&amp;_xlfn.XLOOKUP(BL$2,WatchbillMONTHLY!$A$20:$U$20,OFFSET(WatchbillMONTHLY!$A$20:$U$20,1,2))))=$A72,_xlfn.XLOOKUP(BL$2,WatchbillMONTHLY!$A$20:$U$20,OFFSET(WatchbillMONTHLY!$A$20:$U$20,1,2)),FALSE),TRUE,FALSE)),
IF(_xlfn.XLOOKUP(BL$2,WatchbillMONTHLY!$A$37:$U$37,OFFSET(WatchbillMONTHLY!$A$37:$U$37,1,2))=IF(_xlfn.XLOOKUP($A72,INDIRECT("_"&amp;_xlfn.XLOOKUP(BL$2,WatchbillMONTHLY!$A$37:$U$37,OFFSET(WatchbillMONTHLY!$A$37:$U$37,1,2))),INDIRECT("_"&amp;_xlfn.XLOOKUP(BL$2,WatchbillMONTHLY!$A$37:$U$37,OFFSET(WatchbillMONTHLY!$A$37:$U$37,1,2))))=$A72,_xlfn.XLOOKUP(BL$2,WatchbillMONTHLY!$A$37:$U$37,OFFSET(WatchbillMONTHLY!$A$37:$U$37,1,2)),FALSE),TRUE,FALSE)),
IF(_xlfn.XLOOKUP(BL$2,WatchbillMONTHLY!$A$54:$U$54,OFFSET(WatchbillMONTHLY!$A$54:$U$54,1,2))=IF(_xlfn.XLOOKUP($A72,INDIRECT("_"&amp;_xlfn.XLOOKUP(BL$2,WatchbillMONTHLY!$A$54:$U$54,OFFSET(WatchbillMONTHLY!$A$54:$U$54,1,2))),INDIRECT("_"&amp;_xlfn.XLOOKUP(BL$2,WatchbillMONTHLY!$A$54:$U$54,OFFSET(WatchbillMONTHLY!$A$54:$U$54,1,2))))=$A72,_xlfn.XLOOKUP(BL$2,WatchbillMONTHLY!$A$54:$U$54,OFFSET(WatchbillMONTHLY!$A$54:$U$54,1,2)),FALSE),TRUE,FALSE)),
IF(_xlfn.XLOOKUP(BL$2,WatchbillMONTHLY!$A$71:$U$71,OFFSET(WatchbillMONTHLY!$A$71:$U$71,1,2))=IF(_xlfn.XLOOKUP($A72,INDIRECT("_"&amp;_xlfn.XLOOKUP(BL$2,WatchbillMONTHLY!$A$71:$U$71,OFFSET(WatchbillMONTHLY!$A$71:$U$71,1,2))),INDIRECT("_"&amp;_xlfn.XLOOKUP(BL$2,WatchbillMONTHLY!$A$71:$U$71,OFFSET(WatchbillMONTHLY!$A$71:$U$71,1,2))))=$A72,_xlfn.XLOOKUP(BL$2,WatchbillMONTHLY!$A$71:$U$71,OFFSET(WatchbillMONTHLY!$A$71:$U$71,1,2)),FALSE),TRUE,FALSE)),
IF(_xlfn.XLOOKUP(BL$2,WatchbillMONTHLY!$A$88:$U$88,OFFSET(WatchbillMONTHLY!$A$88:$U$88,1,2))=IF(_xlfn.XLOOKUP($A72,INDIRECT("_"&amp;_xlfn.XLOOKUP(BL$2,WatchbillMONTHLY!$A$88:$U$88,OFFSET(WatchbillMONTHLY!$A$88:$U$88,1,2))),INDIRECT("_"&amp;_xlfn.XLOOKUP(BL$2,WatchbillMONTHLY!$A$88:$U$88,OFFSET(WatchbillMONTHLY!$A$88:$U$88,1,2))))=$A72,_xlfn.XLOOKUP(BL$2,WatchbillMONTHLY!$A$88:$U$88,OFFSET(WatchbillMONTHLY!$A$88:$U$88,1,2)),FALSE),TRUE,FALSE)),
FALSE),FALSE)</f>
        <v>0</v>
      </c>
      <c r="BM72" s="209" t="b" cm="1">
        <f t="array" aca="1" ref="BM72" ca="1">IF(AND($A72 &gt; 0, AF72 &gt; 0,BM$2&lt;MiscFormulas!$A$5+1),
_xlfn.IFNA(
_xlfn.IFNA(
_xlfn.IFNA(
_xlfn.IFNA(
_xlfn.IFNA(
_xlfn.IFNA(
IF(_xlfn.XLOOKUP(BM$2,WatchbillMONTHLY!$A$3:$U$3,OFFSET(WatchbillMONTHLY!$A$3:$U$3,1,2))=IF(_xlfn.XLOOKUP($A72,INDIRECT("_"&amp;_xlfn.XLOOKUP(BM$2,WatchbillMONTHLY!$A$3:$U$3,OFFSET(WatchbillMONTHLY!$A$3:$U$3,1,2))),INDIRECT("_"&amp;_xlfn.XLOOKUP(BM$2,WatchbillMONTHLY!$A$3:$U$3,OFFSET(WatchbillMONTHLY!$A$3:$U$3,1,2))))=$A72,_xlfn.XLOOKUP(BM$2,WatchbillMONTHLY!$A$3:$U$3,OFFSET(WatchbillMONTHLY!$A$3:$U$3,1,2)),FALSE),TRUE,FALSE),
IF(_xlfn.XLOOKUP(BM$2,WatchbillMONTHLY!$A$20:$U$20,OFFSET(WatchbillMONTHLY!$A$20:$U$20,1,2))=IF(_xlfn.XLOOKUP($A72,INDIRECT("_"&amp;_xlfn.XLOOKUP(BM$2,WatchbillMONTHLY!$A$20:$U$20,OFFSET(WatchbillMONTHLY!$A$20:$U$20,1,2))),INDIRECT("_"&amp;_xlfn.XLOOKUP(BM$2,WatchbillMONTHLY!$A$20:$U$20,OFFSET(WatchbillMONTHLY!$A$20:$U$20,1,2))))=$A72,_xlfn.XLOOKUP(BM$2,WatchbillMONTHLY!$A$20:$U$20,OFFSET(WatchbillMONTHLY!$A$20:$U$20,1,2)),FALSE),TRUE,FALSE)),
IF(_xlfn.XLOOKUP(BM$2,WatchbillMONTHLY!$A$37:$U$37,OFFSET(WatchbillMONTHLY!$A$37:$U$37,1,2))=IF(_xlfn.XLOOKUP($A72,INDIRECT("_"&amp;_xlfn.XLOOKUP(BM$2,WatchbillMONTHLY!$A$37:$U$37,OFFSET(WatchbillMONTHLY!$A$37:$U$37,1,2))),INDIRECT("_"&amp;_xlfn.XLOOKUP(BM$2,WatchbillMONTHLY!$A$37:$U$37,OFFSET(WatchbillMONTHLY!$A$37:$U$37,1,2))))=$A72,_xlfn.XLOOKUP(BM$2,WatchbillMONTHLY!$A$37:$U$37,OFFSET(WatchbillMONTHLY!$A$37:$U$37,1,2)),FALSE),TRUE,FALSE)),
IF(_xlfn.XLOOKUP(BM$2,WatchbillMONTHLY!$A$54:$U$54,OFFSET(WatchbillMONTHLY!$A$54:$U$54,1,2))=IF(_xlfn.XLOOKUP($A72,INDIRECT("_"&amp;_xlfn.XLOOKUP(BM$2,WatchbillMONTHLY!$A$54:$U$54,OFFSET(WatchbillMONTHLY!$A$54:$U$54,1,2))),INDIRECT("_"&amp;_xlfn.XLOOKUP(BM$2,WatchbillMONTHLY!$A$54:$U$54,OFFSET(WatchbillMONTHLY!$A$54:$U$54,1,2))))=$A72,_xlfn.XLOOKUP(BM$2,WatchbillMONTHLY!$A$54:$U$54,OFFSET(WatchbillMONTHLY!$A$54:$U$54,1,2)),FALSE),TRUE,FALSE)),
IF(_xlfn.XLOOKUP(BM$2,WatchbillMONTHLY!$A$71:$U$71,OFFSET(WatchbillMONTHLY!$A$71:$U$71,1,2))=IF(_xlfn.XLOOKUP($A72,INDIRECT("_"&amp;_xlfn.XLOOKUP(BM$2,WatchbillMONTHLY!$A$71:$U$71,OFFSET(WatchbillMONTHLY!$A$71:$U$71,1,2))),INDIRECT("_"&amp;_xlfn.XLOOKUP(BM$2,WatchbillMONTHLY!$A$71:$U$71,OFFSET(WatchbillMONTHLY!$A$71:$U$71,1,2))))=$A72,_xlfn.XLOOKUP(BM$2,WatchbillMONTHLY!$A$71:$U$71,OFFSET(WatchbillMONTHLY!$A$71:$U$71,1,2)),FALSE),TRUE,FALSE)),
IF(_xlfn.XLOOKUP(BM$2,WatchbillMONTHLY!$A$88:$U$88,OFFSET(WatchbillMONTHLY!$A$88:$U$88,1,2))=IF(_xlfn.XLOOKUP($A72,INDIRECT("_"&amp;_xlfn.XLOOKUP(BM$2,WatchbillMONTHLY!$A$88:$U$88,OFFSET(WatchbillMONTHLY!$A$88:$U$88,1,2))),INDIRECT("_"&amp;_xlfn.XLOOKUP(BM$2,WatchbillMONTHLY!$A$88:$U$88,OFFSET(WatchbillMONTHLY!$A$88:$U$88,1,2))))=$A72,_xlfn.XLOOKUP(BM$2,WatchbillMONTHLY!$A$88:$U$88,OFFSET(WatchbillMONTHLY!$A$88:$U$88,1,2)),FALSE),TRUE,FALSE)),
FALSE),FALSE)</f>
        <v>0</v>
      </c>
      <c r="BN72" s="209" t="b" cm="1">
        <f t="array" aca="1" ref="BN72" ca="1">IF(AND($A72 &gt; 0, AG72 &gt; 0,BN$2&lt;MiscFormulas!$A$5+1),
_xlfn.IFNA(
_xlfn.IFNA(
_xlfn.IFNA(
_xlfn.IFNA(
_xlfn.IFNA(
_xlfn.IFNA(
IF(_xlfn.XLOOKUP(BN$2,WatchbillMONTHLY!$A$3:$U$3,OFFSET(WatchbillMONTHLY!$A$3:$U$3,1,2))=IF(_xlfn.XLOOKUP($A72,INDIRECT("_"&amp;_xlfn.XLOOKUP(BN$2,WatchbillMONTHLY!$A$3:$U$3,OFFSET(WatchbillMONTHLY!$A$3:$U$3,1,2))),INDIRECT("_"&amp;_xlfn.XLOOKUP(BN$2,WatchbillMONTHLY!$A$3:$U$3,OFFSET(WatchbillMONTHLY!$A$3:$U$3,1,2))))=$A72,_xlfn.XLOOKUP(BN$2,WatchbillMONTHLY!$A$3:$U$3,OFFSET(WatchbillMONTHLY!$A$3:$U$3,1,2)),FALSE),TRUE,FALSE),
IF(_xlfn.XLOOKUP(BN$2,WatchbillMONTHLY!$A$20:$U$20,OFFSET(WatchbillMONTHLY!$A$20:$U$20,1,2))=IF(_xlfn.XLOOKUP($A72,INDIRECT("_"&amp;_xlfn.XLOOKUP(BN$2,WatchbillMONTHLY!$A$20:$U$20,OFFSET(WatchbillMONTHLY!$A$20:$U$20,1,2))),INDIRECT("_"&amp;_xlfn.XLOOKUP(BN$2,WatchbillMONTHLY!$A$20:$U$20,OFFSET(WatchbillMONTHLY!$A$20:$U$20,1,2))))=$A72,_xlfn.XLOOKUP(BN$2,WatchbillMONTHLY!$A$20:$U$20,OFFSET(WatchbillMONTHLY!$A$20:$U$20,1,2)),FALSE),TRUE,FALSE)),
IF(_xlfn.XLOOKUP(BN$2,WatchbillMONTHLY!$A$37:$U$37,OFFSET(WatchbillMONTHLY!$A$37:$U$37,1,2))=IF(_xlfn.XLOOKUP($A72,INDIRECT("_"&amp;_xlfn.XLOOKUP(BN$2,WatchbillMONTHLY!$A$37:$U$37,OFFSET(WatchbillMONTHLY!$A$37:$U$37,1,2))),INDIRECT("_"&amp;_xlfn.XLOOKUP(BN$2,WatchbillMONTHLY!$A$37:$U$37,OFFSET(WatchbillMONTHLY!$A$37:$U$37,1,2))))=$A72,_xlfn.XLOOKUP(BN$2,WatchbillMONTHLY!$A$37:$U$37,OFFSET(WatchbillMONTHLY!$A$37:$U$37,1,2)),FALSE),TRUE,FALSE)),
IF(_xlfn.XLOOKUP(BN$2,WatchbillMONTHLY!$A$54:$U$54,OFFSET(WatchbillMONTHLY!$A$54:$U$54,1,2))=IF(_xlfn.XLOOKUP($A72,INDIRECT("_"&amp;_xlfn.XLOOKUP(BN$2,WatchbillMONTHLY!$A$54:$U$54,OFFSET(WatchbillMONTHLY!$A$54:$U$54,1,2))),INDIRECT("_"&amp;_xlfn.XLOOKUP(BN$2,WatchbillMONTHLY!$A$54:$U$54,OFFSET(WatchbillMONTHLY!$A$54:$U$54,1,2))))=$A72,_xlfn.XLOOKUP(BN$2,WatchbillMONTHLY!$A$54:$U$54,OFFSET(WatchbillMONTHLY!$A$54:$U$54,1,2)),FALSE),TRUE,FALSE)),
IF(_xlfn.XLOOKUP(BN$2,WatchbillMONTHLY!$A$71:$U$71,OFFSET(WatchbillMONTHLY!$A$71:$U$71,1,2))=IF(_xlfn.XLOOKUP($A72,INDIRECT("_"&amp;_xlfn.XLOOKUP(BN$2,WatchbillMONTHLY!$A$71:$U$71,OFFSET(WatchbillMONTHLY!$A$71:$U$71,1,2))),INDIRECT("_"&amp;_xlfn.XLOOKUP(BN$2,WatchbillMONTHLY!$A$71:$U$71,OFFSET(WatchbillMONTHLY!$A$71:$U$71,1,2))))=$A72,_xlfn.XLOOKUP(BN$2,WatchbillMONTHLY!$A$71:$U$71,OFFSET(WatchbillMONTHLY!$A$71:$U$71,1,2)),FALSE),TRUE,FALSE)),
IF(_xlfn.XLOOKUP(BN$2,WatchbillMONTHLY!$A$88:$U$88,OFFSET(WatchbillMONTHLY!$A$88:$U$88,1,2))=IF(_xlfn.XLOOKUP($A72,INDIRECT("_"&amp;_xlfn.XLOOKUP(BN$2,WatchbillMONTHLY!$A$88:$U$88,OFFSET(WatchbillMONTHLY!$A$88:$U$88,1,2))),INDIRECT("_"&amp;_xlfn.XLOOKUP(BN$2,WatchbillMONTHLY!$A$88:$U$88,OFFSET(WatchbillMONTHLY!$A$88:$U$88,1,2))))=$A72,_xlfn.XLOOKUP(BN$2,WatchbillMONTHLY!$A$88:$U$88,OFFSET(WatchbillMONTHLY!$A$88:$U$88,1,2)),FALSE),TRUE,FALSE)),
FALSE),FALSE)</f>
        <v>0</v>
      </c>
      <c r="BO72" s="209" t="b" cm="1">
        <f t="array" aca="1" ref="BO72" ca="1">IF(
    AND($A72 &gt; 0, AH72 &gt; 0,BO$2&lt;MiscFormulas!$A$5+1),
    ISNUMBER(
        MATCH($A72,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2" s="210"/>
    </row>
    <row r="73" spans="1:68" x14ac:dyDescent="0.35">
      <c r="A73" t="str">
        <v>EX3 Lauren, B.</v>
      </c>
      <c r="B73" s="214" t="str">
        <v>EX3 Lauren, Bate</v>
      </c>
      <c r="C73" s="191"/>
      <c r="D73" s="234" t="s">
        <v>266</v>
      </c>
      <c r="E73" s="235"/>
      <c r="F73" s="235"/>
      <c r="G73" s="235"/>
      <c r="H73" s="235"/>
      <c r="I73" s="235"/>
      <c r="J73" s="235" t="s">
        <v>266</v>
      </c>
      <c r="K73" s="235"/>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184"/>
      <c r="AI73" s="209"/>
      <c r="AJ73" s="209" t="str" cm="1">
        <f t="array" aca="1" ref="AJ73" ca="1">IF(OR(AK73:BN73=TRUE),$A73&amp;" :  ","")&amp;_xlfn.TEXTJOIN(" | ",TRUE,IF(AK73:BN73=TRUE,$AK$2:$BN$2,""))</f>
        <v/>
      </c>
      <c r="AK73" s="209" t="b" cm="1">
        <f t="array" aca="1" ref="AK73" ca="1">IF(AND($A73 &gt; 0, D73 &gt; 0,AK$2&lt;MiscFormulas!$A$5+1),
_xlfn.IFNA(
_xlfn.IFNA(
_xlfn.IFNA(
_xlfn.IFNA(
_xlfn.IFNA(
_xlfn.IFNA(
IF(_xlfn.XLOOKUP(AK$2,WatchbillMONTHLY!$A$3:$U$3,OFFSET(WatchbillMONTHLY!$A$3:$U$3,1,2))=IF(_xlfn.XLOOKUP($A73,INDIRECT("_"&amp;_xlfn.XLOOKUP(AK$2,WatchbillMONTHLY!$A$3:$U$3,OFFSET(WatchbillMONTHLY!$A$3:$U$3,1,2))),INDIRECT("_"&amp;_xlfn.XLOOKUP(AK$2,WatchbillMONTHLY!$A$3:$U$3,OFFSET(WatchbillMONTHLY!$A$3:$U$3,1,2))))=$A73,_xlfn.XLOOKUP(AK$2,WatchbillMONTHLY!$A$3:$U$3,OFFSET(WatchbillMONTHLY!$A$3:$U$3,1,2)),FALSE),TRUE,FALSE),
IF(_xlfn.XLOOKUP(AK$2,WatchbillMONTHLY!$A$20:$U$20,OFFSET(WatchbillMONTHLY!$A$20:$U$20,1,2))=IF(_xlfn.XLOOKUP($A73,INDIRECT("_"&amp;_xlfn.XLOOKUP(AK$2,WatchbillMONTHLY!$A$20:$U$20,OFFSET(WatchbillMONTHLY!$A$20:$U$20,1,2))),INDIRECT("_"&amp;_xlfn.XLOOKUP(AK$2,WatchbillMONTHLY!$A$20:$U$20,OFFSET(WatchbillMONTHLY!$A$20:$U$20,1,2))))=$A73,_xlfn.XLOOKUP(AK$2,WatchbillMONTHLY!$A$20:$U$20,OFFSET(WatchbillMONTHLY!$A$20:$U$20,1,2)),FALSE),TRUE,FALSE)),
IF(_xlfn.XLOOKUP(AK$2,WatchbillMONTHLY!$A$37:$U$37,OFFSET(WatchbillMONTHLY!$A$37:$U$37,1,2))=IF(_xlfn.XLOOKUP($A73,INDIRECT("_"&amp;_xlfn.XLOOKUP(AK$2,WatchbillMONTHLY!$A$37:$U$37,OFFSET(WatchbillMONTHLY!$A$37:$U$37,1,2))),INDIRECT("_"&amp;_xlfn.XLOOKUP(AK$2,WatchbillMONTHLY!$A$37:$U$37,OFFSET(WatchbillMONTHLY!$A$37:$U$37,1,2))))=$A73,_xlfn.XLOOKUP(AK$2,WatchbillMONTHLY!$A$37:$U$37,OFFSET(WatchbillMONTHLY!$A$37:$U$37,1,2)),FALSE),TRUE,FALSE)),
IF(_xlfn.XLOOKUP(AK$2,WatchbillMONTHLY!$A$54:$U$54,OFFSET(WatchbillMONTHLY!$A$54:$U$54,1,2))=IF(_xlfn.XLOOKUP($A73,INDIRECT("_"&amp;_xlfn.XLOOKUP(AK$2,WatchbillMONTHLY!$A$54:$U$54,OFFSET(WatchbillMONTHLY!$A$54:$U$54,1,2))),INDIRECT("_"&amp;_xlfn.XLOOKUP(AK$2,WatchbillMONTHLY!$A$54:$U$54,OFFSET(WatchbillMONTHLY!$A$54:$U$54,1,2))))=$A73,_xlfn.XLOOKUP(AK$2,WatchbillMONTHLY!$A$54:$U$54,OFFSET(WatchbillMONTHLY!$A$54:$U$54,1,2)),FALSE),TRUE,FALSE)),
IF(_xlfn.XLOOKUP(AK$2,WatchbillMONTHLY!$A$71:$U$71,OFFSET(WatchbillMONTHLY!$A$71:$U$71,1,2))=IF(_xlfn.XLOOKUP($A73,INDIRECT("_"&amp;_xlfn.XLOOKUP(AK$2,WatchbillMONTHLY!$A$71:$U$71,OFFSET(WatchbillMONTHLY!$A$71:$U$71,1,2))),INDIRECT("_"&amp;_xlfn.XLOOKUP(AK$2,WatchbillMONTHLY!$A$71:$U$71,OFFSET(WatchbillMONTHLY!$A$71:$U$71,1,2))))=$A73,_xlfn.XLOOKUP(AK$2,WatchbillMONTHLY!$A$71:$U$71,OFFSET(WatchbillMONTHLY!$A$71:$U$71,1,2)),FALSE),TRUE,FALSE)),
IF(_xlfn.XLOOKUP(AK$2,WatchbillMONTHLY!$A$88:$U$88,OFFSET(WatchbillMONTHLY!$A$88:$U$88,1,2))=IF(_xlfn.XLOOKUP($A73,INDIRECT("_"&amp;_xlfn.XLOOKUP(AK$2,WatchbillMONTHLY!$A$88:$U$88,OFFSET(WatchbillMONTHLY!$A$88:$U$88,1,2))),INDIRECT("_"&amp;_xlfn.XLOOKUP(AK$2,WatchbillMONTHLY!$A$88:$U$88,OFFSET(WatchbillMONTHLY!$A$88:$U$88,1,2))))=$A73,_xlfn.XLOOKUP(AK$2,WatchbillMONTHLY!$A$88:$U$88,OFFSET(WatchbillMONTHLY!$A$88:$U$88,1,2)),FALSE),TRUE,FALSE)),
FALSE),FALSE)</f>
        <v>0</v>
      </c>
      <c r="AL73" s="209" t="b" cm="1">
        <f t="array" aca="1" ref="AL73" ca="1">IF(AND($A73 &gt; 0, E73 &gt; 0,AL$2&lt;MiscFormulas!$A$5+1),
_xlfn.IFNA(
_xlfn.IFNA(
_xlfn.IFNA(
_xlfn.IFNA(
_xlfn.IFNA(
_xlfn.IFNA(
IF(_xlfn.XLOOKUP(AL$2,WatchbillMONTHLY!$A$3:$U$3,OFFSET(WatchbillMONTHLY!$A$3:$U$3,1,2))=IF(_xlfn.XLOOKUP($A73,INDIRECT("_"&amp;_xlfn.XLOOKUP(AL$2,WatchbillMONTHLY!$A$3:$U$3,OFFSET(WatchbillMONTHLY!$A$3:$U$3,1,2))),INDIRECT("_"&amp;_xlfn.XLOOKUP(AL$2,WatchbillMONTHLY!$A$3:$U$3,OFFSET(WatchbillMONTHLY!$A$3:$U$3,1,2))))=$A73,_xlfn.XLOOKUP(AL$2,WatchbillMONTHLY!$A$3:$U$3,OFFSET(WatchbillMONTHLY!$A$3:$U$3,1,2)),FALSE),TRUE,FALSE),
IF(_xlfn.XLOOKUP(AL$2,WatchbillMONTHLY!$A$20:$U$20,OFFSET(WatchbillMONTHLY!$A$20:$U$20,1,2))=IF(_xlfn.XLOOKUP($A73,INDIRECT("_"&amp;_xlfn.XLOOKUP(AL$2,WatchbillMONTHLY!$A$20:$U$20,OFFSET(WatchbillMONTHLY!$A$20:$U$20,1,2))),INDIRECT("_"&amp;_xlfn.XLOOKUP(AL$2,WatchbillMONTHLY!$A$20:$U$20,OFFSET(WatchbillMONTHLY!$A$20:$U$20,1,2))))=$A73,_xlfn.XLOOKUP(AL$2,WatchbillMONTHLY!$A$20:$U$20,OFFSET(WatchbillMONTHLY!$A$20:$U$20,1,2)),FALSE),TRUE,FALSE)),
IF(_xlfn.XLOOKUP(AL$2,WatchbillMONTHLY!$A$37:$U$37,OFFSET(WatchbillMONTHLY!$A$37:$U$37,1,2))=IF(_xlfn.XLOOKUP($A73,INDIRECT("_"&amp;_xlfn.XLOOKUP(AL$2,WatchbillMONTHLY!$A$37:$U$37,OFFSET(WatchbillMONTHLY!$A$37:$U$37,1,2))),INDIRECT("_"&amp;_xlfn.XLOOKUP(AL$2,WatchbillMONTHLY!$A$37:$U$37,OFFSET(WatchbillMONTHLY!$A$37:$U$37,1,2))))=$A73,_xlfn.XLOOKUP(AL$2,WatchbillMONTHLY!$A$37:$U$37,OFFSET(WatchbillMONTHLY!$A$37:$U$37,1,2)),FALSE),TRUE,FALSE)),
IF(_xlfn.XLOOKUP(AL$2,WatchbillMONTHLY!$A$54:$U$54,OFFSET(WatchbillMONTHLY!$A$54:$U$54,1,2))=IF(_xlfn.XLOOKUP($A73,INDIRECT("_"&amp;_xlfn.XLOOKUP(AL$2,WatchbillMONTHLY!$A$54:$U$54,OFFSET(WatchbillMONTHLY!$A$54:$U$54,1,2))),INDIRECT("_"&amp;_xlfn.XLOOKUP(AL$2,WatchbillMONTHLY!$A$54:$U$54,OFFSET(WatchbillMONTHLY!$A$54:$U$54,1,2))))=$A73,_xlfn.XLOOKUP(AL$2,WatchbillMONTHLY!$A$54:$U$54,OFFSET(WatchbillMONTHLY!$A$54:$U$54,1,2)),FALSE),TRUE,FALSE)),
IF(_xlfn.XLOOKUP(AL$2,WatchbillMONTHLY!$A$71:$U$71,OFFSET(WatchbillMONTHLY!$A$71:$U$71,1,2))=IF(_xlfn.XLOOKUP($A73,INDIRECT("_"&amp;_xlfn.XLOOKUP(AL$2,WatchbillMONTHLY!$A$71:$U$71,OFFSET(WatchbillMONTHLY!$A$71:$U$71,1,2))),INDIRECT("_"&amp;_xlfn.XLOOKUP(AL$2,WatchbillMONTHLY!$A$71:$U$71,OFFSET(WatchbillMONTHLY!$A$71:$U$71,1,2))))=$A73,_xlfn.XLOOKUP(AL$2,WatchbillMONTHLY!$A$71:$U$71,OFFSET(WatchbillMONTHLY!$A$71:$U$71,1,2)),FALSE),TRUE,FALSE)),
IF(_xlfn.XLOOKUP(AL$2,WatchbillMONTHLY!$A$88:$U$88,OFFSET(WatchbillMONTHLY!$A$88:$U$88,1,2))=IF(_xlfn.XLOOKUP($A73,INDIRECT("_"&amp;_xlfn.XLOOKUP(AL$2,WatchbillMONTHLY!$A$88:$U$88,OFFSET(WatchbillMONTHLY!$A$88:$U$88,1,2))),INDIRECT("_"&amp;_xlfn.XLOOKUP(AL$2,WatchbillMONTHLY!$A$88:$U$88,OFFSET(WatchbillMONTHLY!$A$88:$U$88,1,2))))=$A73,_xlfn.XLOOKUP(AL$2,WatchbillMONTHLY!$A$88:$U$88,OFFSET(WatchbillMONTHLY!$A$88:$U$88,1,2)),FALSE),TRUE,FALSE)),
FALSE),FALSE)</f>
        <v>0</v>
      </c>
      <c r="AM73" s="209" t="b" cm="1">
        <f t="array" aca="1" ref="AM73" ca="1">IF(AND($A73 &gt; 0, F73 &gt; 0,AM$2&lt;MiscFormulas!$A$5+1),
_xlfn.IFNA(
_xlfn.IFNA(
_xlfn.IFNA(
_xlfn.IFNA(
_xlfn.IFNA(
_xlfn.IFNA(
IF(_xlfn.XLOOKUP(AM$2,WatchbillMONTHLY!$A$3:$U$3,OFFSET(WatchbillMONTHLY!$A$3:$U$3,1,2))=IF(_xlfn.XLOOKUP($A73,INDIRECT("_"&amp;_xlfn.XLOOKUP(AM$2,WatchbillMONTHLY!$A$3:$U$3,OFFSET(WatchbillMONTHLY!$A$3:$U$3,1,2))),INDIRECT("_"&amp;_xlfn.XLOOKUP(AM$2,WatchbillMONTHLY!$A$3:$U$3,OFFSET(WatchbillMONTHLY!$A$3:$U$3,1,2))))=$A73,_xlfn.XLOOKUP(AM$2,WatchbillMONTHLY!$A$3:$U$3,OFFSET(WatchbillMONTHLY!$A$3:$U$3,1,2)),FALSE),TRUE,FALSE),
IF(_xlfn.XLOOKUP(AM$2,WatchbillMONTHLY!$A$20:$U$20,OFFSET(WatchbillMONTHLY!$A$20:$U$20,1,2))=IF(_xlfn.XLOOKUP($A73,INDIRECT("_"&amp;_xlfn.XLOOKUP(AM$2,WatchbillMONTHLY!$A$20:$U$20,OFFSET(WatchbillMONTHLY!$A$20:$U$20,1,2))),INDIRECT("_"&amp;_xlfn.XLOOKUP(AM$2,WatchbillMONTHLY!$A$20:$U$20,OFFSET(WatchbillMONTHLY!$A$20:$U$20,1,2))))=$A73,_xlfn.XLOOKUP(AM$2,WatchbillMONTHLY!$A$20:$U$20,OFFSET(WatchbillMONTHLY!$A$20:$U$20,1,2)),FALSE),TRUE,FALSE)),
IF(_xlfn.XLOOKUP(AM$2,WatchbillMONTHLY!$A$37:$U$37,OFFSET(WatchbillMONTHLY!$A$37:$U$37,1,2))=IF(_xlfn.XLOOKUP($A73,INDIRECT("_"&amp;_xlfn.XLOOKUP(AM$2,WatchbillMONTHLY!$A$37:$U$37,OFFSET(WatchbillMONTHLY!$A$37:$U$37,1,2))),INDIRECT("_"&amp;_xlfn.XLOOKUP(AM$2,WatchbillMONTHLY!$A$37:$U$37,OFFSET(WatchbillMONTHLY!$A$37:$U$37,1,2))))=$A73,_xlfn.XLOOKUP(AM$2,WatchbillMONTHLY!$A$37:$U$37,OFFSET(WatchbillMONTHLY!$A$37:$U$37,1,2)),FALSE),TRUE,FALSE)),
IF(_xlfn.XLOOKUP(AM$2,WatchbillMONTHLY!$A$54:$U$54,OFFSET(WatchbillMONTHLY!$A$54:$U$54,1,2))=IF(_xlfn.XLOOKUP($A73,INDIRECT("_"&amp;_xlfn.XLOOKUP(AM$2,WatchbillMONTHLY!$A$54:$U$54,OFFSET(WatchbillMONTHLY!$A$54:$U$54,1,2))),INDIRECT("_"&amp;_xlfn.XLOOKUP(AM$2,WatchbillMONTHLY!$A$54:$U$54,OFFSET(WatchbillMONTHLY!$A$54:$U$54,1,2))))=$A73,_xlfn.XLOOKUP(AM$2,WatchbillMONTHLY!$A$54:$U$54,OFFSET(WatchbillMONTHLY!$A$54:$U$54,1,2)),FALSE),TRUE,FALSE)),
IF(_xlfn.XLOOKUP(AM$2,WatchbillMONTHLY!$A$71:$U$71,OFFSET(WatchbillMONTHLY!$A$71:$U$71,1,2))=IF(_xlfn.XLOOKUP($A73,INDIRECT("_"&amp;_xlfn.XLOOKUP(AM$2,WatchbillMONTHLY!$A$71:$U$71,OFFSET(WatchbillMONTHLY!$A$71:$U$71,1,2))),INDIRECT("_"&amp;_xlfn.XLOOKUP(AM$2,WatchbillMONTHLY!$A$71:$U$71,OFFSET(WatchbillMONTHLY!$A$71:$U$71,1,2))))=$A73,_xlfn.XLOOKUP(AM$2,WatchbillMONTHLY!$A$71:$U$71,OFFSET(WatchbillMONTHLY!$A$71:$U$71,1,2)),FALSE),TRUE,FALSE)),
IF(_xlfn.XLOOKUP(AM$2,WatchbillMONTHLY!$A$88:$U$88,OFFSET(WatchbillMONTHLY!$A$88:$U$88,1,2))=IF(_xlfn.XLOOKUP($A73,INDIRECT("_"&amp;_xlfn.XLOOKUP(AM$2,WatchbillMONTHLY!$A$88:$U$88,OFFSET(WatchbillMONTHLY!$A$88:$U$88,1,2))),INDIRECT("_"&amp;_xlfn.XLOOKUP(AM$2,WatchbillMONTHLY!$A$88:$U$88,OFFSET(WatchbillMONTHLY!$A$88:$U$88,1,2))))=$A73,_xlfn.XLOOKUP(AM$2,WatchbillMONTHLY!$A$88:$U$88,OFFSET(WatchbillMONTHLY!$A$88:$U$88,1,2)),FALSE),TRUE,FALSE)),
FALSE),FALSE)</f>
        <v>0</v>
      </c>
      <c r="AN73" s="209" t="b" cm="1">
        <f t="array" aca="1" ref="AN73" ca="1">IF(AND($A73 &gt; 0, G73 &gt; 0,AN$2&lt;MiscFormulas!$A$5+1),
_xlfn.IFNA(
_xlfn.IFNA(
_xlfn.IFNA(
_xlfn.IFNA(
_xlfn.IFNA(
_xlfn.IFNA(
IF(_xlfn.XLOOKUP(AN$2,WatchbillMONTHLY!$A$3:$U$3,OFFSET(WatchbillMONTHLY!$A$3:$U$3,1,2))=IF(_xlfn.XLOOKUP($A73,INDIRECT("_"&amp;_xlfn.XLOOKUP(AN$2,WatchbillMONTHLY!$A$3:$U$3,OFFSET(WatchbillMONTHLY!$A$3:$U$3,1,2))),INDIRECT("_"&amp;_xlfn.XLOOKUP(AN$2,WatchbillMONTHLY!$A$3:$U$3,OFFSET(WatchbillMONTHLY!$A$3:$U$3,1,2))))=$A73,_xlfn.XLOOKUP(AN$2,WatchbillMONTHLY!$A$3:$U$3,OFFSET(WatchbillMONTHLY!$A$3:$U$3,1,2)),FALSE),TRUE,FALSE),
IF(_xlfn.XLOOKUP(AN$2,WatchbillMONTHLY!$A$20:$U$20,OFFSET(WatchbillMONTHLY!$A$20:$U$20,1,2))=IF(_xlfn.XLOOKUP($A73,INDIRECT("_"&amp;_xlfn.XLOOKUP(AN$2,WatchbillMONTHLY!$A$20:$U$20,OFFSET(WatchbillMONTHLY!$A$20:$U$20,1,2))),INDIRECT("_"&amp;_xlfn.XLOOKUP(AN$2,WatchbillMONTHLY!$A$20:$U$20,OFFSET(WatchbillMONTHLY!$A$20:$U$20,1,2))))=$A73,_xlfn.XLOOKUP(AN$2,WatchbillMONTHLY!$A$20:$U$20,OFFSET(WatchbillMONTHLY!$A$20:$U$20,1,2)),FALSE),TRUE,FALSE)),
IF(_xlfn.XLOOKUP(AN$2,WatchbillMONTHLY!$A$37:$U$37,OFFSET(WatchbillMONTHLY!$A$37:$U$37,1,2))=IF(_xlfn.XLOOKUP($A73,INDIRECT("_"&amp;_xlfn.XLOOKUP(AN$2,WatchbillMONTHLY!$A$37:$U$37,OFFSET(WatchbillMONTHLY!$A$37:$U$37,1,2))),INDIRECT("_"&amp;_xlfn.XLOOKUP(AN$2,WatchbillMONTHLY!$A$37:$U$37,OFFSET(WatchbillMONTHLY!$A$37:$U$37,1,2))))=$A73,_xlfn.XLOOKUP(AN$2,WatchbillMONTHLY!$A$37:$U$37,OFFSET(WatchbillMONTHLY!$A$37:$U$37,1,2)),FALSE),TRUE,FALSE)),
IF(_xlfn.XLOOKUP(AN$2,WatchbillMONTHLY!$A$54:$U$54,OFFSET(WatchbillMONTHLY!$A$54:$U$54,1,2))=IF(_xlfn.XLOOKUP($A73,INDIRECT("_"&amp;_xlfn.XLOOKUP(AN$2,WatchbillMONTHLY!$A$54:$U$54,OFFSET(WatchbillMONTHLY!$A$54:$U$54,1,2))),INDIRECT("_"&amp;_xlfn.XLOOKUP(AN$2,WatchbillMONTHLY!$A$54:$U$54,OFFSET(WatchbillMONTHLY!$A$54:$U$54,1,2))))=$A73,_xlfn.XLOOKUP(AN$2,WatchbillMONTHLY!$A$54:$U$54,OFFSET(WatchbillMONTHLY!$A$54:$U$54,1,2)),FALSE),TRUE,FALSE)),
IF(_xlfn.XLOOKUP(AN$2,WatchbillMONTHLY!$A$71:$U$71,OFFSET(WatchbillMONTHLY!$A$71:$U$71,1,2))=IF(_xlfn.XLOOKUP($A73,INDIRECT("_"&amp;_xlfn.XLOOKUP(AN$2,WatchbillMONTHLY!$A$71:$U$71,OFFSET(WatchbillMONTHLY!$A$71:$U$71,1,2))),INDIRECT("_"&amp;_xlfn.XLOOKUP(AN$2,WatchbillMONTHLY!$A$71:$U$71,OFFSET(WatchbillMONTHLY!$A$71:$U$71,1,2))))=$A73,_xlfn.XLOOKUP(AN$2,WatchbillMONTHLY!$A$71:$U$71,OFFSET(WatchbillMONTHLY!$A$71:$U$71,1,2)),FALSE),TRUE,FALSE)),
IF(_xlfn.XLOOKUP(AN$2,WatchbillMONTHLY!$A$88:$U$88,OFFSET(WatchbillMONTHLY!$A$88:$U$88,1,2))=IF(_xlfn.XLOOKUP($A73,INDIRECT("_"&amp;_xlfn.XLOOKUP(AN$2,WatchbillMONTHLY!$A$88:$U$88,OFFSET(WatchbillMONTHLY!$A$88:$U$88,1,2))),INDIRECT("_"&amp;_xlfn.XLOOKUP(AN$2,WatchbillMONTHLY!$A$88:$U$88,OFFSET(WatchbillMONTHLY!$A$88:$U$88,1,2))))=$A73,_xlfn.XLOOKUP(AN$2,WatchbillMONTHLY!$A$88:$U$88,OFFSET(WatchbillMONTHLY!$A$88:$U$88,1,2)),FALSE),TRUE,FALSE)),
FALSE),FALSE)</f>
        <v>0</v>
      </c>
      <c r="AO73" s="209" t="b" cm="1">
        <f t="array" aca="1" ref="AO73" ca="1">IF(AND($A73 &gt; 0, H73 &gt; 0,AO$2&lt;MiscFormulas!$A$5+1),
_xlfn.IFNA(
_xlfn.IFNA(
_xlfn.IFNA(
_xlfn.IFNA(
_xlfn.IFNA(
_xlfn.IFNA(
IF(_xlfn.XLOOKUP(AO$2,WatchbillMONTHLY!$A$3:$U$3,OFFSET(WatchbillMONTHLY!$A$3:$U$3,1,2))=IF(_xlfn.XLOOKUP($A73,INDIRECT("_"&amp;_xlfn.XLOOKUP(AO$2,WatchbillMONTHLY!$A$3:$U$3,OFFSET(WatchbillMONTHLY!$A$3:$U$3,1,2))),INDIRECT("_"&amp;_xlfn.XLOOKUP(AO$2,WatchbillMONTHLY!$A$3:$U$3,OFFSET(WatchbillMONTHLY!$A$3:$U$3,1,2))))=$A73,_xlfn.XLOOKUP(AO$2,WatchbillMONTHLY!$A$3:$U$3,OFFSET(WatchbillMONTHLY!$A$3:$U$3,1,2)),FALSE),TRUE,FALSE),
IF(_xlfn.XLOOKUP(AO$2,WatchbillMONTHLY!$A$20:$U$20,OFFSET(WatchbillMONTHLY!$A$20:$U$20,1,2))=IF(_xlfn.XLOOKUP($A73,INDIRECT("_"&amp;_xlfn.XLOOKUP(AO$2,WatchbillMONTHLY!$A$20:$U$20,OFFSET(WatchbillMONTHLY!$A$20:$U$20,1,2))),INDIRECT("_"&amp;_xlfn.XLOOKUP(AO$2,WatchbillMONTHLY!$A$20:$U$20,OFFSET(WatchbillMONTHLY!$A$20:$U$20,1,2))))=$A73,_xlfn.XLOOKUP(AO$2,WatchbillMONTHLY!$A$20:$U$20,OFFSET(WatchbillMONTHLY!$A$20:$U$20,1,2)),FALSE),TRUE,FALSE)),
IF(_xlfn.XLOOKUP(AO$2,WatchbillMONTHLY!$A$37:$U$37,OFFSET(WatchbillMONTHLY!$A$37:$U$37,1,2))=IF(_xlfn.XLOOKUP($A73,INDIRECT("_"&amp;_xlfn.XLOOKUP(AO$2,WatchbillMONTHLY!$A$37:$U$37,OFFSET(WatchbillMONTHLY!$A$37:$U$37,1,2))),INDIRECT("_"&amp;_xlfn.XLOOKUP(AO$2,WatchbillMONTHLY!$A$37:$U$37,OFFSET(WatchbillMONTHLY!$A$37:$U$37,1,2))))=$A73,_xlfn.XLOOKUP(AO$2,WatchbillMONTHLY!$A$37:$U$37,OFFSET(WatchbillMONTHLY!$A$37:$U$37,1,2)),FALSE),TRUE,FALSE)),
IF(_xlfn.XLOOKUP(AO$2,WatchbillMONTHLY!$A$54:$U$54,OFFSET(WatchbillMONTHLY!$A$54:$U$54,1,2))=IF(_xlfn.XLOOKUP($A73,INDIRECT("_"&amp;_xlfn.XLOOKUP(AO$2,WatchbillMONTHLY!$A$54:$U$54,OFFSET(WatchbillMONTHLY!$A$54:$U$54,1,2))),INDIRECT("_"&amp;_xlfn.XLOOKUP(AO$2,WatchbillMONTHLY!$A$54:$U$54,OFFSET(WatchbillMONTHLY!$A$54:$U$54,1,2))))=$A73,_xlfn.XLOOKUP(AO$2,WatchbillMONTHLY!$A$54:$U$54,OFFSET(WatchbillMONTHLY!$A$54:$U$54,1,2)),FALSE),TRUE,FALSE)),
IF(_xlfn.XLOOKUP(AO$2,WatchbillMONTHLY!$A$71:$U$71,OFFSET(WatchbillMONTHLY!$A$71:$U$71,1,2))=IF(_xlfn.XLOOKUP($A73,INDIRECT("_"&amp;_xlfn.XLOOKUP(AO$2,WatchbillMONTHLY!$A$71:$U$71,OFFSET(WatchbillMONTHLY!$A$71:$U$71,1,2))),INDIRECT("_"&amp;_xlfn.XLOOKUP(AO$2,WatchbillMONTHLY!$A$71:$U$71,OFFSET(WatchbillMONTHLY!$A$71:$U$71,1,2))))=$A73,_xlfn.XLOOKUP(AO$2,WatchbillMONTHLY!$A$71:$U$71,OFFSET(WatchbillMONTHLY!$A$71:$U$71,1,2)),FALSE),TRUE,FALSE)),
IF(_xlfn.XLOOKUP(AO$2,WatchbillMONTHLY!$A$88:$U$88,OFFSET(WatchbillMONTHLY!$A$88:$U$88,1,2))=IF(_xlfn.XLOOKUP($A73,INDIRECT("_"&amp;_xlfn.XLOOKUP(AO$2,WatchbillMONTHLY!$A$88:$U$88,OFFSET(WatchbillMONTHLY!$A$88:$U$88,1,2))),INDIRECT("_"&amp;_xlfn.XLOOKUP(AO$2,WatchbillMONTHLY!$A$88:$U$88,OFFSET(WatchbillMONTHLY!$A$88:$U$88,1,2))))=$A73,_xlfn.XLOOKUP(AO$2,WatchbillMONTHLY!$A$88:$U$88,OFFSET(WatchbillMONTHLY!$A$88:$U$88,1,2)),FALSE),TRUE,FALSE)),
FALSE),FALSE)</f>
        <v>0</v>
      </c>
      <c r="AP73" s="209" t="b" cm="1">
        <f t="array" aca="1" ref="AP73" ca="1">IF(AND($A73 &gt; 0, I73 &gt; 0,AP$2&lt;MiscFormulas!$A$5+1),
_xlfn.IFNA(
_xlfn.IFNA(
_xlfn.IFNA(
_xlfn.IFNA(
_xlfn.IFNA(
_xlfn.IFNA(
IF(_xlfn.XLOOKUP(AP$2,WatchbillMONTHLY!$A$3:$U$3,OFFSET(WatchbillMONTHLY!$A$3:$U$3,1,2))=IF(_xlfn.XLOOKUP($A73,INDIRECT("_"&amp;_xlfn.XLOOKUP(AP$2,WatchbillMONTHLY!$A$3:$U$3,OFFSET(WatchbillMONTHLY!$A$3:$U$3,1,2))),INDIRECT("_"&amp;_xlfn.XLOOKUP(AP$2,WatchbillMONTHLY!$A$3:$U$3,OFFSET(WatchbillMONTHLY!$A$3:$U$3,1,2))))=$A73,_xlfn.XLOOKUP(AP$2,WatchbillMONTHLY!$A$3:$U$3,OFFSET(WatchbillMONTHLY!$A$3:$U$3,1,2)),FALSE),TRUE,FALSE),
IF(_xlfn.XLOOKUP(AP$2,WatchbillMONTHLY!$A$20:$U$20,OFFSET(WatchbillMONTHLY!$A$20:$U$20,1,2))=IF(_xlfn.XLOOKUP($A73,INDIRECT("_"&amp;_xlfn.XLOOKUP(AP$2,WatchbillMONTHLY!$A$20:$U$20,OFFSET(WatchbillMONTHLY!$A$20:$U$20,1,2))),INDIRECT("_"&amp;_xlfn.XLOOKUP(AP$2,WatchbillMONTHLY!$A$20:$U$20,OFFSET(WatchbillMONTHLY!$A$20:$U$20,1,2))))=$A73,_xlfn.XLOOKUP(AP$2,WatchbillMONTHLY!$A$20:$U$20,OFFSET(WatchbillMONTHLY!$A$20:$U$20,1,2)),FALSE),TRUE,FALSE)),
IF(_xlfn.XLOOKUP(AP$2,WatchbillMONTHLY!$A$37:$U$37,OFFSET(WatchbillMONTHLY!$A$37:$U$37,1,2))=IF(_xlfn.XLOOKUP($A73,INDIRECT("_"&amp;_xlfn.XLOOKUP(AP$2,WatchbillMONTHLY!$A$37:$U$37,OFFSET(WatchbillMONTHLY!$A$37:$U$37,1,2))),INDIRECT("_"&amp;_xlfn.XLOOKUP(AP$2,WatchbillMONTHLY!$A$37:$U$37,OFFSET(WatchbillMONTHLY!$A$37:$U$37,1,2))))=$A73,_xlfn.XLOOKUP(AP$2,WatchbillMONTHLY!$A$37:$U$37,OFFSET(WatchbillMONTHLY!$A$37:$U$37,1,2)),FALSE),TRUE,FALSE)),
IF(_xlfn.XLOOKUP(AP$2,WatchbillMONTHLY!$A$54:$U$54,OFFSET(WatchbillMONTHLY!$A$54:$U$54,1,2))=IF(_xlfn.XLOOKUP($A73,INDIRECT("_"&amp;_xlfn.XLOOKUP(AP$2,WatchbillMONTHLY!$A$54:$U$54,OFFSET(WatchbillMONTHLY!$A$54:$U$54,1,2))),INDIRECT("_"&amp;_xlfn.XLOOKUP(AP$2,WatchbillMONTHLY!$A$54:$U$54,OFFSET(WatchbillMONTHLY!$A$54:$U$54,1,2))))=$A73,_xlfn.XLOOKUP(AP$2,WatchbillMONTHLY!$A$54:$U$54,OFFSET(WatchbillMONTHLY!$A$54:$U$54,1,2)),FALSE),TRUE,FALSE)),
IF(_xlfn.XLOOKUP(AP$2,WatchbillMONTHLY!$A$71:$U$71,OFFSET(WatchbillMONTHLY!$A$71:$U$71,1,2))=IF(_xlfn.XLOOKUP($A73,INDIRECT("_"&amp;_xlfn.XLOOKUP(AP$2,WatchbillMONTHLY!$A$71:$U$71,OFFSET(WatchbillMONTHLY!$A$71:$U$71,1,2))),INDIRECT("_"&amp;_xlfn.XLOOKUP(AP$2,WatchbillMONTHLY!$A$71:$U$71,OFFSET(WatchbillMONTHLY!$A$71:$U$71,1,2))))=$A73,_xlfn.XLOOKUP(AP$2,WatchbillMONTHLY!$A$71:$U$71,OFFSET(WatchbillMONTHLY!$A$71:$U$71,1,2)),FALSE),TRUE,FALSE)),
IF(_xlfn.XLOOKUP(AP$2,WatchbillMONTHLY!$A$88:$U$88,OFFSET(WatchbillMONTHLY!$A$88:$U$88,1,2))=IF(_xlfn.XLOOKUP($A73,INDIRECT("_"&amp;_xlfn.XLOOKUP(AP$2,WatchbillMONTHLY!$A$88:$U$88,OFFSET(WatchbillMONTHLY!$A$88:$U$88,1,2))),INDIRECT("_"&amp;_xlfn.XLOOKUP(AP$2,WatchbillMONTHLY!$A$88:$U$88,OFFSET(WatchbillMONTHLY!$A$88:$U$88,1,2))))=$A73,_xlfn.XLOOKUP(AP$2,WatchbillMONTHLY!$A$88:$U$88,OFFSET(WatchbillMONTHLY!$A$88:$U$88,1,2)),FALSE),TRUE,FALSE)),
FALSE),FALSE)</f>
        <v>0</v>
      </c>
      <c r="AQ73" s="209" t="b" cm="1">
        <f t="array" aca="1" ref="AQ73" ca="1">IF(AND($A73 &gt; 0, J73 &gt; 0,AQ$2&lt;MiscFormulas!$A$5+1),
_xlfn.IFNA(
_xlfn.IFNA(
_xlfn.IFNA(
_xlfn.IFNA(
_xlfn.IFNA(
_xlfn.IFNA(
IF(_xlfn.XLOOKUP(AQ$2,WatchbillMONTHLY!$A$3:$U$3,OFFSET(WatchbillMONTHLY!$A$3:$U$3,1,2))=IF(_xlfn.XLOOKUP($A73,INDIRECT("_"&amp;_xlfn.XLOOKUP(AQ$2,WatchbillMONTHLY!$A$3:$U$3,OFFSET(WatchbillMONTHLY!$A$3:$U$3,1,2))),INDIRECT("_"&amp;_xlfn.XLOOKUP(AQ$2,WatchbillMONTHLY!$A$3:$U$3,OFFSET(WatchbillMONTHLY!$A$3:$U$3,1,2))))=$A73,_xlfn.XLOOKUP(AQ$2,WatchbillMONTHLY!$A$3:$U$3,OFFSET(WatchbillMONTHLY!$A$3:$U$3,1,2)),FALSE),TRUE,FALSE),
IF(_xlfn.XLOOKUP(AQ$2,WatchbillMONTHLY!$A$20:$U$20,OFFSET(WatchbillMONTHLY!$A$20:$U$20,1,2))=IF(_xlfn.XLOOKUP($A73,INDIRECT("_"&amp;_xlfn.XLOOKUP(AQ$2,WatchbillMONTHLY!$A$20:$U$20,OFFSET(WatchbillMONTHLY!$A$20:$U$20,1,2))),INDIRECT("_"&amp;_xlfn.XLOOKUP(AQ$2,WatchbillMONTHLY!$A$20:$U$20,OFFSET(WatchbillMONTHLY!$A$20:$U$20,1,2))))=$A73,_xlfn.XLOOKUP(AQ$2,WatchbillMONTHLY!$A$20:$U$20,OFFSET(WatchbillMONTHLY!$A$20:$U$20,1,2)),FALSE),TRUE,FALSE)),
IF(_xlfn.XLOOKUP(AQ$2,WatchbillMONTHLY!$A$37:$U$37,OFFSET(WatchbillMONTHLY!$A$37:$U$37,1,2))=IF(_xlfn.XLOOKUP($A73,INDIRECT("_"&amp;_xlfn.XLOOKUP(AQ$2,WatchbillMONTHLY!$A$37:$U$37,OFFSET(WatchbillMONTHLY!$A$37:$U$37,1,2))),INDIRECT("_"&amp;_xlfn.XLOOKUP(AQ$2,WatchbillMONTHLY!$A$37:$U$37,OFFSET(WatchbillMONTHLY!$A$37:$U$37,1,2))))=$A73,_xlfn.XLOOKUP(AQ$2,WatchbillMONTHLY!$A$37:$U$37,OFFSET(WatchbillMONTHLY!$A$37:$U$37,1,2)),FALSE),TRUE,FALSE)),
IF(_xlfn.XLOOKUP(AQ$2,WatchbillMONTHLY!$A$54:$U$54,OFFSET(WatchbillMONTHLY!$A$54:$U$54,1,2))=IF(_xlfn.XLOOKUP($A73,INDIRECT("_"&amp;_xlfn.XLOOKUP(AQ$2,WatchbillMONTHLY!$A$54:$U$54,OFFSET(WatchbillMONTHLY!$A$54:$U$54,1,2))),INDIRECT("_"&amp;_xlfn.XLOOKUP(AQ$2,WatchbillMONTHLY!$A$54:$U$54,OFFSET(WatchbillMONTHLY!$A$54:$U$54,1,2))))=$A73,_xlfn.XLOOKUP(AQ$2,WatchbillMONTHLY!$A$54:$U$54,OFFSET(WatchbillMONTHLY!$A$54:$U$54,1,2)),FALSE),TRUE,FALSE)),
IF(_xlfn.XLOOKUP(AQ$2,WatchbillMONTHLY!$A$71:$U$71,OFFSET(WatchbillMONTHLY!$A$71:$U$71,1,2))=IF(_xlfn.XLOOKUP($A73,INDIRECT("_"&amp;_xlfn.XLOOKUP(AQ$2,WatchbillMONTHLY!$A$71:$U$71,OFFSET(WatchbillMONTHLY!$A$71:$U$71,1,2))),INDIRECT("_"&amp;_xlfn.XLOOKUP(AQ$2,WatchbillMONTHLY!$A$71:$U$71,OFFSET(WatchbillMONTHLY!$A$71:$U$71,1,2))))=$A73,_xlfn.XLOOKUP(AQ$2,WatchbillMONTHLY!$A$71:$U$71,OFFSET(WatchbillMONTHLY!$A$71:$U$71,1,2)),FALSE),TRUE,FALSE)),
IF(_xlfn.XLOOKUP(AQ$2,WatchbillMONTHLY!$A$88:$U$88,OFFSET(WatchbillMONTHLY!$A$88:$U$88,1,2))=IF(_xlfn.XLOOKUP($A73,INDIRECT("_"&amp;_xlfn.XLOOKUP(AQ$2,WatchbillMONTHLY!$A$88:$U$88,OFFSET(WatchbillMONTHLY!$A$88:$U$88,1,2))),INDIRECT("_"&amp;_xlfn.XLOOKUP(AQ$2,WatchbillMONTHLY!$A$88:$U$88,OFFSET(WatchbillMONTHLY!$A$88:$U$88,1,2))))=$A73,_xlfn.XLOOKUP(AQ$2,WatchbillMONTHLY!$A$88:$U$88,OFFSET(WatchbillMONTHLY!$A$88:$U$88,1,2)),FALSE),TRUE,FALSE)),
FALSE),FALSE)</f>
        <v>0</v>
      </c>
      <c r="AR73" s="209" t="b" cm="1">
        <f t="array" aca="1" ref="AR73" ca="1">IF(AND($A73 &gt; 0, K73 &gt; 0,AR$2&lt;MiscFormulas!$A$5+1),
_xlfn.IFNA(
_xlfn.IFNA(
_xlfn.IFNA(
_xlfn.IFNA(
_xlfn.IFNA(
_xlfn.IFNA(
IF(_xlfn.XLOOKUP(AR$2,WatchbillMONTHLY!$A$3:$U$3,OFFSET(WatchbillMONTHLY!$A$3:$U$3,1,2))=IF(_xlfn.XLOOKUP($A73,INDIRECT("_"&amp;_xlfn.XLOOKUP(AR$2,WatchbillMONTHLY!$A$3:$U$3,OFFSET(WatchbillMONTHLY!$A$3:$U$3,1,2))),INDIRECT("_"&amp;_xlfn.XLOOKUP(AR$2,WatchbillMONTHLY!$A$3:$U$3,OFFSET(WatchbillMONTHLY!$A$3:$U$3,1,2))))=$A73,_xlfn.XLOOKUP(AR$2,WatchbillMONTHLY!$A$3:$U$3,OFFSET(WatchbillMONTHLY!$A$3:$U$3,1,2)),FALSE),TRUE,FALSE),
IF(_xlfn.XLOOKUP(AR$2,WatchbillMONTHLY!$A$20:$U$20,OFFSET(WatchbillMONTHLY!$A$20:$U$20,1,2))=IF(_xlfn.XLOOKUP($A73,INDIRECT("_"&amp;_xlfn.XLOOKUP(AR$2,WatchbillMONTHLY!$A$20:$U$20,OFFSET(WatchbillMONTHLY!$A$20:$U$20,1,2))),INDIRECT("_"&amp;_xlfn.XLOOKUP(AR$2,WatchbillMONTHLY!$A$20:$U$20,OFFSET(WatchbillMONTHLY!$A$20:$U$20,1,2))))=$A73,_xlfn.XLOOKUP(AR$2,WatchbillMONTHLY!$A$20:$U$20,OFFSET(WatchbillMONTHLY!$A$20:$U$20,1,2)),FALSE),TRUE,FALSE)),
IF(_xlfn.XLOOKUP(AR$2,WatchbillMONTHLY!$A$37:$U$37,OFFSET(WatchbillMONTHLY!$A$37:$U$37,1,2))=IF(_xlfn.XLOOKUP($A73,INDIRECT("_"&amp;_xlfn.XLOOKUP(AR$2,WatchbillMONTHLY!$A$37:$U$37,OFFSET(WatchbillMONTHLY!$A$37:$U$37,1,2))),INDIRECT("_"&amp;_xlfn.XLOOKUP(AR$2,WatchbillMONTHLY!$A$37:$U$37,OFFSET(WatchbillMONTHLY!$A$37:$U$37,1,2))))=$A73,_xlfn.XLOOKUP(AR$2,WatchbillMONTHLY!$A$37:$U$37,OFFSET(WatchbillMONTHLY!$A$37:$U$37,1,2)),FALSE),TRUE,FALSE)),
IF(_xlfn.XLOOKUP(AR$2,WatchbillMONTHLY!$A$54:$U$54,OFFSET(WatchbillMONTHLY!$A$54:$U$54,1,2))=IF(_xlfn.XLOOKUP($A73,INDIRECT("_"&amp;_xlfn.XLOOKUP(AR$2,WatchbillMONTHLY!$A$54:$U$54,OFFSET(WatchbillMONTHLY!$A$54:$U$54,1,2))),INDIRECT("_"&amp;_xlfn.XLOOKUP(AR$2,WatchbillMONTHLY!$A$54:$U$54,OFFSET(WatchbillMONTHLY!$A$54:$U$54,1,2))))=$A73,_xlfn.XLOOKUP(AR$2,WatchbillMONTHLY!$A$54:$U$54,OFFSET(WatchbillMONTHLY!$A$54:$U$54,1,2)),FALSE),TRUE,FALSE)),
IF(_xlfn.XLOOKUP(AR$2,WatchbillMONTHLY!$A$71:$U$71,OFFSET(WatchbillMONTHLY!$A$71:$U$71,1,2))=IF(_xlfn.XLOOKUP($A73,INDIRECT("_"&amp;_xlfn.XLOOKUP(AR$2,WatchbillMONTHLY!$A$71:$U$71,OFFSET(WatchbillMONTHLY!$A$71:$U$71,1,2))),INDIRECT("_"&amp;_xlfn.XLOOKUP(AR$2,WatchbillMONTHLY!$A$71:$U$71,OFFSET(WatchbillMONTHLY!$A$71:$U$71,1,2))))=$A73,_xlfn.XLOOKUP(AR$2,WatchbillMONTHLY!$A$71:$U$71,OFFSET(WatchbillMONTHLY!$A$71:$U$71,1,2)),FALSE),TRUE,FALSE)),
IF(_xlfn.XLOOKUP(AR$2,WatchbillMONTHLY!$A$88:$U$88,OFFSET(WatchbillMONTHLY!$A$88:$U$88,1,2))=IF(_xlfn.XLOOKUP($A73,INDIRECT("_"&amp;_xlfn.XLOOKUP(AR$2,WatchbillMONTHLY!$A$88:$U$88,OFFSET(WatchbillMONTHLY!$A$88:$U$88,1,2))),INDIRECT("_"&amp;_xlfn.XLOOKUP(AR$2,WatchbillMONTHLY!$A$88:$U$88,OFFSET(WatchbillMONTHLY!$A$88:$U$88,1,2))))=$A73,_xlfn.XLOOKUP(AR$2,WatchbillMONTHLY!$A$88:$U$88,OFFSET(WatchbillMONTHLY!$A$88:$U$88,1,2)),FALSE),TRUE,FALSE)),
FALSE),FALSE)</f>
        <v>0</v>
      </c>
      <c r="AS73" s="209" t="b" cm="1">
        <f t="array" aca="1" ref="AS73" ca="1">IF(AND($A73 &gt; 0, L73 &gt; 0,AS$2&lt;MiscFormulas!$A$5+1),
_xlfn.IFNA(
_xlfn.IFNA(
_xlfn.IFNA(
_xlfn.IFNA(
_xlfn.IFNA(
_xlfn.IFNA(
IF(_xlfn.XLOOKUP(AS$2,WatchbillMONTHLY!$A$3:$U$3,OFFSET(WatchbillMONTHLY!$A$3:$U$3,1,2))=IF(_xlfn.XLOOKUP($A73,INDIRECT("_"&amp;_xlfn.XLOOKUP(AS$2,WatchbillMONTHLY!$A$3:$U$3,OFFSET(WatchbillMONTHLY!$A$3:$U$3,1,2))),INDIRECT("_"&amp;_xlfn.XLOOKUP(AS$2,WatchbillMONTHLY!$A$3:$U$3,OFFSET(WatchbillMONTHLY!$A$3:$U$3,1,2))))=$A73,_xlfn.XLOOKUP(AS$2,WatchbillMONTHLY!$A$3:$U$3,OFFSET(WatchbillMONTHLY!$A$3:$U$3,1,2)),FALSE),TRUE,FALSE),
IF(_xlfn.XLOOKUP(AS$2,WatchbillMONTHLY!$A$20:$U$20,OFFSET(WatchbillMONTHLY!$A$20:$U$20,1,2))=IF(_xlfn.XLOOKUP($A73,INDIRECT("_"&amp;_xlfn.XLOOKUP(AS$2,WatchbillMONTHLY!$A$20:$U$20,OFFSET(WatchbillMONTHLY!$A$20:$U$20,1,2))),INDIRECT("_"&amp;_xlfn.XLOOKUP(AS$2,WatchbillMONTHLY!$A$20:$U$20,OFFSET(WatchbillMONTHLY!$A$20:$U$20,1,2))))=$A73,_xlfn.XLOOKUP(AS$2,WatchbillMONTHLY!$A$20:$U$20,OFFSET(WatchbillMONTHLY!$A$20:$U$20,1,2)),FALSE),TRUE,FALSE)),
IF(_xlfn.XLOOKUP(AS$2,WatchbillMONTHLY!$A$37:$U$37,OFFSET(WatchbillMONTHLY!$A$37:$U$37,1,2))=IF(_xlfn.XLOOKUP($A73,INDIRECT("_"&amp;_xlfn.XLOOKUP(AS$2,WatchbillMONTHLY!$A$37:$U$37,OFFSET(WatchbillMONTHLY!$A$37:$U$37,1,2))),INDIRECT("_"&amp;_xlfn.XLOOKUP(AS$2,WatchbillMONTHLY!$A$37:$U$37,OFFSET(WatchbillMONTHLY!$A$37:$U$37,1,2))))=$A73,_xlfn.XLOOKUP(AS$2,WatchbillMONTHLY!$A$37:$U$37,OFFSET(WatchbillMONTHLY!$A$37:$U$37,1,2)),FALSE),TRUE,FALSE)),
IF(_xlfn.XLOOKUP(AS$2,WatchbillMONTHLY!$A$54:$U$54,OFFSET(WatchbillMONTHLY!$A$54:$U$54,1,2))=IF(_xlfn.XLOOKUP($A73,INDIRECT("_"&amp;_xlfn.XLOOKUP(AS$2,WatchbillMONTHLY!$A$54:$U$54,OFFSET(WatchbillMONTHLY!$A$54:$U$54,1,2))),INDIRECT("_"&amp;_xlfn.XLOOKUP(AS$2,WatchbillMONTHLY!$A$54:$U$54,OFFSET(WatchbillMONTHLY!$A$54:$U$54,1,2))))=$A73,_xlfn.XLOOKUP(AS$2,WatchbillMONTHLY!$A$54:$U$54,OFFSET(WatchbillMONTHLY!$A$54:$U$54,1,2)),FALSE),TRUE,FALSE)),
IF(_xlfn.XLOOKUP(AS$2,WatchbillMONTHLY!$A$71:$U$71,OFFSET(WatchbillMONTHLY!$A$71:$U$71,1,2))=IF(_xlfn.XLOOKUP($A73,INDIRECT("_"&amp;_xlfn.XLOOKUP(AS$2,WatchbillMONTHLY!$A$71:$U$71,OFFSET(WatchbillMONTHLY!$A$71:$U$71,1,2))),INDIRECT("_"&amp;_xlfn.XLOOKUP(AS$2,WatchbillMONTHLY!$A$71:$U$71,OFFSET(WatchbillMONTHLY!$A$71:$U$71,1,2))))=$A73,_xlfn.XLOOKUP(AS$2,WatchbillMONTHLY!$A$71:$U$71,OFFSET(WatchbillMONTHLY!$A$71:$U$71,1,2)),FALSE),TRUE,FALSE)),
IF(_xlfn.XLOOKUP(AS$2,WatchbillMONTHLY!$A$88:$U$88,OFFSET(WatchbillMONTHLY!$A$88:$U$88,1,2))=IF(_xlfn.XLOOKUP($A73,INDIRECT("_"&amp;_xlfn.XLOOKUP(AS$2,WatchbillMONTHLY!$A$88:$U$88,OFFSET(WatchbillMONTHLY!$A$88:$U$88,1,2))),INDIRECT("_"&amp;_xlfn.XLOOKUP(AS$2,WatchbillMONTHLY!$A$88:$U$88,OFFSET(WatchbillMONTHLY!$A$88:$U$88,1,2))))=$A73,_xlfn.XLOOKUP(AS$2,WatchbillMONTHLY!$A$88:$U$88,OFFSET(WatchbillMONTHLY!$A$88:$U$88,1,2)),FALSE),TRUE,FALSE)),
FALSE),FALSE)</f>
        <v>0</v>
      </c>
      <c r="AT73" s="209" t="b" cm="1">
        <f t="array" aca="1" ref="AT73" ca="1">IF(AND($A73 &gt; 0, M73 &gt; 0,AT$2&lt;MiscFormulas!$A$5+1),
_xlfn.IFNA(
_xlfn.IFNA(
_xlfn.IFNA(
_xlfn.IFNA(
_xlfn.IFNA(
_xlfn.IFNA(
IF(_xlfn.XLOOKUP(AT$2,WatchbillMONTHLY!$A$3:$U$3,OFFSET(WatchbillMONTHLY!$A$3:$U$3,1,2))=IF(_xlfn.XLOOKUP($A73,INDIRECT("_"&amp;_xlfn.XLOOKUP(AT$2,WatchbillMONTHLY!$A$3:$U$3,OFFSET(WatchbillMONTHLY!$A$3:$U$3,1,2))),INDIRECT("_"&amp;_xlfn.XLOOKUP(AT$2,WatchbillMONTHLY!$A$3:$U$3,OFFSET(WatchbillMONTHLY!$A$3:$U$3,1,2))))=$A73,_xlfn.XLOOKUP(AT$2,WatchbillMONTHLY!$A$3:$U$3,OFFSET(WatchbillMONTHLY!$A$3:$U$3,1,2)),FALSE),TRUE,FALSE),
IF(_xlfn.XLOOKUP(AT$2,WatchbillMONTHLY!$A$20:$U$20,OFFSET(WatchbillMONTHLY!$A$20:$U$20,1,2))=IF(_xlfn.XLOOKUP($A73,INDIRECT("_"&amp;_xlfn.XLOOKUP(AT$2,WatchbillMONTHLY!$A$20:$U$20,OFFSET(WatchbillMONTHLY!$A$20:$U$20,1,2))),INDIRECT("_"&amp;_xlfn.XLOOKUP(AT$2,WatchbillMONTHLY!$A$20:$U$20,OFFSET(WatchbillMONTHLY!$A$20:$U$20,1,2))))=$A73,_xlfn.XLOOKUP(AT$2,WatchbillMONTHLY!$A$20:$U$20,OFFSET(WatchbillMONTHLY!$A$20:$U$20,1,2)),FALSE),TRUE,FALSE)),
IF(_xlfn.XLOOKUP(AT$2,WatchbillMONTHLY!$A$37:$U$37,OFFSET(WatchbillMONTHLY!$A$37:$U$37,1,2))=IF(_xlfn.XLOOKUP($A73,INDIRECT("_"&amp;_xlfn.XLOOKUP(AT$2,WatchbillMONTHLY!$A$37:$U$37,OFFSET(WatchbillMONTHLY!$A$37:$U$37,1,2))),INDIRECT("_"&amp;_xlfn.XLOOKUP(AT$2,WatchbillMONTHLY!$A$37:$U$37,OFFSET(WatchbillMONTHLY!$A$37:$U$37,1,2))))=$A73,_xlfn.XLOOKUP(AT$2,WatchbillMONTHLY!$A$37:$U$37,OFFSET(WatchbillMONTHLY!$A$37:$U$37,1,2)),FALSE),TRUE,FALSE)),
IF(_xlfn.XLOOKUP(AT$2,WatchbillMONTHLY!$A$54:$U$54,OFFSET(WatchbillMONTHLY!$A$54:$U$54,1,2))=IF(_xlfn.XLOOKUP($A73,INDIRECT("_"&amp;_xlfn.XLOOKUP(AT$2,WatchbillMONTHLY!$A$54:$U$54,OFFSET(WatchbillMONTHLY!$A$54:$U$54,1,2))),INDIRECT("_"&amp;_xlfn.XLOOKUP(AT$2,WatchbillMONTHLY!$A$54:$U$54,OFFSET(WatchbillMONTHLY!$A$54:$U$54,1,2))))=$A73,_xlfn.XLOOKUP(AT$2,WatchbillMONTHLY!$A$54:$U$54,OFFSET(WatchbillMONTHLY!$A$54:$U$54,1,2)),FALSE),TRUE,FALSE)),
IF(_xlfn.XLOOKUP(AT$2,WatchbillMONTHLY!$A$71:$U$71,OFFSET(WatchbillMONTHLY!$A$71:$U$71,1,2))=IF(_xlfn.XLOOKUP($A73,INDIRECT("_"&amp;_xlfn.XLOOKUP(AT$2,WatchbillMONTHLY!$A$71:$U$71,OFFSET(WatchbillMONTHLY!$A$71:$U$71,1,2))),INDIRECT("_"&amp;_xlfn.XLOOKUP(AT$2,WatchbillMONTHLY!$A$71:$U$71,OFFSET(WatchbillMONTHLY!$A$71:$U$71,1,2))))=$A73,_xlfn.XLOOKUP(AT$2,WatchbillMONTHLY!$A$71:$U$71,OFFSET(WatchbillMONTHLY!$A$71:$U$71,1,2)),FALSE),TRUE,FALSE)),
IF(_xlfn.XLOOKUP(AT$2,WatchbillMONTHLY!$A$88:$U$88,OFFSET(WatchbillMONTHLY!$A$88:$U$88,1,2))=IF(_xlfn.XLOOKUP($A73,INDIRECT("_"&amp;_xlfn.XLOOKUP(AT$2,WatchbillMONTHLY!$A$88:$U$88,OFFSET(WatchbillMONTHLY!$A$88:$U$88,1,2))),INDIRECT("_"&amp;_xlfn.XLOOKUP(AT$2,WatchbillMONTHLY!$A$88:$U$88,OFFSET(WatchbillMONTHLY!$A$88:$U$88,1,2))))=$A73,_xlfn.XLOOKUP(AT$2,WatchbillMONTHLY!$A$88:$U$88,OFFSET(WatchbillMONTHLY!$A$88:$U$88,1,2)),FALSE),TRUE,FALSE)),
FALSE),FALSE)</f>
        <v>0</v>
      </c>
      <c r="AU73" s="209" t="b" cm="1">
        <f t="array" aca="1" ref="AU73" ca="1">IF(AND($A73 &gt; 0, N73 &gt; 0,AU$2&lt;MiscFormulas!$A$5+1),
_xlfn.IFNA(
_xlfn.IFNA(
_xlfn.IFNA(
_xlfn.IFNA(
_xlfn.IFNA(
_xlfn.IFNA(
IF(_xlfn.XLOOKUP(AU$2,WatchbillMONTHLY!$A$3:$U$3,OFFSET(WatchbillMONTHLY!$A$3:$U$3,1,2))=IF(_xlfn.XLOOKUP($A73,INDIRECT("_"&amp;_xlfn.XLOOKUP(AU$2,WatchbillMONTHLY!$A$3:$U$3,OFFSET(WatchbillMONTHLY!$A$3:$U$3,1,2))),INDIRECT("_"&amp;_xlfn.XLOOKUP(AU$2,WatchbillMONTHLY!$A$3:$U$3,OFFSET(WatchbillMONTHLY!$A$3:$U$3,1,2))))=$A73,_xlfn.XLOOKUP(AU$2,WatchbillMONTHLY!$A$3:$U$3,OFFSET(WatchbillMONTHLY!$A$3:$U$3,1,2)),FALSE),TRUE,FALSE),
IF(_xlfn.XLOOKUP(AU$2,WatchbillMONTHLY!$A$20:$U$20,OFFSET(WatchbillMONTHLY!$A$20:$U$20,1,2))=IF(_xlfn.XLOOKUP($A73,INDIRECT("_"&amp;_xlfn.XLOOKUP(AU$2,WatchbillMONTHLY!$A$20:$U$20,OFFSET(WatchbillMONTHLY!$A$20:$U$20,1,2))),INDIRECT("_"&amp;_xlfn.XLOOKUP(AU$2,WatchbillMONTHLY!$A$20:$U$20,OFFSET(WatchbillMONTHLY!$A$20:$U$20,1,2))))=$A73,_xlfn.XLOOKUP(AU$2,WatchbillMONTHLY!$A$20:$U$20,OFFSET(WatchbillMONTHLY!$A$20:$U$20,1,2)),FALSE),TRUE,FALSE)),
IF(_xlfn.XLOOKUP(AU$2,WatchbillMONTHLY!$A$37:$U$37,OFFSET(WatchbillMONTHLY!$A$37:$U$37,1,2))=IF(_xlfn.XLOOKUP($A73,INDIRECT("_"&amp;_xlfn.XLOOKUP(AU$2,WatchbillMONTHLY!$A$37:$U$37,OFFSET(WatchbillMONTHLY!$A$37:$U$37,1,2))),INDIRECT("_"&amp;_xlfn.XLOOKUP(AU$2,WatchbillMONTHLY!$A$37:$U$37,OFFSET(WatchbillMONTHLY!$A$37:$U$37,1,2))))=$A73,_xlfn.XLOOKUP(AU$2,WatchbillMONTHLY!$A$37:$U$37,OFFSET(WatchbillMONTHLY!$A$37:$U$37,1,2)),FALSE),TRUE,FALSE)),
IF(_xlfn.XLOOKUP(AU$2,WatchbillMONTHLY!$A$54:$U$54,OFFSET(WatchbillMONTHLY!$A$54:$U$54,1,2))=IF(_xlfn.XLOOKUP($A73,INDIRECT("_"&amp;_xlfn.XLOOKUP(AU$2,WatchbillMONTHLY!$A$54:$U$54,OFFSET(WatchbillMONTHLY!$A$54:$U$54,1,2))),INDIRECT("_"&amp;_xlfn.XLOOKUP(AU$2,WatchbillMONTHLY!$A$54:$U$54,OFFSET(WatchbillMONTHLY!$A$54:$U$54,1,2))))=$A73,_xlfn.XLOOKUP(AU$2,WatchbillMONTHLY!$A$54:$U$54,OFFSET(WatchbillMONTHLY!$A$54:$U$54,1,2)),FALSE),TRUE,FALSE)),
IF(_xlfn.XLOOKUP(AU$2,WatchbillMONTHLY!$A$71:$U$71,OFFSET(WatchbillMONTHLY!$A$71:$U$71,1,2))=IF(_xlfn.XLOOKUP($A73,INDIRECT("_"&amp;_xlfn.XLOOKUP(AU$2,WatchbillMONTHLY!$A$71:$U$71,OFFSET(WatchbillMONTHLY!$A$71:$U$71,1,2))),INDIRECT("_"&amp;_xlfn.XLOOKUP(AU$2,WatchbillMONTHLY!$A$71:$U$71,OFFSET(WatchbillMONTHLY!$A$71:$U$71,1,2))))=$A73,_xlfn.XLOOKUP(AU$2,WatchbillMONTHLY!$A$71:$U$71,OFFSET(WatchbillMONTHLY!$A$71:$U$71,1,2)),FALSE),TRUE,FALSE)),
IF(_xlfn.XLOOKUP(AU$2,WatchbillMONTHLY!$A$88:$U$88,OFFSET(WatchbillMONTHLY!$A$88:$U$88,1,2))=IF(_xlfn.XLOOKUP($A73,INDIRECT("_"&amp;_xlfn.XLOOKUP(AU$2,WatchbillMONTHLY!$A$88:$U$88,OFFSET(WatchbillMONTHLY!$A$88:$U$88,1,2))),INDIRECT("_"&amp;_xlfn.XLOOKUP(AU$2,WatchbillMONTHLY!$A$88:$U$88,OFFSET(WatchbillMONTHLY!$A$88:$U$88,1,2))))=$A73,_xlfn.XLOOKUP(AU$2,WatchbillMONTHLY!$A$88:$U$88,OFFSET(WatchbillMONTHLY!$A$88:$U$88,1,2)),FALSE),TRUE,FALSE)),
FALSE),FALSE)</f>
        <v>0</v>
      </c>
      <c r="AV73" s="209" t="b" cm="1">
        <f t="array" aca="1" ref="AV73" ca="1">IF(AND($A73 &gt; 0, O73 &gt; 0,AV$2&lt;MiscFormulas!$A$5+1),
_xlfn.IFNA(
_xlfn.IFNA(
_xlfn.IFNA(
_xlfn.IFNA(
_xlfn.IFNA(
_xlfn.IFNA(
IF(_xlfn.XLOOKUP(AV$2,WatchbillMONTHLY!$A$3:$U$3,OFFSET(WatchbillMONTHLY!$A$3:$U$3,1,2))=IF(_xlfn.XLOOKUP($A73,INDIRECT("_"&amp;_xlfn.XLOOKUP(AV$2,WatchbillMONTHLY!$A$3:$U$3,OFFSET(WatchbillMONTHLY!$A$3:$U$3,1,2))),INDIRECT("_"&amp;_xlfn.XLOOKUP(AV$2,WatchbillMONTHLY!$A$3:$U$3,OFFSET(WatchbillMONTHLY!$A$3:$U$3,1,2))))=$A73,_xlfn.XLOOKUP(AV$2,WatchbillMONTHLY!$A$3:$U$3,OFFSET(WatchbillMONTHLY!$A$3:$U$3,1,2)),FALSE),TRUE,FALSE),
IF(_xlfn.XLOOKUP(AV$2,WatchbillMONTHLY!$A$20:$U$20,OFFSET(WatchbillMONTHLY!$A$20:$U$20,1,2))=IF(_xlfn.XLOOKUP($A73,INDIRECT("_"&amp;_xlfn.XLOOKUP(AV$2,WatchbillMONTHLY!$A$20:$U$20,OFFSET(WatchbillMONTHLY!$A$20:$U$20,1,2))),INDIRECT("_"&amp;_xlfn.XLOOKUP(AV$2,WatchbillMONTHLY!$A$20:$U$20,OFFSET(WatchbillMONTHLY!$A$20:$U$20,1,2))))=$A73,_xlfn.XLOOKUP(AV$2,WatchbillMONTHLY!$A$20:$U$20,OFFSET(WatchbillMONTHLY!$A$20:$U$20,1,2)),FALSE),TRUE,FALSE)),
IF(_xlfn.XLOOKUP(AV$2,WatchbillMONTHLY!$A$37:$U$37,OFFSET(WatchbillMONTHLY!$A$37:$U$37,1,2))=IF(_xlfn.XLOOKUP($A73,INDIRECT("_"&amp;_xlfn.XLOOKUP(AV$2,WatchbillMONTHLY!$A$37:$U$37,OFFSET(WatchbillMONTHLY!$A$37:$U$37,1,2))),INDIRECT("_"&amp;_xlfn.XLOOKUP(AV$2,WatchbillMONTHLY!$A$37:$U$37,OFFSET(WatchbillMONTHLY!$A$37:$U$37,1,2))))=$A73,_xlfn.XLOOKUP(AV$2,WatchbillMONTHLY!$A$37:$U$37,OFFSET(WatchbillMONTHLY!$A$37:$U$37,1,2)),FALSE),TRUE,FALSE)),
IF(_xlfn.XLOOKUP(AV$2,WatchbillMONTHLY!$A$54:$U$54,OFFSET(WatchbillMONTHLY!$A$54:$U$54,1,2))=IF(_xlfn.XLOOKUP($A73,INDIRECT("_"&amp;_xlfn.XLOOKUP(AV$2,WatchbillMONTHLY!$A$54:$U$54,OFFSET(WatchbillMONTHLY!$A$54:$U$54,1,2))),INDIRECT("_"&amp;_xlfn.XLOOKUP(AV$2,WatchbillMONTHLY!$A$54:$U$54,OFFSET(WatchbillMONTHLY!$A$54:$U$54,1,2))))=$A73,_xlfn.XLOOKUP(AV$2,WatchbillMONTHLY!$A$54:$U$54,OFFSET(WatchbillMONTHLY!$A$54:$U$54,1,2)),FALSE),TRUE,FALSE)),
IF(_xlfn.XLOOKUP(AV$2,WatchbillMONTHLY!$A$71:$U$71,OFFSET(WatchbillMONTHLY!$A$71:$U$71,1,2))=IF(_xlfn.XLOOKUP($A73,INDIRECT("_"&amp;_xlfn.XLOOKUP(AV$2,WatchbillMONTHLY!$A$71:$U$71,OFFSET(WatchbillMONTHLY!$A$71:$U$71,1,2))),INDIRECT("_"&amp;_xlfn.XLOOKUP(AV$2,WatchbillMONTHLY!$A$71:$U$71,OFFSET(WatchbillMONTHLY!$A$71:$U$71,1,2))))=$A73,_xlfn.XLOOKUP(AV$2,WatchbillMONTHLY!$A$71:$U$71,OFFSET(WatchbillMONTHLY!$A$71:$U$71,1,2)),FALSE),TRUE,FALSE)),
IF(_xlfn.XLOOKUP(AV$2,WatchbillMONTHLY!$A$88:$U$88,OFFSET(WatchbillMONTHLY!$A$88:$U$88,1,2))=IF(_xlfn.XLOOKUP($A73,INDIRECT("_"&amp;_xlfn.XLOOKUP(AV$2,WatchbillMONTHLY!$A$88:$U$88,OFFSET(WatchbillMONTHLY!$A$88:$U$88,1,2))),INDIRECT("_"&amp;_xlfn.XLOOKUP(AV$2,WatchbillMONTHLY!$A$88:$U$88,OFFSET(WatchbillMONTHLY!$A$88:$U$88,1,2))))=$A73,_xlfn.XLOOKUP(AV$2,WatchbillMONTHLY!$A$88:$U$88,OFFSET(WatchbillMONTHLY!$A$88:$U$88,1,2)),FALSE),TRUE,FALSE)),
FALSE),FALSE)</f>
        <v>0</v>
      </c>
      <c r="AW73" s="209" t="b" cm="1">
        <f t="array" aca="1" ref="AW73" ca="1">IF(AND($A73 &gt; 0, P73 &gt; 0,AW$2&lt;MiscFormulas!$A$5+1),
_xlfn.IFNA(
_xlfn.IFNA(
_xlfn.IFNA(
_xlfn.IFNA(
_xlfn.IFNA(
_xlfn.IFNA(
IF(_xlfn.XLOOKUP(AW$2,WatchbillMONTHLY!$A$3:$U$3,OFFSET(WatchbillMONTHLY!$A$3:$U$3,1,2))=IF(_xlfn.XLOOKUP($A73,INDIRECT("_"&amp;_xlfn.XLOOKUP(AW$2,WatchbillMONTHLY!$A$3:$U$3,OFFSET(WatchbillMONTHLY!$A$3:$U$3,1,2))),INDIRECT("_"&amp;_xlfn.XLOOKUP(AW$2,WatchbillMONTHLY!$A$3:$U$3,OFFSET(WatchbillMONTHLY!$A$3:$U$3,1,2))))=$A73,_xlfn.XLOOKUP(AW$2,WatchbillMONTHLY!$A$3:$U$3,OFFSET(WatchbillMONTHLY!$A$3:$U$3,1,2)),FALSE),TRUE,FALSE),
IF(_xlfn.XLOOKUP(AW$2,WatchbillMONTHLY!$A$20:$U$20,OFFSET(WatchbillMONTHLY!$A$20:$U$20,1,2))=IF(_xlfn.XLOOKUP($A73,INDIRECT("_"&amp;_xlfn.XLOOKUP(AW$2,WatchbillMONTHLY!$A$20:$U$20,OFFSET(WatchbillMONTHLY!$A$20:$U$20,1,2))),INDIRECT("_"&amp;_xlfn.XLOOKUP(AW$2,WatchbillMONTHLY!$A$20:$U$20,OFFSET(WatchbillMONTHLY!$A$20:$U$20,1,2))))=$A73,_xlfn.XLOOKUP(AW$2,WatchbillMONTHLY!$A$20:$U$20,OFFSET(WatchbillMONTHLY!$A$20:$U$20,1,2)),FALSE),TRUE,FALSE)),
IF(_xlfn.XLOOKUP(AW$2,WatchbillMONTHLY!$A$37:$U$37,OFFSET(WatchbillMONTHLY!$A$37:$U$37,1,2))=IF(_xlfn.XLOOKUP($A73,INDIRECT("_"&amp;_xlfn.XLOOKUP(AW$2,WatchbillMONTHLY!$A$37:$U$37,OFFSET(WatchbillMONTHLY!$A$37:$U$37,1,2))),INDIRECT("_"&amp;_xlfn.XLOOKUP(AW$2,WatchbillMONTHLY!$A$37:$U$37,OFFSET(WatchbillMONTHLY!$A$37:$U$37,1,2))))=$A73,_xlfn.XLOOKUP(AW$2,WatchbillMONTHLY!$A$37:$U$37,OFFSET(WatchbillMONTHLY!$A$37:$U$37,1,2)),FALSE),TRUE,FALSE)),
IF(_xlfn.XLOOKUP(AW$2,WatchbillMONTHLY!$A$54:$U$54,OFFSET(WatchbillMONTHLY!$A$54:$U$54,1,2))=IF(_xlfn.XLOOKUP($A73,INDIRECT("_"&amp;_xlfn.XLOOKUP(AW$2,WatchbillMONTHLY!$A$54:$U$54,OFFSET(WatchbillMONTHLY!$A$54:$U$54,1,2))),INDIRECT("_"&amp;_xlfn.XLOOKUP(AW$2,WatchbillMONTHLY!$A$54:$U$54,OFFSET(WatchbillMONTHLY!$A$54:$U$54,1,2))))=$A73,_xlfn.XLOOKUP(AW$2,WatchbillMONTHLY!$A$54:$U$54,OFFSET(WatchbillMONTHLY!$A$54:$U$54,1,2)),FALSE),TRUE,FALSE)),
IF(_xlfn.XLOOKUP(AW$2,WatchbillMONTHLY!$A$71:$U$71,OFFSET(WatchbillMONTHLY!$A$71:$U$71,1,2))=IF(_xlfn.XLOOKUP($A73,INDIRECT("_"&amp;_xlfn.XLOOKUP(AW$2,WatchbillMONTHLY!$A$71:$U$71,OFFSET(WatchbillMONTHLY!$A$71:$U$71,1,2))),INDIRECT("_"&amp;_xlfn.XLOOKUP(AW$2,WatchbillMONTHLY!$A$71:$U$71,OFFSET(WatchbillMONTHLY!$A$71:$U$71,1,2))))=$A73,_xlfn.XLOOKUP(AW$2,WatchbillMONTHLY!$A$71:$U$71,OFFSET(WatchbillMONTHLY!$A$71:$U$71,1,2)),FALSE),TRUE,FALSE)),
IF(_xlfn.XLOOKUP(AW$2,WatchbillMONTHLY!$A$88:$U$88,OFFSET(WatchbillMONTHLY!$A$88:$U$88,1,2))=IF(_xlfn.XLOOKUP($A73,INDIRECT("_"&amp;_xlfn.XLOOKUP(AW$2,WatchbillMONTHLY!$A$88:$U$88,OFFSET(WatchbillMONTHLY!$A$88:$U$88,1,2))),INDIRECT("_"&amp;_xlfn.XLOOKUP(AW$2,WatchbillMONTHLY!$A$88:$U$88,OFFSET(WatchbillMONTHLY!$A$88:$U$88,1,2))))=$A73,_xlfn.XLOOKUP(AW$2,WatchbillMONTHLY!$A$88:$U$88,OFFSET(WatchbillMONTHLY!$A$88:$U$88,1,2)),FALSE),TRUE,FALSE)),
FALSE),FALSE)</f>
        <v>0</v>
      </c>
      <c r="AX73" s="209" t="b" cm="1">
        <f t="array" aca="1" ref="AX73" ca="1">IF(AND($A73 &gt; 0, Q73 &gt; 0,AX$2&lt;MiscFormulas!$A$5+1),
_xlfn.IFNA(
_xlfn.IFNA(
_xlfn.IFNA(
_xlfn.IFNA(
_xlfn.IFNA(
_xlfn.IFNA(
IF(_xlfn.XLOOKUP(AX$2,WatchbillMONTHLY!$A$3:$U$3,OFFSET(WatchbillMONTHLY!$A$3:$U$3,1,2))=IF(_xlfn.XLOOKUP($A73,INDIRECT("_"&amp;_xlfn.XLOOKUP(AX$2,WatchbillMONTHLY!$A$3:$U$3,OFFSET(WatchbillMONTHLY!$A$3:$U$3,1,2))),INDIRECT("_"&amp;_xlfn.XLOOKUP(AX$2,WatchbillMONTHLY!$A$3:$U$3,OFFSET(WatchbillMONTHLY!$A$3:$U$3,1,2))))=$A73,_xlfn.XLOOKUP(AX$2,WatchbillMONTHLY!$A$3:$U$3,OFFSET(WatchbillMONTHLY!$A$3:$U$3,1,2)),FALSE),TRUE,FALSE),
IF(_xlfn.XLOOKUP(AX$2,WatchbillMONTHLY!$A$20:$U$20,OFFSET(WatchbillMONTHLY!$A$20:$U$20,1,2))=IF(_xlfn.XLOOKUP($A73,INDIRECT("_"&amp;_xlfn.XLOOKUP(AX$2,WatchbillMONTHLY!$A$20:$U$20,OFFSET(WatchbillMONTHLY!$A$20:$U$20,1,2))),INDIRECT("_"&amp;_xlfn.XLOOKUP(AX$2,WatchbillMONTHLY!$A$20:$U$20,OFFSET(WatchbillMONTHLY!$A$20:$U$20,1,2))))=$A73,_xlfn.XLOOKUP(AX$2,WatchbillMONTHLY!$A$20:$U$20,OFFSET(WatchbillMONTHLY!$A$20:$U$20,1,2)),FALSE),TRUE,FALSE)),
IF(_xlfn.XLOOKUP(AX$2,WatchbillMONTHLY!$A$37:$U$37,OFFSET(WatchbillMONTHLY!$A$37:$U$37,1,2))=IF(_xlfn.XLOOKUP($A73,INDIRECT("_"&amp;_xlfn.XLOOKUP(AX$2,WatchbillMONTHLY!$A$37:$U$37,OFFSET(WatchbillMONTHLY!$A$37:$U$37,1,2))),INDIRECT("_"&amp;_xlfn.XLOOKUP(AX$2,WatchbillMONTHLY!$A$37:$U$37,OFFSET(WatchbillMONTHLY!$A$37:$U$37,1,2))))=$A73,_xlfn.XLOOKUP(AX$2,WatchbillMONTHLY!$A$37:$U$37,OFFSET(WatchbillMONTHLY!$A$37:$U$37,1,2)),FALSE),TRUE,FALSE)),
IF(_xlfn.XLOOKUP(AX$2,WatchbillMONTHLY!$A$54:$U$54,OFFSET(WatchbillMONTHLY!$A$54:$U$54,1,2))=IF(_xlfn.XLOOKUP($A73,INDIRECT("_"&amp;_xlfn.XLOOKUP(AX$2,WatchbillMONTHLY!$A$54:$U$54,OFFSET(WatchbillMONTHLY!$A$54:$U$54,1,2))),INDIRECT("_"&amp;_xlfn.XLOOKUP(AX$2,WatchbillMONTHLY!$A$54:$U$54,OFFSET(WatchbillMONTHLY!$A$54:$U$54,1,2))))=$A73,_xlfn.XLOOKUP(AX$2,WatchbillMONTHLY!$A$54:$U$54,OFFSET(WatchbillMONTHLY!$A$54:$U$54,1,2)),FALSE),TRUE,FALSE)),
IF(_xlfn.XLOOKUP(AX$2,WatchbillMONTHLY!$A$71:$U$71,OFFSET(WatchbillMONTHLY!$A$71:$U$71,1,2))=IF(_xlfn.XLOOKUP($A73,INDIRECT("_"&amp;_xlfn.XLOOKUP(AX$2,WatchbillMONTHLY!$A$71:$U$71,OFFSET(WatchbillMONTHLY!$A$71:$U$71,1,2))),INDIRECT("_"&amp;_xlfn.XLOOKUP(AX$2,WatchbillMONTHLY!$A$71:$U$71,OFFSET(WatchbillMONTHLY!$A$71:$U$71,1,2))))=$A73,_xlfn.XLOOKUP(AX$2,WatchbillMONTHLY!$A$71:$U$71,OFFSET(WatchbillMONTHLY!$A$71:$U$71,1,2)),FALSE),TRUE,FALSE)),
IF(_xlfn.XLOOKUP(AX$2,WatchbillMONTHLY!$A$88:$U$88,OFFSET(WatchbillMONTHLY!$A$88:$U$88,1,2))=IF(_xlfn.XLOOKUP($A73,INDIRECT("_"&amp;_xlfn.XLOOKUP(AX$2,WatchbillMONTHLY!$A$88:$U$88,OFFSET(WatchbillMONTHLY!$A$88:$U$88,1,2))),INDIRECT("_"&amp;_xlfn.XLOOKUP(AX$2,WatchbillMONTHLY!$A$88:$U$88,OFFSET(WatchbillMONTHLY!$A$88:$U$88,1,2))))=$A73,_xlfn.XLOOKUP(AX$2,WatchbillMONTHLY!$A$88:$U$88,OFFSET(WatchbillMONTHLY!$A$88:$U$88,1,2)),FALSE),TRUE,FALSE)),
FALSE),FALSE)</f>
        <v>0</v>
      </c>
      <c r="AY73" s="209" t="b" cm="1">
        <f t="array" aca="1" ref="AY73" ca="1">IF(AND($A73 &gt; 0, R73 &gt; 0,AY$2&lt;MiscFormulas!$A$5+1),
_xlfn.IFNA(
_xlfn.IFNA(
_xlfn.IFNA(
_xlfn.IFNA(
_xlfn.IFNA(
_xlfn.IFNA(
IF(_xlfn.XLOOKUP(AY$2,WatchbillMONTHLY!$A$3:$U$3,OFFSET(WatchbillMONTHLY!$A$3:$U$3,1,2))=IF(_xlfn.XLOOKUP($A73,INDIRECT("_"&amp;_xlfn.XLOOKUP(AY$2,WatchbillMONTHLY!$A$3:$U$3,OFFSET(WatchbillMONTHLY!$A$3:$U$3,1,2))),INDIRECT("_"&amp;_xlfn.XLOOKUP(AY$2,WatchbillMONTHLY!$A$3:$U$3,OFFSET(WatchbillMONTHLY!$A$3:$U$3,1,2))))=$A73,_xlfn.XLOOKUP(AY$2,WatchbillMONTHLY!$A$3:$U$3,OFFSET(WatchbillMONTHLY!$A$3:$U$3,1,2)),FALSE),TRUE,FALSE),
IF(_xlfn.XLOOKUP(AY$2,WatchbillMONTHLY!$A$20:$U$20,OFFSET(WatchbillMONTHLY!$A$20:$U$20,1,2))=IF(_xlfn.XLOOKUP($A73,INDIRECT("_"&amp;_xlfn.XLOOKUP(AY$2,WatchbillMONTHLY!$A$20:$U$20,OFFSET(WatchbillMONTHLY!$A$20:$U$20,1,2))),INDIRECT("_"&amp;_xlfn.XLOOKUP(AY$2,WatchbillMONTHLY!$A$20:$U$20,OFFSET(WatchbillMONTHLY!$A$20:$U$20,1,2))))=$A73,_xlfn.XLOOKUP(AY$2,WatchbillMONTHLY!$A$20:$U$20,OFFSET(WatchbillMONTHLY!$A$20:$U$20,1,2)),FALSE),TRUE,FALSE)),
IF(_xlfn.XLOOKUP(AY$2,WatchbillMONTHLY!$A$37:$U$37,OFFSET(WatchbillMONTHLY!$A$37:$U$37,1,2))=IF(_xlfn.XLOOKUP($A73,INDIRECT("_"&amp;_xlfn.XLOOKUP(AY$2,WatchbillMONTHLY!$A$37:$U$37,OFFSET(WatchbillMONTHLY!$A$37:$U$37,1,2))),INDIRECT("_"&amp;_xlfn.XLOOKUP(AY$2,WatchbillMONTHLY!$A$37:$U$37,OFFSET(WatchbillMONTHLY!$A$37:$U$37,1,2))))=$A73,_xlfn.XLOOKUP(AY$2,WatchbillMONTHLY!$A$37:$U$37,OFFSET(WatchbillMONTHLY!$A$37:$U$37,1,2)),FALSE),TRUE,FALSE)),
IF(_xlfn.XLOOKUP(AY$2,WatchbillMONTHLY!$A$54:$U$54,OFFSET(WatchbillMONTHLY!$A$54:$U$54,1,2))=IF(_xlfn.XLOOKUP($A73,INDIRECT("_"&amp;_xlfn.XLOOKUP(AY$2,WatchbillMONTHLY!$A$54:$U$54,OFFSET(WatchbillMONTHLY!$A$54:$U$54,1,2))),INDIRECT("_"&amp;_xlfn.XLOOKUP(AY$2,WatchbillMONTHLY!$A$54:$U$54,OFFSET(WatchbillMONTHLY!$A$54:$U$54,1,2))))=$A73,_xlfn.XLOOKUP(AY$2,WatchbillMONTHLY!$A$54:$U$54,OFFSET(WatchbillMONTHLY!$A$54:$U$54,1,2)),FALSE),TRUE,FALSE)),
IF(_xlfn.XLOOKUP(AY$2,WatchbillMONTHLY!$A$71:$U$71,OFFSET(WatchbillMONTHLY!$A$71:$U$71,1,2))=IF(_xlfn.XLOOKUP($A73,INDIRECT("_"&amp;_xlfn.XLOOKUP(AY$2,WatchbillMONTHLY!$A$71:$U$71,OFFSET(WatchbillMONTHLY!$A$71:$U$71,1,2))),INDIRECT("_"&amp;_xlfn.XLOOKUP(AY$2,WatchbillMONTHLY!$A$71:$U$71,OFFSET(WatchbillMONTHLY!$A$71:$U$71,1,2))))=$A73,_xlfn.XLOOKUP(AY$2,WatchbillMONTHLY!$A$71:$U$71,OFFSET(WatchbillMONTHLY!$A$71:$U$71,1,2)),FALSE),TRUE,FALSE)),
IF(_xlfn.XLOOKUP(AY$2,WatchbillMONTHLY!$A$88:$U$88,OFFSET(WatchbillMONTHLY!$A$88:$U$88,1,2))=IF(_xlfn.XLOOKUP($A73,INDIRECT("_"&amp;_xlfn.XLOOKUP(AY$2,WatchbillMONTHLY!$A$88:$U$88,OFFSET(WatchbillMONTHLY!$A$88:$U$88,1,2))),INDIRECT("_"&amp;_xlfn.XLOOKUP(AY$2,WatchbillMONTHLY!$A$88:$U$88,OFFSET(WatchbillMONTHLY!$A$88:$U$88,1,2))))=$A73,_xlfn.XLOOKUP(AY$2,WatchbillMONTHLY!$A$88:$U$88,OFFSET(WatchbillMONTHLY!$A$88:$U$88,1,2)),FALSE),TRUE,FALSE)),
FALSE),FALSE)</f>
        <v>0</v>
      </c>
      <c r="AZ73" s="209" t="b" cm="1">
        <f t="array" aca="1" ref="AZ73" ca="1">IF(AND($A73 &gt; 0, S73 &gt; 0,AZ$2&lt;MiscFormulas!$A$5+1),
_xlfn.IFNA(
_xlfn.IFNA(
_xlfn.IFNA(
_xlfn.IFNA(
_xlfn.IFNA(
_xlfn.IFNA(
IF(_xlfn.XLOOKUP(AZ$2,WatchbillMONTHLY!$A$3:$U$3,OFFSET(WatchbillMONTHLY!$A$3:$U$3,1,2))=IF(_xlfn.XLOOKUP($A73,INDIRECT("_"&amp;_xlfn.XLOOKUP(AZ$2,WatchbillMONTHLY!$A$3:$U$3,OFFSET(WatchbillMONTHLY!$A$3:$U$3,1,2))),INDIRECT("_"&amp;_xlfn.XLOOKUP(AZ$2,WatchbillMONTHLY!$A$3:$U$3,OFFSET(WatchbillMONTHLY!$A$3:$U$3,1,2))))=$A73,_xlfn.XLOOKUP(AZ$2,WatchbillMONTHLY!$A$3:$U$3,OFFSET(WatchbillMONTHLY!$A$3:$U$3,1,2)),FALSE),TRUE,FALSE),
IF(_xlfn.XLOOKUP(AZ$2,WatchbillMONTHLY!$A$20:$U$20,OFFSET(WatchbillMONTHLY!$A$20:$U$20,1,2))=IF(_xlfn.XLOOKUP($A73,INDIRECT("_"&amp;_xlfn.XLOOKUP(AZ$2,WatchbillMONTHLY!$A$20:$U$20,OFFSET(WatchbillMONTHLY!$A$20:$U$20,1,2))),INDIRECT("_"&amp;_xlfn.XLOOKUP(AZ$2,WatchbillMONTHLY!$A$20:$U$20,OFFSET(WatchbillMONTHLY!$A$20:$U$20,1,2))))=$A73,_xlfn.XLOOKUP(AZ$2,WatchbillMONTHLY!$A$20:$U$20,OFFSET(WatchbillMONTHLY!$A$20:$U$20,1,2)),FALSE),TRUE,FALSE)),
IF(_xlfn.XLOOKUP(AZ$2,WatchbillMONTHLY!$A$37:$U$37,OFFSET(WatchbillMONTHLY!$A$37:$U$37,1,2))=IF(_xlfn.XLOOKUP($A73,INDIRECT("_"&amp;_xlfn.XLOOKUP(AZ$2,WatchbillMONTHLY!$A$37:$U$37,OFFSET(WatchbillMONTHLY!$A$37:$U$37,1,2))),INDIRECT("_"&amp;_xlfn.XLOOKUP(AZ$2,WatchbillMONTHLY!$A$37:$U$37,OFFSET(WatchbillMONTHLY!$A$37:$U$37,1,2))))=$A73,_xlfn.XLOOKUP(AZ$2,WatchbillMONTHLY!$A$37:$U$37,OFFSET(WatchbillMONTHLY!$A$37:$U$37,1,2)),FALSE),TRUE,FALSE)),
IF(_xlfn.XLOOKUP(AZ$2,WatchbillMONTHLY!$A$54:$U$54,OFFSET(WatchbillMONTHLY!$A$54:$U$54,1,2))=IF(_xlfn.XLOOKUP($A73,INDIRECT("_"&amp;_xlfn.XLOOKUP(AZ$2,WatchbillMONTHLY!$A$54:$U$54,OFFSET(WatchbillMONTHLY!$A$54:$U$54,1,2))),INDIRECT("_"&amp;_xlfn.XLOOKUP(AZ$2,WatchbillMONTHLY!$A$54:$U$54,OFFSET(WatchbillMONTHLY!$A$54:$U$54,1,2))))=$A73,_xlfn.XLOOKUP(AZ$2,WatchbillMONTHLY!$A$54:$U$54,OFFSET(WatchbillMONTHLY!$A$54:$U$54,1,2)),FALSE),TRUE,FALSE)),
IF(_xlfn.XLOOKUP(AZ$2,WatchbillMONTHLY!$A$71:$U$71,OFFSET(WatchbillMONTHLY!$A$71:$U$71,1,2))=IF(_xlfn.XLOOKUP($A73,INDIRECT("_"&amp;_xlfn.XLOOKUP(AZ$2,WatchbillMONTHLY!$A$71:$U$71,OFFSET(WatchbillMONTHLY!$A$71:$U$71,1,2))),INDIRECT("_"&amp;_xlfn.XLOOKUP(AZ$2,WatchbillMONTHLY!$A$71:$U$71,OFFSET(WatchbillMONTHLY!$A$71:$U$71,1,2))))=$A73,_xlfn.XLOOKUP(AZ$2,WatchbillMONTHLY!$A$71:$U$71,OFFSET(WatchbillMONTHLY!$A$71:$U$71,1,2)),FALSE),TRUE,FALSE)),
IF(_xlfn.XLOOKUP(AZ$2,WatchbillMONTHLY!$A$88:$U$88,OFFSET(WatchbillMONTHLY!$A$88:$U$88,1,2))=IF(_xlfn.XLOOKUP($A73,INDIRECT("_"&amp;_xlfn.XLOOKUP(AZ$2,WatchbillMONTHLY!$A$88:$U$88,OFFSET(WatchbillMONTHLY!$A$88:$U$88,1,2))),INDIRECT("_"&amp;_xlfn.XLOOKUP(AZ$2,WatchbillMONTHLY!$A$88:$U$88,OFFSET(WatchbillMONTHLY!$A$88:$U$88,1,2))))=$A73,_xlfn.XLOOKUP(AZ$2,WatchbillMONTHLY!$A$88:$U$88,OFFSET(WatchbillMONTHLY!$A$88:$U$88,1,2)),FALSE),TRUE,FALSE)),
FALSE),FALSE)</f>
        <v>0</v>
      </c>
      <c r="BA73" s="209" t="b" cm="1">
        <f t="array" aca="1" ref="BA73" ca="1">IF(AND($A73 &gt; 0, T73 &gt; 0,BA$2&lt;MiscFormulas!$A$5+1),
_xlfn.IFNA(
_xlfn.IFNA(
_xlfn.IFNA(
_xlfn.IFNA(
_xlfn.IFNA(
_xlfn.IFNA(
IF(_xlfn.XLOOKUP(BA$2,WatchbillMONTHLY!$A$3:$U$3,OFFSET(WatchbillMONTHLY!$A$3:$U$3,1,2))=IF(_xlfn.XLOOKUP($A73,INDIRECT("_"&amp;_xlfn.XLOOKUP(BA$2,WatchbillMONTHLY!$A$3:$U$3,OFFSET(WatchbillMONTHLY!$A$3:$U$3,1,2))),INDIRECT("_"&amp;_xlfn.XLOOKUP(BA$2,WatchbillMONTHLY!$A$3:$U$3,OFFSET(WatchbillMONTHLY!$A$3:$U$3,1,2))))=$A73,_xlfn.XLOOKUP(BA$2,WatchbillMONTHLY!$A$3:$U$3,OFFSET(WatchbillMONTHLY!$A$3:$U$3,1,2)),FALSE),TRUE,FALSE),
IF(_xlfn.XLOOKUP(BA$2,WatchbillMONTHLY!$A$20:$U$20,OFFSET(WatchbillMONTHLY!$A$20:$U$20,1,2))=IF(_xlfn.XLOOKUP($A73,INDIRECT("_"&amp;_xlfn.XLOOKUP(BA$2,WatchbillMONTHLY!$A$20:$U$20,OFFSET(WatchbillMONTHLY!$A$20:$U$20,1,2))),INDIRECT("_"&amp;_xlfn.XLOOKUP(BA$2,WatchbillMONTHLY!$A$20:$U$20,OFFSET(WatchbillMONTHLY!$A$20:$U$20,1,2))))=$A73,_xlfn.XLOOKUP(BA$2,WatchbillMONTHLY!$A$20:$U$20,OFFSET(WatchbillMONTHLY!$A$20:$U$20,1,2)),FALSE),TRUE,FALSE)),
IF(_xlfn.XLOOKUP(BA$2,WatchbillMONTHLY!$A$37:$U$37,OFFSET(WatchbillMONTHLY!$A$37:$U$37,1,2))=IF(_xlfn.XLOOKUP($A73,INDIRECT("_"&amp;_xlfn.XLOOKUP(BA$2,WatchbillMONTHLY!$A$37:$U$37,OFFSET(WatchbillMONTHLY!$A$37:$U$37,1,2))),INDIRECT("_"&amp;_xlfn.XLOOKUP(BA$2,WatchbillMONTHLY!$A$37:$U$37,OFFSET(WatchbillMONTHLY!$A$37:$U$37,1,2))))=$A73,_xlfn.XLOOKUP(BA$2,WatchbillMONTHLY!$A$37:$U$37,OFFSET(WatchbillMONTHLY!$A$37:$U$37,1,2)),FALSE),TRUE,FALSE)),
IF(_xlfn.XLOOKUP(BA$2,WatchbillMONTHLY!$A$54:$U$54,OFFSET(WatchbillMONTHLY!$A$54:$U$54,1,2))=IF(_xlfn.XLOOKUP($A73,INDIRECT("_"&amp;_xlfn.XLOOKUP(BA$2,WatchbillMONTHLY!$A$54:$U$54,OFFSET(WatchbillMONTHLY!$A$54:$U$54,1,2))),INDIRECT("_"&amp;_xlfn.XLOOKUP(BA$2,WatchbillMONTHLY!$A$54:$U$54,OFFSET(WatchbillMONTHLY!$A$54:$U$54,1,2))))=$A73,_xlfn.XLOOKUP(BA$2,WatchbillMONTHLY!$A$54:$U$54,OFFSET(WatchbillMONTHLY!$A$54:$U$54,1,2)),FALSE),TRUE,FALSE)),
IF(_xlfn.XLOOKUP(BA$2,WatchbillMONTHLY!$A$71:$U$71,OFFSET(WatchbillMONTHLY!$A$71:$U$71,1,2))=IF(_xlfn.XLOOKUP($A73,INDIRECT("_"&amp;_xlfn.XLOOKUP(BA$2,WatchbillMONTHLY!$A$71:$U$71,OFFSET(WatchbillMONTHLY!$A$71:$U$71,1,2))),INDIRECT("_"&amp;_xlfn.XLOOKUP(BA$2,WatchbillMONTHLY!$A$71:$U$71,OFFSET(WatchbillMONTHLY!$A$71:$U$71,1,2))))=$A73,_xlfn.XLOOKUP(BA$2,WatchbillMONTHLY!$A$71:$U$71,OFFSET(WatchbillMONTHLY!$A$71:$U$71,1,2)),FALSE),TRUE,FALSE)),
IF(_xlfn.XLOOKUP(BA$2,WatchbillMONTHLY!$A$88:$U$88,OFFSET(WatchbillMONTHLY!$A$88:$U$88,1,2))=IF(_xlfn.XLOOKUP($A73,INDIRECT("_"&amp;_xlfn.XLOOKUP(BA$2,WatchbillMONTHLY!$A$88:$U$88,OFFSET(WatchbillMONTHLY!$A$88:$U$88,1,2))),INDIRECT("_"&amp;_xlfn.XLOOKUP(BA$2,WatchbillMONTHLY!$A$88:$U$88,OFFSET(WatchbillMONTHLY!$A$88:$U$88,1,2))))=$A73,_xlfn.XLOOKUP(BA$2,WatchbillMONTHLY!$A$88:$U$88,OFFSET(WatchbillMONTHLY!$A$88:$U$88,1,2)),FALSE),TRUE,FALSE)),
FALSE),FALSE)</f>
        <v>0</v>
      </c>
      <c r="BB73" s="209" t="b" cm="1">
        <f t="array" aca="1" ref="BB73" ca="1">IF(AND($A73 &gt; 0, U73 &gt; 0,BB$2&lt;MiscFormulas!$A$5+1),
_xlfn.IFNA(
_xlfn.IFNA(
_xlfn.IFNA(
_xlfn.IFNA(
_xlfn.IFNA(
_xlfn.IFNA(
IF(_xlfn.XLOOKUP(BB$2,WatchbillMONTHLY!$A$3:$U$3,OFFSET(WatchbillMONTHLY!$A$3:$U$3,1,2))=IF(_xlfn.XLOOKUP($A73,INDIRECT("_"&amp;_xlfn.XLOOKUP(BB$2,WatchbillMONTHLY!$A$3:$U$3,OFFSET(WatchbillMONTHLY!$A$3:$U$3,1,2))),INDIRECT("_"&amp;_xlfn.XLOOKUP(BB$2,WatchbillMONTHLY!$A$3:$U$3,OFFSET(WatchbillMONTHLY!$A$3:$U$3,1,2))))=$A73,_xlfn.XLOOKUP(BB$2,WatchbillMONTHLY!$A$3:$U$3,OFFSET(WatchbillMONTHLY!$A$3:$U$3,1,2)),FALSE),TRUE,FALSE),
IF(_xlfn.XLOOKUP(BB$2,WatchbillMONTHLY!$A$20:$U$20,OFFSET(WatchbillMONTHLY!$A$20:$U$20,1,2))=IF(_xlfn.XLOOKUP($A73,INDIRECT("_"&amp;_xlfn.XLOOKUP(BB$2,WatchbillMONTHLY!$A$20:$U$20,OFFSET(WatchbillMONTHLY!$A$20:$U$20,1,2))),INDIRECT("_"&amp;_xlfn.XLOOKUP(BB$2,WatchbillMONTHLY!$A$20:$U$20,OFFSET(WatchbillMONTHLY!$A$20:$U$20,1,2))))=$A73,_xlfn.XLOOKUP(BB$2,WatchbillMONTHLY!$A$20:$U$20,OFFSET(WatchbillMONTHLY!$A$20:$U$20,1,2)),FALSE),TRUE,FALSE)),
IF(_xlfn.XLOOKUP(BB$2,WatchbillMONTHLY!$A$37:$U$37,OFFSET(WatchbillMONTHLY!$A$37:$U$37,1,2))=IF(_xlfn.XLOOKUP($A73,INDIRECT("_"&amp;_xlfn.XLOOKUP(BB$2,WatchbillMONTHLY!$A$37:$U$37,OFFSET(WatchbillMONTHLY!$A$37:$U$37,1,2))),INDIRECT("_"&amp;_xlfn.XLOOKUP(BB$2,WatchbillMONTHLY!$A$37:$U$37,OFFSET(WatchbillMONTHLY!$A$37:$U$37,1,2))))=$A73,_xlfn.XLOOKUP(BB$2,WatchbillMONTHLY!$A$37:$U$37,OFFSET(WatchbillMONTHLY!$A$37:$U$37,1,2)),FALSE),TRUE,FALSE)),
IF(_xlfn.XLOOKUP(BB$2,WatchbillMONTHLY!$A$54:$U$54,OFFSET(WatchbillMONTHLY!$A$54:$U$54,1,2))=IF(_xlfn.XLOOKUP($A73,INDIRECT("_"&amp;_xlfn.XLOOKUP(BB$2,WatchbillMONTHLY!$A$54:$U$54,OFFSET(WatchbillMONTHLY!$A$54:$U$54,1,2))),INDIRECT("_"&amp;_xlfn.XLOOKUP(BB$2,WatchbillMONTHLY!$A$54:$U$54,OFFSET(WatchbillMONTHLY!$A$54:$U$54,1,2))))=$A73,_xlfn.XLOOKUP(BB$2,WatchbillMONTHLY!$A$54:$U$54,OFFSET(WatchbillMONTHLY!$A$54:$U$54,1,2)),FALSE),TRUE,FALSE)),
IF(_xlfn.XLOOKUP(BB$2,WatchbillMONTHLY!$A$71:$U$71,OFFSET(WatchbillMONTHLY!$A$71:$U$71,1,2))=IF(_xlfn.XLOOKUP($A73,INDIRECT("_"&amp;_xlfn.XLOOKUP(BB$2,WatchbillMONTHLY!$A$71:$U$71,OFFSET(WatchbillMONTHLY!$A$71:$U$71,1,2))),INDIRECT("_"&amp;_xlfn.XLOOKUP(BB$2,WatchbillMONTHLY!$A$71:$U$71,OFFSET(WatchbillMONTHLY!$A$71:$U$71,1,2))))=$A73,_xlfn.XLOOKUP(BB$2,WatchbillMONTHLY!$A$71:$U$71,OFFSET(WatchbillMONTHLY!$A$71:$U$71,1,2)),FALSE),TRUE,FALSE)),
IF(_xlfn.XLOOKUP(BB$2,WatchbillMONTHLY!$A$88:$U$88,OFFSET(WatchbillMONTHLY!$A$88:$U$88,1,2))=IF(_xlfn.XLOOKUP($A73,INDIRECT("_"&amp;_xlfn.XLOOKUP(BB$2,WatchbillMONTHLY!$A$88:$U$88,OFFSET(WatchbillMONTHLY!$A$88:$U$88,1,2))),INDIRECT("_"&amp;_xlfn.XLOOKUP(BB$2,WatchbillMONTHLY!$A$88:$U$88,OFFSET(WatchbillMONTHLY!$A$88:$U$88,1,2))))=$A73,_xlfn.XLOOKUP(BB$2,WatchbillMONTHLY!$A$88:$U$88,OFFSET(WatchbillMONTHLY!$A$88:$U$88,1,2)),FALSE),TRUE,FALSE)),
FALSE),FALSE)</f>
        <v>0</v>
      </c>
      <c r="BC73" s="209" t="b" cm="1">
        <f t="array" aca="1" ref="BC73" ca="1">IF(AND($A73 &gt; 0, V73 &gt; 0,BC$2&lt;MiscFormulas!$A$5+1),
_xlfn.IFNA(
_xlfn.IFNA(
_xlfn.IFNA(
_xlfn.IFNA(
_xlfn.IFNA(
_xlfn.IFNA(
IF(_xlfn.XLOOKUP(BC$2,WatchbillMONTHLY!$A$3:$U$3,OFFSET(WatchbillMONTHLY!$A$3:$U$3,1,2))=IF(_xlfn.XLOOKUP($A73,INDIRECT("_"&amp;_xlfn.XLOOKUP(BC$2,WatchbillMONTHLY!$A$3:$U$3,OFFSET(WatchbillMONTHLY!$A$3:$U$3,1,2))),INDIRECT("_"&amp;_xlfn.XLOOKUP(BC$2,WatchbillMONTHLY!$A$3:$U$3,OFFSET(WatchbillMONTHLY!$A$3:$U$3,1,2))))=$A73,_xlfn.XLOOKUP(BC$2,WatchbillMONTHLY!$A$3:$U$3,OFFSET(WatchbillMONTHLY!$A$3:$U$3,1,2)),FALSE),TRUE,FALSE),
IF(_xlfn.XLOOKUP(BC$2,WatchbillMONTHLY!$A$20:$U$20,OFFSET(WatchbillMONTHLY!$A$20:$U$20,1,2))=IF(_xlfn.XLOOKUP($A73,INDIRECT("_"&amp;_xlfn.XLOOKUP(BC$2,WatchbillMONTHLY!$A$20:$U$20,OFFSET(WatchbillMONTHLY!$A$20:$U$20,1,2))),INDIRECT("_"&amp;_xlfn.XLOOKUP(BC$2,WatchbillMONTHLY!$A$20:$U$20,OFFSET(WatchbillMONTHLY!$A$20:$U$20,1,2))))=$A73,_xlfn.XLOOKUP(BC$2,WatchbillMONTHLY!$A$20:$U$20,OFFSET(WatchbillMONTHLY!$A$20:$U$20,1,2)),FALSE),TRUE,FALSE)),
IF(_xlfn.XLOOKUP(BC$2,WatchbillMONTHLY!$A$37:$U$37,OFFSET(WatchbillMONTHLY!$A$37:$U$37,1,2))=IF(_xlfn.XLOOKUP($A73,INDIRECT("_"&amp;_xlfn.XLOOKUP(BC$2,WatchbillMONTHLY!$A$37:$U$37,OFFSET(WatchbillMONTHLY!$A$37:$U$37,1,2))),INDIRECT("_"&amp;_xlfn.XLOOKUP(BC$2,WatchbillMONTHLY!$A$37:$U$37,OFFSET(WatchbillMONTHLY!$A$37:$U$37,1,2))))=$A73,_xlfn.XLOOKUP(BC$2,WatchbillMONTHLY!$A$37:$U$37,OFFSET(WatchbillMONTHLY!$A$37:$U$37,1,2)),FALSE),TRUE,FALSE)),
IF(_xlfn.XLOOKUP(BC$2,WatchbillMONTHLY!$A$54:$U$54,OFFSET(WatchbillMONTHLY!$A$54:$U$54,1,2))=IF(_xlfn.XLOOKUP($A73,INDIRECT("_"&amp;_xlfn.XLOOKUP(BC$2,WatchbillMONTHLY!$A$54:$U$54,OFFSET(WatchbillMONTHLY!$A$54:$U$54,1,2))),INDIRECT("_"&amp;_xlfn.XLOOKUP(BC$2,WatchbillMONTHLY!$A$54:$U$54,OFFSET(WatchbillMONTHLY!$A$54:$U$54,1,2))))=$A73,_xlfn.XLOOKUP(BC$2,WatchbillMONTHLY!$A$54:$U$54,OFFSET(WatchbillMONTHLY!$A$54:$U$54,1,2)),FALSE),TRUE,FALSE)),
IF(_xlfn.XLOOKUP(BC$2,WatchbillMONTHLY!$A$71:$U$71,OFFSET(WatchbillMONTHLY!$A$71:$U$71,1,2))=IF(_xlfn.XLOOKUP($A73,INDIRECT("_"&amp;_xlfn.XLOOKUP(BC$2,WatchbillMONTHLY!$A$71:$U$71,OFFSET(WatchbillMONTHLY!$A$71:$U$71,1,2))),INDIRECT("_"&amp;_xlfn.XLOOKUP(BC$2,WatchbillMONTHLY!$A$71:$U$71,OFFSET(WatchbillMONTHLY!$A$71:$U$71,1,2))))=$A73,_xlfn.XLOOKUP(BC$2,WatchbillMONTHLY!$A$71:$U$71,OFFSET(WatchbillMONTHLY!$A$71:$U$71,1,2)),FALSE),TRUE,FALSE)),
IF(_xlfn.XLOOKUP(BC$2,WatchbillMONTHLY!$A$88:$U$88,OFFSET(WatchbillMONTHLY!$A$88:$U$88,1,2))=IF(_xlfn.XLOOKUP($A73,INDIRECT("_"&amp;_xlfn.XLOOKUP(BC$2,WatchbillMONTHLY!$A$88:$U$88,OFFSET(WatchbillMONTHLY!$A$88:$U$88,1,2))),INDIRECT("_"&amp;_xlfn.XLOOKUP(BC$2,WatchbillMONTHLY!$A$88:$U$88,OFFSET(WatchbillMONTHLY!$A$88:$U$88,1,2))))=$A73,_xlfn.XLOOKUP(BC$2,WatchbillMONTHLY!$A$88:$U$88,OFFSET(WatchbillMONTHLY!$A$88:$U$88,1,2)),FALSE),TRUE,FALSE)),
FALSE),FALSE)</f>
        <v>0</v>
      </c>
      <c r="BD73" s="209" t="b" cm="1">
        <f t="array" aca="1" ref="BD73" ca="1">IF(AND($A73 &gt; 0, W73 &gt; 0,BD$2&lt;MiscFormulas!$A$5+1),
_xlfn.IFNA(
_xlfn.IFNA(
_xlfn.IFNA(
_xlfn.IFNA(
_xlfn.IFNA(
_xlfn.IFNA(
IF(_xlfn.XLOOKUP(BD$2,WatchbillMONTHLY!$A$3:$U$3,OFFSET(WatchbillMONTHLY!$A$3:$U$3,1,2))=IF(_xlfn.XLOOKUP($A73,INDIRECT("_"&amp;_xlfn.XLOOKUP(BD$2,WatchbillMONTHLY!$A$3:$U$3,OFFSET(WatchbillMONTHLY!$A$3:$U$3,1,2))),INDIRECT("_"&amp;_xlfn.XLOOKUP(BD$2,WatchbillMONTHLY!$A$3:$U$3,OFFSET(WatchbillMONTHLY!$A$3:$U$3,1,2))))=$A73,_xlfn.XLOOKUP(BD$2,WatchbillMONTHLY!$A$3:$U$3,OFFSET(WatchbillMONTHLY!$A$3:$U$3,1,2)),FALSE),TRUE,FALSE),
IF(_xlfn.XLOOKUP(BD$2,WatchbillMONTHLY!$A$20:$U$20,OFFSET(WatchbillMONTHLY!$A$20:$U$20,1,2))=IF(_xlfn.XLOOKUP($A73,INDIRECT("_"&amp;_xlfn.XLOOKUP(BD$2,WatchbillMONTHLY!$A$20:$U$20,OFFSET(WatchbillMONTHLY!$A$20:$U$20,1,2))),INDIRECT("_"&amp;_xlfn.XLOOKUP(BD$2,WatchbillMONTHLY!$A$20:$U$20,OFFSET(WatchbillMONTHLY!$A$20:$U$20,1,2))))=$A73,_xlfn.XLOOKUP(BD$2,WatchbillMONTHLY!$A$20:$U$20,OFFSET(WatchbillMONTHLY!$A$20:$U$20,1,2)),FALSE),TRUE,FALSE)),
IF(_xlfn.XLOOKUP(BD$2,WatchbillMONTHLY!$A$37:$U$37,OFFSET(WatchbillMONTHLY!$A$37:$U$37,1,2))=IF(_xlfn.XLOOKUP($A73,INDIRECT("_"&amp;_xlfn.XLOOKUP(BD$2,WatchbillMONTHLY!$A$37:$U$37,OFFSET(WatchbillMONTHLY!$A$37:$U$37,1,2))),INDIRECT("_"&amp;_xlfn.XLOOKUP(BD$2,WatchbillMONTHLY!$A$37:$U$37,OFFSET(WatchbillMONTHLY!$A$37:$U$37,1,2))))=$A73,_xlfn.XLOOKUP(BD$2,WatchbillMONTHLY!$A$37:$U$37,OFFSET(WatchbillMONTHLY!$A$37:$U$37,1,2)),FALSE),TRUE,FALSE)),
IF(_xlfn.XLOOKUP(BD$2,WatchbillMONTHLY!$A$54:$U$54,OFFSET(WatchbillMONTHLY!$A$54:$U$54,1,2))=IF(_xlfn.XLOOKUP($A73,INDIRECT("_"&amp;_xlfn.XLOOKUP(BD$2,WatchbillMONTHLY!$A$54:$U$54,OFFSET(WatchbillMONTHLY!$A$54:$U$54,1,2))),INDIRECT("_"&amp;_xlfn.XLOOKUP(BD$2,WatchbillMONTHLY!$A$54:$U$54,OFFSET(WatchbillMONTHLY!$A$54:$U$54,1,2))))=$A73,_xlfn.XLOOKUP(BD$2,WatchbillMONTHLY!$A$54:$U$54,OFFSET(WatchbillMONTHLY!$A$54:$U$54,1,2)),FALSE),TRUE,FALSE)),
IF(_xlfn.XLOOKUP(BD$2,WatchbillMONTHLY!$A$71:$U$71,OFFSET(WatchbillMONTHLY!$A$71:$U$71,1,2))=IF(_xlfn.XLOOKUP($A73,INDIRECT("_"&amp;_xlfn.XLOOKUP(BD$2,WatchbillMONTHLY!$A$71:$U$71,OFFSET(WatchbillMONTHLY!$A$71:$U$71,1,2))),INDIRECT("_"&amp;_xlfn.XLOOKUP(BD$2,WatchbillMONTHLY!$A$71:$U$71,OFFSET(WatchbillMONTHLY!$A$71:$U$71,1,2))))=$A73,_xlfn.XLOOKUP(BD$2,WatchbillMONTHLY!$A$71:$U$71,OFFSET(WatchbillMONTHLY!$A$71:$U$71,1,2)),FALSE),TRUE,FALSE)),
IF(_xlfn.XLOOKUP(BD$2,WatchbillMONTHLY!$A$88:$U$88,OFFSET(WatchbillMONTHLY!$A$88:$U$88,1,2))=IF(_xlfn.XLOOKUP($A73,INDIRECT("_"&amp;_xlfn.XLOOKUP(BD$2,WatchbillMONTHLY!$A$88:$U$88,OFFSET(WatchbillMONTHLY!$A$88:$U$88,1,2))),INDIRECT("_"&amp;_xlfn.XLOOKUP(BD$2,WatchbillMONTHLY!$A$88:$U$88,OFFSET(WatchbillMONTHLY!$A$88:$U$88,1,2))))=$A73,_xlfn.XLOOKUP(BD$2,WatchbillMONTHLY!$A$88:$U$88,OFFSET(WatchbillMONTHLY!$A$88:$U$88,1,2)),FALSE),TRUE,FALSE)),
FALSE),FALSE)</f>
        <v>0</v>
      </c>
      <c r="BE73" s="209" t="b" cm="1">
        <f t="array" aca="1" ref="BE73" ca="1">IF(AND($A73 &gt; 0, X73 &gt; 0,BE$2&lt;MiscFormulas!$A$5+1),
_xlfn.IFNA(
_xlfn.IFNA(
_xlfn.IFNA(
_xlfn.IFNA(
_xlfn.IFNA(
_xlfn.IFNA(
IF(_xlfn.XLOOKUP(BE$2,WatchbillMONTHLY!$A$3:$U$3,OFFSET(WatchbillMONTHLY!$A$3:$U$3,1,2))=IF(_xlfn.XLOOKUP($A73,INDIRECT("_"&amp;_xlfn.XLOOKUP(BE$2,WatchbillMONTHLY!$A$3:$U$3,OFFSET(WatchbillMONTHLY!$A$3:$U$3,1,2))),INDIRECT("_"&amp;_xlfn.XLOOKUP(BE$2,WatchbillMONTHLY!$A$3:$U$3,OFFSET(WatchbillMONTHLY!$A$3:$U$3,1,2))))=$A73,_xlfn.XLOOKUP(BE$2,WatchbillMONTHLY!$A$3:$U$3,OFFSET(WatchbillMONTHLY!$A$3:$U$3,1,2)),FALSE),TRUE,FALSE),
IF(_xlfn.XLOOKUP(BE$2,WatchbillMONTHLY!$A$20:$U$20,OFFSET(WatchbillMONTHLY!$A$20:$U$20,1,2))=IF(_xlfn.XLOOKUP($A73,INDIRECT("_"&amp;_xlfn.XLOOKUP(BE$2,WatchbillMONTHLY!$A$20:$U$20,OFFSET(WatchbillMONTHLY!$A$20:$U$20,1,2))),INDIRECT("_"&amp;_xlfn.XLOOKUP(BE$2,WatchbillMONTHLY!$A$20:$U$20,OFFSET(WatchbillMONTHLY!$A$20:$U$20,1,2))))=$A73,_xlfn.XLOOKUP(BE$2,WatchbillMONTHLY!$A$20:$U$20,OFFSET(WatchbillMONTHLY!$A$20:$U$20,1,2)),FALSE),TRUE,FALSE)),
IF(_xlfn.XLOOKUP(BE$2,WatchbillMONTHLY!$A$37:$U$37,OFFSET(WatchbillMONTHLY!$A$37:$U$37,1,2))=IF(_xlfn.XLOOKUP($A73,INDIRECT("_"&amp;_xlfn.XLOOKUP(BE$2,WatchbillMONTHLY!$A$37:$U$37,OFFSET(WatchbillMONTHLY!$A$37:$U$37,1,2))),INDIRECT("_"&amp;_xlfn.XLOOKUP(BE$2,WatchbillMONTHLY!$A$37:$U$37,OFFSET(WatchbillMONTHLY!$A$37:$U$37,1,2))))=$A73,_xlfn.XLOOKUP(BE$2,WatchbillMONTHLY!$A$37:$U$37,OFFSET(WatchbillMONTHLY!$A$37:$U$37,1,2)),FALSE),TRUE,FALSE)),
IF(_xlfn.XLOOKUP(BE$2,WatchbillMONTHLY!$A$54:$U$54,OFFSET(WatchbillMONTHLY!$A$54:$U$54,1,2))=IF(_xlfn.XLOOKUP($A73,INDIRECT("_"&amp;_xlfn.XLOOKUP(BE$2,WatchbillMONTHLY!$A$54:$U$54,OFFSET(WatchbillMONTHLY!$A$54:$U$54,1,2))),INDIRECT("_"&amp;_xlfn.XLOOKUP(BE$2,WatchbillMONTHLY!$A$54:$U$54,OFFSET(WatchbillMONTHLY!$A$54:$U$54,1,2))))=$A73,_xlfn.XLOOKUP(BE$2,WatchbillMONTHLY!$A$54:$U$54,OFFSET(WatchbillMONTHLY!$A$54:$U$54,1,2)),FALSE),TRUE,FALSE)),
IF(_xlfn.XLOOKUP(BE$2,WatchbillMONTHLY!$A$71:$U$71,OFFSET(WatchbillMONTHLY!$A$71:$U$71,1,2))=IF(_xlfn.XLOOKUP($A73,INDIRECT("_"&amp;_xlfn.XLOOKUP(BE$2,WatchbillMONTHLY!$A$71:$U$71,OFFSET(WatchbillMONTHLY!$A$71:$U$71,1,2))),INDIRECT("_"&amp;_xlfn.XLOOKUP(BE$2,WatchbillMONTHLY!$A$71:$U$71,OFFSET(WatchbillMONTHLY!$A$71:$U$71,1,2))))=$A73,_xlfn.XLOOKUP(BE$2,WatchbillMONTHLY!$A$71:$U$71,OFFSET(WatchbillMONTHLY!$A$71:$U$71,1,2)),FALSE),TRUE,FALSE)),
IF(_xlfn.XLOOKUP(BE$2,WatchbillMONTHLY!$A$88:$U$88,OFFSET(WatchbillMONTHLY!$A$88:$U$88,1,2))=IF(_xlfn.XLOOKUP($A73,INDIRECT("_"&amp;_xlfn.XLOOKUP(BE$2,WatchbillMONTHLY!$A$88:$U$88,OFFSET(WatchbillMONTHLY!$A$88:$U$88,1,2))),INDIRECT("_"&amp;_xlfn.XLOOKUP(BE$2,WatchbillMONTHLY!$A$88:$U$88,OFFSET(WatchbillMONTHLY!$A$88:$U$88,1,2))))=$A73,_xlfn.XLOOKUP(BE$2,WatchbillMONTHLY!$A$88:$U$88,OFFSET(WatchbillMONTHLY!$A$88:$U$88,1,2)),FALSE),TRUE,FALSE)),
FALSE),FALSE)</f>
        <v>0</v>
      </c>
      <c r="BF73" s="209" t="b" cm="1">
        <f t="array" aca="1" ref="BF73" ca="1">IF(AND($A73 &gt; 0, Y73 &gt; 0,BF$2&lt;MiscFormulas!$A$5+1),
_xlfn.IFNA(
_xlfn.IFNA(
_xlfn.IFNA(
_xlfn.IFNA(
_xlfn.IFNA(
_xlfn.IFNA(
IF(_xlfn.XLOOKUP(BF$2,WatchbillMONTHLY!$A$3:$U$3,OFFSET(WatchbillMONTHLY!$A$3:$U$3,1,2))=IF(_xlfn.XLOOKUP($A73,INDIRECT("_"&amp;_xlfn.XLOOKUP(BF$2,WatchbillMONTHLY!$A$3:$U$3,OFFSET(WatchbillMONTHLY!$A$3:$U$3,1,2))),INDIRECT("_"&amp;_xlfn.XLOOKUP(BF$2,WatchbillMONTHLY!$A$3:$U$3,OFFSET(WatchbillMONTHLY!$A$3:$U$3,1,2))))=$A73,_xlfn.XLOOKUP(BF$2,WatchbillMONTHLY!$A$3:$U$3,OFFSET(WatchbillMONTHLY!$A$3:$U$3,1,2)),FALSE),TRUE,FALSE),
IF(_xlfn.XLOOKUP(BF$2,WatchbillMONTHLY!$A$20:$U$20,OFFSET(WatchbillMONTHLY!$A$20:$U$20,1,2))=IF(_xlfn.XLOOKUP($A73,INDIRECT("_"&amp;_xlfn.XLOOKUP(BF$2,WatchbillMONTHLY!$A$20:$U$20,OFFSET(WatchbillMONTHLY!$A$20:$U$20,1,2))),INDIRECT("_"&amp;_xlfn.XLOOKUP(BF$2,WatchbillMONTHLY!$A$20:$U$20,OFFSET(WatchbillMONTHLY!$A$20:$U$20,1,2))))=$A73,_xlfn.XLOOKUP(BF$2,WatchbillMONTHLY!$A$20:$U$20,OFFSET(WatchbillMONTHLY!$A$20:$U$20,1,2)),FALSE),TRUE,FALSE)),
IF(_xlfn.XLOOKUP(BF$2,WatchbillMONTHLY!$A$37:$U$37,OFFSET(WatchbillMONTHLY!$A$37:$U$37,1,2))=IF(_xlfn.XLOOKUP($A73,INDIRECT("_"&amp;_xlfn.XLOOKUP(BF$2,WatchbillMONTHLY!$A$37:$U$37,OFFSET(WatchbillMONTHLY!$A$37:$U$37,1,2))),INDIRECT("_"&amp;_xlfn.XLOOKUP(BF$2,WatchbillMONTHLY!$A$37:$U$37,OFFSET(WatchbillMONTHLY!$A$37:$U$37,1,2))))=$A73,_xlfn.XLOOKUP(BF$2,WatchbillMONTHLY!$A$37:$U$37,OFFSET(WatchbillMONTHLY!$A$37:$U$37,1,2)),FALSE),TRUE,FALSE)),
IF(_xlfn.XLOOKUP(BF$2,WatchbillMONTHLY!$A$54:$U$54,OFFSET(WatchbillMONTHLY!$A$54:$U$54,1,2))=IF(_xlfn.XLOOKUP($A73,INDIRECT("_"&amp;_xlfn.XLOOKUP(BF$2,WatchbillMONTHLY!$A$54:$U$54,OFFSET(WatchbillMONTHLY!$A$54:$U$54,1,2))),INDIRECT("_"&amp;_xlfn.XLOOKUP(BF$2,WatchbillMONTHLY!$A$54:$U$54,OFFSET(WatchbillMONTHLY!$A$54:$U$54,1,2))))=$A73,_xlfn.XLOOKUP(BF$2,WatchbillMONTHLY!$A$54:$U$54,OFFSET(WatchbillMONTHLY!$A$54:$U$54,1,2)),FALSE),TRUE,FALSE)),
IF(_xlfn.XLOOKUP(BF$2,WatchbillMONTHLY!$A$71:$U$71,OFFSET(WatchbillMONTHLY!$A$71:$U$71,1,2))=IF(_xlfn.XLOOKUP($A73,INDIRECT("_"&amp;_xlfn.XLOOKUP(BF$2,WatchbillMONTHLY!$A$71:$U$71,OFFSET(WatchbillMONTHLY!$A$71:$U$71,1,2))),INDIRECT("_"&amp;_xlfn.XLOOKUP(BF$2,WatchbillMONTHLY!$A$71:$U$71,OFFSET(WatchbillMONTHLY!$A$71:$U$71,1,2))))=$A73,_xlfn.XLOOKUP(BF$2,WatchbillMONTHLY!$A$71:$U$71,OFFSET(WatchbillMONTHLY!$A$71:$U$71,1,2)),FALSE),TRUE,FALSE)),
IF(_xlfn.XLOOKUP(BF$2,WatchbillMONTHLY!$A$88:$U$88,OFFSET(WatchbillMONTHLY!$A$88:$U$88,1,2))=IF(_xlfn.XLOOKUP($A73,INDIRECT("_"&amp;_xlfn.XLOOKUP(BF$2,WatchbillMONTHLY!$A$88:$U$88,OFFSET(WatchbillMONTHLY!$A$88:$U$88,1,2))),INDIRECT("_"&amp;_xlfn.XLOOKUP(BF$2,WatchbillMONTHLY!$A$88:$U$88,OFFSET(WatchbillMONTHLY!$A$88:$U$88,1,2))))=$A73,_xlfn.XLOOKUP(BF$2,WatchbillMONTHLY!$A$88:$U$88,OFFSET(WatchbillMONTHLY!$A$88:$U$88,1,2)),FALSE),TRUE,FALSE)),
FALSE),FALSE)</f>
        <v>0</v>
      </c>
      <c r="BG73" s="209" t="b" cm="1">
        <f t="array" aca="1" ref="BG73" ca="1">IF(AND($A73 &gt; 0, Z73 &gt; 0,BG$2&lt;MiscFormulas!$A$5+1),
_xlfn.IFNA(
_xlfn.IFNA(
_xlfn.IFNA(
_xlfn.IFNA(
_xlfn.IFNA(
_xlfn.IFNA(
IF(_xlfn.XLOOKUP(BG$2,WatchbillMONTHLY!$A$3:$U$3,OFFSET(WatchbillMONTHLY!$A$3:$U$3,1,2))=IF(_xlfn.XLOOKUP($A73,INDIRECT("_"&amp;_xlfn.XLOOKUP(BG$2,WatchbillMONTHLY!$A$3:$U$3,OFFSET(WatchbillMONTHLY!$A$3:$U$3,1,2))),INDIRECT("_"&amp;_xlfn.XLOOKUP(BG$2,WatchbillMONTHLY!$A$3:$U$3,OFFSET(WatchbillMONTHLY!$A$3:$U$3,1,2))))=$A73,_xlfn.XLOOKUP(BG$2,WatchbillMONTHLY!$A$3:$U$3,OFFSET(WatchbillMONTHLY!$A$3:$U$3,1,2)),FALSE),TRUE,FALSE),
IF(_xlfn.XLOOKUP(BG$2,WatchbillMONTHLY!$A$20:$U$20,OFFSET(WatchbillMONTHLY!$A$20:$U$20,1,2))=IF(_xlfn.XLOOKUP($A73,INDIRECT("_"&amp;_xlfn.XLOOKUP(BG$2,WatchbillMONTHLY!$A$20:$U$20,OFFSET(WatchbillMONTHLY!$A$20:$U$20,1,2))),INDIRECT("_"&amp;_xlfn.XLOOKUP(BG$2,WatchbillMONTHLY!$A$20:$U$20,OFFSET(WatchbillMONTHLY!$A$20:$U$20,1,2))))=$A73,_xlfn.XLOOKUP(BG$2,WatchbillMONTHLY!$A$20:$U$20,OFFSET(WatchbillMONTHLY!$A$20:$U$20,1,2)),FALSE),TRUE,FALSE)),
IF(_xlfn.XLOOKUP(BG$2,WatchbillMONTHLY!$A$37:$U$37,OFFSET(WatchbillMONTHLY!$A$37:$U$37,1,2))=IF(_xlfn.XLOOKUP($A73,INDIRECT("_"&amp;_xlfn.XLOOKUP(BG$2,WatchbillMONTHLY!$A$37:$U$37,OFFSET(WatchbillMONTHLY!$A$37:$U$37,1,2))),INDIRECT("_"&amp;_xlfn.XLOOKUP(BG$2,WatchbillMONTHLY!$A$37:$U$37,OFFSET(WatchbillMONTHLY!$A$37:$U$37,1,2))))=$A73,_xlfn.XLOOKUP(BG$2,WatchbillMONTHLY!$A$37:$U$37,OFFSET(WatchbillMONTHLY!$A$37:$U$37,1,2)),FALSE),TRUE,FALSE)),
IF(_xlfn.XLOOKUP(BG$2,WatchbillMONTHLY!$A$54:$U$54,OFFSET(WatchbillMONTHLY!$A$54:$U$54,1,2))=IF(_xlfn.XLOOKUP($A73,INDIRECT("_"&amp;_xlfn.XLOOKUP(BG$2,WatchbillMONTHLY!$A$54:$U$54,OFFSET(WatchbillMONTHLY!$A$54:$U$54,1,2))),INDIRECT("_"&amp;_xlfn.XLOOKUP(BG$2,WatchbillMONTHLY!$A$54:$U$54,OFFSET(WatchbillMONTHLY!$A$54:$U$54,1,2))))=$A73,_xlfn.XLOOKUP(BG$2,WatchbillMONTHLY!$A$54:$U$54,OFFSET(WatchbillMONTHLY!$A$54:$U$54,1,2)),FALSE),TRUE,FALSE)),
IF(_xlfn.XLOOKUP(BG$2,WatchbillMONTHLY!$A$71:$U$71,OFFSET(WatchbillMONTHLY!$A$71:$U$71,1,2))=IF(_xlfn.XLOOKUP($A73,INDIRECT("_"&amp;_xlfn.XLOOKUP(BG$2,WatchbillMONTHLY!$A$71:$U$71,OFFSET(WatchbillMONTHLY!$A$71:$U$71,1,2))),INDIRECT("_"&amp;_xlfn.XLOOKUP(BG$2,WatchbillMONTHLY!$A$71:$U$71,OFFSET(WatchbillMONTHLY!$A$71:$U$71,1,2))))=$A73,_xlfn.XLOOKUP(BG$2,WatchbillMONTHLY!$A$71:$U$71,OFFSET(WatchbillMONTHLY!$A$71:$U$71,1,2)),FALSE),TRUE,FALSE)),
IF(_xlfn.XLOOKUP(BG$2,WatchbillMONTHLY!$A$88:$U$88,OFFSET(WatchbillMONTHLY!$A$88:$U$88,1,2))=IF(_xlfn.XLOOKUP($A73,INDIRECT("_"&amp;_xlfn.XLOOKUP(BG$2,WatchbillMONTHLY!$A$88:$U$88,OFFSET(WatchbillMONTHLY!$A$88:$U$88,1,2))),INDIRECT("_"&amp;_xlfn.XLOOKUP(BG$2,WatchbillMONTHLY!$A$88:$U$88,OFFSET(WatchbillMONTHLY!$A$88:$U$88,1,2))))=$A73,_xlfn.XLOOKUP(BG$2,WatchbillMONTHLY!$A$88:$U$88,OFFSET(WatchbillMONTHLY!$A$88:$U$88,1,2)),FALSE),TRUE,FALSE)),
FALSE),FALSE)</f>
        <v>0</v>
      </c>
      <c r="BH73" s="209" t="b" cm="1">
        <f t="array" aca="1" ref="BH73" ca="1">IF(AND($A73 &gt; 0, AA73 &gt; 0,BH$2&lt;MiscFormulas!$A$5+1),
_xlfn.IFNA(
_xlfn.IFNA(
_xlfn.IFNA(
_xlfn.IFNA(
_xlfn.IFNA(
_xlfn.IFNA(
IF(_xlfn.XLOOKUP(BH$2,WatchbillMONTHLY!$A$3:$U$3,OFFSET(WatchbillMONTHLY!$A$3:$U$3,1,2))=IF(_xlfn.XLOOKUP($A73,INDIRECT("_"&amp;_xlfn.XLOOKUP(BH$2,WatchbillMONTHLY!$A$3:$U$3,OFFSET(WatchbillMONTHLY!$A$3:$U$3,1,2))),INDIRECT("_"&amp;_xlfn.XLOOKUP(BH$2,WatchbillMONTHLY!$A$3:$U$3,OFFSET(WatchbillMONTHLY!$A$3:$U$3,1,2))))=$A73,_xlfn.XLOOKUP(BH$2,WatchbillMONTHLY!$A$3:$U$3,OFFSET(WatchbillMONTHLY!$A$3:$U$3,1,2)),FALSE),TRUE,FALSE),
IF(_xlfn.XLOOKUP(BH$2,WatchbillMONTHLY!$A$20:$U$20,OFFSET(WatchbillMONTHLY!$A$20:$U$20,1,2))=IF(_xlfn.XLOOKUP($A73,INDIRECT("_"&amp;_xlfn.XLOOKUP(BH$2,WatchbillMONTHLY!$A$20:$U$20,OFFSET(WatchbillMONTHLY!$A$20:$U$20,1,2))),INDIRECT("_"&amp;_xlfn.XLOOKUP(BH$2,WatchbillMONTHLY!$A$20:$U$20,OFFSET(WatchbillMONTHLY!$A$20:$U$20,1,2))))=$A73,_xlfn.XLOOKUP(BH$2,WatchbillMONTHLY!$A$20:$U$20,OFFSET(WatchbillMONTHLY!$A$20:$U$20,1,2)),FALSE),TRUE,FALSE)),
IF(_xlfn.XLOOKUP(BH$2,WatchbillMONTHLY!$A$37:$U$37,OFFSET(WatchbillMONTHLY!$A$37:$U$37,1,2))=IF(_xlfn.XLOOKUP($A73,INDIRECT("_"&amp;_xlfn.XLOOKUP(BH$2,WatchbillMONTHLY!$A$37:$U$37,OFFSET(WatchbillMONTHLY!$A$37:$U$37,1,2))),INDIRECT("_"&amp;_xlfn.XLOOKUP(BH$2,WatchbillMONTHLY!$A$37:$U$37,OFFSET(WatchbillMONTHLY!$A$37:$U$37,1,2))))=$A73,_xlfn.XLOOKUP(BH$2,WatchbillMONTHLY!$A$37:$U$37,OFFSET(WatchbillMONTHLY!$A$37:$U$37,1,2)),FALSE),TRUE,FALSE)),
IF(_xlfn.XLOOKUP(BH$2,WatchbillMONTHLY!$A$54:$U$54,OFFSET(WatchbillMONTHLY!$A$54:$U$54,1,2))=IF(_xlfn.XLOOKUP($A73,INDIRECT("_"&amp;_xlfn.XLOOKUP(BH$2,WatchbillMONTHLY!$A$54:$U$54,OFFSET(WatchbillMONTHLY!$A$54:$U$54,1,2))),INDIRECT("_"&amp;_xlfn.XLOOKUP(BH$2,WatchbillMONTHLY!$A$54:$U$54,OFFSET(WatchbillMONTHLY!$A$54:$U$54,1,2))))=$A73,_xlfn.XLOOKUP(BH$2,WatchbillMONTHLY!$A$54:$U$54,OFFSET(WatchbillMONTHLY!$A$54:$U$54,1,2)),FALSE),TRUE,FALSE)),
IF(_xlfn.XLOOKUP(BH$2,WatchbillMONTHLY!$A$71:$U$71,OFFSET(WatchbillMONTHLY!$A$71:$U$71,1,2))=IF(_xlfn.XLOOKUP($A73,INDIRECT("_"&amp;_xlfn.XLOOKUP(BH$2,WatchbillMONTHLY!$A$71:$U$71,OFFSET(WatchbillMONTHLY!$A$71:$U$71,1,2))),INDIRECT("_"&amp;_xlfn.XLOOKUP(BH$2,WatchbillMONTHLY!$A$71:$U$71,OFFSET(WatchbillMONTHLY!$A$71:$U$71,1,2))))=$A73,_xlfn.XLOOKUP(BH$2,WatchbillMONTHLY!$A$71:$U$71,OFFSET(WatchbillMONTHLY!$A$71:$U$71,1,2)),FALSE),TRUE,FALSE)),
IF(_xlfn.XLOOKUP(BH$2,WatchbillMONTHLY!$A$88:$U$88,OFFSET(WatchbillMONTHLY!$A$88:$U$88,1,2))=IF(_xlfn.XLOOKUP($A73,INDIRECT("_"&amp;_xlfn.XLOOKUP(BH$2,WatchbillMONTHLY!$A$88:$U$88,OFFSET(WatchbillMONTHLY!$A$88:$U$88,1,2))),INDIRECT("_"&amp;_xlfn.XLOOKUP(BH$2,WatchbillMONTHLY!$A$88:$U$88,OFFSET(WatchbillMONTHLY!$A$88:$U$88,1,2))))=$A73,_xlfn.XLOOKUP(BH$2,WatchbillMONTHLY!$A$88:$U$88,OFFSET(WatchbillMONTHLY!$A$88:$U$88,1,2)),FALSE),TRUE,FALSE)),
FALSE),FALSE)</f>
        <v>0</v>
      </c>
      <c r="BI73" s="209" t="b" cm="1">
        <f t="array" aca="1" ref="BI73" ca="1">IF(AND($A73 &gt; 0, AB73 &gt; 0,BI$2&lt;MiscFormulas!$A$5+1),
_xlfn.IFNA(
_xlfn.IFNA(
_xlfn.IFNA(
_xlfn.IFNA(
_xlfn.IFNA(
_xlfn.IFNA(
IF(_xlfn.XLOOKUP(BI$2,WatchbillMONTHLY!$A$3:$U$3,OFFSET(WatchbillMONTHLY!$A$3:$U$3,1,2))=IF(_xlfn.XLOOKUP($A73,INDIRECT("_"&amp;_xlfn.XLOOKUP(BI$2,WatchbillMONTHLY!$A$3:$U$3,OFFSET(WatchbillMONTHLY!$A$3:$U$3,1,2))),INDIRECT("_"&amp;_xlfn.XLOOKUP(BI$2,WatchbillMONTHLY!$A$3:$U$3,OFFSET(WatchbillMONTHLY!$A$3:$U$3,1,2))))=$A73,_xlfn.XLOOKUP(BI$2,WatchbillMONTHLY!$A$3:$U$3,OFFSET(WatchbillMONTHLY!$A$3:$U$3,1,2)),FALSE),TRUE,FALSE),
IF(_xlfn.XLOOKUP(BI$2,WatchbillMONTHLY!$A$20:$U$20,OFFSET(WatchbillMONTHLY!$A$20:$U$20,1,2))=IF(_xlfn.XLOOKUP($A73,INDIRECT("_"&amp;_xlfn.XLOOKUP(BI$2,WatchbillMONTHLY!$A$20:$U$20,OFFSET(WatchbillMONTHLY!$A$20:$U$20,1,2))),INDIRECT("_"&amp;_xlfn.XLOOKUP(BI$2,WatchbillMONTHLY!$A$20:$U$20,OFFSET(WatchbillMONTHLY!$A$20:$U$20,1,2))))=$A73,_xlfn.XLOOKUP(BI$2,WatchbillMONTHLY!$A$20:$U$20,OFFSET(WatchbillMONTHLY!$A$20:$U$20,1,2)),FALSE),TRUE,FALSE)),
IF(_xlfn.XLOOKUP(BI$2,WatchbillMONTHLY!$A$37:$U$37,OFFSET(WatchbillMONTHLY!$A$37:$U$37,1,2))=IF(_xlfn.XLOOKUP($A73,INDIRECT("_"&amp;_xlfn.XLOOKUP(BI$2,WatchbillMONTHLY!$A$37:$U$37,OFFSET(WatchbillMONTHLY!$A$37:$U$37,1,2))),INDIRECT("_"&amp;_xlfn.XLOOKUP(BI$2,WatchbillMONTHLY!$A$37:$U$37,OFFSET(WatchbillMONTHLY!$A$37:$U$37,1,2))))=$A73,_xlfn.XLOOKUP(BI$2,WatchbillMONTHLY!$A$37:$U$37,OFFSET(WatchbillMONTHLY!$A$37:$U$37,1,2)),FALSE),TRUE,FALSE)),
IF(_xlfn.XLOOKUP(BI$2,WatchbillMONTHLY!$A$54:$U$54,OFFSET(WatchbillMONTHLY!$A$54:$U$54,1,2))=IF(_xlfn.XLOOKUP($A73,INDIRECT("_"&amp;_xlfn.XLOOKUP(BI$2,WatchbillMONTHLY!$A$54:$U$54,OFFSET(WatchbillMONTHLY!$A$54:$U$54,1,2))),INDIRECT("_"&amp;_xlfn.XLOOKUP(BI$2,WatchbillMONTHLY!$A$54:$U$54,OFFSET(WatchbillMONTHLY!$A$54:$U$54,1,2))))=$A73,_xlfn.XLOOKUP(BI$2,WatchbillMONTHLY!$A$54:$U$54,OFFSET(WatchbillMONTHLY!$A$54:$U$54,1,2)),FALSE),TRUE,FALSE)),
IF(_xlfn.XLOOKUP(BI$2,WatchbillMONTHLY!$A$71:$U$71,OFFSET(WatchbillMONTHLY!$A$71:$U$71,1,2))=IF(_xlfn.XLOOKUP($A73,INDIRECT("_"&amp;_xlfn.XLOOKUP(BI$2,WatchbillMONTHLY!$A$71:$U$71,OFFSET(WatchbillMONTHLY!$A$71:$U$71,1,2))),INDIRECT("_"&amp;_xlfn.XLOOKUP(BI$2,WatchbillMONTHLY!$A$71:$U$71,OFFSET(WatchbillMONTHLY!$A$71:$U$71,1,2))))=$A73,_xlfn.XLOOKUP(BI$2,WatchbillMONTHLY!$A$71:$U$71,OFFSET(WatchbillMONTHLY!$A$71:$U$71,1,2)),FALSE),TRUE,FALSE)),
IF(_xlfn.XLOOKUP(BI$2,WatchbillMONTHLY!$A$88:$U$88,OFFSET(WatchbillMONTHLY!$A$88:$U$88,1,2))=IF(_xlfn.XLOOKUP($A73,INDIRECT("_"&amp;_xlfn.XLOOKUP(BI$2,WatchbillMONTHLY!$A$88:$U$88,OFFSET(WatchbillMONTHLY!$A$88:$U$88,1,2))),INDIRECT("_"&amp;_xlfn.XLOOKUP(BI$2,WatchbillMONTHLY!$A$88:$U$88,OFFSET(WatchbillMONTHLY!$A$88:$U$88,1,2))))=$A73,_xlfn.XLOOKUP(BI$2,WatchbillMONTHLY!$A$88:$U$88,OFFSET(WatchbillMONTHLY!$A$88:$U$88,1,2)),FALSE),TRUE,FALSE)),
FALSE),FALSE)</f>
        <v>0</v>
      </c>
      <c r="BJ73" s="209" t="b" cm="1">
        <f t="array" aca="1" ref="BJ73" ca="1">IF(AND($A73 &gt; 0, AC73 &gt; 0,BJ$2&lt;MiscFormulas!$A$5+1),
_xlfn.IFNA(
_xlfn.IFNA(
_xlfn.IFNA(
_xlfn.IFNA(
_xlfn.IFNA(
_xlfn.IFNA(
IF(_xlfn.XLOOKUP(BJ$2,WatchbillMONTHLY!$A$3:$U$3,OFFSET(WatchbillMONTHLY!$A$3:$U$3,1,2))=IF(_xlfn.XLOOKUP($A73,INDIRECT("_"&amp;_xlfn.XLOOKUP(BJ$2,WatchbillMONTHLY!$A$3:$U$3,OFFSET(WatchbillMONTHLY!$A$3:$U$3,1,2))),INDIRECT("_"&amp;_xlfn.XLOOKUP(BJ$2,WatchbillMONTHLY!$A$3:$U$3,OFFSET(WatchbillMONTHLY!$A$3:$U$3,1,2))))=$A73,_xlfn.XLOOKUP(BJ$2,WatchbillMONTHLY!$A$3:$U$3,OFFSET(WatchbillMONTHLY!$A$3:$U$3,1,2)),FALSE),TRUE,FALSE),
IF(_xlfn.XLOOKUP(BJ$2,WatchbillMONTHLY!$A$20:$U$20,OFFSET(WatchbillMONTHLY!$A$20:$U$20,1,2))=IF(_xlfn.XLOOKUP($A73,INDIRECT("_"&amp;_xlfn.XLOOKUP(BJ$2,WatchbillMONTHLY!$A$20:$U$20,OFFSET(WatchbillMONTHLY!$A$20:$U$20,1,2))),INDIRECT("_"&amp;_xlfn.XLOOKUP(BJ$2,WatchbillMONTHLY!$A$20:$U$20,OFFSET(WatchbillMONTHLY!$A$20:$U$20,1,2))))=$A73,_xlfn.XLOOKUP(BJ$2,WatchbillMONTHLY!$A$20:$U$20,OFFSET(WatchbillMONTHLY!$A$20:$U$20,1,2)),FALSE),TRUE,FALSE)),
IF(_xlfn.XLOOKUP(BJ$2,WatchbillMONTHLY!$A$37:$U$37,OFFSET(WatchbillMONTHLY!$A$37:$U$37,1,2))=IF(_xlfn.XLOOKUP($A73,INDIRECT("_"&amp;_xlfn.XLOOKUP(BJ$2,WatchbillMONTHLY!$A$37:$U$37,OFFSET(WatchbillMONTHLY!$A$37:$U$37,1,2))),INDIRECT("_"&amp;_xlfn.XLOOKUP(BJ$2,WatchbillMONTHLY!$A$37:$U$37,OFFSET(WatchbillMONTHLY!$A$37:$U$37,1,2))))=$A73,_xlfn.XLOOKUP(BJ$2,WatchbillMONTHLY!$A$37:$U$37,OFFSET(WatchbillMONTHLY!$A$37:$U$37,1,2)),FALSE),TRUE,FALSE)),
IF(_xlfn.XLOOKUP(BJ$2,WatchbillMONTHLY!$A$54:$U$54,OFFSET(WatchbillMONTHLY!$A$54:$U$54,1,2))=IF(_xlfn.XLOOKUP($A73,INDIRECT("_"&amp;_xlfn.XLOOKUP(BJ$2,WatchbillMONTHLY!$A$54:$U$54,OFFSET(WatchbillMONTHLY!$A$54:$U$54,1,2))),INDIRECT("_"&amp;_xlfn.XLOOKUP(BJ$2,WatchbillMONTHLY!$A$54:$U$54,OFFSET(WatchbillMONTHLY!$A$54:$U$54,1,2))))=$A73,_xlfn.XLOOKUP(BJ$2,WatchbillMONTHLY!$A$54:$U$54,OFFSET(WatchbillMONTHLY!$A$54:$U$54,1,2)),FALSE),TRUE,FALSE)),
IF(_xlfn.XLOOKUP(BJ$2,WatchbillMONTHLY!$A$71:$U$71,OFFSET(WatchbillMONTHLY!$A$71:$U$71,1,2))=IF(_xlfn.XLOOKUP($A73,INDIRECT("_"&amp;_xlfn.XLOOKUP(BJ$2,WatchbillMONTHLY!$A$71:$U$71,OFFSET(WatchbillMONTHLY!$A$71:$U$71,1,2))),INDIRECT("_"&amp;_xlfn.XLOOKUP(BJ$2,WatchbillMONTHLY!$A$71:$U$71,OFFSET(WatchbillMONTHLY!$A$71:$U$71,1,2))))=$A73,_xlfn.XLOOKUP(BJ$2,WatchbillMONTHLY!$A$71:$U$71,OFFSET(WatchbillMONTHLY!$A$71:$U$71,1,2)),FALSE),TRUE,FALSE)),
IF(_xlfn.XLOOKUP(BJ$2,WatchbillMONTHLY!$A$88:$U$88,OFFSET(WatchbillMONTHLY!$A$88:$U$88,1,2))=IF(_xlfn.XLOOKUP($A73,INDIRECT("_"&amp;_xlfn.XLOOKUP(BJ$2,WatchbillMONTHLY!$A$88:$U$88,OFFSET(WatchbillMONTHLY!$A$88:$U$88,1,2))),INDIRECT("_"&amp;_xlfn.XLOOKUP(BJ$2,WatchbillMONTHLY!$A$88:$U$88,OFFSET(WatchbillMONTHLY!$A$88:$U$88,1,2))))=$A73,_xlfn.XLOOKUP(BJ$2,WatchbillMONTHLY!$A$88:$U$88,OFFSET(WatchbillMONTHLY!$A$88:$U$88,1,2)),FALSE),TRUE,FALSE)),
FALSE),FALSE)</f>
        <v>0</v>
      </c>
      <c r="BK73" s="209" t="b" cm="1">
        <f t="array" aca="1" ref="BK73" ca="1">IF(AND($A73 &gt; 0, AD73 &gt; 0,BK$2&lt;MiscFormulas!$A$5+1),
_xlfn.IFNA(
_xlfn.IFNA(
_xlfn.IFNA(
_xlfn.IFNA(
_xlfn.IFNA(
_xlfn.IFNA(
IF(_xlfn.XLOOKUP(BK$2,WatchbillMONTHLY!$A$3:$U$3,OFFSET(WatchbillMONTHLY!$A$3:$U$3,1,2))=IF(_xlfn.XLOOKUP($A73,INDIRECT("_"&amp;_xlfn.XLOOKUP(BK$2,WatchbillMONTHLY!$A$3:$U$3,OFFSET(WatchbillMONTHLY!$A$3:$U$3,1,2))),INDIRECT("_"&amp;_xlfn.XLOOKUP(BK$2,WatchbillMONTHLY!$A$3:$U$3,OFFSET(WatchbillMONTHLY!$A$3:$U$3,1,2))))=$A73,_xlfn.XLOOKUP(BK$2,WatchbillMONTHLY!$A$3:$U$3,OFFSET(WatchbillMONTHLY!$A$3:$U$3,1,2)),FALSE),TRUE,FALSE),
IF(_xlfn.XLOOKUP(BK$2,WatchbillMONTHLY!$A$20:$U$20,OFFSET(WatchbillMONTHLY!$A$20:$U$20,1,2))=IF(_xlfn.XLOOKUP($A73,INDIRECT("_"&amp;_xlfn.XLOOKUP(BK$2,WatchbillMONTHLY!$A$20:$U$20,OFFSET(WatchbillMONTHLY!$A$20:$U$20,1,2))),INDIRECT("_"&amp;_xlfn.XLOOKUP(BK$2,WatchbillMONTHLY!$A$20:$U$20,OFFSET(WatchbillMONTHLY!$A$20:$U$20,1,2))))=$A73,_xlfn.XLOOKUP(BK$2,WatchbillMONTHLY!$A$20:$U$20,OFFSET(WatchbillMONTHLY!$A$20:$U$20,1,2)),FALSE),TRUE,FALSE)),
IF(_xlfn.XLOOKUP(BK$2,WatchbillMONTHLY!$A$37:$U$37,OFFSET(WatchbillMONTHLY!$A$37:$U$37,1,2))=IF(_xlfn.XLOOKUP($A73,INDIRECT("_"&amp;_xlfn.XLOOKUP(BK$2,WatchbillMONTHLY!$A$37:$U$37,OFFSET(WatchbillMONTHLY!$A$37:$U$37,1,2))),INDIRECT("_"&amp;_xlfn.XLOOKUP(BK$2,WatchbillMONTHLY!$A$37:$U$37,OFFSET(WatchbillMONTHLY!$A$37:$U$37,1,2))))=$A73,_xlfn.XLOOKUP(BK$2,WatchbillMONTHLY!$A$37:$U$37,OFFSET(WatchbillMONTHLY!$A$37:$U$37,1,2)),FALSE),TRUE,FALSE)),
IF(_xlfn.XLOOKUP(BK$2,WatchbillMONTHLY!$A$54:$U$54,OFFSET(WatchbillMONTHLY!$A$54:$U$54,1,2))=IF(_xlfn.XLOOKUP($A73,INDIRECT("_"&amp;_xlfn.XLOOKUP(BK$2,WatchbillMONTHLY!$A$54:$U$54,OFFSET(WatchbillMONTHLY!$A$54:$U$54,1,2))),INDIRECT("_"&amp;_xlfn.XLOOKUP(BK$2,WatchbillMONTHLY!$A$54:$U$54,OFFSET(WatchbillMONTHLY!$A$54:$U$54,1,2))))=$A73,_xlfn.XLOOKUP(BK$2,WatchbillMONTHLY!$A$54:$U$54,OFFSET(WatchbillMONTHLY!$A$54:$U$54,1,2)),FALSE),TRUE,FALSE)),
IF(_xlfn.XLOOKUP(BK$2,WatchbillMONTHLY!$A$71:$U$71,OFFSET(WatchbillMONTHLY!$A$71:$U$71,1,2))=IF(_xlfn.XLOOKUP($A73,INDIRECT("_"&amp;_xlfn.XLOOKUP(BK$2,WatchbillMONTHLY!$A$71:$U$71,OFFSET(WatchbillMONTHLY!$A$71:$U$71,1,2))),INDIRECT("_"&amp;_xlfn.XLOOKUP(BK$2,WatchbillMONTHLY!$A$71:$U$71,OFFSET(WatchbillMONTHLY!$A$71:$U$71,1,2))))=$A73,_xlfn.XLOOKUP(BK$2,WatchbillMONTHLY!$A$71:$U$71,OFFSET(WatchbillMONTHLY!$A$71:$U$71,1,2)),FALSE),TRUE,FALSE)),
IF(_xlfn.XLOOKUP(BK$2,WatchbillMONTHLY!$A$88:$U$88,OFFSET(WatchbillMONTHLY!$A$88:$U$88,1,2))=IF(_xlfn.XLOOKUP($A73,INDIRECT("_"&amp;_xlfn.XLOOKUP(BK$2,WatchbillMONTHLY!$A$88:$U$88,OFFSET(WatchbillMONTHLY!$A$88:$U$88,1,2))),INDIRECT("_"&amp;_xlfn.XLOOKUP(BK$2,WatchbillMONTHLY!$A$88:$U$88,OFFSET(WatchbillMONTHLY!$A$88:$U$88,1,2))))=$A73,_xlfn.XLOOKUP(BK$2,WatchbillMONTHLY!$A$88:$U$88,OFFSET(WatchbillMONTHLY!$A$88:$U$88,1,2)),FALSE),TRUE,FALSE)),
FALSE),FALSE)</f>
        <v>0</v>
      </c>
      <c r="BL73" s="209" t="b" cm="1">
        <f t="array" aca="1" ref="BL73" ca="1">IF(AND($A73 &gt; 0, AE73 &gt; 0,BL$2&lt;MiscFormulas!$A$5+1),
_xlfn.IFNA(
_xlfn.IFNA(
_xlfn.IFNA(
_xlfn.IFNA(
_xlfn.IFNA(
_xlfn.IFNA(
IF(_xlfn.XLOOKUP(BL$2,WatchbillMONTHLY!$A$3:$U$3,OFFSET(WatchbillMONTHLY!$A$3:$U$3,1,2))=IF(_xlfn.XLOOKUP($A73,INDIRECT("_"&amp;_xlfn.XLOOKUP(BL$2,WatchbillMONTHLY!$A$3:$U$3,OFFSET(WatchbillMONTHLY!$A$3:$U$3,1,2))),INDIRECT("_"&amp;_xlfn.XLOOKUP(BL$2,WatchbillMONTHLY!$A$3:$U$3,OFFSET(WatchbillMONTHLY!$A$3:$U$3,1,2))))=$A73,_xlfn.XLOOKUP(BL$2,WatchbillMONTHLY!$A$3:$U$3,OFFSET(WatchbillMONTHLY!$A$3:$U$3,1,2)),FALSE),TRUE,FALSE),
IF(_xlfn.XLOOKUP(BL$2,WatchbillMONTHLY!$A$20:$U$20,OFFSET(WatchbillMONTHLY!$A$20:$U$20,1,2))=IF(_xlfn.XLOOKUP($A73,INDIRECT("_"&amp;_xlfn.XLOOKUP(BL$2,WatchbillMONTHLY!$A$20:$U$20,OFFSET(WatchbillMONTHLY!$A$20:$U$20,1,2))),INDIRECT("_"&amp;_xlfn.XLOOKUP(BL$2,WatchbillMONTHLY!$A$20:$U$20,OFFSET(WatchbillMONTHLY!$A$20:$U$20,1,2))))=$A73,_xlfn.XLOOKUP(BL$2,WatchbillMONTHLY!$A$20:$U$20,OFFSET(WatchbillMONTHLY!$A$20:$U$20,1,2)),FALSE),TRUE,FALSE)),
IF(_xlfn.XLOOKUP(BL$2,WatchbillMONTHLY!$A$37:$U$37,OFFSET(WatchbillMONTHLY!$A$37:$U$37,1,2))=IF(_xlfn.XLOOKUP($A73,INDIRECT("_"&amp;_xlfn.XLOOKUP(BL$2,WatchbillMONTHLY!$A$37:$U$37,OFFSET(WatchbillMONTHLY!$A$37:$U$37,1,2))),INDIRECT("_"&amp;_xlfn.XLOOKUP(BL$2,WatchbillMONTHLY!$A$37:$U$37,OFFSET(WatchbillMONTHLY!$A$37:$U$37,1,2))))=$A73,_xlfn.XLOOKUP(BL$2,WatchbillMONTHLY!$A$37:$U$37,OFFSET(WatchbillMONTHLY!$A$37:$U$37,1,2)),FALSE),TRUE,FALSE)),
IF(_xlfn.XLOOKUP(BL$2,WatchbillMONTHLY!$A$54:$U$54,OFFSET(WatchbillMONTHLY!$A$54:$U$54,1,2))=IF(_xlfn.XLOOKUP($A73,INDIRECT("_"&amp;_xlfn.XLOOKUP(BL$2,WatchbillMONTHLY!$A$54:$U$54,OFFSET(WatchbillMONTHLY!$A$54:$U$54,1,2))),INDIRECT("_"&amp;_xlfn.XLOOKUP(BL$2,WatchbillMONTHLY!$A$54:$U$54,OFFSET(WatchbillMONTHLY!$A$54:$U$54,1,2))))=$A73,_xlfn.XLOOKUP(BL$2,WatchbillMONTHLY!$A$54:$U$54,OFFSET(WatchbillMONTHLY!$A$54:$U$54,1,2)),FALSE),TRUE,FALSE)),
IF(_xlfn.XLOOKUP(BL$2,WatchbillMONTHLY!$A$71:$U$71,OFFSET(WatchbillMONTHLY!$A$71:$U$71,1,2))=IF(_xlfn.XLOOKUP($A73,INDIRECT("_"&amp;_xlfn.XLOOKUP(BL$2,WatchbillMONTHLY!$A$71:$U$71,OFFSET(WatchbillMONTHLY!$A$71:$U$71,1,2))),INDIRECT("_"&amp;_xlfn.XLOOKUP(BL$2,WatchbillMONTHLY!$A$71:$U$71,OFFSET(WatchbillMONTHLY!$A$71:$U$71,1,2))))=$A73,_xlfn.XLOOKUP(BL$2,WatchbillMONTHLY!$A$71:$U$71,OFFSET(WatchbillMONTHLY!$A$71:$U$71,1,2)),FALSE),TRUE,FALSE)),
IF(_xlfn.XLOOKUP(BL$2,WatchbillMONTHLY!$A$88:$U$88,OFFSET(WatchbillMONTHLY!$A$88:$U$88,1,2))=IF(_xlfn.XLOOKUP($A73,INDIRECT("_"&amp;_xlfn.XLOOKUP(BL$2,WatchbillMONTHLY!$A$88:$U$88,OFFSET(WatchbillMONTHLY!$A$88:$U$88,1,2))),INDIRECT("_"&amp;_xlfn.XLOOKUP(BL$2,WatchbillMONTHLY!$A$88:$U$88,OFFSET(WatchbillMONTHLY!$A$88:$U$88,1,2))))=$A73,_xlfn.XLOOKUP(BL$2,WatchbillMONTHLY!$A$88:$U$88,OFFSET(WatchbillMONTHLY!$A$88:$U$88,1,2)),FALSE),TRUE,FALSE)),
FALSE),FALSE)</f>
        <v>0</v>
      </c>
      <c r="BM73" s="209" t="b" cm="1">
        <f t="array" aca="1" ref="BM73" ca="1">IF(AND($A73 &gt; 0, AF73 &gt; 0,BM$2&lt;MiscFormulas!$A$5+1),
_xlfn.IFNA(
_xlfn.IFNA(
_xlfn.IFNA(
_xlfn.IFNA(
_xlfn.IFNA(
_xlfn.IFNA(
IF(_xlfn.XLOOKUP(BM$2,WatchbillMONTHLY!$A$3:$U$3,OFFSET(WatchbillMONTHLY!$A$3:$U$3,1,2))=IF(_xlfn.XLOOKUP($A73,INDIRECT("_"&amp;_xlfn.XLOOKUP(BM$2,WatchbillMONTHLY!$A$3:$U$3,OFFSET(WatchbillMONTHLY!$A$3:$U$3,1,2))),INDIRECT("_"&amp;_xlfn.XLOOKUP(BM$2,WatchbillMONTHLY!$A$3:$U$3,OFFSET(WatchbillMONTHLY!$A$3:$U$3,1,2))))=$A73,_xlfn.XLOOKUP(BM$2,WatchbillMONTHLY!$A$3:$U$3,OFFSET(WatchbillMONTHLY!$A$3:$U$3,1,2)),FALSE),TRUE,FALSE),
IF(_xlfn.XLOOKUP(BM$2,WatchbillMONTHLY!$A$20:$U$20,OFFSET(WatchbillMONTHLY!$A$20:$U$20,1,2))=IF(_xlfn.XLOOKUP($A73,INDIRECT("_"&amp;_xlfn.XLOOKUP(BM$2,WatchbillMONTHLY!$A$20:$U$20,OFFSET(WatchbillMONTHLY!$A$20:$U$20,1,2))),INDIRECT("_"&amp;_xlfn.XLOOKUP(BM$2,WatchbillMONTHLY!$A$20:$U$20,OFFSET(WatchbillMONTHLY!$A$20:$U$20,1,2))))=$A73,_xlfn.XLOOKUP(BM$2,WatchbillMONTHLY!$A$20:$U$20,OFFSET(WatchbillMONTHLY!$A$20:$U$20,1,2)),FALSE),TRUE,FALSE)),
IF(_xlfn.XLOOKUP(BM$2,WatchbillMONTHLY!$A$37:$U$37,OFFSET(WatchbillMONTHLY!$A$37:$U$37,1,2))=IF(_xlfn.XLOOKUP($A73,INDIRECT("_"&amp;_xlfn.XLOOKUP(BM$2,WatchbillMONTHLY!$A$37:$U$37,OFFSET(WatchbillMONTHLY!$A$37:$U$37,1,2))),INDIRECT("_"&amp;_xlfn.XLOOKUP(BM$2,WatchbillMONTHLY!$A$37:$U$37,OFFSET(WatchbillMONTHLY!$A$37:$U$37,1,2))))=$A73,_xlfn.XLOOKUP(BM$2,WatchbillMONTHLY!$A$37:$U$37,OFFSET(WatchbillMONTHLY!$A$37:$U$37,1,2)),FALSE),TRUE,FALSE)),
IF(_xlfn.XLOOKUP(BM$2,WatchbillMONTHLY!$A$54:$U$54,OFFSET(WatchbillMONTHLY!$A$54:$U$54,1,2))=IF(_xlfn.XLOOKUP($A73,INDIRECT("_"&amp;_xlfn.XLOOKUP(BM$2,WatchbillMONTHLY!$A$54:$U$54,OFFSET(WatchbillMONTHLY!$A$54:$U$54,1,2))),INDIRECT("_"&amp;_xlfn.XLOOKUP(BM$2,WatchbillMONTHLY!$A$54:$U$54,OFFSET(WatchbillMONTHLY!$A$54:$U$54,1,2))))=$A73,_xlfn.XLOOKUP(BM$2,WatchbillMONTHLY!$A$54:$U$54,OFFSET(WatchbillMONTHLY!$A$54:$U$54,1,2)),FALSE),TRUE,FALSE)),
IF(_xlfn.XLOOKUP(BM$2,WatchbillMONTHLY!$A$71:$U$71,OFFSET(WatchbillMONTHLY!$A$71:$U$71,1,2))=IF(_xlfn.XLOOKUP($A73,INDIRECT("_"&amp;_xlfn.XLOOKUP(BM$2,WatchbillMONTHLY!$A$71:$U$71,OFFSET(WatchbillMONTHLY!$A$71:$U$71,1,2))),INDIRECT("_"&amp;_xlfn.XLOOKUP(BM$2,WatchbillMONTHLY!$A$71:$U$71,OFFSET(WatchbillMONTHLY!$A$71:$U$71,1,2))))=$A73,_xlfn.XLOOKUP(BM$2,WatchbillMONTHLY!$A$71:$U$71,OFFSET(WatchbillMONTHLY!$A$71:$U$71,1,2)),FALSE),TRUE,FALSE)),
IF(_xlfn.XLOOKUP(BM$2,WatchbillMONTHLY!$A$88:$U$88,OFFSET(WatchbillMONTHLY!$A$88:$U$88,1,2))=IF(_xlfn.XLOOKUP($A73,INDIRECT("_"&amp;_xlfn.XLOOKUP(BM$2,WatchbillMONTHLY!$A$88:$U$88,OFFSET(WatchbillMONTHLY!$A$88:$U$88,1,2))),INDIRECT("_"&amp;_xlfn.XLOOKUP(BM$2,WatchbillMONTHLY!$A$88:$U$88,OFFSET(WatchbillMONTHLY!$A$88:$U$88,1,2))))=$A73,_xlfn.XLOOKUP(BM$2,WatchbillMONTHLY!$A$88:$U$88,OFFSET(WatchbillMONTHLY!$A$88:$U$88,1,2)),FALSE),TRUE,FALSE)),
FALSE),FALSE)</f>
        <v>0</v>
      </c>
      <c r="BN73" s="209" t="b" cm="1">
        <f t="array" aca="1" ref="BN73" ca="1">IF(AND($A73 &gt; 0, AG73 &gt; 0,BN$2&lt;MiscFormulas!$A$5+1),
_xlfn.IFNA(
_xlfn.IFNA(
_xlfn.IFNA(
_xlfn.IFNA(
_xlfn.IFNA(
_xlfn.IFNA(
IF(_xlfn.XLOOKUP(BN$2,WatchbillMONTHLY!$A$3:$U$3,OFFSET(WatchbillMONTHLY!$A$3:$U$3,1,2))=IF(_xlfn.XLOOKUP($A73,INDIRECT("_"&amp;_xlfn.XLOOKUP(BN$2,WatchbillMONTHLY!$A$3:$U$3,OFFSET(WatchbillMONTHLY!$A$3:$U$3,1,2))),INDIRECT("_"&amp;_xlfn.XLOOKUP(BN$2,WatchbillMONTHLY!$A$3:$U$3,OFFSET(WatchbillMONTHLY!$A$3:$U$3,1,2))))=$A73,_xlfn.XLOOKUP(BN$2,WatchbillMONTHLY!$A$3:$U$3,OFFSET(WatchbillMONTHLY!$A$3:$U$3,1,2)),FALSE),TRUE,FALSE),
IF(_xlfn.XLOOKUP(BN$2,WatchbillMONTHLY!$A$20:$U$20,OFFSET(WatchbillMONTHLY!$A$20:$U$20,1,2))=IF(_xlfn.XLOOKUP($A73,INDIRECT("_"&amp;_xlfn.XLOOKUP(BN$2,WatchbillMONTHLY!$A$20:$U$20,OFFSET(WatchbillMONTHLY!$A$20:$U$20,1,2))),INDIRECT("_"&amp;_xlfn.XLOOKUP(BN$2,WatchbillMONTHLY!$A$20:$U$20,OFFSET(WatchbillMONTHLY!$A$20:$U$20,1,2))))=$A73,_xlfn.XLOOKUP(BN$2,WatchbillMONTHLY!$A$20:$U$20,OFFSET(WatchbillMONTHLY!$A$20:$U$20,1,2)),FALSE),TRUE,FALSE)),
IF(_xlfn.XLOOKUP(BN$2,WatchbillMONTHLY!$A$37:$U$37,OFFSET(WatchbillMONTHLY!$A$37:$U$37,1,2))=IF(_xlfn.XLOOKUP($A73,INDIRECT("_"&amp;_xlfn.XLOOKUP(BN$2,WatchbillMONTHLY!$A$37:$U$37,OFFSET(WatchbillMONTHLY!$A$37:$U$37,1,2))),INDIRECT("_"&amp;_xlfn.XLOOKUP(BN$2,WatchbillMONTHLY!$A$37:$U$37,OFFSET(WatchbillMONTHLY!$A$37:$U$37,1,2))))=$A73,_xlfn.XLOOKUP(BN$2,WatchbillMONTHLY!$A$37:$U$37,OFFSET(WatchbillMONTHLY!$A$37:$U$37,1,2)),FALSE),TRUE,FALSE)),
IF(_xlfn.XLOOKUP(BN$2,WatchbillMONTHLY!$A$54:$U$54,OFFSET(WatchbillMONTHLY!$A$54:$U$54,1,2))=IF(_xlfn.XLOOKUP($A73,INDIRECT("_"&amp;_xlfn.XLOOKUP(BN$2,WatchbillMONTHLY!$A$54:$U$54,OFFSET(WatchbillMONTHLY!$A$54:$U$54,1,2))),INDIRECT("_"&amp;_xlfn.XLOOKUP(BN$2,WatchbillMONTHLY!$A$54:$U$54,OFFSET(WatchbillMONTHLY!$A$54:$U$54,1,2))))=$A73,_xlfn.XLOOKUP(BN$2,WatchbillMONTHLY!$A$54:$U$54,OFFSET(WatchbillMONTHLY!$A$54:$U$54,1,2)),FALSE),TRUE,FALSE)),
IF(_xlfn.XLOOKUP(BN$2,WatchbillMONTHLY!$A$71:$U$71,OFFSET(WatchbillMONTHLY!$A$71:$U$71,1,2))=IF(_xlfn.XLOOKUP($A73,INDIRECT("_"&amp;_xlfn.XLOOKUP(BN$2,WatchbillMONTHLY!$A$71:$U$71,OFFSET(WatchbillMONTHLY!$A$71:$U$71,1,2))),INDIRECT("_"&amp;_xlfn.XLOOKUP(BN$2,WatchbillMONTHLY!$A$71:$U$71,OFFSET(WatchbillMONTHLY!$A$71:$U$71,1,2))))=$A73,_xlfn.XLOOKUP(BN$2,WatchbillMONTHLY!$A$71:$U$71,OFFSET(WatchbillMONTHLY!$A$71:$U$71,1,2)),FALSE),TRUE,FALSE)),
IF(_xlfn.XLOOKUP(BN$2,WatchbillMONTHLY!$A$88:$U$88,OFFSET(WatchbillMONTHLY!$A$88:$U$88,1,2))=IF(_xlfn.XLOOKUP($A73,INDIRECT("_"&amp;_xlfn.XLOOKUP(BN$2,WatchbillMONTHLY!$A$88:$U$88,OFFSET(WatchbillMONTHLY!$A$88:$U$88,1,2))),INDIRECT("_"&amp;_xlfn.XLOOKUP(BN$2,WatchbillMONTHLY!$A$88:$U$88,OFFSET(WatchbillMONTHLY!$A$88:$U$88,1,2))))=$A73,_xlfn.XLOOKUP(BN$2,WatchbillMONTHLY!$A$88:$U$88,OFFSET(WatchbillMONTHLY!$A$88:$U$88,1,2)),FALSE),TRUE,FALSE)),
FALSE),FALSE)</f>
        <v>0</v>
      </c>
      <c r="BO73" s="209" t="b" cm="1">
        <f t="array" aca="1" ref="BO73" ca="1">IF(
    AND($A73 &gt; 0, AH73 &gt; 0,BO$2&lt;MiscFormulas!$A$5+1),
    ISNUMBER(
        MATCH($A73,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3" s="210"/>
    </row>
    <row r="74" spans="1:68" x14ac:dyDescent="0.35">
      <c r="A74" t="str">
        <v>EX13 Llorona, L.</v>
      </c>
      <c r="B74" s="214" t="str">
        <v>EX13 Llorona, La</v>
      </c>
      <c r="C74" s="191"/>
      <c r="D74" s="234" t="s">
        <v>266</v>
      </c>
      <c r="E74" s="235"/>
      <c r="F74" s="235"/>
      <c r="G74" s="235"/>
      <c r="H74" s="235"/>
      <c r="I74" s="235"/>
      <c r="J74" s="235" t="s">
        <v>266</v>
      </c>
      <c r="K74" s="235"/>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184"/>
      <c r="AI74" s="209"/>
      <c r="AJ74" s="209" t="str" cm="1">
        <f t="array" aca="1" ref="AJ74" ca="1">IF(OR(AK74:BN74=TRUE),$A74&amp;" :  ","")&amp;_xlfn.TEXTJOIN(" | ",TRUE,IF(AK74:BN74=TRUE,$AK$2:$BN$2,""))</f>
        <v/>
      </c>
      <c r="AK74" s="209" t="b" cm="1">
        <f t="array" aca="1" ref="AK74" ca="1">IF(AND($A74 &gt; 0, D74 &gt; 0,AK$2&lt;MiscFormulas!$A$5+1),
_xlfn.IFNA(
_xlfn.IFNA(
_xlfn.IFNA(
_xlfn.IFNA(
_xlfn.IFNA(
_xlfn.IFNA(
IF(_xlfn.XLOOKUP(AK$2,WatchbillMONTHLY!$A$3:$U$3,OFFSET(WatchbillMONTHLY!$A$3:$U$3,1,2))=IF(_xlfn.XLOOKUP($A74,INDIRECT("_"&amp;_xlfn.XLOOKUP(AK$2,WatchbillMONTHLY!$A$3:$U$3,OFFSET(WatchbillMONTHLY!$A$3:$U$3,1,2))),INDIRECT("_"&amp;_xlfn.XLOOKUP(AK$2,WatchbillMONTHLY!$A$3:$U$3,OFFSET(WatchbillMONTHLY!$A$3:$U$3,1,2))))=$A74,_xlfn.XLOOKUP(AK$2,WatchbillMONTHLY!$A$3:$U$3,OFFSET(WatchbillMONTHLY!$A$3:$U$3,1,2)),FALSE),TRUE,FALSE),
IF(_xlfn.XLOOKUP(AK$2,WatchbillMONTHLY!$A$20:$U$20,OFFSET(WatchbillMONTHLY!$A$20:$U$20,1,2))=IF(_xlfn.XLOOKUP($A74,INDIRECT("_"&amp;_xlfn.XLOOKUP(AK$2,WatchbillMONTHLY!$A$20:$U$20,OFFSET(WatchbillMONTHLY!$A$20:$U$20,1,2))),INDIRECT("_"&amp;_xlfn.XLOOKUP(AK$2,WatchbillMONTHLY!$A$20:$U$20,OFFSET(WatchbillMONTHLY!$A$20:$U$20,1,2))))=$A74,_xlfn.XLOOKUP(AK$2,WatchbillMONTHLY!$A$20:$U$20,OFFSET(WatchbillMONTHLY!$A$20:$U$20,1,2)),FALSE),TRUE,FALSE)),
IF(_xlfn.XLOOKUP(AK$2,WatchbillMONTHLY!$A$37:$U$37,OFFSET(WatchbillMONTHLY!$A$37:$U$37,1,2))=IF(_xlfn.XLOOKUP($A74,INDIRECT("_"&amp;_xlfn.XLOOKUP(AK$2,WatchbillMONTHLY!$A$37:$U$37,OFFSET(WatchbillMONTHLY!$A$37:$U$37,1,2))),INDIRECT("_"&amp;_xlfn.XLOOKUP(AK$2,WatchbillMONTHLY!$A$37:$U$37,OFFSET(WatchbillMONTHLY!$A$37:$U$37,1,2))))=$A74,_xlfn.XLOOKUP(AK$2,WatchbillMONTHLY!$A$37:$U$37,OFFSET(WatchbillMONTHLY!$A$37:$U$37,1,2)),FALSE),TRUE,FALSE)),
IF(_xlfn.XLOOKUP(AK$2,WatchbillMONTHLY!$A$54:$U$54,OFFSET(WatchbillMONTHLY!$A$54:$U$54,1,2))=IF(_xlfn.XLOOKUP($A74,INDIRECT("_"&amp;_xlfn.XLOOKUP(AK$2,WatchbillMONTHLY!$A$54:$U$54,OFFSET(WatchbillMONTHLY!$A$54:$U$54,1,2))),INDIRECT("_"&amp;_xlfn.XLOOKUP(AK$2,WatchbillMONTHLY!$A$54:$U$54,OFFSET(WatchbillMONTHLY!$A$54:$U$54,1,2))))=$A74,_xlfn.XLOOKUP(AK$2,WatchbillMONTHLY!$A$54:$U$54,OFFSET(WatchbillMONTHLY!$A$54:$U$54,1,2)),FALSE),TRUE,FALSE)),
IF(_xlfn.XLOOKUP(AK$2,WatchbillMONTHLY!$A$71:$U$71,OFFSET(WatchbillMONTHLY!$A$71:$U$71,1,2))=IF(_xlfn.XLOOKUP($A74,INDIRECT("_"&amp;_xlfn.XLOOKUP(AK$2,WatchbillMONTHLY!$A$71:$U$71,OFFSET(WatchbillMONTHLY!$A$71:$U$71,1,2))),INDIRECT("_"&amp;_xlfn.XLOOKUP(AK$2,WatchbillMONTHLY!$A$71:$U$71,OFFSET(WatchbillMONTHLY!$A$71:$U$71,1,2))))=$A74,_xlfn.XLOOKUP(AK$2,WatchbillMONTHLY!$A$71:$U$71,OFFSET(WatchbillMONTHLY!$A$71:$U$71,1,2)),FALSE),TRUE,FALSE)),
IF(_xlfn.XLOOKUP(AK$2,WatchbillMONTHLY!$A$88:$U$88,OFFSET(WatchbillMONTHLY!$A$88:$U$88,1,2))=IF(_xlfn.XLOOKUP($A74,INDIRECT("_"&amp;_xlfn.XLOOKUP(AK$2,WatchbillMONTHLY!$A$88:$U$88,OFFSET(WatchbillMONTHLY!$A$88:$U$88,1,2))),INDIRECT("_"&amp;_xlfn.XLOOKUP(AK$2,WatchbillMONTHLY!$A$88:$U$88,OFFSET(WatchbillMONTHLY!$A$88:$U$88,1,2))))=$A74,_xlfn.XLOOKUP(AK$2,WatchbillMONTHLY!$A$88:$U$88,OFFSET(WatchbillMONTHLY!$A$88:$U$88,1,2)),FALSE),TRUE,FALSE)),
FALSE),FALSE)</f>
        <v>0</v>
      </c>
      <c r="AL74" s="209" t="b" cm="1">
        <f t="array" aca="1" ref="AL74" ca="1">IF(AND($A74 &gt; 0, E74 &gt; 0,AL$2&lt;MiscFormulas!$A$5+1),
_xlfn.IFNA(
_xlfn.IFNA(
_xlfn.IFNA(
_xlfn.IFNA(
_xlfn.IFNA(
_xlfn.IFNA(
IF(_xlfn.XLOOKUP(AL$2,WatchbillMONTHLY!$A$3:$U$3,OFFSET(WatchbillMONTHLY!$A$3:$U$3,1,2))=IF(_xlfn.XLOOKUP($A74,INDIRECT("_"&amp;_xlfn.XLOOKUP(AL$2,WatchbillMONTHLY!$A$3:$U$3,OFFSET(WatchbillMONTHLY!$A$3:$U$3,1,2))),INDIRECT("_"&amp;_xlfn.XLOOKUP(AL$2,WatchbillMONTHLY!$A$3:$U$3,OFFSET(WatchbillMONTHLY!$A$3:$U$3,1,2))))=$A74,_xlfn.XLOOKUP(AL$2,WatchbillMONTHLY!$A$3:$U$3,OFFSET(WatchbillMONTHLY!$A$3:$U$3,1,2)),FALSE),TRUE,FALSE),
IF(_xlfn.XLOOKUP(AL$2,WatchbillMONTHLY!$A$20:$U$20,OFFSET(WatchbillMONTHLY!$A$20:$U$20,1,2))=IF(_xlfn.XLOOKUP($A74,INDIRECT("_"&amp;_xlfn.XLOOKUP(AL$2,WatchbillMONTHLY!$A$20:$U$20,OFFSET(WatchbillMONTHLY!$A$20:$U$20,1,2))),INDIRECT("_"&amp;_xlfn.XLOOKUP(AL$2,WatchbillMONTHLY!$A$20:$U$20,OFFSET(WatchbillMONTHLY!$A$20:$U$20,1,2))))=$A74,_xlfn.XLOOKUP(AL$2,WatchbillMONTHLY!$A$20:$U$20,OFFSET(WatchbillMONTHLY!$A$20:$U$20,1,2)),FALSE),TRUE,FALSE)),
IF(_xlfn.XLOOKUP(AL$2,WatchbillMONTHLY!$A$37:$U$37,OFFSET(WatchbillMONTHLY!$A$37:$U$37,1,2))=IF(_xlfn.XLOOKUP($A74,INDIRECT("_"&amp;_xlfn.XLOOKUP(AL$2,WatchbillMONTHLY!$A$37:$U$37,OFFSET(WatchbillMONTHLY!$A$37:$U$37,1,2))),INDIRECT("_"&amp;_xlfn.XLOOKUP(AL$2,WatchbillMONTHLY!$A$37:$U$37,OFFSET(WatchbillMONTHLY!$A$37:$U$37,1,2))))=$A74,_xlfn.XLOOKUP(AL$2,WatchbillMONTHLY!$A$37:$U$37,OFFSET(WatchbillMONTHLY!$A$37:$U$37,1,2)),FALSE),TRUE,FALSE)),
IF(_xlfn.XLOOKUP(AL$2,WatchbillMONTHLY!$A$54:$U$54,OFFSET(WatchbillMONTHLY!$A$54:$U$54,1,2))=IF(_xlfn.XLOOKUP($A74,INDIRECT("_"&amp;_xlfn.XLOOKUP(AL$2,WatchbillMONTHLY!$A$54:$U$54,OFFSET(WatchbillMONTHLY!$A$54:$U$54,1,2))),INDIRECT("_"&amp;_xlfn.XLOOKUP(AL$2,WatchbillMONTHLY!$A$54:$U$54,OFFSET(WatchbillMONTHLY!$A$54:$U$54,1,2))))=$A74,_xlfn.XLOOKUP(AL$2,WatchbillMONTHLY!$A$54:$U$54,OFFSET(WatchbillMONTHLY!$A$54:$U$54,1,2)),FALSE),TRUE,FALSE)),
IF(_xlfn.XLOOKUP(AL$2,WatchbillMONTHLY!$A$71:$U$71,OFFSET(WatchbillMONTHLY!$A$71:$U$71,1,2))=IF(_xlfn.XLOOKUP($A74,INDIRECT("_"&amp;_xlfn.XLOOKUP(AL$2,WatchbillMONTHLY!$A$71:$U$71,OFFSET(WatchbillMONTHLY!$A$71:$U$71,1,2))),INDIRECT("_"&amp;_xlfn.XLOOKUP(AL$2,WatchbillMONTHLY!$A$71:$U$71,OFFSET(WatchbillMONTHLY!$A$71:$U$71,1,2))))=$A74,_xlfn.XLOOKUP(AL$2,WatchbillMONTHLY!$A$71:$U$71,OFFSET(WatchbillMONTHLY!$A$71:$U$71,1,2)),FALSE),TRUE,FALSE)),
IF(_xlfn.XLOOKUP(AL$2,WatchbillMONTHLY!$A$88:$U$88,OFFSET(WatchbillMONTHLY!$A$88:$U$88,1,2))=IF(_xlfn.XLOOKUP($A74,INDIRECT("_"&amp;_xlfn.XLOOKUP(AL$2,WatchbillMONTHLY!$A$88:$U$88,OFFSET(WatchbillMONTHLY!$A$88:$U$88,1,2))),INDIRECT("_"&amp;_xlfn.XLOOKUP(AL$2,WatchbillMONTHLY!$A$88:$U$88,OFFSET(WatchbillMONTHLY!$A$88:$U$88,1,2))))=$A74,_xlfn.XLOOKUP(AL$2,WatchbillMONTHLY!$A$88:$U$88,OFFSET(WatchbillMONTHLY!$A$88:$U$88,1,2)),FALSE),TRUE,FALSE)),
FALSE),FALSE)</f>
        <v>0</v>
      </c>
      <c r="AM74" s="209" t="b" cm="1">
        <f t="array" aca="1" ref="AM74" ca="1">IF(AND($A74 &gt; 0, F74 &gt; 0,AM$2&lt;MiscFormulas!$A$5+1),
_xlfn.IFNA(
_xlfn.IFNA(
_xlfn.IFNA(
_xlfn.IFNA(
_xlfn.IFNA(
_xlfn.IFNA(
IF(_xlfn.XLOOKUP(AM$2,WatchbillMONTHLY!$A$3:$U$3,OFFSET(WatchbillMONTHLY!$A$3:$U$3,1,2))=IF(_xlfn.XLOOKUP($A74,INDIRECT("_"&amp;_xlfn.XLOOKUP(AM$2,WatchbillMONTHLY!$A$3:$U$3,OFFSET(WatchbillMONTHLY!$A$3:$U$3,1,2))),INDIRECT("_"&amp;_xlfn.XLOOKUP(AM$2,WatchbillMONTHLY!$A$3:$U$3,OFFSET(WatchbillMONTHLY!$A$3:$U$3,1,2))))=$A74,_xlfn.XLOOKUP(AM$2,WatchbillMONTHLY!$A$3:$U$3,OFFSET(WatchbillMONTHLY!$A$3:$U$3,1,2)),FALSE),TRUE,FALSE),
IF(_xlfn.XLOOKUP(AM$2,WatchbillMONTHLY!$A$20:$U$20,OFFSET(WatchbillMONTHLY!$A$20:$U$20,1,2))=IF(_xlfn.XLOOKUP($A74,INDIRECT("_"&amp;_xlfn.XLOOKUP(AM$2,WatchbillMONTHLY!$A$20:$U$20,OFFSET(WatchbillMONTHLY!$A$20:$U$20,1,2))),INDIRECT("_"&amp;_xlfn.XLOOKUP(AM$2,WatchbillMONTHLY!$A$20:$U$20,OFFSET(WatchbillMONTHLY!$A$20:$U$20,1,2))))=$A74,_xlfn.XLOOKUP(AM$2,WatchbillMONTHLY!$A$20:$U$20,OFFSET(WatchbillMONTHLY!$A$20:$U$20,1,2)),FALSE),TRUE,FALSE)),
IF(_xlfn.XLOOKUP(AM$2,WatchbillMONTHLY!$A$37:$U$37,OFFSET(WatchbillMONTHLY!$A$37:$U$37,1,2))=IF(_xlfn.XLOOKUP($A74,INDIRECT("_"&amp;_xlfn.XLOOKUP(AM$2,WatchbillMONTHLY!$A$37:$U$37,OFFSET(WatchbillMONTHLY!$A$37:$U$37,1,2))),INDIRECT("_"&amp;_xlfn.XLOOKUP(AM$2,WatchbillMONTHLY!$A$37:$U$37,OFFSET(WatchbillMONTHLY!$A$37:$U$37,1,2))))=$A74,_xlfn.XLOOKUP(AM$2,WatchbillMONTHLY!$A$37:$U$37,OFFSET(WatchbillMONTHLY!$A$37:$U$37,1,2)),FALSE),TRUE,FALSE)),
IF(_xlfn.XLOOKUP(AM$2,WatchbillMONTHLY!$A$54:$U$54,OFFSET(WatchbillMONTHLY!$A$54:$U$54,1,2))=IF(_xlfn.XLOOKUP($A74,INDIRECT("_"&amp;_xlfn.XLOOKUP(AM$2,WatchbillMONTHLY!$A$54:$U$54,OFFSET(WatchbillMONTHLY!$A$54:$U$54,1,2))),INDIRECT("_"&amp;_xlfn.XLOOKUP(AM$2,WatchbillMONTHLY!$A$54:$U$54,OFFSET(WatchbillMONTHLY!$A$54:$U$54,1,2))))=$A74,_xlfn.XLOOKUP(AM$2,WatchbillMONTHLY!$A$54:$U$54,OFFSET(WatchbillMONTHLY!$A$54:$U$54,1,2)),FALSE),TRUE,FALSE)),
IF(_xlfn.XLOOKUP(AM$2,WatchbillMONTHLY!$A$71:$U$71,OFFSET(WatchbillMONTHLY!$A$71:$U$71,1,2))=IF(_xlfn.XLOOKUP($A74,INDIRECT("_"&amp;_xlfn.XLOOKUP(AM$2,WatchbillMONTHLY!$A$71:$U$71,OFFSET(WatchbillMONTHLY!$A$71:$U$71,1,2))),INDIRECT("_"&amp;_xlfn.XLOOKUP(AM$2,WatchbillMONTHLY!$A$71:$U$71,OFFSET(WatchbillMONTHLY!$A$71:$U$71,1,2))))=$A74,_xlfn.XLOOKUP(AM$2,WatchbillMONTHLY!$A$71:$U$71,OFFSET(WatchbillMONTHLY!$A$71:$U$71,1,2)),FALSE),TRUE,FALSE)),
IF(_xlfn.XLOOKUP(AM$2,WatchbillMONTHLY!$A$88:$U$88,OFFSET(WatchbillMONTHLY!$A$88:$U$88,1,2))=IF(_xlfn.XLOOKUP($A74,INDIRECT("_"&amp;_xlfn.XLOOKUP(AM$2,WatchbillMONTHLY!$A$88:$U$88,OFFSET(WatchbillMONTHLY!$A$88:$U$88,1,2))),INDIRECT("_"&amp;_xlfn.XLOOKUP(AM$2,WatchbillMONTHLY!$A$88:$U$88,OFFSET(WatchbillMONTHLY!$A$88:$U$88,1,2))))=$A74,_xlfn.XLOOKUP(AM$2,WatchbillMONTHLY!$A$88:$U$88,OFFSET(WatchbillMONTHLY!$A$88:$U$88,1,2)),FALSE),TRUE,FALSE)),
FALSE),FALSE)</f>
        <v>0</v>
      </c>
      <c r="AN74" s="209" t="b" cm="1">
        <f t="array" aca="1" ref="AN74" ca="1">IF(AND($A74 &gt; 0, G74 &gt; 0,AN$2&lt;MiscFormulas!$A$5+1),
_xlfn.IFNA(
_xlfn.IFNA(
_xlfn.IFNA(
_xlfn.IFNA(
_xlfn.IFNA(
_xlfn.IFNA(
IF(_xlfn.XLOOKUP(AN$2,WatchbillMONTHLY!$A$3:$U$3,OFFSET(WatchbillMONTHLY!$A$3:$U$3,1,2))=IF(_xlfn.XLOOKUP($A74,INDIRECT("_"&amp;_xlfn.XLOOKUP(AN$2,WatchbillMONTHLY!$A$3:$U$3,OFFSET(WatchbillMONTHLY!$A$3:$U$3,1,2))),INDIRECT("_"&amp;_xlfn.XLOOKUP(AN$2,WatchbillMONTHLY!$A$3:$U$3,OFFSET(WatchbillMONTHLY!$A$3:$U$3,1,2))))=$A74,_xlfn.XLOOKUP(AN$2,WatchbillMONTHLY!$A$3:$U$3,OFFSET(WatchbillMONTHLY!$A$3:$U$3,1,2)),FALSE),TRUE,FALSE),
IF(_xlfn.XLOOKUP(AN$2,WatchbillMONTHLY!$A$20:$U$20,OFFSET(WatchbillMONTHLY!$A$20:$U$20,1,2))=IF(_xlfn.XLOOKUP($A74,INDIRECT("_"&amp;_xlfn.XLOOKUP(AN$2,WatchbillMONTHLY!$A$20:$U$20,OFFSET(WatchbillMONTHLY!$A$20:$U$20,1,2))),INDIRECT("_"&amp;_xlfn.XLOOKUP(AN$2,WatchbillMONTHLY!$A$20:$U$20,OFFSET(WatchbillMONTHLY!$A$20:$U$20,1,2))))=$A74,_xlfn.XLOOKUP(AN$2,WatchbillMONTHLY!$A$20:$U$20,OFFSET(WatchbillMONTHLY!$A$20:$U$20,1,2)),FALSE),TRUE,FALSE)),
IF(_xlfn.XLOOKUP(AN$2,WatchbillMONTHLY!$A$37:$U$37,OFFSET(WatchbillMONTHLY!$A$37:$U$37,1,2))=IF(_xlfn.XLOOKUP($A74,INDIRECT("_"&amp;_xlfn.XLOOKUP(AN$2,WatchbillMONTHLY!$A$37:$U$37,OFFSET(WatchbillMONTHLY!$A$37:$U$37,1,2))),INDIRECT("_"&amp;_xlfn.XLOOKUP(AN$2,WatchbillMONTHLY!$A$37:$U$37,OFFSET(WatchbillMONTHLY!$A$37:$U$37,1,2))))=$A74,_xlfn.XLOOKUP(AN$2,WatchbillMONTHLY!$A$37:$U$37,OFFSET(WatchbillMONTHLY!$A$37:$U$37,1,2)),FALSE),TRUE,FALSE)),
IF(_xlfn.XLOOKUP(AN$2,WatchbillMONTHLY!$A$54:$U$54,OFFSET(WatchbillMONTHLY!$A$54:$U$54,1,2))=IF(_xlfn.XLOOKUP($A74,INDIRECT("_"&amp;_xlfn.XLOOKUP(AN$2,WatchbillMONTHLY!$A$54:$U$54,OFFSET(WatchbillMONTHLY!$A$54:$U$54,1,2))),INDIRECT("_"&amp;_xlfn.XLOOKUP(AN$2,WatchbillMONTHLY!$A$54:$U$54,OFFSET(WatchbillMONTHLY!$A$54:$U$54,1,2))))=$A74,_xlfn.XLOOKUP(AN$2,WatchbillMONTHLY!$A$54:$U$54,OFFSET(WatchbillMONTHLY!$A$54:$U$54,1,2)),FALSE),TRUE,FALSE)),
IF(_xlfn.XLOOKUP(AN$2,WatchbillMONTHLY!$A$71:$U$71,OFFSET(WatchbillMONTHLY!$A$71:$U$71,1,2))=IF(_xlfn.XLOOKUP($A74,INDIRECT("_"&amp;_xlfn.XLOOKUP(AN$2,WatchbillMONTHLY!$A$71:$U$71,OFFSET(WatchbillMONTHLY!$A$71:$U$71,1,2))),INDIRECT("_"&amp;_xlfn.XLOOKUP(AN$2,WatchbillMONTHLY!$A$71:$U$71,OFFSET(WatchbillMONTHLY!$A$71:$U$71,1,2))))=$A74,_xlfn.XLOOKUP(AN$2,WatchbillMONTHLY!$A$71:$U$71,OFFSET(WatchbillMONTHLY!$A$71:$U$71,1,2)),FALSE),TRUE,FALSE)),
IF(_xlfn.XLOOKUP(AN$2,WatchbillMONTHLY!$A$88:$U$88,OFFSET(WatchbillMONTHLY!$A$88:$U$88,1,2))=IF(_xlfn.XLOOKUP($A74,INDIRECT("_"&amp;_xlfn.XLOOKUP(AN$2,WatchbillMONTHLY!$A$88:$U$88,OFFSET(WatchbillMONTHLY!$A$88:$U$88,1,2))),INDIRECT("_"&amp;_xlfn.XLOOKUP(AN$2,WatchbillMONTHLY!$A$88:$U$88,OFFSET(WatchbillMONTHLY!$A$88:$U$88,1,2))))=$A74,_xlfn.XLOOKUP(AN$2,WatchbillMONTHLY!$A$88:$U$88,OFFSET(WatchbillMONTHLY!$A$88:$U$88,1,2)),FALSE),TRUE,FALSE)),
FALSE),FALSE)</f>
        <v>0</v>
      </c>
      <c r="AO74" s="209" t="b" cm="1">
        <f t="array" aca="1" ref="AO74" ca="1">IF(AND($A74 &gt; 0, H74 &gt; 0,AO$2&lt;MiscFormulas!$A$5+1),
_xlfn.IFNA(
_xlfn.IFNA(
_xlfn.IFNA(
_xlfn.IFNA(
_xlfn.IFNA(
_xlfn.IFNA(
IF(_xlfn.XLOOKUP(AO$2,WatchbillMONTHLY!$A$3:$U$3,OFFSET(WatchbillMONTHLY!$A$3:$U$3,1,2))=IF(_xlfn.XLOOKUP($A74,INDIRECT("_"&amp;_xlfn.XLOOKUP(AO$2,WatchbillMONTHLY!$A$3:$U$3,OFFSET(WatchbillMONTHLY!$A$3:$U$3,1,2))),INDIRECT("_"&amp;_xlfn.XLOOKUP(AO$2,WatchbillMONTHLY!$A$3:$U$3,OFFSET(WatchbillMONTHLY!$A$3:$U$3,1,2))))=$A74,_xlfn.XLOOKUP(AO$2,WatchbillMONTHLY!$A$3:$U$3,OFFSET(WatchbillMONTHLY!$A$3:$U$3,1,2)),FALSE),TRUE,FALSE),
IF(_xlfn.XLOOKUP(AO$2,WatchbillMONTHLY!$A$20:$U$20,OFFSET(WatchbillMONTHLY!$A$20:$U$20,1,2))=IF(_xlfn.XLOOKUP($A74,INDIRECT("_"&amp;_xlfn.XLOOKUP(AO$2,WatchbillMONTHLY!$A$20:$U$20,OFFSET(WatchbillMONTHLY!$A$20:$U$20,1,2))),INDIRECT("_"&amp;_xlfn.XLOOKUP(AO$2,WatchbillMONTHLY!$A$20:$U$20,OFFSET(WatchbillMONTHLY!$A$20:$U$20,1,2))))=$A74,_xlfn.XLOOKUP(AO$2,WatchbillMONTHLY!$A$20:$U$20,OFFSET(WatchbillMONTHLY!$A$20:$U$20,1,2)),FALSE),TRUE,FALSE)),
IF(_xlfn.XLOOKUP(AO$2,WatchbillMONTHLY!$A$37:$U$37,OFFSET(WatchbillMONTHLY!$A$37:$U$37,1,2))=IF(_xlfn.XLOOKUP($A74,INDIRECT("_"&amp;_xlfn.XLOOKUP(AO$2,WatchbillMONTHLY!$A$37:$U$37,OFFSET(WatchbillMONTHLY!$A$37:$U$37,1,2))),INDIRECT("_"&amp;_xlfn.XLOOKUP(AO$2,WatchbillMONTHLY!$A$37:$U$37,OFFSET(WatchbillMONTHLY!$A$37:$U$37,1,2))))=$A74,_xlfn.XLOOKUP(AO$2,WatchbillMONTHLY!$A$37:$U$37,OFFSET(WatchbillMONTHLY!$A$37:$U$37,1,2)),FALSE),TRUE,FALSE)),
IF(_xlfn.XLOOKUP(AO$2,WatchbillMONTHLY!$A$54:$U$54,OFFSET(WatchbillMONTHLY!$A$54:$U$54,1,2))=IF(_xlfn.XLOOKUP($A74,INDIRECT("_"&amp;_xlfn.XLOOKUP(AO$2,WatchbillMONTHLY!$A$54:$U$54,OFFSET(WatchbillMONTHLY!$A$54:$U$54,1,2))),INDIRECT("_"&amp;_xlfn.XLOOKUP(AO$2,WatchbillMONTHLY!$A$54:$U$54,OFFSET(WatchbillMONTHLY!$A$54:$U$54,1,2))))=$A74,_xlfn.XLOOKUP(AO$2,WatchbillMONTHLY!$A$54:$U$54,OFFSET(WatchbillMONTHLY!$A$54:$U$54,1,2)),FALSE),TRUE,FALSE)),
IF(_xlfn.XLOOKUP(AO$2,WatchbillMONTHLY!$A$71:$U$71,OFFSET(WatchbillMONTHLY!$A$71:$U$71,1,2))=IF(_xlfn.XLOOKUP($A74,INDIRECT("_"&amp;_xlfn.XLOOKUP(AO$2,WatchbillMONTHLY!$A$71:$U$71,OFFSET(WatchbillMONTHLY!$A$71:$U$71,1,2))),INDIRECT("_"&amp;_xlfn.XLOOKUP(AO$2,WatchbillMONTHLY!$A$71:$U$71,OFFSET(WatchbillMONTHLY!$A$71:$U$71,1,2))))=$A74,_xlfn.XLOOKUP(AO$2,WatchbillMONTHLY!$A$71:$U$71,OFFSET(WatchbillMONTHLY!$A$71:$U$71,1,2)),FALSE),TRUE,FALSE)),
IF(_xlfn.XLOOKUP(AO$2,WatchbillMONTHLY!$A$88:$U$88,OFFSET(WatchbillMONTHLY!$A$88:$U$88,1,2))=IF(_xlfn.XLOOKUP($A74,INDIRECT("_"&amp;_xlfn.XLOOKUP(AO$2,WatchbillMONTHLY!$A$88:$U$88,OFFSET(WatchbillMONTHLY!$A$88:$U$88,1,2))),INDIRECT("_"&amp;_xlfn.XLOOKUP(AO$2,WatchbillMONTHLY!$A$88:$U$88,OFFSET(WatchbillMONTHLY!$A$88:$U$88,1,2))))=$A74,_xlfn.XLOOKUP(AO$2,WatchbillMONTHLY!$A$88:$U$88,OFFSET(WatchbillMONTHLY!$A$88:$U$88,1,2)),FALSE),TRUE,FALSE)),
FALSE),FALSE)</f>
        <v>0</v>
      </c>
      <c r="AP74" s="209" t="b" cm="1">
        <f t="array" aca="1" ref="AP74" ca="1">IF(AND($A74 &gt; 0, I74 &gt; 0,AP$2&lt;MiscFormulas!$A$5+1),
_xlfn.IFNA(
_xlfn.IFNA(
_xlfn.IFNA(
_xlfn.IFNA(
_xlfn.IFNA(
_xlfn.IFNA(
IF(_xlfn.XLOOKUP(AP$2,WatchbillMONTHLY!$A$3:$U$3,OFFSET(WatchbillMONTHLY!$A$3:$U$3,1,2))=IF(_xlfn.XLOOKUP($A74,INDIRECT("_"&amp;_xlfn.XLOOKUP(AP$2,WatchbillMONTHLY!$A$3:$U$3,OFFSET(WatchbillMONTHLY!$A$3:$U$3,1,2))),INDIRECT("_"&amp;_xlfn.XLOOKUP(AP$2,WatchbillMONTHLY!$A$3:$U$3,OFFSET(WatchbillMONTHLY!$A$3:$U$3,1,2))))=$A74,_xlfn.XLOOKUP(AP$2,WatchbillMONTHLY!$A$3:$U$3,OFFSET(WatchbillMONTHLY!$A$3:$U$3,1,2)),FALSE),TRUE,FALSE),
IF(_xlfn.XLOOKUP(AP$2,WatchbillMONTHLY!$A$20:$U$20,OFFSET(WatchbillMONTHLY!$A$20:$U$20,1,2))=IF(_xlfn.XLOOKUP($A74,INDIRECT("_"&amp;_xlfn.XLOOKUP(AP$2,WatchbillMONTHLY!$A$20:$U$20,OFFSET(WatchbillMONTHLY!$A$20:$U$20,1,2))),INDIRECT("_"&amp;_xlfn.XLOOKUP(AP$2,WatchbillMONTHLY!$A$20:$U$20,OFFSET(WatchbillMONTHLY!$A$20:$U$20,1,2))))=$A74,_xlfn.XLOOKUP(AP$2,WatchbillMONTHLY!$A$20:$U$20,OFFSET(WatchbillMONTHLY!$A$20:$U$20,1,2)),FALSE),TRUE,FALSE)),
IF(_xlfn.XLOOKUP(AP$2,WatchbillMONTHLY!$A$37:$U$37,OFFSET(WatchbillMONTHLY!$A$37:$U$37,1,2))=IF(_xlfn.XLOOKUP($A74,INDIRECT("_"&amp;_xlfn.XLOOKUP(AP$2,WatchbillMONTHLY!$A$37:$U$37,OFFSET(WatchbillMONTHLY!$A$37:$U$37,1,2))),INDIRECT("_"&amp;_xlfn.XLOOKUP(AP$2,WatchbillMONTHLY!$A$37:$U$37,OFFSET(WatchbillMONTHLY!$A$37:$U$37,1,2))))=$A74,_xlfn.XLOOKUP(AP$2,WatchbillMONTHLY!$A$37:$U$37,OFFSET(WatchbillMONTHLY!$A$37:$U$37,1,2)),FALSE),TRUE,FALSE)),
IF(_xlfn.XLOOKUP(AP$2,WatchbillMONTHLY!$A$54:$U$54,OFFSET(WatchbillMONTHLY!$A$54:$U$54,1,2))=IF(_xlfn.XLOOKUP($A74,INDIRECT("_"&amp;_xlfn.XLOOKUP(AP$2,WatchbillMONTHLY!$A$54:$U$54,OFFSET(WatchbillMONTHLY!$A$54:$U$54,1,2))),INDIRECT("_"&amp;_xlfn.XLOOKUP(AP$2,WatchbillMONTHLY!$A$54:$U$54,OFFSET(WatchbillMONTHLY!$A$54:$U$54,1,2))))=$A74,_xlfn.XLOOKUP(AP$2,WatchbillMONTHLY!$A$54:$U$54,OFFSET(WatchbillMONTHLY!$A$54:$U$54,1,2)),FALSE),TRUE,FALSE)),
IF(_xlfn.XLOOKUP(AP$2,WatchbillMONTHLY!$A$71:$U$71,OFFSET(WatchbillMONTHLY!$A$71:$U$71,1,2))=IF(_xlfn.XLOOKUP($A74,INDIRECT("_"&amp;_xlfn.XLOOKUP(AP$2,WatchbillMONTHLY!$A$71:$U$71,OFFSET(WatchbillMONTHLY!$A$71:$U$71,1,2))),INDIRECT("_"&amp;_xlfn.XLOOKUP(AP$2,WatchbillMONTHLY!$A$71:$U$71,OFFSET(WatchbillMONTHLY!$A$71:$U$71,1,2))))=$A74,_xlfn.XLOOKUP(AP$2,WatchbillMONTHLY!$A$71:$U$71,OFFSET(WatchbillMONTHLY!$A$71:$U$71,1,2)),FALSE),TRUE,FALSE)),
IF(_xlfn.XLOOKUP(AP$2,WatchbillMONTHLY!$A$88:$U$88,OFFSET(WatchbillMONTHLY!$A$88:$U$88,1,2))=IF(_xlfn.XLOOKUP($A74,INDIRECT("_"&amp;_xlfn.XLOOKUP(AP$2,WatchbillMONTHLY!$A$88:$U$88,OFFSET(WatchbillMONTHLY!$A$88:$U$88,1,2))),INDIRECT("_"&amp;_xlfn.XLOOKUP(AP$2,WatchbillMONTHLY!$A$88:$U$88,OFFSET(WatchbillMONTHLY!$A$88:$U$88,1,2))))=$A74,_xlfn.XLOOKUP(AP$2,WatchbillMONTHLY!$A$88:$U$88,OFFSET(WatchbillMONTHLY!$A$88:$U$88,1,2)),FALSE),TRUE,FALSE)),
FALSE),FALSE)</f>
        <v>0</v>
      </c>
      <c r="AQ74" s="209" t="b" cm="1">
        <f t="array" aca="1" ref="AQ74" ca="1">IF(AND($A74 &gt; 0, J74 &gt; 0,AQ$2&lt;MiscFormulas!$A$5+1),
_xlfn.IFNA(
_xlfn.IFNA(
_xlfn.IFNA(
_xlfn.IFNA(
_xlfn.IFNA(
_xlfn.IFNA(
IF(_xlfn.XLOOKUP(AQ$2,WatchbillMONTHLY!$A$3:$U$3,OFFSET(WatchbillMONTHLY!$A$3:$U$3,1,2))=IF(_xlfn.XLOOKUP($A74,INDIRECT("_"&amp;_xlfn.XLOOKUP(AQ$2,WatchbillMONTHLY!$A$3:$U$3,OFFSET(WatchbillMONTHLY!$A$3:$U$3,1,2))),INDIRECT("_"&amp;_xlfn.XLOOKUP(AQ$2,WatchbillMONTHLY!$A$3:$U$3,OFFSET(WatchbillMONTHLY!$A$3:$U$3,1,2))))=$A74,_xlfn.XLOOKUP(AQ$2,WatchbillMONTHLY!$A$3:$U$3,OFFSET(WatchbillMONTHLY!$A$3:$U$3,1,2)),FALSE),TRUE,FALSE),
IF(_xlfn.XLOOKUP(AQ$2,WatchbillMONTHLY!$A$20:$U$20,OFFSET(WatchbillMONTHLY!$A$20:$U$20,1,2))=IF(_xlfn.XLOOKUP($A74,INDIRECT("_"&amp;_xlfn.XLOOKUP(AQ$2,WatchbillMONTHLY!$A$20:$U$20,OFFSET(WatchbillMONTHLY!$A$20:$U$20,1,2))),INDIRECT("_"&amp;_xlfn.XLOOKUP(AQ$2,WatchbillMONTHLY!$A$20:$U$20,OFFSET(WatchbillMONTHLY!$A$20:$U$20,1,2))))=$A74,_xlfn.XLOOKUP(AQ$2,WatchbillMONTHLY!$A$20:$U$20,OFFSET(WatchbillMONTHLY!$A$20:$U$20,1,2)),FALSE),TRUE,FALSE)),
IF(_xlfn.XLOOKUP(AQ$2,WatchbillMONTHLY!$A$37:$U$37,OFFSET(WatchbillMONTHLY!$A$37:$U$37,1,2))=IF(_xlfn.XLOOKUP($A74,INDIRECT("_"&amp;_xlfn.XLOOKUP(AQ$2,WatchbillMONTHLY!$A$37:$U$37,OFFSET(WatchbillMONTHLY!$A$37:$U$37,1,2))),INDIRECT("_"&amp;_xlfn.XLOOKUP(AQ$2,WatchbillMONTHLY!$A$37:$U$37,OFFSET(WatchbillMONTHLY!$A$37:$U$37,1,2))))=$A74,_xlfn.XLOOKUP(AQ$2,WatchbillMONTHLY!$A$37:$U$37,OFFSET(WatchbillMONTHLY!$A$37:$U$37,1,2)),FALSE),TRUE,FALSE)),
IF(_xlfn.XLOOKUP(AQ$2,WatchbillMONTHLY!$A$54:$U$54,OFFSET(WatchbillMONTHLY!$A$54:$U$54,1,2))=IF(_xlfn.XLOOKUP($A74,INDIRECT("_"&amp;_xlfn.XLOOKUP(AQ$2,WatchbillMONTHLY!$A$54:$U$54,OFFSET(WatchbillMONTHLY!$A$54:$U$54,1,2))),INDIRECT("_"&amp;_xlfn.XLOOKUP(AQ$2,WatchbillMONTHLY!$A$54:$U$54,OFFSET(WatchbillMONTHLY!$A$54:$U$54,1,2))))=$A74,_xlfn.XLOOKUP(AQ$2,WatchbillMONTHLY!$A$54:$U$54,OFFSET(WatchbillMONTHLY!$A$54:$U$54,1,2)),FALSE),TRUE,FALSE)),
IF(_xlfn.XLOOKUP(AQ$2,WatchbillMONTHLY!$A$71:$U$71,OFFSET(WatchbillMONTHLY!$A$71:$U$71,1,2))=IF(_xlfn.XLOOKUP($A74,INDIRECT("_"&amp;_xlfn.XLOOKUP(AQ$2,WatchbillMONTHLY!$A$71:$U$71,OFFSET(WatchbillMONTHLY!$A$71:$U$71,1,2))),INDIRECT("_"&amp;_xlfn.XLOOKUP(AQ$2,WatchbillMONTHLY!$A$71:$U$71,OFFSET(WatchbillMONTHLY!$A$71:$U$71,1,2))))=$A74,_xlfn.XLOOKUP(AQ$2,WatchbillMONTHLY!$A$71:$U$71,OFFSET(WatchbillMONTHLY!$A$71:$U$71,1,2)),FALSE),TRUE,FALSE)),
IF(_xlfn.XLOOKUP(AQ$2,WatchbillMONTHLY!$A$88:$U$88,OFFSET(WatchbillMONTHLY!$A$88:$U$88,1,2))=IF(_xlfn.XLOOKUP($A74,INDIRECT("_"&amp;_xlfn.XLOOKUP(AQ$2,WatchbillMONTHLY!$A$88:$U$88,OFFSET(WatchbillMONTHLY!$A$88:$U$88,1,2))),INDIRECT("_"&amp;_xlfn.XLOOKUP(AQ$2,WatchbillMONTHLY!$A$88:$U$88,OFFSET(WatchbillMONTHLY!$A$88:$U$88,1,2))))=$A74,_xlfn.XLOOKUP(AQ$2,WatchbillMONTHLY!$A$88:$U$88,OFFSET(WatchbillMONTHLY!$A$88:$U$88,1,2)),FALSE),TRUE,FALSE)),
FALSE),FALSE)</f>
        <v>0</v>
      </c>
      <c r="AR74" s="209" t="b" cm="1">
        <f t="array" aca="1" ref="AR74" ca="1">IF(AND($A74 &gt; 0, K74 &gt; 0,AR$2&lt;MiscFormulas!$A$5+1),
_xlfn.IFNA(
_xlfn.IFNA(
_xlfn.IFNA(
_xlfn.IFNA(
_xlfn.IFNA(
_xlfn.IFNA(
IF(_xlfn.XLOOKUP(AR$2,WatchbillMONTHLY!$A$3:$U$3,OFFSET(WatchbillMONTHLY!$A$3:$U$3,1,2))=IF(_xlfn.XLOOKUP($A74,INDIRECT("_"&amp;_xlfn.XLOOKUP(AR$2,WatchbillMONTHLY!$A$3:$U$3,OFFSET(WatchbillMONTHLY!$A$3:$U$3,1,2))),INDIRECT("_"&amp;_xlfn.XLOOKUP(AR$2,WatchbillMONTHLY!$A$3:$U$3,OFFSET(WatchbillMONTHLY!$A$3:$U$3,1,2))))=$A74,_xlfn.XLOOKUP(AR$2,WatchbillMONTHLY!$A$3:$U$3,OFFSET(WatchbillMONTHLY!$A$3:$U$3,1,2)),FALSE),TRUE,FALSE),
IF(_xlfn.XLOOKUP(AR$2,WatchbillMONTHLY!$A$20:$U$20,OFFSET(WatchbillMONTHLY!$A$20:$U$20,1,2))=IF(_xlfn.XLOOKUP($A74,INDIRECT("_"&amp;_xlfn.XLOOKUP(AR$2,WatchbillMONTHLY!$A$20:$U$20,OFFSET(WatchbillMONTHLY!$A$20:$U$20,1,2))),INDIRECT("_"&amp;_xlfn.XLOOKUP(AR$2,WatchbillMONTHLY!$A$20:$U$20,OFFSET(WatchbillMONTHLY!$A$20:$U$20,1,2))))=$A74,_xlfn.XLOOKUP(AR$2,WatchbillMONTHLY!$A$20:$U$20,OFFSET(WatchbillMONTHLY!$A$20:$U$20,1,2)),FALSE),TRUE,FALSE)),
IF(_xlfn.XLOOKUP(AR$2,WatchbillMONTHLY!$A$37:$U$37,OFFSET(WatchbillMONTHLY!$A$37:$U$37,1,2))=IF(_xlfn.XLOOKUP($A74,INDIRECT("_"&amp;_xlfn.XLOOKUP(AR$2,WatchbillMONTHLY!$A$37:$U$37,OFFSET(WatchbillMONTHLY!$A$37:$U$37,1,2))),INDIRECT("_"&amp;_xlfn.XLOOKUP(AR$2,WatchbillMONTHLY!$A$37:$U$37,OFFSET(WatchbillMONTHLY!$A$37:$U$37,1,2))))=$A74,_xlfn.XLOOKUP(AR$2,WatchbillMONTHLY!$A$37:$U$37,OFFSET(WatchbillMONTHLY!$A$37:$U$37,1,2)),FALSE),TRUE,FALSE)),
IF(_xlfn.XLOOKUP(AR$2,WatchbillMONTHLY!$A$54:$U$54,OFFSET(WatchbillMONTHLY!$A$54:$U$54,1,2))=IF(_xlfn.XLOOKUP($A74,INDIRECT("_"&amp;_xlfn.XLOOKUP(AR$2,WatchbillMONTHLY!$A$54:$U$54,OFFSET(WatchbillMONTHLY!$A$54:$U$54,1,2))),INDIRECT("_"&amp;_xlfn.XLOOKUP(AR$2,WatchbillMONTHLY!$A$54:$U$54,OFFSET(WatchbillMONTHLY!$A$54:$U$54,1,2))))=$A74,_xlfn.XLOOKUP(AR$2,WatchbillMONTHLY!$A$54:$U$54,OFFSET(WatchbillMONTHLY!$A$54:$U$54,1,2)),FALSE),TRUE,FALSE)),
IF(_xlfn.XLOOKUP(AR$2,WatchbillMONTHLY!$A$71:$U$71,OFFSET(WatchbillMONTHLY!$A$71:$U$71,1,2))=IF(_xlfn.XLOOKUP($A74,INDIRECT("_"&amp;_xlfn.XLOOKUP(AR$2,WatchbillMONTHLY!$A$71:$U$71,OFFSET(WatchbillMONTHLY!$A$71:$U$71,1,2))),INDIRECT("_"&amp;_xlfn.XLOOKUP(AR$2,WatchbillMONTHLY!$A$71:$U$71,OFFSET(WatchbillMONTHLY!$A$71:$U$71,1,2))))=$A74,_xlfn.XLOOKUP(AR$2,WatchbillMONTHLY!$A$71:$U$71,OFFSET(WatchbillMONTHLY!$A$71:$U$71,1,2)),FALSE),TRUE,FALSE)),
IF(_xlfn.XLOOKUP(AR$2,WatchbillMONTHLY!$A$88:$U$88,OFFSET(WatchbillMONTHLY!$A$88:$U$88,1,2))=IF(_xlfn.XLOOKUP($A74,INDIRECT("_"&amp;_xlfn.XLOOKUP(AR$2,WatchbillMONTHLY!$A$88:$U$88,OFFSET(WatchbillMONTHLY!$A$88:$U$88,1,2))),INDIRECT("_"&amp;_xlfn.XLOOKUP(AR$2,WatchbillMONTHLY!$A$88:$U$88,OFFSET(WatchbillMONTHLY!$A$88:$U$88,1,2))))=$A74,_xlfn.XLOOKUP(AR$2,WatchbillMONTHLY!$A$88:$U$88,OFFSET(WatchbillMONTHLY!$A$88:$U$88,1,2)),FALSE),TRUE,FALSE)),
FALSE),FALSE)</f>
        <v>0</v>
      </c>
      <c r="AS74" s="209" t="b" cm="1">
        <f t="array" aca="1" ref="AS74" ca="1">IF(AND($A74 &gt; 0, L74 &gt; 0,AS$2&lt;MiscFormulas!$A$5+1),
_xlfn.IFNA(
_xlfn.IFNA(
_xlfn.IFNA(
_xlfn.IFNA(
_xlfn.IFNA(
_xlfn.IFNA(
IF(_xlfn.XLOOKUP(AS$2,WatchbillMONTHLY!$A$3:$U$3,OFFSET(WatchbillMONTHLY!$A$3:$U$3,1,2))=IF(_xlfn.XLOOKUP($A74,INDIRECT("_"&amp;_xlfn.XLOOKUP(AS$2,WatchbillMONTHLY!$A$3:$U$3,OFFSET(WatchbillMONTHLY!$A$3:$U$3,1,2))),INDIRECT("_"&amp;_xlfn.XLOOKUP(AS$2,WatchbillMONTHLY!$A$3:$U$3,OFFSET(WatchbillMONTHLY!$A$3:$U$3,1,2))))=$A74,_xlfn.XLOOKUP(AS$2,WatchbillMONTHLY!$A$3:$U$3,OFFSET(WatchbillMONTHLY!$A$3:$U$3,1,2)),FALSE),TRUE,FALSE),
IF(_xlfn.XLOOKUP(AS$2,WatchbillMONTHLY!$A$20:$U$20,OFFSET(WatchbillMONTHLY!$A$20:$U$20,1,2))=IF(_xlfn.XLOOKUP($A74,INDIRECT("_"&amp;_xlfn.XLOOKUP(AS$2,WatchbillMONTHLY!$A$20:$U$20,OFFSET(WatchbillMONTHLY!$A$20:$U$20,1,2))),INDIRECT("_"&amp;_xlfn.XLOOKUP(AS$2,WatchbillMONTHLY!$A$20:$U$20,OFFSET(WatchbillMONTHLY!$A$20:$U$20,1,2))))=$A74,_xlfn.XLOOKUP(AS$2,WatchbillMONTHLY!$A$20:$U$20,OFFSET(WatchbillMONTHLY!$A$20:$U$20,1,2)),FALSE),TRUE,FALSE)),
IF(_xlfn.XLOOKUP(AS$2,WatchbillMONTHLY!$A$37:$U$37,OFFSET(WatchbillMONTHLY!$A$37:$U$37,1,2))=IF(_xlfn.XLOOKUP($A74,INDIRECT("_"&amp;_xlfn.XLOOKUP(AS$2,WatchbillMONTHLY!$A$37:$U$37,OFFSET(WatchbillMONTHLY!$A$37:$U$37,1,2))),INDIRECT("_"&amp;_xlfn.XLOOKUP(AS$2,WatchbillMONTHLY!$A$37:$U$37,OFFSET(WatchbillMONTHLY!$A$37:$U$37,1,2))))=$A74,_xlfn.XLOOKUP(AS$2,WatchbillMONTHLY!$A$37:$U$37,OFFSET(WatchbillMONTHLY!$A$37:$U$37,1,2)),FALSE),TRUE,FALSE)),
IF(_xlfn.XLOOKUP(AS$2,WatchbillMONTHLY!$A$54:$U$54,OFFSET(WatchbillMONTHLY!$A$54:$U$54,1,2))=IF(_xlfn.XLOOKUP($A74,INDIRECT("_"&amp;_xlfn.XLOOKUP(AS$2,WatchbillMONTHLY!$A$54:$U$54,OFFSET(WatchbillMONTHLY!$A$54:$U$54,1,2))),INDIRECT("_"&amp;_xlfn.XLOOKUP(AS$2,WatchbillMONTHLY!$A$54:$U$54,OFFSET(WatchbillMONTHLY!$A$54:$U$54,1,2))))=$A74,_xlfn.XLOOKUP(AS$2,WatchbillMONTHLY!$A$54:$U$54,OFFSET(WatchbillMONTHLY!$A$54:$U$54,1,2)),FALSE),TRUE,FALSE)),
IF(_xlfn.XLOOKUP(AS$2,WatchbillMONTHLY!$A$71:$U$71,OFFSET(WatchbillMONTHLY!$A$71:$U$71,1,2))=IF(_xlfn.XLOOKUP($A74,INDIRECT("_"&amp;_xlfn.XLOOKUP(AS$2,WatchbillMONTHLY!$A$71:$U$71,OFFSET(WatchbillMONTHLY!$A$71:$U$71,1,2))),INDIRECT("_"&amp;_xlfn.XLOOKUP(AS$2,WatchbillMONTHLY!$A$71:$U$71,OFFSET(WatchbillMONTHLY!$A$71:$U$71,1,2))))=$A74,_xlfn.XLOOKUP(AS$2,WatchbillMONTHLY!$A$71:$U$71,OFFSET(WatchbillMONTHLY!$A$71:$U$71,1,2)),FALSE),TRUE,FALSE)),
IF(_xlfn.XLOOKUP(AS$2,WatchbillMONTHLY!$A$88:$U$88,OFFSET(WatchbillMONTHLY!$A$88:$U$88,1,2))=IF(_xlfn.XLOOKUP($A74,INDIRECT("_"&amp;_xlfn.XLOOKUP(AS$2,WatchbillMONTHLY!$A$88:$U$88,OFFSET(WatchbillMONTHLY!$A$88:$U$88,1,2))),INDIRECT("_"&amp;_xlfn.XLOOKUP(AS$2,WatchbillMONTHLY!$A$88:$U$88,OFFSET(WatchbillMONTHLY!$A$88:$U$88,1,2))))=$A74,_xlfn.XLOOKUP(AS$2,WatchbillMONTHLY!$A$88:$U$88,OFFSET(WatchbillMONTHLY!$A$88:$U$88,1,2)),FALSE),TRUE,FALSE)),
FALSE),FALSE)</f>
        <v>0</v>
      </c>
      <c r="AT74" s="209" t="b" cm="1">
        <f t="array" aca="1" ref="AT74" ca="1">IF(AND($A74 &gt; 0, M74 &gt; 0,AT$2&lt;MiscFormulas!$A$5+1),
_xlfn.IFNA(
_xlfn.IFNA(
_xlfn.IFNA(
_xlfn.IFNA(
_xlfn.IFNA(
_xlfn.IFNA(
IF(_xlfn.XLOOKUP(AT$2,WatchbillMONTHLY!$A$3:$U$3,OFFSET(WatchbillMONTHLY!$A$3:$U$3,1,2))=IF(_xlfn.XLOOKUP($A74,INDIRECT("_"&amp;_xlfn.XLOOKUP(AT$2,WatchbillMONTHLY!$A$3:$U$3,OFFSET(WatchbillMONTHLY!$A$3:$U$3,1,2))),INDIRECT("_"&amp;_xlfn.XLOOKUP(AT$2,WatchbillMONTHLY!$A$3:$U$3,OFFSET(WatchbillMONTHLY!$A$3:$U$3,1,2))))=$A74,_xlfn.XLOOKUP(AT$2,WatchbillMONTHLY!$A$3:$U$3,OFFSET(WatchbillMONTHLY!$A$3:$U$3,1,2)),FALSE),TRUE,FALSE),
IF(_xlfn.XLOOKUP(AT$2,WatchbillMONTHLY!$A$20:$U$20,OFFSET(WatchbillMONTHLY!$A$20:$U$20,1,2))=IF(_xlfn.XLOOKUP($A74,INDIRECT("_"&amp;_xlfn.XLOOKUP(AT$2,WatchbillMONTHLY!$A$20:$U$20,OFFSET(WatchbillMONTHLY!$A$20:$U$20,1,2))),INDIRECT("_"&amp;_xlfn.XLOOKUP(AT$2,WatchbillMONTHLY!$A$20:$U$20,OFFSET(WatchbillMONTHLY!$A$20:$U$20,1,2))))=$A74,_xlfn.XLOOKUP(AT$2,WatchbillMONTHLY!$A$20:$U$20,OFFSET(WatchbillMONTHLY!$A$20:$U$20,1,2)),FALSE),TRUE,FALSE)),
IF(_xlfn.XLOOKUP(AT$2,WatchbillMONTHLY!$A$37:$U$37,OFFSET(WatchbillMONTHLY!$A$37:$U$37,1,2))=IF(_xlfn.XLOOKUP($A74,INDIRECT("_"&amp;_xlfn.XLOOKUP(AT$2,WatchbillMONTHLY!$A$37:$U$37,OFFSET(WatchbillMONTHLY!$A$37:$U$37,1,2))),INDIRECT("_"&amp;_xlfn.XLOOKUP(AT$2,WatchbillMONTHLY!$A$37:$U$37,OFFSET(WatchbillMONTHLY!$A$37:$U$37,1,2))))=$A74,_xlfn.XLOOKUP(AT$2,WatchbillMONTHLY!$A$37:$U$37,OFFSET(WatchbillMONTHLY!$A$37:$U$37,1,2)),FALSE),TRUE,FALSE)),
IF(_xlfn.XLOOKUP(AT$2,WatchbillMONTHLY!$A$54:$U$54,OFFSET(WatchbillMONTHLY!$A$54:$U$54,1,2))=IF(_xlfn.XLOOKUP($A74,INDIRECT("_"&amp;_xlfn.XLOOKUP(AT$2,WatchbillMONTHLY!$A$54:$U$54,OFFSET(WatchbillMONTHLY!$A$54:$U$54,1,2))),INDIRECT("_"&amp;_xlfn.XLOOKUP(AT$2,WatchbillMONTHLY!$A$54:$U$54,OFFSET(WatchbillMONTHLY!$A$54:$U$54,1,2))))=$A74,_xlfn.XLOOKUP(AT$2,WatchbillMONTHLY!$A$54:$U$54,OFFSET(WatchbillMONTHLY!$A$54:$U$54,1,2)),FALSE),TRUE,FALSE)),
IF(_xlfn.XLOOKUP(AT$2,WatchbillMONTHLY!$A$71:$U$71,OFFSET(WatchbillMONTHLY!$A$71:$U$71,1,2))=IF(_xlfn.XLOOKUP($A74,INDIRECT("_"&amp;_xlfn.XLOOKUP(AT$2,WatchbillMONTHLY!$A$71:$U$71,OFFSET(WatchbillMONTHLY!$A$71:$U$71,1,2))),INDIRECT("_"&amp;_xlfn.XLOOKUP(AT$2,WatchbillMONTHLY!$A$71:$U$71,OFFSET(WatchbillMONTHLY!$A$71:$U$71,1,2))))=$A74,_xlfn.XLOOKUP(AT$2,WatchbillMONTHLY!$A$71:$U$71,OFFSET(WatchbillMONTHLY!$A$71:$U$71,1,2)),FALSE),TRUE,FALSE)),
IF(_xlfn.XLOOKUP(AT$2,WatchbillMONTHLY!$A$88:$U$88,OFFSET(WatchbillMONTHLY!$A$88:$U$88,1,2))=IF(_xlfn.XLOOKUP($A74,INDIRECT("_"&amp;_xlfn.XLOOKUP(AT$2,WatchbillMONTHLY!$A$88:$U$88,OFFSET(WatchbillMONTHLY!$A$88:$U$88,1,2))),INDIRECT("_"&amp;_xlfn.XLOOKUP(AT$2,WatchbillMONTHLY!$A$88:$U$88,OFFSET(WatchbillMONTHLY!$A$88:$U$88,1,2))))=$A74,_xlfn.XLOOKUP(AT$2,WatchbillMONTHLY!$A$88:$U$88,OFFSET(WatchbillMONTHLY!$A$88:$U$88,1,2)),FALSE),TRUE,FALSE)),
FALSE),FALSE)</f>
        <v>0</v>
      </c>
      <c r="AU74" s="209" t="b" cm="1">
        <f t="array" aca="1" ref="AU74" ca="1">IF(AND($A74 &gt; 0, N74 &gt; 0,AU$2&lt;MiscFormulas!$A$5+1),
_xlfn.IFNA(
_xlfn.IFNA(
_xlfn.IFNA(
_xlfn.IFNA(
_xlfn.IFNA(
_xlfn.IFNA(
IF(_xlfn.XLOOKUP(AU$2,WatchbillMONTHLY!$A$3:$U$3,OFFSET(WatchbillMONTHLY!$A$3:$U$3,1,2))=IF(_xlfn.XLOOKUP($A74,INDIRECT("_"&amp;_xlfn.XLOOKUP(AU$2,WatchbillMONTHLY!$A$3:$U$3,OFFSET(WatchbillMONTHLY!$A$3:$U$3,1,2))),INDIRECT("_"&amp;_xlfn.XLOOKUP(AU$2,WatchbillMONTHLY!$A$3:$U$3,OFFSET(WatchbillMONTHLY!$A$3:$U$3,1,2))))=$A74,_xlfn.XLOOKUP(AU$2,WatchbillMONTHLY!$A$3:$U$3,OFFSET(WatchbillMONTHLY!$A$3:$U$3,1,2)),FALSE),TRUE,FALSE),
IF(_xlfn.XLOOKUP(AU$2,WatchbillMONTHLY!$A$20:$U$20,OFFSET(WatchbillMONTHLY!$A$20:$U$20,1,2))=IF(_xlfn.XLOOKUP($A74,INDIRECT("_"&amp;_xlfn.XLOOKUP(AU$2,WatchbillMONTHLY!$A$20:$U$20,OFFSET(WatchbillMONTHLY!$A$20:$U$20,1,2))),INDIRECT("_"&amp;_xlfn.XLOOKUP(AU$2,WatchbillMONTHLY!$A$20:$U$20,OFFSET(WatchbillMONTHLY!$A$20:$U$20,1,2))))=$A74,_xlfn.XLOOKUP(AU$2,WatchbillMONTHLY!$A$20:$U$20,OFFSET(WatchbillMONTHLY!$A$20:$U$20,1,2)),FALSE),TRUE,FALSE)),
IF(_xlfn.XLOOKUP(AU$2,WatchbillMONTHLY!$A$37:$U$37,OFFSET(WatchbillMONTHLY!$A$37:$U$37,1,2))=IF(_xlfn.XLOOKUP($A74,INDIRECT("_"&amp;_xlfn.XLOOKUP(AU$2,WatchbillMONTHLY!$A$37:$U$37,OFFSET(WatchbillMONTHLY!$A$37:$U$37,1,2))),INDIRECT("_"&amp;_xlfn.XLOOKUP(AU$2,WatchbillMONTHLY!$A$37:$U$37,OFFSET(WatchbillMONTHLY!$A$37:$U$37,1,2))))=$A74,_xlfn.XLOOKUP(AU$2,WatchbillMONTHLY!$A$37:$U$37,OFFSET(WatchbillMONTHLY!$A$37:$U$37,1,2)),FALSE),TRUE,FALSE)),
IF(_xlfn.XLOOKUP(AU$2,WatchbillMONTHLY!$A$54:$U$54,OFFSET(WatchbillMONTHLY!$A$54:$U$54,1,2))=IF(_xlfn.XLOOKUP($A74,INDIRECT("_"&amp;_xlfn.XLOOKUP(AU$2,WatchbillMONTHLY!$A$54:$U$54,OFFSET(WatchbillMONTHLY!$A$54:$U$54,1,2))),INDIRECT("_"&amp;_xlfn.XLOOKUP(AU$2,WatchbillMONTHLY!$A$54:$U$54,OFFSET(WatchbillMONTHLY!$A$54:$U$54,1,2))))=$A74,_xlfn.XLOOKUP(AU$2,WatchbillMONTHLY!$A$54:$U$54,OFFSET(WatchbillMONTHLY!$A$54:$U$54,1,2)),FALSE),TRUE,FALSE)),
IF(_xlfn.XLOOKUP(AU$2,WatchbillMONTHLY!$A$71:$U$71,OFFSET(WatchbillMONTHLY!$A$71:$U$71,1,2))=IF(_xlfn.XLOOKUP($A74,INDIRECT("_"&amp;_xlfn.XLOOKUP(AU$2,WatchbillMONTHLY!$A$71:$U$71,OFFSET(WatchbillMONTHLY!$A$71:$U$71,1,2))),INDIRECT("_"&amp;_xlfn.XLOOKUP(AU$2,WatchbillMONTHLY!$A$71:$U$71,OFFSET(WatchbillMONTHLY!$A$71:$U$71,1,2))))=$A74,_xlfn.XLOOKUP(AU$2,WatchbillMONTHLY!$A$71:$U$71,OFFSET(WatchbillMONTHLY!$A$71:$U$71,1,2)),FALSE),TRUE,FALSE)),
IF(_xlfn.XLOOKUP(AU$2,WatchbillMONTHLY!$A$88:$U$88,OFFSET(WatchbillMONTHLY!$A$88:$U$88,1,2))=IF(_xlfn.XLOOKUP($A74,INDIRECT("_"&amp;_xlfn.XLOOKUP(AU$2,WatchbillMONTHLY!$A$88:$U$88,OFFSET(WatchbillMONTHLY!$A$88:$U$88,1,2))),INDIRECT("_"&amp;_xlfn.XLOOKUP(AU$2,WatchbillMONTHLY!$A$88:$U$88,OFFSET(WatchbillMONTHLY!$A$88:$U$88,1,2))))=$A74,_xlfn.XLOOKUP(AU$2,WatchbillMONTHLY!$A$88:$U$88,OFFSET(WatchbillMONTHLY!$A$88:$U$88,1,2)),FALSE),TRUE,FALSE)),
FALSE),FALSE)</f>
        <v>0</v>
      </c>
      <c r="AV74" s="209" t="b" cm="1">
        <f t="array" aca="1" ref="AV74" ca="1">IF(AND($A74 &gt; 0, O74 &gt; 0,AV$2&lt;MiscFormulas!$A$5+1),
_xlfn.IFNA(
_xlfn.IFNA(
_xlfn.IFNA(
_xlfn.IFNA(
_xlfn.IFNA(
_xlfn.IFNA(
IF(_xlfn.XLOOKUP(AV$2,WatchbillMONTHLY!$A$3:$U$3,OFFSET(WatchbillMONTHLY!$A$3:$U$3,1,2))=IF(_xlfn.XLOOKUP($A74,INDIRECT("_"&amp;_xlfn.XLOOKUP(AV$2,WatchbillMONTHLY!$A$3:$U$3,OFFSET(WatchbillMONTHLY!$A$3:$U$3,1,2))),INDIRECT("_"&amp;_xlfn.XLOOKUP(AV$2,WatchbillMONTHLY!$A$3:$U$3,OFFSET(WatchbillMONTHLY!$A$3:$U$3,1,2))))=$A74,_xlfn.XLOOKUP(AV$2,WatchbillMONTHLY!$A$3:$U$3,OFFSET(WatchbillMONTHLY!$A$3:$U$3,1,2)),FALSE),TRUE,FALSE),
IF(_xlfn.XLOOKUP(AV$2,WatchbillMONTHLY!$A$20:$U$20,OFFSET(WatchbillMONTHLY!$A$20:$U$20,1,2))=IF(_xlfn.XLOOKUP($A74,INDIRECT("_"&amp;_xlfn.XLOOKUP(AV$2,WatchbillMONTHLY!$A$20:$U$20,OFFSET(WatchbillMONTHLY!$A$20:$U$20,1,2))),INDIRECT("_"&amp;_xlfn.XLOOKUP(AV$2,WatchbillMONTHLY!$A$20:$U$20,OFFSET(WatchbillMONTHLY!$A$20:$U$20,1,2))))=$A74,_xlfn.XLOOKUP(AV$2,WatchbillMONTHLY!$A$20:$U$20,OFFSET(WatchbillMONTHLY!$A$20:$U$20,1,2)),FALSE),TRUE,FALSE)),
IF(_xlfn.XLOOKUP(AV$2,WatchbillMONTHLY!$A$37:$U$37,OFFSET(WatchbillMONTHLY!$A$37:$U$37,1,2))=IF(_xlfn.XLOOKUP($A74,INDIRECT("_"&amp;_xlfn.XLOOKUP(AV$2,WatchbillMONTHLY!$A$37:$U$37,OFFSET(WatchbillMONTHLY!$A$37:$U$37,1,2))),INDIRECT("_"&amp;_xlfn.XLOOKUP(AV$2,WatchbillMONTHLY!$A$37:$U$37,OFFSET(WatchbillMONTHLY!$A$37:$U$37,1,2))))=$A74,_xlfn.XLOOKUP(AV$2,WatchbillMONTHLY!$A$37:$U$37,OFFSET(WatchbillMONTHLY!$A$37:$U$37,1,2)),FALSE),TRUE,FALSE)),
IF(_xlfn.XLOOKUP(AV$2,WatchbillMONTHLY!$A$54:$U$54,OFFSET(WatchbillMONTHLY!$A$54:$U$54,1,2))=IF(_xlfn.XLOOKUP($A74,INDIRECT("_"&amp;_xlfn.XLOOKUP(AV$2,WatchbillMONTHLY!$A$54:$U$54,OFFSET(WatchbillMONTHLY!$A$54:$U$54,1,2))),INDIRECT("_"&amp;_xlfn.XLOOKUP(AV$2,WatchbillMONTHLY!$A$54:$U$54,OFFSET(WatchbillMONTHLY!$A$54:$U$54,1,2))))=$A74,_xlfn.XLOOKUP(AV$2,WatchbillMONTHLY!$A$54:$U$54,OFFSET(WatchbillMONTHLY!$A$54:$U$54,1,2)),FALSE),TRUE,FALSE)),
IF(_xlfn.XLOOKUP(AV$2,WatchbillMONTHLY!$A$71:$U$71,OFFSET(WatchbillMONTHLY!$A$71:$U$71,1,2))=IF(_xlfn.XLOOKUP($A74,INDIRECT("_"&amp;_xlfn.XLOOKUP(AV$2,WatchbillMONTHLY!$A$71:$U$71,OFFSET(WatchbillMONTHLY!$A$71:$U$71,1,2))),INDIRECT("_"&amp;_xlfn.XLOOKUP(AV$2,WatchbillMONTHLY!$A$71:$U$71,OFFSET(WatchbillMONTHLY!$A$71:$U$71,1,2))))=$A74,_xlfn.XLOOKUP(AV$2,WatchbillMONTHLY!$A$71:$U$71,OFFSET(WatchbillMONTHLY!$A$71:$U$71,1,2)),FALSE),TRUE,FALSE)),
IF(_xlfn.XLOOKUP(AV$2,WatchbillMONTHLY!$A$88:$U$88,OFFSET(WatchbillMONTHLY!$A$88:$U$88,1,2))=IF(_xlfn.XLOOKUP($A74,INDIRECT("_"&amp;_xlfn.XLOOKUP(AV$2,WatchbillMONTHLY!$A$88:$U$88,OFFSET(WatchbillMONTHLY!$A$88:$U$88,1,2))),INDIRECT("_"&amp;_xlfn.XLOOKUP(AV$2,WatchbillMONTHLY!$A$88:$U$88,OFFSET(WatchbillMONTHLY!$A$88:$U$88,1,2))))=$A74,_xlfn.XLOOKUP(AV$2,WatchbillMONTHLY!$A$88:$U$88,OFFSET(WatchbillMONTHLY!$A$88:$U$88,1,2)),FALSE),TRUE,FALSE)),
FALSE),FALSE)</f>
        <v>0</v>
      </c>
      <c r="AW74" s="209" t="b" cm="1">
        <f t="array" aca="1" ref="AW74" ca="1">IF(AND($A74 &gt; 0, P74 &gt; 0,AW$2&lt;MiscFormulas!$A$5+1),
_xlfn.IFNA(
_xlfn.IFNA(
_xlfn.IFNA(
_xlfn.IFNA(
_xlfn.IFNA(
_xlfn.IFNA(
IF(_xlfn.XLOOKUP(AW$2,WatchbillMONTHLY!$A$3:$U$3,OFFSET(WatchbillMONTHLY!$A$3:$U$3,1,2))=IF(_xlfn.XLOOKUP($A74,INDIRECT("_"&amp;_xlfn.XLOOKUP(AW$2,WatchbillMONTHLY!$A$3:$U$3,OFFSET(WatchbillMONTHLY!$A$3:$U$3,1,2))),INDIRECT("_"&amp;_xlfn.XLOOKUP(AW$2,WatchbillMONTHLY!$A$3:$U$3,OFFSET(WatchbillMONTHLY!$A$3:$U$3,1,2))))=$A74,_xlfn.XLOOKUP(AW$2,WatchbillMONTHLY!$A$3:$U$3,OFFSET(WatchbillMONTHLY!$A$3:$U$3,1,2)),FALSE),TRUE,FALSE),
IF(_xlfn.XLOOKUP(AW$2,WatchbillMONTHLY!$A$20:$U$20,OFFSET(WatchbillMONTHLY!$A$20:$U$20,1,2))=IF(_xlfn.XLOOKUP($A74,INDIRECT("_"&amp;_xlfn.XLOOKUP(AW$2,WatchbillMONTHLY!$A$20:$U$20,OFFSET(WatchbillMONTHLY!$A$20:$U$20,1,2))),INDIRECT("_"&amp;_xlfn.XLOOKUP(AW$2,WatchbillMONTHLY!$A$20:$U$20,OFFSET(WatchbillMONTHLY!$A$20:$U$20,1,2))))=$A74,_xlfn.XLOOKUP(AW$2,WatchbillMONTHLY!$A$20:$U$20,OFFSET(WatchbillMONTHLY!$A$20:$U$20,1,2)),FALSE),TRUE,FALSE)),
IF(_xlfn.XLOOKUP(AW$2,WatchbillMONTHLY!$A$37:$U$37,OFFSET(WatchbillMONTHLY!$A$37:$U$37,1,2))=IF(_xlfn.XLOOKUP($A74,INDIRECT("_"&amp;_xlfn.XLOOKUP(AW$2,WatchbillMONTHLY!$A$37:$U$37,OFFSET(WatchbillMONTHLY!$A$37:$U$37,1,2))),INDIRECT("_"&amp;_xlfn.XLOOKUP(AW$2,WatchbillMONTHLY!$A$37:$U$37,OFFSET(WatchbillMONTHLY!$A$37:$U$37,1,2))))=$A74,_xlfn.XLOOKUP(AW$2,WatchbillMONTHLY!$A$37:$U$37,OFFSET(WatchbillMONTHLY!$A$37:$U$37,1,2)),FALSE),TRUE,FALSE)),
IF(_xlfn.XLOOKUP(AW$2,WatchbillMONTHLY!$A$54:$U$54,OFFSET(WatchbillMONTHLY!$A$54:$U$54,1,2))=IF(_xlfn.XLOOKUP($A74,INDIRECT("_"&amp;_xlfn.XLOOKUP(AW$2,WatchbillMONTHLY!$A$54:$U$54,OFFSET(WatchbillMONTHLY!$A$54:$U$54,1,2))),INDIRECT("_"&amp;_xlfn.XLOOKUP(AW$2,WatchbillMONTHLY!$A$54:$U$54,OFFSET(WatchbillMONTHLY!$A$54:$U$54,1,2))))=$A74,_xlfn.XLOOKUP(AW$2,WatchbillMONTHLY!$A$54:$U$54,OFFSET(WatchbillMONTHLY!$A$54:$U$54,1,2)),FALSE),TRUE,FALSE)),
IF(_xlfn.XLOOKUP(AW$2,WatchbillMONTHLY!$A$71:$U$71,OFFSET(WatchbillMONTHLY!$A$71:$U$71,1,2))=IF(_xlfn.XLOOKUP($A74,INDIRECT("_"&amp;_xlfn.XLOOKUP(AW$2,WatchbillMONTHLY!$A$71:$U$71,OFFSET(WatchbillMONTHLY!$A$71:$U$71,1,2))),INDIRECT("_"&amp;_xlfn.XLOOKUP(AW$2,WatchbillMONTHLY!$A$71:$U$71,OFFSET(WatchbillMONTHLY!$A$71:$U$71,1,2))))=$A74,_xlfn.XLOOKUP(AW$2,WatchbillMONTHLY!$A$71:$U$71,OFFSET(WatchbillMONTHLY!$A$71:$U$71,1,2)),FALSE),TRUE,FALSE)),
IF(_xlfn.XLOOKUP(AW$2,WatchbillMONTHLY!$A$88:$U$88,OFFSET(WatchbillMONTHLY!$A$88:$U$88,1,2))=IF(_xlfn.XLOOKUP($A74,INDIRECT("_"&amp;_xlfn.XLOOKUP(AW$2,WatchbillMONTHLY!$A$88:$U$88,OFFSET(WatchbillMONTHLY!$A$88:$U$88,1,2))),INDIRECT("_"&amp;_xlfn.XLOOKUP(AW$2,WatchbillMONTHLY!$A$88:$U$88,OFFSET(WatchbillMONTHLY!$A$88:$U$88,1,2))))=$A74,_xlfn.XLOOKUP(AW$2,WatchbillMONTHLY!$A$88:$U$88,OFFSET(WatchbillMONTHLY!$A$88:$U$88,1,2)),FALSE),TRUE,FALSE)),
FALSE),FALSE)</f>
        <v>0</v>
      </c>
      <c r="AX74" s="209" t="b" cm="1">
        <f t="array" aca="1" ref="AX74" ca="1">IF(AND($A74 &gt; 0, Q74 &gt; 0,AX$2&lt;MiscFormulas!$A$5+1),
_xlfn.IFNA(
_xlfn.IFNA(
_xlfn.IFNA(
_xlfn.IFNA(
_xlfn.IFNA(
_xlfn.IFNA(
IF(_xlfn.XLOOKUP(AX$2,WatchbillMONTHLY!$A$3:$U$3,OFFSET(WatchbillMONTHLY!$A$3:$U$3,1,2))=IF(_xlfn.XLOOKUP($A74,INDIRECT("_"&amp;_xlfn.XLOOKUP(AX$2,WatchbillMONTHLY!$A$3:$U$3,OFFSET(WatchbillMONTHLY!$A$3:$U$3,1,2))),INDIRECT("_"&amp;_xlfn.XLOOKUP(AX$2,WatchbillMONTHLY!$A$3:$U$3,OFFSET(WatchbillMONTHLY!$A$3:$U$3,1,2))))=$A74,_xlfn.XLOOKUP(AX$2,WatchbillMONTHLY!$A$3:$U$3,OFFSET(WatchbillMONTHLY!$A$3:$U$3,1,2)),FALSE),TRUE,FALSE),
IF(_xlfn.XLOOKUP(AX$2,WatchbillMONTHLY!$A$20:$U$20,OFFSET(WatchbillMONTHLY!$A$20:$U$20,1,2))=IF(_xlfn.XLOOKUP($A74,INDIRECT("_"&amp;_xlfn.XLOOKUP(AX$2,WatchbillMONTHLY!$A$20:$U$20,OFFSET(WatchbillMONTHLY!$A$20:$U$20,1,2))),INDIRECT("_"&amp;_xlfn.XLOOKUP(AX$2,WatchbillMONTHLY!$A$20:$U$20,OFFSET(WatchbillMONTHLY!$A$20:$U$20,1,2))))=$A74,_xlfn.XLOOKUP(AX$2,WatchbillMONTHLY!$A$20:$U$20,OFFSET(WatchbillMONTHLY!$A$20:$U$20,1,2)),FALSE),TRUE,FALSE)),
IF(_xlfn.XLOOKUP(AX$2,WatchbillMONTHLY!$A$37:$U$37,OFFSET(WatchbillMONTHLY!$A$37:$U$37,1,2))=IF(_xlfn.XLOOKUP($A74,INDIRECT("_"&amp;_xlfn.XLOOKUP(AX$2,WatchbillMONTHLY!$A$37:$U$37,OFFSET(WatchbillMONTHLY!$A$37:$U$37,1,2))),INDIRECT("_"&amp;_xlfn.XLOOKUP(AX$2,WatchbillMONTHLY!$A$37:$U$37,OFFSET(WatchbillMONTHLY!$A$37:$U$37,1,2))))=$A74,_xlfn.XLOOKUP(AX$2,WatchbillMONTHLY!$A$37:$U$37,OFFSET(WatchbillMONTHLY!$A$37:$U$37,1,2)),FALSE),TRUE,FALSE)),
IF(_xlfn.XLOOKUP(AX$2,WatchbillMONTHLY!$A$54:$U$54,OFFSET(WatchbillMONTHLY!$A$54:$U$54,1,2))=IF(_xlfn.XLOOKUP($A74,INDIRECT("_"&amp;_xlfn.XLOOKUP(AX$2,WatchbillMONTHLY!$A$54:$U$54,OFFSET(WatchbillMONTHLY!$A$54:$U$54,1,2))),INDIRECT("_"&amp;_xlfn.XLOOKUP(AX$2,WatchbillMONTHLY!$A$54:$U$54,OFFSET(WatchbillMONTHLY!$A$54:$U$54,1,2))))=$A74,_xlfn.XLOOKUP(AX$2,WatchbillMONTHLY!$A$54:$U$54,OFFSET(WatchbillMONTHLY!$A$54:$U$54,1,2)),FALSE),TRUE,FALSE)),
IF(_xlfn.XLOOKUP(AX$2,WatchbillMONTHLY!$A$71:$U$71,OFFSET(WatchbillMONTHLY!$A$71:$U$71,1,2))=IF(_xlfn.XLOOKUP($A74,INDIRECT("_"&amp;_xlfn.XLOOKUP(AX$2,WatchbillMONTHLY!$A$71:$U$71,OFFSET(WatchbillMONTHLY!$A$71:$U$71,1,2))),INDIRECT("_"&amp;_xlfn.XLOOKUP(AX$2,WatchbillMONTHLY!$A$71:$U$71,OFFSET(WatchbillMONTHLY!$A$71:$U$71,1,2))))=$A74,_xlfn.XLOOKUP(AX$2,WatchbillMONTHLY!$A$71:$U$71,OFFSET(WatchbillMONTHLY!$A$71:$U$71,1,2)),FALSE),TRUE,FALSE)),
IF(_xlfn.XLOOKUP(AX$2,WatchbillMONTHLY!$A$88:$U$88,OFFSET(WatchbillMONTHLY!$A$88:$U$88,1,2))=IF(_xlfn.XLOOKUP($A74,INDIRECT("_"&amp;_xlfn.XLOOKUP(AX$2,WatchbillMONTHLY!$A$88:$U$88,OFFSET(WatchbillMONTHLY!$A$88:$U$88,1,2))),INDIRECT("_"&amp;_xlfn.XLOOKUP(AX$2,WatchbillMONTHLY!$A$88:$U$88,OFFSET(WatchbillMONTHLY!$A$88:$U$88,1,2))))=$A74,_xlfn.XLOOKUP(AX$2,WatchbillMONTHLY!$A$88:$U$88,OFFSET(WatchbillMONTHLY!$A$88:$U$88,1,2)),FALSE),TRUE,FALSE)),
FALSE),FALSE)</f>
        <v>0</v>
      </c>
      <c r="AY74" s="209" t="b" cm="1">
        <f t="array" aca="1" ref="AY74" ca="1">IF(AND($A74 &gt; 0, R74 &gt; 0,AY$2&lt;MiscFormulas!$A$5+1),
_xlfn.IFNA(
_xlfn.IFNA(
_xlfn.IFNA(
_xlfn.IFNA(
_xlfn.IFNA(
_xlfn.IFNA(
IF(_xlfn.XLOOKUP(AY$2,WatchbillMONTHLY!$A$3:$U$3,OFFSET(WatchbillMONTHLY!$A$3:$U$3,1,2))=IF(_xlfn.XLOOKUP($A74,INDIRECT("_"&amp;_xlfn.XLOOKUP(AY$2,WatchbillMONTHLY!$A$3:$U$3,OFFSET(WatchbillMONTHLY!$A$3:$U$3,1,2))),INDIRECT("_"&amp;_xlfn.XLOOKUP(AY$2,WatchbillMONTHLY!$A$3:$U$3,OFFSET(WatchbillMONTHLY!$A$3:$U$3,1,2))))=$A74,_xlfn.XLOOKUP(AY$2,WatchbillMONTHLY!$A$3:$U$3,OFFSET(WatchbillMONTHLY!$A$3:$U$3,1,2)),FALSE),TRUE,FALSE),
IF(_xlfn.XLOOKUP(AY$2,WatchbillMONTHLY!$A$20:$U$20,OFFSET(WatchbillMONTHLY!$A$20:$U$20,1,2))=IF(_xlfn.XLOOKUP($A74,INDIRECT("_"&amp;_xlfn.XLOOKUP(AY$2,WatchbillMONTHLY!$A$20:$U$20,OFFSET(WatchbillMONTHLY!$A$20:$U$20,1,2))),INDIRECT("_"&amp;_xlfn.XLOOKUP(AY$2,WatchbillMONTHLY!$A$20:$U$20,OFFSET(WatchbillMONTHLY!$A$20:$U$20,1,2))))=$A74,_xlfn.XLOOKUP(AY$2,WatchbillMONTHLY!$A$20:$U$20,OFFSET(WatchbillMONTHLY!$A$20:$U$20,1,2)),FALSE),TRUE,FALSE)),
IF(_xlfn.XLOOKUP(AY$2,WatchbillMONTHLY!$A$37:$U$37,OFFSET(WatchbillMONTHLY!$A$37:$U$37,1,2))=IF(_xlfn.XLOOKUP($A74,INDIRECT("_"&amp;_xlfn.XLOOKUP(AY$2,WatchbillMONTHLY!$A$37:$U$37,OFFSET(WatchbillMONTHLY!$A$37:$U$37,1,2))),INDIRECT("_"&amp;_xlfn.XLOOKUP(AY$2,WatchbillMONTHLY!$A$37:$U$37,OFFSET(WatchbillMONTHLY!$A$37:$U$37,1,2))))=$A74,_xlfn.XLOOKUP(AY$2,WatchbillMONTHLY!$A$37:$U$37,OFFSET(WatchbillMONTHLY!$A$37:$U$37,1,2)),FALSE),TRUE,FALSE)),
IF(_xlfn.XLOOKUP(AY$2,WatchbillMONTHLY!$A$54:$U$54,OFFSET(WatchbillMONTHLY!$A$54:$U$54,1,2))=IF(_xlfn.XLOOKUP($A74,INDIRECT("_"&amp;_xlfn.XLOOKUP(AY$2,WatchbillMONTHLY!$A$54:$U$54,OFFSET(WatchbillMONTHLY!$A$54:$U$54,1,2))),INDIRECT("_"&amp;_xlfn.XLOOKUP(AY$2,WatchbillMONTHLY!$A$54:$U$54,OFFSET(WatchbillMONTHLY!$A$54:$U$54,1,2))))=$A74,_xlfn.XLOOKUP(AY$2,WatchbillMONTHLY!$A$54:$U$54,OFFSET(WatchbillMONTHLY!$A$54:$U$54,1,2)),FALSE),TRUE,FALSE)),
IF(_xlfn.XLOOKUP(AY$2,WatchbillMONTHLY!$A$71:$U$71,OFFSET(WatchbillMONTHLY!$A$71:$U$71,1,2))=IF(_xlfn.XLOOKUP($A74,INDIRECT("_"&amp;_xlfn.XLOOKUP(AY$2,WatchbillMONTHLY!$A$71:$U$71,OFFSET(WatchbillMONTHLY!$A$71:$U$71,1,2))),INDIRECT("_"&amp;_xlfn.XLOOKUP(AY$2,WatchbillMONTHLY!$A$71:$U$71,OFFSET(WatchbillMONTHLY!$A$71:$U$71,1,2))))=$A74,_xlfn.XLOOKUP(AY$2,WatchbillMONTHLY!$A$71:$U$71,OFFSET(WatchbillMONTHLY!$A$71:$U$71,1,2)),FALSE),TRUE,FALSE)),
IF(_xlfn.XLOOKUP(AY$2,WatchbillMONTHLY!$A$88:$U$88,OFFSET(WatchbillMONTHLY!$A$88:$U$88,1,2))=IF(_xlfn.XLOOKUP($A74,INDIRECT("_"&amp;_xlfn.XLOOKUP(AY$2,WatchbillMONTHLY!$A$88:$U$88,OFFSET(WatchbillMONTHLY!$A$88:$U$88,1,2))),INDIRECT("_"&amp;_xlfn.XLOOKUP(AY$2,WatchbillMONTHLY!$A$88:$U$88,OFFSET(WatchbillMONTHLY!$A$88:$U$88,1,2))))=$A74,_xlfn.XLOOKUP(AY$2,WatchbillMONTHLY!$A$88:$U$88,OFFSET(WatchbillMONTHLY!$A$88:$U$88,1,2)),FALSE),TRUE,FALSE)),
FALSE),FALSE)</f>
        <v>0</v>
      </c>
      <c r="AZ74" s="209" t="b" cm="1">
        <f t="array" aca="1" ref="AZ74" ca="1">IF(AND($A74 &gt; 0, S74 &gt; 0,AZ$2&lt;MiscFormulas!$A$5+1),
_xlfn.IFNA(
_xlfn.IFNA(
_xlfn.IFNA(
_xlfn.IFNA(
_xlfn.IFNA(
_xlfn.IFNA(
IF(_xlfn.XLOOKUP(AZ$2,WatchbillMONTHLY!$A$3:$U$3,OFFSET(WatchbillMONTHLY!$A$3:$U$3,1,2))=IF(_xlfn.XLOOKUP($A74,INDIRECT("_"&amp;_xlfn.XLOOKUP(AZ$2,WatchbillMONTHLY!$A$3:$U$3,OFFSET(WatchbillMONTHLY!$A$3:$U$3,1,2))),INDIRECT("_"&amp;_xlfn.XLOOKUP(AZ$2,WatchbillMONTHLY!$A$3:$U$3,OFFSET(WatchbillMONTHLY!$A$3:$U$3,1,2))))=$A74,_xlfn.XLOOKUP(AZ$2,WatchbillMONTHLY!$A$3:$U$3,OFFSET(WatchbillMONTHLY!$A$3:$U$3,1,2)),FALSE),TRUE,FALSE),
IF(_xlfn.XLOOKUP(AZ$2,WatchbillMONTHLY!$A$20:$U$20,OFFSET(WatchbillMONTHLY!$A$20:$U$20,1,2))=IF(_xlfn.XLOOKUP($A74,INDIRECT("_"&amp;_xlfn.XLOOKUP(AZ$2,WatchbillMONTHLY!$A$20:$U$20,OFFSET(WatchbillMONTHLY!$A$20:$U$20,1,2))),INDIRECT("_"&amp;_xlfn.XLOOKUP(AZ$2,WatchbillMONTHLY!$A$20:$U$20,OFFSET(WatchbillMONTHLY!$A$20:$U$20,1,2))))=$A74,_xlfn.XLOOKUP(AZ$2,WatchbillMONTHLY!$A$20:$U$20,OFFSET(WatchbillMONTHLY!$A$20:$U$20,1,2)),FALSE),TRUE,FALSE)),
IF(_xlfn.XLOOKUP(AZ$2,WatchbillMONTHLY!$A$37:$U$37,OFFSET(WatchbillMONTHLY!$A$37:$U$37,1,2))=IF(_xlfn.XLOOKUP($A74,INDIRECT("_"&amp;_xlfn.XLOOKUP(AZ$2,WatchbillMONTHLY!$A$37:$U$37,OFFSET(WatchbillMONTHLY!$A$37:$U$37,1,2))),INDIRECT("_"&amp;_xlfn.XLOOKUP(AZ$2,WatchbillMONTHLY!$A$37:$U$37,OFFSET(WatchbillMONTHLY!$A$37:$U$37,1,2))))=$A74,_xlfn.XLOOKUP(AZ$2,WatchbillMONTHLY!$A$37:$U$37,OFFSET(WatchbillMONTHLY!$A$37:$U$37,1,2)),FALSE),TRUE,FALSE)),
IF(_xlfn.XLOOKUP(AZ$2,WatchbillMONTHLY!$A$54:$U$54,OFFSET(WatchbillMONTHLY!$A$54:$U$54,1,2))=IF(_xlfn.XLOOKUP($A74,INDIRECT("_"&amp;_xlfn.XLOOKUP(AZ$2,WatchbillMONTHLY!$A$54:$U$54,OFFSET(WatchbillMONTHLY!$A$54:$U$54,1,2))),INDIRECT("_"&amp;_xlfn.XLOOKUP(AZ$2,WatchbillMONTHLY!$A$54:$U$54,OFFSET(WatchbillMONTHLY!$A$54:$U$54,1,2))))=$A74,_xlfn.XLOOKUP(AZ$2,WatchbillMONTHLY!$A$54:$U$54,OFFSET(WatchbillMONTHLY!$A$54:$U$54,1,2)),FALSE),TRUE,FALSE)),
IF(_xlfn.XLOOKUP(AZ$2,WatchbillMONTHLY!$A$71:$U$71,OFFSET(WatchbillMONTHLY!$A$71:$U$71,1,2))=IF(_xlfn.XLOOKUP($A74,INDIRECT("_"&amp;_xlfn.XLOOKUP(AZ$2,WatchbillMONTHLY!$A$71:$U$71,OFFSET(WatchbillMONTHLY!$A$71:$U$71,1,2))),INDIRECT("_"&amp;_xlfn.XLOOKUP(AZ$2,WatchbillMONTHLY!$A$71:$U$71,OFFSET(WatchbillMONTHLY!$A$71:$U$71,1,2))))=$A74,_xlfn.XLOOKUP(AZ$2,WatchbillMONTHLY!$A$71:$U$71,OFFSET(WatchbillMONTHLY!$A$71:$U$71,1,2)),FALSE),TRUE,FALSE)),
IF(_xlfn.XLOOKUP(AZ$2,WatchbillMONTHLY!$A$88:$U$88,OFFSET(WatchbillMONTHLY!$A$88:$U$88,1,2))=IF(_xlfn.XLOOKUP($A74,INDIRECT("_"&amp;_xlfn.XLOOKUP(AZ$2,WatchbillMONTHLY!$A$88:$U$88,OFFSET(WatchbillMONTHLY!$A$88:$U$88,1,2))),INDIRECT("_"&amp;_xlfn.XLOOKUP(AZ$2,WatchbillMONTHLY!$A$88:$U$88,OFFSET(WatchbillMONTHLY!$A$88:$U$88,1,2))))=$A74,_xlfn.XLOOKUP(AZ$2,WatchbillMONTHLY!$A$88:$U$88,OFFSET(WatchbillMONTHLY!$A$88:$U$88,1,2)),FALSE),TRUE,FALSE)),
FALSE),FALSE)</f>
        <v>0</v>
      </c>
      <c r="BA74" s="209" t="b" cm="1">
        <f t="array" aca="1" ref="BA74" ca="1">IF(AND($A74 &gt; 0, T74 &gt; 0,BA$2&lt;MiscFormulas!$A$5+1),
_xlfn.IFNA(
_xlfn.IFNA(
_xlfn.IFNA(
_xlfn.IFNA(
_xlfn.IFNA(
_xlfn.IFNA(
IF(_xlfn.XLOOKUP(BA$2,WatchbillMONTHLY!$A$3:$U$3,OFFSET(WatchbillMONTHLY!$A$3:$U$3,1,2))=IF(_xlfn.XLOOKUP($A74,INDIRECT("_"&amp;_xlfn.XLOOKUP(BA$2,WatchbillMONTHLY!$A$3:$U$3,OFFSET(WatchbillMONTHLY!$A$3:$U$3,1,2))),INDIRECT("_"&amp;_xlfn.XLOOKUP(BA$2,WatchbillMONTHLY!$A$3:$U$3,OFFSET(WatchbillMONTHLY!$A$3:$U$3,1,2))))=$A74,_xlfn.XLOOKUP(BA$2,WatchbillMONTHLY!$A$3:$U$3,OFFSET(WatchbillMONTHLY!$A$3:$U$3,1,2)),FALSE),TRUE,FALSE),
IF(_xlfn.XLOOKUP(BA$2,WatchbillMONTHLY!$A$20:$U$20,OFFSET(WatchbillMONTHLY!$A$20:$U$20,1,2))=IF(_xlfn.XLOOKUP($A74,INDIRECT("_"&amp;_xlfn.XLOOKUP(BA$2,WatchbillMONTHLY!$A$20:$U$20,OFFSET(WatchbillMONTHLY!$A$20:$U$20,1,2))),INDIRECT("_"&amp;_xlfn.XLOOKUP(BA$2,WatchbillMONTHLY!$A$20:$U$20,OFFSET(WatchbillMONTHLY!$A$20:$U$20,1,2))))=$A74,_xlfn.XLOOKUP(BA$2,WatchbillMONTHLY!$A$20:$U$20,OFFSET(WatchbillMONTHLY!$A$20:$U$20,1,2)),FALSE),TRUE,FALSE)),
IF(_xlfn.XLOOKUP(BA$2,WatchbillMONTHLY!$A$37:$U$37,OFFSET(WatchbillMONTHLY!$A$37:$U$37,1,2))=IF(_xlfn.XLOOKUP($A74,INDIRECT("_"&amp;_xlfn.XLOOKUP(BA$2,WatchbillMONTHLY!$A$37:$U$37,OFFSET(WatchbillMONTHLY!$A$37:$U$37,1,2))),INDIRECT("_"&amp;_xlfn.XLOOKUP(BA$2,WatchbillMONTHLY!$A$37:$U$37,OFFSET(WatchbillMONTHLY!$A$37:$U$37,1,2))))=$A74,_xlfn.XLOOKUP(BA$2,WatchbillMONTHLY!$A$37:$U$37,OFFSET(WatchbillMONTHLY!$A$37:$U$37,1,2)),FALSE),TRUE,FALSE)),
IF(_xlfn.XLOOKUP(BA$2,WatchbillMONTHLY!$A$54:$U$54,OFFSET(WatchbillMONTHLY!$A$54:$U$54,1,2))=IF(_xlfn.XLOOKUP($A74,INDIRECT("_"&amp;_xlfn.XLOOKUP(BA$2,WatchbillMONTHLY!$A$54:$U$54,OFFSET(WatchbillMONTHLY!$A$54:$U$54,1,2))),INDIRECT("_"&amp;_xlfn.XLOOKUP(BA$2,WatchbillMONTHLY!$A$54:$U$54,OFFSET(WatchbillMONTHLY!$A$54:$U$54,1,2))))=$A74,_xlfn.XLOOKUP(BA$2,WatchbillMONTHLY!$A$54:$U$54,OFFSET(WatchbillMONTHLY!$A$54:$U$54,1,2)),FALSE),TRUE,FALSE)),
IF(_xlfn.XLOOKUP(BA$2,WatchbillMONTHLY!$A$71:$U$71,OFFSET(WatchbillMONTHLY!$A$71:$U$71,1,2))=IF(_xlfn.XLOOKUP($A74,INDIRECT("_"&amp;_xlfn.XLOOKUP(BA$2,WatchbillMONTHLY!$A$71:$U$71,OFFSET(WatchbillMONTHLY!$A$71:$U$71,1,2))),INDIRECT("_"&amp;_xlfn.XLOOKUP(BA$2,WatchbillMONTHLY!$A$71:$U$71,OFFSET(WatchbillMONTHLY!$A$71:$U$71,1,2))))=$A74,_xlfn.XLOOKUP(BA$2,WatchbillMONTHLY!$A$71:$U$71,OFFSET(WatchbillMONTHLY!$A$71:$U$71,1,2)),FALSE),TRUE,FALSE)),
IF(_xlfn.XLOOKUP(BA$2,WatchbillMONTHLY!$A$88:$U$88,OFFSET(WatchbillMONTHLY!$A$88:$U$88,1,2))=IF(_xlfn.XLOOKUP($A74,INDIRECT("_"&amp;_xlfn.XLOOKUP(BA$2,WatchbillMONTHLY!$A$88:$U$88,OFFSET(WatchbillMONTHLY!$A$88:$U$88,1,2))),INDIRECT("_"&amp;_xlfn.XLOOKUP(BA$2,WatchbillMONTHLY!$A$88:$U$88,OFFSET(WatchbillMONTHLY!$A$88:$U$88,1,2))))=$A74,_xlfn.XLOOKUP(BA$2,WatchbillMONTHLY!$A$88:$U$88,OFFSET(WatchbillMONTHLY!$A$88:$U$88,1,2)),FALSE),TRUE,FALSE)),
FALSE),FALSE)</f>
        <v>0</v>
      </c>
      <c r="BB74" s="209" t="b" cm="1">
        <f t="array" aca="1" ref="BB74" ca="1">IF(AND($A74 &gt; 0, U74 &gt; 0,BB$2&lt;MiscFormulas!$A$5+1),
_xlfn.IFNA(
_xlfn.IFNA(
_xlfn.IFNA(
_xlfn.IFNA(
_xlfn.IFNA(
_xlfn.IFNA(
IF(_xlfn.XLOOKUP(BB$2,WatchbillMONTHLY!$A$3:$U$3,OFFSET(WatchbillMONTHLY!$A$3:$U$3,1,2))=IF(_xlfn.XLOOKUP($A74,INDIRECT("_"&amp;_xlfn.XLOOKUP(BB$2,WatchbillMONTHLY!$A$3:$U$3,OFFSET(WatchbillMONTHLY!$A$3:$U$3,1,2))),INDIRECT("_"&amp;_xlfn.XLOOKUP(BB$2,WatchbillMONTHLY!$A$3:$U$3,OFFSET(WatchbillMONTHLY!$A$3:$U$3,1,2))))=$A74,_xlfn.XLOOKUP(BB$2,WatchbillMONTHLY!$A$3:$U$3,OFFSET(WatchbillMONTHLY!$A$3:$U$3,1,2)),FALSE),TRUE,FALSE),
IF(_xlfn.XLOOKUP(BB$2,WatchbillMONTHLY!$A$20:$U$20,OFFSET(WatchbillMONTHLY!$A$20:$U$20,1,2))=IF(_xlfn.XLOOKUP($A74,INDIRECT("_"&amp;_xlfn.XLOOKUP(BB$2,WatchbillMONTHLY!$A$20:$U$20,OFFSET(WatchbillMONTHLY!$A$20:$U$20,1,2))),INDIRECT("_"&amp;_xlfn.XLOOKUP(BB$2,WatchbillMONTHLY!$A$20:$U$20,OFFSET(WatchbillMONTHLY!$A$20:$U$20,1,2))))=$A74,_xlfn.XLOOKUP(BB$2,WatchbillMONTHLY!$A$20:$U$20,OFFSET(WatchbillMONTHLY!$A$20:$U$20,1,2)),FALSE),TRUE,FALSE)),
IF(_xlfn.XLOOKUP(BB$2,WatchbillMONTHLY!$A$37:$U$37,OFFSET(WatchbillMONTHLY!$A$37:$U$37,1,2))=IF(_xlfn.XLOOKUP($A74,INDIRECT("_"&amp;_xlfn.XLOOKUP(BB$2,WatchbillMONTHLY!$A$37:$U$37,OFFSET(WatchbillMONTHLY!$A$37:$U$37,1,2))),INDIRECT("_"&amp;_xlfn.XLOOKUP(BB$2,WatchbillMONTHLY!$A$37:$U$37,OFFSET(WatchbillMONTHLY!$A$37:$U$37,1,2))))=$A74,_xlfn.XLOOKUP(BB$2,WatchbillMONTHLY!$A$37:$U$37,OFFSET(WatchbillMONTHLY!$A$37:$U$37,1,2)),FALSE),TRUE,FALSE)),
IF(_xlfn.XLOOKUP(BB$2,WatchbillMONTHLY!$A$54:$U$54,OFFSET(WatchbillMONTHLY!$A$54:$U$54,1,2))=IF(_xlfn.XLOOKUP($A74,INDIRECT("_"&amp;_xlfn.XLOOKUP(BB$2,WatchbillMONTHLY!$A$54:$U$54,OFFSET(WatchbillMONTHLY!$A$54:$U$54,1,2))),INDIRECT("_"&amp;_xlfn.XLOOKUP(BB$2,WatchbillMONTHLY!$A$54:$U$54,OFFSET(WatchbillMONTHLY!$A$54:$U$54,1,2))))=$A74,_xlfn.XLOOKUP(BB$2,WatchbillMONTHLY!$A$54:$U$54,OFFSET(WatchbillMONTHLY!$A$54:$U$54,1,2)),FALSE),TRUE,FALSE)),
IF(_xlfn.XLOOKUP(BB$2,WatchbillMONTHLY!$A$71:$U$71,OFFSET(WatchbillMONTHLY!$A$71:$U$71,1,2))=IF(_xlfn.XLOOKUP($A74,INDIRECT("_"&amp;_xlfn.XLOOKUP(BB$2,WatchbillMONTHLY!$A$71:$U$71,OFFSET(WatchbillMONTHLY!$A$71:$U$71,1,2))),INDIRECT("_"&amp;_xlfn.XLOOKUP(BB$2,WatchbillMONTHLY!$A$71:$U$71,OFFSET(WatchbillMONTHLY!$A$71:$U$71,1,2))))=$A74,_xlfn.XLOOKUP(BB$2,WatchbillMONTHLY!$A$71:$U$71,OFFSET(WatchbillMONTHLY!$A$71:$U$71,1,2)),FALSE),TRUE,FALSE)),
IF(_xlfn.XLOOKUP(BB$2,WatchbillMONTHLY!$A$88:$U$88,OFFSET(WatchbillMONTHLY!$A$88:$U$88,1,2))=IF(_xlfn.XLOOKUP($A74,INDIRECT("_"&amp;_xlfn.XLOOKUP(BB$2,WatchbillMONTHLY!$A$88:$U$88,OFFSET(WatchbillMONTHLY!$A$88:$U$88,1,2))),INDIRECT("_"&amp;_xlfn.XLOOKUP(BB$2,WatchbillMONTHLY!$A$88:$U$88,OFFSET(WatchbillMONTHLY!$A$88:$U$88,1,2))))=$A74,_xlfn.XLOOKUP(BB$2,WatchbillMONTHLY!$A$88:$U$88,OFFSET(WatchbillMONTHLY!$A$88:$U$88,1,2)),FALSE),TRUE,FALSE)),
FALSE),FALSE)</f>
        <v>0</v>
      </c>
      <c r="BC74" s="209" t="b" cm="1">
        <f t="array" aca="1" ref="BC74" ca="1">IF(AND($A74 &gt; 0, V74 &gt; 0,BC$2&lt;MiscFormulas!$A$5+1),
_xlfn.IFNA(
_xlfn.IFNA(
_xlfn.IFNA(
_xlfn.IFNA(
_xlfn.IFNA(
_xlfn.IFNA(
IF(_xlfn.XLOOKUP(BC$2,WatchbillMONTHLY!$A$3:$U$3,OFFSET(WatchbillMONTHLY!$A$3:$U$3,1,2))=IF(_xlfn.XLOOKUP($A74,INDIRECT("_"&amp;_xlfn.XLOOKUP(BC$2,WatchbillMONTHLY!$A$3:$U$3,OFFSET(WatchbillMONTHLY!$A$3:$U$3,1,2))),INDIRECT("_"&amp;_xlfn.XLOOKUP(BC$2,WatchbillMONTHLY!$A$3:$U$3,OFFSET(WatchbillMONTHLY!$A$3:$U$3,1,2))))=$A74,_xlfn.XLOOKUP(BC$2,WatchbillMONTHLY!$A$3:$U$3,OFFSET(WatchbillMONTHLY!$A$3:$U$3,1,2)),FALSE),TRUE,FALSE),
IF(_xlfn.XLOOKUP(BC$2,WatchbillMONTHLY!$A$20:$U$20,OFFSET(WatchbillMONTHLY!$A$20:$U$20,1,2))=IF(_xlfn.XLOOKUP($A74,INDIRECT("_"&amp;_xlfn.XLOOKUP(BC$2,WatchbillMONTHLY!$A$20:$U$20,OFFSET(WatchbillMONTHLY!$A$20:$U$20,1,2))),INDIRECT("_"&amp;_xlfn.XLOOKUP(BC$2,WatchbillMONTHLY!$A$20:$U$20,OFFSET(WatchbillMONTHLY!$A$20:$U$20,1,2))))=$A74,_xlfn.XLOOKUP(BC$2,WatchbillMONTHLY!$A$20:$U$20,OFFSET(WatchbillMONTHLY!$A$20:$U$20,1,2)),FALSE),TRUE,FALSE)),
IF(_xlfn.XLOOKUP(BC$2,WatchbillMONTHLY!$A$37:$U$37,OFFSET(WatchbillMONTHLY!$A$37:$U$37,1,2))=IF(_xlfn.XLOOKUP($A74,INDIRECT("_"&amp;_xlfn.XLOOKUP(BC$2,WatchbillMONTHLY!$A$37:$U$37,OFFSET(WatchbillMONTHLY!$A$37:$U$37,1,2))),INDIRECT("_"&amp;_xlfn.XLOOKUP(BC$2,WatchbillMONTHLY!$A$37:$U$37,OFFSET(WatchbillMONTHLY!$A$37:$U$37,1,2))))=$A74,_xlfn.XLOOKUP(BC$2,WatchbillMONTHLY!$A$37:$U$37,OFFSET(WatchbillMONTHLY!$A$37:$U$37,1,2)),FALSE),TRUE,FALSE)),
IF(_xlfn.XLOOKUP(BC$2,WatchbillMONTHLY!$A$54:$U$54,OFFSET(WatchbillMONTHLY!$A$54:$U$54,1,2))=IF(_xlfn.XLOOKUP($A74,INDIRECT("_"&amp;_xlfn.XLOOKUP(BC$2,WatchbillMONTHLY!$A$54:$U$54,OFFSET(WatchbillMONTHLY!$A$54:$U$54,1,2))),INDIRECT("_"&amp;_xlfn.XLOOKUP(BC$2,WatchbillMONTHLY!$A$54:$U$54,OFFSET(WatchbillMONTHLY!$A$54:$U$54,1,2))))=$A74,_xlfn.XLOOKUP(BC$2,WatchbillMONTHLY!$A$54:$U$54,OFFSET(WatchbillMONTHLY!$A$54:$U$54,1,2)),FALSE),TRUE,FALSE)),
IF(_xlfn.XLOOKUP(BC$2,WatchbillMONTHLY!$A$71:$U$71,OFFSET(WatchbillMONTHLY!$A$71:$U$71,1,2))=IF(_xlfn.XLOOKUP($A74,INDIRECT("_"&amp;_xlfn.XLOOKUP(BC$2,WatchbillMONTHLY!$A$71:$U$71,OFFSET(WatchbillMONTHLY!$A$71:$U$71,1,2))),INDIRECT("_"&amp;_xlfn.XLOOKUP(BC$2,WatchbillMONTHLY!$A$71:$U$71,OFFSET(WatchbillMONTHLY!$A$71:$U$71,1,2))))=$A74,_xlfn.XLOOKUP(BC$2,WatchbillMONTHLY!$A$71:$U$71,OFFSET(WatchbillMONTHLY!$A$71:$U$71,1,2)),FALSE),TRUE,FALSE)),
IF(_xlfn.XLOOKUP(BC$2,WatchbillMONTHLY!$A$88:$U$88,OFFSET(WatchbillMONTHLY!$A$88:$U$88,1,2))=IF(_xlfn.XLOOKUP($A74,INDIRECT("_"&amp;_xlfn.XLOOKUP(BC$2,WatchbillMONTHLY!$A$88:$U$88,OFFSET(WatchbillMONTHLY!$A$88:$U$88,1,2))),INDIRECT("_"&amp;_xlfn.XLOOKUP(BC$2,WatchbillMONTHLY!$A$88:$U$88,OFFSET(WatchbillMONTHLY!$A$88:$U$88,1,2))))=$A74,_xlfn.XLOOKUP(BC$2,WatchbillMONTHLY!$A$88:$U$88,OFFSET(WatchbillMONTHLY!$A$88:$U$88,1,2)),FALSE),TRUE,FALSE)),
FALSE),FALSE)</f>
        <v>0</v>
      </c>
      <c r="BD74" s="209" t="b" cm="1">
        <f t="array" aca="1" ref="BD74" ca="1">IF(AND($A74 &gt; 0, W74 &gt; 0,BD$2&lt;MiscFormulas!$A$5+1),
_xlfn.IFNA(
_xlfn.IFNA(
_xlfn.IFNA(
_xlfn.IFNA(
_xlfn.IFNA(
_xlfn.IFNA(
IF(_xlfn.XLOOKUP(BD$2,WatchbillMONTHLY!$A$3:$U$3,OFFSET(WatchbillMONTHLY!$A$3:$U$3,1,2))=IF(_xlfn.XLOOKUP($A74,INDIRECT("_"&amp;_xlfn.XLOOKUP(BD$2,WatchbillMONTHLY!$A$3:$U$3,OFFSET(WatchbillMONTHLY!$A$3:$U$3,1,2))),INDIRECT("_"&amp;_xlfn.XLOOKUP(BD$2,WatchbillMONTHLY!$A$3:$U$3,OFFSET(WatchbillMONTHLY!$A$3:$U$3,1,2))))=$A74,_xlfn.XLOOKUP(BD$2,WatchbillMONTHLY!$A$3:$U$3,OFFSET(WatchbillMONTHLY!$A$3:$U$3,1,2)),FALSE),TRUE,FALSE),
IF(_xlfn.XLOOKUP(BD$2,WatchbillMONTHLY!$A$20:$U$20,OFFSET(WatchbillMONTHLY!$A$20:$U$20,1,2))=IF(_xlfn.XLOOKUP($A74,INDIRECT("_"&amp;_xlfn.XLOOKUP(BD$2,WatchbillMONTHLY!$A$20:$U$20,OFFSET(WatchbillMONTHLY!$A$20:$U$20,1,2))),INDIRECT("_"&amp;_xlfn.XLOOKUP(BD$2,WatchbillMONTHLY!$A$20:$U$20,OFFSET(WatchbillMONTHLY!$A$20:$U$20,1,2))))=$A74,_xlfn.XLOOKUP(BD$2,WatchbillMONTHLY!$A$20:$U$20,OFFSET(WatchbillMONTHLY!$A$20:$U$20,1,2)),FALSE),TRUE,FALSE)),
IF(_xlfn.XLOOKUP(BD$2,WatchbillMONTHLY!$A$37:$U$37,OFFSET(WatchbillMONTHLY!$A$37:$U$37,1,2))=IF(_xlfn.XLOOKUP($A74,INDIRECT("_"&amp;_xlfn.XLOOKUP(BD$2,WatchbillMONTHLY!$A$37:$U$37,OFFSET(WatchbillMONTHLY!$A$37:$U$37,1,2))),INDIRECT("_"&amp;_xlfn.XLOOKUP(BD$2,WatchbillMONTHLY!$A$37:$U$37,OFFSET(WatchbillMONTHLY!$A$37:$U$37,1,2))))=$A74,_xlfn.XLOOKUP(BD$2,WatchbillMONTHLY!$A$37:$U$37,OFFSET(WatchbillMONTHLY!$A$37:$U$37,1,2)),FALSE),TRUE,FALSE)),
IF(_xlfn.XLOOKUP(BD$2,WatchbillMONTHLY!$A$54:$U$54,OFFSET(WatchbillMONTHLY!$A$54:$U$54,1,2))=IF(_xlfn.XLOOKUP($A74,INDIRECT("_"&amp;_xlfn.XLOOKUP(BD$2,WatchbillMONTHLY!$A$54:$U$54,OFFSET(WatchbillMONTHLY!$A$54:$U$54,1,2))),INDIRECT("_"&amp;_xlfn.XLOOKUP(BD$2,WatchbillMONTHLY!$A$54:$U$54,OFFSET(WatchbillMONTHLY!$A$54:$U$54,1,2))))=$A74,_xlfn.XLOOKUP(BD$2,WatchbillMONTHLY!$A$54:$U$54,OFFSET(WatchbillMONTHLY!$A$54:$U$54,1,2)),FALSE),TRUE,FALSE)),
IF(_xlfn.XLOOKUP(BD$2,WatchbillMONTHLY!$A$71:$U$71,OFFSET(WatchbillMONTHLY!$A$71:$U$71,1,2))=IF(_xlfn.XLOOKUP($A74,INDIRECT("_"&amp;_xlfn.XLOOKUP(BD$2,WatchbillMONTHLY!$A$71:$U$71,OFFSET(WatchbillMONTHLY!$A$71:$U$71,1,2))),INDIRECT("_"&amp;_xlfn.XLOOKUP(BD$2,WatchbillMONTHLY!$A$71:$U$71,OFFSET(WatchbillMONTHLY!$A$71:$U$71,1,2))))=$A74,_xlfn.XLOOKUP(BD$2,WatchbillMONTHLY!$A$71:$U$71,OFFSET(WatchbillMONTHLY!$A$71:$U$71,1,2)),FALSE),TRUE,FALSE)),
IF(_xlfn.XLOOKUP(BD$2,WatchbillMONTHLY!$A$88:$U$88,OFFSET(WatchbillMONTHLY!$A$88:$U$88,1,2))=IF(_xlfn.XLOOKUP($A74,INDIRECT("_"&amp;_xlfn.XLOOKUP(BD$2,WatchbillMONTHLY!$A$88:$U$88,OFFSET(WatchbillMONTHLY!$A$88:$U$88,1,2))),INDIRECT("_"&amp;_xlfn.XLOOKUP(BD$2,WatchbillMONTHLY!$A$88:$U$88,OFFSET(WatchbillMONTHLY!$A$88:$U$88,1,2))))=$A74,_xlfn.XLOOKUP(BD$2,WatchbillMONTHLY!$A$88:$U$88,OFFSET(WatchbillMONTHLY!$A$88:$U$88,1,2)),FALSE),TRUE,FALSE)),
FALSE),FALSE)</f>
        <v>0</v>
      </c>
      <c r="BE74" s="209" t="b" cm="1">
        <f t="array" aca="1" ref="BE74" ca="1">IF(AND($A74 &gt; 0, X74 &gt; 0,BE$2&lt;MiscFormulas!$A$5+1),
_xlfn.IFNA(
_xlfn.IFNA(
_xlfn.IFNA(
_xlfn.IFNA(
_xlfn.IFNA(
_xlfn.IFNA(
IF(_xlfn.XLOOKUP(BE$2,WatchbillMONTHLY!$A$3:$U$3,OFFSET(WatchbillMONTHLY!$A$3:$U$3,1,2))=IF(_xlfn.XLOOKUP($A74,INDIRECT("_"&amp;_xlfn.XLOOKUP(BE$2,WatchbillMONTHLY!$A$3:$U$3,OFFSET(WatchbillMONTHLY!$A$3:$U$3,1,2))),INDIRECT("_"&amp;_xlfn.XLOOKUP(BE$2,WatchbillMONTHLY!$A$3:$U$3,OFFSET(WatchbillMONTHLY!$A$3:$U$3,1,2))))=$A74,_xlfn.XLOOKUP(BE$2,WatchbillMONTHLY!$A$3:$U$3,OFFSET(WatchbillMONTHLY!$A$3:$U$3,1,2)),FALSE),TRUE,FALSE),
IF(_xlfn.XLOOKUP(BE$2,WatchbillMONTHLY!$A$20:$U$20,OFFSET(WatchbillMONTHLY!$A$20:$U$20,1,2))=IF(_xlfn.XLOOKUP($A74,INDIRECT("_"&amp;_xlfn.XLOOKUP(BE$2,WatchbillMONTHLY!$A$20:$U$20,OFFSET(WatchbillMONTHLY!$A$20:$U$20,1,2))),INDIRECT("_"&amp;_xlfn.XLOOKUP(BE$2,WatchbillMONTHLY!$A$20:$U$20,OFFSET(WatchbillMONTHLY!$A$20:$U$20,1,2))))=$A74,_xlfn.XLOOKUP(BE$2,WatchbillMONTHLY!$A$20:$U$20,OFFSET(WatchbillMONTHLY!$A$20:$U$20,1,2)),FALSE),TRUE,FALSE)),
IF(_xlfn.XLOOKUP(BE$2,WatchbillMONTHLY!$A$37:$U$37,OFFSET(WatchbillMONTHLY!$A$37:$U$37,1,2))=IF(_xlfn.XLOOKUP($A74,INDIRECT("_"&amp;_xlfn.XLOOKUP(BE$2,WatchbillMONTHLY!$A$37:$U$37,OFFSET(WatchbillMONTHLY!$A$37:$U$37,1,2))),INDIRECT("_"&amp;_xlfn.XLOOKUP(BE$2,WatchbillMONTHLY!$A$37:$U$37,OFFSET(WatchbillMONTHLY!$A$37:$U$37,1,2))))=$A74,_xlfn.XLOOKUP(BE$2,WatchbillMONTHLY!$A$37:$U$37,OFFSET(WatchbillMONTHLY!$A$37:$U$37,1,2)),FALSE),TRUE,FALSE)),
IF(_xlfn.XLOOKUP(BE$2,WatchbillMONTHLY!$A$54:$U$54,OFFSET(WatchbillMONTHLY!$A$54:$U$54,1,2))=IF(_xlfn.XLOOKUP($A74,INDIRECT("_"&amp;_xlfn.XLOOKUP(BE$2,WatchbillMONTHLY!$A$54:$U$54,OFFSET(WatchbillMONTHLY!$A$54:$U$54,1,2))),INDIRECT("_"&amp;_xlfn.XLOOKUP(BE$2,WatchbillMONTHLY!$A$54:$U$54,OFFSET(WatchbillMONTHLY!$A$54:$U$54,1,2))))=$A74,_xlfn.XLOOKUP(BE$2,WatchbillMONTHLY!$A$54:$U$54,OFFSET(WatchbillMONTHLY!$A$54:$U$54,1,2)),FALSE),TRUE,FALSE)),
IF(_xlfn.XLOOKUP(BE$2,WatchbillMONTHLY!$A$71:$U$71,OFFSET(WatchbillMONTHLY!$A$71:$U$71,1,2))=IF(_xlfn.XLOOKUP($A74,INDIRECT("_"&amp;_xlfn.XLOOKUP(BE$2,WatchbillMONTHLY!$A$71:$U$71,OFFSET(WatchbillMONTHLY!$A$71:$U$71,1,2))),INDIRECT("_"&amp;_xlfn.XLOOKUP(BE$2,WatchbillMONTHLY!$A$71:$U$71,OFFSET(WatchbillMONTHLY!$A$71:$U$71,1,2))))=$A74,_xlfn.XLOOKUP(BE$2,WatchbillMONTHLY!$A$71:$U$71,OFFSET(WatchbillMONTHLY!$A$71:$U$71,1,2)),FALSE),TRUE,FALSE)),
IF(_xlfn.XLOOKUP(BE$2,WatchbillMONTHLY!$A$88:$U$88,OFFSET(WatchbillMONTHLY!$A$88:$U$88,1,2))=IF(_xlfn.XLOOKUP($A74,INDIRECT("_"&amp;_xlfn.XLOOKUP(BE$2,WatchbillMONTHLY!$A$88:$U$88,OFFSET(WatchbillMONTHLY!$A$88:$U$88,1,2))),INDIRECT("_"&amp;_xlfn.XLOOKUP(BE$2,WatchbillMONTHLY!$A$88:$U$88,OFFSET(WatchbillMONTHLY!$A$88:$U$88,1,2))))=$A74,_xlfn.XLOOKUP(BE$2,WatchbillMONTHLY!$A$88:$U$88,OFFSET(WatchbillMONTHLY!$A$88:$U$88,1,2)),FALSE),TRUE,FALSE)),
FALSE),FALSE)</f>
        <v>0</v>
      </c>
      <c r="BF74" s="209" t="b" cm="1">
        <f t="array" aca="1" ref="BF74" ca="1">IF(AND($A74 &gt; 0, Y74 &gt; 0,BF$2&lt;MiscFormulas!$A$5+1),
_xlfn.IFNA(
_xlfn.IFNA(
_xlfn.IFNA(
_xlfn.IFNA(
_xlfn.IFNA(
_xlfn.IFNA(
IF(_xlfn.XLOOKUP(BF$2,WatchbillMONTHLY!$A$3:$U$3,OFFSET(WatchbillMONTHLY!$A$3:$U$3,1,2))=IF(_xlfn.XLOOKUP($A74,INDIRECT("_"&amp;_xlfn.XLOOKUP(BF$2,WatchbillMONTHLY!$A$3:$U$3,OFFSET(WatchbillMONTHLY!$A$3:$U$3,1,2))),INDIRECT("_"&amp;_xlfn.XLOOKUP(BF$2,WatchbillMONTHLY!$A$3:$U$3,OFFSET(WatchbillMONTHLY!$A$3:$U$3,1,2))))=$A74,_xlfn.XLOOKUP(BF$2,WatchbillMONTHLY!$A$3:$U$3,OFFSET(WatchbillMONTHLY!$A$3:$U$3,1,2)),FALSE),TRUE,FALSE),
IF(_xlfn.XLOOKUP(BF$2,WatchbillMONTHLY!$A$20:$U$20,OFFSET(WatchbillMONTHLY!$A$20:$U$20,1,2))=IF(_xlfn.XLOOKUP($A74,INDIRECT("_"&amp;_xlfn.XLOOKUP(BF$2,WatchbillMONTHLY!$A$20:$U$20,OFFSET(WatchbillMONTHLY!$A$20:$U$20,1,2))),INDIRECT("_"&amp;_xlfn.XLOOKUP(BF$2,WatchbillMONTHLY!$A$20:$U$20,OFFSET(WatchbillMONTHLY!$A$20:$U$20,1,2))))=$A74,_xlfn.XLOOKUP(BF$2,WatchbillMONTHLY!$A$20:$U$20,OFFSET(WatchbillMONTHLY!$A$20:$U$20,1,2)),FALSE),TRUE,FALSE)),
IF(_xlfn.XLOOKUP(BF$2,WatchbillMONTHLY!$A$37:$U$37,OFFSET(WatchbillMONTHLY!$A$37:$U$37,1,2))=IF(_xlfn.XLOOKUP($A74,INDIRECT("_"&amp;_xlfn.XLOOKUP(BF$2,WatchbillMONTHLY!$A$37:$U$37,OFFSET(WatchbillMONTHLY!$A$37:$U$37,1,2))),INDIRECT("_"&amp;_xlfn.XLOOKUP(BF$2,WatchbillMONTHLY!$A$37:$U$37,OFFSET(WatchbillMONTHLY!$A$37:$U$37,1,2))))=$A74,_xlfn.XLOOKUP(BF$2,WatchbillMONTHLY!$A$37:$U$37,OFFSET(WatchbillMONTHLY!$A$37:$U$37,1,2)),FALSE),TRUE,FALSE)),
IF(_xlfn.XLOOKUP(BF$2,WatchbillMONTHLY!$A$54:$U$54,OFFSET(WatchbillMONTHLY!$A$54:$U$54,1,2))=IF(_xlfn.XLOOKUP($A74,INDIRECT("_"&amp;_xlfn.XLOOKUP(BF$2,WatchbillMONTHLY!$A$54:$U$54,OFFSET(WatchbillMONTHLY!$A$54:$U$54,1,2))),INDIRECT("_"&amp;_xlfn.XLOOKUP(BF$2,WatchbillMONTHLY!$A$54:$U$54,OFFSET(WatchbillMONTHLY!$A$54:$U$54,1,2))))=$A74,_xlfn.XLOOKUP(BF$2,WatchbillMONTHLY!$A$54:$U$54,OFFSET(WatchbillMONTHLY!$A$54:$U$54,1,2)),FALSE),TRUE,FALSE)),
IF(_xlfn.XLOOKUP(BF$2,WatchbillMONTHLY!$A$71:$U$71,OFFSET(WatchbillMONTHLY!$A$71:$U$71,1,2))=IF(_xlfn.XLOOKUP($A74,INDIRECT("_"&amp;_xlfn.XLOOKUP(BF$2,WatchbillMONTHLY!$A$71:$U$71,OFFSET(WatchbillMONTHLY!$A$71:$U$71,1,2))),INDIRECT("_"&amp;_xlfn.XLOOKUP(BF$2,WatchbillMONTHLY!$A$71:$U$71,OFFSET(WatchbillMONTHLY!$A$71:$U$71,1,2))))=$A74,_xlfn.XLOOKUP(BF$2,WatchbillMONTHLY!$A$71:$U$71,OFFSET(WatchbillMONTHLY!$A$71:$U$71,1,2)),FALSE),TRUE,FALSE)),
IF(_xlfn.XLOOKUP(BF$2,WatchbillMONTHLY!$A$88:$U$88,OFFSET(WatchbillMONTHLY!$A$88:$U$88,1,2))=IF(_xlfn.XLOOKUP($A74,INDIRECT("_"&amp;_xlfn.XLOOKUP(BF$2,WatchbillMONTHLY!$A$88:$U$88,OFFSET(WatchbillMONTHLY!$A$88:$U$88,1,2))),INDIRECT("_"&amp;_xlfn.XLOOKUP(BF$2,WatchbillMONTHLY!$A$88:$U$88,OFFSET(WatchbillMONTHLY!$A$88:$U$88,1,2))))=$A74,_xlfn.XLOOKUP(BF$2,WatchbillMONTHLY!$A$88:$U$88,OFFSET(WatchbillMONTHLY!$A$88:$U$88,1,2)),FALSE),TRUE,FALSE)),
FALSE),FALSE)</f>
        <v>0</v>
      </c>
      <c r="BG74" s="209" t="b" cm="1">
        <f t="array" aca="1" ref="BG74" ca="1">IF(AND($A74 &gt; 0, Z74 &gt; 0,BG$2&lt;MiscFormulas!$A$5+1),
_xlfn.IFNA(
_xlfn.IFNA(
_xlfn.IFNA(
_xlfn.IFNA(
_xlfn.IFNA(
_xlfn.IFNA(
IF(_xlfn.XLOOKUP(BG$2,WatchbillMONTHLY!$A$3:$U$3,OFFSET(WatchbillMONTHLY!$A$3:$U$3,1,2))=IF(_xlfn.XLOOKUP($A74,INDIRECT("_"&amp;_xlfn.XLOOKUP(BG$2,WatchbillMONTHLY!$A$3:$U$3,OFFSET(WatchbillMONTHLY!$A$3:$U$3,1,2))),INDIRECT("_"&amp;_xlfn.XLOOKUP(BG$2,WatchbillMONTHLY!$A$3:$U$3,OFFSET(WatchbillMONTHLY!$A$3:$U$3,1,2))))=$A74,_xlfn.XLOOKUP(BG$2,WatchbillMONTHLY!$A$3:$U$3,OFFSET(WatchbillMONTHLY!$A$3:$U$3,1,2)),FALSE),TRUE,FALSE),
IF(_xlfn.XLOOKUP(BG$2,WatchbillMONTHLY!$A$20:$U$20,OFFSET(WatchbillMONTHLY!$A$20:$U$20,1,2))=IF(_xlfn.XLOOKUP($A74,INDIRECT("_"&amp;_xlfn.XLOOKUP(BG$2,WatchbillMONTHLY!$A$20:$U$20,OFFSET(WatchbillMONTHLY!$A$20:$U$20,1,2))),INDIRECT("_"&amp;_xlfn.XLOOKUP(BG$2,WatchbillMONTHLY!$A$20:$U$20,OFFSET(WatchbillMONTHLY!$A$20:$U$20,1,2))))=$A74,_xlfn.XLOOKUP(BG$2,WatchbillMONTHLY!$A$20:$U$20,OFFSET(WatchbillMONTHLY!$A$20:$U$20,1,2)),FALSE),TRUE,FALSE)),
IF(_xlfn.XLOOKUP(BG$2,WatchbillMONTHLY!$A$37:$U$37,OFFSET(WatchbillMONTHLY!$A$37:$U$37,1,2))=IF(_xlfn.XLOOKUP($A74,INDIRECT("_"&amp;_xlfn.XLOOKUP(BG$2,WatchbillMONTHLY!$A$37:$U$37,OFFSET(WatchbillMONTHLY!$A$37:$U$37,1,2))),INDIRECT("_"&amp;_xlfn.XLOOKUP(BG$2,WatchbillMONTHLY!$A$37:$U$37,OFFSET(WatchbillMONTHLY!$A$37:$U$37,1,2))))=$A74,_xlfn.XLOOKUP(BG$2,WatchbillMONTHLY!$A$37:$U$37,OFFSET(WatchbillMONTHLY!$A$37:$U$37,1,2)),FALSE),TRUE,FALSE)),
IF(_xlfn.XLOOKUP(BG$2,WatchbillMONTHLY!$A$54:$U$54,OFFSET(WatchbillMONTHLY!$A$54:$U$54,1,2))=IF(_xlfn.XLOOKUP($A74,INDIRECT("_"&amp;_xlfn.XLOOKUP(BG$2,WatchbillMONTHLY!$A$54:$U$54,OFFSET(WatchbillMONTHLY!$A$54:$U$54,1,2))),INDIRECT("_"&amp;_xlfn.XLOOKUP(BG$2,WatchbillMONTHLY!$A$54:$U$54,OFFSET(WatchbillMONTHLY!$A$54:$U$54,1,2))))=$A74,_xlfn.XLOOKUP(BG$2,WatchbillMONTHLY!$A$54:$U$54,OFFSET(WatchbillMONTHLY!$A$54:$U$54,1,2)),FALSE),TRUE,FALSE)),
IF(_xlfn.XLOOKUP(BG$2,WatchbillMONTHLY!$A$71:$U$71,OFFSET(WatchbillMONTHLY!$A$71:$U$71,1,2))=IF(_xlfn.XLOOKUP($A74,INDIRECT("_"&amp;_xlfn.XLOOKUP(BG$2,WatchbillMONTHLY!$A$71:$U$71,OFFSET(WatchbillMONTHLY!$A$71:$U$71,1,2))),INDIRECT("_"&amp;_xlfn.XLOOKUP(BG$2,WatchbillMONTHLY!$A$71:$U$71,OFFSET(WatchbillMONTHLY!$A$71:$U$71,1,2))))=$A74,_xlfn.XLOOKUP(BG$2,WatchbillMONTHLY!$A$71:$U$71,OFFSET(WatchbillMONTHLY!$A$71:$U$71,1,2)),FALSE),TRUE,FALSE)),
IF(_xlfn.XLOOKUP(BG$2,WatchbillMONTHLY!$A$88:$U$88,OFFSET(WatchbillMONTHLY!$A$88:$U$88,1,2))=IF(_xlfn.XLOOKUP($A74,INDIRECT("_"&amp;_xlfn.XLOOKUP(BG$2,WatchbillMONTHLY!$A$88:$U$88,OFFSET(WatchbillMONTHLY!$A$88:$U$88,1,2))),INDIRECT("_"&amp;_xlfn.XLOOKUP(BG$2,WatchbillMONTHLY!$A$88:$U$88,OFFSET(WatchbillMONTHLY!$A$88:$U$88,1,2))))=$A74,_xlfn.XLOOKUP(BG$2,WatchbillMONTHLY!$A$88:$U$88,OFFSET(WatchbillMONTHLY!$A$88:$U$88,1,2)),FALSE),TRUE,FALSE)),
FALSE),FALSE)</f>
        <v>0</v>
      </c>
      <c r="BH74" s="209" t="b" cm="1">
        <f t="array" aca="1" ref="BH74" ca="1">IF(AND($A74 &gt; 0, AA74 &gt; 0,BH$2&lt;MiscFormulas!$A$5+1),
_xlfn.IFNA(
_xlfn.IFNA(
_xlfn.IFNA(
_xlfn.IFNA(
_xlfn.IFNA(
_xlfn.IFNA(
IF(_xlfn.XLOOKUP(BH$2,WatchbillMONTHLY!$A$3:$U$3,OFFSET(WatchbillMONTHLY!$A$3:$U$3,1,2))=IF(_xlfn.XLOOKUP($A74,INDIRECT("_"&amp;_xlfn.XLOOKUP(BH$2,WatchbillMONTHLY!$A$3:$U$3,OFFSET(WatchbillMONTHLY!$A$3:$U$3,1,2))),INDIRECT("_"&amp;_xlfn.XLOOKUP(BH$2,WatchbillMONTHLY!$A$3:$U$3,OFFSET(WatchbillMONTHLY!$A$3:$U$3,1,2))))=$A74,_xlfn.XLOOKUP(BH$2,WatchbillMONTHLY!$A$3:$U$3,OFFSET(WatchbillMONTHLY!$A$3:$U$3,1,2)),FALSE),TRUE,FALSE),
IF(_xlfn.XLOOKUP(BH$2,WatchbillMONTHLY!$A$20:$U$20,OFFSET(WatchbillMONTHLY!$A$20:$U$20,1,2))=IF(_xlfn.XLOOKUP($A74,INDIRECT("_"&amp;_xlfn.XLOOKUP(BH$2,WatchbillMONTHLY!$A$20:$U$20,OFFSET(WatchbillMONTHLY!$A$20:$U$20,1,2))),INDIRECT("_"&amp;_xlfn.XLOOKUP(BH$2,WatchbillMONTHLY!$A$20:$U$20,OFFSET(WatchbillMONTHLY!$A$20:$U$20,1,2))))=$A74,_xlfn.XLOOKUP(BH$2,WatchbillMONTHLY!$A$20:$U$20,OFFSET(WatchbillMONTHLY!$A$20:$U$20,1,2)),FALSE),TRUE,FALSE)),
IF(_xlfn.XLOOKUP(BH$2,WatchbillMONTHLY!$A$37:$U$37,OFFSET(WatchbillMONTHLY!$A$37:$U$37,1,2))=IF(_xlfn.XLOOKUP($A74,INDIRECT("_"&amp;_xlfn.XLOOKUP(BH$2,WatchbillMONTHLY!$A$37:$U$37,OFFSET(WatchbillMONTHLY!$A$37:$U$37,1,2))),INDIRECT("_"&amp;_xlfn.XLOOKUP(BH$2,WatchbillMONTHLY!$A$37:$U$37,OFFSET(WatchbillMONTHLY!$A$37:$U$37,1,2))))=$A74,_xlfn.XLOOKUP(BH$2,WatchbillMONTHLY!$A$37:$U$37,OFFSET(WatchbillMONTHLY!$A$37:$U$37,1,2)),FALSE),TRUE,FALSE)),
IF(_xlfn.XLOOKUP(BH$2,WatchbillMONTHLY!$A$54:$U$54,OFFSET(WatchbillMONTHLY!$A$54:$U$54,1,2))=IF(_xlfn.XLOOKUP($A74,INDIRECT("_"&amp;_xlfn.XLOOKUP(BH$2,WatchbillMONTHLY!$A$54:$U$54,OFFSET(WatchbillMONTHLY!$A$54:$U$54,1,2))),INDIRECT("_"&amp;_xlfn.XLOOKUP(BH$2,WatchbillMONTHLY!$A$54:$U$54,OFFSET(WatchbillMONTHLY!$A$54:$U$54,1,2))))=$A74,_xlfn.XLOOKUP(BH$2,WatchbillMONTHLY!$A$54:$U$54,OFFSET(WatchbillMONTHLY!$A$54:$U$54,1,2)),FALSE),TRUE,FALSE)),
IF(_xlfn.XLOOKUP(BH$2,WatchbillMONTHLY!$A$71:$U$71,OFFSET(WatchbillMONTHLY!$A$71:$U$71,1,2))=IF(_xlfn.XLOOKUP($A74,INDIRECT("_"&amp;_xlfn.XLOOKUP(BH$2,WatchbillMONTHLY!$A$71:$U$71,OFFSET(WatchbillMONTHLY!$A$71:$U$71,1,2))),INDIRECT("_"&amp;_xlfn.XLOOKUP(BH$2,WatchbillMONTHLY!$A$71:$U$71,OFFSET(WatchbillMONTHLY!$A$71:$U$71,1,2))))=$A74,_xlfn.XLOOKUP(BH$2,WatchbillMONTHLY!$A$71:$U$71,OFFSET(WatchbillMONTHLY!$A$71:$U$71,1,2)),FALSE),TRUE,FALSE)),
IF(_xlfn.XLOOKUP(BH$2,WatchbillMONTHLY!$A$88:$U$88,OFFSET(WatchbillMONTHLY!$A$88:$U$88,1,2))=IF(_xlfn.XLOOKUP($A74,INDIRECT("_"&amp;_xlfn.XLOOKUP(BH$2,WatchbillMONTHLY!$A$88:$U$88,OFFSET(WatchbillMONTHLY!$A$88:$U$88,1,2))),INDIRECT("_"&amp;_xlfn.XLOOKUP(BH$2,WatchbillMONTHLY!$A$88:$U$88,OFFSET(WatchbillMONTHLY!$A$88:$U$88,1,2))))=$A74,_xlfn.XLOOKUP(BH$2,WatchbillMONTHLY!$A$88:$U$88,OFFSET(WatchbillMONTHLY!$A$88:$U$88,1,2)),FALSE),TRUE,FALSE)),
FALSE),FALSE)</f>
        <v>0</v>
      </c>
      <c r="BI74" s="209" t="b" cm="1">
        <f t="array" aca="1" ref="BI74" ca="1">IF(AND($A74 &gt; 0, AB74 &gt; 0,BI$2&lt;MiscFormulas!$A$5+1),
_xlfn.IFNA(
_xlfn.IFNA(
_xlfn.IFNA(
_xlfn.IFNA(
_xlfn.IFNA(
_xlfn.IFNA(
IF(_xlfn.XLOOKUP(BI$2,WatchbillMONTHLY!$A$3:$U$3,OFFSET(WatchbillMONTHLY!$A$3:$U$3,1,2))=IF(_xlfn.XLOOKUP($A74,INDIRECT("_"&amp;_xlfn.XLOOKUP(BI$2,WatchbillMONTHLY!$A$3:$U$3,OFFSET(WatchbillMONTHLY!$A$3:$U$3,1,2))),INDIRECT("_"&amp;_xlfn.XLOOKUP(BI$2,WatchbillMONTHLY!$A$3:$U$3,OFFSET(WatchbillMONTHLY!$A$3:$U$3,1,2))))=$A74,_xlfn.XLOOKUP(BI$2,WatchbillMONTHLY!$A$3:$U$3,OFFSET(WatchbillMONTHLY!$A$3:$U$3,1,2)),FALSE),TRUE,FALSE),
IF(_xlfn.XLOOKUP(BI$2,WatchbillMONTHLY!$A$20:$U$20,OFFSET(WatchbillMONTHLY!$A$20:$U$20,1,2))=IF(_xlfn.XLOOKUP($A74,INDIRECT("_"&amp;_xlfn.XLOOKUP(BI$2,WatchbillMONTHLY!$A$20:$U$20,OFFSET(WatchbillMONTHLY!$A$20:$U$20,1,2))),INDIRECT("_"&amp;_xlfn.XLOOKUP(BI$2,WatchbillMONTHLY!$A$20:$U$20,OFFSET(WatchbillMONTHLY!$A$20:$U$20,1,2))))=$A74,_xlfn.XLOOKUP(BI$2,WatchbillMONTHLY!$A$20:$U$20,OFFSET(WatchbillMONTHLY!$A$20:$U$20,1,2)),FALSE),TRUE,FALSE)),
IF(_xlfn.XLOOKUP(BI$2,WatchbillMONTHLY!$A$37:$U$37,OFFSET(WatchbillMONTHLY!$A$37:$U$37,1,2))=IF(_xlfn.XLOOKUP($A74,INDIRECT("_"&amp;_xlfn.XLOOKUP(BI$2,WatchbillMONTHLY!$A$37:$U$37,OFFSET(WatchbillMONTHLY!$A$37:$U$37,1,2))),INDIRECT("_"&amp;_xlfn.XLOOKUP(BI$2,WatchbillMONTHLY!$A$37:$U$37,OFFSET(WatchbillMONTHLY!$A$37:$U$37,1,2))))=$A74,_xlfn.XLOOKUP(BI$2,WatchbillMONTHLY!$A$37:$U$37,OFFSET(WatchbillMONTHLY!$A$37:$U$37,1,2)),FALSE),TRUE,FALSE)),
IF(_xlfn.XLOOKUP(BI$2,WatchbillMONTHLY!$A$54:$U$54,OFFSET(WatchbillMONTHLY!$A$54:$U$54,1,2))=IF(_xlfn.XLOOKUP($A74,INDIRECT("_"&amp;_xlfn.XLOOKUP(BI$2,WatchbillMONTHLY!$A$54:$U$54,OFFSET(WatchbillMONTHLY!$A$54:$U$54,1,2))),INDIRECT("_"&amp;_xlfn.XLOOKUP(BI$2,WatchbillMONTHLY!$A$54:$U$54,OFFSET(WatchbillMONTHLY!$A$54:$U$54,1,2))))=$A74,_xlfn.XLOOKUP(BI$2,WatchbillMONTHLY!$A$54:$U$54,OFFSET(WatchbillMONTHLY!$A$54:$U$54,1,2)),FALSE),TRUE,FALSE)),
IF(_xlfn.XLOOKUP(BI$2,WatchbillMONTHLY!$A$71:$U$71,OFFSET(WatchbillMONTHLY!$A$71:$U$71,1,2))=IF(_xlfn.XLOOKUP($A74,INDIRECT("_"&amp;_xlfn.XLOOKUP(BI$2,WatchbillMONTHLY!$A$71:$U$71,OFFSET(WatchbillMONTHLY!$A$71:$U$71,1,2))),INDIRECT("_"&amp;_xlfn.XLOOKUP(BI$2,WatchbillMONTHLY!$A$71:$U$71,OFFSET(WatchbillMONTHLY!$A$71:$U$71,1,2))))=$A74,_xlfn.XLOOKUP(BI$2,WatchbillMONTHLY!$A$71:$U$71,OFFSET(WatchbillMONTHLY!$A$71:$U$71,1,2)),FALSE),TRUE,FALSE)),
IF(_xlfn.XLOOKUP(BI$2,WatchbillMONTHLY!$A$88:$U$88,OFFSET(WatchbillMONTHLY!$A$88:$U$88,1,2))=IF(_xlfn.XLOOKUP($A74,INDIRECT("_"&amp;_xlfn.XLOOKUP(BI$2,WatchbillMONTHLY!$A$88:$U$88,OFFSET(WatchbillMONTHLY!$A$88:$U$88,1,2))),INDIRECT("_"&amp;_xlfn.XLOOKUP(BI$2,WatchbillMONTHLY!$A$88:$U$88,OFFSET(WatchbillMONTHLY!$A$88:$U$88,1,2))))=$A74,_xlfn.XLOOKUP(BI$2,WatchbillMONTHLY!$A$88:$U$88,OFFSET(WatchbillMONTHLY!$A$88:$U$88,1,2)),FALSE),TRUE,FALSE)),
FALSE),FALSE)</f>
        <v>0</v>
      </c>
      <c r="BJ74" s="209" t="b" cm="1">
        <f t="array" aca="1" ref="BJ74" ca="1">IF(AND($A74 &gt; 0, AC74 &gt; 0,BJ$2&lt;MiscFormulas!$A$5+1),
_xlfn.IFNA(
_xlfn.IFNA(
_xlfn.IFNA(
_xlfn.IFNA(
_xlfn.IFNA(
_xlfn.IFNA(
IF(_xlfn.XLOOKUP(BJ$2,WatchbillMONTHLY!$A$3:$U$3,OFFSET(WatchbillMONTHLY!$A$3:$U$3,1,2))=IF(_xlfn.XLOOKUP($A74,INDIRECT("_"&amp;_xlfn.XLOOKUP(BJ$2,WatchbillMONTHLY!$A$3:$U$3,OFFSET(WatchbillMONTHLY!$A$3:$U$3,1,2))),INDIRECT("_"&amp;_xlfn.XLOOKUP(BJ$2,WatchbillMONTHLY!$A$3:$U$3,OFFSET(WatchbillMONTHLY!$A$3:$U$3,1,2))))=$A74,_xlfn.XLOOKUP(BJ$2,WatchbillMONTHLY!$A$3:$U$3,OFFSET(WatchbillMONTHLY!$A$3:$U$3,1,2)),FALSE),TRUE,FALSE),
IF(_xlfn.XLOOKUP(BJ$2,WatchbillMONTHLY!$A$20:$U$20,OFFSET(WatchbillMONTHLY!$A$20:$U$20,1,2))=IF(_xlfn.XLOOKUP($A74,INDIRECT("_"&amp;_xlfn.XLOOKUP(BJ$2,WatchbillMONTHLY!$A$20:$U$20,OFFSET(WatchbillMONTHLY!$A$20:$U$20,1,2))),INDIRECT("_"&amp;_xlfn.XLOOKUP(BJ$2,WatchbillMONTHLY!$A$20:$U$20,OFFSET(WatchbillMONTHLY!$A$20:$U$20,1,2))))=$A74,_xlfn.XLOOKUP(BJ$2,WatchbillMONTHLY!$A$20:$U$20,OFFSET(WatchbillMONTHLY!$A$20:$U$20,1,2)),FALSE),TRUE,FALSE)),
IF(_xlfn.XLOOKUP(BJ$2,WatchbillMONTHLY!$A$37:$U$37,OFFSET(WatchbillMONTHLY!$A$37:$U$37,1,2))=IF(_xlfn.XLOOKUP($A74,INDIRECT("_"&amp;_xlfn.XLOOKUP(BJ$2,WatchbillMONTHLY!$A$37:$U$37,OFFSET(WatchbillMONTHLY!$A$37:$U$37,1,2))),INDIRECT("_"&amp;_xlfn.XLOOKUP(BJ$2,WatchbillMONTHLY!$A$37:$U$37,OFFSET(WatchbillMONTHLY!$A$37:$U$37,1,2))))=$A74,_xlfn.XLOOKUP(BJ$2,WatchbillMONTHLY!$A$37:$U$37,OFFSET(WatchbillMONTHLY!$A$37:$U$37,1,2)),FALSE),TRUE,FALSE)),
IF(_xlfn.XLOOKUP(BJ$2,WatchbillMONTHLY!$A$54:$U$54,OFFSET(WatchbillMONTHLY!$A$54:$U$54,1,2))=IF(_xlfn.XLOOKUP($A74,INDIRECT("_"&amp;_xlfn.XLOOKUP(BJ$2,WatchbillMONTHLY!$A$54:$U$54,OFFSET(WatchbillMONTHLY!$A$54:$U$54,1,2))),INDIRECT("_"&amp;_xlfn.XLOOKUP(BJ$2,WatchbillMONTHLY!$A$54:$U$54,OFFSET(WatchbillMONTHLY!$A$54:$U$54,1,2))))=$A74,_xlfn.XLOOKUP(BJ$2,WatchbillMONTHLY!$A$54:$U$54,OFFSET(WatchbillMONTHLY!$A$54:$U$54,1,2)),FALSE),TRUE,FALSE)),
IF(_xlfn.XLOOKUP(BJ$2,WatchbillMONTHLY!$A$71:$U$71,OFFSET(WatchbillMONTHLY!$A$71:$U$71,1,2))=IF(_xlfn.XLOOKUP($A74,INDIRECT("_"&amp;_xlfn.XLOOKUP(BJ$2,WatchbillMONTHLY!$A$71:$U$71,OFFSET(WatchbillMONTHLY!$A$71:$U$71,1,2))),INDIRECT("_"&amp;_xlfn.XLOOKUP(BJ$2,WatchbillMONTHLY!$A$71:$U$71,OFFSET(WatchbillMONTHLY!$A$71:$U$71,1,2))))=$A74,_xlfn.XLOOKUP(BJ$2,WatchbillMONTHLY!$A$71:$U$71,OFFSET(WatchbillMONTHLY!$A$71:$U$71,1,2)),FALSE),TRUE,FALSE)),
IF(_xlfn.XLOOKUP(BJ$2,WatchbillMONTHLY!$A$88:$U$88,OFFSET(WatchbillMONTHLY!$A$88:$U$88,1,2))=IF(_xlfn.XLOOKUP($A74,INDIRECT("_"&amp;_xlfn.XLOOKUP(BJ$2,WatchbillMONTHLY!$A$88:$U$88,OFFSET(WatchbillMONTHLY!$A$88:$U$88,1,2))),INDIRECT("_"&amp;_xlfn.XLOOKUP(BJ$2,WatchbillMONTHLY!$A$88:$U$88,OFFSET(WatchbillMONTHLY!$A$88:$U$88,1,2))))=$A74,_xlfn.XLOOKUP(BJ$2,WatchbillMONTHLY!$A$88:$U$88,OFFSET(WatchbillMONTHLY!$A$88:$U$88,1,2)),FALSE),TRUE,FALSE)),
FALSE),FALSE)</f>
        <v>0</v>
      </c>
      <c r="BK74" s="209" t="b" cm="1">
        <f t="array" aca="1" ref="BK74" ca="1">IF(AND($A74 &gt; 0, AD74 &gt; 0,BK$2&lt;MiscFormulas!$A$5+1),
_xlfn.IFNA(
_xlfn.IFNA(
_xlfn.IFNA(
_xlfn.IFNA(
_xlfn.IFNA(
_xlfn.IFNA(
IF(_xlfn.XLOOKUP(BK$2,WatchbillMONTHLY!$A$3:$U$3,OFFSET(WatchbillMONTHLY!$A$3:$U$3,1,2))=IF(_xlfn.XLOOKUP($A74,INDIRECT("_"&amp;_xlfn.XLOOKUP(BK$2,WatchbillMONTHLY!$A$3:$U$3,OFFSET(WatchbillMONTHLY!$A$3:$U$3,1,2))),INDIRECT("_"&amp;_xlfn.XLOOKUP(BK$2,WatchbillMONTHLY!$A$3:$U$3,OFFSET(WatchbillMONTHLY!$A$3:$U$3,1,2))))=$A74,_xlfn.XLOOKUP(BK$2,WatchbillMONTHLY!$A$3:$U$3,OFFSET(WatchbillMONTHLY!$A$3:$U$3,1,2)),FALSE),TRUE,FALSE),
IF(_xlfn.XLOOKUP(BK$2,WatchbillMONTHLY!$A$20:$U$20,OFFSET(WatchbillMONTHLY!$A$20:$U$20,1,2))=IF(_xlfn.XLOOKUP($A74,INDIRECT("_"&amp;_xlfn.XLOOKUP(BK$2,WatchbillMONTHLY!$A$20:$U$20,OFFSET(WatchbillMONTHLY!$A$20:$U$20,1,2))),INDIRECT("_"&amp;_xlfn.XLOOKUP(BK$2,WatchbillMONTHLY!$A$20:$U$20,OFFSET(WatchbillMONTHLY!$A$20:$U$20,1,2))))=$A74,_xlfn.XLOOKUP(BK$2,WatchbillMONTHLY!$A$20:$U$20,OFFSET(WatchbillMONTHLY!$A$20:$U$20,1,2)),FALSE),TRUE,FALSE)),
IF(_xlfn.XLOOKUP(BK$2,WatchbillMONTHLY!$A$37:$U$37,OFFSET(WatchbillMONTHLY!$A$37:$U$37,1,2))=IF(_xlfn.XLOOKUP($A74,INDIRECT("_"&amp;_xlfn.XLOOKUP(BK$2,WatchbillMONTHLY!$A$37:$U$37,OFFSET(WatchbillMONTHLY!$A$37:$U$37,1,2))),INDIRECT("_"&amp;_xlfn.XLOOKUP(BK$2,WatchbillMONTHLY!$A$37:$U$37,OFFSET(WatchbillMONTHLY!$A$37:$U$37,1,2))))=$A74,_xlfn.XLOOKUP(BK$2,WatchbillMONTHLY!$A$37:$U$37,OFFSET(WatchbillMONTHLY!$A$37:$U$37,1,2)),FALSE),TRUE,FALSE)),
IF(_xlfn.XLOOKUP(BK$2,WatchbillMONTHLY!$A$54:$U$54,OFFSET(WatchbillMONTHLY!$A$54:$U$54,1,2))=IF(_xlfn.XLOOKUP($A74,INDIRECT("_"&amp;_xlfn.XLOOKUP(BK$2,WatchbillMONTHLY!$A$54:$U$54,OFFSET(WatchbillMONTHLY!$A$54:$U$54,1,2))),INDIRECT("_"&amp;_xlfn.XLOOKUP(BK$2,WatchbillMONTHLY!$A$54:$U$54,OFFSET(WatchbillMONTHLY!$A$54:$U$54,1,2))))=$A74,_xlfn.XLOOKUP(BK$2,WatchbillMONTHLY!$A$54:$U$54,OFFSET(WatchbillMONTHLY!$A$54:$U$54,1,2)),FALSE),TRUE,FALSE)),
IF(_xlfn.XLOOKUP(BK$2,WatchbillMONTHLY!$A$71:$U$71,OFFSET(WatchbillMONTHLY!$A$71:$U$71,1,2))=IF(_xlfn.XLOOKUP($A74,INDIRECT("_"&amp;_xlfn.XLOOKUP(BK$2,WatchbillMONTHLY!$A$71:$U$71,OFFSET(WatchbillMONTHLY!$A$71:$U$71,1,2))),INDIRECT("_"&amp;_xlfn.XLOOKUP(BK$2,WatchbillMONTHLY!$A$71:$U$71,OFFSET(WatchbillMONTHLY!$A$71:$U$71,1,2))))=$A74,_xlfn.XLOOKUP(BK$2,WatchbillMONTHLY!$A$71:$U$71,OFFSET(WatchbillMONTHLY!$A$71:$U$71,1,2)),FALSE),TRUE,FALSE)),
IF(_xlfn.XLOOKUP(BK$2,WatchbillMONTHLY!$A$88:$U$88,OFFSET(WatchbillMONTHLY!$A$88:$U$88,1,2))=IF(_xlfn.XLOOKUP($A74,INDIRECT("_"&amp;_xlfn.XLOOKUP(BK$2,WatchbillMONTHLY!$A$88:$U$88,OFFSET(WatchbillMONTHLY!$A$88:$U$88,1,2))),INDIRECT("_"&amp;_xlfn.XLOOKUP(BK$2,WatchbillMONTHLY!$A$88:$U$88,OFFSET(WatchbillMONTHLY!$A$88:$U$88,1,2))))=$A74,_xlfn.XLOOKUP(BK$2,WatchbillMONTHLY!$A$88:$U$88,OFFSET(WatchbillMONTHLY!$A$88:$U$88,1,2)),FALSE),TRUE,FALSE)),
FALSE),FALSE)</f>
        <v>0</v>
      </c>
      <c r="BL74" s="209" t="b" cm="1">
        <f t="array" aca="1" ref="BL74" ca="1">IF(AND($A74 &gt; 0, AE74 &gt; 0,BL$2&lt;MiscFormulas!$A$5+1),
_xlfn.IFNA(
_xlfn.IFNA(
_xlfn.IFNA(
_xlfn.IFNA(
_xlfn.IFNA(
_xlfn.IFNA(
IF(_xlfn.XLOOKUP(BL$2,WatchbillMONTHLY!$A$3:$U$3,OFFSET(WatchbillMONTHLY!$A$3:$U$3,1,2))=IF(_xlfn.XLOOKUP($A74,INDIRECT("_"&amp;_xlfn.XLOOKUP(BL$2,WatchbillMONTHLY!$A$3:$U$3,OFFSET(WatchbillMONTHLY!$A$3:$U$3,1,2))),INDIRECT("_"&amp;_xlfn.XLOOKUP(BL$2,WatchbillMONTHLY!$A$3:$U$3,OFFSET(WatchbillMONTHLY!$A$3:$U$3,1,2))))=$A74,_xlfn.XLOOKUP(BL$2,WatchbillMONTHLY!$A$3:$U$3,OFFSET(WatchbillMONTHLY!$A$3:$U$3,1,2)),FALSE),TRUE,FALSE),
IF(_xlfn.XLOOKUP(BL$2,WatchbillMONTHLY!$A$20:$U$20,OFFSET(WatchbillMONTHLY!$A$20:$U$20,1,2))=IF(_xlfn.XLOOKUP($A74,INDIRECT("_"&amp;_xlfn.XLOOKUP(BL$2,WatchbillMONTHLY!$A$20:$U$20,OFFSET(WatchbillMONTHLY!$A$20:$U$20,1,2))),INDIRECT("_"&amp;_xlfn.XLOOKUP(BL$2,WatchbillMONTHLY!$A$20:$U$20,OFFSET(WatchbillMONTHLY!$A$20:$U$20,1,2))))=$A74,_xlfn.XLOOKUP(BL$2,WatchbillMONTHLY!$A$20:$U$20,OFFSET(WatchbillMONTHLY!$A$20:$U$20,1,2)),FALSE),TRUE,FALSE)),
IF(_xlfn.XLOOKUP(BL$2,WatchbillMONTHLY!$A$37:$U$37,OFFSET(WatchbillMONTHLY!$A$37:$U$37,1,2))=IF(_xlfn.XLOOKUP($A74,INDIRECT("_"&amp;_xlfn.XLOOKUP(BL$2,WatchbillMONTHLY!$A$37:$U$37,OFFSET(WatchbillMONTHLY!$A$37:$U$37,1,2))),INDIRECT("_"&amp;_xlfn.XLOOKUP(BL$2,WatchbillMONTHLY!$A$37:$U$37,OFFSET(WatchbillMONTHLY!$A$37:$U$37,1,2))))=$A74,_xlfn.XLOOKUP(BL$2,WatchbillMONTHLY!$A$37:$U$37,OFFSET(WatchbillMONTHLY!$A$37:$U$37,1,2)),FALSE),TRUE,FALSE)),
IF(_xlfn.XLOOKUP(BL$2,WatchbillMONTHLY!$A$54:$U$54,OFFSET(WatchbillMONTHLY!$A$54:$U$54,1,2))=IF(_xlfn.XLOOKUP($A74,INDIRECT("_"&amp;_xlfn.XLOOKUP(BL$2,WatchbillMONTHLY!$A$54:$U$54,OFFSET(WatchbillMONTHLY!$A$54:$U$54,1,2))),INDIRECT("_"&amp;_xlfn.XLOOKUP(BL$2,WatchbillMONTHLY!$A$54:$U$54,OFFSET(WatchbillMONTHLY!$A$54:$U$54,1,2))))=$A74,_xlfn.XLOOKUP(BL$2,WatchbillMONTHLY!$A$54:$U$54,OFFSET(WatchbillMONTHLY!$A$54:$U$54,1,2)),FALSE),TRUE,FALSE)),
IF(_xlfn.XLOOKUP(BL$2,WatchbillMONTHLY!$A$71:$U$71,OFFSET(WatchbillMONTHLY!$A$71:$U$71,1,2))=IF(_xlfn.XLOOKUP($A74,INDIRECT("_"&amp;_xlfn.XLOOKUP(BL$2,WatchbillMONTHLY!$A$71:$U$71,OFFSET(WatchbillMONTHLY!$A$71:$U$71,1,2))),INDIRECT("_"&amp;_xlfn.XLOOKUP(BL$2,WatchbillMONTHLY!$A$71:$U$71,OFFSET(WatchbillMONTHLY!$A$71:$U$71,1,2))))=$A74,_xlfn.XLOOKUP(BL$2,WatchbillMONTHLY!$A$71:$U$71,OFFSET(WatchbillMONTHLY!$A$71:$U$71,1,2)),FALSE),TRUE,FALSE)),
IF(_xlfn.XLOOKUP(BL$2,WatchbillMONTHLY!$A$88:$U$88,OFFSET(WatchbillMONTHLY!$A$88:$U$88,1,2))=IF(_xlfn.XLOOKUP($A74,INDIRECT("_"&amp;_xlfn.XLOOKUP(BL$2,WatchbillMONTHLY!$A$88:$U$88,OFFSET(WatchbillMONTHLY!$A$88:$U$88,1,2))),INDIRECT("_"&amp;_xlfn.XLOOKUP(BL$2,WatchbillMONTHLY!$A$88:$U$88,OFFSET(WatchbillMONTHLY!$A$88:$U$88,1,2))))=$A74,_xlfn.XLOOKUP(BL$2,WatchbillMONTHLY!$A$88:$U$88,OFFSET(WatchbillMONTHLY!$A$88:$U$88,1,2)),FALSE),TRUE,FALSE)),
FALSE),FALSE)</f>
        <v>0</v>
      </c>
      <c r="BM74" s="209" t="b" cm="1">
        <f t="array" aca="1" ref="BM74" ca="1">IF(AND($A74 &gt; 0, AF74 &gt; 0,BM$2&lt;MiscFormulas!$A$5+1),
_xlfn.IFNA(
_xlfn.IFNA(
_xlfn.IFNA(
_xlfn.IFNA(
_xlfn.IFNA(
_xlfn.IFNA(
IF(_xlfn.XLOOKUP(BM$2,WatchbillMONTHLY!$A$3:$U$3,OFFSET(WatchbillMONTHLY!$A$3:$U$3,1,2))=IF(_xlfn.XLOOKUP($A74,INDIRECT("_"&amp;_xlfn.XLOOKUP(BM$2,WatchbillMONTHLY!$A$3:$U$3,OFFSET(WatchbillMONTHLY!$A$3:$U$3,1,2))),INDIRECT("_"&amp;_xlfn.XLOOKUP(BM$2,WatchbillMONTHLY!$A$3:$U$3,OFFSET(WatchbillMONTHLY!$A$3:$U$3,1,2))))=$A74,_xlfn.XLOOKUP(BM$2,WatchbillMONTHLY!$A$3:$U$3,OFFSET(WatchbillMONTHLY!$A$3:$U$3,1,2)),FALSE),TRUE,FALSE),
IF(_xlfn.XLOOKUP(BM$2,WatchbillMONTHLY!$A$20:$U$20,OFFSET(WatchbillMONTHLY!$A$20:$U$20,1,2))=IF(_xlfn.XLOOKUP($A74,INDIRECT("_"&amp;_xlfn.XLOOKUP(BM$2,WatchbillMONTHLY!$A$20:$U$20,OFFSET(WatchbillMONTHLY!$A$20:$U$20,1,2))),INDIRECT("_"&amp;_xlfn.XLOOKUP(BM$2,WatchbillMONTHLY!$A$20:$U$20,OFFSET(WatchbillMONTHLY!$A$20:$U$20,1,2))))=$A74,_xlfn.XLOOKUP(BM$2,WatchbillMONTHLY!$A$20:$U$20,OFFSET(WatchbillMONTHLY!$A$20:$U$20,1,2)),FALSE),TRUE,FALSE)),
IF(_xlfn.XLOOKUP(BM$2,WatchbillMONTHLY!$A$37:$U$37,OFFSET(WatchbillMONTHLY!$A$37:$U$37,1,2))=IF(_xlfn.XLOOKUP($A74,INDIRECT("_"&amp;_xlfn.XLOOKUP(BM$2,WatchbillMONTHLY!$A$37:$U$37,OFFSET(WatchbillMONTHLY!$A$37:$U$37,1,2))),INDIRECT("_"&amp;_xlfn.XLOOKUP(BM$2,WatchbillMONTHLY!$A$37:$U$37,OFFSET(WatchbillMONTHLY!$A$37:$U$37,1,2))))=$A74,_xlfn.XLOOKUP(BM$2,WatchbillMONTHLY!$A$37:$U$37,OFFSET(WatchbillMONTHLY!$A$37:$U$37,1,2)),FALSE),TRUE,FALSE)),
IF(_xlfn.XLOOKUP(BM$2,WatchbillMONTHLY!$A$54:$U$54,OFFSET(WatchbillMONTHLY!$A$54:$U$54,1,2))=IF(_xlfn.XLOOKUP($A74,INDIRECT("_"&amp;_xlfn.XLOOKUP(BM$2,WatchbillMONTHLY!$A$54:$U$54,OFFSET(WatchbillMONTHLY!$A$54:$U$54,1,2))),INDIRECT("_"&amp;_xlfn.XLOOKUP(BM$2,WatchbillMONTHLY!$A$54:$U$54,OFFSET(WatchbillMONTHLY!$A$54:$U$54,1,2))))=$A74,_xlfn.XLOOKUP(BM$2,WatchbillMONTHLY!$A$54:$U$54,OFFSET(WatchbillMONTHLY!$A$54:$U$54,1,2)),FALSE),TRUE,FALSE)),
IF(_xlfn.XLOOKUP(BM$2,WatchbillMONTHLY!$A$71:$U$71,OFFSET(WatchbillMONTHLY!$A$71:$U$71,1,2))=IF(_xlfn.XLOOKUP($A74,INDIRECT("_"&amp;_xlfn.XLOOKUP(BM$2,WatchbillMONTHLY!$A$71:$U$71,OFFSET(WatchbillMONTHLY!$A$71:$U$71,1,2))),INDIRECT("_"&amp;_xlfn.XLOOKUP(BM$2,WatchbillMONTHLY!$A$71:$U$71,OFFSET(WatchbillMONTHLY!$A$71:$U$71,1,2))))=$A74,_xlfn.XLOOKUP(BM$2,WatchbillMONTHLY!$A$71:$U$71,OFFSET(WatchbillMONTHLY!$A$71:$U$71,1,2)),FALSE),TRUE,FALSE)),
IF(_xlfn.XLOOKUP(BM$2,WatchbillMONTHLY!$A$88:$U$88,OFFSET(WatchbillMONTHLY!$A$88:$U$88,1,2))=IF(_xlfn.XLOOKUP($A74,INDIRECT("_"&amp;_xlfn.XLOOKUP(BM$2,WatchbillMONTHLY!$A$88:$U$88,OFFSET(WatchbillMONTHLY!$A$88:$U$88,1,2))),INDIRECT("_"&amp;_xlfn.XLOOKUP(BM$2,WatchbillMONTHLY!$A$88:$U$88,OFFSET(WatchbillMONTHLY!$A$88:$U$88,1,2))))=$A74,_xlfn.XLOOKUP(BM$2,WatchbillMONTHLY!$A$88:$U$88,OFFSET(WatchbillMONTHLY!$A$88:$U$88,1,2)),FALSE),TRUE,FALSE)),
FALSE),FALSE)</f>
        <v>0</v>
      </c>
      <c r="BN74" s="209" t="b" cm="1">
        <f t="array" aca="1" ref="BN74" ca="1">IF(AND($A74 &gt; 0, AG74 &gt; 0,BN$2&lt;MiscFormulas!$A$5+1),
_xlfn.IFNA(
_xlfn.IFNA(
_xlfn.IFNA(
_xlfn.IFNA(
_xlfn.IFNA(
_xlfn.IFNA(
IF(_xlfn.XLOOKUP(BN$2,WatchbillMONTHLY!$A$3:$U$3,OFFSET(WatchbillMONTHLY!$A$3:$U$3,1,2))=IF(_xlfn.XLOOKUP($A74,INDIRECT("_"&amp;_xlfn.XLOOKUP(BN$2,WatchbillMONTHLY!$A$3:$U$3,OFFSET(WatchbillMONTHLY!$A$3:$U$3,1,2))),INDIRECT("_"&amp;_xlfn.XLOOKUP(BN$2,WatchbillMONTHLY!$A$3:$U$3,OFFSET(WatchbillMONTHLY!$A$3:$U$3,1,2))))=$A74,_xlfn.XLOOKUP(BN$2,WatchbillMONTHLY!$A$3:$U$3,OFFSET(WatchbillMONTHLY!$A$3:$U$3,1,2)),FALSE),TRUE,FALSE),
IF(_xlfn.XLOOKUP(BN$2,WatchbillMONTHLY!$A$20:$U$20,OFFSET(WatchbillMONTHLY!$A$20:$U$20,1,2))=IF(_xlfn.XLOOKUP($A74,INDIRECT("_"&amp;_xlfn.XLOOKUP(BN$2,WatchbillMONTHLY!$A$20:$U$20,OFFSET(WatchbillMONTHLY!$A$20:$U$20,1,2))),INDIRECT("_"&amp;_xlfn.XLOOKUP(BN$2,WatchbillMONTHLY!$A$20:$U$20,OFFSET(WatchbillMONTHLY!$A$20:$U$20,1,2))))=$A74,_xlfn.XLOOKUP(BN$2,WatchbillMONTHLY!$A$20:$U$20,OFFSET(WatchbillMONTHLY!$A$20:$U$20,1,2)),FALSE),TRUE,FALSE)),
IF(_xlfn.XLOOKUP(BN$2,WatchbillMONTHLY!$A$37:$U$37,OFFSET(WatchbillMONTHLY!$A$37:$U$37,1,2))=IF(_xlfn.XLOOKUP($A74,INDIRECT("_"&amp;_xlfn.XLOOKUP(BN$2,WatchbillMONTHLY!$A$37:$U$37,OFFSET(WatchbillMONTHLY!$A$37:$U$37,1,2))),INDIRECT("_"&amp;_xlfn.XLOOKUP(BN$2,WatchbillMONTHLY!$A$37:$U$37,OFFSET(WatchbillMONTHLY!$A$37:$U$37,1,2))))=$A74,_xlfn.XLOOKUP(BN$2,WatchbillMONTHLY!$A$37:$U$37,OFFSET(WatchbillMONTHLY!$A$37:$U$37,1,2)),FALSE),TRUE,FALSE)),
IF(_xlfn.XLOOKUP(BN$2,WatchbillMONTHLY!$A$54:$U$54,OFFSET(WatchbillMONTHLY!$A$54:$U$54,1,2))=IF(_xlfn.XLOOKUP($A74,INDIRECT("_"&amp;_xlfn.XLOOKUP(BN$2,WatchbillMONTHLY!$A$54:$U$54,OFFSET(WatchbillMONTHLY!$A$54:$U$54,1,2))),INDIRECT("_"&amp;_xlfn.XLOOKUP(BN$2,WatchbillMONTHLY!$A$54:$U$54,OFFSET(WatchbillMONTHLY!$A$54:$U$54,1,2))))=$A74,_xlfn.XLOOKUP(BN$2,WatchbillMONTHLY!$A$54:$U$54,OFFSET(WatchbillMONTHLY!$A$54:$U$54,1,2)),FALSE),TRUE,FALSE)),
IF(_xlfn.XLOOKUP(BN$2,WatchbillMONTHLY!$A$71:$U$71,OFFSET(WatchbillMONTHLY!$A$71:$U$71,1,2))=IF(_xlfn.XLOOKUP($A74,INDIRECT("_"&amp;_xlfn.XLOOKUP(BN$2,WatchbillMONTHLY!$A$71:$U$71,OFFSET(WatchbillMONTHLY!$A$71:$U$71,1,2))),INDIRECT("_"&amp;_xlfn.XLOOKUP(BN$2,WatchbillMONTHLY!$A$71:$U$71,OFFSET(WatchbillMONTHLY!$A$71:$U$71,1,2))))=$A74,_xlfn.XLOOKUP(BN$2,WatchbillMONTHLY!$A$71:$U$71,OFFSET(WatchbillMONTHLY!$A$71:$U$71,1,2)),FALSE),TRUE,FALSE)),
IF(_xlfn.XLOOKUP(BN$2,WatchbillMONTHLY!$A$88:$U$88,OFFSET(WatchbillMONTHLY!$A$88:$U$88,1,2))=IF(_xlfn.XLOOKUP($A74,INDIRECT("_"&amp;_xlfn.XLOOKUP(BN$2,WatchbillMONTHLY!$A$88:$U$88,OFFSET(WatchbillMONTHLY!$A$88:$U$88,1,2))),INDIRECT("_"&amp;_xlfn.XLOOKUP(BN$2,WatchbillMONTHLY!$A$88:$U$88,OFFSET(WatchbillMONTHLY!$A$88:$U$88,1,2))))=$A74,_xlfn.XLOOKUP(BN$2,WatchbillMONTHLY!$A$88:$U$88,OFFSET(WatchbillMONTHLY!$A$88:$U$88,1,2)),FALSE),TRUE,FALSE)),
FALSE),FALSE)</f>
        <v>0</v>
      </c>
      <c r="BO74" s="209" t="b" cm="1">
        <f t="array" aca="1" ref="BO74" ca="1">IF(
    AND($A74 &gt; 0, AH74 &gt; 0,BO$2&lt;MiscFormulas!$A$5+1),
    ISNUMBER(
        MATCH($A74,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4" s="210"/>
    </row>
    <row r="75" spans="1:68" x14ac:dyDescent="0.35">
      <c r="A75" t="str">
        <v>EX14 Luke, L.</v>
      </c>
      <c r="B75" s="214" t="str">
        <v>EX14 Luke, Logan</v>
      </c>
      <c r="C75" s="191"/>
      <c r="D75" s="234" t="s">
        <v>266</v>
      </c>
      <c r="E75" s="235"/>
      <c r="F75" s="235"/>
      <c r="G75" s="235"/>
      <c r="H75" s="235"/>
      <c r="I75" s="235"/>
      <c r="J75" s="235" t="s">
        <v>266</v>
      </c>
      <c r="K75" s="235"/>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184"/>
      <c r="AI75" s="209"/>
      <c r="AJ75" s="209" t="str" cm="1">
        <f t="array" aca="1" ref="AJ75" ca="1">IF(OR(AK75:BN75=TRUE),$A75&amp;" :  ","")&amp;_xlfn.TEXTJOIN(" | ",TRUE,IF(AK75:BN75=TRUE,$AK$2:$BN$2,""))</f>
        <v/>
      </c>
      <c r="AK75" s="209" t="b" cm="1">
        <f t="array" aca="1" ref="AK75" ca="1">IF(AND($A75 &gt; 0, D75 &gt; 0,AK$2&lt;MiscFormulas!$A$5+1),
_xlfn.IFNA(
_xlfn.IFNA(
_xlfn.IFNA(
_xlfn.IFNA(
_xlfn.IFNA(
_xlfn.IFNA(
IF(_xlfn.XLOOKUP(AK$2,WatchbillMONTHLY!$A$3:$U$3,OFFSET(WatchbillMONTHLY!$A$3:$U$3,1,2))=IF(_xlfn.XLOOKUP($A75,INDIRECT("_"&amp;_xlfn.XLOOKUP(AK$2,WatchbillMONTHLY!$A$3:$U$3,OFFSET(WatchbillMONTHLY!$A$3:$U$3,1,2))),INDIRECT("_"&amp;_xlfn.XLOOKUP(AK$2,WatchbillMONTHLY!$A$3:$U$3,OFFSET(WatchbillMONTHLY!$A$3:$U$3,1,2))))=$A75,_xlfn.XLOOKUP(AK$2,WatchbillMONTHLY!$A$3:$U$3,OFFSET(WatchbillMONTHLY!$A$3:$U$3,1,2)),FALSE),TRUE,FALSE),
IF(_xlfn.XLOOKUP(AK$2,WatchbillMONTHLY!$A$20:$U$20,OFFSET(WatchbillMONTHLY!$A$20:$U$20,1,2))=IF(_xlfn.XLOOKUP($A75,INDIRECT("_"&amp;_xlfn.XLOOKUP(AK$2,WatchbillMONTHLY!$A$20:$U$20,OFFSET(WatchbillMONTHLY!$A$20:$U$20,1,2))),INDIRECT("_"&amp;_xlfn.XLOOKUP(AK$2,WatchbillMONTHLY!$A$20:$U$20,OFFSET(WatchbillMONTHLY!$A$20:$U$20,1,2))))=$A75,_xlfn.XLOOKUP(AK$2,WatchbillMONTHLY!$A$20:$U$20,OFFSET(WatchbillMONTHLY!$A$20:$U$20,1,2)),FALSE),TRUE,FALSE)),
IF(_xlfn.XLOOKUP(AK$2,WatchbillMONTHLY!$A$37:$U$37,OFFSET(WatchbillMONTHLY!$A$37:$U$37,1,2))=IF(_xlfn.XLOOKUP($A75,INDIRECT("_"&amp;_xlfn.XLOOKUP(AK$2,WatchbillMONTHLY!$A$37:$U$37,OFFSET(WatchbillMONTHLY!$A$37:$U$37,1,2))),INDIRECT("_"&amp;_xlfn.XLOOKUP(AK$2,WatchbillMONTHLY!$A$37:$U$37,OFFSET(WatchbillMONTHLY!$A$37:$U$37,1,2))))=$A75,_xlfn.XLOOKUP(AK$2,WatchbillMONTHLY!$A$37:$U$37,OFFSET(WatchbillMONTHLY!$A$37:$U$37,1,2)),FALSE),TRUE,FALSE)),
IF(_xlfn.XLOOKUP(AK$2,WatchbillMONTHLY!$A$54:$U$54,OFFSET(WatchbillMONTHLY!$A$54:$U$54,1,2))=IF(_xlfn.XLOOKUP($A75,INDIRECT("_"&amp;_xlfn.XLOOKUP(AK$2,WatchbillMONTHLY!$A$54:$U$54,OFFSET(WatchbillMONTHLY!$A$54:$U$54,1,2))),INDIRECT("_"&amp;_xlfn.XLOOKUP(AK$2,WatchbillMONTHLY!$A$54:$U$54,OFFSET(WatchbillMONTHLY!$A$54:$U$54,1,2))))=$A75,_xlfn.XLOOKUP(AK$2,WatchbillMONTHLY!$A$54:$U$54,OFFSET(WatchbillMONTHLY!$A$54:$U$54,1,2)),FALSE),TRUE,FALSE)),
IF(_xlfn.XLOOKUP(AK$2,WatchbillMONTHLY!$A$71:$U$71,OFFSET(WatchbillMONTHLY!$A$71:$U$71,1,2))=IF(_xlfn.XLOOKUP($A75,INDIRECT("_"&amp;_xlfn.XLOOKUP(AK$2,WatchbillMONTHLY!$A$71:$U$71,OFFSET(WatchbillMONTHLY!$A$71:$U$71,1,2))),INDIRECT("_"&amp;_xlfn.XLOOKUP(AK$2,WatchbillMONTHLY!$A$71:$U$71,OFFSET(WatchbillMONTHLY!$A$71:$U$71,1,2))))=$A75,_xlfn.XLOOKUP(AK$2,WatchbillMONTHLY!$A$71:$U$71,OFFSET(WatchbillMONTHLY!$A$71:$U$71,1,2)),FALSE),TRUE,FALSE)),
IF(_xlfn.XLOOKUP(AK$2,WatchbillMONTHLY!$A$88:$U$88,OFFSET(WatchbillMONTHLY!$A$88:$U$88,1,2))=IF(_xlfn.XLOOKUP($A75,INDIRECT("_"&amp;_xlfn.XLOOKUP(AK$2,WatchbillMONTHLY!$A$88:$U$88,OFFSET(WatchbillMONTHLY!$A$88:$U$88,1,2))),INDIRECT("_"&amp;_xlfn.XLOOKUP(AK$2,WatchbillMONTHLY!$A$88:$U$88,OFFSET(WatchbillMONTHLY!$A$88:$U$88,1,2))))=$A75,_xlfn.XLOOKUP(AK$2,WatchbillMONTHLY!$A$88:$U$88,OFFSET(WatchbillMONTHLY!$A$88:$U$88,1,2)),FALSE),TRUE,FALSE)),
FALSE),FALSE)</f>
        <v>0</v>
      </c>
      <c r="AL75" s="209" t="b" cm="1">
        <f t="array" aca="1" ref="AL75" ca="1">IF(AND($A75 &gt; 0, E75 &gt; 0,AL$2&lt;MiscFormulas!$A$5+1),
_xlfn.IFNA(
_xlfn.IFNA(
_xlfn.IFNA(
_xlfn.IFNA(
_xlfn.IFNA(
_xlfn.IFNA(
IF(_xlfn.XLOOKUP(AL$2,WatchbillMONTHLY!$A$3:$U$3,OFFSET(WatchbillMONTHLY!$A$3:$U$3,1,2))=IF(_xlfn.XLOOKUP($A75,INDIRECT("_"&amp;_xlfn.XLOOKUP(AL$2,WatchbillMONTHLY!$A$3:$U$3,OFFSET(WatchbillMONTHLY!$A$3:$U$3,1,2))),INDIRECT("_"&amp;_xlfn.XLOOKUP(AL$2,WatchbillMONTHLY!$A$3:$U$3,OFFSET(WatchbillMONTHLY!$A$3:$U$3,1,2))))=$A75,_xlfn.XLOOKUP(AL$2,WatchbillMONTHLY!$A$3:$U$3,OFFSET(WatchbillMONTHLY!$A$3:$U$3,1,2)),FALSE),TRUE,FALSE),
IF(_xlfn.XLOOKUP(AL$2,WatchbillMONTHLY!$A$20:$U$20,OFFSET(WatchbillMONTHLY!$A$20:$U$20,1,2))=IF(_xlfn.XLOOKUP($A75,INDIRECT("_"&amp;_xlfn.XLOOKUP(AL$2,WatchbillMONTHLY!$A$20:$U$20,OFFSET(WatchbillMONTHLY!$A$20:$U$20,1,2))),INDIRECT("_"&amp;_xlfn.XLOOKUP(AL$2,WatchbillMONTHLY!$A$20:$U$20,OFFSET(WatchbillMONTHLY!$A$20:$U$20,1,2))))=$A75,_xlfn.XLOOKUP(AL$2,WatchbillMONTHLY!$A$20:$U$20,OFFSET(WatchbillMONTHLY!$A$20:$U$20,1,2)),FALSE),TRUE,FALSE)),
IF(_xlfn.XLOOKUP(AL$2,WatchbillMONTHLY!$A$37:$U$37,OFFSET(WatchbillMONTHLY!$A$37:$U$37,1,2))=IF(_xlfn.XLOOKUP($A75,INDIRECT("_"&amp;_xlfn.XLOOKUP(AL$2,WatchbillMONTHLY!$A$37:$U$37,OFFSET(WatchbillMONTHLY!$A$37:$U$37,1,2))),INDIRECT("_"&amp;_xlfn.XLOOKUP(AL$2,WatchbillMONTHLY!$A$37:$U$37,OFFSET(WatchbillMONTHLY!$A$37:$U$37,1,2))))=$A75,_xlfn.XLOOKUP(AL$2,WatchbillMONTHLY!$A$37:$U$37,OFFSET(WatchbillMONTHLY!$A$37:$U$37,1,2)),FALSE),TRUE,FALSE)),
IF(_xlfn.XLOOKUP(AL$2,WatchbillMONTHLY!$A$54:$U$54,OFFSET(WatchbillMONTHLY!$A$54:$U$54,1,2))=IF(_xlfn.XLOOKUP($A75,INDIRECT("_"&amp;_xlfn.XLOOKUP(AL$2,WatchbillMONTHLY!$A$54:$U$54,OFFSET(WatchbillMONTHLY!$A$54:$U$54,1,2))),INDIRECT("_"&amp;_xlfn.XLOOKUP(AL$2,WatchbillMONTHLY!$A$54:$U$54,OFFSET(WatchbillMONTHLY!$A$54:$U$54,1,2))))=$A75,_xlfn.XLOOKUP(AL$2,WatchbillMONTHLY!$A$54:$U$54,OFFSET(WatchbillMONTHLY!$A$54:$U$54,1,2)),FALSE),TRUE,FALSE)),
IF(_xlfn.XLOOKUP(AL$2,WatchbillMONTHLY!$A$71:$U$71,OFFSET(WatchbillMONTHLY!$A$71:$U$71,1,2))=IF(_xlfn.XLOOKUP($A75,INDIRECT("_"&amp;_xlfn.XLOOKUP(AL$2,WatchbillMONTHLY!$A$71:$U$71,OFFSET(WatchbillMONTHLY!$A$71:$U$71,1,2))),INDIRECT("_"&amp;_xlfn.XLOOKUP(AL$2,WatchbillMONTHLY!$A$71:$U$71,OFFSET(WatchbillMONTHLY!$A$71:$U$71,1,2))))=$A75,_xlfn.XLOOKUP(AL$2,WatchbillMONTHLY!$A$71:$U$71,OFFSET(WatchbillMONTHLY!$A$71:$U$71,1,2)),FALSE),TRUE,FALSE)),
IF(_xlfn.XLOOKUP(AL$2,WatchbillMONTHLY!$A$88:$U$88,OFFSET(WatchbillMONTHLY!$A$88:$U$88,1,2))=IF(_xlfn.XLOOKUP($A75,INDIRECT("_"&amp;_xlfn.XLOOKUP(AL$2,WatchbillMONTHLY!$A$88:$U$88,OFFSET(WatchbillMONTHLY!$A$88:$U$88,1,2))),INDIRECT("_"&amp;_xlfn.XLOOKUP(AL$2,WatchbillMONTHLY!$A$88:$U$88,OFFSET(WatchbillMONTHLY!$A$88:$U$88,1,2))))=$A75,_xlfn.XLOOKUP(AL$2,WatchbillMONTHLY!$A$88:$U$88,OFFSET(WatchbillMONTHLY!$A$88:$U$88,1,2)),FALSE),TRUE,FALSE)),
FALSE),FALSE)</f>
        <v>0</v>
      </c>
      <c r="AM75" s="209" t="b" cm="1">
        <f t="array" aca="1" ref="AM75" ca="1">IF(AND($A75 &gt; 0, F75 &gt; 0,AM$2&lt;MiscFormulas!$A$5+1),
_xlfn.IFNA(
_xlfn.IFNA(
_xlfn.IFNA(
_xlfn.IFNA(
_xlfn.IFNA(
_xlfn.IFNA(
IF(_xlfn.XLOOKUP(AM$2,WatchbillMONTHLY!$A$3:$U$3,OFFSET(WatchbillMONTHLY!$A$3:$U$3,1,2))=IF(_xlfn.XLOOKUP($A75,INDIRECT("_"&amp;_xlfn.XLOOKUP(AM$2,WatchbillMONTHLY!$A$3:$U$3,OFFSET(WatchbillMONTHLY!$A$3:$U$3,1,2))),INDIRECT("_"&amp;_xlfn.XLOOKUP(AM$2,WatchbillMONTHLY!$A$3:$U$3,OFFSET(WatchbillMONTHLY!$A$3:$U$3,1,2))))=$A75,_xlfn.XLOOKUP(AM$2,WatchbillMONTHLY!$A$3:$U$3,OFFSET(WatchbillMONTHLY!$A$3:$U$3,1,2)),FALSE),TRUE,FALSE),
IF(_xlfn.XLOOKUP(AM$2,WatchbillMONTHLY!$A$20:$U$20,OFFSET(WatchbillMONTHLY!$A$20:$U$20,1,2))=IF(_xlfn.XLOOKUP($A75,INDIRECT("_"&amp;_xlfn.XLOOKUP(AM$2,WatchbillMONTHLY!$A$20:$U$20,OFFSET(WatchbillMONTHLY!$A$20:$U$20,1,2))),INDIRECT("_"&amp;_xlfn.XLOOKUP(AM$2,WatchbillMONTHLY!$A$20:$U$20,OFFSET(WatchbillMONTHLY!$A$20:$U$20,1,2))))=$A75,_xlfn.XLOOKUP(AM$2,WatchbillMONTHLY!$A$20:$U$20,OFFSET(WatchbillMONTHLY!$A$20:$U$20,1,2)),FALSE),TRUE,FALSE)),
IF(_xlfn.XLOOKUP(AM$2,WatchbillMONTHLY!$A$37:$U$37,OFFSET(WatchbillMONTHLY!$A$37:$U$37,1,2))=IF(_xlfn.XLOOKUP($A75,INDIRECT("_"&amp;_xlfn.XLOOKUP(AM$2,WatchbillMONTHLY!$A$37:$U$37,OFFSET(WatchbillMONTHLY!$A$37:$U$37,1,2))),INDIRECT("_"&amp;_xlfn.XLOOKUP(AM$2,WatchbillMONTHLY!$A$37:$U$37,OFFSET(WatchbillMONTHLY!$A$37:$U$37,1,2))))=$A75,_xlfn.XLOOKUP(AM$2,WatchbillMONTHLY!$A$37:$U$37,OFFSET(WatchbillMONTHLY!$A$37:$U$37,1,2)),FALSE),TRUE,FALSE)),
IF(_xlfn.XLOOKUP(AM$2,WatchbillMONTHLY!$A$54:$U$54,OFFSET(WatchbillMONTHLY!$A$54:$U$54,1,2))=IF(_xlfn.XLOOKUP($A75,INDIRECT("_"&amp;_xlfn.XLOOKUP(AM$2,WatchbillMONTHLY!$A$54:$U$54,OFFSET(WatchbillMONTHLY!$A$54:$U$54,1,2))),INDIRECT("_"&amp;_xlfn.XLOOKUP(AM$2,WatchbillMONTHLY!$A$54:$U$54,OFFSET(WatchbillMONTHLY!$A$54:$U$54,1,2))))=$A75,_xlfn.XLOOKUP(AM$2,WatchbillMONTHLY!$A$54:$U$54,OFFSET(WatchbillMONTHLY!$A$54:$U$54,1,2)),FALSE),TRUE,FALSE)),
IF(_xlfn.XLOOKUP(AM$2,WatchbillMONTHLY!$A$71:$U$71,OFFSET(WatchbillMONTHLY!$A$71:$U$71,1,2))=IF(_xlfn.XLOOKUP($A75,INDIRECT("_"&amp;_xlfn.XLOOKUP(AM$2,WatchbillMONTHLY!$A$71:$U$71,OFFSET(WatchbillMONTHLY!$A$71:$U$71,1,2))),INDIRECT("_"&amp;_xlfn.XLOOKUP(AM$2,WatchbillMONTHLY!$A$71:$U$71,OFFSET(WatchbillMONTHLY!$A$71:$U$71,1,2))))=$A75,_xlfn.XLOOKUP(AM$2,WatchbillMONTHLY!$A$71:$U$71,OFFSET(WatchbillMONTHLY!$A$71:$U$71,1,2)),FALSE),TRUE,FALSE)),
IF(_xlfn.XLOOKUP(AM$2,WatchbillMONTHLY!$A$88:$U$88,OFFSET(WatchbillMONTHLY!$A$88:$U$88,1,2))=IF(_xlfn.XLOOKUP($A75,INDIRECT("_"&amp;_xlfn.XLOOKUP(AM$2,WatchbillMONTHLY!$A$88:$U$88,OFFSET(WatchbillMONTHLY!$A$88:$U$88,1,2))),INDIRECT("_"&amp;_xlfn.XLOOKUP(AM$2,WatchbillMONTHLY!$A$88:$U$88,OFFSET(WatchbillMONTHLY!$A$88:$U$88,1,2))))=$A75,_xlfn.XLOOKUP(AM$2,WatchbillMONTHLY!$A$88:$U$88,OFFSET(WatchbillMONTHLY!$A$88:$U$88,1,2)),FALSE),TRUE,FALSE)),
FALSE),FALSE)</f>
        <v>0</v>
      </c>
      <c r="AN75" s="209" t="b" cm="1">
        <f t="array" aca="1" ref="AN75" ca="1">IF(AND($A75 &gt; 0, G75 &gt; 0,AN$2&lt;MiscFormulas!$A$5+1),
_xlfn.IFNA(
_xlfn.IFNA(
_xlfn.IFNA(
_xlfn.IFNA(
_xlfn.IFNA(
_xlfn.IFNA(
IF(_xlfn.XLOOKUP(AN$2,WatchbillMONTHLY!$A$3:$U$3,OFFSET(WatchbillMONTHLY!$A$3:$U$3,1,2))=IF(_xlfn.XLOOKUP($A75,INDIRECT("_"&amp;_xlfn.XLOOKUP(AN$2,WatchbillMONTHLY!$A$3:$U$3,OFFSET(WatchbillMONTHLY!$A$3:$U$3,1,2))),INDIRECT("_"&amp;_xlfn.XLOOKUP(AN$2,WatchbillMONTHLY!$A$3:$U$3,OFFSET(WatchbillMONTHLY!$A$3:$U$3,1,2))))=$A75,_xlfn.XLOOKUP(AN$2,WatchbillMONTHLY!$A$3:$U$3,OFFSET(WatchbillMONTHLY!$A$3:$U$3,1,2)),FALSE),TRUE,FALSE),
IF(_xlfn.XLOOKUP(AN$2,WatchbillMONTHLY!$A$20:$U$20,OFFSET(WatchbillMONTHLY!$A$20:$U$20,1,2))=IF(_xlfn.XLOOKUP($A75,INDIRECT("_"&amp;_xlfn.XLOOKUP(AN$2,WatchbillMONTHLY!$A$20:$U$20,OFFSET(WatchbillMONTHLY!$A$20:$U$20,1,2))),INDIRECT("_"&amp;_xlfn.XLOOKUP(AN$2,WatchbillMONTHLY!$A$20:$U$20,OFFSET(WatchbillMONTHLY!$A$20:$U$20,1,2))))=$A75,_xlfn.XLOOKUP(AN$2,WatchbillMONTHLY!$A$20:$U$20,OFFSET(WatchbillMONTHLY!$A$20:$U$20,1,2)),FALSE),TRUE,FALSE)),
IF(_xlfn.XLOOKUP(AN$2,WatchbillMONTHLY!$A$37:$U$37,OFFSET(WatchbillMONTHLY!$A$37:$U$37,1,2))=IF(_xlfn.XLOOKUP($A75,INDIRECT("_"&amp;_xlfn.XLOOKUP(AN$2,WatchbillMONTHLY!$A$37:$U$37,OFFSET(WatchbillMONTHLY!$A$37:$U$37,1,2))),INDIRECT("_"&amp;_xlfn.XLOOKUP(AN$2,WatchbillMONTHLY!$A$37:$U$37,OFFSET(WatchbillMONTHLY!$A$37:$U$37,1,2))))=$A75,_xlfn.XLOOKUP(AN$2,WatchbillMONTHLY!$A$37:$U$37,OFFSET(WatchbillMONTHLY!$A$37:$U$37,1,2)),FALSE),TRUE,FALSE)),
IF(_xlfn.XLOOKUP(AN$2,WatchbillMONTHLY!$A$54:$U$54,OFFSET(WatchbillMONTHLY!$A$54:$U$54,1,2))=IF(_xlfn.XLOOKUP($A75,INDIRECT("_"&amp;_xlfn.XLOOKUP(AN$2,WatchbillMONTHLY!$A$54:$U$54,OFFSET(WatchbillMONTHLY!$A$54:$U$54,1,2))),INDIRECT("_"&amp;_xlfn.XLOOKUP(AN$2,WatchbillMONTHLY!$A$54:$U$54,OFFSET(WatchbillMONTHLY!$A$54:$U$54,1,2))))=$A75,_xlfn.XLOOKUP(AN$2,WatchbillMONTHLY!$A$54:$U$54,OFFSET(WatchbillMONTHLY!$A$54:$U$54,1,2)),FALSE),TRUE,FALSE)),
IF(_xlfn.XLOOKUP(AN$2,WatchbillMONTHLY!$A$71:$U$71,OFFSET(WatchbillMONTHLY!$A$71:$U$71,1,2))=IF(_xlfn.XLOOKUP($A75,INDIRECT("_"&amp;_xlfn.XLOOKUP(AN$2,WatchbillMONTHLY!$A$71:$U$71,OFFSET(WatchbillMONTHLY!$A$71:$U$71,1,2))),INDIRECT("_"&amp;_xlfn.XLOOKUP(AN$2,WatchbillMONTHLY!$A$71:$U$71,OFFSET(WatchbillMONTHLY!$A$71:$U$71,1,2))))=$A75,_xlfn.XLOOKUP(AN$2,WatchbillMONTHLY!$A$71:$U$71,OFFSET(WatchbillMONTHLY!$A$71:$U$71,1,2)),FALSE),TRUE,FALSE)),
IF(_xlfn.XLOOKUP(AN$2,WatchbillMONTHLY!$A$88:$U$88,OFFSET(WatchbillMONTHLY!$A$88:$U$88,1,2))=IF(_xlfn.XLOOKUP($A75,INDIRECT("_"&amp;_xlfn.XLOOKUP(AN$2,WatchbillMONTHLY!$A$88:$U$88,OFFSET(WatchbillMONTHLY!$A$88:$U$88,1,2))),INDIRECT("_"&amp;_xlfn.XLOOKUP(AN$2,WatchbillMONTHLY!$A$88:$U$88,OFFSET(WatchbillMONTHLY!$A$88:$U$88,1,2))))=$A75,_xlfn.XLOOKUP(AN$2,WatchbillMONTHLY!$A$88:$U$88,OFFSET(WatchbillMONTHLY!$A$88:$U$88,1,2)),FALSE),TRUE,FALSE)),
FALSE),FALSE)</f>
        <v>0</v>
      </c>
      <c r="AO75" s="209" t="b" cm="1">
        <f t="array" aca="1" ref="AO75" ca="1">IF(AND($A75 &gt; 0, H75 &gt; 0,AO$2&lt;MiscFormulas!$A$5+1),
_xlfn.IFNA(
_xlfn.IFNA(
_xlfn.IFNA(
_xlfn.IFNA(
_xlfn.IFNA(
_xlfn.IFNA(
IF(_xlfn.XLOOKUP(AO$2,WatchbillMONTHLY!$A$3:$U$3,OFFSET(WatchbillMONTHLY!$A$3:$U$3,1,2))=IF(_xlfn.XLOOKUP($A75,INDIRECT("_"&amp;_xlfn.XLOOKUP(AO$2,WatchbillMONTHLY!$A$3:$U$3,OFFSET(WatchbillMONTHLY!$A$3:$U$3,1,2))),INDIRECT("_"&amp;_xlfn.XLOOKUP(AO$2,WatchbillMONTHLY!$A$3:$U$3,OFFSET(WatchbillMONTHLY!$A$3:$U$3,1,2))))=$A75,_xlfn.XLOOKUP(AO$2,WatchbillMONTHLY!$A$3:$U$3,OFFSET(WatchbillMONTHLY!$A$3:$U$3,1,2)),FALSE),TRUE,FALSE),
IF(_xlfn.XLOOKUP(AO$2,WatchbillMONTHLY!$A$20:$U$20,OFFSET(WatchbillMONTHLY!$A$20:$U$20,1,2))=IF(_xlfn.XLOOKUP($A75,INDIRECT("_"&amp;_xlfn.XLOOKUP(AO$2,WatchbillMONTHLY!$A$20:$U$20,OFFSET(WatchbillMONTHLY!$A$20:$U$20,1,2))),INDIRECT("_"&amp;_xlfn.XLOOKUP(AO$2,WatchbillMONTHLY!$A$20:$U$20,OFFSET(WatchbillMONTHLY!$A$20:$U$20,1,2))))=$A75,_xlfn.XLOOKUP(AO$2,WatchbillMONTHLY!$A$20:$U$20,OFFSET(WatchbillMONTHLY!$A$20:$U$20,1,2)),FALSE),TRUE,FALSE)),
IF(_xlfn.XLOOKUP(AO$2,WatchbillMONTHLY!$A$37:$U$37,OFFSET(WatchbillMONTHLY!$A$37:$U$37,1,2))=IF(_xlfn.XLOOKUP($A75,INDIRECT("_"&amp;_xlfn.XLOOKUP(AO$2,WatchbillMONTHLY!$A$37:$U$37,OFFSET(WatchbillMONTHLY!$A$37:$U$37,1,2))),INDIRECT("_"&amp;_xlfn.XLOOKUP(AO$2,WatchbillMONTHLY!$A$37:$U$37,OFFSET(WatchbillMONTHLY!$A$37:$U$37,1,2))))=$A75,_xlfn.XLOOKUP(AO$2,WatchbillMONTHLY!$A$37:$U$37,OFFSET(WatchbillMONTHLY!$A$37:$U$37,1,2)),FALSE),TRUE,FALSE)),
IF(_xlfn.XLOOKUP(AO$2,WatchbillMONTHLY!$A$54:$U$54,OFFSET(WatchbillMONTHLY!$A$54:$U$54,1,2))=IF(_xlfn.XLOOKUP($A75,INDIRECT("_"&amp;_xlfn.XLOOKUP(AO$2,WatchbillMONTHLY!$A$54:$U$54,OFFSET(WatchbillMONTHLY!$A$54:$U$54,1,2))),INDIRECT("_"&amp;_xlfn.XLOOKUP(AO$2,WatchbillMONTHLY!$A$54:$U$54,OFFSET(WatchbillMONTHLY!$A$54:$U$54,1,2))))=$A75,_xlfn.XLOOKUP(AO$2,WatchbillMONTHLY!$A$54:$U$54,OFFSET(WatchbillMONTHLY!$A$54:$U$54,1,2)),FALSE),TRUE,FALSE)),
IF(_xlfn.XLOOKUP(AO$2,WatchbillMONTHLY!$A$71:$U$71,OFFSET(WatchbillMONTHLY!$A$71:$U$71,1,2))=IF(_xlfn.XLOOKUP($A75,INDIRECT("_"&amp;_xlfn.XLOOKUP(AO$2,WatchbillMONTHLY!$A$71:$U$71,OFFSET(WatchbillMONTHLY!$A$71:$U$71,1,2))),INDIRECT("_"&amp;_xlfn.XLOOKUP(AO$2,WatchbillMONTHLY!$A$71:$U$71,OFFSET(WatchbillMONTHLY!$A$71:$U$71,1,2))))=$A75,_xlfn.XLOOKUP(AO$2,WatchbillMONTHLY!$A$71:$U$71,OFFSET(WatchbillMONTHLY!$A$71:$U$71,1,2)),FALSE),TRUE,FALSE)),
IF(_xlfn.XLOOKUP(AO$2,WatchbillMONTHLY!$A$88:$U$88,OFFSET(WatchbillMONTHLY!$A$88:$U$88,1,2))=IF(_xlfn.XLOOKUP($A75,INDIRECT("_"&amp;_xlfn.XLOOKUP(AO$2,WatchbillMONTHLY!$A$88:$U$88,OFFSET(WatchbillMONTHLY!$A$88:$U$88,1,2))),INDIRECT("_"&amp;_xlfn.XLOOKUP(AO$2,WatchbillMONTHLY!$A$88:$U$88,OFFSET(WatchbillMONTHLY!$A$88:$U$88,1,2))))=$A75,_xlfn.XLOOKUP(AO$2,WatchbillMONTHLY!$A$88:$U$88,OFFSET(WatchbillMONTHLY!$A$88:$U$88,1,2)),FALSE),TRUE,FALSE)),
FALSE),FALSE)</f>
        <v>0</v>
      </c>
      <c r="AP75" s="209" t="b" cm="1">
        <f t="array" aca="1" ref="AP75" ca="1">IF(AND($A75 &gt; 0, I75 &gt; 0,AP$2&lt;MiscFormulas!$A$5+1),
_xlfn.IFNA(
_xlfn.IFNA(
_xlfn.IFNA(
_xlfn.IFNA(
_xlfn.IFNA(
_xlfn.IFNA(
IF(_xlfn.XLOOKUP(AP$2,WatchbillMONTHLY!$A$3:$U$3,OFFSET(WatchbillMONTHLY!$A$3:$U$3,1,2))=IF(_xlfn.XLOOKUP($A75,INDIRECT("_"&amp;_xlfn.XLOOKUP(AP$2,WatchbillMONTHLY!$A$3:$U$3,OFFSET(WatchbillMONTHLY!$A$3:$U$3,1,2))),INDIRECT("_"&amp;_xlfn.XLOOKUP(AP$2,WatchbillMONTHLY!$A$3:$U$3,OFFSET(WatchbillMONTHLY!$A$3:$U$3,1,2))))=$A75,_xlfn.XLOOKUP(AP$2,WatchbillMONTHLY!$A$3:$U$3,OFFSET(WatchbillMONTHLY!$A$3:$U$3,1,2)),FALSE),TRUE,FALSE),
IF(_xlfn.XLOOKUP(AP$2,WatchbillMONTHLY!$A$20:$U$20,OFFSET(WatchbillMONTHLY!$A$20:$U$20,1,2))=IF(_xlfn.XLOOKUP($A75,INDIRECT("_"&amp;_xlfn.XLOOKUP(AP$2,WatchbillMONTHLY!$A$20:$U$20,OFFSET(WatchbillMONTHLY!$A$20:$U$20,1,2))),INDIRECT("_"&amp;_xlfn.XLOOKUP(AP$2,WatchbillMONTHLY!$A$20:$U$20,OFFSET(WatchbillMONTHLY!$A$20:$U$20,1,2))))=$A75,_xlfn.XLOOKUP(AP$2,WatchbillMONTHLY!$A$20:$U$20,OFFSET(WatchbillMONTHLY!$A$20:$U$20,1,2)),FALSE),TRUE,FALSE)),
IF(_xlfn.XLOOKUP(AP$2,WatchbillMONTHLY!$A$37:$U$37,OFFSET(WatchbillMONTHLY!$A$37:$U$37,1,2))=IF(_xlfn.XLOOKUP($A75,INDIRECT("_"&amp;_xlfn.XLOOKUP(AP$2,WatchbillMONTHLY!$A$37:$U$37,OFFSET(WatchbillMONTHLY!$A$37:$U$37,1,2))),INDIRECT("_"&amp;_xlfn.XLOOKUP(AP$2,WatchbillMONTHLY!$A$37:$U$37,OFFSET(WatchbillMONTHLY!$A$37:$U$37,1,2))))=$A75,_xlfn.XLOOKUP(AP$2,WatchbillMONTHLY!$A$37:$U$37,OFFSET(WatchbillMONTHLY!$A$37:$U$37,1,2)),FALSE),TRUE,FALSE)),
IF(_xlfn.XLOOKUP(AP$2,WatchbillMONTHLY!$A$54:$U$54,OFFSET(WatchbillMONTHLY!$A$54:$U$54,1,2))=IF(_xlfn.XLOOKUP($A75,INDIRECT("_"&amp;_xlfn.XLOOKUP(AP$2,WatchbillMONTHLY!$A$54:$U$54,OFFSET(WatchbillMONTHLY!$A$54:$U$54,1,2))),INDIRECT("_"&amp;_xlfn.XLOOKUP(AP$2,WatchbillMONTHLY!$A$54:$U$54,OFFSET(WatchbillMONTHLY!$A$54:$U$54,1,2))))=$A75,_xlfn.XLOOKUP(AP$2,WatchbillMONTHLY!$A$54:$U$54,OFFSET(WatchbillMONTHLY!$A$54:$U$54,1,2)),FALSE),TRUE,FALSE)),
IF(_xlfn.XLOOKUP(AP$2,WatchbillMONTHLY!$A$71:$U$71,OFFSET(WatchbillMONTHLY!$A$71:$U$71,1,2))=IF(_xlfn.XLOOKUP($A75,INDIRECT("_"&amp;_xlfn.XLOOKUP(AP$2,WatchbillMONTHLY!$A$71:$U$71,OFFSET(WatchbillMONTHLY!$A$71:$U$71,1,2))),INDIRECT("_"&amp;_xlfn.XLOOKUP(AP$2,WatchbillMONTHLY!$A$71:$U$71,OFFSET(WatchbillMONTHLY!$A$71:$U$71,1,2))))=$A75,_xlfn.XLOOKUP(AP$2,WatchbillMONTHLY!$A$71:$U$71,OFFSET(WatchbillMONTHLY!$A$71:$U$71,1,2)),FALSE),TRUE,FALSE)),
IF(_xlfn.XLOOKUP(AP$2,WatchbillMONTHLY!$A$88:$U$88,OFFSET(WatchbillMONTHLY!$A$88:$U$88,1,2))=IF(_xlfn.XLOOKUP($A75,INDIRECT("_"&amp;_xlfn.XLOOKUP(AP$2,WatchbillMONTHLY!$A$88:$U$88,OFFSET(WatchbillMONTHLY!$A$88:$U$88,1,2))),INDIRECT("_"&amp;_xlfn.XLOOKUP(AP$2,WatchbillMONTHLY!$A$88:$U$88,OFFSET(WatchbillMONTHLY!$A$88:$U$88,1,2))))=$A75,_xlfn.XLOOKUP(AP$2,WatchbillMONTHLY!$A$88:$U$88,OFFSET(WatchbillMONTHLY!$A$88:$U$88,1,2)),FALSE),TRUE,FALSE)),
FALSE),FALSE)</f>
        <v>0</v>
      </c>
      <c r="AQ75" s="209" t="b" cm="1">
        <f t="array" aca="1" ref="AQ75" ca="1">IF(AND($A75 &gt; 0, J75 &gt; 0,AQ$2&lt;MiscFormulas!$A$5+1),
_xlfn.IFNA(
_xlfn.IFNA(
_xlfn.IFNA(
_xlfn.IFNA(
_xlfn.IFNA(
_xlfn.IFNA(
IF(_xlfn.XLOOKUP(AQ$2,WatchbillMONTHLY!$A$3:$U$3,OFFSET(WatchbillMONTHLY!$A$3:$U$3,1,2))=IF(_xlfn.XLOOKUP($A75,INDIRECT("_"&amp;_xlfn.XLOOKUP(AQ$2,WatchbillMONTHLY!$A$3:$U$3,OFFSET(WatchbillMONTHLY!$A$3:$U$3,1,2))),INDIRECT("_"&amp;_xlfn.XLOOKUP(AQ$2,WatchbillMONTHLY!$A$3:$U$3,OFFSET(WatchbillMONTHLY!$A$3:$U$3,1,2))))=$A75,_xlfn.XLOOKUP(AQ$2,WatchbillMONTHLY!$A$3:$U$3,OFFSET(WatchbillMONTHLY!$A$3:$U$3,1,2)),FALSE),TRUE,FALSE),
IF(_xlfn.XLOOKUP(AQ$2,WatchbillMONTHLY!$A$20:$U$20,OFFSET(WatchbillMONTHLY!$A$20:$U$20,1,2))=IF(_xlfn.XLOOKUP($A75,INDIRECT("_"&amp;_xlfn.XLOOKUP(AQ$2,WatchbillMONTHLY!$A$20:$U$20,OFFSET(WatchbillMONTHLY!$A$20:$U$20,1,2))),INDIRECT("_"&amp;_xlfn.XLOOKUP(AQ$2,WatchbillMONTHLY!$A$20:$U$20,OFFSET(WatchbillMONTHLY!$A$20:$U$20,1,2))))=$A75,_xlfn.XLOOKUP(AQ$2,WatchbillMONTHLY!$A$20:$U$20,OFFSET(WatchbillMONTHLY!$A$20:$U$20,1,2)),FALSE),TRUE,FALSE)),
IF(_xlfn.XLOOKUP(AQ$2,WatchbillMONTHLY!$A$37:$U$37,OFFSET(WatchbillMONTHLY!$A$37:$U$37,1,2))=IF(_xlfn.XLOOKUP($A75,INDIRECT("_"&amp;_xlfn.XLOOKUP(AQ$2,WatchbillMONTHLY!$A$37:$U$37,OFFSET(WatchbillMONTHLY!$A$37:$U$37,1,2))),INDIRECT("_"&amp;_xlfn.XLOOKUP(AQ$2,WatchbillMONTHLY!$A$37:$U$37,OFFSET(WatchbillMONTHLY!$A$37:$U$37,1,2))))=$A75,_xlfn.XLOOKUP(AQ$2,WatchbillMONTHLY!$A$37:$U$37,OFFSET(WatchbillMONTHLY!$A$37:$U$37,1,2)),FALSE),TRUE,FALSE)),
IF(_xlfn.XLOOKUP(AQ$2,WatchbillMONTHLY!$A$54:$U$54,OFFSET(WatchbillMONTHLY!$A$54:$U$54,1,2))=IF(_xlfn.XLOOKUP($A75,INDIRECT("_"&amp;_xlfn.XLOOKUP(AQ$2,WatchbillMONTHLY!$A$54:$U$54,OFFSET(WatchbillMONTHLY!$A$54:$U$54,1,2))),INDIRECT("_"&amp;_xlfn.XLOOKUP(AQ$2,WatchbillMONTHLY!$A$54:$U$54,OFFSET(WatchbillMONTHLY!$A$54:$U$54,1,2))))=$A75,_xlfn.XLOOKUP(AQ$2,WatchbillMONTHLY!$A$54:$U$54,OFFSET(WatchbillMONTHLY!$A$54:$U$54,1,2)),FALSE),TRUE,FALSE)),
IF(_xlfn.XLOOKUP(AQ$2,WatchbillMONTHLY!$A$71:$U$71,OFFSET(WatchbillMONTHLY!$A$71:$U$71,1,2))=IF(_xlfn.XLOOKUP($A75,INDIRECT("_"&amp;_xlfn.XLOOKUP(AQ$2,WatchbillMONTHLY!$A$71:$U$71,OFFSET(WatchbillMONTHLY!$A$71:$U$71,1,2))),INDIRECT("_"&amp;_xlfn.XLOOKUP(AQ$2,WatchbillMONTHLY!$A$71:$U$71,OFFSET(WatchbillMONTHLY!$A$71:$U$71,1,2))))=$A75,_xlfn.XLOOKUP(AQ$2,WatchbillMONTHLY!$A$71:$U$71,OFFSET(WatchbillMONTHLY!$A$71:$U$71,1,2)),FALSE),TRUE,FALSE)),
IF(_xlfn.XLOOKUP(AQ$2,WatchbillMONTHLY!$A$88:$U$88,OFFSET(WatchbillMONTHLY!$A$88:$U$88,1,2))=IF(_xlfn.XLOOKUP($A75,INDIRECT("_"&amp;_xlfn.XLOOKUP(AQ$2,WatchbillMONTHLY!$A$88:$U$88,OFFSET(WatchbillMONTHLY!$A$88:$U$88,1,2))),INDIRECT("_"&amp;_xlfn.XLOOKUP(AQ$2,WatchbillMONTHLY!$A$88:$U$88,OFFSET(WatchbillMONTHLY!$A$88:$U$88,1,2))))=$A75,_xlfn.XLOOKUP(AQ$2,WatchbillMONTHLY!$A$88:$U$88,OFFSET(WatchbillMONTHLY!$A$88:$U$88,1,2)),FALSE),TRUE,FALSE)),
FALSE),FALSE)</f>
        <v>0</v>
      </c>
      <c r="AR75" s="209" t="b" cm="1">
        <f t="array" aca="1" ref="AR75" ca="1">IF(AND($A75 &gt; 0, K75 &gt; 0,AR$2&lt;MiscFormulas!$A$5+1),
_xlfn.IFNA(
_xlfn.IFNA(
_xlfn.IFNA(
_xlfn.IFNA(
_xlfn.IFNA(
_xlfn.IFNA(
IF(_xlfn.XLOOKUP(AR$2,WatchbillMONTHLY!$A$3:$U$3,OFFSET(WatchbillMONTHLY!$A$3:$U$3,1,2))=IF(_xlfn.XLOOKUP($A75,INDIRECT("_"&amp;_xlfn.XLOOKUP(AR$2,WatchbillMONTHLY!$A$3:$U$3,OFFSET(WatchbillMONTHLY!$A$3:$U$3,1,2))),INDIRECT("_"&amp;_xlfn.XLOOKUP(AR$2,WatchbillMONTHLY!$A$3:$U$3,OFFSET(WatchbillMONTHLY!$A$3:$U$3,1,2))))=$A75,_xlfn.XLOOKUP(AR$2,WatchbillMONTHLY!$A$3:$U$3,OFFSET(WatchbillMONTHLY!$A$3:$U$3,1,2)),FALSE),TRUE,FALSE),
IF(_xlfn.XLOOKUP(AR$2,WatchbillMONTHLY!$A$20:$U$20,OFFSET(WatchbillMONTHLY!$A$20:$U$20,1,2))=IF(_xlfn.XLOOKUP($A75,INDIRECT("_"&amp;_xlfn.XLOOKUP(AR$2,WatchbillMONTHLY!$A$20:$U$20,OFFSET(WatchbillMONTHLY!$A$20:$U$20,1,2))),INDIRECT("_"&amp;_xlfn.XLOOKUP(AR$2,WatchbillMONTHLY!$A$20:$U$20,OFFSET(WatchbillMONTHLY!$A$20:$U$20,1,2))))=$A75,_xlfn.XLOOKUP(AR$2,WatchbillMONTHLY!$A$20:$U$20,OFFSET(WatchbillMONTHLY!$A$20:$U$20,1,2)),FALSE),TRUE,FALSE)),
IF(_xlfn.XLOOKUP(AR$2,WatchbillMONTHLY!$A$37:$U$37,OFFSET(WatchbillMONTHLY!$A$37:$U$37,1,2))=IF(_xlfn.XLOOKUP($A75,INDIRECT("_"&amp;_xlfn.XLOOKUP(AR$2,WatchbillMONTHLY!$A$37:$U$37,OFFSET(WatchbillMONTHLY!$A$37:$U$37,1,2))),INDIRECT("_"&amp;_xlfn.XLOOKUP(AR$2,WatchbillMONTHLY!$A$37:$U$37,OFFSET(WatchbillMONTHLY!$A$37:$U$37,1,2))))=$A75,_xlfn.XLOOKUP(AR$2,WatchbillMONTHLY!$A$37:$U$37,OFFSET(WatchbillMONTHLY!$A$37:$U$37,1,2)),FALSE),TRUE,FALSE)),
IF(_xlfn.XLOOKUP(AR$2,WatchbillMONTHLY!$A$54:$U$54,OFFSET(WatchbillMONTHLY!$A$54:$U$54,1,2))=IF(_xlfn.XLOOKUP($A75,INDIRECT("_"&amp;_xlfn.XLOOKUP(AR$2,WatchbillMONTHLY!$A$54:$U$54,OFFSET(WatchbillMONTHLY!$A$54:$U$54,1,2))),INDIRECT("_"&amp;_xlfn.XLOOKUP(AR$2,WatchbillMONTHLY!$A$54:$U$54,OFFSET(WatchbillMONTHLY!$A$54:$U$54,1,2))))=$A75,_xlfn.XLOOKUP(AR$2,WatchbillMONTHLY!$A$54:$U$54,OFFSET(WatchbillMONTHLY!$A$54:$U$54,1,2)),FALSE),TRUE,FALSE)),
IF(_xlfn.XLOOKUP(AR$2,WatchbillMONTHLY!$A$71:$U$71,OFFSET(WatchbillMONTHLY!$A$71:$U$71,1,2))=IF(_xlfn.XLOOKUP($A75,INDIRECT("_"&amp;_xlfn.XLOOKUP(AR$2,WatchbillMONTHLY!$A$71:$U$71,OFFSET(WatchbillMONTHLY!$A$71:$U$71,1,2))),INDIRECT("_"&amp;_xlfn.XLOOKUP(AR$2,WatchbillMONTHLY!$A$71:$U$71,OFFSET(WatchbillMONTHLY!$A$71:$U$71,1,2))))=$A75,_xlfn.XLOOKUP(AR$2,WatchbillMONTHLY!$A$71:$U$71,OFFSET(WatchbillMONTHLY!$A$71:$U$71,1,2)),FALSE),TRUE,FALSE)),
IF(_xlfn.XLOOKUP(AR$2,WatchbillMONTHLY!$A$88:$U$88,OFFSET(WatchbillMONTHLY!$A$88:$U$88,1,2))=IF(_xlfn.XLOOKUP($A75,INDIRECT("_"&amp;_xlfn.XLOOKUP(AR$2,WatchbillMONTHLY!$A$88:$U$88,OFFSET(WatchbillMONTHLY!$A$88:$U$88,1,2))),INDIRECT("_"&amp;_xlfn.XLOOKUP(AR$2,WatchbillMONTHLY!$A$88:$U$88,OFFSET(WatchbillMONTHLY!$A$88:$U$88,1,2))))=$A75,_xlfn.XLOOKUP(AR$2,WatchbillMONTHLY!$A$88:$U$88,OFFSET(WatchbillMONTHLY!$A$88:$U$88,1,2)),FALSE),TRUE,FALSE)),
FALSE),FALSE)</f>
        <v>0</v>
      </c>
      <c r="AS75" s="209" t="b" cm="1">
        <f t="array" aca="1" ref="AS75" ca="1">IF(AND($A75 &gt; 0, L75 &gt; 0,AS$2&lt;MiscFormulas!$A$5+1),
_xlfn.IFNA(
_xlfn.IFNA(
_xlfn.IFNA(
_xlfn.IFNA(
_xlfn.IFNA(
_xlfn.IFNA(
IF(_xlfn.XLOOKUP(AS$2,WatchbillMONTHLY!$A$3:$U$3,OFFSET(WatchbillMONTHLY!$A$3:$U$3,1,2))=IF(_xlfn.XLOOKUP($A75,INDIRECT("_"&amp;_xlfn.XLOOKUP(AS$2,WatchbillMONTHLY!$A$3:$U$3,OFFSET(WatchbillMONTHLY!$A$3:$U$3,1,2))),INDIRECT("_"&amp;_xlfn.XLOOKUP(AS$2,WatchbillMONTHLY!$A$3:$U$3,OFFSET(WatchbillMONTHLY!$A$3:$U$3,1,2))))=$A75,_xlfn.XLOOKUP(AS$2,WatchbillMONTHLY!$A$3:$U$3,OFFSET(WatchbillMONTHLY!$A$3:$U$3,1,2)),FALSE),TRUE,FALSE),
IF(_xlfn.XLOOKUP(AS$2,WatchbillMONTHLY!$A$20:$U$20,OFFSET(WatchbillMONTHLY!$A$20:$U$20,1,2))=IF(_xlfn.XLOOKUP($A75,INDIRECT("_"&amp;_xlfn.XLOOKUP(AS$2,WatchbillMONTHLY!$A$20:$U$20,OFFSET(WatchbillMONTHLY!$A$20:$U$20,1,2))),INDIRECT("_"&amp;_xlfn.XLOOKUP(AS$2,WatchbillMONTHLY!$A$20:$U$20,OFFSET(WatchbillMONTHLY!$A$20:$U$20,1,2))))=$A75,_xlfn.XLOOKUP(AS$2,WatchbillMONTHLY!$A$20:$U$20,OFFSET(WatchbillMONTHLY!$A$20:$U$20,1,2)),FALSE),TRUE,FALSE)),
IF(_xlfn.XLOOKUP(AS$2,WatchbillMONTHLY!$A$37:$U$37,OFFSET(WatchbillMONTHLY!$A$37:$U$37,1,2))=IF(_xlfn.XLOOKUP($A75,INDIRECT("_"&amp;_xlfn.XLOOKUP(AS$2,WatchbillMONTHLY!$A$37:$U$37,OFFSET(WatchbillMONTHLY!$A$37:$U$37,1,2))),INDIRECT("_"&amp;_xlfn.XLOOKUP(AS$2,WatchbillMONTHLY!$A$37:$U$37,OFFSET(WatchbillMONTHLY!$A$37:$U$37,1,2))))=$A75,_xlfn.XLOOKUP(AS$2,WatchbillMONTHLY!$A$37:$U$37,OFFSET(WatchbillMONTHLY!$A$37:$U$37,1,2)),FALSE),TRUE,FALSE)),
IF(_xlfn.XLOOKUP(AS$2,WatchbillMONTHLY!$A$54:$U$54,OFFSET(WatchbillMONTHLY!$A$54:$U$54,1,2))=IF(_xlfn.XLOOKUP($A75,INDIRECT("_"&amp;_xlfn.XLOOKUP(AS$2,WatchbillMONTHLY!$A$54:$U$54,OFFSET(WatchbillMONTHLY!$A$54:$U$54,1,2))),INDIRECT("_"&amp;_xlfn.XLOOKUP(AS$2,WatchbillMONTHLY!$A$54:$U$54,OFFSET(WatchbillMONTHLY!$A$54:$U$54,1,2))))=$A75,_xlfn.XLOOKUP(AS$2,WatchbillMONTHLY!$A$54:$U$54,OFFSET(WatchbillMONTHLY!$A$54:$U$54,1,2)),FALSE),TRUE,FALSE)),
IF(_xlfn.XLOOKUP(AS$2,WatchbillMONTHLY!$A$71:$U$71,OFFSET(WatchbillMONTHLY!$A$71:$U$71,1,2))=IF(_xlfn.XLOOKUP($A75,INDIRECT("_"&amp;_xlfn.XLOOKUP(AS$2,WatchbillMONTHLY!$A$71:$U$71,OFFSET(WatchbillMONTHLY!$A$71:$U$71,1,2))),INDIRECT("_"&amp;_xlfn.XLOOKUP(AS$2,WatchbillMONTHLY!$A$71:$U$71,OFFSET(WatchbillMONTHLY!$A$71:$U$71,1,2))))=$A75,_xlfn.XLOOKUP(AS$2,WatchbillMONTHLY!$A$71:$U$71,OFFSET(WatchbillMONTHLY!$A$71:$U$71,1,2)),FALSE),TRUE,FALSE)),
IF(_xlfn.XLOOKUP(AS$2,WatchbillMONTHLY!$A$88:$U$88,OFFSET(WatchbillMONTHLY!$A$88:$U$88,1,2))=IF(_xlfn.XLOOKUP($A75,INDIRECT("_"&amp;_xlfn.XLOOKUP(AS$2,WatchbillMONTHLY!$A$88:$U$88,OFFSET(WatchbillMONTHLY!$A$88:$U$88,1,2))),INDIRECT("_"&amp;_xlfn.XLOOKUP(AS$2,WatchbillMONTHLY!$A$88:$U$88,OFFSET(WatchbillMONTHLY!$A$88:$U$88,1,2))))=$A75,_xlfn.XLOOKUP(AS$2,WatchbillMONTHLY!$A$88:$U$88,OFFSET(WatchbillMONTHLY!$A$88:$U$88,1,2)),FALSE),TRUE,FALSE)),
FALSE),FALSE)</f>
        <v>0</v>
      </c>
      <c r="AT75" s="209" t="b" cm="1">
        <f t="array" aca="1" ref="AT75" ca="1">IF(AND($A75 &gt; 0, M75 &gt; 0,AT$2&lt;MiscFormulas!$A$5+1),
_xlfn.IFNA(
_xlfn.IFNA(
_xlfn.IFNA(
_xlfn.IFNA(
_xlfn.IFNA(
_xlfn.IFNA(
IF(_xlfn.XLOOKUP(AT$2,WatchbillMONTHLY!$A$3:$U$3,OFFSET(WatchbillMONTHLY!$A$3:$U$3,1,2))=IF(_xlfn.XLOOKUP($A75,INDIRECT("_"&amp;_xlfn.XLOOKUP(AT$2,WatchbillMONTHLY!$A$3:$U$3,OFFSET(WatchbillMONTHLY!$A$3:$U$3,1,2))),INDIRECT("_"&amp;_xlfn.XLOOKUP(AT$2,WatchbillMONTHLY!$A$3:$U$3,OFFSET(WatchbillMONTHLY!$A$3:$U$3,1,2))))=$A75,_xlfn.XLOOKUP(AT$2,WatchbillMONTHLY!$A$3:$U$3,OFFSET(WatchbillMONTHLY!$A$3:$U$3,1,2)),FALSE),TRUE,FALSE),
IF(_xlfn.XLOOKUP(AT$2,WatchbillMONTHLY!$A$20:$U$20,OFFSET(WatchbillMONTHLY!$A$20:$U$20,1,2))=IF(_xlfn.XLOOKUP($A75,INDIRECT("_"&amp;_xlfn.XLOOKUP(AT$2,WatchbillMONTHLY!$A$20:$U$20,OFFSET(WatchbillMONTHLY!$A$20:$U$20,1,2))),INDIRECT("_"&amp;_xlfn.XLOOKUP(AT$2,WatchbillMONTHLY!$A$20:$U$20,OFFSET(WatchbillMONTHLY!$A$20:$U$20,1,2))))=$A75,_xlfn.XLOOKUP(AT$2,WatchbillMONTHLY!$A$20:$U$20,OFFSET(WatchbillMONTHLY!$A$20:$U$20,1,2)),FALSE),TRUE,FALSE)),
IF(_xlfn.XLOOKUP(AT$2,WatchbillMONTHLY!$A$37:$U$37,OFFSET(WatchbillMONTHLY!$A$37:$U$37,1,2))=IF(_xlfn.XLOOKUP($A75,INDIRECT("_"&amp;_xlfn.XLOOKUP(AT$2,WatchbillMONTHLY!$A$37:$U$37,OFFSET(WatchbillMONTHLY!$A$37:$U$37,1,2))),INDIRECT("_"&amp;_xlfn.XLOOKUP(AT$2,WatchbillMONTHLY!$A$37:$U$37,OFFSET(WatchbillMONTHLY!$A$37:$U$37,1,2))))=$A75,_xlfn.XLOOKUP(AT$2,WatchbillMONTHLY!$A$37:$U$37,OFFSET(WatchbillMONTHLY!$A$37:$U$37,1,2)),FALSE),TRUE,FALSE)),
IF(_xlfn.XLOOKUP(AT$2,WatchbillMONTHLY!$A$54:$U$54,OFFSET(WatchbillMONTHLY!$A$54:$U$54,1,2))=IF(_xlfn.XLOOKUP($A75,INDIRECT("_"&amp;_xlfn.XLOOKUP(AT$2,WatchbillMONTHLY!$A$54:$U$54,OFFSET(WatchbillMONTHLY!$A$54:$U$54,1,2))),INDIRECT("_"&amp;_xlfn.XLOOKUP(AT$2,WatchbillMONTHLY!$A$54:$U$54,OFFSET(WatchbillMONTHLY!$A$54:$U$54,1,2))))=$A75,_xlfn.XLOOKUP(AT$2,WatchbillMONTHLY!$A$54:$U$54,OFFSET(WatchbillMONTHLY!$A$54:$U$54,1,2)),FALSE),TRUE,FALSE)),
IF(_xlfn.XLOOKUP(AT$2,WatchbillMONTHLY!$A$71:$U$71,OFFSET(WatchbillMONTHLY!$A$71:$U$71,1,2))=IF(_xlfn.XLOOKUP($A75,INDIRECT("_"&amp;_xlfn.XLOOKUP(AT$2,WatchbillMONTHLY!$A$71:$U$71,OFFSET(WatchbillMONTHLY!$A$71:$U$71,1,2))),INDIRECT("_"&amp;_xlfn.XLOOKUP(AT$2,WatchbillMONTHLY!$A$71:$U$71,OFFSET(WatchbillMONTHLY!$A$71:$U$71,1,2))))=$A75,_xlfn.XLOOKUP(AT$2,WatchbillMONTHLY!$A$71:$U$71,OFFSET(WatchbillMONTHLY!$A$71:$U$71,1,2)),FALSE),TRUE,FALSE)),
IF(_xlfn.XLOOKUP(AT$2,WatchbillMONTHLY!$A$88:$U$88,OFFSET(WatchbillMONTHLY!$A$88:$U$88,1,2))=IF(_xlfn.XLOOKUP($A75,INDIRECT("_"&amp;_xlfn.XLOOKUP(AT$2,WatchbillMONTHLY!$A$88:$U$88,OFFSET(WatchbillMONTHLY!$A$88:$U$88,1,2))),INDIRECT("_"&amp;_xlfn.XLOOKUP(AT$2,WatchbillMONTHLY!$A$88:$U$88,OFFSET(WatchbillMONTHLY!$A$88:$U$88,1,2))))=$A75,_xlfn.XLOOKUP(AT$2,WatchbillMONTHLY!$A$88:$U$88,OFFSET(WatchbillMONTHLY!$A$88:$U$88,1,2)),FALSE),TRUE,FALSE)),
FALSE),FALSE)</f>
        <v>0</v>
      </c>
      <c r="AU75" s="209" t="b" cm="1">
        <f t="array" aca="1" ref="AU75" ca="1">IF(AND($A75 &gt; 0, N75 &gt; 0,AU$2&lt;MiscFormulas!$A$5+1),
_xlfn.IFNA(
_xlfn.IFNA(
_xlfn.IFNA(
_xlfn.IFNA(
_xlfn.IFNA(
_xlfn.IFNA(
IF(_xlfn.XLOOKUP(AU$2,WatchbillMONTHLY!$A$3:$U$3,OFFSET(WatchbillMONTHLY!$A$3:$U$3,1,2))=IF(_xlfn.XLOOKUP($A75,INDIRECT("_"&amp;_xlfn.XLOOKUP(AU$2,WatchbillMONTHLY!$A$3:$U$3,OFFSET(WatchbillMONTHLY!$A$3:$U$3,1,2))),INDIRECT("_"&amp;_xlfn.XLOOKUP(AU$2,WatchbillMONTHLY!$A$3:$U$3,OFFSET(WatchbillMONTHLY!$A$3:$U$3,1,2))))=$A75,_xlfn.XLOOKUP(AU$2,WatchbillMONTHLY!$A$3:$U$3,OFFSET(WatchbillMONTHLY!$A$3:$U$3,1,2)),FALSE),TRUE,FALSE),
IF(_xlfn.XLOOKUP(AU$2,WatchbillMONTHLY!$A$20:$U$20,OFFSET(WatchbillMONTHLY!$A$20:$U$20,1,2))=IF(_xlfn.XLOOKUP($A75,INDIRECT("_"&amp;_xlfn.XLOOKUP(AU$2,WatchbillMONTHLY!$A$20:$U$20,OFFSET(WatchbillMONTHLY!$A$20:$U$20,1,2))),INDIRECT("_"&amp;_xlfn.XLOOKUP(AU$2,WatchbillMONTHLY!$A$20:$U$20,OFFSET(WatchbillMONTHLY!$A$20:$U$20,1,2))))=$A75,_xlfn.XLOOKUP(AU$2,WatchbillMONTHLY!$A$20:$U$20,OFFSET(WatchbillMONTHLY!$A$20:$U$20,1,2)),FALSE),TRUE,FALSE)),
IF(_xlfn.XLOOKUP(AU$2,WatchbillMONTHLY!$A$37:$U$37,OFFSET(WatchbillMONTHLY!$A$37:$U$37,1,2))=IF(_xlfn.XLOOKUP($A75,INDIRECT("_"&amp;_xlfn.XLOOKUP(AU$2,WatchbillMONTHLY!$A$37:$U$37,OFFSET(WatchbillMONTHLY!$A$37:$U$37,1,2))),INDIRECT("_"&amp;_xlfn.XLOOKUP(AU$2,WatchbillMONTHLY!$A$37:$U$37,OFFSET(WatchbillMONTHLY!$A$37:$U$37,1,2))))=$A75,_xlfn.XLOOKUP(AU$2,WatchbillMONTHLY!$A$37:$U$37,OFFSET(WatchbillMONTHLY!$A$37:$U$37,1,2)),FALSE),TRUE,FALSE)),
IF(_xlfn.XLOOKUP(AU$2,WatchbillMONTHLY!$A$54:$U$54,OFFSET(WatchbillMONTHLY!$A$54:$U$54,1,2))=IF(_xlfn.XLOOKUP($A75,INDIRECT("_"&amp;_xlfn.XLOOKUP(AU$2,WatchbillMONTHLY!$A$54:$U$54,OFFSET(WatchbillMONTHLY!$A$54:$U$54,1,2))),INDIRECT("_"&amp;_xlfn.XLOOKUP(AU$2,WatchbillMONTHLY!$A$54:$U$54,OFFSET(WatchbillMONTHLY!$A$54:$U$54,1,2))))=$A75,_xlfn.XLOOKUP(AU$2,WatchbillMONTHLY!$A$54:$U$54,OFFSET(WatchbillMONTHLY!$A$54:$U$54,1,2)),FALSE),TRUE,FALSE)),
IF(_xlfn.XLOOKUP(AU$2,WatchbillMONTHLY!$A$71:$U$71,OFFSET(WatchbillMONTHLY!$A$71:$U$71,1,2))=IF(_xlfn.XLOOKUP($A75,INDIRECT("_"&amp;_xlfn.XLOOKUP(AU$2,WatchbillMONTHLY!$A$71:$U$71,OFFSET(WatchbillMONTHLY!$A$71:$U$71,1,2))),INDIRECT("_"&amp;_xlfn.XLOOKUP(AU$2,WatchbillMONTHLY!$A$71:$U$71,OFFSET(WatchbillMONTHLY!$A$71:$U$71,1,2))))=$A75,_xlfn.XLOOKUP(AU$2,WatchbillMONTHLY!$A$71:$U$71,OFFSET(WatchbillMONTHLY!$A$71:$U$71,1,2)),FALSE),TRUE,FALSE)),
IF(_xlfn.XLOOKUP(AU$2,WatchbillMONTHLY!$A$88:$U$88,OFFSET(WatchbillMONTHLY!$A$88:$U$88,1,2))=IF(_xlfn.XLOOKUP($A75,INDIRECT("_"&amp;_xlfn.XLOOKUP(AU$2,WatchbillMONTHLY!$A$88:$U$88,OFFSET(WatchbillMONTHLY!$A$88:$U$88,1,2))),INDIRECT("_"&amp;_xlfn.XLOOKUP(AU$2,WatchbillMONTHLY!$A$88:$U$88,OFFSET(WatchbillMONTHLY!$A$88:$U$88,1,2))))=$A75,_xlfn.XLOOKUP(AU$2,WatchbillMONTHLY!$A$88:$U$88,OFFSET(WatchbillMONTHLY!$A$88:$U$88,1,2)),FALSE),TRUE,FALSE)),
FALSE),FALSE)</f>
        <v>0</v>
      </c>
      <c r="AV75" s="209" t="b" cm="1">
        <f t="array" aca="1" ref="AV75" ca="1">IF(AND($A75 &gt; 0, O75 &gt; 0,AV$2&lt;MiscFormulas!$A$5+1),
_xlfn.IFNA(
_xlfn.IFNA(
_xlfn.IFNA(
_xlfn.IFNA(
_xlfn.IFNA(
_xlfn.IFNA(
IF(_xlfn.XLOOKUP(AV$2,WatchbillMONTHLY!$A$3:$U$3,OFFSET(WatchbillMONTHLY!$A$3:$U$3,1,2))=IF(_xlfn.XLOOKUP($A75,INDIRECT("_"&amp;_xlfn.XLOOKUP(AV$2,WatchbillMONTHLY!$A$3:$U$3,OFFSET(WatchbillMONTHLY!$A$3:$U$3,1,2))),INDIRECT("_"&amp;_xlfn.XLOOKUP(AV$2,WatchbillMONTHLY!$A$3:$U$3,OFFSET(WatchbillMONTHLY!$A$3:$U$3,1,2))))=$A75,_xlfn.XLOOKUP(AV$2,WatchbillMONTHLY!$A$3:$U$3,OFFSET(WatchbillMONTHLY!$A$3:$U$3,1,2)),FALSE),TRUE,FALSE),
IF(_xlfn.XLOOKUP(AV$2,WatchbillMONTHLY!$A$20:$U$20,OFFSET(WatchbillMONTHLY!$A$20:$U$20,1,2))=IF(_xlfn.XLOOKUP($A75,INDIRECT("_"&amp;_xlfn.XLOOKUP(AV$2,WatchbillMONTHLY!$A$20:$U$20,OFFSET(WatchbillMONTHLY!$A$20:$U$20,1,2))),INDIRECT("_"&amp;_xlfn.XLOOKUP(AV$2,WatchbillMONTHLY!$A$20:$U$20,OFFSET(WatchbillMONTHLY!$A$20:$U$20,1,2))))=$A75,_xlfn.XLOOKUP(AV$2,WatchbillMONTHLY!$A$20:$U$20,OFFSET(WatchbillMONTHLY!$A$20:$U$20,1,2)),FALSE),TRUE,FALSE)),
IF(_xlfn.XLOOKUP(AV$2,WatchbillMONTHLY!$A$37:$U$37,OFFSET(WatchbillMONTHLY!$A$37:$U$37,1,2))=IF(_xlfn.XLOOKUP($A75,INDIRECT("_"&amp;_xlfn.XLOOKUP(AV$2,WatchbillMONTHLY!$A$37:$U$37,OFFSET(WatchbillMONTHLY!$A$37:$U$37,1,2))),INDIRECT("_"&amp;_xlfn.XLOOKUP(AV$2,WatchbillMONTHLY!$A$37:$U$37,OFFSET(WatchbillMONTHLY!$A$37:$U$37,1,2))))=$A75,_xlfn.XLOOKUP(AV$2,WatchbillMONTHLY!$A$37:$U$37,OFFSET(WatchbillMONTHLY!$A$37:$U$37,1,2)),FALSE),TRUE,FALSE)),
IF(_xlfn.XLOOKUP(AV$2,WatchbillMONTHLY!$A$54:$U$54,OFFSET(WatchbillMONTHLY!$A$54:$U$54,1,2))=IF(_xlfn.XLOOKUP($A75,INDIRECT("_"&amp;_xlfn.XLOOKUP(AV$2,WatchbillMONTHLY!$A$54:$U$54,OFFSET(WatchbillMONTHLY!$A$54:$U$54,1,2))),INDIRECT("_"&amp;_xlfn.XLOOKUP(AV$2,WatchbillMONTHLY!$A$54:$U$54,OFFSET(WatchbillMONTHLY!$A$54:$U$54,1,2))))=$A75,_xlfn.XLOOKUP(AV$2,WatchbillMONTHLY!$A$54:$U$54,OFFSET(WatchbillMONTHLY!$A$54:$U$54,1,2)),FALSE),TRUE,FALSE)),
IF(_xlfn.XLOOKUP(AV$2,WatchbillMONTHLY!$A$71:$U$71,OFFSET(WatchbillMONTHLY!$A$71:$U$71,1,2))=IF(_xlfn.XLOOKUP($A75,INDIRECT("_"&amp;_xlfn.XLOOKUP(AV$2,WatchbillMONTHLY!$A$71:$U$71,OFFSET(WatchbillMONTHLY!$A$71:$U$71,1,2))),INDIRECT("_"&amp;_xlfn.XLOOKUP(AV$2,WatchbillMONTHLY!$A$71:$U$71,OFFSET(WatchbillMONTHLY!$A$71:$U$71,1,2))))=$A75,_xlfn.XLOOKUP(AV$2,WatchbillMONTHLY!$A$71:$U$71,OFFSET(WatchbillMONTHLY!$A$71:$U$71,1,2)),FALSE),TRUE,FALSE)),
IF(_xlfn.XLOOKUP(AV$2,WatchbillMONTHLY!$A$88:$U$88,OFFSET(WatchbillMONTHLY!$A$88:$U$88,1,2))=IF(_xlfn.XLOOKUP($A75,INDIRECT("_"&amp;_xlfn.XLOOKUP(AV$2,WatchbillMONTHLY!$A$88:$U$88,OFFSET(WatchbillMONTHLY!$A$88:$U$88,1,2))),INDIRECT("_"&amp;_xlfn.XLOOKUP(AV$2,WatchbillMONTHLY!$A$88:$U$88,OFFSET(WatchbillMONTHLY!$A$88:$U$88,1,2))))=$A75,_xlfn.XLOOKUP(AV$2,WatchbillMONTHLY!$A$88:$U$88,OFFSET(WatchbillMONTHLY!$A$88:$U$88,1,2)),FALSE),TRUE,FALSE)),
FALSE),FALSE)</f>
        <v>0</v>
      </c>
      <c r="AW75" s="209" t="b" cm="1">
        <f t="array" aca="1" ref="AW75" ca="1">IF(AND($A75 &gt; 0, P75 &gt; 0,AW$2&lt;MiscFormulas!$A$5+1),
_xlfn.IFNA(
_xlfn.IFNA(
_xlfn.IFNA(
_xlfn.IFNA(
_xlfn.IFNA(
_xlfn.IFNA(
IF(_xlfn.XLOOKUP(AW$2,WatchbillMONTHLY!$A$3:$U$3,OFFSET(WatchbillMONTHLY!$A$3:$U$3,1,2))=IF(_xlfn.XLOOKUP($A75,INDIRECT("_"&amp;_xlfn.XLOOKUP(AW$2,WatchbillMONTHLY!$A$3:$U$3,OFFSET(WatchbillMONTHLY!$A$3:$U$3,1,2))),INDIRECT("_"&amp;_xlfn.XLOOKUP(AW$2,WatchbillMONTHLY!$A$3:$U$3,OFFSET(WatchbillMONTHLY!$A$3:$U$3,1,2))))=$A75,_xlfn.XLOOKUP(AW$2,WatchbillMONTHLY!$A$3:$U$3,OFFSET(WatchbillMONTHLY!$A$3:$U$3,1,2)),FALSE),TRUE,FALSE),
IF(_xlfn.XLOOKUP(AW$2,WatchbillMONTHLY!$A$20:$U$20,OFFSET(WatchbillMONTHLY!$A$20:$U$20,1,2))=IF(_xlfn.XLOOKUP($A75,INDIRECT("_"&amp;_xlfn.XLOOKUP(AW$2,WatchbillMONTHLY!$A$20:$U$20,OFFSET(WatchbillMONTHLY!$A$20:$U$20,1,2))),INDIRECT("_"&amp;_xlfn.XLOOKUP(AW$2,WatchbillMONTHLY!$A$20:$U$20,OFFSET(WatchbillMONTHLY!$A$20:$U$20,1,2))))=$A75,_xlfn.XLOOKUP(AW$2,WatchbillMONTHLY!$A$20:$U$20,OFFSET(WatchbillMONTHLY!$A$20:$U$20,1,2)),FALSE),TRUE,FALSE)),
IF(_xlfn.XLOOKUP(AW$2,WatchbillMONTHLY!$A$37:$U$37,OFFSET(WatchbillMONTHLY!$A$37:$U$37,1,2))=IF(_xlfn.XLOOKUP($A75,INDIRECT("_"&amp;_xlfn.XLOOKUP(AW$2,WatchbillMONTHLY!$A$37:$U$37,OFFSET(WatchbillMONTHLY!$A$37:$U$37,1,2))),INDIRECT("_"&amp;_xlfn.XLOOKUP(AW$2,WatchbillMONTHLY!$A$37:$U$37,OFFSET(WatchbillMONTHLY!$A$37:$U$37,1,2))))=$A75,_xlfn.XLOOKUP(AW$2,WatchbillMONTHLY!$A$37:$U$37,OFFSET(WatchbillMONTHLY!$A$37:$U$37,1,2)),FALSE),TRUE,FALSE)),
IF(_xlfn.XLOOKUP(AW$2,WatchbillMONTHLY!$A$54:$U$54,OFFSET(WatchbillMONTHLY!$A$54:$U$54,1,2))=IF(_xlfn.XLOOKUP($A75,INDIRECT("_"&amp;_xlfn.XLOOKUP(AW$2,WatchbillMONTHLY!$A$54:$U$54,OFFSET(WatchbillMONTHLY!$A$54:$U$54,1,2))),INDIRECT("_"&amp;_xlfn.XLOOKUP(AW$2,WatchbillMONTHLY!$A$54:$U$54,OFFSET(WatchbillMONTHLY!$A$54:$U$54,1,2))))=$A75,_xlfn.XLOOKUP(AW$2,WatchbillMONTHLY!$A$54:$U$54,OFFSET(WatchbillMONTHLY!$A$54:$U$54,1,2)),FALSE),TRUE,FALSE)),
IF(_xlfn.XLOOKUP(AW$2,WatchbillMONTHLY!$A$71:$U$71,OFFSET(WatchbillMONTHLY!$A$71:$U$71,1,2))=IF(_xlfn.XLOOKUP($A75,INDIRECT("_"&amp;_xlfn.XLOOKUP(AW$2,WatchbillMONTHLY!$A$71:$U$71,OFFSET(WatchbillMONTHLY!$A$71:$U$71,1,2))),INDIRECT("_"&amp;_xlfn.XLOOKUP(AW$2,WatchbillMONTHLY!$A$71:$U$71,OFFSET(WatchbillMONTHLY!$A$71:$U$71,1,2))))=$A75,_xlfn.XLOOKUP(AW$2,WatchbillMONTHLY!$A$71:$U$71,OFFSET(WatchbillMONTHLY!$A$71:$U$71,1,2)),FALSE),TRUE,FALSE)),
IF(_xlfn.XLOOKUP(AW$2,WatchbillMONTHLY!$A$88:$U$88,OFFSET(WatchbillMONTHLY!$A$88:$U$88,1,2))=IF(_xlfn.XLOOKUP($A75,INDIRECT("_"&amp;_xlfn.XLOOKUP(AW$2,WatchbillMONTHLY!$A$88:$U$88,OFFSET(WatchbillMONTHLY!$A$88:$U$88,1,2))),INDIRECT("_"&amp;_xlfn.XLOOKUP(AW$2,WatchbillMONTHLY!$A$88:$U$88,OFFSET(WatchbillMONTHLY!$A$88:$U$88,1,2))))=$A75,_xlfn.XLOOKUP(AW$2,WatchbillMONTHLY!$A$88:$U$88,OFFSET(WatchbillMONTHLY!$A$88:$U$88,1,2)),FALSE),TRUE,FALSE)),
FALSE),FALSE)</f>
        <v>0</v>
      </c>
      <c r="AX75" s="209" t="b" cm="1">
        <f t="array" aca="1" ref="AX75" ca="1">IF(AND($A75 &gt; 0, Q75 &gt; 0,AX$2&lt;MiscFormulas!$A$5+1),
_xlfn.IFNA(
_xlfn.IFNA(
_xlfn.IFNA(
_xlfn.IFNA(
_xlfn.IFNA(
_xlfn.IFNA(
IF(_xlfn.XLOOKUP(AX$2,WatchbillMONTHLY!$A$3:$U$3,OFFSET(WatchbillMONTHLY!$A$3:$U$3,1,2))=IF(_xlfn.XLOOKUP($A75,INDIRECT("_"&amp;_xlfn.XLOOKUP(AX$2,WatchbillMONTHLY!$A$3:$U$3,OFFSET(WatchbillMONTHLY!$A$3:$U$3,1,2))),INDIRECT("_"&amp;_xlfn.XLOOKUP(AX$2,WatchbillMONTHLY!$A$3:$U$3,OFFSET(WatchbillMONTHLY!$A$3:$U$3,1,2))))=$A75,_xlfn.XLOOKUP(AX$2,WatchbillMONTHLY!$A$3:$U$3,OFFSET(WatchbillMONTHLY!$A$3:$U$3,1,2)),FALSE),TRUE,FALSE),
IF(_xlfn.XLOOKUP(AX$2,WatchbillMONTHLY!$A$20:$U$20,OFFSET(WatchbillMONTHLY!$A$20:$U$20,1,2))=IF(_xlfn.XLOOKUP($A75,INDIRECT("_"&amp;_xlfn.XLOOKUP(AX$2,WatchbillMONTHLY!$A$20:$U$20,OFFSET(WatchbillMONTHLY!$A$20:$U$20,1,2))),INDIRECT("_"&amp;_xlfn.XLOOKUP(AX$2,WatchbillMONTHLY!$A$20:$U$20,OFFSET(WatchbillMONTHLY!$A$20:$U$20,1,2))))=$A75,_xlfn.XLOOKUP(AX$2,WatchbillMONTHLY!$A$20:$U$20,OFFSET(WatchbillMONTHLY!$A$20:$U$20,1,2)),FALSE),TRUE,FALSE)),
IF(_xlfn.XLOOKUP(AX$2,WatchbillMONTHLY!$A$37:$U$37,OFFSET(WatchbillMONTHLY!$A$37:$U$37,1,2))=IF(_xlfn.XLOOKUP($A75,INDIRECT("_"&amp;_xlfn.XLOOKUP(AX$2,WatchbillMONTHLY!$A$37:$U$37,OFFSET(WatchbillMONTHLY!$A$37:$U$37,1,2))),INDIRECT("_"&amp;_xlfn.XLOOKUP(AX$2,WatchbillMONTHLY!$A$37:$U$37,OFFSET(WatchbillMONTHLY!$A$37:$U$37,1,2))))=$A75,_xlfn.XLOOKUP(AX$2,WatchbillMONTHLY!$A$37:$U$37,OFFSET(WatchbillMONTHLY!$A$37:$U$37,1,2)),FALSE),TRUE,FALSE)),
IF(_xlfn.XLOOKUP(AX$2,WatchbillMONTHLY!$A$54:$U$54,OFFSET(WatchbillMONTHLY!$A$54:$U$54,1,2))=IF(_xlfn.XLOOKUP($A75,INDIRECT("_"&amp;_xlfn.XLOOKUP(AX$2,WatchbillMONTHLY!$A$54:$U$54,OFFSET(WatchbillMONTHLY!$A$54:$U$54,1,2))),INDIRECT("_"&amp;_xlfn.XLOOKUP(AX$2,WatchbillMONTHLY!$A$54:$U$54,OFFSET(WatchbillMONTHLY!$A$54:$U$54,1,2))))=$A75,_xlfn.XLOOKUP(AX$2,WatchbillMONTHLY!$A$54:$U$54,OFFSET(WatchbillMONTHLY!$A$54:$U$54,1,2)),FALSE),TRUE,FALSE)),
IF(_xlfn.XLOOKUP(AX$2,WatchbillMONTHLY!$A$71:$U$71,OFFSET(WatchbillMONTHLY!$A$71:$U$71,1,2))=IF(_xlfn.XLOOKUP($A75,INDIRECT("_"&amp;_xlfn.XLOOKUP(AX$2,WatchbillMONTHLY!$A$71:$U$71,OFFSET(WatchbillMONTHLY!$A$71:$U$71,1,2))),INDIRECT("_"&amp;_xlfn.XLOOKUP(AX$2,WatchbillMONTHLY!$A$71:$U$71,OFFSET(WatchbillMONTHLY!$A$71:$U$71,1,2))))=$A75,_xlfn.XLOOKUP(AX$2,WatchbillMONTHLY!$A$71:$U$71,OFFSET(WatchbillMONTHLY!$A$71:$U$71,1,2)),FALSE),TRUE,FALSE)),
IF(_xlfn.XLOOKUP(AX$2,WatchbillMONTHLY!$A$88:$U$88,OFFSET(WatchbillMONTHLY!$A$88:$U$88,1,2))=IF(_xlfn.XLOOKUP($A75,INDIRECT("_"&amp;_xlfn.XLOOKUP(AX$2,WatchbillMONTHLY!$A$88:$U$88,OFFSET(WatchbillMONTHLY!$A$88:$U$88,1,2))),INDIRECT("_"&amp;_xlfn.XLOOKUP(AX$2,WatchbillMONTHLY!$A$88:$U$88,OFFSET(WatchbillMONTHLY!$A$88:$U$88,1,2))))=$A75,_xlfn.XLOOKUP(AX$2,WatchbillMONTHLY!$A$88:$U$88,OFFSET(WatchbillMONTHLY!$A$88:$U$88,1,2)),FALSE),TRUE,FALSE)),
FALSE),FALSE)</f>
        <v>0</v>
      </c>
      <c r="AY75" s="209" t="b" cm="1">
        <f t="array" aca="1" ref="AY75" ca="1">IF(AND($A75 &gt; 0, R75 &gt; 0,AY$2&lt;MiscFormulas!$A$5+1),
_xlfn.IFNA(
_xlfn.IFNA(
_xlfn.IFNA(
_xlfn.IFNA(
_xlfn.IFNA(
_xlfn.IFNA(
IF(_xlfn.XLOOKUP(AY$2,WatchbillMONTHLY!$A$3:$U$3,OFFSET(WatchbillMONTHLY!$A$3:$U$3,1,2))=IF(_xlfn.XLOOKUP($A75,INDIRECT("_"&amp;_xlfn.XLOOKUP(AY$2,WatchbillMONTHLY!$A$3:$U$3,OFFSET(WatchbillMONTHLY!$A$3:$U$3,1,2))),INDIRECT("_"&amp;_xlfn.XLOOKUP(AY$2,WatchbillMONTHLY!$A$3:$U$3,OFFSET(WatchbillMONTHLY!$A$3:$U$3,1,2))))=$A75,_xlfn.XLOOKUP(AY$2,WatchbillMONTHLY!$A$3:$U$3,OFFSET(WatchbillMONTHLY!$A$3:$U$3,1,2)),FALSE),TRUE,FALSE),
IF(_xlfn.XLOOKUP(AY$2,WatchbillMONTHLY!$A$20:$U$20,OFFSET(WatchbillMONTHLY!$A$20:$U$20,1,2))=IF(_xlfn.XLOOKUP($A75,INDIRECT("_"&amp;_xlfn.XLOOKUP(AY$2,WatchbillMONTHLY!$A$20:$U$20,OFFSET(WatchbillMONTHLY!$A$20:$U$20,1,2))),INDIRECT("_"&amp;_xlfn.XLOOKUP(AY$2,WatchbillMONTHLY!$A$20:$U$20,OFFSET(WatchbillMONTHLY!$A$20:$U$20,1,2))))=$A75,_xlfn.XLOOKUP(AY$2,WatchbillMONTHLY!$A$20:$U$20,OFFSET(WatchbillMONTHLY!$A$20:$U$20,1,2)),FALSE),TRUE,FALSE)),
IF(_xlfn.XLOOKUP(AY$2,WatchbillMONTHLY!$A$37:$U$37,OFFSET(WatchbillMONTHLY!$A$37:$U$37,1,2))=IF(_xlfn.XLOOKUP($A75,INDIRECT("_"&amp;_xlfn.XLOOKUP(AY$2,WatchbillMONTHLY!$A$37:$U$37,OFFSET(WatchbillMONTHLY!$A$37:$U$37,1,2))),INDIRECT("_"&amp;_xlfn.XLOOKUP(AY$2,WatchbillMONTHLY!$A$37:$U$37,OFFSET(WatchbillMONTHLY!$A$37:$U$37,1,2))))=$A75,_xlfn.XLOOKUP(AY$2,WatchbillMONTHLY!$A$37:$U$37,OFFSET(WatchbillMONTHLY!$A$37:$U$37,1,2)),FALSE),TRUE,FALSE)),
IF(_xlfn.XLOOKUP(AY$2,WatchbillMONTHLY!$A$54:$U$54,OFFSET(WatchbillMONTHLY!$A$54:$U$54,1,2))=IF(_xlfn.XLOOKUP($A75,INDIRECT("_"&amp;_xlfn.XLOOKUP(AY$2,WatchbillMONTHLY!$A$54:$U$54,OFFSET(WatchbillMONTHLY!$A$54:$U$54,1,2))),INDIRECT("_"&amp;_xlfn.XLOOKUP(AY$2,WatchbillMONTHLY!$A$54:$U$54,OFFSET(WatchbillMONTHLY!$A$54:$U$54,1,2))))=$A75,_xlfn.XLOOKUP(AY$2,WatchbillMONTHLY!$A$54:$U$54,OFFSET(WatchbillMONTHLY!$A$54:$U$54,1,2)),FALSE),TRUE,FALSE)),
IF(_xlfn.XLOOKUP(AY$2,WatchbillMONTHLY!$A$71:$U$71,OFFSET(WatchbillMONTHLY!$A$71:$U$71,1,2))=IF(_xlfn.XLOOKUP($A75,INDIRECT("_"&amp;_xlfn.XLOOKUP(AY$2,WatchbillMONTHLY!$A$71:$U$71,OFFSET(WatchbillMONTHLY!$A$71:$U$71,1,2))),INDIRECT("_"&amp;_xlfn.XLOOKUP(AY$2,WatchbillMONTHLY!$A$71:$U$71,OFFSET(WatchbillMONTHLY!$A$71:$U$71,1,2))))=$A75,_xlfn.XLOOKUP(AY$2,WatchbillMONTHLY!$A$71:$U$71,OFFSET(WatchbillMONTHLY!$A$71:$U$71,1,2)),FALSE),TRUE,FALSE)),
IF(_xlfn.XLOOKUP(AY$2,WatchbillMONTHLY!$A$88:$U$88,OFFSET(WatchbillMONTHLY!$A$88:$U$88,1,2))=IF(_xlfn.XLOOKUP($A75,INDIRECT("_"&amp;_xlfn.XLOOKUP(AY$2,WatchbillMONTHLY!$A$88:$U$88,OFFSET(WatchbillMONTHLY!$A$88:$U$88,1,2))),INDIRECT("_"&amp;_xlfn.XLOOKUP(AY$2,WatchbillMONTHLY!$A$88:$U$88,OFFSET(WatchbillMONTHLY!$A$88:$U$88,1,2))))=$A75,_xlfn.XLOOKUP(AY$2,WatchbillMONTHLY!$A$88:$U$88,OFFSET(WatchbillMONTHLY!$A$88:$U$88,1,2)),FALSE),TRUE,FALSE)),
FALSE),FALSE)</f>
        <v>0</v>
      </c>
      <c r="AZ75" s="209" t="b" cm="1">
        <f t="array" aca="1" ref="AZ75" ca="1">IF(AND($A75 &gt; 0, S75 &gt; 0,AZ$2&lt;MiscFormulas!$A$5+1),
_xlfn.IFNA(
_xlfn.IFNA(
_xlfn.IFNA(
_xlfn.IFNA(
_xlfn.IFNA(
_xlfn.IFNA(
IF(_xlfn.XLOOKUP(AZ$2,WatchbillMONTHLY!$A$3:$U$3,OFFSET(WatchbillMONTHLY!$A$3:$U$3,1,2))=IF(_xlfn.XLOOKUP($A75,INDIRECT("_"&amp;_xlfn.XLOOKUP(AZ$2,WatchbillMONTHLY!$A$3:$U$3,OFFSET(WatchbillMONTHLY!$A$3:$U$3,1,2))),INDIRECT("_"&amp;_xlfn.XLOOKUP(AZ$2,WatchbillMONTHLY!$A$3:$U$3,OFFSET(WatchbillMONTHLY!$A$3:$U$3,1,2))))=$A75,_xlfn.XLOOKUP(AZ$2,WatchbillMONTHLY!$A$3:$U$3,OFFSET(WatchbillMONTHLY!$A$3:$U$3,1,2)),FALSE),TRUE,FALSE),
IF(_xlfn.XLOOKUP(AZ$2,WatchbillMONTHLY!$A$20:$U$20,OFFSET(WatchbillMONTHLY!$A$20:$U$20,1,2))=IF(_xlfn.XLOOKUP($A75,INDIRECT("_"&amp;_xlfn.XLOOKUP(AZ$2,WatchbillMONTHLY!$A$20:$U$20,OFFSET(WatchbillMONTHLY!$A$20:$U$20,1,2))),INDIRECT("_"&amp;_xlfn.XLOOKUP(AZ$2,WatchbillMONTHLY!$A$20:$U$20,OFFSET(WatchbillMONTHLY!$A$20:$U$20,1,2))))=$A75,_xlfn.XLOOKUP(AZ$2,WatchbillMONTHLY!$A$20:$U$20,OFFSET(WatchbillMONTHLY!$A$20:$U$20,1,2)),FALSE),TRUE,FALSE)),
IF(_xlfn.XLOOKUP(AZ$2,WatchbillMONTHLY!$A$37:$U$37,OFFSET(WatchbillMONTHLY!$A$37:$U$37,1,2))=IF(_xlfn.XLOOKUP($A75,INDIRECT("_"&amp;_xlfn.XLOOKUP(AZ$2,WatchbillMONTHLY!$A$37:$U$37,OFFSET(WatchbillMONTHLY!$A$37:$U$37,1,2))),INDIRECT("_"&amp;_xlfn.XLOOKUP(AZ$2,WatchbillMONTHLY!$A$37:$U$37,OFFSET(WatchbillMONTHLY!$A$37:$U$37,1,2))))=$A75,_xlfn.XLOOKUP(AZ$2,WatchbillMONTHLY!$A$37:$U$37,OFFSET(WatchbillMONTHLY!$A$37:$U$37,1,2)),FALSE),TRUE,FALSE)),
IF(_xlfn.XLOOKUP(AZ$2,WatchbillMONTHLY!$A$54:$U$54,OFFSET(WatchbillMONTHLY!$A$54:$U$54,1,2))=IF(_xlfn.XLOOKUP($A75,INDIRECT("_"&amp;_xlfn.XLOOKUP(AZ$2,WatchbillMONTHLY!$A$54:$U$54,OFFSET(WatchbillMONTHLY!$A$54:$U$54,1,2))),INDIRECT("_"&amp;_xlfn.XLOOKUP(AZ$2,WatchbillMONTHLY!$A$54:$U$54,OFFSET(WatchbillMONTHLY!$A$54:$U$54,1,2))))=$A75,_xlfn.XLOOKUP(AZ$2,WatchbillMONTHLY!$A$54:$U$54,OFFSET(WatchbillMONTHLY!$A$54:$U$54,1,2)),FALSE),TRUE,FALSE)),
IF(_xlfn.XLOOKUP(AZ$2,WatchbillMONTHLY!$A$71:$U$71,OFFSET(WatchbillMONTHLY!$A$71:$U$71,1,2))=IF(_xlfn.XLOOKUP($A75,INDIRECT("_"&amp;_xlfn.XLOOKUP(AZ$2,WatchbillMONTHLY!$A$71:$U$71,OFFSET(WatchbillMONTHLY!$A$71:$U$71,1,2))),INDIRECT("_"&amp;_xlfn.XLOOKUP(AZ$2,WatchbillMONTHLY!$A$71:$U$71,OFFSET(WatchbillMONTHLY!$A$71:$U$71,1,2))))=$A75,_xlfn.XLOOKUP(AZ$2,WatchbillMONTHLY!$A$71:$U$71,OFFSET(WatchbillMONTHLY!$A$71:$U$71,1,2)),FALSE),TRUE,FALSE)),
IF(_xlfn.XLOOKUP(AZ$2,WatchbillMONTHLY!$A$88:$U$88,OFFSET(WatchbillMONTHLY!$A$88:$U$88,1,2))=IF(_xlfn.XLOOKUP($A75,INDIRECT("_"&amp;_xlfn.XLOOKUP(AZ$2,WatchbillMONTHLY!$A$88:$U$88,OFFSET(WatchbillMONTHLY!$A$88:$U$88,1,2))),INDIRECT("_"&amp;_xlfn.XLOOKUP(AZ$2,WatchbillMONTHLY!$A$88:$U$88,OFFSET(WatchbillMONTHLY!$A$88:$U$88,1,2))))=$A75,_xlfn.XLOOKUP(AZ$2,WatchbillMONTHLY!$A$88:$U$88,OFFSET(WatchbillMONTHLY!$A$88:$U$88,1,2)),FALSE),TRUE,FALSE)),
FALSE),FALSE)</f>
        <v>0</v>
      </c>
      <c r="BA75" s="209" t="b" cm="1">
        <f t="array" aca="1" ref="BA75" ca="1">IF(AND($A75 &gt; 0, T75 &gt; 0,BA$2&lt;MiscFormulas!$A$5+1),
_xlfn.IFNA(
_xlfn.IFNA(
_xlfn.IFNA(
_xlfn.IFNA(
_xlfn.IFNA(
_xlfn.IFNA(
IF(_xlfn.XLOOKUP(BA$2,WatchbillMONTHLY!$A$3:$U$3,OFFSET(WatchbillMONTHLY!$A$3:$U$3,1,2))=IF(_xlfn.XLOOKUP($A75,INDIRECT("_"&amp;_xlfn.XLOOKUP(BA$2,WatchbillMONTHLY!$A$3:$U$3,OFFSET(WatchbillMONTHLY!$A$3:$U$3,1,2))),INDIRECT("_"&amp;_xlfn.XLOOKUP(BA$2,WatchbillMONTHLY!$A$3:$U$3,OFFSET(WatchbillMONTHLY!$A$3:$U$3,1,2))))=$A75,_xlfn.XLOOKUP(BA$2,WatchbillMONTHLY!$A$3:$U$3,OFFSET(WatchbillMONTHLY!$A$3:$U$3,1,2)),FALSE),TRUE,FALSE),
IF(_xlfn.XLOOKUP(BA$2,WatchbillMONTHLY!$A$20:$U$20,OFFSET(WatchbillMONTHLY!$A$20:$U$20,1,2))=IF(_xlfn.XLOOKUP($A75,INDIRECT("_"&amp;_xlfn.XLOOKUP(BA$2,WatchbillMONTHLY!$A$20:$U$20,OFFSET(WatchbillMONTHLY!$A$20:$U$20,1,2))),INDIRECT("_"&amp;_xlfn.XLOOKUP(BA$2,WatchbillMONTHLY!$A$20:$U$20,OFFSET(WatchbillMONTHLY!$A$20:$U$20,1,2))))=$A75,_xlfn.XLOOKUP(BA$2,WatchbillMONTHLY!$A$20:$U$20,OFFSET(WatchbillMONTHLY!$A$20:$U$20,1,2)),FALSE),TRUE,FALSE)),
IF(_xlfn.XLOOKUP(BA$2,WatchbillMONTHLY!$A$37:$U$37,OFFSET(WatchbillMONTHLY!$A$37:$U$37,1,2))=IF(_xlfn.XLOOKUP($A75,INDIRECT("_"&amp;_xlfn.XLOOKUP(BA$2,WatchbillMONTHLY!$A$37:$U$37,OFFSET(WatchbillMONTHLY!$A$37:$U$37,1,2))),INDIRECT("_"&amp;_xlfn.XLOOKUP(BA$2,WatchbillMONTHLY!$A$37:$U$37,OFFSET(WatchbillMONTHLY!$A$37:$U$37,1,2))))=$A75,_xlfn.XLOOKUP(BA$2,WatchbillMONTHLY!$A$37:$U$37,OFFSET(WatchbillMONTHLY!$A$37:$U$37,1,2)),FALSE),TRUE,FALSE)),
IF(_xlfn.XLOOKUP(BA$2,WatchbillMONTHLY!$A$54:$U$54,OFFSET(WatchbillMONTHLY!$A$54:$U$54,1,2))=IF(_xlfn.XLOOKUP($A75,INDIRECT("_"&amp;_xlfn.XLOOKUP(BA$2,WatchbillMONTHLY!$A$54:$U$54,OFFSET(WatchbillMONTHLY!$A$54:$U$54,1,2))),INDIRECT("_"&amp;_xlfn.XLOOKUP(BA$2,WatchbillMONTHLY!$A$54:$U$54,OFFSET(WatchbillMONTHLY!$A$54:$U$54,1,2))))=$A75,_xlfn.XLOOKUP(BA$2,WatchbillMONTHLY!$A$54:$U$54,OFFSET(WatchbillMONTHLY!$A$54:$U$54,1,2)),FALSE),TRUE,FALSE)),
IF(_xlfn.XLOOKUP(BA$2,WatchbillMONTHLY!$A$71:$U$71,OFFSET(WatchbillMONTHLY!$A$71:$U$71,1,2))=IF(_xlfn.XLOOKUP($A75,INDIRECT("_"&amp;_xlfn.XLOOKUP(BA$2,WatchbillMONTHLY!$A$71:$U$71,OFFSET(WatchbillMONTHLY!$A$71:$U$71,1,2))),INDIRECT("_"&amp;_xlfn.XLOOKUP(BA$2,WatchbillMONTHLY!$A$71:$U$71,OFFSET(WatchbillMONTHLY!$A$71:$U$71,1,2))))=$A75,_xlfn.XLOOKUP(BA$2,WatchbillMONTHLY!$A$71:$U$71,OFFSET(WatchbillMONTHLY!$A$71:$U$71,1,2)),FALSE),TRUE,FALSE)),
IF(_xlfn.XLOOKUP(BA$2,WatchbillMONTHLY!$A$88:$U$88,OFFSET(WatchbillMONTHLY!$A$88:$U$88,1,2))=IF(_xlfn.XLOOKUP($A75,INDIRECT("_"&amp;_xlfn.XLOOKUP(BA$2,WatchbillMONTHLY!$A$88:$U$88,OFFSET(WatchbillMONTHLY!$A$88:$U$88,1,2))),INDIRECT("_"&amp;_xlfn.XLOOKUP(BA$2,WatchbillMONTHLY!$A$88:$U$88,OFFSET(WatchbillMONTHLY!$A$88:$U$88,1,2))))=$A75,_xlfn.XLOOKUP(BA$2,WatchbillMONTHLY!$A$88:$U$88,OFFSET(WatchbillMONTHLY!$A$88:$U$88,1,2)),FALSE),TRUE,FALSE)),
FALSE),FALSE)</f>
        <v>0</v>
      </c>
      <c r="BB75" s="209" t="b" cm="1">
        <f t="array" aca="1" ref="BB75" ca="1">IF(AND($A75 &gt; 0, U75 &gt; 0,BB$2&lt;MiscFormulas!$A$5+1),
_xlfn.IFNA(
_xlfn.IFNA(
_xlfn.IFNA(
_xlfn.IFNA(
_xlfn.IFNA(
_xlfn.IFNA(
IF(_xlfn.XLOOKUP(BB$2,WatchbillMONTHLY!$A$3:$U$3,OFFSET(WatchbillMONTHLY!$A$3:$U$3,1,2))=IF(_xlfn.XLOOKUP($A75,INDIRECT("_"&amp;_xlfn.XLOOKUP(BB$2,WatchbillMONTHLY!$A$3:$U$3,OFFSET(WatchbillMONTHLY!$A$3:$U$3,1,2))),INDIRECT("_"&amp;_xlfn.XLOOKUP(BB$2,WatchbillMONTHLY!$A$3:$U$3,OFFSET(WatchbillMONTHLY!$A$3:$U$3,1,2))))=$A75,_xlfn.XLOOKUP(BB$2,WatchbillMONTHLY!$A$3:$U$3,OFFSET(WatchbillMONTHLY!$A$3:$U$3,1,2)),FALSE),TRUE,FALSE),
IF(_xlfn.XLOOKUP(BB$2,WatchbillMONTHLY!$A$20:$U$20,OFFSET(WatchbillMONTHLY!$A$20:$U$20,1,2))=IF(_xlfn.XLOOKUP($A75,INDIRECT("_"&amp;_xlfn.XLOOKUP(BB$2,WatchbillMONTHLY!$A$20:$U$20,OFFSET(WatchbillMONTHLY!$A$20:$U$20,1,2))),INDIRECT("_"&amp;_xlfn.XLOOKUP(BB$2,WatchbillMONTHLY!$A$20:$U$20,OFFSET(WatchbillMONTHLY!$A$20:$U$20,1,2))))=$A75,_xlfn.XLOOKUP(BB$2,WatchbillMONTHLY!$A$20:$U$20,OFFSET(WatchbillMONTHLY!$A$20:$U$20,1,2)),FALSE),TRUE,FALSE)),
IF(_xlfn.XLOOKUP(BB$2,WatchbillMONTHLY!$A$37:$U$37,OFFSET(WatchbillMONTHLY!$A$37:$U$37,1,2))=IF(_xlfn.XLOOKUP($A75,INDIRECT("_"&amp;_xlfn.XLOOKUP(BB$2,WatchbillMONTHLY!$A$37:$U$37,OFFSET(WatchbillMONTHLY!$A$37:$U$37,1,2))),INDIRECT("_"&amp;_xlfn.XLOOKUP(BB$2,WatchbillMONTHLY!$A$37:$U$37,OFFSET(WatchbillMONTHLY!$A$37:$U$37,1,2))))=$A75,_xlfn.XLOOKUP(BB$2,WatchbillMONTHLY!$A$37:$U$37,OFFSET(WatchbillMONTHLY!$A$37:$U$37,1,2)),FALSE),TRUE,FALSE)),
IF(_xlfn.XLOOKUP(BB$2,WatchbillMONTHLY!$A$54:$U$54,OFFSET(WatchbillMONTHLY!$A$54:$U$54,1,2))=IF(_xlfn.XLOOKUP($A75,INDIRECT("_"&amp;_xlfn.XLOOKUP(BB$2,WatchbillMONTHLY!$A$54:$U$54,OFFSET(WatchbillMONTHLY!$A$54:$U$54,1,2))),INDIRECT("_"&amp;_xlfn.XLOOKUP(BB$2,WatchbillMONTHLY!$A$54:$U$54,OFFSET(WatchbillMONTHLY!$A$54:$U$54,1,2))))=$A75,_xlfn.XLOOKUP(BB$2,WatchbillMONTHLY!$A$54:$U$54,OFFSET(WatchbillMONTHLY!$A$54:$U$54,1,2)),FALSE),TRUE,FALSE)),
IF(_xlfn.XLOOKUP(BB$2,WatchbillMONTHLY!$A$71:$U$71,OFFSET(WatchbillMONTHLY!$A$71:$U$71,1,2))=IF(_xlfn.XLOOKUP($A75,INDIRECT("_"&amp;_xlfn.XLOOKUP(BB$2,WatchbillMONTHLY!$A$71:$U$71,OFFSET(WatchbillMONTHLY!$A$71:$U$71,1,2))),INDIRECT("_"&amp;_xlfn.XLOOKUP(BB$2,WatchbillMONTHLY!$A$71:$U$71,OFFSET(WatchbillMONTHLY!$A$71:$U$71,1,2))))=$A75,_xlfn.XLOOKUP(BB$2,WatchbillMONTHLY!$A$71:$U$71,OFFSET(WatchbillMONTHLY!$A$71:$U$71,1,2)),FALSE),TRUE,FALSE)),
IF(_xlfn.XLOOKUP(BB$2,WatchbillMONTHLY!$A$88:$U$88,OFFSET(WatchbillMONTHLY!$A$88:$U$88,1,2))=IF(_xlfn.XLOOKUP($A75,INDIRECT("_"&amp;_xlfn.XLOOKUP(BB$2,WatchbillMONTHLY!$A$88:$U$88,OFFSET(WatchbillMONTHLY!$A$88:$U$88,1,2))),INDIRECT("_"&amp;_xlfn.XLOOKUP(BB$2,WatchbillMONTHLY!$A$88:$U$88,OFFSET(WatchbillMONTHLY!$A$88:$U$88,1,2))))=$A75,_xlfn.XLOOKUP(BB$2,WatchbillMONTHLY!$A$88:$U$88,OFFSET(WatchbillMONTHLY!$A$88:$U$88,1,2)),FALSE),TRUE,FALSE)),
FALSE),FALSE)</f>
        <v>0</v>
      </c>
      <c r="BC75" s="209" t="b" cm="1">
        <f t="array" aca="1" ref="BC75" ca="1">IF(AND($A75 &gt; 0, V75 &gt; 0,BC$2&lt;MiscFormulas!$A$5+1),
_xlfn.IFNA(
_xlfn.IFNA(
_xlfn.IFNA(
_xlfn.IFNA(
_xlfn.IFNA(
_xlfn.IFNA(
IF(_xlfn.XLOOKUP(BC$2,WatchbillMONTHLY!$A$3:$U$3,OFFSET(WatchbillMONTHLY!$A$3:$U$3,1,2))=IF(_xlfn.XLOOKUP($A75,INDIRECT("_"&amp;_xlfn.XLOOKUP(BC$2,WatchbillMONTHLY!$A$3:$U$3,OFFSET(WatchbillMONTHLY!$A$3:$U$3,1,2))),INDIRECT("_"&amp;_xlfn.XLOOKUP(BC$2,WatchbillMONTHLY!$A$3:$U$3,OFFSET(WatchbillMONTHLY!$A$3:$U$3,1,2))))=$A75,_xlfn.XLOOKUP(BC$2,WatchbillMONTHLY!$A$3:$U$3,OFFSET(WatchbillMONTHLY!$A$3:$U$3,1,2)),FALSE),TRUE,FALSE),
IF(_xlfn.XLOOKUP(BC$2,WatchbillMONTHLY!$A$20:$U$20,OFFSET(WatchbillMONTHLY!$A$20:$U$20,1,2))=IF(_xlfn.XLOOKUP($A75,INDIRECT("_"&amp;_xlfn.XLOOKUP(BC$2,WatchbillMONTHLY!$A$20:$U$20,OFFSET(WatchbillMONTHLY!$A$20:$U$20,1,2))),INDIRECT("_"&amp;_xlfn.XLOOKUP(BC$2,WatchbillMONTHLY!$A$20:$U$20,OFFSET(WatchbillMONTHLY!$A$20:$U$20,1,2))))=$A75,_xlfn.XLOOKUP(BC$2,WatchbillMONTHLY!$A$20:$U$20,OFFSET(WatchbillMONTHLY!$A$20:$U$20,1,2)),FALSE),TRUE,FALSE)),
IF(_xlfn.XLOOKUP(BC$2,WatchbillMONTHLY!$A$37:$U$37,OFFSET(WatchbillMONTHLY!$A$37:$U$37,1,2))=IF(_xlfn.XLOOKUP($A75,INDIRECT("_"&amp;_xlfn.XLOOKUP(BC$2,WatchbillMONTHLY!$A$37:$U$37,OFFSET(WatchbillMONTHLY!$A$37:$U$37,1,2))),INDIRECT("_"&amp;_xlfn.XLOOKUP(BC$2,WatchbillMONTHLY!$A$37:$U$37,OFFSET(WatchbillMONTHLY!$A$37:$U$37,1,2))))=$A75,_xlfn.XLOOKUP(BC$2,WatchbillMONTHLY!$A$37:$U$37,OFFSET(WatchbillMONTHLY!$A$37:$U$37,1,2)),FALSE),TRUE,FALSE)),
IF(_xlfn.XLOOKUP(BC$2,WatchbillMONTHLY!$A$54:$U$54,OFFSET(WatchbillMONTHLY!$A$54:$U$54,1,2))=IF(_xlfn.XLOOKUP($A75,INDIRECT("_"&amp;_xlfn.XLOOKUP(BC$2,WatchbillMONTHLY!$A$54:$U$54,OFFSET(WatchbillMONTHLY!$A$54:$U$54,1,2))),INDIRECT("_"&amp;_xlfn.XLOOKUP(BC$2,WatchbillMONTHLY!$A$54:$U$54,OFFSET(WatchbillMONTHLY!$A$54:$U$54,1,2))))=$A75,_xlfn.XLOOKUP(BC$2,WatchbillMONTHLY!$A$54:$U$54,OFFSET(WatchbillMONTHLY!$A$54:$U$54,1,2)),FALSE),TRUE,FALSE)),
IF(_xlfn.XLOOKUP(BC$2,WatchbillMONTHLY!$A$71:$U$71,OFFSET(WatchbillMONTHLY!$A$71:$U$71,1,2))=IF(_xlfn.XLOOKUP($A75,INDIRECT("_"&amp;_xlfn.XLOOKUP(BC$2,WatchbillMONTHLY!$A$71:$U$71,OFFSET(WatchbillMONTHLY!$A$71:$U$71,1,2))),INDIRECT("_"&amp;_xlfn.XLOOKUP(BC$2,WatchbillMONTHLY!$A$71:$U$71,OFFSET(WatchbillMONTHLY!$A$71:$U$71,1,2))))=$A75,_xlfn.XLOOKUP(BC$2,WatchbillMONTHLY!$A$71:$U$71,OFFSET(WatchbillMONTHLY!$A$71:$U$71,1,2)),FALSE),TRUE,FALSE)),
IF(_xlfn.XLOOKUP(BC$2,WatchbillMONTHLY!$A$88:$U$88,OFFSET(WatchbillMONTHLY!$A$88:$U$88,1,2))=IF(_xlfn.XLOOKUP($A75,INDIRECT("_"&amp;_xlfn.XLOOKUP(BC$2,WatchbillMONTHLY!$A$88:$U$88,OFFSET(WatchbillMONTHLY!$A$88:$U$88,1,2))),INDIRECT("_"&amp;_xlfn.XLOOKUP(BC$2,WatchbillMONTHLY!$A$88:$U$88,OFFSET(WatchbillMONTHLY!$A$88:$U$88,1,2))))=$A75,_xlfn.XLOOKUP(BC$2,WatchbillMONTHLY!$A$88:$U$88,OFFSET(WatchbillMONTHLY!$A$88:$U$88,1,2)),FALSE),TRUE,FALSE)),
FALSE),FALSE)</f>
        <v>0</v>
      </c>
      <c r="BD75" s="209" t="b" cm="1">
        <f t="array" aca="1" ref="BD75" ca="1">IF(AND($A75 &gt; 0, W75 &gt; 0,BD$2&lt;MiscFormulas!$A$5+1),
_xlfn.IFNA(
_xlfn.IFNA(
_xlfn.IFNA(
_xlfn.IFNA(
_xlfn.IFNA(
_xlfn.IFNA(
IF(_xlfn.XLOOKUP(BD$2,WatchbillMONTHLY!$A$3:$U$3,OFFSET(WatchbillMONTHLY!$A$3:$U$3,1,2))=IF(_xlfn.XLOOKUP($A75,INDIRECT("_"&amp;_xlfn.XLOOKUP(BD$2,WatchbillMONTHLY!$A$3:$U$3,OFFSET(WatchbillMONTHLY!$A$3:$U$3,1,2))),INDIRECT("_"&amp;_xlfn.XLOOKUP(BD$2,WatchbillMONTHLY!$A$3:$U$3,OFFSET(WatchbillMONTHLY!$A$3:$U$3,1,2))))=$A75,_xlfn.XLOOKUP(BD$2,WatchbillMONTHLY!$A$3:$U$3,OFFSET(WatchbillMONTHLY!$A$3:$U$3,1,2)),FALSE),TRUE,FALSE),
IF(_xlfn.XLOOKUP(BD$2,WatchbillMONTHLY!$A$20:$U$20,OFFSET(WatchbillMONTHLY!$A$20:$U$20,1,2))=IF(_xlfn.XLOOKUP($A75,INDIRECT("_"&amp;_xlfn.XLOOKUP(BD$2,WatchbillMONTHLY!$A$20:$U$20,OFFSET(WatchbillMONTHLY!$A$20:$U$20,1,2))),INDIRECT("_"&amp;_xlfn.XLOOKUP(BD$2,WatchbillMONTHLY!$A$20:$U$20,OFFSET(WatchbillMONTHLY!$A$20:$U$20,1,2))))=$A75,_xlfn.XLOOKUP(BD$2,WatchbillMONTHLY!$A$20:$U$20,OFFSET(WatchbillMONTHLY!$A$20:$U$20,1,2)),FALSE),TRUE,FALSE)),
IF(_xlfn.XLOOKUP(BD$2,WatchbillMONTHLY!$A$37:$U$37,OFFSET(WatchbillMONTHLY!$A$37:$U$37,1,2))=IF(_xlfn.XLOOKUP($A75,INDIRECT("_"&amp;_xlfn.XLOOKUP(BD$2,WatchbillMONTHLY!$A$37:$U$37,OFFSET(WatchbillMONTHLY!$A$37:$U$37,1,2))),INDIRECT("_"&amp;_xlfn.XLOOKUP(BD$2,WatchbillMONTHLY!$A$37:$U$37,OFFSET(WatchbillMONTHLY!$A$37:$U$37,1,2))))=$A75,_xlfn.XLOOKUP(BD$2,WatchbillMONTHLY!$A$37:$U$37,OFFSET(WatchbillMONTHLY!$A$37:$U$37,1,2)),FALSE),TRUE,FALSE)),
IF(_xlfn.XLOOKUP(BD$2,WatchbillMONTHLY!$A$54:$U$54,OFFSET(WatchbillMONTHLY!$A$54:$U$54,1,2))=IF(_xlfn.XLOOKUP($A75,INDIRECT("_"&amp;_xlfn.XLOOKUP(BD$2,WatchbillMONTHLY!$A$54:$U$54,OFFSET(WatchbillMONTHLY!$A$54:$U$54,1,2))),INDIRECT("_"&amp;_xlfn.XLOOKUP(BD$2,WatchbillMONTHLY!$A$54:$U$54,OFFSET(WatchbillMONTHLY!$A$54:$U$54,1,2))))=$A75,_xlfn.XLOOKUP(BD$2,WatchbillMONTHLY!$A$54:$U$54,OFFSET(WatchbillMONTHLY!$A$54:$U$54,1,2)),FALSE),TRUE,FALSE)),
IF(_xlfn.XLOOKUP(BD$2,WatchbillMONTHLY!$A$71:$U$71,OFFSET(WatchbillMONTHLY!$A$71:$U$71,1,2))=IF(_xlfn.XLOOKUP($A75,INDIRECT("_"&amp;_xlfn.XLOOKUP(BD$2,WatchbillMONTHLY!$A$71:$U$71,OFFSET(WatchbillMONTHLY!$A$71:$U$71,1,2))),INDIRECT("_"&amp;_xlfn.XLOOKUP(BD$2,WatchbillMONTHLY!$A$71:$U$71,OFFSET(WatchbillMONTHLY!$A$71:$U$71,1,2))))=$A75,_xlfn.XLOOKUP(BD$2,WatchbillMONTHLY!$A$71:$U$71,OFFSET(WatchbillMONTHLY!$A$71:$U$71,1,2)),FALSE),TRUE,FALSE)),
IF(_xlfn.XLOOKUP(BD$2,WatchbillMONTHLY!$A$88:$U$88,OFFSET(WatchbillMONTHLY!$A$88:$U$88,1,2))=IF(_xlfn.XLOOKUP($A75,INDIRECT("_"&amp;_xlfn.XLOOKUP(BD$2,WatchbillMONTHLY!$A$88:$U$88,OFFSET(WatchbillMONTHLY!$A$88:$U$88,1,2))),INDIRECT("_"&amp;_xlfn.XLOOKUP(BD$2,WatchbillMONTHLY!$A$88:$U$88,OFFSET(WatchbillMONTHLY!$A$88:$U$88,1,2))))=$A75,_xlfn.XLOOKUP(BD$2,WatchbillMONTHLY!$A$88:$U$88,OFFSET(WatchbillMONTHLY!$A$88:$U$88,1,2)),FALSE),TRUE,FALSE)),
FALSE),FALSE)</f>
        <v>0</v>
      </c>
      <c r="BE75" s="209" t="b" cm="1">
        <f t="array" aca="1" ref="BE75" ca="1">IF(AND($A75 &gt; 0, X75 &gt; 0,BE$2&lt;MiscFormulas!$A$5+1),
_xlfn.IFNA(
_xlfn.IFNA(
_xlfn.IFNA(
_xlfn.IFNA(
_xlfn.IFNA(
_xlfn.IFNA(
IF(_xlfn.XLOOKUP(BE$2,WatchbillMONTHLY!$A$3:$U$3,OFFSET(WatchbillMONTHLY!$A$3:$U$3,1,2))=IF(_xlfn.XLOOKUP($A75,INDIRECT("_"&amp;_xlfn.XLOOKUP(BE$2,WatchbillMONTHLY!$A$3:$U$3,OFFSET(WatchbillMONTHLY!$A$3:$U$3,1,2))),INDIRECT("_"&amp;_xlfn.XLOOKUP(BE$2,WatchbillMONTHLY!$A$3:$U$3,OFFSET(WatchbillMONTHLY!$A$3:$U$3,1,2))))=$A75,_xlfn.XLOOKUP(BE$2,WatchbillMONTHLY!$A$3:$U$3,OFFSET(WatchbillMONTHLY!$A$3:$U$3,1,2)),FALSE),TRUE,FALSE),
IF(_xlfn.XLOOKUP(BE$2,WatchbillMONTHLY!$A$20:$U$20,OFFSET(WatchbillMONTHLY!$A$20:$U$20,1,2))=IF(_xlfn.XLOOKUP($A75,INDIRECT("_"&amp;_xlfn.XLOOKUP(BE$2,WatchbillMONTHLY!$A$20:$U$20,OFFSET(WatchbillMONTHLY!$A$20:$U$20,1,2))),INDIRECT("_"&amp;_xlfn.XLOOKUP(BE$2,WatchbillMONTHLY!$A$20:$U$20,OFFSET(WatchbillMONTHLY!$A$20:$U$20,1,2))))=$A75,_xlfn.XLOOKUP(BE$2,WatchbillMONTHLY!$A$20:$U$20,OFFSET(WatchbillMONTHLY!$A$20:$U$20,1,2)),FALSE),TRUE,FALSE)),
IF(_xlfn.XLOOKUP(BE$2,WatchbillMONTHLY!$A$37:$U$37,OFFSET(WatchbillMONTHLY!$A$37:$U$37,1,2))=IF(_xlfn.XLOOKUP($A75,INDIRECT("_"&amp;_xlfn.XLOOKUP(BE$2,WatchbillMONTHLY!$A$37:$U$37,OFFSET(WatchbillMONTHLY!$A$37:$U$37,1,2))),INDIRECT("_"&amp;_xlfn.XLOOKUP(BE$2,WatchbillMONTHLY!$A$37:$U$37,OFFSET(WatchbillMONTHLY!$A$37:$U$37,1,2))))=$A75,_xlfn.XLOOKUP(BE$2,WatchbillMONTHLY!$A$37:$U$37,OFFSET(WatchbillMONTHLY!$A$37:$U$37,1,2)),FALSE),TRUE,FALSE)),
IF(_xlfn.XLOOKUP(BE$2,WatchbillMONTHLY!$A$54:$U$54,OFFSET(WatchbillMONTHLY!$A$54:$U$54,1,2))=IF(_xlfn.XLOOKUP($A75,INDIRECT("_"&amp;_xlfn.XLOOKUP(BE$2,WatchbillMONTHLY!$A$54:$U$54,OFFSET(WatchbillMONTHLY!$A$54:$U$54,1,2))),INDIRECT("_"&amp;_xlfn.XLOOKUP(BE$2,WatchbillMONTHLY!$A$54:$U$54,OFFSET(WatchbillMONTHLY!$A$54:$U$54,1,2))))=$A75,_xlfn.XLOOKUP(BE$2,WatchbillMONTHLY!$A$54:$U$54,OFFSET(WatchbillMONTHLY!$A$54:$U$54,1,2)),FALSE),TRUE,FALSE)),
IF(_xlfn.XLOOKUP(BE$2,WatchbillMONTHLY!$A$71:$U$71,OFFSET(WatchbillMONTHLY!$A$71:$U$71,1,2))=IF(_xlfn.XLOOKUP($A75,INDIRECT("_"&amp;_xlfn.XLOOKUP(BE$2,WatchbillMONTHLY!$A$71:$U$71,OFFSET(WatchbillMONTHLY!$A$71:$U$71,1,2))),INDIRECT("_"&amp;_xlfn.XLOOKUP(BE$2,WatchbillMONTHLY!$A$71:$U$71,OFFSET(WatchbillMONTHLY!$A$71:$U$71,1,2))))=$A75,_xlfn.XLOOKUP(BE$2,WatchbillMONTHLY!$A$71:$U$71,OFFSET(WatchbillMONTHLY!$A$71:$U$71,1,2)),FALSE),TRUE,FALSE)),
IF(_xlfn.XLOOKUP(BE$2,WatchbillMONTHLY!$A$88:$U$88,OFFSET(WatchbillMONTHLY!$A$88:$U$88,1,2))=IF(_xlfn.XLOOKUP($A75,INDIRECT("_"&amp;_xlfn.XLOOKUP(BE$2,WatchbillMONTHLY!$A$88:$U$88,OFFSET(WatchbillMONTHLY!$A$88:$U$88,1,2))),INDIRECT("_"&amp;_xlfn.XLOOKUP(BE$2,WatchbillMONTHLY!$A$88:$U$88,OFFSET(WatchbillMONTHLY!$A$88:$U$88,1,2))))=$A75,_xlfn.XLOOKUP(BE$2,WatchbillMONTHLY!$A$88:$U$88,OFFSET(WatchbillMONTHLY!$A$88:$U$88,1,2)),FALSE),TRUE,FALSE)),
FALSE),FALSE)</f>
        <v>0</v>
      </c>
      <c r="BF75" s="209" t="b" cm="1">
        <f t="array" aca="1" ref="BF75" ca="1">IF(AND($A75 &gt; 0, Y75 &gt; 0,BF$2&lt;MiscFormulas!$A$5+1),
_xlfn.IFNA(
_xlfn.IFNA(
_xlfn.IFNA(
_xlfn.IFNA(
_xlfn.IFNA(
_xlfn.IFNA(
IF(_xlfn.XLOOKUP(BF$2,WatchbillMONTHLY!$A$3:$U$3,OFFSET(WatchbillMONTHLY!$A$3:$U$3,1,2))=IF(_xlfn.XLOOKUP($A75,INDIRECT("_"&amp;_xlfn.XLOOKUP(BF$2,WatchbillMONTHLY!$A$3:$U$3,OFFSET(WatchbillMONTHLY!$A$3:$U$3,1,2))),INDIRECT("_"&amp;_xlfn.XLOOKUP(BF$2,WatchbillMONTHLY!$A$3:$U$3,OFFSET(WatchbillMONTHLY!$A$3:$U$3,1,2))))=$A75,_xlfn.XLOOKUP(BF$2,WatchbillMONTHLY!$A$3:$U$3,OFFSET(WatchbillMONTHLY!$A$3:$U$3,1,2)),FALSE),TRUE,FALSE),
IF(_xlfn.XLOOKUP(BF$2,WatchbillMONTHLY!$A$20:$U$20,OFFSET(WatchbillMONTHLY!$A$20:$U$20,1,2))=IF(_xlfn.XLOOKUP($A75,INDIRECT("_"&amp;_xlfn.XLOOKUP(BF$2,WatchbillMONTHLY!$A$20:$U$20,OFFSET(WatchbillMONTHLY!$A$20:$U$20,1,2))),INDIRECT("_"&amp;_xlfn.XLOOKUP(BF$2,WatchbillMONTHLY!$A$20:$U$20,OFFSET(WatchbillMONTHLY!$A$20:$U$20,1,2))))=$A75,_xlfn.XLOOKUP(BF$2,WatchbillMONTHLY!$A$20:$U$20,OFFSET(WatchbillMONTHLY!$A$20:$U$20,1,2)),FALSE),TRUE,FALSE)),
IF(_xlfn.XLOOKUP(BF$2,WatchbillMONTHLY!$A$37:$U$37,OFFSET(WatchbillMONTHLY!$A$37:$U$37,1,2))=IF(_xlfn.XLOOKUP($A75,INDIRECT("_"&amp;_xlfn.XLOOKUP(BF$2,WatchbillMONTHLY!$A$37:$U$37,OFFSET(WatchbillMONTHLY!$A$37:$U$37,1,2))),INDIRECT("_"&amp;_xlfn.XLOOKUP(BF$2,WatchbillMONTHLY!$A$37:$U$37,OFFSET(WatchbillMONTHLY!$A$37:$U$37,1,2))))=$A75,_xlfn.XLOOKUP(BF$2,WatchbillMONTHLY!$A$37:$U$37,OFFSET(WatchbillMONTHLY!$A$37:$U$37,1,2)),FALSE),TRUE,FALSE)),
IF(_xlfn.XLOOKUP(BF$2,WatchbillMONTHLY!$A$54:$U$54,OFFSET(WatchbillMONTHLY!$A$54:$U$54,1,2))=IF(_xlfn.XLOOKUP($A75,INDIRECT("_"&amp;_xlfn.XLOOKUP(BF$2,WatchbillMONTHLY!$A$54:$U$54,OFFSET(WatchbillMONTHLY!$A$54:$U$54,1,2))),INDIRECT("_"&amp;_xlfn.XLOOKUP(BF$2,WatchbillMONTHLY!$A$54:$U$54,OFFSET(WatchbillMONTHLY!$A$54:$U$54,1,2))))=$A75,_xlfn.XLOOKUP(BF$2,WatchbillMONTHLY!$A$54:$U$54,OFFSET(WatchbillMONTHLY!$A$54:$U$54,1,2)),FALSE),TRUE,FALSE)),
IF(_xlfn.XLOOKUP(BF$2,WatchbillMONTHLY!$A$71:$U$71,OFFSET(WatchbillMONTHLY!$A$71:$U$71,1,2))=IF(_xlfn.XLOOKUP($A75,INDIRECT("_"&amp;_xlfn.XLOOKUP(BF$2,WatchbillMONTHLY!$A$71:$U$71,OFFSET(WatchbillMONTHLY!$A$71:$U$71,1,2))),INDIRECT("_"&amp;_xlfn.XLOOKUP(BF$2,WatchbillMONTHLY!$A$71:$U$71,OFFSET(WatchbillMONTHLY!$A$71:$U$71,1,2))))=$A75,_xlfn.XLOOKUP(BF$2,WatchbillMONTHLY!$A$71:$U$71,OFFSET(WatchbillMONTHLY!$A$71:$U$71,1,2)),FALSE),TRUE,FALSE)),
IF(_xlfn.XLOOKUP(BF$2,WatchbillMONTHLY!$A$88:$U$88,OFFSET(WatchbillMONTHLY!$A$88:$U$88,1,2))=IF(_xlfn.XLOOKUP($A75,INDIRECT("_"&amp;_xlfn.XLOOKUP(BF$2,WatchbillMONTHLY!$A$88:$U$88,OFFSET(WatchbillMONTHLY!$A$88:$U$88,1,2))),INDIRECT("_"&amp;_xlfn.XLOOKUP(BF$2,WatchbillMONTHLY!$A$88:$U$88,OFFSET(WatchbillMONTHLY!$A$88:$U$88,1,2))))=$A75,_xlfn.XLOOKUP(BF$2,WatchbillMONTHLY!$A$88:$U$88,OFFSET(WatchbillMONTHLY!$A$88:$U$88,1,2)),FALSE),TRUE,FALSE)),
FALSE),FALSE)</f>
        <v>0</v>
      </c>
      <c r="BG75" s="209" t="b" cm="1">
        <f t="array" aca="1" ref="BG75" ca="1">IF(AND($A75 &gt; 0, Z75 &gt; 0,BG$2&lt;MiscFormulas!$A$5+1),
_xlfn.IFNA(
_xlfn.IFNA(
_xlfn.IFNA(
_xlfn.IFNA(
_xlfn.IFNA(
_xlfn.IFNA(
IF(_xlfn.XLOOKUP(BG$2,WatchbillMONTHLY!$A$3:$U$3,OFFSET(WatchbillMONTHLY!$A$3:$U$3,1,2))=IF(_xlfn.XLOOKUP($A75,INDIRECT("_"&amp;_xlfn.XLOOKUP(BG$2,WatchbillMONTHLY!$A$3:$U$3,OFFSET(WatchbillMONTHLY!$A$3:$U$3,1,2))),INDIRECT("_"&amp;_xlfn.XLOOKUP(BG$2,WatchbillMONTHLY!$A$3:$U$3,OFFSET(WatchbillMONTHLY!$A$3:$U$3,1,2))))=$A75,_xlfn.XLOOKUP(BG$2,WatchbillMONTHLY!$A$3:$U$3,OFFSET(WatchbillMONTHLY!$A$3:$U$3,1,2)),FALSE),TRUE,FALSE),
IF(_xlfn.XLOOKUP(BG$2,WatchbillMONTHLY!$A$20:$U$20,OFFSET(WatchbillMONTHLY!$A$20:$U$20,1,2))=IF(_xlfn.XLOOKUP($A75,INDIRECT("_"&amp;_xlfn.XLOOKUP(BG$2,WatchbillMONTHLY!$A$20:$U$20,OFFSET(WatchbillMONTHLY!$A$20:$U$20,1,2))),INDIRECT("_"&amp;_xlfn.XLOOKUP(BG$2,WatchbillMONTHLY!$A$20:$U$20,OFFSET(WatchbillMONTHLY!$A$20:$U$20,1,2))))=$A75,_xlfn.XLOOKUP(BG$2,WatchbillMONTHLY!$A$20:$U$20,OFFSET(WatchbillMONTHLY!$A$20:$U$20,1,2)),FALSE),TRUE,FALSE)),
IF(_xlfn.XLOOKUP(BG$2,WatchbillMONTHLY!$A$37:$U$37,OFFSET(WatchbillMONTHLY!$A$37:$U$37,1,2))=IF(_xlfn.XLOOKUP($A75,INDIRECT("_"&amp;_xlfn.XLOOKUP(BG$2,WatchbillMONTHLY!$A$37:$U$37,OFFSET(WatchbillMONTHLY!$A$37:$U$37,1,2))),INDIRECT("_"&amp;_xlfn.XLOOKUP(BG$2,WatchbillMONTHLY!$A$37:$U$37,OFFSET(WatchbillMONTHLY!$A$37:$U$37,1,2))))=$A75,_xlfn.XLOOKUP(BG$2,WatchbillMONTHLY!$A$37:$U$37,OFFSET(WatchbillMONTHLY!$A$37:$U$37,1,2)),FALSE),TRUE,FALSE)),
IF(_xlfn.XLOOKUP(BG$2,WatchbillMONTHLY!$A$54:$U$54,OFFSET(WatchbillMONTHLY!$A$54:$U$54,1,2))=IF(_xlfn.XLOOKUP($A75,INDIRECT("_"&amp;_xlfn.XLOOKUP(BG$2,WatchbillMONTHLY!$A$54:$U$54,OFFSET(WatchbillMONTHLY!$A$54:$U$54,1,2))),INDIRECT("_"&amp;_xlfn.XLOOKUP(BG$2,WatchbillMONTHLY!$A$54:$U$54,OFFSET(WatchbillMONTHLY!$A$54:$U$54,1,2))))=$A75,_xlfn.XLOOKUP(BG$2,WatchbillMONTHLY!$A$54:$U$54,OFFSET(WatchbillMONTHLY!$A$54:$U$54,1,2)),FALSE),TRUE,FALSE)),
IF(_xlfn.XLOOKUP(BG$2,WatchbillMONTHLY!$A$71:$U$71,OFFSET(WatchbillMONTHLY!$A$71:$U$71,1,2))=IF(_xlfn.XLOOKUP($A75,INDIRECT("_"&amp;_xlfn.XLOOKUP(BG$2,WatchbillMONTHLY!$A$71:$U$71,OFFSET(WatchbillMONTHLY!$A$71:$U$71,1,2))),INDIRECT("_"&amp;_xlfn.XLOOKUP(BG$2,WatchbillMONTHLY!$A$71:$U$71,OFFSET(WatchbillMONTHLY!$A$71:$U$71,1,2))))=$A75,_xlfn.XLOOKUP(BG$2,WatchbillMONTHLY!$A$71:$U$71,OFFSET(WatchbillMONTHLY!$A$71:$U$71,1,2)),FALSE),TRUE,FALSE)),
IF(_xlfn.XLOOKUP(BG$2,WatchbillMONTHLY!$A$88:$U$88,OFFSET(WatchbillMONTHLY!$A$88:$U$88,1,2))=IF(_xlfn.XLOOKUP($A75,INDIRECT("_"&amp;_xlfn.XLOOKUP(BG$2,WatchbillMONTHLY!$A$88:$U$88,OFFSET(WatchbillMONTHLY!$A$88:$U$88,1,2))),INDIRECT("_"&amp;_xlfn.XLOOKUP(BG$2,WatchbillMONTHLY!$A$88:$U$88,OFFSET(WatchbillMONTHLY!$A$88:$U$88,1,2))))=$A75,_xlfn.XLOOKUP(BG$2,WatchbillMONTHLY!$A$88:$U$88,OFFSET(WatchbillMONTHLY!$A$88:$U$88,1,2)),FALSE),TRUE,FALSE)),
FALSE),FALSE)</f>
        <v>0</v>
      </c>
      <c r="BH75" s="209" t="b" cm="1">
        <f t="array" aca="1" ref="BH75" ca="1">IF(AND($A75 &gt; 0, AA75 &gt; 0,BH$2&lt;MiscFormulas!$A$5+1),
_xlfn.IFNA(
_xlfn.IFNA(
_xlfn.IFNA(
_xlfn.IFNA(
_xlfn.IFNA(
_xlfn.IFNA(
IF(_xlfn.XLOOKUP(BH$2,WatchbillMONTHLY!$A$3:$U$3,OFFSET(WatchbillMONTHLY!$A$3:$U$3,1,2))=IF(_xlfn.XLOOKUP($A75,INDIRECT("_"&amp;_xlfn.XLOOKUP(BH$2,WatchbillMONTHLY!$A$3:$U$3,OFFSET(WatchbillMONTHLY!$A$3:$U$3,1,2))),INDIRECT("_"&amp;_xlfn.XLOOKUP(BH$2,WatchbillMONTHLY!$A$3:$U$3,OFFSET(WatchbillMONTHLY!$A$3:$U$3,1,2))))=$A75,_xlfn.XLOOKUP(BH$2,WatchbillMONTHLY!$A$3:$U$3,OFFSET(WatchbillMONTHLY!$A$3:$U$3,1,2)),FALSE),TRUE,FALSE),
IF(_xlfn.XLOOKUP(BH$2,WatchbillMONTHLY!$A$20:$U$20,OFFSET(WatchbillMONTHLY!$A$20:$U$20,1,2))=IF(_xlfn.XLOOKUP($A75,INDIRECT("_"&amp;_xlfn.XLOOKUP(BH$2,WatchbillMONTHLY!$A$20:$U$20,OFFSET(WatchbillMONTHLY!$A$20:$U$20,1,2))),INDIRECT("_"&amp;_xlfn.XLOOKUP(BH$2,WatchbillMONTHLY!$A$20:$U$20,OFFSET(WatchbillMONTHLY!$A$20:$U$20,1,2))))=$A75,_xlfn.XLOOKUP(BH$2,WatchbillMONTHLY!$A$20:$U$20,OFFSET(WatchbillMONTHLY!$A$20:$U$20,1,2)),FALSE),TRUE,FALSE)),
IF(_xlfn.XLOOKUP(BH$2,WatchbillMONTHLY!$A$37:$U$37,OFFSET(WatchbillMONTHLY!$A$37:$U$37,1,2))=IF(_xlfn.XLOOKUP($A75,INDIRECT("_"&amp;_xlfn.XLOOKUP(BH$2,WatchbillMONTHLY!$A$37:$U$37,OFFSET(WatchbillMONTHLY!$A$37:$U$37,1,2))),INDIRECT("_"&amp;_xlfn.XLOOKUP(BH$2,WatchbillMONTHLY!$A$37:$U$37,OFFSET(WatchbillMONTHLY!$A$37:$U$37,1,2))))=$A75,_xlfn.XLOOKUP(BH$2,WatchbillMONTHLY!$A$37:$U$37,OFFSET(WatchbillMONTHLY!$A$37:$U$37,1,2)),FALSE),TRUE,FALSE)),
IF(_xlfn.XLOOKUP(BH$2,WatchbillMONTHLY!$A$54:$U$54,OFFSET(WatchbillMONTHLY!$A$54:$U$54,1,2))=IF(_xlfn.XLOOKUP($A75,INDIRECT("_"&amp;_xlfn.XLOOKUP(BH$2,WatchbillMONTHLY!$A$54:$U$54,OFFSET(WatchbillMONTHLY!$A$54:$U$54,1,2))),INDIRECT("_"&amp;_xlfn.XLOOKUP(BH$2,WatchbillMONTHLY!$A$54:$U$54,OFFSET(WatchbillMONTHLY!$A$54:$U$54,1,2))))=$A75,_xlfn.XLOOKUP(BH$2,WatchbillMONTHLY!$A$54:$U$54,OFFSET(WatchbillMONTHLY!$A$54:$U$54,1,2)),FALSE),TRUE,FALSE)),
IF(_xlfn.XLOOKUP(BH$2,WatchbillMONTHLY!$A$71:$U$71,OFFSET(WatchbillMONTHLY!$A$71:$U$71,1,2))=IF(_xlfn.XLOOKUP($A75,INDIRECT("_"&amp;_xlfn.XLOOKUP(BH$2,WatchbillMONTHLY!$A$71:$U$71,OFFSET(WatchbillMONTHLY!$A$71:$U$71,1,2))),INDIRECT("_"&amp;_xlfn.XLOOKUP(BH$2,WatchbillMONTHLY!$A$71:$U$71,OFFSET(WatchbillMONTHLY!$A$71:$U$71,1,2))))=$A75,_xlfn.XLOOKUP(BH$2,WatchbillMONTHLY!$A$71:$U$71,OFFSET(WatchbillMONTHLY!$A$71:$U$71,1,2)),FALSE),TRUE,FALSE)),
IF(_xlfn.XLOOKUP(BH$2,WatchbillMONTHLY!$A$88:$U$88,OFFSET(WatchbillMONTHLY!$A$88:$U$88,1,2))=IF(_xlfn.XLOOKUP($A75,INDIRECT("_"&amp;_xlfn.XLOOKUP(BH$2,WatchbillMONTHLY!$A$88:$U$88,OFFSET(WatchbillMONTHLY!$A$88:$U$88,1,2))),INDIRECT("_"&amp;_xlfn.XLOOKUP(BH$2,WatchbillMONTHLY!$A$88:$U$88,OFFSET(WatchbillMONTHLY!$A$88:$U$88,1,2))))=$A75,_xlfn.XLOOKUP(BH$2,WatchbillMONTHLY!$A$88:$U$88,OFFSET(WatchbillMONTHLY!$A$88:$U$88,1,2)),FALSE),TRUE,FALSE)),
FALSE),FALSE)</f>
        <v>0</v>
      </c>
      <c r="BI75" s="209" t="b" cm="1">
        <f t="array" aca="1" ref="BI75" ca="1">IF(AND($A75 &gt; 0, AB75 &gt; 0,BI$2&lt;MiscFormulas!$A$5+1),
_xlfn.IFNA(
_xlfn.IFNA(
_xlfn.IFNA(
_xlfn.IFNA(
_xlfn.IFNA(
_xlfn.IFNA(
IF(_xlfn.XLOOKUP(BI$2,WatchbillMONTHLY!$A$3:$U$3,OFFSET(WatchbillMONTHLY!$A$3:$U$3,1,2))=IF(_xlfn.XLOOKUP($A75,INDIRECT("_"&amp;_xlfn.XLOOKUP(BI$2,WatchbillMONTHLY!$A$3:$U$3,OFFSET(WatchbillMONTHLY!$A$3:$U$3,1,2))),INDIRECT("_"&amp;_xlfn.XLOOKUP(BI$2,WatchbillMONTHLY!$A$3:$U$3,OFFSET(WatchbillMONTHLY!$A$3:$U$3,1,2))))=$A75,_xlfn.XLOOKUP(BI$2,WatchbillMONTHLY!$A$3:$U$3,OFFSET(WatchbillMONTHLY!$A$3:$U$3,1,2)),FALSE),TRUE,FALSE),
IF(_xlfn.XLOOKUP(BI$2,WatchbillMONTHLY!$A$20:$U$20,OFFSET(WatchbillMONTHLY!$A$20:$U$20,1,2))=IF(_xlfn.XLOOKUP($A75,INDIRECT("_"&amp;_xlfn.XLOOKUP(BI$2,WatchbillMONTHLY!$A$20:$U$20,OFFSET(WatchbillMONTHLY!$A$20:$U$20,1,2))),INDIRECT("_"&amp;_xlfn.XLOOKUP(BI$2,WatchbillMONTHLY!$A$20:$U$20,OFFSET(WatchbillMONTHLY!$A$20:$U$20,1,2))))=$A75,_xlfn.XLOOKUP(BI$2,WatchbillMONTHLY!$A$20:$U$20,OFFSET(WatchbillMONTHLY!$A$20:$U$20,1,2)),FALSE),TRUE,FALSE)),
IF(_xlfn.XLOOKUP(BI$2,WatchbillMONTHLY!$A$37:$U$37,OFFSET(WatchbillMONTHLY!$A$37:$U$37,1,2))=IF(_xlfn.XLOOKUP($A75,INDIRECT("_"&amp;_xlfn.XLOOKUP(BI$2,WatchbillMONTHLY!$A$37:$U$37,OFFSET(WatchbillMONTHLY!$A$37:$U$37,1,2))),INDIRECT("_"&amp;_xlfn.XLOOKUP(BI$2,WatchbillMONTHLY!$A$37:$U$37,OFFSET(WatchbillMONTHLY!$A$37:$U$37,1,2))))=$A75,_xlfn.XLOOKUP(BI$2,WatchbillMONTHLY!$A$37:$U$37,OFFSET(WatchbillMONTHLY!$A$37:$U$37,1,2)),FALSE),TRUE,FALSE)),
IF(_xlfn.XLOOKUP(BI$2,WatchbillMONTHLY!$A$54:$U$54,OFFSET(WatchbillMONTHLY!$A$54:$U$54,1,2))=IF(_xlfn.XLOOKUP($A75,INDIRECT("_"&amp;_xlfn.XLOOKUP(BI$2,WatchbillMONTHLY!$A$54:$U$54,OFFSET(WatchbillMONTHLY!$A$54:$U$54,1,2))),INDIRECT("_"&amp;_xlfn.XLOOKUP(BI$2,WatchbillMONTHLY!$A$54:$U$54,OFFSET(WatchbillMONTHLY!$A$54:$U$54,1,2))))=$A75,_xlfn.XLOOKUP(BI$2,WatchbillMONTHLY!$A$54:$U$54,OFFSET(WatchbillMONTHLY!$A$54:$U$54,1,2)),FALSE),TRUE,FALSE)),
IF(_xlfn.XLOOKUP(BI$2,WatchbillMONTHLY!$A$71:$U$71,OFFSET(WatchbillMONTHLY!$A$71:$U$71,1,2))=IF(_xlfn.XLOOKUP($A75,INDIRECT("_"&amp;_xlfn.XLOOKUP(BI$2,WatchbillMONTHLY!$A$71:$U$71,OFFSET(WatchbillMONTHLY!$A$71:$U$71,1,2))),INDIRECT("_"&amp;_xlfn.XLOOKUP(BI$2,WatchbillMONTHLY!$A$71:$U$71,OFFSET(WatchbillMONTHLY!$A$71:$U$71,1,2))))=$A75,_xlfn.XLOOKUP(BI$2,WatchbillMONTHLY!$A$71:$U$71,OFFSET(WatchbillMONTHLY!$A$71:$U$71,1,2)),FALSE),TRUE,FALSE)),
IF(_xlfn.XLOOKUP(BI$2,WatchbillMONTHLY!$A$88:$U$88,OFFSET(WatchbillMONTHLY!$A$88:$U$88,1,2))=IF(_xlfn.XLOOKUP($A75,INDIRECT("_"&amp;_xlfn.XLOOKUP(BI$2,WatchbillMONTHLY!$A$88:$U$88,OFFSET(WatchbillMONTHLY!$A$88:$U$88,1,2))),INDIRECT("_"&amp;_xlfn.XLOOKUP(BI$2,WatchbillMONTHLY!$A$88:$U$88,OFFSET(WatchbillMONTHLY!$A$88:$U$88,1,2))))=$A75,_xlfn.XLOOKUP(BI$2,WatchbillMONTHLY!$A$88:$U$88,OFFSET(WatchbillMONTHLY!$A$88:$U$88,1,2)),FALSE),TRUE,FALSE)),
FALSE),FALSE)</f>
        <v>0</v>
      </c>
      <c r="BJ75" s="209" t="b" cm="1">
        <f t="array" aca="1" ref="BJ75" ca="1">IF(AND($A75 &gt; 0, AC75 &gt; 0,BJ$2&lt;MiscFormulas!$A$5+1),
_xlfn.IFNA(
_xlfn.IFNA(
_xlfn.IFNA(
_xlfn.IFNA(
_xlfn.IFNA(
_xlfn.IFNA(
IF(_xlfn.XLOOKUP(BJ$2,WatchbillMONTHLY!$A$3:$U$3,OFFSET(WatchbillMONTHLY!$A$3:$U$3,1,2))=IF(_xlfn.XLOOKUP($A75,INDIRECT("_"&amp;_xlfn.XLOOKUP(BJ$2,WatchbillMONTHLY!$A$3:$U$3,OFFSET(WatchbillMONTHLY!$A$3:$U$3,1,2))),INDIRECT("_"&amp;_xlfn.XLOOKUP(BJ$2,WatchbillMONTHLY!$A$3:$U$3,OFFSET(WatchbillMONTHLY!$A$3:$U$3,1,2))))=$A75,_xlfn.XLOOKUP(BJ$2,WatchbillMONTHLY!$A$3:$U$3,OFFSET(WatchbillMONTHLY!$A$3:$U$3,1,2)),FALSE),TRUE,FALSE),
IF(_xlfn.XLOOKUP(BJ$2,WatchbillMONTHLY!$A$20:$U$20,OFFSET(WatchbillMONTHLY!$A$20:$U$20,1,2))=IF(_xlfn.XLOOKUP($A75,INDIRECT("_"&amp;_xlfn.XLOOKUP(BJ$2,WatchbillMONTHLY!$A$20:$U$20,OFFSET(WatchbillMONTHLY!$A$20:$U$20,1,2))),INDIRECT("_"&amp;_xlfn.XLOOKUP(BJ$2,WatchbillMONTHLY!$A$20:$U$20,OFFSET(WatchbillMONTHLY!$A$20:$U$20,1,2))))=$A75,_xlfn.XLOOKUP(BJ$2,WatchbillMONTHLY!$A$20:$U$20,OFFSET(WatchbillMONTHLY!$A$20:$U$20,1,2)),FALSE),TRUE,FALSE)),
IF(_xlfn.XLOOKUP(BJ$2,WatchbillMONTHLY!$A$37:$U$37,OFFSET(WatchbillMONTHLY!$A$37:$U$37,1,2))=IF(_xlfn.XLOOKUP($A75,INDIRECT("_"&amp;_xlfn.XLOOKUP(BJ$2,WatchbillMONTHLY!$A$37:$U$37,OFFSET(WatchbillMONTHLY!$A$37:$U$37,1,2))),INDIRECT("_"&amp;_xlfn.XLOOKUP(BJ$2,WatchbillMONTHLY!$A$37:$U$37,OFFSET(WatchbillMONTHLY!$A$37:$U$37,1,2))))=$A75,_xlfn.XLOOKUP(BJ$2,WatchbillMONTHLY!$A$37:$U$37,OFFSET(WatchbillMONTHLY!$A$37:$U$37,1,2)),FALSE),TRUE,FALSE)),
IF(_xlfn.XLOOKUP(BJ$2,WatchbillMONTHLY!$A$54:$U$54,OFFSET(WatchbillMONTHLY!$A$54:$U$54,1,2))=IF(_xlfn.XLOOKUP($A75,INDIRECT("_"&amp;_xlfn.XLOOKUP(BJ$2,WatchbillMONTHLY!$A$54:$U$54,OFFSET(WatchbillMONTHLY!$A$54:$U$54,1,2))),INDIRECT("_"&amp;_xlfn.XLOOKUP(BJ$2,WatchbillMONTHLY!$A$54:$U$54,OFFSET(WatchbillMONTHLY!$A$54:$U$54,1,2))))=$A75,_xlfn.XLOOKUP(BJ$2,WatchbillMONTHLY!$A$54:$U$54,OFFSET(WatchbillMONTHLY!$A$54:$U$54,1,2)),FALSE),TRUE,FALSE)),
IF(_xlfn.XLOOKUP(BJ$2,WatchbillMONTHLY!$A$71:$U$71,OFFSET(WatchbillMONTHLY!$A$71:$U$71,1,2))=IF(_xlfn.XLOOKUP($A75,INDIRECT("_"&amp;_xlfn.XLOOKUP(BJ$2,WatchbillMONTHLY!$A$71:$U$71,OFFSET(WatchbillMONTHLY!$A$71:$U$71,1,2))),INDIRECT("_"&amp;_xlfn.XLOOKUP(BJ$2,WatchbillMONTHLY!$A$71:$U$71,OFFSET(WatchbillMONTHLY!$A$71:$U$71,1,2))))=$A75,_xlfn.XLOOKUP(BJ$2,WatchbillMONTHLY!$A$71:$U$71,OFFSET(WatchbillMONTHLY!$A$71:$U$71,1,2)),FALSE),TRUE,FALSE)),
IF(_xlfn.XLOOKUP(BJ$2,WatchbillMONTHLY!$A$88:$U$88,OFFSET(WatchbillMONTHLY!$A$88:$U$88,1,2))=IF(_xlfn.XLOOKUP($A75,INDIRECT("_"&amp;_xlfn.XLOOKUP(BJ$2,WatchbillMONTHLY!$A$88:$U$88,OFFSET(WatchbillMONTHLY!$A$88:$U$88,1,2))),INDIRECT("_"&amp;_xlfn.XLOOKUP(BJ$2,WatchbillMONTHLY!$A$88:$U$88,OFFSET(WatchbillMONTHLY!$A$88:$U$88,1,2))))=$A75,_xlfn.XLOOKUP(BJ$2,WatchbillMONTHLY!$A$88:$U$88,OFFSET(WatchbillMONTHLY!$A$88:$U$88,1,2)),FALSE),TRUE,FALSE)),
FALSE),FALSE)</f>
        <v>0</v>
      </c>
      <c r="BK75" s="209" t="b" cm="1">
        <f t="array" aca="1" ref="BK75" ca="1">IF(AND($A75 &gt; 0, AD75 &gt; 0,BK$2&lt;MiscFormulas!$A$5+1),
_xlfn.IFNA(
_xlfn.IFNA(
_xlfn.IFNA(
_xlfn.IFNA(
_xlfn.IFNA(
_xlfn.IFNA(
IF(_xlfn.XLOOKUP(BK$2,WatchbillMONTHLY!$A$3:$U$3,OFFSET(WatchbillMONTHLY!$A$3:$U$3,1,2))=IF(_xlfn.XLOOKUP($A75,INDIRECT("_"&amp;_xlfn.XLOOKUP(BK$2,WatchbillMONTHLY!$A$3:$U$3,OFFSET(WatchbillMONTHLY!$A$3:$U$3,1,2))),INDIRECT("_"&amp;_xlfn.XLOOKUP(BK$2,WatchbillMONTHLY!$A$3:$U$3,OFFSET(WatchbillMONTHLY!$A$3:$U$3,1,2))))=$A75,_xlfn.XLOOKUP(BK$2,WatchbillMONTHLY!$A$3:$U$3,OFFSET(WatchbillMONTHLY!$A$3:$U$3,1,2)),FALSE),TRUE,FALSE),
IF(_xlfn.XLOOKUP(BK$2,WatchbillMONTHLY!$A$20:$U$20,OFFSET(WatchbillMONTHLY!$A$20:$U$20,1,2))=IF(_xlfn.XLOOKUP($A75,INDIRECT("_"&amp;_xlfn.XLOOKUP(BK$2,WatchbillMONTHLY!$A$20:$U$20,OFFSET(WatchbillMONTHLY!$A$20:$U$20,1,2))),INDIRECT("_"&amp;_xlfn.XLOOKUP(BK$2,WatchbillMONTHLY!$A$20:$U$20,OFFSET(WatchbillMONTHLY!$A$20:$U$20,1,2))))=$A75,_xlfn.XLOOKUP(BK$2,WatchbillMONTHLY!$A$20:$U$20,OFFSET(WatchbillMONTHLY!$A$20:$U$20,1,2)),FALSE),TRUE,FALSE)),
IF(_xlfn.XLOOKUP(BK$2,WatchbillMONTHLY!$A$37:$U$37,OFFSET(WatchbillMONTHLY!$A$37:$U$37,1,2))=IF(_xlfn.XLOOKUP($A75,INDIRECT("_"&amp;_xlfn.XLOOKUP(BK$2,WatchbillMONTHLY!$A$37:$U$37,OFFSET(WatchbillMONTHLY!$A$37:$U$37,1,2))),INDIRECT("_"&amp;_xlfn.XLOOKUP(BK$2,WatchbillMONTHLY!$A$37:$U$37,OFFSET(WatchbillMONTHLY!$A$37:$U$37,1,2))))=$A75,_xlfn.XLOOKUP(BK$2,WatchbillMONTHLY!$A$37:$U$37,OFFSET(WatchbillMONTHLY!$A$37:$U$37,1,2)),FALSE),TRUE,FALSE)),
IF(_xlfn.XLOOKUP(BK$2,WatchbillMONTHLY!$A$54:$U$54,OFFSET(WatchbillMONTHLY!$A$54:$U$54,1,2))=IF(_xlfn.XLOOKUP($A75,INDIRECT("_"&amp;_xlfn.XLOOKUP(BK$2,WatchbillMONTHLY!$A$54:$U$54,OFFSET(WatchbillMONTHLY!$A$54:$U$54,1,2))),INDIRECT("_"&amp;_xlfn.XLOOKUP(BK$2,WatchbillMONTHLY!$A$54:$U$54,OFFSET(WatchbillMONTHLY!$A$54:$U$54,1,2))))=$A75,_xlfn.XLOOKUP(BK$2,WatchbillMONTHLY!$A$54:$U$54,OFFSET(WatchbillMONTHLY!$A$54:$U$54,1,2)),FALSE),TRUE,FALSE)),
IF(_xlfn.XLOOKUP(BK$2,WatchbillMONTHLY!$A$71:$U$71,OFFSET(WatchbillMONTHLY!$A$71:$U$71,1,2))=IF(_xlfn.XLOOKUP($A75,INDIRECT("_"&amp;_xlfn.XLOOKUP(BK$2,WatchbillMONTHLY!$A$71:$U$71,OFFSET(WatchbillMONTHLY!$A$71:$U$71,1,2))),INDIRECT("_"&amp;_xlfn.XLOOKUP(BK$2,WatchbillMONTHLY!$A$71:$U$71,OFFSET(WatchbillMONTHLY!$A$71:$U$71,1,2))))=$A75,_xlfn.XLOOKUP(BK$2,WatchbillMONTHLY!$A$71:$U$71,OFFSET(WatchbillMONTHLY!$A$71:$U$71,1,2)),FALSE),TRUE,FALSE)),
IF(_xlfn.XLOOKUP(BK$2,WatchbillMONTHLY!$A$88:$U$88,OFFSET(WatchbillMONTHLY!$A$88:$U$88,1,2))=IF(_xlfn.XLOOKUP($A75,INDIRECT("_"&amp;_xlfn.XLOOKUP(BK$2,WatchbillMONTHLY!$A$88:$U$88,OFFSET(WatchbillMONTHLY!$A$88:$U$88,1,2))),INDIRECT("_"&amp;_xlfn.XLOOKUP(BK$2,WatchbillMONTHLY!$A$88:$U$88,OFFSET(WatchbillMONTHLY!$A$88:$U$88,1,2))))=$A75,_xlfn.XLOOKUP(BK$2,WatchbillMONTHLY!$A$88:$U$88,OFFSET(WatchbillMONTHLY!$A$88:$U$88,1,2)),FALSE),TRUE,FALSE)),
FALSE),FALSE)</f>
        <v>0</v>
      </c>
      <c r="BL75" s="209" t="b" cm="1">
        <f t="array" aca="1" ref="BL75" ca="1">IF(AND($A75 &gt; 0, AE75 &gt; 0,BL$2&lt;MiscFormulas!$A$5+1),
_xlfn.IFNA(
_xlfn.IFNA(
_xlfn.IFNA(
_xlfn.IFNA(
_xlfn.IFNA(
_xlfn.IFNA(
IF(_xlfn.XLOOKUP(BL$2,WatchbillMONTHLY!$A$3:$U$3,OFFSET(WatchbillMONTHLY!$A$3:$U$3,1,2))=IF(_xlfn.XLOOKUP($A75,INDIRECT("_"&amp;_xlfn.XLOOKUP(BL$2,WatchbillMONTHLY!$A$3:$U$3,OFFSET(WatchbillMONTHLY!$A$3:$U$3,1,2))),INDIRECT("_"&amp;_xlfn.XLOOKUP(BL$2,WatchbillMONTHLY!$A$3:$U$3,OFFSET(WatchbillMONTHLY!$A$3:$U$3,1,2))))=$A75,_xlfn.XLOOKUP(BL$2,WatchbillMONTHLY!$A$3:$U$3,OFFSET(WatchbillMONTHLY!$A$3:$U$3,1,2)),FALSE),TRUE,FALSE),
IF(_xlfn.XLOOKUP(BL$2,WatchbillMONTHLY!$A$20:$U$20,OFFSET(WatchbillMONTHLY!$A$20:$U$20,1,2))=IF(_xlfn.XLOOKUP($A75,INDIRECT("_"&amp;_xlfn.XLOOKUP(BL$2,WatchbillMONTHLY!$A$20:$U$20,OFFSET(WatchbillMONTHLY!$A$20:$U$20,1,2))),INDIRECT("_"&amp;_xlfn.XLOOKUP(BL$2,WatchbillMONTHLY!$A$20:$U$20,OFFSET(WatchbillMONTHLY!$A$20:$U$20,1,2))))=$A75,_xlfn.XLOOKUP(BL$2,WatchbillMONTHLY!$A$20:$U$20,OFFSET(WatchbillMONTHLY!$A$20:$U$20,1,2)),FALSE),TRUE,FALSE)),
IF(_xlfn.XLOOKUP(BL$2,WatchbillMONTHLY!$A$37:$U$37,OFFSET(WatchbillMONTHLY!$A$37:$U$37,1,2))=IF(_xlfn.XLOOKUP($A75,INDIRECT("_"&amp;_xlfn.XLOOKUP(BL$2,WatchbillMONTHLY!$A$37:$U$37,OFFSET(WatchbillMONTHLY!$A$37:$U$37,1,2))),INDIRECT("_"&amp;_xlfn.XLOOKUP(BL$2,WatchbillMONTHLY!$A$37:$U$37,OFFSET(WatchbillMONTHLY!$A$37:$U$37,1,2))))=$A75,_xlfn.XLOOKUP(BL$2,WatchbillMONTHLY!$A$37:$U$37,OFFSET(WatchbillMONTHLY!$A$37:$U$37,1,2)),FALSE),TRUE,FALSE)),
IF(_xlfn.XLOOKUP(BL$2,WatchbillMONTHLY!$A$54:$U$54,OFFSET(WatchbillMONTHLY!$A$54:$U$54,1,2))=IF(_xlfn.XLOOKUP($A75,INDIRECT("_"&amp;_xlfn.XLOOKUP(BL$2,WatchbillMONTHLY!$A$54:$U$54,OFFSET(WatchbillMONTHLY!$A$54:$U$54,1,2))),INDIRECT("_"&amp;_xlfn.XLOOKUP(BL$2,WatchbillMONTHLY!$A$54:$U$54,OFFSET(WatchbillMONTHLY!$A$54:$U$54,1,2))))=$A75,_xlfn.XLOOKUP(BL$2,WatchbillMONTHLY!$A$54:$U$54,OFFSET(WatchbillMONTHLY!$A$54:$U$54,1,2)),FALSE),TRUE,FALSE)),
IF(_xlfn.XLOOKUP(BL$2,WatchbillMONTHLY!$A$71:$U$71,OFFSET(WatchbillMONTHLY!$A$71:$U$71,1,2))=IF(_xlfn.XLOOKUP($A75,INDIRECT("_"&amp;_xlfn.XLOOKUP(BL$2,WatchbillMONTHLY!$A$71:$U$71,OFFSET(WatchbillMONTHLY!$A$71:$U$71,1,2))),INDIRECT("_"&amp;_xlfn.XLOOKUP(BL$2,WatchbillMONTHLY!$A$71:$U$71,OFFSET(WatchbillMONTHLY!$A$71:$U$71,1,2))))=$A75,_xlfn.XLOOKUP(BL$2,WatchbillMONTHLY!$A$71:$U$71,OFFSET(WatchbillMONTHLY!$A$71:$U$71,1,2)),FALSE),TRUE,FALSE)),
IF(_xlfn.XLOOKUP(BL$2,WatchbillMONTHLY!$A$88:$U$88,OFFSET(WatchbillMONTHLY!$A$88:$U$88,1,2))=IF(_xlfn.XLOOKUP($A75,INDIRECT("_"&amp;_xlfn.XLOOKUP(BL$2,WatchbillMONTHLY!$A$88:$U$88,OFFSET(WatchbillMONTHLY!$A$88:$U$88,1,2))),INDIRECT("_"&amp;_xlfn.XLOOKUP(BL$2,WatchbillMONTHLY!$A$88:$U$88,OFFSET(WatchbillMONTHLY!$A$88:$U$88,1,2))))=$A75,_xlfn.XLOOKUP(BL$2,WatchbillMONTHLY!$A$88:$U$88,OFFSET(WatchbillMONTHLY!$A$88:$U$88,1,2)),FALSE),TRUE,FALSE)),
FALSE),FALSE)</f>
        <v>0</v>
      </c>
      <c r="BM75" s="209" t="b" cm="1">
        <f t="array" aca="1" ref="BM75" ca="1">IF(AND($A75 &gt; 0, AF75 &gt; 0,BM$2&lt;MiscFormulas!$A$5+1),
_xlfn.IFNA(
_xlfn.IFNA(
_xlfn.IFNA(
_xlfn.IFNA(
_xlfn.IFNA(
_xlfn.IFNA(
IF(_xlfn.XLOOKUP(BM$2,WatchbillMONTHLY!$A$3:$U$3,OFFSET(WatchbillMONTHLY!$A$3:$U$3,1,2))=IF(_xlfn.XLOOKUP($A75,INDIRECT("_"&amp;_xlfn.XLOOKUP(BM$2,WatchbillMONTHLY!$A$3:$U$3,OFFSET(WatchbillMONTHLY!$A$3:$U$3,1,2))),INDIRECT("_"&amp;_xlfn.XLOOKUP(BM$2,WatchbillMONTHLY!$A$3:$U$3,OFFSET(WatchbillMONTHLY!$A$3:$U$3,1,2))))=$A75,_xlfn.XLOOKUP(BM$2,WatchbillMONTHLY!$A$3:$U$3,OFFSET(WatchbillMONTHLY!$A$3:$U$3,1,2)),FALSE),TRUE,FALSE),
IF(_xlfn.XLOOKUP(BM$2,WatchbillMONTHLY!$A$20:$U$20,OFFSET(WatchbillMONTHLY!$A$20:$U$20,1,2))=IF(_xlfn.XLOOKUP($A75,INDIRECT("_"&amp;_xlfn.XLOOKUP(BM$2,WatchbillMONTHLY!$A$20:$U$20,OFFSET(WatchbillMONTHLY!$A$20:$U$20,1,2))),INDIRECT("_"&amp;_xlfn.XLOOKUP(BM$2,WatchbillMONTHLY!$A$20:$U$20,OFFSET(WatchbillMONTHLY!$A$20:$U$20,1,2))))=$A75,_xlfn.XLOOKUP(BM$2,WatchbillMONTHLY!$A$20:$U$20,OFFSET(WatchbillMONTHLY!$A$20:$U$20,1,2)),FALSE),TRUE,FALSE)),
IF(_xlfn.XLOOKUP(BM$2,WatchbillMONTHLY!$A$37:$U$37,OFFSET(WatchbillMONTHLY!$A$37:$U$37,1,2))=IF(_xlfn.XLOOKUP($A75,INDIRECT("_"&amp;_xlfn.XLOOKUP(BM$2,WatchbillMONTHLY!$A$37:$U$37,OFFSET(WatchbillMONTHLY!$A$37:$U$37,1,2))),INDIRECT("_"&amp;_xlfn.XLOOKUP(BM$2,WatchbillMONTHLY!$A$37:$U$37,OFFSET(WatchbillMONTHLY!$A$37:$U$37,1,2))))=$A75,_xlfn.XLOOKUP(BM$2,WatchbillMONTHLY!$A$37:$U$37,OFFSET(WatchbillMONTHLY!$A$37:$U$37,1,2)),FALSE),TRUE,FALSE)),
IF(_xlfn.XLOOKUP(BM$2,WatchbillMONTHLY!$A$54:$U$54,OFFSET(WatchbillMONTHLY!$A$54:$U$54,1,2))=IF(_xlfn.XLOOKUP($A75,INDIRECT("_"&amp;_xlfn.XLOOKUP(BM$2,WatchbillMONTHLY!$A$54:$U$54,OFFSET(WatchbillMONTHLY!$A$54:$U$54,1,2))),INDIRECT("_"&amp;_xlfn.XLOOKUP(BM$2,WatchbillMONTHLY!$A$54:$U$54,OFFSET(WatchbillMONTHLY!$A$54:$U$54,1,2))))=$A75,_xlfn.XLOOKUP(BM$2,WatchbillMONTHLY!$A$54:$U$54,OFFSET(WatchbillMONTHLY!$A$54:$U$54,1,2)),FALSE),TRUE,FALSE)),
IF(_xlfn.XLOOKUP(BM$2,WatchbillMONTHLY!$A$71:$U$71,OFFSET(WatchbillMONTHLY!$A$71:$U$71,1,2))=IF(_xlfn.XLOOKUP($A75,INDIRECT("_"&amp;_xlfn.XLOOKUP(BM$2,WatchbillMONTHLY!$A$71:$U$71,OFFSET(WatchbillMONTHLY!$A$71:$U$71,1,2))),INDIRECT("_"&amp;_xlfn.XLOOKUP(BM$2,WatchbillMONTHLY!$A$71:$U$71,OFFSET(WatchbillMONTHLY!$A$71:$U$71,1,2))))=$A75,_xlfn.XLOOKUP(BM$2,WatchbillMONTHLY!$A$71:$U$71,OFFSET(WatchbillMONTHLY!$A$71:$U$71,1,2)),FALSE),TRUE,FALSE)),
IF(_xlfn.XLOOKUP(BM$2,WatchbillMONTHLY!$A$88:$U$88,OFFSET(WatchbillMONTHLY!$A$88:$U$88,1,2))=IF(_xlfn.XLOOKUP($A75,INDIRECT("_"&amp;_xlfn.XLOOKUP(BM$2,WatchbillMONTHLY!$A$88:$U$88,OFFSET(WatchbillMONTHLY!$A$88:$U$88,1,2))),INDIRECT("_"&amp;_xlfn.XLOOKUP(BM$2,WatchbillMONTHLY!$A$88:$U$88,OFFSET(WatchbillMONTHLY!$A$88:$U$88,1,2))))=$A75,_xlfn.XLOOKUP(BM$2,WatchbillMONTHLY!$A$88:$U$88,OFFSET(WatchbillMONTHLY!$A$88:$U$88,1,2)),FALSE),TRUE,FALSE)),
FALSE),FALSE)</f>
        <v>0</v>
      </c>
      <c r="BN75" s="209" t="b" cm="1">
        <f t="array" aca="1" ref="BN75" ca="1">IF(AND($A75 &gt; 0, AG75 &gt; 0,BN$2&lt;MiscFormulas!$A$5+1),
_xlfn.IFNA(
_xlfn.IFNA(
_xlfn.IFNA(
_xlfn.IFNA(
_xlfn.IFNA(
_xlfn.IFNA(
IF(_xlfn.XLOOKUP(BN$2,WatchbillMONTHLY!$A$3:$U$3,OFFSET(WatchbillMONTHLY!$A$3:$U$3,1,2))=IF(_xlfn.XLOOKUP($A75,INDIRECT("_"&amp;_xlfn.XLOOKUP(BN$2,WatchbillMONTHLY!$A$3:$U$3,OFFSET(WatchbillMONTHLY!$A$3:$U$3,1,2))),INDIRECT("_"&amp;_xlfn.XLOOKUP(BN$2,WatchbillMONTHLY!$A$3:$U$3,OFFSET(WatchbillMONTHLY!$A$3:$U$3,1,2))))=$A75,_xlfn.XLOOKUP(BN$2,WatchbillMONTHLY!$A$3:$U$3,OFFSET(WatchbillMONTHLY!$A$3:$U$3,1,2)),FALSE),TRUE,FALSE),
IF(_xlfn.XLOOKUP(BN$2,WatchbillMONTHLY!$A$20:$U$20,OFFSET(WatchbillMONTHLY!$A$20:$U$20,1,2))=IF(_xlfn.XLOOKUP($A75,INDIRECT("_"&amp;_xlfn.XLOOKUP(BN$2,WatchbillMONTHLY!$A$20:$U$20,OFFSET(WatchbillMONTHLY!$A$20:$U$20,1,2))),INDIRECT("_"&amp;_xlfn.XLOOKUP(BN$2,WatchbillMONTHLY!$A$20:$U$20,OFFSET(WatchbillMONTHLY!$A$20:$U$20,1,2))))=$A75,_xlfn.XLOOKUP(BN$2,WatchbillMONTHLY!$A$20:$U$20,OFFSET(WatchbillMONTHLY!$A$20:$U$20,1,2)),FALSE),TRUE,FALSE)),
IF(_xlfn.XLOOKUP(BN$2,WatchbillMONTHLY!$A$37:$U$37,OFFSET(WatchbillMONTHLY!$A$37:$U$37,1,2))=IF(_xlfn.XLOOKUP($A75,INDIRECT("_"&amp;_xlfn.XLOOKUP(BN$2,WatchbillMONTHLY!$A$37:$U$37,OFFSET(WatchbillMONTHLY!$A$37:$U$37,1,2))),INDIRECT("_"&amp;_xlfn.XLOOKUP(BN$2,WatchbillMONTHLY!$A$37:$U$37,OFFSET(WatchbillMONTHLY!$A$37:$U$37,1,2))))=$A75,_xlfn.XLOOKUP(BN$2,WatchbillMONTHLY!$A$37:$U$37,OFFSET(WatchbillMONTHLY!$A$37:$U$37,1,2)),FALSE),TRUE,FALSE)),
IF(_xlfn.XLOOKUP(BN$2,WatchbillMONTHLY!$A$54:$U$54,OFFSET(WatchbillMONTHLY!$A$54:$U$54,1,2))=IF(_xlfn.XLOOKUP($A75,INDIRECT("_"&amp;_xlfn.XLOOKUP(BN$2,WatchbillMONTHLY!$A$54:$U$54,OFFSET(WatchbillMONTHLY!$A$54:$U$54,1,2))),INDIRECT("_"&amp;_xlfn.XLOOKUP(BN$2,WatchbillMONTHLY!$A$54:$U$54,OFFSET(WatchbillMONTHLY!$A$54:$U$54,1,2))))=$A75,_xlfn.XLOOKUP(BN$2,WatchbillMONTHLY!$A$54:$U$54,OFFSET(WatchbillMONTHLY!$A$54:$U$54,1,2)),FALSE),TRUE,FALSE)),
IF(_xlfn.XLOOKUP(BN$2,WatchbillMONTHLY!$A$71:$U$71,OFFSET(WatchbillMONTHLY!$A$71:$U$71,1,2))=IF(_xlfn.XLOOKUP($A75,INDIRECT("_"&amp;_xlfn.XLOOKUP(BN$2,WatchbillMONTHLY!$A$71:$U$71,OFFSET(WatchbillMONTHLY!$A$71:$U$71,1,2))),INDIRECT("_"&amp;_xlfn.XLOOKUP(BN$2,WatchbillMONTHLY!$A$71:$U$71,OFFSET(WatchbillMONTHLY!$A$71:$U$71,1,2))))=$A75,_xlfn.XLOOKUP(BN$2,WatchbillMONTHLY!$A$71:$U$71,OFFSET(WatchbillMONTHLY!$A$71:$U$71,1,2)),FALSE),TRUE,FALSE)),
IF(_xlfn.XLOOKUP(BN$2,WatchbillMONTHLY!$A$88:$U$88,OFFSET(WatchbillMONTHLY!$A$88:$U$88,1,2))=IF(_xlfn.XLOOKUP($A75,INDIRECT("_"&amp;_xlfn.XLOOKUP(BN$2,WatchbillMONTHLY!$A$88:$U$88,OFFSET(WatchbillMONTHLY!$A$88:$U$88,1,2))),INDIRECT("_"&amp;_xlfn.XLOOKUP(BN$2,WatchbillMONTHLY!$A$88:$U$88,OFFSET(WatchbillMONTHLY!$A$88:$U$88,1,2))))=$A75,_xlfn.XLOOKUP(BN$2,WatchbillMONTHLY!$A$88:$U$88,OFFSET(WatchbillMONTHLY!$A$88:$U$88,1,2)),FALSE),TRUE,FALSE)),
FALSE),FALSE)</f>
        <v>0</v>
      </c>
      <c r="BO75" s="209" t="b" cm="1">
        <f t="array" aca="1" ref="BO75" ca="1">IF(
    AND($A75 &gt; 0, AH75 &gt; 0,BO$2&lt;MiscFormulas!$A$5+1),
    ISNUMBER(
        MATCH($A75,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5" s="210"/>
    </row>
    <row r="76" spans="1:68" x14ac:dyDescent="0.35">
      <c r="A76" t="str">
        <v>EX15 Mae, S.</v>
      </c>
      <c r="B76" s="214" t="str">
        <v>EX15 Mae, Sallie</v>
      </c>
      <c r="C76" s="191"/>
      <c r="D76" s="234" t="s">
        <v>266</v>
      </c>
      <c r="E76" s="235"/>
      <c r="F76" s="235"/>
      <c r="G76" s="235"/>
      <c r="H76" s="235"/>
      <c r="I76" s="235"/>
      <c r="J76" s="235" t="s">
        <v>266</v>
      </c>
      <c r="K76" s="235"/>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184"/>
      <c r="AI76" s="209"/>
      <c r="AJ76" s="209" t="str" cm="1">
        <f t="array" aca="1" ref="AJ76" ca="1">IF(OR(AK76:BN76=TRUE),$A76&amp;" :  ","")&amp;_xlfn.TEXTJOIN(" | ",TRUE,IF(AK76:BN76=TRUE,$AK$2:$BN$2,""))</f>
        <v/>
      </c>
      <c r="AK76" s="209" t="b" cm="1">
        <f t="array" aca="1" ref="AK76" ca="1">IF(AND($A76 &gt; 0, D76 &gt; 0,AK$2&lt;MiscFormulas!$A$5+1),
_xlfn.IFNA(
_xlfn.IFNA(
_xlfn.IFNA(
_xlfn.IFNA(
_xlfn.IFNA(
_xlfn.IFNA(
IF(_xlfn.XLOOKUP(AK$2,WatchbillMONTHLY!$A$3:$U$3,OFFSET(WatchbillMONTHLY!$A$3:$U$3,1,2))=IF(_xlfn.XLOOKUP($A76,INDIRECT("_"&amp;_xlfn.XLOOKUP(AK$2,WatchbillMONTHLY!$A$3:$U$3,OFFSET(WatchbillMONTHLY!$A$3:$U$3,1,2))),INDIRECT("_"&amp;_xlfn.XLOOKUP(AK$2,WatchbillMONTHLY!$A$3:$U$3,OFFSET(WatchbillMONTHLY!$A$3:$U$3,1,2))))=$A76,_xlfn.XLOOKUP(AK$2,WatchbillMONTHLY!$A$3:$U$3,OFFSET(WatchbillMONTHLY!$A$3:$U$3,1,2)),FALSE),TRUE,FALSE),
IF(_xlfn.XLOOKUP(AK$2,WatchbillMONTHLY!$A$20:$U$20,OFFSET(WatchbillMONTHLY!$A$20:$U$20,1,2))=IF(_xlfn.XLOOKUP($A76,INDIRECT("_"&amp;_xlfn.XLOOKUP(AK$2,WatchbillMONTHLY!$A$20:$U$20,OFFSET(WatchbillMONTHLY!$A$20:$U$20,1,2))),INDIRECT("_"&amp;_xlfn.XLOOKUP(AK$2,WatchbillMONTHLY!$A$20:$U$20,OFFSET(WatchbillMONTHLY!$A$20:$U$20,1,2))))=$A76,_xlfn.XLOOKUP(AK$2,WatchbillMONTHLY!$A$20:$U$20,OFFSET(WatchbillMONTHLY!$A$20:$U$20,1,2)),FALSE),TRUE,FALSE)),
IF(_xlfn.XLOOKUP(AK$2,WatchbillMONTHLY!$A$37:$U$37,OFFSET(WatchbillMONTHLY!$A$37:$U$37,1,2))=IF(_xlfn.XLOOKUP($A76,INDIRECT("_"&amp;_xlfn.XLOOKUP(AK$2,WatchbillMONTHLY!$A$37:$U$37,OFFSET(WatchbillMONTHLY!$A$37:$U$37,1,2))),INDIRECT("_"&amp;_xlfn.XLOOKUP(AK$2,WatchbillMONTHLY!$A$37:$U$37,OFFSET(WatchbillMONTHLY!$A$37:$U$37,1,2))))=$A76,_xlfn.XLOOKUP(AK$2,WatchbillMONTHLY!$A$37:$U$37,OFFSET(WatchbillMONTHLY!$A$37:$U$37,1,2)),FALSE),TRUE,FALSE)),
IF(_xlfn.XLOOKUP(AK$2,WatchbillMONTHLY!$A$54:$U$54,OFFSET(WatchbillMONTHLY!$A$54:$U$54,1,2))=IF(_xlfn.XLOOKUP($A76,INDIRECT("_"&amp;_xlfn.XLOOKUP(AK$2,WatchbillMONTHLY!$A$54:$U$54,OFFSET(WatchbillMONTHLY!$A$54:$U$54,1,2))),INDIRECT("_"&amp;_xlfn.XLOOKUP(AK$2,WatchbillMONTHLY!$A$54:$U$54,OFFSET(WatchbillMONTHLY!$A$54:$U$54,1,2))))=$A76,_xlfn.XLOOKUP(AK$2,WatchbillMONTHLY!$A$54:$U$54,OFFSET(WatchbillMONTHLY!$A$54:$U$54,1,2)),FALSE),TRUE,FALSE)),
IF(_xlfn.XLOOKUP(AK$2,WatchbillMONTHLY!$A$71:$U$71,OFFSET(WatchbillMONTHLY!$A$71:$U$71,1,2))=IF(_xlfn.XLOOKUP($A76,INDIRECT("_"&amp;_xlfn.XLOOKUP(AK$2,WatchbillMONTHLY!$A$71:$U$71,OFFSET(WatchbillMONTHLY!$A$71:$U$71,1,2))),INDIRECT("_"&amp;_xlfn.XLOOKUP(AK$2,WatchbillMONTHLY!$A$71:$U$71,OFFSET(WatchbillMONTHLY!$A$71:$U$71,1,2))))=$A76,_xlfn.XLOOKUP(AK$2,WatchbillMONTHLY!$A$71:$U$71,OFFSET(WatchbillMONTHLY!$A$71:$U$71,1,2)),FALSE),TRUE,FALSE)),
IF(_xlfn.XLOOKUP(AK$2,WatchbillMONTHLY!$A$88:$U$88,OFFSET(WatchbillMONTHLY!$A$88:$U$88,1,2))=IF(_xlfn.XLOOKUP($A76,INDIRECT("_"&amp;_xlfn.XLOOKUP(AK$2,WatchbillMONTHLY!$A$88:$U$88,OFFSET(WatchbillMONTHLY!$A$88:$U$88,1,2))),INDIRECT("_"&amp;_xlfn.XLOOKUP(AK$2,WatchbillMONTHLY!$A$88:$U$88,OFFSET(WatchbillMONTHLY!$A$88:$U$88,1,2))))=$A76,_xlfn.XLOOKUP(AK$2,WatchbillMONTHLY!$A$88:$U$88,OFFSET(WatchbillMONTHLY!$A$88:$U$88,1,2)),FALSE),TRUE,FALSE)),
FALSE),FALSE)</f>
        <v>0</v>
      </c>
      <c r="AL76" s="209" t="b" cm="1">
        <f t="array" aca="1" ref="AL76" ca="1">IF(AND($A76 &gt; 0, E76 &gt; 0,AL$2&lt;MiscFormulas!$A$5+1),
_xlfn.IFNA(
_xlfn.IFNA(
_xlfn.IFNA(
_xlfn.IFNA(
_xlfn.IFNA(
_xlfn.IFNA(
IF(_xlfn.XLOOKUP(AL$2,WatchbillMONTHLY!$A$3:$U$3,OFFSET(WatchbillMONTHLY!$A$3:$U$3,1,2))=IF(_xlfn.XLOOKUP($A76,INDIRECT("_"&amp;_xlfn.XLOOKUP(AL$2,WatchbillMONTHLY!$A$3:$U$3,OFFSET(WatchbillMONTHLY!$A$3:$U$3,1,2))),INDIRECT("_"&amp;_xlfn.XLOOKUP(AL$2,WatchbillMONTHLY!$A$3:$U$3,OFFSET(WatchbillMONTHLY!$A$3:$U$3,1,2))))=$A76,_xlfn.XLOOKUP(AL$2,WatchbillMONTHLY!$A$3:$U$3,OFFSET(WatchbillMONTHLY!$A$3:$U$3,1,2)),FALSE),TRUE,FALSE),
IF(_xlfn.XLOOKUP(AL$2,WatchbillMONTHLY!$A$20:$U$20,OFFSET(WatchbillMONTHLY!$A$20:$U$20,1,2))=IF(_xlfn.XLOOKUP($A76,INDIRECT("_"&amp;_xlfn.XLOOKUP(AL$2,WatchbillMONTHLY!$A$20:$U$20,OFFSET(WatchbillMONTHLY!$A$20:$U$20,1,2))),INDIRECT("_"&amp;_xlfn.XLOOKUP(AL$2,WatchbillMONTHLY!$A$20:$U$20,OFFSET(WatchbillMONTHLY!$A$20:$U$20,1,2))))=$A76,_xlfn.XLOOKUP(AL$2,WatchbillMONTHLY!$A$20:$U$20,OFFSET(WatchbillMONTHLY!$A$20:$U$20,1,2)),FALSE),TRUE,FALSE)),
IF(_xlfn.XLOOKUP(AL$2,WatchbillMONTHLY!$A$37:$U$37,OFFSET(WatchbillMONTHLY!$A$37:$U$37,1,2))=IF(_xlfn.XLOOKUP($A76,INDIRECT("_"&amp;_xlfn.XLOOKUP(AL$2,WatchbillMONTHLY!$A$37:$U$37,OFFSET(WatchbillMONTHLY!$A$37:$U$37,1,2))),INDIRECT("_"&amp;_xlfn.XLOOKUP(AL$2,WatchbillMONTHLY!$A$37:$U$37,OFFSET(WatchbillMONTHLY!$A$37:$U$37,1,2))))=$A76,_xlfn.XLOOKUP(AL$2,WatchbillMONTHLY!$A$37:$U$37,OFFSET(WatchbillMONTHLY!$A$37:$U$37,1,2)),FALSE),TRUE,FALSE)),
IF(_xlfn.XLOOKUP(AL$2,WatchbillMONTHLY!$A$54:$U$54,OFFSET(WatchbillMONTHLY!$A$54:$U$54,1,2))=IF(_xlfn.XLOOKUP($A76,INDIRECT("_"&amp;_xlfn.XLOOKUP(AL$2,WatchbillMONTHLY!$A$54:$U$54,OFFSET(WatchbillMONTHLY!$A$54:$U$54,1,2))),INDIRECT("_"&amp;_xlfn.XLOOKUP(AL$2,WatchbillMONTHLY!$A$54:$U$54,OFFSET(WatchbillMONTHLY!$A$54:$U$54,1,2))))=$A76,_xlfn.XLOOKUP(AL$2,WatchbillMONTHLY!$A$54:$U$54,OFFSET(WatchbillMONTHLY!$A$54:$U$54,1,2)),FALSE),TRUE,FALSE)),
IF(_xlfn.XLOOKUP(AL$2,WatchbillMONTHLY!$A$71:$U$71,OFFSET(WatchbillMONTHLY!$A$71:$U$71,1,2))=IF(_xlfn.XLOOKUP($A76,INDIRECT("_"&amp;_xlfn.XLOOKUP(AL$2,WatchbillMONTHLY!$A$71:$U$71,OFFSET(WatchbillMONTHLY!$A$71:$U$71,1,2))),INDIRECT("_"&amp;_xlfn.XLOOKUP(AL$2,WatchbillMONTHLY!$A$71:$U$71,OFFSET(WatchbillMONTHLY!$A$71:$U$71,1,2))))=$A76,_xlfn.XLOOKUP(AL$2,WatchbillMONTHLY!$A$71:$U$71,OFFSET(WatchbillMONTHLY!$A$71:$U$71,1,2)),FALSE),TRUE,FALSE)),
IF(_xlfn.XLOOKUP(AL$2,WatchbillMONTHLY!$A$88:$U$88,OFFSET(WatchbillMONTHLY!$A$88:$U$88,1,2))=IF(_xlfn.XLOOKUP($A76,INDIRECT("_"&amp;_xlfn.XLOOKUP(AL$2,WatchbillMONTHLY!$A$88:$U$88,OFFSET(WatchbillMONTHLY!$A$88:$U$88,1,2))),INDIRECT("_"&amp;_xlfn.XLOOKUP(AL$2,WatchbillMONTHLY!$A$88:$U$88,OFFSET(WatchbillMONTHLY!$A$88:$U$88,1,2))))=$A76,_xlfn.XLOOKUP(AL$2,WatchbillMONTHLY!$A$88:$U$88,OFFSET(WatchbillMONTHLY!$A$88:$U$88,1,2)),FALSE),TRUE,FALSE)),
FALSE),FALSE)</f>
        <v>0</v>
      </c>
      <c r="AM76" s="209" t="b" cm="1">
        <f t="array" aca="1" ref="AM76" ca="1">IF(AND($A76 &gt; 0, F76 &gt; 0,AM$2&lt;MiscFormulas!$A$5+1),
_xlfn.IFNA(
_xlfn.IFNA(
_xlfn.IFNA(
_xlfn.IFNA(
_xlfn.IFNA(
_xlfn.IFNA(
IF(_xlfn.XLOOKUP(AM$2,WatchbillMONTHLY!$A$3:$U$3,OFFSET(WatchbillMONTHLY!$A$3:$U$3,1,2))=IF(_xlfn.XLOOKUP($A76,INDIRECT("_"&amp;_xlfn.XLOOKUP(AM$2,WatchbillMONTHLY!$A$3:$U$3,OFFSET(WatchbillMONTHLY!$A$3:$U$3,1,2))),INDIRECT("_"&amp;_xlfn.XLOOKUP(AM$2,WatchbillMONTHLY!$A$3:$U$3,OFFSET(WatchbillMONTHLY!$A$3:$U$3,1,2))))=$A76,_xlfn.XLOOKUP(AM$2,WatchbillMONTHLY!$A$3:$U$3,OFFSET(WatchbillMONTHLY!$A$3:$U$3,1,2)),FALSE),TRUE,FALSE),
IF(_xlfn.XLOOKUP(AM$2,WatchbillMONTHLY!$A$20:$U$20,OFFSET(WatchbillMONTHLY!$A$20:$U$20,1,2))=IF(_xlfn.XLOOKUP($A76,INDIRECT("_"&amp;_xlfn.XLOOKUP(AM$2,WatchbillMONTHLY!$A$20:$U$20,OFFSET(WatchbillMONTHLY!$A$20:$U$20,1,2))),INDIRECT("_"&amp;_xlfn.XLOOKUP(AM$2,WatchbillMONTHLY!$A$20:$U$20,OFFSET(WatchbillMONTHLY!$A$20:$U$20,1,2))))=$A76,_xlfn.XLOOKUP(AM$2,WatchbillMONTHLY!$A$20:$U$20,OFFSET(WatchbillMONTHLY!$A$20:$U$20,1,2)),FALSE),TRUE,FALSE)),
IF(_xlfn.XLOOKUP(AM$2,WatchbillMONTHLY!$A$37:$U$37,OFFSET(WatchbillMONTHLY!$A$37:$U$37,1,2))=IF(_xlfn.XLOOKUP($A76,INDIRECT("_"&amp;_xlfn.XLOOKUP(AM$2,WatchbillMONTHLY!$A$37:$U$37,OFFSET(WatchbillMONTHLY!$A$37:$U$37,1,2))),INDIRECT("_"&amp;_xlfn.XLOOKUP(AM$2,WatchbillMONTHLY!$A$37:$U$37,OFFSET(WatchbillMONTHLY!$A$37:$U$37,1,2))))=$A76,_xlfn.XLOOKUP(AM$2,WatchbillMONTHLY!$A$37:$U$37,OFFSET(WatchbillMONTHLY!$A$37:$U$37,1,2)),FALSE),TRUE,FALSE)),
IF(_xlfn.XLOOKUP(AM$2,WatchbillMONTHLY!$A$54:$U$54,OFFSET(WatchbillMONTHLY!$A$54:$U$54,1,2))=IF(_xlfn.XLOOKUP($A76,INDIRECT("_"&amp;_xlfn.XLOOKUP(AM$2,WatchbillMONTHLY!$A$54:$U$54,OFFSET(WatchbillMONTHLY!$A$54:$U$54,1,2))),INDIRECT("_"&amp;_xlfn.XLOOKUP(AM$2,WatchbillMONTHLY!$A$54:$U$54,OFFSET(WatchbillMONTHLY!$A$54:$U$54,1,2))))=$A76,_xlfn.XLOOKUP(AM$2,WatchbillMONTHLY!$A$54:$U$54,OFFSET(WatchbillMONTHLY!$A$54:$U$54,1,2)),FALSE),TRUE,FALSE)),
IF(_xlfn.XLOOKUP(AM$2,WatchbillMONTHLY!$A$71:$U$71,OFFSET(WatchbillMONTHLY!$A$71:$U$71,1,2))=IF(_xlfn.XLOOKUP($A76,INDIRECT("_"&amp;_xlfn.XLOOKUP(AM$2,WatchbillMONTHLY!$A$71:$U$71,OFFSET(WatchbillMONTHLY!$A$71:$U$71,1,2))),INDIRECT("_"&amp;_xlfn.XLOOKUP(AM$2,WatchbillMONTHLY!$A$71:$U$71,OFFSET(WatchbillMONTHLY!$A$71:$U$71,1,2))))=$A76,_xlfn.XLOOKUP(AM$2,WatchbillMONTHLY!$A$71:$U$71,OFFSET(WatchbillMONTHLY!$A$71:$U$71,1,2)),FALSE),TRUE,FALSE)),
IF(_xlfn.XLOOKUP(AM$2,WatchbillMONTHLY!$A$88:$U$88,OFFSET(WatchbillMONTHLY!$A$88:$U$88,1,2))=IF(_xlfn.XLOOKUP($A76,INDIRECT("_"&amp;_xlfn.XLOOKUP(AM$2,WatchbillMONTHLY!$A$88:$U$88,OFFSET(WatchbillMONTHLY!$A$88:$U$88,1,2))),INDIRECT("_"&amp;_xlfn.XLOOKUP(AM$2,WatchbillMONTHLY!$A$88:$U$88,OFFSET(WatchbillMONTHLY!$A$88:$U$88,1,2))))=$A76,_xlfn.XLOOKUP(AM$2,WatchbillMONTHLY!$A$88:$U$88,OFFSET(WatchbillMONTHLY!$A$88:$U$88,1,2)),FALSE),TRUE,FALSE)),
FALSE),FALSE)</f>
        <v>0</v>
      </c>
      <c r="AN76" s="209" t="b" cm="1">
        <f t="array" aca="1" ref="AN76" ca="1">IF(AND($A76 &gt; 0, G76 &gt; 0,AN$2&lt;MiscFormulas!$A$5+1),
_xlfn.IFNA(
_xlfn.IFNA(
_xlfn.IFNA(
_xlfn.IFNA(
_xlfn.IFNA(
_xlfn.IFNA(
IF(_xlfn.XLOOKUP(AN$2,WatchbillMONTHLY!$A$3:$U$3,OFFSET(WatchbillMONTHLY!$A$3:$U$3,1,2))=IF(_xlfn.XLOOKUP($A76,INDIRECT("_"&amp;_xlfn.XLOOKUP(AN$2,WatchbillMONTHLY!$A$3:$U$3,OFFSET(WatchbillMONTHLY!$A$3:$U$3,1,2))),INDIRECT("_"&amp;_xlfn.XLOOKUP(AN$2,WatchbillMONTHLY!$A$3:$U$3,OFFSET(WatchbillMONTHLY!$A$3:$U$3,1,2))))=$A76,_xlfn.XLOOKUP(AN$2,WatchbillMONTHLY!$A$3:$U$3,OFFSET(WatchbillMONTHLY!$A$3:$U$3,1,2)),FALSE),TRUE,FALSE),
IF(_xlfn.XLOOKUP(AN$2,WatchbillMONTHLY!$A$20:$U$20,OFFSET(WatchbillMONTHLY!$A$20:$U$20,1,2))=IF(_xlfn.XLOOKUP($A76,INDIRECT("_"&amp;_xlfn.XLOOKUP(AN$2,WatchbillMONTHLY!$A$20:$U$20,OFFSET(WatchbillMONTHLY!$A$20:$U$20,1,2))),INDIRECT("_"&amp;_xlfn.XLOOKUP(AN$2,WatchbillMONTHLY!$A$20:$U$20,OFFSET(WatchbillMONTHLY!$A$20:$U$20,1,2))))=$A76,_xlfn.XLOOKUP(AN$2,WatchbillMONTHLY!$A$20:$U$20,OFFSET(WatchbillMONTHLY!$A$20:$U$20,1,2)),FALSE),TRUE,FALSE)),
IF(_xlfn.XLOOKUP(AN$2,WatchbillMONTHLY!$A$37:$U$37,OFFSET(WatchbillMONTHLY!$A$37:$U$37,1,2))=IF(_xlfn.XLOOKUP($A76,INDIRECT("_"&amp;_xlfn.XLOOKUP(AN$2,WatchbillMONTHLY!$A$37:$U$37,OFFSET(WatchbillMONTHLY!$A$37:$U$37,1,2))),INDIRECT("_"&amp;_xlfn.XLOOKUP(AN$2,WatchbillMONTHLY!$A$37:$U$37,OFFSET(WatchbillMONTHLY!$A$37:$U$37,1,2))))=$A76,_xlfn.XLOOKUP(AN$2,WatchbillMONTHLY!$A$37:$U$37,OFFSET(WatchbillMONTHLY!$A$37:$U$37,1,2)),FALSE),TRUE,FALSE)),
IF(_xlfn.XLOOKUP(AN$2,WatchbillMONTHLY!$A$54:$U$54,OFFSET(WatchbillMONTHLY!$A$54:$U$54,1,2))=IF(_xlfn.XLOOKUP($A76,INDIRECT("_"&amp;_xlfn.XLOOKUP(AN$2,WatchbillMONTHLY!$A$54:$U$54,OFFSET(WatchbillMONTHLY!$A$54:$U$54,1,2))),INDIRECT("_"&amp;_xlfn.XLOOKUP(AN$2,WatchbillMONTHLY!$A$54:$U$54,OFFSET(WatchbillMONTHLY!$A$54:$U$54,1,2))))=$A76,_xlfn.XLOOKUP(AN$2,WatchbillMONTHLY!$A$54:$U$54,OFFSET(WatchbillMONTHLY!$A$54:$U$54,1,2)),FALSE),TRUE,FALSE)),
IF(_xlfn.XLOOKUP(AN$2,WatchbillMONTHLY!$A$71:$U$71,OFFSET(WatchbillMONTHLY!$A$71:$U$71,1,2))=IF(_xlfn.XLOOKUP($A76,INDIRECT("_"&amp;_xlfn.XLOOKUP(AN$2,WatchbillMONTHLY!$A$71:$U$71,OFFSET(WatchbillMONTHLY!$A$71:$U$71,1,2))),INDIRECT("_"&amp;_xlfn.XLOOKUP(AN$2,WatchbillMONTHLY!$A$71:$U$71,OFFSET(WatchbillMONTHLY!$A$71:$U$71,1,2))))=$A76,_xlfn.XLOOKUP(AN$2,WatchbillMONTHLY!$A$71:$U$71,OFFSET(WatchbillMONTHLY!$A$71:$U$71,1,2)),FALSE),TRUE,FALSE)),
IF(_xlfn.XLOOKUP(AN$2,WatchbillMONTHLY!$A$88:$U$88,OFFSET(WatchbillMONTHLY!$A$88:$U$88,1,2))=IF(_xlfn.XLOOKUP($A76,INDIRECT("_"&amp;_xlfn.XLOOKUP(AN$2,WatchbillMONTHLY!$A$88:$U$88,OFFSET(WatchbillMONTHLY!$A$88:$U$88,1,2))),INDIRECT("_"&amp;_xlfn.XLOOKUP(AN$2,WatchbillMONTHLY!$A$88:$U$88,OFFSET(WatchbillMONTHLY!$A$88:$U$88,1,2))))=$A76,_xlfn.XLOOKUP(AN$2,WatchbillMONTHLY!$A$88:$U$88,OFFSET(WatchbillMONTHLY!$A$88:$U$88,1,2)),FALSE),TRUE,FALSE)),
FALSE),FALSE)</f>
        <v>0</v>
      </c>
      <c r="AO76" s="209" t="b" cm="1">
        <f t="array" aca="1" ref="AO76" ca="1">IF(AND($A76 &gt; 0, H76 &gt; 0,AO$2&lt;MiscFormulas!$A$5+1),
_xlfn.IFNA(
_xlfn.IFNA(
_xlfn.IFNA(
_xlfn.IFNA(
_xlfn.IFNA(
_xlfn.IFNA(
IF(_xlfn.XLOOKUP(AO$2,WatchbillMONTHLY!$A$3:$U$3,OFFSET(WatchbillMONTHLY!$A$3:$U$3,1,2))=IF(_xlfn.XLOOKUP($A76,INDIRECT("_"&amp;_xlfn.XLOOKUP(AO$2,WatchbillMONTHLY!$A$3:$U$3,OFFSET(WatchbillMONTHLY!$A$3:$U$3,1,2))),INDIRECT("_"&amp;_xlfn.XLOOKUP(AO$2,WatchbillMONTHLY!$A$3:$U$3,OFFSET(WatchbillMONTHLY!$A$3:$U$3,1,2))))=$A76,_xlfn.XLOOKUP(AO$2,WatchbillMONTHLY!$A$3:$U$3,OFFSET(WatchbillMONTHLY!$A$3:$U$3,1,2)),FALSE),TRUE,FALSE),
IF(_xlfn.XLOOKUP(AO$2,WatchbillMONTHLY!$A$20:$U$20,OFFSET(WatchbillMONTHLY!$A$20:$U$20,1,2))=IF(_xlfn.XLOOKUP($A76,INDIRECT("_"&amp;_xlfn.XLOOKUP(AO$2,WatchbillMONTHLY!$A$20:$U$20,OFFSET(WatchbillMONTHLY!$A$20:$U$20,1,2))),INDIRECT("_"&amp;_xlfn.XLOOKUP(AO$2,WatchbillMONTHLY!$A$20:$U$20,OFFSET(WatchbillMONTHLY!$A$20:$U$20,1,2))))=$A76,_xlfn.XLOOKUP(AO$2,WatchbillMONTHLY!$A$20:$U$20,OFFSET(WatchbillMONTHLY!$A$20:$U$20,1,2)),FALSE),TRUE,FALSE)),
IF(_xlfn.XLOOKUP(AO$2,WatchbillMONTHLY!$A$37:$U$37,OFFSET(WatchbillMONTHLY!$A$37:$U$37,1,2))=IF(_xlfn.XLOOKUP($A76,INDIRECT("_"&amp;_xlfn.XLOOKUP(AO$2,WatchbillMONTHLY!$A$37:$U$37,OFFSET(WatchbillMONTHLY!$A$37:$U$37,1,2))),INDIRECT("_"&amp;_xlfn.XLOOKUP(AO$2,WatchbillMONTHLY!$A$37:$U$37,OFFSET(WatchbillMONTHLY!$A$37:$U$37,1,2))))=$A76,_xlfn.XLOOKUP(AO$2,WatchbillMONTHLY!$A$37:$U$37,OFFSET(WatchbillMONTHLY!$A$37:$U$37,1,2)),FALSE),TRUE,FALSE)),
IF(_xlfn.XLOOKUP(AO$2,WatchbillMONTHLY!$A$54:$U$54,OFFSET(WatchbillMONTHLY!$A$54:$U$54,1,2))=IF(_xlfn.XLOOKUP($A76,INDIRECT("_"&amp;_xlfn.XLOOKUP(AO$2,WatchbillMONTHLY!$A$54:$U$54,OFFSET(WatchbillMONTHLY!$A$54:$U$54,1,2))),INDIRECT("_"&amp;_xlfn.XLOOKUP(AO$2,WatchbillMONTHLY!$A$54:$U$54,OFFSET(WatchbillMONTHLY!$A$54:$U$54,1,2))))=$A76,_xlfn.XLOOKUP(AO$2,WatchbillMONTHLY!$A$54:$U$54,OFFSET(WatchbillMONTHLY!$A$54:$U$54,1,2)),FALSE),TRUE,FALSE)),
IF(_xlfn.XLOOKUP(AO$2,WatchbillMONTHLY!$A$71:$U$71,OFFSET(WatchbillMONTHLY!$A$71:$U$71,1,2))=IF(_xlfn.XLOOKUP($A76,INDIRECT("_"&amp;_xlfn.XLOOKUP(AO$2,WatchbillMONTHLY!$A$71:$U$71,OFFSET(WatchbillMONTHLY!$A$71:$U$71,1,2))),INDIRECT("_"&amp;_xlfn.XLOOKUP(AO$2,WatchbillMONTHLY!$A$71:$U$71,OFFSET(WatchbillMONTHLY!$A$71:$U$71,1,2))))=$A76,_xlfn.XLOOKUP(AO$2,WatchbillMONTHLY!$A$71:$U$71,OFFSET(WatchbillMONTHLY!$A$71:$U$71,1,2)),FALSE),TRUE,FALSE)),
IF(_xlfn.XLOOKUP(AO$2,WatchbillMONTHLY!$A$88:$U$88,OFFSET(WatchbillMONTHLY!$A$88:$U$88,1,2))=IF(_xlfn.XLOOKUP($A76,INDIRECT("_"&amp;_xlfn.XLOOKUP(AO$2,WatchbillMONTHLY!$A$88:$U$88,OFFSET(WatchbillMONTHLY!$A$88:$U$88,1,2))),INDIRECT("_"&amp;_xlfn.XLOOKUP(AO$2,WatchbillMONTHLY!$A$88:$U$88,OFFSET(WatchbillMONTHLY!$A$88:$U$88,1,2))))=$A76,_xlfn.XLOOKUP(AO$2,WatchbillMONTHLY!$A$88:$U$88,OFFSET(WatchbillMONTHLY!$A$88:$U$88,1,2)),FALSE),TRUE,FALSE)),
FALSE),FALSE)</f>
        <v>0</v>
      </c>
      <c r="AP76" s="209" t="b" cm="1">
        <f t="array" aca="1" ref="AP76" ca="1">IF(AND($A76 &gt; 0, I76 &gt; 0,AP$2&lt;MiscFormulas!$A$5+1),
_xlfn.IFNA(
_xlfn.IFNA(
_xlfn.IFNA(
_xlfn.IFNA(
_xlfn.IFNA(
_xlfn.IFNA(
IF(_xlfn.XLOOKUP(AP$2,WatchbillMONTHLY!$A$3:$U$3,OFFSET(WatchbillMONTHLY!$A$3:$U$3,1,2))=IF(_xlfn.XLOOKUP($A76,INDIRECT("_"&amp;_xlfn.XLOOKUP(AP$2,WatchbillMONTHLY!$A$3:$U$3,OFFSET(WatchbillMONTHLY!$A$3:$U$3,1,2))),INDIRECT("_"&amp;_xlfn.XLOOKUP(AP$2,WatchbillMONTHLY!$A$3:$U$3,OFFSET(WatchbillMONTHLY!$A$3:$U$3,1,2))))=$A76,_xlfn.XLOOKUP(AP$2,WatchbillMONTHLY!$A$3:$U$3,OFFSET(WatchbillMONTHLY!$A$3:$U$3,1,2)),FALSE),TRUE,FALSE),
IF(_xlfn.XLOOKUP(AP$2,WatchbillMONTHLY!$A$20:$U$20,OFFSET(WatchbillMONTHLY!$A$20:$U$20,1,2))=IF(_xlfn.XLOOKUP($A76,INDIRECT("_"&amp;_xlfn.XLOOKUP(AP$2,WatchbillMONTHLY!$A$20:$U$20,OFFSET(WatchbillMONTHLY!$A$20:$U$20,1,2))),INDIRECT("_"&amp;_xlfn.XLOOKUP(AP$2,WatchbillMONTHLY!$A$20:$U$20,OFFSET(WatchbillMONTHLY!$A$20:$U$20,1,2))))=$A76,_xlfn.XLOOKUP(AP$2,WatchbillMONTHLY!$A$20:$U$20,OFFSET(WatchbillMONTHLY!$A$20:$U$20,1,2)),FALSE),TRUE,FALSE)),
IF(_xlfn.XLOOKUP(AP$2,WatchbillMONTHLY!$A$37:$U$37,OFFSET(WatchbillMONTHLY!$A$37:$U$37,1,2))=IF(_xlfn.XLOOKUP($A76,INDIRECT("_"&amp;_xlfn.XLOOKUP(AP$2,WatchbillMONTHLY!$A$37:$U$37,OFFSET(WatchbillMONTHLY!$A$37:$U$37,1,2))),INDIRECT("_"&amp;_xlfn.XLOOKUP(AP$2,WatchbillMONTHLY!$A$37:$U$37,OFFSET(WatchbillMONTHLY!$A$37:$U$37,1,2))))=$A76,_xlfn.XLOOKUP(AP$2,WatchbillMONTHLY!$A$37:$U$37,OFFSET(WatchbillMONTHLY!$A$37:$U$37,1,2)),FALSE),TRUE,FALSE)),
IF(_xlfn.XLOOKUP(AP$2,WatchbillMONTHLY!$A$54:$U$54,OFFSET(WatchbillMONTHLY!$A$54:$U$54,1,2))=IF(_xlfn.XLOOKUP($A76,INDIRECT("_"&amp;_xlfn.XLOOKUP(AP$2,WatchbillMONTHLY!$A$54:$U$54,OFFSET(WatchbillMONTHLY!$A$54:$U$54,1,2))),INDIRECT("_"&amp;_xlfn.XLOOKUP(AP$2,WatchbillMONTHLY!$A$54:$U$54,OFFSET(WatchbillMONTHLY!$A$54:$U$54,1,2))))=$A76,_xlfn.XLOOKUP(AP$2,WatchbillMONTHLY!$A$54:$U$54,OFFSET(WatchbillMONTHLY!$A$54:$U$54,1,2)),FALSE),TRUE,FALSE)),
IF(_xlfn.XLOOKUP(AP$2,WatchbillMONTHLY!$A$71:$U$71,OFFSET(WatchbillMONTHLY!$A$71:$U$71,1,2))=IF(_xlfn.XLOOKUP($A76,INDIRECT("_"&amp;_xlfn.XLOOKUP(AP$2,WatchbillMONTHLY!$A$71:$U$71,OFFSET(WatchbillMONTHLY!$A$71:$U$71,1,2))),INDIRECT("_"&amp;_xlfn.XLOOKUP(AP$2,WatchbillMONTHLY!$A$71:$U$71,OFFSET(WatchbillMONTHLY!$A$71:$U$71,1,2))))=$A76,_xlfn.XLOOKUP(AP$2,WatchbillMONTHLY!$A$71:$U$71,OFFSET(WatchbillMONTHLY!$A$71:$U$71,1,2)),FALSE),TRUE,FALSE)),
IF(_xlfn.XLOOKUP(AP$2,WatchbillMONTHLY!$A$88:$U$88,OFFSET(WatchbillMONTHLY!$A$88:$U$88,1,2))=IF(_xlfn.XLOOKUP($A76,INDIRECT("_"&amp;_xlfn.XLOOKUP(AP$2,WatchbillMONTHLY!$A$88:$U$88,OFFSET(WatchbillMONTHLY!$A$88:$U$88,1,2))),INDIRECT("_"&amp;_xlfn.XLOOKUP(AP$2,WatchbillMONTHLY!$A$88:$U$88,OFFSET(WatchbillMONTHLY!$A$88:$U$88,1,2))))=$A76,_xlfn.XLOOKUP(AP$2,WatchbillMONTHLY!$A$88:$U$88,OFFSET(WatchbillMONTHLY!$A$88:$U$88,1,2)),FALSE),TRUE,FALSE)),
FALSE),FALSE)</f>
        <v>0</v>
      </c>
      <c r="AQ76" s="209" t="b" cm="1">
        <f t="array" aca="1" ref="AQ76" ca="1">IF(AND($A76 &gt; 0, J76 &gt; 0,AQ$2&lt;MiscFormulas!$A$5+1),
_xlfn.IFNA(
_xlfn.IFNA(
_xlfn.IFNA(
_xlfn.IFNA(
_xlfn.IFNA(
_xlfn.IFNA(
IF(_xlfn.XLOOKUP(AQ$2,WatchbillMONTHLY!$A$3:$U$3,OFFSET(WatchbillMONTHLY!$A$3:$U$3,1,2))=IF(_xlfn.XLOOKUP($A76,INDIRECT("_"&amp;_xlfn.XLOOKUP(AQ$2,WatchbillMONTHLY!$A$3:$U$3,OFFSET(WatchbillMONTHLY!$A$3:$U$3,1,2))),INDIRECT("_"&amp;_xlfn.XLOOKUP(AQ$2,WatchbillMONTHLY!$A$3:$U$3,OFFSET(WatchbillMONTHLY!$A$3:$U$3,1,2))))=$A76,_xlfn.XLOOKUP(AQ$2,WatchbillMONTHLY!$A$3:$U$3,OFFSET(WatchbillMONTHLY!$A$3:$U$3,1,2)),FALSE),TRUE,FALSE),
IF(_xlfn.XLOOKUP(AQ$2,WatchbillMONTHLY!$A$20:$U$20,OFFSET(WatchbillMONTHLY!$A$20:$U$20,1,2))=IF(_xlfn.XLOOKUP($A76,INDIRECT("_"&amp;_xlfn.XLOOKUP(AQ$2,WatchbillMONTHLY!$A$20:$U$20,OFFSET(WatchbillMONTHLY!$A$20:$U$20,1,2))),INDIRECT("_"&amp;_xlfn.XLOOKUP(AQ$2,WatchbillMONTHLY!$A$20:$U$20,OFFSET(WatchbillMONTHLY!$A$20:$U$20,1,2))))=$A76,_xlfn.XLOOKUP(AQ$2,WatchbillMONTHLY!$A$20:$U$20,OFFSET(WatchbillMONTHLY!$A$20:$U$20,1,2)),FALSE),TRUE,FALSE)),
IF(_xlfn.XLOOKUP(AQ$2,WatchbillMONTHLY!$A$37:$U$37,OFFSET(WatchbillMONTHLY!$A$37:$U$37,1,2))=IF(_xlfn.XLOOKUP($A76,INDIRECT("_"&amp;_xlfn.XLOOKUP(AQ$2,WatchbillMONTHLY!$A$37:$U$37,OFFSET(WatchbillMONTHLY!$A$37:$U$37,1,2))),INDIRECT("_"&amp;_xlfn.XLOOKUP(AQ$2,WatchbillMONTHLY!$A$37:$U$37,OFFSET(WatchbillMONTHLY!$A$37:$U$37,1,2))))=$A76,_xlfn.XLOOKUP(AQ$2,WatchbillMONTHLY!$A$37:$U$37,OFFSET(WatchbillMONTHLY!$A$37:$U$37,1,2)),FALSE),TRUE,FALSE)),
IF(_xlfn.XLOOKUP(AQ$2,WatchbillMONTHLY!$A$54:$U$54,OFFSET(WatchbillMONTHLY!$A$54:$U$54,1,2))=IF(_xlfn.XLOOKUP($A76,INDIRECT("_"&amp;_xlfn.XLOOKUP(AQ$2,WatchbillMONTHLY!$A$54:$U$54,OFFSET(WatchbillMONTHLY!$A$54:$U$54,1,2))),INDIRECT("_"&amp;_xlfn.XLOOKUP(AQ$2,WatchbillMONTHLY!$A$54:$U$54,OFFSET(WatchbillMONTHLY!$A$54:$U$54,1,2))))=$A76,_xlfn.XLOOKUP(AQ$2,WatchbillMONTHLY!$A$54:$U$54,OFFSET(WatchbillMONTHLY!$A$54:$U$54,1,2)),FALSE),TRUE,FALSE)),
IF(_xlfn.XLOOKUP(AQ$2,WatchbillMONTHLY!$A$71:$U$71,OFFSET(WatchbillMONTHLY!$A$71:$U$71,1,2))=IF(_xlfn.XLOOKUP($A76,INDIRECT("_"&amp;_xlfn.XLOOKUP(AQ$2,WatchbillMONTHLY!$A$71:$U$71,OFFSET(WatchbillMONTHLY!$A$71:$U$71,1,2))),INDIRECT("_"&amp;_xlfn.XLOOKUP(AQ$2,WatchbillMONTHLY!$A$71:$U$71,OFFSET(WatchbillMONTHLY!$A$71:$U$71,1,2))))=$A76,_xlfn.XLOOKUP(AQ$2,WatchbillMONTHLY!$A$71:$U$71,OFFSET(WatchbillMONTHLY!$A$71:$U$71,1,2)),FALSE),TRUE,FALSE)),
IF(_xlfn.XLOOKUP(AQ$2,WatchbillMONTHLY!$A$88:$U$88,OFFSET(WatchbillMONTHLY!$A$88:$U$88,1,2))=IF(_xlfn.XLOOKUP($A76,INDIRECT("_"&amp;_xlfn.XLOOKUP(AQ$2,WatchbillMONTHLY!$A$88:$U$88,OFFSET(WatchbillMONTHLY!$A$88:$U$88,1,2))),INDIRECT("_"&amp;_xlfn.XLOOKUP(AQ$2,WatchbillMONTHLY!$A$88:$U$88,OFFSET(WatchbillMONTHLY!$A$88:$U$88,1,2))))=$A76,_xlfn.XLOOKUP(AQ$2,WatchbillMONTHLY!$A$88:$U$88,OFFSET(WatchbillMONTHLY!$A$88:$U$88,1,2)),FALSE),TRUE,FALSE)),
FALSE),FALSE)</f>
        <v>0</v>
      </c>
      <c r="AR76" s="209" t="b" cm="1">
        <f t="array" aca="1" ref="AR76" ca="1">IF(AND($A76 &gt; 0, K76 &gt; 0,AR$2&lt;MiscFormulas!$A$5+1),
_xlfn.IFNA(
_xlfn.IFNA(
_xlfn.IFNA(
_xlfn.IFNA(
_xlfn.IFNA(
_xlfn.IFNA(
IF(_xlfn.XLOOKUP(AR$2,WatchbillMONTHLY!$A$3:$U$3,OFFSET(WatchbillMONTHLY!$A$3:$U$3,1,2))=IF(_xlfn.XLOOKUP($A76,INDIRECT("_"&amp;_xlfn.XLOOKUP(AR$2,WatchbillMONTHLY!$A$3:$U$3,OFFSET(WatchbillMONTHLY!$A$3:$U$3,1,2))),INDIRECT("_"&amp;_xlfn.XLOOKUP(AR$2,WatchbillMONTHLY!$A$3:$U$3,OFFSET(WatchbillMONTHLY!$A$3:$U$3,1,2))))=$A76,_xlfn.XLOOKUP(AR$2,WatchbillMONTHLY!$A$3:$U$3,OFFSET(WatchbillMONTHLY!$A$3:$U$3,1,2)),FALSE),TRUE,FALSE),
IF(_xlfn.XLOOKUP(AR$2,WatchbillMONTHLY!$A$20:$U$20,OFFSET(WatchbillMONTHLY!$A$20:$U$20,1,2))=IF(_xlfn.XLOOKUP($A76,INDIRECT("_"&amp;_xlfn.XLOOKUP(AR$2,WatchbillMONTHLY!$A$20:$U$20,OFFSET(WatchbillMONTHLY!$A$20:$U$20,1,2))),INDIRECT("_"&amp;_xlfn.XLOOKUP(AR$2,WatchbillMONTHLY!$A$20:$U$20,OFFSET(WatchbillMONTHLY!$A$20:$U$20,1,2))))=$A76,_xlfn.XLOOKUP(AR$2,WatchbillMONTHLY!$A$20:$U$20,OFFSET(WatchbillMONTHLY!$A$20:$U$20,1,2)),FALSE),TRUE,FALSE)),
IF(_xlfn.XLOOKUP(AR$2,WatchbillMONTHLY!$A$37:$U$37,OFFSET(WatchbillMONTHLY!$A$37:$U$37,1,2))=IF(_xlfn.XLOOKUP($A76,INDIRECT("_"&amp;_xlfn.XLOOKUP(AR$2,WatchbillMONTHLY!$A$37:$U$37,OFFSET(WatchbillMONTHLY!$A$37:$U$37,1,2))),INDIRECT("_"&amp;_xlfn.XLOOKUP(AR$2,WatchbillMONTHLY!$A$37:$U$37,OFFSET(WatchbillMONTHLY!$A$37:$U$37,1,2))))=$A76,_xlfn.XLOOKUP(AR$2,WatchbillMONTHLY!$A$37:$U$37,OFFSET(WatchbillMONTHLY!$A$37:$U$37,1,2)),FALSE),TRUE,FALSE)),
IF(_xlfn.XLOOKUP(AR$2,WatchbillMONTHLY!$A$54:$U$54,OFFSET(WatchbillMONTHLY!$A$54:$U$54,1,2))=IF(_xlfn.XLOOKUP($A76,INDIRECT("_"&amp;_xlfn.XLOOKUP(AR$2,WatchbillMONTHLY!$A$54:$U$54,OFFSET(WatchbillMONTHLY!$A$54:$U$54,1,2))),INDIRECT("_"&amp;_xlfn.XLOOKUP(AR$2,WatchbillMONTHLY!$A$54:$U$54,OFFSET(WatchbillMONTHLY!$A$54:$U$54,1,2))))=$A76,_xlfn.XLOOKUP(AR$2,WatchbillMONTHLY!$A$54:$U$54,OFFSET(WatchbillMONTHLY!$A$54:$U$54,1,2)),FALSE),TRUE,FALSE)),
IF(_xlfn.XLOOKUP(AR$2,WatchbillMONTHLY!$A$71:$U$71,OFFSET(WatchbillMONTHLY!$A$71:$U$71,1,2))=IF(_xlfn.XLOOKUP($A76,INDIRECT("_"&amp;_xlfn.XLOOKUP(AR$2,WatchbillMONTHLY!$A$71:$U$71,OFFSET(WatchbillMONTHLY!$A$71:$U$71,1,2))),INDIRECT("_"&amp;_xlfn.XLOOKUP(AR$2,WatchbillMONTHLY!$A$71:$U$71,OFFSET(WatchbillMONTHLY!$A$71:$U$71,1,2))))=$A76,_xlfn.XLOOKUP(AR$2,WatchbillMONTHLY!$A$71:$U$71,OFFSET(WatchbillMONTHLY!$A$71:$U$71,1,2)),FALSE),TRUE,FALSE)),
IF(_xlfn.XLOOKUP(AR$2,WatchbillMONTHLY!$A$88:$U$88,OFFSET(WatchbillMONTHLY!$A$88:$U$88,1,2))=IF(_xlfn.XLOOKUP($A76,INDIRECT("_"&amp;_xlfn.XLOOKUP(AR$2,WatchbillMONTHLY!$A$88:$U$88,OFFSET(WatchbillMONTHLY!$A$88:$U$88,1,2))),INDIRECT("_"&amp;_xlfn.XLOOKUP(AR$2,WatchbillMONTHLY!$A$88:$U$88,OFFSET(WatchbillMONTHLY!$A$88:$U$88,1,2))))=$A76,_xlfn.XLOOKUP(AR$2,WatchbillMONTHLY!$A$88:$U$88,OFFSET(WatchbillMONTHLY!$A$88:$U$88,1,2)),FALSE),TRUE,FALSE)),
FALSE),FALSE)</f>
        <v>0</v>
      </c>
      <c r="AS76" s="209" t="b" cm="1">
        <f t="array" aca="1" ref="AS76" ca="1">IF(AND($A76 &gt; 0, L76 &gt; 0,AS$2&lt;MiscFormulas!$A$5+1),
_xlfn.IFNA(
_xlfn.IFNA(
_xlfn.IFNA(
_xlfn.IFNA(
_xlfn.IFNA(
_xlfn.IFNA(
IF(_xlfn.XLOOKUP(AS$2,WatchbillMONTHLY!$A$3:$U$3,OFFSET(WatchbillMONTHLY!$A$3:$U$3,1,2))=IF(_xlfn.XLOOKUP($A76,INDIRECT("_"&amp;_xlfn.XLOOKUP(AS$2,WatchbillMONTHLY!$A$3:$U$3,OFFSET(WatchbillMONTHLY!$A$3:$U$3,1,2))),INDIRECT("_"&amp;_xlfn.XLOOKUP(AS$2,WatchbillMONTHLY!$A$3:$U$3,OFFSET(WatchbillMONTHLY!$A$3:$U$3,1,2))))=$A76,_xlfn.XLOOKUP(AS$2,WatchbillMONTHLY!$A$3:$U$3,OFFSET(WatchbillMONTHLY!$A$3:$U$3,1,2)),FALSE),TRUE,FALSE),
IF(_xlfn.XLOOKUP(AS$2,WatchbillMONTHLY!$A$20:$U$20,OFFSET(WatchbillMONTHLY!$A$20:$U$20,1,2))=IF(_xlfn.XLOOKUP($A76,INDIRECT("_"&amp;_xlfn.XLOOKUP(AS$2,WatchbillMONTHLY!$A$20:$U$20,OFFSET(WatchbillMONTHLY!$A$20:$U$20,1,2))),INDIRECT("_"&amp;_xlfn.XLOOKUP(AS$2,WatchbillMONTHLY!$A$20:$U$20,OFFSET(WatchbillMONTHLY!$A$20:$U$20,1,2))))=$A76,_xlfn.XLOOKUP(AS$2,WatchbillMONTHLY!$A$20:$U$20,OFFSET(WatchbillMONTHLY!$A$20:$U$20,1,2)),FALSE),TRUE,FALSE)),
IF(_xlfn.XLOOKUP(AS$2,WatchbillMONTHLY!$A$37:$U$37,OFFSET(WatchbillMONTHLY!$A$37:$U$37,1,2))=IF(_xlfn.XLOOKUP($A76,INDIRECT("_"&amp;_xlfn.XLOOKUP(AS$2,WatchbillMONTHLY!$A$37:$U$37,OFFSET(WatchbillMONTHLY!$A$37:$U$37,1,2))),INDIRECT("_"&amp;_xlfn.XLOOKUP(AS$2,WatchbillMONTHLY!$A$37:$U$37,OFFSET(WatchbillMONTHLY!$A$37:$U$37,1,2))))=$A76,_xlfn.XLOOKUP(AS$2,WatchbillMONTHLY!$A$37:$U$37,OFFSET(WatchbillMONTHLY!$A$37:$U$37,1,2)),FALSE),TRUE,FALSE)),
IF(_xlfn.XLOOKUP(AS$2,WatchbillMONTHLY!$A$54:$U$54,OFFSET(WatchbillMONTHLY!$A$54:$U$54,1,2))=IF(_xlfn.XLOOKUP($A76,INDIRECT("_"&amp;_xlfn.XLOOKUP(AS$2,WatchbillMONTHLY!$A$54:$U$54,OFFSET(WatchbillMONTHLY!$A$54:$U$54,1,2))),INDIRECT("_"&amp;_xlfn.XLOOKUP(AS$2,WatchbillMONTHLY!$A$54:$U$54,OFFSET(WatchbillMONTHLY!$A$54:$U$54,1,2))))=$A76,_xlfn.XLOOKUP(AS$2,WatchbillMONTHLY!$A$54:$U$54,OFFSET(WatchbillMONTHLY!$A$54:$U$54,1,2)),FALSE),TRUE,FALSE)),
IF(_xlfn.XLOOKUP(AS$2,WatchbillMONTHLY!$A$71:$U$71,OFFSET(WatchbillMONTHLY!$A$71:$U$71,1,2))=IF(_xlfn.XLOOKUP($A76,INDIRECT("_"&amp;_xlfn.XLOOKUP(AS$2,WatchbillMONTHLY!$A$71:$U$71,OFFSET(WatchbillMONTHLY!$A$71:$U$71,1,2))),INDIRECT("_"&amp;_xlfn.XLOOKUP(AS$2,WatchbillMONTHLY!$A$71:$U$71,OFFSET(WatchbillMONTHLY!$A$71:$U$71,1,2))))=$A76,_xlfn.XLOOKUP(AS$2,WatchbillMONTHLY!$A$71:$U$71,OFFSET(WatchbillMONTHLY!$A$71:$U$71,1,2)),FALSE),TRUE,FALSE)),
IF(_xlfn.XLOOKUP(AS$2,WatchbillMONTHLY!$A$88:$U$88,OFFSET(WatchbillMONTHLY!$A$88:$U$88,1,2))=IF(_xlfn.XLOOKUP($A76,INDIRECT("_"&amp;_xlfn.XLOOKUP(AS$2,WatchbillMONTHLY!$A$88:$U$88,OFFSET(WatchbillMONTHLY!$A$88:$U$88,1,2))),INDIRECT("_"&amp;_xlfn.XLOOKUP(AS$2,WatchbillMONTHLY!$A$88:$U$88,OFFSET(WatchbillMONTHLY!$A$88:$U$88,1,2))))=$A76,_xlfn.XLOOKUP(AS$2,WatchbillMONTHLY!$A$88:$U$88,OFFSET(WatchbillMONTHLY!$A$88:$U$88,1,2)),FALSE),TRUE,FALSE)),
FALSE),FALSE)</f>
        <v>0</v>
      </c>
      <c r="AT76" s="209" t="b" cm="1">
        <f t="array" aca="1" ref="AT76" ca="1">IF(AND($A76 &gt; 0, M76 &gt; 0,AT$2&lt;MiscFormulas!$A$5+1),
_xlfn.IFNA(
_xlfn.IFNA(
_xlfn.IFNA(
_xlfn.IFNA(
_xlfn.IFNA(
_xlfn.IFNA(
IF(_xlfn.XLOOKUP(AT$2,WatchbillMONTHLY!$A$3:$U$3,OFFSET(WatchbillMONTHLY!$A$3:$U$3,1,2))=IF(_xlfn.XLOOKUP($A76,INDIRECT("_"&amp;_xlfn.XLOOKUP(AT$2,WatchbillMONTHLY!$A$3:$U$3,OFFSET(WatchbillMONTHLY!$A$3:$U$3,1,2))),INDIRECT("_"&amp;_xlfn.XLOOKUP(AT$2,WatchbillMONTHLY!$A$3:$U$3,OFFSET(WatchbillMONTHLY!$A$3:$U$3,1,2))))=$A76,_xlfn.XLOOKUP(AT$2,WatchbillMONTHLY!$A$3:$U$3,OFFSET(WatchbillMONTHLY!$A$3:$U$3,1,2)),FALSE),TRUE,FALSE),
IF(_xlfn.XLOOKUP(AT$2,WatchbillMONTHLY!$A$20:$U$20,OFFSET(WatchbillMONTHLY!$A$20:$U$20,1,2))=IF(_xlfn.XLOOKUP($A76,INDIRECT("_"&amp;_xlfn.XLOOKUP(AT$2,WatchbillMONTHLY!$A$20:$U$20,OFFSET(WatchbillMONTHLY!$A$20:$U$20,1,2))),INDIRECT("_"&amp;_xlfn.XLOOKUP(AT$2,WatchbillMONTHLY!$A$20:$U$20,OFFSET(WatchbillMONTHLY!$A$20:$U$20,1,2))))=$A76,_xlfn.XLOOKUP(AT$2,WatchbillMONTHLY!$A$20:$U$20,OFFSET(WatchbillMONTHLY!$A$20:$U$20,1,2)),FALSE),TRUE,FALSE)),
IF(_xlfn.XLOOKUP(AT$2,WatchbillMONTHLY!$A$37:$U$37,OFFSET(WatchbillMONTHLY!$A$37:$U$37,1,2))=IF(_xlfn.XLOOKUP($A76,INDIRECT("_"&amp;_xlfn.XLOOKUP(AT$2,WatchbillMONTHLY!$A$37:$U$37,OFFSET(WatchbillMONTHLY!$A$37:$U$37,1,2))),INDIRECT("_"&amp;_xlfn.XLOOKUP(AT$2,WatchbillMONTHLY!$A$37:$U$37,OFFSET(WatchbillMONTHLY!$A$37:$U$37,1,2))))=$A76,_xlfn.XLOOKUP(AT$2,WatchbillMONTHLY!$A$37:$U$37,OFFSET(WatchbillMONTHLY!$A$37:$U$37,1,2)),FALSE),TRUE,FALSE)),
IF(_xlfn.XLOOKUP(AT$2,WatchbillMONTHLY!$A$54:$U$54,OFFSET(WatchbillMONTHLY!$A$54:$U$54,1,2))=IF(_xlfn.XLOOKUP($A76,INDIRECT("_"&amp;_xlfn.XLOOKUP(AT$2,WatchbillMONTHLY!$A$54:$U$54,OFFSET(WatchbillMONTHLY!$A$54:$U$54,1,2))),INDIRECT("_"&amp;_xlfn.XLOOKUP(AT$2,WatchbillMONTHLY!$A$54:$U$54,OFFSET(WatchbillMONTHLY!$A$54:$U$54,1,2))))=$A76,_xlfn.XLOOKUP(AT$2,WatchbillMONTHLY!$A$54:$U$54,OFFSET(WatchbillMONTHLY!$A$54:$U$54,1,2)),FALSE),TRUE,FALSE)),
IF(_xlfn.XLOOKUP(AT$2,WatchbillMONTHLY!$A$71:$U$71,OFFSET(WatchbillMONTHLY!$A$71:$U$71,1,2))=IF(_xlfn.XLOOKUP($A76,INDIRECT("_"&amp;_xlfn.XLOOKUP(AT$2,WatchbillMONTHLY!$A$71:$U$71,OFFSET(WatchbillMONTHLY!$A$71:$U$71,1,2))),INDIRECT("_"&amp;_xlfn.XLOOKUP(AT$2,WatchbillMONTHLY!$A$71:$U$71,OFFSET(WatchbillMONTHLY!$A$71:$U$71,1,2))))=$A76,_xlfn.XLOOKUP(AT$2,WatchbillMONTHLY!$A$71:$U$71,OFFSET(WatchbillMONTHLY!$A$71:$U$71,1,2)),FALSE),TRUE,FALSE)),
IF(_xlfn.XLOOKUP(AT$2,WatchbillMONTHLY!$A$88:$U$88,OFFSET(WatchbillMONTHLY!$A$88:$U$88,1,2))=IF(_xlfn.XLOOKUP($A76,INDIRECT("_"&amp;_xlfn.XLOOKUP(AT$2,WatchbillMONTHLY!$A$88:$U$88,OFFSET(WatchbillMONTHLY!$A$88:$U$88,1,2))),INDIRECT("_"&amp;_xlfn.XLOOKUP(AT$2,WatchbillMONTHLY!$A$88:$U$88,OFFSET(WatchbillMONTHLY!$A$88:$U$88,1,2))))=$A76,_xlfn.XLOOKUP(AT$2,WatchbillMONTHLY!$A$88:$U$88,OFFSET(WatchbillMONTHLY!$A$88:$U$88,1,2)),FALSE),TRUE,FALSE)),
FALSE),FALSE)</f>
        <v>0</v>
      </c>
      <c r="AU76" s="209" t="b" cm="1">
        <f t="array" aca="1" ref="AU76" ca="1">IF(AND($A76 &gt; 0, N76 &gt; 0,AU$2&lt;MiscFormulas!$A$5+1),
_xlfn.IFNA(
_xlfn.IFNA(
_xlfn.IFNA(
_xlfn.IFNA(
_xlfn.IFNA(
_xlfn.IFNA(
IF(_xlfn.XLOOKUP(AU$2,WatchbillMONTHLY!$A$3:$U$3,OFFSET(WatchbillMONTHLY!$A$3:$U$3,1,2))=IF(_xlfn.XLOOKUP($A76,INDIRECT("_"&amp;_xlfn.XLOOKUP(AU$2,WatchbillMONTHLY!$A$3:$U$3,OFFSET(WatchbillMONTHLY!$A$3:$U$3,1,2))),INDIRECT("_"&amp;_xlfn.XLOOKUP(AU$2,WatchbillMONTHLY!$A$3:$U$3,OFFSET(WatchbillMONTHLY!$A$3:$U$3,1,2))))=$A76,_xlfn.XLOOKUP(AU$2,WatchbillMONTHLY!$A$3:$U$3,OFFSET(WatchbillMONTHLY!$A$3:$U$3,1,2)),FALSE),TRUE,FALSE),
IF(_xlfn.XLOOKUP(AU$2,WatchbillMONTHLY!$A$20:$U$20,OFFSET(WatchbillMONTHLY!$A$20:$U$20,1,2))=IF(_xlfn.XLOOKUP($A76,INDIRECT("_"&amp;_xlfn.XLOOKUP(AU$2,WatchbillMONTHLY!$A$20:$U$20,OFFSET(WatchbillMONTHLY!$A$20:$U$20,1,2))),INDIRECT("_"&amp;_xlfn.XLOOKUP(AU$2,WatchbillMONTHLY!$A$20:$U$20,OFFSET(WatchbillMONTHLY!$A$20:$U$20,1,2))))=$A76,_xlfn.XLOOKUP(AU$2,WatchbillMONTHLY!$A$20:$U$20,OFFSET(WatchbillMONTHLY!$A$20:$U$20,1,2)),FALSE),TRUE,FALSE)),
IF(_xlfn.XLOOKUP(AU$2,WatchbillMONTHLY!$A$37:$U$37,OFFSET(WatchbillMONTHLY!$A$37:$U$37,1,2))=IF(_xlfn.XLOOKUP($A76,INDIRECT("_"&amp;_xlfn.XLOOKUP(AU$2,WatchbillMONTHLY!$A$37:$U$37,OFFSET(WatchbillMONTHLY!$A$37:$U$37,1,2))),INDIRECT("_"&amp;_xlfn.XLOOKUP(AU$2,WatchbillMONTHLY!$A$37:$U$37,OFFSET(WatchbillMONTHLY!$A$37:$U$37,1,2))))=$A76,_xlfn.XLOOKUP(AU$2,WatchbillMONTHLY!$A$37:$U$37,OFFSET(WatchbillMONTHLY!$A$37:$U$37,1,2)),FALSE),TRUE,FALSE)),
IF(_xlfn.XLOOKUP(AU$2,WatchbillMONTHLY!$A$54:$U$54,OFFSET(WatchbillMONTHLY!$A$54:$U$54,1,2))=IF(_xlfn.XLOOKUP($A76,INDIRECT("_"&amp;_xlfn.XLOOKUP(AU$2,WatchbillMONTHLY!$A$54:$U$54,OFFSET(WatchbillMONTHLY!$A$54:$U$54,1,2))),INDIRECT("_"&amp;_xlfn.XLOOKUP(AU$2,WatchbillMONTHLY!$A$54:$U$54,OFFSET(WatchbillMONTHLY!$A$54:$U$54,1,2))))=$A76,_xlfn.XLOOKUP(AU$2,WatchbillMONTHLY!$A$54:$U$54,OFFSET(WatchbillMONTHLY!$A$54:$U$54,1,2)),FALSE),TRUE,FALSE)),
IF(_xlfn.XLOOKUP(AU$2,WatchbillMONTHLY!$A$71:$U$71,OFFSET(WatchbillMONTHLY!$A$71:$U$71,1,2))=IF(_xlfn.XLOOKUP($A76,INDIRECT("_"&amp;_xlfn.XLOOKUP(AU$2,WatchbillMONTHLY!$A$71:$U$71,OFFSET(WatchbillMONTHLY!$A$71:$U$71,1,2))),INDIRECT("_"&amp;_xlfn.XLOOKUP(AU$2,WatchbillMONTHLY!$A$71:$U$71,OFFSET(WatchbillMONTHLY!$A$71:$U$71,1,2))))=$A76,_xlfn.XLOOKUP(AU$2,WatchbillMONTHLY!$A$71:$U$71,OFFSET(WatchbillMONTHLY!$A$71:$U$71,1,2)),FALSE),TRUE,FALSE)),
IF(_xlfn.XLOOKUP(AU$2,WatchbillMONTHLY!$A$88:$U$88,OFFSET(WatchbillMONTHLY!$A$88:$U$88,1,2))=IF(_xlfn.XLOOKUP($A76,INDIRECT("_"&amp;_xlfn.XLOOKUP(AU$2,WatchbillMONTHLY!$A$88:$U$88,OFFSET(WatchbillMONTHLY!$A$88:$U$88,1,2))),INDIRECT("_"&amp;_xlfn.XLOOKUP(AU$2,WatchbillMONTHLY!$A$88:$U$88,OFFSET(WatchbillMONTHLY!$A$88:$U$88,1,2))))=$A76,_xlfn.XLOOKUP(AU$2,WatchbillMONTHLY!$A$88:$U$88,OFFSET(WatchbillMONTHLY!$A$88:$U$88,1,2)),FALSE),TRUE,FALSE)),
FALSE),FALSE)</f>
        <v>0</v>
      </c>
      <c r="AV76" s="209" t="b" cm="1">
        <f t="array" aca="1" ref="AV76" ca="1">IF(AND($A76 &gt; 0, O76 &gt; 0,AV$2&lt;MiscFormulas!$A$5+1),
_xlfn.IFNA(
_xlfn.IFNA(
_xlfn.IFNA(
_xlfn.IFNA(
_xlfn.IFNA(
_xlfn.IFNA(
IF(_xlfn.XLOOKUP(AV$2,WatchbillMONTHLY!$A$3:$U$3,OFFSET(WatchbillMONTHLY!$A$3:$U$3,1,2))=IF(_xlfn.XLOOKUP($A76,INDIRECT("_"&amp;_xlfn.XLOOKUP(AV$2,WatchbillMONTHLY!$A$3:$U$3,OFFSET(WatchbillMONTHLY!$A$3:$U$3,1,2))),INDIRECT("_"&amp;_xlfn.XLOOKUP(AV$2,WatchbillMONTHLY!$A$3:$U$3,OFFSET(WatchbillMONTHLY!$A$3:$U$3,1,2))))=$A76,_xlfn.XLOOKUP(AV$2,WatchbillMONTHLY!$A$3:$U$3,OFFSET(WatchbillMONTHLY!$A$3:$U$3,1,2)),FALSE),TRUE,FALSE),
IF(_xlfn.XLOOKUP(AV$2,WatchbillMONTHLY!$A$20:$U$20,OFFSET(WatchbillMONTHLY!$A$20:$U$20,1,2))=IF(_xlfn.XLOOKUP($A76,INDIRECT("_"&amp;_xlfn.XLOOKUP(AV$2,WatchbillMONTHLY!$A$20:$U$20,OFFSET(WatchbillMONTHLY!$A$20:$U$20,1,2))),INDIRECT("_"&amp;_xlfn.XLOOKUP(AV$2,WatchbillMONTHLY!$A$20:$U$20,OFFSET(WatchbillMONTHLY!$A$20:$U$20,1,2))))=$A76,_xlfn.XLOOKUP(AV$2,WatchbillMONTHLY!$A$20:$U$20,OFFSET(WatchbillMONTHLY!$A$20:$U$20,1,2)),FALSE),TRUE,FALSE)),
IF(_xlfn.XLOOKUP(AV$2,WatchbillMONTHLY!$A$37:$U$37,OFFSET(WatchbillMONTHLY!$A$37:$U$37,1,2))=IF(_xlfn.XLOOKUP($A76,INDIRECT("_"&amp;_xlfn.XLOOKUP(AV$2,WatchbillMONTHLY!$A$37:$U$37,OFFSET(WatchbillMONTHLY!$A$37:$U$37,1,2))),INDIRECT("_"&amp;_xlfn.XLOOKUP(AV$2,WatchbillMONTHLY!$A$37:$U$37,OFFSET(WatchbillMONTHLY!$A$37:$U$37,1,2))))=$A76,_xlfn.XLOOKUP(AV$2,WatchbillMONTHLY!$A$37:$U$37,OFFSET(WatchbillMONTHLY!$A$37:$U$37,1,2)),FALSE),TRUE,FALSE)),
IF(_xlfn.XLOOKUP(AV$2,WatchbillMONTHLY!$A$54:$U$54,OFFSET(WatchbillMONTHLY!$A$54:$U$54,1,2))=IF(_xlfn.XLOOKUP($A76,INDIRECT("_"&amp;_xlfn.XLOOKUP(AV$2,WatchbillMONTHLY!$A$54:$U$54,OFFSET(WatchbillMONTHLY!$A$54:$U$54,1,2))),INDIRECT("_"&amp;_xlfn.XLOOKUP(AV$2,WatchbillMONTHLY!$A$54:$U$54,OFFSET(WatchbillMONTHLY!$A$54:$U$54,1,2))))=$A76,_xlfn.XLOOKUP(AV$2,WatchbillMONTHLY!$A$54:$U$54,OFFSET(WatchbillMONTHLY!$A$54:$U$54,1,2)),FALSE),TRUE,FALSE)),
IF(_xlfn.XLOOKUP(AV$2,WatchbillMONTHLY!$A$71:$U$71,OFFSET(WatchbillMONTHLY!$A$71:$U$71,1,2))=IF(_xlfn.XLOOKUP($A76,INDIRECT("_"&amp;_xlfn.XLOOKUP(AV$2,WatchbillMONTHLY!$A$71:$U$71,OFFSET(WatchbillMONTHLY!$A$71:$U$71,1,2))),INDIRECT("_"&amp;_xlfn.XLOOKUP(AV$2,WatchbillMONTHLY!$A$71:$U$71,OFFSET(WatchbillMONTHLY!$A$71:$U$71,1,2))))=$A76,_xlfn.XLOOKUP(AV$2,WatchbillMONTHLY!$A$71:$U$71,OFFSET(WatchbillMONTHLY!$A$71:$U$71,1,2)),FALSE),TRUE,FALSE)),
IF(_xlfn.XLOOKUP(AV$2,WatchbillMONTHLY!$A$88:$U$88,OFFSET(WatchbillMONTHLY!$A$88:$U$88,1,2))=IF(_xlfn.XLOOKUP($A76,INDIRECT("_"&amp;_xlfn.XLOOKUP(AV$2,WatchbillMONTHLY!$A$88:$U$88,OFFSET(WatchbillMONTHLY!$A$88:$U$88,1,2))),INDIRECT("_"&amp;_xlfn.XLOOKUP(AV$2,WatchbillMONTHLY!$A$88:$U$88,OFFSET(WatchbillMONTHLY!$A$88:$U$88,1,2))))=$A76,_xlfn.XLOOKUP(AV$2,WatchbillMONTHLY!$A$88:$U$88,OFFSET(WatchbillMONTHLY!$A$88:$U$88,1,2)),FALSE),TRUE,FALSE)),
FALSE),FALSE)</f>
        <v>0</v>
      </c>
      <c r="AW76" s="209" t="b" cm="1">
        <f t="array" aca="1" ref="AW76" ca="1">IF(AND($A76 &gt; 0, P76 &gt; 0,AW$2&lt;MiscFormulas!$A$5+1),
_xlfn.IFNA(
_xlfn.IFNA(
_xlfn.IFNA(
_xlfn.IFNA(
_xlfn.IFNA(
_xlfn.IFNA(
IF(_xlfn.XLOOKUP(AW$2,WatchbillMONTHLY!$A$3:$U$3,OFFSET(WatchbillMONTHLY!$A$3:$U$3,1,2))=IF(_xlfn.XLOOKUP($A76,INDIRECT("_"&amp;_xlfn.XLOOKUP(AW$2,WatchbillMONTHLY!$A$3:$U$3,OFFSET(WatchbillMONTHLY!$A$3:$U$3,1,2))),INDIRECT("_"&amp;_xlfn.XLOOKUP(AW$2,WatchbillMONTHLY!$A$3:$U$3,OFFSET(WatchbillMONTHLY!$A$3:$U$3,1,2))))=$A76,_xlfn.XLOOKUP(AW$2,WatchbillMONTHLY!$A$3:$U$3,OFFSET(WatchbillMONTHLY!$A$3:$U$3,1,2)),FALSE),TRUE,FALSE),
IF(_xlfn.XLOOKUP(AW$2,WatchbillMONTHLY!$A$20:$U$20,OFFSET(WatchbillMONTHLY!$A$20:$U$20,1,2))=IF(_xlfn.XLOOKUP($A76,INDIRECT("_"&amp;_xlfn.XLOOKUP(AW$2,WatchbillMONTHLY!$A$20:$U$20,OFFSET(WatchbillMONTHLY!$A$20:$U$20,1,2))),INDIRECT("_"&amp;_xlfn.XLOOKUP(AW$2,WatchbillMONTHLY!$A$20:$U$20,OFFSET(WatchbillMONTHLY!$A$20:$U$20,1,2))))=$A76,_xlfn.XLOOKUP(AW$2,WatchbillMONTHLY!$A$20:$U$20,OFFSET(WatchbillMONTHLY!$A$20:$U$20,1,2)),FALSE),TRUE,FALSE)),
IF(_xlfn.XLOOKUP(AW$2,WatchbillMONTHLY!$A$37:$U$37,OFFSET(WatchbillMONTHLY!$A$37:$U$37,1,2))=IF(_xlfn.XLOOKUP($A76,INDIRECT("_"&amp;_xlfn.XLOOKUP(AW$2,WatchbillMONTHLY!$A$37:$U$37,OFFSET(WatchbillMONTHLY!$A$37:$U$37,1,2))),INDIRECT("_"&amp;_xlfn.XLOOKUP(AW$2,WatchbillMONTHLY!$A$37:$U$37,OFFSET(WatchbillMONTHLY!$A$37:$U$37,1,2))))=$A76,_xlfn.XLOOKUP(AW$2,WatchbillMONTHLY!$A$37:$U$37,OFFSET(WatchbillMONTHLY!$A$37:$U$37,1,2)),FALSE),TRUE,FALSE)),
IF(_xlfn.XLOOKUP(AW$2,WatchbillMONTHLY!$A$54:$U$54,OFFSET(WatchbillMONTHLY!$A$54:$U$54,1,2))=IF(_xlfn.XLOOKUP($A76,INDIRECT("_"&amp;_xlfn.XLOOKUP(AW$2,WatchbillMONTHLY!$A$54:$U$54,OFFSET(WatchbillMONTHLY!$A$54:$U$54,1,2))),INDIRECT("_"&amp;_xlfn.XLOOKUP(AW$2,WatchbillMONTHLY!$A$54:$U$54,OFFSET(WatchbillMONTHLY!$A$54:$U$54,1,2))))=$A76,_xlfn.XLOOKUP(AW$2,WatchbillMONTHLY!$A$54:$U$54,OFFSET(WatchbillMONTHLY!$A$54:$U$54,1,2)),FALSE),TRUE,FALSE)),
IF(_xlfn.XLOOKUP(AW$2,WatchbillMONTHLY!$A$71:$U$71,OFFSET(WatchbillMONTHLY!$A$71:$U$71,1,2))=IF(_xlfn.XLOOKUP($A76,INDIRECT("_"&amp;_xlfn.XLOOKUP(AW$2,WatchbillMONTHLY!$A$71:$U$71,OFFSET(WatchbillMONTHLY!$A$71:$U$71,1,2))),INDIRECT("_"&amp;_xlfn.XLOOKUP(AW$2,WatchbillMONTHLY!$A$71:$U$71,OFFSET(WatchbillMONTHLY!$A$71:$U$71,1,2))))=$A76,_xlfn.XLOOKUP(AW$2,WatchbillMONTHLY!$A$71:$U$71,OFFSET(WatchbillMONTHLY!$A$71:$U$71,1,2)),FALSE),TRUE,FALSE)),
IF(_xlfn.XLOOKUP(AW$2,WatchbillMONTHLY!$A$88:$U$88,OFFSET(WatchbillMONTHLY!$A$88:$U$88,1,2))=IF(_xlfn.XLOOKUP($A76,INDIRECT("_"&amp;_xlfn.XLOOKUP(AW$2,WatchbillMONTHLY!$A$88:$U$88,OFFSET(WatchbillMONTHLY!$A$88:$U$88,1,2))),INDIRECT("_"&amp;_xlfn.XLOOKUP(AW$2,WatchbillMONTHLY!$A$88:$U$88,OFFSET(WatchbillMONTHLY!$A$88:$U$88,1,2))))=$A76,_xlfn.XLOOKUP(AW$2,WatchbillMONTHLY!$A$88:$U$88,OFFSET(WatchbillMONTHLY!$A$88:$U$88,1,2)),FALSE),TRUE,FALSE)),
FALSE),FALSE)</f>
        <v>0</v>
      </c>
      <c r="AX76" s="209" t="b" cm="1">
        <f t="array" aca="1" ref="AX76" ca="1">IF(AND($A76 &gt; 0, Q76 &gt; 0,AX$2&lt;MiscFormulas!$A$5+1),
_xlfn.IFNA(
_xlfn.IFNA(
_xlfn.IFNA(
_xlfn.IFNA(
_xlfn.IFNA(
_xlfn.IFNA(
IF(_xlfn.XLOOKUP(AX$2,WatchbillMONTHLY!$A$3:$U$3,OFFSET(WatchbillMONTHLY!$A$3:$U$3,1,2))=IF(_xlfn.XLOOKUP($A76,INDIRECT("_"&amp;_xlfn.XLOOKUP(AX$2,WatchbillMONTHLY!$A$3:$U$3,OFFSET(WatchbillMONTHLY!$A$3:$U$3,1,2))),INDIRECT("_"&amp;_xlfn.XLOOKUP(AX$2,WatchbillMONTHLY!$A$3:$U$3,OFFSET(WatchbillMONTHLY!$A$3:$U$3,1,2))))=$A76,_xlfn.XLOOKUP(AX$2,WatchbillMONTHLY!$A$3:$U$3,OFFSET(WatchbillMONTHLY!$A$3:$U$3,1,2)),FALSE),TRUE,FALSE),
IF(_xlfn.XLOOKUP(AX$2,WatchbillMONTHLY!$A$20:$U$20,OFFSET(WatchbillMONTHLY!$A$20:$U$20,1,2))=IF(_xlfn.XLOOKUP($A76,INDIRECT("_"&amp;_xlfn.XLOOKUP(AX$2,WatchbillMONTHLY!$A$20:$U$20,OFFSET(WatchbillMONTHLY!$A$20:$U$20,1,2))),INDIRECT("_"&amp;_xlfn.XLOOKUP(AX$2,WatchbillMONTHLY!$A$20:$U$20,OFFSET(WatchbillMONTHLY!$A$20:$U$20,1,2))))=$A76,_xlfn.XLOOKUP(AX$2,WatchbillMONTHLY!$A$20:$U$20,OFFSET(WatchbillMONTHLY!$A$20:$U$20,1,2)),FALSE),TRUE,FALSE)),
IF(_xlfn.XLOOKUP(AX$2,WatchbillMONTHLY!$A$37:$U$37,OFFSET(WatchbillMONTHLY!$A$37:$U$37,1,2))=IF(_xlfn.XLOOKUP($A76,INDIRECT("_"&amp;_xlfn.XLOOKUP(AX$2,WatchbillMONTHLY!$A$37:$U$37,OFFSET(WatchbillMONTHLY!$A$37:$U$37,1,2))),INDIRECT("_"&amp;_xlfn.XLOOKUP(AX$2,WatchbillMONTHLY!$A$37:$U$37,OFFSET(WatchbillMONTHLY!$A$37:$U$37,1,2))))=$A76,_xlfn.XLOOKUP(AX$2,WatchbillMONTHLY!$A$37:$U$37,OFFSET(WatchbillMONTHLY!$A$37:$U$37,1,2)),FALSE),TRUE,FALSE)),
IF(_xlfn.XLOOKUP(AX$2,WatchbillMONTHLY!$A$54:$U$54,OFFSET(WatchbillMONTHLY!$A$54:$U$54,1,2))=IF(_xlfn.XLOOKUP($A76,INDIRECT("_"&amp;_xlfn.XLOOKUP(AX$2,WatchbillMONTHLY!$A$54:$U$54,OFFSET(WatchbillMONTHLY!$A$54:$U$54,1,2))),INDIRECT("_"&amp;_xlfn.XLOOKUP(AX$2,WatchbillMONTHLY!$A$54:$U$54,OFFSET(WatchbillMONTHLY!$A$54:$U$54,1,2))))=$A76,_xlfn.XLOOKUP(AX$2,WatchbillMONTHLY!$A$54:$U$54,OFFSET(WatchbillMONTHLY!$A$54:$U$54,1,2)),FALSE),TRUE,FALSE)),
IF(_xlfn.XLOOKUP(AX$2,WatchbillMONTHLY!$A$71:$U$71,OFFSET(WatchbillMONTHLY!$A$71:$U$71,1,2))=IF(_xlfn.XLOOKUP($A76,INDIRECT("_"&amp;_xlfn.XLOOKUP(AX$2,WatchbillMONTHLY!$A$71:$U$71,OFFSET(WatchbillMONTHLY!$A$71:$U$71,1,2))),INDIRECT("_"&amp;_xlfn.XLOOKUP(AX$2,WatchbillMONTHLY!$A$71:$U$71,OFFSET(WatchbillMONTHLY!$A$71:$U$71,1,2))))=$A76,_xlfn.XLOOKUP(AX$2,WatchbillMONTHLY!$A$71:$U$71,OFFSET(WatchbillMONTHLY!$A$71:$U$71,1,2)),FALSE),TRUE,FALSE)),
IF(_xlfn.XLOOKUP(AX$2,WatchbillMONTHLY!$A$88:$U$88,OFFSET(WatchbillMONTHLY!$A$88:$U$88,1,2))=IF(_xlfn.XLOOKUP($A76,INDIRECT("_"&amp;_xlfn.XLOOKUP(AX$2,WatchbillMONTHLY!$A$88:$U$88,OFFSET(WatchbillMONTHLY!$A$88:$U$88,1,2))),INDIRECT("_"&amp;_xlfn.XLOOKUP(AX$2,WatchbillMONTHLY!$A$88:$U$88,OFFSET(WatchbillMONTHLY!$A$88:$U$88,1,2))))=$A76,_xlfn.XLOOKUP(AX$2,WatchbillMONTHLY!$A$88:$U$88,OFFSET(WatchbillMONTHLY!$A$88:$U$88,1,2)),FALSE),TRUE,FALSE)),
FALSE),FALSE)</f>
        <v>0</v>
      </c>
      <c r="AY76" s="209" t="b" cm="1">
        <f t="array" aca="1" ref="AY76" ca="1">IF(AND($A76 &gt; 0, R76 &gt; 0,AY$2&lt;MiscFormulas!$A$5+1),
_xlfn.IFNA(
_xlfn.IFNA(
_xlfn.IFNA(
_xlfn.IFNA(
_xlfn.IFNA(
_xlfn.IFNA(
IF(_xlfn.XLOOKUP(AY$2,WatchbillMONTHLY!$A$3:$U$3,OFFSET(WatchbillMONTHLY!$A$3:$U$3,1,2))=IF(_xlfn.XLOOKUP($A76,INDIRECT("_"&amp;_xlfn.XLOOKUP(AY$2,WatchbillMONTHLY!$A$3:$U$3,OFFSET(WatchbillMONTHLY!$A$3:$U$3,1,2))),INDIRECT("_"&amp;_xlfn.XLOOKUP(AY$2,WatchbillMONTHLY!$A$3:$U$3,OFFSET(WatchbillMONTHLY!$A$3:$U$3,1,2))))=$A76,_xlfn.XLOOKUP(AY$2,WatchbillMONTHLY!$A$3:$U$3,OFFSET(WatchbillMONTHLY!$A$3:$U$3,1,2)),FALSE),TRUE,FALSE),
IF(_xlfn.XLOOKUP(AY$2,WatchbillMONTHLY!$A$20:$U$20,OFFSET(WatchbillMONTHLY!$A$20:$U$20,1,2))=IF(_xlfn.XLOOKUP($A76,INDIRECT("_"&amp;_xlfn.XLOOKUP(AY$2,WatchbillMONTHLY!$A$20:$U$20,OFFSET(WatchbillMONTHLY!$A$20:$U$20,1,2))),INDIRECT("_"&amp;_xlfn.XLOOKUP(AY$2,WatchbillMONTHLY!$A$20:$U$20,OFFSET(WatchbillMONTHLY!$A$20:$U$20,1,2))))=$A76,_xlfn.XLOOKUP(AY$2,WatchbillMONTHLY!$A$20:$U$20,OFFSET(WatchbillMONTHLY!$A$20:$U$20,1,2)),FALSE),TRUE,FALSE)),
IF(_xlfn.XLOOKUP(AY$2,WatchbillMONTHLY!$A$37:$U$37,OFFSET(WatchbillMONTHLY!$A$37:$U$37,1,2))=IF(_xlfn.XLOOKUP($A76,INDIRECT("_"&amp;_xlfn.XLOOKUP(AY$2,WatchbillMONTHLY!$A$37:$U$37,OFFSET(WatchbillMONTHLY!$A$37:$U$37,1,2))),INDIRECT("_"&amp;_xlfn.XLOOKUP(AY$2,WatchbillMONTHLY!$A$37:$U$37,OFFSET(WatchbillMONTHLY!$A$37:$U$37,1,2))))=$A76,_xlfn.XLOOKUP(AY$2,WatchbillMONTHLY!$A$37:$U$37,OFFSET(WatchbillMONTHLY!$A$37:$U$37,1,2)),FALSE),TRUE,FALSE)),
IF(_xlfn.XLOOKUP(AY$2,WatchbillMONTHLY!$A$54:$U$54,OFFSET(WatchbillMONTHLY!$A$54:$U$54,1,2))=IF(_xlfn.XLOOKUP($A76,INDIRECT("_"&amp;_xlfn.XLOOKUP(AY$2,WatchbillMONTHLY!$A$54:$U$54,OFFSET(WatchbillMONTHLY!$A$54:$U$54,1,2))),INDIRECT("_"&amp;_xlfn.XLOOKUP(AY$2,WatchbillMONTHLY!$A$54:$U$54,OFFSET(WatchbillMONTHLY!$A$54:$U$54,1,2))))=$A76,_xlfn.XLOOKUP(AY$2,WatchbillMONTHLY!$A$54:$U$54,OFFSET(WatchbillMONTHLY!$A$54:$U$54,1,2)),FALSE),TRUE,FALSE)),
IF(_xlfn.XLOOKUP(AY$2,WatchbillMONTHLY!$A$71:$U$71,OFFSET(WatchbillMONTHLY!$A$71:$U$71,1,2))=IF(_xlfn.XLOOKUP($A76,INDIRECT("_"&amp;_xlfn.XLOOKUP(AY$2,WatchbillMONTHLY!$A$71:$U$71,OFFSET(WatchbillMONTHLY!$A$71:$U$71,1,2))),INDIRECT("_"&amp;_xlfn.XLOOKUP(AY$2,WatchbillMONTHLY!$A$71:$U$71,OFFSET(WatchbillMONTHLY!$A$71:$U$71,1,2))))=$A76,_xlfn.XLOOKUP(AY$2,WatchbillMONTHLY!$A$71:$U$71,OFFSET(WatchbillMONTHLY!$A$71:$U$71,1,2)),FALSE),TRUE,FALSE)),
IF(_xlfn.XLOOKUP(AY$2,WatchbillMONTHLY!$A$88:$U$88,OFFSET(WatchbillMONTHLY!$A$88:$U$88,1,2))=IF(_xlfn.XLOOKUP($A76,INDIRECT("_"&amp;_xlfn.XLOOKUP(AY$2,WatchbillMONTHLY!$A$88:$U$88,OFFSET(WatchbillMONTHLY!$A$88:$U$88,1,2))),INDIRECT("_"&amp;_xlfn.XLOOKUP(AY$2,WatchbillMONTHLY!$A$88:$U$88,OFFSET(WatchbillMONTHLY!$A$88:$U$88,1,2))))=$A76,_xlfn.XLOOKUP(AY$2,WatchbillMONTHLY!$A$88:$U$88,OFFSET(WatchbillMONTHLY!$A$88:$U$88,1,2)),FALSE),TRUE,FALSE)),
FALSE),FALSE)</f>
        <v>0</v>
      </c>
      <c r="AZ76" s="209" t="b" cm="1">
        <f t="array" aca="1" ref="AZ76" ca="1">IF(AND($A76 &gt; 0, S76 &gt; 0,AZ$2&lt;MiscFormulas!$A$5+1),
_xlfn.IFNA(
_xlfn.IFNA(
_xlfn.IFNA(
_xlfn.IFNA(
_xlfn.IFNA(
_xlfn.IFNA(
IF(_xlfn.XLOOKUP(AZ$2,WatchbillMONTHLY!$A$3:$U$3,OFFSET(WatchbillMONTHLY!$A$3:$U$3,1,2))=IF(_xlfn.XLOOKUP($A76,INDIRECT("_"&amp;_xlfn.XLOOKUP(AZ$2,WatchbillMONTHLY!$A$3:$U$3,OFFSET(WatchbillMONTHLY!$A$3:$U$3,1,2))),INDIRECT("_"&amp;_xlfn.XLOOKUP(AZ$2,WatchbillMONTHLY!$A$3:$U$3,OFFSET(WatchbillMONTHLY!$A$3:$U$3,1,2))))=$A76,_xlfn.XLOOKUP(AZ$2,WatchbillMONTHLY!$A$3:$U$3,OFFSET(WatchbillMONTHLY!$A$3:$U$3,1,2)),FALSE),TRUE,FALSE),
IF(_xlfn.XLOOKUP(AZ$2,WatchbillMONTHLY!$A$20:$U$20,OFFSET(WatchbillMONTHLY!$A$20:$U$20,1,2))=IF(_xlfn.XLOOKUP($A76,INDIRECT("_"&amp;_xlfn.XLOOKUP(AZ$2,WatchbillMONTHLY!$A$20:$U$20,OFFSET(WatchbillMONTHLY!$A$20:$U$20,1,2))),INDIRECT("_"&amp;_xlfn.XLOOKUP(AZ$2,WatchbillMONTHLY!$A$20:$U$20,OFFSET(WatchbillMONTHLY!$A$20:$U$20,1,2))))=$A76,_xlfn.XLOOKUP(AZ$2,WatchbillMONTHLY!$A$20:$U$20,OFFSET(WatchbillMONTHLY!$A$20:$U$20,1,2)),FALSE),TRUE,FALSE)),
IF(_xlfn.XLOOKUP(AZ$2,WatchbillMONTHLY!$A$37:$U$37,OFFSET(WatchbillMONTHLY!$A$37:$U$37,1,2))=IF(_xlfn.XLOOKUP($A76,INDIRECT("_"&amp;_xlfn.XLOOKUP(AZ$2,WatchbillMONTHLY!$A$37:$U$37,OFFSET(WatchbillMONTHLY!$A$37:$U$37,1,2))),INDIRECT("_"&amp;_xlfn.XLOOKUP(AZ$2,WatchbillMONTHLY!$A$37:$U$37,OFFSET(WatchbillMONTHLY!$A$37:$U$37,1,2))))=$A76,_xlfn.XLOOKUP(AZ$2,WatchbillMONTHLY!$A$37:$U$37,OFFSET(WatchbillMONTHLY!$A$37:$U$37,1,2)),FALSE),TRUE,FALSE)),
IF(_xlfn.XLOOKUP(AZ$2,WatchbillMONTHLY!$A$54:$U$54,OFFSET(WatchbillMONTHLY!$A$54:$U$54,1,2))=IF(_xlfn.XLOOKUP($A76,INDIRECT("_"&amp;_xlfn.XLOOKUP(AZ$2,WatchbillMONTHLY!$A$54:$U$54,OFFSET(WatchbillMONTHLY!$A$54:$U$54,1,2))),INDIRECT("_"&amp;_xlfn.XLOOKUP(AZ$2,WatchbillMONTHLY!$A$54:$U$54,OFFSET(WatchbillMONTHLY!$A$54:$U$54,1,2))))=$A76,_xlfn.XLOOKUP(AZ$2,WatchbillMONTHLY!$A$54:$U$54,OFFSET(WatchbillMONTHLY!$A$54:$U$54,1,2)),FALSE),TRUE,FALSE)),
IF(_xlfn.XLOOKUP(AZ$2,WatchbillMONTHLY!$A$71:$U$71,OFFSET(WatchbillMONTHLY!$A$71:$U$71,1,2))=IF(_xlfn.XLOOKUP($A76,INDIRECT("_"&amp;_xlfn.XLOOKUP(AZ$2,WatchbillMONTHLY!$A$71:$U$71,OFFSET(WatchbillMONTHLY!$A$71:$U$71,1,2))),INDIRECT("_"&amp;_xlfn.XLOOKUP(AZ$2,WatchbillMONTHLY!$A$71:$U$71,OFFSET(WatchbillMONTHLY!$A$71:$U$71,1,2))))=$A76,_xlfn.XLOOKUP(AZ$2,WatchbillMONTHLY!$A$71:$U$71,OFFSET(WatchbillMONTHLY!$A$71:$U$71,1,2)),FALSE),TRUE,FALSE)),
IF(_xlfn.XLOOKUP(AZ$2,WatchbillMONTHLY!$A$88:$U$88,OFFSET(WatchbillMONTHLY!$A$88:$U$88,1,2))=IF(_xlfn.XLOOKUP($A76,INDIRECT("_"&amp;_xlfn.XLOOKUP(AZ$2,WatchbillMONTHLY!$A$88:$U$88,OFFSET(WatchbillMONTHLY!$A$88:$U$88,1,2))),INDIRECT("_"&amp;_xlfn.XLOOKUP(AZ$2,WatchbillMONTHLY!$A$88:$U$88,OFFSET(WatchbillMONTHLY!$A$88:$U$88,1,2))))=$A76,_xlfn.XLOOKUP(AZ$2,WatchbillMONTHLY!$A$88:$U$88,OFFSET(WatchbillMONTHLY!$A$88:$U$88,1,2)),FALSE),TRUE,FALSE)),
FALSE),FALSE)</f>
        <v>0</v>
      </c>
      <c r="BA76" s="209" t="b" cm="1">
        <f t="array" aca="1" ref="BA76" ca="1">IF(AND($A76 &gt; 0, T76 &gt; 0,BA$2&lt;MiscFormulas!$A$5+1),
_xlfn.IFNA(
_xlfn.IFNA(
_xlfn.IFNA(
_xlfn.IFNA(
_xlfn.IFNA(
_xlfn.IFNA(
IF(_xlfn.XLOOKUP(BA$2,WatchbillMONTHLY!$A$3:$U$3,OFFSET(WatchbillMONTHLY!$A$3:$U$3,1,2))=IF(_xlfn.XLOOKUP($A76,INDIRECT("_"&amp;_xlfn.XLOOKUP(BA$2,WatchbillMONTHLY!$A$3:$U$3,OFFSET(WatchbillMONTHLY!$A$3:$U$3,1,2))),INDIRECT("_"&amp;_xlfn.XLOOKUP(BA$2,WatchbillMONTHLY!$A$3:$U$3,OFFSET(WatchbillMONTHLY!$A$3:$U$3,1,2))))=$A76,_xlfn.XLOOKUP(BA$2,WatchbillMONTHLY!$A$3:$U$3,OFFSET(WatchbillMONTHLY!$A$3:$U$3,1,2)),FALSE),TRUE,FALSE),
IF(_xlfn.XLOOKUP(BA$2,WatchbillMONTHLY!$A$20:$U$20,OFFSET(WatchbillMONTHLY!$A$20:$U$20,1,2))=IF(_xlfn.XLOOKUP($A76,INDIRECT("_"&amp;_xlfn.XLOOKUP(BA$2,WatchbillMONTHLY!$A$20:$U$20,OFFSET(WatchbillMONTHLY!$A$20:$U$20,1,2))),INDIRECT("_"&amp;_xlfn.XLOOKUP(BA$2,WatchbillMONTHLY!$A$20:$U$20,OFFSET(WatchbillMONTHLY!$A$20:$U$20,1,2))))=$A76,_xlfn.XLOOKUP(BA$2,WatchbillMONTHLY!$A$20:$U$20,OFFSET(WatchbillMONTHLY!$A$20:$U$20,1,2)),FALSE),TRUE,FALSE)),
IF(_xlfn.XLOOKUP(BA$2,WatchbillMONTHLY!$A$37:$U$37,OFFSET(WatchbillMONTHLY!$A$37:$U$37,1,2))=IF(_xlfn.XLOOKUP($A76,INDIRECT("_"&amp;_xlfn.XLOOKUP(BA$2,WatchbillMONTHLY!$A$37:$U$37,OFFSET(WatchbillMONTHLY!$A$37:$U$37,1,2))),INDIRECT("_"&amp;_xlfn.XLOOKUP(BA$2,WatchbillMONTHLY!$A$37:$U$37,OFFSET(WatchbillMONTHLY!$A$37:$U$37,1,2))))=$A76,_xlfn.XLOOKUP(BA$2,WatchbillMONTHLY!$A$37:$U$37,OFFSET(WatchbillMONTHLY!$A$37:$U$37,1,2)),FALSE),TRUE,FALSE)),
IF(_xlfn.XLOOKUP(BA$2,WatchbillMONTHLY!$A$54:$U$54,OFFSET(WatchbillMONTHLY!$A$54:$U$54,1,2))=IF(_xlfn.XLOOKUP($A76,INDIRECT("_"&amp;_xlfn.XLOOKUP(BA$2,WatchbillMONTHLY!$A$54:$U$54,OFFSET(WatchbillMONTHLY!$A$54:$U$54,1,2))),INDIRECT("_"&amp;_xlfn.XLOOKUP(BA$2,WatchbillMONTHLY!$A$54:$U$54,OFFSET(WatchbillMONTHLY!$A$54:$U$54,1,2))))=$A76,_xlfn.XLOOKUP(BA$2,WatchbillMONTHLY!$A$54:$U$54,OFFSET(WatchbillMONTHLY!$A$54:$U$54,1,2)),FALSE),TRUE,FALSE)),
IF(_xlfn.XLOOKUP(BA$2,WatchbillMONTHLY!$A$71:$U$71,OFFSET(WatchbillMONTHLY!$A$71:$U$71,1,2))=IF(_xlfn.XLOOKUP($A76,INDIRECT("_"&amp;_xlfn.XLOOKUP(BA$2,WatchbillMONTHLY!$A$71:$U$71,OFFSET(WatchbillMONTHLY!$A$71:$U$71,1,2))),INDIRECT("_"&amp;_xlfn.XLOOKUP(BA$2,WatchbillMONTHLY!$A$71:$U$71,OFFSET(WatchbillMONTHLY!$A$71:$U$71,1,2))))=$A76,_xlfn.XLOOKUP(BA$2,WatchbillMONTHLY!$A$71:$U$71,OFFSET(WatchbillMONTHLY!$A$71:$U$71,1,2)),FALSE),TRUE,FALSE)),
IF(_xlfn.XLOOKUP(BA$2,WatchbillMONTHLY!$A$88:$U$88,OFFSET(WatchbillMONTHLY!$A$88:$U$88,1,2))=IF(_xlfn.XLOOKUP($A76,INDIRECT("_"&amp;_xlfn.XLOOKUP(BA$2,WatchbillMONTHLY!$A$88:$U$88,OFFSET(WatchbillMONTHLY!$A$88:$U$88,1,2))),INDIRECT("_"&amp;_xlfn.XLOOKUP(BA$2,WatchbillMONTHLY!$A$88:$U$88,OFFSET(WatchbillMONTHLY!$A$88:$U$88,1,2))))=$A76,_xlfn.XLOOKUP(BA$2,WatchbillMONTHLY!$A$88:$U$88,OFFSET(WatchbillMONTHLY!$A$88:$U$88,1,2)),FALSE),TRUE,FALSE)),
FALSE),FALSE)</f>
        <v>0</v>
      </c>
      <c r="BB76" s="209" t="b" cm="1">
        <f t="array" aca="1" ref="BB76" ca="1">IF(AND($A76 &gt; 0, U76 &gt; 0,BB$2&lt;MiscFormulas!$A$5+1),
_xlfn.IFNA(
_xlfn.IFNA(
_xlfn.IFNA(
_xlfn.IFNA(
_xlfn.IFNA(
_xlfn.IFNA(
IF(_xlfn.XLOOKUP(BB$2,WatchbillMONTHLY!$A$3:$U$3,OFFSET(WatchbillMONTHLY!$A$3:$U$3,1,2))=IF(_xlfn.XLOOKUP($A76,INDIRECT("_"&amp;_xlfn.XLOOKUP(BB$2,WatchbillMONTHLY!$A$3:$U$3,OFFSET(WatchbillMONTHLY!$A$3:$U$3,1,2))),INDIRECT("_"&amp;_xlfn.XLOOKUP(BB$2,WatchbillMONTHLY!$A$3:$U$3,OFFSET(WatchbillMONTHLY!$A$3:$U$3,1,2))))=$A76,_xlfn.XLOOKUP(BB$2,WatchbillMONTHLY!$A$3:$U$3,OFFSET(WatchbillMONTHLY!$A$3:$U$3,1,2)),FALSE),TRUE,FALSE),
IF(_xlfn.XLOOKUP(BB$2,WatchbillMONTHLY!$A$20:$U$20,OFFSET(WatchbillMONTHLY!$A$20:$U$20,1,2))=IF(_xlfn.XLOOKUP($A76,INDIRECT("_"&amp;_xlfn.XLOOKUP(BB$2,WatchbillMONTHLY!$A$20:$U$20,OFFSET(WatchbillMONTHLY!$A$20:$U$20,1,2))),INDIRECT("_"&amp;_xlfn.XLOOKUP(BB$2,WatchbillMONTHLY!$A$20:$U$20,OFFSET(WatchbillMONTHLY!$A$20:$U$20,1,2))))=$A76,_xlfn.XLOOKUP(BB$2,WatchbillMONTHLY!$A$20:$U$20,OFFSET(WatchbillMONTHLY!$A$20:$U$20,1,2)),FALSE),TRUE,FALSE)),
IF(_xlfn.XLOOKUP(BB$2,WatchbillMONTHLY!$A$37:$U$37,OFFSET(WatchbillMONTHLY!$A$37:$U$37,1,2))=IF(_xlfn.XLOOKUP($A76,INDIRECT("_"&amp;_xlfn.XLOOKUP(BB$2,WatchbillMONTHLY!$A$37:$U$37,OFFSET(WatchbillMONTHLY!$A$37:$U$37,1,2))),INDIRECT("_"&amp;_xlfn.XLOOKUP(BB$2,WatchbillMONTHLY!$A$37:$U$37,OFFSET(WatchbillMONTHLY!$A$37:$U$37,1,2))))=$A76,_xlfn.XLOOKUP(BB$2,WatchbillMONTHLY!$A$37:$U$37,OFFSET(WatchbillMONTHLY!$A$37:$U$37,1,2)),FALSE),TRUE,FALSE)),
IF(_xlfn.XLOOKUP(BB$2,WatchbillMONTHLY!$A$54:$U$54,OFFSET(WatchbillMONTHLY!$A$54:$U$54,1,2))=IF(_xlfn.XLOOKUP($A76,INDIRECT("_"&amp;_xlfn.XLOOKUP(BB$2,WatchbillMONTHLY!$A$54:$U$54,OFFSET(WatchbillMONTHLY!$A$54:$U$54,1,2))),INDIRECT("_"&amp;_xlfn.XLOOKUP(BB$2,WatchbillMONTHLY!$A$54:$U$54,OFFSET(WatchbillMONTHLY!$A$54:$U$54,1,2))))=$A76,_xlfn.XLOOKUP(BB$2,WatchbillMONTHLY!$A$54:$U$54,OFFSET(WatchbillMONTHLY!$A$54:$U$54,1,2)),FALSE),TRUE,FALSE)),
IF(_xlfn.XLOOKUP(BB$2,WatchbillMONTHLY!$A$71:$U$71,OFFSET(WatchbillMONTHLY!$A$71:$U$71,1,2))=IF(_xlfn.XLOOKUP($A76,INDIRECT("_"&amp;_xlfn.XLOOKUP(BB$2,WatchbillMONTHLY!$A$71:$U$71,OFFSET(WatchbillMONTHLY!$A$71:$U$71,1,2))),INDIRECT("_"&amp;_xlfn.XLOOKUP(BB$2,WatchbillMONTHLY!$A$71:$U$71,OFFSET(WatchbillMONTHLY!$A$71:$U$71,1,2))))=$A76,_xlfn.XLOOKUP(BB$2,WatchbillMONTHLY!$A$71:$U$71,OFFSET(WatchbillMONTHLY!$A$71:$U$71,1,2)),FALSE),TRUE,FALSE)),
IF(_xlfn.XLOOKUP(BB$2,WatchbillMONTHLY!$A$88:$U$88,OFFSET(WatchbillMONTHLY!$A$88:$U$88,1,2))=IF(_xlfn.XLOOKUP($A76,INDIRECT("_"&amp;_xlfn.XLOOKUP(BB$2,WatchbillMONTHLY!$A$88:$U$88,OFFSET(WatchbillMONTHLY!$A$88:$U$88,1,2))),INDIRECT("_"&amp;_xlfn.XLOOKUP(BB$2,WatchbillMONTHLY!$A$88:$U$88,OFFSET(WatchbillMONTHLY!$A$88:$U$88,1,2))))=$A76,_xlfn.XLOOKUP(BB$2,WatchbillMONTHLY!$A$88:$U$88,OFFSET(WatchbillMONTHLY!$A$88:$U$88,1,2)),FALSE),TRUE,FALSE)),
FALSE),FALSE)</f>
        <v>0</v>
      </c>
      <c r="BC76" s="209" t="b" cm="1">
        <f t="array" aca="1" ref="BC76" ca="1">IF(AND($A76 &gt; 0, V76 &gt; 0,BC$2&lt;MiscFormulas!$A$5+1),
_xlfn.IFNA(
_xlfn.IFNA(
_xlfn.IFNA(
_xlfn.IFNA(
_xlfn.IFNA(
_xlfn.IFNA(
IF(_xlfn.XLOOKUP(BC$2,WatchbillMONTHLY!$A$3:$U$3,OFFSET(WatchbillMONTHLY!$A$3:$U$3,1,2))=IF(_xlfn.XLOOKUP($A76,INDIRECT("_"&amp;_xlfn.XLOOKUP(BC$2,WatchbillMONTHLY!$A$3:$U$3,OFFSET(WatchbillMONTHLY!$A$3:$U$3,1,2))),INDIRECT("_"&amp;_xlfn.XLOOKUP(BC$2,WatchbillMONTHLY!$A$3:$U$3,OFFSET(WatchbillMONTHLY!$A$3:$U$3,1,2))))=$A76,_xlfn.XLOOKUP(BC$2,WatchbillMONTHLY!$A$3:$U$3,OFFSET(WatchbillMONTHLY!$A$3:$U$3,1,2)),FALSE),TRUE,FALSE),
IF(_xlfn.XLOOKUP(BC$2,WatchbillMONTHLY!$A$20:$U$20,OFFSET(WatchbillMONTHLY!$A$20:$U$20,1,2))=IF(_xlfn.XLOOKUP($A76,INDIRECT("_"&amp;_xlfn.XLOOKUP(BC$2,WatchbillMONTHLY!$A$20:$U$20,OFFSET(WatchbillMONTHLY!$A$20:$U$20,1,2))),INDIRECT("_"&amp;_xlfn.XLOOKUP(BC$2,WatchbillMONTHLY!$A$20:$U$20,OFFSET(WatchbillMONTHLY!$A$20:$U$20,1,2))))=$A76,_xlfn.XLOOKUP(BC$2,WatchbillMONTHLY!$A$20:$U$20,OFFSET(WatchbillMONTHLY!$A$20:$U$20,1,2)),FALSE),TRUE,FALSE)),
IF(_xlfn.XLOOKUP(BC$2,WatchbillMONTHLY!$A$37:$U$37,OFFSET(WatchbillMONTHLY!$A$37:$U$37,1,2))=IF(_xlfn.XLOOKUP($A76,INDIRECT("_"&amp;_xlfn.XLOOKUP(BC$2,WatchbillMONTHLY!$A$37:$U$37,OFFSET(WatchbillMONTHLY!$A$37:$U$37,1,2))),INDIRECT("_"&amp;_xlfn.XLOOKUP(BC$2,WatchbillMONTHLY!$A$37:$U$37,OFFSET(WatchbillMONTHLY!$A$37:$U$37,1,2))))=$A76,_xlfn.XLOOKUP(BC$2,WatchbillMONTHLY!$A$37:$U$37,OFFSET(WatchbillMONTHLY!$A$37:$U$37,1,2)),FALSE),TRUE,FALSE)),
IF(_xlfn.XLOOKUP(BC$2,WatchbillMONTHLY!$A$54:$U$54,OFFSET(WatchbillMONTHLY!$A$54:$U$54,1,2))=IF(_xlfn.XLOOKUP($A76,INDIRECT("_"&amp;_xlfn.XLOOKUP(BC$2,WatchbillMONTHLY!$A$54:$U$54,OFFSET(WatchbillMONTHLY!$A$54:$U$54,1,2))),INDIRECT("_"&amp;_xlfn.XLOOKUP(BC$2,WatchbillMONTHLY!$A$54:$U$54,OFFSET(WatchbillMONTHLY!$A$54:$U$54,1,2))))=$A76,_xlfn.XLOOKUP(BC$2,WatchbillMONTHLY!$A$54:$U$54,OFFSET(WatchbillMONTHLY!$A$54:$U$54,1,2)),FALSE),TRUE,FALSE)),
IF(_xlfn.XLOOKUP(BC$2,WatchbillMONTHLY!$A$71:$U$71,OFFSET(WatchbillMONTHLY!$A$71:$U$71,1,2))=IF(_xlfn.XLOOKUP($A76,INDIRECT("_"&amp;_xlfn.XLOOKUP(BC$2,WatchbillMONTHLY!$A$71:$U$71,OFFSET(WatchbillMONTHLY!$A$71:$U$71,1,2))),INDIRECT("_"&amp;_xlfn.XLOOKUP(BC$2,WatchbillMONTHLY!$A$71:$U$71,OFFSET(WatchbillMONTHLY!$A$71:$U$71,1,2))))=$A76,_xlfn.XLOOKUP(BC$2,WatchbillMONTHLY!$A$71:$U$71,OFFSET(WatchbillMONTHLY!$A$71:$U$71,1,2)),FALSE),TRUE,FALSE)),
IF(_xlfn.XLOOKUP(BC$2,WatchbillMONTHLY!$A$88:$U$88,OFFSET(WatchbillMONTHLY!$A$88:$U$88,1,2))=IF(_xlfn.XLOOKUP($A76,INDIRECT("_"&amp;_xlfn.XLOOKUP(BC$2,WatchbillMONTHLY!$A$88:$U$88,OFFSET(WatchbillMONTHLY!$A$88:$U$88,1,2))),INDIRECT("_"&amp;_xlfn.XLOOKUP(BC$2,WatchbillMONTHLY!$A$88:$U$88,OFFSET(WatchbillMONTHLY!$A$88:$U$88,1,2))))=$A76,_xlfn.XLOOKUP(BC$2,WatchbillMONTHLY!$A$88:$U$88,OFFSET(WatchbillMONTHLY!$A$88:$U$88,1,2)),FALSE),TRUE,FALSE)),
FALSE),FALSE)</f>
        <v>0</v>
      </c>
      <c r="BD76" s="209" t="b" cm="1">
        <f t="array" aca="1" ref="BD76" ca="1">IF(AND($A76 &gt; 0, W76 &gt; 0,BD$2&lt;MiscFormulas!$A$5+1),
_xlfn.IFNA(
_xlfn.IFNA(
_xlfn.IFNA(
_xlfn.IFNA(
_xlfn.IFNA(
_xlfn.IFNA(
IF(_xlfn.XLOOKUP(BD$2,WatchbillMONTHLY!$A$3:$U$3,OFFSET(WatchbillMONTHLY!$A$3:$U$3,1,2))=IF(_xlfn.XLOOKUP($A76,INDIRECT("_"&amp;_xlfn.XLOOKUP(BD$2,WatchbillMONTHLY!$A$3:$U$3,OFFSET(WatchbillMONTHLY!$A$3:$U$3,1,2))),INDIRECT("_"&amp;_xlfn.XLOOKUP(BD$2,WatchbillMONTHLY!$A$3:$U$3,OFFSET(WatchbillMONTHLY!$A$3:$U$3,1,2))))=$A76,_xlfn.XLOOKUP(BD$2,WatchbillMONTHLY!$A$3:$U$3,OFFSET(WatchbillMONTHLY!$A$3:$U$3,1,2)),FALSE),TRUE,FALSE),
IF(_xlfn.XLOOKUP(BD$2,WatchbillMONTHLY!$A$20:$U$20,OFFSET(WatchbillMONTHLY!$A$20:$U$20,1,2))=IF(_xlfn.XLOOKUP($A76,INDIRECT("_"&amp;_xlfn.XLOOKUP(BD$2,WatchbillMONTHLY!$A$20:$U$20,OFFSET(WatchbillMONTHLY!$A$20:$U$20,1,2))),INDIRECT("_"&amp;_xlfn.XLOOKUP(BD$2,WatchbillMONTHLY!$A$20:$U$20,OFFSET(WatchbillMONTHLY!$A$20:$U$20,1,2))))=$A76,_xlfn.XLOOKUP(BD$2,WatchbillMONTHLY!$A$20:$U$20,OFFSET(WatchbillMONTHLY!$A$20:$U$20,1,2)),FALSE),TRUE,FALSE)),
IF(_xlfn.XLOOKUP(BD$2,WatchbillMONTHLY!$A$37:$U$37,OFFSET(WatchbillMONTHLY!$A$37:$U$37,1,2))=IF(_xlfn.XLOOKUP($A76,INDIRECT("_"&amp;_xlfn.XLOOKUP(BD$2,WatchbillMONTHLY!$A$37:$U$37,OFFSET(WatchbillMONTHLY!$A$37:$U$37,1,2))),INDIRECT("_"&amp;_xlfn.XLOOKUP(BD$2,WatchbillMONTHLY!$A$37:$U$37,OFFSET(WatchbillMONTHLY!$A$37:$U$37,1,2))))=$A76,_xlfn.XLOOKUP(BD$2,WatchbillMONTHLY!$A$37:$U$37,OFFSET(WatchbillMONTHLY!$A$37:$U$37,1,2)),FALSE),TRUE,FALSE)),
IF(_xlfn.XLOOKUP(BD$2,WatchbillMONTHLY!$A$54:$U$54,OFFSET(WatchbillMONTHLY!$A$54:$U$54,1,2))=IF(_xlfn.XLOOKUP($A76,INDIRECT("_"&amp;_xlfn.XLOOKUP(BD$2,WatchbillMONTHLY!$A$54:$U$54,OFFSET(WatchbillMONTHLY!$A$54:$U$54,1,2))),INDIRECT("_"&amp;_xlfn.XLOOKUP(BD$2,WatchbillMONTHLY!$A$54:$U$54,OFFSET(WatchbillMONTHLY!$A$54:$U$54,1,2))))=$A76,_xlfn.XLOOKUP(BD$2,WatchbillMONTHLY!$A$54:$U$54,OFFSET(WatchbillMONTHLY!$A$54:$U$54,1,2)),FALSE),TRUE,FALSE)),
IF(_xlfn.XLOOKUP(BD$2,WatchbillMONTHLY!$A$71:$U$71,OFFSET(WatchbillMONTHLY!$A$71:$U$71,1,2))=IF(_xlfn.XLOOKUP($A76,INDIRECT("_"&amp;_xlfn.XLOOKUP(BD$2,WatchbillMONTHLY!$A$71:$U$71,OFFSET(WatchbillMONTHLY!$A$71:$U$71,1,2))),INDIRECT("_"&amp;_xlfn.XLOOKUP(BD$2,WatchbillMONTHLY!$A$71:$U$71,OFFSET(WatchbillMONTHLY!$A$71:$U$71,1,2))))=$A76,_xlfn.XLOOKUP(BD$2,WatchbillMONTHLY!$A$71:$U$71,OFFSET(WatchbillMONTHLY!$A$71:$U$71,1,2)),FALSE),TRUE,FALSE)),
IF(_xlfn.XLOOKUP(BD$2,WatchbillMONTHLY!$A$88:$U$88,OFFSET(WatchbillMONTHLY!$A$88:$U$88,1,2))=IF(_xlfn.XLOOKUP($A76,INDIRECT("_"&amp;_xlfn.XLOOKUP(BD$2,WatchbillMONTHLY!$A$88:$U$88,OFFSET(WatchbillMONTHLY!$A$88:$U$88,1,2))),INDIRECT("_"&amp;_xlfn.XLOOKUP(BD$2,WatchbillMONTHLY!$A$88:$U$88,OFFSET(WatchbillMONTHLY!$A$88:$U$88,1,2))))=$A76,_xlfn.XLOOKUP(BD$2,WatchbillMONTHLY!$A$88:$U$88,OFFSET(WatchbillMONTHLY!$A$88:$U$88,1,2)),FALSE),TRUE,FALSE)),
FALSE),FALSE)</f>
        <v>0</v>
      </c>
      <c r="BE76" s="209" t="b" cm="1">
        <f t="array" aca="1" ref="BE76" ca="1">IF(AND($A76 &gt; 0, X76 &gt; 0,BE$2&lt;MiscFormulas!$A$5+1),
_xlfn.IFNA(
_xlfn.IFNA(
_xlfn.IFNA(
_xlfn.IFNA(
_xlfn.IFNA(
_xlfn.IFNA(
IF(_xlfn.XLOOKUP(BE$2,WatchbillMONTHLY!$A$3:$U$3,OFFSET(WatchbillMONTHLY!$A$3:$U$3,1,2))=IF(_xlfn.XLOOKUP($A76,INDIRECT("_"&amp;_xlfn.XLOOKUP(BE$2,WatchbillMONTHLY!$A$3:$U$3,OFFSET(WatchbillMONTHLY!$A$3:$U$3,1,2))),INDIRECT("_"&amp;_xlfn.XLOOKUP(BE$2,WatchbillMONTHLY!$A$3:$U$3,OFFSET(WatchbillMONTHLY!$A$3:$U$3,1,2))))=$A76,_xlfn.XLOOKUP(BE$2,WatchbillMONTHLY!$A$3:$U$3,OFFSET(WatchbillMONTHLY!$A$3:$U$3,1,2)),FALSE),TRUE,FALSE),
IF(_xlfn.XLOOKUP(BE$2,WatchbillMONTHLY!$A$20:$U$20,OFFSET(WatchbillMONTHLY!$A$20:$U$20,1,2))=IF(_xlfn.XLOOKUP($A76,INDIRECT("_"&amp;_xlfn.XLOOKUP(BE$2,WatchbillMONTHLY!$A$20:$U$20,OFFSET(WatchbillMONTHLY!$A$20:$U$20,1,2))),INDIRECT("_"&amp;_xlfn.XLOOKUP(BE$2,WatchbillMONTHLY!$A$20:$U$20,OFFSET(WatchbillMONTHLY!$A$20:$U$20,1,2))))=$A76,_xlfn.XLOOKUP(BE$2,WatchbillMONTHLY!$A$20:$U$20,OFFSET(WatchbillMONTHLY!$A$20:$U$20,1,2)),FALSE),TRUE,FALSE)),
IF(_xlfn.XLOOKUP(BE$2,WatchbillMONTHLY!$A$37:$U$37,OFFSET(WatchbillMONTHLY!$A$37:$U$37,1,2))=IF(_xlfn.XLOOKUP($A76,INDIRECT("_"&amp;_xlfn.XLOOKUP(BE$2,WatchbillMONTHLY!$A$37:$U$37,OFFSET(WatchbillMONTHLY!$A$37:$U$37,1,2))),INDIRECT("_"&amp;_xlfn.XLOOKUP(BE$2,WatchbillMONTHLY!$A$37:$U$37,OFFSET(WatchbillMONTHLY!$A$37:$U$37,1,2))))=$A76,_xlfn.XLOOKUP(BE$2,WatchbillMONTHLY!$A$37:$U$37,OFFSET(WatchbillMONTHLY!$A$37:$U$37,1,2)),FALSE),TRUE,FALSE)),
IF(_xlfn.XLOOKUP(BE$2,WatchbillMONTHLY!$A$54:$U$54,OFFSET(WatchbillMONTHLY!$A$54:$U$54,1,2))=IF(_xlfn.XLOOKUP($A76,INDIRECT("_"&amp;_xlfn.XLOOKUP(BE$2,WatchbillMONTHLY!$A$54:$U$54,OFFSET(WatchbillMONTHLY!$A$54:$U$54,1,2))),INDIRECT("_"&amp;_xlfn.XLOOKUP(BE$2,WatchbillMONTHLY!$A$54:$U$54,OFFSET(WatchbillMONTHLY!$A$54:$U$54,1,2))))=$A76,_xlfn.XLOOKUP(BE$2,WatchbillMONTHLY!$A$54:$U$54,OFFSET(WatchbillMONTHLY!$A$54:$U$54,1,2)),FALSE),TRUE,FALSE)),
IF(_xlfn.XLOOKUP(BE$2,WatchbillMONTHLY!$A$71:$U$71,OFFSET(WatchbillMONTHLY!$A$71:$U$71,1,2))=IF(_xlfn.XLOOKUP($A76,INDIRECT("_"&amp;_xlfn.XLOOKUP(BE$2,WatchbillMONTHLY!$A$71:$U$71,OFFSET(WatchbillMONTHLY!$A$71:$U$71,1,2))),INDIRECT("_"&amp;_xlfn.XLOOKUP(BE$2,WatchbillMONTHLY!$A$71:$U$71,OFFSET(WatchbillMONTHLY!$A$71:$U$71,1,2))))=$A76,_xlfn.XLOOKUP(BE$2,WatchbillMONTHLY!$A$71:$U$71,OFFSET(WatchbillMONTHLY!$A$71:$U$71,1,2)),FALSE),TRUE,FALSE)),
IF(_xlfn.XLOOKUP(BE$2,WatchbillMONTHLY!$A$88:$U$88,OFFSET(WatchbillMONTHLY!$A$88:$U$88,1,2))=IF(_xlfn.XLOOKUP($A76,INDIRECT("_"&amp;_xlfn.XLOOKUP(BE$2,WatchbillMONTHLY!$A$88:$U$88,OFFSET(WatchbillMONTHLY!$A$88:$U$88,1,2))),INDIRECT("_"&amp;_xlfn.XLOOKUP(BE$2,WatchbillMONTHLY!$A$88:$U$88,OFFSET(WatchbillMONTHLY!$A$88:$U$88,1,2))))=$A76,_xlfn.XLOOKUP(BE$2,WatchbillMONTHLY!$A$88:$U$88,OFFSET(WatchbillMONTHLY!$A$88:$U$88,1,2)),FALSE),TRUE,FALSE)),
FALSE),FALSE)</f>
        <v>0</v>
      </c>
      <c r="BF76" s="209" t="b" cm="1">
        <f t="array" aca="1" ref="BF76" ca="1">IF(AND($A76 &gt; 0, Y76 &gt; 0,BF$2&lt;MiscFormulas!$A$5+1),
_xlfn.IFNA(
_xlfn.IFNA(
_xlfn.IFNA(
_xlfn.IFNA(
_xlfn.IFNA(
_xlfn.IFNA(
IF(_xlfn.XLOOKUP(BF$2,WatchbillMONTHLY!$A$3:$U$3,OFFSET(WatchbillMONTHLY!$A$3:$U$3,1,2))=IF(_xlfn.XLOOKUP($A76,INDIRECT("_"&amp;_xlfn.XLOOKUP(BF$2,WatchbillMONTHLY!$A$3:$U$3,OFFSET(WatchbillMONTHLY!$A$3:$U$3,1,2))),INDIRECT("_"&amp;_xlfn.XLOOKUP(BF$2,WatchbillMONTHLY!$A$3:$U$3,OFFSET(WatchbillMONTHLY!$A$3:$U$3,1,2))))=$A76,_xlfn.XLOOKUP(BF$2,WatchbillMONTHLY!$A$3:$U$3,OFFSET(WatchbillMONTHLY!$A$3:$U$3,1,2)),FALSE),TRUE,FALSE),
IF(_xlfn.XLOOKUP(BF$2,WatchbillMONTHLY!$A$20:$U$20,OFFSET(WatchbillMONTHLY!$A$20:$U$20,1,2))=IF(_xlfn.XLOOKUP($A76,INDIRECT("_"&amp;_xlfn.XLOOKUP(BF$2,WatchbillMONTHLY!$A$20:$U$20,OFFSET(WatchbillMONTHLY!$A$20:$U$20,1,2))),INDIRECT("_"&amp;_xlfn.XLOOKUP(BF$2,WatchbillMONTHLY!$A$20:$U$20,OFFSET(WatchbillMONTHLY!$A$20:$U$20,1,2))))=$A76,_xlfn.XLOOKUP(BF$2,WatchbillMONTHLY!$A$20:$U$20,OFFSET(WatchbillMONTHLY!$A$20:$U$20,1,2)),FALSE),TRUE,FALSE)),
IF(_xlfn.XLOOKUP(BF$2,WatchbillMONTHLY!$A$37:$U$37,OFFSET(WatchbillMONTHLY!$A$37:$U$37,1,2))=IF(_xlfn.XLOOKUP($A76,INDIRECT("_"&amp;_xlfn.XLOOKUP(BF$2,WatchbillMONTHLY!$A$37:$U$37,OFFSET(WatchbillMONTHLY!$A$37:$U$37,1,2))),INDIRECT("_"&amp;_xlfn.XLOOKUP(BF$2,WatchbillMONTHLY!$A$37:$U$37,OFFSET(WatchbillMONTHLY!$A$37:$U$37,1,2))))=$A76,_xlfn.XLOOKUP(BF$2,WatchbillMONTHLY!$A$37:$U$37,OFFSET(WatchbillMONTHLY!$A$37:$U$37,1,2)),FALSE),TRUE,FALSE)),
IF(_xlfn.XLOOKUP(BF$2,WatchbillMONTHLY!$A$54:$U$54,OFFSET(WatchbillMONTHLY!$A$54:$U$54,1,2))=IF(_xlfn.XLOOKUP($A76,INDIRECT("_"&amp;_xlfn.XLOOKUP(BF$2,WatchbillMONTHLY!$A$54:$U$54,OFFSET(WatchbillMONTHLY!$A$54:$U$54,1,2))),INDIRECT("_"&amp;_xlfn.XLOOKUP(BF$2,WatchbillMONTHLY!$A$54:$U$54,OFFSET(WatchbillMONTHLY!$A$54:$U$54,1,2))))=$A76,_xlfn.XLOOKUP(BF$2,WatchbillMONTHLY!$A$54:$U$54,OFFSET(WatchbillMONTHLY!$A$54:$U$54,1,2)),FALSE),TRUE,FALSE)),
IF(_xlfn.XLOOKUP(BF$2,WatchbillMONTHLY!$A$71:$U$71,OFFSET(WatchbillMONTHLY!$A$71:$U$71,1,2))=IF(_xlfn.XLOOKUP($A76,INDIRECT("_"&amp;_xlfn.XLOOKUP(BF$2,WatchbillMONTHLY!$A$71:$U$71,OFFSET(WatchbillMONTHLY!$A$71:$U$71,1,2))),INDIRECT("_"&amp;_xlfn.XLOOKUP(BF$2,WatchbillMONTHLY!$A$71:$U$71,OFFSET(WatchbillMONTHLY!$A$71:$U$71,1,2))))=$A76,_xlfn.XLOOKUP(BF$2,WatchbillMONTHLY!$A$71:$U$71,OFFSET(WatchbillMONTHLY!$A$71:$U$71,1,2)),FALSE),TRUE,FALSE)),
IF(_xlfn.XLOOKUP(BF$2,WatchbillMONTHLY!$A$88:$U$88,OFFSET(WatchbillMONTHLY!$A$88:$U$88,1,2))=IF(_xlfn.XLOOKUP($A76,INDIRECT("_"&amp;_xlfn.XLOOKUP(BF$2,WatchbillMONTHLY!$A$88:$U$88,OFFSET(WatchbillMONTHLY!$A$88:$U$88,1,2))),INDIRECT("_"&amp;_xlfn.XLOOKUP(BF$2,WatchbillMONTHLY!$A$88:$U$88,OFFSET(WatchbillMONTHLY!$A$88:$U$88,1,2))))=$A76,_xlfn.XLOOKUP(BF$2,WatchbillMONTHLY!$A$88:$U$88,OFFSET(WatchbillMONTHLY!$A$88:$U$88,1,2)),FALSE),TRUE,FALSE)),
FALSE),FALSE)</f>
        <v>0</v>
      </c>
      <c r="BG76" s="209" t="b" cm="1">
        <f t="array" aca="1" ref="BG76" ca="1">IF(AND($A76 &gt; 0, Z76 &gt; 0,BG$2&lt;MiscFormulas!$A$5+1),
_xlfn.IFNA(
_xlfn.IFNA(
_xlfn.IFNA(
_xlfn.IFNA(
_xlfn.IFNA(
_xlfn.IFNA(
IF(_xlfn.XLOOKUP(BG$2,WatchbillMONTHLY!$A$3:$U$3,OFFSET(WatchbillMONTHLY!$A$3:$U$3,1,2))=IF(_xlfn.XLOOKUP($A76,INDIRECT("_"&amp;_xlfn.XLOOKUP(BG$2,WatchbillMONTHLY!$A$3:$U$3,OFFSET(WatchbillMONTHLY!$A$3:$U$3,1,2))),INDIRECT("_"&amp;_xlfn.XLOOKUP(BG$2,WatchbillMONTHLY!$A$3:$U$3,OFFSET(WatchbillMONTHLY!$A$3:$U$3,1,2))))=$A76,_xlfn.XLOOKUP(BG$2,WatchbillMONTHLY!$A$3:$U$3,OFFSET(WatchbillMONTHLY!$A$3:$U$3,1,2)),FALSE),TRUE,FALSE),
IF(_xlfn.XLOOKUP(BG$2,WatchbillMONTHLY!$A$20:$U$20,OFFSET(WatchbillMONTHLY!$A$20:$U$20,1,2))=IF(_xlfn.XLOOKUP($A76,INDIRECT("_"&amp;_xlfn.XLOOKUP(BG$2,WatchbillMONTHLY!$A$20:$U$20,OFFSET(WatchbillMONTHLY!$A$20:$U$20,1,2))),INDIRECT("_"&amp;_xlfn.XLOOKUP(BG$2,WatchbillMONTHLY!$A$20:$U$20,OFFSET(WatchbillMONTHLY!$A$20:$U$20,1,2))))=$A76,_xlfn.XLOOKUP(BG$2,WatchbillMONTHLY!$A$20:$U$20,OFFSET(WatchbillMONTHLY!$A$20:$U$20,1,2)),FALSE),TRUE,FALSE)),
IF(_xlfn.XLOOKUP(BG$2,WatchbillMONTHLY!$A$37:$U$37,OFFSET(WatchbillMONTHLY!$A$37:$U$37,1,2))=IF(_xlfn.XLOOKUP($A76,INDIRECT("_"&amp;_xlfn.XLOOKUP(BG$2,WatchbillMONTHLY!$A$37:$U$37,OFFSET(WatchbillMONTHLY!$A$37:$U$37,1,2))),INDIRECT("_"&amp;_xlfn.XLOOKUP(BG$2,WatchbillMONTHLY!$A$37:$U$37,OFFSET(WatchbillMONTHLY!$A$37:$U$37,1,2))))=$A76,_xlfn.XLOOKUP(BG$2,WatchbillMONTHLY!$A$37:$U$37,OFFSET(WatchbillMONTHLY!$A$37:$U$37,1,2)),FALSE),TRUE,FALSE)),
IF(_xlfn.XLOOKUP(BG$2,WatchbillMONTHLY!$A$54:$U$54,OFFSET(WatchbillMONTHLY!$A$54:$U$54,1,2))=IF(_xlfn.XLOOKUP($A76,INDIRECT("_"&amp;_xlfn.XLOOKUP(BG$2,WatchbillMONTHLY!$A$54:$U$54,OFFSET(WatchbillMONTHLY!$A$54:$U$54,1,2))),INDIRECT("_"&amp;_xlfn.XLOOKUP(BG$2,WatchbillMONTHLY!$A$54:$U$54,OFFSET(WatchbillMONTHLY!$A$54:$U$54,1,2))))=$A76,_xlfn.XLOOKUP(BG$2,WatchbillMONTHLY!$A$54:$U$54,OFFSET(WatchbillMONTHLY!$A$54:$U$54,1,2)),FALSE),TRUE,FALSE)),
IF(_xlfn.XLOOKUP(BG$2,WatchbillMONTHLY!$A$71:$U$71,OFFSET(WatchbillMONTHLY!$A$71:$U$71,1,2))=IF(_xlfn.XLOOKUP($A76,INDIRECT("_"&amp;_xlfn.XLOOKUP(BG$2,WatchbillMONTHLY!$A$71:$U$71,OFFSET(WatchbillMONTHLY!$A$71:$U$71,1,2))),INDIRECT("_"&amp;_xlfn.XLOOKUP(BG$2,WatchbillMONTHLY!$A$71:$U$71,OFFSET(WatchbillMONTHLY!$A$71:$U$71,1,2))))=$A76,_xlfn.XLOOKUP(BG$2,WatchbillMONTHLY!$A$71:$U$71,OFFSET(WatchbillMONTHLY!$A$71:$U$71,1,2)),FALSE),TRUE,FALSE)),
IF(_xlfn.XLOOKUP(BG$2,WatchbillMONTHLY!$A$88:$U$88,OFFSET(WatchbillMONTHLY!$A$88:$U$88,1,2))=IF(_xlfn.XLOOKUP($A76,INDIRECT("_"&amp;_xlfn.XLOOKUP(BG$2,WatchbillMONTHLY!$A$88:$U$88,OFFSET(WatchbillMONTHLY!$A$88:$U$88,1,2))),INDIRECT("_"&amp;_xlfn.XLOOKUP(BG$2,WatchbillMONTHLY!$A$88:$U$88,OFFSET(WatchbillMONTHLY!$A$88:$U$88,1,2))))=$A76,_xlfn.XLOOKUP(BG$2,WatchbillMONTHLY!$A$88:$U$88,OFFSET(WatchbillMONTHLY!$A$88:$U$88,1,2)),FALSE),TRUE,FALSE)),
FALSE),FALSE)</f>
        <v>0</v>
      </c>
      <c r="BH76" s="209" t="b" cm="1">
        <f t="array" aca="1" ref="BH76" ca="1">IF(AND($A76 &gt; 0, AA76 &gt; 0,BH$2&lt;MiscFormulas!$A$5+1),
_xlfn.IFNA(
_xlfn.IFNA(
_xlfn.IFNA(
_xlfn.IFNA(
_xlfn.IFNA(
_xlfn.IFNA(
IF(_xlfn.XLOOKUP(BH$2,WatchbillMONTHLY!$A$3:$U$3,OFFSET(WatchbillMONTHLY!$A$3:$U$3,1,2))=IF(_xlfn.XLOOKUP($A76,INDIRECT("_"&amp;_xlfn.XLOOKUP(BH$2,WatchbillMONTHLY!$A$3:$U$3,OFFSET(WatchbillMONTHLY!$A$3:$U$3,1,2))),INDIRECT("_"&amp;_xlfn.XLOOKUP(BH$2,WatchbillMONTHLY!$A$3:$U$3,OFFSET(WatchbillMONTHLY!$A$3:$U$3,1,2))))=$A76,_xlfn.XLOOKUP(BH$2,WatchbillMONTHLY!$A$3:$U$3,OFFSET(WatchbillMONTHLY!$A$3:$U$3,1,2)),FALSE),TRUE,FALSE),
IF(_xlfn.XLOOKUP(BH$2,WatchbillMONTHLY!$A$20:$U$20,OFFSET(WatchbillMONTHLY!$A$20:$U$20,1,2))=IF(_xlfn.XLOOKUP($A76,INDIRECT("_"&amp;_xlfn.XLOOKUP(BH$2,WatchbillMONTHLY!$A$20:$U$20,OFFSET(WatchbillMONTHLY!$A$20:$U$20,1,2))),INDIRECT("_"&amp;_xlfn.XLOOKUP(BH$2,WatchbillMONTHLY!$A$20:$U$20,OFFSET(WatchbillMONTHLY!$A$20:$U$20,1,2))))=$A76,_xlfn.XLOOKUP(BH$2,WatchbillMONTHLY!$A$20:$U$20,OFFSET(WatchbillMONTHLY!$A$20:$U$20,1,2)),FALSE),TRUE,FALSE)),
IF(_xlfn.XLOOKUP(BH$2,WatchbillMONTHLY!$A$37:$U$37,OFFSET(WatchbillMONTHLY!$A$37:$U$37,1,2))=IF(_xlfn.XLOOKUP($A76,INDIRECT("_"&amp;_xlfn.XLOOKUP(BH$2,WatchbillMONTHLY!$A$37:$U$37,OFFSET(WatchbillMONTHLY!$A$37:$U$37,1,2))),INDIRECT("_"&amp;_xlfn.XLOOKUP(BH$2,WatchbillMONTHLY!$A$37:$U$37,OFFSET(WatchbillMONTHLY!$A$37:$U$37,1,2))))=$A76,_xlfn.XLOOKUP(BH$2,WatchbillMONTHLY!$A$37:$U$37,OFFSET(WatchbillMONTHLY!$A$37:$U$37,1,2)),FALSE),TRUE,FALSE)),
IF(_xlfn.XLOOKUP(BH$2,WatchbillMONTHLY!$A$54:$U$54,OFFSET(WatchbillMONTHLY!$A$54:$U$54,1,2))=IF(_xlfn.XLOOKUP($A76,INDIRECT("_"&amp;_xlfn.XLOOKUP(BH$2,WatchbillMONTHLY!$A$54:$U$54,OFFSET(WatchbillMONTHLY!$A$54:$U$54,1,2))),INDIRECT("_"&amp;_xlfn.XLOOKUP(BH$2,WatchbillMONTHLY!$A$54:$U$54,OFFSET(WatchbillMONTHLY!$A$54:$U$54,1,2))))=$A76,_xlfn.XLOOKUP(BH$2,WatchbillMONTHLY!$A$54:$U$54,OFFSET(WatchbillMONTHLY!$A$54:$U$54,1,2)),FALSE),TRUE,FALSE)),
IF(_xlfn.XLOOKUP(BH$2,WatchbillMONTHLY!$A$71:$U$71,OFFSET(WatchbillMONTHLY!$A$71:$U$71,1,2))=IF(_xlfn.XLOOKUP($A76,INDIRECT("_"&amp;_xlfn.XLOOKUP(BH$2,WatchbillMONTHLY!$A$71:$U$71,OFFSET(WatchbillMONTHLY!$A$71:$U$71,1,2))),INDIRECT("_"&amp;_xlfn.XLOOKUP(BH$2,WatchbillMONTHLY!$A$71:$U$71,OFFSET(WatchbillMONTHLY!$A$71:$U$71,1,2))))=$A76,_xlfn.XLOOKUP(BH$2,WatchbillMONTHLY!$A$71:$U$71,OFFSET(WatchbillMONTHLY!$A$71:$U$71,1,2)),FALSE),TRUE,FALSE)),
IF(_xlfn.XLOOKUP(BH$2,WatchbillMONTHLY!$A$88:$U$88,OFFSET(WatchbillMONTHLY!$A$88:$U$88,1,2))=IF(_xlfn.XLOOKUP($A76,INDIRECT("_"&amp;_xlfn.XLOOKUP(BH$2,WatchbillMONTHLY!$A$88:$U$88,OFFSET(WatchbillMONTHLY!$A$88:$U$88,1,2))),INDIRECT("_"&amp;_xlfn.XLOOKUP(BH$2,WatchbillMONTHLY!$A$88:$U$88,OFFSET(WatchbillMONTHLY!$A$88:$U$88,1,2))))=$A76,_xlfn.XLOOKUP(BH$2,WatchbillMONTHLY!$A$88:$U$88,OFFSET(WatchbillMONTHLY!$A$88:$U$88,1,2)),FALSE),TRUE,FALSE)),
FALSE),FALSE)</f>
        <v>0</v>
      </c>
      <c r="BI76" s="209" t="b" cm="1">
        <f t="array" aca="1" ref="BI76" ca="1">IF(AND($A76 &gt; 0, AB76 &gt; 0,BI$2&lt;MiscFormulas!$A$5+1),
_xlfn.IFNA(
_xlfn.IFNA(
_xlfn.IFNA(
_xlfn.IFNA(
_xlfn.IFNA(
_xlfn.IFNA(
IF(_xlfn.XLOOKUP(BI$2,WatchbillMONTHLY!$A$3:$U$3,OFFSET(WatchbillMONTHLY!$A$3:$U$3,1,2))=IF(_xlfn.XLOOKUP($A76,INDIRECT("_"&amp;_xlfn.XLOOKUP(BI$2,WatchbillMONTHLY!$A$3:$U$3,OFFSET(WatchbillMONTHLY!$A$3:$U$3,1,2))),INDIRECT("_"&amp;_xlfn.XLOOKUP(BI$2,WatchbillMONTHLY!$A$3:$U$3,OFFSET(WatchbillMONTHLY!$A$3:$U$3,1,2))))=$A76,_xlfn.XLOOKUP(BI$2,WatchbillMONTHLY!$A$3:$U$3,OFFSET(WatchbillMONTHLY!$A$3:$U$3,1,2)),FALSE),TRUE,FALSE),
IF(_xlfn.XLOOKUP(BI$2,WatchbillMONTHLY!$A$20:$U$20,OFFSET(WatchbillMONTHLY!$A$20:$U$20,1,2))=IF(_xlfn.XLOOKUP($A76,INDIRECT("_"&amp;_xlfn.XLOOKUP(BI$2,WatchbillMONTHLY!$A$20:$U$20,OFFSET(WatchbillMONTHLY!$A$20:$U$20,1,2))),INDIRECT("_"&amp;_xlfn.XLOOKUP(BI$2,WatchbillMONTHLY!$A$20:$U$20,OFFSET(WatchbillMONTHLY!$A$20:$U$20,1,2))))=$A76,_xlfn.XLOOKUP(BI$2,WatchbillMONTHLY!$A$20:$U$20,OFFSET(WatchbillMONTHLY!$A$20:$U$20,1,2)),FALSE),TRUE,FALSE)),
IF(_xlfn.XLOOKUP(BI$2,WatchbillMONTHLY!$A$37:$U$37,OFFSET(WatchbillMONTHLY!$A$37:$U$37,1,2))=IF(_xlfn.XLOOKUP($A76,INDIRECT("_"&amp;_xlfn.XLOOKUP(BI$2,WatchbillMONTHLY!$A$37:$U$37,OFFSET(WatchbillMONTHLY!$A$37:$U$37,1,2))),INDIRECT("_"&amp;_xlfn.XLOOKUP(BI$2,WatchbillMONTHLY!$A$37:$U$37,OFFSET(WatchbillMONTHLY!$A$37:$U$37,1,2))))=$A76,_xlfn.XLOOKUP(BI$2,WatchbillMONTHLY!$A$37:$U$37,OFFSET(WatchbillMONTHLY!$A$37:$U$37,1,2)),FALSE),TRUE,FALSE)),
IF(_xlfn.XLOOKUP(BI$2,WatchbillMONTHLY!$A$54:$U$54,OFFSET(WatchbillMONTHLY!$A$54:$U$54,1,2))=IF(_xlfn.XLOOKUP($A76,INDIRECT("_"&amp;_xlfn.XLOOKUP(BI$2,WatchbillMONTHLY!$A$54:$U$54,OFFSET(WatchbillMONTHLY!$A$54:$U$54,1,2))),INDIRECT("_"&amp;_xlfn.XLOOKUP(BI$2,WatchbillMONTHLY!$A$54:$U$54,OFFSET(WatchbillMONTHLY!$A$54:$U$54,1,2))))=$A76,_xlfn.XLOOKUP(BI$2,WatchbillMONTHLY!$A$54:$U$54,OFFSET(WatchbillMONTHLY!$A$54:$U$54,1,2)),FALSE),TRUE,FALSE)),
IF(_xlfn.XLOOKUP(BI$2,WatchbillMONTHLY!$A$71:$U$71,OFFSET(WatchbillMONTHLY!$A$71:$U$71,1,2))=IF(_xlfn.XLOOKUP($A76,INDIRECT("_"&amp;_xlfn.XLOOKUP(BI$2,WatchbillMONTHLY!$A$71:$U$71,OFFSET(WatchbillMONTHLY!$A$71:$U$71,1,2))),INDIRECT("_"&amp;_xlfn.XLOOKUP(BI$2,WatchbillMONTHLY!$A$71:$U$71,OFFSET(WatchbillMONTHLY!$A$71:$U$71,1,2))))=$A76,_xlfn.XLOOKUP(BI$2,WatchbillMONTHLY!$A$71:$U$71,OFFSET(WatchbillMONTHLY!$A$71:$U$71,1,2)),FALSE),TRUE,FALSE)),
IF(_xlfn.XLOOKUP(BI$2,WatchbillMONTHLY!$A$88:$U$88,OFFSET(WatchbillMONTHLY!$A$88:$U$88,1,2))=IF(_xlfn.XLOOKUP($A76,INDIRECT("_"&amp;_xlfn.XLOOKUP(BI$2,WatchbillMONTHLY!$A$88:$U$88,OFFSET(WatchbillMONTHLY!$A$88:$U$88,1,2))),INDIRECT("_"&amp;_xlfn.XLOOKUP(BI$2,WatchbillMONTHLY!$A$88:$U$88,OFFSET(WatchbillMONTHLY!$A$88:$U$88,1,2))))=$A76,_xlfn.XLOOKUP(BI$2,WatchbillMONTHLY!$A$88:$U$88,OFFSET(WatchbillMONTHLY!$A$88:$U$88,1,2)),FALSE),TRUE,FALSE)),
FALSE),FALSE)</f>
        <v>0</v>
      </c>
      <c r="BJ76" s="209" t="b" cm="1">
        <f t="array" aca="1" ref="BJ76" ca="1">IF(AND($A76 &gt; 0, AC76 &gt; 0,BJ$2&lt;MiscFormulas!$A$5+1),
_xlfn.IFNA(
_xlfn.IFNA(
_xlfn.IFNA(
_xlfn.IFNA(
_xlfn.IFNA(
_xlfn.IFNA(
IF(_xlfn.XLOOKUP(BJ$2,WatchbillMONTHLY!$A$3:$U$3,OFFSET(WatchbillMONTHLY!$A$3:$U$3,1,2))=IF(_xlfn.XLOOKUP($A76,INDIRECT("_"&amp;_xlfn.XLOOKUP(BJ$2,WatchbillMONTHLY!$A$3:$U$3,OFFSET(WatchbillMONTHLY!$A$3:$U$3,1,2))),INDIRECT("_"&amp;_xlfn.XLOOKUP(BJ$2,WatchbillMONTHLY!$A$3:$U$3,OFFSET(WatchbillMONTHLY!$A$3:$U$3,1,2))))=$A76,_xlfn.XLOOKUP(BJ$2,WatchbillMONTHLY!$A$3:$U$3,OFFSET(WatchbillMONTHLY!$A$3:$U$3,1,2)),FALSE),TRUE,FALSE),
IF(_xlfn.XLOOKUP(BJ$2,WatchbillMONTHLY!$A$20:$U$20,OFFSET(WatchbillMONTHLY!$A$20:$U$20,1,2))=IF(_xlfn.XLOOKUP($A76,INDIRECT("_"&amp;_xlfn.XLOOKUP(BJ$2,WatchbillMONTHLY!$A$20:$U$20,OFFSET(WatchbillMONTHLY!$A$20:$U$20,1,2))),INDIRECT("_"&amp;_xlfn.XLOOKUP(BJ$2,WatchbillMONTHLY!$A$20:$U$20,OFFSET(WatchbillMONTHLY!$A$20:$U$20,1,2))))=$A76,_xlfn.XLOOKUP(BJ$2,WatchbillMONTHLY!$A$20:$U$20,OFFSET(WatchbillMONTHLY!$A$20:$U$20,1,2)),FALSE),TRUE,FALSE)),
IF(_xlfn.XLOOKUP(BJ$2,WatchbillMONTHLY!$A$37:$U$37,OFFSET(WatchbillMONTHLY!$A$37:$U$37,1,2))=IF(_xlfn.XLOOKUP($A76,INDIRECT("_"&amp;_xlfn.XLOOKUP(BJ$2,WatchbillMONTHLY!$A$37:$U$37,OFFSET(WatchbillMONTHLY!$A$37:$U$37,1,2))),INDIRECT("_"&amp;_xlfn.XLOOKUP(BJ$2,WatchbillMONTHLY!$A$37:$U$37,OFFSET(WatchbillMONTHLY!$A$37:$U$37,1,2))))=$A76,_xlfn.XLOOKUP(BJ$2,WatchbillMONTHLY!$A$37:$U$37,OFFSET(WatchbillMONTHLY!$A$37:$U$37,1,2)),FALSE),TRUE,FALSE)),
IF(_xlfn.XLOOKUP(BJ$2,WatchbillMONTHLY!$A$54:$U$54,OFFSET(WatchbillMONTHLY!$A$54:$U$54,1,2))=IF(_xlfn.XLOOKUP($A76,INDIRECT("_"&amp;_xlfn.XLOOKUP(BJ$2,WatchbillMONTHLY!$A$54:$U$54,OFFSET(WatchbillMONTHLY!$A$54:$U$54,1,2))),INDIRECT("_"&amp;_xlfn.XLOOKUP(BJ$2,WatchbillMONTHLY!$A$54:$U$54,OFFSET(WatchbillMONTHLY!$A$54:$U$54,1,2))))=$A76,_xlfn.XLOOKUP(BJ$2,WatchbillMONTHLY!$A$54:$U$54,OFFSET(WatchbillMONTHLY!$A$54:$U$54,1,2)),FALSE),TRUE,FALSE)),
IF(_xlfn.XLOOKUP(BJ$2,WatchbillMONTHLY!$A$71:$U$71,OFFSET(WatchbillMONTHLY!$A$71:$U$71,1,2))=IF(_xlfn.XLOOKUP($A76,INDIRECT("_"&amp;_xlfn.XLOOKUP(BJ$2,WatchbillMONTHLY!$A$71:$U$71,OFFSET(WatchbillMONTHLY!$A$71:$U$71,1,2))),INDIRECT("_"&amp;_xlfn.XLOOKUP(BJ$2,WatchbillMONTHLY!$A$71:$U$71,OFFSET(WatchbillMONTHLY!$A$71:$U$71,1,2))))=$A76,_xlfn.XLOOKUP(BJ$2,WatchbillMONTHLY!$A$71:$U$71,OFFSET(WatchbillMONTHLY!$A$71:$U$71,1,2)),FALSE),TRUE,FALSE)),
IF(_xlfn.XLOOKUP(BJ$2,WatchbillMONTHLY!$A$88:$U$88,OFFSET(WatchbillMONTHLY!$A$88:$U$88,1,2))=IF(_xlfn.XLOOKUP($A76,INDIRECT("_"&amp;_xlfn.XLOOKUP(BJ$2,WatchbillMONTHLY!$A$88:$U$88,OFFSET(WatchbillMONTHLY!$A$88:$U$88,1,2))),INDIRECT("_"&amp;_xlfn.XLOOKUP(BJ$2,WatchbillMONTHLY!$A$88:$U$88,OFFSET(WatchbillMONTHLY!$A$88:$U$88,1,2))))=$A76,_xlfn.XLOOKUP(BJ$2,WatchbillMONTHLY!$A$88:$U$88,OFFSET(WatchbillMONTHLY!$A$88:$U$88,1,2)),FALSE),TRUE,FALSE)),
FALSE),FALSE)</f>
        <v>0</v>
      </c>
      <c r="BK76" s="209" t="b" cm="1">
        <f t="array" aca="1" ref="BK76" ca="1">IF(AND($A76 &gt; 0, AD76 &gt; 0,BK$2&lt;MiscFormulas!$A$5+1),
_xlfn.IFNA(
_xlfn.IFNA(
_xlfn.IFNA(
_xlfn.IFNA(
_xlfn.IFNA(
_xlfn.IFNA(
IF(_xlfn.XLOOKUP(BK$2,WatchbillMONTHLY!$A$3:$U$3,OFFSET(WatchbillMONTHLY!$A$3:$U$3,1,2))=IF(_xlfn.XLOOKUP($A76,INDIRECT("_"&amp;_xlfn.XLOOKUP(BK$2,WatchbillMONTHLY!$A$3:$U$3,OFFSET(WatchbillMONTHLY!$A$3:$U$3,1,2))),INDIRECT("_"&amp;_xlfn.XLOOKUP(BK$2,WatchbillMONTHLY!$A$3:$U$3,OFFSET(WatchbillMONTHLY!$A$3:$U$3,1,2))))=$A76,_xlfn.XLOOKUP(BK$2,WatchbillMONTHLY!$A$3:$U$3,OFFSET(WatchbillMONTHLY!$A$3:$U$3,1,2)),FALSE),TRUE,FALSE),
IF(_xlfn.XLOOKUP(BK$2,WatchbillMONTHLY!$A$20:$U$20,OFFSET(WatchbillMONTHLY!$A$20:$U$20,1,2))=IF(_xlfn.XLOOKUP($A76,INDIRECT("_"&amp;_xlfn.XLOOKUP(BK$2,WatchbillMONTHLY!$A$20:$U$20,OFFSET(WatchbillMONTHLY!$A$20:$U$20,1,2))),INDIRECT("_"&amp;_xlfn.XLOOKUP(BK$2,WatchbillMONTHLY!$A$20:$U$20,OFFSET(WatchbillMONTHLY!$A$20:$U$20,1,2))))=$A76,_xlfn.XLOOKUP(BK$2,WatchbillMONTHLY!$A$20:$U$20,OFFSET(WatchbillMONTHLY!$A$20:$U$20,1,2)),FALSE),TRUE,FALSE)),
IF(_xlfn.XLOOKUP(BK$2,WatchbillMONTHLY!$A$37:$U$37,OFFSET(WatchbillMONTHLY!$A$37:$U$37,1,2))=IF(_xlfn.XLOOKUP($A76,INDIRECT("_"&amp;_xlfn.XLOOKUP(BK$2,WatchbillMONTHLY!$A$37:$U$37,OFFSET(WatchbillMONTHLY!$A$37:$U$37,1,2))),INDIRECT("_"&amp;_xlfn.XLOOKUP(BK$2,WatchbillMONTHLY!$A$37:$U$37,OFFSET(WatchbillMONTHLY!$A$37:$U$37,1,2))))=$A76,_xlfn.XLOOKUP(BK$2,WatchbillMONTHLY!$A$37:$U$37,OFFSET(WatchbillMONTHLY!$A$37:$U$37,1,2)),FALSE),TRUE,FALSE)),
IF(_xlfn.XLOOKUP(BK$2,WatchbillMONTHLY!$A$54:$U$54,OFFSET(WatchbillMONTHLY!$A$54:$U$54,1,2))=IF(_xlfn.XLOOKUP($A76,INDIRECT("_"&amp;_xlfn.XLOOKUP(BK$2,WatchbillMONTHLY!$A$54:$U$54,OFFSET(WatchbillMONTHLY!$A$54:$U$54,1,2))),INDIRECT("_"&amp;_xlfn.XLOOKUP(BK$2,WatchbillMONTHLY!$A$54:$U$54,OFFSET(WatchbillMONTHLY!$A$54:$U$54,1,2))))=$A76,_xlfn.XLOOKUP(BK$2,WatchbillMONTHLY!$A$54:$U$54,OFFSET(WatchbillMONTHLY!$A$54:$U$54,1,2)),FALSE),TRUE,FALSE)),
IF(_xlfn.XLOOKUP(BK$2,WatchbillMONTHLY!$A$71:$U$71,OFFSET(WatchbillMONTHLY!$A$71:$U$71,1,2))=IF(_xlfn.XLOOKUP($A76,INDIRECT("_"&amp;_xlfn.XLOOKUP(BK$2,WatchbillMONTHLY!$A$71:$U$71,OFFSET(WatchbillMONTHLY!$A$71:$U$71,1,2))),INDIRECT("_"&amp;_xlfn.XLOOKUP(BK$2,WatchbillMONTHLY!$A$71:$U$71,OFFSET(WatchbillMONTHLY!$A$71:$U$71,1,2))))=$A76,_xlfn.XLOOKUP(BK$2,WatchbillMONTHLY!$A$71:$U$71,OFFSET(WatchbillMONTHLY!$A$71:$U$71,1,2)),FALSE),TRUE,FALSE)),
IF(_xlfn.XLOOKUP(BK$2,WatchbillMONTHLY!$A$88:$U$88,OFFSET(WatchbillMONTHLY!$A$88:$U$88,1,2))=IF(_xlfn.XLOOKUP($A76,INDIRECT("_"&amp;_xlfn.XLOOKUP(BK$2,WatchbillMONTHLY!$A$88:$U$88,OFFSET(WatchbillMONTHLY!$A$88:$U$88,1,2))),INDIRECT("_"&amp;_xlfn.XLOOKUP(BK$2,WatchbillMONTHLY!$A$88:$U$88,OFFSET(WatchbillMONTHLY!$A$88:$U$88,1,2))))=$A76,_xlfn.XLOOKUP(BK$2,WatchbillMONTHLY!$A$88:$U$88,OFFSET(WatchbillMONTHLY!$A$88:$U$88,1,2)),FALSE),TRUE,FALSE)),
FALSE),FALSE)</f>
        <v>0</v>
      </c>
      <c r="BL76" s="209" t="b" cm="1">
        <f t="array" aca="1" ref="BL76" ca="1">IF(AND($A76 &gt; 0, AE76 &gt; 0,BL$2&lt;MiscFormulas!$A$5+1),
_xlfn.IFNA(
_xlfn.IFNA(
_xlfn.IFNA(
_xlfn.IFNA(
_xlfn.IFNA(
_xlfn.IFNA(
IF(_xlfn.XLOOKUP(BL$2,WatchbillMONTHLY!$A$3:$U$3,OFFSET(WatchbillMONTHLY!$A$3:$U$3,1,2))=IF(_xlfn.XLOOKUP($A76,INDIRECT("_"&amp;_xlfn.XLOOKUP(BL$2,WatchbillMONTHLY!$A$3:$U$3,OFFSET(WatchbillMONTHLY!$A$3:$U$3,1,2))),INDIRECT("_"&amp;_xlfn.XLOOKUP(BL$2,WatchbillMONTHLY!$A$3:$U$3,OFFSET(WatchbillMONTHLY!$A$3:$U$3,1,2))))=$A76,_xlfn.XLOOKUP(BL$2,WatchbillMONTHLY!$A$3:$U$3,OFFSET(WatchbillMONTHLY!$A$3:$U$3,1,2)),FALSE),TRUE,FALSE),
IF(_xlfn.XLOOKUP(BL$2,WatchbillMONTHLY!$A$20:$U$20,OFFSET(WatchbillMONTHLY!$A$20:$U$20,1,2))=IF(_xlfn.XLOOKUP($A76,INDIRECT("_"&amp;_xlfn.XLOOKUP(BL$2,WatchbillMONTHLY!$A$20:$U$20,OFFSET(WatchbillMONTHLY!$A$20:$U$20,1,2))),INDIRECT("_"&amp;_xlfn.XLOOKUP(BL$2,WatchbillMONTHLY!$A$20:$U$20,OFFSET(WatchbillMONTHLY!$A$20:$U$20,1,2))))=$A76,_xlfn.XLOOKUP(BL$2,WatchbillMONTHLY!$A$20:$U$20,OFFSET(WatchbillMONTHLY!$A$20:$U$20,1,2)),FALSE),TRUE,FALSE)),
IF(_xlfn.XLOOKUP(BL$2,WatchbillMONTHLY!$A$37:$U$37,OFFSET(WatchbillMONTHLY!$A$37:$U$37,1,2))=IF(_xlfn.XLOOKUP($A76,INDIRECT("_"&amp;_xlfn.XLOOKUP(BL$2,WatchbillMONTHLY!$A$37:$U$37,OFFSET(WatchbillMONTHLY!$A$37:$U$37,1,2))),INDIRECT("_"&amp;_xlfn.XLOOKUP(BL$2,WatchbillMONTHLY!$A$37:$U$37,OFFSET(WatchbillMONTHLY!$A$37:$U$37,1,2))))=$A76,_xlfn.XLOOKUP(BL$2,WatchbillMONTHLY!$A$37:$U$37,OFFSET(WatchbillMONTHLY!$A$37:$U$37,1,2)),FALSE),TRUE,FALSE)),
IF(_xlfn.XLOOKUP(BL$2,WatchbillMONTHLY!$A$54:$U$54,OFFSET(WatchbillMONTHLY!$A$54:$U$54,1,2))=IF(_xlfn.XLOOKUP($A76,INDIRECT("_"&amp;_xlfn.XLOOKUP(BL$2,WatchbillMONTHLY!$A$54:$U$54,OFFSET(WatchbillMONTHLY!$A$54:$U$54,1,2))),INDIRECT("_"&amp;_xlfn.XLOOKUP(BL$2,WatchbillMONTHLY!$A$54:$U$54,OFFSET(WatchbillMONTHLY!$A$54:$U$54,1,2))))=$A76,_xlfn.XLOOKUP(BL$2,WatchbillMONTHLY!$A$54:$U$54,OFFSET(WatchbillMONTHLY!$A$54:$U$54,1,2)),FALSE),TRUE,FALSE)),
IF(_xlfn.XLOOKUP(BL$2,WatchbillMONTHLY!$A$71:$U$71,OFFSET(WatchbillMONTHLY!$A$71:$U$71,1,2))=IF(_xlfn.XLOOKUP($A76,INDIRECT("_"&amp;_xlfn.XLOOKUP(BL$2,WatchbillMONTHLY!$A$71:$U$71,OFFSET(WatchbillMONTHLY!$A$71:$U$71,1,2))),INDIRECT("_"&amp;_xlfn.XLOOKUP(BL$2,WatchbillMONTHLY!$A$71:$U$71,OFFSET(WatchbillMONTHLY!$A$71:$U$71,1,2))))=$A76,_xlfn.XLOOKUP(BL$2,WatchbillMONTHLY!$A$71:$U$71,OFFSET(WatchbillMONTHLY!$A$71:$U$71,1,2)),FALSE),TRUE,FALSE)),
IF(_xlfn.XLOOKUP(BL$2,WatchbillMONTHLY!$A$88:$U$88,OFFSET(WatchbillMONTHLY!$A$88:$U$88,1,2))=IF(_xlfn.XLOOKUP($A76,INDIRECT("_"&amp;_xlfn.XLOOKUP(BL$2,WatchbillMONTHLY!$A$88:$U$88,OFFSET(WatchbillMONTHLY!$A$88:$U$88,1,2))),INDIRECT("_"&amp;_xlfn.XLOOKUP(BL$2,WatchbillMONTHLY!$A$88:$U$88,OFFSET(WatchbillMONTHLY!$A$88:$U$88,1,2))))=$A76,_xlfn.XLOOKUP(BL$2,WatchbillMONTHLY!$A$88:$U$88,OFFSET(WatchbillMONTHLY!$A$88:$U$88,1,2)),FALSE),TRUE,FALSE)),
FALSE),FALSE)</f>
        <v>0</v>
      </c>
      <c r="BM76" s="209" t="b" cm="1">
        <f t="array" aca="1" ref="BM76" ca="1">IF(AND($A76 &gt; 0, AF76 &gt; 0,BM$2&lt;MiscFormulas!$A$5+1),
_xlfn.IFNA(
_xlfn.IFNA(
_xlfn.IFNA(
_xlfn.IFNA(
_xlfn.IFNA(
_xlfn.IFNA(
IF(_xlfn.XLOOKUP(BM$2,WatchbillMONTHLY!$A$3:$U$3,OFFSET(WatchbillMONTHLY!$A$3:$U$3,1,2))=IF(_xlfn.XLOOKUP($A76,INDIRECT("_"&amp;_xlfn.XLOOKUP(BM$2,WatchbillMONTHLY!$A$3:$U$3,OFFSET(WatchbillMONTHLY!$A$3:$U$3,1,2))),INDIRECT("_"&amp;_xlfn.XLOOKUP(BM$2,WatchbillMONTHLY!$A$3:$U$3,OFFSET(WatchbillMONTHLY!$A$3:$U$3,1,2))))=$A76,_xlfn.XLOOKUP(BM$2,WatchbillMONTHLY!$A$3:$U$3,OFFSET(WatchbillMONTHLY!$A$3:$U$3,1,2)),FALSE),TRUE,FALSE),
IF(_xlfn.XLOOKUP(BM$2,WatchbillMONTHLY!$A$20:$U$20,OFFSET(WatchbillMONTHLY!$A$20:$U$20,1,2))=IF(_xlfn.XLOOKUP($A76,INDIRECT("_"&amp;_xlfn.XLOOKUP(BM$2,WatchbillMONTHLY!$A$20:$U$20,OFFSET(WatchbillMONTHLY!$A$20:$U$20,1,2))),INDIRECT("_"&amp;_xlfn.XLOOKUP(BM$2,WatchbillMONTHLY!$A$20:$U$20,OFFSET(WatchbillMONTHLY!$A$20:$U$20,1,2))))=$A76,_xlfn.XLOOKUP(BM$2,WatchbillMONTHLY!$A$20:$U$20,OFFSET(WatchbillMONTHLY!$A$20:$U$20,1,2)),FALSE),TRUE,FALSE)),
IF(_xlfn.XLOOKUP(BM$2,WatchbillMONTHLY!$A$37:$U$37,OFFSET(WatchbillMONTHLY!$A$37:$U$37,1,2))=IF(_xlfn.XLOOKUP($A76,INDIRECT("_"&amp;_xlfn.XLOOKUP(BM$2,WatchbillMONTHLY!$A$37:$U$37,OFFSET(WatchbillMONTHLY!$A$37:$U$37,1,2))),INDIRECT("_"&amp;_xlfn.XLOOKUP(BM$2,WatchbillMONTHLY!$A$37:$U$37,OFFSET(WatchbillMONTHLY!$A$37:$U$37,1,2))))=$A76,_xlfn.XLOOKUP(BM$2,WatchbillMONTHLY!$A$37:$U$37,OFFSET(WatchbillMONTHLY!$A$37:$U$37,1,2)),FALSE),TRUE,FALSE)),
IF(_xlfn.XLOOKUP(BM$2,WatchbillMONTHLY!$A$54:$U$54,OFFSET(WatchbillMONTHLY!$A$54:$U$54,1,2))=IF(_xlfn.XLOOKUP($A76,INDIRECT("_"&amp;_xlfn.XLOOKUP(BM$2,WatchbillMONTHLY!$A$54:$U$54,OFFSET(WatchbillMONTHLY!$A$54:$U$54,1,2))),INDIRECT("_"&amp;_xlfn.XLOOKUP(BM$2,WatchbillMONTHLY!$A$54:$U$54,OFFSET(WatchbillMONTHLY!$A$54:$U$54,1,2))))=$A76,_xlfn.XLOOKUP(BM$2,WatchbillMONTHLY!$A$54:$U$54,OFFSET(WatchbillMONTHLY!$A$54:$U$54,1,2)),FALSE),TRUE,FALSE)),
IF(_xlfn.XLOOKUP(BM$2,WatchbillMONTHLY!$A$71:$U$71,OFFSET(WatchbillMONTHLY!$A$71:$U$71,1,2))=IF(_xlfn.XLOOKUP($A76,INDIRECT("_"&amp;_xlfn.XLOOKUP(BM$2,WatchbillMONTHLY!$A$71:$U$71,OFFSET(WatchbillMONTHLY!$A$71:$U$71,1,2))),INDIRECT("_"&amp;_xlfn.XLOOKUP(BM$2,WatchbillMONTHLY!$A$71:$U$71,OFFSET(WatchbillMONTHLY!$A$71:$U$71,1,2))))=$A76,_xlfn.XLOOKUP(BM$2,WatchbillMONTHLY!$A$71:$U$71,OFFSET(WatchbillMONTHLY!$A$71:$U$71,1,2)),FALSE),TRUE,FALSE)),
IF(_xlfn.XLOOKUP(BM$2,WatchbillMONTHLY!$A$88:$U$88,OFFSET(WatchbillMONTHLY!$A$88:$U$88,1,2))=IF(_xlfn.XLOOKUP($A76,INDIRECT("_"&amp;_xlfn.XLOOKUP(BM$2,WatchbillMONTHLY!$A$88:$U$88,OFFSET(WatchbillMONTHLY!$A$88:$U$88,1,2))),INDIRECT("_"&amp;_xlfn.XLOOKUP(BM$2,WatchbillMONTHLY!$A$88:$U$88,OFFSET(WatchbillMONTHLY!$A$88:$U$88,1,2))))=$A76,_xlfn.XLOOKUP(BM$2,WatchbillMONTHLY!$A$88:$U$88,OFFSET(WatchbillMONTHLY!$A$88:$U$88,1,2)),FALSE),TRUE,FALSE)),
FALSE),FALSE)</f>
        <v>0</v>
      </c>
      <c r="BN76" s="209" t="b" cm="1">
        <f t="array" aca="1" ref="BN76" ca="1">IF(AND($A76 &gt; 0, AG76 &gt; 0,BN$2&lt;MiscFormulas!$A$5+1),
_xlfn.IFNA(
_xlfn.IFNA(
_xlfn.IFNA(
_xlfn.IFNA(
_xlfn.IFNA(
_xlfn.IFNA(
IF(_xlfn.XLOOKUP(BN$2,WatchbillMONTHLY!$A$3:$U$3,OFFSET(WatchbillMONTHLY!$A$3:$U$3,1,2))=IF(_xlfn.XLOOKUP($A76,INDIRECT("_"&amp;_xlfn.XLOOKUP(BN$2,WatchbillMONTHLY!$A$3:$U$3,OFFSET(WatchbillMONTHLY!$A$3:$U$3,1,2))),INDIRECT("_"&amp;_xlfn.XLOOKUP(BN$2,WatchbillMONTHLY!$A$3:$U$3,OFFSET(WatchbillMONTHLY!$A$3:$U$3,1,2))))=$A76,_xlfn.XLOOKUP(BN$2,WatchbillMONTHLY!$A$3:$U$3,OFFSET(WatchbillMONTHLY!$A$3:$U$3,1,2)),FALSE),TRUE,FALSE),
IF(_xlfn.XLOOKUP(BN$2,WatchbillMONTHLY!$A$20:$U$20,OFFSET(WatchbillMONTHLY!$A$20:$U$20,1,2))=IF(_xlfn.XLOOKUP($A76,INDIRECT("_"&amp;_xlfn.XLOOKUP(BN$2,WatchbillMONTHLY!$A$20:$U$20,OFFSET(WatchbillMONTHLY!$A$20:$U$20,1,2))),INDIRECT("_"&amp;_xlfn.XLOOKUP(BN$2,WatchbillMONTHLY!$A$20:$U$20,OFFSET(WatchbillMONTHLY!$A$20:$U$20,1,2))))=$A76,_xlfn.XLOOKUP(BN$2,WatchbillMONTHLY!$A$20:$U$20,OFFSET(WatchbillMONTHLY!$A$20:$U$20,1,2)),FALSE),TRUE,FALSE)),
IF(_xlfn.XLOOKUP(BN$2,WatchbillMONTHLY!$A$37:$U$37,OFFSET(WatchbillMONTHLY!$A$37:$U$37,1,2))=IF(_xlfn.XLOOKUP($A76,INDIRECT("_"&amp;_xlfn.XLOOKUP(BN$2,WatchbillMONTHLY!$A$37:$U$37,OFFSET(WatchbillMONTHLY!$A$37:$U$37,1,2))),INDIRECT("_"&amp;_xlfn.XLOOKUP(BN$2,WatchbillMONTHLY!$A$37:$U$37,OFFSET(WatchbillMONTHLY!$A$37:$U$37,1,2))))=$A76,_xlfn.XLOOKUP(BN$2,WatchbillMONTHLY!$A$37:$U$37,OFFSET(WatchbillMONTHLY!$A$37:$U$37,1,2)),FALSE),TRUE,FALSE)),
IF(_xlfn.XLOOKUP(BN$2,WatchbillMONTHLY!$A$54:$U$54,OFFSET(WatchbillMONTHLY!$A$54:$U$54,1,2))=IF(_xlfn.XLOOKUP($A76,INDIRECT("_"&amp;_xlfn.XLOOKUP(BN$2,WatchbillMONTHLY!$A$54:$U$54,OFFSET(WatchbillMONTHLY!$A$54:$U$54,1,2))),INDIRECT("_"&amp;_xlfn.XLOOKUP(BN$2,WatchbillMONTHLY!$A$54:$U$54,OFFSET(WatchbillMONTHLY!$A$54:$U$54,1,2))))=$A76,_xlfn.XLOOKUP(BN$2,WatchbillMONTHLY!$A$54:$U$54,OFFSET(WatchbillMONTHLY!$A$54:$U$54,1,2)),FALSE),TRUE,FALSE)),
IF(_xlfn.XLOOKUP(BN$2,WatchbillMONTHLY!$A$71:$U$71,OFFSET(WatchbillMONTHLY!$A$71:$U$71,1,2))=IF(_xlfn.XLOOKUP($A76,INDIRECT("_"&amp;_xlfn.XLOOKUP(BN$2,WatchbillMONTHLY!$A$71:$U$71,OFFSET(WatchbillMONTHLY!$A$71:$U$71,1,2))),INDIRECT("_"&amp;_xlfn.XLOOKUP(BN$2,WatchbillMONTHLY!$A$71:$U$71,OFFSET(WatchbillMONTHLY!$A$71:$U$71,1,2))))=$A76,_xlfn.XLOOKUP(BN$2,WatchbillMONTHLY!$A$71:$U$71,OFFSET(WatchbillMONTHLY!$A$71:$U$71,1,2)),FALSE),TRUE,FALSE)),
IF(_xlfn.XLOOKUP(BN$2,WatchbillMONTHLY!$A$88:$U$88,OFFSET(WatchbillMONTHLY!$A$88:$U$88,1,2))=IF(_xlfn.XLOOKUP($A76,INDIRECT("_"&amp;_xlfn.XLOOKUP(BN$2,WatchbillMONTHLY!$A$88:$U$88,OFFSET(WatchbillMONTHLY!$A$88:$U$88,1,2))),INDIRECT("_"&amp;_xlfn.XLOOKUP(BN$2,WatchbillMONTHLY!$A$88:$U$88,OFFSET(WatchbillMONTHLY!$A$88:$U$88,1,2))))=$A76,_xlfn.XLOOKUP(BN$2,WatchbillMONTHLY!$A$88:$U$88,OFFSET(WatchbillMONTHLY!$A$88:$U$88,1,2)),FALSE),TRUE,FALSE)),
FALSE),FALSE)</f>
        <v>0</v>
      </c>
      <c r="BO76" s="209" t="b" cm="1">
        <f t="array" aca="1" ref="BO76" ca="1">IF(
    AND($A76 &gt; 0, AH76 &gt; 0,BO$2&lt;MiscFormulas!$A$5+1),
    ISNUMBER(
        MATCH($A76,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6" s="210"/>
    </row>
    <row r="77" spans="1:68" x14ac:dyDescent="0.35">
      <c r="A77" t="str">
        <v>EX16 Maker, T.</v>
      </c>
      <c r="B77" s="214" t="str">
        <v>EX16 Maker, Trouble</v>
      </c>
      <c r="C77" s="191"/>
      <c r="D77" s="234"/>
      <c r="E77" s="235"/>
      <c r="F77" s="235"/>
      <c r="G77" s="235"/>
      <c r="H77" s="235"/>
      <c r="I77" s="235"/>
      <c r="J77" s="235" t="s">
        <v>266</v>
      </c>
      <c r="K77" s="235"/>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184"/>
      <c r="AI77" s="209"/>
      <c r="AJ77" s="209" t="str" cm="1">
        <f t="array" aca="1" ref="AJ77" ca="1">IF(OR(AK77:BN77=TRUE),$A77&amp;" :  ","")&amp;_xlfn.TEXTJOIN(" | ",TRUE,IF(AK77:BN77=TRUE,$AK$2:$BN$2,""))</f>
        <v/>
      </c>
      <c r="AK77" s="209" t="b" cm="1">
        <f t="array" aca="1" ref="AK77" ca="1">IF(AND($A77 &gt; 0, D77 &gt; 0,AK$2&lt;MiscFormulas!$A$5+1),
_xlfn.IFNA(
_xlfn.IFNA(
_xlfn.IFNA(
_xlfn.IFNA(
_xlfn.IFNA(
_xlfn.IFNA(
IF(_xlfn.XLOOKUP(AK$2,WatchbillMONTHLY!$A$3:$U$3,OFFSET(WatchbillMONTHLY!$A$3:$U$3,1,2))=IF(_xlfn.XLOOKUP($A77,INDIRECT("_"&amp;_xlfn.XLOOKUP(AK$2,WatchbillMONTHLY!$A$3:$U$3,OFFSET(WatchbillMONTHLY!$A$3:$U$3,1,2))),INDIRECT("_"&amp;_xlfn.XLOOKUP(AK$2,WatchbillMONTHLY!$A$3:$U$3,OFFSET(WatchbillMONTHLY!$A$3:$U$3,1,2))))=$A77,_xlfn.XLOOKUP(AK$2,WatchbillMONTHLY!$A$3:$U$3,OFFSET(WatchbillMONTHLY!$A$3:$U$3,1,2)),FALSE),TRUE,FALSE),
IF(_xlfn.XLOOKUP(AK$2,WatchbillMONTHLY!$A$20:$U$20,OFFSET(WatchbillMONTHLY!$A$20:$U$20,1,2))=IF(_xlfn.XLOOKUP($A77,INDIRECT("_"&amp;_xlfn.XLOOKUP(AK$2,WatchbillMONTHLY!$A$20:$U$20,OFFSET(WatchbillMONTHLY!$A$20:$U$20,1,2))),INDIRECT("_"&amp;_xlfn.XLOOKUP(AK$2,WatchbillMONTHLY!$A$20:$U$20,OFFSET(WatchbillMONTHLY!$A$20:$U$20,1,2))))=$A77,_xlfn.XLOOKUP(AK$2,WatchbillMONTHLY!$A$20:$U$20,OFFSET(WatchbillMONTHLY!$A$20:$U$20,1,2)),FALSE),TRUE,FALSE)),
IF(_xlfn.XLOOKUP(AK$2,WatchbillMONTHLY!$A$37:$U$37,OFFSET(WatchbillMONTHLY!$A$37:$U$37,1,2))=IF(_xlfn.XLOOKUP($A77,INDIRECT("_"&amp;_xlfn.XLOOKUP(AK$2,WatchbillMONTHLY!$A$37:$U$37,OFFSET(WatchbillMONTHLY!$A$37:$U$37,1,2))),INDIRECT("_"&amp;_xlfn.XLOOKUP(AK$2,WatchbillMONTHLY!$A$37:$U$37,OFFSET(WatchbillMONTHLY!$A$37:$U$37,1,2))))=$A77,_xlfn.XLOOKUP(AK$2,WatchbillMONTHLY!$A$37:$U$37,OFFSET(WatchbillMONTHLY!$A$37:$U$37,1,2)),FALSE),TRUE,FALSE)),
IF(_xlfn.XLOOKUP(AK$2,WatchbillMONTHLY!$A$54:$U$54,OFFSET(WatchbillMONTHLY!$A$54:$U$54,1,2))=IF(_xlfn.XLOOKUP($A77,INDIRECT("_"&amp;_xlfn.XLOOKUP(AK$2,WatchbillMONTHLY!$A$54:$U$54,OFFSET(WatchbillMONTHLY!$A$54:$U$54,1,2))),INDIRECT("_"&amp;_xlfn.XLOOKUP(AK$2,WatchbillMONTHLY!$A$54:$U$54,OFFSET(WatchbillMONTHLY!$A$54:$U$54,1,2))))=$A77,_xlfn.XLOOKUP(AK$2,WatchbillMONTHLY!$A$54:$U$54,OFFSET(WatchbillMONTHLY!$A$54:$U$54,1,2)),FALSE),TRUE,FALSE)),
IF(_xlfn.XLOOKUP(AK$2,WatchbillMONTHLY!$A$71:$U$71,OFFSET(WatchbillMONTHLY!$A$71:$U$71,1,2))=IF(_xlfn.XLOOKUP($A77,INDIRECT("_"&amp;_xlfn.XLOOKUP(AK$2,WatchbillMONTHLY!$A$71:$U$71,OFFSET(WatchbillMONTHLY!$A$71:$U$71,1,2))),INDIRECT("_"&amp;_xlfn.XLOOKUP(AK$2,WatchbillMONTHLY!$A$71:$U$71,OFFSET(WatchbillMONTHLY!$A$71:$U$71,1,2))))=$A77,_xlfn.XLOOKUP(AK$2,WatchbillMONTHLY!$A$71:$U$71,OFFSET(WatchbillMONTHLY!$A$71:$U$71,1,2)),FALSE),TRUE,FALSE)),
IF(_xlfn.XLOOKUP(AK$2,WatchbillMONTHLY!$A$88:$U$88,OFFSET(WatchbillMONTHLY!$A$88:$U$88,1,2))=IF(_xlfn.XLOOKUP($A77,INDIRECT("_"&amp;_xlfn.XLOOKUP(AK$2,WatchbillMONTHLY!$A$88:$U$88,OFFSET(WatchbillMONTHLY!$A$88:$U$88,1,2))),INDIRECT("_"&amp;_xlfn.XLOOKUP(AK$2,WatchbillMONTHLY!$A$88:$U$88,OFFSET(WatchbillMONTHLY!$A$88:$U$88,1,2))))=$A77,_xlfn.XLOOKUP(AK$2,WatchbillMONTHLY!$A$88:$U$88,OFFSET(WatchbillMONTHLY!$A$88:$U$88,1,2)),FALSE),TRUE,FALSE)),
FALSE),FALSE)</f>
        <v>0</v>
      </c>
      <c r="AL77" s="209" t="b" cm="1">
        <f t="array" aca="1" ref="AL77" ca="1">IF(AND($A77 &gt; 0, E77 &gt; 0,AL$2&lt;MiscFormulas!$A$5+1),
_xlfn.IFNA(
_xlfn.IFNA(
_xlfn.IFNA(
_xlfn.IFNA(
_xlfn.IFNA(
_xlfn.IFNA(
IF(_xlfn.XLOOKUP(AL$2,WatchbillMONTHLY!$A$3:$U$3,OFFSET(WatchbillMONTHLY!$A$3:$U$3,1,2))=IF(_xlfn.XLOOKUP($A77,INDIRECT("_"&amp;_xlfn.XLOOKUP(AL$2,WatchbillMONTHLY!$A$3:$U$3,OFFSET(WatchbillMONTHLY!$A$3:$U$3,1,2))),INDIRECT("_"&amp;_xlfn.XLOOKUP(AL$2,WatchbillMONTHLY!$A$3:$U$3,OFFSET(WatchbillMONTHLY!$A$3:$U$3,1,2))))=$A77,_xlfn.XLOOKUP(AL$2,WatchbillMONTHLY!$A$3:$U$3,OFFSET(WatchbillMONTHLY!$A$3:$U$3,1,2)),FALSE),TRUE,FALSE),
IF(_xlfn.XLOOKUP(AL$2,WatchbillMONTHLY!$A$20:$U$20,OFFSET(WatchbillMONTHLY!$A$20:$U$20,1,2))=IF(_xlfn.XLOOKUP($A77,INDIRECT("_"&amp;_xlfn.XLOOKUP(AL$2,WatchbillMONTHLY!$A$20:$U$20,OFFSET(WatchbillMONTHLY!$A$20:$U$20,1,2))),INDIRECT("_"&amp;_xlfn.XLOOKUP(AL$2,WatchbillMONTHLY!$A$20:$U$20,OFFSET(WatchbillMONTHLY!$A$20:$U$20,1,2))))=$A77,_xlfn.XLOOKUP(AL$2,WatchbillMONTHLY!$A$20:$U$20,OFFSET(WatchbillMONTHLY!$A$20:$U$20,1,2)),FALSE),TRUE,FALSE)),
IF(_xlfn.XLOOKUP(AL$2,WatchbillMONTHLY!$A$37:$U$37,OFFSET(WatchbillMONTHLY!$A$37:$U$37,1,2))=IF(_xlfn.XLOOKUP($A77,INDIRECT("_"&amp;_xlfn.XLOOKUP(AL$2,WatchbillMONTHLY!$A$37:$U$37,OFFSET(WatchbillMONTHLY!$A$37:$U$37,1,2))),INDIRECT("_"&amp;_xlfn.XLOOKUP(AL$2,WatchbillMONTHLY!$A$37:$U$37,OFFSET(WatchbillMONTHLY!$A$37:$U$37,1,2))))=$A77,_xlfn.XLOOKUP(AL$2,WatchbillMONTHLY!$A$37:$U$37,OFFSET(WatchbillMONTHLY!$A$37:$U$37,1,2)),FALSE),TRUE,FALSE)),
IF(_xlfn.XLOOKUP(AL$2,WatchbillMONTHLY!$A$54:$U$54,OFFSET(WatchbillMONTHLY!$A$54:$U$54,1,2))=IF(_xlfn.XLOOKUP($A77,INDIRECT("_"&amp;_xlfn.XLOOKUP(AL$2,WatchbillMONTHLY!$A$54:$U$54,OFFSET(WatchbillMONTHLY!$A$54:$U$54,1,2))),INDIRECT("_"&amp;_xlfn.XLOOKUP(AL$2,WatchbillMONTHLY!$A$54:$U$54,OFFSET(WatchbillMONTHLY!$A$54:$U$54,1,2))))=$A77,_xlfn.XLOOKUP(AL$2,WatchbillMONTHLY!$A$54:$U$54,OFFSET(WatchbillMONTHLY!$A$54:$U$54,1,2)),FALSE),TRUE,FALSE)),
IF(_xlfn.XLOOKUP(AL$2,WatchbillMONTHLY!$A$71:$U$71,OFFSET(WatchbillMONTHLY!$A$71:$U$71,1,2))=IF(_xlfn.XLOOKUP($A77,INDIRECT("_"&amp;_xlfn.XLOOKUP(AL$2,WatchbillMONTHLY!$A$71:$U$71,OFFSET(WatchbillMONTHLY!$A$71:$U$71,1,2))),INDIRECT("_"&amp;_xlfn.XLOOKUP(AL$2,WatchbillMONTHLY!$A$71:$U$71,OFFSET(WatchbillMONTHLY!$A$71:$U$71,1,2))))=$A77,_xlfn.XLOOKUP(AL$2,WatchbillMONTHLY!$A$71:$U$71,OFFSET(WatchbillMONTHLY!$A$71:$U$71,1,2)),FALSE),TRUE,FALSE)),
IF(_xlfn.XLOOKUP(AL$2,WatchbillMONTHLY!$A$88:$U$88,OFFSET(WatchbillMONTHLY!$A$88:$U$88,1,2))=IF(_xlfn.XLOOKUP($A77,INDIRECT("_"&amp;_xlfn.XLOOKUP(AL$2,WatchbillMONTHLY!$A$88:$U$88,OFFSET(WatchbillMONTHLY!$A$88:$U$88,1,2))),INDIRECT("_"&amp;_xlfn.XLOOKUP(AL$2,WatchbillMONTHLY!$A$88:$U$88,OFFSET(WatchbillMONTHLY!$A$88:$U$88,1,2))))=$A77,_xlfn.XLOOKUP(AL$2,WatchbillMONTHLY!$A$88:$U$88,OFFSET(WatchbillMONTHLY!$A$88:$U$88,1,2)),FALSE),TRUE,FALSE)),
FALSE),FALSE)</f>
        <v>0</v>
      </c>
      <c r="AM77" s="209" t="b" cm="1">
        <f t="array" aca="1" ref="AM77" ca="1">IF(AND($A77 &gt; 0, F77 &gt; 0,AM$2&lt;MiscFormulas!$A$5+1),
_xlfn.IFNA(
_xlfn.IFNA(
_xlfn.IFNA(
_xlfn.IFNA(
_xlfn.IFNA(
_xlfn.IFNA(
IF(_xlfn.XLOOKUP(AM$2,WatchbillMONTHLY!$A$3:$U$3,OFFSET(WatchbillMONTHLY!$A$3:$U$3,1,2))=IF(_xlfn.XLOOKUP($A77,INDIRECT("_"&amp;_xlfn.XLOOKUP(AM$2,WatchbillMONTHLY!$A$3:$U$3,OFFSET(WatchbillMONTHLY!$A$3:$U$3,1,2))),INDIRECT("_"&amp;_xlfn.XLOOKUP(AM$2,WatchbillMONTHLY!$A$3:$U$3,OFFSET(WatchbillMONTHLY!$A$3:$U$3,1,2))))=$A77,_xlfn.XLOOKUP(AM$2,WatchbillMONTHLY!$A$3:$U$3,OFFSET(WatchbillMONTHLY!$A$3:$U$3,1,2)),FALSE),TRUE,FALSE),
IF(_xlfn.XLOOKUP(AM$2,WatchbillMONTHLY!$A$20:$U$20,OFFSET(WatchbillMONTHLY!$A$20:$U$20,1,2))=IF(_xlfn.XLOOKUP($A77,INDIRECT("_"&amp;_xlfn.XLOOKUP(AM$2,WatchbillMONTHLY!$A$20:$U$20,OFFSET(WatchbillMONTHLY!$A$20:$U$20,1,2))),INDIRECT("_"&amp;_xlfn.XLOOKUP(AM$2,WatchbillMONTHLY!$A$20:$U$20,OFFSET(WatchbillMONTHLY!$A$20:$U$20,1,2))))=$A77,_xlfn.XLOOKUP(AM$2,WatchbillMONTHLY!$A$20:$U$20,OFFSET(WatchbillMONTHLY!$A$20:$U$20,1,2)),FALSE),TRUE,FALSE)),
IF(_xlfn.XLOOKUP(AM$2,WatchbillMONTHLY!$A$37:$U$37,OFFSET(WatchbillMONTHLY!$A$37:$U$37,1,2))=IF(_xlfn.XLOOKUP($A77,INDIRECT("_"&amp;_xlfn.XLOOKUP(AM$2,WatchbillMONTHLY!$A$37:$U$37,OFFSET(WatchbillMONTHLY!$A$37:$U$37,1,2))),INDIRECT("_"&amp;_xlfn.XLOOKUP(AM$2,WatchbillMONTHLY!$A$37:$U$37,OFFSET(WatchbillMONTHLY!$A$37:$U$37,1,2))))=$A77,_xlfn.XLOOKUP(AM$2,WatchbillMONTHLY!$A$37:$U$37,OFFSET(WatchbillMONTHLY!$A$37:$U$37,1,2)),FALSE),TRUE,FALSE)),
IF(_xlfn.XLOOKUP(AM$2,WatchbillMONTHLY!$A$54:$U$54,OFFSET(WatchbillMONTHLY!$A$54:$U$54,1,2))=IF(_xlfn.XLOOKUP($A77,INDIRECT("_"&amp;_xlfn.XLOOKUP(AM$2,WatchbillMONTHLY!$A$54:$U$54,OFFSET(WatchbillMONTHLY!$A$54:$U$54,1,2))),INDIRECT("_"&amp;_xlfn.XLOOKUP(AM$2,WatchbillMONTHLY!$A$54:$U$54,OFFSET(WatchbillMONTHLY!$A$54:$U$54,1,2))))=$A77,_xlfn.XLOOKUP(AM$2,WatchbillMONTHLY!$A$54:$U$54,OFFSET(WatchbillMONTHLY!$A$54:$U$54,1,2)),FALSE),TRUE,FALSE)),
IF(_xlfn.XLOOKUP(AM$2,WatchbillMONTHLY!$A$71:$U$71,OFFSET(WatchbillMONTHLY!$A$71:$U$71,1,2))=IF(_xlfn.XLOOKUP($A77,INDIRECT("_"&amp;_xlfn.XLOOKUP(AM$2,WatchbillMONTHLY!$A$71:$U$71,OFFSET(WatchbillMONTHLY!$A$71:$U$71,1,2))),INDIRECT("_"&amp;_xlfn.XLOOKUP(AM$2,WatchbillMONTHLY!$A$71:$U$71,OFFSET(WatchbillMONTHLY!$A$71:$U$71,1,2))))=$A77,_xlfn.XLOOKUP(AM$2,WatchbillMONTHLY!$A$71:$U$71,OFFSET(WatchbillMONTHLY!$A$71:$U$71,1,2)),FALSE),TRUE,FALSE)),
IF(_xlfn.XLOOKUP(AM$2,WatchbillMONTHLY!$A$88:$U$88,OFFSET(WatchbillMONTHLY!$A$88:$U$88,1,2))=IF(_xlfn.XLOOKUP($A77,INDIRECT("_"&amp;_xlfn.XLOOKUP(AM$2,WatchbillMONTHLY!$A$88:$U$88,OFFSET(WatchbillMONTHLY!$A$88:$U$88,1,2))),INDIRECT("_"&amp;_xlfn.XLOOKUP(AM$2,WatchbillMONTHLY!$A$88:$U$88,OFFSET(WatchbillMONTHLY!$A$88:$U$88,1,2))))=$A77,_xlfn.XLOOKUP(AM$2,WatchbillMONTHLY!$A$88:$U$88,OFFSET(WatchbillMONTHLY!$A$88:$U$88,1,2)),FALSE),TRUE,FALSE)),
FALSE),FALSE)</f>
        <v>0</v>
      </c>
      <c r="AN77" s="209" t="b" cm="1">
        <f t="array" aca="1" ref="AN77" ca="1">IF(AND($A77 &gt; 0, G77 &gt; 0,AN$2&lt;MiscFormulas!$A$5+1),
_xlfn.IFNA(
_xlfn.IFNA(
_xlfn.IFNA(
_xlfn.IFNA(
_xlfn.IFNA(
_xlfn.IFNA(
IF(_xlfn.XLOOKUP(AN$2,WatchbillMONTHLY!$A$3:$U$3,OFFSET(WatchbillMONTHLY!$A$3:$U$3,1,2))=IF(_xlfn.XLOOKUP($A77,INDIRECT("_"&amp;_xlfn.XLOOKUP(AN$2,WatchbillMONTHLY!$A$3:$U$3,OFFSET(WatchbillMONTHLY!$A$3:$U$3,1,2))),INDIRECT("_"&amp;_xlfn.XLOOKUP(AN$2,WatchbillMONTHLY!$A$3:$U$3,OFFSET(WatchbillMONTHLY!$A$3:$U$3,1,2))))=$A77,_xlfn.XLOOKUP(AN$2,WatchbillMONTHLY!$A$3:$U$3,OFFSET(WatchbillMONTHLY!$A$3:$U$3,1,2)),FALSE),TRUE,FALSE),
IF(_xlfn.XLOOKUP(AN$2,WatchbillMONTHLY!$A$20:$U$20,OFFSET(WatchbillMONTHLY!$A$20:$U$20,1,2))=IF(_xlfn.XLOOKUP($A77,INDIRECT("_"&amp;_xlfn.XLOOKUP(AN$2,WatchbillMONTHLY!$A$20:$U$20,OFFSET(WatchbillMONTHLY!$A$20:$U$20,1,2))),INDIRECT("_"&amp;_xlfn.XLOOKUP(AN$2,WatchbillMONTHLY!$A$20:$U$20,OFFSET(WatchbillMONTHLY!$A$20:$U$20,1,2))))=$A77,_xlfn.XLOOKUP(AN$2,WatchbillMONTHLY!$A$20:$U$20,OFFSET(WatchbillMONTHLY!$A$20:$U$20,1,2)),FALSE),TRUE,FALSE)),
IF(_xlfn.XLOOKUP(AN$2,WatchbillMONTHLY!$A$37:$U$37,OFFSET(WatchbillMONTHLY!$A$37:$U$37,1,2))=IF(_xlfn.XLOOKUP($A77,INDIRECT("_"&amp;_xlfn.XLOOKUP(AN$2,WatchbillMONTHLY!$A$37:$U$37,OFFSET(WatchbillMONTHLY!$A$37:$U$37,1,2))),INDIRECT("_"&amp;_xlfn.XLOOKUP(AN$2,WatchbillMONTHLY!$A$37:$U$37,OFFSET(WatchbillMONTHLY!$A$37:$U$37,1,2))))=$A77,_xlfn.XLOOKUP(AN$2,WatchbillMONTHLY!$A$37:$U$37,OFFSET(WatchbillMONTHLY!$A$37:$U$37,1,2)),FALSE),TRUE,FALSE)),
IF(_xlfn.XLOOKUP(AN$2,WatchbillMONTHLY!$A$54:$U$54,OFFSET(WatchbillMONTHLY!$A$54:$U$54,1,2))=IF(_xlfn.XLOOKUP($A77,INDIRECT("_"&amp;_xlfn.XLOOKUP(AN$2,WatchbillMONTHLY!$A$54:$U$54,OFFSET(WatchbillMONTHLY!$A$54:$U$54,1,2))),INDIRECT("_"&amp;_xlfn.XLOOKUP(AN$2,WatchbillMONTHLY!$A$54:$U$54,OFFSET(WatchbillMONTHLY!$A$54:$U$54,1,2))))=$A77,_xlfn.XLOOKUP(AN$2,WatchbillMONTHLY!$A$54:$U$54,OFFSET(WatchbillMONTHLY!$A$54:$U$54,1,2)),FALSE),TRUE,FALSE)),
IF(_xlfn.XLOOKUP(AN$2,WatchbillMONTHLY!$A$71:$U$71,OFFSET(WatchbillMONTHLY!$A$71:$U$71,1,2))=IF(_xlfn.XLOOKUP($A77,INDIRECT("_"&amp;_xlfn.XLOOKUP(AN$2,WatchbillMONTHLY!$A$71:$U$71,OFFSET(WatchbillMONTHLY!$A$71:$U$71,1,2))),INDIRECT("_"&amp;_xlfn.XLOOKUP(AN$2,WatchbillMONTHLY!$A$71:$U$71,OFFSET(WatchbillMONTHLY!$A$71:$U$71,1,2))))=$A77,_xlfn.XLOOKUP(AN$2,WatchbillMONTHLY!$A$71:$U$71,OFFSET(WatchbillMONTHLY!$A$71:$U$71,1,2)),FALSE),TRUE,FALSE)),
IF(_xlfn.XLOOKUP(AN$2,WatchbillMONTHLY!$A$88:$U$88,OFFSET(WatchbillMONTHLY!$A$88:$U$88,1,2))=IF(_xlfn.XLOOKUP($A77,INDIRECT("_"&amp;_xlfn.XLOOKUP(AN$2,WatchbillMONTHLY!$A$88:$U$88,OFFSET(WatchbillMONTHLY!$A$88:$U$88,1,2))),INDIRECT("_"&amp;_xlfn.XLOOKUP(AN$2,WatchbillMONTHLY!$A$88:$U$88,OFFSET(WatchbillMONTHLY!$A$88:$U$88,1,2))))=$A77,_xlfn.XLOOKUP(AN$2,WatchbillMONTHLY!$A$88:$U$88,OFFSET(WatchbillMONTHLY!$A$88:$U$88,1,2)),FALSE),TRUE,FALSE)),
FALSE),FALSE)</f>
        <v>0</v>
      </c>
      <c r="AO77" s="209" t="b" cm="1">
        <f t="array" aca="1" ref="AO77" ca="1">IF(AND($A77 &gt; 0, H77 &gt; 0,AO$2&lt;MiscFormulas!$A$5+1),
_xlfn.IFNA(
_xlfn.IFNA(
_xlfn.IFNA(
_xlfn.IFNA(
_xlfn.IFNA(
_xlfn.IFNA(
IF(_xlfn.XLOOKUP(AO$2,WatchbillMONTHLY!$A$3:$U$3,OFFSET(WatchbillMONTHLY!$A$3:$U$3,1,2))=IF(_xlfn.XLOOKUP($A77,INDIRECT("_"&amp;_xlfn.XLOOKUP(AO$2,WatchbillMONTHLY!$A$3:$U$3,OFFSET(WatchbillMONTHLY!$A$3:$U$3,1,2))),INDIRECT("_"&amp;_xlfn.XLOOKUP(AO$2,WatchbillMONTHLY!$A$3:$U$3,OFFSET(WatchbillMONTHLY!$A$3:$U$3,1,2))))=$A77,_xlfn.XLOOKUP(AO$2,WatchbillMONTHLY!$A$3:$U$3,OFFSET(WatchbillMONTHLY!$A$3:$U$3,1,2)),FALSE),TRUE,FALSE),
IF(_xlfn.XLOOKUP(AO$2,WatchbillMONTHLY!$A$20:$U$20,OFFSET(WatchbillMONTHLY!$A$20:$U$20,1,2))=IF(_xlfn.XLOOKUP($A77,INDIRECT("_"&amp;_xlfn.XLOOKUP(AO$2,WatchbillMONTHLY!$A$20:$U$20,OFFSET(WatchbillMONTHLY!$A$20:$U$20,1,2))),INDIRECT("_"&amp;_xlfn.XLOOKUP(AO$2,WatchbillMONTHLY!$A$20:$U$20,OFFSET(WatchbillMONTHLY!$A$20:$U$20,1,2))))=$A77,_xlfn.XLOOKUP(AO$2,WatchbillMONTHLY!$A$20:$U$20,OFFSET(WatchbillMONTHLY!$A$20:$U$20,1,2)),FALSE),TRUE,FALSE)),
IF(_xlfn.XLOOKUP(AO$2,WatchbillMONTHLY!$A$37:$U$37,OFFSET(WatchbillMONTHLY!$A$37:$U$37,1,2))=IF(_xlfn.XLOOKUP($A77,INDIRECT("_"&amp;_xlfn.XLOOKUP(AO$2,WatchbillMONTHLY!$A$37:$U$37,OFFSET(WatchbillMONTHLY!$A$37:$U$37,1,2))),INDIRECT("_"&amp;_xlfn.XLOOKUP(AO$2,WatchbillMONTHLY!$A$37:$U$37,OFFSET(WatchbillMONTHLY!$A$37:$U$37,1,2))))=$A77,_xlfn.XLOOKUP(AO$2,WatchbillMONTHLY!$A$37:$U$37,OFFSET(WatchbillMONTHLY!$A$37:$U$37,1,2)),FALSE),TRUE,FALSE)),
IF(_xlfn.XLOOKUP(AO$2,WatchbillMONTHLY!$A$54:$U$54,OFFSET(WatchbillMONTHLY!$A$54:$U$54,1,2))=IF(_xlfn.XLOOKUP($A77,INDIRECT("_"&amp;_xlfn.XLOOKUP(AO$2,WatchbillMONTHLY!$A$54:$U$54,OFFSET(WatchbillMONTHLY!$A$54:$U$54,1,2))),INDIRECT("_"&amp;_xlfn.XLOOKUP(AO$2,WatchbillMONTHLY!$A$54:$U$54,OFFSET(WatchbillMONTHLY!$A$54:$U$54,1,2))))=$A77,_xlfn.XLOOKUP(AO$2,WatchbillMONTHLY!$A$54:$U$54,OFFSET(WatchbillMONTHLY!$A$54:$U$54,1,2)),FALSE),TRUE,FALSE)),
IF(_xlfn.XLOOKUP(AO$2,WatchbillMONTHLY!$A$71:$U$71,OFFSET(WatchbillMONTHLY!$A$71:$U$71,1,2))=IF(_xlfn.XLOOKUP($A77,INDIRECT("_"&amp;_xlfn.XLOOKUP(AO$2,WatchbillMONTHLY!$A$71:$U$71,OFFSET(WatchbillMONTHLY!$A$71:$U$71,1,2))),INDIRECT("_"&amp;_xlfn.XLOOKUP(AO$2,WatchbillMONTHLY!$A$71:$U$71,OFFSET(WatchbillMONTHLY!$A$71:$U$71,1,2))))=$A77,_xlfn.XLOOKUP(AO$2,WatchbillMONTHLY!$A$71:$U$71,OFFSET(WatchbillMONTHLY!$A$71:$U$71,1,2)),FALSE),TRUE,FALSE)),
IF(_xlfn.XLOOKUP(AO$2,WatchbillMONTHLY!$A$88:$U$88,OFFSET(WatchbillMONTHLY!$A$88:$U$88,1,2))=IF(_xlfn.XLOOKUP($A77,INDIRECT("_"&amp;_xlfn.XLOOKUP(AO$2,WatchbillMONTHLY!$A$88:$U$88,OFFSET(WatchbillMONTHLY!$A$88:$U$88,1,2))),INDIRECT("_"&amp;_xlfn.XLOOKUP(AO$2,WatchbillMONTHLY!$A$88:$U$88,OFFSET(WatchbillMONTHLY!$A$88:$U$88,1,2))))=$A77,_xlfn.XLOOKUP(AO$2,WatchbillMONTHLY!$A$88:$U$88,OFFSET(WatchbillMONTHLY!$A$88:$U$88,1,2)),FALSE),TRUE,FALSE)),
FALSE),FALSE)</f>
        <v>0</v>
      </c>
      <c r="AP77" s="209" t="b" cm="1">
        <f t="array" aca="1" ref="AP77" ca="1">IF(AND($A77 &gt; 0, I77 &gt; 0,AP$2&lt;MiscFormulas!$A$5+1),
_xlfn.IFNA(
_xlfn.IFNA(
_xlfn.IFNA(
_xlfn.IFNA(
_xlfn.IFNA(
_xlfn.IFNA(
IF(_xlfn.XLOOKUP(AP$2,WatchbillMONTHLY!$A$3:$U$3,OFFSET(WatchbillMONTHLY!$A$3:$U$3,1,2))=IF(_xlfn.XLOOKUP($A77,INDIRECT("_"&amp;_xlfn.XLOOKUP(AP$2,WatchbillMONTHLY!$A$3:$U$3,OFFSET(WatchbillMONTHLY!$A$3:$U$3,1,2))),INDIRECT("_"&amp;_xlfn.XLOOKUP(AP$2,WatchbillMONTHLY!$A$3:$U$3,OFFSET(WatchbillMONTHLY!$A$3:$U$3,1,2))))=$A77,_xlfn.XLOOKUP(AP$2,WatchbillMONTHLY!$A$3:$U$3,OFFSET(WatchbillMONTHLY!$A$3:$U$3,1,2)),FALSE),TRUE,FALSE),
IF(_xlfn.XLOOKUP(AP$2,WatchbillMONTHLY!$A$20:$U$20,OFFSET(WatchbillMONTHLY!$A$20:$U$20,1,2))=IF(_xlfn.XLOOKUP($A77,INDIRECT("_"&amp;_xlfn.XLOOKUP(AP$2,WatchbillMONTHLY!$A$20:$U$20,OFFSET(WatchbillMONTHLY!$A$20:$U$20,1,2))),INDIRECT("_"&amp;_xlfn.XLOOKUP(AP$2,WatchbillMONTHLY!$A$20:$U$20,OFFSET(WatchbillMONTHLY!$A$20:$U$20,1,2))))=$A77,_xlfn.XLOOKUP(AP$2,WatchbillMONTHLY!$A$20:$U$20,OFFSET(WatchbillMONTHLY!$A$20:$U$20,1,2)),FALSE),TRUE,FALSE)),
IF(_xlfn.XLOOKUP(AP$2,WatchbillMONTHLY!$A$37:$U$37,OFFSET(WatchbillMONTHLY!$A$37:$U$37,1,2))=IF(_xlfn.XLOOKUP($A77,INDIRECT("_"&amp;_xlfn.XLOOKUP(AP$2,WatchbillMONTHLY!$A$37:$U$37,OFFSET(WatchbillMONTHLY!$A$37:$U$37,1,2))),INDIRECT("_"&amp;_xlfn.XLOOKUP(AP$2,WatchbillMONTHLY!$A$37:$U$37,OFFSET(WatchbillMONTHLY!$A$37:$U$37,1,2))))=$A77,_xlfn.XLOOKUP(AP$2,WatchbillMONTHLY!$A$37:$U$37,OFFSET(WatchbillMONTHLY!$A$37:$U$37,1,2)),FALSE),TRUE,FALSE)),
IF(_xlfn.XLOOKUP(AP$2,WatchbillMONTHLY!$A$54:$U$54,OFFSET(WatchbillMONTHLY!$A$54:$U$54,1,2))=IF(_xlfn.XLOOKUP($A77,INDIRECT("_"&amp;_xlfn.XLOOKUP(AP$2,WatchbillMONTHLY!$A$54:$U$54,OFFSET(WatchbillMONTHLY!$A$54:$U$54,1,2))),INDIRECT("_"&amp;_xlfn.XLOOKUP(AP$2,WatchbillMONTHLY!$A$54:$U$54,OFFSET(WatchbillMONTHLY!$A$54:$U$54,1,2))))=$A77,_xlfn.XLOOKUP(AP$2,WatchbillMONTHLY!$A$54:$U$54,OFFSET(WatchbillMONTHLY!$A$54:$U$54,1,2)),FALSE),TRUE,FALSE)),
IF(_xlfn.XLOOKUP(AP$2,WatchbillMONTHLY!$A$71:$U$71,OFFSET(WatchbillMONTHLY!$A$71:$U$71,1,2))=IF(_xlfn.XLOOKUP($A77,INDIRECT("_"&amp;_xlfn.XLOOKUP(AP$2,WatchbillMONTHLY!$A$71:$U$71,OFFSET(WatchbillMONTHLY!$A$71:$U$71,1,2))),INDIRECT("_"&amp;_xlfn.XLOOKUP(AP$2,WatchbillMONTHLY!$A$71:$U$71,OFFSET(WatchbillMONTHLY!$A$71:$U$71,1,2))))=$A77,_xlfn.XLOOKUP(AP$2,WatchbillMONTHLY!$A$71:$U$71,OFFSET(WatchbillMONTHLY!$A$71:$U$71,1,2)),FALSE),TRUE,FALSE)),
IF(_xlfn.XLOOKUP(AP$2,WatchbillMONTHLY!$A$88:$U$88,OFFSET(WatchbillMONTHLY!$A$88:$U$88,1,2))=IF(_xlfn.XLOOKUP($A77,INDIRECT("_"&amp;_xlfn.XLOOKUP(AP$2,WatchbillMONTHLY!$A$88:$U$88,OFFSET(WatchbillMONTHLY!$A$88:$U$88,1,2))),INDIRECT("_"&amp;_xlfn.XLOOKUP(AP$2,WatchbillMONTHLY!$A$88:$U$88,OFFSET(WatchbillMONTHLY!$A$88:$U$88,1,2))))=$A77,_xlfn.XLOOKUP(AP$2,WatchbillMONTHLY!$A$88:$U$88,OFFSET(WatchbillMONTHLY!$A$88:$U$88,1,2)),FALSE),TRUE,FALSE)),
FALSE),FALSE)</f>
        <v>0</v>
      </c>
      <c r="AQ77" s="209" t="b" cm="1">
        <f t="array" aca="1" ref="AQ77" ca="1">IF(AND($A77 &gt; 0, J77 &gt; 0,AQ$2&lt;MiscFormulas!$A$5+1),
_xlfn.IFNA(
_xlfn.IFNA(
_xlfn.IFNA(
_xlfn.IFNA(
_xlfn.IFNA(
_xlfn.IFNA(
IF(_xlfn.XLOOKUP(AQ$2,WatchbillMONTHLY!$A$3:$U$3,OFFSET(WatchbillMONTHLY!$A$3:$U$3,1,2))=IF(_xlfn.XLOOKUP($A77,INDIRECT("_"&amp;_xlfn.XLOOKUP(AQ$2,WatchbillMONTHLY!$A$3:$U$3,OFFSET(WatchbillMONTHLY!$A$3:$U$3,1,2))),INDIRECT("_"&amp;_xlfn.XLOOKUP(AQ$2,WatchbillMONTHLY!$A$3:$U$3,OFFSET(WatchbillMONTHLY!$A$3:$U$3,1,2))))=$A77,_xlfn.XLOOKUP(AQ$2,WatchbillMONTHLY!$A$3:$U$3,OFFSET(WatchbillMONTHLY!$A$3:$U$3,1,2)),FALSE),TRUE,FALSE),
IF(_xlfn.XLOOKUP(AQ$2,WatchbillMONTHLY!$A$20:$U$20,OFFSET(WatchbillMONTHLY!$A$20:$U$20,1,2))=IF(_xlfn.XLOOKUP($A77,INDIRECT("_"&amp;_xlfn.XLOOKUP(AQ$2,WatchbillMONTHLY!$A$20:$U$20,OFFSET(WatchbillMONTHLY!$A$20:$U$20,1,2))),INDIRECT("_"&amp;_xlfn.XLOOKUP(AQ$2,WatchbillMONTHLY!$A$20:$U$20,OFFSET(WatchbillMONTHLY!$A$20:$U$20,1,2))))=$A77,_xlfn.XLOOKUP(AQ$2,WatchbillMONTHLY!$A$20:$U$20,OFFSET(WatchbillMONTHLY!$A$20:$U$20,1,2)),FALSE),TRUE,FALSE)),
IF(_xlfn.XLOOKUP(AQ$2,WatchbillMONTHLY!$A$37:$U$37,OFFSET(WatchbillMONTHLY!$A$37:$U$37,1,2))=IF(_xlfn.XLOOKUP($A77,INDIRECT("_"&amp;_xlfn.XLOOKUP(AQ$2,WatchbillMONTHLY!$A$37:$U$37,OFFSET(WatchbillMONTHLY!$A$37:$U$37,1,2))),INDIRECT("_"&amp;_xlfn.XLOOKUP(AQ$2,WatchbillMONTHLY!$A$37:$U$37,OFFSET(WatchbillMONTHLY!$A$37:$U$37,1,2))))=$A77,_xlfn.XLOOKUP(AQ$2,WatchbillMONTHLY!$A$37:$U$37,OFFSET(WatchbillMONTHLY!$A$37:$U$37,1,2)),FALSE),TRUE,FALSE)),
IF(_xlfn.XLOOKUP(AQ$2,WatchbillMONTHLY!$A$54:$U$54,OFFSET(WatchbillMONTHLY!$A$54:$U$54,1,2))=IF(_xlfn.XLOOKUP($A77,INDIRECT("_"&amp;_xlfn.XLOOKUP(AQ$2,WatchbillMONTHLY!$A$54:$U$54,OFFSET(WatchbillMONTHLY!$A$54:$U$54,1,2))),INDIRECT("_"&amp;_xlfn.XLOOKUP(AQ$2,WatchbillMONTHLY!$A$54:$U$54,OFFSET(WatchbillMONTHLY!$A$54:$U$54,1,2))))=$A77,_xlfn.XLOOKUP(AQ$2,WatchbillMONTHLY!$A$54:$U$54,OFFSET(WatchbillMONTHLY!$A$54:$U$54,1,2)),FALSE),TRUE,FALSE)),
IF(_xlfn.XLOOKUP(AQ$2,WatchbillMONTHLY!$A$71:$U$71,OFFSET(WatchbillMONTHLY!$A$71:$U$71,1,2))=IF(_xlfn.XLOOKUP($A77,INDIRECT("_"&amp;_xlfn.XLOOKUP(AQ$2,WatchbillMONTHLY!$A$71:$U$71,OFFSET(WatchbillMONTHLY!$A$71:$U$71,1,2))),INDIRECT("_"&amp;_xlfn.XLOOKUP(AQ$2,WatchbillMONTHLY!$A$71:$U$71,OFFSET(WatchbillMONTHLY!$A$71:$U$71,1,2))))=$A77,_xlfn.XLOOKUP(AQ$2,WatchbillMONTHLY!$A$71:$U$71,OFFSET(WatchbillMONTHLY!$A$71:$U$71,1,2)),FALSE),TRUE,FALSE)),
IF(_xlfn.XLOOKUP(AQ$2,WatchbillMONTHLY!$A$88:$U$88,OFFSET(WatchbillMONTHLY!$A$88:$U$88,1,2))=IF(_xlfn.XLOOKUP($A77,INDIRECT("_"&amp;_xlfn.XLOOKUP(AQ$2,WatchbillMONTHLY!$A$88:$U$88,OFFSET(WatchbillMONTHLY!$A$88:$U$88,1,2))),INDIRECT("_"&amp;_xlfn.XLOOKUP(AQ$2,WatchbillMONTHLY!$A$88:$U$88,OFFSET(WatchbillMONTHLY!$A$88:$U$88,1,2))))=$A77,_xlfn.XLOOKUP(AQ$2,WatchbillMONTHLY!$A$88:$U$88,OFFSET(WatchbillMONTHLY!$A$88:$U$88,1,2)),FALSE),TRUE,FALSE)),
FALSE),FALSE)</f>
        <v>0</v>
      </c>
      <c r="AR77" s="209" t="b" cm="1">
        <f t="array" aca="1" ref="AR77" ca="1">IF(AND($A77 &gt; 0, K77 &gt; 0,AR$2&lt;MiscFormulas!$A$5+1),
_xlfn.IFNA(
_xlfn.IFNA(
_xlfn.IFNA(
_xlfn.IFNA(
_xlfn.IFNA(
_xlfn.IFNA(
IF(_xlfn.XLOOKUP(AR$2,WatchbillMONTHLY!$A$3:$U$3,OFFSET(WatchbillMONTHLY!$A$3:$U$3,1,2))=IF(_xlfn.XLOOKUP($A77,INDIRECT("_"&amp;_xlfn.XLOOKUP(AR$2,WatchbillMONTHLY!$A$3:$U$3,OFFSET(WatchbillMONTHLY!$A$3:$U$3,1,2))),INDIRECT("_"&amp;_xlfn.XLOOKUP(AR$2,WatchbillMONTHLY!$A$3:$U$3,OFFSET(WatchbillMONTHLY!$A$3:$U$3,1,2))))=$A77,_xlfn.XLOOKUP(AR$2,WatchbillMONTHLY!$A$3:$U$3,OFFSET(WatchbillMONTHLY!$A$3:$U$3,1,2)),FALSE),TRUE,FALSE),
IF(_xlfn.XLOOKUP(AR$2,WatchbillMONTHLY!$A$20:$U$20,OFFSET(WatchbillMONTHLY!$A$20:$U$20,1,2))=IF(_xlfn.XLOOKUP($A77,INDIRECT("_"&amp;_xlfn.XLOOKUP(AR$2,WatchbillMONTHLY!$A$20:$U$20,OFFSET(WatchbillMONTHLY!$A$20:$U$20,1,2))),INDIRECT("_"&amp;_xlfn.XLOOKUP(AR$2,WatchbillMONTHLY!$A$20:$U$20,OFFSET(WatchbillMONTHLY!$A$20:$U$20,1,2))))=$A77,_xlfn.XLOOKUP(AR$2,WatchbillMONTHLY!$A$20:$U$20,OFFSET(WatchbillMONTHLY!$A$20:$U$20,1,2)),FALSE),TRUE,FALSE)),
IF(_xlfn.XLOOKUP(AR$2,WatchbillMONTHLY!$A$37:$U$37,OFFSET(WatchbillMONTHLY!$A$37:$U$37,1,2))=IF(_xlfn.XLOOKUP($A77,INDIRECT("_"&amp;_xlfn.XLOOKUP(AR$2,WatchbillMONTHLY!$A$37:$U$37,OFFSET(WatchbillMONTHLY!$A$37:$U$37,1,2))),INDIRECT("_"&amp;_xlfn.XLOOKUP(AR$2,WatchbillMONTHLY!$A$37:$U$37,OFFSET(WatchbillMONTHLY!$A$37:$U$37,1,2))))=$A77,_xlfn.XLOOKUP(AR$2,WatchbillMONTHLY!$A$37:$U$37,OFFSET(WatchbillMONTHLY!$A$37:$U$37,1,2)),FALSE),TRUE,FALSE)),
IF(_xlfn.XLOOKUP(AR$2,WatchbillMONTHLY!$A$54:$U$54,OFFSET(WatchbillMONTHLY!$A$54:$U$54,1,2))=IF(_xlfn.XLOOKUP($A77,INDIRECT("_"&amp;_xlfn.XLOOKUP(AR$2,WatchbillMONTHLY!$A$54:$U$54,OFFSET(WatchbillMONTHLY!$A$54:$U$54,1,2))),INDIRECT("_"&amp;_xlfn.XLOOKUP(AR$2,WatchbillMONTHLY!$A$54:$U$54,OFFSET(WatchbillMONTHLY!$A$54:$U$54,1,2))))=$A77,_xlfn.XLOOKUP(AR$2,WatchbillMONTHLY!$A$54:$U$54,OFFSET(WatchbillMONTHLY!$A$54:$U$54,1,2)),FALSE),TRUE,FALSE)),
IF(_xlfn.XLOOKUP(AR$2,WatchbillMONTHLY!$A$71:$U$71,OFFSET(WatchbillMONTHLY!$A$71:$U$71,1,2))=IF(_xlfn.XLOOKUP($A77,INDIRECT("_"&amp;_xlfn.XLOOKUP(AR$2,WatchbillMONTHLY!$A$71:$U$71,OFFSET(WatchbillMONTHLY!$A$71:$U$71,1,2))),INDIRECT("_"&amp;_xlfn.XLOOKUP(AR$2,WatchbillMONTHLY!$A$71:$U$71,OFFSET(WatchbillMONTHLY!$A$71:$U$71,1,2))))=$A77,_xlfn.XLOOKUP(AR$2,WatchbillMONTHLY!$A$71:$U$71,OFFSET(WatchbillMONTHLY!$A$71:$U$71,1,2)),FALSE),TRUE,FALSE)),
IF(_xlfn.XLOOKUP(AR$2,WatchbillMONTHLY!$A$88:$U$88,OFFSET(WatchbillMONTHLY!$A$88:$U$88,1,2))=IF(_xlfn.XLOOKUP($A77,INDIRECT("_"&amp;_xlfn.XLOOKUP(AR$2,WatchbillMONTHLY!$A$88:$U$88,OFFSET(WatchbillMONTHLY!$A$88:$U$88,1,2))),INDIRECT("_"&amp;_xlfn.XLOOKUP(AR$2,WatchbillMONTHLY!$A$88:$U$88,OFFSET(WatchbillMONTHLY!$A$88:$U$88,1,2))))=$A77,_xlfn.XLOOKUP(AR$2,WatchbillMONTHLY!$A$88:$U$88,OFFSET(WatchbillMONTHLY!$A$88:$U$88,1,2)),FALSE),TRUE,FALSE)),
FALSE),FALSE)</f>
        <v>0</v>
      </c>
      <c r="AS77" s="209" t="b" cm="1">
        <f t="array" aca="1" ref="AS77" ca="1">IF(AND($A77 &gt; 0, L77 &gt; 0,AS$2&lt;MiscFormulas!$A$5+1),
_xlfn.IFNA(
_xlfn.IFNA(
_xlfn.IFNA(
_xlfn.IFNA(
_xlfn.IFNA(
_xlfn.IFNA(
IF(_xlfn.XLOOKUP(AS$2,WatchbillMONTHLY!$A$3:$U$3,OFFSET(WatchbillMONTHLY!$A$3:$U$3,1,2))=IF(_xlfn.XLOOKUP($A77,INDIRECT("_"&amp;_xlfn.XLOOKUP(AS$2,WatchbillMONTHLY!$A$3:$U$3,OFFSET(WatchbillMONTHLY!$A$3:$U$3,1,2))),INDIRECT("_"&amp;_xlfn.XLOOKUP(AS$2,WatchbillMONTHLY!$A$3:$U$3,OFFSET(WatchbillMONTHLY!$A$3:$U$3,1,2))))=$A77,_xlfn.XLOOKUP(AS$2,WatchbillMONTHLY!$A$3:$U$3,OFFSET(WatchbillMONTHLY!$A$3:$U$3,1,2)),FALSE),TRUE,FALSE),
IF(_xlfn.XLOOKUP(AS$2,WatchbillMONTHLY!$A$20:$U$20,OFFSET(WatchbillMONTHLY!$A$20:$U$20,1,2))=IF(_xlfn.XLOOKUP($A77,INDIRECT("_"&amp;_xlfn.XLOOKUP(AS$2,WatchbillMONTHLY!$A$20:$U$20,OFFSET(WatchbillMONTHLY!$A$20:$U$20,1,2))),INDIRECT("_"&amp;_xlfn.XLOOKUP(AS$2,WatchbillMONTHLY!$A$20:$U$20,OFFSET(WatchbillMONTHLY!$A$20:$U$20,1,2))))=$A77,_xlfn.XLOOKUP(AS$2,WatchbillMONTHLY!$A$20:$U$20,OFFSET(WatchbillMONTHLY!$A$20:$U$20,1,2)),FALSE),TRUE,FALSE)),
IF(_xlfn.XLOOKUP(AS$2,WatchbillMONTHLY!$A$37:$U$37,OFFSET(WatchbillMONTHLY!$A$37:$U$37,1,2))=IF(_xlfn.XLOOKUP($A77,INDIRECT("_"&amp;_xlfn.XLOOKUP(AS$2,WatchbillMONTHLY!$A$37:$U$37,OFFSET(WatchbillMONTHLY!$A$37:$U$37,1,2))),INDIRECT("_"&amp;_xlfn.XLOOKUP(AS$2,WatchbillMONTHLY!$A$37:$U$37,OFFSET(WatchbillMONTHLY!$A$37:$U$37,1,2))))=$A77,_xlfn.XLOOKUP(AS$2,WatchbillMONTHLY!$A$37:$U$37,OFFSET(WatchbillMONTHLY!$A$37:$U$37,1,2)),FALSE),TRUE,FALSE)),
IF(_xlfn.XLOOKUP(AS$2,WatchbillMONTHLY!$A$54:$U$54,OFFSET(WatchbillMONTHLY!$A$54:$U$54,1,2))=IF(_xlfn.XLOOKUP($A77,INDIRECT("_"&amp;_xlfn.XLOOKUP(AS$2,WatchbillMONTHLY!$A$54:$U$54,OFFSET(WatchbillMONTHLY!$A$54:$U$54,1,2))),INDIRECT("_"&amp;_xlfn.XLOOKUP(AS$2,WatchbillMONTHLY!$A$54:$U$54,OFFSET(WatchbillMONTHLY!$A$54:$U$54,1,2))))=$A77,_xlfn.XLOOKUP(AS$2,WatchbillMONTHLY!$A$54:$U$54,OFFSET(WatchbillMONTHLY!$A$54:$U$54,1,2)),FALSE),TRUE,FALSE)),
IF(_xlfn.XLOOKUP(AS$2,WatchbillMONTHLY!$A$71:$U$71,OFFSET(WatchbillMONTHLY!$A$71:$U$71,1,2))=IF(_xlfn.XLOOKUP($A77,INDIRECT("_"&amp;_xlfn.XLOOKUP(AS$2,WatchbillMONTHLY!$A$71:$U$71,OFFSET(WatchbillMONTHLY!$A$71:$U$71,1,2))),INDIRECT("_"&amp;_xlfn.XLOOKUP(AS$2,WatchbillMONTHLY!$A$71:$U$71,OFFSET(WatchbillMONTHLY!$A$71:$U$71,1,2))))=$A77,_xlfn.XLOOKUP(AS$2,WatchbillMONTHLY!$A$71:$U$71,OFFSET(WatchbillMONTHLY!$A$71:$U$71,1,2)),FALSE),TRUE,FALSE)),
IF(_xlfn.XLOOKUP(AS$2,WatchbillMONTHLY!$A$88:$U$88,OFFSET(WatchbillMONTHLY!$A$88:$U$88,1,2))=IF(_xlfn.XLOOKUP($A77,INDIRECT("_"&amp;_xlfn.XLOOKUP(AS$2,WatchbillMONTHLY!$A$88:$U$88,OFFSET(WatchbillMONTHLY!$A$88:$U$88,1,2))),INDIRECT("_"&amp;_xlfn.XLOOKUP(AS$2,WatchbillMONTHLY!$A$88:$U$88,OFFSET(WatchbillMONTHLY!$A$88:$U$88,1,2))))=$A77,_xlfn.XLOOKUP(AS$2,WatchbillMONTHLY!$A$88:$U$88,OFFSET(WatchbillMONTHLY!$A$88:$U$88,1,2)),FALSE),TRUE,FALSE)),
FALSE),FALSE)</f>
        <v>0</v>
      </c>
      <c r="AT77" s="209" t="b" cm="1">
        <f t="array" aca="1" ref="AT77" ca="1">IF(AND($A77 &gt; 0, M77 &gt; 0,AT$2&lt;MiscFormulas!$A$5+1),
_xlfn.IFNA(
_xlfn.IFNA(
_xlfn.IFNA(
_xlfn.IFNA(
_xlfn.IFNA(
_xlfn.IFNA(
IF(_xlfn.XLOOKUP(AT$2,WatchbillMONTHLY!$A$3:$U$3,OFFSET(WatchbillMONTHLY!$A$3:$U$3,1,2))=IF(_xlfn.XLOOKUP($A77,INDIRECT("_"&amp;_xlfn.XLOOKUP(AT$2,WatchbillMONTHLY!$A$3:$U$3,OFFSET(WatchbillMONTHLY!$A$3:$U$3,1,2))),INDIRECT("_"&amp;_xlfn.XLOOKUP(AT$2,WatchbillMONTHLY!$A$3:$U$3,OFFSET(WatchbillMONTHLY!$A$3:$U$3,1,2))))=$A77,_xlfn.XLOOKUP(AT$2,WatchbillMONTHLY!$A$3:$U$3,OFFSET(WatchbillMONTHLY!$A$3:$U$3,1,2)),FALSE),TRUE,FALSE),
IF(_xlfn.XLOOKUP(AT$2,WatchbillMONTHLY!$A$20:$U$20,OFFSET(WatchbillMONTHLY!$A$20:$U$20,1,2))=IF(_xlfn.XLOOKUP($A77,INDIRECT("_"&amp;_xlfn.XLOOKUP(AT$2,WatchbillMONTHLY!$A$20:$U$20,OFFSET(WatchbillMONTHLY!$A$20:$U$20,1,2))),INDIRECT("_"&amp;_xlfn.XLOOKUP(AT$2,WatchbillMONTHLY!$A$20:$U$20,OFFSET(WatchbillMONTHLY!$A$20:$U$20,1,2))))=$A77,_xlfn.XLOOKUP(AT$2,WatchbillMONTHLY!$A$20:$U$20,OFFSET(WatchbillMONTHLY!$A$20:$U$20,1,2)),FALSE),TRUE,FALSE)),
IF(_xlfn.XLOOKUP(AT$2,WatchbillMONTHLY!$A$37:$U$37,OFFSET(WatchbillMONTHLY!$A$37:$U$37,1,2))=IF(_xlfn.XLOOKUP($A77,INDIRECT("_"&amp;_xlfn.XLOOKUP(AT$2,WatchbillMONTHLY!$A$37:$U$37,OFFSET(WatchbillMONTHLY!$A$37:$U$37,1,2))),INDIRECT("_"&amp;_xlfn.XLOOKUP(AT$2,WatchbillMONTHLY!$A$37:$U$37,OFFSET(WatchbillMONTHLY!$A$37:$U$37,1,2))))=$A77,_xlfn.XLOOKUP(AT$2,WatchbillMONTHLY!$A$37:$U$37,OFFSET(WatchbillMONTHLY!$A$37:$U$37,1,2)),FALSE),TRUE,FALSE)),
IF(_xlfn.XLOOKUP(AT$2,WatchbillMONTHLY!$A$54:$U$54,OFFSET(WatchbillMONTHLY!$A$54:$U$54,1,2))=IF(_xlfn.XLOOKUP($A77,INDIRECT("_"&amp;_xlfn.XLOOKUP(AT$2,WatchbillMONTHLY!$A$54:$U$54,OFFSET(WatchbillMONTHLY!$A$54:$U$54,1,2))),INDIRECT("_"&amp;_xlfn.XLOOKUP(AT$2,WatchbillMONTHLY!$A$54:$U$54,OFFSET(WatchbillMONTHLY!$A$54:$U$54,1,2))))=$A77,_xlfn.XLOOKUP(AT$2,WatchbillMONTHLY!$A$54:$U$54,OFFSET(WatchbillMONTHLY!$A$54:$U$54,1,2)),FALSE),TRUE,FALSE)),
IF(_xlfn.XLOOKUP(AT$2,WatchbillMONTHLY!$A$71:$U$71,OFFSET(WatchbillMONTHLY!$A$71:$U$71,1,2))=IF(_xlfn.XLOOKUP($A77,INDIRECT("_"&amp;_xlfn.XLOOKUP(AT$2,WatchbillMONTHLY!$A$71:$U$71,OFFSET(WatchbillMONTHLY!$A$71:$U$71,1,2))),INDIRECT("_"&amp;_xlfn.XLOOKUP(AT$2,WatchbillMONTHLY!$A$71:$U$71,OFFSET(WatchbillMONTHLY!$A$71:$U$71,1,2))))=$A77,_xlfn.XLOOKUP(AT$2,WatchbillMONTHLY!$A$71:$U$71,OFFSET(WatchbillMONTHLY!$A$71:$U$71,1,2)),FALSE),TRUE,FALSE)),
IF(_xlfn.XLOOKUP(AT$2,WatchbillMONTHLY!$A$88:$U$88,OFFSET(WatchbillMONTHLY!$A$88:$U$88,1,2))=IF(_xlfn.XLOOKUP($A77,INDIRECT("_"&amp;_xlfn.XLOOKUP(AT$2,WatchbillMONTHLY!$A$88:$U$88,OFFSET(WatchbillMONTHLY!$A$88:$U$88,1,2))),INDIRECT("_"&amp;_xlfn.XLOOKUP(AT$2,WatchbillMONTHLY!$A$88:$U$88,OFFSET(WatchbillMONTHLY!$A$88:$U$88,1,2))))=$A77,_xlfn.XLOOKUP(AT$2,WatchbillMONTHLY!$A$88:$U$88,OFFSET(WatchbillMONTHLY!$A$88:$U$88,1,2)),FALSE),TRUE,FALSE)),
FALSE),FALSE)</f>
        <v>0</v>
      </c>
      <c r="AU77" s="209" t="b" cm="1">
        <f t="array" aca="1" ref="AU77" ca="1">IF(AND($A77 &gt; 0, N77 &gt; 0,AU$2&lt;MiscFormulas!$A$5+1),
_xlfn.IFNA(
_xlfn.IFNA(
_xlfn.IFNA(
_xlfn.IFNA(
_xlfn.IFNA(
_xlfn.IFNA(
IF(_xlfn.XLOOKUP(AU$2,WatchbillMONTHLY!$A$3:$U$3,OFFSET(WatchbillMONTHLY!$A$3:$U$3,1,2))=IF(_xlfn.XLOOKUP($A77,INDIRECT("_"&amp;_xlfn.XLOOKUP(AU$2,WatchbillMONTHLY!$A$3:$U$3,OFFSET(WatchbillMONTHLY!$A$3:$U$3,1,2))),INDIRECT("_"&amp;_xlfn.XLOOKUP(AU$2,WatchbillMONTHLY!$A$3:$U$3,OFFSET(WatchbillMONTHLY!$A$3:$U$3,1,2))))=$A77,_xlfn.XLOOKUP(AU$2,WatchbillMONTHLY!$A$3:$U$3,OFFSET(WatchbillMONTHLY!$A$3:$U$3,1,2)),FALSE),TRUE,FALSE),
IF(_xlfn.XLOOKUP(AU$2,WatchbillMONTHLY!$A$20:$U$20,OFFSET(WatchbillMONTHLY!$A$20:$U$20,1,2))=IF(_xlfn.XLOOKUP($A77,INDIRECT("_"&amp;_xlfn.XLOOKUP(AU$2,WatchbillMONTHLY!$A$20:$U$20,OFFSET(WatchbillMONTHLY!$A$20:$U$20,1,2))),INDIRECT("_"&amp;_xlfn.XLOOKUP(AU$2,WatchbillMONTHLY!$A$20:$U$20,OFFSET(WatchbillMONTHLY!$A$20:$U$20,1,2))))=$A77,_xlfn.XLOOKUP(AU$2,WatchbillMONTHLY!$A$20:$U$20,OFFSET(WatchbillMONTHLY!$A$20:$U$20,1,2)),FALSE),TRUE,FALSE)),
IF(_xlfn.XLOOKUP(AU$2,WatchbillMONTHLY!$A$37:$U$37,OFFSET(WatchbillMONTHLY!$A$37:$U$37,1,2))=IF(_xlfn.XLOOKUP($A77,INDIRECT("_"&amp;_xlfn.XLOOKUP(AU$2,WatchbillMONTHLY!$A$37:$U$37,OFFSET(WatchbillMONTHLY!$A$37:$U$37,1,2))),INDIRECT("_"&amp;_xlfn.XLOOKUP(AU$2,WatchbillMONTHLY!$A$37:$U$37,OFFSET(WatchbillMONTHLY!$A$37:$U$37,1,2))))=$A77,_xlfn.XLOOKUP(AU$2,WatchbillMONTHLY!$A$37:$U$37,OFFSET(WatchbillMONTHLY!$A$37:$U$37,1,2)),FALSE),TRUE,FALSE)),
IF(_xlfn.XLOOKUP(AU$2,WatchbillMONTHLY!$A$54:$U$54,OFFSET(WatchbillMONTHLY!$A$54:$U$54,1,2))=IF(_xlfn.XLOOKUP($A77,INDIRECT("_"&amp;_xlfn.XLOOKUP(AU$2,WatchbillMONTHLY!$A$54:$U$54,OFFSET(WatchbillMONTHLY!$A$54:$U$54,1,2))),INDIRECT("_"&amp;_xlfn.XLOOKUP(AU$2,WatchbillMONTHLY!$A$54:$U$54,OFFSET(WatchbillMONTHLY!$A$54:$U$54,1,2))))=$A77,_xlfn.XLOOKUP(AU$2,WatchbillMONTHLY!$A$54:$U$54,OFFSET(WatchbillMONTHLY!$A$54:$U$54,1,2)),FALSE),TRUE,FALSE)),
IF(_xlfn.XLOOKUP(AU$2,WatchbillMONTHLY!$A$71:$U$71,OFFSET(WatchbillMONTHLY!$A$71:$U$71,1,2))=IF(_xlfn.XLOOKUP($A77,INDIRECT("_"&amp;_xlfn.XLOOKUP(AU$2,WatchbillMONTHLY!$A$71:$U$71,OFFSET(WatchbillMONTHLY!$A$71:$U$71,1,2))),INDIRECT("_"&amp;_xlfn.XLOOKUP(AU$2,WatchbillMONTHLY!$A$71:$U$71,OFFSET(WatchbillMONTHLY!$A$71:$U$71,1,2))))=$A77,_xlfn.XLOOKUP(AU$2,WatchbillMONTHLY!$A$71:$U$71,OFFSET(WatchbillMONTHLY!$A$71:$U$71,1,2)),FALSE),TRUE,FALSE)),
IF(_xlfn.XLOOKUP(AU$2,WatchbillMONTHLY!$A$88:$U$88,OFFSET(WatchbillMONTHLY!$A$88:$U$88,1,2))=IF(_xlfn.XLOOKUP($A77,INDIRECT("_"&amp;_xlfn.XLOOKUP(AU$2,WatchbillMONTHLY!$A$88:$U$88,OFFSET(WatchbillMONTHLY!$A$88:$U$88,1,2))),INDIRECT("_"&amp;_xlfn.XLOOKUP(AU$2,WatchbillMONTHLY!$A$88:$U$88,OFFSET(WatchbillMONTHLY!$A$88:$U$88,1,2))))=$A77,_xlfn.XLOOKUP(AU$2,WatchbillMONTHLY!$A$88:$U$88,OFFSET(WatchbillMONTHLY!$A$88:$U$88,1,2)),FALSE),TRUE,FALSE)),
FALSE),FALSE)</f>
        <v>0</v>
      </c>
      <c r="AV77" s="209" t="b" cm="1">
        <f t="array" aca="1" ref="AV77" ca="1">IF(AND($A77 &gt; 0, O77 &gt; 0,AV$2&lt;MiscFormulas!$A$5+1),
_xlfn.IFNA(
_xlfn.IFNA(
_xlfn.IFNA(
_xlfn.IFNA(
_xlfn.IFNA(
_xlfn.IFNA(
IF(_xlfn.XLOOKUP(AV$2,WatchbillMONTHLY!$A$3:$U$3,OFFSET(WatchbillMONTHLY!$A$3:$U$3,1,2))=IF(_xlfn.XLOOKUP($A77,INDIRECT("_"&amp;_xlfn.XLOOKUP(AV$2,WatchbillMONTHLY!$A$3:$U$3,OFFSET(WatchbillMONTHLY!$A$3:$U$3,1,2))),INDIRECT("_"&amp;_xlfn.XLOOKUP(AV$2,WatchbillMONTHLY!$A$3:$U$3,OFFSET(WatchbillMONTHLY!$A$3:$U$3,1,2))))=$A77,_xlfn.XLOOKUP(AV$2,WatchbillMONTHLY!$A$3:$U$3,OFFSET(WatchbillMONTHLY!$A$3:$U$3,1,2)),FALSE),TRUE,FALSE),
IF(_xlfn.XLOOKUP(AV$2,WatchbillMONTHLY!$A$20:$U$20,OFFSET(WatchbillMONTHLY!$A$20:$U$20,1,2))=IF(_xlfn.XLOOKUP($A77,INDIRECT("_"&amp;_xlfn.XLOOKUP(AV$2,WatchbillMONTHLY!$A$20:$U$20,OFFSET(WatchbillMONTHLY!$A$20:$U$20,1,2))),INDIRECT("_"&amp;_xlfn.XLOOKUP(AV$2,WatchbillMONTHLY!$A$20:$U$20,OFFSET(WatchbillMONTHLY!$A$20:$U$20,1,2))))=$A77,_xlfn.XLOOKUP(AV$2,WatchbillMONTHLY!$A$20:$U$20,OFFSET(WatchbillMONTHLY!$A$20:$U$20,1,2)),FALSE),TRUE,FALSE)),
IF(_xlfn.XLOOKUP(AV$2,WatchbillMONTHLY!$A$37:$U$37,OFFSET(WatchbillMONTHLY!$A$37:$U$37,1,2))=IF(_xlfn.XLOOKUP($A77,INDIRECT("_"&amp;_xlfn.XLOOKUP(AV$2,WatchbillMONTHLY!$A$37:$U$37,OFFSET(WatchbillMONTHLY!$A$37:$U$37,1,2))),INDIRECT("_"&amp;_xlfn.XLOOKUP(AV$2,WatchbillMONTHLY!$A$37:$U$37,OFFSET(WatchbillMONTHLY!$A$37:$U$37,1,2))))=$A77,_xlfn.XLOOKUP(AV$2,WatchbillMONTHLY!$A$37:$U$37,OFFSET(WatchbillMONTHLY!$A$37:$U$37,1,2)),FALSE),TRUE,FALSE)),
IF(_xlfn.XLOOKUP(AV$2,WatchbillMONTHLY!$A$54:$U$54,OFFSET(WatchbillMONTHLY!$A$54:$U$54,1,2))=IF(_xlfn.XLOOKUP($A77,INDIRECT("_"&amp;_xlfn.XLOOKUP(AV$2,WatchbillMONTHLY!$A$54:$U$54,OFFSET(WatchbillMONTHLY!$A$54:$U$54,1,2))),INDIRECT("_"&amp;_xlfn.XLOOKUP(AV$2,WatchbillMONTHLY!$A$54:$U$54,OFFSET(WatchbillMONTHLY!$A$54:$U$54,1,2))))=$A77,_xlfn.XLOOKUP(AV$2,WatchbillMONTHLY!$A$54:$U$54,OFFSET(WatchbillMONTHLY!$A$54:$U$54,1,2)),FALSE),TRUE,FALSE)),
IF(_xlfn.XLOOKUP(AV$2,WatchbillMONTHLY!$A$71:$U$71,OFFSET(WatchbillMONTHLY!$A$71:$U$71,1,2))=IF(_xlfn.XLOOKUP($A77,INDIRECT("_"&amp;_xlfn.XLOOKUP(AV$2,WatchbillMONTHLY!$A$71:$U$71,OFFSET(WatchbillMONTHLY!$A$71:$U$71,1,2))),INDIRECT("_"&amp;_xlfn.XLOOKUP(AV$2,WatchbillMONTHLY!$A$71:$U$71,OFFSET(WatchbillMONTHLY!$A$71:$U$71,1,2))))=$A77,_xlfn.XLOOKUP(AV$2,WatchbillMONTHLY!$A$71:$U$71,OFFSET(WatchbillMONTHLY!$A$71:$U$71,1,2)),FALSE),TRUE,FALSE)),
IF(_xlfn.XLOOKUP(AV$2,WatchbillMONTHLY!$A$88:$U$88,OFFSET(WatchbillMONTHLY!$A$88:$U$88,1,2))=IF(_xlfn.XLOOKUP($A77,INDIRECT("_"&amp;_xlfn.XLOOKUP(AV$2,WatchbillMONTHLY!$A$88:$U$88,OFFSET(WatchbillMONTHLY!$A$88:$U$88,1,2))),INDIRECT("_"&amp;_xlfn.XLOOKUP(AV$2,WatchbillMONTHLY!$A$88:$U$88,OFFSET(WatchbillMONTHLY!$A$88:$U$88,1,2))))=$A77,_xlfn.XLOOKUP(AV$2,WatchbillMONTHLY!$A$88:$U$88,OFFSET(WatchbillMONTHLY!$A$88:$U$88,1,2)),FALSE),TRUE,FALSE)),
FALSE),FALSE)</f>
        <v>0</v>
      </c>
      <c r="AW77" s="209" t="b" cm="1">
        <f t="array" aca="1" ref="AW77" ca="1">IF(AND($A77 &gt; 0, P77 &gt; 0,AW$2&lt;MiscFormulas!$A$5+1),
_xlfn.IFNA(
_xlfn.IFNA(
_xlfn.IFNA(
_xlfn.IFNA(
_xlfn.IFNA(
_xlfn.IFNA(
IF(_xlfn.XLOOKUP(AW$2,WatchbillMONTHLY!$A$3:$U$3,OFFSET(WatchbillMONTHLY!$A$3:$U$3,1,2))=IF(_xlfn.XLOOKUP($A77,INDIRECT("_"&amp;_xlfn.XLOOKUP(AW$2,WatchbillMONTHLY!$A$3:$U$3,OFFSET(WatchbillMONTHLY!$A$3:$U$3,1,2))),INDIRECT("_"&amp;_xlfn.XLOOKUP(AW$2,WatchbillMONTHLY!$A$3:$U$3,OFFSET(WatchbillMONTHLY!$A$3:$U$3,1,2))))=$A77,_xlfn.XLOOKUP(AW$2,WatchbillMONTHLY!$A$3:$U$3,OFFSET(WatchbillMONTHLY!$A$3:$U$3,1,2)),FALSE),TRUE,FALSE),
IF(_xlfn.XLOOKUP(AW$2,WatchbillMONTHLY!$A$20:$U$20,OFFSET(WatchbillMONTHLY!$A$20:$U$20,1,2))=IF(_xlfn.XLOOKUP($A77,INDIRECT("_"&amp;_xlfn.XLOOKUP(AW$2,WatchbillMONTHLY!$A$20:$U$20,OFFSET(WatchbillMONTHLY!$A$20:$U$20,1,2))),INDIRECT("_"&amp;_xlfn.XLOOKUP(AW$2,WatchbillMONTHLY!$A$20:$U$20,OFFSET(WatchbillMONTHLY!$A$20:$U$20,1,2))))=$A77,_xlfn.XLOOKUP(AW$2,WatchbillMONTHLY!$A$20:$U$20,OFFSET(WatchbillMONTHLY!$A$20:$U$20,1,2)),FALSE),TRUE,FALSE)),
IF(_xlfn.XLOOKUP(AW$2,WatchbillMONTHLY!$A$37:$U$37,OFFSET(WatchbillMONTHLY!$A$37:$U$37,1,2))=IF(_xlfn.XLOOKUP($A77,INDIRECT("_"&amp;_xlfn.XLOOKUP(AW$2,WatchbillMONTHLY!$A$37:$U$37,OFFSET(WatchbillMONTHLY!$A$37:$U$37,1,2))),INDIRECT("_"&amp;_xlfn.XLOOKUP(AW$2,WatchbillMONTHLY!$A$37:$U$37,OFFSET(WatchbillMONTHLY!$A$37:$U$37,1,2))))=$A77,_xlfn.XLOOKUP(AW$2,WatchbillMONTHLY!$A$37:$U$37,OFFSET(WatchbillMONTHLY!$A$37:$U$37,1,2)),FALSE),TRUE,FALSE)),
IF(_xlfn.XLOOKUP(AW$2,WatchbillMONTHLY!$A$54:$U$54,OFFSET(WatchbillMONTHLY!$A$54:$U$54,1,2))=IF(_xlfn.XLOOKUP($A77,INDIRECT("_"&amp;_xlfn.XLOOKUP(AW$2,WatchbillMONTHLY!$A$54:$U$54,OFFSET(WatchbillMONTHLY!$A$54:$U$54,1,2))),INDIRECT("_"&amp;_xlfn.XLOOKUP(AW$2,WatchbillMONTHLY!$A$54:$U$54,OFFSET(WatchbillMONTHLY!$A$54:$U$54,1,2))))=$A77,_xlfn.XLOOKUP(AW$2,WatchbillMONTHLY!$A$54:$U$54,OFFSET(WatchbillMONTHLY!$A$54:$U$54,1,2)),FALSE),TRUE,FALSE)),
IF(_xlfn.XLOOKUP(AW$2,WatchbillMONTHLY!$A$71:$U$71,OFFSET(WatchbillMONTHLY!$A$71:$U$71,1,2))=IF(_xlfn.XLOOKUP($A77,INDIRECT("_"&amp;_xlfn.XLOOKUP(AW$2,WatchbillMONTHLY!$A$71:$U$71,OFFSET(WatchbillMONTHLY!$A$71:$U$71,1,2))),INDIRECT("_"&amp;_xlfn.XLOOKUP(AW$2,WatchbillMONTHLY!$A$71:$U$71,OFFSET(WatchbillMONTHLY!$A$71:$U$71,1,2))))=$A77,_xlfn.XLOOKUP(AW$2,WatchbillMONTHLY!$A$71:$U$71,OFFSET(WatchbillMONTHLY!$A$71:$U$71,1,2)),FALSE),TRUE,FALSE)),
IF(_xlfn.XLOOKUP(AW$2,WatchbillMONTHLY!$A$88:$U$88,OFFSET(WatchbillMONTHLY!$A$88:$U$88,1,2))=IF(_xlfn.XLOOKUP($A77,INDIRECT("_"&amp;_xlfn.XLOOKUP(AW$2,WatchbillMONTHLY!$A$88:$U$88,OFFSET(WatchbillMONTHLY!$A$88:$U$88,1,2))),INDIRECT("_"&amp;_xlfn.XLOOKUP(AW$2,WatchbillMONTHLY!$A$88:$U$88,OFFSET(WatchbillMONTHLY!$A$88:$U$88,1,2))))=$A77,_xlfn.XLOOKUP(AW$2,WatchbillMONTHLY!$A$88:$U$88,OFFSET(WatchbillMONTHLY!$A$88:$U$88,1,2)),FALSE),TRUE,FALSE)),
FALSE),FALSE)</f>
        <v>0</v>
      </c>
      <c r="AX77" s="209" t="b" cm="1">
        <f t="array" aca="1" ref="AX77" ca="1">IF(AND($A77 &gt; 0, Q77 &gt; 0,AX$2&lt;MiscFormulas!$A$5+1),
_xlfn.IFNA(
_xlfn.IFNA(
_xlfn.IFNA(
_xlfn.IFNA(
_xlfn.IFNA(
_xlfn.IFNA(
IF(_xlfn.XLOOKUP(AX$2,WatchbillMONTHLY!$A$3:$U$3,OFFSET(WatchbillMONTHLY!$A$3:$U$3,1,2))=IF(_xlfn.XLOOKUP($A77,INDIRECT("_"&amp;_xlfn.XLOOKUP(AX$2,WatchbillMONTHLY!$A$3:$U$3,OFFSET(WatchbillMONTHLY!$A$3:$U$3,1,2))),INDIRECT("_"&amp;_xlfn.XLOOKUP(AX$2,WatchbillMONTHLY!$A$3:$U$3,OFFSET(WatchbillMONTHLY!$A$3:$U$3,1,2))))=$A77,_xlfn.XLOOKUP(AX$2,WatchbillMONTHLY!$A$3:$U$3,OFFSET(WatchbillMONTHLY!$A$3:$U$3,1,2)),FALSE),TRUE,FALSE),
IF(_xlfn.XLOOKUP(AX$2,WatchbillMONTHLY!$A$20:$U$20,OFFSET(WatchbillMONTHLY!$A$20:$U$20,1,2))=IF(_xlfn.XLOOKUP($A77,INDIRECT("_"&amp;_xlfn.XLOOKUP(AX$2,WatchbillMONTHLY!$A$20:$U$20,OFFSET(WatchbillMONTHLY!$A$20:$U$20,1,2))),INDIRECT("_"&amp;_xlfn.XLOOKUP(AX$2,WatchbillMONTHLY!$A$20:$U$20,OFFSET(WatchbillMONTHLY!$A$20:$U$20,1,2))))=$A77,_xlfn.XLOOKUP(AX$2,WatchbillMONTHLY!$A$20:$U$20,OFFSET(WatchbillMONTHLY!$A$20:$U$20,1,2)),FALSE),TRUE,FALSE)),
IF(_xlfn.XLOOKUP(AX$2,WatchbillMONTHLY!$A$37:$U$37,OFFSET(WatchbillMONTHLY!$A$37:$U$37,1,2))=IF(_xlfn.XLOOKUP($A77,INDIRECT("_"&amp;_xlfn.XLOOKUP(AX$2,WatchbillMONTHLY!$A$37:$U$37,OFFSET(WatchbillMONTHLY!$A$37:$U$37,1,2))),INDIRECT("_"&amp;_xlfn.XLOOKUP(AX$2,WatchbillMONTHLY!$A$37:$U$37,OFFSET(WatchbillMONTHLY!$A$37:$U$37,1,2))))=$A77,_xlfn.XLOOKUP(AX$2,WatchbillMONTHLY!$A$37:$U$37,OFFSET(WatchbillMONTHLY!$A$37:$U$37,1,2)),FALSE),TRUE,FALSE)),
IF(_xlfn.XLOOKUP(AX$2,WatchbillMONTHLY!$A$54:$U$54,OFFSET(WatchbillMONTHLY!$A$54:$U$54,1,2))=IF(_xlfn.XLOOKUP($A77,INDIRECT("_"&amp;_xlfn.XLOOKUP(AX$2,WatchbillMONTHLY!$A$54:$U$54,OFFSET(WatchbillMONTHLY!$A$54:$U$54,1,2))),INDIRECT("_"&amp;_xlfn.XLOOKUP(AX$2,WatchbillMONTHLY!$A$54:$U$54,OFFSET(WatchbillMONTHLY!$A$54:$U$54,1,2))))=$A77,_xlfn.XLOOKUP(AX$2,WatchbillMONTHLY!$A$54:$U$54,OFFSET(WatchbillMONTHLY!$A$54:$U$54,1,2)),FALSE),TRUE,FALSE)),
IF(_xlfn.XLOOKUP(AX$2,WatchbillMONTHLY!$A$71:$U$71,OFFSET(WatchbillMONTHLY!$A$71:$U$71,1,2))=IF(_xlfn.XLOOKUP($A77,INDIRECT("_"&amp;_xlfn.XLOOKUP(AX$2,WatchbillMONTHLY!$A$71:$U$71,OFFSET(WatchbillMONTHLY!$A$71:$U$71,1,2))),INDIRECT("_"&amp;_xlfn.XLOOKUP(AX$2,WatchbillMONTHLY!$A$71:$U$71,OFFSET(WatchbillMONTHLY!$A$71:$U$71,1,2))))=$A77,_xlfn.XLOOKUP(AX$2,WatchbillMONTHLY!$A$71:$U$71,OFFSET(WatchbillMONTHLY!$A$71:$U$71,1,2)),FALSE),TRUE,FALSE)),
IF(_xlfn.XLOOKUP(AX$2,WatchbillMONTHLY!$A$88:$U$88,OFFSET(WatchbillMONTHLY!$A$88:$U$88,1,2))=IF(_xlfn.XLOOKUP($A77,INDIRECT("_"&amp;_xlfn.XLOOKUP(AX$2,WatchbillMONTHLY!$A$88:$U$88,OFFSET(WatchbillMONTHLY!$A$88:$U$88,1,2))),INDIRECT("_"&amp;_xlfn.XLOOKUP(AX$2,WatchbillMONTHLY!$A$88:$U$88,OFFSET(WatchbillMONTHLY!$A$88:$U$88,1,2))))=$A77,_xlfn.XLOOKUP(AX$2,WatchbillMONTHLY!$A$88:$U$88,OFFSET(WatchbillMONTHLY!$A$88:$U$88,1,2)),FALSE),TRUE,FALSE)),
FALSE),FALSE)</f>
        <v>0</v>
      </c>
      <c r="AY77" s="209" t="b" cm="1">
        <f t="array" aca="1" ref="AY77" ca="1">IF(AND($A77 &gt; 0, R77 &gt; 0,AY$2&lt;MiscFormulas!$A$5+1),
_xlfn.IFNA(
_xlfn.IFNA(
_xlfn.IFNA(
_xlfn.IFNA(
_xlfn.IFNA(
_xlfn.IFNA(
IF(_xlfn.XLOOKUP(AY$2,WatchbillMONTHLY!$A$3:$U$3,OFFSET(WatchbillMONTHLY!$A$3:$U$3,1,2))=IF(_xlfn.XLOOKUP($A77,INDIRECT("_"&amp;_xlfn.XLOOKUP(AY$2,WatchbillMONTHLY!$A$3:$U$3,OFFSET(WatchbillMONTHLY!$A$3:$U$3,1,2))),INDIRECT("_"&amp;_xlfn.XLOOKUP(AY$2,WatchbillMONTHLY!$A$3:$U$3,OFFSET(WatchbillMONTHLY!$A$3:$U$3,1,2))))=$A77,_xlfn.XLOOKUP(AY$2,WatchbillMONTHLY!$A$3:$U$3,OFFSET(WatchbillMONTHLY!$A$3:$U$3,1,2)),FALSE),TRUE,FALSE),
IF(_xlfn.XLOOKUP(AY$2,WatchbillMONTHLY!$A$20:$U$20,OFFSET(WatchbillMONTHLY!$A$20:$U$20,1,2))=IF(_xlfn.XLOOKUP($A77,INDIRECT("_"&amp;_xlfn.XLOOKUP(AY$2,WatchbillMONTHLY!$A$20:$U$20,OFFSET(WatchbillMONTHLY!$A$20:$U$20,1,2))),INDIRECT("_"&amp;_xlfn.XLOOKUP(AY$2,WatchbillMONTHLY!$A$20:$U$20,OFFSET(WatchbillMONTHLY!$A$20:$U$20,1,2))))=$A77,_xlfn.XLOOKUP(AY$2,WatchbillMONTHLY!$A$20:$U$20,OFFSET(WatchbillMONTHLY!$A$20:$U$20,1,2)),FALSE),TRUE,FALSE)),
IF(_xlfn.XLOOKUP(AY$2,WatchbillMONTHLY!$A$37:$U$37,OFFSET(WatchbillMONTHLY!$A$37:$U$37,1,2))=IF(_xlfn.XLOOKUP($A77,INDIRECT("_"&amp;_xlfn.XLOOKUP(AY$2,WatchbillMONTHLY!$A$37:$U$37,OFFSET(WatchbillMONTHLY!$A$37:$U$37,1,2))),INDIRECT("_"&amp;_xlfn.XLOOKUP(AY$2,WatchbillMONTHLY!$A$37:$U$37,OFFSET(WatchbillMONTHLY!$A$37:$U$37,1,2))))=$A77,_xlfn.XLOOKUP(AY$2,WatchbillMONTHLY!$A$37:$U$37,OFFSET(WatchbillMONTHLY!$A$37:$U$37,1,2)),FALSE),TRUE,FALSE)),
IF(_xlfn.XLOOKUP(AY$2,WatchbillMONTHLY!$A$54:$U$54,OFFSET(WatchbillMONTHLY!$A$54:$U$54,1,2))=IF(_xlfn.XLOOKUP($A77,INDIRECT("_"&amp;_xlfn.XLOOKUP(AY$2,WatchbillMONTHLY!$A$54:$U$54,OFFSET(WatchbillMONTHLY!$A$54:$U$54,1,2))),INDIRECT("_"&amp;_xlfn.XLOOKUP(AY$2,WatchbillMONTHLY!$A$54:$U$54,OFFSET(WatchbillMONTHLY!$A$54:$U$54,1,2))))=$A77,_xlfn.XLOOKUP(AY$2,WatchbillMONTHLY!$A$54:$U$54,OFFSET(WatchbillMONTHLY!$A$54:$U$54,1,2)),FALSE),TRUE,FALSE)),
IF(_xlfn.XLOOKUP(AY$2,WatchbillMONTHLY!$A$71:$U$71,OFFSET(WatchbillMONTHLY!$A$71:$U$71,1,2))=IF(_xlfn.XLOOKUP($A77,INDIRECT("_"&amp;_xlfn.XLOOKUP(AY$2,WatchbillMONTHLY!$A$71:$U$71,OFFSET(WatchbillMONTHLY!$A$71:$U$71,1,2))),INDIRECT("_"&amp;_xlfn.XLOOKUP(AY$2,WatchbillMONTHLY!$A$71:$U$71,OFFSET(WatchbillMONTHLY!$A$71:$U$71,1,2))))=$A77,_xlfn.XLOOKUP(AY$2,WatchbillMONTHLY!$A$71:$U$71,OFFSET(WatchbillMONTHLY!$A$71:$U$71,1,2)),FALSE),TRUE,FALSE)),
IF(_xlfn.XLOOKUP(AY$2,WatchbillMONTHLY!$A$88:$U$88,OFFSET(WatchbillMONTHLY!$A$88:$U$88,1,2))=IF(_xlfn.XLOOKUP($A77,INDIRECT("_"&amp;_xlfn.XLOOKUP(AY$2,WatchbillMONTHLY!$A$88:$U$88,OFFSET(WatchbillMONTHLY!$A$88:$U$88,1,2))),INDIRECT("_"&amp;_xlfn.XLOOKUP(AY$2,WatchbillMONTHLY!$A$88:$U$88,OFFSET(WatchbillMONTHLY!$A$88:$U$88,1,2))))=$A77,_xlfn.XLOOKUP(AY$2,WatchbillMONTHLY!$A$88:$U$88,OFFSET(WatchbillMONTHLY!$A$88:$U$88,1,2)),FALSE),TRUE,FALSE)),
FALSE),FALSE)</f>
        <v>0</v>
      </c>
      <c r="AZ77" s="209" t="b" cm="1">
        <f t="array" aca="1" ref="AZ77" ca="1">IF(AND($A77 &gt; 0, S77 &gt; 0,AZ$2&lt;MiscFormulas!$A$5+1),
_xlfn.IFNA(
_xlfn.IFNA(
_xlfn.IFNA(
_xlfn.IFNA(
_xlfn.IFNA(
_xlfn.IFNA(
IF(_xlfn.XLOOKUP(AZ$2,WatchbillMONTHLY!$A$3:$U$3,OFFSET(WatchbillMONTHLY!$A$3:$U$3,1,2))=IF(_xlfn.XLOOKUP($A77,INDIRECT("_"&amp;_xlfn.XLOOKUP(AZ$2,WatchbillMONTHLY!$A$3:$U$3,OFFSET(WatchbillMONTHLY!$A$3:$U$3,1,2))),INDIRECT("_"&amp;_xlfn.XLOOKUP(AZ$2,WatchbillMONTHLY!$A$3:$U$3,OFFSET(WatchbillMONTHLY!$A$3:$U$3,1,2))))=$A77,_xlfn.XLOOKUP(AZ$2,WatchbillMONTHLY!$A$3:$U$3,OFFSET(WatchbillMONTHLY!$A$3:$U$3,1,2)),FALSE),TRUE,FALSE),
IF(_xlfn.XLOOKUP(AZ$2,WatchbillMONTHLY!$A$20:$U$20,OFFSET(WatchbillMONTHLY!$A$20:$U$20,1,2))=IF(_xlfn.XLOOKUP($A77,INDIRECT("_"&amp;_xlfn.XLOOKUP(AZ$2,WatchbillMONTHLY!$A$20:$U$20,OFFSET(WatchbillMONTHLY!$A$20:$U$20,1,2))),INDIRECT("_"&amp;_xlfn.XLOOKUP(AZ$2,WatchbillMONTHLY!$A$20:$U$20,OFFSET(WatchbillMONTHLY!$A$20:$U$20,1,2))))=$A77,_xlfn.XLOOKUP(AZ$2,WatchbillMONTHLY!$A$20:$U$20,OFFSET(WatchbillMONTHLY!$A$20:$U$20,1,2)),FALSE),TRUE,FALSE)),
IF(_xlfn.XLOOKUP(AZ$2,WatchbillMONTHLY!$A$37:$U$37,OFFSET(WatchbillMONTHLY!$A$37:$U$37,1,2))=IF(_xlfn.XLOOKUP($A77,INDIRECT("_"&amp;_xlfn.XLOOKUP(AZ$2,WatchbillMONTHLY!$A$37:$U$37,OFFSET(WatchbillMONTHLY!$A$37:$U$37,1,2))),INDIRECT("_"&amp;_xlfn.XLOOKUP(AZ$2,WatchbillMONTHLY!$A$37:$U$37,OFFSET(WatchbillMONTHLY!$A$37:$U$37,1,2))))=$A77,_xlfn.XLOOKUP(AZ$2,WatchbillMONTHLY!$A$37:$U$37,OFFSET(WatchbillMONTHLY!$A$37:$U$37,1,2)),FALSE),TRUE,FALSE)),
IF(_xlfn.XLOOKUP(AZ$2,WatchbillMONTHLY!$A$54:$U$54,OFFSET(WatchbillMONTHLY!$A$54:$U$54,1,2))=IF(_xlfn.XLOOKUP($A77,INDIRECT("_"&amp;_xlfn.XLOOKUP(AZ$2,WatchbillMONTHLY!$A$54:$U$54,OFFSET(WatchbillMONTHLY!$A$54:$U$54,1,2))),INDIRECT("_"&amp;_xlfn.XLOOKUP(AZ$2,WatchbillMONTHLY!$A$54:$U$54,OFFSET(WatchbillMONTHLY!$A$54:$U$54,1,2))))=$A77,_xlfn.XLOOKUP(AZ$2,WatchbillMONTHLY!$A$54:$U$54,OFFSET(WatchbillMONTHLY!$A$54:$U$54,1,2)),FALSE),TRUE,FALSE)),
IF(_xlfn.XLOOKUP(AZ$2,WatchbillMONTHLY!$A$71:$U$71,OFFSET(WatchbillMONTHLY!$A$71:$U$71,1,2))=IF(_xlfn.XLOOKUP($A77,INDIRECT("_"&amp;_xlfn.XLOOKUP(AZ$2,WatchbillMONTHLY!$A$71:$U$71,OFFSET(WatchbillMONTHLY!$A$71:$U$71,1,2))),INDIRECT("_"&amp;_xlfn.XLOOKUP(AZ$2,WatchbillMONTHLY!$A$71:$U$71,OFFSET(WatchbillMONTHLY!$A$71:$U$71,1,2))))=$A77,_xlfn.XLOOKUP(AZ$2,WatchbillMONTHLY!$A$71:$U$71,OFFSET(WatchbillMONTHLY!$A$71:$U$71,1,2)),FALSE),TRUE,FALSE)),
IF(_xlfn.XLOOKUP(AZ$2,WatchbillMONTHLY!$A$88:$U$88,OFFSET(WatchbillMONTHLY!$A$88:$U$88,1,2))=IF(_xlfn.XLOOKUP($A77,INDIRECT("_"&amp;_xlfn.XLOOKUP(AZ$2,WatchbillMONTHLY!$A$88:$U$88,OFFSET(WatchbillMONTHLY!$A$88:$U$88,1,2))),INDIRECT("_"&amp;_xlfn.XLOOKUP(AZ$2,WatchbillMONTHLY!$A$88:$U$88,OFFSET(WatchbillMONTHLY!$A$88:$U$88,1,2))))=$A77,_xlfn.XLOOKUP(AZ$2,WatchbillMONTHLY!$A$88:$U$88,OFFSET(WatchbillMONTHLY!$A$88:$U$88,1,2)),FALSE),TRUE,FALSE)),
FALSE),FALSE)</f>
        <v>0</v>
      </c>
      <c r="BA77" s="209" t="b" cm="1">
        <f t="array" aca="1" ref="BA77" ca="1">IF(AND($A77 &gt; 0, T77 &gt; 0,BA$2&lt;MiscFormulas!$A$5+1),
_xlfn.IFNA(
_xlfn.IFNA(
_xlfn.IFNA(
_xlfn.IFNA(
_xlfn.IFNA(
_xlfn.IFNA(
IF(_xlfn.XLOOKUP(BA$2,WatchbillMONTHLY!$A$3:$U$3,OFFSET(WatchbillMONTHLY!$A$3:$U$3,1,2))=IF(_xlfn.XLOOKUP($A77,INDIRECT("_"&amp;_xlfn.XLOOKUP(BA$2,WatchbillMONTHLY!$A$3:$U$3,OFFSET(WatchbillMONTHLY!$A$3:$U$3,1,2))),INDIRECT("_"&amp;_xlfn.XLOOKUP(BA$2,WatchbillMONTHLY!$A$3:$U$3,OFFSET(WatchbillMONTHLY!$A$3:$U$3,1,2))))=$A77,_xlfn.XLOOKUP(BA$2,WatchbillMONTHLY!$A$3:$U$3,OFFSET(WatchbillMONTHLY!$A$3:$U$3,1,2)),FALSE),TRUE,FALSE),
IF(_xlfn.XLOOKUP(BA$2,WatchbillMONTHLY!$A$20:$U$20,OFFSET(WatchbillMONTHLY!$A$20:$U$20,1,2))=IF(_xlfn.XLOOKUP($A77,INDIRECT("_"&amp;_xlfn.XLOOKUP(BA$2,WatchbillMONTHLY!$A$20:$U$20,OFFSET(WatchbillMONTHLY!$A$20:$U$20,1,2))),INDIRECT("_"&amp;_xlfn.XLOOKUP(BA$2,WatchbillMONTHLY!$A$20:$U$20,OFFSET(WatchbillMONTHLY!$A$20:$U$20,1,2))))=$A77,_xlfn.XLOOKUP(BA$2,WatchbillMONTHLY!$A$20:$U$20,OFFSET(WatchbillMONTHLY!$A$20:$U$20,1,2)),FALSE),TRUE,FALSE)),
IF(_xlfn.XLOOKUP(BA$2,WatchbillMONTHLY!$A$37:$U$37,OFFSET(WatchbillMONTHLY!$A$37:$U$37,1,2))=IF(_xlfn.XLOOKUP($A77,INDIRECT("_"&amp;_xlfn.XLOOKUP(BA$2,WatchbillMONTHLY!$A$37:$U$37,OFFSET(WatchbillMONTHLY!$A$37:$U$37,1,2))),INDIRECT("_"&amp;_xlfn.XLOOKUP(BA$2,WatchbillMONTHLY!$A$37:$U$37,OFFSET(WatchbillMONTHLY!$A$37:$U$37,1,2))))=$A77,_xlfn.XLOOKUP(BA$2,WatchbillMONTHLY!$A$37:$U$37,OFFSET(WatchbillMONTHLY!$A$37:$U$37,1,2)),FALSE),TRUE,FALSE)),
IF(_xlfn.XLOOKUP(BA$2,WatchbillMONTHLY!$A$54:$U$54,OFFSET(WatchbillMONTHLY!$A$54:$U$54,1,2))=IF(_xlfn.XLOOKUP($A77,INDIRECT("_"&amp;_xlfn.XLOOKUP(BA$2,WatchbillMONTHLY!$A$54:$U$54,OFFSET(WatchbillMONTHLY!$A$54:$U$54,1,2))),INDIRECT("_"&amp;_xlfn.XLOOKUP(BA$2,WatchbillMONTHLY!$A$54:$U$54,OFFSET(WatchbillMONTHLY!$A$54:$U$54,1,2))))=$A77,_xlfn.XLOOKUP(BA$2,WatchbillMONTHLY!$A$54:$U$54,OFFSET(WatchbillMONTHLY!$A$54:$U$54,1,2)),FALSE),TRUE,FALSE)),
IF(_xlfn.XLOOKUP(BA$2,WatchbillMONTHLY!$A$71:$U$71,OFFSET(WatchbillMONTHLY!$A$71:$U$71,1,2))=IF(_xlfn.XLOOKUP($A77,INDIRECT("_"&amp;_xlfn.XLOOKUP(BA$2,WatchbillMONTHLY!$A$71:$U$71,OFFSET(WatchbillMONTHLY!$A$71:$U$71,1,2))),INDIRECT("_"&amp;_xlfn.XLOOKUP(BA$2,WatchbillMONTHLY!$A$71:$U$71,OFFSET(WatchbillMONTHLY!$A$71:$U$71,1,2))))=$A77,_xlfn.XLOOKUP(BA$2,WatchbillMONTHLY!$A$71:$U$71,OFFSET(WatchbillMONTHLY!$A$71:$U$71,1,2)),FALSE),TRUE,FALSE)),
IF(_xlfn.XLOOKUP(BA$2,WatchbillMONTHLY!$A$88:$U$88,OFFSET(WatchbillMONTHLY!$A$88:$U$88,1,2))=IF(_xlfn.XLOOKUP($A77,INDIRECT("_"&amp;_xlfn.XLOOKUP(BA$2,WatchbillMONTHLY!$A$88:$U$88,OFFSET(WatchbillMONTHLY!$A$88:$U$88,1,2))),INDIRECT("_"&amp;_xlfn.XLOOKUP(BA$2,WatchbillMONTHLY!$A$88:$U$88,OFFSET(WatchbillMONTHLY!$A$88:$U$88,1,2))))=$A77,_xlfn.XLOOKUP(BA$2,WatchbillMONTHLY!$A$88:$U$88,OFFSET(WatchbillMONTHLY!$A$88:$U$88,1,2)),FALSE),TRUE,FALSE)),
FALSE),FALSE)</f>
        <v>0</v>
      </c>
      <c r="BB77" s="209" t="b" cm="1">
        <f t="array" aca="1" ref="BB77" ca="1">IF(AND($A77 &gt; 0, U77 &gt; 0,BB$2&lt;MiscFormulas!$A$5+1),
_xlfn.IFNA(
_xlfn.IFNA(
_xlfn.IFNA(
_xlfn.IFNA(
_xlfn.IFNA(
_xlfn.IFNA(
IF(_xlfn.XLOOKUP(BB$2,WatchbillMONTHLY!$A$3:$U$3,OFFSET(WatchbillMONTHLY!$A$3:$U$3,1,2))=IF(_xlfn.XLOOKUP($A77,INDIRECT("_"&amp;_xlfn.XLOOKUP(BB$2,WatchbillMONTHLY!$A$3:$U$3,OFFSET(WatchbillMONTHLY!$A$3:$U$3,1,2))),INDIRECT("_"&amp;_xlfn.XLOOKUP(BB$2,WatchbillMONTHLY!$A$3:$U$3,OFFSET(WatchbillMONTHLY!$A$3:$U$3,1,2))))=$A77,_xlfn.XLOOKUP(BB$2,WatchbillMONTHLY!$A$3:$U$3,OFFSET(WatchbillMONTHLY!$A$3:$U$3,1,2)),FALSE),TRUE,FALSE),
IF(_xlfn.XLOOKUP(BB$2,WatchbillMONTHLY!$A$20:$U$20,OFFSET(WatchbillMONTHLY!$A$20:$U$20,1,2))=IF(_xlfn.XLOOKUP($A77,INDIRECT("_"&amp;_xlfn.XLOOKUP(BB$2,WatchbillMONTHLY!$A$20:$U$20,OFFSET(WatchbillMONTHLY!$A$20:$U$20,1,2))),INDIRECT("_"&amp;_xlfn.XLOOKUP(BB$2,WatchbillMONTHLY!$A$20:$U$20,OFFSET(WatchbillMONTHLY!$A$20:$U$20,1,2))))=$A77,_xlfn.XLOOKUP(BB$2,WatchbillMONTHLY!$A$20:$U$20,OFFSET(WatchbillMONTHLY!$A$20:$U$20,1,2)),FALSE),TRUE,FALSE)),
IF(_xlfn.XLOOKUP(BB$2,WatchbillMONTHLY!$A$37:$U$37,OFFSET(WatchbillMONTHLY!$A$37:$U$37,1,2))=IF(_xlfn.XLOOKUP($A77,INDIRECT("_"&amp;_xlfn.XLOOKUP(BB$2,WatchbillMONTHLY!$A$37:$U$37,OFFSET(WatchbillMONTHLY!$A$37:$U$37,1,2))),INDIRECT("_"&amp;_xlfn.XLOOKUP(BB$2,WatchbillMONTHLY!$A$37:$U$37,OFFSET(WatchbillMONTHLY!$A$37:$U$37,1,2))))=$A77,_xlfn.XLOOKUP(BB$2,WatchbillMONTHLY!$A$37:$U$37,OFFSET(WatchbillMONTHLY!$A$37:$U$37,1,2)),FALSE),TRUE,FALSE)),
IF(_xlfn.XLOOKUP(BB$2,WatchbillMONTHLY!$A$54:$U$54,OFFSET(WatchbillMONTHLY!$A$54:$U$54,1,2))=IF(_xlfn.XLOOKUP($A77,INDIRECT("_"&amp;_xlfn.XLOOKUP(BB$2,WatchbillMONTHLY!$A$54:$U$54,OFFSET(WatchbillMONTHLY!$A$54:$U$54,1,2))),INDIRECT("_"&amp;_xlfn.XLOOKUP(BB$2,WatchbillMONTHLY!$A$54:$U$54,OFFSET(WatchbillMONTHLY!$A$54:$U$54,1,2))))=$A77,_xlfn.XLOOKUP(BB$2,WatchbillMONTHLY!$A$54:$U$54,OFFSET(WatchbillMONTHLY!$A$54:$U$54,1,2)),FALSE),TRUE,FALSE)),
IF(_xlfn.XLOOKUP(BB$2,WatchbillMONTHLY!$A$71:$U$71,OFFSET(WatchbillMONTHLY!$A$71:$U$71,1,2))=IF(_xlfn.XLOOKUP($A77,INDIRECT("_"&amp;_xlfn.XLOOKUP(BB$2,WatchbillMONTHLY!$A$71:$U$71,OFFSET(WatchbillMONTHLY!$A$71:$U$71,1,2))),INDIRECT("_"&amp;_xlfn.XLOOKUP(BB$2,WatchbillMONTHLY!$A$71:$U$71,OFFSET(WatchbillMONTHLY!$A$71:$U$71,1,2))))=$A77,_xlfn.XLOOKUP(BB$2,WatchbillMONTHLY!$A$71:$U$71,OFFSET(WatchbillMONTHLY!$A$71:$U$71,1,2)),FALSE),TRUE,FALSE)),
IF(_xlfn.XLOOKUP(BB$2,WatchbillMONTHLY!$A$88:$U$88,OFFSET(WatchbillMONTHLY!$A$88:$U$88,1,2))=IF(_xlfn.XLOOKUP($A77,INDIRECT("_"&amp;_xlfn.XLOOKUP(BB$2,WatchbillMONTHLY!$A$88:$U$88,OFFSET(WatchbillMONTHLY!$A$88:$U$88,1,2))),INDIRECT("_"&amp;_xlfn.XLOOKUP(BB$2,WatchbillMONTHLY!$A$88:$U$88,OFFSET(WatchbillMONTHLY!$A$88:$U$88,1,2))))=$A77,_xlfn.XLOOKUP(BB$2,WatchbillMONTHLY!$A$88:$U$88,OFFSET(WatchbillMONTHLY!$A$88:$U$88,1,2)),FALSE),TRUE,FALSE)),
FALSE),FALSE)</f>
        <v>0</v>
      </c>
      <c r="BC77" s="209" t="b" cm="1">
        <f t="array" aca="1" ref="BC77" ca="1">IF(AND($A77 &gt; 0, V77 &gt; 0,BC$2&lt;MiscFormulas!$A$5+1),
_xlfn.IFNA(
_xlfn.IFNA(
_xlfn.IFNA(
_xlfn.IFNA(
_xlfn.IFNA(
_xlfn.IFNA(
IF(_xlfn.XLOOKUP(BC$2,WatchbillMONTHLY!$A$3:$U$3,OFFSET(WatchbillMONTHLY!$A$3:$U$3,1,2))=IF(_xlfn.XLOOKUP($A77,INDIRECT("_"&amp;_xlfn.XLOOKUP(BC$2,WatchbillMONTHLY!$A$3:$U$3,OFFSET(WatchbillMONTHLY!$A$3:$U$3,1,2))),INDIRECT("_"&amp;_xlfn.XLOOKUP(BC$2,WatchbillMONTHLY!$A$3:$U$3,OFFSET(WatchbillMONTHLY!$A$3:$U$3,1,2))))=$A77,_xlfn.XLOOKUP(BC$2,WatchbillMONTHLY!$A$3:$U$3,OFFSET(WatchbillMONTHLY!$A$3:$U$3,1,2)),FALSE),TRUE,FALSE),
IF(_xlfn.XLOOKUP(BC$2,WatchbillMONTHLY!$A$20:$U$20,OFFSET(WatchbillMONTHLY!$A$20:$U$20,1,2))=IF(_xlfn.XLOOKUP($A77,INDIRECT("_"&amp;_xlfn.XLOOKUP(BC$2,WatchbillMONTHLY!$A$20:$U$20,OFFSET(WatchbillMONTHLY!$A$20:$U$20,1,2))),INDIRECT("_"&amp;_xlfn.XLOOKUP(BC$2,WatchbillMONTHLY!$A$20:$U$20,OFFSET(WatchbillMONTHLY!$A$20:$U$20,1,2))))=$A77,_xlfn.XLOOKUP(BC$2,WatchbillMONTHLY!$A$20:$U$20,OFFSET(WatchbillMONTHLY!$A$20:$U$20,1,2)),FALSE),TRUE,FALSE)),
IF(_xlfn.XLOOKUP(BC$2,WatchbillMONTHLY!$A$37:$U$37,OFFSET(WatchbillMONTHLY!$A$37:$U$37,1,2))=IF(_xlfn.XLOOKUP($A77,INDIRECT("_"&amp;_xlfn.XLOOKUP(BC$2,WatchbillMONTHLY!$A$37:$U$37,OFFSET(WatchbillMONTHLY!$A$37:$U$37,1,2))),INDIRECT("_"&amp;_xlfn.XLOOKUP(BC$2,WatchbillMONTHLY!$A$37:$U$37,OFFSET(WatchbillMONTHLY!$A$37:$U$37,1,2))))=$A77,_xlfn.XLOOKUP(BC$2,WatchbillMONTHLY!$A$37:$U$37,OFFSET(WatchbillMONTHLY!$A$37:$U$37,1,2)),FALSE),TRUE,FALSE)),
IF(_xlfn.XLOOKUP(BC$2,WatchbillMONTHLY!$A$54:$U$54,OFFSET(WatchbillMONTHLY!$A$54:$U$54,1,2))=IF(_xlfn.XLOOKUP($A77,INDIRECT("_"&amp;_xlfn.XLOOKUP(BC$2,WatchbillMONTHLY!$A$54:$U$54,OFFSET(WatchbillMONTHLY!$A$54:$U$54,1,2))),INDIRECT("_"&amp;_xlfn.XLOOKUP(BC$2,WatchbillMONTHLY!$A$54:$U$54,OFFSET(WatchbillMONTHLY!$A$54:$U$54,1,2))))=$A77,_xlfn.XLOOKUP(BC$2,WatchbillMONTHLY!$A$54:$U$54,OFFSET(WatchbillMONTHLY!$A$54:$U$54,1,2)),FALSE),TRUE,FALSE)),
IF(_xlfn.XLOOKUP(BC$2,WatchbillMONTHLY!$A$71:$U$71,OFFSET(WatchbillMONTHLY!$A$71:$U$71,1,2))=IF(_xlfn.XLOOKUP($A77,INDIRECT("_"&amp;_xlfn.XLOOKUP(BC$2,WatchbillMONTHLY!$A$71:$U$71,OFFSET(WatchbillMONTHLY!$A$71:$U$71,1,2))),INDIRECT("_"&amp;_xlfn.XLOOKUP(BC$2,WatchbillMONTHLY!$A$71:$U$71,OFFSET(WatchbillMONTHLY!$A$71:$U$71,1,2))))=$A77,_xlfn.XLOOKUP(BC$2,WatchbillMONTHLY!$A$71:$U$71,OFFSET(WatchbillMONTHLY!$A$71:$U$71,1,2)),FALSE),TRUE,FALSE)),
IF(_xlfn.XLOOKUP(BC$2,WatchbillMONTHLY!$A$88:$U$88,OFFSET(WatchbillMONTHLY!$A$88:$U$88,1,2))=IF(_xlfn.XLOOKUP($A77,INDIRECT("_"&amp;_xlfn.XLOOKUP(BC$2,WatchbillMONTHLY!$A$88:$U$88,OFFSET(WatchbillMONTHLY!$A$88:$U$88,1,2))),INDIRECT("_"&amp;_xlfn.XLOOKUP(BC$2,WatchbillMONTHLY!$A$88:$U$88,OFFSET(WatchbillMONTHLY!$A$88:$U$88,1,2))))=$A77,_xlfn.XLOOKUP(BC$2,WatchbillMONTHLY!$A$88:$U$88,OFFSET(WatchbillMONTHLY!$A$88:$U$88,1,2)),FALSE),TRUE,FALSE)),
FALSE),FALSE)</f>
        <v>0</v>
      </c>
      <c r="BD77" s="209" t="b" cm="1">
        <f t="array" aca="1" ref="BD77" ca="1">IF(AND($A77 &gt; 0, W77 &gt; 0,BD$2&lt;MiscFormulas!$A$5+1),
_xlfn.IFNA(
_xlfn.IFNA(
_xlfn.IFNA(
_xlfn.IFNA(
_xlfn.IFNA(
_xlfn.IFNA(
IF(_xlfn.XLOOKUP(BD$2,WatchbillMONTHLY!$A$3:$U$3,OFFSET(WatchbillMONTHLY!$A$3:$U$3,1,2))=IF(_xlfn.XLOOKUP($A77,INDIRECT("_"&amp;_xlfn.XLOOKUP(BD$2,WatchbillMONTHLY!$A$3:$U$3,OFFSET(WatchbillMONTHLY!$A$3:$U$3,1,2))),INDIRECT("_"&amp;_xlfn.XLOOKUP(BD$2,WatchbillMONTHLY!$A$3:$U$3,OFFSET(WatchbillMONTHLY!$A$3:$U$3,1,2))))=$A77,_xlfn.XLOOKUP(BD$2,WatchbillMONTHLY!$A$3:$U$3,OFFSET(WatchbillMONTHLY!$A$3:$U$3,1,2)),FALSE),TRUE,FALSE),
IF(_xlfn.XLOOKUP(BD$2,WatchbillMONTHLY!$A$20:$U$20,OFFSET(WatchbillMONTHLY!$A$20:$U$20,1,2))=IF(_xlfn.XLOOKUP($A77,INDIRECT("_"&amp;_xlfn.XLOOKUP(BD$2,WatchbillMONTHLY!$A$20:$U$20,OFFSET(WatchbillMONTHLY!$A$20:$U$20,1,2))),INDIRECT("_"&amp;_xlfn.XLOOKUP(BD$2,WatchbillMONTHLY!$A$20:$U$20,OFFSET(WatchbillMONTHLY!$A$20:$U$20,1,2))))=$A77,_xlfn.XLOOKUP(BD$2,WatchbillMONTHLY!$A$20:$U$20,OFFSET(WatchbillMONTHLY!$A$20:$U$20,1,2)),FALSE),TRUE,FALSE)),
IF(_xlfn.XLOOKUP(BD$2,WatchbillMONTHLY!$A$37:$U$37,OFFSET(WatchbillMONTHLY!$A$37:$U$37,1,2))=IF(_xlfn.XLOOKUP($A77,INDIRECT("_"&amp;_xlfn.XLOOKUP(BD$2,WatchbillMONTHLY!$A$37:$U$37,OFFSET(WatchbillMONTHLY!$A$37:$U$37,1,2))),INDIRECT("_"&amp;_xlfn.XLOOKUP(BD$2,WatchbillMONTHLY!$A$37:$U$37,OFFSET(WatchbillMONTHLY!$A$37:$U$37,1,2))))=$A77,_xlfn.XLOOKUP(BD$2,WatchbillMONTHLY!$A$37:$U$37,OFFSET(WatchbillMONTHLY!$A$37:$U$37,1,2)),FALSE),TRUE,FALSE)),
IF(_xlfn.XLOOKUP(BD$2,WatchbillMONTHLY!$A$54:$U$54,OFFSET(WatchbillMONTHLY!$A$54:$U$54,1,2))=IF(_xlfn.XLOOKUP($A77,INDIRECT("_"&amp;_xlfn.XLOOKUP(BD$2,WatchbillMONTHLY!$A$54:$U$54,OFFSET(WatchbillMONTHLY!$A$54:$U$54,1,2))),INDIRECT("_"&amp;_xlfn.XLOOKUP(BD$2,WatchbillMONTHLY!$A$54:$U$54,OFFSET(WatchbillMONTHLY!$A$54:$U$54,1,2))))=$A77,_xlfn.XLOOKUP(BD$2,WatchbillMONTHLY!$A$54:$U$54,OFFSET(WatchbillMONTHLY!$A$54:$U$54,1,2)),FALSE),TRUE,FALSE)),
IF(_xlfn.XLOOKUP(BD$2,WatchbillMONTHLY!$A$71:$U$71,OFFSET(WatchbillMONTHLY!$A$71:$U$71,1,2))=IF(_xlfn.XLOOKUP($A77,INDIRECT("_"&amp;_xlfn.XLOOKUP(BD$2,WatchbillMONTHLY!$A$71:$U$71,OFFSET(WatchbillMONTHLY!$A$71:$U$71,1,2))),INDIRECT("_"&amp;_xlfn.XLOOKUP(BD$2,WatchbillMONTHLY!$A$71:$U$71,OFFSET(WatchbillMONTHLY!$A$71:$U$71,1,2))))=$A77,_xlfn.XLOOKUP(BD$2,WatchbillMONTHLY!$A$71:$U$71,OFFSET(WatchbillMONTHLY!$A$71:$U$71,1,2)),FALSE),TRUE,FALSE)),
IF(_xlfn.XLOOKUP(BD$2,WatchbillMONTHLY!$A$88:$U$88,OFFSET(WatchbillMONTHLY!$A$88:$U$88,1,2))=IF(_xlfn.XLOOKUP($A77,INDIRECT("_"&amp;_xlfn.XLOOKUP(BD$2,WatchbillMONTHLY!$A$88:$U$88,OFFSET(WatchbillMONTHLY!$A$88:$U$88,1,2))),INDIRECT("_"&amp;_xlfn.XLOOKUP(BD$2,WatchbillMONTHLY!$A$88:$U$88,OFFSET(WatchbillMONTHLY!$A$88:$U$88,1,2))))=$A77,_xlfn.XLOOKUP(BD$2,WatchbillMONTHLY!$A$88:$U$88,OFFSET(WatchbillMONTHLY!$A$88:$U$88,1,2)),FALSE),TRUE,FALSE)),
FALSE),FALSE)</f>
        <v>0</v>
      </c>
      <c r="BE77" s="209" t="b" cm="1">
        <f t="array" aca="1" ref="BE77" ca="1">IF(AND($A77 &gt; 0, X77 &gt; 0,BE$2&lt;MiscFormulas!$A$5+1),
_xlfn.IFNA(
_xlfn.IFNA(
_xlfn.IFNA(
_xlfn.IFNA(
_xlfn.IFNA(
_xlfn.IFNA(
IF(_xlfn.XLOOKUP(BE$2,WatchbillMONTHLY!$A$3:$U$3,OFFSET(WatchbillMONTHLY!$A$3:$U$3,1,2))=IF(_xlfn.XLOOKUP($A77,INDIRECT("_"&amp;_xlfn.XLOOKUP(BE$2,WatchbillMONTHLY!$A$3:$U$3,OFFSET(WatchbillMONTHLY!$A$3:$U$3,1,2))),INDIRECT("_"&amp;_xlfn.XLOOKUP(BE$2,WatchbillMONTHLY!$A$3:$U$3,OFFSET(WatchbillMONTHLY!$A$3:$U$3,1,2))))=$A77,_xlfn.XLOOKUP(BE$2,WatchbillMONTHLY!$A$3:$U$3,OFFSET(WatchbillMONTHLY!$A$3:$U$3,1,2)),FALSE),TRUE,FALSE),
IF(_xlfn.XLOOKUP(BE$2,WatchbillMONTHLY!$A$20:$U$20,OFFSET(WatchbillMONTHLY!$A$20:$U$20,1,2))=IF(_xlfn.XLOOKUP($A77,INDIRECT("_"&amp;_xlfn.XLOOKUP(BE$2,WatchbillMONTHLY!$A$20:$U$20,OFFSET(WatchbillMONTHLY!$A$20:$U$20,1,2))),INDIRECT("_"&amp;_xlfn.XLOOKUP(BE$2,WatchbillMONTHLY!$A$20:$U$20,OFFSET(WatchbillMONTHLY!$A$20:$U$20,1,2))))=$A77,_xlfn.XLOOKUP(BE$2,WatchbillMONTHLY!$A$20:$U$20,OFFSET(WatchbillMONTHLY!$A$20:$U$20,1,2)),FALSE),TRUE,FALSE)),
IF(_xlfn.XLOOKUP(BE$2,WatchbillMONTHLY!$A$37:$U$37,OFFSET(WatchbillMONTHLY!$A$37:$U$37,1,2))=IF(_xlfn.XLOOKUP($A77,INDIRECT("_"&amp;_xlfn.XLOOKUP(BE$2,WatchbillMONTHLY!$A$37:$U$37,OFFSET(WatchbillMONTHLY!$A$37:$U$37,1,2))),INDIRECT("_"&amp;_xlfn.XLOOKUP(BE$2,WatchbillMONTHLY!$A$37:$U$37,OFFSET(WatchbillMONTHLY!$A$37:$U$37,1,2))))=$A77,_xlfn.XLOOKUP(BE$2,WatchbillMONTHLY!$A$37:$U$37,OFFSET(WatchbillMONTHLY!$A$37:$U$37,1,2)),FALSE),TRUE,FALSE)),
IF(_xlfn.XLOOKUP(BE$2,WatchbillMONTHLY!$A$54:$U$54,OFFSET(WatchbillMONTHLY!$A$54:$U$54,1,2))=IF(_xlfn.XLOOKUP($A77,INDIRECT("_"&amp;_xlfn.XLOOKUP(BE$2,WatchbillMONTHLY!$A$54:$U$54,OFFSET(WatchbillMONTHLY!$A$54:$U$54,1,2))),INDIRECT("_"&amp;_xlfn.XLOOKUP(BE$2,WatchbillMONTHLY!$A$54:$U$54,OFFSET(WatchbillMONTHLY!$A$54:$U$54,1,2))))=$A77,_xlfn.XLOOKUP(BE$2,WatchbillMONTHLY!$A$54:$U$54,OFFSET(WatchbillMONTHLY!$A$54:$U$54,1,2)),FALSE),TRUE,FALSE)),
IF(_xlfn.XLOOKUP(BE$2,WatchbillMONTHLY!$A$71:$U$71,OFFSET(WatchbillMONTHLY!$A$71:$U$71,1,2))=IF(_xlfn.XLOOKUP($A77,INDIRECT("_"&amp;_xlfn.XLOOKUP(BE$2,WatchbillMONTHLY!$A$71:$U$71,OFFSET(WatchbillMONTHLY!$A$71:$U$71,1,2))),INDIRECT("_"&amp;_xlfn.XLOOKUP(BE$2,WatchbillMONTHLY!$A$71:$U$71,OFFSET(WatchbillMONTHLY!$A$71:$U$71,1,2))))=$A77,_xlfn.XLOOKUP(BE$2,WatchbillMONTHLY!$A$71:$U$71,OFFSET(WatchbillMONTHLY!$A$71:$U$71,1,2)),FALSE),TRUE,FALSE)),
IF(_xlfn.XLOOKUP(BE$2,WatchbillMONTHLY!$A$88:$U$88,OFFSET(WatchbillMONTHLY!$A$88:$U$88,1,2))=IF(_xlfn.XLOOKUP($A77,INDIRECT("_"&amp;_xlfn.XLOOKUP(BE$2,WatchbillMONTHLY!$A$88:$U$88,OFFSET(WatchbillMONTHLY!$A$88:$U$88,1,2))),INDIRECT("_"&amp;_xlfn.XLOOKUP(BE$2,WatchbillMONTHLY!$A$88:$U$88,OFFSET(WatchbillMONTHLY!$A$88:$U$88,1,2))))=$A77,_xlfn.XLOOKUP(BE$2,WatchbillMONTHLY!$A$88:$U$88,OFFSET(WatchbillMONTHLY!$A$88:$U$88,1,2)),FALSE),TRUE,FALSE)),
FALSE),FALSE)</f>
        <v>0</v>
      </c>
      <c r="BF77" s="209" t="b" cm="1">
        <f t="array" aca="1" ref="BF77" ca="1">IF(AND($A77 &gt; 0, Y77 &gt; 0,BF$2&lt;MiscFormulas!$A$5+1),
_xlfn.IFNA(
_xlfn.IFNA(
_xlfn.IFNA(
_xlfn.IFNA(
_xlfn.IFNA(
_xlfn.IFNA(
IF(_xlfn.XLOOKUP(BF$2,WatchbillMONTHLY!$A$3:$U$3,OFFSET(WatchbillMONTHLY!$A$3:$U$3,1,2))=IF(_xlfn.XLOOKUP($A77,INDIRECT("_"&amp;_xlfn.XLOOKUP(BF$2,WatchbillMONTHLY!$A$3:$U$3,OFFSET(WatchbillMONTHLY!$A$3:$U$3,1,2))),INDIRECT("_"&amp;_xlfn.XLOOKUP(BF$2,WatchbillMONTHLY!$A$3:$U$3,OFFSET(WatchbillMONTHLY!$A$3:$U$3,1,2))))=$A77,_xlfn.XLOOKUP(BF$2,WatchbillMONTHLY!$A$3:$U$3,OFFSET(WatchbillMONTHLY!$A$3:$U$3,1,2)),FALSE),TRUE,FALSE),
IF(_xlfn.XLOOKUP(BF$2,WatchbillMONTHLY!$A$20:$U$20,OFFSET(WatchbillMONTHLY!$A$20:$U$20,1,2))=IF(_xlfn.XLOOKUP($A77,INDIRECT("_"&amp;_xlfn.XLOOKUP(BF$2,WatchbillMONTHLY!$A$20:$U$20,OFFSET(WatchbillMONTHLY!$A$20:$U$20,1,2))),INDIRECT("_"&amp;_xlfn.XLOOKUP(BF$2,WatchbillMONTHLY!$A$20:$U$20,OFFSET(WatchbillMONTHLY!$A$20:$U$20,1,2))))=$A77,_xlfn.XLOOKUP(BF$2,WatchbillMONTHLY!$A$20:$U$20,OFFSET(WatchbillMONTHLY!$A$20:$U$20,1,2)),FALSE),TRUE,FALSE)),
IF(_xlfn.XLOOKUP(BF$2,WatchbillMONTHLY!$A$37:$U$37,OFFSET(WatchbillMONTHLY!$A$37:$U$37,1,2))=IF(_xlfn.XLOOKUP($A77,INDIRECT("_"&amp;_xlfn.XLOOKUP(BF$2,WatchbillMONTHLY!$A$37:$U$37,OFFSET(WatchbillMONTHLY!$A$37:$U$37,1,2))),INDIRECT("_"&amp;_xlfn.XLOOKUP(BF$2,WatchbillMONTHLY!$A$37:$U$37,OFFSET(WatchbillMONTHLY!$A$37:$U$37,1,2))))=$A77,_xlfn.XLOOKUP(BF$2,WatchbillMONTHLY!$A$37:$U$37,OFFSET(WatchbillMONTHLY!$A$37:$U$37,1,2)),FALSE),TRUE,FALSE)),
IF(_xlfn.XLOOKUP(BF$2,WatchbillMONTHLY!$A$54:$U$54,OFFSET(WatchbillMONTHLY!$A$54:$U$54,1,2))=IF(_xlfn.XLOOKUP($A77,INDIRECT("_"&amp;_xlfn.XLOOKUP(BF$2,WatchbillMONTHLY!$A$54:$U$54,OFFSET(WatchbillMONTHLY!$A$54:$U$54,1,2))),INDIRECT("_"&amp;_xlfn.XLOOKUP(BF$2,WatchbillMONTHLY!$A$54:$U$54,OFFSET(WatchbillMONTHLY!$A$54:$U$54,1,2))))=$A77,_xlfn.XLOOKUP(BF$2,WatchbillMONTHLY!$A$54:$U$54,OFFSET(WatchbillMONTHLY!$A$54:$U$54,1,2)),FALSE),TRUE,FALSE)),
IF(_xlfn.XLOOKUP(BF$2,WatchbillMONTHLY!$A$71:$U$71,OFFSET(WatchbillMONTHLY!$A$71:$U$71,1,2))=IF(_xlfn.XLOOKUP($A77,INDIRECT("_"&amp;_xlfn.XLOOKUP(BF$2,WatchbillMONTHLY!$A$71:$U$71,OFFSET(WatchbillMONTHLY!$A$71:$U$71,1,2))),INDIRECT("_"&amp;_xlfn.XLOOKUP(BF$2,WatchbillMONTHLY!$A$71:$U$71,OFFSET(WatchbillMONTHLY!$A$71:$U$71,1,2))))=$A77,_xlfn.XLOOKUP(BF$2,WatchbillMONTHLY!$A$71:$U$71,OFFSET(WatchbillMONTHLY!$A$71:$U$71,1,2)),FALSE),TRUE,FALSE)),
IF(_xlfn.XLOOKUP(BF$2,WatchbillMONTHLY!$A$88:$U$88,OFFSET(WatchbillMONTHLY!$A$88:$U$88,1,2))=IF(_xlfn.XLOOKUP($A77,INDIRECT("_"&amp;_xlfn.XLOOKUP(BF$2,WatchbillMONTHLY!$A$88:$U$88,OFFSET(WatchbillMONTHLY!$A$88:$U$88,1,2))),INDIRECT("_"&amp;_xlfn.XLOOKUP(BF$2,WatchbillMONTHLY!$A$88:$U$88,OFFSET(WatchbillMONTHLY!$A$88:$U$88,1,2))))=$A77,_xlfn.XLOOKUP(BF$2,WatchbillMONTHLY!$A$88:$U$88,OFFSET(WatchbillMONTHLY!$A$88:$U$88,1,2)),FALSE),TRUE,FALSE)),
FALSE),FALSE)</f>
        <v>0</v>
      </c>
      <c r="BG77" s="209" t="b" cm="1">
        <f t="array" aca="1" ref="BG77" ca="1">IF(AND($A77 &gt; 0, Z77 &gt; 0,BG$2&lt;MiscFormulas!$A$5+1),
_xlfn.IFNA(
_xlfn.IFNA(
_xlfn.IFNA(
_xlfn.IFNA(
_xlfn.IFNA(
_xlfn.IFNA(
IF(_xlfn.XLOOKUP(BG$2,WatchbillMONTHLY!$A$3:$U$3,OFFSET(WatchbillMONTHLY!$A$3:$U$3,1,2))=IF(_xlfn.XLOOKUP($A77,INDIRECT("_"&amp;_xlfn.XLOOKUP(BG$2,WatchbillMONTHLY!$A$3:$U$3,OFFSET(WatchbillMONTHLY!$A$3:$U$3,1,2))),INDIRECT("_"&amp;_xlfn.XLOOKUP(BG$2,WatchbillMONTHLY!$A$3:$U$3,OFFSET(WatchbillMONTHLY!$A$3:$U$3,1,2))))=$A77,_xlfn.XLOOKUP(BG$2,WatchbillMONTHLY!$A$3:$U$3,OFFSET(WatchbillMONTHLY!$A$3:$U$3,1,2)),FALSE),TRUE,FALSE),
IF(_xlfn.XLOOKUP(BG$2,WatchbillMONTHLY!$A$20:$U$20,OFFSET(WatchbillMONTHLY!$A$20:$U$20,1,2))=IF(_xlfn.XLOOKUP($A77,INDIRECT("_"&amp;_xlfn.XLOOKUP(BG$2,WatchbillMONTHLY!$A$20:$U$20,OFFSET(WatchbillMONTHLY!$A$20:$U$20,1,2))),INDIRECT("_"&amp;_xlfn.XLOOKUP(BG$2,WatchbillMONTHLY!$A$20:$U$20,OFFSET(WatchbillMONTHLY!$A$20:$U$20,1,2))))=$A77,_xlfn.XLOOKUP(BG$2,WatchbillMONTHLY!$A$20:$U$20,OFFSET(WatchbillMONTHLY!$A$20:$U$20,1,2)),FALSE),TRUE,FALSE)),
IF(_xlfn.XLOOKUP(BG$2,WatchbillMONTHLY!$A$37:$U$37,OFFSET(WatchbillMONTHLY!$A$37:$U$37,1,2))=IF(_xlfn.XLOOKUP($A77,INDIRECT("_"&amp;_xlfn.XLOOKUP(BG$2,WatchbillMONTHLY!$A$37:$U$37,OFFSET(WatchbillMONTHLY!$A$37:$U$37,1,2))),INDIRECT("_"&amp;_xlfn.XLOOKUP(BG$2,WatchbillMONTHLY!$A$37:$U$37,OFFSET(WatchbillMONTHLY!$A$37:$U$37,1,2))))=$A77,_xlfn.XLOOKUP(BG$2,WatchbillMONTHLY!$A$37:$U$37,OFFSET(WatchbillMONTHLY!$A$37:$U$37,1,2)),FALSE),TRUE,FALSE)),
IF(_xlfn.XLOOKUP(BG$2,WatchbillMONTHLY!$A$54:$U$54,OFFSET(WatchbillMONTHLY!$A$54:$U$54,1,2))=IF(_xlfn.XLOOKUP($A77,INDIRECT("_"&amp;_xlfn.XLOOKUP(BG$2,WatchbillMONTHLY!$A$54:$U$54,OFFSET(WatchbillMONTHLY!$A$54:$U$54,1,2))),INDIRECT("_"&amp;_xlfn.XLOOKUP(BG$2,WatchbillMONTHLY!$A$54:$U$54,OFFSET(WatchbillMONTHLY!$A$54:$U$54,1,2))))=$A77,_xlfn.XLOOKUP(BG$2,WatchbillMONTHLY!$A$54:$U$54,OFFSET(WatchbillMONTHLY!$A$54:$U$54,1,2)),FALSE),TRUE,FALSE)),
IF(_xlfn.XLOOKUP(BG$2,WatchbillMONTHLY!$A$71:$U$71,OFFSET(WatchbillMONTHLY!$A$71:$U$71,1,2))=IF(_xlfn.XLOOKUP($A77,INDIRECT("_"&amp;_xlfn.XLOOKUP(BG$2,WatchbillMONTHLY!$A$71:$U$71,OFFSET(WatchbillMONTHLY!$A$71:$U$71,1,2))),INDIRECT("_"&amp;_xlfn.XLOOKUP(BG$2,WatchbillMONTHLY!$A$71:$U$71,OFFSET(WatchbillMONTHLY!$A$71:$U$71,1,2))))=$A77,_xlfn.XLOOKUP(BG$2,WatchbillMONTHLY!$A$71:$U$71,OFFSET(WatchbillMONTHLY!$A$71:$U$71,1,2)),FALSE),TRUE,FALSE)),
IF(_xlfn.XLOOKUP(BG$2,WatchbillMONTHLY!$A$88:$U$88,OFFSET(WatchbillMONTHLY!$A$88:$U$88,1,2))=IF(_xlfn.XLOOKUP($A77,INDIRECT("_"&amp;_xlfn.XLOOKUP(BG$2,WatchbillMONTHLY!$A$88:$U$88,OFFSET(WatchbillMONTHLY!$A$88:$U$88,1,2))),INDIRECT("_"&amp;_xlfn.XLOOKUP(BG$2,WatchbillMONTHLY!$A$88:$U$88,OFFSET(WatchbillMONTHLY!$A$88:$U$88,1,2))))=$A77,_xlfn.XLOOKUP(BG$2,WatchbillMONTHLY!$A$88:$U$88,OFFSET(WatchbillMONTHLY!$A$88:$U$88,1,2)),FALSE),TRUE,FALSE)),
FALSE),FALSE)</f>
        <v>0</v>
      </c>
      <c r="BH77" s="209" t="b" cm="1">
        <f t="array" aca="1" ref="BH77" ca="1">IF(AND($A77 &gt; 0, AA77 &gt; 0,BH$2&lt;MiscFormulas!$A$5+1),
_xlfn.IFNA(
_xlfn.IFNA(
_xlfn.IFNA(
_xlfn.IFNA(
_xlfn.IFNA(
_xlfn.IFNA(
IF(_xlfn.XLOOKUP(BH$2,WatchbillMONTHLY!$A$3:$U$3,OFFSET(WatchbillMONTHLY!$A$3:$U$3,1,2))=IF(_xlfn.XLOOKUP($A77,INDIRECT("_"&amp;_xlfn.XLOOKUP(BH$2,WatchbillMONTHLY!$A$3:$U$3,OFFSET(WatchbillMONTHLY!$A$3:$U$3,1,2))),INDIRECT("_"&amp;_xlfn.XLOOKUP(BH$2,WatchbillMONTHLY!$A$3:$U$3,OFFSET(WatchbillMONTHLY!$A$3:$U$3,1,2))))=$A77,_xlfn.XLOOKUP(BH$2,WatchbillMONTHLY!$A$3:$U$3,OFFSET(WatchbillMONTHLY!$A$3:$U$3,1,2)),FALSE),TRUE,FALSE),
IF(_xlfn.XLOOKUP(BH$2,WatchbillMONTHLY!$A$20:$U$20,OFFSET(WatchbillMONTHLY!$A$20:$U$20,1,2))=IF(_xlfn.XLOOKUP($A77,INDIRECT("_"&amp;_xlfn.XLOOKUP(BH$2,WatchbillMONTHLY!$A$20:$U$20,OFFSET(WatchbillMONTHLY!$A$20:$U$20,1,2))),INDIRECT("_"&amp;_xlfn.XLOOKUP(BH$2,WatchbillMONTHLY!$A$20:$U$20,OFFSET(WatchbillMONTHLY!$A$20:$U$20,1,2))))=$A77,_xlfn.XLOOKUP(BH$2,WatchbillMONTHLY!$A$20:$U$20,OFFSET(WatchbillMONTHLY!$A$20:$U$20,1,2)),FALSE),TRUE,FALSE)),
IF(_xlfn.XLOOKUP(BH$2,WatchbillMONTHLY!$A$37:$U$37,OFFSET(WatchbillMONTHLY!$A$37:$U$37,1,2))=IF(_xlfn.XLOOKUP($A77,INDIRECT("_"&amp;_xlfn.XLOOKUP(BH$2,WatchbillMONTHLY!$A$37:$U$37,OFFSET(WatchbillMONTHLY!$A$37:$U$37,1,2))),INDIRECT("_"&amp;_xlfn.XLOOKUP(BH$2,WatchbillMONTHLY!$A$37:$U$37,OFFSET(WatchbillMONTHLY!$A$37:$U$37,1,2))))=$A77,_xlfn.XLOOKUP(BH$2,WatchbillMONTHLY!$A$37:$U$37,OFFSET(WatchbillMONTHLY!$A$37:$U$37,1,2)),FALSE),TRUE,FALSE)),
IF(_xlfn.XLOOKUP(BH$2,WatchbillMONTHLY!$A$54:$U$54,OFFSET(WatchbillMONTHLY!$A$54:$U$54,1,2))=IF(_xlfn.XLOOKUP($A77,INDIRECT("_"&amp;_xlfn.XLOOKUP(BH$2,WatchbillMONTHLY!$A$54:$U$54,OFFSET(WatchbillMONTHLY!$A$54:$U$54,1,2))),INDIRECT("_"&amp;_xlfn.XLOOKUP(BH$2,WatchbillMONTHLY!$A$54:$U$54,OFFSET(WatchbillMONTHLY!$A$54:$U$54,1,2))))=$A77,_xlfn.XLOOKUP(BH$2,WatchbillMONTHLY!$A$54:$U$54,OFFSET(WatchbillMONTHLY!$A$54:$U$54,1,2)),FALSE),TRUE,FALSE)),
IF(_xlfn.XLOOKUP(BH$2,WatchbillMONTHLY!$A$71:$U$71,OFFSET(WatchbillMONTHLY!$A$71:$U$71,1,2))=IF(_xlfn.XLOOKUP($A77,INDIRECT("_"&amp;_xlfn.XLOOKUP(BH$2,WatchbillMONTHLY!$A$71:$U$71,OFFSET(WatchbillMONTHLY!$A$71:$U$71,1,2))),INDIRECT("_"&amp;_xlfn.XLOOKUP(BH$2,WatchbillMONTHLY!$A$71:$U$71,OFFSET(WatchbillMONTHLY!$A$71:$U$71,1,2))))=$A77,_xlfn.XLOOKUP(BH$2,WatchbillMONTHLY!$A$71:$U$71,OFFSET(WatchbillMONTHLY!$A$71:$U$71,1,2)),FALSE),TRUE,FALSE)),
IF(_xlfn.XLOOKUP(BH$2,WatchbillMONTHLY!$A$88:$U$88,OFFSET(WatchbillMONTHLY!$A$88:$U$88,1,2))=IF(_xlfn.XLOOKUP($A77,INDIRECT("_"&amp;_xlfn.XLOOKUP(BH$2,WatchbillMONTHLY!$A$88:$U$88,OFFSET(WatchbillMONTHLY!$A$88:$U$88,1,2))),INDIRECT("_"&amp;_xlfn.XLOOKUP(BH$2,WatchbillMONTHLY!$A$88:$U$88,OFFSET(WatchbillMONTHLY!$A$88:$U$88,1,2))))=$A77,_xlfn.XLOOKUP(BH$2,WatchbillMONTHLY!$A$88:$U$88,OFFSET(WatchbillMONTHLY!$A$88:$U$88,1,2)),FALSE),TRUE,FALSE)),
FALSE),FALSE)</f>
        <v>0</v>
      </c>
      <c r="BI77" s="209" t="b" cm="1">
        <f t="array" aca="1" ref="BI77" ca="1">IF(AND($A77 &gt; 0, AB77 &gt; 0,BI$2&lt;MiscFormulas!$A$5+1),
_xlfn.IFNA(
_xlfn.IFNA(
_xlfn.IFNA(
_xlfn.IFNA(
_xlfn.IFNA(
_xlfn.IFNA(
IF(_xlfn.XLOOKUP(BI$2,WatchbillMONTHLY!$A$3:$U$3,OFFSET(WatchbillMONTHLY!$A$3:$U$3,1,2))=IF(_xlfn.XLOOKUP($A77,INDIRECT("_"&amp;_xlfn.XLOOKUP(BI$2,WatchbillMONTHLY!$A$3:$U$3,OFFSET(WatchbillMONTHLY!$A$3:$U$3,1,2))),INDIRECT("_"&amp;_xlfn.XLOOKUP(BI$2,WatchbillMONTHLY!$A$3:$U$3,OFFSET(WatchbillMONTHLY!$A$3:$U$3,1,2))))=$A77,_xlfn.XLOOKUP(BI$2,WatchbillMONTHLY!$A$3:$U$3,OFFSET(WatchbillMONTHLY!$A$3:$U$3,1,2)),FALSE),TRUE,FALSE),
IF(_xlfn.XLOOKUP(BI$2,WatchbillMONTHLY!$A$20:$U$20,OFFSET(WatchbillMONTHLY!$A$20:$U$20,1,2))=IF(_xlfn.XLOOKUP($A77,INDIRECT("_"&amp;_xlfn.XLOOKUP(BI$2,WatchbillMONTHLY!$A$20:$U$20,OFFSET(WatchbillMONTHLY!$A$20:$U$20,1,2))),INDIRECT("_"&amp;_xlfn.XLOOKUP(BI$2,WatchbillMONTHLY!$A$20:$U$20,OFFSET(WatchbillMONTHLY!$A$20:$U$20,1,2))))=$A77,_xlfn.XLOOKUP(BI$2,WatchbillMONTHLY!$A$20:$U$20,OFFSET(WatchbillMONTHLY!$A$20:$U$20,1,2)),FALSE),TRUE,FALSE)),
IF(_xlfn.XLOOKUP(BI$2,WatchbillMONTHLY!$A$37:$U$37,OFFSET(WatchbillMONTHLY!$A$37:$U$37,1,2))=IF(_xlfn.XLOOKUP($A77,INDIRECT("_"&amp;_xlfn.XLOOKUP(BI$2,WatchbillMONTHLY!$A$37:$U$37,OFFSET(WatchbillMONTHLY!$A$37:$U$37,1,2))),INDIRECT("_"&amp;_xlfn.XLOOKUP(BI$2,WatchbillMONTHLY!$A$37:$U$37,OFFSET(WatchbillMONTHLY!$A$37:$U$37,1,2))))=$A77,_xlfn.XLOOKUP(BI$2,WatchbillMONTHLY!$A$37:$U$37,OFFSET(WatchbillMONTHLY!$A$37:$U$37,1,2)),FALSE),TRUE,FALSE)),
IF(_xlfn.XLOOKUP(BI$2,WatchbillMONTHLY!$A$54:$U$54,OFFSET(WatchbillMONTHLY!$A$54:$U$54,1,2))=IF(_xlfn.XLOOKUP($A77,INDIRECT("_"&amp;_xlfn.XLOOKUP(BI$2,WatchbillMONTHLY!$A$54:$U$54,OFFSET(WatchbillMONTHLY!$A$54:$U$54,1,2))),INDIRECT("_"&amp;_xlfn.XLOOKUP(BI$2,WatchbillMONTHLY!$A$54:$U$54,OFFSET(WatchbillMONTHLY!$A$54:$U$54,1,2))))=$A77,_xlfn.XLOOKUP(BI$2,WatchbillMONTHLY!$A$54:$U$54,OFFSET(WatchbillMONTHLY!$A$54:$U$54,1,2)),FALSE),TRUE,FALSE)),
IF(_xlfn.XLOOKUP(BI$2,WatchbillMONTHLY!$A$71:$U$71,OFFSET(WatchbillMONTHLY!$A$71:$U$71,1,2))=IF(_xlfn.XLOOKUP($A77,INDIRECT("_"&amp;_xlfn.XLOOKUP(BI$2,WatchbillMONTHLY!$A$71:$U$71,OFFSET(WatchbillMONTHLY!$A$71:$U$71,1,2))),INDIRECT("_"&amp;_xlfn.XLOOKUP(BI$2,WatchbillMONTHLY!$A$71:$U$71,OFFSET(WatchbillMONTHLY!$A$71:$U$71,1,2))))=$A77,_xlfn.XLOOKUP(BI$2,WatchbillMONTHLY!$A$71:$U$71,OFFSET(WatchbillMONTHLY!$A$71:$U$71,1,2)),FALSE),TRUE,FALSE)),
IF(_xlfn.XLOOKUP(BI$2,WatchbillMONTHLY!$A$88:$U$88,OFFSET(WatchbillMONTHLY!$A$88:$U$88,1,2))=IF(_xlfn.XLOOKUP($A77,INDIRECT("_"&amp;_xlfn.XLOOKUP(BI$2,WatchbillMONTHLY!$A$88:$U$88,OFFSET(WatchbillMONTHLY!$A$88:$U$88,1,2))),INDIRECT("_"&amp;_xlfn.XLOOKUP(BI$2,WatchbillMONTHLY!$A$88:$U$88,OFFSET(WatchbillMONTHLY!$A$88:$U$88,1,2))))=$A77,_xlfn.XLOOKUP(BI$2,WatchbillMONTHLY!$A$88:$U$88,OFFSET(WatchbillMONTHLY!$A$88:$U$88,1,2)),FALSE),TRUE,FALSE)),
FALSE),FALSE)</f>
        <v>0</v>
      </c>
      <c r="BJ77" s="209" t="b" cm="1">
        <f t="array" aca="1" ref="BJ77" ca="1">IF(AND($A77 &gt; 0, AC77 &gt; 0,BJ$2&lt;MiscFormulas!$A$5+1),
_xlfn.IFNA(
_xlfn.IFNA(
_xlfn.IFNA(
_xlfn.IFNA(
_xlfn.IFNA(
_xlfn.IFNA(
IF(_xlfn.XLOOKUP(BJ$2,WatchbillMONTHLY!$A$3:$U$3,OFFSET(WatchbillMONTHLY!$A$3:$U$3,1,2))=IF(_xlfn.XLOOKUP($A77,INDIRECT("_"&amp;_xlfn.XLOOKUP(BJ$2,WatchbillMONTHLY!$A$3:$U$3,OFFSET(WatchbillMONTHLY!$A$3:$U$3,1,2))),INDIRECT("_"&amp;_xlfn.XLOOKUP(BJ$2,WatchbillMONTHLY!$A$3:$U$3,OFFSET(WatchbillMONTHLY!$A$3:$U$3,1,2))))=$A77,_xlfn.XLOOKUP(BJ$2,WatchbillMONTHLY!$A$3:$U$3,OFFSET(WatchbillMONTHLY!$A$3:$U$3,1,2)),FALSE),TRUE,FALSE),
IF(_xlfn.XLOOKUP(BJ$2,WatchbillMONTHLY!$A$20:$U$20,OFFSET(WatchbillMONTHLY!$A$20:$U$20,1,2))=IF(_xlfn.XLOOKUP($A77,INDIRECT("_"&amp;_xlfn.XLOOKUP(BJ$2,WatchbillMONTHLY!$A$20:$U$20,OFFSET(WatchbillMONTHLY!$A$20:$U$20,1,2))),INDIRECT("_"&amp;_xlfn.XLOOKUP(BJ$2,WatchbillMONTHLY!$A$20:$U$20,OFFSET(WatchbillMONTHLY!$A$20:$U$20,1,2))))=$A77,_xlfn.XLOOKUP(BJ$2,WatchbillMONTHLY!$A$20:$U$20,OFFSET(WatchbillMONTHLY!$A$20:$U$20,1,2)),FALSE),TRUE,FALSE)),
IF(_xlfn.XLOOKUP(BJ$2,WatchbillMONTHLY!$A$37:$U$37,OFFSET(WatchbillMONTHLY!$A$37:$U$37,1,2))=IF(_xlfn.XLOOKUP($A77,INDIRECT("_"&amp;_xlfn.XLOOKUP(BJ$2,WatchbillMONTHLY!$A$37:$U$37,OFFSET(WatchbillMONTHLY!$A$37:$U$37,1,2))),INDIRECT("_"&amp;_xlfn.XLOOKUP(BJ$2,WatchbillMONTHLY!$A$37:$U$37,OFFSET(WatchbillMONTHLY!$A$37:$U$37,1,2))))=$A77,_xlfn.XLOOKUP(BJ$2,WatchbillMONTHLY!$A$37:$U$37,OFFSET(WatchbillMONTHLY!$A$37:$U$37,1,2)),FALSE),TRUE,FALSE)),
IF(_xlfn.XLOOKUP(BJ$2,WatchbillMONTHLY!$A$54:$U$54,OFFSET(WatchbillMONTHLY!$A$54:$U$54,1,2))=IF(_xlfn.XLOOKUP($A77,INDIRECT("_"&amp;_xlfn.XLOOKUP(BJ$2,WatchbillMONTHLY!$A$54:$U$54,OFFSET(WatchbillMONTHLY!$A$54:$U$54,1,2))),INDIRECT("_"&amp;_xlfn.XLOOKUP(BJ$2,WatchbillMONTHLY!$A$54:$U$54,OFFSET(WatchbillMONTHLY!$A$54:$U$54,1,2))))=$A77,_xlfn.XLOOKUP(BJ$2,WatchbillMONTHLY!$A$54:$U$54,OFFSET(WatchbillMONTHLY!$A$54:$U$54,1,2)),FALSE),TRUE,FALSE)),
IF(_xlfn.XLOOKUP(BJ$2,WatchbillMONTHLY!$A$71:$U$71,OFFSET(WatchbillMONTHLY!$A$71:$U$71,1,2))=IF(_xlfn.XLOOKUP($A77,INDIRECT("_"&amp;_xlfn.XLOOKUP(BJ$2,WatchbillMONTHLY!$A$71:$U$71,OFFSET(WatchbillMONTHLY!$A$71:$U$71,1,2))),INDIRECT("_"&amp;_xlfn.XLOOKUP(BJ$2,WatchbillMONTHLY!$A$71:$U$71,OFFSET(WatchbillMONTHLY!$A$71:$U$71,1,2))))=$A77,_xlfn.XLOOKUP(BJ$2,WatchbillMONTHLY!$A$71:$U$71,OFFSET(WatchbillMONTHLY!$A$71:$U$71,1,2)),FALSE),TRUE,FALSE)),
IF(_xlfn.XLOOKUP(BJ$2,WatchbillMONTHLY!$A$88:$U$88,OFFSET(WatchbillMONTHLY!$A$88:$U$88,1,2))=IF(_xlfn.XLOOKUP($A77,INDIRECT("_"&amp;_xlfn.XLOOKUP(BJ$2,WatchbillMONTHLY!$A$88:$U$88,OFFSET(WatchbillMONTHLY!$A$88:$U$88,1,2))),INDIRECT("_"&amp;_xlfn.XLOOKUP(BJ$2,WatchbillMONTHLY!$A$88:$U$88,OFFSET(WatchbillMONTHLY!$A$88:$U$88,1,2))))=$A77,_xlfn.XLOOKUP(BJ$2,WatchbillMONTHLY!$A$88:$U$88,OFFSET(WatchbillMONTHLY!$A$88:$U$88,1,2)),FALSE),TRUE,FALSE)),
FALSE),FALSE)</f>
        <v>0</v>
      </c>
      <c r="BK77" s="209" t="b" cm="1">
        <f t="array" aca="1" ref="BK77" ca="1">IF(AND($A77 &gt; 0, AD77 &gt; 0,BK$2&lt;MiscFormulas!$A$5+1),
_xlfn.IFNA(
_xlfn.IFNA(
_xlfn.IFNA(
_xlfn.IFNA(
_xlfn.IFNA(
_xlfn.IFNA(
IF(_xlfn.XLOOKUP(BK$2,WatchbillMONTHLY!$A$3:$U$3,OFFSET(WatchbillMONTHLY!$A$3:$U$3,1,2))=IF(_xlfn.XLOOKUP($A77,INDIRECT("_"&amp;_xlfn.XLOOKUP(BK$2,WatchbillMONTHLY!$A$3:$U$3,OFFSET(WatchbillMONTHLY!$A$3:$U$3,1,2))),INDIRECT("_"&amp;_xlfn.XLOOKUP(BK$2,WatchbillMONTHLY!$A$3:$U$3,OFFSET(WatchbillMONTHLY!$A$3:$U$3,1,2))))=$A77,_xlfn.XLOOKUP(BK$2,WatchbillMONTHLY!$A$3:$U$3,OFFSET(WatchbillMONTHLY!$A$3:$U$3,1,2)),FALSE),TRUE,FALSE),
IF(_xlfn.XLOOKUP(BK$2,WatchbillMONTHLY!$A$20:$U$20,OFFSET(WatchbillMONTHLY!$A$20:$U$20,1,2))=IF(_xlfn.XLOOKUP($A77,INDIRECT("_"&amp;_xlfn.XLOOKUP(BK$2,WatchbillMONTHLY!$A$20:$U$20,OFFSET(WatchbillMONTHLY!$A$20:$U$20,1,2))),INDIRECT("_"&amp;_xlfn.XLOOKUP(BK$2,WatchbillMONTHLY!$A$20:$U$20,OFFSET(WatchbillMONTHLY!$A$20:$U$20,1,2))))=$A77,_xlfn.XLOOKUP(BK$2,WatchbillMONTHLY!$A$20:$U$20,OFFSET(WatchbillMONTHLY!$A$20:$U$20,1,2)),FALSE),TRUE,FALSE)),
IF(_xlfn.XLOOKUP(BK$2,WatchbillMONTHLY!$A$37:$U$37,OFFSET(WatchbillMONTHLY!$A$37:$U$37,1,2))=IF(_xlfn.XLOOKUP($A77,INDIRECT("_"&amp;_xlfn.XLOOKUP(BK$2,WatchbillMONTHLY!$A$37:$U$37,OFFSET(WatchbillMONTHLY!$A$37:$U$37,1,2))),INDIRECT("_"&amp;_xlfn.XLOOKUP(BK$2,WatchbillMONTHLY!$A$37:$U$37,OFFSET(WatchbillMONTHLY!$A$37:$U$37,1,2))))=$A77,_xlfn.XLOOKUP(BK$2,WatchbillMONTHLY!$A$37:$U$37,OFFSET(WatchbillMONTHLY!$A$37:$U$37,1,2)),FALSE),TRUE,FALSE)),
IF(_xlfn.XLOOKUP(BK$2,WatchbillMONTHLY!$A$54:$U$54,OFFSET(WatchbillMONTHLY!$A$54:$U$54,1,2))=IF(_xlfn.XLOOKUP($A77,INDIRECT("_"&amp;_xlfn.XLOOKUP(BK$2,WatchbillMONTHLY!$A$54:$U$54,OFFSET(WatchbillMONTHLY!$A$54:$U$54,1,2))),INDIRECT("_"&amp;_xlfn.XLOOKUP(BK$2,WatchbillMONTHLY!$A$54:$U$54,OFFSET(WatchbillMONTHLY!$A$54:$U$54,1,2))))=$A77,_xlfn.XLOOKUP(BK$2,WatchbillMONTHLY!$A$54:$U$54,OFFSET(WatchbillMONTHLY!$A$54:$U$54,1,2)),FALSE),TRUE,FALSE)),
IF(_xlfn.XLOOKUP(BK$2,WatchbillMONTHLY!$A$71:$U$71,OFFSET(WatchbillMONTHLY!$A$71:$U$71,1,2))=IF(_xlfn.XLOOKUP($A77,INDIRECT("_"&amp;_xlfn.XLOOKUP(BK$2,WatchbillMONTHLY!$A$71:$U$71,OFFSET(WatchbillMONTHLY!$A$71:$U$71,1,2))),INDIRECT("_"&amp;_xlfn.XLOOKUP(BK$2,WatchbillMONTHLY!$A$71:$U$71,OFFSET(WatchbillMONTHLY!$A$71:$U$71,1,2))))=$A77,_xlfn.XLOOKUP(BK$2,WatchbillMONTHLY!$A$71:$U$71,OFFSET(WatchbillMONTHLY!$A$71:$U$71,1,2)),FALSE),TRUE,FALSE)),
IF(_xlfn.XLOOKUP(BK$2,WatchbillMONTHLY!$A$88:$U$88,OFFSET(WatchbillMONTHLY!$A$88:$U$88,1,2))=IF(_xlfn.XLOOKUP($A77,INDIRECT("_"&amp;_xlfn.XLOOKUP(BK$2,WatchbillMONTHLY!$A$88:$U$88,OFFSET(WatchbillMONTHLY!$A$88:$U$88,1,2))),INDIRECT("_"&amp;_xlfn.XLOOKUP(BK$2,WatchbillMONTHLY!$A$88:$U$88,OFFSET(WatchbillMONTHLY!$A$88:$U$88,1,2))))=$A77,_xlfn.XLOOKUP(BK$2,WatchbillMONTHLY!$A$88:$U$88,OFFSET(WatchbillMONTHLY!$A$88:$U$88,1,2)),FALSE),TRUE,FALSE)),
FALSE),FALSE)</f>
        <v>0</v>
      </c>
      <c r="BL77" s="209" t="b" cm="1">
        <f t="array" aca="1" ref="BL77" ca="1">IF(AND($A77 &gt; 0, AE77 &gt; 0,BL$2&lt;MiscFormulas!$A$5+1),
_xlfn.IFNA(
_xlfn.IFNA(
_xlfn.IFNA(
_xlfn.IFNA(
_xlfn.IFNA(
_xlfn.IFNA(
IF(_xlfn.XLOOKUP(BL$2,WatchbillMONTHLY!$A$3:$U$3,OFFSET(WatchbillMONTHLY!$A$3:$U$3,1,2))=IF(_xlfn.XLOOKUP($A77,INDIRECT("_"&amp;_xlfn.XLOOKUP(BL$2,WatchbillMONTHLY!$A$3:$U$3,OFFSET(WatchbillMONTHLY!$A$3:$U$3,1,2))),INDIRECT("_"&amp;_xlfn.XLOOKUP(BL$2,WatchbillMONTHLY!$A$3:$U$3,OFFSET(WatchbillMONTHLY!$A$3:$U$3,1,2))))=$A77,_xlfn.XLOOKUP(BL$2,WatchbillMONTHLY!$A$3:$U$3,OFFSET(WatchbillMONTHLY!$A$3:$U$3,1,2)),FALSE),TRUE,FALSE),
IF(_xlfn.XLOOKUP(BL$2,WatchbillMONTHLY!$A$20:$U$20,OFFSET(WatchbillMONTHLY!$A$20:$U$20,1,2))=IF(_xlfn.XLOOKUP($A77,INDIRECT("_"&amp;_xlfn.XLOOKUP(BL$2,WatchbillMONTHLY!$A$20:$U$20,OFFSET(WatchbillMONTHLY!$A$20:$U$20,1,2))),INDIRECT("_"&amp;_xlfn.XLOOKUP(BL$2,WatchbillMONTHLY!$A$20:$U$20,OFFSET(WatchbillMONTHLY!$A$20:$U$20,1,2))))=$A77,_xlfn.XLOOKUP(BL$2,WatchbillMONTHLY!$A$20:$U$20,OFFSET(WatchbillMONTHLY!$A$20:$U$20,1,2)),FALSE),TRUE,FALSE)),
IF(_xlfn.XLOOKUP(BL$2,WatchbillMONTHLY!$A$37:$U$37,OFFSET(WatchbillMONTHLY!$A$37:$U$37,1,2))=IF(_xlfn.XLOOKUP($A77,INDIRECT("_"&amp;_xlfn.XLOOKUP(BL$2,WatchbillMONTHLY!$A$37:$U$37,OFFSET(WatchbillMONTHLY!$A$37:$U$37,1,2))),INDIRECT("_"&amp;_xlfn.XLOOKUP(BL$2,WatchbillMONTHLY!$A$37:$U$37,OFFSET(WatchbillMONTHLY!$A$37:$U$37,1,2))))=$A77,_xlfn.XLOOKUP(BL$2,WatchbillMONTHLY!$A$37:$U$37,OFFSET(WatchbillMONTHLY!$A$37:$U$37,1,2)),FALSE),TRUE,FALSE)),
IF(_xlfn.XLOOKUP(BL$2,WatchbillMONTHLY!$A$54:$U$54,OFFSET(WatchbillMONTHLY!$A$54:$U$54,1,2))=IF(_xlfn.XLOOKUP($A77,INDIRECT("_"&amp;_xlfn.XLOOKUP(BL$2,WatchbillMONTHLY!$A$54:$U$54,OFFSET(WatchbillMONTHLY!$A$54:$U$54,1,2))),INDIRECT("_"&amp;_xlfn.XLOOKUP(BL$2,WatchbillMONTHLY!$A$54:$U$54,OFFSET(WatchbillMONTHLY!$A$54:$U$54,1,2))))=$A77,_xlfn.XLOOKUP(BL$2,WatchbillMONTHLY!$A$54:$U$54,OFFSET(WatchbillMONTHLY!$A$54:$U$54,1,2)),FALSE),TRUE,FALSE)),
IF(_xlfn.XLOOKUP(BL$2,WatchbillMONTHLY!$A$71:$U$71,OFFSET(WatchbillMONTHLY!$A$71:$U$71,1,2))=IF(_xlfn.XLOOKUP($A77,INDIRECT("_"&amp;_xlfn.XLOOKUP(BL$2,WatchbillMONTHLY!$A$71:$U$71,OFFSET(WatchbillMONTHLY!$A$71:$U$71,1,2))),INDIRECT("_"&amp;_xlfn.XLOOKUP(BL$2,WatchbillMONTHLY!$A$71:$U$71,OFFSET(WatchbillMONTHLY!$A$71:$U$71,1,2))))=$A77,_xlfn.XLOOKUP(BL$2,WatchbillMONTHLY!$A$71:$U$71,OFFSET(WatchbillMONTHLY!$A$71:$U$71,1,2)),FALSE),TRUE,FALSE)),
IF(_xlfn.XLOOKUP(BL$2,WatchbillMONTHLY!$A$88:$U$88,OFFSET(WatchbillMONTHLY!$A$88:$U$88,1,2))=IF(_xlfn.XLOOKUP($A77,INDIRECT("_"&amp;_xlfn.XLOOKUP(BL$2,WatchbillMONTHLY!$A$88:$U$88,OFFSET(WatchbillMONTHLY!$A$88:$U$88,1,2))),INDIRECT("_"&amp;_xlfn.XLOOKUP(BL$2,WatchbillMONTHLY!$A$88:$U$88,OFFSET(WatchbillMONTHLY!$A$88:$U$88,1,2))))=$A77,_xlfn.XLOOKUP(BL$2,WatchbillMONTHLY!$A$88:$U$88,OFFSET(WatchbillMONTHLY!$A$88:$U$88,1,2)),FALSE),TRUE,FALSE)),
FALSE),FALSE)</f>
        <v>0</v>
      </c>
      <c r="BM77" s="209" t="b" cm="1">
        <f t="array" aca="1" ref="BM77" ca="1">IF(AND($A77 &gt; 0, AF77 &gt; 0,BM$2&lt;MiscFormulas!$A$5+1),
_xlfn.IFNA(
_xlfn.IFNA(
_xlfn.IFNA(
_xlfn.IFNA(
_xlfn.IFNA(
_xlfn.IFNA(
IF(_xlfn.XLOOKUP(BM$2,WatchbillMONTHLY!$A$3:$U$3,OFFSET(WatchbillMONTHLY!$A$3:$U$3,1,2))=IF(_xlfn.XLOOKUP($A77,INDIRECT("_"&amp;_xlfn.XLOOKUP(BM$2,WatchbillMONTHLY!$A$3:$U$3,OFFSET(WatchbillMONTHLY!$A$3:$U$3,1,2))),INDIRECT("_"&amp;_xlfn.XLOOKUP(BM$2,WatchbillMONTHLY!$A$3:$U$3,OFFSET(WatchbillMONTHLY!$A$3:$U$3,1,2))))=$A77,_xlfn.XLOOKUP(BM$2,WatchbillMONTHLY!$A$3:$U$3,OFFSET(WatchbillMONTHLY!$A$3:$U$3,1,2)),FALSE),TRUE,FALSE),
IF(_xlfn.XLOOKUP(BM$2,WatchbillMONTHLY!$A$20:$U$20,OFFSET(WatchbillMONTHLY!$A$20:$U$20,1,2))=IF(_xlfn.XLOOKUP($A77,INDIRECT("_"&amp;_xlfn.XLOOKUP(BM$2,WatchbillMONTHLY!$A$20:$U$20,OFFSET(WatchbillMONTHLY!$A$20:$U$20,1,2))),INDIRECT("_"&amp;_xlfn.XLOOKUP(BM$2,WatchbillMONTHLY!$A$20:$U$20,OFFSET(WatchbillMONTHLY!$A$20:$U$20,1,2))))=$A77,_xlfn.XLOOKUP(BM$2,WatchbillMONTHLY!$A$20:$U$20,OFFSET(WatchbillMONTHLY!$A$20:$U$20,1,2)),FALSE),TRUE,FALSE)),
IF(_xlfn.XLOOKUP(BM$2,WatchbillMONTHLY!$A$37:$U$37,OFFSET(WatchbillMONTHLY!$A$37:$U$37,1,2))=IF(_xlfn.XLOOKUP($A77,INDIRECT("_"&amp;_xlfn.XLOOKUP(BM$2,WatchbillMONTHLY!$A$37:$U$37,OFFSET(WatchbillMONTHLY!$A$37:$U$37,1,2))),INDIRECT("_"&amp;_xlfn.XLOOKUP(BM$2,WatchbillMONTHLY!$A$37:$U$37,OFFSET(WatchbillMONTHLY!$A$37:$U$37,1,2))))=$A77,_xlfn.XLOOKUP(BM$2,WatchbillMONTHLY!$A$37:$U$37,OFFSET(WatchbillMONTHLY!$A$37:$U$37,1,2)),FALSE),TRUE,FALSE)),
IF(_xlfn.XLOOKUP(BM$2,WatchbillMONTHLY!$A$54:$U$54,OFFSET(WatchbillMONTHLY!$A$54:$U$54,1,2))=IF(_xlfn.XLOOKUP($A77,INDIRECT("_"&amp;_xlfn.XLOOKUP(BM$2,WatchbillMONTHLY!$A$54:$U$54,OFFSET(WatchbillMONTHLY!$A$54:$U$54,1,2))),INDIRECT("_"&amp;_xlfn.XLOOKUP(BM$2,WatchbillMONTHLY!$A$54:$U$54,OFFSET(WatchbillMONTHLY!$A$54:$U$54,1,2))))=$A77,_xlfn.XLOOKUP(BM$2,WatchbillMONTHLY!$A$54:$U$54,OFFSET(WatchbillMONTHLY!$A$54:$U$54,1,2)),FALSE),TRUE,FALSE)),
IF(_xlfn.XLOOKUP(BM$2,WatchbillMONTHLY!$A$71:$U$71,OFFSET(WatchbillMONTHLY!$A$71:$U$71,1,2))=IF(_xlfn.XLOOKUP($A77,INDIRECT("_"&amp;_xlfn.XLOOKUP(BM$2,WatchbillMONTHLY!$A$71:$U$71,OFFSET(WatchbillMONTHLY!$A$71:$U$71,1,2))),INDIRECT("_"&amp;_xlfn.XLOOKUP(BM$2,WatchbillMONTHLY!$A$71:$U$71,OFFSET(WatchbillMONTHLY!$A$71:$U$71,1,2))))=$A77,_xlfn.XLOOKUP(BM$2,WatchbillMONTHLY!$A$71:$U$71,OFFSET(WatchbillMONTHLY!$A$71:$U$71,1,2)),FALSE),TRUE,FALSE)),
IF(_xlfn.XLOOKUP(BM$2,WatchbillMONTHLY!$A$88:$U$88,OFFSET(WatchbillMONTHLY!$A$88:$U$88,1,2))=IF(_xlfn.XLOOKUP($A77,INDIRECT("_"&amp;_xlfn.XLOOKUP(BM$2,WatchbillMONTHLY!$A$88:$U$88,OFFSET(WatchbillMONTHLY!$A$88:$U$88,1,2))),INDIRECT("_"&amp;_xlfn.XLOOKUP(BM$2,WatchbillMONTHLY!$A$88:$U$88,OFFSET(WatchbillMONTHLY!$A$88:$U$88,1,2))))=$A77,_xlfn.XLOOKUP(BM$2,WatchbillMONTHLY!$A$88:$U$88,OFFSET(WatchbillMONTHLY!$A$88:$U$88,1,2)),FALSE),TRUE,FALSE)),
FALSE),FALSE)</f>
        <v>0</v>
      </c>
      <c r="BN77" s="209" t="b" cm="1">
        <f t="array" aca="1" ref="BN77" ca="1">IF(AND($A77 &gt; 0, AG77 &gt; 0,BN$2&lt;MiscFormulas!$A$5+1),
_xlfn.IFNA(
_xlfn.IFNA(
_xlfn.IFNA(
_xlfn.IFNA(
_xlfn.IFNA(
_xlfn.IFNA(
IF(_xlfn.XLOOKUP(BN$2,WatchbillMONTHLY!$A$3:$U$3,OFFSET(WatchbillMONTHLY!$A$3:$U$3,1,2))=IF(_xlfn.XLOOKUP($A77,INDIRECT("_"&amp;_xlfn.XLOOKUP(BN$2,WatchbillMONTHLY!$A$3:$U$3,OFFSET(WatchbillMONTHLY!$A$3:$U$3,1,2))),INDIRECT("_"&amp;_xlfn.XLOOKUP(BN$2,WatchbillMONTHLY!$A$3:$U$3,OFFSET(WatchbillMONTHLY!$A$3:$U$3,1,2))))=$A77,_xlfn.XLOOKUP(BN$2,WatchbillMONTHLY!$A$3:$U$3,OFFSET(WatchbillMONTHLY!$A$3:$U$3,1,2)),FALSE),TRUE,FALSE),
IF(_xlfn.XLOOKUP(BN$2,WatchbillMONTHLY!$A$20:$U$20,OFFSET(WatchbillMONTHLY!$A$20:$U$20,1,2))=IF(_xlfn.XLOOKUP($A77,INDIRECT("_"&amp;_xlfn.XLOOKUP(BN$2,WatchbillMONTHLY!$A$20:$U$20,OFFSET(WatchbillMONTHLY!$A$20:$U$20,1,2))),INDIRECT("_"&amp;_xlfn.XLOOKUP(BN$2,WatchbillMONTHLY!$A$20:$U$20,OFFSET(WatchbillMONTHLY!$A$20:$U$20,1,2))))=$A77,_xlfn.XLOOKUP(BN$2,WatchbillMONTHLY!$A$20:$U$20,OFFSET(WatchbillMONTHLY!$A$20:$U$20,1,2)),FALSE),TRUE,FALSE)),
IF(_xlfn.XLOOKUP(BN$2,WatchbillMONTHLY!$A$37:$U$37,OFFSET(WatchbillMONTHLY!$A$37:$U$37,1,2))=IF(_xlfn.XLOOKUP($A77,INDIRECT("_"&amp;_xlfn.XLOOKUP(BN$2,WatchbillMONTHLY!$A$37:$U$37,OFFSET(WatchbillMONTHLY!$A$37:$U$37,1,2))),INDIRECT("_"&amp;_xlfn.XLOOKUP(BN$2,WatchbillMONTHLY!$A$37:$U$37,OFFSET(WatchbillMONTHLY!$A$37:$U$37,1,2))))=$A77,_xlfn.XLOOKUP(BN$2,WatchbillMONTHLY!$A$37:$U$37,OFFSET(WatchbillMONTHLY!$A$37:$U$37,1,2)),FALSE),TRUE,FALSE)),
IF(_xlfn.XLOOKUP(BN$2,WatchbillMONTHLY!$A$54:$U$54,OFFSET(WatchbillMONTHLY!$A$54:$U$54,1,2))=IF(_xlfn.XLOOKUP($A77,INDIRECT("_"&amp;_xlfn.XLOOKUP(BN$2,WatchbillMONTHLY!$A$54:$U$54,OFFSET(WatchbillMONTHLY!$A$54:$U$54,1,2))),INDIRECT("_"&amp;_xlfn.XLOOKUP(BN$2,WatchbillMONTHLY!$A$54:$U$54,OFFSET(WatchbillMONTHLY!$A$54:$U$54,1,2))))=$A77,_xlfn.XLOOKUP(BN$2,WatchbillMONTHLY!$A$54:$U$54,OFFSET(WatchbillMONTHLY!$A$54:$U$54,1,2)),FALSE),TRUE,FALSE)),
IF(_xlfn.XLOOKUP(BN$2,WatchbillMONTHLY!$A$71:$U$71,OFFSET(WatchbillMONTHLY!$A$71:$U$71,1,2))=IF(_xlfn.XLOOKUP($A77,INDIRECT("_"&amp;_xlfn.XLOOKUP(BN$2,WatchbillMONTHLY!$A$71:$U$71,OFFSET(WatchbillMONTHLY!$A$71:$U$71,1,2))),INDIRECT("_"&amp;_xlfn.XLOOKUP(BN$2,WatchbillMONTHLY!$A$71:$U$71,OFFSET(WatchbillMONTHLY!$A$71:$U$71,1,2))))=$A77,_xlfn.XLOOKUP(BN$2,WatchbillMONTHLY!$A$71:$U$71,OFFSET(WatchbillMONTHLY!$A$71:$U$71,1,2)),FALSE),TRUE,FALSE)),
IF(_xlfn.XLOOKUP(BN$2,WatchbillMONTHLY!$A$88:$U$88,OFFSET(WatchbillMONTHLY!$A$88:$U$88,1,2))=IF(_xlfn.XLOOKUP($A77,INDIRECT("_"&amp;_xlfn.XLOOKUP(BN$2,WatchbillMONTHLY!$A$88:$U$88,OFFSET(WatchbillMONTHLY!$A$88:$U$88,1,2))),INDIRECT("_"&amp;_xlfn.XLOOKUP(BN$2,WatchbillMONTHLY!$A$88:$U$88,OFFSET(WatchbillMONTHLY!$A$88:$U$88,1,2))))=$A77,_xlfn.XLOOKUP(BN$2,WatchbillMONTHLY!$A$88:$U$88,OFFSET(WatchbillMONTHLY!$A$88:$U$88,1,2)),FALSE),TRUE,FALSE)),
FALSE),FALSE)</f>
        <v>0</v>
      </c>
      <c r="BO77" s="209" t="b" cm="1">
        <f t="array" aca="1" ref="BO77" ca="1">IF(
    AND($A77 &gt; 0, AH77 &gt; 0,BO$2&lt;MiscFormulas!$A$5+1),
    ISNUMBER(
        MATCH($A77,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7" s="210"/>
    </row>
    <row r="78" spans="1:68" x14ac:dyDescent="0.35">
      <c r="A78" t="str">
        <v>EX17 Man, I.</v>
      </c>
      <c r="B78" s="214" t="str">
        <v>EX17 Man, Iron</v>
      </c>
      <c r="C78" s="191"/>
      <c r="D78" s="234"/>
      <c r="E78" s="235"/>
      <c r="F78" s="235"/>
      <c r="G78" s="235"/>
      <c r="H78" s="235"/>
      <c r="I78" s="235"/>
      <c r="J78" s="235" t="s">
        <v>266</v>
      </c>
      <c r="K78" s="235"/>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184"/>
      <c r="AI78" s="209"/>
      <c r="AJ78" s="209" t="str" cm="1">
        <f t="array" aca="1" ref="AJ78" ca="1">IF(OR(AK78:BN78=TRUE),$A78&amp;" :  ","")&amp;_xlfn.TEXTJOIN(" | ",TRUE,IF(AK78:BN78=TRUE,$AK$2:$BN$2,""))</f>
        <v/>
      </c>
      <c r="AK78" s="209" t="b" cm="1">
        <f t="array" aca="1" ref="AK78" ca="1">IF(AND($A78 &gt; 0, D78 &gt; 0,AK$2&lt;MiscFormulas!$A$5+1),
_xlfn.IFNA(
_xlfn.IFNA(
_xlfn.IFNA(
_xlfn.IFNA(
_xlfn.IFNA(
_xlfn.IFNA(
IF(_xlfn.XLOOKUP(AK$2,WatchbillMONTHLY!$A$3:$U$3,OFFSET(WatchbillMONTHLY!$A$3:$U$3,1,2))=IF(_xlfn.XLOOKUP($A78,INDIRECT("_"&amp;_xlfn.XLOOKUP(AK$2,WatchbillMONTHLY!$A$3:$U$3,OFFSET(WatchbillMONTHLY!$A$3:$U$3,1,2))),INDIRECT("_"&amp;_xlfn.XLOOKUP(AK$2,WatchbillMONTHLY!$A$3:$U$3,OFFSET(WatchbillMONTHLY!$A$3:$U$3,1,2))))=$A78,_xlfn.XLOOKUP(AK$2,WatchbillMONTHLY!$A$3:$U$3,OFFSET(WatchbillMONTHLY!$A$3:$U$3,1,2)),FALSE),TRUE,FALSE),
IF(_xlfn.XLOOKUP(AK$2,WatchbillMONTHLY!$A$20:$U$20,OFFSET(WatchbillMONTHLY!$A$20:$U$20,1,2))=IF(_xlfn.XLOOKUP($A78,INDIRECT("_"&amp;_xlfn.XLOOKUP(AK$2,WatchbillMONTHLY!$A$20:$U$20,OFFSET(WatchbillMONTHLY!$A$20:$U$20,1,2))),INDIRECT("_"&amp;_xlfn.XLOOKUP(AK$2,WatchbillMONTHLY!$A$20:$U$20,OFFSET(WatchbillMONTHLY!$A$20:$U$20,1,2))))=$A78,_xlfn.XLOOKUP(AK$2,WatchbillMONTHLY!$A$20:$U$20,OFFSET(WatchbillMONTHLY!$A$20:$U$20,1,2)),FALSE),TRUE,FALSE)),
IF(_xlfn.XLOOKUP(AK$2,WatchbillMONTHLY!$A$37:$U$37,OFFSET(WatchbillMONTHLY!$A$37:$U$37,1,2))=IF(_xlfn.XLOOKUP($A78,INDIRECT("_"&amp;_xlfn.XLOOKUP(AK$2,WatchbillMONTHLY!$A$37:$U$37,OFFSET(WatchbillMONTHLY!$A$37:$U$37,1,2))),INDIRECT("_"&amp;_xlfn.XLOOKUP(AK$2,WatchbillMONTHLY!$A$37:$U$37,OFFSET(WatchbillMONTHLY!$A$37:$U$37,1,2))))=$A78,_xlfn.XLOOKUP(AK$2,WatchbillMONTHLY!$A$37:$U$37,OFFSET(WatchbillMONTHLY!$A$37:$U$37,1,2)),FALSE),TRUE,FALSE)),
IF(_xlfn.XLOOKUP(AK$2,WatchbillMONTHLY!$A$54:$U$54,OFFSET(WatchbillMONTHLY!$A$54:$U$54,1,2))=IF(_xlfn.XLOOKUP($A78,INDIRECT("_"&amp;_xlfn.XLOOKUP(AK$2,WatchbillMONTHLY!$A$54:$U$54,OFFSET(WatchbillMONTHLY!$A$54:$U$54,1,2))),INDIRECT("_"&amp;_xlfn.XLOOKUP(AK$2,WatchbillMONTHLY!$A$54:$U$54,OFFSET(WatchbillMONTHLY!$A$54:$U$54,1,2))))=$A78,_xlfn.XLOOKUP(AK$2,WatchbillMONTHLY!$A$54:$U$54,OFFSET(WatchbillMONTHLY!$A$54:$U$54,1,2)),FALSE),TRUE,FALSE)),
IF(_xlfn.XLOOKUP(AK$2,WatchbillMONTHLY!$A$71:$U$71,OFFSET(WatchbillMONTHLY!$A$71:$U$71,1,2))=IF(_xlfn.XLOOKUP($A78,INDIRECT("_"&amp;_xlfn.XLOOKUP(AK$2,WatchbillMONTHLY!$A$71:$U$71,OFFSET(WatchbillMONTHLY!$A$71:$U$71,1,2))),INDIRECT("_"&amp;_xlfn.XLOOKUP(AK$2,WatchbillMONTHLY!$A$71:$U$71,OFFSET(WatchbillMONTHLY!$A$71:$U$71,1,2))))=$A78,_xlfn.XLOOKUP(AK$2,WatchbillMONTHLY!$A$71:$U$71,OFFSET(WatchbillMONTHLY!$A$71:$U$71,1,2)),FALSE),TRUE,FALSE)),
IF(_xlfn.XLOOKUP(AK$2,WatchbillMONTHLY!$A$88:$U$88,OFFSET(WatchbillMONTHLY!$A$88:$U$88,1,2))=IF(_xlfn.XLOOKUP($A78,INDIRECT("_"&amp;_xlfn.XLOOKUP(AK$2,WatchbillMONTHLY!$A$88:$U$88,OFFSET(WatchbillMONTHLY!$A$88:$U$88,1,2))),INDIRECT("_"&amp;_xlfn.XLOOKUP(AK$2,WatchbillMONTHLY!$A$88:$U$88,OFFSET(WatchbillMONTHLY!$A$88:$U$88,1,2))))=$A78,_xlfn.XLOOKUP(AK$2,WatchbillMONTHLY!$A$88:$U$88,OFFSET(WatchbillMONTHLY!$A$88:$U$88,1,2)),FALSE),TRUE,FALSE)),
FALSE),FALSE)</f>
        <v>0</v>
      </c>
      <c r="AL78" s="209" t="b" cm="1">
        <f t="array" aca="1" ref="AL78" ca="1">IF(AND($A78 &gt; 0, E78 &gt; 0,AL$2&lt;MiscFormulas!$A$5+1),
_xlfn.IFNA(
_xlfn.IFNA(
_xlfn.IFNA(
_xlfn.IFNA(
_xlfn.IFNA(
_xlfn.IFNA(
IF(_xlfn.XLOOKUP(AL$2,WatchbillMONTHLY!$A$3:$U$3,OFFSET(WatchbillMONTHLY!$A$3:$U$3,1,2))=IF(_xlfn.XLOOKUP($A78,INDIRECT("_"&amp;_xlfn.XLOOKUP(AL$2,WatchbillMONTHLY!$A$3:$U$3,OFFSET(WatchbillMONTHLY!$A$3:$U$3,1,2))),INDIRECT("_"&amp;_xlfn.XLOOKUP(AL$2,WatchbillMONTHLY!$A$3:$U$3,OFFSET(WatchbillMONTHLY!$A$3:$U$3,1,2))))=$A78,_xlfn.XLOOKUP(AL$2,WatchbillMONTHLY!$A$3:$U$3,OFFSET(WatchbillMONTHLY!$A$3:$U$3,1,2)),FALSE),TRUE,FALSE),
IF(_xlfn.XLOOKUP(AL$2,WatchbillMONTHLY!$A$20:$U$20,OFFSET(WatchbillMONTHLY!$A$20:$U$20,1,2))=IF(_xlfn.XLOOKUP($A78,INDIRECT("_"&amp;_xlfn.XLOOKUP(AL$2,WatchbillMONTHLY!$A$20:$U$20,OFFSET(WatchbillMONTHLY!$A$20:$U$20,1,2))),INDIRECT("_"&amp;_xlfn.XLOOKUP(AL$2,WatchbillMONTHLY!$A$20:$U$20,OFFSET(WatchbillMONTHLY!$A$20:$U$20,1,2))))=$A78,_xlfn.XLOOKUP(AL$2,WatchbillMONTHLY!$A$20:$U$20,OFFSET(WatchbillMONTHLY!$A$20:$U$20,1,2)),FALSE),TRUE,FALSE)),
IF(_xlfn.XLOOKUP(AL$2,WatchbillMONTHLY!$A$37:$U$37,OFFSET(WatchbillMONTHLY!$A$37:$U$37,1,2))=IF(_xlfn.XLOOKUP($A78,INDIRECT("_"&amp;_xlfn.XLOOKUP(AL$2,WatchbillMONTHLY!$A$37:$U$37,OFFSET(WatchbillMONTHLY!$A$37:$U$37,1,2))),INDIRECT("_"&amp;_xlfn.XLOOKUP(AL$2,WatchbillMONTHLY!$A$37:$U$37,OFFSET(WatchbillMONTHLY!$A$37:$U$37,1,2))))=$A78,_xlfn.XLOOKUP(AL$2,WatchbillMONTHLY!$A$37:$U$37,OFFSET(WatchbillMONTHLY!$A$37:$U$37,1,2)),FALSE),TRUE,FALSE)),
IF(_xlfn.XLOOKUP(AL$2,WatchbillMONTHLY!$A$54:$U$54,OFFSET(WatchbillMONTHLY!$A$54:$U$54,1,2))=IF(_xlfn.XLOOKUP($A78,INDIRECT("_"&amp;_xlfn.XLOOKUP(AL$2,WatchbillMONTHLY!$A$54:$U$54,OFFSET(WatchbillMONTHLY!$A$54:$U$54,1,2))),INDIRECT("_"&amp;_xlfn.XLOOKUP(AL$2,WatchbillMONTHLY!$A$54:$U$54,OFFSET(WatchbillMONTHLY!$A$54:$U$54,1,2))))=$A78,_xlfn.XLOOKUP(AL$2,WatchbillMONTHLY!$A$54:$U$54,OFFSET(WatchbillMONTHLY!$A$54:$U$54,1,2)),FALSE),TRUE,FALSE)),
IF(_xlfn.XLOOKUP(AL$2,WatchbillMONTHLY!$A$71:$U$71,OFFSET(WatchbillMONTHLY!$A$71:$U$71,1,2))=IF(_xlfn.XLOOKUP($A78,INDIRECT("_"&amp;_xlfn.XLOOKUP(AL$2,WatchbillMONTHLY!$A$71:$U$71,OFFSET(WatchbillMONTHLY!$A$71:$U$71,1,2))),INDIRECT("_"&amp;_xlfn.XLOOKUP(AL$2,WatchbillMONTHLY!$A$71:$U$71,OFFSET(WatchbillMONTHLY!$A$71:$U$71,1,2))))=$A78,_xlfn.XLOOKUP(AL$2,WatchbillMONTHLY!$A$71:$U$71,OFFSET(WatchbillMONTHLY!$A$71:$U$71,1,2)),FALSE),TRUE,FALSE)),
IF(_xlfn.XLOOKUP(AL$2,WatchbillMONTHLY!$A$88:$U$88,OFFSET(WatchbillMONTHLY!$A$88:$U$88,1,2))=IF(_xlfn.XLOOKUP($A78,INDIRECT("_"&amp;_xlfn.XLOOKUP(AL$2,WatchbillMONTHLY!$A$88:$U$88,OFFSET(WatchbillMONTHLY!$A$88:$U$88,1,2))),INDIRECT("_"&amp;_xlfn.XLOOKUP(AL$2,WatchbillMONTHLY!$A$88:$U$88,OFFSET(WatchbillMONTHLY!$A$88:$U$88,1,2))))=$A78,_xlfn.XLOOKUP(AL$2,WatchbillMONTHLY!$A$88:$U$88,OFFSET(WatchbillMONTHLY!$A$88:$U$88,1,2)),FALSE),TRUE,FALSE)),
FALSE),FALSE)</f>
        <v>0</v>
      </c>
      <c r="AM78" s="209" t="b" cm="1">
        <f t="array" aca="1" ref="AM78" ca="1">IF(AND($A78 &gt; 0, F78 &gt; 0,AM$2&lt;MiscFormulas!$A$5+1),
_xlfn.IFNA(
_xlfn.IFNA(
_xlfn.IFNA(
_xlfn.IFNA(
_xlfn.IFNA(
_xlfn.IFNA(
IF(_xlfn.XLOOKUP(AM$2,WatchbillMONTHLY!$A$3:$U$3,OFFSET(WatchbillMONTHLY!$A$3:$U$3,1,2))=IF(_xlfn.XLOOKUP($A78,INDIRECT("_"&amp;_xlfn.XLOOKUP(AM$2,WatchbillMONTHLY!$A$3:$U$3,OFFSET(WatchbillMONTHLY!$A$3:$U$3,1,2))),INDIRECT("_"&amp;_xlfn.XLOOKUP(AM$2,WatchbillMONTHLY!$A$3:$U$3,OFFSET(WatchbillMONTHLY!$A$3:$U$3,1,2))))=$A78,_xlfn.XLOOKUP(AM$2,WatchbillMONTHLY!$A$3:$U$3,OFFSET(WatchbillMONTHLY!$A$3:$U$3,1,2)),FALSE),TRUE,FALSE),
IF(_xlfn.XLOOKUP(AM$2,WatchbillMONTHLY!$A$20:$U$20,OFFSET(WatchbillMONTHLY!$A$20:$U$20,1,2))=IF(_xlfn.XLOOKUP($A78,INDIRECT("_"&amp;_xlfn.XLOOKUP(AM$2,WatchbillMONTHLY!$A$20:$U$20,OFFSET(WatchbillMONTHLY!$A$20:$U$20,1,2))),INDIRECT("_"&amp;_xlfn.XLOOKUP(AM$2,WatchbillMONTHLY!$A$20:$U$20,OFFSET(WatchbillMONTHLY!$A$20:$U$20,1,2))))=$A78,_xlfn.XLOOKUP(AM$2,WatchbillMONTHLY!$A$20:$U$20,OFFSET(WatchbillMONTHLY!$A$20:$U$20,1,2)),FALSE),TRUE,FALSE)),
IF(_xlfn.XLOOKUP(AM$2,WatchbillMONTHLY!$A$37:$U$37,OFFSET(WatchbillMONTHLY!$A$37:$U$37,1,2))=IF(_xlfn.XLOOKUP($A78,INDIRECT("_"&amp;_xlfn.XLOOKUP(AM$2,WatchbillMONTHLY!$A$37:$U$37,OFFSET(WatchbillMONTHLY!$A$37:$U$37,1,2))),INDIRECT("_"&amp;_xlfn.XLOOKUP(AM$2,WatchbillMONTHLY!$A$37:$U$37,OFFSET(WatchbillMONTHLY!$A$37:$U$37,1,2))))=$A78,_xlfn.XLOOKUP(AM$2,WatchbillMONTHLY!$A$37:$U$37,OFFSET(WatchbillMONTHLY!$A$37:$U$37,1,2)),FALSE),TRUE,FALSE)),
IF(_xlfn.XLOOKUP(AM$2,WatchbillMONTHLY!$A$54:$U$54,OFFSET(WatchbillMONTHLY!$A$54:$U$54,1,2))=IF(_xlfn.XLOOKUP($A78,INDIRECT("_"&amp;_xlfn.XLOOKUP(AM$2,WatchbillMONTHLY!$A$54:$U$54,OFFSET(WatchbillMONTHLY!$A$54:$U$54,1,2))),INDIRECT("_"&amp;_xlfn.XLOOKUP(AM$2,WatchbillMONTHLY!$A$54:$U$54,OFFSET(WatchbillMONTHLY!$A$54:$U$54,1,2))))=$A78,_xlfn.XLOOKUP(AM$2,WatchbillMONTHLY!$A$54:$U$54,OFFSET(WatchbillMONTHLY!$A$54:$U$54,1,2)),FALSE),TRUE,FALSE)),
IF(_xlfn.XLOOKUP(AM$2,WatchbillMONTHLY!$A$71:$U$71,OFFSET(WatchbillMONTHLY!$A$71:$U$71,1,2))=IF(_xlfn.XLOOKUP($A78,INDIRECT("_"&amp;_xlfn.XLOOKUP(AM$2,WatchbillMONTHLY!$A$71:$U$71,OFFSET(WatchbillMONTHLY!$A$71:$U$71,1,2))),INDIRECT("_"&amp;_xlfn.XLOOKUP(AM$2,WatchbillMONTHLY!$A$71:$U$71,OFFSET(WatchbillMONTHLY!$A$71:$U$71,1,2))))=$A78,_xlfn.XLOOKUP(AM$2,WatchbillMONTHLY!$A$71:$U$71,OFFSET(WatchbillMONTHLY!$A$71:$U$71,1,2)),FALSE),TRUE,FALSE)),
IF(_xlfn.XLOOKUP(AM$2,WatchbillMONTHLY!$A$88:$U$88,OFFSET(WatchbillMONTHLY!$A$88:$U$88,1,2))=IF(_xlfn.XLOOKUP($A78,INDIRECT("_"&amp;_xlfn.XLOOKUP(AM$2,WatchbillMONTHLY!$A$88:$U$88,OFFSET(WatchbillMONTHLY!$A$88:$U$88,1,2))),INDIRECT("_"&amp;_xlfn.XLOOKUP(AM$2,WatchbillMONTHLY!$A$88:$U$88,OFFSET(WatchbillMONTHLY!$A$88:$U$88,1,2))))=$A78,_xlfn.XLOOKUP(AM$2,WatchbillMONTHLY!$A$88:$U$88,OFFSET(WatchbillMONTHLY!$A$88:$U$88,1,2)),FALSE),TRUE,FALSE)),
FALSE),FALSE)</f>
        <v>0</v>
      </c>
      <c r="AN78" s="209" t="b" cm="1">
        <f t="array" aca="1" ref="AN78" ca="1">IF(AND($A78 &gt; 0, G78 &gt; 0,AN$2&lt;MiscFormulas!$A$5+1),
_xlfn.IFNA(
_xlfn.IFNA(
_xlfn.IFNA(
_xlfn.IFNA(
_xlfn.IFNA(
_xlfn.IFNA(
IF(_xlfn.XLOOKUP(AN$2,WatchbillMONTHLY!$A$3:$U$3,OFFSET(WatchbillMONTHLY!$A$3:$U$3,1,2))=IF(_xlfn.XLOOKUP($A78,INDIRECT("_"&amp;_xlfn.XLOOKUP(AN$2,WatchbillMONTHLY!$A$3:$U$3,OFFSET(WatchbillMONTHLY!$A$3:$U$3,1,2))),INDIRECT("_"&amp;_xlfn.XLOOKUP(AN$2,WatchbillMONTHLY!$A$3:$U$3,OFFSET(WatchbillMONTHLY!$A$3:$U$3,1,2))))=$A78,_xlfn.XLOOKUP(AN$2,WatchbillMONTHLY!$A$3:$U$3,OFFSET(WatchbillMONTHLY!$A$3:$U$3,1,2)),FALSE),TRUE,FALSE),
IF(_xlfn.XLOOKUP(AN$2,WatchbillMONTHLY!$A$20:$U$20,OFFSET(WatchbillMONTHLY!$A$20:$U$20,1,2))=IF(_xlfn.XLOOKUP($A78,INDIRECT("_"&amp;_xlfn.XLOOKUP(AN$2,WatchbillMONTHLY!$A$20:$U$20,OFFSET(WatchbillMONTHLY!$A$20:$U$20,1,2))),INDIRECT("_"&amp;_xlfn.XLOOKUP(AN$2,WatchbillMONTHLY!$A$20:$U$20,OFFSET(WatchbillMONTHLY!$A$20:$U$20,1,2))))=$A78,_xlfn.XLOOKUP(AN$2,WatchbillMONTHLY!$A$20:$U$20,OFFSET(WatchbillMONTHLY!$A$20:$U$20,1,2)),FALSE),TRUE,FALSE)),
IF(_xlfn.XLOOKUP(AN$2,WatchbillMONTHLY!$A$37:$U$37,OFFSET(WatchbillMONTHLY!$A$37:$U$37,1,2))=IF(_xlfn.XLOOKUP($A78,INDIRECT("_"&amp;_xlfn.XLOOKUP(AN$2,WatchbillMONTHLY!$A$37:$U$37,OFFSET(WatchbillMONTHLY!$A$37:$U$37,1,2))),INDIRECT("_"&amp;_xlfn.XLOOKUP(AN$2,WatchbillMONTHLY!$A$37:$U$37,OFFSET(WatchbillMONTHLY!$A$37:$U$37,1,2))))=$A78,_xlfn.XLOOKUP(AN$2,WatchbillMONTHLY!$A$37:$U$37,OFFSET(WatchbillMONTHLY!$A$37:$U$37,1,2)),FALSE),TRUE,FALSE)),
IF(_xlfn.XLOOKUP(AN$2,WatchbillMONTHLY!$A$54:$U$54,OFFSET(WatchbillMONTHLY!$A$54:$U$54,1,2))=IF(_xlfn.XLOOKUP($A78,INDIRECT("_"&amp;_xlfn.XLOOKUP(AN$2,WatchbillMONTHLY!$A$54:$U$54,OFFSET(WatchbillMONTHLY!$A$54:$U$54,1,2))),INDIRECT("_"&amp;_xlfn.XLOOKUP(AN$2,WatchbillMONTHLY!$A$54:$U$54,OFFSET(WatchbillMONTHLY!$A$54:$U$54,1,2))))=$A78,_xlfn.XLOOKUP(AN$2,WatchbillMONTHLY!$A$54:$U$54,OFFSET(WatchbillMONTHLY!$A$54:$U$54,1,2)),FALSE),TRUE,FALSE)),
IF(_xlfn.XLOOKUP(AN$2,WatchbillMONTHLY!$A$71:$U$71,OFFSET(WatchbillMONTHLY!$A$71:$U$71,1,2))=IF(_xlfn.XLOOKUP($A78,INDIRECT("_"&amp;_xlfn.XLOOKUP(AN$2,WatchbillMONTHLY!$A$71:$U$71,OFFSET(WatchbillMONTHLY!$A$71:$U$71,1,2))),INDIRECT("_"&amp;_xlfn.XLOOKUP(AN$2,WatchbillMONTHLY!$A$71:$U$71,OFFSET(WatchbillMONTHLY!$A$71:$U$71,1,2))))=$A78,_xlfn.XLOOKUP(AN$2,WatchbillMONTHLY!$A$71:$U$71,OFFSET(WatchbillMONTHLY!$A$71:$U$71,1,2)),FALSE),TRUE,FALSE)),
IF(_xlfn.XLOOKUP(AN$2,WatchbillMONTHLY!$A$88:$U$88,OFFSET(WatchbillMONTHLY!$A$88:$U$88,1,2))=IF(_xlfn.XLOOKUP($A78,INDIRECT("_"&amp;_xlfn.XLOOKUP(AN$2,WatchbillMONTHLY!$A$88:$U$88,OFFSET(WatchbillMONTHLY!$A$88:$U$88,1,2))),INDIRECT("_"&amp;_xlfn.XLOOKUP(AN$2,WatchbillMONTHLY!$A$88:$U$88,OFFSET(WatchbillMONTHLY!$A$88:$U$88,1,2))))=$A78,_xlfn.XLOOKUP(AN$2,WatchbillMONTHLY!$A$88:$U$88,OFFSET(WatchbillMONTHLY!$A$88:$U$88,1,2)),FALSE),TRUE,FALSE)),
FALSE),FALSE)</f>
        <v>0</v>
      </c>
      <c r="AO78" s="209" t="b" cm="1">
        <f t="array" aca="1" ref="AO78" ca="1">IF(AND($A78 &gt; 0, H78 &gt; 0,AO$2&lt;MiscFormulas!$A$5+1),
_xlfn.IFNA(
_xlfn.IFNA(
_xlfn.IFNA(
_xlfn.IFNA(
_xlfn.IFNA(
_xlfn.IFNA(
IF(_xlfn.XLOOKUP(AO$2,WatchbillMONTHLY!$A$3:$U$3,OFFSET(WatchbillMONTHLY!$A$3:$U$3,1,2))=IF(_xlfn.XLOOKUP($A78,INDIRECT("_"&amp;_xlfn.XLOOKUP(AO$2,WatchbillMONTHLY!$A$3:$U$3,OFFSET(WatchbillMONTHLY!$A$3:$U$3,1,2))),INDIRECT("_"&amp;_xlfn.XLOOKUP(AO$2,WatchbillMONTHLY!$A$3:$U$3,OFFSET(WatchbillMONTHLY!$A$3:$U$3,1,2))))=$A78,_xlfn.XLOOKUP(AO$2,WatchbillMONTHLY!$A$3:$U$3,OFFSET(WatchbillMONTHLY!$A$3:$U$3,1,2)),FALSE),TRUE,FALSE),
IF(_xlfn.XLOOKUP(AO$2,WatchbillMONTHLY!$A$20:$U$20,OFFSET(WatchbillMONTHLY!$A$20:$U$20,1,2))=IF(_xlfn.XLOOKUP($A78,INDIRECT("_"&amp;_xlfn.XLOOKUP(AO$2,WatchbillMONTHLY!$A$20:$U$20,OFFSET(WatchbillMONTHLY!$A$20:$U$20,1,2))),INDIRECT("_"&amp;_xlfn.XLOOKUP(AO$2,WatchbillMONTHLY!$A$20:$U$20,OFFSET(WatchbillMONTHLY!$A$20:$U$20,1,2))))=$A78,_xlfn.XLOOKUP(AO$2,WatchbillMONTHLY!$A$20:$U$20,OFFSET(WatchbillMONTHLY!$A$20:$U$20,1,2)),FALSE),TRUE,FALSE)),
IF(_xlfn.XLOOKUP(AO$2,WatchbillMONTHLY!$A$37:$U$37,OFFSET(WatchbillMONTHLY!$A$37:$U$37,1,2))=IF(_xlfn.XLOOKUP($A78,INDIRECT("_"&amp;_xlfn.XLOOKUP(AO$2,WatchbillMONTHLY!$A$37:$U$37,OFFSET(WatchbillMONTHLY!$A$37:$U$37,1,2))),INDIRECT("_"&amp;_xlfn.XLOOKUP(AO$2,WatchbillMONTHLY!$A$37:$U$37,OFFSET(WatchbillMONTHLY!$A$37:$U$37,1,2))))=$A78,_xlfn.XLOOKUP(AO$2,WatchbillMONTHLY!$A$37:$U$37,OFFSET(WatchbillMONTHLY!$A$37:$U$37,1,2)),FALSE),TRUE,FALSE)),
IF(_xlfn.XLOOKUP(AO$2,WatchbillMONTHLY!$A$54:$U$54,OFFSET(WatchbillMONTHLY!$A$54:$U$54,1,2))=IF(_xlfn.XLOOKUP($A78,INDIRECT("_"&amp;_xlfn.XLOOKUP(AO$2,WatchbillMONTHLY!$A$54:$U$54,OFFSET(WatchbillMONTHLY!$A$54:$U$54,1,2))),INDIRECT("_"&amp;_xlfn.XLOOKUP(AO$2,WatchbillMONTHLY!$A$54:$U$54,OFFSET(WatchbillMONTHLY!$A$54:$U$54,1,2))))=$A78,_xlfn.XLOOKUP(AO$2,WatchbillMONTHLY!$A$54:$U$54,OFFSET(WatchbillMONTHLY!$A$54:$U$54,1,2)),FALSE),TRUE,FALSE)),
IF(_xlfn.XLOOKUP(AO$2,WatchbillMONTHLY!$A$71:$U$71,OFFSET(WatchbillMONTHLY!$A$71:$U$71,1,2))=IF(_xlfn.XLOOKUP($A78,INDIRECT("_"&amp;_xlfn.XLOOKUP(AO$2,WatchbillMONTHLY!$A$71:$U$71,OFFSET(WatchbillMONTHLY!$A$71:$U$71,1,2))),INDIRECT("_"&amp;_xlfn.XLOOKUP(AO$2,WatchbillMONTHLY!$A$71:$U$71,OFFSET(WatchbillMONTHLY!$A$71:$U$71,1,2))))=$A78,_xlfn.XLOOKUP(AO$2,WatchbillMONTHLY!$A$71:$U$71,OFFSET(WatchbillMONTHLY!$A$71:$U$71,1,2)),FALSE),TRUE,FALSE)),
IF(_xlfn.XLOOKUP(AO$2,WatchbillMONTHLY!$A$88:$U$88,OFFSET(WatchbillMONTHLY!$A$88:$U$88,1,2))=IF(_xlfn.XLOOKUP($A78,INDIRECT("_"&amp;_xlfn.XLOOKUP(AO$2,WatchbillMONTHLY!$A$88:$U$88,OFFSET(WatchbillMONTHLY!$A$88:$U$88,1,2))),INDIRECT("_"&amp;_xlfn.XLOOKUP(AO$2,WatchbillMONTHLY!$A$88:$U$88,OFFSET(WatchbillMONTHLY!$A$88:$U$88,1,2))))=$A78,_xlfn.XLOOKUP(AO$2,WatchbillMONTHLY!$A$88:$U$88,OFFSET(WatchbillMONTHLY!$A$88:$U$88,1,2)),FALSE),TRUE,FALSE)),
FALSE),FALSE)</f>
        <v>0</v>
      </c>
      <c r="AP78" s="209" t="b" cm="1">
        <f t="array" aca="1" ref="AP78" ca="1">IF(AND($A78 &gt; 0, I78 &gt; 0,AP$2&lt;MiscFormulas!$A$5+1),
_xlfn.IFNA(
_xlfn.IFNA(
_xlfn.IFNA(
_xlfn.IFNA(
_xlfn.IFNA(
_xlfn.IFNA(
IF(_xlfn.XLOOKUP(AP$2,WatchbillMONTHLY!$A$3:$U$3,OFFSET(WatchbillMONTHLY!$A$3:$U$3,1,2))=IF(_xlfn.XLOOKUP($A78,INDIRECT("_"&amp;_xlfn.XLOOKUP(AP$2,WatchbillMONTHLY!$A$3:$U$3,OFFSET(WatchbillMONTHLY!$A$3:$U$3,1,2))),INDIRECT("_"&amp;_xlfn.XLOOKUP(AP$2,WatchbillMONTHLY!$A$3:$U$3,OFFSET(WatchbillMONTHLY!$A$3:$U$3,1,2))))=$A78,_xlfn.XLOOKUP(AP$2,WatchbillMONTHLY!$A$3:$U$3,OFFSET(WatchbillMONTHLY!$A$3:$U$3,1,2)),FALSE),TRUE,FALSE),
IF(_xlfn.XLOOKUP(AP$2,WatchbillMONTHLY!$A$20:$U$20,OFFSET(WatchbillMONTHLY!$A$20:$U$20,1,2))=IF(_xlfn.XLOOKUP($A78,INDIRECT("_"&amp;_xlfn.XLOOKUP(AP$2,WatchbillMONTHLY!$A$20:$U$20,OFFSET(WatchbillMONTHLY!$A$20:$U$20,1,2))),INDIRECT("_"&amp;_xlfn.XLOOKUP(AP$2,WatchbillMONTHLY!$A$20:$U$20,OFFSET(WatchbillMONTHLY!$A$20:$U$20,1,2))))=$A78,_xlfn.XLOOKUP(AP$2,WatchbillMONTHLY!$A$20:$U$20,OFFSET(WatchbillMONTHLY!$A$20:$U$20,1,2)),FALSE),TRUE,FALSE)),
IF(_xlfn.XLOOKUP(AP$2,WatchbillMONTHLY!$A$37:$U$37,OFFSET(WatchbillMONTHLY!$A$37:$U$37,1,2))=IF(_xlfn.XLOOKUP($A78,INDIRECT("_"&amp;_xlfn.XLOOKUP(AP$2,WatchbillMONTHLY!$A$37:$U$37,OFFSET(WatchbillMONTHLY!$A$37:$U$37,1,2))),INDIRECT("_"&amp;_xlfn.XLOOKUP(AP$2,WatchbillMONTHLY!$A$37:$U$37,OFFSET(WatchbillMONTHLY!$A$37:$U$37,1,2))))=$A78,_xlfn.XLOOKUP(AP$2,WatchbillMONTHLY!$A$37:$U$37,OFFSET(WatchbillMONTHLY!$A$37:$U$37,1,2)),FALSE),TRUE,FALSE)),
IF(_xlfn.XLOOKUP(AP$2,WatchbillMONTHLY!$A$54:$U$54,OFFSET(WatchbillMONTHLY!$A$54:$U$54,1,2))=IF(_xlfn.XLOOKUP($A78,INDIRECT("_"&amp;_xlfn.XLOOKUP(AP$2,WatchbillMONTHLY!$A$54:$U$54,OFFSET(WatchbillMONTHLY!$A$54:$U$54,1,2))),INDIRECT("_"&amp;_xlfn.XLOOKUP(AP$2,WatchbillMONTHLY!$A$54:$U$54,OFFSET(WatchbillMONTHLY!$A$54:$U$54,1,2))))=$A78,_xlfn.XLOOKUP(AP$2,WatchbillMONTHLY!$A$54:$U$54,OFFSET(WatchbillMONTHLY!$A$54:$U$54,1,2)),FALSE),TRUE,FALSE)),
IF(_xlfn.XLOOKUP(AP$2,WatchbillMONTHLY!$A$71:$U$71,OFFSET(WatchbillMONTHLY!$A$71:$U$71,1,2))=IF(_xlfn.XLOOKUP($A78,INDIRECT("_"&amp;_xlfn.XLOOKUP(AP$2,WatchbillMONTHLY!$A$71:$U$71,OFFSET(WatchbillMONTHLY!$A$71:$U$71,1,2))),INDIRECT("_"&amp;_xlfn.XLOOKUP(AP$2,WatchbillMONTHLY!$A$71:$U$71,OFFSET(WatchbillMONTHLY!$A$71:$U$71,1,2))))=$A78,_xlfn.XLOOKUP(AP$2,WatchbillMONTHLY!$A$71:$U$71,OFFSET(WatchbillMONTHLY!$A$71:$U$71,1,2)),FALSE),TRUE,FALSE)),
IF(_xlfn.XLOOKUP(AP$2,WatchbillMONTHLY!$A$88:$U$88,OFFSET(WatchbillMONTHLY!$A$88:$U$88,1,2))=IF(_xlfn.XLOOKUP($A78,INDIRECT("_"&amp;_xlfn.XLOOKUP(AP$2,WatchbillMONTHLY!$A$88:$U$88,OFFSET(WatchbillMONTHLY!$A$88:$U$88,1,2))),INDIRECT("_"&amp;_xlfn.XLOOKUP(AP$2,WatchbillMONTHLY!$A$88:$U$88,OFFSET(WatchbillMONTHLY!$A$88:$U$88,1,2))))=$A78,_xlfn.XLOOKUP(AP$2,WatchbillMONTHLY!$A$88:$U$88,OFFSET(WatchbillMONTHLY!$A$88:$U$88,1,2)),FALSE),TRUE,FALSE)),
FALSE),FALSE)</f>
        <v>0</v>
      </c>
      <c r="AQ78" s="209" t="b" cm="1">
        <f t="array" aca="1" ref="AQ78" ca="1">IF(AND($A78 &gt; 0, J78 &gt; 0,AQ$2&lt;MiscFormulas!$A$5+1),
_xlfn.IFNA(
_xlfn.IFNA(
_xlfn.IFNA(
_xlfn.IFNA(
_xlfn.IFNA(
_xlfn.IFNA(
IF(_xlfn.XLOOKUP(AQ$2,WatchbillMONTHLY!$A$3:$U$3,OFFSET(WatchbillMONTHLY!$A$3:$U$3,1,2))=IF(_xlfn.XLOOKUP($A78,INDIRECT("_"&amp;_xlfn.XLOOKUP(AQ$2,WatchbillMONTHLY!$A$3:$U$3,OFFSET(WatchbillMONTHLY!$A$3:$U$3,1,2))),INDIRECT("_"&amp;_xlfn.XLOOKUP(AQ$2,WatchbillMONTHLY!$A$3:$U$3,OFFSET(WatchbillMONTHLY!$A$3:$U$3,1,2))))=$A78,_xlfn.XLOOKUP(AQ$2,WatchbillMONTHLY!$A$3:$U$3,OFFSET(WatchbillMONTHLY!$A$3:$U$3,1,2)),FALSE),TRUE,FALSE),
IF(_xlfn.XLOOKUP(AQ$2,WatchbillMONTHLY!$A$20:$U$20,OFFSET(WatchbillMONTHLY!$A$20:$U$20,1,2))=IF(_xlfn.XLOOKUP($A78,INDIRECT("_"&amp;_xlfn.XLOOKUP(AQ$2,WatchbillMONTHLY!$A$20:$U$20,OFFSET(WatchbillMONTHLY!$A$20:$U$20,1,2))),INDIRECT("_"&amp;_xlfn.XLOOKUP(AQ$2,WatchbillMONTHLY!$A$20:$U$20,OFFSET(WatchbillMONTHLY!$A$20:$U$20,1,2))))=$A78,_xlfn.XLOOKUP(AQ$2,WatchbillMONTHLY!$A$20:$U$20,OFFSET(WatchbillMONTHLY!$A$20:$U$20,1,2)),FALSE),TRUE,FALSE)),
IF(_xlfn.XLOOKUP(AQ$2,WatchbillMONTHLY!$A$37:$U$37,OFFSET(WatchbillMONTHLY!$A$37:$U$37,1,2))=IF(_xlfn.XLOOKUP($A78,INDIRECT("_"&amp;_xlfn.XLOOKUP(AQ$2,WatchbillMONTHLY!$A$37:$U$37,OFFSET(WatchbillMONTHLY!$A$37:$U$37,1,2))),INDIRECT("_"&amp;_xlfn.XLOOKUP(AQ$2,WatchbillMONTHLY!$A$37:$U$37,OFFSET(WatchbillMONTHLY!$A$37:$U$37,1,2))))=$A78,_xlfn.XLOOKUP(AQ$2,WatchbillMONTHLY!$A$37:$U$37,OFFSET(WatchbillMONTHLY!$A$37:$U$37,1,2)),FALSE),TRUE,FALSE)),
IF(_xlfn.XLOOKUP(AQ$2,WatchbillMONTHLY!$A$54:$U$54,OFFSET(WatchbillMONTHLY!$A$54:$U$54,1,2))=IF(_xlfn.XLOOKUP($A78,INDIRECT("_"&amp;_xlfn.XLOOKUP(AQ$2,WatchbillMONTHLY!$A$54:$U$54,OFFSET(WatchbillMONTHLY!$A$54:$U$54,1,2))),INDIRECT("_"&amp;_xlfn.XLOOKUP(AQ$2,WatchbillMONTHLY!$A$54:$U$54,OFFSET(WatchbillMONTHLY!$A$54:$U$54,1,2))))=$A78,_xlfn.XLOOKUP(AQ$2,WatchbillMONTHLY!$A$54:$U$54,OFFSET(WatchbillMONTHLY!$A$54:$U$54,1,2)),FALSE),TRUE,FALSE)),
IF(_xlfn.XLOOKUP(AQ$2,WatchbillMONTHLY!$A$71:$U$71,OFFSET(WatchbillMONTHLY!$A$71:$U$71,1,2))=IF(_xlfn.XLOOKUP($A78,INDIRECT("_"&amp;_xlfn.XLOOKUP(AQ$2,WatchbillMONTHLY!$A$71:$U$71,OFFSET(WatchbillMONTHLY!$A$71:$U$71,1,2))),INDIRECT("_"&amp;_xlfn.XLOOKUP(AQ$2,WatchbillMONTHLY!$A$71:$U$71,OFFSET(WatchbillMONTHLY!$A$71:$U$71,1,2))))=$A78,_xlfn.XLOOKUP(AQ$2,WatchbillMONTHLY!$A$71:$U$71,OFFSET(WatchbillMONTHLY!$A$71:$U$71,1,2)),FALSE),TRUE,FALSE)),
IF(_xlfn.XLOOKUP(AQ$2,WatchbillMONTHLY!$A$88:$U$88,OFFSET(WatchbillMONTHLY!$A$88:$U$88,1,2))=IF(_xlfn.XLOOKUP($A78,INDIRECT("_"&amp;_xlfn.XLOOKUP(AQ$2,WatchbillMONTHLY!$A$88:$U$88,OFFSET(WatchbillMONTHLY!$A$88:$U$88,1,2))),INDIRECT("_"&amp;_xlfn.XLOOKUP(AQ$2,WatchbillMONTHLY!$A$88:$U$88,OFFSET(WatchbillMONTHLY!$A$88:$U$88,1,2))))=$A78,_xlfn.XLOOKUP(AQ$2,WatchbillMONTHLY!$A$88:$U$88,OFFSET(WatchbillMONTHLY!$A$88:$U$88,1,2)),FALSE),TRUE,FALSE)),
FALSE),FALSE)</f>
        <v>0</v>
      </c>
      <c r="AR78" s="209" t="b" cm="1">
        <f t="array" aca="1" ref="AR78" ca="1">IF(AND($A78 &gt; 0, K78 &gt; 0,AR$2&lt;MiscFormulas!$A$5+1),
_xlfn.IFNA(
_xlfn.IFNA(
_xlfn.IFNA(
_xlfn.IFNA(
_xlfn.IFNA(
_xlfn.IFNA(
IF(_xlfn.XLOOKUP(AR$2,WatchbillMONTHLY!$A$3:$U$3,OFFSET(WatchbillMONTHLY!$A$3:$U$3,1,2))=IF(_xlfn.XLOOKUP($A78,INDIRECT("_"&amp;_xlfn.XLOOKUP(AR$2,WatchbillMONTHLY!$A$3:$U$3,OFFSET(WatchbillMONTHLY!$A$3:$U$3,1,2))),INDIRECT("_"&amp;_xlfn.XLOOKUP(AR$2,WatchbillMONTHLY!$A$3:$U$3,OFFSET(WatchbillMONTHLY!$A$3:$U$3,1,2))))=$A78,_xlfn.XLOOKUP(AR$2,WatchbillMONTHLY!$A$3:$U$3,OFFSET(WatchbillMONTHLY!$A$3:$U$3,1,2)),FALSE),TRUE,FALSE),
IF(_xlfn.XLOOKUP(AR$2,WatchbillMONTHLY!$A$20:$U$20,OFFSET(WatchbillMONTHLY!$A$20:$U$20,1,2))=IF(_xlfn.XLOOKUP($A78,INDIRECT("_"&amp;_xlfn.XLOOKUP(AR$2,WatchbillMONTHLY!$A$20:$U$20,OFFSET(WatchbillMONTHLY!$A$20:$U$20,1,2))),INDIRECT("_"&amp;_xlfn.XLOOKUP(AR$2,WatchbillMONTHLY!$A$20:$U$20,OFFSET(WatchbillMONTHLY!$A$20:$U$20,1,2))))=$A78,_xlfn.XLOOKUP(AR$2,WatchbillMONTHLY!$A$20:$U$20,OFFSET(WatchbillMONTHLY!$A$20:$U$20,1,2)),FALSE),TRUE,FALSE)),
IF(_xlfn.XLOOKUP(AR$2,WatchbillMONTHLY!$A$37:$U$37,OFFSET(WatchbillMONTHLY!$A$37:$U$37,1,2))=IF(_xlfn.XLOOKUP($A78,INDIRECT("_"&amp;_xlfn.XLOOKUP(AR$2,WatchbillMONTHLY!$A$37:$U$37,OFFSET(WatchbillMONTHLY!$A$37:$U$37,1,2))),INDIRECT("_"&amp;_xlfn.XLOOKUP(AR$2,WatchbillMONTHLY!$A$37:$U$37,OFFSET(WatchbillMONTHLY!$A$37:$U$37,1,2))))=$A78,_xlfn.XLOOKUP(AR$2,WatchbillMONTHLY!$A$37:$U$37,OFFSET(WatchbillMONTHLY!$A$37:$U$37,1,2)),FALSE),TRUE,FALSE)),
IF(_xlfn.XLOOKUP(AR$2,WatchbillMONTHLY!$A$54:$U$54,OFFSET(WatchbillMONTHLY!$A$54:$U$54,1,2))=IF(_xlfn.XLOOKUP($A78,INDIRECT("_"&amp;_xlfn.XLOOKUP(AR$2,WatchbillMONTHLY!$A$54:$U$54,OFFSET(WatchbillMONTHLY!$A$54:$U$54,1,2))),INDIRECT("_"&amp;_xlfn.XLOOKUP(AR$2,WatchbillMONTHLY!$A$54:$U$54,OFFSET(WatchbillMONTHLY!$A$54:$U$54,1,2))))=$A78,_xlfn.XLOOKUP(AR$2,WatchbillMONTHLY!$A$54:$U$54,OFFSET(WatchbillMONTHLY!$A$54:$U$54,1,2)),FALSE),TRUE,FALSE)),
IF(_xlfn.XLOOKUP(AR$2,WatchbillMONTHLY!$A$71:$U$71,OFFSET(WatchbillMONTHLY!$A$71:$U$71,1,2))=IF(_xlfn.XLOOKUP($A78,INDIRECT("_"&amp;_xlfn.XLOOKUP(AR$2,WatchbillMONTHLY!$A$71:$U$71,OFFSET(WatchbillMONTHLY!$A$71:$U$71,1,2))),INDIRECT("_"&amp;_xlfn.XLOOKUP(AR$2,WatchbillMONTHLY!$A$71:$U$71,OFFSET(WatchbillMONTHLY!$A$71:$U$71,1,2))))=$A78,_xlfn.XLOOKUP(AR$2,WatchbillMONTHLY!$A$71:$U$71,OFFSET(WatchbillMONTHLY!$A$71:$U$71,1,2)),FALSE),TRUE,FALSE)),
IF(_xlfn.XLOOKUP(AR$2,WatchbillMONTHLY!$A$88:$U$88,OFFSET(WatchbillMONTHLY!$A$88:$U$88,1,2))=IF(_xlfn.XLOOKUP($A78,INDIRECT("_"&amp;_xlfn.XLOOKUP(AR$2,WatchbillMONTHLY!$A$88:$U$88,OFFSET(WatchbillMONTHLY!$A$88:$U$88,1,2))),INDIRECT("_"&amp;_xlfn.XLOOKUP(AR$2,WatchbillMONTHLY!$A$88:$U$88,OFFSET(WatchbillMONTHLY!$A$88:$U$88,1,2))))=$A78,_xlfn.XLOOKUP(AR$2,WatchbillMONTHLY!$A$88:$U$88,OFFSET(WatchbillMONTHLY!$A$88:$U$88,1,2)),FALSE),TRUE,FALSE)),
FALSE),FALSE)</f>
        <v>0</v>
      </c>
      <c r="AS78" s="209" t="b" cm="1">
        <f t="array" aca="1" ref="AS78" ca="1">IF(AND($A78 &gt; 0, L78 &gt; 0,AS$2&lt;MiscFormulas!$A$5+1),
_xlfn.IFNA(
_xlfn.IFNA(
_xlfn.IFNA(
_xlfn.IFNA(
_xlfn.IFNA(
_xlfn.IFNA(
IF(_xlfn.XLOOKUP(AS$2,WatchbillMONTHLY!$A$3:$U$3,OFFSET(WatchbillMONTHLY!$A$3:$U$3,1,2))=IF(_xlfn.XLOOKUP($A78,INDIRECT("_"&amp;_xlfn.XLOOKUP(AS$2,WatchbillMONTHLY!$A$3:$U$3,OFFSET(WatchbillMONTHLY!$A$3:$U$3,1,2))),INDIRECT("_"&amp;_xlfn.XLOOKUP(AS$2,WatchbillMONTHLY!$A$3:$U$3,OFFSET(WatchbillMONTHLY!$A$3:$U$3,1,2))))=$A78,_xlfn.XLOOKUP(AS$2,WatchbillMONTHLY!$A$3:$U$3,OFFSET(WatchbillMONTHLY!$A$3:$U$3,1,2)),FALSE),TRUE,FALSE),
IF(_xlfn.XLOOKUP(AS$2,WatchbillMONTHLY!$A$20:$U$20,OFFSET(WatchbillMONTHLY!$A$20:$U$20,1,2))=IF(_xlfn.XLOOKUP($A78,INDIRECT("_"&amp;_xlfn.XLOOKUP(AS$2,WatchbillMONTHLY!$A$20:$U$20,OFFSET(WatchbillMONTHLY!$A$20:$U$20,1,2))),INDIRECT("_"&amp;_xlfn.XLOOKUP(AS$2,WatchbillMONTHLY!$A$20:$U$20,OFFSET(WatchbillMONTHLY!$A$20:$U$20,1,2))))=$A78,_xlfn.XLOOKUP(AS$2,WatchbillMONTHLY!$A$20:$U$20,OFFSET(WatchbillMONTHLY!$A$20:$U$20,1,2)),FALSE),TRUE,FALSE)),
IF(_xlfn.XLOOKUP(AS$2,WatchbillMONTHLY!$A$37:$U$37,OFFSET(WatchbillMONTHLY!$A$37:$U$37,1,2))=IF(_xlfn.XLOOKUP($A78,INDIRECT("_"&amp;_xlfn.XLOOKUP(AS$2,WatchbillMONTHLY!$A$37:$U$37,OFFSET(WatchbillMONTHLY!$A$37:$U$37,1,2))),INDIRECT("_"&amp;_xlfn.XLOOKUP(AS$2,WatchbillMONTHLY!$A$37:$U$37,OFFSET(WatchbillMONTHLY!$A$37:$U$37,1,2))))=$A78,_xlfn.XLOOKUP(AS$2,WatchbillMONTHLY!$A$37:$U$37,OFFSET(WatchbillMONTHLY!$A$37:$U$37,1,2)),FALSE),TRUE,FALSE)),
IF(_xlfn.XLOOKUP(AS$2,WatchbillMONTHLY!$A$54:$U$54,OFFSET(WatchbillMONTHLY!$A$54:$U$54,1,2))=IF(_xlfn.XLOOKUP($A78,INDIRECT("_"&amp;_xlfn.XLOOKUP(AS$2,WatchbillMONTHLY!$A$54:$U$54,OFFSET(WatchbillMONTHLY!$A$54:$U$54,1,2))),INDIRECT("_"&amp;_xlfn.XLOOKUP(AS$2,WatchbillMONTHLY!$A$54:$U$54,OFFSET(WatchbillMONTHLY!$A$54:$U$54,1,2))))=$A78,_xlfn.XLOOKUP(AS$2,WatchbillMONTHLY!$A$54:$U$54,OFFSET(WatchbillMONTHLY!$A$54:$U$54,1,2)),FALSE),TRUE,FALSE)),
IF(_xlfn.XLOOKUP(AS$2,WatchbillMONTHLY!$A$71:$U$71,OFFSET(WatchbillMONTHLY!$A$71:$U$71,1,2))=IF(_xlfn.XLOOKUP($A78,INDIRECT("_"&amp;_xlfn.XLOOKUP(AS$2,WatchbillMONTHLY!$A$71:$U$71,OFFSET(WatchbillMONTHLY!$A$71:$U$71,1,2))),INDIRECT("_"&amp;_xlfn.XLOOKUP(AS$2,WatchbillMONTHLY!$A$71:$U$71,OFFSET(WatchbillMONTHLY!$A$71:$U$71,1,2))))=$A78,_xlfn.XLOOKUP(AS$2,WatchbillMONTHLY!$A$71:$U$71,OFFSET(WatchbillMONTHLY!$A$71:$U$71,1,2)),FALSE),TRUE,FALSE)),
IF(_xlfn.XLOOKUP(AS$2,WatchbillMONTHLY!$A$88:$U$88,OFFSET(WatchbillMONTHLY!$A$88:$U$88,1,2))=IF(_xlfn.XLOOKUP($A78,INDIRECT("_"&amp;_xlfn.XLOOKUP(AS$2,WatchbillMONTHLY!$A$88:$U$88,OFFSET(WatchbillMONTHLY!$A$88:$U$88,1,2))),INDIRECT("_"&amp;_xlfn.XLOOKUP(AS$2,WatchbillMONTHLY!$A$88:$U$88,OFFSET(WatchbillMONTHLY!$A$88:$U$88,1,2))))=$A78,_xlfn.XLOOKUP(AS$2,WatchbillMONTHLY!$A$88:$U$88,OFFSET(WatchbillMONTHLY!$A$88:$U$88,1,2)),FALSE),TRUE,FALSE)),
FALSE),FALSE)</f>
        <v>0</v>
      </c>
      <c r="AT78" s="209" t="b" cm="1">
        <f t="array" aca="1" ref="AT78" ca="1">IF(AND($A78 &gt; 0, M78 &gt; 0,AT$2&lt;MiscFormulas!$A$5+1),
_xlfn.IFNA(
_xlfn.IFNA(
_xlfn.IFNA(
_xlfn.IFNA(
_xlfn.IFNA(
_xlfn.IFNA(
IF(_xlfn.XLOOKUP(AT$2,WatchbillMONTHLY!$A$3:$U$3,OFFSET(WatchbillMONTHLY!$A$3:$U$3,1,2))=IF(_xlfn.XLOOKUP($A78,INDIRECT("_"&amp;_xlfn.XLOOKUP(AT$2,WatchbillMONTHLY!$A$3:$U$3,OFFSET(WatchbillMONTHLY!$A$3:$U$3,1,2))),INDIRECT("_"&amp;_xlfn.XLOOKUP(AT$2,WatchbillMONTHLY!$A$3:$U$3,OFFSET(WatchbillMONTHLY!$A$3:$U$3,1,2))))=$A78,_xlfn.XLOOKUP(AT$2,WatchbillMONTHLY!$A$3:$U$3,OFFSET(WatchbillMONTHLY!$A$3:$U$3,1,2)),FALSE),TRUE,FALSE),
IF(_xlfn.XLOOKUP(AT$2,WatchbillMONTHLY!$A$20:$U$20,OFFSET(WatchbillMONTHLY!$A$20:$U$20,1,2))=IF(_xlfn.XLOOKUP($A78,INDIRECT("_"&amp;_xlfn.XLOOKUP(AT$2,WatchbillMONTHLY!$A$20:$U$20,OFFSET(WatchbillMONTHLY!$A$20:$U$20,1,2))),INDIRECT("_"&amp;_xlfn.XLOOKUP(AT$2,WatchbillMONTHLY!$A$20:$U$20,OFFSET(WatchbillMONTHLY!$A$20:$U$20,1,2))))=$A78,_xlfn.XLOOKUP(AT$2,WatchbillMONTHLY!$A$20:$U$20,OFFSET(WatchbillMONTHLY!$A$20:$U$20,1,2)),FALSE),TRUE,FALSE)),
IF(_xlfn.XLOOKUP(AT$2,WatchbillMONTHLY!$A$37:$U$37,OFFSET(WatchbillMONTHLY!$A$37:$U$37,1,2))=IF(_xlfn.XLOOKUP($A78,INDIRECT("_"&amp;_xlfn.XLOOKUP(AT$2,WatchbillMONTHLY!$A$37:$U$37,OFFSET(WatchbillMONTHLY!$A$37:$U$37,1,2))),INDIRECT("_"&amp;_xlfn.XLOOKUP(AT$2,WatchbillMONTHLY!$A$37:$U$37,OFFSET(WatchbillMONTHLY!$A$37:$U$37,1,2))))=$A78,_xlfn.XLOOKUP(AT$2,WatchbillMONTHLY!$A$37:$U$37,OFFSET(WatchbillMONTHLY!$A$37:$U$37,1,2)),FALSE),TRUE,FALSE)),
IF(_xlfn.XLOOKUP(AT$2,WatchbillMONTHLY!$A$54:$U$54,OFFSET(WatchbillMONTHLY!$A$54:$U$54,1,2))=IF(_xlfn.XLOOKUP($A78,INDIRECT("_"&amp;_xlfn.XLOOKUP(AT$2,WatchbillMONTHLY!$A$54:$U$54,OFFSET(WatchbillMONTHLY!$A$54:$U$54,1,2))),INDIRECT("_"&amp;_xlfn.XLOOKUP(AT$2,WatchbillMONTHLY!$A$54:$U$54,OFFSET(WatchbillMONTHLY!$A$54:$U$54,1,2))))=$A78,_xlfn.XLOOKUP(AT$2,WatchbillMONTHLY!$A$54:$U$54,OFFSET(WatchbillMONTHLY!$A$54:$U$54,1,2)),FALSE),TRUE,FALSE)),
IF(_xlfn.XLOOKUP(AT$2,WatchbillMONTHLY!$A$71:$U$71,OFFSET(WatchbillMONTHLY!$A$71:$U$71,1,2))=IF(_xlfn.XLOOKUP($A78,INDIRECT("_"&amp;_xlfn.XLOOKUP(AT$2,WatchbillMONTHLY!$A$71:$U$71,OFFSET(WatchbillMONTHLY!$A$71:$U$71,1,2))),INDIRECT("_"&amp;_xlfn.XLOOKUP(AT$2,WatchbillMONTHLY!$A$71:$U$71,OFFSET(WatchbillMONTHLY!$A$71:$U$71,1,2))))=$A78,_xlfn.XLOOKUP(AT$2,WatchbillMONTHLY!$A$71:$U$71,OFFSET(WatchbillMONTHLY!$A$71:$U$71,1,2)),FALSE),TRUE,FALSE)),
IF(_xlfn.XLOOKUP(AT$2,WatchbillMONTHLY!$A$88:$U$88,OFFSET(WatchbillMONTHLY!$A$88:$U$88,1,2))=IF(_xlfn.XLOOKUP($A78,INDIRECT("_"&amp;_xlfn.XLOOKUP(AT$2,WatchbillMONTHLY!$A$88:$U$88,OFFSET(WatchbillMONTHLY!$A$88:$U$88,1,2))),INDIRECT("_"&amp;_xlfn.XLOOKUP(AT$2,WatchbillMONTHLY!$A$88:$U$88,OFFSET(WatchbillMONTHLY!$A$88:$U$88,1,2))))=$A78,_xlfn.XLOOKUP(AT$2,WatchbillMONTHLY!$A$88:$U$88,OFFSET(WatchbillMONTHLY!$A$88:$U$88,1,2)),FALSE),TRUE,FALSE)),
FALSE),FALSE)</f>
        <v>0</v>
      </c>
      <c r="AU78" s="209" t="b" cm="1">
        <f t="array" aca="1" ref="AU78" ca="1">IF(AND($A78 &gt; 0, N78 &gt; 0,AU$2&lt;MiscFormulas!$A$5+1),
_xlfn.IFNA(
_xlfn.IFNA(
_xlfn.IFNA(
_xlfn.IFNA(
_xlfn.IFNA(
_xlfn.IFNA(
IF(_xlfn.XLOOKUP(AU$2,WatchbillMONTHLY!$A$3:$U$3,OFFSET(WatchbillMONTHLY!$A$3:$U$3,1,2))=IF(_xlfn.XLOOKUP($A78,INDIRECT("_"&amp;_xlfn.XLOOKUP(AU$2,WatchbillMONTHLY!$A$3:$U$3,OFFSET(WatchbillMONTHLY!$A$3:$U$3,1,2))),INDIRECT("_"&amp;_xlfn.XLOOKUP(AU$2,WatchbillMONTHLY!$A$3:$U$3,OFFSET(WatchbillMONTHLY!$A$3:$U$3,1,2))))=$A78,_xlfn.XLOOKUP(AU$2,WatchbillMONTHLY!$A$3:$U$3,OFFSET(WatchbillMONTHLY!$A$3:$U$3,1,2)),FALSE),TRUE,FALSE),
IF(_xlfn.XLOOKUP(AU$2,WatchbillMONTHLY!$A$20:$U$20,OFFSET(WatchbillMONTHLY!$A$20:$U$20,1,2))=IF(_xlfn.XLOOKUP($A78,INDIRECT("_"&amp;_xlfn.XLOOKUP(AU$2,WatchbillMONTHLY!$A$20:$U$20,OFFSET(WatchbillMONTHLY!$A$20:$U$20,1,2))),INDIRECT("_"&amp;_xlfn.XLOOKUP(AU$2,WatchbillMONTHLY!$A$20:$U$20,OFFSET(WatchbillMONTHLY!$A$20:$U$20,1,2))))=$A78,_xlfn.XLOOKUP(AU$2,WatchbillMONTHLY!$A$20:$U$20,OFFSET(WatchbillMONTHLY!$A$20:$U$20,1,2)),FALSE),TRUE,FALSE)),
IF(_xlfn.XLOOKUP(AU$2,WatchbillMONTHLY!$A$37:$U$37,OFFSET(WatchbillMONTHLY!$A$37:$U$37,1,2))=IF(_xlfn.XLOOKUP($A78,INDIRECT("_"&amp;_xlfn.XLOOKUP(AU$2,WatchbillMONTHLY!$A$37:$U$37,OFFSET(WatchbillMONTHLY!$A$37:$U$37,1,2))),INDIRECT("_"&amp;_xlfn.XLOOKUP(AU$2,WatchbillMONTHLY!$A$37:$U$37,OFFSET(WatchbillMONTHLY!$A$37:$U$37,1,2))))=$A78,_xlfn.XLOOKUP(AU$2,WatchbillMONTHLY!$A$37:$U$37,OFFSET(WatchbillMONTHLY!$A$37:$U$37,1,2)),FALSE),TRUE,FALSE)),
IF(_xlfn.XLOOKUP(AU$2,WatchbillMONTHLY!$A$54:$U$54,OFFSET(WatchbillMONTHLY!$A$54:$U$54,1,2))=IF(_xlfn.XLOOKUP($A78,INDIRECT("_"&amp;_xlfn.XLOOKUP(AU$2,WatchbillMONTHLY!$A$54:$U$54,OFFSET(WatchbillMONTHLY!$A$54:$U$54,1,2))),INDIRECT("_"&amp;_xlfn.XLOOKUP(AU$2,WatchbillMONTHLY!$A$54:$U$54,OFFSET(WatchbillMONTHLY!$A$54:$U$54,1,2))))=$A78,_xlfn.XLOOKUP(AU$2,WatchbillMONTHLY!$A$54:$U$54,OFFSET(WatchbillMONTHLY!$A$54:$U$54,1,2)),FALSE),TRUE,FALSE)),
IF(_xlfn.XLOOKUP(AU$2,WatchbillMONTHLY!$A$71:$U$71,OFFSET(WatchbillMONTHLY!$A$71:$U$71,1,2))=IF(_xlfn.XLOOKUP($A78,INDIRECT("_"&amp;_xlfn.XLOOKUP(AU$2,WatchbillMONTHLY!$A$71:$U$71,OFFSET(WatchbillMONTHLY!$A$71:$U$71,1,2))),INDIRECT("_"&amp;_xlfn.XLOOKUP(AU$2,WatchbillMONTHLY!$A$71:$U$71,OFFSET(WatchbillMONTHLY!$A$71:$U$71,1,2))))=$A78,_xlfn.XLOOKUP(AU$2,WatchbillMONTHLY!$A$71:$U$71,OFFSET(WatchbillMONTHLY!$A$71:$U$71,1,2)),FALSE),TRUE,FALSE)),
IF(_xlfn.XLOOKUP(AU$2,WatchbillMONTHLY!$A$88:$U$88,OFFSET(WatchbillMONTHLY!$A$88:$U$88,1,2))=IF(_xlfn.XLOOKUP($A78,INDIRECT("_"&amp;_xlfn.XLOOKUP(AU$2,WatchbillMONTHLY!$A$88:$U$88,OFFSET(WatchbillMONTHLY!$A$88:$U$88,1,2))),INDIRECT("_"&amp;_xlfn.XLOOKUP(AU$2,WatchbillMONTHLY!$A$88:$U$88,OFFSET(WatchbillMONTHLY!$A$88:$U$88,1,2))))=$A78,_xlfn.XLOOKUP(AU$2,WatchbillMONTHLY!$A$88:$U$88,OFFSET(WatchbillMONTHLY!$A$88:$U$88,1,2)),FALSE),TRUE,FALSE)),
FALSE),FALSE)</f>
        <v>0</v>
      </c>
      <c r="AV78" s="209" t="b" cm="1">
        <f t="array" aca="1" ref="AV78" ca="1">IF(AND($A78 &gt; 0, O78 &gt; 0,AV$2&lt;MiscFormulas!$A$5+1),
_xlfn.IFNA(
_xlfn.IFNA(
_xlfn.IFNA(
_xlfn.IFNA(
_xlfn.IFNA(
_xlfn.IFNA(
IF(_xlfn.XLOOKUP(AV$2,WatchbillMONTHLY!$A$3:$U$3,OFFSET(WatchbillMONTHLY!$A$3:$U$3,1,2))=IF(_xlfn.XLOOKUP($A78,INDIRECT("_"&amp;_xlfn.XLOOKUP(AV$2,WatchbillMONTHLY!$A$3:$U$3,OFFSET(WatchbillMONTHLY!$A$3:$U$3,1,2))),INDIRECT("_"&amp;_xlfn.XLOOKUP(AV$2,WatchbillMONTHLY!$A$3:$U$3,OFFSET(WatchbillMONTHLY!$A$3:$U$3,1,2))))=$A78,_xlfn.XLOOKUP(AV$2,WatchbillMONTHLY!$A$3:$U$3,OFFSET(WatchbillMONTHLY!$A$3:$U$3,1,2)),FALSE),TRUE,FALSE),
IF(_xlfn.XLOOKUP(AV$2,WatchbillMONTHLY!$A$20:$U$20,OFFSET(WatchbillMONTHLY!$A$20:$U$20,1,2))=IF(_xlfn.XLOOKUP($A78,INDIRECT("_"&amp;_xlfn.XLOOKUP(AV$2,WatchbillMONTHLY!$A$20:$U$20,OFFSET(WatchbillMONTHLY!$A$20:$U$20,1,2))),INDIRECT("_"&amp;_xlfn.XLOOKUP(AV$2,WatchbillMONTHLY!$A$20:$U$20,OFFSET(WatchbillMONTHLY!$A$20:$U$20,1,2))))=$A78,_xlfn.XLOOKUP(AV$2,WatchbillMONTHLY!$A$20:$U$20,OFFSET(WatchbillMONTHLY!$A$20:$U$20,1,2)),FALSE),TRUE,FALSE)),
IF(_xlfn.XLOOKUP(AV$2,WatchbillMONTHLY!$A$37:$U$37,OFFSET(WatchbillMONTHLY!$A$37:$U$37,1,2))=IF(_xlfn.XLOOKUP($A78,INDIRECT("_"&amp;_xlfn.XLOOKUP(AV$2,WatchbillMONTHLY!$A$37:$U$37,OFFSET(WatchbillMONTHLY!$A$37:$U$37,1,2))),INDIRECT("_"&amp;_xlfn.XLOOKUP(AV$2,WatchbillMONTHLY!$A$37:$U$37,OFFSET(WatchbillMONTHLY!$A$37:$U$37,1,2))))=$A78,_xlfn.XLOOKUP(AV$2,WatchbillMONTHLY!$A$37:$U$37,OFFSET(WatchbillMONTHLY!$A$37:$U$37,1,2)),FALSE),TRUE,FALSE)),
IF(_xlfn.XLOOKUP(AV$2,WatchbillMONTHLY!$A$54:$U$54,OFFSET(WatchbillMONTHLY!$A$54:$U$54,1,2))=IF(_xlfn.XLOOKUP($A78,INDIRECT("_"&amp;_xlfn.XLOOKUP(AV$2,WatchbillMONTHLY!$A$54:$U$54,OFFSET(WatchbillMONTHLY!$A$54:$U$54,1,2))),INDIRECT("_"&amp;_xlfn.XLOOKUP(AV$2,WatchbillMONTHLY!$A$54:$U$54,OFFSET(WatchbillMONTHLY!$A$54:$U$54,1,2))))=$A78,_xlfn.XLOOKUP(AV$2,WatchbillMONTHLY!$A$54:$U$54,OFFSET(WatchbillMONTHLY!$A$54:$U$54,1,2)),FALSE),TRUE,FALSE)),
IF(_xlfn.XLOOKUP(AV$2,WatchbillMONTHLY!$A$71:$U$71,OFFSET(WatchbillMONTHLY!$A$71:$U$71,1,2))=IF(_xlfn.XLOOKUP($A78,INDIRECT("_"&amp;_xlfn.XLOOKUP(AV$2,WatchbillMONTHLY!$A$71:$U$71,OFFSET(WatchbillMONTHLY!$A$71:$U$71,1,2))),INDIRECT("_"&amp;_xlfn.XLOOKUP(AV$2,WatchbillMONTHLY!$A$71:$U$71,OFFSET(WatchbillMONTHLY!$A$71:$U$71,1,2))))=$A78,_xlfn.XLOOKUP(AV$2,WatchbillMONTHLY!$A$71:$U$71,OFFSET(WatchbillMONTHLY!$A$71:$U$71,1,2)),FALSE),TRUE,FALSE)),
IF(_xlfn.XLOOKUP(AV$2,WatchbillMONTHLY!$A$88:$U$88,OFFSET(WatchbillMONTHLY!$A$88:$U$88,1,2))=IF(_xlfn.XLOOKUP($A78,INDIRECT("_"&amp;_xlfn.XLOOKUP(AV$2,WatchbillMONTHLY!$A$88:$U$88,OFFSET(WatchbillMONTHLY!$A$88:$U$88,1,2))),INDIRECT("_"&amp;_xlfn.XLOOKUP(AV$2,WatchbillMONTHLY!$A$88:$U$88,OFFSET(WatchbillMONTHLY!$A$88:$U$88,1,2))))=$A78,_xlfn.XLOOKUP(AV$2,WatchbillMONTHLY!$A$88:$U$88,OFFSET(WatchbillMONTHLY!$A$88:$U$88,1,2)),FALSE),TRUE,FALSE)),
FALSE),FALSE)</f>
        <v>0</v>
      </c>
      <c r="AW78" s="209" t="b" cm="1">
        <f t="array" aca="1" ref="AW78" ca="1">IF(AND($A78 &gt; 0, P78 &gt; 0,AW$2&lt;MiscFormulas!$A$5+1),
_xlfn.IFNA(
_xlfn.IFNA(
_xlfn.IFNA(
_xlfn.IFNA(
_xlfn.IFNA(
_xlfn.IFNA(
IF(_xlfn.XLOOKUP(AW$2,WatchbillMONTHLY!$A$3:$U$3,OFFSET(WatchbillMONTHLY!$A$3:$U$3,1,2))=IF(_xlfn.XLOOKUP($A78,INDIRECT("_"&amp;_xlfn.XLOOKUP(AW$2,WatchbillMONTHLY!$A$3:$U$3,OFFSET(WatchbillMONTHLY!$A$3:$U$3,1,2))),INDIRECT("_"&amp;_xlfn.XLOOKUP(AW$2,WatchbillMONTHLY!$A$3:$U$3,OFFSET(WatchbillMONTHLY!$A$3:$U$3,1,2))))=$A78,_xlfn.XLOOKUP(AW$2,WatchbillMONTHLY!$A$3:$U$3,OFFSET(WatchbillMONTHLY!$A$3:$U$3,1,2)),FALSE),TRUE,FALSE),
IF(_xlfn.XLOOKUP(AW$2,WatchbillMONTHLY!$A$20:$U$20,OFFSET(WatchbillMONTHLY!$A$20:$U$20,1,2))=IF(_xlfn.XLOOKUP($A78,INDIRECT("_"&amp;_xlfn.XLOOKUP(AW$2,WatchbillMONTHLY!$A$20:$U$20,OFFSET(WatchbillMONTHLY!$A$20:$U$20,1,2))),INDIRECT("_"&amp;_xlfn.XLOOKUP(AW$2,WatchbillMONTHLY!$A$20:$U$20,OFFSET(WatchbillMONTHLY!$A$20:$U$20,1,2))))=$A78,_xlfn.XLOOKUP(AW$2,WatchbillMONTHLY!$A$20:$U$20,OFFSET(WatchbillMONTHLY!$A$20:$U$20,1,2)),FALSE),TRUE,FALSE)),
IF(_xlfn.XLOOKUP(AW$2,WatchbillMONTHLY!$A$37:$U$37,OFFSET(WatchbillMONTHLY!$A$37:$U$37,1,2))=IF(_xlfn.XLOOKUP($A78,INDIRECT("_"&amp;_xlfn.XLOOKUP(AW$2,WatchbillMONTHLY!$A$37:$U$37,OFFSET(WatchbillMONTHLY!$A$37:$U$37,1,2))),INDIRECT("_"&amp;_xlfn.XLOOKUP(AW$2,WatchbillMONTHLY!$A$37:$U$37,OFFSET(WatchbillMONTHLY!$A$37:$U$37,1,2))))=$A78,_xlfn.XLOOKUP(AW$2,WatchbillMONTHLY!$A$37:$U$37,OFFSET(WatchbillMONTHLY!$A$37:$U$37,1,2)),FALSE),TRUE,FALSE)),
IF(_xlfn.XLOOKUP(AW$2,WatchbillMONTHLY!$A$54:$U$54,OFFSET(WatchbillMONTHLY!$A$54:$U$54,1,2))=IF(_xlfn.XLOOKUP($A78,INDIRECT("_"&amp;_xlfn.XLOOKUP(AW$2,WatchbillMONTHLY!$A$54:$U$54,OFFSET(WatchbillMONTHLY!$A$54:$U$54,1,2))),INDIRECT("_"&amp;_xlfn.XLOOKUP(AW$2,WatchbillMONTHLY!$A$54:$U$54,OFFSET(WatchbillMONTHLY!$A$54:$U$54,1,2))))=$A78,_xlfn.XLOOKUP(AW$2,WatchbillMONTHLY!$A$54:$U$54,OFFSET(WatchbillMONTHLY!$A$54:$U$54,1,2)),FALSE),TRUE,FALSE)),
IF(_xlfn.XLOOKUP(AW$2,WatchbillMONTHLY!$A$71:$U$71,OFFSET(WatchbillMONTHLY!$A$71:$U$71,1,2))=IF(_xlfn.XLOOKUP($A78,INDIRECT("_"&amp;_xlfn.XLOOKUP(AW$2,WatchbillMONTHLY!$A$71:$U$71,OFFSET(WatchbillMONTHLY!$A$71:$U$71,1,2))),INDIRECT("_"&amp;_xlfn.XLOOKUP(AW$2,WatchbillMONTHLY!$A$71:$U$71,OFFSET(WatchbillMONTHLY!$A$71:$U$71,1,2))))=$A78,_xlfn.XLOOKUP(AW$2,WatchbillMONTHLY!$A$71:$U$71,OFFSET(WatchbillMONTHLY!$A$71:$U$71,1,2)),FALSE),TRUE,FALSE)),
IF(_xlfn.XLOOKUP(AW$2,WatchbillMONTHLY!$A$88:$U$88,OFFSET(WatchbillMONTHLY!$A$88:$U$88,1,2))=IF(_xlfn.XLOOKUP($A78,INDIRECT("_"&amp;_xlfn.XLOOKUP(AW$2,WatchbillMONTHLY!$A$88:$U$88,OFFSET(WatchbillMONTHLY!$A$88:$U$88,1,2))),INDIRECT("_"&amp;_xlfn.XLOOKUP(AW$2,WatchbillMONTHLY!$A$88:$U$88,OFFSET(WatchbillMONTHLY!$A$88:$U$88,1,2))))=$A78,_xlfn.XLOOKUP(AW$2,WatchbillMONTHLY!$A$88:$U$88,OFFSET(WatchbillMONTHLY!$A$88:$U$88,1,2)),FALSE),TRUE,FALSE)),
FALSE),FALSE)</f>
        <v>0</v>
      </c>
      <c r="AX78" s="209" t="b" cm="1">
        <f t="array" aca="1" ref="AX78" ca="1">IF(AND($A78 &gt; 0, Q78 &gt; 0,AX$2&lt;MiscFormulas!$A$5+1),
_xlfn.IFNA(
_xlfn.IFNA(
_xlfn.IFNA(
_xlfn.IFNA(
_xlfn.IFNA(
_xlfn.IFNA(
IF(_xlfn.XLOOKUP(AX$2,WatchbillMONTHLY!$A$3:$U$3,OFFSET(WatchbillMONTHLY!$A$3:$U$3,1,2))=IF(_xlfn.XLOOKUP($A78,INDIRECT("_"&amp;_xlfn.XLOOKUP(AX$2,WatchbillMONTHLY!$A$3:$U$3,OFFSET(WatchbillMONTHLY!$A$3:$U$3,1,2))),INDIRECT("_"&amp;_xlfn.XLOOKUP(AX$2,WatchbillMONTHLY!$A$3:$U$3,OFFSET(WatchbillMONTHLY!$A$3:$U$3,1,2))))=$A78,_xlfn.XLOOKUP(AX$2,WatchbillMONTHLY!$A$3:$U$3,OFFSET(WatchbillMONTHLY!$A$3:$U$3,1,2)),FALSE),TRUE,FALSE),
IF(_xlfn.XLOOKUP(AX$2,WatchbillMONTHLY!$A$20:$U$20,OFFSET(WatchbillMONTHLY!$A$20:$U$20,1,2))=IF(_xlfn.XLOOKUP($A78,INDIRECT("_"&amp;_xlfn.XLOOKUP(AX$2,WatchbillMONTHLY!$A$20:$U$20,OFFSET(WatchbillMONTHLY!$A$20:$U$20,1,2))),INDIRECT("_"&amp;_xlfn.XLOOKUP(AX$2,WatchbillMONTHLY!$A$20:$U$20,OFFSET(WatchbillMONTHLY!$A$20:$U$20,1,2))))=$A78,_xlfn.XLOOKUP(AX$2,WatchbillMONTHLY!$A$20:$U$20,OFFSET(WatchbillMONTHLY!$A$20:$U$20,1,2)),FALSE),TRUE,FALSE)),
IF(_xlfn.XLOOKUP(AX$2,WatchbillMONTHLY!$A$37:$U$37,OFFSET(WatchbillMONTHLY!$A$37:$U$37,1,2))=IF(_xlfn.XLOOKUP($A78,INDIRECT("_"&amp;_xlfn.XLOOKUP(AX$2,WatchbillMONTHLY!$A$37:$U$37,OFFSET(WatchbillMONTHLY!$A$37:$U$37,1,2))),INDIRECT("_"&amp;_xlfn.XLOOKUP(AX$2,WatchbillMONTHLY!$A$37:$U$37,OFFSET(WatchbillMONTHLY!$A$37:$U$37,1,2))))=$A78,_xlfn.XLOOKUP(AX$2,WatchbillMONTHLY!$A$37:$U$37,OFFSET(WatchbillMONTHLY!$A$37:$U$37,1,2)),FALSE),TRUE,FALSE)),
IF(_xlfn.XLOOKUP(AX$2,WatchbillMONTHLY!$A$54:$U$54,OFFSET(WatchbillMONTHLY!$A$54:$U$54,1,2))=IF(_xlfn.XLOOKUP($A78,INDIRECT("_"&amp;_xlfn.XLOOKUP(AX$2,WatchbillMONTHLY!$A$54:$U$54,OFFSET(WatchbillMONTHLY!$A$54:$U$54,1,2))),INDIRECT("_"&amp;_xlfn.XLOOKUP(AX$2,WatchbillMONTHLY!$A$54:$U$54,OFFSET(WatchbillMONTHLY!$A$54:$U$54,1,2))))=$A78,_xlfn.XLOOKUP(AX$2,WatchbillMONTHLY!$A$54:$U$54,OFFSET(WatchbillMONTHLY!$A$54:$U$54,1,2)),FALSE),TRUE,FALSE)),
IF(_xlfn.XLOOKUP(AX$2,WatchbillMONTHLY!$A$71:$U$71,OFFSET(WatchbillMONTHLY!$A$71:$U$71,1,2))=IF(_xlfn.XLOOKUP($A78,INDIRECT("_"&amp;_xlfn.XLOOKUP(AX$2,WatchbillMONTHLY!$A$71:$U$71,OFFSET(WatchbillMONTHLY!$A$71:$U$71,1,2))),INDIRECT("_"&amp;_xlfn.XLOOKUP(AX$2,WatchbillMONTHLY!$A$71:$U$71,OFFSET(WatchbillMONTHLY!$A$71:$U$71,1,2))))=$A78,_xlfn.XLOOKUP(AX$2,WatchbillMONTHLY!$A$71:$U$71,OFFSET(WatchbillMONTHLY!$A$71:$U$71,1,2)),FALSE),TRUE,FALSE)),
IF(_xlfn.XLOOKUP(AX$2,WatchbillMONTHLY!$A$88:$U$88,OFFSET(WatchbillMONTHLY!$A$88:$U$88,1,2))=IF(_xlfn.XLOOKUP($A78,INDIRECT("_"&amp;_xlfn.XLOOKUP(AX$2,WatchbillMONTHLY!$A$88:$U$88,OFFSET(WatchbillMONTHLY!$A$88:$U$88,1,2))),INDIRECT("_"&amp;_xlfn.XLOOKUP(AX$2,WatchbillMONTHLY!$A$88:$U$88,OFFSET(WatchbillMONTHLY!$A$88:$U$88,1,2))))=$A78,_xlfn.XLOOKUP(AX$2,WatchbillMONTHLY!$A$88:$U$88,OFFSET(WatchbillMONTHLY!$A$88:$U$88,1,2)),FALSE),TRUE,FALSE)),
FALSE),FALSE)</f>
        <v>0</v>
      </c>
      <c r="AY78" s="209" t="b" cm="1">
        <f t="array" aca="1" ref="AY78" ca="1">IF(AND($A78 &gt; 0, R78 &gt; 0,AY$2&lt;MiscFormulas!$A$5+1),
_xlfn.IFNA(
_xlfn.IFNA(
_xlfn.IFNA(
_xlfn.IFNA(
_xlfn.IFNA(
_xlfn.IFNA(
IF(_xlfn.XLOOKUP(AY$2,WatchbillMONTHLY!$A$3:$U$3,OFFSET(WatchbillMONTHLY!$A$3:$U$3,1,2))=IF(_xlfn.XLOOKUP($A78,INDIRECT("_"&amp;_xlfn.XLOOKUP(AY$2,WatchbillMONTHLY!$A$3:$U$3,OFFSET(WatchbillMONTHLY!$A$3:$U$3,1,2))),INDIRECT("_"&amp;_xlfn.XLOOKUP(AY$2,WatchbillMONTHLY!$A$3:$U$3,OFFSET(WatchbillMONTHLY!$A$3:$U$3,1,2))))=$A78,_xlfn.XLOOKUP(AY$2,WatchbillMONTHLY!$A$3:$U$3,OFFSET(WatchbillMONTHLY!$A$3:$U$3,1,2)),FALSE),TRUE,FALSE),
IF(_xlfn.XLOOKUP(AY$2,WatchbillMONTHLY!$A$20:$U$20,OFFSET(WatchbillMONTHLY!$A$20:$U$20,1,2))=IF(_xlfn.XLOOKUP($A78,INDIRECT("_"&amp;_xlfn.XLOOKUP(AY$2,WatchbillMONTHLY!$A$20:$U$20,OFFSET(WatchbillMONTHLY!$A$20:$U$20,1,2))),INDIRECT("_"&amp;_xlfn.XLOOKUP(AY$2,WatchbillMONTHLY!$A$20:$U$20,OFFSET(WatchbillMONTHLY!$A$20:$U$20,1,2))))=$A78,_xlfn.XLOOKUP(AY$2,WatchbillMONTHLY!$A$20:$U$20,OFFSET(WatchbillMONTHLY!$A$20:$U$20,1,2)),FALSE),TRUE,FALSE)),
IF(_xlfn.XLOOKUP(AY$2,WatchbillMONTHLY!$A$37:$U$37,OFFSET(WatchbillMONTHLY!$A$37:$U$37,1,2))=IF(_xlfn.XLOOKUP($A78,INDIRECT("_"&amp;_xlfn.XLOOKUP(AY$2,WatchbillMONTHLY!$A$37:$U$37,OFFSET(WatchbillMONTHLY!$A$37:$U$37,1,2))),INDIRECT("_"&amp;_xlfn.XLOOKUP(AY$2,WatchbillMONTHLY!$A$37:$U$37,OFFSET(WatchbillMONTHLY!$A$37:$U$37,1,2))))=$A78,_xlfn.XLOOKUP(AY$2,WatchbillMONTHLY!$A$37:$U$37,OFFSET(WatchbillMONTHLY!$A$37:$U$37,1,2)),FALSE),TRUE,FALSE)),
IF(_xlfn.XLOOKUP(AY$2,WatchbillMONTHLY!$A$54:$U$54,OFFSET(WatchbillMONTHLY!$A$54:$U$54,1,2))=IF(_xlfn.XLOOKUP($A78,INDIRECT("_"&amp;_xlfn.XLOOKUP(AY$2,WatchbillMONTHLY!$A$54:$U$54,OFFSET(WatchbillMONTHLY!$A$54:$U$54,1,2))),INDIRECT("_"&amp;_xlfn.XLOOKUP(AY$2,WatchbillMONTHLY!$A$54:$U$54,OFFSET(WatchbillMONTHLY!$A$54:$U$54,1,2))))=$A78,_xlfn.XLOOKUP(AY$2,WatchbillMONTHLY!$A$54:$U$54,OFFSET(WatchbillMONTHLY!$A$54:$U$54,1,2)),FALSE),TRUE,FALSE)),
IF(_xlfn.XLOOKUP(AY$2,WatchbillMONTHLY!$A$71:$U$71,OFFSET(WatchbillMONTHLY!$A$71:$U$71,1,2))=IF(_xlfn.XLOOKUP($A78,INDIRECT("_"&amp;_xlfn.XLOOKUP(AY$2,WatchbillMONTHLY!$A$71:$U$71,OFFSET(WatchbillMONTHLY!$A$71:$U$71,1,2))),INDIRECT("_"&amp;_xlfn.XLOOKUP(AY$2,WatchbillMONTHLY!$A$71:$U$71,OFFSET(WatchbillMONTHLY!$A$71:$U$71,1,2))))=$A78,_xlfn.XLOOKUP(AY$2,WatchbillMONTHLY!$A$71:$U$71,OFFSET(WatchbillMONTHLY!$A$71:$U$71,1,2)),FALSE),TRUE,FALSE)),
IF(_xlfn.XLOOKUP(AY$2,WatchbillMONTHLY!$A$88:$U$88,OFFSET(WatchbillMONTHLY!$A$88:$U$88,1,2))=IF(_xlfn.XLOOKUP($A78,INDIRECT("_"&amp;_xlfn.XLOOKUP(AY$2,WatchbillMONTHLY!$A$88:$U$88,OFFSET(WatchbillMONTHLY!$A$88:$U$88,1,2))),INDIRECT("_"&amp;_xlfn.XLOOKUP(AY$2,WatchbillMONTHLY!$A$88:$U$88,OFFSET(WatchbillMONTHLY!$A$88:$U$88,1,2))))=$A78,_xlfn.XLOOKUP(AY$2,WatchbillMONTHLY!$A$88:$U$88,OFFSET(WatchbillMONTHLY!$A$88:$U$88,1,2)),FALSE),TRUE,FALSE)),
FALSE),FALSE)</f>
        <v>0</v>
      </c>
      <c r="AZ78" s="209" t="b" cm="1">
        <f t="array" aca="1" ref="AZ78" ca="1">IF(AND($A78 &gt; 0, S78 &gt; 0,AZ$2&lt;MiscFormulas!$A$5+1),
_xlfn.IFNA(
_xlfn.IFNA(
_xlfn.IFNA(
_xlfn.IFNA(
_xlfn.IFNA(
_xlfn.IFNA(
IF(_xlfn.XLOOKUP(AZ$2,WatchbillMONTHLY!$A$3:$U$3,OFFSET(WatchbillMONTHLY!$A$3:$U$3,1,2))=IF(_xlfn.XLOOKUP($A78,INDIRECT("_"&amp;_xlfn.XLOOKUP(AZ$2,WatchbillMONTHLY!$A$3:$U$3,OFFSET(WatchbillMONTHLY!$A$3:$U$3,1,2))),INDIRECT("_"&amp;_xlfn.XLOOKUP(AZ$2,WatchbillMONTHLY!$A$3:$U$3,OFFSET(WatchbillMONTHLY!$A$3:$U$3,1,2))))=$A78,_xlfn.XLOOKUP(AZ$2,WatchbillMONTHLY!$A$3:$U$3,OFFSET(WatchbillMONTHLY!$A$3:$U$3,1,2)),FALSE),TRUE,FALSE),
IF(_xlfn.XLOOKUP(AZ$2,WatchbillMONTHLY!$A$20:$U$20,OFFSET(WatchbillMONTHLY!$A$20:$U$20,1,2))=IF(_xlfn.XLOOKUP($A78,INDIRECT("_"&amp;_xlfn.XLOOKUP(AZ$2,WatchbillMONTHLY!$A$20:$U$20,OFFSET(WatchbillMONTHLY!$A$20:$U$20,1,2))),INDIRECT("_"&amp;_xlfn.XLOOKUP(AZ$2,WatchbillMONTHLY!$A$20:$U$20,OFFSET(WatchbillMONTHLY!$A$20:$U$20,1,2))))=$A78,_xlfn.XLOOKUP(AZ$2,WatchbillMONTHLY!$A$20:$U$20,OFFSET(WatchbillMONTHLY!$A$20:$U$20,1,2)),FALSE),TRUE,FALSE)),
IF(_xlfn.XLOOKUP(AZ$2,WatchbillMONTHLY!$A$37:$U$37,OFFSET(WatchbillMONTHLY!$A$37:$U$37,1,2))=IF(_xlfn.XLOOKUP($A78,INDIRECT("_"&amp;_xlfn.XLOOKUP(AZ$2,WatchbillMONTHLY!$A$37:$U$37,OFFSET(WatchbillMONTHLY!$A$37:$U$37,1,2))),INDIRECT("_"&amp;_xlfn.XLOOKUP(AZ$2,WatchbillMONTHLY!$A$37:$U$37,OFFSET(WatchbillMONTHLY!$A$37:$U$37,1,2))))=$A78,_xlfn.XLOOKUP(AZ$2,WatchbillMONTHLY!$A$37:$U$37,OFFSET(WatchbillMONTHLY!$A$37:$U$37,1,2)),FALSE),TRUE,FALSE)),
IF(_xlfn.XLOOKUP(AZ$2,WatchbillMONTHLY!$A$54:$U$54,OFFSET(WatchbillMONTHLY!$A$54:$U$54,1,2))=IF(_xlfn.XLOOKUP($A78,INDIRECT("_"&amp;_xlfn.XLOOKUP(AZ$2,WatchbillMONTHLY!$A$54:$U$54,OFFSET(WatchbillMONTHLY!$A$54:$U$54,1,2))),INDIRECT("_"&amp;_xlfn.XLOOKUP(AZ$2,WatchbillMONTHLY!$A$54:$U$54,OFFSET(WatchbillMONTHLY!$A$54:$U$54,1,2))))=$A78,_xlfn.XLOOKUP(AZ$2,WatchbillMONTHLY!$A$54:$U$54,OFFSET(WatchbillMONTHLY!$A$54:$U$54,1,2)),FALSE),TRUE,FALSE)),
IF(_xlfn.XLOOKUP(AZ$2,WatchbillMONTHLY!$A$71:$U$71,OFFSET(WatchbillMONTHLY!$A$71:$U$71,1,2))=IF(_xlfn.XLOOKUP($A78,INDIRECT("_"&amp;_xlfn.XLOOKUP(AZ$2,WatchbillMONTHLY!$A$71:$U$71,OFFSET(WatchbillMONTHLY!$A$71:$U$71,1,2))),INDIRECT("_"&amp;_xlfn.XLOOKUP(AZ$2,WatchbillMONTHLY!$A$71:$U$71,OFFSET(WatchbillMONTHLY!$A$71:$U$71,1,2))))=$A78,_xlfn.XLOOKUP(AZ$2,WatchbillMONTHLY!$A$71:$U$71,OFFSET(WatchbillMONTHLY!$A$71:$U$71,1,2)),FALSE),TRUE,FALSE)),
IF(_xlfn.XLOOKUP(AZ$2,WatchbillMONTHLY!$A$88:$U$88,OFFSET(WatchbillMONTHLY!$A$88:$U$88,1,2))=IF(_xlfn.XLOOKUP($A78,INDIRECT("_"&amp;_xlfn.XLOOKUP(AZ$2,WatchbillMONTHLY!$A$88:$U$88,OFFSET(WatchbillMONTHLY!$A$88:$U$88,1,2))),INDIRECT("_"&amp;_xlfn.XLOOKUP(AZ$2,WatchbillMONTHLY!$A$88:$U$88,OFFSET(WatchbillMONTHLY!$A$88:$U$88,1,2))))=$A78,_xlfn.XLOOKUP(AZ$2,WatchbillMONTHLY!$A$88:$U$88,OFFSET(WatchbillMONTHLY!$A$88:$U$88,1,2)),FALSE),TRUE,FALSE)),
FALSE),FALSE)</f>
        <v>0</v>
      </c>
      <c r="BA78" s="209" t="b" cm="1">
        <f t="array" aca="1" ref="BA78" ca="1">IF(AND($A78 &gt; 0, T78 &gt; 0,BA$2&lt;MiscFormulas!$A$5+1),
_xlfn.IFNA(
_xlfn.IFNA(
_xlfn.IFNA(
_xlfn.IFNA(
_xlfn.IFNA(
_xlfn.IFNA(
IF(_xlfn.XLOOKUP(BA$2,WatchbillMONTHLY!$A$3:$U$3,OFFSET(WatchbillMONTHLY!$A$3:$U$3,1,2))=IF(_xlfn.XLOOKUP($A78,INDIRECT("_"&amp;_xlfn.XLOOKUP(BA$2,WatchbillMONTHLY!$A$3:$U$3,OFFSET(WatchbillMONTHLY!$A$3:$U$3,1,2))),INDIRECT("_"&amp;_xlfn.XLOOKUP(BA$2,WatchbillMONTHLY!$A$3:$U$3,OFFSET(WatchbillMONTHLY!$A$3:$U$3,1,2))))=$A78,_xlfn.XLOOKUP(BA$2,WatchbillMONTHLY!$A$3:$U$3,OFFSET(WatchbillMONTHLY!$A$3:$U$3,1,2)),FALSE),TRUE,FALSE),
IF(_xlfn.XLOOKUP(BA$2,WatchbillMONTHLY!$A$20:$U$20,OFFSET(WatchbillMONTHLY!$A$20:$U$20,1,2))=IF(_xlfn.XLOOKUP($A78,INDIRECT("_"&amp;_xlfn.XLOOKUP(BA$2,WatchbillMONTHLY!$A$20:$U$20,OFFSET(WatchbillMONTHLY!$A$20:$U$20,1,2))),INDIRECT("_"&amp;_xlfn.XLOOKUP(BA$2,WatchbillMONTHLY!$A$20:$U$20,OFFSET(WatchbillMONTHLY!$A$20:$U$20,1,2))))=$A78,_xlfn.XLOOKUP(BA$2,WatchbillMONTHLY!$A$20:$U$20,OFFSET(WatchbillMONTHLY!$A$20:$U$20,1,2)),FALSE),TRUE,FALSE)),
IF(_xlfn.XLOOKUP(BA$2,WatchbillMONTHLY!$A$37:$U$37,OFFSET(WatchbillMONTHLY!$A$37:$U$37,1,2))=IF(_xlfn.XLOOKUP($A78,INDIRECT("_"&amp;_xlfn.XLOOKUP(BA$2,WatchbillMONTHLY!$A$37:$U$37,OFFSET(WatchbillMONTHLY!$A$37:$U$37,1,2))),INDIRECT("_"&amp;_xlfn.XLOOKUP(BA$2,WatchbillMONTHLY!$A$37:$U$37,OFFSET(WatchbillMONTHLY!$A$37:$U$37,1,2))))=$A78,_xlfn.XLOOKUP(BA$2,WatchbillMONTHLY!$A$37:$U$37,OFFSET(WatchbillMONTHLY!$A$37:$U$37,1,2)),FALSE),TRUE,FALSE)),
IF(_xlfn.XLOOKUP(BA$2,WatchbillMONTHLY!$A$54:$U$54,OFFSET(WatchbillMONTHLY!$A$54:$U$54,1,2))=IF(_xlfn.XLOOKUP($A78,INDIRECT("_"&amp;_xlfn.XLOOKUP(BA$2,WatchbillMONTHLY!$A$54:$U$54,OFFSET(WatchbillMONTHLY!$A$54:$U$54,1,2))),INDIRECT("_"&amp;_xlfn.XLOOKUP(BA$2,WatchbillMONTHLY!$A$54:$U$54,OFFSET(WatchbillMONTHLY!$A$54:$U$54,1,2))))=$A78,_xlfn.XLOOKUP(BA$2,WatchbillMONTHLY!$A$54:$U$54,OFFSET(WatchbillMONTHLY!$A$54:$U$54,1,2)),FALSE),TRUE,FALSE)),
IF(_xlfn.XLOOKUP(BA$2,WatchbillMONTHLY!$A$71:$U$71,OFFSET(WatchbillMONTHLY!$A$71:$U$71,1,2))=IF(_xlfn.XLOOKUP($A78,INDIRECT("_"&amp;_xlfn.XLOOKUP(BA$2,WatchbillMONTHLY!$A$71:$U$71,OFFSET(WatchbillMONTHLY!$A$71:$U$71,1,2))),INDIRECT("_"&amp;_xlfn.XLOOKUP(BA$2,WatchbillMONTHLY!$A$71:$U$71,OFFSET(WatchbillMONTHLY!$A$71:$U$71,1,2))))=$A78,_xlfn.XLOOKUP(BA$2,WatchbillMONTHLY!$A$71:$U$71,OFFSET(WatchbillMONTHLY!$A$71:$U$71,1,2)),FALSE),TRUE,FALSE)),
IF(_xlfn.XLOOKUP(BA$2,WatchbillMONTHLY!$A$88:$U$88,OFFSET(WatchbillMONTHLY!$A$88:$U$88,1,2))=IF(_xlfn.XLOOKUP($A78,INDIRECT("_"&amp;_xlfn.XLOOKUP(BA$2,WatchbillMONTHLY!$A$88:$U$88,OFFSET(WatchbillMONTHLY!$A$88:$U$88,1,2))),INDIRECT("_"&amp;_xlfn.XLOOKUP(BA$2,WatchbillMONTHLY!$A$88:$U$88,OFFSET(WatchbillMONTHLY!$A$88:$U$88,1,2))))=$A78,_xlfn.XLOOKUP(BA$2,WatchbillMONTHLY!$A$88:$U$88,OFFSET(WatchbillMONTHLY!$A$88:$U$88,1,2)),FALSE),TRUE,FALSE)),
FALSE),FALSE)</f>
        <v>0</v>
      </c>
      <c r="BB78" s="209" t="b" cm="1">
        <f t="array" aca="1" ref="BB78" ca="1">IF(AND($A78 &gt; 0, U78 &gt; 0,BB$2&lt;MiscFormulas!$A$5+1),
_xlfn.IFNA(
_xlfn.IFNA(
_xlfn.IFNA(
_xlfn.IFNA(
_xlfn.IFNA(
_xlfn.IFNA(
IF(_xlfn.XLOOKUP(BB$2,WatchbillMONTHLY!$A$3:$U$3,OFFSET(WatchbillMONTHLY!$A$3:$U$3,1,2))=IF(_xlfn.XLOOKUP($A78,INDIRECT("_"&amp;_xlfn.XLOOKUP(BB$2,WatchbillMONTHLY!$A$3:$U$3,OFFSET(WatchbillMONTHLY!$A$3:$U$3,1,2))),INDIRECT("_"&amp;_xlfn.XLOOKUP(BB$2,WatchbillMONTHLY!$A$3:$U$3,OFFSET(WatchbillMONTHLY!$A$3:$U$3,1,2))))=$A78,_xlfn.XLOOKUP(BB$2,WatchbillMONTHLY!$A$3:$U$3,OFFSET(WatchbillMONTHLY!$A$3:$U$3,1,2)),FALSE),TRUE,FALSE),
IF(_xlfn.XLOOKUP(BB$2,WatchbillMONTHLY!$A$20:$U$20,OFFSET(WatchbillMONTHLY!$A$20:$U$20,1,2))=IF(_xlfn.XLOOKUP($A78,INDIRECT("_"&amp;_xlfn.XLOOKUP(BB$2,WatchbillMONTHLY!$A$20:$U$20,OFFSET(WatchbillMONTHLY!$A$20:$U$20,1,2))),INDIRECT("_"&amp;_xlfn.XLOOKUP(BB$2,WatchbillMONTHLY!$A$20:$U$20,OFFSET(WatchbillMONTHLY!$A$20:$U$20,1,2))))=$A78,_xlfn.XLOOKUP(BB$2,WatchbillMONTHLY!$A$20:$U$20,OFFSET(WatchbillMONTHLY!$A$20:$U$20,1,2)),FALSE),TRUE,FALSE)),
IF(_xlfn.XLOOKUP(BB$2,WatchbillMONTHLY!$A$37:$U$37,OFFSET(WatchbillMONTHLY!$A$37:$U$37,1,2))=IF(_xlfn.XLOOKUP($A78,INDIRECT("_"&amp;_xlfn.XLOOKUP(BB$2,WatchbillMONTHLY!$A$37:$U$37,OFFSET(WatchbillMONTHLY!$A$37:$U$37,1,2))),INDIRECT("_"&amp;_xlfn.XLOOKUP(BB$2,WatchbillMONTHLY!$A$37:$U$37,OFFSET(WatchbillMONTHLY!$A$37:$U$37,1,2))))=$A78,_xlfn.XLOOKUP(BB$2,WatchbillMONTHLY!$A$37:$U$37,OFFSET(WatchbillMONTHLY!$A$37:$U$37,1,2)),FALSE),TRUE,FALSE)),
IF(_xlfn.XLOOKUP(BB$2,WatchbillMONTHLY!$A$54:$U$54,OFFSET(WatchbillMONTHLY!$A$54:$U$54,1,2))=IF(_xlfn.XLOOKUP($A78,INDIRECT("_"&amp;_xlfn.XLOOKUP(BB$2,WatchbillMONTHLY!$A$54:$U$54,OFFSET(WatchbillMONTHLY!$A$54:$U$54,1,2))),INDIRECT("_"&amp;_xlfn.XLOOKUP(BB$2,WatchbillMONTHLY!$A$54:$U$54,OFFSET(WatchbillMONTHLY!$A$54:$U$54,1,2))))=$A78,_xlfn.XLOOKUP(BB$2,WatchbillMONTHLY!$A$54:$U$54,OFFSET(WatchbillMONTHLY!$A$54:$U$54,1,2)),FALSE),TRUE,FALSE)),
IF(_xlfn.XLOOKUP(BB$2,WatchbillMONTHLY!$A$71:$U$71,OFFSET(WatchbillMONTHLY!$A$71:$U$71,1,2))=IF(_xlfn.XLOOKUP($A78,INDIRECT("_"&amp;_xlfn.XLOOKUP(BB$2,WatchbillMONTHLY!$A$71:$U$71,OFFSET(WatchbillMONTHLY!$A$71:$U$71,1,2))),INDIRECT("_"&amp;_xlfn.XLOOKUP(BB$2,WatchbillMONTHLY!$A$71:$U$71,OFFSET(WatchbillMONTHLY!$A$71:$U$71,1,2))))=$A78,_xlfn.XLOOKUP(BB$2,WatchbillMONTHLY!$A$71:$U$71,OFFSET(WatchbillMONTHLY!$A$71:$U$71,1,2)),FALSE),TRUE,FALSE)),
IF(_xlfn.XLOOKUP(BB$2,WatchbillMONTHLY!$A$88:$U$88,OFFSET(WatchbillMONTHLY!$A$88:$U$88,1,2))=IF(_xlfn.XLOOKUP($A78,INDIRECT("_"&amp;_xlfn.XLOOKUP(BB$2,WatchbillMONTHLY!$A$88:$U$88,OFFSET(WatchbillMONTHLY!$A$88:$U$88,1,2))),INDIRECT("_"&amp;_xlfn.XLOOKUP(BB$2,WatchbillMONTHLY!$A$88:$U$88,OFFSET(WatchbillMONTHLY!$A$88:$U$88,1,2))))=$A78,_xlfn.XLOOKUP(BB$2,WatchbillMONTHLY!$A$88:$U$88,OFFSET(WatchbillMONTHLY!$A$88:$U$88,1,2)),FALSE),TRUE,FALSE)),
FALSE),FALSE)</f>
        <v>0</v>
      </c>
      <c r="BC78" s="209" t="b" cm="1">
        <f t="array" aca="1" ref="BC78" ca="1">IF(AND($A78 &gt; 0, V78 &gt; 0,BC$2&lt;MiscFormulas!$A$5+1),
_xlfn.IFNA(
_xlfn.IFNA(
_xlfn.IFNA(
_xlfn.IFNA(
_xlfn.IFNA(
_xlfn.IFNA(
IF(_xlfn.XLOOKUP(BC$2,WatchbillMONTHLY!$A$3:$U$3,OFFSET(WatchbillMONTHLY!$A$3:$U$3,1,2))=IF(_xlfn.XLOOKUP($A78,INDIRECT("_"&amp;_xlfn.XLOOKUP(BC$2,WatchbillMONTHLY!$A$3:$U$3,OFFSET(WatchbillMONTHLY!$A$3:$U$3,1,2))),INDIRECT("_"&amp;_xlfn.XLOOKUP(BC$2,WatchbillMONTHLY!$A$3:$U$3,OFFSET(WatchbillMONTHLY!$A$3:$U$3,1,2))))=$A78,_xlfn.XLOOKUP(BC$2,WatchbillMONTHLY!$A$3:$U$3,OFFSET(WatchbillMONTHLY!$A$3:$U$3,1,2)),FALSE),TRUE,FALSE),
IF(_xlfn.XLOOKUP(BC$2,WatchbillMONTHLY!$A$20:$U$20,OFFSET(WatchbillMONTHLY!$A$20:$U$20,1,2))=IF(_xlfn.XLOOKUP($A78,INDIRECT("_"&amp;_xlfn.XLOOKUP(BC$2,WatchbillMONTHLY!$A$20:$U$20,OFFSET(WatchbillMONTHLY!$A$20:$U$20,1,2))),INDIRECT("_"&amp;_xlfn.XLOOKUP(BC$2,WatchbillMONTHLY!$A$20:$U$20,OFFSET(WatchbillMONTHLY!$A$20:$U$20,1,2))))=$A78,_xlfn.XLOOKUP(BC$2,WatchbillMONTHLY!$A$20:$U$20,OFFSET(WatchbillMONTHLY!$A$20:$U$20,1,2)),FALSE),TRUE,FALSE)),
IF(_xlfn.XLOOKUP(BC$2,WatchbillMONTHLY!$A$37:$U$37,OFFSET(WatchbillMONTHLY!$A$37:$U$37,1,2))=IF(_xlfn.XLOOKUP($A78,INDIRECT("_"&amp;_xlfn.XLOOKUP(BC$2,WatchbillMONTHLY!$A$37:$U$37,OFFSET(WatchbillMONTHLY!$A$37:$U$37,1,2))),INDIRECT("_"&amp;_xlfn.XLOOKUP(BC$2,WatchbillMONTHLY!$A$37:$U$37,OFFSET(WatchbillMONTHLY!$A$37:$U$37,1,2))))=$A78,_xlfn.XLOOKUP(BC$2,WatchbillMONTHLY!$A$37:$U$37,OFFSET(WatchbillMONTHLY!$A$37:$U$37,1,2)),FALSE),TRUE,FALSE)),
IF(_xlfn.XLOOKUP(BC$2,WatchbillMONTHLY!$A$54:$U$54,OFFSET(WatchbillMONTHLY!$A$54:$U$54,1,2))=IF(_xlfn.XLOOKUP($A78,INDIRECT("_"&amp;_xlfn.XLOOKUP(BC$2,WatchbillMONTHLY!$A$54:$U$54,OFFSET(WatchbillMONTHLY!$A$54:$U$54,1,2))),INDIRECT("_"&amp;_xlfn.XLOOKUP(BC$2,WatchbillMONTHLY!$A$54:$U$54,OFFSET(WatchbillMONTHLY!$A$54:$U$54,1,2))))=$A78,_xlfn.XLOOKUP(BC$2,WatchbillMONTHLY!$A$54:$U$54,OFFSET(WatchbillMONTHLY!$A$54:$U$54,1,2)),FALSE),TRUE,FALSE)),
IF(_xlfn.XLOOKUP(BC$2,WatchbillMONTHLY!$A$71:$U$71,OFFSET(WatchbillMONTHLY!$A$71:$U$71,1,2))=IF(_xlfn.XLOOKUP($A78,INDIRECT("_"&amp;_xlfn.XLOOKUP(BC$2,WatchbillMONTHLY!$A$71:$U$71,OFFSET(WatchbillMONTHLY!$A$71:$U$71,1,2))),INDIRECT("_"&amp;_xlfn.XLOOKUP(BC$2,WatchbillMONTHLY!$A$71:$U$71,OFFSET(WatchbillMONTHLY!$A$71:$U$71,1,2))))=$A78,_xlfn.XLOOKUP(BC$2,WatchbillMONTHLY!$A$71:$U$71,OFFSET(WatchbillMONTHLY!$A$71:$U$71,1,2)),FALSE),TRUE,FALSE)),
IF(_xlfn.XLOOKUP(BC$2,WatchbillMONTHLY!$A$88:$U$88,OFFSET(WatchbillMONTHLY!$A$88:$U$88,1,2))=IF(_xlfn.XLOOKUP($A78,INDIRECT("_"&amp;_xlfn.XLOOKUP(BC$2,WatchbillMONTHLY!$A$88:$U$88,OFFSET(WatchbillMONTHLY!$A$88:$U$88,1,2))),INDIRECT("_"&amp;_xlfn.XLOOKUP(BC$2,WatchbillMONTHLY!$A$88:$U$88,OFFSET(WatchbillMONTHLY!$A$88:$U$88,1,2))))=$A78,_xlfn.XLOOKUP(BC$2,WatchbillMONTHLY!$A$88:$U$88,OFFSET(WatchbillMONTHLY!$A$88:$U$88,1,2)),FALSE),TRUE,FALSE)),
FALSE),FALSE)</f>
        <v>0</v>
      </c>
      <c r="BD78" s="209" t="b" cm="1">
        <f t="array" aca="1" ref="BD78" ca="1">IF(AND($A78 &gt; 0, W78 &gt; 0,BD$2&lt;MiscFormulas!$A$5+1),
_xlfn.IFNA(
_xlfn.IFNA(
_xlfn.IFNA(
_xlfn.IFNA(
_xlfn.IFNA(
_xlfn.IFNA(
IF(_xlfn.XLOOKUP(BD$2,WatchbillMONTHLY!$A$3:$U$3,OFFSET(WatchbillMONTHLY!$A$3:$U$3,1,2))=IF(_xlfn.XLOOKUP($A78,INDIRECT("_"&amp;_xlfn.XLOOKUP(BD$2,WatchbillMONTHLY!$A$3:$U$3,OFFSET(WatchbillMONTHLY!$A$3:$U$3,1,2))),INDIRECT("_"&amp;_xlfn.XLOOKUP(BD$2,WatchbillMONTHLY!$A$3:$U$3,OFFSET(WatchbillMONTHLY!$A$3:$U$3,1,2))))=$A78,_xlfn.XLOOKUP(BD$2,WatchbillMONTHLY!$A$3:$U$3,OFFSET(WatchbillMONTHLY!$A$3:$U$3,1,2)),FALSE),TRUE,FALSE),
IF(_xlfn.XLOOKUP(BD$2,WatchbillMONTHLY!$A$20:$U$20,OFFSET(WatchbillMONTHLY!$A$20:$U$20,1,2))=IF(_xlfn.XLOOKUP($A78,INDIRECT("_"&amp;_xlfn.XLOOKUP(BD$2,WatchbillMONTHLY!$A$20:$U$20,OFFSET(WatchbillMONTHLY!$A$20:$U$20,1,2))),INDIRECT("_"&amp;_xlfn.XLOOKUP(BD$2,WatchbillMONTHLY!$A$20:$U$20,OFFSET(WatchbillMONTHLY!$A$20:$U$20,1,2))))=$A78,_xlfn.XLOOKUP(BD$2,WatchbillMONTHLY!$A$20:$U$20,OFFSET(WatchbillMONTHLY!$A$20:$U$20,1,2)),FALSE),TRUE,FALSE)),
IF(_xlfn.XLOOKUP(BD$2,WatchbillMONTHLY!$A$37:$U$37,OFFSET(WatchbillMONTHLY!$A$37:$U$37,1,2))=IF(_xlfn.XLOOKUP($A78,INDIRECT("_"&amp;_xlfn.XLOOKUP(BD$2,WatchbillMONTHLY!$A$37:$U$37,OFFSET(WatchbillMONTHLY!$A$37:$U$37,1,2))),INDIRECT("_"&amp;_xlfn.XLOOKUP(BD$2,WatchbillMONTHLY!$A$37:$U$37,OFFSET(WatchbillMONTHLY!$A$37:$U$37,1,2))))=$A78,_xlfn.XLOOKUP(BD$2,WatchbillMONTHLY!$A$37:$U$37,OFFSET(WatchbillMONTHLY!$A$37:$U$37,1,2)),FALSE),TRUE,FALSE)),
IF(_xlfn.XLOOKUP(BD$2,WatchbillMONTHLY!$A$54:$U$54,OFFSET(WatchbillMONTHLY!$A$54:$U$54,1,2))=IF(_xlfn.XLOOKUP($A78,INDIRECT("_"&amp;_xlfn.XLOOKUP(BD$2,WatchbillMONTHLY!$A$54:$U$54,OFFSET(WatchbillMONTHLY!$A$54:$U$54,1,2))),INDIRECT("_"&amp;_xlfn.XLOOKUP(BD$2,WatchbillMONTHLY!$A$54:$U$54,OFFSET(WatchbillMONTHLY!$A$54:$U$54,1,2))))=$A78,_xlfn.XLOOKUP(BD$2,WatchbillMONTHLY!$A$54:$U$54,OFFSET(WatchbillMONTHLY!$A$54:$U$54,1,2)),FALSE),TRUE,FALSE)),
IF(_xlfn.XLOOKUP(BD$2,WatchbillMONTHLY!$A$71:$U$71,OFFSET(WatchbillMONTHLY!$A$71:$U$71,1,2))=IF(_xlfn.XLOOKUP($A78,INDIRECT("_"&amp;_xlfn.XLOOKUP(BD$2,WatchbillMONTHLY!$A$71:$U$71,OFFSET(WatchbillMONTHLY!$A$71:$U$71,1,2))),INDIRECT("_"&amp;_xlfn.XLOOKUP(BD$2,WatchbillMONTHLY!$A$71:$U$71,OFFSET(WatchbillMONTHLY!$A$71:$U$71,1,2))))=$A78,_xlfn.XLOOKUP(BD$2,WatchbillMONTHLY!$A$71:$U$71,OFFSET(WatchbillMONTHLY!$A$71:$U$71,1,2)),FALSE),TRUE,FALSE)),
IF(_xlfn.XLOOKUP(BD$2,WatchbillMONTHLY!$A$88:$U$88,OFFSET(WatchbillMONTHLY!$A$88:$U$88,1,2))=IF(_xlfn.XLOOKUP($A78,INDIRECT("_"&amp;_xlfn.XLOOKUP(BD$2,WatchbillMONTHLY!$A$88:$U$88,OFFSET(WatchbillMONTHLY!$A$88:$U$88,1,2))),INDIRECT("_"&amp;_xlfn.XLOOKUP(BD$2,WatchbillMONTHLY!$A$88:$U$88,OFFSET(WatchbillMONTHLY!$A$88:$U$88,1,2))))=$A78,_xlfn.XLOOKUP(BD$2,WatchbillMONTHLY!$A$88:$U$88,OFFSET(WatchbillMONTHLY!$A$88:$U$88,1,2)),FALSE),TRUE,FALSE)),
FALSE),FALSE)</f>
        <v>0</v>
      </c>
      <c r="BE78" s="209" t="b" cm="1">
        <f t="array" aca="1" ref="BE78" ca="1">IF(AND($A78 &gt; 0, X78 &gt; 0,BE$2&lt;MiscFormulas!$A$5+1),
_xlfn.IFNA(
_xlfn.IFNA(
_xlfn.IFNA(
_xlfn.IFNA(
_xlfn.IFNA(
_xlfn.IFNA(
IF(_xlfn.XLOOKUP(BE$2,WatchbillMONTHLY!$A$3:$U$3,OFFSET(WatchbillMONTHLY!$A$3:$U$3,1,2))=IF(_xlfn.XLOOKUP($A78,INDIRECT("_"&amp;_xlfn.XLOOKUP(BE$2,WatchbillMONTHLY!$A$3:$U$3,OFFSET(WatchbillMONTHLY!$A$3:$U$3,1,2))),INDIRECT("_"&amp;_xlfn.XLOOKUP(BE$2,WatchbillMONTHLY!$A$3:$U$3,OFFSET(WatchbillMONTHLY!$A$3:$U$3,1,2))))=$A78,_xlfn.XLOOKUP(BE$2,WatchbillMONTHLY!$A$3:$U$3,OFFSET(WatchbillMONTHLY!$A$3:$U$3,1,2)),FALSE),TRUE,FALSE),
IF(_xlfn.XLOOKUP(BE$2,WatchbillMONTHLY!$A$20:$U$20,OFFSET(WatchbillMONTHLY!$A$20:$U$20,1,2))=IF(_xlfn.XLOOKUP($A78,INDIRECT("_"&amp;_xlfn.XLOOKUP(BE$2,WatchbillMONTHLY!$A$20:$U$20,OFFSET(WatchbillMONTHLY!$A$20:$U$20,1,2))),INDIRECT("_"&amp;_xlfn.XLOOKUP(BE$2,WatchbillMONTHLY!$A$20:$U$20,OFFSET(WatchbillMONTHLY!$A$20:$U$20,1,2))))=$A78,_xlfn.XLOOKUP(BE$2,WatchbillMONTHLY!$A$20:$U$20,OFFSET(WatchbillMONTHLY!$A$20:$U$20,1,2)),FALSE),TRUE,FALSE)),
IF(_xlfn.XLOOKUP(BE$2,WatchbillMONTHLY!$A$37:$U$37,OFFSET(WatchbillMONTHLY!$A$37:$U$37,1,2))=IF(_xlfn.XLOOKUP($A78,INDIRECT("_"&amp;_xlfn.XLOOKUP(BE$2,WatchbillMONTHLY!$A$37:$U$37,OFFSET(WatchbillMONTHLY!$A$37:$U$37,1,2))),INDIRECT("_"&amp;_xlfn.XLOOKUP(BE$2,WatchbillMONTHLY!$A$37:$U$37,OFFSET(WatchbillMONTHLY!$A$37:$U$37,1,2))))=$A78,_xlfn.XLOOKUP(BE$2,WatchbillMONTHLY!$A$37:$U$37,OFFSET(WatchbillMONTHLY!$A$37:$U$37,1,2)),FALSE),TRUE,FALSE)),
IF(_xlfn.XLOOKUP(BE$2,WatchbillMONTHLY!$A$54:$U$54,OFFSET(WatchbillMONTHLY!$A$54:$U$54,1,2))=IF(_xlfn.XLOOKUP($A78,INDIRECT("_"&amp;_xlfn.XLOOKUP(BE$2,WatchbillMONTHLY!$A$54:$U$54,OFFSET(WatchbillMONTHLY!$A$54:$U$54,1,2))),INDIRECT("_"&amp;_xlfn.XLOOKUP(BE$2,WatchbillMONTHLY!$A$54:$U$54,OFFSET(WatchbillMONTHLY!$A$54:$U$54,1,2))))=$A78,_xlfn.XLOOKUP(BE$2,WatchbillMONTHLY!$A$54:$U$54,OFFSET(WatchbillMONTHLY!$A$54:$U$54,1,2)),FALSE),TRUE,FALSE)),
IF(_xlfn.XLOOKUP(BE$2,WatchbillMONTHLY!$A$71:$U$71,OFFSET(WatchbillMONTHLY!$A$71:$U$71,1,2))=IF(_xlfn.XLOOKUP($A78,INDIRECT("_"&amp;_xlfn.XLOOKUP(BE$2,WatchbillMONTHLY!$A$71:$U$71,OFFSET(WatchbillMONTHLY!$A$71:$U$71,1,2))),INDIRECT("_"&amp;_xlfn.XLOOKUP(BE$2,WatchbillMONTHLY!$A$71:$U$71,OFFSET(WatchbillMONTHLY!$A$71:$U$71,1,2))))=$A78,_xlfn.XLOOKUP(BE$2,WatchbillMONTHLY!$A$71:$U$71,OFFSET(WatchbillMONTHLY!$A$71:$U$71,1,2)),FALSE),TRUE,FALSE)),
IF(_xlfn.XLOOKUP(BE$2,WatchbillMONTHLY!$A$88:$U$88,OFFSET(WatchbillMONTHLY!$A$88:$U$88,1,2))=IF(_xlfn.XLOOKUP($A78,INDIRECT("_"&amp;_xlfn.XLOOKUP(BE$2,WatchbillMONTHLY!$A$88:$U$88,OFFSET(WatchbillMONTHLY!$A$88:$U$88,1,2))),INDIRECT("_"&amp;_xlfn.XLOOKUP(BE$2,WatchbillMONTHLY!$A$88:$U$88,OFFSET(WatchbillMONTHLY!$A$88:$U$88,1,2))))=$A78,_xlfn.XLOOKUP(BE$2,WatchbillMONTHLY!$A$88:$U$88,OFFSET(WatchbillMONTHLY!$A$88:$U$88,1,2)),FALSE),TRUE,FALSE)),
FALSE),FALSE)</f>
        <v>0</v>
      </c>
      <c r="BF78" s="209" t="b" cm="1">
        <f t="array" aca="1" ref="BF78" ca="1">IF(AND($A78 &gt; 0, Y78 &gt; 0,BF$2&lt;MiscFormulas!$A$5+1),
_xlfn.IFNA(
_xlfn.IFNA(
_xlfn.IFNA(
_xlfn.IFNA(
_xlfn.IFNA(
_xlfn.IFNA(
IF(_xlfn.XLOOKUP(BF$2,WatchbillMONTHLY!$A$3:$U$3,OFFSET(WatchbillMONTHLY!$A$3:$U$3,1,2))=IF(_xlfn.XLOOKUP($A78,INDIRECT("_"&amp;_xlfn.XLOOKUP(BF$2,WatchbillMONTHLY!$A$3:$U$3,OFFSET(WatchbillMONTHLY!$A$3:$U$3,1,2))),INDIRECT("_"&amp;_xlfn.XLOOKUP(BF$2,WatchbillMONTHLY!$A$3:$U$3,OFFSET(WatchbillMONTHLY!$A$3:$U$3,1,2))))=$A78,_xlfn.XLOOKUP(BF$2,WatchbillMONTHLY!$A$3:$U$3,OFFSET(WatchbillMONTHLY!$A$3:$U$3,1,2)),FALSE),TRUE,FALSE),
IF(_xlfn.XLOOKUP(BF$2,WatchbillMONTHLY!$A$20:$U$20,OFFSET(WatchbillMONTHLY!$A$20:$U$20,1,2))=IF(_xlfn.XLOOKUP($A78,INDIRECT("_"&amp;_xlfn.XLOOKUP(BF$2,WatchbillMONTHLY!$A$20:$U$20,OFFSET(WatchbillMONTHLY!$A$20:$U$20,1,2))),INDIRECT("_"&amp;_xlfn.XLOOKUP(BF$2,WatchbillMONTHLY!$A$20:$U$20,OFFSET(WatchbillMONTHLY!$A$20:$U$20,1,2))))=$A78,_xlfn.XLOOKUP(BF$2,WatchbillMONTHLY!$A$20:$U$20,OFFSET(WatchbillMONTHLY!$A$20:$U$20,1,2)),FALSE),TRUE,FALSE)),
IF(_xlfn.XLOOKUP(BF$2,WatchbillMONTHLY!$A$37:$U$37,OFFSET(WatchbillMONTHLY!$A$37:$U$37,1,2))=IF(_xlfn.XLOOKUP($A78,INDIRECT("_"&amp;_xlfn.XLOOKUP(BF$2,WatchbillMONTHLY!$A$37:$U$37,OFFSET(WatchbillMONTHLY!$A$37:$U$37,1,2))),INDIRECT("_"&amp;_xlfn.XLOOKUP(BF$2,WatchbillMONTHLY!$A$37:$U$37,OFFSET(WatchbillMONTHLY!$A$37:$U$37,1,2))))=$A78,_xlfn.XLOOKUP(BF$2,WatchbillMONTHLY!$A$37:$U$37,OFFSET(WatchbillMONTHLY!$A$37:$U$37,1,2)),FALSE),TRUE,FALSE)),
IF(_xlfn.XLOOKUP(BF$2,WatchbillMONTHLY!$A$54:$U$54,OFFSET(WatchbillMONTHLY!$A$54:$U$54,1,2))=IF(_xlfn.XLOOKUP($A78,INDIRECT("_"&amp;_xlfn.XLOOKUP(BF$2,WatchbillMONTHLY!$A$54:$U$54,OFFSET(WatchbillMONTHLY!$A$54:$U$54,1,2))),INDIRECT("_"&amp;_xlfn.XLOOKUP(BF$2,WatchbillMONTHLY!$A$54:$U$54,OFFSET(WatchbillMONTHLY!$A$54:$U$54,1,2))))=$A78,_xlfn.XLOOKUP(BF$2,WatchbillMONTHLY!$A$54:$U$54,OFFSET(WatchbillMONTHLY!$A$54:$U$54,1,2)),FALSE),TRUE,FALSE)),
IF(_xlfn.XLOOKUP(BF$2,WatchbillMONTHLY!$A$71:$U$71,OFFSET(WatchbillMONTHLY!$A$71:$U$71,1,2))=IF(_xlfn.XLOOKUP($A78,INDIRECT("_"&amp;_xlfn.XLOOKUP(BF$2,WatchbillMONTHLY!$A$71:$U$71,OFFSET(WatchbillMONTHLY!$A$71:$U$71,1,2))),INDIRECT("_"&amp;_xlfn.XLOOKUP(BF$2,WatchbillMONTHLY!$A$71:$U$71,OFFSET(WatchbillMONTHLY!$A$71:$U$71,1,2))))=$A78,_xlfn.XLOOKUP(BF$2,WatchbillMONTHLY!$A$71:$U$71,OFFSET(WatchbillMONTHLY!$A$71:$U$71,1,2)),FALSE),TRUE,FALSE)),
IF(_xlfn.XLOOKUP(BF$2,WatchbillMONTHLY!$A$88:$U$88,OFFSET(WatchbillMONTHLY!$A$88:$U$88,1,2))=IF(_xlfn.XLOOKUP($A78,INDIRECT("_"&amp;_xlfn.XLOOKUP(BF$2,WatchbillMONTHLY!$A$88:$U$88,OFFSET(WatchbillMONTHLY!$A$88:$U$88,1,2))),INDIRECT("_"&amp;_xlfn.XLOOKUP(BF$2,WatchbillMONTHLY!$A$88:$U$88,OFFSET(WatchbillMONTHLY!$A$88:$U$88,1,2))))=$A78,_xlfn.XLOOKUP(BF$2,WatchbillMONTHLY!$A$88:$U$88,OFFSET(WatchbillMONTHLY!$A$88:$U$88,1,2)),FALSE),TRUE,FALSE)),
FALSE),FALSE)</f>
        <v>0</v>
      </c>
      <c r="BG78" s="209" t="b" cm="1">
        <f t="array" aca="1" ref="BG78" ca="1">IF(AND($A78 &gt; 0, Z78 &gt; 0,BG$2&lt;MiscFormulas!$A$5+1),
_xlfn.IFNA(
_xlfn.IFNA(
_xlfn.IFNA(
_xlfn.IFNA(
_xlfn.IFNA(
_xlfn.IFNA(
IF(_xlfn.XLOOKUP(BG$2,WatchbillMONTHLY!$A$3:$U$3,OFFSET(WatchbillMONTHLY!$A$3:$U$3,1,2))=IF(_xlfn.XLOOKUP($A78,INDIRECT("_"&amp;_xlfn.XLOOKUP(BG$2,WatchbillMONTHLY!$A$3:$U$3,OFFSET(WatchbillMONTHLY!$A$3:$U$3,1,2))),INDIRECT("_"&amp;_xlfn.XLOOKUP(BG$2,WatchbillMONTHLY!$A$3:$U$3,OFFSET(WatchbillMONTHLY!$A$3:$U$3,1,2))))=$A78,_xlfn.XLOOKUP(BG$2,WatchbillMONTHLY!$A$3:$U$3,OFFSET(WatchbillMONTHLY!$A$3:$U$3,1,2)),FALSE),TRUE,FALSE),
IF(_xlfn.XLOOKUP(BG$2,WatchbillMONTHLY!$A$20:$U$20,OFFSET(WatchbillMONTHLY!$A$20:$U$20,1,2))=IF(_xlfn.XLOOKUP($A78,INDIRECT("_"&amp;_xlfn.XLOOKUP(BG$2,WatchbillMONTHLY!$A$20:$U$20,OFFSET(WatchbillMONTHLY!$A$20:$U$20,1,2))),INDIRECT("_"&amp;_xlfn.XLOOKUP(BG$2,WatchbillMONTHLY!$A$20:$U$20,OFFSET(WatchbillMONTHLY!$A$20:$U$20,1,2))))=$A78,_xlfn.XLOOKUP(BG$2,WatchbillMONTHLY!$A$20:$U$20,OFFSET(WatchbillMONTHLY!$A$20:$U$20,1,2)),FALSE),TRUE,FALSE)),
IF(_xlfn.XLOOKUP(BG$2,WatchbillMONTHLY!$A$37:$U$37,OFFSET(WatchbillMONTHLY!$A$37:$U$37,1,2))=IF(_xlfn.XLOOKUP($A78,INDIRECT("_"&amp;_xlfn.XLOOKUP(BG$2,WatchbillMONTHLY!$A$37:$U$37,OFFSET(WatchbillMONTHLY!$A$37:$U$37,1,2))),INDIRECT("_"&amp;_xlfn.XLOOKUP(BG$2,WatchbillMONTHLY!$A$37:$U$37,OFFSET(WatchbillMONTHLY!$A$37:$U$37,1,2))))=$A78,_xlfn.XLOOKUP(BG$2,WatchbillMONTHLY!$A$37:$U$37,OFFSET(WatchbillMONTHLY!$A$37:$U$37,1,2)),FALSE),TRUE,FALSE)),
IF(_xlfn.XLOOKUP(BG$2,WatchbillMONTHLY!$A$54:$U$54,OFFSET(WatchbillMONTHLY!$A$54:$U$54,1,2))=IF(_xlfn.XLOOKUP($A78,INDIRECT("_"&amp;_xlfn.XLOOKUP(BG$2,WatchbillMONTHLY!$A$54:$U$54,OFFSET(WatchbillMONTHLY!$A$54:$U$54,1,2))),INDIRECT("_"&amp;_xlfn.XLOOKUP(BG$2,WatchbillMONTHLY!$A$54:$U$54,OFFSET(WatchbillMONTHLY!$A$54:$U$54,1,2))))=$A78,_xlfn.XLOOKUP(BG$2,WatchbillMONTHLY!$A$54:$U$54,OFFSET(WatchbillMONTHLY!$A$54:$U$54,1,2)),FALSE),TRUE,FALSE)),
IF(_xlfn.XLOOKUP(BG$2,WatchbillMONTHLY!$A$71:$U$71,OFFSET(WatchbillMONTHLY!$A$71:$U$71,1,2))=IF(_xlfn.XLOOKUP($A78,INDIRECT("_"&amp;_xlfn.XLOOKUP(BG$2,WatchbillMONTHLY!$A$71:$U$71,OFFSET(WatchbillMONTHLY!$A$71:$U$71,1,2))),INDIRECT("_"&amp;_xlfn.XLOOKUP(BG$2,WatchbillMONTHLY!$A$71:$U$71,OFFSET(WatchbillMONTHLY!$A$71:$U$71,1,2))))=$A78,_xlfn.XLOOKUP(BG$2,WatchbillMONTHLY!$A$71:$U$71,OFFSET(WatchbillMONTHLY!$A$71:$U$71,1,2)),FALSE),TRUE,FALSE)),
IF(_xlfn.XLOOKUP(BG$2,WatchbillMONTHLY!$A$88:$U$88,OFFSET(WatchbillMONTHLY!$A$88:$U$88,1,2))=IF(_xlfn.XLOOKUP($A78,INDIRECT("_"&amp;_xlfn.XLOOKUP(BG$2,WatchbillMONTHLY!$A$88:$U$88,OFFSET(WatchbillMONTHLY!$A$88:$U$88,1,2))),INDIRECT("_"&amp;_xlfn.XLOOKUP(BG$2,WatchbillMONTHLY!$A$88:$U$88,OFFSET(WatchbillMONTHLY!$A$88:$U$88,1,2))))=$A78,_xlfn.XLOOKUP(BG$2,WatchbillMONTHLY!$A$88:$U$88,OFFSET(WatchbillMONTHLY!$A$88:$U$88,1,2)),FALSE),TRUE,FALSE)),
FALSE),FALSE)</f>
        <v>0</v>
      </c>
      <c r="BH78" s="209" t="b" cm="1">
        <f t="array" aca="1" ref="BH78" ca="1">IF(AND($A78 &gt; 0, AA78 &gt; 0,BH$2&lt;MiscFormulas!$A$5+1),
_xlfn.IFNA(
_xlfn.IFNA(
_xlfn.IFNA(
_xlfn.IFNA(
_xlfn.IFNA(
_xlfn.IFNA(
IF(_xlfn.XLOOKUP(BH$2,WatchbillMONTHLY!$A$3:$U$3,OFFSET(WatchbillMONTHLY!$A$3:$U$3,1,2))=IF(_xlfn.XLOOKUP($A78,INDIRECT("_"&amp;_xlfn.XLOOKUP(BH$2,WatchbillMONTHLY!$A$3:$U$3,OFFSET(WatchbillMONTHLY!$A$3:$U$3,1,2))),INDIRECT("_"&amp;_xlfn.XLOOKUP(BH$2,WatchbillMONTHLY!$A$3:$U$3,OFFSET(WatchbillMONTHLY!$A$3:$U$3,1,2))))=$A78,_xlfn.XLOOKUP(BH$2,WatchbillMONTHLY!$A$3:$U$3,OFFSET(WatchbillMONTHLY!$A$3:$U$3,1,2)),FALSE),TRUE,FALSE),
IF(_xlfn.XLOOKUP(BH$2,WatchbillMONTHLY!$A$20:$U$20,OFFSET(WatchbillMONTHLY!$A$20:$U$20,1,2))=IF(_xlfn.XLOOKUP($A78,INDIRECT("_"&amp;_xlfn.XLOOKUP(BH$2,WatchbillMONTHLY!$A$20:$U$20,OFFSET(WatchbillMONTHLY!$A$20:$U$20,1,2))),INDIRECT("_"&amp;_xlfn.XLOOKUP(BH$2,WatchbillMONTHLY!$A$20:$U$20,OFFSET(WatchbillMONTHLY!$A$20:$U$20,1,2))))=$A78,_xlfn.XLOOKUP(BH$2,WatchbillMONTHLY!$A$20:$U$20,OFFSET(WatchbillMONTHLY!$A$20:$U$20,1,2)),FALSE),TRUE,FALSE)),
IF(_xlfn.XLOOKUP(BH$2,WatchbillMONTHLY!$A$37:$U$37,OFFSET(WatchbillMONTHLY!$A$37:$U$37,1,2))=IF(_xlfn.XLOOKUP($A78,INDIRECT("_"&amp;_xlfn.XLOOKUP(BH$2,WatchbillMONTHLY!$A$37:$U$37,OFFSET(WatchbillMONTHLY!$A$37:$U$37,1,2))),INDIRECT("_"&amp;_xlfn.XLOOKUP(BH$2,WatchbillMONTHLY!$A$37:$U$37,OFFSET(WatchbillMONTHLY!$A$37:$U$37,1,2))))=$A78,_xlfn.XLOOKUP(BH$2,WatchbillMONTHLY!$A$37:$U$37,OFFSET(WatchbillMONTHLY!$A$37:$U$37,1,2)),FALSE),TRUE,FALSE)),
IF(_xlfn.XLOOKUP(BH$2,WatchbillMONTHLY!$A$54:$U$54,OFFSET(WatchbillMONTHLY!$A$54:$U$54,1,2))=IF(_xlfn.XLOOKUP($A78,INDIRECT("_"&amp;_xlfn.XLOOKUP(BH$2,WatchbillMONTHLY!$A$54:$U$54,OFFSET(WatchbillMONTHLY!$A$54:$U$54,1,2))),INDIRECT("_"&amp;_xlfn.XLOOKUP(BH$2,WatchbillMONTHLY!$A$54:$U$54,OFFSET(WatchbillMONTHLY!$A$54:$U$54,1,2))))=$A78,_xlfn.XLOOKUP(BH$2,WatchbillMONTHLY!$A$54:$U$54,OFFSET(WatchbillMONTHLY!$A$54:$U$54,1,2)),FALSE),TRUE,FALSE)),
IF(_xlfn.XLOOKUP(BH$2,WatchbillMONTHLY!$A$71:$U$71,OFFSET(WatchbillMONTHLY!$A$71:$U$71,1,2))=IF(_xlfn.XLOOKUP($A78,INDIRECT("_"&amp;_xlfn.XLOOKUP(BH$2,WatchbillMONTHLY!$A$71:$U$71,OFFSET(WatchbillMONTHLY!$A$71:$U$71,1,2))),INDIRECT("_"&amp;_xlfn.XLOOKUP(BH$2,WatchbillMONTHLY!$A$71:$U$71,OFFSET(WatchbillMONTHLY!$A$71:$U$71,1,2))))=$A78,_xlfn.XLOOKUP(BH$2,WatchbillMONTHLY!$A$71:$U$71,OFFSET(WatchbillMONTHLY!$A$71:$U$71,1,2)),FALSE),TRUE,FALSE)),
IF(_xlfn.XLOOKUP(BH$2,WatchbillMONTHLY!$A$88:$U$88,OFFSET(WatchbillMONTHLY!$A$88:$U$88,1,2))=IF(_xlfn.XLOOKUP($A78,INDIRECT("_"&amp;_xlfn.XLOOKUP(BH$2,WatchbillMONTHLY!$A$88:$U$88,OFFSET(WatchbillMONTHLY!$A$88:$U$88,1,2))),INDIRECT("_"&amp;_xlfn.XLOOKUP(BH$2,WatchbillMONTHLY!$A$88:$U$88,OFFSET(WatchbillMONTHLY!$A$88:$U$88,1,2))))=$A78,_xlfn.XLOOKUP(BH$2,WatchbillMONTHLY!$A$88:$U$88,OFFSET(WatchbillMONTHLY!$A$88:$U$88,1,2)),FALSE),TRUE,FALSE)),
FALSE),FALSE)</f>
        <v>0</v>
      </c>
      <c r="BI78" s="209" t="b" cm="1">
        <f t="array" aca="1" ref="BI78" ca="1">IF(AND($A78 &gt; 0, AB78 &gt; 0,BI$2&lt;MiscFormulas!$A$5+1),
_xlfn.IFNA(
_xlfn.IFNA(
_xlfn.IFNA(
_xlfn.IFNA(
_xlfn.IFNA(
_xlfn.IFNA(
IF(_xlfn.XLOOKUP(BI$2,WatchbillMONTHLY!$A$3:$U$3,OFFSET(WatchbillMONTHLY!$A$3:$U$3,1,2))=IF(_xlfn.XLOOKUP($A78,INDIRECT("_"&amp;_xlfn.XLOOKUP(BI$2,WatchbillMONTHLY!$A$3:$U$3,OFFSET(WatchbillMONTHLY!$A$3:$U$3,1,2))),INDIRECT("_"&amp;_xlfn.XLOOKUP(BI$2,WatchbillMONTHLY!$A$3:$U$3,OFFSET(WatchbillMONTHLY!$A$3:$U$3,1,2))))=$A78,_xlfn.XLOOKUP(BI$2,WatchbillMONTHLY!$A$3:$U$3,OFFSET(WatchbillMONTHLY!$A$3:$U$3,1,2)),FALSE),TRUE,FALSE),
IF(_xlfn.XLOOKUP(BI$2,WatchbillMONTHLY!$A$20:$U$20,OFFSET(WatchbillMONTHLY!$A$20:$U$20,1,2))=IF(_xlfn.XLOOKUP($A78,INDIRECT("_"&amp;_xlfn.XLOOKUP(BI$2,WatchbillMONTHLY!$A$20:$U$20,OFFSET(WatchbillMONTHLY!$A$20:$U$20,1,2))),INDIRECT("_"&amp;_xlfn.XLOOKUP(BI$2,WatchbillMONTHLY!$A$20:$U$20,OFFSET(WatchbillMONTHLY!$A$20:$U$20,1,2))))=$A78,_xlfn.XLOOKUP(BI$2,WatchbillMONTHLY!$A$20:$U$20,OFFSET(WatchbillMONTHLY!$A$20:$U$20,1,2)),FALSE),TRUE,FALSE)),
IF(_xlfn.XLOOKUP(BI$2,WatchbillMONTHLY!$A$37:$U$37,OFFSET(WatchbillMONTHLY!$A$37:$U$37,1,2))=IF(_xlfn.XLOOKUP($A78,INDIRECT("_"&amp;_xlfn.XLOOKUP(BI$2,WatchbillMONTHLY!$A$37:$U$37,OFFSET(WatchbillMONTHLY!$A$37:$U$37,1,2))),INDIRECT("_"&amp;_xlfn.XLOOKUP(BI$2,WatchbillMONTHLY!$A$37:$U$37,OFFSET(WatchbillMONTHLY!$A$37:$U$37,1,2))))=$A78,_xlfn.XLOOKUP(BI$2,WatchbillMONTHLY!$A$37:$U$37,OFFSET(WatchbillMONTHLY!$A$37:$U$37,1,2)),FALSE),TRUE,FALSE)),
IF(_xlfn.XLOOKUP(BI$2,WatchbillMONTHLY!$A$54:$U$54,OFFSET(WatchbillMONTHLY!$A$54:$U$54,1,2))=IF(_xlfn.XLOOKUP($A78,INDIRECT("_"&amp;_xlfn.XLOOKUP(BI$2,WatchbillMONTHLY!$A$54:$U$54,OFFSET(WatchbillMONTHLY!$A$54:$U$54,1,2))),INDIRECT("_"&amp;_xlfn.XLOOKUP(BI$2,WatchbillMONTHLY!$A$54:$U$54,OFFSET(WatchbillMONTHLY!$A$54:$U$54,1,2))))=$A78,_xlfn.XLOOKUP(BI$2,WatchbillMONTHLY!$A$54:$U$54,OFFSET(WatchbillMONTHLY!$A$54:$U$54,1,2)),FALSE),TRUE,FALSE)),
IF(_xlfn.XLOOKUP(BI$2,WatchbillMONTHLY!$A$71:$U$71,OFFSET(WatchbillMONTHLY!$A$71:$U$71,1,2))=IF(_xlfn.XLOOKUP($A78,INDIRECT("_"&amp;_xlfn.XLOOKUP(BI$2,WatchbillMONTHLY!$A$71:$U$71,OFFSET(WatchbillMONTHLY!$A$71:$U$71,1,2))),INDIRECT("_"&amp;_xlfn.XLOOKUP(BI$2,WatchbillMONTHLY!$A$71:$U$71,OFFSET(WatchbillMONTHLY!$A$71:$U$71,1,2))))=$A78,_xlfn.XLOOKUP(BI$2,WatchbillMONTHLY!$A$71:$U$71,OFFSET(WatchbillMONTHLY!$A$71:$U$71,1,2)),FALSE),TRUE,FALSE)),
IF(_xlfn.XLOOKUP(BI$2,WatchbillMONTHLY!$A$88:$U$88,OFFSET(WatchbillMONTHLY!$A$88:$U$88,1,2))=IF(_xlfn.XLOOKUP($A78,INDIRECT("_"&amp;_xlfn.XLOOKUP(BI$2,WatchbillMONTHLY!$A$88:$U$88,OFFSET(WatchbillMONTHLY!$A$88:$U$88,1,2))),INDIRECT("_"&amp;_xlfn.XLOOKUP(BI$2,WatchbillMONTHLY!$A$88:$U$88,OFFSET(WatchbillMONTHLY!$A$88:$U$88,1,2))))=$A78,_xlfn.XLOOKUP(BI$2,WatchbillMONTHLY!$A$88:$U$88,OFFSET(WatchbillMONTHLY!$A$88:$U$88,1,2)),FALSE),TRUE,FALSE)),
FALSE),FALSE)</f>
        <v>0</v>
      </c>
      <c r="BJ78" s="209" t="b" cm="1">
        <f t="array" aca="1" ref="BJ78" ca="1">IF(AND($A78 &gt; 0, AC78 &gt; 0,BJ$2&lt;MiscFormulas!$A$5+1),
_xlfn.IFNA(
_xlfn.IFNA(
_xlfn.IFNA(
_xlfn.IFNA(
_xlfn.IFNA(
_xlfn.IFNA(
IF(_xlfn.XLOOKUP(BJ$2,WatchbillMONTHLY!$A$3:$U$3,OFFSET(WatchbillMONTHLY!$A$3:$U$3,1,2))=IF(_xlfn.XLOOKUP($A78,INDIRECT("_"&amp;_xlfn.XLOOKUP(BJ$2,WatchbillMONTHLY!$A$3:$U$3,OFFSET(WatchbillMONTHLY!$A$3:$U$3,1,2))),INDIRECT("_"&amp;_xlfn.XLOOKUP(BJ$2,WatchbillMONTHLY!$A$3:$U$3,OFFSET(WatchbillMONTHLY!$A$3:$U$3,1,2))))=$A78,_xlfn.XLOOKUP(BJ$2,WatchbillMONTHLY!$A$3:$U$3,OFFSET(WatchbillMONTHLY!$A$3:$U$3,1,2)),FALSE),TRUE,FALSE),
IF(_xlfn.XLOOKUP(BJ$2,WatchbillMONTHLY!$A$20:$U$20,OFFSET(WatchbillMONTHLY!$A$20:$U$20,1,2))=IF(_xlfn.XLOOKUP($A78,INDIRECT("_"&amp;_xlfn.XLOOKUP(BJ$2,WatchbillMONTHLY!$A$20:$U$20,OFFSET(WatchbillMONTHLY!$A$20:$U$20,1,2))),INDIRECT("_"&amp;_xlfn.XLOOKUP(BJ$2,WatchbillMONTHLY!$A$20:$U$20,OFFSET(WatchbillMONTHLY!$A$20:$U$20,1,2))))=$A78,_xlfn.XLOOKUP(BJ$2,WatchbillMONTHLY!$A$20:$U$20,OFFSET(WatchbillMONTHLY!$A$20:$U$20,1,2)),FALSE),TRUE,FALSE)),
IF(_xlfn.XLOOKUP(BJ$2,WatchbillMONTHLY!$A$37:$U$37,OFFSET(WatchbillMONTHLY!$A$37:$U$37,1,2))=IF(_xlfn.XLOOKUP($A78,INDIRECT("_"&amp;_xlfn.XLOOKUP(BJ$2,WatchbillMONTHLY!$A$37:$U$37,OFFSET(WatchbillMONTHLY!$A$37:$U$37,1,2))),INDIRECT("_"&amp;_xlfn.XLOOKUP(BJ$2,WatchbillMONTHLY!$A$37:$U$37,OFFSET(WatchbillMONTHLY!$A$37:$U$37,1,2))))=$A78,_xlfn.XLOOKUP(BJ$2,WatchbillMONTHLY!$A$37:$U$37,OFFSET(WatchbillMONTHLY!$A$37:$U$37,1,2)),FALSE),TRUE,FALSE)),
IF(_xlfn.XLOOKUP(BJ$2,WatchbillMONTHLY!$A$54:$U$54,OFFSET(WatchbillMONTHLY!$A$54:$U$54,1,2))=IF(_xlfn.XLOOKUP($A78,INDIRECT("_"&amp;_xlfn.XLOOKUP(BJ$2,WatchbillMONTHLY!$A$54:$U$54,OFFSET(WatchbillMONTHLY!$A$54:$U$54,1,2))),INDIRECT("_"&amp;_xlfn.XLOOKUP(BJ$2,WatchbillMONTHLY!$A$54:$U$54,OFFSET(WatchbillMONTHLY!$A$54:$U$54,1,2))))=$A78,_xlfn.XLOOKUP(BJ$2,WatchbillMONTHLY!$A$54:$U$54,OFFSET(WatchbillMONTHLY!$A$54:$U$54,1,2)),FALSE),TRUE,FALSE)),
IF(_xlfn.XLOOKUP(BJ$2,WatchbillMONTHLY!$A$71:$U$71,OFFSET(WatchbillMONTHLY!$A$71:$U$71,1,2))=IF(_xlfn.XLOOKUP($A78,INDIRECT("_"&amp;_xlfn.XLOOKUP(BJ$2,WatchbillMONTHLY!$A$71:$U$71,OFFSET(WatchbillMONTHLY!$A$71:$U$71,1,2))),INDIRECT("_"&amp;_xlfn.XLOOKUP(BJ$2,WatchbillMONTHLY!$A$71:$U$71,OFFSET(WatchbillMONTHLY!$A$71:$U$71,1,2))))=$A78,_xlfn.XLOOKUP(BJ$2,WatchbillMONTHLY!$A$71:$U$71,OFFSET(WatchbillMONTHLY!$A$71:$U$71,1,2)),FALSE),TRUE,FALSE)),
IF(_xlfn.XLOOKUP(BJ$2,WatchbillMONTHLY!$A$88:$U$88,OFFSET(WatchbillMONTHLY!$A$88:$U$88,1,2))=IF(_xlfn.XLOOKUP($A78,INDIRECT("_"&amp;_xlfn.XLOOKUP(BJ$2,WatchbillMONTHLY!$A$88:$U$88,OFFSET(WatchbillMONTHLY!$A$88:$U$88,1,2))),INDIRECT("_"&amp;_xlfn.XLOOKUP(BJ$2,WatchbillMONTHLY!$A$88:$U$88,OFFSET(WatchbillMONTHLY!$A$88:$U$88,1,2))))=$A78,_xlfn.XLOOKUP(BJ$2,WatchbillMONTHLY!$A$88:$U$88,OFFSET(WatchbillMONTHLY!$A$88:$U$88,1,2)),FALSE),TRUE,FALSE)),
FALSE),FALSE)</f>
        <v>0</v>
      </c>
      <c r="BK78" s="209" t="b" cm="1">
        <f t="array" aca="1" ref="BK78" ca="1">IF(AND($A78 &gt; 0, AD78 &gt; 0,BK$2&lt;MiscFormulas!$A$5+1),
_xlfn.IFNA(
_xlfn.IFNA(
_xlfn.IFNA(
_xlfn.IFNA(
_xlfn.IFNA(
_xlfn.IFNA(
IF(_xlfn.XLOOKUP(BK$2,WatchbillMONTHLY!$A$3:$U$3,OFFSET(WatchbillMONTHLY!$A$3:$U$3,1,2))=IF(_xlfn.XLOOKUP($A78,INDIRECT("_"&amp;_xlfn.XLOOKUP(BK$2,WatchbillMONTHLY!$A$3:$U$3,OFFSET(WatchbillMONTHLY!$A$3:$U$3,1,2))),INDIRECT("_"&amp;_xlfn.XLOOKUP(BK$2,WatchbillMONTHLY!$A$3:$U$3,OFFSET(WatchbillMONTHLY!$A$3:$U$3,1,2))))=$A78,_xlfn.XLOOKUP(BK$2,WatchbillMONTHLY!$A$3:$U$3,OFFSET(WatchbillMONTHLY!$A$3:$U$3,1,2)),FALSE),TRUE,FALSE),
IF(_xlfn.XLOOKUP(BK$2,WatchbillMONTHLY!$A$20:$U$20,OFFSET(WatchbillMONTHLY!$A$20:$U$20,1,2))=IF(_xlfn.XLOOKUP($A78,INDIRECT("_"&amp;_xlfn.XLOOKUP(BK$2,WatchbillMONTHLY!$A$20:$U$20,OFFSET(WatchbillMONTHLY!$A$20:$U$20,1,2))),INDIRECT("_"&amp;_xlfn.XLOOKUP(BK$2,WatchbillMONTHLY!$A$20:$U$20,OFFSET(WatchbillMONTHLY!$A$20:$U$20,1,2))))=$A78,_xlfn.XLOOKUP(BK$2,WatchbillMONTHLY!$A$20:$U$20,OFFSET(WatchbillMONTHLY!$A$20:$U$20,1,2)),FALSE),TRUE,FALSE)),
IF(_xlfn.XLOOKUP(BK$2,WatchbillMONTHLY!$A$37:$U$37,OFFSET(WatchbillMONTHLY!$A$37:$U$37,1,2))=IF(_xlfn.XLOOKUP($A78,INDIRECT("_"&amp;_xlfn.XLOOKUP(BK$2,WatchbillMONTHLY!$A$37:$U$37,OFFSET(WatchbillMONTHLY!$A$37:$U$37,1,2))),INDIRECT("_"&amp;_xlfn.XLOOKUP(BK$2,WatchbillMONTHLY!$A$37:$U$37,OFFSET(WatchbillMONTHLY!$A$37:$U$37,1,2))))=$A78,_xlfn.XLOOKUP(BK$2,WatchbillMONTHLY!$A$37:$U$37,OFFSET(WatchbillMONTHLY!$A$37:$U$37,1,2)),FALSE),TRUE,FALSE)),
IF(_xlfn.XLOOKUP(BK$2,WatchbillMONTHLY!$A$54:$U$54,OFFSET(WatchbillMONTHLY!$A$54:$U$54,1,2))=IF(_xlfn.XLOOKUP($A78,INDIRECT("_"&amp;_xlfn.XLOOKUP(BK$2,WatchbillMONTHLY!$A$54:$U$54,OFFSET(WatchbillMONTHLY!$A$54:$U$54,1,2))),INDIRECT("_"&amp;_xlfn.XLOOKUP(BK$2,WatchbillMONTHLY!$A$54:$U$54,OFFSET(WatchbillMONTHLY!$A$54:$U$54,1,2))))=$A78,_xlfn.XLOOKUP(BK$2,WatchbillMONTHLY!$A$54:$U$54,OFFSET(WatchbillMONTHLY!$A$54:$U$54,1,2)),FALSE),TRUE,FALSE)),
IF(_xlfn.XLOOKUP(BK$2,WatchbillMONTHLY!$A$71:$U$71,OFFSET(WatchbillMONTHLY!$A$71:$U$71,1,2))=IF(_xlfn.XLOOKUP($A78,INDIRECT("_"&amp;_xlfn.XLOOKUP(BK$2,WatchbillMONTHLY!$A$71:$U$71,OFFSET(WatchbillMONTHLY!$A$71:$U$71,1,2))),INDIRECT("_"&amp;_xlfn.XLOOKUP(BK$2,WatchbillMONTHLY!$A$71:$U$71,OFFSET(WatchbillMONTHLY!$A$71:$U$71,1,2))))=$A78,_xlfn.XLOOKUP(BK$2,WatchbillMONTHLY!$A$71:$U$71,OFFSET(WatchbillMONTHLY!$A$71:$U$71,1,2)),FALSE),TRUE,FALSE)),
IF(_xlfn.XLOOKUP(BK$2,WatchbillMONTHLY!$A$88:$U$88,OFFSET(WatchbillMONTHLY!$A$88:$U$88,1,2))=IF(_xlfn.XLOOKUP($A78,INDIRECT("_"&amp;_xlfn.XLOOKUP(BK$2,WatchbillMONTHLY!$A$88:$U$88,OFFSET(WatchbillMONTHLY!$A$88:$U$88,1,2))),INDIRECT("_"&amp;_xlfn.XLOOKUP(BK$2,WatchbillMONTHLY!$A$88:$U$88,OFFSET(WatchbillMONTHLY!$A$88:$U$88,1,2))))=$A78,_xlfn.XLOOKUP(BK$2,WatchbillMONTHLY!$A$88:$U$88,OFFSET(WatchbillMONTHLY!$A$88:$U$88,1,2)),FALSE),TRUE,FALSE)),
FALSE),FALSE)</f>
        <v>0</v>
      </c>
      <c r="BL78" s="209" t="b" cm="1">
        <f t="array" aca="1" ref="BL78" ca="1">IF(AND($A78 &gt; 0, AE78 &gt; 0,BL$2&lt;MiscFormulas!$A$5+1),
_xlfn.IFNA(
_xlfn.IFNA(
_xlfn.IFNA(
_xlfn.IFNA(
_xlfn.IFNA(
_xlfn.IFNA(
IF(_xlfn.XLOOKUP(BL$2,WatchbillMONTHLY!$A$3:$U$3,OFFSET(WatchbillMONTHLY!$A$3:$U$3,1,2))=IF(_xlfn.XLOOKUP($A78,INDIRECT("_"&amp;_xlfn.XLOOKUP(BL$2,WatchbillMONTHLY!$A$3:$U$3,OFFSET(WatchbillMONTHLY!$A$3:$U$3,1,2))),INDIRECT("_"&amp;_xlfn.XLOOKUP(BL$2,WatchbillMONTHLY!$A$3:$U$3,OFFSET(WatchbillMONTHLY!$A$3:$U$3,1,2))))=$A78,_xlfn.XLOOKUP(BL$2,WatchbillMONTHLY!$A$3:$U$3,OFFSET(WatchbillMONTHLY!$A$3:$U$3,1,2)),FALSE),TRUE,FALSE),
IF(_xlfn.XLOOKUP(BL$2,WatchbillMONTHLY!$A$20:$U$20,OFFSET(WatchbillMONTHLY!$A$20:$U$20,1,2))=IF(_xlfn.XLOOKUP($A78,INDIRECT("_"&amp;_xlfn.XLOOKUP(BL$2,WatchbillMONTHLY!$A$20:$U$20,OFFSET(WatchbillMONTHLY!$A$20:$U$20,1,2))),INDIRECT("_"&amp;_xlfn.XLOOKUP(BL$2,WatchbillMONTHLY!$A$20:$U$20,OFFSET(WatchbillMONTHLY!$A$20:$U$20,1,2))))=$A78,_xlfn.XLOOKUP(BL$2,WatchbillMONTHLY!$A$20:$U$20,OFFSET(WatchbillMONTHLY!$A$20:$U$20,1,2)),FALSE),TRUE,FALSE)),
IF(_xlfn.XLOOKUP(BL$2,WatchbillMONTHLY!$A$37:$U$37,OFFSET(WatchbillMONTHLY!$A$37:$U$37,1,2))=IF(_xlfn.XLOOKUP($A78,INDIRECT("_"&amp;_xlfn.XLOOKUP(BL$2,WatchbillMONTHLY!$A$37:$U$37,OFFSET(WatchbillMONTHLY!$A$37:$U$37,1,2))),INDIRECT("_"&amp;_xlfn.XLOOKUP(BL$2,WatchbillMONTHLY!$A$37:$U$37,OFFSET(WatchbillMONTHLY!$A$37:$U$37,1,2))))=$A78,_xlfn.XLOOKUP(BL$2,WatchbillMONTHLY!$A$37:$U$37,OFFSET(WatchbillMONTHLY!$A$37:$U$37,1,2)),FALSE),TRUE,FALSE)),
IF(_xlfn.XLOOKUP(BL$2,WatchbillMONTHLY!$A$54:$U$54,OFFSET(WatchbillMONTHLY!$A$54:$U$54,1,2))=IF(_xlfn.XLOOKUP($A78,INDIRECT("_"&amp;_xlfn.XLOOKUP(BL$2,WatchbillMONTHLY!$A$54:$U$54,OFFSET(WatchbillMONTHLY!$A$54:$U$54,1,2))),INDIRECT("_"&amp;_xlfn.XLOOKUP(BL$2,WatchbillMONTHLY!$A$54:$U$54,OFFSET(WatchbillMONTHLY!$A$54:$U$54,1,2))))=$A78,_xlfn.XLOOKUP(BL$2,WatchbillMONTHLY!$A$54:$U$54,OFFSET(WatchbillMONTHLY!$A$54:$U$54,1,2)),FALSE),TRUE,FALSE)),
IF(_xlfn.XLOOKUP(BL$2,WatchbillMONTHLY!$A$71:$U$71,OFFSET(WatchbillMONTHLY!$A$71:$U$71,1,2))=IF(_xlfn.XLOOKUP($A78,INDIRECT("_"&amp;_xlfn.XLOOKUP(BL$2,WatchbillMONTHLY!$A$71:$U$71,OFFSET(WatchbillMONTHLY!$A$71:$U$71,1,2))),INDIRECT("_"&amp;_xlfn.XLOOKUP(BL$2,WatchbillMONTHLY!$A$71:$U$71,OFFSET(WatchbillMONTHLY!$A$71:$U$71,1,2))))=$A78,_xlfn.XLOOKUP(BL$2,WatchbillMONTHLY!$A$71:$U$71,OFFSET(WatchbillMONTHLY!$A$71:$U$71,1,2)),FALSE),TRUE,FALSE)),
IF(_xlfn.XLOOKUP(BL$2,WatchbillMONTHLY!$A$88:$U$88,OFFSET(WatchbillMONTHLY!$A$88:$U$88,1,2))=IF(_xlfn.XLOOKUP($A78,INDIRECT("_"&amp;_xlfn.XLOOKUP(BL$2,WatchbillMONTHLY!$A$88:$U$88,OFFSET(WatchbillMONTHLY!$A$88:$U$88,1,2))),INDIRECT("_"&amp;_xlfn.XLOOKUP(BL$2,WatchbillMONTHLY!$A$88:$U$88,OFFSET(WatchbillMONTHLY!$A$88:$U$88,1,2))))=$A78,_xlfn.XLOOKUP(BL$2,WatchbillMONTHLY!$A$88:$U$88,OFFSET(WatchbillMONTHLY!$A$88:$U$88,1,2)),FALSE),TRUE,FALSE)),
FALSE),FALSE)</f>
        <v>0</v>
      </c>
      <c r="BM78" s="209" t="b" cm="1">
        <f t="array" aca="1" ref="BM78" ca="1">IF(AND($A78 &gt; 0, AF78 &gt; 0,BM$2&lt;MiscFormulas!$A$5+1),
_xlfn.IFNA(
_xlfn.IFNA(
_xlfn.IFNA(
_xlfn.IFNA(
_xlfn.IFNA(
_xlfn.IFNA(
IF(_xlfn.XLOOKUP(BM$2,WatchbillMONTHLY!$A$3:$U$3,OFFSET(WatchbillMONTHLY!$A$3:$U$3,1,2))=IF(_xlfn.XLOOKUP($A78,INDIRECT("_"&amp;_xlfn.XLOOKUP(BM$2,WatchbillMONTHLY!$A$3:$U$3,OFFSET(WatchbillMONTHLY!$A$3:$U$3,1,2))),INDIRECT("_"&amp;_xlfn.XLOOKUP(BM$2,WatchbillMONTHLY!$A$3:$U$3,OFFSET(WatchbillMONTHLY!$A$3:$U$3,1,2))))=$A78,_xlfn.XLOOKUP(BM$2,WatchbillMONTHLY!$A$3:$U$3,OFFSET(WatchbillMONTHLY!$A$3:$U$3,1,2)),FALSE),TRUE,FALSE),
IF(_xlfn.XLOOKUP(BM$2,WatchbillMONTHLY!$A$20:$U$20,OFFSET(WatchbillMONTHLY!$A$20:$U$20,1,2))=IF(_xlfn.XLOOKUP($A78,INDIRECT("_"&amp;_xlfn.XLOOKUP(BM$2,WatchbillMONTHLY!$A$20:$U$20,OFFSET(WatchbillMONTHLY!$A$20:$U$20,1,2))),INDIRECT("_"&amp;_xlfn.XLOOKUP(BM$2,WatchbillMONTHLY!$A$20:$U$20,OFFSET(WatchbillMONTHLY!$A$20:$U$20,1,2))))=$A78,_xlfn.XLOOKUP(BM$2,WatchbillMONTHLY!$A$20:$U$20,OFFSET(WatchbillMONTHLY!$A$20:$U$20,1,2)),FALSE),TRUE,FALSE)),
IF(_xlfn.XLOOKUP(BM$2,WatchbillMONTHLY!$A$37:$U$37,OFFSET(WatchbillMONTHLY!$A$37:$U$37,1,2))=IF(_xlfn.XLOOKUP($A78,INDIRECT("_"&amp;_xlfn.XLOOKUP(BM$2,WatchbillMONTHLY!$A$37:$U$37,OFFSET(WatchbillMONTHLY!$A$37:$U$37,1,2))),INDIRECT("_"&amp;_xlfn.XLOOKUP(BM$2,WatchbillMONTHLY!$A$37:$U$37,OFFSET(WatchbillMONTHLY!$A$37:$U$37,1,2))))=$A78,_xlfn.XLOOKUP(BM$2,WatchbillMONTHLY!$A$37:$U$37,OFFSET(WatchbillMONTHLY!$A$37:$U$37,1,2)),FALSE),TRUE,FALSE)),
IF(_xlfn.XLOOKUP(BM$2,WatchbillMONTHLY!$A$54:$U$54,OFFSET(WatchbillMONTHLY!$A$54:$U$54,1,2))=IF(_xlfn.XLOOKUP($A78,INDIRECT("_"&amp;_xlfn.XLOOKUP(BM$2,WatchbillMONTHLY!$A$54:$U$54,OFFSET(WatchbillMONTHLY!$A$54:$U$54,1,2))),INDIRECT("_"&amp;_xlfn.XLOOKUP(BM$2,WatchbillMONTHLY!$A$54:$U$54,OFFSET(WatchbillMONTHLY!$A$54:$U$54,1,2))))=$A78,_xlfn.XLOOKUP(BM$2,WatchbillMONTHLY!$A$54:$U$54,OFFSET(WatchbillMONTHLY!$A$54:$U$54,1,2)),FALSE),TRUE,FALSE)),
IF(_xlfn.XLOOKUP(BM$2,WatchbillMONTHLY!$A$71:$U$71,OFFSET(WatchbillMONTHLY!$A$71:$U$71,1,2))=IF(_xlfn.XLOOKUP($A78,INDIRECT("_"&amp;_xlfn.XLOOKUP(BM$2,WatchbillMONTHLY!$A$71:$U$71,OFFSET(WatchbillMONTHLY!$A$71:$U$71,1,2))),INDIRECT("_"&amp;_xlfn.XLOOKUP(BM$2,WatchbillMONTHLY!$A$71:$U$71,OFFSET(WatchbillMONTHLY!$A$71:$U$71,1,2))))=$A78,_xlfn.XLOOKUP(BM$2,WatchbillMONTHLY!$A$71:$U$71,OFFSET(WatchbillMONTHLY!$A$71:$U$71,1,2)),FALSE),TRUE,FALSE)),
IF(_xlfn.XLOOKUP(BM$2,WatchbillMONTHLY!$A$88:$U$88,OFFSET(WatchbillMONTHLY!$A$88:$U$88,1,2))=IF(_xlfn.XLOOKUP($A78,INDIRECT("_"&amp;_xlfn.XLOOKUP(BM$2,WatchbillMONTHLY!$A$88:$U$88,OFFSET(WatchbillMONTHLY!$A$88:$U$88,1,2))),INDIRECT("_"&amp;_xlfn.XLOOKUP(BM$2,WatchbillMONTHLY!$A$88:$U$88,OFFSET(WatchbillMONTHLY!$A$88:$U$88,1,2))))=$A78,_xlfn.XLOOKUP(BM$2,WatchbillMONTHLY!$A$88:$U$88,OFFSET(WatchbillMONTHLY!$A$88:$U$88,1,2)),FALSE),TRUE,FALSE)),
FALSE),FALSE)</f>
        <v>0</v>
      </c>
      <c r="BN78" s="209" t="b" cm="1">
        <f t="array" aca="1" ref="BN78" ca="1">IF(AND($A78 &gt; 0, AG78 &gt; 0,BN$2&lt;MiscFormulas!$A$5+1),
_xlfn.IFNA(
_xlfn.IFNA(
_xlfn.IFNA(
_xlfn.IFNA(
_xlfn.IFNA(
_xlfn.IFNA(
IF(_xlfn.XLOOKUP(BN$2,WatchbillMONTHLY!$A$3:$U$3,OFFSET(WatchbillMONTHLY!$A$3:$U$3,1,2))=IF(_xlfn.XLOOKUP($A78,INDIRECT("_"&amp;_xlfn.XLOOKUP(BN$2,WatchbillMONTHLY!$A$3:$U$3,OFFSET(WatchbillMONTHLY!$A$3:$U$3,1,2))),INDIRECT("_"&amp;_xlfn.XLOOKUP(BN$2,WatchbillMONTHLY!$A$3:$U$3,OFFSET(WatchbillMONTHLY!$A$3:$U$3,1,2))))=$A78,_xlfn.XLOOKUP(BN$2,WatchbillMONTHLY!$A$3:$U$3,OFFSET(WatchbillMONTHLY!$A$3:$U$3,1,2)),FALSE),TRUE,FALSE),
IF(_xlfn.XLOOKUP(BN$2,WatchbillMONTHLY!$A$20:$U$20,OFFSET(WatchbillMONTHLY!$A$20:$U$20,1,2))=IF(_xlfn.XLOOKUP($A78,INDIRECT("_"&amp;_xlfn.XLOOKUP(BN$2,WatchbillMONTHLY!$A$20:$U$20,OFFSET(WatchbillMONTHLY!$A$20:$U$20,1,2))),INDIRECT("_"&amp;_xlfn.XLOOKUP(BN$2,WatchbillMONTHLY!$A$20:$U$20,OFFSET(WatchbillMONTHLY!$A$20:$U$20,1,2))))=$A78,_xlfn.XLOOKUP(BN$2,WatchbillMONTHLY!$A$20:$U$20,OFFSET(WatchbillMONTHLY!$A$20:$U$20,1,2)),FALSE),TRUE,FALSE)),
IF(_xlfn.XLOOKUP(BN$2,WatchbillMONTHLY!$A$37:$U$37,OFFSET(WatchbillMONTHLY!$A$37:$U$37,1,2))=IF(_xlfn.XLOOKUP($A78,INDIRECT("_"&amp;_xlfn.XLOOKUP(BN$2,WatchbillMONTHLY!$A$37:$U$37,OFFSET(WatchbillMONTHLY!$A$37:$U$37,1,2))),INDIRECT("_"&amp;_xlfn.XLOOKUP(BN$2,WatchbillMONTHLY!$A$37:$U$37,OFFSET(WatchbillMONTHLY!$A$37:$U$37,1,2))))=$A78,_xlfn.XLOOKUP(BN$2,WatchbillMONTHLY!$A$37:$U$37,OFFSET(WatchbillMONTHLY!$A$37:$U$37,1,2)),FALSE),TRUE,FALSE)),
IF(_xlfn.XLOOKUP(BN$2,WatchbillMONTHLY!$A$54:$U$54,OFFSET(WatchbillMONTHLY!$A$54:$U$54,1,2))=IF(_xlfn.XLOOKUP($A78,INDIRECT("_"&amp;_xlfn.XLOOKUP(BN$2,WatchbillMONTHLY!$A$54:$U$54,OFFSET(WatchbillMONTHLY!$A$54:$U$54,1,2))),INDIRECT("_"&amp;_xlfn.XLOOKUP(BN$2,WatchbillMONTHLY!$A$54:$U$54,OFFSET(WatchbillMONTHLY!$A$54:$U$54,1,2))))=$A78,_xlfn.XLOOKUP(BN$2,WatchbillMONTHLY!$A$54:$U$54,OFFSET(WatchbillMONTHLY!$A$54:$U$54,1,2)),FALSE),TRUE,FALSE)),
IF(_xlfn.XLOOKUP(BN$2,WatchbillMONTHLY!$A$71:$U$71,OFFSET(WatchbillMONTHLY!$A$71:$U$71,1,2))=IF(_xlfn.XLOOKUP($A78,INDIRECT("_"&amp;_xlfn.XLOOKUP(BN$2,WatchbillMONTHLY!$A$71:$U$71,OFFSET(WatchbillMONTHLY!$A$71:$U$71,1,2))),INDIRECT("_"&amp;_xlfn.XLOOKUP(BN$2,WatchbillMONTHLY!$A$71:$U$71,OFFSET(WatchbillMONTHLY!$A$71:$U$71,1,2))))=$A78,_xlfn.XLOOKUP(BN$2,WatchbillMONTHLY!$A$71:$U$71,OFFSET(WatchbillMONTHLY!$A$71:$U$71,1,2)),FALSE),TRUE,FALSE)),
IF(_xlfn.XLOOKUP(BN$2,WatchbillMONTHLY!$A$88:$U$88,OFFSET(WatchbillMONTHLY!$A$88:$U$88,1,2))=IF(_xlfn.XLOOKUP($A78,INDIRECT("_"&amp;_xlfn.XLOOKUP(BN$2,WatchbillMONTHLY!$A$88:$U$88,OFFSET(WatchbillMONTHLY!$A$88:$U$88,1,2))),INDIRECT("_"&amp;_xlfn.XLOOKUP(BN$2,WatchbillMONTHLY!$A$88:$U$88,OFFSET(WatchbillMONTHLY!$A$88:$U$88,1,2))))=$A78,_xlfn.XLOOKUP(BN$2,WatchbillMONTHLY!$A$88:$U$88,OFFSET(WatchbillMONTHLY!$A$88:$U$88,1,2)),FALSE),TRUE,FALSE)),
FALSE),FALSE)</f>
        <v>0</v>
      </c>
      <c r="BO78" s="209" t="b" cm="1">
        <f t="array" aca="1" ref="BO78" ca="1">IF(
    AND($A78 &gt; 0, AH78 &gt; 0,BO$2&lt;MiscFormulas!$A$5+1),
    ISNUMBER(
        MATCH($A78, _xlfn.LET(_xlpm.calDay,
                MATCH(BO$2,
                    _xlfn.MAKEARRAY(7 * 6, 1,
                        _xlfn.LAMBDA(_xlpm.r,_xlpm.c,
                            INDEX(WatchbillMONTHLY!$A$3:$U$104, ROUNDUP(_xlpm.r / 7, 0) + 14 * (ROUNDUP(_xlpm.r / 7, 0) - 1), MOD(_xlpm.r - 1, 7) + 1 + 2 * MOD(_xlpm.r - 1, 7))
                        )),0),
                OFFSET(
                    WatchbillMONTHLY!$B$5:$B$19,
                    ROUNDUP(_xlpm.calDay / 7, 0) + 14 * (ROUNDUP(_xlpm.calDay / 7, 0) - 1) - 1,
                    MOD(_xlpm.calDay - 1, 7) + 2 * (MOD(_xlpm.calDay - 1, 7))
                )),0)))</f>
        <v>0</v>
      </c>
      <c r="BP78" s="210"/>
    </row>
    <row r="79" spans="1:68" x14ac:dyDescent="0.35">
      <c r="A79" t="str">
        <v>EX3 Mark, H.</v>
      </c>
      <c r="B79" s="214" t="str">
        <v>EX3 Mark, Hugh</v>
      </c>
      <c r="C79" s="191"/>
      <c r="D79" s="234"/>
      <c r="E79" s="235"/>
      <c r="F79" s="235"/>
      <c r="G79" s="235"/>
      <c r="H79" s="235"/>
      <c r="I79" s="235"/>
      <c r="J79" s="235" t="s">
        <v>266</v>
      </c>
      <c r="K79" s="235"/>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192"/>
      <c r="AI79" s="209"/>
      <c r="AJ79" s="209" t="str" cm="1">
        <f t="array" aca="1" ref="AJ79" ca="1">IF(OR(AK79:BN79=TRUE),$A79&amp;" :  ","")&amp;_xlfn.TEXTJOIN(" | ",TRUE,IF(AK79:BN79=TRUE,$AK$2:$BN$2,""))</f>
        <v/>
      </c>
      <c r="AK79" s="209" t="b" cm="1">
        <f t="array" aca="1" ref="AK79" ca="1">IF(AND($A79 &gt; 0, D79 &gt; 0,AK$2&lt;MiscFormulas!$A$5+1),
_xlfn.IFNA(
_xlfn.IFNA(
_xlfn.IFNA(
_xlfn.IFNA(
_xlfn.IFNA(
_xlfn.IFNA(
IF(_xlfn.XLOOKUP(AK$2,WatchbillMONTHLY!$A$3:$U$3,OFFSET(WatchbillMONTHLY!$A$3:$U$3,1,2))=IF(_xlfn.XLOOKUP($A79,INDIRECT("_"&amp;_xlfn.XLOOKUP(AK$2,WatchbillMONTHLY!$A$3:$U$3,OFFSET(WatchbillMONTHLY!$A$3:$U$3,1,2))),INDIRECT("_"&amp;_xlfn.XLOOKUP(AK$2,WatchbillMONTHLY!$A$3:$U$3,OFFSET(WatchbillMONTHLY!$A$3:$U$3,1,2))))=$A79,_xlfn.XLOOKUP(AK$2,WatchbillMONTHLY!$A$3:$U$3,OFFSET(WatchbillMONTHLY!$A$3:$U$3,1,2)),FALSE),TRUE,FALSE),
IF(_xlfn.XLOOKUP(AK$2,WatchbillMONTHLY!$A$20:$U$20,OFFSET(WatchbillMONTHLY!$A$20:$U$20,1,2))=IF(_xlfn.XLOOKUP($A79,INDIRECT("_"&amp;_xlfn.XLOOKUP(AK$2,WatchbillMONTHLY!$A$20:$U$20,OFFSET(WatchbillMONTHLY!$A$20:$U$20,1,2))),INDIRECT("_"&amp;_xlfn.XLOOKUP(AK$2,WatchbillMONTHLY!$A$20:$U$20,OFFSET(WatchbillMONTHLY!$A$20:$U$20,1,2))))=$A79,_xlfn.XLOOKUP(AK$2,WatchbillMONTHLY!$A$20:$U$20,OFFSET(WatchbillMONTHLY!$A$20:$U$20,1,2)),FALSE),TRUE,FALSE)),
IF(_xlfn.XLOOKUP(AK$2,WatchbillMONTHLY!$A$37:$U$37,OFFSET(WatchbillMONTHLY!$A$37:$U$37,1,2))=IF(_xlfn.XLOOKUP($A79,INDIRECT("_"&amp;_xlfn.XLOOKUP(AK$2,WatchbillMONTHLY!$A$37:$U$37,OFFSET(WatchbillMONTHLY!$A$37:$U$37,1,2))),INDIRECT("_"&amp;_xlfn.XLOOKUP(AK$2,WatchbillMONTHLY!$A$37:$U$37,OFFSET(WatchbillMONTHLY!$A$37:$U$37,1,2))))=$A79,_xlfn.XLOOKUP(AK$2,WatchbillMONTHLY!$A$37:$U$37,OFFSET(WatchbillMONTHLY!$A$37:$U$37,1,2)),FALSE),TRUE,FALSE)),
IF(_xlfn.XLOOKUP(AK$2,WatchbillMONTHLY!$A$54:$U$54,OFFSET(WatchbillMONTHLY!$A$54:$U$54,1,2))=IF(_xlfn.XLOOKUP($A79,INDIRECT("_"&amp;_xlfn.XLOOKUP(AK$2,WatchbillMONTHLY!$A$54:$U$54,OFFSET(WatchbillMONTHLY!$A$54:$U$54,1,2))),INDIRECT("_"&amp;_xlfn.XLOOKUP(AK$2,WatchbillMONTHLY!$A$54:$U$54,OFFSET(WatchbillMONTHLY!$A$54:$U$54,1,2))))=$A79,_xlfn.XLOOKUP(AK$2,WatchbillMONTHLY!$A$54:$U$54,OFFSET(WatchbillMONTHLY!$A$54:$U$54,1,2)),FALSE),TRUE,FALSE)),
IF(_xlfn.XLOOKUP(AK$2,WatchbillMONTHLY!$A$71:$U$71,OFFSET(WatchbillMONTHLY!$A$71:$U$71,1,2))=IF(_xlfn.XLOOKUP($A79,INDIRECT("_"&amp;_xlfn.XLOOKUP(AK$2,WatchbillMONTHLY!$A$71:$U$71,OFFSET(WatchbillMONTHLY!$A$71:$U$71,1,2))),INDIRECT("_"&amp;_xlfn.XLOOKUP(AK$2,WatchbillMONTHLY!$A$71:$U$71,OFFSET(WatchbillMONTHLY!$A$71:$U$71,1,2))))=$A79,_xlfn.XLOOKUP(AK$2,WatchbillMONTHLY!$A$71:$U$71,OFFSET(WatchbillMONTHLY!$A$71:$U$71,1,2)),FALSE),TRUE,FALSE)),
IF(_xlfn.XLOOKUP(AK$2,WatchbillMONTHLY!$A$88:$U$88,OFFSET(WatchbillMONTHLY!$A$88:$U$88,1,2))=IF(_xlfn.XLOOKUP($A79,INDIRECT("_"&amp;_xlfn.XLOOKUP(AK$2,WatchbillMONTHLY!$A$88:$U$88,OFFSET(WatchbillMONTHLY!$A$88:$U$88,1,2))),INDIRECT("_"&amp;_xlfn.XLOOKUP(AK$2,WatchbillMONTHLY!$A$88:$U$88,OFFSET(WatchbillMONTHLY!$A$88:$U$88,1,2))))=$A79,_xlfn.XLOOKUP(AK$2,WatchbillMONTHLY!$A$88:$U$88,OFFSET(WatchbillMONTHLY!$A$88:$U$88,1,2)),FALSE),TRUE,FALSE)),
FALSE),FALSE)</f>
        <v>0</v>
      </c>
      <c r="AL79" s="209" t="b" cm="1">
        <f t="array" aca="1" ref="AL79" ca="1">IF(AND($A79 &gt; 0, E79 &gt; 0,AL$2&lt;MiscFormulas!$A$5+1),
_xlfn.IFNA(
_xlfn.IFNA(
_xlfn.IFNA(
_xlfn.IFNA(
_xlfn.IFNA(
_xlfn.IFNA(
IF(_xlfn.XLOOKUP(AL$2,WatchbillMONTHLY!$A$3:$U$3,OFFSET(WatchbillMONTHLY!$A$3:$U$3,1,2))=IF(_xlfn.XLOOKUP($A79,INDIRECT("_"&amp;_xlfn.XLOOKUP(AL$2,WatchbillMONTHLY!$A$3:$U$3,OFFSET(WatchbillMONTHLY!$A$3:$U$3,1,2))),INDIRECT("_"&amp;_xlfn.XLOOKUP(AL$2,WatchbillMONTHLY!$A$3:$U$3,OFFSET(WatchbillMONTHLY!$A$3:$U$3,1,2))))=$A79,_xlfn.XLOOKUP(AL$2,WatchbillMONTHLY!$A$3:$U$3,OFFSET(WatchbillMONTHLY!$A$3:$U$3,1,2)),FALSE),TRUE,FALSE),
IF(_xlfn.XLOOKUP(AL$2,WatchbillMONTHLY!$A$20:$U$20,OFFSET(WatchbillMONTHLY!$A$20:$U$20,1,2))=IF(_xlfn.XLOOKUP($A79,INDIRECT("_"&amp;_xlfn.XLOOKUP(AL$2,WatchbillMONTHLY!$A$20:$U$20,OFFSET(WatchbillMONTHLY!$A$20:$U$20,1,2))),INDIRECT("_"&amp;_xlfn.XLOOKUP(AL$2,WatchbillMONTHLY!$A$20:$U$20,OFFSET(WatchbillMONTHLY!$A$20:$U$20,1,2))))=$A79,_xlfn.XLOOKUP(AL$2,WatchbillMONTHLY!$A$20:$U$20,OFFSET(WatchbillMONTHLY!$A$20:$U$20,1,2)),FALSE),TRUE,FALSE)),
IF(_xlfn.XLOOKUP(AL$2,WatchbillMONTHLY!$A$37:$U$37,OFFSET(WatchbillMONTHLY!$A$37:$U$37,1,2))=IF(_xlfn.XLOOKUP($A79,INDIRECT("_"&amp;_xlfn.XLOOKUP(AL$2,WatchbillMONTHLY!$A$37:$U$37,OFFSET(WatchbillMONTHLY!$A$37:$U$37,1,2))),INDIRECT("_"&amp;_xlfn.XLOOKUP(AL$2,WatchbillMONTHLY!$A$37:$U$37,OFFSET(WatchbillMONTHLY!$A$37:$U$37,1,2))))=$A79,_xlfn.XLOOKUP(AL$2,WatchbillMONTHLY!$A$37:$U$37,OFFSET(WatchbillMONTHLY!$A$37:$U$37,1,2)),FALSE),TRUE,FALSE)),
IF(_xlfn.XLOOKUP(AL$2,WatchbillMONTHLY!$A$54:$U$54,OFFSET(WatchbillMONTHLY!$A$54:$U$54,1,2))=IF(_xlfn.XLOOKUP($A79,INDIRECT("_"&amp;_xlfn.XLOOKUP(AL$2,WatchbillMONTHLY!$A$54:$U$54,OFFSET(WatchbillMONTHLY!$A$54:$U$54,1,2))),INDIRECT("_"&amp;_xlfn.XLOOKUP(AL$2,WatchbillMONTHLY!$A$54:$U$54,OFFSET(WatchbillMONTHLY!$A$54:$U$54,1,2))))=$A79,_xlfn.XLOOKUP(AL$2,WatchbillMONTHLY!$A$54:$U$54,OFFSET(WatchbillMONTHLY!$A$54:$U$54,1,2)),FALSE),TRUE,FALSE)),
IF(_xlfn.XLOOKUP(AL$2,WatchbillMONTHLY!$A$71:$U$71,OFFSET(WatchbillMONTHLY!$A$71:$U$71,1,2))=IF(_xlfn.XLOOKUP($A79,INDIRECT("_"&amp;_xlfn.XLOOKUP(AL$2,WatchbillMONTHLY!$A$71:$U$71,OFFSET(WatchbillMONTHLY!$A$71:$U$71,1,2))),INDIRECT("_"&amp;_xlfn.XLOOKUP(AL$2,WatchbillMONTHLY!$A$71:$U$71,OFFSET(WatchbillMONTHLY!$A$71:$U$71,1,2))))=$A79,_xlfn.XLOOKUP(AL$2,WatchbillMONTHLY!$A$71:$U$71,OFFSET(WatchbillMONTHLY!$A$71:$U$71,1,2)),FALSE),TRUE,FALSE)),
IF(_xlfn.XLOOKUP(AL$2,WatchbillMONTHLY!$A$88:$U$88,OFFSET(WatchbillMONTHLY!$A$88:$U$88,1,2))=IF(_xlfn.XLOOKUP($A79,INDIRECT("_"&amp;_xlfn.XLOOKUP(AL$2,WatchbillMONTHLY!$A$88:$U$88,OFFSET(WatchbillMONTHLY!$A$88:$U$88,1,2))),INDIRECT("_"&amp;_xlfn.XLOOKUP(AL$2,WatchbillMONTHLY!$A$88:$U$88,OFFSET(WatchbillMONTHLY!$A$88:$U$88,1,2))))=$A79,_xlfn.XLOOKUP(AL$2,WatchbillMONTHLY!$A$88:$U$88,OFFSET(WatchbillMONTHLY!$A$88:$U$88,1,2)),FALSE),TRUE,FALSE)),
FALSE),FALSE)</f>
        <v>0</v>
      </c>
      <c r="AM79" s="209" t="b" cm="1">
        <f t="array" aca="1" ref="AM79" ca="1">IF(AND($A79 &gt; 0, F79 &gt; 0,AM$2&lt;MiscFormulas!$A$5+1),
_xlfn.IFNA(
_xlfn.IFNA(
_xlfn.IFNA(
_xlfn.IFNA(
_xlfn.IFNA(
_xlfn.IFNA(
IF(_xlfn.XLOOKUP(AM$2,WatchbillMONTHLY!$A$3:$U$3,OFFSET(WatchbillMONTHLY!$A$3:$U$3,1,2))=IF(_xlfn.XLOOKUP($A79,INDIRECT("_"&amp;_xlfn.XLOOKUP(AM$2,WatchbillMONTHLY!$A$3:$U$3,OFFSET(WatchbillMONTHLY!$A$3:$U$3,1,2))),INDIRECT("_"&amp;_xlfn.XLOOKUP(AM$2,WatchbillMONTHLY!$A$3:$U$3,OFFSET(WatchbillMONTHLY!$A$3:$U$3,1,2))))=$A79,_xlfn.XLOOKUP(AM$2,WatchbillMONTHLY!$A$3:$U$3,OFFSET(WatchbillMONTHLY!$A$3:$U$3,1,2)),FALSE),TRUE,FALSE),
IF(_xlfn.XLOOKUP(AM$2,WatchbillMONTHLY!$A$20:$U$20,OFFSET(WatchbillMONTHLY!$A$20:$U$20,1,2))=IF(_xlfn.XLOOKUP($A79,INDIRECT("_"&amp;_xlfn.XLOOKUP(AM$2,WatchbillMONTHLY!$A$20:$U$20,OFFSET(WatchbillMONTHLY!$A$20:$U$20,1,2))),INDIRECT("_"&amp;_xlfn.XLOOKUP(AM$2,WatchbillMONTHLY!$A$20:$U$20,OFFSET(WatchbillMONTHLY!$A$20:$U$20,1,2))))=$A79,_xlfn.XLOOKUP(AM$2,WatchbillMONTHLY!$A$20:$U$20,OFFSET(WatchbillMONTHLY!$A$20:$U$20,1,2)),FALSE),TRUE,FALSE)),
IF(_xlfn.XLOOKUP(AM$2,WatchbillMONTHLY!$A$37:$U$37,OFFSET(WatchbillMONTHLY!$A$37:$U$37,1,2))=IF(_xlfn.XLOOKUP($A79,INDIRECT("_"&amp;_xlfn.XLOOKUP(AM$2,WatchbillMONTHLY!$A$37:$U$37,OFFSET(WatchbillMONTHLY!$A$37:$U$37,1,2))),INDIRECT("_"&amp;_xlfn.XLOOKUP(AM$2,WatchbillMONTHLY!$A$37:$U$37,OFFSET(WatchbillMONTHLY!$A$37:$U$37,1,2))))=$A79,_xlfn.XLOOKUP(AM$2,WatchbillMONTHLY!$A$37:$U$37,OFFSET(WatchbillMONTHLY!$A$37:$U$37,1,2)),FALSE),TRUE,FALSE)),
IF(_xlfn.XLOOKUP(AM$2,WatchbillMONTHLY!$A$54:$U$54,OFFSET(WatchbillMONTHLY!$A$54:$U$54,1,2))=IF(_xlfn.XLOOKUP($A79,INDIRECT("_"&amp;_xlfn.XLOOKUP(AM$2,WatchbillMONTHLY!$A$54:$U$54,OFFSET(WatchbillMONTHLY!$A$54:$U$54,1,2))),INDIRECT("_"&amp;_xlfn.XLOOKUP(AM$2,WatchbillMONTHLY!$A$54:$U$54,OFFSET(WatchbillMONTHLY!$A$54:$U$54,1,2))))=$A79,_xlfn.XLOOKUP(AM$2,WatchbillMONTHLY!$A$54:$U$54,OFFSET(WatchbillMONTHLY!$A$54:$U$54,1,2)),FALSE),TRUE,FALSE)),
IF(_xlfn.XLOOKUP(AM$2,WatchbillMONTHLY!$A$71:$U$71,OFFSET(WatchbillMONTHLY!$A$71:$U$71,1,2))=IF(_xlfn.XLOOKUP($A79,INDIRECT("_"&amp;_xlfn.XLOOKUP(AM$2,WatchbillMONTHLY!$A$71:$U$71,OFFSET(WatchbillMONTHLY!$A$71:$U$71,1,2))),INDIRECT("_"&amp;_xlfn.XLOOKUP(AM$2,WatchbillMONTHLY!$A$71:$U$71,OFFSET(WatchbillMONTHLY!$A$71:$U$71,1,2))))=$A79,_xlfn.XLOOKUP(AM$2,WatchbillMONTHLY!$A$71:$U$71,OFFSET(WatchbillMONTHLY!$A$71:$U$71,1,2)),FALSE),TRUE,FALSE)),
IF(_xlfn.XLOOKUP(AM$2,WatchbillMONTHLY!$A$88:$U$88,OFFSET(WatchbillMONTHLY!$A$88:$U$88,1,2))=IF(_xlfn.XLOOKUP($A79,INDIRECT("_"&amp;_xlfn.XLOOKUP(AM$2,WatchbillMONTHLY!$A$88:$U$88,OFFSET(WatchbillMONTHLY!$A$88:$U$88,1,2))),INDIRECT("_"&amp;_xlfn.XLOOKUP(AM$2,WatchbillMONTHLY!$A$88:$U$88,OFFSET(WatchbillMONTHLY!$A$88:$U$88,1,2))))=$A79,_xlfn.XLOOKUP(AM$2,WatchbillMONTHLY!$A$88:$U$88,OFFSET(WatchbillMONTHLY!$A$88:$U$88,1,2)),FALSE),TRUE,FALSE)),
FALSE),FALSE)</f>
        <v>0</v>
      </c>
      <c r="AN79" s="209" t="b" cm="1">
        <f t="array" aca="1" ref="AN79" ca="1">IF(AND($A79 &gt; 0, G79 &gt; 0,AN$2&lt;MiscFormulas!$A$5+1),
_xlfn.IFNA(
_xlfn.IFNA(
_xlfn.IFNA(
_xlfn.IFNA(
_xlfn.IFNA(
_xlfn.IFNA(
IF(_xlfn.XLOOKUP(AN$2,WatchbillMONTHLY!$A$3:$U$3,OFFSET(WatchbillMONTHLY!$A$3:$U$3,1,2))=IF(_xlfn.XLOOKUP($A79,INDIRECT("_"&amp;_xlfn.XLOOKUP(AN$2,WatchbillMONTHLY!$A$3:$U$3,OFFSET(WatchbillMONTHLY!$A$3:$U$3,1,2))),INDIRECT("_"&amp;_xlfn.XLOOKUP(AN$2,WatchbillMONTHLY!$A$3:$U$3,OFFSET(WatchbillMONTHLY!$A$3:$U$3,1,2))))=$A79,_xlfn.XLOOKUP(AN$2,WatchbillMONTHLY!$A$3:$U$3,OFFSET(WatchbillMONTHLY!$A$3:$U$3,1,2)),FALSE),TRUE,FALSE),
IF(_xlfn.XLOOKUP(AN$2,WatchbillMONTHLY!$A$20:$U$20,OFFSET(WatchbillMONTHLY!$A$20:$U$20,1,2))=IF(_xlfn.XLOOKUP($A79,INDIRECT("_"&amp;_xlfn.XLOOKUP(AN$2,WatchbillMONTHLY!$A$20:$U$20,OFFSET(WatchbillMONTHLY!$A$20:$U$20,1,2))),INDIRECT("_"&amp;_xlfn.XLOOKUP(AN$2,WatchbillMONTHLY!$A$20:$U$20,OFFSET(WatchbillMONTHLY!$A$20:$U$20,1,2))))=$A79,_xlfn.XLOOKUP(AN$2,WatchbillMONTHLY!$A$20:$U$20,OFFSET(WatchbillMONTHLY!$A$20:$U$20,1,2)),FALSE),TRUE,FALSE)),
IF(_xlfn.XLOOKUP(AN$2,WatchbillMONTHLY!$A$37:$U$37,OFFSET(WatchbillMONTHLY!$A$37:$U$37,1,2))=IF(_xlfn.XLOOKUP($A79,INDIRECT("_"&amp;_xlfn.XLOOKUP(AN$2,WatchbillMONTHLY!$A$37:$U$37,OFFSET(WatchbillMONTHLY!$A$37:$U$37,1,2))),INDIRECT("_"&amp;_xlfn.XLOOKUP(AN$2,WatchbillMONTHLY!$A$37:$U$37,OFFSET(WatchbillMONTHLY!$A$37:$U$37,1,2))))=$A79,_xlfn.XLOOKUP(AN$2,WatchbillMONTHLY!$A$37:$U$37,OFFSET(WatchbillMONTHLY!$A$37:$U$37,1,2)),FALSE),TRUE,FALSE)),
IF(_xlfn.XLOOKUP(AN$2,WatchbillMONTHLY!$A$54:$U$54,OFFSET(WatchbillMONTHLY!$A$54:$U$54,1,2))=IF(_xlfn.XLOOKUP($A79,INDIRECT("_"&amp;_xlfn.XLOOKUP(AN$2,WatchbillMONTHLY!$A$54:$U$54,OFFSET(WatchbillMONTHLY!$A$54:$U$54,1,2))),INDIRECT("_"&amp;_xlfn.XLOOKUP(AN$2,WatchbillMONTHLY!$A$54:$U$54,OFFSET(WatchbillMONTHLY!$A$54:$U$54,1,2))))=$A79,_xlfn.XLOOKUP(AN$2,WatchbillMONTHLY!$A$54:$U$54,OFFSET(WatchbillMONTHLY!$A$54:$U$54,1,2)),FALSE),TRUE,FALSE)),
IF(_xlfn.XLOOKUP(AN$2,WatchbillMONTHLY!$A$71:$U$71,OFFSET(WatchbillMONTHLY!$A$71:$U$71,1,2))=IF(_xlfn.XLOOKUP($A79,INDIRECT("_"&amp;_xlfn.XLOOKUP(AN$2,WatchbillMONTHLY!$A$71:$U$71,OFFSET(WatchbillMONTHLY!$A$71:$U$71,1,2))),INDIRECT("_"&amp;_xlfn.XLOOKUP(AN$2,WatchbillMONTHLY!$A$71:$U$71,OFFSET(WatchbillMONTHLY!$A$71:$U$71,1,2))))=$A79,_xlfn.XLOOKUP(AN$2,WatchbillMONTHLY!$A$71:$U$71,OFFSET(WatchbillMONTHLY!$A$71:$U$71,1,2)),FALSE),TRUE,FALSE)),
IF(_xlfn.XLOOKUP(AN$2,WatchbillMONTHLY!$A$88:$U$88,OFFSET(WatchbillMONTHLY!$A$88:$U$88,1,2))=IF(_xlfn.XLOOKUP($A79,INDIRECT("_"&amp;_xlfn.XLOOKUP(AN$2,WatchbillMONTHLY!$A$88:$U$88,OFFSET(WatchbillMONTHLY!$A$88:$U$88,1,2))),INDIRECT("_"&amp;_xlfn.XLOOKUP(AN$2,WatchbillMONTHLY!$A$88:$U$88,OFFSET(WatchbillMONTHLY!$A$88:$U$88,1,2))))=$A79,_xlfn.XLOOKUP(AN$2,WatchbillMONTHLY!$A$88:$U$88,OFFSET(WatchbillMONTHLY!$A$88:$U$88,1,2)),FALSE),TRUE,FALSE)),
FALSE),FALSE)</f>
        <v>0</v>
      </c>
      <c r="AO79" s="209" t="b" cm="1">
        <f t="array" aca="1" ref="AO79" ca="1">IF(AND($A79 &gt; 0, H79 &gt; 0,AO$2&lt;MiscFormulas!$A$5+1),
_xlfn.IFNA(
_xlfn.IFNA(
_xlfn.IFNA(
_xlfn.IFNA(
_xlfn.IFNA(
_xlfn.IFNA(
IF(_xlfn.XLOOKUP(AO$2,WatchbillMONTHLY!$A$3:$U$3,OFFSET(WatchbillMONTHLY!$A$3:$U$3,1,2))=IF(_xlfn.XLOOKUP($A79,INDIRECT("_"&amp;_xlfn.XLOOKUP(AO$2,WatchbillMONTHLY!$A$3:$U$3,OFFSET(WatchbillMONTHLY!$A$3:$U$3,1,2))),INDIRECT("_"&amp;_xlfn.XLOOKUP(AO$2,WatchbillMONTHLY!$A$3:$U$3,OFFSET(WatchbillMONTHLY!$A$3:$U$3,1,2))))=$A79,_xlfn.XLOOKUP(AO$2,WatchbillMONTHLY!$A$3:$U$3,OFFSET(WatchbillMONTHLY!$A$3:$U$3,1,2)),FALSE),TRUE,FALSE),
IF(_xlfn.XLOOKUP(AO$2,WatchbillMONTHLY!$A$20:$U$20,OFFSET(WatchbillMONTHLY!$A$20:$U$20,1,2))=IF(_xlfn.XLOOKUP($A79,INDIRECT("_"&amp;_xlfn.XLOOKUP(AO$2,WatchbillMONTHLY!$A$20:$U$20,OFFSET(WatchbillMONTHLY!$A$20:$U$20,1,2))),INDIRECT("_"&amp;_xlfn.XLOOKUP(AO$2,WatchbillMONTHLY!$A$20:$U$20,OFFSET(WatchbillMONTHLY!$A$20:$U$20,1,2))))=$A79,_xlfn.XLOOKUP(AO$2,WatchbillMONTHLY!$A$20:$U$20,OFFSET(WatchbillMONTHLY!$A$20:$U$20,1,2)),FALSE),TRUE,FALSE)),
IF(_xlfn.XLOOKUP(AO$2,WatchbillMONTHLY!$A$37:$U$37,OFFSET(WatchbillMONTHLY!$A$37:$U$37,1,2))=IF(_xlfn.XLOOKUP($A79,INDIRECT("_"&amp;_xlfn.XLOOKUP(AO$2,WatchbillMONTHLY!$A$37:$U$37,OFFSET(WatchbillMONTHLY!$A$37:$U$37,1,2))),INDIRECT("_"&amp;_xlfn.XLOOKUP(AO$2,WatchbillMONTHLY!$A$37:$U$37,OFFSET(WatchbillMONTHLY!$A$37:$U$37,1,2))))=$A79,_xlfn.XLOOKUP(AO$2,WatchbillMONTHLY!$A$37:$U$37,OFFSET(WatchbillMONTHLY!$A$37:$U$37,1,2)),FALSE),TRUE,FALSE)),
IF(_xlfn.XLOOKUP(AO$2,WatchbillMONTHLY!$A$54:$U$54,OFFSET(WatchbillMONTHLY!$A$54:$U$54,1,2))=IF(_xlfn.XLOOKUP($A79,INDIRECT("_"&amp;_xlfn.XLOOKUP(AO$2,WatchbillMONTHLY!$A$54:$U$54,OFFSET(WatchbillMONTHLY!$A$54:$U$54,1,2))),INDIRECT("_"&amp;_xlfn.XLOOKUP(AO$2,WatchbillMONTHLY!$A$54:$U$54,OFFSET(WatchbillMONTHLY!$A$54:$U$54,1,2))))=$A79,_xlfn.XLOOKUP(AO$2,WatchbillMONTHLY!$A$54:$U$54,OFFSET(WatchbillMONTHLY!$A$54:$U$54,1,2)),FALSE),TRUE,FALSE)),
IF(_xlfn.XLOOKUP(AO$2,WatchbillMONTHLY!$A$71:$U$71,OFFSET(WatchbillMONTHLY!$A$71:$U$71,1,2))=IF(_xlfn.XLOOKUP($A79,INDIRECT("_"&amp;_xlfn.XLOOKUP(AO$2,WatchbillMONTHLY!$A$71:$U$71,OFFSET(WatchbillMONTHLY!$A$71:$U$71,1,2))),INDIRECT("_"&amp;_xlfn.XLOOKUP(AO$2,WatchbillMONTHLY!$A$71:$U$71,OFFSET(WatchbillMONTHLY!$A$71:$U$71,1,2))))=$A79,_xlfn.XLOOKUP(AO$2,WatchbillMONTHLY!$A$71:$U$71,OFFSET(WatchbillMONTHLY!$A$71:$U$71,1,2)),FALSE),TRUE,FALSE)),
IF(_xlfn.XLOOKUP(AO$2,WatchbillMONTHLY!$A$88:$U$88,OFFSET(WatchbillMONTHLY!$A$88:$U$88,1,2))=IF(_xlfn.XLOOKUP($A79,INDIRECT("_"&amp;_xlfn.XLOOKUP(AO$2,WatchbillMONTHLY!$A$88:$U$88,OFFSET(WatchbillMONTHLY!$A$88:$U$88,1,2))),INDIRECT("_"&amp;_xlfn.XLOOKUP(AO$2,WatchbillMONTHLY!$A$88:$U$88,OFFSET(WatchbillMONTHLY!$A$88:$U$88,1,2))))=$A79,_xlfn.XLOOKUP(AO$2,WatchbillMONTHLY!$A$88:$U$88,OFFSET(WatchbillMONTHLY!$A$88:$U$88,1,2)),FALSE),TRUE,FALSE)),
FALSE),FALSE)</f>
        <v>0</v>
      </c>
      <c r="AP79" s="209" t="b" cm="1">
        <f t="array" aca="1" ref="AP79" ca="1">IF(AND($A79 &gt; 0, I79 &gt; 0,AP$2&lt;MiscFormulas!$A$5+1),
_xlfn.IFNA(
_xlfn.IFNA(
_xlfn.IFNA(
_xlfn.IFNA(
_xlfn.IFNA(
_xlfn.IFNA(
IF(_xlfn.XLOOKUP(AP$2,WatchbillMONTHLY!$A$3:$U$3,OFFSET(WatchbillMONTHLY!$A$3:$U$3,1,2))=IF(_xlfn.XLOOKUP($A79,INDIRECT("_"&amp;_xlfn.XLOOKUP(AP$2,WatchbillMONTHLY!$A$3:$U$3,OFFSET(WatchbillMONTHLY!$A$3:$U$3,1,2))),INDIRECT("_"&amp;_xlfn.XLOOKUP(AP$2,WatchbillMONTHLY!$A$3:$U$3,OFFSET(WatchbillMONTHLY!$A$3:$U$3,1,2))))=$A79,_xlfn.XLOOKUP(AP$2,WatchbillMONTHLY!$A$3:$U$3,OFFSET(WatchbillMONTHLY!$A$3:$U$3,1,2)),FALSE),TRUE,FALSE),
IF(_xlfn.XLOOKUP(AP$2,WatchbillMONTHLY!$A$20:$U$20,OFFSET(WatchbillMONTHLY!$A$20:$U$20,1,2))=IF(_xlfn.XLOOKUP($A79,INDIRECT("_"&amp;_xlfn.XLOOKUP(AP$2,WatchbillMONTHLY!$A$20:$U$20,OFFSET(WatchbillMONTHLY!$A$20:$U$20,1,2))),INDIRECT("_"&amp;_xlfn.XLOOKUP(AP$2,WatchbillMONTHLY!$A$20:$U$20,OFFSET(WatchbillMONTHLY!$A$20:$U$20,1,2))))=$A79,_xlfn.XLOOKUP(AP$2,WatchbillMONTHLY!$A$20:$U$20,OFFSET(WatchbillMONTHLY!$A$20:$U$20,1,2)),FALSE),TRUE,FALSE)),
IF(_xlfn.XLOOKUP(AP$2,WatchbillMONTHLY!$A$37:$U$37,OFFSET(WatchbillMONTHLY!$A$37:$U$37,1,2))=IF(_xlfn.XLOOKUP($A79,INDIRECT("_"&amp;_xlfn.XLOOKUP(AP$2,WatchbillMONTHLY!$A$37:$U$37,OFFSET(WatchbillMONTHLY!$A$37:$U$37,1,2))),INDIRECT("_"&amp;_xlfn.XLOOKUP(AP$2,WatchbillMONTHLY!$A$37:$U$37,OFFSET(WatchbillMONTHLY!$A$37:$U$37,1,2))))=$A79,_xlfn.XLOOKUP(AP$2,WatchbillMONTHLY!$A$37:$U$37,OFFSET(WatchbillMONTHLY!$A$37:$U$37,1,2)),FALSE),TRUE,FALSE)),
IF(_xlfn.XLOOKUP(AP$2,WatchbillMONTHLY!$A$54:$U$54,OFFSET(WatchbillMONTHLY!$A$54:$U$54,1,2))=IF(_xlfn.XLOOKUP($A79,INDIRECT("_"&amp;_xlfn.XLOOKUP(AP$2,WatchbillMONTHLY!$A$54:$U$54,OFFSET(WatchbillMONTHLY!$A$54:$U$54,1,2))),INDIRECT("_"&amp;_xlfn.XLOOKUP(AP$2,WatchbillMONTHLY!$A$54:$U$54,OFFSET(WatchbillMONTHLY!$A$54:$U$54,1,2))))=$A79,_xlfn.XLOOKUP(AP$2,WatchbillMONTHLY!$A$54:$U$54,OFFSET(WatchbillMONTHLY!$A$54:$U$54,1,2)),FALSE),TRUE,FALSE)),
IF(_xlfn.XLOOKUP(AP$2,WatchbillMONTHLY!$A$71:$U$71,OFFSET(WatchbillMONTHLY!$A$71:$U$71,1,2))=IF(_xlfn.XLOOKUP($A79,INDIRECT("_"&amp;_xlfn.XLOOKUP(AP$2,WatchbillMONTHLY!$A$71:$U$71,OFFSET(WatchbillMONTHLY!$A$71:$U$71,1,2))),INDIRECT("_"&amp;_xlfn.XLOOKUP(AP$2,WatchbillMONTHLY!$A$71:$U$71,OFFSET(WatchbillMONTHLY!$A$71:$U$71,1,2))))=$A79,_xlfn.XLOOKUP(AP$2,WatchbillMONTHLY!$A$71:$U$71,OFFSET(WatchbillMONTHLY!$A$71:$U$71,1,2)),FALSE),TRUE,FALSE)),
IF(_xlfn.XLOOKUP(AP$2,WatchbillMONTHLY!$A$88:$U$88,OFFSET(WatchbillMONTHLY!$A$88:$U$88,1,2))=IF(_xlfn.XLOOKUP($A79,INDIRECT("_"&amp;_xlfn.XLOOKUP(AP$2,WatchbillMONTHLY!$A$88:$U$88,OFFSET(WatchbillMONTHLY!$A$88:$U$88,1,2))),INDIRECT("_"&amp;_xlfn.XLOOKUP(AP$2,WatchbillMONTHLY!$A$88:$U$88,OFFSET(WatchbillMONTHLY!$A$88:$U$88,1,2))))=$A79,_xlfn.XLOOKUP(AP$2,WatchbillMONTHLY!$A$88:$U$88,OFFSET(WatchbillMONTHLY!$A$88:$U$88,1,2)),FALSE),TRUE,FALSE)),
FALSE),FALSE)</f>
        <v>0</v>
      </c>
      <c r="AQ79" s="209" t="b" cm="1">
        <f t="array" aca="1" ref="AQ79" ca="1">IF(AND($A79 &gt; 0, J79 &gt; 0,AQ$2&lt;MiscFormulas!$A$5+1),
_xlfn.IFNA(
_xlfn.IFNA(
_xlfn.IFNA(
_xlfn.IFNA(
_xlfn.IFNA(
_xlfn.IFNA(
IF(_xlfn.XLOOKUP(AQ$2,WatchbillMONTHLY!$A$3:$U$3,OFFSET(WatchbillMONTHLY!$A$3:$U$3,1,2))=IF(_xlfn.XLOOKUP($A79,INDIRECT("_"&amp;_xlfn.XLOOKUP(AQ$2,WatchbillMONTHLY!$A$3:$U$3,OFFSET(WatchbillMONTHLY!$A$3:$U$3,1,2))),INDIRECT("_"&amp;_xlfn.XLOOKUP(AQ$2,WatchbillMONTHLY!$A$3:$U$3,OFFSET(WatchbillMONTHLY!$A$3:$U$3,1,2))))=$A79,_xlfn.XLOOKUP(AQ$2,WatchbillMONTHLY!$A$3:$U$3,OFFSET(WatchbillMONTHLY!$A$3:$U$3,1,2)),FALSE),TRUE,FALSE),
IF(_xlfn.XLOOKUP(AQ$2,WatchbillMONTHLY!$A$20:$U$20,OFFSET(WatchbillMONTHLY!$A$20:$U$20,1,2))=IF(_xlfn.XLOOKUP($A79,INDIRECT("_"&amp;_xlfn.XLOOKUP(AQ$2,WatchbillMONTHLY!$A$20:$U$20,OFFSET(WatchbillMONTHLY!$A$20:$U$20,1,2))),INDIRECT("_"&amp;_xlfn.XLOOKUP(AQ$2,WatchbillMONTHLY!$A$20:$U$20,OFFSET(WatchbillMONTHLY!$A$20:$U$20,1,2))))=$A79,_xlfn.XLOOKUP(AQ$2,WatchbillMONTHLY!$A$20:$U$20,OFFSET(WatchbillMONTHLY!$A$20:$U$20,1,2)),FALSE),TRUE,FALSE)),
IF(_xlfn.XLOOKUP(AQ$2,WatchbillMONTHLY!$A$37:$U$37,OFFSET(WatchbillMONTHLY!$A$37:$U$37,1,2))=IF(_xlfn.XLOOKUP($A79,INDIRECT("_"&amp;_xlfn.XLOOKUP(AQ$2,WatchbillMONTHLY!$A$37:$U$37,OFFSET(WatchbillMONTHLY!$A$37:$U$37,1,2))),INDIRECT("_"&amp;_xlfn.XLOOKUP(AQ$2,WatchbillMONTHLY!$A$37:$U$37,OFFSET(WatchbillMONTHLY!$A$37:$U$37,1,2))))=$A79,_xlfn.XLOOKUP(AQ$2,WatchbillMONTHLY!$A$37:$U$37,OFFSET(WatchbillMONTHLY!$A$37:$U$37,1,2)),FALSE),TRUE,FALSE)),
IF(_xlfn.XLOOKUP(AQ$2,WatchbillMONTHLY!$A$54:$U$54,OFFSET(WatchbillMONTHLY!$A$54:$U$54,1,2))=IF(_xlfn.XLOOKUP($A79,INDIRECT("_"&amp;_xlfn.XLOOKUP(AQ$2,WatchbillMONTHLY!$A$54:$U$54,OFFSET(WatchbillMONTHLY!$A$54:$U$54,1,2))),INDIRECT("_"&amp;_xlfn.XLOOKUP(AQ$2,WatchbillMONTHLY!$A$54:$U$54,OFFSET(WatchbillMONTHLY!$A$54:$U$54,1,2))))=$A79,_xlfn.XLOOKUP(AQ$2,WatchbillMONTHLY!$A$54:$U$54,OFFSET(WatchbillMONTHLY!$A$54:$U$54,1,2)),FALSE),TRUE,FALSE)),
IF(_xlfn.XLOOKUP(AQ$2,WatchbillMONTHLY!$A$71:$U$71,OFFSET(WatchbillMONTHLY!$A$71:$U$71,1,2))=IF(_xlfn.XLOOKUP($A79,INDIRECT("_"&amp;_xlfn.XLOOKUP(AQ$2,WatchbillMONTHLY!$A$71:$U$71,OFFSET(WatchbillMONTHLY!$A$71:$U$71,1,2))),INDIRECT("_"&amp;_xlfn.XLOOKUP(AQ$2,WatchbillMONTHLY!$A$71:$U$71,OFFSET(WatchbillMONTHLY!$A$71:$U$71,1,2))))=$A79,_xlfn.XLOOKUP(AQ$2,WatchbillMONTHLY!$A$71:$U$71,OFFSET(WatchbillMONTHLY!$A$71:$U$71,1,2)),FALSE),TRUE,FALSE)),
IF(_xlfn.XLOOKUP(AQ$2,WatchbillMONTHLY!$A$88:$U$88,OFFSET(WatchbillMONTHLY!$A$88:$U$88,1,2))=IF(_xlfn.XLOOKUP($A79,INDIRECT("_"&amp;_xlfn.XLOOKUP(AQ$2,WatchbillMONTHLY!$A$88:$U$88,OFFSET(WatchbillMONTHLY!$A$88:$U$88,1,2))),INDIRECT("_"&amp;_xlfn.XLOOKUP(AQ$2,WatchbillMONTHLY!$A$88:$U$88,OFFSET(WatchbillMONTHLY!$A$88:$U$88,1,2))))=$A79,_xlfn.XLOOKUP(AQ$2,WatchbillMONTHLY!$A$88:$U$88,OFFSET(WatchbillMONTHLY!$A$88:$U$88,1,2)),FALSE),TRUE,FALSE)),
FALSE),FALSE)</f>
        <v>0</v>
      </c>
      <c r="AR79" s="209" t="b" cm="1">
        <f t="array" aca="1" ref="AR79" ca="1">IF(AND($A79 &gt; 0, K79 &gt; 0,AR$2&lt;MiscFormulas!$A$5+1),
_xlfn.IFNA(
_xlfn.IFNA(
_xlfn.IFNA(
_xlfn.IFNA(
_xlfn.IFNA(
_xlfn.IFNA(
IF(_xlfn.XLOOKUP(AR$2,WatchbillMONTHLY!$A$3:$U$3,OFFSET(WatchbillMONTHLY!$A$3:$U$3,1,2))=IF(_xlfn.XLOOKUP($A79,INDIRECT("_"&amp;_xlfn.XLOOKUP(AR$2,WatchbillMONTHLY!$A$3:$U$3,OFFSET(WatchbillMONTHLY!$A$3:$U$3,1,2))),INDIRECT("_"&amp;_xlfn.XLOOKUP(AR$2,WatchbillMONTHLY!$A$3:$U$3,OFFSET(WatchbillMONTHLY!$A$3:$U$3,1,2))))=$A79,_xlfn.XLOOKUP(AR$2,WatchbillMONTHLY!$A$3:$U$3,OFFSET(WatchbillMONTHLY!$A$3:$U$3,1,2)),FALSE),TRUE,FALSE),
IF(_xlfn.XLOOKUP(AR$2,WatchbillMONTHLY!$A$20:$U$20,OFFSET(WatchbillMONTHLY!$A$20:$U$20,1,2))=IF(_xlfn.XLOOKUP($A79,INDIRECT("_"&amp;_xlfn.XLOOKUP(AR$2,WatchbillMONTHLY!$A$20:$U$20,OFFSET(WatchbillMONTHLY!$A$20:$U$20,1,2))),INDIRECT("_"&amp;_xlfn.XLOOKUP(AR$2,WatchbillMONTHLY!$A$20:$U$20,OFFSET(WatchbillMONTHLY!$A$20:$U$20,1,2))))=$A79,_xlfn.XLOOKUP(AR$2,WatchbillMONTHLY!$A$20:$U$20,OFFSET(WatchbillMONTHLY!$A$20:$U$20,1,2)),FALSE),TRUE,FALSE)),
IF(_xlfn.XLOOKUP(AR$2,WatchbillMONTHLY!$A$37:$U$37,OFFSET(WatchbillMONTHLY!$A$37:$U$37,1,2))=IF(_xlfn.XLOOKUP($A79,INDIRECT("_"&amp;_xlfn.XLOOKUP(AR$2,WatchbillMONTHLY!$A$37:$U$37,OFFSET(WatchbillMONTHLY!$A$37:$U$37,1,2))),INDIRECT("_"&amp;_xlfn.XLOOKUP(AR$2,WatchbillMONTHLY!$A$37:$U$37,OFFSET(WatchbillMONTHLY!$A$37:$U$37,1,2))))=$A79,_xlfn.XLOOKUP(AR$2,WatchbillMONTHLY!$A$37:$U$37,OFFSET(WatchbillMONTHLY!$A$37:$U$37,1,2)),FALSE),TRUE,FALSE)),
IF(_xlfn.XLOOKUP(AR$2,WatchbillMONTHLY!$A$54:$U$54,OFFSET(WatchbillMONTHLY!$A$54:$U$54,1,2))=IF(_xlfn.XLOOKUP($A79,INDIRECT("_"&amp;_xlfn.XLOOKUP(AR$2,WatchbillMONTHLY!$A$54:$U$54,OFFSET(WatchbillMONTHLY!$A$54:$U$54,1,2))),INDIRECT("_"&amp;_xlfn.XLOOKUP(AR$2,WatchbillMONTHLY!$A$54:$U$54,OFFSET(WatchbillMONTHLY!$A$54:$U$54,1,2))))=$A79,_xlfn.XLOOKUP(AR$2,WatchbillMONTHLY!$A$54:$U$54,OFFSET(WatchbillMONTHLY!$A$54:$U$54,1,2)),FALSE),TRUE,FALSE)),
IF(_xlfn.XLOOKUP(AR$2,WatchbillMONTHLY!$A$71:$U$71,OFFSET(WatchbillMONTHLY!$A$71:$U$71,1,2))=IF(_xlfn.XLOOKUP($A79,INDIRECT("_"&amp;_xlfn.XLOOKUP(AR$2,WatchbillMONTHLY!$A$71:$U$71,OFFSET(WatchbillMONTHLY!$A$71:$U$71,1,2))),INDIRECT("_"&amp;_xlfn.XLOOKUP(AR$2,WatchbillMONTHLY!$A$71:$U$71,OFFSET(WatchbillMONTHLY!$A$71:$U$71,1,2))))=$A79,_xlfn.XLOOKUP(AR$2,WatchbillMONTHLY!$A$71:$U$71,OFFSET(WatchbillMONTHLY!$A$71:$U$71,1,2)),FALSE),TRUE,FALSE)),
IF(_xlfn.XLOOKUP(AR$2,WatchbillMONTHLY!$A$88:$U$88,OFFSET(WatchbillMONTHLY!$A$88:$U$88,1,2))=IF(_xlfn.XLOOKUP($A79,INDIRECT("_"&amp;_xlfn.XLOOKUP(AR$2,WatchbillMONTHLY!$A$88:$U$88,OFFSET(WatchbillMONTHLY!$A$88:$U$88,1,2))),INDIRECT("_"&amp;_xlfn.XLOOKUP(AR$2,WatchbillMONTHLY!$A$88:$U$88,OFFSET(WatchbillMONTHLY!$A$88:$U$88,1,2))))=$A79,_xlfn.XLOOKUP(AR$2,WatchbillMONTHLY!$A$88:$U$88,OFFSET(WatchbillMONTHLY!$A$88:$U$88,1,2)),FALSE),TRUE,FALSE)),
FALSE),FALSE)</f>
        <v>0</v>
      </c>
      <c r="AS79" s="209" t="b" cm="1">
        <f t="array" aca="1" ref="AS79" ca="1">IF(AND($A79 &gt; 0, L79 &gt; 0,AS$2&lt;MiscFormulas!$A$5+1),
_xlfn.IFNA(
_xlfn.IFNA(
_xlfn.IFNA(
_xlfn.IFNA(
_xlfn.IFNA(
_xlfn.IFNA(
IF(_xlfn.XLOOKUP(AS$2,WatchbillMONTHLY!$A$3:$U$3,OFFSET(WatchbillMONTHLY!$A$3:$U$3,1,2))=IF(_xlfn.XLOOKUP($A79,INDIRECT("_"&amp;_xlfn.XLOOKUP(AS$2,WatchbillMONTHLY!$A$3:$U$3,OFFSET(WatchbillMONTHLY!$A$3:$U$3,1,2))),INDIRECT("_"&amp;_xlfn.XLOOKUP(AS$2,WatchbillMONTHLY!$A$3:$U$3,OFFSET(WatchbillMONTHLY!$A$3:$U$3,1,2))))=$A79,_xlfn.XLOOKUP(AS$2,WatchbillMONTHLY!$A$3:$U$3,OFFSET(WatchbillMONTHLY!$A$3:$U$3,1,2)),FALSE),TRUE,FALSE),
IF(_xlfn.XLOOKUP(AS$2,WatchbillMONTHLY!$A$20:$U$20,OFFSET(WatchbillMONTHLY!$A$20:$U$20,1,2))=IF(_xlfn.XLOOKUP($A79,INDIRECT("_"&amp;_xlfn.XLOOKUP(AS$2,WatchbillMONTHLY!$A$20:$U$20,OFFSET(WatchbillMONTHLY!$A$20:$U$20,1,2))),INDIRECT("_"&amp;_xlfn.XLOOKUP(AS$2,WatchbillMONTHLY!$A$20:$U$20,OFFSET(WatchbillMONTHLY!$A$20:$U$20,1,2))))=$A79,_xlfn.XLOOKUP(AS$2,WatchbillMONTHLY!$A$20:$U$20,OFFSET(WatchbillMONTHLY!$A$20:$U$20,1,2)),FALSE),TRUE,FALSE)),
IF(_xlfn.XLOOKUP(AS$2,WatchbillMONTHLY!$A$37:$U$37,OFFSET(WatchbillMONTHLY!$A$37:$U$37,1,2))=IF(_xlfn.XLOOKUP($A79,INDIRECT("_"&amp;_xlfn.XLOOKUP(AS$2,WatchbillMONTHLY!$A$37:$U$37,OFFSET(WatchbillMONTHLY!$A$37:$U$37,1,2))),INDIRECT("_"&amp;_xlfn.XLOOKUP(AS$2,WatchbillMONTHLY!$A$37:$U$37,OFFSET(WatchbillMONTHLY!$A$37:$U$37,1,2))))=$A79,_xlfn.XLOOKUP(AS$2,WatchbillMONTHLY!$A$37:$U$37,OFFSET(WatchbillMONTHLY!$A$37:$U$37,1,2)),FALSE),TRUE,FALSE)),
IF(_xlfn.XLOOKUP(AS$2,WatchbillMONTHLY!$A$54:$U$54,OFFSET(WatchbillMONTHLY!$A$54:$U$54,1,2))=IF(_xlfn.XLOOKUP($A79,INDIRECT("_"&amp;_xlfn.XLOOKUP(AS$2,WatchbillMONTHLY!$A$54:$U$54,OFFSET(WatchbillMONTHLY!$A$54:$U$54,1,2))),INDIRECT("_"&amp;_xlfn.XLOOKUP(AS$2,WatchbillMONTHLY!$A$54:$U$54,OFFSET(WatchbillMONTHLY!$A$54:$U$54,1,2))))=$A79,_xlfn.XLOOKUP(AS$2,WatchbillMONTHLY!$A$54:$U$54,OFFSET(WatchbillMONTHLY!$A$54:$U$54,1,2)),FALSE),TRUE,FALSE)),
IF(_xlfn.XLOOKUP(AS$2,WatchbillMONTHLY!$A$71:$U$71,OFFSET(WatchbillMONTHLY!$A$71:$U$71,1,2))=IF(_xlfn.XLOOKUP($A79,INDIRECT("_"&amp;_xlfn.XLOOKUP(AS$2,WatchbillMONTHLY!$A$71:$U$71,OFFSET(WatchbillMONTHLY!$A$71:$U$71,1,2))),INDIRECT("_"&amp;_xlfn.XLOOKUP(AS$2,WatchbillMONTHLY!$A$71:$U$71,OFFSET(WatchbillMONTHLY!$A$71:$U$71,1,2))))=$A79,_xlfn.XLOOKUP(AS$2,WatchbillMONTHLY!$A$71:$U$71,OFFSET(WatchbillMONTHLY!$A$71:$U$71,1,2)),FALSE),TRUE,FALSE)),
IF(_xlfn.XLOOKUP(AS$2,WatchbillMONTHLY!$A$88:$U$88,OFFSET(WatchbillMONTHLY!$A$88:$U$88,1,2))=IF(_xlfn.XLOOKUP($A79,INDIRECT("_"&amp;_xlfn.XLOOKUP(AS$2,WatchbillMONTHLY!$A$88:$U$88,OFFSET(WatchbillMONTHLY!$A$88:$U$88,1,2))),INDIRECT("_"&amp;_xlfn.XLOOKUP(AS$2,WatchbillMONTHLY!$A$88:$U$88,OFFSET(WatchbillMONTHLY!$A$88:$U$88,1,2))))=$A79,_xlfn.XLOOKUP(AS$2,WatchbillMONTHLY!$A$88:$U$88,OFFSET(WatchbillMONTHLY!$A$88:$U$88,1,2)),FALSE),TRUE,FALSE)),
FALSE),FALSE)</f>
        <v>0</v>
      </c>
      <c r="AT79" s="209" t="b" cm="1">
        <f t="array" aca="1" ref="AT79" ca="1">IF(AND($A79 &gt; 0, M79 &gt; 0,AT$2&lt;MiscFormulas!$A$5+1),
_xlfn.IFNA(
_xlfn.IFNA(
_xlfn.IFNA(
_xlfn.IFNA(
_xlfn.IFNA(
_xlfn.IFNA(
IF(_xlfn.XLOOKUP(AT$2,WatchbillMONTHLY!$A$3:$U$3,OFFSET(WatchbillMONTHLY!$A$3:$U$3,1,2))=IF(_xlfn.XLOOKUP($A79,INDIRECT("_"&amp;_xlfn.XLOOKUP(AT$2,WatchbillMONTHLY!$A$3:$U$3,OFFSET(WatchbillMONTHLY!$A$3:$U$3,1,2))),INDIRECT("_"&amp;_xlfn.XLOOKUP(AT$2,WatchbillMONTHLY!$A$3:$U$3,OFFSET(WatchbillMONTHLY!$A$3:$U$3,1,2))))=$A79,_xlfn.XLOOKUP(AT$2,WatchbillMONTHLY!$A$3:$U$3,OFFSET(WatchbillMONTHLY!$A$3:$U$3,1,2)),FALSE),TRUE,FALSE),
IF(_xlfn.XLOOKUP(AT$2,WatchbillMONTHLY!$A$20:$U$20,OFFSET(WatchbillMONTHLY!$A$20:$U$20,1,2))=IF(_xlfn.XLOOKUP($A79,INDIRECT("_"&amp;_xlfn.XLOOKUP(AT$2,WatchbillMONTHLY!$A$20:$U$20,OFFSET(WatchbillMONTHLY!$A$20:$U$20,1,2))),INDIRECT("_"&amp;_xlfn.XLOOKUP(AT$2,WatchbillMONTHLY!$A$20:$U$20,OFFSET(WatchbillMONTHLY!$A$20:$U$20,1,2))))=$A79,_xlfn.XLOOKUP(AT$2,WatchbillMONTHLY!$A$20:$U$20,OFFSET(WatchbillMONTHLY!$A$20:$U$20,1,2)),FALSE),TRUE,FALSE)),
IF(_xlfn.XLOOKUP(AT$2,WatchbillMONTHLY!$A$37:$U$37,OFFSET(WatchbillMONTHLY!$A$37:$U$37,1,2))=IF(_xlfn.XLOOKUP($A79,INDIRECT("_"&amp;_xlfn.XLOOKUP(AT$2,WatchbillMONTHLY!$A$37:$U$37,OFFSET(WatchbillMONTHLY!$A$37:$U$37,1,2))),INDIRECT("_"&amp;_xlfn.XLOOKUP(AT$2,WatchbillMONTHLY!$A$37:$U$37,OFFSET(WatchbillMONTHLY!$A$37:$U$37,1,2))))=$A79,_xlfn.XLOOKUP(AT$2,WatchbillMONTHLY!$A$37:$U$37,OFFSET(WatchbillMONTHLY!$A$37:$U$37,1,2)),FALSE),TRUE,FALSE)),
IF(_xlfn.XLOOKUP(AT$2,WatchbillMONTHLY!$A$54:$U$54,OFFSET(WatchbillMONTHLY!$A$54:$U$54,1,2))=IF(_xlfn.XLOOKUP($A79,INDIRECT("_"&amp;_xlfn.XLOOKUP(AT$2,WatchbillMONTHLY!$A$54:$U$54,OFFSET(WatchbillMONTHLY!$A$54:$U$54,1,2))),INDIRECT("_"&amp;_xlfn.XLOOKUP(AT$2,WatchbillMONTHLY!$A$54:$U$54,OFFSET(WatchbillMONTHLY!$A$54:$U$54,1,2))))=$A79,_xlfn.XLOOKUP(AT$2,WatchbillMONTHLY!$A$54:$U$54,OFFSET(WatchbillMONTHLY!$A$54:$U$54,1,2)),FALSE),TRUE,FALSE)),
IF(_xlfn.XLOOKUP(AT$2,WatchbillMONTHLY!$A$71:$U$71,OFFSET(WatchbillMONTHLY!$A$71:$U$71,1,2))=IF(_xlfn.XLOOKUP($A79,INDIRECT("_"&amp;_xlfn.XLOOKUP(AT$2,WatchbillMONTHLY!$A$71:$U$71,OFFSET(WatchbillMONTHLY!$A$71:$U$71,1,2))),INDIRECT("_"&amp;_xlfn.XLOOKUP(AT$2,WatchbillMONTHLY!$A$71:$U$71,OFFSET(WatchbillMONTHLY!$A$71:$U$71,1,2))))=$A79,_xlfn.XLOOKUP(AT$2,WatchbillMONTHLY!$A$71:$U$71,OFFSET(WatchbillMONTHLY!$A$71:$U$71,1,2)),FALSE),TRUE,FALSE)),
IF(_xlfn.XLOOKUP(AT$2,WatchbillMONTHLY!$A$88:$U$88,OFFSET(WatchbillMONTHLY!$A$88:$U$88,1,2))=IF(_xlfn.XLOOKUP($A79,INDIRECT("_"&amp;_xlfn.XLOOKUP(AT$2,WatchbillMONTHLY!$A$88:$U$88,OFFSET(WatchbillMONTHLY!$A$88:$U$88,1,2))),INDIRECT("_"&amp;_xlfn.XLOOKUP(AT$2,WatchbillMONTHLY!$A$88:$U$88,OFFSET(WatchbillMONTHLY!$A$88:$U$88,1,2))))=$A79,_xlfn.XLOOKUP(AT$2,WatchbillMONTHLY!$A$88:$U$88,OFFSET(WatchbillMONTHLY!$A$88:$U$88,1,2)),FALSE),TRUE,FALSE)),
FALSE),FALSE)</f>
        <v>0</v>
      </c>
      <c r="AU79" s="209" t="b" cm="1">
        <f t="array" aca="1" ref="AU79" ca="1">IF(AND($A79 &gt; 0, N79 &gt; 0,AU$2&lt;MiscFormulas!$A$5+1),
_xlfn.IFNA(
_xlfn.IFNA(
_xlfn.IFNA(
_xlfn.IFNA(
_xlfn.IFNA(
_xlfn.IFNA(
IF(_xlfn.XLOOKUP(AU$2,WatchbillMONTHLY!$A$3:$U$3,OFFSET(WatchbillMONTHLY!$A$3:$U$3,1,2))=IF(_xlfn.XLOOKUP($A79,INDIRECT("_"&amp;_xlfn.XLOOKUP(AU$2,WatchbillMONTHLY!$A$3:$U$3,OFFSET(WatchbillMONTHLY!$A$3:$U$3,1,2))),INDIRECT("_"&amp;_xlfn.XLOOKUP(AU$2,WatchbillMONTHLY!$A$3:$U$3,OFFSET(WatchbillMONTHLY!$A$3:$U$3,1,2))))=$A79,_xlfn.XLOOKUP(AU$2,WatchbillMONTHLY!$A$3:$U$3,OFFSET(WatchbillMONTHLY!$A$3:$U$3,1,2)),FALSE),TRUE,FALSE),
IF(_xlfn.XLOOKUP(AU$2,WatchbillMONTHLY!$A$20:$U$20,OFFSET(WatchbillMONTHLY!$A$20:$U$20,1,2))=IF(_xlfn.XLOOKUP($A79,INDIRECT("_"&amp;_xlfn.XLOOKUP(AU$2,WatchbillMONTHLY!$A$20:$U$20,OFFSET(WatchbillMONTHLY!$A$20:$U$20,1,2))),INDIRECT("_"&amp;_xlfn.XLOOKUP(AU$2,WatchbillMONTHLY!$A$20:$U$20,OFFSET(WatchbillMONTHLY!$A$20:$U$20,1,2))))=$A79,_xlfn.XLOOKUP(AU$2,WatchbillMONTHLY!$A$20:$U$20,OFFSET(WatchbillMONTHLY!$A$20:$U$20,1,2)),FALSE),TRUE,FALSE)),
IF(_xlfn.XLOOKUP(AU$2,WatchbillMONTHLY!$A$37:$U$37,OFFSET(WatchbillMONTHLY!$A$37:$U$37,1,2))=IF(_xlfn.XLOOKUP($A79,INDIRECT("_"&amp;_xlfn.XLOOKUP(AU$2,WatchbillMONTHLY!$A$37:$U$37,OFFSET(WatchbillMONTHLY!$A$37:$U$37,1,2))),INDIRECT("_"&amp;_xlfn.XLOOKUP(AU$2,WatchbillMONTHLY!$A$37:$U$37,OFFSET(WatchbillMONTHLY!$A$37:$U$37,1,2))))=$A79,_xlfn.XLOOKUP(AU$2,WatchbillMONTHLY!$A$37:$U$37,OFFSET(WatchbillMONTHLY!$A$37:$U$37,1,2)),FALSE),TRUE,FALSE)),
IF(_xlfn.XLOOKUP(AU$2,WatchbillMONTHLY!$A$54:$U$54,OFFSET(WatchbillMONTHLY!$A$54:$U$54,1,2))=IF(_xlfn.XLOOKUP($A79,INDIRECT("_"&amp;_xlfn.XLOOKUP(AU$2,WatchbillMONTHLY!$A$54:$U$54,OFFSET(WatchbillMONTHLY!$A$54:$U$54,1,2))),INDIRECT("_"&amp;_xlfn.XLOOKUP(AU$2,WatchbillMONTHLY!$A$54:$U$54,OFFSET(WatchbillMONTHLY!$A$54:$U$54,1,2))))=$A79,_xlfn.XLOOKUP(AU$2,WatchbillMONTHLY!$A$54:$U$54,OFFSET(WatchbillMONTHLY!$A$54:$U$54,1,2)),FALSE),TRUE,FALSE)),
IF(_xlfn.XLOOKUP(AU$2,WatchbillMONTHLY!$A$71:$U$71,OFFSET(WatchbillMONTHLY!$A$71:$U$71,1,2))=IF(_xlfn.XLOOKUP($A79,INDIRECT("_"&amp;_xlfn.XLOOKUP(AU$2,WatchbillMONTHLY!$A$71:$U$71,OFFSET(WatchbillMONTHLY!$A$71:$U$71,1,2))),INDIRECT("_"&amp;_xlfn.XLOOKUP(AU$2,WatchbillMONTHLY!$A$71:$U$71,OFFSET(WatchbillMONTHLY!$A$71:$U$71,1,2))))=$A79,_xlfn.XLOOKUP(AU$2,WatchbillMONTHLY!$A$71:$U$71,OFFSET(WatchbillMONTHLY!$A$71:$U$71,1,2)),FALSE),TRUE,FALSE)),
IF(_xlfn.XLOOKUP(AU$2,WatchbillMONTHLY!$A$88:$U$88,OFFSET(WatchbillMONTHLY!$A$88:$U$88,1,2))=IF(_xlfn.XLOOKUP($A79,INDIRECT("_"&amp;_xlfn.XLOOKUP(AU$2,WatchbillMONTHLY!$A$88:$U$88,OFFSET(WatchbillMONTHLY!$A$88:$U$88,1,2))),INDIRECT("_"&amp;_xlfn.XLOOKUP(AU$2,WatchbillMONTHLY!$A$88:$U$88,OFFSET(WatchbillMONTHLY!$A$88:$U$88,1,2))))=$A79,_xlfn.XLOOKUP(AU$2,WatchbillMONTHLY!$A$88:$U$88,OFFSET(WatchbillMONTHLY!$A$88:$U$88,1,2)),FALSE),TRUE,FALSE)),
FALSE),FALSE)</f>
        <v>0</v>
      </c>
      <c r="AV79" s="209" t="b" cm="1">
        <f t="array" aca="1" ref="AV79" ca="1">IF(AND($A79 &gt; 0, O79 &gt; 0,AV$2&lt;MiscFormulas!$A$5+1),
_xlfn.IFNA(
_xlfn.IFNA(
_xlfn.IFNA(
_xlfn.IFNA(
_xlfn.IFNA(
_xlfn.IFNA(
IF(_xlfn.XLOOKUP(AV$2,WatchbillMONTHLY!$A$3:$U$3,OFFSET(WatchbillMONTHLY!$A$3:$U$3,1,2))=IF(_xlfn.XLOOKUP($A79,INDIRECT("_"&amp;_xlfn.XLOOKUP(AV$2,WatchbillMONTHLY!$A$3:$U$3,OFFSET(WatchbillMONTHLY!$A$3:$U$3,1,2))),INDIRECT("_"&amp;_xlfn.XLOOKUP(AV$2,WatchbillMONTHLY!$A$3:$U$3,OFFSET(WatchbillMONTHLY!$A$3:$U$3,1,2))))=$A79,_xlfn.XLOOKUP(AV$2,WatchbillMONTHLY!$A$3:$U$3,OFFSET(WatchbillMONTHLY!$A$3:$U$3,1,2)),FALSE),TRUE,FALSE),
IF(_xlfn.XLOOKUP(AV$2,WatchbillMONTHLY!$A$20:$U$20,OFFSET(WatchbillMONTHLY!$A$20:$U$20,1,2))=IF(_xlfn.XLOOKUP($A79,INDIRECT("_"&amp;_xlfn.XLOOKUP(AV$2,WatchbillMONTHLY!$A$20:$U$20,OFFSET(WatchbillMONTHLY!$A$20:$U$20,1,2))),INDIRECT("_"&amp;_xlfn.XLOOKUP(AV$2,WatchbillMONTHLY!$A$20:$U$20,OFFSET(WatchbillMONTHLY!$A$20:$U$20,1,2))))=$A79,_xlfn.XLOOKUP(AV$2,WatchbillMONTHLY!$A$20:$U$20,OFFSET(WatchbillMONTHLY!$A$20:$U$20,1,2)),FALSE),TRUE,FALSE)),
IF(_xlfn.XLOOKUP(AV$2,WatchbillMONTHLY!$A$37:$U$37,OFFSET(WatchbillMONTHLY!$A$37:$U$37,1,2))=IF(_xlfn.XLOOKUP($A79,INDIRECT("_"&amp;_xlfn.XLOOKUP(AV$2,WatchbillMONTHLY!$A$37:$U$37,OFFSET(WatchbillMONTHLY!$A$37:$U$37,1,2))),INDIRECT("_"&amp;_xlfn.XLOOKUP(AV$2,WatchbillMONTHLY!$A$37:$U$37,OFFSET(WatchbillMONTHLY!$A$37:$U$37,1,2))))=$A79,_xlfn.XLOOKUP(AV$2,WatchbillMONTHLY!$A$37:$U$37,OFFSET(WatchbillMONTHLY!$A$37:$U$37,1,2)),FALSE),TRUE,FALSE)),
IF(_xlfn.XLOOKUP(AV$2,WatchbillMONTHLY!$A$54:$U$54,OFFSET(WatchbillMONTHLY!$A$54:$U$54,1,2))=IF(_xlfn.XLOOKUP($A79,INDIRECT("_"&amp;_xlfn.XLOOKUP(AV$2,WatchbillMONTHLY!$A$54:$U$54,OFFSET(WatchbillMONTHLY!$A$54:$U$54,1,2))),INDIRECT("_"&amp;_xlfn.XLOOKUP(AV$2,WatchbillMONTHLY!$A$54:$U$54,OFFSET(WatchbillMONTHLY!$A$54:$U$54,1,2))))=$A79,_xlfn.XLOOKUP(AV$2,WatchbillMONTHLY!$A$54:$U$54,OFFSET(WatchbillMONTHLY!$A$54:$U$54,1,2)),FALSE),TRUE,FALSE)),
IF(_xlfn.XLOOKUP(AV$2,WatchbillMONTHLY!$A$71:$U$71,OFFSET(WatchbillMONTHLY!$A$71:$U$71,1,2))=IF(_xlfn.XLOOKUP($A79,INDIRECT("_"&amp;_xlfn.XLOOKUP(AV$2,WatchbillMONTHLY!$A$71:$U$71,OFFSET(WatchbillMONTHLY!$A$71:$U$71,1,2))),INDIRECT("_"&amp;_xlfn.XLOOKUP(AV$2,WatchbillMONTHLY!$A$71:$U$71,OFFSET(WatchbillMONTHLY!$A$71:$U$71,1,2))))=$A79,_xlfn.XLOOKUP(AV$2,WatchbillMONTHLY!$A$71:$U$71,OFFSET(WatchbillMONTHLY!$A$71:$U$71,1,2)),FALSE),TRUE,FALSE)),
IF(_xlfn.XLOOKUP(AV$2,WatchbillMONTHLY!$A$88:$U$88,OFFSET(WatchbillMONTHLY!$A$88:$U$88,1,2))=IF(_xlfn.XLOOKUP($A79,INDIRECT("_"&amp;_xlfn.XLOOKUP(AV$2,WatchbillMONTHLY!$A$88:$U$88,OFFSET(WatchbillMONTHLY!$A$88:$U$88,1,2))),INDIRECT("_"&amp;_xlfn.XLOOKUP(AV$2,WatchbillMONTHLY!$A$88:$U$88,OFFSET(WatchbillMONTHLY!$A$88:$U$88,1,2))))=$A79,_xlfn.XLOOKUP(AV$2,WatchbillMONTHLY!$A$88:$U$88,OFFSET(WatchbillMONTHLY!$A$88:$U$88,1,2)),FALSE),TRUE,FALSE)),
FALSE),FALSE)</f>
        <v>0</v>
      </c>
      <c r="AW79" s="209" t="b" cm="1">
        <f t="array" aca="1" ref="AW79" ca="1">IF(AND($A79 &gt; 0, P79 &gt; 0,AW$2&lt;MiscFormulas!$A$5+1),
_xlfn.IFNA(
_xlfn.IFNA(
_xlfn.IFNA(
_xlfn.IFNA(
_xlfn.IFNA(
_xlfn.IFNA(
IF(_xlfn.XLOOKUP(AW$2,WatchbillMONTHLY!$A$3:$U$3,OFFSET(WatchbillMONTHLY!$A$3:$U$3,1,2))=IF(_xlfn.XLOOKUP($A79,INDIRECT("_"&amp;_xlfn.XLOOKUP(AW$2,WatchbillMONTHLY!$A$3:$U$3,OFFSET(WatchbillMONTHLY!$A$3:$U$3,1,2))),INDIRECT("_"&amp;_xlfn.XLOOKUP(AW$2,WatchbillMONTHLY!$A$3:$U$3,OFFSET(WatchbillMONTHLY!$A$3:$U$3,1,2))))=$A79,_xlfn.XLOOKUP(AW$2,WatchbillMONTHLY!$A$3:$U$3,OFFSET(WatchbillMONTHLY!$A$3:$U$3,1,2)),FALSE),TRUE,FALSE),
IF(_xlfn.XLOOKUP(AW$2,WatchbillMONTHLY!$A$20:$U$20,OFFSET(WatchbillMONTHLY!$A$20:$U$20,1,2))=IF(_xlfn.XLOOKUP($A79,INDIRECT("_"&amp;_xlfn.XLOOKUP(AW$2,WatchbillMONTHLY!$A$20:$U$20,OFFSET(WatchbillMONTHLY!$A$20:$U$20,1,2))),INDIRECT("_"&amp;_xlfn.XLOOKUP(AW$2,WatchbillMONTHLY!$A$20:$U$20,OFFSET(WatchbillMONTHLY!$A$20:$U$20,1,2))))=$A79,_xlfn.XLOOKUP(AW$2,WatchbillMONTHLY!$A$20:$U$20,OFFSET(WatchbillMONTHLY!$A$20:$U$20,1,2)),FALSE),TRUE,FALSE)),
IF(_xlfn.XLOOKUP(AW$2,WatchbillMONTHLY!$A$37:$U$37,OFFSET(WatchbillMONTHLY!$A$37:$U$37,1,2))=IF(_xlfn.XLOOKUP($A79,INDIRECT("_"&amp;_xlfn.XLOOKUP(AW$2,WatchbillMONTHLY!$A$37:$U$37,OFFSET(WatchbillMONTHLY!$A$37:$U$37,1,2))),INDIRECT("_"&amp;_xlfn.XLOOKUP(AW$2,WatchbillMONTHLY!$A$37:$U$37,OFFSET(WatchbillMONTHLY!$A$37:$U$37,1,2))))=$A79,_xlfn.XLOOKUP(AW$2,WatchbillMONTHLY!$A$37:$U$37,OFFSET(WatchbillMONTHLY!$A$37:$U$37,1,2)),FALSE),TRUE,FALSE)),
IF(_xlfn.XLOOKUP(AW$2,WatchbillMONTHLY!$A$54:$U$54,OFFSET(WatchbillMONTHLY!$A$54:$U$54,1,2))=IF(_xlfn.XLOOKUP($A79,INDIRECT("_"&amp;_xlfn.XLOOKUP(AW$2,WatchbillMONTHLY!$A$54:$U$54,OFFSET(WatchbillMONTHLY!$A$54:$U$54,1,2))),INDIRECT("_"&amp;_xlfn.XLOOKUP(AW$2,WatchbillMONTHLY!$A$54:$U$54,OFFSET(WatchbillMONTHLY!$A$54:$U$54,1,2))))=$A79,_xlfn.XLOOKUP(AW$2,WatchbillMONTHLY!$A$54:$U$54,OFFSET(WatchbillMONTHLY!$A$54:$U$54,1,2)),FALSE),TRUE,FALSE)),
IF(_xlfn.XLOOKUP(AW$2,WatchbillMONTHLY!$A$71:$U$71,OFFSET(WatchbillMONTHLY!$A$71:$U$71,1,2))=IF(_xlfn.XLOOKUP($A79,INDIRECT("_"&amp;_xlfn.XLOOKUP(AW$2,WatchbillMONTHLY!$A$71:$U$71,OFFSET(WatchbillMONTHLY!$A$71:$U$71,1,2))),INDIRECT("_"&amp;_xlfn.XLOOKUP(AW$2,WatchbillMONTHLY!$A$71:$U$71,OFFSET(WatchbillMONTHLY!$A$71:$U$71,1,2))))=$A79,_xlfn.XLOOKUP(AW$2,WatchbillMONTHLY!$A$71:$U$71,OFFSET(WatchbillMONTHLY!$A$71:$U$71,1,2)),FALSE),TRUE,FALSE)),
IF(_xlfn.XLOOKUP(AW$2,WatchbillMONTHLY!$A$88:$U$88,OFFSET(WatchbillMONTHLY!$A$88:$U$88,1,2))=IF(_xlfn.XLOOKUP($A79,INDIRECT("_"&amp;_xlfn.XLOOKUP(AW$2,WatchbillMONTHLY!$A$88:$U$88,OFFSET(WatchbillMONTHLY!$A$88:$U$88,1,2))),INDIRECT("_"&amp;_xlfn.XLOOKUP(AW$2,WatchbillMONTHLY!$A$88:$U$88,OFFSET(WatchbillMONTHLY!$A$88:$U$88,1,2))))=$A79,_xlfn.XLOOKUP(AW$2,WatchbillMONTHLY!$A$88:$U$88,OFFSET(WatchbillMONTHLY!$A$88:$U$88,1,2)),FALSE),TRUE,FALSE)),
FALSE),FALSE)</f>
        <v>0</v>
      </c>
      <c r="AX79" s="209" t="b" cm="1">
        <f t="array" aca="1" ref="AX79" ca="1">IF(AND($A79 &gt; 0, Q79 &gt; 0,AX$2&lt;MiscFormulas!$A$5+1),
_xlfn.IFNA(
_xlfn.IFNA(
_xlfn.IFNA(
_xlfn.IFNA(
_xlfn.IFNA(
_xlfn.IFNA(
IF(_xlfn.XLOOKUP(AX$2,WatchbillMONTHLY!$A$3:$U$3,OFFSET(WatchbillMONTHLY!$A$3:$U$3,1,2))=IF(_xlfn.XLOOKUP($A79,INDIRECT("_"&amp;_xlfn.XLOOKUP(AX$2,WatchbillMONTHLY!$A$3:$U$3,OFFSET(WatchbillMONTHLY!$A$3:$U$3,1,2))),INDIRECT("_"&amp;_xlfn.XLOOKUP(AX$2,WatchbillMONTHLY!$A$3:$U$3,OFFSET(WatchbillMONTHLY!$A$3:$U$3,1,2))))=$A79,_xlfn.XLOOKUP(AX$2,WatchbillMONTHLY!$A$3:$U$3,OFFSET(WatchbillMONTHLY!$A$3:$U$3,1,2)),FALSE),TRUE,FALSE),
IF(_xlfn.XLOOKUP(AX$2,WatchbillMONTHLY!$A$20:$U$20,OFFSET(WatchbillMONTHLY!$A$20:$U$20,1,2))=IF(_xlfn.XLOOKUP($A79,INDIRECT("_"&amp;_xlfn.XLOOKUP(AX$2,WatchbillMONTHLY!$A$20:$U$20,OFFSET(WatchbillMONTHLY!$A$20:$U$20,1,2))),INDIRECT("_"&amp;_xlfn.XLOOKUP(AX$2,WatchbillMONTHLY!$A$20:$U$20,OFFSET(WatchbillMONTHLY!$A$20:$U$20,1,2))))=$A79,_xlfn.XLOOKUP(AX$2,WatchbillMONTHLY!$A$20:$U$20,OFFSET(WatchbillMONTHLY!$A$20:$U$20,1,2)),FALSE),TRUE,FALSE)),
IF(_xlfn.XLOOKUP(AX$2,WatchbillMONTHLY!$A$37:$U$37,OFFSET(WatchbillMONTHLY!$A$37:$U$37,1,2))=IF(_xlfn.XLOOKUP($A79,INDIRECT("_"&amp;_xlfn.XLOOKUP(AX$2,WatchbillMONTHLY!$A$37:$U$37,OFFSET(WatchbillMONTHLY!$A$37:$U$37,1,2))),INDIRECT("_"&amp;_xlfn.XLOOKUP(AX$2,WatchbillMONTHLY!$A$37:$U$37,OFFSET(WatchbillMONTHLY!$A$37:$U$37,1,2))))=$A79,_xlfn.XLOOKUP(AX$2,WatchbillMONTHLY!$A$37:$U$37,OFFSET(WatchbillMONTHLY!$A$37:$U$37,1,2)),FALSE),TRUE,FALSE)),
IF(_xlfn.XLOOKUP(AX$2,WatchbillMONTHLY!$A$54:$U$54,OFFSET(WatchbillMONTHLY!$A$54:$U$54,1,2))=IF(_xlfn.XLOOKUP($A79,INDIRECT("_"&amp;_xlfn.XLOOKUP(AX$2,WatchbillMONTHLY!$A$54:$U$54,OFFSET(WatchbillMONTHLY!$A$54:$U$54,1,2))),INDIRECT("_"&amp;_xlfn.XLOOKUP(AX$2,WatchbillMONTHLY!$A$54:$U$54,OFFSET(WatchbillMONTHLY!$A$54:$U$54,1,2))))=$A79,_xlfn.XLOOKUP(AX$2,WatchbillMONTHLY!$A$54:$U$54,OFFSET(WatchbillMONTHLY!$A$54:$U$54,1,2)),FALSE),TRUE,FALSE)),
IF(_xlfn.XLOOKUP(AX$2,WatchbillMONTHLY!$A$71:$U$71,OFFSET(WatchbillMONTHLY!$A$71:$U$71,1,2))=IF(_xlfn.XLOOKUP($A79,INDIRECT("_"&amp;_xlfn.XLOOKUP(AX$2,WatchbillMONTHLY!$A$71:$U$71,OFFSET(WatchbillMONTHLY!$A$71:$U$71,1,2))),INDIRECT("_"&amp;_xlfn.XLOOKUP(AX$2,WatchbillMONTHLY!$A$71:$U$71,OFFSET(WatchbillMONTHLY!$A$71:$U$71,1,2))))=$A79,_xlfn.XLOOKUP(AX$2,WatchbillMONTHLY!$A$71:$U$71,OFFSET(WatchbillMONTHLY!$A$71:$U$71,1,2)),FALSE),TRUE,FALSE)),
IF(_xlfn.XLOOKUP(AX$2,WatchbillMONTHLY!$A$88:$U$88,OFFSET(WatchbillMONTHLY!$A$88:$U$88,1,2))=IF(_xlfn.XLOOKUP($A79,INDIRECT("_"&amp;_xlfn.XLOOKUP(AX$2,WatchbillMONTHLY!$A$88:$U$88,OFFSET(WatchbillMONTHLY!$A$88:$U$88,1,2))),INDIRECT("_"&amp;_xlfn.XLOOKUP(AX$2,WatchbillMONTHLY!$A$88:$U$88,OFFSET(WatchbillMONTHLY!$A$88:$U$88,1,2))))=$A79,_xlfn.XLOOKUP(AX$2,WatchbillMONTHLY!$A$88:$U$88,OFFSET(WatchbillMONTHLY!$A$88:$U$88,1,2)),FALSE),TRUE,FALSE)),
FALSE),FALSE)</f>
        <v>0</v>
      </c>
      <c r="AY79" s="209" t="b" cm="1">
        <f t="array" aca="1" ref="AY79" ca="1">IF(AND($A79 &gt; 0, R79 &gt; 0,AY$2&lt;MiscFormulas!$A$5+1),
_xlfn.IFNA(
_xlfn.IFNA(
_xlfn.IFNA(
_xlfn.IFNA(
_xlfn.IFNA(
_xlfn.IFNA(
IF(_xlfn.XLOOKUP(AY$2,WatchbillMONTHLY!$A$3:$U$3,OFFSET(WatchbillMONTHLY!$A$3:$U$3,1,2))=IF(_xlfn.XLOOKUP($A79,INDIRECT("_"&amp;_xlfn.XLOOKUP(AY$2,WatchbillMONTHLY!$A$3:$U$3,OFFSET(WatchbillMONTHLY!$A$3:$U$3,1,2))),INDIRECT("_"&amp;_xlfn.XLOOKUP(AY$2,WatchbillMONTHLY!$A$3:$U$3,OFFSET(WatchbillMONTHLY!$A$3:$U$3,1,2))))=$A79,_xlfn.XLOOKUP(AY$2,WatchbillMONTHLY!$A$3:$U$3,OFFSET(WatchbillMONTHLY!$A$3:$U$3,1,2)),FALSE),TRUE,FALSE),
IF(_xlfn.XLOOKUP(AY$2,WatchbillMONTHLY!$A$20:$U$20,OFFSET(WatchbillMONTHLY!$A$20:$U$20,1,2))=IF(_xlfn.XLOOKUP($A79,INDIRECT("_"&amp;_xlfn.XLOOKUP(AY$2,WatchbillMONTHLY!$A$20:$U$20,OFFSET(WatchbillMONTHLY!$A$20:$U$20,1,2))),INDIRECT("_"&amp;_xlfn.XLOOKUP(AY$2,WatchbillMONTHLY!$A$20:$U$20,OFFSET(WatchbillMONTHLY!$A$20:$U$20,1,2))))=$A79,_xlfn.XLOOKUP(AY$2,WatchbillMONTHLY!$A$20:$U$20,OFFSET(WatchbillMONTHLY!$A$20:$U$20,1,2)),FALSE),TRUE,FALSE)),
IF(_xlfn.XLOOKUP(AY$2,WatchbillMONTHLY!$A$37:$U$37,OFFSET(WatchbillMONTHLY!$A$37:$U$37,1,2))=IF(_xlfn.XLOOKUP($A79,INDIRECT("_"&amp;_xlfn.XLOOKUP(AY$2,WatchbillMONTHLY!$A$37:$U$37,OFFSET(WatchbillMONTHLY!$A$37:$U$37,1,2))),INDIRECT("_"&amp;_xlfn.XLOOKUP(AY$2,WatchbillMONTHLY!$A$37:$U$37,OFFSET(WatchbillMONTHLY!$A$37:$U$37,1,2))))=$A79,_xlfn.XLOOKUP(AY$2,WatchbillMONTHLY!$A$37:$U$37,OFFSET(WatchbillMONTHLY!$A$37:$U$37,1,2)),FALSE),TRUE,FALSE)),
IF(_xlfn.XLOOKUP(AY$2,WatchbillMONTHLY!$A$54:$U$54,OFFSET(WatchbillMONTHLY!$A$54:$U$54,1,2))=IF(_xlfn.XLOOKUP($A79,INDIRECT("_"&amp;_xlfn.XLOOKUP(AY$2,WatchbillMONTHLY!$A$54:$U$54,OFFSET(WatchbillMONTHLY!$A$54:$U$54,1,2))),INDIRECT("_"&amp;_xlfn.XLOOKUP(AY$2,WatchbillMONTHLY!$A$54:$U$54,OFFSET(WatchbillMONTHLY!$A$54:$U$54,1,2))))=$A79,_xlfn.XLOOKUP(AY$2,WatchbillMONTHLY!$A$54:$U$54,OFFSET(WatchbillMONTHLY!$A$54:$U$54,1,2)),FALSE),TRUE,FALSE)),
IF(_xlfn.XLOOKUP(AY$2,WatchbillMONTHLY!$A$71:$U$71,OFFSET(WatchbillMONTHLY!$A$71:$U$71,1,2))=IF(_xlfn.XLOOKUP($A79,INDIRECT("_"&amp;_xlfn.XLOOKUP(AY$2,WatchbillMONTHLY!$A$71:$U$71,OFFSET(WatchbillMONTHLY!$A$71:$U$71,1,2))),INDIRECT("_"&amp;_xlfn.XLOOKUP(AY$2,WatchbillMONTHLY!$A$71:$U$71,OFFSET(WatchbillMONTHLY!$A$71:$U$71,1,2))))=$A79,_xlfn.XLOOKUP(AY$2,WatchbillMONTHLY!$A$71:$U$71,OFFSET(WatchbillMONTHLY!$A$71:$U$71,1,2)),FALSE),TRUE,FALSE)),
IF(_xlfn.XLOOKUP(AY$2,WatchbillMONTHLY!$A$88:$U$88,OFFSET(WatchbillMONTHLY!$A$88:$U$88,1,2))=IF(_xlfn.XLOOKUP($A79,INDIRECT("_"&amp;_xlfn.XLOOKUP(AY$2,WatchbillMONTHLY!$A$88:$U$88,OFFSET(WatchbillMONTHLY!$A$88:$U$88,1,2))),INDIRECT("_"&amp;_xlfn.XLOOKUP(AY$2,WatchbillMONTHLY!$A$88:$U$88,OFFSET(WatchbillMONTHLY!$A$88:$U$88,1,2))))=$A79,_xlfn.XLOOKUP(AY$2,WatchbillMONTHLY!$A$88:$U$88,OFFSET(WatchbillMONTHLY!$A$88:$U$88,1,2)),FALSE),TRUE,FALSE)),
FALSE),FALSE)</f>
        <v>0</v>
      </c>
      <c r="AZ79" s="209" t="b" cm="1">
        <f t="array" aca="1" ref="AZ79" ca="1">IF(AND($A79 &gt; 0, S79 &gt; 0,AZ$2&lt;MiscFormulas!$A$5+1),
_xlfn.IFNA(
_xlfn.IFNA(
_xlfn.IFNA(
_xlfn.IFNA(
_xlfn.IFNA(
_xlfn.IFNA(
IF(_xlfn.XLOOKUP(AZ$2,WatchbillMONTHLY!$A$3:$U$3,OFFSET(WatchbillMONTHLY!$A$3:$U$3,1,2))=IF(_xlfn.XLOOKUP($A79,INDIRECT("_"&amp;_xlfn.XLOOKUP(AZ$2,WatchbillMONTHLY!$A$3:$U$3,OFFSET(WatchbillMONTHLY!$A$3:$U$3,1,2))),INDIRECT("_"&amp;_xlfn.XLOOKUP(AZ$2,WatchbillMONTHLY!$A$3:$U$3,OFFSET(WatchbillMONTHLY!$A$3:$U$3,1,2))))=$A79,_xlfn.XLOOKUP(AZ$2,WatchbillMONTHLY!$A$3:$U$3,OFFSET(WatchbillMONTHLY!$A$3:$U$3,1,2)),FALSE),TRUE,FALSE),
IF(_xlfn.XLOOKUP(AZ$2,WatchbillMONTHLY!$A$20:$U$20,OFFSET(WatchbillMONTHLY!$A$20:$U$20,1,2))=IF(_xlfn.XLOOKUP($A79,INDIRECT("_"&amp;_xlfn.XLOOKUP(AZ$2,WatchbillMONTHLY!$A$20:$U$20,OFFSET(WatchbillMONTHLY!$A$20:$U$20,1,2))),INDIRECT("_"&amp;_xlfn.XLOOKUP(AZ$2,WatchbillMONTHLY!$A$20:$U$20,OFFSET(WatchbillMONTHLY!$A$20:$U$20,1,2))))=$A79,_xlfn.XLOOKUP(AZ$2,WatchbillMONTHLY!$A$20:$U$20,OFFSET(WatchbillMONTHLY!$A$20:$U$20,1,2)),FALSE),TRUE,FALSE)),
IF(_xlfn.XLOOKUP(AZ$2,WatchbillMONTHLY!$A$37:$U$37,OFFSET(WatchbillMONTHLY!$A$37:$U$37,1,2))=IF(_xlfn.XLOOKUP($A79,INDIRECT("_"&amp;_xlfn.XLOOKUP(AZ$2,WatchbillMONTHLY!$A$37:$U$37,OFFSET(WatchbillMONTHLY!$A$37:$U$37,1,2))),INDIRECT("_"&amp;_xlfn.XLOOKUP(AZ$2,WatchbillMONTHLY!$A$37:$U$37,OFFSET(WatchbillMONTHLY!$A$37:$U$37,1,2))))=$A79,_xlfn.XLOOKUP(AZ$2,WatchbillMONTHLY!$A$37:$U$37,OFFSET(WatchbillMONTHLY!$A$37:$U$37,1,2)),FALSE),TRUE,FALSE)),
IF(_xlfn.XLOOKUP(AZ$2,WatchbillMONTHLY!$A$54:$U$54,OFFSET(WatchbillMONTHLY!$A$54:$U$54,1,2))=IF(_xlfn.XLOOKUP($A79,INDIRECT("_"&amp;_xlfn.XLOOKUP(AZ$2,WatchbillMONTHLY!$A$54:$U$54,OFFSET(WatchbillMONTHLY!$A$54:$U$54,1,2))),INDIRECT("_"&amp;_xlfn.XLOOKUP(AZ$2,WatchbillMONTHLY!$A$54:$U$54,OFFSET(WatchbillMONTHLY!$A$54:$U$54,1,2))))=$A79,_xlfn.XLOOKUP(AZ$2,WatchbillMONTHLY!$A$54:$U$54,OFFSET(WatchbillMONTHLY!$A$54:$U$54,1,2)),FALSE),TRUE,FALSE)),
IF(_xlfn.XLOOKUP(AZ$2,WatchbillMONTHLY!$A$71:$U$71,OFFSET(WatchbillMONTHLY!$A$71:$U$71,1,2))=IF(_xlfn.XLOOKUP($A79,INDIRECT("_"&amp;_xlfn.XLOOKUP(AZ$2,WatchbillMONTHLY!$A$71:$U$71,OFFSET(WatchbillMONTHLY!$A$71:$U$71,1,2))),INDIRECT("_"&amp;_xlfn.XLOOKUP(AZ$2,WatchbillMONTHLY!$A$71:$U$71,OFFSET(WatchbillMONTHLY!$A$71:$U$71,1,2))))=$A79,_xlfn.XLOOKUP(AZ$2,WatchbillMONTHLY!$A$71:$U$71,OFFSET(WatchbillMONTHLY!$A$71:$U$71,1,2)),FALSE),TRUE,FALSE)),
IF(_xlfn.XLOOKUP(AZ$2,WatchbillMONTHLY!$A$88:$U$88,OFFSET(WatchbillMONTHLY!$A$88:$U$88,1,2))=IF(_xlfn.XLOOKUP($A79,INDIRECT("_"&amp;_xlfn.XLOOKUP(AZ$2,WatchbillMONTHLY!$A$88:$U$88,OFFSET(WatchbillMONTHLY!$A$88:$U$88,1,2))),INDIRECT("_"&amp;_xlfn.XLOOKUP(AZ$2,WatchbillMONTHLY!$A$88:$U$88,OFFSET(WatchbillMONTHLY!$A$88:$U$88,1,2))))=$A79,_xlfn.XLOOKUP(AZ$2,WatchbillMONTHLY!$A$88:$U$88,OFFSET(WatchbillMONTHLY!$A$88:$U$88,1,2)),FALSE),TRUE,FALSE)),
FALSE),FALSE)</f>
        <v>0</v>
      </c>
      <c r="BA79" s="209" t="b" cm="1">
        <f t="array" aca="1" ref="BA79" ca="1">IF(AND($A79 &gt; 0, T79 &gt; 0,BA$2&lt;MiscFormulas!$A$5+1),
_xlfn.IFNA(
_xlfn.IFNA(
_xlfn.IFNA(
_xlfn.IFNA(
_xlfn.IFNA(
_xlfn.IFNA(
IF(_xlfn.XLOOKUP(BA$2,WatchbillMONTHLY!$A$3:$U$3,OFFSET(WatchbillMONTHLY!$A$3:$U$3,1,2))=IF(_xlfn.XLOOKUP($A79,INDIRECT("_"&amp;_xlfn.XLOOKUP(BA$2,WatchbillMONTHLY!$A$3:$U$3,OFFSET(WatchbillMONTHLY!$A$3:$U$3,1,2))),INDIRECT("_"&amp;_xlfn.XLOOKUP(BA$2,WatchbillMONTHLY!$A$3:$U$3,OFFSET(WatchbillMONTHLY!$A$3:$U$3,1,2))))=$A79,_xlfn.XLOOKUP(BA$2,WatchbillMONTHLY!$A$3:$U$3,OFFSET(WatchbillMONTHLY!$A$3:$U$3,1,2)),FALSE),TRUE,FALSE),
IF(_xlfn.XLOOKUP(BA$2,WatchbillMONTHLY!$A$20:$U$20,OFFSET(WatchbillMONTHLY!$A$20:$U$20,1,2))=IF(_xlfn.XLOOKUP($A79,INDIRECT("_"&amp;_xlfn.XLOOKUP(BA$2,WatchbillMONTHLY!$A$20:$U$20,OFFSET(WatchbillMONTHLY!$A$20:$U$20,1,2))),INDIRECT("_"&amp;_xlfn.XLOOKUP(BA$2,WatchbillMONTHLY!$A$20:$U$20,OFFSET(WatchbillMONTHLY!$A$20:$U$20,1,2))))=$A79,_xlfn.XLOOKUP(BA$2,WatchbillMONTHLY!$A$20:$U$20,OFFSET(WatchbillMONTHLY!$A$20:$U$20,1,2)),FALSE),TRUE,FALSE)),
IF(_xlfn.XLOOKUP(BA$2,WatchbillMONTHLY!$A$37:$U$37,OFFSET(WatchbillMONTHLY!$A$37:$U$37,1,2))=IF(_xlfn.XLOOKUP($A79,INDIRECT("_"&amp;_xlfn.XLOOKUP(BA$2,WatchbillMONTHLY!$A$37:$U$37,OFFSET(WatchbillMONTHLY!$A$37:$U$37,1,2))),INDIRECT("_"&amp;_xlfn.XLOOKUP(BA$2,WatchbillMONTHLY!$A$37:$U$37,OFFSET(WatchbillMONTHLY!$A$37:$U$37,1,2))))=$A79,_xlfn.XLOOKUP(BA$2,WatchbillMONTHLY!$A$37:$U$37,OFFSET(WatchbillMONTHLY!$A$37:$U$37,1,2)),FALSE),TRUE,FALSE)),
IF(_xlfn.XLOOKUP(BA$2,WatchbillMONTHLY!$A$54:$U$54,OFFSET(WatchbillMONTHLY!$A$54:$U$54,1,2))=IF(_xlfn.XLOOKUP($A79,INDIRECT("_"&amp;_xlfn.XLOOKUP(BA$2,WatchbillMONTHLY!$A$54:$U$54,OFFSET(WatchbillMONTHLY!$A$54:$U$54,1,2))),INDIRECT("_"&amp;_xlfn.XLOOKUP(BA$2,WatchbillMONTHLY!$A$54:$U$54,OFFSET(WatchbillMONTHLY!$A$54:$U$54,1,2))))=$A79,_xlfn.XLOOKUP(BA$2,WatchbillMONTHLY!$A$54:$U$54,OFFSET(WatchbillMONTHLY!$A$54:$U$54,1,2)),FALSE),TRUE,FALSE)),
IF(_xlfn.XLOOKUP(BA$2,WatchbillMONTHLY!$A$71:$U$71,OFFSET(WatchbillMONTHLY!$A$71:$U$71,1,2))=IF(_xlfn.XLOOKUP($A79,INDIRECT("_"&amp;_xlfn.XLOOKUP(BA$2,WatchbillMONTHLY!$A$71:$U$71,OFFSET(WatchbillMONTHLY!$A$71:$U$71,1,2))),INDIRECT("_"&amp;_xlfn.XLOOKUP(BA$2,WatchbillMONTHLY!$A$71:$U$71,OFFSET(WatchbillMONTHLY!$A$71:$U$71,1,2))))=$A79,_xlfn.XLOOKUP(BA$2,WatchbillMONTHLY!$A$71:$U$71,OFFSET(WatchbillMONTHLY!$A$71:$U$71,1,2)),FALSE),TRUE,FALSE)),
IF(_xlfn.XLOOKUP(BA$2,WatchbillMONTHLY!$A$88:$U$88,OFFSET(WatchbillMONTHLY!$A$88:$U$88,1,2))=IF(_xlfn.XLOOKUP($A79,INDIRECT("_"&amp;_xlfn.XLOOKUP(BA$2,WatchbillMONTHLY!$A$88:$U$88,OFFSET(WatchbillMONTHLY!$A$88:$U$88,1,2))),INDIRECT("_"&amp;_xlfn.XLOOKUP(BA$2,WatchbillMONTHLY!$A$88:$U$88,OFFSET(WatchbillMONTHLY!$A$88:$U$88,1,2))))=$A79,_xlfn.XLOOKUP(BA$2,WatchbillMONTHLY!$A$88:$U$88,OFFSET(WatchbillMONTHLY!$A$88:$U$88,1,2)),FALSE),TRUE,FALSE)),
FALSE),FALSE)</f>
        <v>0</v>
      </c>
      <c r="BB79" s="209" t="b" cm="1">
        <f t="array" aca="1" ref="BB79" ca="1">IF(AND($A79 &gt; 0, U79 &gt; 0,BB$2&lt;MiscFormulas!$A$5+1),
_xlfn.IFNA(
_xlfn.IFNA(
_xlfn.IFNA(
_xlfn.IFNA(
_xlfn.IFNA(
_xlfn.IFNA(
IF(_xlfn.XLOOKUP(BB$2,WatchbillMONTHLY!$A$3:$U$3,OFFSET(WatchbillMONTHLY!$A$3:$U$3,1,2))=IF(_xlfn.XLOOKUP($A79,INDIRECT("_"&amp;_xlfn.XLOOKUP(BB$2,WatchbillMONTHLY!$A$3:$U$3,OFFSET(WatchbillMONTHLY!$A$3:$U$3,1,2))),INDIRECT("_"&amp;_xlfn.XLOOKUP(BB$2,WatchbillMONTHLY!$A$3:$U$3,OFFSET(WatchbillMONTHLY!$A$3:$U$3,1,2))))=$A79,_xlfn.XLOOKUP(BB$2,WatchbillMONTHLY!$A$3:$U$3,OFFSET(WatchbillMONTHLY!$A$3:$U$3,1,2)),FALSE),TRUE,FALSE),
IF(_xlfn.XLOOKUP(BB$2,WatchbillMONTHLY!$A$20:$U$20,OFFSET(WatchbillMONTHLY!$A$20:$U$20,1,2))=IF(_xlfn.XLOOKUP($A79,INDIRECT("_"&amp;_xlfn.XLOOKUP(BB$2,WatchbillMONTHLY!$A$20:$U$20,OFFSET(WatchbillMONTHLY!$A$20:$U$20,1,2))),INDIRECT("_"&amp;_xlfn.XLOOKUP(BB$2,WatchbillMONTHLY!$A$20:$U$20,OFFSET(WatchbillMONTHLY!$A$20:$U$20,1,2))))=$A79,_xlfn.XLOOKUP(BB$2,WatchbillMONTHLY!$A$20:$U$20,OFFSET(WatchbillMONTHLY!$A$20:$U$20,1,2)),FALSE),TRUE,FALSE)),
IF(_xlfn.XLOOKUP(BB$2,WatchbillMONTHLY!$A$37:$U$37,OFFSET(WatchbillMONTHLY!$A$37:$U$37,1,2))=IF(_xlfn.XLOOKUP($A79,INDIRECT("_"&amp;_xlfn.XLOOKUP(BB$2,WatchbillMONTHLY!$A$37:$U$37,OFFSET(WatchbillMONTHLY!$A$37:$U$37,1,2))),INDIRECT("_"&amp;_xlfn.XLOOKUP(BB$2,WatchbillMONTHLY!$A$37:$U$37,OFFSET(WatchbillMONTHLY!$A$37:$U$37,1,2))))=$A79,_xlfn.XLOOKUP(BB$2,WatchbillMONTHLY!$A$37:$U$37,OFFSET(WatchbillMONTHLY!$A$37:$U$37,1,2)),FALSE),TRUE,FALSE)),
IF(_xlfn.XLOOKUP(BB$2,WatchbillMONTHLY!$A$54:$U$54,OFFSET(WatchbillMONTHLY!$A$54:$U$54,1,2))=IF(_xlfn.XLOOKUP($A79,INDIRECT("_"&amp;_xlfn.XLOOKUP(BB$2,WatchbillMONTHLY!$A$54:$U$54,OFFSET(WatchbillMONTHLY!$A$54:$U$54,1,2))),INDIRECT("_"&amp;_xlfn.XLOOKUP(BB$2,WatchbillMONTHLY!$A$54:$U$54,OFFSET(WatchbillMONTHLY!$A$54:$U$54,1,2))))=$A79,_xlfn.XLOOKUP(BB$2,WatchbillMONTHLY!$A$54:$U$54,OFFSET(WatchbillMONTHLY!$A$54:$U$54,1,2)),FALSE),TRUE,FALSE)),
IF(_xlfn.XLOOKUP(BB$2,WatchbillMONTHLY!$A$71:$U$71,OFFSET(WatchbillMONTHLY!$A$71:$U$71,1,2))=IF(_xlfn.XLOOKUP($A79,INDIRECT("_"&amp;_xlfn.XLOOKUP(BB$2,WatchbillMONTHLY!$A$71:$U$71,OFFSET(WatchbillMONTHLY!$A$71:$U$71,1,2))),INDIRECT("_"&amp;_xlfn.XLOOKUP(BB$2,WatchbillMONTHLY!$A$71:$U$71,OFFSET(WatchbillMONTHLY!$A$71:$U$71,1,2))))=$A79,_xlfn.XLOOKUP(BB$2,WatchbillMONTHLY!$A$71:$U$71,OFFSET(WatchbillMONTHLY!$A$71:$U$71,1,2)),FALSE),TRUE,FALSE)),
IF(_xlfn.XLOOKUP(BB$2,WatchbillMONTHLY!$A$88:$U$88,OFFSET(WatchbillMONTHLY!$A$88:$U$88,1,2))=IF(_xlfn.XLOOKUP($A79,INDIRECT("_"&amp;_xlfn.XLOOKUP(BB$2,WatchbillMONTHLY!$A$88:$U$88,OFFSET(WatchbillMONTHLY!$A$88:$U$88,1,2))),INDIRECT("_"&amp;_xlfn.XLOOKUP(BB$2,WatchbillMONTHLY!$A$88:$U$88,OFFSET(WatchbillMONTHLY!$A$88:$U$88,1,2))))=$A79,_xlfn.XLOOKUP(BB$2,WatchbillMONTHLY!$A$88:$U$88,OFFSET(WatchbillMONTHLY!$A$88:$U$88,1,2)),FALSE),TRUE,FALSE)),
FALSE),FALSE)</f>
        <v>0</v>
      </c>
      <c r="BC79" s="209" t="b" cm="1">
        <f t="array" aca="1" ref="BC79" ca="1">IF(AND($A79 &gt; 0, V79 &gt; 0,BC$2&lt;MiscFormulas!$A$5+1),
_xlfn.IFNA(
_xlfn.IFNA(
_xlfn.IFNA(
_xlfn.IFNA(
_xlfn.IFNA(
_xlfn.IFNA(
IF(_xlfn.XLOOKUP(BC$2,WatchbillMONTHLY!$A$3:$U$3,OFFSET(WatchbillMONTHLY!$A$3:$U$3,1,2))=IF(_xlfn.XLOOKUP($A79,INDIRECT("_"&amp;_xlfn.XLOOKUP(BC$2,WatchbillMONTHLY!$A$3:$U$3,OFFSET(WatchbillMONTHLY!$A$3:$U$3,1,2))),INDIRECT("_"&amp;_xlfn.XLOOKUP(BC$2,WatchbillMONTHLY!$A$3:$U$3,OFFSET(WatchbillMONTHLY!$A$3:$U$3,1,2))))=$A79,_xlfn.XLOOKUP(BC$2,WatchbillMONTHLY!$A$3:$U$3,OFFSET(WatchbillMONTHLY!$A$3:$U$3,1,2)),FALSE),TRUE,FALSE),
IF(_xlfn.XLOOKUP(BC$2,WatchbillMONTHLY!$A$20:$U$20,OFFSET(WatchbillMONTHLY!$A$20:$U$20,1,2))=IF(_xlfn.XLOOKUP($A79,INDIRECT("_"&amp;_xlfn.XLOOKUP(BC$2,WatchbillMONTHLY!$A$20:$U$20,OFFSET(WatchbillMONTHLY!$A$20:$U$20,1,2))),INDIRECT("_"&amp;_xlfn.XLOOKUP(BC$2,WatchbillMONTHLY!$A$20:$U$20,OFFSET(WatchbillMONTHLY!$A$20:$U$20,1,2))))=$A79,_xlfn.XLOOKUP(BC$2,WatchbillMONTHLY!$A$20:$U$20,OFFSET(WatchbillMONTHLY!$A$20:$U$20,1,2)),FALSE),TRUE,FALSE)),
IF(_xlfn.XLOOKUP(BC$2,WatchbillMONTHLY!$A$37:$U$37,OFFSET(WatchbillMONTHLY!$A$37:$U$37,1,2))=IF(_xlfn.XLOOKUP($A79,INDIRECT("_"&amp;_xlfn.XLOOKUP(BC$2,WatchbillMONTHLY!$A$37:$U$37,OFFSET(WatchbillMONTHLY!$A$37:$U$37,1,2))),INDIRECT("_"&amp;_xlfn.XLOOKUP(BC$2,WatchbillMONTHLY!$A$37:$U$37,OFFSET(WatchbillMONTHLY!$A$37:$U$37,1,2))))=$A79,_xlfn.XLOOKUP(BC$2,WatchbillMONTHLY!$A$37:$U$37,OFFSET(WatchbillMONTHLY!$A$37:$U$37,1,2)),FALSE),TRUE,FALSE)),
IF(_xlfn.XLOOKUP(BC$2,WatchbillMONTHLY!$A$54:$U$54,OFFSET(WatchbillMONTHLY!$A$54:$U$54,1,2))=IF(_xlfn.XLOOKUP($A79,INDIRECT("_"&amp;_xlfn.XLOOKUP(BC$2,WatchbillMONTHLY!$A$54:$U$54,OFFSET(WatchbillMONTHLY!$A$54:$U$54,1,2))),INDIRECT("_"&amp;_xlfn.XLOOKUP(BC$2,WatchbillMONTHLY!$A$54:$U$54,OFFSET(WatchbillMONTHLY!$A$54:$U$54,1,2))))=$A79,_xlfn.XLOOKUP(BC$2,WatchbillMONTHLY!$A$54:$U$54,OFFSET(WatchbillMONTHLY!$A$54:$U$54,1,2)),FALSE),TRUE,FALSE)),
IF(_xlfn.XLOOKUP(BC$2,WatchbillMONTHLY!$A$71:$U$71,OFFSET(WatchbillMONTHLY!$A$71:$U$71,1,2))=IF(_xlfn.XLOOKUP($A79,INDIRECT("_"&amp;_xlfn.XLOOKUP(BC$2,WatchbillMONTHLY!$A$71:$U$71,OFFSET(WatchbillMONTHLY!$A$71:$U$71,1,2))),INDIRECT("_"&amp;_xlfn.XLOOKUP(BC$2,WatchbillMONTHLY!$A$71:$U$71,OFFSET(WatchbillMONTHLY!$A$71:$U$71,1,2))))=$A79,_xlfn.XLOOKUP(BC$2,WatchbillMONTHLY!$A$71:$U$71,OFFSET(WatchbillMONTHLY!$A$71:$U$71,1,2)),FALSE),TRUE,FALSE)),
IF(_xlfn.XLOOKUP(BC$2,WatchbillMONTHLY!$A$88:$U$88,OFFSET(WatchbillMONTHLY!$A$88:$U$88,1,2))=IF(_xlfn.XLOOKUP($A79,INDIRECT("_"&amp;_xlfn.XLOOKUP(BC$2,WatchbillMONTHLY!$A$88:$U$88,OFFSET(WatchbillMONTHLY!$A$88:$U$88,1,2))),INDIRECT("_"&amp;_xlfn.XLOOKUP(BC$2,WatchbillMONTHLY!$A$88:$U$88,OFFSET(WatchbillMONTHLY!$A$88:$U$88,1,2))))=$A79,_xlfn.XLOOKUP(BC$2,WatchbillMONTHLY!$A$88:$U$88,OFFSET(WatchbillMONTHLY!$A$88:$U$88,1,2)),FALSE),TRUE,FALSE)),
FALSE),FALSE)</f>
        <v>0</v>
      </c>
      <c r="BD79" s="209" t="b" cm="1">
        <f t="array" aca="1" ref="BD79" ca="1">IF(AND($A79 &gt; 0, W79 &gt; 0,BD$2&lt;MiscFormulas!$A$5+1),
_xlfn.IFNA(
_xlfn.IFNA(
_xlfn.IFNA(
_xlfn.IFNA(
_xlfn.IFNA(
_xlfn.IFNA(
IF(_xlfn.XLOOKUP(BD$2,WatchbillMONTHLY!$A$3:$U$3,OFFSET(WatchbillMONTHLY!$A$3:$U$3,1,2))=IF(_xlfn.XLOOKUP($A79,INDIRECT("_"&amp;_xlfn.XLOOKUP(BD$2,WatchbillMONTHLY!$A$3:$U$3,OFFSET(WatchbillMONTHLY!$A$3:$U$3,1,2))),INDIRECT("_"&amp;_xlfn.XLOOKUP(BD$2,WatchbillMONTHLY!$A$3:$U$3,OFFSET(WatchbillMONTHLY!$A$3:$U$3,1,2))))=$A79,_xlfn.XLOOKUP(BD$2,WatchbillMONTHLY!$A$3:$U$3,OFFSET(WatchbillMONTHLY!$A$3:$U$3,1,2)),FALSE),TRUE,FALSE),
IF(_xlfn.XLOOKUP(BD$2,WatchbillMONTHLY!$A$20:$U$20,OFFSET(WatchbillMONTHLY!$A$20:$U$20,1,2))=IF(_xlfn.XLOOKUP($A79,INDIRECT("_"&amp;_xlfn.XLOOKUP(BD$2,WatchbillMONTHLY!$A$20:$U$20,OFFSET(WatchbillMONTHLY!$A$20:$U$20,1,2))),INDIRECT("_"&amp;_xlfn.XLOOKUP(BD$2,WatchbillMONTHLY!$A$20:$U$20,OFFSET(WatchbillMONTHLY!$A$20:$U$20,1,2))))=$A79,_xlfn.XLOOKUP(BD$2,WatchbillMONTHLY!$A$20:$U$20,OFFSET(WatchbillMONTHLY!$A$20:$U$20,1,2)),FALSE),TRUE,FALSE)),
IF(_xlfn.XLOOKUP(BD$2,WatchbillMONTHLY!$A$37:$U$37,OFFSET(WatchbillMONTHLY!$A$37:$U$37,1,2))=IF(_xlfn.XLOOKUP($A79,INDIRECT("_"&amp;_xlfn.XLOOKUP(BD$2,WatchbillMONTHLY!$A$37:$U$37,OFFSET(WatchbillMONTHLY!$A$37:$U$37,1,2))),INDIRECT("_"&amp;_xlfn.XLOOKUP(BD$2,WatchbillMONTHLY!$A$37:$U$37,OFFSET(WatchbillMONTHLY!$A$37:$U$37,1,2))))=$A79,_xlfn.XLOOKUP(BD$2,WatchbillMONTHLY!$A$37:$U$37,OFFSET(WatchbillMONTHLY!$A$37:$U$37,1,2)),FALSE),TRUE,FALSE)),
IF(_xlfn.XLOOKUP(BD$2,WatchbillMONTHLY!$A$54:$U$54,OFFSET(WatchbillMONTHLY!$A$54:$U$54,1,2))=IF(_xlfn.XLOOKUP($A79,INDIRECT("_"&amp;_xlfn.XLOOKUP(BD$2,WatchbillMONTHLY!$A$54:$U$54,OFFSET(WatchbillMONTHLY!$A$54:$U$54,1,2))),INDIRECT("_"&amp;_xlfn.XLOOKUP(BD$2,WatchbillMONTHLY!$A$54:$U$54,OFFSET(WatchbillMONTHLY!$A$54:$U$54,1,2))))=$A79,_xlfn.XLOOKUP(BD$2,WatchbillMONTHLY!$A$54:$U$54,OFFSET(WatchbillMONTHLY!$A$54:$U$54,1,2)),FALSE),TRUE,FALSE)),
IF(_xlfn.XLOOKUP(BD$2,WatchbillMONTHLY!$A$71:$U$71,OFFSET(WatchbillMONTHLY!$A$71:$U$71,1,2))=IF(_xlfn.XLOOKUP($A79,INDIRECT("_"&amp;_xlfn.XLOOKUP(BD$2,WatchbillMONTHLY!$A$71:$U$71,OFFSET(WatchbillMONTHLY!$A$71:$U$71,1,2))),INDIRECT("_"&amp;_xlfn.XLOOKUP(BD$2,WatchbillMONTHLY!$A$71:$U$71,OFFSET(WatchbillMONTHLY!$A$71:$U$71,1,2))))=$A79,_xlfn.XLOOKUP(BD$2,WatchbillMONTHLY!$A$71:$U$71,OFFSET(WatchbillMONTHLY!$A$71:$U$71,1,2)),FALSE),TRUE,FALSE)),
IF(_xlfn.XLOOKUP(BD$2,WatchbillMONTHLY!$A$88:$U$88,OFFSET(WatchbillMONTHLY!$A$88:$U$88,1,2))=IF(_xlfn.XLOOKUP($A79,INDIRECT("_"&amp;_xlfn.XLOOKUP(BD$2,WatchbillMONTHLY!$A$88:$U$88,OFFSET(WatchbillMONTHLY!$A$88:$U$88,1,2))),INDIRECT("_"&amp;_xlfn.XLOOKUP(BD$2,WatchbillMONTHLY!$A$88:$U$88,OFFSET(WatchbillMONTHLY!$A$88:$U$88,1,2))))=$A79,_xlfn.XLOOKUP(BD$2,WatchbillMONTHLY!$A$88:$U$88,OFFSET(WatchbillMONTHLY!$A$88:$U$88,1,2)),FALSE),TRUE,FALSE)),
FALSE),FALSE)</f>
        <v>0</v>
      </c>
      <c r="BE79" s="209" t="b" cm="1">
        <f t="array" aca="1" ref="BE79" ca="1">IF(AND($A79 &gt; 0, X79 &gt; 0,BE$2&lt;MiscFormulas!$A$5+1),
_xlfn.IFNA(
_xlfn.IFNA(
_xlfn.IFNA(
_xlfn.IFNA(
_xlfn.IFNA(
_xlfn.IFNA(
IF(_xlfn.XLOOKUP(BE$2,WatchbillMONTHLY!$A$3:$U$3,OFFSET(WatchbillMONTHLY!$A$3:$U$3,1,2))=IF(_xlfn.XLOOKUP($A79,INDIRECT("_"&amp;_xlfn.XLOOKUP(BE$2,WatchbillMONTHLY!$A$3:$U$3,OFFSET(WatchbillMONTHLY!$A$3:$U$3,1,2))),INDIRECT("_"&amp;_xlfn.XLOOKUP(BE$2,WatchbillMONTHLY!$A$3:$U$3,OFFSET(WatchbillMONTHLY!$A$3:$U$3,1,2))))=$A79,_xlfn.XLOOKUP(BE$2,WatchbillMONTHLY!$A$3:$U$3,OFFSET(WatchbillMONTHLY!$A$3:$U$3,1,2)),FALSE),TRUE,FALSE),
IF(_xlfn.XLOOKUP(BE$2,WatchbillMONTHLY!$A$20:$U$20,OFFSET(WatchbillMONTHLY!$A$20:$U$20,1,2))=IF(_xlfn.XLOOKUP($A79,INDIRECT("_"&amp;_xlfn.XLOOKUP(BE$2,WatchbillMONTHLY!$A$20:$U$20,OFFSET(WatchbillMONTHLY!$A$20:$U$20,1,2))),INDIRECT("_"&amp;_xlfn.XLOOKUP(BE$2,WatchbillMONTHLY!$A$20:$U$20,OFFSET(WatchbillMONTHLY!$A$20:$U$20,1,2))))=$A79,_xlfn.XLOOKUP(BE$2,WatchbillMONTHLY!$A$20:$U$20,OFFSET(WatchbillMONTHLY!$A$20:$U$20,1,2)),FALSE),TRUE,FALSE)),
IF(_xlfn.XLOOKUP(BE$2,WatchbillMONTHLY!$A$37:$U$37,OFFSET(WatchbillMONTHLY!$A$37:$U$37,1,2))=IF(_xlfn.XLOOKUP($A79,INDIRECT("_"&amp;_xlfn.XLOOKUP(BE$2,WatchbillMONTHLY!$A$37:$U$37,OFFSET(WatchbillMONTHLY!$A$37:$U$37,1,2))),INDIRECT("_"&amp;_xlfn.XLOOKUP(BE$2,WatchbillMONTHLY!$A$37:$U$37,OFFSET(WatchbillMONTHLY!$A$37:$U$37,1,2))))=$A79,_xlfn.XLOOKUP(BE$2,WatchbillMONTHLY!$A$37:$U$37,OFFSET(WatchbillMONTHLY!$A$37:$U$37,1,2)),FALSE),TRUE,FALSE)),
IF(_xlfn.XLOOKUP(BE$2,WatchbillMONTHLY!$A$54:$U$54,OFFSET(WatchbillMONTHLY!$A$54:$U$54,1,2))=IF(_xlfn.XLOOKUP($A79,INDIRECT("_"&amp;_xlfn.XLOOKUP(BE$2,WatchbillMONTHLY!$A$54:$U$54,OFFSET(WatchbillMONTHLY!$A$54:$U$54,1,2))),INDIRECT("_"&amp;_xlfn.XLOOKUP(BE$2,WatchbillMONTHLY!$A$54:$U$54,OFFSET(WatchbillMONTHLY!$A$54:$U$54,1,2))))=$A79,_xlfn.XLOOKUP(BE$2,WatchbillMONTHLY!$A$54:$U$54,OFFSET(WatchbillMONTHLY!$A$54:$U$54,1,2)),FALSE),TRUE,FALSE)),
IF(_xlfn.XLOOKUP(BE$2,WatchbillMONTHLY!$A$71:$U$71,OFFSET(WatchbillMONTHLY!$A$71:$U$71,1,2))=IF(_xlfn.XLOOKUP($A79,INDIRECT("_"&amp;_xlfn.XLOOKUP(BE$2,WatchbillMONTHLY!$A$71:$U$71,OFFSET(WatchbillMONTHLY!$A$71:$U$71,1,2))),INDIRECT("_"&amp;_xlfn.XLOOKUP(BE$2,WatchbillMONTHLY!$A$71:$U$71,OFFSET(WatchbillMONTHLY!$A$71:$U$71,1,2))))=$A79,_xlfn.XLOOKUP(BE$2,WatchbillMONTHLY!$A$71:$U$71,OFFSET(WatchbillMONTHLY!$A$71:$U$71,1,2)),FALSE),TRUE,FALSE)),
IF(_xlfn.XLOOKUP(BE$2,WatchbillMONTHLY!$A$88:$U$88,OFFSET(WatchbillMONTHLY!$A$88:$U$88,1,2))=IF(_xlfn.XLOOKUP($A79,INDIRECT("_"&amp;_xlfn.XLOOKUP(BE$2,WatchbillMONTHLY!$A$88:$U$88,OFFSET(WatchbillMONTHLY!$A$88:$U$88,1,2))),INDIRECT("_"&amp;_xlfn.XLOOKUP(BE$2,WatchbillMONTHLY!$A$88:$U$88,OFFSET(WatchbillMONTHLY!$A$88:$U$88,1,2))))=$A79,_xlfn.XLOOKUP(BE$2,WatchbillMONTHLY!$A$88:$U$88,OFFSET(WatchbillMONTHLY!$A$88:$U$88,1,2)),FALSE),TRUE,FALSE)),
FALSE),FALSE)</f>
        <v>0</v>
      </c>
      <c r="BF79" s="209" t="b" cm="1">
        <f t="array" aca="1" ref="BF79" ca="1">IF(AND($A79 &gt; 0, Y79 &gt; 0,BF$2&lt;MiscFormulas!$A$5+1),
_xlfn.IFNA(
_xlfn.IFNA(
_xlfn.IFNA(
_xlfn.IFNA(
_xlfn.IFNA(
_xlfn.IFNA(
IF(_xlfn.XLOOKUP(BF$2,WatchbillMONTHLY!$A$3:$U$3,OFFSET(WatchbillMONTHLY!$A$3:$U$3,1,2))=IF(_xlfn.XLOOKUP($A79,INDIRECT("_"&amp;_xlfn.XLOOKUP(BF$2,WatchbillMONTHLY!$A$3:$U$3,OFFSET(WatchbillMONTHLY!$A$3:$U$3,1,2))),INDIRECT("_"&amp;_xlfn.XLOOKUP(BF$2,WatchbillMONTHLY!$A$3:$U$3,OFFSET(WatchbillMONTHLY!$A$3:$U$3,1,2))))=$A79,_xlfn.XLOOKUP(BF$2,WatchbillMONTHLY!$A$3:$U$3,OFFSET(WatchbillMONTHLY!$A$3:$U$3,1,2)),FALSE),TRUE,FALSE),
IF(_xlfn.XLOOKUP(BF$2,WatchbillMONTHLY!$A$20:$U$20,OFFSET(WatchbillMONTHLY!$A$20:$U$20,1,2))=IF(_xlfn.XLOOKUP($A79,INDIRECT("_"&amp;_xlfn.XLOOKUP(BF$2,WatchbillMONTHLY!$A$20:$U$20,OFFSET(WatchbillMONTHLY!$A$20:$U$20,1,2))),INDIRECT("_"&amp;_xlfn.XLOOKUP(BF$2,WatchbillMONTHLY!$A$20:$U$20,OFFSET(WatchbillMONTHLY!$A$20:$U$20,1,2))))=$A79,_xlfn.XLOOKUP(BF$2,WatchbillMONTHLY!$A$20:$U$20,OFFSET(WatchbillMONTHLY!$A$20:$U$20,1,2)),FALSE),TRUE,FALSE)),
IF(_xlfn.XLOOKUP(BF$2,WatchbillMONTHLY!$A$37:$U$37,OFFSET(WatchbillMONTHLY!$A$37:$U$37,1,2))=IF(_xlfn.XLOOKUP($A79,INDIRECT("_"&amp;_xlfn.XLOOKUP(BF$2,WatchbillMONTHLY!$A$37:$U$37,OFFSET(WatchbillMONTHLY!$A$37:$U$37,1,2))),INDIRECT("_"&amp;_xlfn.XLOOKUP(BF$2,WatchbillMONTHLY!$A$37:$U$37,OFFSET(WatchbillMONTHLY!$A$37:$U$37,1,2))))=$A79,_xlfn.XLOOKUP(BF$2,WatchbillMONTHLY!$A$37:$U$37,OFFSET(WatchbillMONTHLY!$A$37:$U$37,1,2)),FALSE),TRUE,FALSE)),
IF(_xlfn.XLOOKUP(BF$2,WatchbillMONTHLY!$A$54:$U$54,OFFSET(WatchbillMONTHLY!$A$54:$U$54,1,2))=IF(_xlfn.XLOOKUP($A79,INDIRECT("_"&amp;_xlfn.XLOOKUP(BF$2,WatchbillMONTHLY!$A$54:$U$54,OFFSET(WatchbillMONTHLY!$A$54:$U$54,1,2))),INDIRECT("_"&amp;_xlfn.XLOOKUP(BF$2,WatchbillMONTHLY!$A$54:$U$54,OFFSET(WatchbillMONTHLY!$A$54:$U$54,1,2))))=$A79,_xlfn.XLOOKUP(BF$2,WatchbillMONTHLY!$A$54:$U$54,OFFSET(WatchbillMONTHLY!$A$54:$U$54,1,2)),FALSE),TRUE,FALSE)),
IF(_xlfn.XLOOKUP(BF$2,WatchbillMONTHLY!$A$71:$U$71,OFFSET(WatchbillMONTHLY!$A$71:$U$71,1,2))=IF(_xlfn.XLOOKUP($A79,INDIRECT("_"&amp;_xlfn.XLOOKUP(BF$2,WatchbillMONTHLY!$A$71:$U$71,OFFSET(WatchbillMONTHLY!$A$71:$U$71,1,2))),INDIRECT("_"&amp;_xlfn.XLOOKUP(BF$2,WatchbillMONTHLY!$A$71:$U$71,OFFSET(WatchbillMONTHLY!$A$71:$U$71,1,2))))=$A79,_xlfn.XLOOKUP(BF$2,WatchbillMONTHLY!$A$71:$U$71,OFFSET(WatchbillMONTHLY!$A$71:$U$71,1,2)),FALSE),TRUE,FALSE)),
IF(_xlfn.XLOOKUP(BF$2,WatchbillMONTHLY!$A$88:$U$88,OFFSET(WatchbillMONTHLY!$A$88:$U$88,1,2))=IF(_xlfn.XLOOKUP($A79,INDIRECT("_"&amp;_xlfn.XLOOKUP(BF$2,WatchbillMONTHLY!$A$88:$U$88,OFFSET(WatchbillMONTHLY!$A$88:$U$88,1,2))),INDIRECT("_"&amp;_xlfn.XLOOKUP(BF$2,WatchbillMONTHLY!$A$88:$U$88,OFFSET(WatchbillMONTHLY!$A$88:$U$88,1,2))))=$A79,_xlfn.XLOOKUP(BF$2,WatchbillMONTHLY!$A$88:$U$88,OFFSET(WatchbillMONTHLY!$A$88:$U$88,1,2)),FALSE),TRUE,FALSE)),
FALSE),FALSE)</f>
        <v>0</v>
      </c>
      <c r="BG79" s="209" t="b" cm="1">
        <f t="array" aca="1" ref="BG79" ca="1">IF(AND($A79 &gt; 0, Z79 &gt; 0,BG$2&lt;MiscFormulas!$A$5+1),
_xlfn.IFNA(
_xlfn.IFNA(
_xlfn.IFNA(
_xlfn.IFNA(
_xlfn.IFNA(
_xlfn.IFNA(
IF(_xlfn.XLOOKUP(BG$2,WatchbillMONTHLY!$A$3:$U$3,OFFSET(WatchbillMONTHLY!$A$3:$U$3,1,2))=IF(_xlfn.XLOOKUP($A79,INDIRECT("_"&amp;_xlfn.XLOOKUP(BG$2,WatchbillMONTHLY!$A$3:$U$3,OFFSET(WatchbillMONTHLY!$A$3:$U$3,1,2))),INDIRECT("_"&amp;_xlfn.XLOOKUP(BG$2,WatchbillMONTHLY!$A$3:$U$3,OFFSET(WatchbillMONTHLY!$A$3:$U$3,1,2))))=$A79,_xlfn.XLOOKUP(BG$2,WatchbillMONTHLY!$A$3:$U$3,OFFSET(WatchbillMONTHLY!$A$3:$U$3,1,2)),FALSE),TRUE,FALSE),
IF(_xlfn.XLOOKUP(BG$2,WatchbillMONTHLY!$A$20:$U$20,OFFSET(WatchbillMONTHLY!$A$20:$U$20,1,2))=IF(_xlfn.XLOOKUP($A79,INDIRECT("_"&amp;_xlfn.XLOOKUP(BG$2,WatchbillMONTHLY!$A$20:$U$20,OFFSET(WatchbillMONTHLY!$A$20:$U$20,1,2))),INDIRECT("_"&amp;_xlfn.XLOOKUP(BG$2,WatchbillMONTHLY!$A$20:$U$20,OFFSET(WatchbillMONTHLY!$A$20:$U$20,1,2))))=$A79,_xlfn.XLOOKUP(BG$2,WatchbillMONTHLY!$A$20:$U$20,OFFSET(WatchbillMONTHLY!$A$20:$U$20,1,2)),FALSE),TRUE,FALSE)),
IF(_xlfn.XLOOKUP(BG$2,WatchbillMONTHLY!$A$37:$U$37,OFFSET(WatchbillMONTHLY!$A$37:$U$37,1,2))=IF(_xlfn.XLOOKUP($A79,INDIRECT("_"&amp;_xlfn.XLOOKUP(BG$2,WatchbillMONTHLY!$A$37:$U$37,OFFSET(WatchbillMONTHLY!$A$37:$U$37,1,2))),INDIRECT("_"&amp;_xlfn.XLOOKUP(BG$2,WatchbillMONTHLY!$A$37:$U$37,OFFSET(WatchbillMONTHLY!$A$37:$U$37,1,2))))=$A79,_xlfn.XLOOKUP(BG$2,WatchbillMONTHLY!$A$37:$U$37,OFFSET(WatchbillMONTHLY!$A$37:$U$37,1,2)),FALSE),TRUE,FALSE)),
IF(_xlfn.XLOOKUP(BG$2,WatchbillMONTHLY!$A$54:$U$54,OFFSET(WatchbillMONTHLY!$A$54:$U$54,1,2))=IF(_xlfn.XLOOKUP($A79,INDIRECT("_"&amp;_xlfn.XLOOKUP(BG$2,WatchbillMONTHLY!$A$54:$U$54,OFFSET(WatchbillMONTHLY!$A$54:$U$54,1,2))),INDIRECT("_"&amp;_xlfn.XLOOKUP(BG$2,WatchbillMONTHLY!$A$54:$U$54,OFFSET(WatchbillMONTHLY!$A$54:$U$54,1,2))))=$A79,_xlfn.XLOOKUP(BG$2,WatchbillMONTHLY!$A$54:$U$54,OFFSET(WatchbillMONTHLY!$A$54:$U$54,1,2)),FALSE),TRUE,FALSE)),
IF(_xlfn.XLOOKUP(BG$2,WatchbillMONTHLY!$A$71:$U$71,OFFSET(WatchbillMONTHLY!$A$71:$U$71,1,2))=IF(_xlfn.XLOOKUP($A79,INDIRECT("_"&amp;_xlfn.XLOOKUP(BG$2,WatchbillMONTHLY!$A$71:$U$71,OFFSET(WatchbillMONTHLY!$A$71:$U$71,1,2))),INDIRECT("_"&amp;_xlfn.XLOOKUP(BG$2,WatchbillMONTHLY!$A$71:$U$71,OFFSET(WatchbillMONTHLY!$A$71:$U$71,1,2))))=$A79,_xlfn.XLOOKUP(BG$2,WatchbillMONTHLY!$A$71:$U$71,OFFSET(WatchbillMONTHLY!$A$71:$U$71,1,2)),FALSE),TRUE,FALSE)),
IF(_xlfn.XLOOKUP(BG$2,WatchbillMONTHLY!$A$88:$U$88,OFFSET(WatchbillMONTHLY!$A$88:$U$88,1,2))=IF(_xlfn.XLOOKUP($A79,INDIRECT("_"&amp;_xlfn.XLOOKUP(BG$2,WatchbillMONTHLY!$A$88:$U$88,OFFSET(WatchbillMONTHLY!$A$88:$U$88,1,2))),INDIRECT("_"&amp;_xlfn.XLOOKUP(BG$2,WatchbillMONTHLY!$A$88:$U$88,OFFSET(WatchbillMONTHLY!$A$88:$U$88,1,2))))=$A79,_xlfn.XLOOKUP(BG$2,WatchbillMONTHLY!$A$88:$U$88,OFFSET(WatchbillMONTHLY!$A$88:$U$88,1,2)),FALSE),TRUE,FALSE)),
FALSE),FALSE)</f>
        <v>0</v>
      </c>
      <c r="BH79" s="209" t="b" cm="1">
        <f t="array" aca="1" ref="BH79" ca="1">IF(AND($A79 &gt; 0, AA79 &gt; 0,BH$2&lt;MiscFormulas!$A$5+1),
_xlfn.IFNA(
_xlfn.IFNA(
_xlfn.IFNA(
_xlfn.IFNA(
_xlfn.IFNA(
_xlfn.IFNA(
IF(_xlfn.XLOOKUP(BH$2,WatchbillMONTHLY!$A$3:$U$3,OFFSET(WatchbillMONTHLY!$A$3:$U$3,1,2))=IF(_xlfn.XLOOKUP($A79,INDIRECT("_"&amp;_xlfn.XLOOKUP(BH$2,WatchbillMONTHLY!$A$3:$U$3,OFFSET(WatchbillMONTHLY!$A$3:$U$3,1,2))),INDIRECT("_"&amp;_xlfn.XLOOKUP(BH$2,WatchbillMONTHLY!$A$3:$U$3,OFFSET(WatchbillMONTHLY!$A$3:$U$3,1,2))))=$A79,_xlfn.XLOOKUP(BH$2,WatchbillMONTHLY!$A$3:$U$3,OFFSET(WatchbillMONTHLY!$A$3:$U$3,1,2)),FALSE),TRUE,FALSE),
IF(_xlfn.XLOOKUP(BH$2,WatchbillMONTHLY!$A$20:$U$20,OFFSET(WatchbillMONTHLY!$A$20:$U$20,1,2))=IF(_xlfn.XLOOKUP($A79,INDIRECT("_"&amp;_xlfn.XLOOKUP(BH$2,WatchbillMONTHLY!$A$20:$U$20,OFFSET(WatchbillMONTHLY!$A$20:$U$20,1,2))),INDIRECT("_"&amp;_xlfn.XLOOKUP(BH$2,WatchbillMONTHLY!$A$20:$U$20,OFFSET(WatchbillMONTHLY!$A$20:$U$20,1,2))))=$A79,_xlfn.XLOOKUP(BH$2,WatchbillMONTHLY!$A$20:$U$20,OFFSET(WatchbillMONTHLY!$A$20:$U$20,1,2)),FALSE),TRUE,FALSE)),
IF(_xlfn.XLOOKUP(BH$2,WatchbillMONTHLY!$A$37:$U$37,OFFSET(WatchbillMONTHLY!$A$37:$U$37,1,2))=IF(_xlfn.XLOOKUP($A79,INDIRECT("_"&amp;_xlfn.XLOOKUP(BH$2,WatchbillMONTHLY!$A$37:$U$37,OFFSET(WatchbillMONTHLY!$A$37:$U$37,1,2))),INDIRECT("_"&amp;_xlfn.XLOOKUP(BH$2,WatchbillMONTHLY!$A$37:$U$37,OFFSET(WatchbillMONTHLY!$A$37:$U$37,1,2))))=$A79,_xlfn.XLOOKUP(BH$2,WatchbillMONTHLY!$A$37:$U$37,OFFSET(WatchbillMONTHLY!$A$37:$U$37,1,2)),FALSE),TRUE,FALSE)),
IF(_xlfn.XLOOKUP(BH$2,WatchbillMONTHLY!$A$54:$U$54,OFFSET(WatchbillMONTHLY!$A$54:$U$54,1,2))=IF(_xlfn.XLOOKUP($A79,INDIRECT("_"&amp;_xlfn.XLOOKUP(BH$2,WatchbillMONTHLY!$A$54:$U$54,OFFSET(WatchbillMONTHLY!$A$54:$U$54,1,2))),INDIRECT("_"&amp;_xlfn.XLOOKUP(BH$2,WatchbillMONTHLY!$A$54:$U$54,OFFSET(WatchbillMONTHLY!$A$54:$U$54,1,2))))=$A79,_xlfn.XLOOKUP(BH$2,WatchbillMONTHLY!$A$54:$U$54,OFFSET(WatchbillMONTHLY!$A$54:$U$54,1,2)),FALSE),TRUE,FALSE)),
IF(_xlfn.XLOOKUP(BH$2,WatchbillMONTHLY!$A$71:$U$71,OFFSET(WatchbillMONTHLY!$A$71:$U$71,1,2))=IF(_xlfn.XLOOKUP($A79,INDIRECT("_"&amp;_xlfn.XLOOKUP(BH$2,WatchbillMONTHLY!$A$71:$U$71,OFFSET(WatchbillMONTHLY!$A$71:$U$71,1,2))),INDIRECT("_"&amp;_xlfn.XLOOKUP(BH$2,WatchbillMONTHLY!$A$71:$U$71,OFFSET(WatchbillMONTHLY!$A$71:$U$71,1,2))))=$A79,_xlfn.XLOOKUP(BH$2,WatchbillMONTHLY!$A$71:$U$71,OFFSET(WatchbillMONTHLY!$A$71:$U$71,1,2)),FALSE),TRUE,FALSE)),
IF(_xlfn.XLOOKUP(BH$2,WatchbillMONTHLY!$A$88:$U$88,OFFSET(WatchbillMONTHLY!$A$88:$U$88,1,2))=IF(_xlfn.XLOOKUP($A79,INDIRECT("_"&amp;_xlfn.XLOOKUP(BH$2,WatchbillMONTHLY!$A$88:$U$88,OFFSET(WatchbillMONTHLY!$A$88:$U$88,1,2))),INDIRECT("_"&amp;_xlfn.XLOOKUP(BH$2,WatchbillMONTHLY!$A$88:$U$88,OFFSET(WatchbillMONTHLY!$A$88:$U$88,1,2))))=$A79,_xlfn.XLOOKUP(BH$2,WatchbillMONTHLY!$A$88:$U$88,OFFSET(WatchbillMONTHLY!$A$88:$U$88,1,2)),FALSE),TRUE,FALSE)),
FALSE),FALSE)</f>
        <v>0</v>
      </c>
      <c r="BI79" s="209" t="b" cm="1">
        <f t="array" aca="1" ref="BI79" ca="1">IF(AND($A79 &gt; 0, AB79 &gt; 0,BI$2&lt;MiscFormulas!$A$5+1),
_xlfn.IFNA(
_xlfn.IFNA(
_xlfn.IFNA(
_xlfn.IFNA(
_xlfn.IFNA(
_xlfn.IFNA(
IF(_xlfn.XLOOKUP(BI$2,WatchbillMONTHLY!$A$3:$U$3,OFFSET(WatchbillMONTHLY!$A$3:$U$3,1,2))=IF(_xlfn.XLOOKUP($A79,INDIRECT("_"&amp;_xlfn.XLOOKUP(BI$2,WatchbillMONTHLY!$A$3:$U$3,OFFSET(WatchbillMONTHLY!$A$3:$U$3,1,2))),INDIRECT("_"&amp;_xlfn.XLOOKUP(BI$2,WatchbillMONTHLY!$A$3:$U$3,OFFSET(WatchbillMONTHLY!$A$3:$U$3,1,2))))=$A79,_xlfn.XLOOKUP(BI$2,WatchbillMONTHLY!$A$3:$U$3,OFFSET(WatchbillMONTHLY!$A$3:$U$3,1,2)),FALSE),TRUE,FALSE),
IF(_xlfn.XLOOKUP(BI$2,WatchbillMONTHLY!$A$20:$U$20,OFFSET(WatchbillMONTHLY!$A$20:$U$20,1,2))=IF(_xlfn.XLOOKUP($A79,INDIRECT("_"&amp;_xlfn.XLOOKUP(BI$2,WatchbillMONTHLY!$A$20:$U$20,OFFSET(WatchbillMONTHLY!$A$20:$U$20,1,2))),INDIRECT("_"&amp;_xlfn.XLOOKUP(BI$2,WatchbillMONTHLY!$A$20:$U$20,OFFSET(WatchbillMONTHLY!$A$20:$U$20,1,2))))=$A79,_xlfn.XLOOKUP(BI$2,WatchbillMONTHLY!$A$20:$U$20,OFFSET(WatchbillMONTHLY!$A$20:$U$20,1,2)),FALSE),TRUE,FALSE)),
IF(_xlfn.XLOOKUP(BI$2,WatchbillMONTHLY!$A$37:$U$37,OFFSET(WatchbillMONTHLY!$A$37:$U$37,1,2))=IF(_xlfn.XLOOKUP($A79,INDIRECT("_"&amp;_xlfn.XLOOKUP(BI$2,WatchbillMONTHLY!$A$37:$U$37,OFFSET(WatchbillMONTHLY!$A$37:$U$37,1,2))),INDIRECT("_"&amp;_xlfn.XLOOKUP(BI$2,WatchbillMONTHLY!$A$37:$U$37,OFFSET(WatchbillMONTHLY!$A$37:$U$37,1,2))))=$A79,_xlfn.XLOOKUP(BI$2,WatchbillMONTHLY!$A$37:$U$37,OFFSET(WatchbillMONTHLY!$A$37:$U$37,1,2)),FALSE),TRUE,FALSE)),
IF(_xlfn.XLOOKUP(BI$2,WatchbillMONTHLY!$A$54:$U$54,OFFSET(WatchbillMONTHLY!$A$54:$U$54,1,2))=IF(_xlfn.XLOOKUP($A79,INDIRECT("_"&amp;_xlfn.XLOOKUP(BI$2,WatchbillMONTHLY!$A$54:$U$54,OFFSET(WatchbillMONTHLY!$A$54:$U$54,1,2))),INDIRECT("_"&amp;_xlfn.XLOOKUP(BI$2,WatchbillMONTHLY!$A$54:$U$54,OFFSET(WatchbillMONTHLY!$A$54:$U$54,1,2))))=$A79,_xlfn.XLOOKUP(BI$2,WatchbillMONTHLY!$A$54:$U$54,OFFSET(WatchbillMONTHLY!$A$54:$U$54,1,2)),FALSE),TRUE,FALSE)),
IF(_xlfn.XLOOKUP(BI$2,WatchbillMONTHLY!$A$71:$U$71,OFFSET(WatchbillMONTHLY!$A$71:$U$71,1,2))=IF(_xlfn.XLOOKUP($A79,INDIRECT("_"&amp;_xlfn.XLOOKUP(BI$2,WatchbillMONTHLY!$A$71:$U$71,OFFSET(WatchbillMONTHLY!$A$71:$U$71,1,2))),INDIRECT("_"&amp;_xlfn.XLOOKUP(BI$2,WatchbillMONTHLY!$A$71:$U$71,OFFSET(WatchbillMONTHLY!$A$71:$U$71,1,2))))=$A79,_xlfn.XLOOKUP(BI$2,WatchbillMONTHLY!$A$71:$U$71,OFFSET(WatchbillMONTHLY!$A$71:$U$71,1,2)),FALSE),TRUE,FALSE)),
IF(_xlfn.XLOOKUP(BI$2,WatchbillMONTHLY!$A$88:$U$88,OFFSET(WatchbillMONTHLY!$A$88:$U$88,1,2))=IF(_xlfn.XLOOKUP($A79,INDIRECT("_"&amp;_xlfn.XLOOKUP(BI$2,WatchbillMONTHLY!$A$88:$U$88,OFFSET(WatchbillMONTHLY!$A$88:$U$88,1,2))),INDIRECT("_"&amp;_xlfn.XLOOKUP(BI$2,WatchbillMONTHLY!$A$88:$U$88,OFFSET(WatchbillMONTHLY!$A$88:$U$88,1,2))))=$A79,_xlfn.XLOOKUP(BI$2,WatchbillMONTHLY!$A$88:$U$88,OFFSET(WatchbillMONTHLY!$A$88:$U$88,1,2)),FALSE),TRUE,FALSE)),
FALSE),FALSE)</f>
        <v>0</v>
      </c>
      <c r="BJ79" s="209" t="b" cm="1">
        <f t="array" aca="1" ref="BJ79" ca="1">IF(AND($A79 &gt; 0, AC79 &gt; 0,BJ$2&lt;MiscFormulas!$A$5+1),
_xlfn.IFNA(
_xlfn.IFNA(
_xlfn.IFNA(
_xlfn.IFNA(
_xlfn.IFNA(
_xlfn.IFNA(
IF(_xlfn.XLOOKUP(BJ$2,WatchbillMONTHLY!$A$3:$U$3,OFFSET(WatchbillMONTHLY!$A$3:$U$3,1,2))=IF(_xlfn.XLOOKUP($A79,INDIRECT("_"&amp;_xlfn.XLOOKUP(BJ$2,WatchbillMONTHLY!$A$3:$U$3,OFFSET(WatchbillMONTHLY!$A$3:$U$3,1,2))),INDIRECT("_"&amp;_xlfn.XLOOKUP(BJ$2,WatchbillMONTHLY!$A$3:$U$3,OFFSET(WatchbillMONTHLY!$A$3:$U$3,1,2))))=$A79,_xlfn.XLOOKUP(BJ$2,WatchbillMONTHLY!$A$3:$U$3,OFFSET(WatchbillMONTHLY!$A$3:$U$3,1,2)),FALSE),TRUE,FALSE),
IF(_xlfn.XLOOKUP(BJ$2,WatchbillMONTHLY!$A$20:$U$20,OFFSET(WatchbillMONTHLY!$A$20:$U$20,1,2))=IF(_xlfn.XLOOKUP($A79,INDIRECT("_"&amp;_xlfn.XLOOKUP(BJ$2,WatchbillMONTHLY!$A$20:$U$20,OFFSET(WatchbillMONTHLY!$A$20:$U$20,1,2))),INDIRECT("_"&amp;_xlfn.XLOOKUP(BJ$2,WatchbillMONTHLY!$A$20:$U$20,OFFSET(WatchbillMONTHLY!$A$20:$U$20,1,2))))=$A79,_xlfn.XLOOKUP(BJ$2,WatchbillMONTHLY!$A$20:$U$20,OFFSET(WatchbillMONTHLY!$A$20:$U$20,1,2)),FALSE),TRUE,FALSE)),
IF(_xlfn.XLOOKUP(BJ$2,WatchbillMONTHLY!$A$37:$U$37,OFFSET(WatchbillMONTHLY!$A$37:$U$37,1,2))=IF(_xlfn.XLOOKUP($A79,INDIRECT("_"&amp;_xlfn.XLOOKUP(BJ$2,WatchbillMONTHLY!$A$37:$U$37,OFFSET(WatchbillMONTHLY!$A$37:$U$37,1,2))),INDIRECT("_"&amp;_xlfn.XLOOKUP(BJ$2,WatchbillMONTHLY!$A$37:$U$37,OFFSET(WatchbillMONTHLY!$A$37:$U$37,1,2))))=$A79,_xlfn.XLOOKUP(BJ$2,WatchbillMONTHLY!$A$37:$U$37,OFFSET(WatchbillMONTHLY!$A$37:$U$37,1,2)),FALSE),TRUE,FALSE)),
IF(_xlfn.XLOOKUP(BJ$2,WatchbillMONTHLY!$A$54:$U$54,OFFSET(WatchbillMONTHLY!$A$54:$U$54,1,2))=IF(_xlfn.XLOOKUP($A79,INDIRECT("_"&amp;_xlfn.XLOOKUP(BJ$2,WatchbillMONTHLY!$A$54:$U$54,OFFSET(WatchbillMONTHLY!$A$54:$U$54,1,2))),INDIRECT("_"&amp;_xlfn.XLOOKUP(BJ$2,WatchbillMONTHLY!$A$54:$U$54,OFFSET(WatchbillMONTHLY!$A$54:$U$54,1,2))))=$A79,_xlfn.XLOOKUP(BJ$2,WatchbillMONTHLY!$A$54:$U$54,OFFSET(WatchbillMONTHLY!$A$54:$U$54,1,2)),FALSE),TRUE,FALSE)),
IF(_xlfn.XLOOKUP(BJ$2,WatchbillMONTHLY!$A$71:$U$71,OFFSET(WatchbillMONTHLY!$A$71:$U$71,1,2))=IF(_xlfn.XLOOKUP($A79,INDIRECT("_"&amp;_xlfn.XLOOKUP(BJ$2,WatchbillMONTHLY!$A$71:$U$71,OFFSET(WatchbillMONTHLY!$A$71:$U$71,1,2))),INDIRECT("_"&amp;_xlfn.XLOOKUP(BJ$2,WatchbillMONTHLY!$A$71:$U$71,OFFSET(WatchbillMONTHLY!$A$71:$U$71,1,2))))=$A79,_xlfn.XLOOKUP(BJ$2,WatchbillMONTHLY!$A$71:$U$71,OFFSET(WatchbillMONTHLY!$A$71:$U$71,1,2)),FALSE),TRUE,FALSE)),
IF(_xlfn.XLOOKUP(BJ$2,WatchbillMONTHLY!$A$88:$U$88,OFFSET(WatchbillMONTHLY!$A$88:$U$88,1,2))=IF(_xlfn.XLOOKUP($A79,INDIRECT("_"&amp;_xlfn.XLOOKUP(BJ$2,WatchbillMONTHLY!$A$88:$U$88,OFFSET(WatchbillMONTHLY!$A$88:$U$88,1,2))),INDIRECT("_"&amp;_xlfn.XLOOKUP(BJ$2,WatchbillMONTHLY!$A$88:$U$88,OFFSET(WatchbillMONTHLY!$A$88:$U$88,1,2))))=$A79,_xlfn.XLOOKUP(BJ$2,WatchbillMONTHLY!$A$88:$U$88,OFFSET(WatchbillMONTHLY!$A$88:$U$88,1,2)),FALSE),TRUE,FALSE)),
FALSE),FALSE)</f>
        <v>0</v>
      </c>
      <c r="BK79" s="209" t="b" cm="1">
        <f t="array" aca="1" ref="BK79" ca="1">IF(AND($A79 &gt; 0, AD79 &gt; 0,BK$2&lt;MiscFormulas!$A$5+1),
_xlfn.IFNA(
_xlfn.IFNA(
_xlfn.IFNA(
_xlfn.IFNA(
_xlfn.IFNA(
_xlfn.IFNA(
IF(_xlfn.XLOOKUP(BK$2,WatchbillMONTHLY!$A$3:$U$3,OFFSET(WatchbillMONTHLY!$A$3:$U$3,1,2))=IF(_xlfn.XLOOKUP($A79,INDIRECT("_"&amp;_xlfn.XLOOKUP(BK$2,WatchbillMONTHLY!$A$3:$U$3,OFFSET(WatchbillMONTHLY!$A$3:$U$3,1,2))),INDIRECT("_"&amp;_xlfn.XLOOKUP(BK$2,WatchbillMONTHLY!$A$3:$U$3,OFFSET(WatchbillMONTHLY!$A$3:$U$3,1,2))))=$A79,_xlfn.XLOOKUP(BK$2,WatchbillMONTHLY!$A$3:$U$3,OFFSET(WatchbillMONTHLY!$A$3:$U$3,1,2)),FALSE),TRUE,FALSE),
IF(_xlfn.XLOOKUP(BK$2,WatchbillMONTHLY!$A$20:$U$20,OFFSET(WatchbillMONTHLY!$A$20:$U$20,1,2))=IF(_xlfn.XLOOKUP($A79,INDIRECT("_"&amp;_xlfn.XLOOKUP(BK$2,WatchbillMONTHLY!$A$20:$U$20,OFFSET(WatchbillMONTHLY!$A$20:$U$20,1,2))),INDIRECT("_"&amp;_xlfn.XLOOKUP(BK$2,WatchbillMONTHLY!$A$20:$U$20,OFFSET(WatchbillMONTHLY!$A$20:$U$20,1,2))))=$A79,_xlfn.XLOOKUP(BK$2,WatchbillMONTHLY!$A$20:$U$20,OFFSET(WatchbillMONTHLY!$A$20:$U$20,1,2)),FALSE),TRUE,FALSE)),
IF(_xlfn.XLOOKUP(BK$2,WatchbillMONTHLY!$A$37:$U$37,OFFSET(WatchbillMONTHLY!$A$37:$U$37,1,2))=IF(_xlfn.XLOOKUP($A79,INDIRECT("_"&amp;_xlfn.XLOOKUP(BK$2,WatchbillMONTHLY!$A$37:$U$37,OFFSET(WatchbillMONTHLY!$A$37:$U$37,1,2))),INDIRECT("_"&amp;_xlfn.XLOOKUP(BK$2,WatchbillMONTHLY!$A$37:$U$37,OFFSET(WatchbillMONTHLY!$A$37:$U$37,1,2))))=$A79,_xlfn.XLOOKUP(BK$2,WatchbillMONTHLY!$A$37:$U$37,OFFSET(WatchbillMONTHLY!$A$37:$U$37,1,2)),FALSE),TRUE,FALSE)),
IF(_xlfn.XLOOKUP(BK$2,WatchbillMONTHLY!$A$54:$U$54,OFFSET(WatchbillMONTHLY!$A$54:$U$54,1,2))=IF(_xlfn.XLOOKUP($A79,INDIRECT("_"&amp;_xlfn.XLOOKUP(BK$2,WatchbillMONTHLY!$A$54:$U$54,OFFSET(WatchbillMONTHLY!$A$54:$U$54,1,2))),INDIRECT("_"&amp;_xlfn.XLOOKUP(BK$2,WatchbillMONTHLY!$A$54:$U$54,OFFSET(WatchbillMONTHLY!$A$54:$U$54,1,2))))=$A79,_xlfn.XLOOKUP(BK$2,WatchbillMONTHLY!$A$54:$U$54,OFFSET(WatchbillMONTHLY!$A$54:$U$54,1,2)),FALSE),TRUE,FALSE)),
IF(_xlfn.XLOOKUP(BK$2,WatchbillMONTHLY!$A$71:$U$71,OFFSET(WatchbillMONTHLY!$A$71:$U$71,1,2))=IF(_xlfn.XLOOKUP($A79,INDIRECT("_"&amp;_xlfn.XLOOKUP(BK$2,WatchbillMONTHLY!$A$71:$U$71,OFFSET(WatchbillMONTHLY!$A$71:$U$71,1,2))),INDIRECT("_"&amp;_xlfn.XLOOKUP(BK$2,WatchbillMONTHLY!$A$71:$U$71,OFFSET(WatchbillMONTHLY!$A$71:$U$71,1,2))))=$A79,_xlfn.XLOOKUP(BK$2,WatchbillMONTHLY!$A$71:$U$71,OFFSET(WatchbillMONTHLY!$A$71:$U$71,1,2)),FALSE),TRUE,FALSE)),
IF(_xlfn.XLOOKUP(BK$2,WatchbillMONTHLY!$A$88:$U$88,OFFSET(WatchbillMONTHLY!$A$88:$U$88,1,2))=IF(_xlfn.XLOOKUP($A79,INDIRECT("_"&amp;_xlfn.XLOOKUP(BK$2,WatchbillMONTHLY!$A$88:$U$88,OFFSET(WatchbillMONTHLY!$A$88:$U$88,1,2))),INDIRECT("_"&amp;_xlfn.XLOOKUP(BK$2,WatchbillMONTHLY!$A$88:$U$88,OFFSET(WatchbillMONTHLY!$A$88:$U$88,1,2))))=$A79,_xlfn.XLOOKUP(BK$2,WatchbillMONTHLY!$A$88:$U$88,OFFSET(WatchbillMONTHLY!$A$88:$U$88,1,2)),FALSE),TRUE,FALSE)),
FALSE),FALSE)</f>
        <v>0</v>
      </c>
      <c r="BL79" s="209" t="b" cm="1">
        <f t="array" aca="1" ref="BL79" ca="1">IF(AND($A79 &gt; 0, AE79 &gt; 0,BL$2&lt;MiscFormulas!$A$5+1),
_xlfn.IFNA(
_xlfn.IFNA(
_xlfn.IFNA(
_xlfn.IFNA(
_xlfn.IFNA(
_xlfn.IFNA(
IF(_xlfn.XLOOKUP(BL$2,WatchbillMONTHLY!$A$3:$U$3,OFFSET(WatchbillMONTHLY!$A$3:$U$3,1,2))=IF(_xlfn.XLOOKUP($A79,INDIRECT("_"&amp;_xlfn.XLOOKUP(BL$2,WatchbillMONTHLY!$A$3:$U$3,OFFSET(WatchbillMONTHLY!$A$3:$U$3,1,2))),INDIRECT("_"&amp;_xlfn.XLOOKUP(BL$2,WatchbillMONTHLY!$A$3:$U$3,OFFSET(WatchbillMONTHLY!$A$3:$U$3,1,2))))=$A79,_xlfn.XLOOKUP(BL$2,WatchbillMONTHLY!$A$3:$U$3,OFFSET(WatchbillMONTHLY!$A$3:$U$3,1,2)),FALSE),TRUE,FALSE),
IF(_xlfn.XLOOKUP(BL$2,WatchbillMONTHLY!$A$20:$U$20,OFFSET(WatchbillMONTHLY!$A$20:$U$20,1,2))=IF(_xlfn.XLOOKUP($A79,INDIRECT("_"&amp;_xlfn.XLOOKUP(BL$2,WatchbillMONTHLY!$A$20:$U$20,OFFSET(WatchbillMONTHLY!$A$20:$U$20,1,2))),INDIRECT("_"&amp;_xlfn.XLOOKUP(BL$2,WatchbillMONTHLY!$A$20:$U$20,OFFSET(WatchbillMONTHLY!$A$20:$U$20,1,2))))=$A79,_xlfn.XLOOKUP(BL$2,WatchbillMONTHLY!$A$20:$U$20,OFFSET(WatchbillMONTHLY!$A$20:$U$20,1,2)),FALSE),TRUE,FALSE)),
IF(_xlfn.XLOOKUP(BL$2,WatchbillMONTHLY!$A$37:$U$37,OFFSET(WatchbillMONTHLY!$A$37:$U$37,1,2))=IF(_xlfn.XLOOKUP($A79,INDIRECT("_"&amp;_xlfn.XLOOKUP(BL$2,WatchbillMONTHLY!$A$37:$U$37,OFFSET(WatchbillMONTHLY!$A$37:$U$37,1,2))),INDIRECT("_"&amp;_xlfn.XLOOKUP(BL$2,WatchbillMONTHLY!$A$37:$U$37,OFFSET(WatchbillMONTHLY!$A$37:$U$37,1,2))))=$A79,_xlfn.XLOOKUP(BL$2,WatchbillMONTHLY!$A$37:$U$37,OFFSET(WatchbillMONTHLY!$A$37:$U$37,1,2)),FALSE),TRUE,FALSE)),
IF(_xlfn.XLOOKUP(BL$2,WatchbillMONTHLY!$A$54:$U$54,OFFSET(WatchbillMONTHLY!$A$54:$U$54,1,2))=IF(_xlfn.XLOOKUP($A79,INDIRECT("_"&amp;_xlfn.XLOOKUP(BL$2,WatchbillMONTHLY!$A$54:$U$54,OFFSET(WatchbillMONTHLY!$A$54:$U$54,1,2))),INDIRECT("_"&amp;_xlfn.XLOOKUP(BL$2,WatchbillMONTHLY!$A$54:$U$54,OFFSET(WatchbillMONTHLY!$A$54:$U$54,1,2))))=$A79,_xlfn.XLOOKUP(BL$2,WatchbillMONTHLY!$A$54:$U$54,OFFSET(WatchbillMONTHLY!$A$54:$U$54,1,2)),FALSE),TRUE,FALSE)),
IF(_xlfn.XLOOKUP(BL$2,WatchbillMONTHLY!$A$71:$U$71,OFFSET(WatchbillMONTHLY!$A$71:$U$71,1,2))=IF(_xlfn.XLOOKUP($A79,INDIRECT("_"&amp;_xlfn.XLOOKUP(BL$2,WatchbillMONTHLY!$A$71:$U$71,OFFSET(WatchbillMONTHLY!$A$71:$U$71,1,2))),INDIRECT("_"&amp;_xlfn.XLOOKUP(BL$2,WatchbillMONTHLY!$A$71:$U$71,OFFSET(WatchbillMONTHLY!$A$71:$U$71,1,2))))=$A79,_xlfn.XLOOKUP(BL$2,WatchbillMONTHLY!$A$71:$U$71,OFFSET(WatchbillMONTHLY!$A$71:$U$71,1,2)),FALSE),TRUE,FALSE)),
IF(_xlfn.XLOOKUP(BL$2,WatchbillMONTHLY!$A$88:$U$88,OFFSET(WatchbillMONTHLY!$A$88:$U$88,1,2))=IF(_xlfn.XLOOKUP($A79,INDIRECT("_"&amp;_xlfn.XLOOKUP(BL$2,WatchbillMONTHLY!$A$88:$U$88,OFFSET(WatchbillMONTHLY!$A$88:$U$88,1,2))),INDIRECT("_"&amp;_xlfn.XLOOKUP(BL$2,WatchbillMONTHLY!$A$88:$U$88,OFFSET(WatchbillMONTHLY!$A$88:$U$88,1,2))))=$A79,_xlfn.XLOOKUP(BL$2,WatchbillMONTHLY!$A$88:$U$88,OFFSET(WatchbillMONTHLY!$A$88:$U$88,1,2)),FALSE),TRUE,FALSE)),
FALSE),FALSE)</f>
        <v>0</v>
      </c>
      <c r="BM79" s="209" t="b" cm="1">
        <f t="array" aca="1" ref="BM79" ca="1">IF(AND($A79 &gt; 0, AF79 &gt; 0,BM$2&lt;MiscFormulas!$A$5+1),
_xlfn.IFNA(
_xlfn.IFNA(
_xlfn.IFNA(
_xlfn.IFNA(
_xlfn.IFNA(
_xlfn.IFNA(
IF(_xlfn.XLOOKUP(BM$2,WatchbillMONTHLY!$A$3:$U$3,OFFSET(WatchbillMONTHLY!$A$3:$U$3,1,2))=IF(_xlfn.XLOOKUP($A79,INDIRECT("_"&amp;_xlfn.XLOOKUP(BM$2,WatchbillMONTHLY!$A$3:$U$3,OFFSET(WatchbillMONTHLY!$A$3:$U$3,1,2))),INDIRECT("_"&amp;_xlfn.XLOOKUP(BM$2,WatchbillMONTHLY!$A$3:$U$3,OFFSET(WatchbillMONTHLY!$A$3:$U$3,1,2))))=$A79,_xlfn.XLOOKUP(BM$2,WatchbillMONTHLY!$A$3:$U$3,OFFSET(WatchbillMONTHLY!$A$3:$U$3,1,2)),FALSE),TRUE,FALSE),
IF(_xlfn.XLOOKUP(BM$2,WatchbillMONTHLY!$A$20:$U$20,OFFSET(WatchbillMONTHLY!$A$20:$U$20,1,2))=IF(_xlfn.XLOOKUP($A79,INDIRECT("_"&amp;_xlfn.XLOOKUP(BM$2,WatchbillMONTHLY!$A$20:$U$20,OFFSET(WatchbillMONTHLY!$A$20:$U$20,1,2))),INDIRECT("_"&amp;_xlfn.XLOOKUP(BM$2,WatchbillMONTHLY!$A$20:$U$20,OFFSET(WatchbillMONTHLY!$A$20:$U$20,1,2))))=$A79,_xlfn.XLOOKUP(BM$2,WatchbillMONTHLY!$A$20:$U$20,OFFSET(WatchbillMONTHLY!$A$20:$U$20,1,2)),FALSE),TRUE,FALSE)),
IF(_xlfn.XLOOKUP(BM$2,WatchbillMONTHLY!$A$37:$U$37,OFFSET(WatchbillMONTHLY!$A$37:$U$37,1,2))=IF(_xlfn.XLOOKUP($A79,INDIRECT("_"&amp;_xlfn.XLOOKUP(BM$2,WatchbillMONTHLY!$A$37:$U$37,OFFSET(WatchbillMONTHLY!$A$37:$U$37,1,2))),INDIRECT("_"&amp;_xlfn.XLOOKUP(BM$2,WatchbillMONTHLY!$A$37:$U$37,OFFSET(WatchbillMONTHLY!$A$37:$U$37,1,2))))=$A79,_xlfn.XLOOKUP(BM$2,WatchbillMONTHLY!$A$37:$U$37,OFFSET(WatchbillMONTHLY!$A$37:$U$37,1,2)),FALSE),TRUE,FALSE)),
IF(_xlfn.XLOOKUP(BM$2,WatchbillMONTHLY!$A$54:$U$54,OFFSET(WatchbillMONTHLY!$A$54:$U$54,1,2))=IF(_xlfn.XLOOKUP($A79,INDIRECT("_"&amp;_xlfn.XLOOKUP(BM$2,WatchbillMONTHLY!$A$54:$U$54,OFFSET(WatchbillMONTHLY!$A$54:$U$54,1,2))),INDIRECT("_"&amp;_xlfn.XLOOKUP(BM$2,WatchbillMONTHLY!$A$54:$U$54,OFFSET(WatchbillMONTHLY!$A$54:$U$54,1,2))))=$A79,_xlfn.XLOOKUP(BM$2,WatchbillMONTHLY!$A$54:$U$54,OFFSET(WatchbillMONTHLY!$A$54:$U$54,1,2)),FALSE),TRUE,FALSE)),
IF(_xlfn.XLOOKUP(BM$2,WatchbillMONTHLY!$A$71:$U$71,OFFSET(WatchbillMONTHLY!$A$71:$U$71,1,2))=IF(_xlfn.XLOOKUP($A79,INDIRECT("_"&amp;_xlfn.XLOOKUP(BM$2,WatchbillMONTHLY!$A$71:$U$71,OFFSET(WatchbillMONTHLY!$A$71:$U$71,1,2))),INDIRECT("_"&amp;_xlfn.XLOOKUP(BM$2,WatchbillMONTHLY!$A$71:$U$71,OFFSET(WatchbillMONTHLY!$A$71:$U$71,1,2))))=$A79,_xlfn.XLOOKUP(BM$2,WatchbillMONTHLY!$A$71:$U$71,OFFSET(WatchbillMONTHLY!$A$71:$U$71,1,2)),FALSE),TRUE,FALSE)),
IF(_xlfn.XLOOKUP(BM$2,WatchbillMONTHLY!$A$88:$U$88,OFFSET(WatchbillMONTHLY!$A$88:$U$88,1,2))=IF(_xlfn.XLOOKUP($A79,INDIRECT("_"&amp;_xlfn.XLOOKUP(BM$2,WatchbillMONTHLY!$A$88:$U$88,OFFSET(WatchbillMONTHLY!$A$88:$U$88,1,2))),INDIRECT("_"&amp;_xlfn.XLOOKUP(BM$2,WatchbillMONTHLY!$A$88:$U$88,OFFSET(WatchbillMONTHLY!$A$88:$U$88,1,2))))=$A79,_xlfn.XLOOKUP(BM$2,WatchbillMONTHLY!$A$88:$U$88,OFFSET(WatchbillMONTHLY!$A$88:$U$88,1,2)),FALSE),TRUE,FALSE)),
FALSE),FALSE)</f>
        <v>0</v>
      </c>
      <c r="BN79" s="209" t="b" cm="1">
        <f t="array" aca="1" ref="BN79" ca="1">IF(AND($A79 &gt; 0, AG79 &gt; 0,BN$2&lt;MiscFormulas!$A$5+1),
_xlfn.IFNA(
_xlfn.IFNA(
_xlfn.IFNA(
_xlfn.IFNA(
_xlfn.IFNA(
_xlfn.IFNA(
IF(_xlfn.XLOOKUP(BN$2,WatchbillMONTHLY!$A$3:$U$3,OFFSET(WatchbillMONTHLY!$A$3:$U$3,1,2))=IF(_xlfn.XLOOKUP($A79,INDIRECT("_"&amp;_xlfn.XLOOKUP(BN$2,WatchbillMONTHLY!$A$3:$U$3,OFFSET(WatchbillMONTHLY!$A$3:$U$3,1,2))),INDIRECT("_"&amp;_xlfn.XLOOKUP(BN$2,WatchbillMONTHLY!$A$3:$U$3,OFFSET(WatchbillMONTHLY!$A$3:$U$3,1,2))))=$A79,_xlfn.XLOOKUP(BN$2,WatchbillMONTHLY!$A$3:$U$3,OFFSET(WatchbillMONTHLY!$A$3:$U$3,1,2)),FALSE),TRUE,FALSE),
IF(_xlfn.XLOOKUP(BN$2,WatchbillMONTHLY!$A$20:$U$20,OFFSET(WatchbillMONTHLY!$A$20:$U$20,1,2))=IF(_xlfn.XLOOKUP($A79,INDIRECT("_"&amp;_xlfn.XLOOKUP(BN$2,WatchbillMONTHLY!$A$20:$U$20,OFFSET(WatchbillMONTHLY!$A$20:$U$20,1,2))),INDIRECT("_"&amp;_xlfn.XLOOKUP(BN$2,WatchbillMONTHLY!$A$20:$U$20,OFFSET(WatchbillMONTHLY!$A$20:$U$20,1,2))))=$A79,_xlfn.XLOOKUP(BN$2,WatchbillMONTHLY!$A$20:$U$20,OFFSET(WatchbillMONTHLY!$A$20:$U$20,1,2)),FALSE),TRUE,FALSE)),
IF(_xlfn.XLOOKUP(BN$2,WatchbillMONTHLY!$A$37:$U$37,OFFSET(WatchbillMONTHLY!$A$37:$U$37,1,2))=IF(_xlfn.XLOOKUP($A79,INDIRECT("_"&amp;_xlfn.XLOOKUP(BN$2,WatchbillMONTHLY!$A$37:$U$37,OFFSET(WatchbillMONTHLY!$A$37:$U$37,1,2))),INDIRECT("_"&amp;_xlfn.XLOOKUP(BN$2,WatchbillMONTHLY!$A$37:$U$37,OFFSET(WatchbillMONTHLY!$A$37:$U$37,1,2))))=$A79,_xlfn.XLOOKUP(BN$2,WatchbillMONTHLY!$A$37:$U$37,OFFSET(WatchbillMONTHLY!$A$37:$U$37,1,2)),FALSE),TRUE,FALSE)),
IF(_xlfn.XLOOKUP(BN$2,WatchbillMONTHLY!$A$54:$U$54,OFFSET(WatchbillMONTHLY!$A$54:$U$54,1,2))=IF(_xlfn.XLOOKUP($A79,INDIRECT("_"&amp;_xlfn.XLOOKUP(BN$2,WatchbillMONTHLY!$A$54:$U$54,OFFSET(WatchbillMONTHLY!$A$54:$U$54,1,2))),INDIRECT("_"&amp;_xlfn.XLOOKUP(BN$2,WatchbillMONTHLY!$A$54:$U$54,OFFSET(WatchbillMONTHLY!$A$54:$U$54,1,2))))=$A79,_xlfn.XLOOKUP(BN$2,WatchbillMONTHLY!$A$54:$U$54,OFFSET(WatchbillMONTHLY!$A$54:$U$54,1,2)),FALSE),TRUE,FALSE)),
IF(_xlfn.XLOOKUP(BN$2,WatchbillMONTHLY!$A$71:$U$71,OFFSET(WatchbillMONTHLY!$A$71:$U$71,1,2))=IF(_xlfn.XLOOKUP($A79,INDIRECT("_"&amp;_xlfn.XLOOKUP(BN$2,WatchbillMONTHLY!$A$71:$U$71,OFFSET(WatchbillMONTHLY!$A$71:$U$71,1,2))),INDIRECT("_"&amp;_xlfn.XLOOKUP(BN$2,WatchbillMONTHLY!$A$71:$U$71,OFFSET(WatchbillMONTHLY!$A$71:$U$71,1,2))))=$A79,_xlfn.XLOOKUP(BN$2,WatchbillMONTHLY!$A$71:$U$71,OFFSET(WatchbillMONTHLY!$A$71:$U$71,1,2)),FALSE),TRUE,FALSE)),
IF(_xlfn.XLOOKUP(BN$2,WatchbillMONTHLY!$A$88:$U$88,OFFSET(WatchbillMONTHLY!$A$88:$U$88,1,2))=IF(_xlfn.XLOOKUP($A79,INDIRECT("_"&amp;_xlfn.XLOOKUP(BN$2,WatchbillMONTHLY!$A$88:$U$88,OFFSET(WatchbillMONTHLY!$A$88:$U$88,1,2))),INDIRECT("_"&amp;_xlfn.XLOOKUP(BN$2,WatchbillMONTHLY!$A$88:$U$88,OFFSET(WatchbillMONTHLY!$A$88:$U$88,1,2))))=$A79,_xlfn.XLOOKUP(BN$2,WatchbillMONTHLY!$A$88:$U$88,OFFSET(WatchbillMONTHLY!$A$88:$U$88,1,2)),FALSE),TRUE,FALSE)),
FALSE),FALSE)</f>
        <v>0</v>
      </c>
      <c r="BO79" s="209"/>
      <c r="BP79" s="210"/>
    </row>
    <row r="80" spans="1:68" x14ac:dyDescent="0.35">
      <c r="A80" t="str">
        <v>EX3 Matthew, S.</v>
      </c>
      <c r="B80" s="215" t="str">
        <v>EX3 Matthew, Sheppard</v>
      </c>
      <c r="C80" s="191"/>
      <c r="D80" s="235"/>
      <c r="E80" s="235"/>
      <c r="F80" s="235"/>
      <c r="G80" s="235"/>
      <c r="H80" s="235"/>
      <c r="I80" s="235"/>
      <c r="J80" s="235" t="s">
        <v>266</v>
      </c>
      <c r="K80" s="235"/>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192"/>
      <c r="AI80" s="209"/>
      <c r="AJ80" s="209" t="str" cm="1">
        <f t="array" aca="1" ref="AJ80" ca="1">IF(OR(AK80:BN80=TRUE),$A80&amp;" :  ","")&amp;_xlfn.TEXTJOIN(" | ",TRUE,IF(AK80:BN80=TRUE,$AK$2:$BN$2,""))</f>
        <v/>
      </c>
      <c r="AK80" s="209" t="b" cm="1">
        <f t="array" aca="1" ref="AK80" ca="1">IF(AND($A80 &gt; 0, D80 &gt; 0,AK$2&lt;MiscFormulas!$A$5+1),
_xlfn.IFNA(
_xlfn.IFNA(
_xlfn.IFNA(
_xlfn.IFNA(
_xlfn.IFNA(
_xlfn.IFNA(
IF(_xlfn.XLOOKUP(AK$2,WatchbillMONTHLY!$A$3:$U$3,OFFSET(WatchbillMONTHLY!$A$3:$U$3,1,2))=IF(_xlfn.XLOOKUP($A80,INDIRECT("_"&amp;_xlfn.XLOOKUP(AK$2,WatchbillMONTHLY!$A$3:$U$3,OFFSET(WatchbillMONTHLY!$A$3:$U$3,1,2))),INDIRECT("_"&amp;_xlfn.XLOOKUP(AK$2,WatchbillMONTHLY!$A$3:$U$3,OFFSET(WatchbillMONTHLY!$A$3:$U$3,1,2))))=$A80,_xlfn.XLOOKUP(AK$2,WatchbillMONTHLY!$A$3:$U$3,OFFSET(WatchbillMONTHLY!$A$3:$U$3,1,2)),FALSE),TRUE,FALSE),
IF(_xlfn.XLOOKUP(AK$2,WatchbillMONTHLY!$A$20:$U$20,OFFSET(WatchbillMONTHLY!$A$20:$U$20,1,2))=IF(_xlfn.XLOOKUP($A80,INDIRECT("_"&amp;_xlfn.XLOOKUP(AK$2,WatchbillMONTHLY!$A$20:$U$20,OFFSET(WatchbillMONTHLY!$A$20:$U$20,1,2))),INDIRECT("_"&amp;_xlfn.XLOOKUP(AK$2,WatchbillMONTHLY!$A$20:$U$20,OFFSET(WatchbillMONTHLY!$A$20:$U$20,1,2))))=$A80,_xlfn.XLOOKUP(AK$2,WatchbillMONTHLY!$A$20:$U$20,OFFSET(WatchbillMONTHLY!$A$20:$U$20,1,2)),FALSE),TRUE,FALSE)),
IF(_xlfn.XLOOKUP(AK$2,WatchbillMONTHLY!$A$37:$U$37,OFFSET(WatchbillMONTHLY!$A$37:$U$37,1,2))=IF(_xlfn.XLOOKUP($A80,INDIRECT("_"&amp;_xlfn.XLOOKUP(AK$2,WatchbillMONTHLY!$A$37:$U$37,OFFSET(WatchbillMONTHLY!$A$37:$U$37,1,2))),INDIRECT("_"&amp;_xlfn.XLOOKUP(AK$2,WatchbillMONTHLY!$A$37:$U$37,OFFSET(WatchbillMONTHLY!$A$37:$U$37,1,2))))=$A80,_xlfn.XLOOKUP(AK$2,WatchbillMONTHLY!$A$37:$U$37,OFFSET(WatchbillMONTHLY!$A$37:$U$37,1,2)),FALSE),TRUE,FALSE)),
IF(_xlfn.XLOOKUP(AK$2,WatchbillMONTHLY!$A$54:$U$54,OFFSET(WatchbillMONTHLY!$A$54:$U$54,1,2))=IF(_xlfn.XLOOKUP($A80,INDIRECT("_"&amp;_xlfn.XLOOKUP(AK$2,WatchbillMONTHLY!$A$54:$U$54,OFFSET(WatchbillMONTHLY!$A$54:$U$54,1,2))),INDIRECT("_"&amp;_xlfn.XLOOKUP(AK$2,WatchbillMONTHLY!$A$54:$U$54,OFFSET(WatchbillMONTHLY!$A$54:$U$54,1,2))))=$A80,_xlfn.XLOOKUP(AK$2,WatchbillMONTHLY!$A$54:$U$54,OFFSET(WatchbillMONTHLY!$A$54:$U$54,1,2)),FALSE),TRUE,FALSE)),
IF(_xlfn.XLOOKUP(AK$2,WatchbillMONTHLY!$A$71:$U$71,OFFSET(WatchbillMONTHLY!$A$71:$U$71,1,2))=IF(_xlfn.XLOOKUP($A80,INDIRECT("_"&amp;_xlfn.XLOOKUP(AK$2,WatchbillMONTHLY!$A$71:$U$71,OFFSET(WatchbillMONTHLY!$A$71:$U$71,1,2))),INDIRECT("_"&amp;_xlfn.XLOOKUP(AK$2,WatchbillMONTHLY!$A$71:$U$71,OFFSET(WatchbillMONTHLY!$A$71:$U$71,1,2))))=$A80,_xlfn.XLOOKUP(AK$2,WatchbillMONTHLY!$A$71:$U$71,OFFSET(WatchbillMONTHLY!$A$71:$U$71,1,2)),FALSE),TRUE,FALSE)),
IF(_xlfn.XLOOKUP(AK$2,WatchbillMONTHLY!$A$88:$U$88,OFFSET(WatchbillMONTHLY!$A$88:$U$88,1,2))=IF(_xlfn.XLOOKUP($A80,INDIRECT("_"&amp;_xlfn.XLOOKUP(AK$2,WatchbillMONTHLY!$A$88:$U$88,OFFSET(WatchbillMONTHLY!$A$88:$U$88,1,2))),INDIRECT("_"&amp;_xlfn.XLOOKUP(AK$2,WatchbillMONTHLY!$A$88:$U$88,OFFSET(WatchbillMONTHLY!$A$88:$U$88,1,2))))=$A80,_xlfn.XLOOKUP(AK$2,WatchbillMONTHLY!$A$88:$U$88,OFFSET(WatchbillMONTHLY!$A$88:$U$88,1,2)),FALSE),TRUE,FALSE)),
FALSE),FALSE)</f>
        <v>0</v>
      </c>
      <c r="AL80" s="209" t="b" cm="1">
        <f t="array" aca="1" ref="AL80" ca="1">IF(AND($A80 &gt; 0, E80 &gt; 0,AL$2&lt;MiscFormulas!$A$5+1),
_xlfn.IFNA(
_xlfn.IFNA(
_xlfn.IFNA(
_xlfn.IFNA(
_xlfn.IFNA(
_xlfn.IFNA(
IF(_xlfn.XLOOKUP(AL$2,WatchbillMONTHLY!$A$3:$U$3,OFFSET(WatchbillMONTHLY!$A$3:$U$3,1,2))=IF(_xlfn.XLOOKUP($A80,INDIRECT("_"&amp;_xlfn.XLOOKUP(AL$2,WatchbillMONTHLY!$A$3:$U$3,OFFSET(WatchbillMONTHLY!$A$3:$U$3,1,2))),INDIRECT("_"&amp;_xlfn.XLOOKUP(AL$2,WatchbillMONTHLY!$A$3:$U$3,OFFSET(WatchbillMONTHLY!$A$3:$U$3,1,2))))=$A80,_xlfn.XLOOKUP(AL$2,WatchbillMONTHLY!$A$3:$U$3,OFFSET(WatchbillMONTHLY!$A$3:$U$3,1,2)),FALSE),TRUE,FALSE),
IF(_xlfn.XLOOKUP(AL$2,WatchbillMONTHLY!$A$20:$U$20,OFFSET(WatchbillMONTHLY!$A$20:$U$20,1,2))=IF(_xlfn.XLOOKUP($A80,INDIRECT("_"&amp;_xlfn.XLOOKUP(AL$2,WatchbillMONTHLY!$A$20:$U$20,OFFSET(WatchbillMONTHLY!$A$20:$U$20,1,2))),INDIRECT("_"&amp;_xlfn.XLOOKUP(AL$2,WatchbillMONTHLY!$A$20:$U$20,OFFSET(WatchbillMONTHLY!$A$20:$U$20,1,2))))=$A80,_xlfn.XLOOKUP(AL$2,WatchbillMONTHLY!$A$20:$U$20,OFFSET(WatchbillMONTHLY!$A$20:$U$20,1,2)),FALSE),TRUE,FALSE)),
IF(_xlfn.XLOOKUP(AL$2,WatchbillMONTHLY!$A$37:$U$37,OFFSET(WatchbillMONTHLY!$A$37:$U$37,1,2))=IF(_xlfn.XLOOKUP($A80,INDIRECT("_"&amp;_xlfn.XLOOKUP(AL$2,WatchbillMONTHLY!$A$37:$U$37,OFFSET(WatchbillMONTHLY!$A$37:$U$37,1,2))),INDIRECT("_"&amp;_xlfn.XLOOKUP(AL$2,WatchbillMONTHLY!$A$37:$U$37,OFFSET(WatchbillMONTHLY!$A$37:$U$37,1,2))))=$A80,_xlfn.XLOOKUP(AL$2,WatchbillMONTHLY!$A$37:$U$37,OFFSET(WatchbillMONTHLY!$A$37:$U$37,1,2)),FALSE),TRUE,FALSE)),
IF(_xlfn.XLOOKUP(AL$2,WatchbillMONTHLY!$A$54:$U$54,OFFSET(WatchbillMONTHLY!$A$54:$U$54,1,2))=IF(_xlfn.XLOOKUP($A80,INDIRECT("_"&amp;_xlfn.XLOOKUP(AL$2,WatchbillMONTHLY!$A$54:$U$54,OFFSET(WatchbillMONTHLY!$A$54:$U$54,1,2))),INDIRECT("_"&amp;_xlfn.XLOOKUP(AL$2,WatchbillMONTHLY!$A$54:$U$54,OFFSET(WatchbillMONTHLY!$A$54:$U$54,1,2))))=$A80,_xlfn.XLOOKUP(AL$2,WatchbillMONTHLY!$A$54:$U$54,OFFSET(WatchbillMONTHLY!$A$54:$U$54,1,2)),FALSE),TRUE,FALSE)),
IF(_xlfn.XLOOKUP(AL$2,WatchbillMONTHLY!$A$71:$U$71,OFFSET(WatchbillMONTHLY!$A$71:$U$71,1,2))=IF(_xlfn.XLOOKUP($A80,INDIRECT("_"&amp;_xlfn.XLOOKUP(AL$2,WatchbillMONTHLY!$A$71:$U$71,OFFSET(WatchbillMONTHLY!$A$71:$U$71,1,2))),INDIRECT("_"&amp;_xlfn.XLOOKUP(AL$2,WatchbillMONTHLY!$A$71:$U$71,OFFSET(WatchbillMONTHLY!$A$71:$U$71,1,2))))=$A80,_xlfn.XLOOKUP(AL$2,WatchbillMONTHLY!$A$71:$U$71,OFFSET(WatchbillMONTHLY!$A$71:$U$71,1,2)),FALSE),TRUE,FALSE)),
IF(_xlfn.XLOOKUP(AL$2,WatchbillMONTHLY!$A$88:$U$88,OFFSET(WatchbillMONTHLY!$A$88:$U$88,1,2))=IF(_xlfn.XLOOKUP($A80,INDIRECT("_"&amp;_xlfn.XLOOKUP(AL$2,WatchbillMONTHLY!$A$88:$U$88,OFFSET(WatchbillMONTHLY!$A$88:$U$88,1,2))),INDIRECT("_"&amp;_xlfn.XLOOKUP(AL$2,WatchbillMONTHLY!$A$88:$U$88,OFFSET(WatchbillMONTHLY!$A$88:$U$88,1,2))))=$A80,_xlfn.XLOOKUP(AL$2,WatchbillMONTHLY!$A$88:$U$88,OFFSET(WatchbillMONTHLY!$A$88:$U$88,1,2)),FALSE),TRUE,FALSE)),
FALSE),FALSE)</f>
        <v>0</v>
      </c>
      <c r="AM80" s="209" t="b" cm="1">
        <f t="array" aca="1" ref="AM80" ca="1">IF(AND($A80 &gt; 0, F80 &gt; 0,AM$2&lt;MiscFormulas!$A$5+1),
_xlfn.IFNA(
_xlfn.IFNA(
_xlfn.IFNA(
_xlfn.IFNA(
_xlfn.IFNA(
_xlfn.IFNA(
IF(_xlfn.XLOOKUP(AM$2,WatchbillMONTHLY!$A$3:$U$3,OFFSET(WatchbillMONTHLY!$A$3:$U$3,1,2))=IF(_xlfn.XLOOKUP($A80,INDIRECT("_"&amp;_xlfn.XLOOKUP(AM$2,WatchbillMONTHLY!$A$3:$U$3,OFFSET(WatchbillMONTHLY!$A$3:$U$3,1,2))),INDIRECT("_"&amp;_xlfn.XLOOKUP(AM$2,WatchbillMONTHLY!$A$3:$U$3,OFFSET(WatchbillMONTHLY!$A$3:$U$3,1,2))))=$A80,_xlfn.XLOOKUP(AM$2,WatchbillMONTHLY!$A$3:$U$3,OFFSET(WatchbillMONTHLY!$A$3:$U$3,1,2)),FALSE),TRUE,FALSE),
IF(_xlfn.XLOOKUP(AM$2,WatchbillMONTHLY!$A$20:$U$20,OFFSET(WatchbillMONTHLY!$A$20:$U$20,1,2))=IF(_xlfn.XLOOKUP($A80,INDIRECT("_"&amp;_xlfn.XLOOKUP(AM$2,WatchbillMONTHLY!$A$20:$U$20,OFFSET(WatchbillMONTHLY!$A$20:$U$20,1,2))),INDIRECT("_"&amp;_xlfn.XLOOKUP(AM$2,WatchbillMONTHLY!$A$20:$U$20,OFFSET(WatchbillMONTHLY!$A$20:$U$20,1,2))))=$A80,_xlfn.XLOOKUP(AM$2,WatchbillMONTHLY!$A$20:$U$20,OFFSET(WatchbillMONTHLY!$A$20:$U$20,1,2)),FALSE),TRUE,FALSE)),
IF(_xlfn.XLOOKUP(AM$2,WatchbillMONTHLY!$A$37:$U$37,OFFSET(WatchbillMONTHLY!$A$37:$U$37,1,2))=IF(_xlfn.XLOOKUP($A80,INDIRECT("_"&amp;_xlfn.XLOOKUP(AM$2,WatchbillMONTHLY!$A$37:$U$37,OFFSET(WatchbillMONTHLY!$A$37:$U$37,1,2))),INDIRECT("_"&amp;_xlfn.XLOOKUP(AM$2,WatchbillMONTHLY!$A$37:$U$37,OFFSET(WatchbillMONTHLY!$A$37:$U$37,1,2))))=$A80,_xlfn.XLOOKUP(AM$2,WatchbillMONTHLY!$A$37:$U$37,OFFSET(WatchbillMONTHLY!$A$37:$U$37,1,2)),FALSE),TRUE,FALSE)),
IF(_xlfn.XLOOKUP(AM$2,WatchbillMONTHLY!$A$54:$U$54,OFFSET(WatchbillMONTHLY!$A$54:$U$54,1,2))=IF(_xlfn.XLOOKUP($A80,INDIRECT("_"&amp;_xlfn.XLOOKUP(AM$2,WatchbillMONTHLY!$A$54:$U$54,OFFSET(WatchbillMONTHLY!$A$54:$U$54,1,2))),INDIRECT("_"&amp;_xlfn.XLOOKUP(AM$2,WatchbillMONTHLY!$A$54:$U$54,OFFSET(WatchbillMONTHLY!$A$54:$U$54,1,2))))=$A80,_xlfn.XLOOKUP(AM$2,WatchbillMONTHLY!$A$54:$U$54,OFFSET(WatchbillMONTHLY!$A$54:$U$54,1,2)),FALSE),TRUE,FALSE)),
IF(_xlfn.XLOOKUP(AM$2,WatchbillMONTHLY!$A$71:$U$71,OFFSET(WatchbillMONTHLY!$A$71:$U$71,1,2))=IF(_xlfn.XLOOKUP($A80,INDIRECT("_"&amp;_xlfn.XLOOKUP(AM$2,WatchbillMONTHLY!$A$71:$U$71,OFFSET(WatchbillMONTHLY!$A$71:$U$71,1,2))),INDIRECT("_"&amp;_xlfn.XLOOKUP(AM$2,WatchbillMONTHLY!$A$71:$U$71,OFFSET(WatchbillMONTHLY!$A$71:$U$71,1,2))))=$A80,_xlfn.XLOOKUP(AM$2,WatchbillMONTHLY!$A$71:$U$71,OFFSET(WatchbillMONTHLY!$A$71:$U$71,1,2)),FALSE),TRUE,FALSE)),
IF(_xlfn.XLOOKUP(AM$2,WatchbillMONTHLY!$A$88:$U$88,OFFSET(WatchbillMONTHLY!$A$88:$U$88,1,2))=IF(_xlfn.XLOOKUP($A80,INDIRECT("_"&amp;_xlfn.XLOOKUP(AM$2,WatchbillMONTHLY!$A$88:$U$88,OFFSET(WatchbillMONTHLY!$A$88:$U$88,1,2))),INDIRECT("_"&amp;_xlfn.XLOOKUP(AM$2,WatchbillMONTHLY!$A$88:$U$88,OFFSET(WatchbillMONTHLY!$A$88:$U$88,1,2))))=$A80,_xlfn.XLOOKUP(AM$2,WatchbillMONTHLY!$A$88:$U$88,OFFSET(WatchbillMONTHLY!$A$88:$U$88,1,2)),FALSE),TRUE,FALSE)),
FALSE),FALSE)</f>
        <v>0</v>
      </c>
      <c r="AN80" s="209" t="b" cm="1">
        <f t="array" aca="1" ref="AN80" ca="1">IF(AND($A80 &gt; 0, G80 &gt; 0,AN$2&lt;MiscFormulas!$A$5+1),
_xlfn.IFNA(
_xlfn.IFNA(
_xlfn.IFNA(
_xlfn.IFNA(
_xlfn.IFNA(
_xlfn.IFNA(
IF(_xlfn.XLOOKUP(AN$2,WatchbillMONTHLY!$A$3:$U$3,OFFSET(WatchbillMONTHLY!$A$3:$U$3,1,2))=IF(_xlfn.XLOOKUP($A80,INDIRECT("_"&amp;_xlfn.XLOOKUP(AN$2,WatchbillMONTHLY!$A$3:$U$3,OFFSET(WatchbillMONTHLY!$A$3:$U$3,1,2))),INDIRECT("_"&amp;_xlfn.XLOOKUP(AN$2,WatchbillMONTHLY!$A$3:$U$3,OFFSET(WatchbillMONTHLY!$A$3:$U$3,1,2))))=$A80,_xlfn.XLOOKUP(AN$2,WatchbillMONTHLY!$A$3:$U$3,OFFSET(WatchbillMONTHLY!$A$3:$U$3,1,2)),FALSE),TRUE,FALSE),
IF(_xlfn.XLOOKUP(AN$2,WatchbillMONTHLY!$A$20:$U$20,OFFSET(WatchbillMONTHLY!$A$20:$U$20,1,2))=IF(_xlfn.XLOOKUP($A80,INDIRECT("_"&amp;_xlfn.XLOOKUP(AN$2,WatchbillMONTHLY!$A$20:$U$20,OFFSET(WatchbillMONTHLY!$A$20:$U$20,1,2))),INDIRECT("_"&amp;_xlfn.XLOOKUP(AN$2,WatchbillMONTHLY!$A$20:$U$20,OFFSET(WatchbillMONTHLY!$A$20:$U$20,1,2))))=$A80,_xlfn.XLOOKUP(AN$2,WatchbillMONTHLY!$A$20:$U$20,OFFSET(WatchbillMONTHLY!$A$20:$U$20,1,2)),FALSE),TRUE,FALSE)),
IF(_xlfn.XLOOKUP(AN$2,WatchbillMONTHLY!$A$37:$U$37,OFFSET(WatchbillMONTHLY!$A$37:$U$37,1,2))=IF(_xlfn.XLOOKUP($A80,INDIRECT("_"&amp;_xlfn.XLOOKUP(AN$2,WatchbillMONTHLY!$A$37:$U$37,OFFSET(WatchbillMONTHLY!$A$37:$U$37,1,2))),INDIRECT("_"&amp;_xlfn.XLOOKUP(AN$2,WatchbillMONTHLY!$A$37:$U$37,OFFSET(WatchbillMONTHLY!$A$37:$U$37,1,2))))=$A80,_xlfn.XLOOKUP(AN$2,WatchbillMONTHLY!$A$37:$U$37,OFFSET(WatchbillMONTHLY!$A$37:$U$37,1,2)),FALSE),TRUE,FALSE)),
IF(_xlfn.XLOOKUP(AN$2,WatchbillMONTHLY!$A$54:$U$54,OFFSET(WatchbillMONTHLY!$A$54:$U$54,1,2))=IF(_xlfn.XLOOKUP($A80,INDIRECT("_"&amp;_xlfn.XLOOKUP(AN$2,WatchbillMONTHLY!$A$54:$U$54,OFFSET(WatchbillMONTHLY!$A$54:$U$54,1,2))),INDIRECT("_"&amp;_xlfn.XLOOKUP(AN$2,WatchbillMONTHLY!$A$54:$U$54,OFFSET(WatchbillMONTHLY!$A$54:$U$54,1,2))))=$A80,_xlfn.XLOOKUP(AN$2,WatchbillMONTHLY!$A$54:$U$54,OFFSET(WatchbillMONTHLY!$A$54:$U$54,1,2)),FALSE),TRUE,FALSE)),
IF(_xlfn.XLOOKUP(AN$2,WatchbillMONTHLY!$A$71:$U$71,OFFSET(WatchbillMONTHLY!$A$71:$U$71,1,2))=IF(_xlfn.XLOOKUP($A80,INDIRECT("_"&amp;_xlfn.XLOOKUP(AN$2,WatchbillMONTHLY!$A$71:$U$71,OFFSET(WatchbillMONTHLY!$A$71:$U$71,1,2))),INDIRECT("_"&amp;_xlfn.XLOOKUP(AN$2,WatchbillMONTHLY!$A$71:$U$71,OFFSET(WatchbillMONTHLY!$A$71:$U$71,1,2))))=$A80,_xlfn.XLOOKUP(AN$2,WatchbillMONTHLY!$A$71:$U$71,OFFSET(WatchbillMONTHLY!$A$71:$U$71,1,2)),FALSE),TRUE,FALSE)),
IF(_xlfn.XLOOKUP(AN$2,WatchbillMONTHLY!$A$88:$U$88,OFFSET(WatchbillMONTHLY!$A$88:$U$88,1,2))=IF(_xlfn.XLOOKUP($A80,INDIRECT("_"&amp;_xlfn.XLOOKUP(AN$2,WatchbillMONTHLY!$A$88:$U$88,OFFSET(WatchbillMONTHLY!$A$88:$U$88,1,2))),INDIRECT("_"&amp;_xlfn.XLOOKUP(AN$2,WatchbillMONTHLY!$A$88:$U$88,OFFSET(WatchbillMONTHLY!$A$88:$U$88,1,2))))=$A80,_xlfn.XLOOKUP(AN$2,WatchbillMONTHLY!$A$88:$U$88,OFFSET(WatchbillMONTHLY!$A$88:$U$88,1,2)),FALSE),TRUE,FALSE)),
FALSE),FALSE)</f>
        <v>0</v>
      </c>
      <c r="AO80" s="209" t="b" cm="1">
        <f t="array" aca="1" ref="AO80" ca="1">IF(AND($A80 &gt; 0, H80 &gt; 0,AO$2&lt;MiscFormulas!$A$5+1),
_xlfn.IFNA(
_xlfn.IFNA(
_xlfn.IFNA(
_xlfn.IFNA(
_xlfn.IFNA(
_xlfn.IFNA(
IF(_xlfn.XLOOKUP(AO$2,WatchbillMONTHLY!$A$3:$U$3,OFFSET(WatchbillMONTHLY!$A$3:$U$3,1,2))=IF(_xlfn.XLOOKUP($A80,INDIRECT("_"&amp;_xlfn.XLOOKUP(AO$2,WatchbillMONTHLY!$A$3:$U$3,OFFSET(WatchbillMONTHLY!$A$3:$U$3,1,2))),INDIRECT("_"&amp;_xlfn.XLOOKUP(AO$2,WatchbillMONTHLY!$A$3:$U$3,OFFSET(WatchbillMONTHLY!$A$3:$U$3,1,2))))=$A80,_xlfn.XLOOKUP(AO$2,WatchbillMONTHLY!$A$3:$U$3,OFFSET(WatchbillMONTHLY!$A$3:$U$3,1,2)),FALSE),TRUE,FALSE),
IF(_xlfn.XLOOKUP(AO$2,WatchbillMONTHLY!$A$20:$U$20,OFFSET(WatchbillMONTHLY!$A$20:$U$20,1,2))=IF(_xlfn.XLOOKUP($A80,INDIRECT("_"&amp;_xlfn.XLOOKUP(AO$2,WatchbillMONTHLY!$A$20:$U$20,OFFSET(WatchbillMONTHLY!$A$20:$U$20,1,2))),INDIRECT("_"&amp;_xlfn.XLOOKUP(AO$2,WatchbillMONTHLY!$A$20:$U$20,OFFSET(WatchbillMONTHLY!$A$20:$U$20,1,2))))=$A80,_xlfn.XLOOKUP(AO$2,WatchbillMONTHLY!$A$20:$U$20,OFFSET(WatchbillMONTHLY!$A$20:$U$20,1,2)),FALSE),TRUE,FALSE)),
IF(_xlfn.XLOOKUP(AO$2,WatchbillMONTHLY!$A$37:$U$37,OFFSET(WatchbillMONTHLY!$A$37:$U$37,1,2))=IF(_xlfn.XLOOKUP($A80,INDIRECT("_"&amp;_xlfn.XLOOKUP(AO$2,WatchbillMONTHLY!$A$37:$U$37,OFFSET(WatchbillMONTHLY!$A$37:$U$37,1,2))),INDIRECT("_"&amp;_xlfn.XLOOKUP(AO$2,WatchbillMONTHLY!$A$37:$U$37,OFFSET(WatchbillMONTHLY!$A$37:$U$37,1,2))))=$A80,_xlfn.XLOOKUP(AO$2,WatchbillMONTHLY!$A$37:$U$37,OFFSET(WatchbillMONTHLY!$A$37:$U$37,1,2)),FALSE),TRUE,FALSE)),
IF(_xlfn.XLOOKUP(AO$2,WatchbillMONTHLY!$A$54:$U$54,OFFSET(WatchbillMONTHLY!$A$54:$U$54,1,2))=IF(_xlfn.XLOOKUP($A80,INDIRECT("_"&amp;_xlfn.XLOOKUP(AO$2,WatchbillMONTHLY!$A$54:$U$54,OFFSET(WatchbillMONTHLY!$A$54:$U$54,1,2))),INDIRECT("_"&amp;_xlfn.XLOOKUP(AO$2,WatchbillMONTHLY!$A$54:$U$54,OFFSET(WatchbillMONTHLY!$A$54:$U$54,1,2))))=$A80,_xlfn.XLOOKUP(AO$2,WatchbillMONTHLY!$A$54:$U$54,OFFSET(WatchbillMONTHLY!$A$54:$U$54,1,2)),FALSE),TRUE,FALSE)),
IF(_xlfn.XLOOKUP(AO$2,WatchbillMONTHLY!$A$71:$U$71,OFFSET(WatchbillMONTHLY!$A$71:$U$71,1,2))=IF(_xlfn.XLOOKUP($A80,INDIRECT("_"&amp;_xlfn.XLOOKUP(AO$2,WatchbillMONTHLY!$A$71:$U$71,OFFSET(WatchbillMONTHLY!$A$71:$U$71,1,2))),INDIRECT("_"&amp;_xlfn.XLOOKUP(AO$2,WatchbillMONTHLY!$A$71:$U$71,OFFSET(WatchbillMONTHLY!$A$71:$U$71,1,2))))=$A80,_xlfn.XLOOKUP(AO$2,WatchbillMONTHLY!$A$71:$U$71,OFFSET(WatchbillMONTHLY!$A$71:$U$71,1,2)),FALSE),TRUE,FALSE)),
IF(_xlfn.XLOOKUP(AO$2,WatchbillMONTHLY!$A$88:$U$88,OFFSET(WatchbillMONTHLY!$A$88:$U$88,1,2))=IF(_xlfn.XLOOKUP($A80,INDIRECT("_"&amp;_xlfn.XLOOKUP(AO$2,WatchbillMONTHLY!$A$88:$U$88,OFFSET(WatchbillMONTHLY!$A$88:$U$88,1,2))),INDIRECT("_"&amp;_xlfn.XLOOKUP(AO$2,WatchbillMONTHLY!$A$88:$U$88,OFFSET(WatchbillMONTHLY!$A$88:$U$88,1,2))))=$A80,_xlfn.XLOOKUP(AO$2,WatchbillMONTHLY!$A$88:$U$88,OFFSET(WatchbillMONTHLY!$A$88:$U$88,1,2)),FALSE),TRUE,FALSE)),
FALSE),FALSE)</f>
        <v>0</v>
      </c>
      <c r="AP80" s="209" t="b" cm="1">
        <f t="array" aca="1" ref="AP80" ca="1">IF(AND($A80 &gt; 0, I80 &gt; 0,AP$2&lt;MiscFormulas!$A$5+1),
_xlfn.IFNA(
_xlfn.IFNA(
_xlfn.IFNA(
_xlfn.IFNA(
_xlfn.IFNA(
_xlfn.IFNA(
IF(_xlfn.XLOOKUP(AP$2,WatchbillMONTHLY!$A$3:$U$3,OFFSET(WatchbillMONTHLY!$A$3:$U$3,1,2))=IF(_xlfn.XLOOKUP($A80,INDIRECT("_"&amp;_xlfn.XLOOKUP(AP$2,WatchbillMONTHLY!$A$3:$U$3,OFFSET(WatchbillMONTHLY!$A$3:$U$3,1,2))),INDIRECT("_"&amp;_xlfn.XLOOKUP(AP$2,WatchbillMONTHLY!$A$3:$U$3,OFFSET(WatchbillMONTHLY!$A$3:$U$3,1,2))))=$A80,_xlfn.XLOOKUP(AP$2,WatchbillMONTHLY!$A$3:$U$3,OFFSET(WatchbillMONTHLY!$A$3:$U$3,1,2)),FALSE),TRUE,FALSE),
IF(_xlfn.XLOOKUP(AP$2,WatchbillMONTHLY!$A$20:$U$20,OFFSET(WatchbillMONTHLY!$A$20:$U$20,1,2))=IF(_xlfn.XLOOKUP($A80,INDIRECT("_"&amp;_xlfn.XLOOKUP(AP$2,WatchbillMONTHLY!$A$20:$U$20,OFFSET(WatchbillMONTHLY!$A$20:$U$20,1,2))),INDIRECT("_"&amp;_xlfn.XLOOKUP(AP$2,WatchbillMONTHLY!$A$20:$U$20,OFFSET(WatchbillMONTHLY!$A$20:$U$20,1,2))))=$A80,_xlfn.XLOOKUP(AP$2,WatchbillMONTHLY!$A$20:$U$20,OFFSET(WatchbillMONTHLY!$A$20:$U$20,1,2)),FALSE),TRUE,FALSE)),
IF(_xlfn.XLOOKUP(AP$2,WatchbillMONTHLY!$A$37:$U$37,OFFSET(WatchbillMONTHLY!$A$37:$U$37,1,2))=IF(_xlfn.XLOOKUP($A80,INDIRECT("_"&amp;_xlfn.XLOOKUP(AP$2,WatchbillMONTHLY!$A$37:$U$37,OFFSET(WatchbillMONTHLY!$A$37:$U$37,1,2))),INDIRECT("_"&amp;_xlfn.XLOOKUP(AP$2,WatchbillMONTHLY!$A$37:$U$37,OFFSET(WatchbillMONTHLY!$A$37:$U$37,1,2))))=$A80,_xlfn.XLOOKUP(AP$2,WatchbillMONTHLY!$A$37:$U$37,OFFSET(WatchbillMONTHLY!$A$37:$U$37,1,2)),FALSE),TRUE,FALSE)),
IF(_xlfn.XLOOKUP(AP$2,WatchbillMONTHLY!$A$54:$U$54,OFFSET(WatchbillMONTHLY!$A$54:$U$54,1,2))=IF(_xlfn.XLOOKUP($A80,INDIRECT("_"&amp;_xlfn.XLOOKUP(AP$2,WatchbillMONTHLY!$A$54:$U$54,OFFSET(WatchbillMONTHLY!$A$54:$U$54,1,2))),INDIRECT("_"&amp;_xlfn.XLOOKUP(AP$2,WatchbillMONTHLY!$A$54:$U$54,OFFSET(WatchbillMONTHLY!$A$54:$U$54,1,2))))=$A80,_xlfn.XLOOKUP(AP$2,WatchbillMONTHLY!$A$54:$U$54,OFFSET(WatchbillMONTHLY!$A$54:$U$54,1,2)),FALSE),TRUE,FALSE)),
IF(_xlfn.XLOOKUP(AP$2,WatchbillMONTHLY!$A$71:$U$71,OFFSET(WatchbillMONTHLY!$A$71:$U$71,1,2))=IF(_xlfn.XLOOKUP($A80,INDIRECT("_"&amp;_xlfn.XLOOKUP(AP$2,WatchbillMONTHLY!$A$71:$U$71,OFFSET(WatchbillMONTHLY!$A$71:$U$71,1,2))),INDIRECT("_"&amp;_xlfn.XLOOKUP(AP$2,WatchbillMONTHLY!$A$71:$U$71,OFFSET(WatchbillMONTHLY!$A$71:$U$71,1,2))))=$A80,_xlfn.XLOOKUP(AP$2,WatchbillMONTHLY!$A$71:$U$71,OFFSET(WatchbillMONTHLY!$A$71:$U$71,1,2)),FALSE),TRUE,FALSE)),
IF(_xlfn.XLOOKUP(AP$2,WatchbillMONTHLY!$A$88:$U$88,OFFSET(WatchbillMONTHLY!$A$88:$U$88,1,2))=IF(_xlfn.XLOOKUP($A80,INDIRECT("_"&amp;_xlfn.XLOOKUP(AP$2,WatchbillMONTHLY!$A$88:$U$88,OFFSET(WatchbillMONTHLY!$A$88:$U$88,1,2))),INDIRECT("_"&amp;_xlfn.XLOOKUP(AP$2,WatchbillMONTHLY!$A$88:$U$88,OFFSET(WatchbillMONTHLY!$A$88:$U$88,1,2))))=$A80,_xlfn.XLOOKUP(AP$2,WatchbillMONTHLY!$A$88:$U$88,OFFSET(WatchbillMONTHLY!$A$88:$U$88,1,2)),FALSE),TRUE,FALSE)),
FALSE),FALSE)</f>
        <v>0</v>
      </c>
      <c r="AQ80" s="209" t="b" cm="1">
        <f t="array" aca="1" ref="AQ80" ca="1">IF(AND($A80 &gt; 0, J80 &gt; 0,AQ$2&lt;MiscFormulas!$A$5+1),
_xlfn.IFNA(
_xlfn.IFNA(
_xlfn.IFNA(
_xlfn.IFNA(
_xlfn.IFNA(
_xlfn.IFNA(
IF(_xlfn.XLOOKUP(AQ$2,WatchbillMONTHLY!$A$3:$U$3,OFFSET(WatchbillMONTHLY!$A$3:$U$3,1,2))=IF(_xlfn.XLOOKUP($A80,INDIRECT("_"&amp;_xlfn.XLOOKUP(AQ$2,WatchbillMONTHLY!$A$3:$U$3,OFFSET(WatchbillMONTHLY!$A$3:$U$3,1,2))),INDIRECT("_"&amp;_xlfn.XLOOKUP(AQ$2,WatchbillMONTHLY!$A$3:$U$3,OFFSET(WatchbillMONTHLY!$A$3:$U$3,1,2))))=$A80,_xlfn.XLOOKUP(AQ$2,WatchbillMONTHLY!$A$3:$U$3,OFFSET(WatchbillMONTHLY!$A$3:$U$3,1,2)),FALSE),TRUE,FALSE),
IF(_xlfn.XLOOKUP(AQ$2,WatchbillMONTHLY!$A$20:$U$20,OFFSET(WatchbillMONTHLY!$A$20:$U$20,1,2))=IF(_xlfn.XLOOKUP($A80,INDIRECT("_"&amp;_xlfn.XLOOKUP(AQ$2,WatchbillMONTHLY!$A$20:$U$20,OFFSET(WatchbillMONTHLY!$A$20:$U$20,1,2))),INDIRECT("_"&amp;_xlfn.XLOOKUP(AQ$2,WatchbillMONTHLY!$A$20:$U$20,OFFSET(WatchbillMONTHLY!$A$20:$U$20,1,2))))=$A80,_xlfn.XLOOKUP(AQ$2,WatchbillMONTHLY!$A$20:$U$20,OFFSET(WatchbillMONTHLY!$A$20:$U$20,1,2)),FALSE),TRUE,FALSE)),
IF(_xlfn.XLOOKUP(AQ$2,WatchbillMONTHLY!$A$37:$U$37,OFFSET(WatchbillMONTHLY!$A$37:$U$37,1,2))=IF(_xlfn.XLOOKUP($A80,INDIRECT("_"&amp;_xlfn.XLOOKUP(AQ$2,WatchbillMONTHLY!$A$37:$U$37,OFFSET(WatchbillMONTHLY!$A$37:$U$37,1,2))),INDIRECT("_"&amp;_xlfn.XLOOKUP(AQ$2,WatchbillMONTHLY!$A$37:$U$37,OFFSET(WatchbillMONTHLY!$A$37:$U$37,1,2))))=$A80,_xlfn.XLOOKUP(AQ$2,WatchbillMONTHLY!$A$37:$U$37,OFFSET(WatchbillMONTHLY!$A$37:$U$37,1,2)),FALSE),TRUE,FALSE)),
IF(_xlfn.XLOOKUP(AQ$2,WatchbillMONTHLY!$A$54:$U$54,OFFSET(WatchbillMONTHLY!$A$54:$U$54,1,2))=IF(_xlfn.XLOOKUP($A80,INDIRECT("_"&amp;_xlfn.XLOOKUP(AQ$2,WatchbillMONTHLY!$A$54:$U$54,OFFSET(WatchbillMONTHLY!$A$54:$U$54,1,2))),INDIRECT("_"&amp;_xlfn.XLOOKUP(AQ$2,WatchbillMONTHLY!$A$54:$U$54,OFFSET(WatchbillMONTHLY!$A$54:$U$54,1,2))))=$A80,_xlfn.XLOOKUP(AQ$2,WatchbillMONTHLY!$A$54:$U$54,OFFSET(WatchbillMONTHLY!$A$54:$U$54,1,2)),FALSE),TRUE,FALSE)),
IF(_xlfn.XLOOKUP(AQ$2,WatchbillMONTHLY!$A$71:$U$71,OFFSET(WatchbillMONTHLY!$A$71:$U$71,1,2))=IF(_xlfn.XLOOKUP($A80,INDIRECT("_"&amp;_xlfn.XLOOKUP(AQ$2,WatchbillMONTHLY!$A$71:$U$71,OFFSET(WatchbillMONTHLY!$A$71:$U$71,1,2))),INDIRECT("_"&amp;_xlfn.XLOOKUP(AQ$2,WatchbillMONTHLY!$A$71:$U$71,OFFSET(WatchbillMONTHLY!$A$71:$U$71,1,2))))=$A80,_xlfn.XLOOKUP(AQ$2,WatchbillMONTHLY!$A$71:$U$71,OFFSET(WatchbillMONTHLY!$A$71:$U$71,1,2)),FALSE),TRUE,FALSE)),
IF(_xlfn.XLOOKUP(AQ$2,WatchbillMONTHLY!$A$88:$U$88,OFFSET(WatchbillMONTHLY!$A$88:$U$88,1,2))=IF(_xlfn.XLOOKUP($A80,INDIRECT("_"&amp;_xlfn.XLOOKUP(AQ$2,WatchbillMONTHLY!$A$88:$U$88,OFFSET(WatchbillMONTHLY!$A$88:$U$88,1,2))),INDIRECT("_"&amp;_xlfn.XLOOKUP(AQ$2,WatchbillMONTHLY!$A$88:$U$88,OFFSET(WatchbillMONTHLY!$A$88:$U$88,1,2))))=$A80,_xlfn.XLOOKUP(AQ$2,WatchbillMONTHLY!$A$88:$U$88,OFFSET(WatchbillMONTHLY!$A$88:$U$88,1,2)),FALSE),TRUE,FALSE)),
FALSE),FALSE)</f>
        <v>0</v>
      </c>
      <c r="AR80" s="209" t="b" cm="1">
        <f t="array" aca="1" ref="AR80" ca="1">IF(AND($A80 &gt; 0, K80 &gt; 0,AR$2&lt;MiscFormulas!$A$5+1),
_xlfn.IFNA(
_xlfn.IFNA(
_xlfn.IFNA(
_xlfn.IFNA(
_xlfn.IFNA(
_xlfn.IFNA(
IF(_xlfn.XLOOKUP(AR$2,WatchbillMONTHLY!$A$3:$U$3,OFFSET(WatchbillMONTHLY!$A$3:$U$3,1,2))=IF(_xlfn.XLOOKUP($A80,INDIRECT("_"&amp;_xlfn.XLOOKUP(AR$2,WatchbillMONTHLY!$A$3:$U$3,OFFSET(WatchbillMONTHLY!$A$3:$U$3,1,2))),INDIRECT("_"&amp;_xlfn.XLOOKUP(AR$2,WatchbillMONTHLY!$A$3:$U$3,OFFSET(WatchbillMONTHLY!$A$3:$U$3,1,2))))=$A80,_xlfn.XLOOKUP(AR$2,WatchbillMONTHLY!$A$3:$U$3,OFFSET(WatchbillMONTHLY!$A$3:$U$3,1,2)),FALSE),TRUE,FALSE),
IF(_xlfn.XLOOKUP(AR$2,WatchbillMONTHLY!$A$20:$U$20,OFFSET(WatchbillMONTHLY!$A$20:$U$20,1,2))=IF(_xlfn.XLOOKUP($A80,INDIRECT("_"&amp;_xlfn.XLOOKUP(AR$2,WatchbillMONTHLY!$A$20:$U$20,OFFSET(WatchbillMONTHLY!$A$20:$U$20,1,2))),INDIRECT("_"&amp;_xlfn.XLOOKUP(AR$2,WatchbillMONTHLY!$A$20:$U$20,OFFSET(WatchbillMONTHLY!$A$20:$U$20,1,2))))=$A80,_xlfn.XLOOKUP(AR$2,WatchbillMONTHLY!$A$20:$U$20,OFFSET(WatchbillMONTHLY!$A$20:$U$20,1,2)),FALSE),TRUE,FALSE)),
IF(_xlfn.XLOOKUP(AR$2,WatchbillMONTHLY!$A$37:$U$37,OFFSET(WatchbillMONTHLY!$A$37:$U$37,1,2))=IF(_xlfn.XLOOKUP($A80,INDIRECT("_"&amp;_xlfn.XLOOKUP(AR$2,WatchbillMONTHLY!$A$37:$U$37,OFFSET(WatchbillMONTHLY!$A$37:$U$37,1,2))),INDIRECT("_"&amp;_xlfn.XLOOKUP(AR$2,WatchbillMONTHLY!$A$37:$U$37,OFFSET(WatchbillMONTHLY!$A$37:$U$37,1,2))))=$A80,_xlfn.XLOOKUP(AR$2,WatchbillMONTHLY!$A$37:$U$37,OFFSET(WatchbillMONTHLY!$A$37:$U$37,1,2)),FALSE),TRUE,FALSE)),
IF(_xlfn.XLOOKUP(AR$2,WatchbillMONTHLY!$A$54:$U$54,OFFSET(WatchbillMONTHLY!$A$54:$U$54,1,2))=IF(_xlfn.XLOOKUP($A80,INDIRECT("_"&amp;_xlfn.XLOOKUP(AR$2,WatchbillMONTHLY!$A$54:$U$54,OFFSET(WatchbillMONTHLY!$A$54:$U$54,1,2))),INDIRECT("_"&amp;_xlfn.XLOOKUP(AR$2,WatchbillMONTHLY!$A$54:$U$54,OFFSET(WatchbillMONTHLY!$A$54:$U$54,1,2))))=$A80,_xlfn.XLOOKUP(AR$2,WatchbillMONTHLY!$A$54:$U$54,OFFSET(WatchbillMONTHLY!$A$54:$U$54,1,2)),FALSE),TRUE,FALSE)),
IF(_xlfn.XLOOKUP(AR$2,WatchbillMONTHLY!$A$71:$U$71,OFFSET(WatchbillMONTHLY!$A$71:$U$71,1,2))=IF(_xlfn.XLOOKUP($A80,INDIRECT("_"&amp;_xlfn.XLOOKUP(AR$2,WatchbillMONTHLY!$A$71:$U$71,OFFSET(WatchbillMONTHLY!$A$71:$U$71,1,2))),INDIRECT("_"&amp;_xlfn.XLOOKUP(AR$2,WatchbillMONTHLY!$A$71:$U$71,OFFSET(WatchbillMONTHLY!$A$71:$U$71,1,2))))=$A80,_xlfn.XLOOKUP(AR$2,WatchbillMONTHLY!$A$71:$U$71,OFFSET(WatchbillMONTHLY!$A$71:$U$71,1,2)),FALSE),TRUE,FALSE)),
IF(_xlfn.XLOOKUP(AR$2,WatchbillMONTHLY!$A$88:$U$88,OFFSET(WatchbillMONTHLY!$A$88:$U$88,1,2))=IF(_xlfn.XLOOKUP($A80,INDIRECT("_"&amp;_xlfn.XLOOKUP(AR$2,WatchbillMONTHLY!$A$88:$U$88,OFFSET(WatchbillMONTHLY!$A$88:$U$88,1,2))),INDIRECT("_"&amp;_xlfn.XLOOKUP(AR$2,WatchbillMONTHLY!$A$88:$U$88,OFFSET(WatchbillMONTHLY!$A$88:$U$88,1,2))))=$A80,_xlfn.XLOOKUP(AR$2,WatchbillMONTHLY!$A$88:$U$88,OFFSET(WatchbillMONTHLY!$A$88:$U$88,1,2)),FALSE),TRUE,FALSE)),
FALSE),FALSE)</f>
        <v>0</v>
      </c>
      <c r="AS80" s="209" t="b" cm="1">
        <f t="array" aca="1" ref="AS80" ca="1">IF(AND($A80 &gt; 0, L80 &gt; 0,AS$2&lt;MiscFormulas!$A$5+1),
_xlfn.IFNA(
_xlfn.IFNA(
_xlfn.IFNA(
_xlfn.IFNA(
_xlfn.IFNA(
_xlfn.IFNA(
IF(_xlfn.XLOOKUP(AS$2,WatchbillMONTHLY!$A$3:$U$3,OFFSET(WatchbillMONTHLY!$A$3:$U$3,1,2))=IF(_xlfn.XLOOKUP($A80,INDIRECT("_"&amp;_xlfn.XLOOKUP(AS$2,WatchbillMONTHLY!$A$3:$U$3,OFFSET(WatchbillMONTHLY!$A$3:$U$3,1,2))),INDIRECT("_"&amp;_xlfn.XLOOKUP(AS$2,WatchbillMONTHLY!$A$3:$U$3,OFFSET(WatchbillMONTHLY!$A$3:$U$3,1,2))))=$A80,_xlfn.XLOOKUP(AS$2,WatchbillMONTHLY!$A$3:$U$3,OFFSET(WatchbillMONTHLY!$A$3:$U$3,1,2)),FALSE),TRUE,FALSE),
IF(_xlfn.XLOOKUP(AS$2,WatchbillMONTHLY!$A$20:$U$20,OFFSET(WatchbillMONTHLY!$A$20:$U$20,1,2))=IF(_xlfn.XLOOKUP($A80,INDIRECT("_"&amp;_xlfn.XLOOKUP(AS$2,WatchbillMONTHLY!$A$20:$U$20,OFFSET(WatchbillMONTHLY!$A$20:$U$20,1,2))),INDIRECT("_"&amp;_xlfn.XLOOKUP(AS$2,WatchbillMONTHLY!$A$20:$U$20,OFFSET(WatchbillMONTHLY!$A$20:$U$20,1,2))))=$A80,_xlfn.XLOOKUP(AS$2,WatchbillMONTHLY!$A$20:$U$20,OFFSET(WatchbillMONTHLY!$A$20:$U$20,1,2)),FALSE),TRUE,FALSE)),
IF(_xlfn.XLOOKUP(AS$2,WatchbillMONTHLY!$A$37:$U$37,OFFSET(WatchbillMONTHLY!$A$37:$U$37,1,2))=IF(_xlfn.XLOOKUP($A80,INDIRECT("_"&amp;_xlfn.XLOOKUP(AS$2,WatchbillMONTHLY!$A$37:$U$37,OFFSET(WatchbillMONTHLY!$A$37:$U$37,1,2))),INDIRECT("_"&amp;_xlfn.XLOOKUP(AS$2,WatchbillMONTHLY!$A$37:$U$37,OFFSET(WatchbillMONTHLY!$A$37:$U$37,1,2))))=$A80,_xlfn.XLOOKUP(AS$2,WatchbillMONTHLY!$A$37:$U$37,OFFSET(WatchbillMONTHLY!$A$37:$U$37,1,2)),FALSE),TRUE,FALSE)),
IF(_xlfn.XLOOKUP(AS$2,WatchbillMONTHLY!$A$54:$U$54,OFFSET(WatchbillMONTHLY!$A$54:$U$54,1,2))=IF(_xlfn.XLOOKUP($A80,INDIRECT("_"&amp;_xlfn.XLOOKUP(AS$2,WatchbillMONTHLY!$A$54:$U$54,OFFSET(WatchbillMONTHLY!$A$54:$U$54,1,2))),INDIRECT("_"&amp;_xlfn.XLOOKUP(AS$2,WatchbillMONTHLY!$A$54:$U$54,OFFSET(WatchbillMONTHLY!$A$54:$U$54,1,2))))=$A80,_xlfn.XLOOKUP(AS$2,WatchbillMONTHLY!$A$54:$U$54,OFFSET(WatchbillMONTHLY!$A$54:$U$54,1,2)),FALSE),TRUE,FALSE)),
IF(_xlfn.XLOOKUP(AS$2,WatchbillMONTHLY!$A$71:$U$71,OFFSET(WatchbillMONTHLY!$A$71:$U$71,1,2))=IF(_xlfn.XLOOKUP($A80,INDIRECT("_"&amp;_xlfn.XLOOKUP(AS$2,WatchbillMONTHLY!$A$71:$U$71,OFFSET(WatchbillMONTHLY!$A$71:$U$71,1,2))),INDIRECT("_"&amp;_xlfn.XLOOKUP(AS$2,WatchbillMONTHLY!$A$71:$U$71,OFFSET(WatchbillMONTHLY!$A$71:$U$71,1,2))))=$A80,_xlfn.XLOOKUP(AS$2,WatchbillMONTHLY!$A$71:$U$71,OFFSET(WatchbillMONTHLY!$A$71:$U$71,1,2)),FALSE),TRUE,FALSE)),
IF(_xlfn.XLOOKUP(AS$2,WatchbillMONTHLY!$A$88:$U$88,OFFSET(WatchbillMONTHLY!$A$88:$U$88,1,2))=IF(_xlfn.XLOOKUP($A80,INDIRECT("_"&amp;_xlfn.XLOOKUP(AS$2,WatchbillMONTHLY!$A$88:$U$88,OFFSET(WatchbillMONTHLY!$A$88:$U$88,1,2))),INDIRECT("_"&amp;_xlfn.XLOOKUP(AS$2,WatchbillMONTHLY!$A$88:$U$88,OFFSET(WatchbillMONTHLY!$A$88:$U$88,1,2))))=$A80,_xlfn.XLOOKUP(AS$2,WatchbillMONTHLY!$A$88:$U$88,OFFSET(WatchbillMONTHLY!$A$88:$U$88,1,2)),FALSE),TRUE,FALSE)),
FALSE),FALSE)</f>
        <v>0</v>
      </c>
      <c r="AT80" s="209" t="b" cm="1">
        <f t="array" aca="1" ref="AT80" ca="1">IF(AND($A80 &gt; 0, M80 &gt; 0,AT$2&lt;MiscFormulas!$A$5+1),
_xlfn.IFNA(
_xlfn.IFNA(
_xlfn.IFNA(
_xlfn.IFNA(
_xlfn.IFNA(
_xlfn.IFNA(
IF(_xlfn.XLOOKUP(AT$2,WatchbillMONTHLY!$A$3:$U$3,OFFSET(WatchbillMONTHLY!$A$3:$U$3,1,2))=IF(_xlfn.XLOOKUP($A80,INDIRECT("_"&amp;_xlfn.XLOOKUP(AT$2,WatchbillMONTHLY!$A$3:$U$3,OFFSET(WatchbillMONTHLY!$A$3:$U$3,1,2))),INDIRECT("_"&amp;_xlfn.XLOOKUP(AT$2,WatchbillMONTHLY!$A$3:$U$3,OFFSET(WatchbillMONTHLY!$A$3:$U$3,1,2))))=$A80,_xlfn.XLOOKUP(AT$2,WatchbillMONTHLY!$A$3:$U$3,OFFSET(WatchbillMONTHLY!$A$3:$U$3,1,2)),FALSE),TRUE,FALSE),
IF(_xlfn.XLOOKUP(AT$2,WatchbillMONTHLY!$A$20:$U$20,OFFSET(WatchbillMONTHLY!$A$20:$U$20,1,2))=IF(_xlfn.XLOOKUP($A80,INDIRECT("_"&amp;_xlfn.XLOOKUP(AT$2,WatchbillMONTHLY!$A$20:$U$20,OFFSET(WatchbillMONTHLY!$A$20:$U$20,1,2))),INDIRECT("_"&amp;_xlfn.XLOOKUP(AT$2,WatchbillMONTHLY!$A$20:$U$20,OFFSET(WatchbillMONTHLY!$A$20:$U$20,1,2))))=$A80,_xlfn.XLOOKUP(AT$2,WatchbillMONTHLY!$A$20:$U$20,OFFSET(WatchbillMONTHLY!$A$20:$U$20,1,2)),FALSE),TRUE,FALSE)),
IF(_xlfn.XLOOKUP(AT$2,WatchbillMONTHLY!$A$37:$U$37,OFFSET(WatchbillMONTHLY!$A$37:$U$37,1,2))=IF(_xlfn.XLOOKUP($A80,INDIRECT("_"&amp;_xlfn.XLOOKUP(AT$2,WatchbillMONTHLY!$A$37:$U$37,OFFSET(WatchbillMONTHLY!$A$37:$U$37,1,2))),INDIRECT("_"&amp;_xlfn.XLOOKUP(AT$2,WatchbillMONTHLY!$A$37:$U$37,OFFSET(WatchbillMONTHLY!$A$37:$U$37,1,2))))=$A80,_xlfn.XLOOKUP(AT$2,WatchbillMONTHLY!$A$37:$U$37,OFFSET(WatchbillMONTHLY!$A$37:$U$37,1,2)),FALSE),TRUE,FALSE)),
IF(_xlfn.XLOOKUP(AT$2,WatchbillMONTHLY!$A$54:$U$54,OFFSET(WatchbillMONTHLY!$A$54:$U$54,1,2))=IF(_xlfn.XLOOKUP($A80,INDIRECT("_"&amp;_xlfn.XLOOKUP(AT$2,WatchbillMONTHLY!$A$54:$U$54,OFFSET(WatchbillMONTHLY!$A$54:$U$54,1,2))),INDIRECT("_"&amp;_xlfn.XLOOKUP(AT$2,WatchbillMONTHLY!$A$54:$U$54,OFFSET(WatchbillMONTHLY!$A$54:$U$54,1,2))))=$A80,_xlfn.XLOOKUP(AT$2,WatchbillMONTHLY!$A$54:$U$54,OFFSET(WatchbillMONTHLY!$A$54:$U$54,1,2)),FALSE),TRUE,FALSE)),
IF(_xlfn.XLOOKUP(AT$2,WatchbillMONTHLY!$A$71:$U$71,OFFSET(WatchbillMONTHLY!$A$71:$U$71,1,2))=IF(_xlfn.XLOOKUP($A80,INDIRECT("_"&amp;_xlfn.XLOOKUP(AT$2,WatchbillMONTHLY!$A$71:$U$71,OFFSET(WatchbillMONTHLY!$A$71:$U$71,1,2))),INDIRECT("_"&amp;_xlfn.XLOOKUP(AT$2,WatchbillMONTHLY!$A$71:$U$71,OFFSET(WatchbillMONTHLY!$A$71:$U$71,1,2))))=$A80,_xlfn.XLOOKUP(AT$2,WatchbillMONTHLY!$A$71:$U$71,OFFSET(WatchbillMONTHLY!$A$71:$U$71,1,2)),FALSE),TRUE,FALSE)),
IF(_xlfn.XLOOKUP(AT$2,WatchbillMONTHLY!$A$88:$U$88,OFFSET(WatchbillMONTHLY!$A$88:$U$88,1,2))=IF(_xlfn.XLOOKUP($A80,INDIRECT("_"&amp;_xlfn.XLOOKUP(AT$2,WatchbillMONTHLY!$A$88:$U$88,OFFSET(WatchbillMONTHLY!$A$88:$U$88,1,2))),INDIRECT("_"&amp;_xlfn.XLOOKUP(AT$2,WatchbillMONTHLY!$A$88:$U$88,OFFSET(WatchbillMONTHLY!$A$88:$U$88,1,2))))=$A80,_xlfn.XLOOKUP(AT$2,WatchbillMONTHLY!$A$88:$U$88,OFFSET(WatchbillMONTHLY!$A$88:$U$88,1,2)),FALSE),TRUE,FALSE)),
FALSE),FALSE)</f>
        <v>0</v>
      </c>
      <c r="AU80" s="209" t="b" cm="1">
        <f t="array" aca="1" ref="AU80" ca="1">IF(AND($A80 &gt; 0, N80 &gt; 0,AU$2&lt;MiscFormulas!$A$5+1),
_xlfn.IFNA(
_xlfn.IFNA(
_xlfn.IFNA(
_xlfn.IFNA(
_xlfn.IFNA(
_xlfn.IFNA(
IF(_xlfn.XLOOKUP(AU$2,WatchbillMONTHLY!$A$3:$U$3,OFFSET(WatchbillMONTHLY!$A$3:$U$3,1,2))=IF(_xlfn.XLOOKUP($A80,INDIRECT("_"&amp;_xlfn.XLOOKUP(AU$2,WatchbillMONTHLY!$A$3:$U$3,OFFSET(WatchbillMONTHLY!$A$3:$U$3,1,2))),INDIRECT("_"&amp;_xlfn.XLOOKUP(AU$2,WatchbillMONTHLY!$A$3:$U$3,OFFSET(WatchbillMONTHLY!$A$3:$U$3,1,2))))=$A80,_xlfn.XLOOKUP(AU$2,WatchbillMONTHLY!$A$3:$U$3,OFFSET(WatchbillMONTHLY!$A$3:$U$3,1,2)),FALSE),TRUE,FALSE),
IF(_xlfn.XLOOKUP(AU$2,WatchbillMONTHLY!$A$20:$U$20,OFFSET(WatchbillMONTHLY!$A$20:$U$20,1,2))=IF(_xlfn.XLOOKUP($A80,INDIRECT("_"&amp;_xlfn.XLOOKUP(AU$2,WatchbillMONTHLY!$A$20:$U$20,OFFSET(WatchbillMONTHLY!$A$20:$U$20,1,2))),INDIRECT("_"&amp;_xlfn.XLOOKUP(AU$2,WatchbillMONTHLY!$A$20:$U$20,OFFSET(WatchbillMONTHLY!$A$20:$U$20,1,2))))=$A80,_xlfn.XLOOKUP(AU$2,WatchbillMONTHLY!$A$20:$U$20,OFFSET(WatchbillMONTHLY!$A$20:$U$20,1,2)),FALSE),TRUE,FALSE)),
IF(_xlfn.XLOOKUP(AU$2,WatchbillMONTHLY!$A$37:$U$37,OFFSET(WatchbillMONTHLY!$A$37:$U$37,1,2))=IF(_xlfn.XLOOKUP($A80,INDIRECT("_"&amp;_xlfn.XLOOKUP(AU$2,WatchbillMONTHLY!$A$37:$U$37,OFFSET(WatchbillMONTHLY!$A$37:$U$37,1,2))),INDIRECT("_"&amp;_xlfn.XLOOKUP(AU$2,WatchbillMONTHLY!$A$37:$U$37,OFFSET(WatchbillMONTHLY!$A$37:$U$37,1,2))))=$A80,_xlfn.XLOOKUP(AU$2,WatchbillMONTHLY!$A$37:$U$37,OFFSET(WatchbillMONTHLY!$A$37:$U$37,1,2)),FALSE),TRUE,FALSE)),
IF(_xlfn.XLOOKUP(AU$2,WatchbillMONTHLY!$A$54:$U$54,OFFSET(WatchbillMONTHLY!$A$54:$U$54,1,2))=IF(_xlfn.XLOOKUP($A80,INDIRECT("_"&amp;_xlfn.XLOOKUP(AU$2,WatchbillMONTHLY!$A$54:$U$54,OFFSET(WatchbillMONTHLY!$A$54:$U$54,1,2))),INDIRECT("_"&amp;_xlfn.XLOOKUP(AU$2,WatchbillMONTHLY!$A$54:$U$54,OFFSET(WatchbillMONTHLY!$A$54:$U$54,1,2))))=$A80,_xlfn.XLOOKUP(AU$2,WatchbillMONTHLY!$A$54:$U$54,OFFSET(WatchbillMONTHLY!$A$54:$U$54,1,2)),FALSE),TRUE,FALSE)),
IF(_xlfn.XLOOKUP(AU$2,WatchbillMONTHLY!$A$71:$U$71,OFFSET(WatchbillMONTHLY!$A$71:$U$71,1,2))=IF(_xlfn.XLOOKUP($A80,INDIRECT("_"&amp;_xlfn.XLOOKUP(AU$2,WatchbillMONTHLY!$A$71:$U$71,OFFSET(WatchbillMONTHLY!$A$71:$U$71,1,2))),INDIRECT("_"&amp;_xlfn.XLOOKUP(AU$2,WatchbillMONTHLY!$A$71:$U$71,OFFSET(WatchbillMONTHLY!$A$71:$U$71,1,2))))=$A80,_xlfn.XLOOKUP(AU$2,WatchbillMONTHLY!$A$71:$U$71,OFFSET(WatchbillMONTHLY!$A$71:$U$71,1,2)),FALSE),TRUE,FALSE)),
IF(_xlfn.XLOOKUP(AU$2,WatchbillMONTHLY!$A$88:$U$88,OFFSET(WatchbillMONTHLY!$A$88:$U$88,1,2))=IF(_xlfn.XLOOKUP($A80,INDIRECT("_"&amp;_xlfn.XLOOKUP(AU$2,WatchbillMONTHLY!$A$88:$U$88,OFFSET(WatchbillMONTHLY!$A$88:$U$88,1,2))),INDIRECT("_"&amp;_xlfn.XLOOKUP(AU$2,WatchbillMONTHLY!$A$88:$U$88,OFFSET(WatchbillMONTHLY!$A$88:$U$88,1,2))))=$A80,_xlfn.XLOOKUP(AU$2,WatchbillMONTHLY!$A$88:$U$88,OFFSET(WatchbillMONTHLY!$A$88:$U$88,1,2)),FALSE),TRUE,FALSE)),
FALSE),FALSE)</f>
        <v>0</v>
      </c>
      <c r="AV80" s="209" t="b" cm="1">
        <f t="array" aca="1" ref="AV80" ca="1">IF(AND($A80 &gt; 0, O80 &gt; 0,AV$2&lt;MiscFormulas!$A$5+1),
_xlfn.IFNA(
_xlfn.IFNA(
_xlfn.IFNA(
_xlfn.IFNA(
_xlfn.IFNA(
_xlfn.IFNA(
IF(_xlfn.XLOOKUP(AV$2,WatchbillMONTHLY!$A$3:$U$3,OFFSET(WatchbillMONTHLY!$A$3:$U$3,1,2))=IF(_xlfn.XLOOKUP($A80,INDIRECT("_"&amp;_xlfn.XLOOKUP(AV$2,WatchbillMONTHLY!$A$3:$U$3,OFFSET(WatchbillMONTHLY!$A$3:$U$3,1,2))),INDIRECT("_"&amp;_xlfn.XLOOKUP(AV$2,WatchbillMONTHLY!$A$3:$U$3,OFFSET(WatchbillMONTHLY!$A$3:$U$3,1,2))))=$A80,_xlfn.XLOOKUP(AV$2,WatchbillMONTHLY!$A$3:$U$3,OFFSET(WatchbillMONTHLY!$A$3:$U$3,1,2)),FALSE),TRUE,FALSE),
IF(_xlfn.XLOOKUP(AV$2,WatchbillMONTHLY!$A$20:$U$20,OFFSET(WatchbillMONTHLY!$A$20:$U$20,1,2))=IF(_xlfn.XLOOKUP($A80,INDIRECT("_"&amp;_xlfn.XLOOKUP(AV$2,WatchbillMONTHLY!$A$20:$U$20,OFFSET(WatchbillMONTHLY!$A$20:$U$20,1,2))),INDIRECT("_"&amp;_xlfn.XLOOKUP(AV$2,WatchbillMONTHLY!$A$20:$U$20,OFFSET(WatchbillMONTHLY!$A$20:$U$20,1,2))))=$A80,_xlfn.XLOOKUP(AV$2,WatchbillMONTHLY!$A$20:$U$20,OFFSET(WatchbillMONTHLY!$A$20:$U$20,1,2)),FALSE),TRUE,FALSE)),
IF(_xlfn.XLOOKUP(AV$2,WatchbillMONTHLY!$A$37:$U$37,OFFSET(WatchbillMONTHLY!$A$37:$U$37,1,2))=IF(_xlfn.XLOOKUP($A80,INDIRECT("_"&amp;_xlfn.XLOOKUP(AV$2,WatchbillMONTHLY!$A$37:$U$37,OFFSET(WatchbillMONTHLY!$A$37:$U$37,1,2))),INDIRECT("_"&amp;_xlfn.XLOOKUP(AV$2,WatchbillMONTHLY!$A$37:$U$37,OFFSET(WatchbillMONTHLY!$A$37:$U$37,1,2))))=$A80,_xlfn.XLOOKUP(AV$2,WatchbillMONTHLY!$A$37:$U$37,OFFSET(WatchbillMONTHLY!$A$37:$U$37,1,2)),FALSE),TRUE,FALSE)),
IF(_xlfn.XLOOKUP(AV$2,WatchbillMONTHLY!$A$54:$U$54,OFFSET(WatchbillMONTHLY!$A$54:$U$54,1,2))=IF(_xlfn.XLOOKUP($A80,INDIRECT("_"&amp;_xlfn.XLOOKUP(AV$2,WatchbillMONTHLY!$A$54:$U$54,OFFSET(WatchbillMONTHLY!$A$54:$U$54,1,2))),INDIRECT("_"&amp;_xlfn.XLOOKUP(AV$2,WatchbillMONTHLY!$A$54:$U$54,OFFSET(WatchbillMONTHLY!$A$54:$U$54,1,2))))=$A80,_xlfn.XLOOKUP(AV$2,WatchbillMONTHLY!$A$54:$U$54,OFFSET(WatchbillMONTHLY!$A$54:$U$54,1,2)),FALSE),TRUE,FALSE)),
IF(_xlfn.XLOOKUP(AV$2,WatchbillMONTHLY!$A$71:$U$71,OFFSET(WatchbillMONTHLY!$A$71:$U$71,1,2))=IF(_xlfn.XLOOKUP($A80,INDIRECT("_"&amp;_xlfn.XLOOKUP(AV$2,WatchbillMONTHLY!$A$71:$U$71,OFFSET(WatchbillMONTHLY!$A$71:$U$71,1,2))),INDIRECT("_"&amp;_xlfn.XLOOKUP(AV$2,WatchbillMONTHLY!$A$71:$U$71,OFFSET(WatchbillMONTHLY!$A$71:$U$71,1,2))))=$A80,_xlfn.XLOOKUP(AV$2,WatchbillMONTHLY!$A$71:$U$71,OFFSET(WatchbillMONTHLY!$A$71:$U$71,1,2)),FALSE),TRUE,FALSE)),
IF(_xlfn.XLOOKUP(AV$2,WatchbillMONTHLY!$A$88:$U$88,OFFSET(WatchbillMONTHLY!$A$88:$U$88,1,2))=IF(_xlfn.XLOOKUP($A80,INDIRECT("_"&amp;_xlfn.XLOOKUP(AV$2,WatchbillMONTHLY!$A$88:$U$88,OFFSET(WatchbillMONTHLY!$A$88:$U$88,1,2))),INDIRECT("_"&amp;_xlfn.XLOOKUP(AV$2,WatchbillMONTHLY!$A$88:$U$88,OFFSET(WatchbillMONTHLY!$A$88:$U$88,1,2))))=$A80,_xlfn.XLOOKUP(AV$2,WatchbillMONTHLY!$A$88:$U$88,OFFSET(WatchbillMONTHLY!$A$88:$U$88,1,2)),FALSE),TRUE,FALSE)),
FALSE),FALSE)</f>
        <v>0</v>
      </c>
      <c r="AW80" s="209" t="b" cm="1">
        <f t="array" aca="1" ref="AW80" ca="1">IF(AND($A80 &gt; 0, P80 &gt; 0,AW$2&lt;MiscFormulas!$A$5+1),
_xlfn.IFNA(
_xlfn.IFNA(
_xlfn.IFNA(
_xlfn.IFNA(
_xlfn.IFNA(
_xlfn.IFNA(
IF(_xlfn.XLOOKUP(AW$2,WatchbillMONTHLY!$A$3:$U$3,OFFSET(WatchbillMONTHLY!$A$3:$U$3,1,2))=IF(_xlfn.XLOOKUP($A80,INDIRECT("_"&amp;_xlfn.XLOOKUP(AW$2,WatchbillMONTHLY!$A$3:$U$3,OFFSET(WatchbillMONTHLY!$A$3:$U$3,1,2))),INDIRECT("_"&amp;_xlfn.XLOOKUP(AW$2,WatchbillMONTHLY!$A$3:$U$3,OFFSET(WatchbillMONTHLY!$A$3:$U$3,1,2))))=$A80,_xlfn.XLOOKUP(AW$2,WatchbillMONTHLY!$A$3:$U$3,OFFSET(WatchbillMONTHLY!$A$3:$U$3,1,2)),FALSE),TRUE,FALSE),
IF(_xlfn.XLOOKUP(AW$2,WatchbillMONTHLY!$A$20:$U$20,OFFSET(WatchbillMONTHLY!$A$20:$U$20,1,2))=IF(_xlfn.XLOOKUP($A80,INDIRECT("_"&amp;_xlfn.XLOOKUP(AW$2,WatchbillMONTHLY!$A$20:$U$20,OFFSET(WatchbillMONTHLY!$A$20:$U$20,1,2))),INDIRECT("_"&amp;_xlfn.XLOOKUP(AW$2,WatchbillMONTHLY!$A$20:$U$20,OFFSET(WatchbillMONTHLY!$A$20:$U$20,1,2))))=$A80,_xlfn.XLOOKUP(AW$2,WatchbillMONTHLY!$A$20:$U$20,OFFSET(WatchbillMONTHLY!$A$20:$U$20,1,2)),FALSE),TRUE,FALSE)),
IF(_xlfn.XLOOKUP(AW$2,WatchbillMONTHLY!$A$37:$U$37,OFFSET(WatchbillMONTHLY!$A$37:$U$37,1,2))=IF(_xlfn.XLOOKUP($A80,INDIRECT("_"&amp;_xlfn.XLOOKUP(AW$2,WatchbillMONTHLY!$A$37:$U$37,OFFSET(WatchbillMONTHLY!$A$37:$U$37,1,2))),INDIRECT("_"&amp;_xlfn.XLOOKUP(AW$2,WatchbillMONTHLY!$A$37:$U$37,OFFSET(WatchbillMONTHLY!$A$37:$U$37,1,2))))=$A80,_xlfn.XLOOKUP(AW$2,WatchbillMONTHLY!$A$37:$U$37,OFFSET(WatchbillMONTHLY!$A$37:$U$37,1,2)),FALSE),TRUE,FALSE)),
IF(_xlfn.XLOOKUP(AW$2,WatchbillMONTHLY!$A$54:$U$54,OFFSET(WatchbillMONTHLY!$A$54:$U$54,1,2))=IF(_xlfn.XLOOKUP($A80,INDIRECT("_"&amp;_xlfn.XLOOKUP(AW$2,WatchbillMONTHLY!$A$54:$U$54,OFFSET(WatchbillMONTHLY!$A$54:$U$54,1,2))),INDIRECT("_"&amp;_xlfn.XLOOKUP(AW$2,WatchbillMONTHLY!$A$54:$U$54,OFFSET(WatchbillMONTHLY!$A$54:$U$54,1,2))))=$A80,_xlfn.XLOOKUP(AW$2,WatchbillMONTHLY!$A$54:$U$54,OFFSET(WatchbillMONTHLY!$A$54:$U$54,1,2)),FALSE),TRUE,FALSE)),
IF(_xlfn.XLOOKUP(AW$2,WatchbillMONTHLY!$A$71:$U$71,OFFSET(WatchbillMONTHLY!$A$71:$U$71,1,2))=IF(_xlfn.XLOOKUP($A80,INDIRECT("_"&amp;_xlfn.XLOOKUP(AW$2,WatchbillMONTHLY!$A$71:$U$71,OFFSET(WatchbillMONTHLY!$A$71:$U$71,1,2))),INDIRECT("_"&amp;_xlfn.XLOOKUP(AW$2,WatchbillMONTHLY!$A$71:$U$71,OFFSET(WatchbillMONTHLY!$A$71:$U$71,1,2))))=$A80,_xlfn.XLOOKUP(AW$2,WatchbillMONTHLY!$A$71:$U$71,OFFSET(WatchbillMONTHLY!$A$71:$U$71,1,2)),FALSE),TRUE,FALSE)),
IF(_xlfn.XLOOKUP(AW$2,WatchbillMONTHLY!$A$88:$U$88,OFFSET(WatchbillMONTHLY!$A$88:$U$88,1,2))=IF(_xlfn.XLOOKUP($A80,INDIRECT("_"&amp;_xlfn.XLOOKUP(AW$2,WatchbillMONTHLY!$A$88:$U$88,OFFSET(WatchbillMONTHLY!$A$88:$U$88,1,2))),INDIRECT("_"&amp;_xlfn.XLOOKUP(AW$2,WatchbillMONTHLY!$A$88:$U$88,OFFSET(WatchbillMONTHLY!$A$88:$U$88,1,2))))=$A80,_xlfn.XLOOKUP(AW$2,WatchbillMONTHLY!$A$88:$U$88,OFFSET(WatchbillMONTHLY!$A$88:$U$88,1,2)),FALSE),TRUE,FALSE)),
FALSE),FALSE)</f>
        <v>0</v>
      </c>
      <c r="AX80" s="209" t="b" cm="1">
        <f t="array" aca="1" ref="AX80" ca="1">IF(AND($A80 &gt; 0, Q80 &gt; 0,AX$2&lt;MiscFormulas!$A$5+1),
_xlfn.IFNA(
_xlfn.IFNA(
_xlfn.IFNA(
_xlfn.IFNA(
_xlfn.IFNA(
_xlfn.IFNA(
IF(_xlfn.XLOOKUP(AX$2,WatchbillMONTHLY!$A$3:$U$3,OFFSET(WatchbillMONTHLY!$A$3:$U$3,1,2))=IF(_xlfn.XLOOKUP($A80,INDIRECT("_"&amp;_xlfn.XLOOKUP(AX$2,WatchbillMONTHLY!$A$3:$U$3,OFFSET(WatchbillMONTHLY!$A$3:$U$3,1,2))),INDIRECT("_"&amp;_xlfn.XLOOKUP(AX$2,WatchbillMONTHLY!$A$3:$U$3,OFFSET(WatchbillMONTHLY!$A$3:$U$3,1,2))))=$A80,_xlfn.XLOOKUP(AX$2,WatchbillMONTHLY!$A$3:$U$3,OFFSET(WatchbillMONTHLY!$A$3:$U$3,1,2)),FALSE),TRUE,FALSE),
IF(_xlfn.XLOOKUP(AX$2,WatchbillMONTHLY!$A$20:$U$20,OFFSET(WatchbillMONTHLY!$A$20:$U$20,1,2))=IF(_xlfn.XLOOKUP($A80,INDIRECT("_"&amp;_xlfn.XLOOKUP(AX$2,WatchbillMONTHLY!$A$20:$U$20,OFFSET(WatchbillMONTHLY!$A$20:$U$20,1,2))),INDIRECT("_"&amp;_xlfn.XLOOKUP(AX$2,WatchbillMONTHLY!$A$20:$U$20,OFFSET(WatchbillMONTHLY!$A$20:$U$20,1,2))))=$A80,_xlfn.XLOOKUP(AX$2,WatchbillMONTHLY!$A$20:$U$20,OFFSET(WatchbillMONTHLY!$A$20:$U$20,1,2)),FALSE),TRUE,FALSE)),
IF(_xlfn.XLOOKUP(AX$2,WatchbillMONTHLY!$A$37:$U$37,OFFSET(WatchbillMONTHLY!$A$37:$U$37,1,2))=IF(_xlfn.XLOOKUP($A80,INDIRECT("_"&amp;_xlfn.XLOOKUP(AX$2,WatchbillMONTHLY!$A$37:$U$37,OFFSET(WatchbillMONTHLY!$A$37:$U$37,1,2))),INDIRECT("_"&amp;_xlfn.XLOOKUP(AX$2,WatchbillMONTHLY!$A$37:$U$37,OFFSET(WatchbillMONTHLY!$A$37:$U$37,1,2))))=$A80,_xlfn.XLOOKUP(AX$2,WatchbillMONTHLY!$A$37:$U$37,OFFSET(WatchbillMONTHLY!$A$37:$U$37,1,2)),FALSE),TRUE,FALSE)),
IF(_xlfn.XLOOKUP(AX$2,WatchbillMONTHLY!$A$54:$U$54,OFFSET(WatchbillMONTHLY!$A$54:$U$54,1,2))=IF(_xlfn.XLOOKUP($A80,INDIRECT("_"&amp;_xlfn.XLOOKUP(AX$2,WatchbillMONTHLY!$A$54:$U$54,OFFSET(WatchbillMONTHLY!$A$54:$U$54,1,2))),INDIRECT("_"&amp;_xlfn.XLOOKUP(AX$2,WatchbillMONTHLY!$A$54:$U$54,OFFSET(WatchbillMONTHLY!$A$54:$U$54,1,2))))=$A80,_xlfn.XLOOKUP(AX$2,WatchbillMONTHLY!$A$54:$U$54,OFFSET(WatchbillMONTHLY!$A$54:$U$54,1,2)),FALSE),TRUE,FALSE)),
IF(_xlfn.XLOOKUP(AX$2,WatchbillMONTHLY!$A$71:$U$71,OFFSET(WatchbillMONTHLY!$A$71:$U$71,1,2))=IF(_xlfn.XLOOKUP($A80,INDIRECT("_"&amp;_xlfn.XLOOKUP(AX$2,WatchbillMONTHLY!$A$71:$U$71,OFFSET(WatchbillMONTHLY!$A$71:$U$71,1,2))),INDIRECT("_"&amp;_xlfn.XLOOKUP(AX$2,WatchbillMONTHLY!$A$71:$U$71,OFFSET(WatchbillMONTHLY!$A$71:$U$71,1,2))))=$A80,_xlfn.XLOOKUP(AX$2,WatchbillMONTHLY!$A$71:$U$71,OFFSET(WatchbillMONTHLY!$A$71:$U$71,1,2)),FALSE),TRUE,FALSE)),
IF(_xlfn.XLOOKUP(AX$2,WatchbillMONTHLY!$A$88:$U$88,OFFSET(WatchbillMONTHLY!$A$88:$U$88,1,2))=IF(_xlfn.XLOOKUP($A80,INDIRECT("_"&amp;_xlfn.XLOOKUP(AX$2,WatchbillMONTHLY!$A$88:$U$88,OFFSET(WatchbillMONTHLY!$A$88:$U$88,1,2))),INDIRECT("_"&amp;_xlfn.XLOOKUP(AX$2,WatchbillMONTHLY!$A$88:$U$88,OFFSET(WatchbillMONTHLY!$A$88:$U$88,1,2))))=$A80,_xlfn.XLOOKUP(AX$2,WatchbillMONTHLY!$A$88:$U$88,OFFSET(WatchbillMONTHLY!$A$88:$U$88,1,2)),FALSE),TRUE,FALSE)),
FALSE),FALSE)</f>
        <v>0</v>
      </c>
      <c r="AY80" s="209" t="b" cm="1">
        <f t="array" aca="1" ref="AY80" ca="1">IF(AND($A80 &gt; 0, R80 &gt; 0,AY$2&lt;MiscFormulas!$A$5+1),
_xlfn.IFNA(
_xlfn.IFNA(
_xlfn.IFNA(
_xlfn.IFNA(
_xlfn.IFNA(
_xlfn.IFNA(
IF(_xlfn.XLOOKUP(AY$2,WatchbillMONTHLY!$A$3:$U$3,OFFSET(WatchbillMONTHLY!$A$3:$U$3,1,2))=IF(_xlfn.XLOOKUP($A80,INDIRECT("_"&amp;_xlfn.XLOOKUP(AY$2,WatchbillMONTHLY!$A$3:$U$3,OFFSET(WatchbillMONTHLY!$A$3:$U$3,1,2))),INDIRECT("_"&amp;_xlfn.XLOOKUP(AY$2,WatchbillMONTHLY!$A$3:$U$3,OFFSET(WatchbillMONTHLY!$A$3:$U$3,1,2))))=$A80,_xlfn.XLOOKUP(AY$2,WatchbillMONTHLY!$A$3:$U$3,OFFSET(WatchbillMONTHLY!$A$3:$U$3,1,2)),FALSE),TRUE,FALSE),
IF(_xlfn.XLOOKUP(AY$2,WatchbillMONTHLY!$A$20:$U$20,OFFSET(WatchbillMONTHLY!$A$20:$U$20,1,2))=IF(_xlfn.XLOOKUP($A80,INDIRECT("_"&amp;_xlfn.XLOOKUP(AY$2,WatchbillMONTHLY!$A$20:$U$20,OFFSET(WatchbillMONTHLY!$A$20:$U$20,1,2))),INDIRECT("_"&amp;_xlfn.XLOOKUP(AY$2,WatchbillMONTHLY!$A$20:$U$20,OFFSET(WatchbillMONTHLY!$A$20:$U$20,1,2))))=$A80,_xlfn.XLOOKUP(AY$2,WatchbillMONTHLY!$A$20:$U$20,OFFSET(WatchbillMONTHLY!$A$20:$U$20,1,2)),FALSE),TRUE,FALSE)),
IF(_xlfn.XLOOKUP(AY$2,WatchbillMONTHLY!$A$37:$U$37,OFFSET(WatchbillMONTHLY!$A$37:$U$37,1,2))=IF(_xlfn.XLOOKUP($A80,INDIRECT("_"&amp;_xlfn.XLOOKUP(AY$2,WatchbillMONTHLY!$A$37:$U$37,OFFSET(WatchbillMONTHLY!$A$37:$U$37,1,2))),INDIRECT("_"&amp;_xlfn.XLOOKUP(AY$2,WatchbillMONTHLY!$A$37:$U$37,OFFSET(WatchbillMONTHLY!$A$37:$U$37,1,2))))=$A80,_xlfn.XLOOKUP(AY$2,WatchbillMONTHLY!$A$37:$U$37,OFFSET(WatchbillMONTHLY!$A$37:$U$37,1,2)),FALSE),TRUE,FALSE)),
IF(_xlfn.XLOOKUP(AY$2,WatchbillMONTHLY!$A$54:$U$54,OFFSET(WatchbillMONTHLY!$A$54:$U$54,1,2))=IF(_xlfn.XLOOKUP($A80,INDIRECT("_"&amp;_xlfn.XLOOKUP(AY$2,WatchbillMONTHLY!$A$54:$U$54,OFFSET(WatchbillMONTHLY!$A$54:$U$54,1,2))),INDIRECT("_"&amp;_xlfn.XLOOKUP(AY$2,WatchbillMONTHLY!$A$54:$U$54,OFFSET(WatchbillMONTHLY!$A$54:$U$54,1,2))))=$A80,_xlfn.XLOOKUP(AY$2,WatchbillMONTHLY!$A$54:$U$54,OFFSET(WatchbillMONTHLY!$A$54:$U$54,1,2)),FALSE),TRUE,FALSE)),
IF(_xlfn.XLOOKUP(AY$2,WatchbillMONTHLY!$A$71:$U$71,OFFSET(WatchbillMONTHLY!$A$71:$U$71,1,2))=IF(_xlfn.XLOOKUP($A80,INDIRECT("_"&amp;_xlfn.XLOOKUP(AY$2,WatchbillMONTHLY!$A$71:$U$71,OFFSET(WatchbillMONTHLY!$A$71:$U$71,1,2))),INDIRECT("_"&amp;_xlfn.XLOOKUP(AY$2,WatchbillMONTHLY!$A$71:$U$71,OFFSET(WatchbillMONTHLY!$A$71:$U$71,1,2))))=$A80,_xlfn.XLOOKUP(AY$2,WatchbillMONTHLY!$A$71:$U$71,OFFSET(WatchbillMONTHLY!$A$71:$U$71,1,2)),FALSE),TRUE,FALSE)),
IF(_xlfn.XLOOKUP(AY$2,WatchbillMONTHLY!$A$88:$U$88,OFFSET(WatchbillMONTHLY!$A$88:$U$88,1,2))=IF(_xlfn.XLOOKUP($A80,INDIRECT("_"&amp;_xlfn.XLOOKUP(AY$2,WatchbillMONTHLY!$A$88:$U$88,OFFSET(WatchbillMONTHLY!$A$88:$U$88,1,2))),INDIRECT("_"&amp;_xlfn.XLOOKUP(AY$2,WatchbillMONTHLY!$A$88:$U$88,OFFSET(WatchbillMONTHLY!$A$88:$U$88,1,2))))=$A80,_xlfn.XLOOKUP(AY$2,WatchbillMONTHLY!$A$88:$U$88,OFFSET(WatchbillMONTHLY!$A$88:$U$88,1,2)),FALSE),TRUE,FALSE)),
FALSE),FALSE)</f>
        <v>0</v>
      </c>
      <c r="AZ80" s="209" t="b" cm="1">
        <f t="array" aca="1" ref="AZ80" ca="1">IF(AND($A80 &gt; 0, S80 &gt; 0,AZ$2&lt;MiscFormulas!$A$5+1),
_xlfn.IFNA(
_xlfn.IFNA(
_xlfn.IFNA(
_xlfn.IFNA(
_xlfn.IFNA(
_xlfn.IFNA(
IF(_xlfn.XLOOKUP(AZ$2,WatchbillMONTHLY!$A$3:$U$3,OFFSET(WatchbillMONTHLY!$A$3:$U$3,1,2))=IF(_xlfn.XLOOKUP($A80,INDIRECT("_"&amp;_xlfn.XLOOKUP(AZ$2,WatchbillMONTHLY!$A$3:$U$3,OFFSET(WatchbillMONTHLY!$A$3:$U$3,1,2))),INDIRECT("_"&amp;_xlfn.XLOOKUP(AZ$2,WatchbillMONTHLY!$A$3:$U$3,OFFSET(WatchbillMONTHLY!$A$3:$U$3,1,2))))=$A80,_xlfn.XLOOKUP(AZ$2,WatchbillMONTHLY!$A$3:$U$3,OFFSET(WatchbillMONTHLY!$A$3:$U$3,1,2)),FALSE),TRUE,FALSE),
IF(_xlfn.XLOOKUP(AZ$2,WatchbillMONTHLY!$A$20:$U$20,OFFSET(WatchbillMONTHLY!$A$20:$U$20,1,2))=IF(_xlfn.XLOOKUP($A80,INDIRECT("_"&amp;_xlfn.XLOOKUP(AZ$2,WatchbillMONTHLY!$A$20:$U$20,OFFSET(WatchbillMONTHLY!$A$20:$U$20,1,2))),INDIRECT("_"&amp;_xlfn.XLOOKUP(AZ$2,WatchbillMONTHLY!$A$20:$U$20,OFFSET(WatchbillMONTHLY!$A$20:$U$20,1,2))))=$A80,_xlfn.XLOOKUP(AZ$2,WatchbillMONTHLY!$A$20:$U$20,OFFSET(WatchbillMONTHLY!$A$20:$U$20,1,2)),FALSE),TRUE,FALSE)),
IF(_xlfn.XLOOKUP(AZ$2,WatchbillMONTHLY!$A$37:$U$37,OFFSET(WatchbillMONTHLY!$A$37:$U$37,1,2))=IF(_xlfn.XLOOKUP($A80,INDIRECT("_"&amp;_xlfn.XLOOKUP(AZ$2,WatchbillMONTHLY!$A$37:$U$37,OFFSET(WatchbillMONTHLY!$A$37:$U$37,1,2))),INDIRECT("_"&amp;_xlfn.XLOOKUP(AZ$2,WatchbillMONTHLY!$A$37:$U$37,OFFSET(WatchbillMONTHLY!$A$37:$U$37,1,2))))=$A80,_xlfn.XLOOKUP(AZ$2,WatchbillMONTHLY!$A$37:$U$37,OFFSET(WatchbillMONTHLY!$A$37:$U$37,1,2)),FALSE),TRUE,FALSE)),
IF(_xlfn.XLOOKUP(AZ$2,WatchbillMONTHLY!$A$54:$U$54,OFFSET(WatchbillMONTHLY!$A$54:$U$54,1,2))=IF(_xlfn.XLOOKUP($A80,INDIRECT("_"&amp;_xlfn.XLOOKUP(AZ$2,WatchbillMONTHLY!$A$54:$U$54,OFFSET(WatchbillMONTHLY!$A$54:$U$54,1,2))),INDIRECT("_"&amp;_xlfn.XLOOKUP(AZ$2,WatchbillMONTHLY!$A$54:$U$54,OFFSET(WatchbillMONTHLY!$A$54:$U$54,1,2))))=$A80,_xlfn.XLOOKUP(AZ$2,WatchbillMONTHLY!$A$54:$U$54,OFFSET(WatchbillMONTHLY!$A$54:$U$54,1,2)),FALSE),TRUE,FALSE)),
IF(_xlfn.XLOOKUP(AZ$2,WatchbillMONTHLY!$A$71:$U$71,OFFSET(WatchbillMONTHLY!$A$71:$U$71,1,2))=IF(_xlfn.XLOOKUP($A80,INDIRECT("_"&amp;_xlfn.XLOOKUP(AZ$2,WatchbillMONTHLY!$A$71:$U$71,OFFSET(WatchbillMONTHLY!$A$71:$U$71,1,2))),INDIRECT("_"&amp;_xlfn.XLOOKUP(AZ$2,WatchbillMONTHLY!$A$71:$U$71,OFFSET(WatchbillMONTHLY!$A$71:$U$71,1,2))))=$A80,_xlfn.XLOOKUP(AZ$2,WatchbillMONTHLY!$A$71:$U$71,OFFSET(WatchbillMONTHLY!$A$71:$U$71,1,2)),FALSE),TRUE,FALSE)),
IF(_xlfn.XLOOKUP(AZ$2,WatchbillMONTHLY!$A$88:$U$88,OFFSET(WatchbillMONTHLY!$A$88:$U$88,1,2))=IF(_xlfn.XLOOKUP($A80,INDIRECT("_"&amp;_xlfn.XLOOKUP(AZ$2,WatchbillMONTHLY!$A$88:$U$88,OFFSET(WatchbillMONTHLY!$A$88:$U$88,1,2))),INDIRECT("_"&amp;_xlfn.XLOOKUP(AZ$2,WatchbillMONTHLY!$A$88:$U$88,OFFSET(WatchbillMONTHLY!$A$88:$U$88,1,2))))=$A80,_xlfn.XLOOKUP(AZ$2,WatchbillMONTHLY!$A$88:$U$88,OFFSET(WatchbillMONTHLY!$A$88:$U$88,1,2)),FALSE),TRUE,FALSE)),
FALSE),FALSE)</f>
        <v>0</v>
      </c>
      <c r="BA80" s="209" t="b" cm="1">
        <f t="array" aca="1" ref="BA80" ca="1">IF(AND($A80 &gt; 0, T80 &gt; 0,BA$2&lt;MiscFormulas!$A$5+1),
_xlfn.IFNA(
_xlfn.IFNA(
_xlfn.IFNA(
_xlfn.IFNA(
_xlfn.IFNA(
_xlfn.IFNA(
IF(_xlfn.XLOOKUP(BA$2,WatchbillMONTHLY!$A$3:$U$3,OFFSET(WatchbillMONTHLY!$A$3:$U$3,1,2))=IF(_xlfn.XLOOKUP($A80,INDIRECT("_"&amp;_xlfn.XLOOKUP(BA$2,WatchbillMONTHLY!$A$3:$U$3,OFFSET(WatchbillMONTHLY!$A$3:$U$3,1,2))),INDIRECT("_"&amp;_xlfn.XLOOKUP(BA$2,WatchbillMONTHLY!$A$3:$U$3,OFFSET(WatchbillMONTHLY!$A$3:$U$3,1,2))))=$A80,_xlfn.XLOOKUP(BA$2,WatchbillMONTHLY!$A$3:$U$3,OFFSET(WatchbillMONTHLY!$A$3:$U$3,1,2)),FALSE),TRUE,FALSE),
IF(_xlfn.XLOOKUP(BA$2,WatchbillMONTHLY!$A$20:$U$20,OFFSET(WatchbillMONTHLY!$A$20:$U$20,1,2))=IF(_xlfn.XLOOKUP($A80,INDIRECT("_"&amp;_xlfn.XLOOKUP(BA$2,WatchbillMONTHLY!$A$20:$U$20,OFFSET(WatchbillMONTHLY!$A$20:$U$20,1,2))),INDIRECT("_"&amp;_xlfn.XLOOKUP(BA$2,WatchbillMONTHLY!$A$20:$U$20,OFFSET(WatchbillMONTHLY!$A$20:$U$20,1,2))))=$A80,_xlfn.XLOOKUP(BA$2,WatchbillMONTHLY!$A$20:$U$20,OFFSET(WatchbillMONTHLY!$A$20:$U$20,1,2)),FALSE),TRUE,FALSE)),
IF(_xlfn.XLOOKUP(BA$2,WatchbillMONTHLY!$A$37:$U$37,OFFSET(WatchbillMONTHLY!$A$37:$U$37,1,2))=IF(_xlfn.XLOOKUP($A80,INDIRECT("_"&amp;_xlfn.XLOOKUP(BA$2,WatchbillMONTHLY!$A$37:$U$37,OFFSET(WatchbillMONTHLY!$A$37:$U$37,1,2))),INDIRECT("_"&amp;_xlfn.XLOOKUP(BA$2,WatchbillMONTHLY!$A$37:$U$37,OFFSET(WatchbillMONTHLY!$A$37:$U$37,1,2))))=$A80,_xlfn.XLOOKUP(BA$2,WatchbillMONTHLY!$A$37:$U$37,OFFSET(WatchbillMONTHLY!$A$37:$U$37,1,2)),FALSE),TRUE,FALSE)),
IF(_xlfn.XLOOKUP(BA$2,WatchbillMONTHLY!$A$54:$U$54,OFFSET(WatchbillMONTHLY!$A$54:$U$54,1,2))=IF(_xlfn.XLOOKUP($A80,INDIRECT("_"&amp;_xlfn.XLOOKUP(BA$2,WatchbillMONTHLY!$A$54:$U$54,OFFSET(WatchbillMONTHLY!$A$54:$U$54,1,2))),INDIRECT("_"&amp;_xlfn.XLOOKUP(BA$2,WatchbillMONTHLY!$A$54:$U$54,OFFSET(WatchbillMONTHLY!$A$54:$U$54,1,2))))=$A80,_xlfn.XLOOKUP(BA$2,WatchbillMONTHLY!$A$54:$U$54,OFFSET(WatchbillMONTHLY!$A$54:$U$54,1,2)),FALSE),TRUE,FALSE)),
IF(_xlfn.XLOOKUP(BA$2,WatchbillMONTHLY!$A$71:$U$71,OFFSET(WatchbillMONTHLY!$A$71:$U$71,1,2))=IF(_xlfn.XLOOKUP($A80,INDIRECT("_"&amp;_xlfn.XLOOKUP(BA$2,WatchbillMONTHLY!$A$71:$U$71,OFFSET(WatchbillMONTHLY!$A$71:$U$71,1,2))),INDIRECT("_"&amp;_xlfn.XLOOKUP(BA$2,WatchbillMONTHLY!$A$71:$U$71,OFFSET(WatchbillMONTHLY!$A$71:$U$71,1,2))))=$A80,_xlfn.XLOOKUP(BA$2,WatchbillMONTHLY!$A$71:$U$71,OFFSET(WatchbillMONTHLY!$A$71:$U$71,1,2)),FALSE),TRUE,FALSE)),
IF(_xlfn.XLOOKUP(BA$2,WatchbillMONTHLY!$A$88:$U$88,OFFSET(WatchbillMONTHLY!$A$88:$U$88,1,2))=IF(_xlfn.XLOOKUP($A80,INDIRECT("_"&amp;_xlfn.XLOOKUP(BA$2,WatchbillMONTHLY!$A$88:$U$88,OFFSET(WatchbillMONTHLY!$A$88:$U$88,1,2))),INDIRECT("_"&amp;_xlfn.XLOOKUP(BA$2,WatchbillMONTHLY!$A$88:$U$88,OFFSET(WatchbillMONTHLY!$A$88:$U$88,1,2))))=$A80,_xlfn.XLOOKUP(BA$2,WatchbillMONTHLY!$A$88:$U$88,OFFSET(WatchbillMONTHLY!$A$88:$U$88,1,2)),FALSE),TRUE,FALSE)),
FALSE),FALSE)</f>
        <v>0</v>
      </c>
      <c r="BB80" s="209" t="b" cm="1">
        <f t="array" aca="1" ref="BB80" ca="1">IF(AND($A80 &gt; 0, U80 &gt; 0,BB$2&lt;MiscFormulas!$A$5+1),
_xlfn.IFNA(
_xlfn.IFNA(
_xlfn.IFNA(
_xlfn.IFNA(
_xlfn.IFNA(
_xlfn.IFNA(
IF(_xlfn.XLOOKUP(BB$2,WatchbillMONTHLY!$A$3:$U$3,OFFSET(WatchbillMONTHLY!$A$3:$U$3,1,2))=IF(_xlfn.XLOOKUP($A80,INDIRECT("_"&amp;_xlfn.XLOOKUP(BB$2,WatchbillMONTHLY!$A$3:$U$3,OFFSET(WatchbillMONTHLY!$A$3:$U$3,1,2))),INDIRECT("_"&amp;_xlfn.XLOOKUP(BB$2,WatchbillMONTHLY!$A$3:$U$3,OFFSET(WatchbillMONTHLY!$A$3:$U$3,1,2))))=$A80,_xlfn.XLOOKUP(BB$2,WatchbillMONTHLY!$A$3:$U$3,OFFSET(WatchbillMONTHLY!$A$3:$U$3,1,2)),FALSE),TRUE,FALSE),
IF(_xlfn.XLOOKUP(BB$2,WatchbillMONTHLY!$A$20:$U$20,OFFSET(WatchbillMONTHLY!$A$20:$U$20,1,2))=IF(_xlfn.XLOOKUP($A80,INDIRECT("_"&amp;_xlfn.XLOOKUP(BB$2,WatchbillMONTHLY!$A$20:$U$20,OFFSET(WatchbillMONTHLY!$A$20:$U$20,1,2))),INDIRECT("_"&amp;_xlfn.XLOOKUP(BB$2,WatchbillMONTHLY!$A$20:$U$20,OFFSET(WatchbillMONTHLY!$A$20:$U$20,1,2))))=$A80,_xlfn.XLOOKUP(BB$2,WatchbillMONTHLY!$A$20:$U$20,OFFSET(WatchbillMONTHLY!$A$20:$U$20,1,2)),FALSE),TRUE,FALSE)),
IF(_xlfn.XLOOKUP(BB$2,WatchbillMONTHLY!$A$37:$U$37,OFFSET(WatchbillMONTHLY!$A$37:$U$37,1,2))=IF(_xlfn.XLOOKUP($A80,INDIRECT("_"&amp;_xlfn.XLOOKUP(BB$2,WatchbillMONTHLY!$A$37:$U$37,OFFSET(WatchbillMONTHLY!$A$37:$U$37,1,2))),INDIRECT("_"&amp;_xlfn.XLOOKUP(BB$2,WatchbillMONTHLY!$A$37:$U$37,OFFSET(WatchbillMONTHLY!$A$37:$U$37,1,2))))=$A80,_xlfn.XLOOKUP(BB$2,WatchbillMONTHLY!$A$37:$U$37,OFFSET(WatchbillMONTHLY!$A$37:$U$37,1,2)),FALSE),TRUE,FALSE)),
IF(_xlfn.XLOOKUP(BB$2,WatchbillMONTHLY!$A$54:$U$54,OFFSET(WatchbillMONTHLY!$A$54:$U$54,1,2))=IF(_xlfn.XLOOKUP($A80,INDIRECT("_"&amp;_xlfn.XLOOKUP(BB$2,WatchbillMONTHLY!$A$54:$U$54,OFFSET(WatchbillMONTHLY!$A$54:$U$54,1,2))),INDIRECT("_"&amp;_xlfn.XLOOKUP(BB$2,WatchbillMONTHLY!$A$54:$U$54,OFFSET(WatchbillMONTHLY!$A$54:$U$54,1,2))))=$A80,_xlfn.XLOOKUP(BB$2,WatchbillMONTHLY!$A$54:$U$54,OFFSET(WatchbillMONTHLY!$A$54:$U$54,1,2)),FALSE),TRUE,FALSE)),
IF(_xlfn.XLOOKUP(BB$2,WatchbillMONTHLY!$A$71:$U$71,OFFSET(WatchbillMONTHLY!$A$71:$U$71,1,2))=IF(_xlfn.XLOOKUP($A80,INDIRECT("_"&amp;_xlfn.XLOOKUP(BB$2,WatchbillMONTHLY!$A$71:$U$71,OFFSET(WatchbillMONTHLY!$A$71:$U$71,1,2))),INDIRECT("_"&amp;_xlfn.XLOOKUP(BB$2,WatchbillMONTHLY!$A$71:$U$71,OFFSET(WatchbillMONTHLY!$A$71:$U$71,1,2))))=$A80,_xlfn.XLOOKUP(BB$2,WatchbillMONTHLY!$A$71:$U$71,OFFSET(WatchbillMONTHLY!$A$71:$U$71,1,2)),FALSE),TRUE,FALSE)),
IF(_xlfn.XLOOKUP(BB$2,WatchbillMONTHLY!$A$88:$U$88,OFFSET(WatchbillMONTHLY!$A$88:$U$88,1,2))=IF(_xlfn.XLOOKUP($A80,INDIRECT("_"&amp;_xlfn.XLOOKUP(BB$2,WatchbillMONTHLY!$A$88:$U$88,OFFSET(WatchbillMONTHLY!$A$88:$U$88,1,2))),INDIRECT("_"&amp;_xlfn.XLOOKUP(BB$2,WatchbillMONTHLY!$A$88:$U$88,OFFSET(WatchbillMONTHLY!$A$88:$U$88,1,2))))=$A80,_xlfn.XLOOKUP(BB$2,WatchbillMONTHLY!$A$88:$U$88,OFFSET(WatchbillMONTHLY!$A$88:$U$88,1,2)),FALSE),TRUE,FALSE)),
FALSE),FALSE)</f>
        <v>0</v>
      </c>
      <c r="BC80" s="209" t="b" cm="1">
        <f t="array" aca="1" ref="BC80" ca="1">IF(AND($A80 &gt; 0, V80 &gt; 0,BC$2&lt;MiscFormulas!$A$5+1),
_xlfn.IFNA(
_xlfn.IFNA(
_xlfn.IFNA(
_xlfn.IFNA(
_xlfn.IFNA(
_xlfn.IFNA(
IF(_xlfn.XLOOKUP(BC$2,WatchbillMONTHLY!$A$3:$U$3,OFFSET(WatchbillMONTHLY!$A$3:$U$3,1,2))=IF(_xlfn.XLOOKUP($A80,INDIRECT("_"&amp;_xlfn.XLOOKUP(BC$2,WatchbillMONTHLY!$A$3:$U$3,OFFSET(WatchbillMONTHLY!$A$3:$U$3,1,2))),INDIRECT("_"&amp;_xlfn.XLOOKUP(BC$2,WatchbillMONTHLY!$A$3:$U$3,OFFSET(WatchbillMONTHLY!$A$3:$U$3,1,2))))=$A80,_xlfn.XLOOKUP(BC$2,WatchbillMONTHLY!$A$3:$U$3,OFFSET(WatchbillMONTHLY!$A$3:$U$3,1,2)),FALSE),TRUE,FALSE),
IF(_xlfn.XLOOKUP(BC$2,WatchbillMONTHLY!$A$20:$U$20,OFFSET(WatchbillMONTHLY!$A$20:$U$20,1,2))=IF(_xlfn.XLOOKUP($A80,INDIRECT("_"&amp;_xlfn.XLOOKUP(BC$2,WatchbillMONTHLY!$A$20:$U$20,OFFSET(WatchbillMONTHLY!$A$20:$U$20,1,2))),INDIRECT("_"&amp;_xlfn.XLOOKUP(BC$2,WatchbillMONTHLY!$A$20:$U$20,OFFSET(WatchbillMONTHLY!$A$20:$U$20,1,2))))=$A80,_xlfn.XLOOKUP(BC$2,WatchbillMONTHLY!$A$20:$U$20,OFFSET(WatchbillMONTHLY!$A$20:$U$20,1,2)),FALSE),TRUE,FALSE)),
IF(_xlfn.XLOOKUP(BC$2,WatchbillMONTHLY!$A$37:$U$37,OFFSET(WatchbillMONTHLY!$A$37:$U$37,1,2))=IF(_xlfn.XLOOKUP($A80,INDIRECT("_"&amp;_xlfn.XLOOKUP(BC$2,WatchbillMONTHLY!$A$37:$U$37,OFFSET(WatchbillMONTHLY!$A$37:$U$37,1,2))),INDIRECT("_"&amp;_xlfn.XLOOKUP(BC$2,WatchbillMONTHLY!$A$37:$U$37,OFFSET(WatchbillMONTHLY!$A$37:$U$37,1,2))))=$A80,_xlfn.XLOOKUP(BC$2,WatchbillMONTHLY!$A$37:$U$37,OFFSET(WatchbillMONTHLY!$A$37:$U$37,1,2)),FALSE),TRUE,FALSE)),
IF(_xlfn.XLOOKUP(BC$2,WatchbillMONTHLY!$A$54:$U$54,OFFSET(WatchbillMONTHLY!$A$54:$U$54,1,2))=IF(_xlfn.XLOOKUP($A80,INDIRECT("_"&amp;_xlfn.XLOOKUP(BC$2,WatchbillMONTHLY!$A$54:$U$54,OFFSET(WatchbillMONTHLY!$A$54:$U$54,1,2))),INDIRECT("_"&amp;_xlfn.XLOOKUP(BC$2,WatchbillMONTHLY!$A$54:$U$54,OFFSET(WatchbillMONTHLY!$A$54:$U$54,1,2))))=$A80,_xlfn.XLOOKUP(BC$2,WatchbillMONTHLY!$A$54:$U$54,OFFSET(WatchbillMONTHLY!$A$54:$U$54,1,2)),FALSE),TRUE,FALSE)),
IF(_xlfn.XLOOKUP(BC$2,WatchbillMONTHLY!$A$71:$U$71,OFFSET(WatchbillMONTHLY!$A$71:$U$71,1,2))=IF(_xlfn.XLOOKUP($A80,INDIRECT("_"&amp;_xlfn.XLOOKUP(BC$2,WatchbillMONTHLY!$A$71:$U$71,OFFSET(WatchbillMONTHLY!$A$71:$U$71,1,2))),INDIRECT("_"&amp;_xlfn.XLOOKUP(BC$2,WatchbillMONTHLY!$A$71:$U$71,OFFSET(WatchbillMONTHLY!$A$71:$U$71,1,2))))=$A80,_xlfn.XLOOKUP(BC$2,WatchbillMONTHLY!$A$71:$U$71,OFFSET(WatchbillMONTHLY!$A$71:$U$71,1,2)),FALSE),TRUE,FALSE)),
IF(_xlfn.XLOOKUP(BC$2,WatchbillMONTHLY!$A$88:$U$88,OFFSET(WatchbillMONTHLY!$A$88:$U$88,1,2))=IF(_xlfn.XLOOKUP($A80,INDIRECT("_"&amp;_xlfn.XLOOKUP(BC$2,WatchbillMONTHLY!$A$88:$U$88,OFFSET(WatchbillMONTHLY!$A$88:$U$88,1,2))),INDIRECT("_"&amp;_xlfn.XLOOKUP(BC$2,WatchbillMONTHLY!$A$88:$U$88,OFFSET(WatchbillMONTHLY!$A$88:$U$88,1,2))))=$A80,_xlfn.XLOOKUP(BC$2,WatchbillMONTHLY!$A$88:$U$88,OFFSET(WatchbillMONTHLY!$A$88:$U$88,1,2)),FALSE),TRUE,FALSE)),
FALSE),FALSE)</f>
        <v>0</v>
      </c>
      <c r="BD80" s="209" t="b" cm="1">
        <f t="array" aca="1" ref="BD80" ca="1">IF(AND($A80 &gt; 0, W80 &gt; 0,BD$2&lt;MiscFormulas!$A$5+1),
_xlfn.IFNA(
_xlfn.IFNA(
_xlfn.IFNA(
_xlfn.IFNA(
_xlfn.IFNA(
_xlfn.IFNA(
IF(_xlfn.XLOOKUP(BD$2,WatchbillMONTHLY!$A$3:$U$3,OFFSET(WatchbillMONTHLY!$A$3:$U$3,1,2))=IF(_xlfn.XLOOKUP($A80,INDIRECT("_"&amp;_xlfn.XLOOKUP(BD$2,WatchbillMONTHLY!$A$3:$U$3,OFFSET(WatchbillMONTHLY!$A$3:$U$3,1,2))),INDIRECT("_"&amp;_xlfn.XLOOKUP(BD$2,WatchbillMONTHLY!$A$3:$U$3,OFFSET(WatchbillMONTHLY!$A$3:$U$3,1,2))))=$A80,_xlfn.XLOOKUP(BD$2,WatchbillMONTHLY!$A$3:$U$3,OFFSET(WatchbillMONTHLY!$A$3:$U$3,1,2)),FALSE),TRUE,FALSE),
IF(_xlfn.XLOOKUP(BD$2,WatchbillMONTHLY!$A$20:$U$20,OFFSET(WatchbillMONTHLY!$A$20:$U$20,1,2))=IF(_xlfn.XLOOKUP($A80,INDIRECT("_"&amp;_xlfn.XLOOKUP(BD$2,WatchbillMONTHLY!$A$20:$U$20,OFFSET(WatchbillMONTHLY!$A$20:$U$20,1,2))),INDIRECT("_"&amp;_xlfn.XLOOKUP(BD$2,WatchbillMONTHLY!$A$20:$U$20,OFFSET(WatchbillMONTHLY!$A$20:$U$20,1,2))))=$A80,_xlfn.XLOOKUP(BD$2,WatchbillMONTHLY!$A$20:$U$20,OFFSET(WatchbillMONTHLY!$A$20:$U$20,1,2)),FALSE),TRUE,FALSE)),
IF(_xlfn.XLOOKUP(BD$2,WatchbillMONTHLY!$A$37:$U$37,OFFSET(WatchbillMONTHLY!$A$37:$U$37,1,2))=IF(_xlfn.XLOOKUP($A80,INDIRECT("_"&amp;_xlfn.XLOOKUP(BD$2,WatchbillMONTHLY!$A$37:$U$37,OFFSET(WatchbillMONTHLY!$A$37:$U$37,1,2))),INDIRECT("_"&amp;_xlfn.XLOOKUP(BD$2,WatchbillMONTHLY!$A$37:$U$37,OFFSET(WatchbillMONTHLY!$A$37:$U$37,1,2))))=$A80,_xlfn.XLOOKUP(BD$2,WatchbillMONTHLY!$A$37:$U$37,OFFSET(WatchbillMONTHLY!$A$37:$U$37,1,2)),FALSE),TRUE,FALSE)),
IF(_xlfn.XLOOKUP(BD$2,WatchbillMONTHLY!$A$54:$U$54,OFFSET(WatchbillMONTHLY!$A$54:$U$54,1,2))=IF(_xlfn.XLOOKUP($A80,INDIRECT("_"&amp;_xlfn.XLOOKUP(BD$2,WatchbillMONTHLY!$A$54:$U$54,OFFSET(WatchbillMONTHLY!$A$54:$U$54,1,2))),INDIRECT("_"&amp;_xlfn.XLOOKUP(BD$2,WatchbillMONTHLY!$A$54:$U$54,OFFSET(WatchbillMONTHLY!$A$54:$U$54,1,2))))=$A80,_xlfn.XLOOKUP(BD$2,WatchbillMONTHLY!$A$54:$U$54,OFFSET(WatchbillMONTHLY!$A$54:$U$54,1,2)),FALSE),TRUE,FALSE)),
IF(_xlfn.XLOOKUP(BD$2,WatchbillMONTHLY!$A$71:$U$71,OFFSET(WatchbillMONTHLY!$A$71:$U$71,1,2))=IF(_xlfn.XLOOKUP($A80,INDIRECT("_"&amp;_xlfn.XLOOKUP(BD$2,WatchbillMONTHLY!$A$71:$U$71,OFFSET(WatchbillMONTHLY!$A$71:$U$71,1,2))),INDIRECT("_"&amp;_xlfn.XLOOKUP(BD$2,WatchbillMONTHLY!$A$71:$U$71,OFFSET(WatchbillMONTHLY!$A$71:$U$71,1,2))))=$A80,_xlfn.XLOOKUP(BD$2,WatchbillMONTHLY!$A$71:$U$71,OFFSET(WatchbillMONTHLY!$A$71:$U$71,1,2)),FALSE),TRUE,FALSE)),
IF(_xlfn.XLOOKUP(BD$2,WatchbillMONTHLY!$A$88:$U$88,OFFSET(WatchbillMONTHLY!$A$88:$U$88,1,2))=IF(_xlfn.XLOOKUP($A80,INDIRECT("_"&amp;_xlfn.XLOOKUP(BD$2,WatchbillMONTHLY!$A$88:$U$88,OFFSET(WatchbillMONTHLY!$A$88:$U$88,1,2))),INDIRECT("_"&amp;_xlfn.XLOOKUP(BD$2,WatchbillMONTHLY!$A$88:$U$88,OFFSET(WatchbillMONTHLY!$A$88:$U$88,1,2))))=$A80,_xlfn.XLOOKUP(BD$2,WatchbillMONTHLY!$A$88:$U$88,OFFSET(WatchbillMONTHLY!$A$88:$U$88,1,2)),FALSE),TRUE,FALSE)),
FALSE),FALSE)</f>
        <v>0</v>
      </c>
      <c r="BE80" s="209" t="b" cm="1">
        <f t="array" aca="1" ref="BE80" ca="1">IF(AND($A80 &gt; 0, X80 &gt; 0,BE$2&lt;MiscFormulas!$A$5+1),
_xlfn.IFNA(
_xlfn.IFNA(
_xlfn.IFNA(
_xlfn.IFNA(
_xlfn.IFNA(
_xlfn.IFNA(
IF(_xlfn.XLOOKUP(BE$2,WatchbillMONTHLY!$A$3:$U$3,OFFSET(WatchbillMONTHLY!$A$3:$U$3,1,2))=IF(_xlfn.XLOOKUP($A80,INDIRECT("_"&amp;_xlfn.XLOOKUP(BE$2,WatchbillMONTHLY!$A$3:$U$3,OFFSET(WatchbillMONTHLY!$A$3:$U$3,1,2))),INDIRECT("_"&amp;_xlfn.XLOOKUP(BE$2,WatchbillMONTHLY!$A$3:$U$3,OFFSET(WatchbillMONTHLY!$A$3:$U$3,1,2))))=$A80,_xlfn.XLOOKUP(BE$2,WatchbillMONTHLY!$A$3:$U$3,OFFSET(WatchbillMONTHLY!$A$3:$U$3,1,2)),FALSE),TRUE,FALSE),
IF(_xlfn.XLOOKUP(BE$2,WatchbillMONTHLY!$A$20:$U$20,OFFSET(WatchbillMONTHLY!$A$20:$U$20,1,2))=IF(_xlfn.XLOOKUP($A80,INDIRECT("_"&amp;_xlfn.XLOOKUP(BE$2,WatchbillMONTHLY!$A$20:$U$20,OFFSET(WatchbillMONTHLY!$A$20:$U$20,1,2))),INDIRECT("_"&amp;_xlfn.XLOOKUP(BE$2,WatchbillMONTHLY!$A$20:$U$20,OFFSET(WatchbillMONTHLY!$A$20:$U$20,1,2))))=$A80,_xlfn.XLOOKUP(BE$2,WatchbillMONTHLY!$A$20:$U$20,OFFSET(WatchbillMONTHLY!$A$20:$U$20,1,2)),FALSE),TRUE,FALSE)),
IF(_xlfn.XLOOKUP(BE$2,WatchbillMONTHLY!$A$37:$U$37,OFFSET(WatchbillMONTHLY!$A$37:$U$37,1,2))=IF(_xlfn.XLOOKUP($A80,INDIRECT("_"&amp;_xlfn.XLOOKUP(BE$2,WatchbillMONTHLY!$A$37:$U$37,OFFSET(WatchbillMONTHLY!$A$37:$U$37,1,2))),INDIRECT("_"&amp;_xlfn.XLOOKUP(BE$2,WatchbillMONTHLY!$A$37:$U$37,OFFSET(WatchbillMONTHLY!$A$37:$U$37,1,2))))=$A80,_xlfn.XLOOKUP(BE$2,WatchbillMONTHLY!$A$37:$U$37,OFFSET(WatchbillMONTHLY!$A$37:$U$37,1,2)),FALSE),TRUE,FALSE)),
IF(_xlfn.XLOOKUP(BE$2,WatchbillMONTHLY!$A$54:$U$54,OFFSET(WatchbillMONTHLY!$A$54:$U$54,1,2))=IF(_xlfn.XLOOKUP($A80,INDIRECT("_"&amp;_xlfn.XLOOKUP(BE$2,WatchbillMONTHLY!$A$54:$U$54,OFFSET(WatchbillMONTHLY!$A$54:$U$54,1,2))),INDIRECT("_"&amp;_xlfn.XLOOKUP(BE$2,WatchbillMONTHLY!$A$54:$U$54,OFFSET(WatchbillMONTHLY!$A$54:$U$54,1,2))))=$A80,_xlfn.XLOOKUP(BE$2,WatchbillMONTHLY!$A$54:$U$54,OFFSET(WatchbillMONTHLY!$A$54:$U$54,1,2)),FALSE),TRUE,FALSE)),
IF(_xlfn.XLOOKUP(BE$2,WatchbillMONTHLY!$A$71:$U$71,OFFSET(WatchbillMONTHLY!$A$71:$U$71,1,2))=IF(_xlfn.XLOOKUP($A80,INDIRECT("_"&amp;_xlfn.XLOOKUP(BE$2,WatchbillMONTHLY!$A$71:$U$71,OFFSET(WatchbillMONTHLY!$A$71:$U$71,1,2))),INDIRECT("_"&amp;_xlfn.XLOOKUP(BE$2,WatchbillMONTHLY!$A$71:$U$71,OFFSET(WatchbillMONTHLY!$A$71:$U$71,1,2))))=$A80,_xlfn.XLOOKUP(BE$2,WatchbillMONTHLY!$A$71:$U$71,OFFSET(WatchbillMONTHLY!$A$71:$U$71,1,2)),FALSE),TRUE,FALSE)),
IF(_xlfn.XLOOKUP(BE$2,WatchbillMONTHLY!$A$88:$U$88,OFFSET(WatchbillMONTHLY!$A$88:$U$88,1,2))=IF(_xlfn.XLOOKUP($A80,INDIRECT("_"&amp;_xlfn.XLOOKUP(BE$2,WatchbillMONTHLY!$A$88:$U$88,OFFSET(WatchbillMONTHLY!$A$88:$U$88,1,2))),INDIRECT("_"&amp;_xlfn.XLOOKUP(BE$2,WatchbillMONTHLY!$A$88:$U$88,OFFSET(WatchbillMONTHLY!$A$88:$U$88,1,2))))=$A80,_xlfn.XLOOKUP(BE$2,WatchbillMONTHLY!$A$88:$U$88,OFFSET(WatchbillMONTHLY!$A$88:$U$88,1,2)),FALSE),TRUE,FALSE)),
FALSE),FALSE)</f>
        <v>0</v>
      </c>
      <c r="BF80" s="209" t="b" cm="1">
        <f t="array" aca="1" ref="BF80" ca="1">IF(AND($A80 &gt; 0, Y80 &gt; 0,BF$2&lt;MiscFormulas!$A$5+1),
_xlfn.IFNA(
_xlfn.IFNA(
_xlfn.IFNA(
_xlfn.IFNA(
_xlfn.IFNA(
_xlfn.IFNA(
IF(_xlfn.XLOOKUP(BF$2,WatchbillMONTHLY!$A$3:$U$3,OFFSET(WatchbillMONTHLY!$A$3:$U$3,1,2))=IF(_xlfn.XLOOKUP($A80,INDIRECT("_"&amp;_xlfn.XLOOKUP(BF$2,WatchbillMONTHLY!$A$3:$U$3,OFFSET(WatchbillMONTHLY!$A$3:$U$3,1,2))),INDIRECT("_"&amp;_xlfn.XLOOKUP(BF$2,WatchbillMONTHLY!$A$3:$U$3,OFFSET(WatchbillMONTHLY!$A$3:$U$3,1,2))))=$A80,_xlfn.XLOOKUP(BF$2,WatchbillMONTHLY!$A$3:$U$3,OFFSET(WatchbillMONTHLY!$A$3:$U$3,1,2)),FALSE),TRUE,FALSE),
IF(_xlfn.XLOOKUP(BF$2,WatchbillMONTHLY!$A$20:$U$20,OFFSET(WatchbillMONTHLY!$A$20:$U$20,1,2))=IF(_xlfn.XLOOKUP($A80,INDIRECT("_"&amp;_xlfn.XLOOKUP(BF$2,WatchbillMONTHLY!$A$20:$U$20,OFFSET(WatchbillMONTHLY!$A$20:$U$20,1,2))),INDIRECT("_"&amp;_xlfn.XLOOKUP(BF$2,WatchbillMONTHLY!$A$20:$U$20,OFFSET(WatchbillMONTHLY!$A$20:$U$20,1,2))))=$A80,_xlfn.XLOOKUP(BF$2,WatchbillMONTHLY!$A$20:$U$20,OFFSET(WatchbillMONTHLY!$A$20:$U$20,1,2)),FALSE),TRUE,FALSE)),
IF(_xlfn.XLOOKUP(BF$2,WatchbillMONTHLY!$A$37:$U$37,OFFSET(WatchbillMONTHLY!$A$37:$U$37,1,2))=IF(_xlfn.XLOOKUP($A80,INDIRECT("_"&amp;_xlfn.XLOOKUP(BF$2,WatchbillMONTHLY!$A$37:$U$37,OFFSET(WatchbillMONTHLY!$A$37:$U$37,1,2))),INDIRECT("_"&amp;_xlfn.XLOOKUP(BF$2,WatchbillMONTHLY!$A$37:$U$37,OFFSET(WatchbillMONTHLY!$A$37:$U$37,1,2))))=$A80,_xlfn.XLOOKUP(BF$2,WatchbillMONTHLY!$A$37:$U$37,OFFSET(WatchbillMONTHLY!$A$37:$U$37,1,2)),FALSE),TRUE,FALSE)),
IF(_xlfn.XLOOKUP(BF$2,WatchbillMONTHLY!$A$54:$U$54,OFFSET(WatchbillMONTHLY!$A$54:$U$54,1,2))=IF(_xlfn.XLOOKUP($A80,INDIRECT("_"&amp;_xlfn.XLOOKUP(BF$2,WatchbillMONTHLY!$A$54:$U$54,OFFSET(WatchbillMONTHLY!$A$54:$U$54,1,2))),INDIRECT("_"&amp;_xlfn.XLOOKUP(BF$2,WatchbillMONTHLY!$A$54:$U$54,OFFSET(WatchbillMONTHLY!$A$54:$U$54,1,2))))=$A80,_xlfn.XLOOKUP(BF$2,WatchbillMONTHLY!$A$54:$U$54,OFFSET(WatchbillMONTHLY!$A$54:$U$54,1,2)),FALSE),TRUE,FALSE)),
IF(_xlfn.XLOOKUP(BF$2,WatchbillMONTHLY!$A$71:$U$71,OFFSET(WatchbillMONTHLY!$A$71:$U$71,1,2))=IF(_xlfn.XLOOKUP($A80,INDIRECT("_"&amp;_xlfn.XLOOKUP(BF$2,WatchbillMONTHLY!$A$71:$U$71,OFFSET(WatchbillMONTHLY!$A$71:$U$71,1,2))),INDIRECT("_"&amp;_xlfn.XLOOKUP(BF$2,WatchbillMONTHLY!$A$71:$U$71,OFFSET(WatchbillMONTHLY!$A$71:$U$71,1,2))))=$A80,_xlfn.XLOOKUP(BF$2,WatchbillMONTHLY!$A$71:$U$71,OFFSET(WatchbillMONTHLY!$A$71:$U$71,1,2)),FALSE),TRUE,FALSE)),
IF(_xlfn.XLOOKUP(BF$2,WatchbillMONTHLY!$A$88:$U$88,OFFSET(WatchbillMONTHLY!$A$88:$U$88,1,2))=IF(_xlfn.XLOOKUP($A80,INDIRECT("_"&amp;_xlfn.XLOOKUP(BF$2,WatchbillMONTHLY!$A$88:$U$88,OFFSET(WatchbillMONTHLY!$A$88:$U$88,1,2))),INDIRECT("_"&amp;_xlfn.XLOOKUP(BF$2,WatchbillMONTHLY!$A$88:$U$88,OFFSET(WatchbillMONTHLY!$A$88:$U$88,1,2))))=$A80,_xlfn.XLOOKUP(BF$2,WatchbillMONTHLY!$A$88:$U$88,OFFSET(WatchbillMONTHLY!$A$88:$U$88,1,2)),FALSE),TRUE,FALSE)),
FALSE),FALSE)</f>
        <v>0</v>
      </c>
      <c r="BG80" s="209" t="b" cm="1">
        <f t="array" aca="1" ref="BG80" ca="1">IF(AND($A80 &gt; 0, Z80 &gt; 0,BG$2&lt;MiscFormulas!$A$5+1),
_xlfn.IFNA(
_xlfn.IFNA(
_xlfn.IFNA(
_xlfn.IFNA(
_xlfn.IFNA(
_xlfn.IFNA(
IF(_xlfn.XLOOKUP(BG$2,WatchbillMONTHLY!$A$3:$U$3,OFFSET(WatchbillMONTHLY!$A$3:$U$3,1,2))=IF(_xlfn.XLOOKUP($A80,INDIRECT("_"&amp;_xlfn.XLOOKUP(BG$2,WatchbillMONTHLY!$A$3:$U$3,OFFSET(WatchbillMONTHLY!$A$3:$U$3,1,2))),INDIRECT("_"&amp;_xlfn.XLOOKUP(BG$2,WatchbillMONTHLY!$A$3:$U$3,OFFSET(WatchbillMONTHLY!$A$3:$U$3,1,2))))=$A80,_xlfn.XLOOKUP(BG$2,WatchbillMONTHLY!$A$3:$U$3,OFFSET(WatchbillMONTHLY!$A$3:$U$3,1,2)),FALSE),TRUE,FALSE),
IF(_xlfn.XLOOKUP(BG$2,WatchbillMONTHLY!$A$20:$U$20,OFFSET(WatchbillMONTHLY!$A$20:$U$20,1,2))=IF(_xlfn.XLOOKUP($A80,INDIRECT("_"&amp;_xlfn.XLOOKUP(BG$2,WatchbillMONTHLY!$A$20:$U$20,OFFSET(WatchbillMONTHLY!$A$20:$U$20,1,2))),INDIRECT("_"&amp;_xlfn.XLOOKUP(BG$2,WatchbillMONTHLY!$A$20:$U$20,OFFSET(WatchbillMONTHLY!$A$20:$U$20,1,2))))=$A80,_xlfn.XLOOKUP(BG$2,WatchbillMONTHLY!$A$20:$U$20,OFFSET(WatchbillMONTHLY!$A$20:$U$20,1,2)),FALSE),TRUE,FALSE)),
IF(_xlfn.XLOOKUP(BG$2,WatchbillMONTHLY!$A$37:$U$37,OFFSET(WatchbillMONTHLY!$A$37:$U$37,1,2))=IF(_xlfn.XLOOKUP($A80,INDIRECT("_"&amp;_xlfn.XLOOKUP(BG$2,WatchbillMONTHLY!$A$37:$U$37,OFFSET(WatchbillMONTHLY!$A$37:$U$37,1,2))),INDIRECT("_"&amp;_xlfn.XLOOKUP(BG$2,WatchbillMONTHLY!$A$37:$U$37,OFFSET(WatchbillMONTHLY!$A$37:$U$37,1,2))))=$A80,_xlfn.XLOOKUP(BG$2,WatchbillMONTHLY!$A$37:$U$37,OFFSET(WatchbillMONTHLY!$A$37:$U$37,1,2)),FALSE),TRUE,FALSE)),
IF(_xlfn.XLOOKUP(BG$2,WatchbillMONTHLY!$A$54:$U$54,OFFSET(WatchbillMONTHLY!$A$54:$U$54,1,2))=IF(_xlfn.XLOOKUP($A80,INDIRECT("_"&amp;_xlfn.XLOOKUP(BG$2,WatchbillMONTHLY!$A$54:$U$54,OFFSET(WatchbillMONTHLY!$A$54:$U$54,1,2))),INDIRECT("_"&amp;_xlfn.XLOOKUP(BG$2,WatchbillMONTHLY!$A$54:$U$54,OFFSET(WatchbillMONTHLY!$A$54:$U$54,1,2))))=$A80,_xlfn.XLOOKUP(BG$2,WatchbillMONTHLY!$A$54:$U$54,OFFSET(WatchbillMONTHLY!$A$54:$U$54,1,2)),FALSE),TRUE,FALSE)),
IF(_xlfn.XLOOKUP(BG$2,WatchbillMONTHLY!$A$71:$U$71,OFFSET(WatchbillMONTHLY!$A$71:$U$71,1,2))=IF(_xlfn.XLOOKUP($A80,INDIRECT("_"&amp;_xlfn.XLOOKUP(BG$2,WatchbillMONTHLY!$A$71:$U$71,OFFSET(WatchbillMONTHLY!$A$71:$U$71,1,2))),INDIRECT("_"&amp;_xlfn.XLOOKUP(BG$2,WatchbillMONTHLY!$A$71:$U$71,OFFSET(WatchbillMONTHLY!$A$71:$U$71,1,2))))=$A80,_xlfn.XLOOKUP(BG$2,WatchbillMONTHLY!$A$71:$U$71,OFFSET(WatchbillMONTHLY!$A$71:$U$71,1,2)),FALSE),TRUE,FALSE)),
IF(_xlfn.XLOOKUP(BG$2,WatchbillMONTHLY!$A$88:$U$88,OFFSET(WatchbillMONTHLY!$A$88:$U$88,1,2))=IF(_xlfn.XLOOKUP($A80,INDIRECT("_"&amp;_xlfn.XLOOKUP(BG$2,WatchbillMONTHLY!$A$88:$U$88,OFFSET(WatchbillMONTHLY!$A$88:$U$88,1,2))),INDIRECT("_"&amp;_xlfn.XLOOKUP(BG$2,WatchbillMONTHLY!$A$88:$U$88,OFFSET(WatchbillMONTHLY!$A$88:$U$88,1,2))))=$A80,_xlfn.XLOOKUP(BG$2,WatchbillMONTHLY!$A$88:$U$88,OFFSET(WatchbillMONTHLY!$A$88:$U$88,1,2)),FALSE),TRUE,FALSE)),
FALSE),FALSE)</f>
        <v>0</v>
      </c>
      <c r="BH80" s="209" t="b" cm="1">
        <f t="array" aca="1" ref="BH80" ca="1">IF(AND($A80 &gt; 0, AA80 &gt; 0,BH$2&lt;MiscFormulas!$A$5+1),
_xlfn.IFNA(
_xlfn.IFNA(
_xlfn.IFNA(
_xlfn.IFNA(
_xlfn.IFNA(
_xlfn.IFNA(
IF(_xlfn.XLOOKUP(BH$2,WatchbillMONTHLY!$A$3:$U$3,OFFSET(WatchbillMONTHLY!$A$3:$U$3,1,2))=IF(_xlfn.XLOOKUP($A80,INDIRECT("_"&amp;_xlfn.XLOOKUP(BH$2,WatchbillMONTHLY!$A$3:$U$3,OFFSET(WatchbillMONTHLY!$A$3:$U$3,1,2))),INDIRECT("_"&amp;_xlfn.XLOOKUP(BH$2,WatchbillMONTHLY!$A$3:$U$3,OFFSET(WatchbillMONTHLY!$A$3:$U$3,1,2))))=$A80,_xlfn.XLOOKUP(BH$2,WatchbillMONTHLY!$A$3:$U$3,OFFSET(WatchbillMONTHLY!$A$3:$U$3,1,2)),FALSE),TRUE,FALSE),
IF(_xlfn.XLOOKUP(BH$2,WatchbillMONTHLY!$A$20:$U$20,OFFSET(WatchbillMONTHLY!$A$20:$U$20,1,2))=IF(_xlfn.XLOOKUP($A80,INDIRECT("_"&amp;_xlfn.XLOOKUP(BH$2,WatchbillMONTHLY!$A$20:$U$20,OFFSET(WatchbillMONTHLY!$A$20:$U$20,1,2))),INDIRECT("_"&amp;_xlfn.XLOOKUP(BH$2,WatchbillMONTHLY!$A$20:$U$20,OFFSET(WatchbillMONTHLY!$A$20:$U$20,1,2))))=$A80,_xlfn.XLOOKUP(BH$2,WatchbillMONTHLY!$A$20:$U$20,OFFSET(WatchbillMONTHLY!$A$20:$U$20,1,2)),FALSE),TRUE,FALSE)),
IF(_xlfn.XLOOKUP(BH$2,WatchbillMONTHLY!$A$37:$U$37,OFFSET(WatchbillMONTHLY!$A$37:$U$37,1,2))=IF(_xlfn.XLOOKUP($A80,INDIRECT("_"&amp;_xlfn.XLOOKUP(BH$2,WatchbillMONTHLY!$A$37:$U$37,OFFSET(WatchbillMONTHLY!$A$37:$U$37,1,2))),INDIRECT("_"&amp;_xlfn.XLOOKUP(BH$2,WatchbillMONTHLY!$A$37:$U$37,OFFSET(WatchbillMONTHLY!$A$37:$U$37,1,2))))=$A80,_xlfn.XLOOKUP(BH$2,WatchbillMONTHLY!$A$37:$U$37,OFFSET(WatchbillMONTHLY!$A$37:$U$37,1,2)),FALSE),TRUE,FALSE)),
IF(_xlfn.XLOOKUP(BH$2,WatchbillMONTHLY!$A$54:$U$54,OFFSET(WatchbillMONTHLY!$A$54:$U$54,1,2))=IF(_xlfn.XLOOKUP($A80,INDIRECT("_"&amp;_xlfn.XLOOKUP(BH$2,WatchbillMONTHLY!$A$54:$U$54,OFFSET(WatchbillMONTHLY!$A$54:$U$54,1,2))),INDIRECT("_"&amp;_xlfn.XLOOKUP(BH$2,WatchbillMONTHLY!$A$54:$U$54,OFFSET(WatchbillMONTHLY!$A$54:$U$54,1,2))))=$A80,_xlfn.XLOOKUP(BH$2,WatchbillMONTHLY!$A$54:$U$54,OFFSET(WatchbillMONTHLY!$A$54:$U$54,1,2)),FALSE),TRUE,FALSE)),
IF(_xlfn.XLOOKUP(BH$2,WatchbillMONTHLY!$A$71:$U$71,OFFSET(WatchbillMONTHLY!$A$71:$U$71,1,2))=IF(_xlfn.XLOOKUP($A80,INDIRECT("_"&amp;_xlfn.XLOOKUP(BH$2,WatchbillMONTHLY!$A$71:$U$71,OFFSET(WatchbillMONTHLY!$A$71:$U$71,1,2))),INDIRECT("_"&amp;_xlfn.XLOOKUP(BH$2,WatchbillMONTHLY!$A$71:$U$71,OFFSET(WatchbillMONTHLY!$A$71:$U$71,1,2))))=$A80,_xlfn.XLOOKUP(BH$2,WatchbillMONTHLY!$A$71:$U$71,OFFSET(WatchbillMONTHLY!$A$71:$U$71,1,2)),FALSE),TRUE,FALSE)),
IF(_xlfn.XLOOKUP(BH$2,WatchbillMONTHLY!$A$88:$U$88,OFFSET(WatchbillMONTHLY!$A$88:$U$88,1,2))=IF(_xlfn.XLOOKUP($A80,INDIRECT("_"&amp;_xlfn.XLOOKUP(BH$2,WatchbillMONTHLY!$A$88:$U$88,OFFSET(WatchbillMONTHLY!$A$88:$U$88,1,2))),INDIRECT("_"&amp;_xlfn.XLOOKUP(BH$2,WatchbillMONTHLY!$A$88:$U$88,OFFSET(WatchbillMONTHLY!$A$88:$U$88,1,2))))=$A80,_xlfn.XLOOKUP(BH$2,WatchbillMONTHLY!$A$88:$U$88,OFFSET(WatchbillMONTHLY!$A$88:$U$88,1,2)),FALSE),TRUE,FALSE)),
FALSE),FALSE)</f>
        <v>0</v>
      </c>
      <c r="BI80" s="209" t="b" cm="1">
        <f t="array" aca="1" ref="BI80" ca="1">IF(AND($A80 &gt; 0, AB80 &gt; 0,BI$2&lt;MiscFormulas!$A$5+1),
_xlfn.IFNA(
_xlfn.IFNA(
_xlfn.IFNA(
_xlfn.IFNA(
_xlfn.IFNA(
_xlfn.IFNA(
IF(_xlfn.XLOOKUP(BI$2,WatchbillMONTHLY!$A$3:$U$3,OFFSET(WatchbillMONTHLY!$A$3:$U$3,1,2))=IF(_xlfn.XLOOKUP($A80,INDIRECT("_"&amp;_xlfn.XLOOKUP(BI$2,WatchbillMONTHLY!$A$3:$U$3,OFFSET(WatchbillMONTHLY!$A$3:$U$3,1,2))),INDIRECT("_"&amp;_xlfn.XLOOKUP(BI$2,WatchbillMONTHLY!$A$3:$U$3,OFFSET(WatchbillMONTHLY!$A$3:$U$3,1,2))))=$A80,_xlfn.XLOOKUP(BI$2,WatchbillMONTHLY!$A$3:$U$3,OFFSET(WatchbillMONTHLY!$A$3:$U$3,1,2)),FALSE),TRUE,FALSE),
IF(_xlfn.XLOOKUP(BI$2,WatchbillMONTHLY!$A$20:$U$20,OFFSET(WatchbillMONTHLY!$A$20:$U$20,1,2))=IF(_xlfn.XLOOKUP($A80,INDIRECT("_"&amp;_xlfn.XLOOKUP(BI$2,WatchbillMONTHLY!$A$20:$U$20,OFFSET(WatchbillMONTHLY!$A$20:$U$20,1,2))),INDIRECT("_"&amp;_xlfn.XLOOKUP(BI$2,WatchbillMONTHLY!$A$20:$U$20,OFFSET(WatchbillMONTHLY!$A$20:$U$20,1,2))))=$A80,_xlfn.XLOOKUP(BI$2,WatchbillMONTHLY!$A$20:$U$20,OFFSET(WatchbillMONTHLY!$A$20:$U$20,1,2)),FALSE),TRUE,FALSE)),
IF(_xlfn.XLOOKUP(BI$2,WatchbillMONTHLY!$A$37:$U$37,OFFSET(WatchbillMONTHLY!$A$37:$U$37,1,2))=IF(_xlfn.XLOOKUP($A80,INDIRECT("_"&amp;_xlfn.XLOOKUP(BI$2,WatchbillMONTHLY!$A$37:$U$37,OFFSET(WatchbillMONTHLY!$A$37:$U$37,1,2))),INDIRECT("_"&amp;_xlfn.XLOOKUP(BI$2,WatchbillMONTHLY!$A$37:$U$37,OFFSET(WatchbillMONTHLY!$A$37:$U$37,1,2))))=$A80,_xlfn.XLOOKUP(BI$2,WatchbillMONTHLY!$A$37:$U$37,OFFSET(WatchbillMONTHLY!$A$37:$U$37,1,2)),FALSE),TRUE,FALSE)),
IF(_xlfn.XLOOKUP(BI$2,WatchbillMONTHLY!$A$54:$U$54,OFFSET(WatchbillMONTHLY!$A$54:$U$54,1,2))=IF(_xlfn.XLOOKUP($A80,INDIRECT("_"&amp;_xlfn.XLOOKUP(BI$2,WatchbillMONTHLY!$A$54:$U$54,OFFSET(WatchbillMONTHLY!$A$54:$U$54,1,2))),INDIRECT("_"&amp;_xlfn.XLOOKUP(BI$2,WatchbillMONTHLY!$A$54:$U$54,OFFSET(WatchbillMONTHLY!$A$54:$U$54,1,2))))=$A80,_xlfn.XLOOKUP(BI$2,WatchbillMONTHLY!$A$54:$U$54,OFFSET(WatchbillMONTHLY!$A$54:$U$54,1,2)),FALSE),TRUE,FALSE)),
IF(_xlfn.XLOOKUP(BI$2,WatchbillMONTHLY!$A$71:$U$71,OFFSET(WatchbillMONTHLY!$A$71:$U$71,1,2))=IF(_xlfn.XLOOKUP($A80,INDIRECT("_"&amp;_xlfn.XLOOKUP(BI$2,WatchbillMONTHLY!$A$71:$U$71,OFFSET(WatchbillMONTHLY!$A$71:$U$71,1,2))),INDIRECT("_"&amp;_xlfn.XLOOKUP(BI$2,WatchbillMONTHLY!$A$71:$U$71,OFFSET(WatchbillMONTHLY!$A$71:$U$71,1,2))))=$A80,_xlfn.XLOOKUP(BI$2,WatchbillMONTHLY!$A$71:$U$71,OFFSET(WatchbillMONTHLY!$A$71:$U$71,1,2)),FALSE),TRUE,FALSE)),
IF(_xlfn.XLOOKUP(BI$2,WatchbillMONTHLY!$A$88:$U$88,OFFSET(WatchbillMONTHLY!$A$88:$U$88,1,2))=IF(_xlfn.XLOOKUP($A80,INDIRECT("_"&amp;_xlfn.XLOOKUP(BI$2,WatchbillMONTHLY!$A$88:$U$88,OFFSET(WatchbillMONTHLY!$A$88:$U$88,1,2))),INDIRECT("_"&amp;_xlfn.XLOOKUP(BI$2,WatchbillMONTHLY!$A$88:$U$88,OFFSET(WatchbillMONTHLY!$A$88:$U$88,1,2))))=$A80,_xlfn.XLOOKUP(BI$2,WatchbillMONTHLY!$A$88:$U$88,OFFSET(WatchbillMONTHLY!$A$88:$U$88,1,2)),FALSE),TRUE,FALSE)),
FALSE),FALSE)</f>
        <v>0</v>
      </c>
      <c r="BJ80" s="209" t="b" cm="1">
        <f t="array" aca="1" ref="BJ80" ca="1">IF(AND($A80 &gt; 0, AC80 &gt; 0,BJ$2&lt;MiscFormulas!$A$5+1),
_xlfn.IFNA(
_xlfn.IFNA(
_xlfn.IFNA(
_xlfn.IFNA(
_xlfn.IFNA(
_xlfn.IFNA(
IF(_xlfn.XLOOKUP(BJ$2,WatchbillMONTHLY!$A$3:$U$3,OFFSET(WatchbillMONTHLY!$A$3:$U$3,1,2))=IF(_xlfn.XLOOKUP($A80,INDIRECT("_"&amp;_xlfn.XLOOKUP(BJ$2,WatchbillMONTHLY!$A$3:$U$3,OFFSET(WatchbillMONTHLY!$A$3:$U$3,1,2))),INDIRECT("_"&amp;_xlfn.XLOOKUP(BJ$2,WatchbillMONTHLY!$A$3:$U$3,OFFSET(WatchbillMONTHLY!$A$3:$U$3,1,2))))=$A80,_xlfn.XLOOKUP(BJ$2,WatchbillMONTHLY!$A$3:$U$3,OFFSET(WatchbillMONTHLY!$A$3:$U$3,1,2)),FALSE),TRUE,FALSE),
IF(_xlfn.XLOOKUP(BJ$2,WatchbillMONTHLY!$A$20:$U$20,OFFSET(WatchbillMONTHLY!$A$20:$U$20,1,2))=IF(_xlfn.XLOOKUP($A80,INDIRECT("_"&amp;_xlfn.XLOOKUP(BJ$2,WatchbillMONTHLY!$A$20:$U$20,OFFSET(WatchbillMONTHLY!$A$20:$U$20,1,2))),INDIRECT("_"&amp;_xlfn.XLOOKUP(BJ$2,WatchbillMONTHLY!$A$20:$U$20,OFFSET(WatchbillMONTHLY!$A$20:$U$20,1,2))))=$A80,_xlfn.XLOOKUP(BJ$2,WatchbillMONTHLY!$A$20:$U$20,OFFSET(WatchbillMONTHLY!$A$20:$U$20,1,2)),FALSE),TRUE,FALSE)),
IF(_xlfn.XLOOKUP(BJ$2,WatchbillMONTHLY!$A$37:$U$37,OFFSET(WatchbillMONTHLY!$A$37:$U$37,1,2))=IF(_xlfn.XLOOKUP($A80,INDIRECT("_"&amp;_xlfn.XLOOKUP(BJ$2,WatchbillMONTHLY!$A$37:$U$37,OFFSET(WatchbillMONTHLY!$A$37:$U$37,1,2))),INDIRECT("_"&amp;_xlfn.XLOOKUP(BJ$2,WatchbillMONTHLY!$A$37:$U$37,OFFSET(WatchbillMONTHLY!$A$37:$U$37,1,2))))=$A80,_xlfn.XLOOKUP(BJ$2,WatchbillMONTHLY!$A$37:$U$37,OFFSET(WatchbillMONTHLY!$A$37:$U$37,1,2)),FALSE),TRUE,FALSE)),
IF(_xlfn.XLOOKUP(BJ$2,WatchbillMONTHLY!$A$54:$U$54,OFFSET(WatchbillMONTHLY!$A$54:$U$54,1,2))=IF(_xlfn.XLOOKUP($A80,INDIRECT("_"&amp;_xlfn.XLOOKUP(BJ$2,WatchbillMONTHLY!$A$54:$U$54,OFFSET(WatchbillMONTHLY!$A$54:$U$54,1,2))),INDIRECT("_"&amp;_xlfn.XLOOKUP(BJ$2,WatchbillMONTHLY!$A$54:$U$54,OFFSET(WatchbillMONTHLY!$A$54:$U$54,1,2))))=$A80,_xlfn.XLOOKUP(BJ$2,WatchbillMONTHLY!$A$54:$U$54,OFFSET(WatchbillMONTHLY!$A$54:$U$54,1,2)),FALSE),TRUE,FALSE)),
IF(_xlfn.XLOOKUP(BJ$2,WatchbillMONTHLY!$A$71:$U$71,OFFSET(WatchbillMONTHLY!$A$71:$U$71,1,2))=IF(_xlfn.XLOOKUP($A80,INDIRECT("_"&amp;_xlfn.XLOOKUP(BJ$2,WatchbillMONTHLY!$A$71:$U$71,OFFSET(WatchbillMONTHLY!$A$71:$U$71,1,2))),INDIRECT("_"&amp;_xlfn.XLOOKUP(BJ$2,WatchbillMONTHLY!$A$71:$U$71,OFFSET(WatchbillMONTHLY!$A$71:$U$71,1,2))))=$A80,_xlfn.XLOOKUP(BJ$2,WatchbillMONTHLY!$A$71:$U$71,OFFSET(WatchbillMONTHLY!$A$71:$U$71,1,2)),FALSE),TRUE,FALSE)),
IF(_xlfn.XLOOKUP(BJ$2,WatchbillMONTHLY!$A$88:$U$88,OFFSET(WatchbillMONTHLY!$A$88:$U$88,1,2))=IF(_xlfn.XLOOKUP($A80,INDIRECT("_"&amp;_xlfn.XLOOKUP(BJ$2,WatchbillMONTHLY!$A$88:$U$88,OFFSET(WatchbillMONTHLY!$A$88:$U$88,1,2))),INDIRECT("_"&amp;_xlfn.XLOOKUP(BJ$2,WatchbillMONTHLY!$A$88:$U$88,OFFSET(WatchbillMONTHLY!$A$88:$U$88,1,2))))=$A80,_xlfn.XLOOKUP(BJ$2,WatchbillMONTHLY!$A$88:$U$88,OFFSET(WatchbillMONTHLY!$A$88:$U$88,1,2)),FALSE),TRUE,FALSE)),
FALSE),FALSE)</f>
        <v>0</v>
      </c>
      <c r="BK80" s="209" t="b" cm="1">
        <f t="array" aca="1" ref="BK80" ca="1">IF(AND($A80 &gt; 0, AD80 &gt; 0,BK$2&lt;MiscFormulas!$A$5+1),
_xlfn.IFNA(
_xlfn.IFNA(
_xlfn.IFNA(
_xlfn.IFNA(
_xlfn.IFNA(
_xlfn.IFNA(
IF(_xlfn.XLOOKUP(BK$2,WatchbillMONTHLY!$A$3:$U$3,OFFSET(WatchbillMONTHLY!$A$3:$U$3,1,2))=IF(_xlfn.XLOOKUP($A80,INDIRECT("_"&amp;_xlfn.XLOOKUP(BK$2,WatchbillMONTHLY!$A$3:$U$3,OFFSET(WatchbillMONTHLY!$A$3:$U$3,1,2))),INDIRECT("_"&amp;_xlfn.XLOOKUP(BK$2,WatchbillMONTHLY!$A$3:$U$3,OFFSET(WatchbillMONTHLY!$A$3:$U$3,1,2))))=$A80,_xlfn.XLOOKUP(BK$2,WatchbillMONTHLY!$A$3:$U$3,OFFSET(WatchbillMONTHLY!$A$3:$U$3,1,2)),FALSE),TRUE,FALSE),
IF(_xlfn.XLOOKUP(BK$2,WatchbillMONTHLY!$A$20:$U$20,OFFSET(WatchbillMONTHLY!$A$20:$U$20,1,2))=IF(_xlfn.XLOOKUP($A80,INDIRECT("_"&amp;_xlfn.XLOOKUP(BK$2,WatchbillMONTHLY!$A$20:$U$20,OFFSET(WatchbillMONTHLY!$A$20:$U$20,1,2))),INDIRECT("_"&amp;_xlfn.XLOOKUP(BK$2,WatchbillMONTHLY!$A$20:$U$20,OFFSET(WatchbillMONTHLY!$A$20:$U$20,1,2))))=$A80,_xlfn.XLOOKUP(BK$2,WatchbillMONTHLY!$A$20:$U$20,OFFSET(WatchbillMONTHLY!$A$20:$U$20,1,2)),FALSE),TRUE,FALSE)),
IF(_xlfn.XLOOKUP(BK$2,WatchbillMONTHLY!$A$37:$U$37,OFFSET(WatchbillMONTHLY!$A$37:$U$37,1,2))=IF(_xlfn.XLOOKUP($A80,INDIRECT("_"&amp;_xlfn.XLOOKUP(BK$2,WatchbillMONTHLY!$A$37:$U$37,OFFSET(WatchbillMONTHLY!$A$37:$U$37,1,2))),INDIRECT("_"&amp;_xlfn.XLOOKUP(BK$2,WatchbillMONTHLY!$A$37:$U$37,OFFSET(WatchbillMONTHLY!$A$37:$U$37,1,2))))=$A80,_xlfn.XLOOKUP(BK$2,WatchbillMONTHLY!$A$37:$U$37,OFFSET(WatchbillMONTHLY!$A$37:$U$37,1,2)),FALSE),TRUE,FALSE)),
IF(_xlfn.XLOOKUP(BK$2,WatchbillMONTHLY!$A$54:$U$54,OFFSET(WatchbillMONTHLY!$A$54:$U$54,1,2))=IF(_xlfn.XLOOKUP($A80,INDIRECT("_"&amp;_xlfn.XLOOKUP(BK$2,WatchbillMONTHLY!$A$54:$U$54,OFFSET(WatchbillMONTHLY!$A$54:$U$54,1,2))),INDIRECT("_"&amp;_xlfn.XLOOKUP(BK$2,WatchbillMONTHLY!$A$54:$U$54,OFFSET(WatchbillMONTHLY!$A$54:$U$54,1,2))))=$A80,_xlfn.XLOOKUP(BK$2,WatchbillMONTHLY!$A$54:$U$54,OFFSET(WatchbillMONTHLY!$A$54:$U$54,1,2)),FALSE),TRUE,FALSE)),
IF(_xlfn.XLOOKUP(BK$2,WatchbillMONTHLY!$A$71:$U$71,OFFSET(WatchbillMONTHLY!$A$71:$U$71,1,2))=IF(_xlfn.XLOOKUP($A80,INDIRECT("_"&amp;_xlfn.XLOOKUP(BK$2,WatchbillMONTHLY!$A$71:$U$71,OFFSET(WatchbillMONTHLY!$A$71:$U$71,1,2))),INDIRECT("_"&amp;_xlfn.XLOOKUP(BK$2,WatchbillMONTHLY!$A$71:$U$71,OFFSET(WatchbillMONTHLY!$A$71:$U$71,1,2))))=$A80,_xlfn.XLOOKUP(BK$2,WatchbillMONTHLY!$A$71:$U$71,OFFSET(WatchbillMONTHLY!$A$71:$U$71,1,2)),FALSE),TRUE,FALSE)),
IF(_xlfn.XLOOKUP(BK$2,WatchbillMONTHLY!$A$88:$U$88,OFFSET(WatchbillMONTHLY!$A$88:$U$88,1,2))=IF(_xlfn.XLOOKUP($A80,INDIRECT("_"&amp;_xlfn.XLOOKUP(BK$2,WatchbillMONTHLY!$A$88:$U$88,OFFSET(WatchbillMONTHLY!$A$88:$U$88,1,2))),INDIRECT("_"&amp;_xlfn.XLOOKUP(BK$2,WatchbillMONTHLY!$A$88:$U$88,OFFSET(WatchbillMONTHLY!$A$88:$U$88,1,2))))=$A80,_xlfn.XLOOKUP(BK$2,WatchbillMONTHLY!$A$88:$U$88,OFFSET(WatchbillMONTHLY!$A$88:$U$88,1,2)),FALSE),TRUE,FALSE)),
FALSE),FALSE)</f>
        <v>0</v>
      </c>
      <c r="BL80" s="209" t="b" cm="1">
        <f t="array" aca="1" ref="BL80" ca="1">IF(AND($A80 &gt; 0, AE80 &gt; 0,BL$2&lt;MiscFormulas!$A$5+1),
_xlfn.IFNA(
_xlfn.IFNA(
_xlfn.IFNA(
_xlfn.IFNA(
_xlfn.IFNA(
_xlfn.IFNA(
IF(_xlfn.XLOOKUP(BL$2,WatchbillMONTHLY!$A$3:$U$3,OFFSET(WatchbillMONTHLY!$A$3:$U$3,1,2))=IF(_xlfn.XLOOKUP($A80,INDIRECT("_"&amp;_xlfn.XLOOKUP(BL$2,WatchbillMONTHLY!$A$3:$U$3,OFFSET(WatchbillMONTHLY!$A$3:$U$3,1,2))),INDIRECT("_"&amp;_xlfn.XLOOKUP(BL$2,WatchbillMONTHLY!$A$3:$U$3,OFFSET(WatchbillMONTHLY!$A$3:$U$3,1,2))))=$A80,_xlfn.XLOOKUP(BL$2,WatchbillMONTHLY!$A$3:$U$3,OFFSET(WatchbillMONTHLY!$A$3:$U$3,1,2)),FALSE),TRUE,FALSE),
IF(_xlfn.XLOOKUP(BL$2,WatchbillMONTHLY!$A$20:$U$20,OFFSET(WatchbillMONTHLY!$A$20:$U$20,1,2))=IF(_xlfn.XLOOKUP($A80,INDIRECT("_"&amp;_xlfn.XLOOKUP(BL$2,WatchbillMONTHLY!$A$20:$U$20,OFFSET(WatchbillMONTHLY!$A$20:$U$20,1,2))),INDIRECT("_"&amp;_xlfn.XLOOKUP(BL$2,WatchbillMONTHLY!$A$20:$U$20,OFFSET(WatchbillMONTHLY!$A$20:$U$20,1,2))))=$A80,_xlfn.XLOOKUP(BL$2,WatchbillMONTHLY!$A$20:$U$20,OFFSET(WatchbillMONTHLY!$A$20:$U$20,1,2)),FALSE),TRUE,FALSE)),
IF(_xlfn.XLOOKUP(BL$2,WatchbillMONTHLY!$A$37:$U$37,OFFSET(WatchbillMONTHLY!$A$37:$U$37,1,2))=IF(_xlfn.XLOOKUP($A80,INDIRECT("_"&amp;_xlfn.XLOOKUP(BL$2,WatchbillMONTHLY!$A$37:$U$37,OFFSET(WatchbillMONTHLY!$A$37:$U$37,1,2))),INDIRECT("_"&amp;_xlfn.XLOOKUP(BL$2,WatchbillMONTHLY!$A$37:$U$37,OFFSET(WatchbillMONTHLY!$A$37:$U$37,1,2))))=$A80,_xlfn.XLOOKUP(BL$2,WatchbillMONTHLY!$A$37:$U$37,OFFSET(WatchbillMONTHLY!$A$37:$U$37,1,2)),FALSE),TRUE,FALSE)),
IF(_xlfn.XLOOKUP(BL$2,WatchbillMONTHLY!$A$54:$U$54,OFFSET(WatchbillMONTHLY!$A$54:$U$54,1,2))=IF(_xlfn.XLOOKUP($A80,INDIRECT("_"&amp;_xlfn.XLOOKUP(BL$2,WatchbillMONTHLY!$A$54:$U$54,OFFSET(WatchbillMONTHLY!$A$54:$U$54,1,2))),INDIRECT("_"&amp;_xlfn.XLOOKUP(BL$2,WatchbillMONTHLY!$A$54:$U$54,OFFSET(WatchbillMONTHLY!$A$54:$U$54,1,2))))=$A80,_xlfn.XLOOKUP(BL$2,WatchbillMONTHLY!$A$54:$U$54,OFFSET(WatchbillMONTHLY!$A$54:$U$54,1,2)),FALSE),TRUE,FALSE)),
IF(_xlfn.XLOOKUP(BL$2,WatchbillMONTHLY!$A$71:$U$71,OFFSET(WatchbillMONTHLY!$A$71:$U$71,1,2))=IF(_xlfn.XLOOKUP($A80,INDIRECT("_"&amp;_xlfn.XLOOKUP(BL$2,WatchbillMONTHLY!$A$71:$U$71,OFFSET(WatchbillMONTHLY!$A$71:$U$71,1,2))),INDIRECT("_"&amp;_xlfn.XLOOKUP(BL$2,WatchbillMONTHLY!$A$71:$U$71,OFFSET(WatchbillMONTHLY!$A$71:$U$71,1,2))))=$A80,_xlfn.XLOOKUP(BL$2,WatchbillMONTHLY!$A$71:$U$71,OFFSET(WatchbillMONTHLY!$A$71:$U$71,1,2)),FALSE),TRUE,FALSE)),
IF(_xlfn.XLOOKUP(BL$2,WatchbillMONTHLY!$A$88:$U$88,OFFSET(WatchbillMONTHLY!$A$88:$U$88,1,2))=IF(_xlfn.XLOOKUP($A80,INDIRECT("_"&amp;_xlfn.XLOOKUP(BL$2,WatchbillMONTHLY!$A$88:$U$88,OFFSET(WatchbillMONTHLY!$A$88:$U$88,1,2))),INDIRECT("_"&amp;_xlfn.XLOOKUP(BL$2,WatchbillMONTHLY!$A$88:$U$88,OFFSET(WatchbillMONTHLY!$A$88:$U$88,1,2))))=$A80,_xlfn.XLOOKUP(BL$2,WatchbillMONTHLY!$A$88:$U$88,OFFSET(WatchbillMONTHLY!$A$88:$U$88,1,2)),FALSE),TRUE,FALSE)),
FALSE),FALSE)</f>
        <v>0</v>
      </c>
      <c r="BM80" s="209" t="b" cm="1">
        <f t="array" aca="1" ref="BM80" ca="1">IF(AND($A80 &gt; 0, AF80 &gt; 0,BM$2&lt;MiscFormulas!$A$5+1),
_xlfn.IFNA(
_xlfn.IFNA(
_xlfn.IFNA(
_xlfn.IFNA(
_xlfn.IFNA(
_xlfn.IFNA(
IF(_xlfn.XLOOKUP(BM$2,WatchbillMONTHLY!$A$3:$U$3,OFFSET(WatchbillMONTHLY!$A$3:$U$3,1,2))=IF(_xlfn.XLOOKUP($A80,INDIRECT("_"&amp;_xlfn.XLOOKUP(BM$2,WatchbillMONTHLY!$A$3:$U$3,OFFSET(WatchbillMONTHLY!$A$3:$U$3,1,2))),INDIRECT("_"&amp;_xlfn.XLOOKUP(BM$2,WatchbillMONTHLY!$A$3:$U$3,OFFSET(WatchbillMONTHLY!$A$3:$U$3,1,2))))=$A80,_xlfn.XLOOKUP(BM$2,WatchbillMONTHLY!$A$3:$U$3,OFFSET(WatchbillMONTHLY!$A$3:$U$3,1,2)),FALSE),TRUE,FALSE),
IF(_xlfn.XLOOKUP(BM$2,WatchbillMONTHLY!$A$20:$U$20,OFFSET(WatchbillMONTHLY!$A$20:$U$20,1,2))=IF(_xlfn.XLOOKUP($A80,INDIRECT("_"&amp;_xlfn.XLOOKUP(BM$2,WatchbillMONTHLY!$A$20:$U$20,OFFSET(WatchbillMONTHLY!$A$20:$U$20,1,2))),INDIRECT("_"&amp;_xlfn.XLOOKUP(BM$2,WatchbillMONTHLY!$A$20:$U$20,OFFSET(WatchbillMONTHLY!$A$20:$U$20,1,2))))=$A80,_xlfn.XLOOKUP(BM$2,WatchbillMONTHLY!$A$20:$U$20,OFFSET(WatchbillMONTHLY!$A$20:$U$20,1,2)),FALSE),TRUE,FALSE)),
IF(_xlfn.XLOOKUP(BM$2,WatchbillMONTHLY!$A$37:$U$37,OFFSET(WatchbillMONTHLY!$A$37:$U$37,1,2))=IF(_xlfn.XLOOKUP($A80,INDIRECT("_"&amp;_xlfn.XLOOKUP(BM$2,WatchbillMONTHLY!$A$37:$U$37,OFFSET(WatchbillMONTHLY!$A$37:$U$37,1,2))),INDIRECT("_"&amp;_xlfn.XLOOKUP(BM$2,WatchbillMONTHLY!$A$37:$U$37,OFFSET(WatchbillMONTHLY!$A$37:$U$37,1,2))))=$A80,_xlfn.XLOOKUP(BM$2,WatchbillMONTHLY!$A$37:$U$37,OFFSET(WatchbillMONTHLY!$A$37:$U$37,1,2)),FALSE),TRUE,FALSE)),
IF(_xlfn.XLOOKUP(BM$2,WatchbillMONTHLY!$A$54:$U$54,OFFSET(WatchbillMONTHLY!$A$54:$U$54,1,2))=IF(_xlfn.XLOOKUP($A80,INDIRECT("_"&amp;_xlfn.XLOOKUP(BM$2,WatchbillMONTHLY!$A$54:$U$54,OFFSET(WatchbillMONTHLY!$A$54:$U$54,1,2))),INDIRECT("_"&amp;_xlfn.XLOOKUP(BM$2,WatchbillMONTHLY!$A$54:$U$54,OFFSET(WatchbillMONTHLY!$A$54:$U$54,1,2))))=$A80,_xlfn.XLOOKUP(BM$2,WatchbillMONTHLY!$A$54:$U$54,OFFSET(WatchbillMONTHLY!$A$54:$U$54,1,2)),FALSE),TRUE,FALSE)),
IF(_xlfn.XLOOKUP(BM$2,WatchbillMONTHLY!$A$71:$U$71,OFFSET(WatchbillMONTHLY!$A$71:$U$71,1,2))=IF(_xlfn.XLOOKUP($A80,INDIRECT("_"&amp;_xlfn.XLOOKUP(BM$2,WatchbillMONTHLY!$A$71:$U$71,OFFSET(WatchbillMONTHLY!$A$71:$U$71,1,2))),INDIRECT("_"&amp;_xlfn.XLOOKUP(BM$2,WatchbillMONTHLY!$A$71:$U$71,OFFSET(WatchbillMONTHLY!$A$71:$U$71,1,2))))=$A80,_xlfn.XLOOKUP(BM$2,WatchbillMONTHLY!$A$71:$U$71,OFFSET(WatchbillMONTHLY!$A$71:$U$71,1,2)),FALSE),TRUE,FALSE)),
IF(_xlfn.XLOOKUP(BM$2,WatchbillMONTHLY!$A$88:$U$88,OFFSET(WatchbillMONTHLY!$A$88:$U$88,1,2))=IF(_xlfn.XLOOKUP($A80,INDIRECT("_"&amp;_xlfn.XLOOKUP(BM$2,WatchbillMONTHLY!$A$88:$U$88,OFFSET(WatchbillMONTHLY!$A$88:$U$88,1,2))),INDIRECT("_"&amp;_xlfn.XLOOKUP(BM$2,WatchbillMONTHLY!$A$88:$U$88,OFFSET(WatchbillMONTHLY!$A$88:$U$88,1,2))))=$A80,_xlfn.XLOOKUP(BM$2,WatchbillMONTHLY!$A$88:$U$88,OFFSET(WatchbillMONTHLY!$A$88:$U$88,1,2)),FALSE),TRUE,FALSE)),
FALSE),FALSE)</f>
        <v>0</v>
      </c>
      <c r="BN80" s="209" t="b" cm="1">
        <f t="array" aca="1" ref="BN80" ca="1">IF(AND($A80 &gt; 0, AG80 &gt; 0,BN$2&lt;MiscFormulas!$A$5+1),
_xlfn.IFNA(
_xlfn.IFNA(
_xlfn.IFNA(
_xlfn.IFNA(
_xlfn.IFNA(
_xlfn.IFNA(
IF(_xlfn.XLOOKUP(BN$2,WatchbillMONTHLY!$A$3:$U$3,OFFSET(WatchbillMONTHLY!$A$3:$U$3,1,2))=IF(_xlfn.XLOOKUP($A80,INDIRECT("_"&amp;_xlfn.XLOOKUP(BN$2,WatchbillMONTHLY!$A$3:$U$3,OFFSET(WatchbillMONTHLY!$A$3:$U$3,1,2))),INDIRECT("_"&amp;_xlfn.XLOOKUP(BN$2,WatchbillMONTHLY!$A$3:$U$3,OFFSET(WatchbillMONTHLY!$A$3:$U$3,1,2))))=$A80,_xlfn.XLOOKUP(BN$2,WatchbillMONTHLY!$A$3:$U$3,OFFSET(WatchbillMONTHLY!$A$3:$U$3,1,2)),FALSE),TRUE,FALSE),
IF(_xlfn.XLOOKUP(BN$2,WatchbillMONTHLY!$A$20:$U$20,OFFSET(WatchbillMONTHLY!$A$20:$U$20,1,2))=IF(_xlfn.XLOOKUP($A80,INDIRECT("_"&amp;_xlfn.XLOOKUP(BN$2,WatchbillMONTHLY!$A$20:$U$20,OFFSET(WatchbillMONTHLY!$A$20:$U$20,1,2))),INDIRECT("_"&amp;_xlfn.XLOOKUP(BN$2,WatchbillMONTHLY!$A$20:$U$20,OFFSET(WatchbillMONTHLY!$A$20:$U$20,1,2))))=$A80,_xlfn.XLOOKUP(BN$2,WatchbillMONTHLY!$A$20:$U$20,OFFSET(WatchbillMONTHLY!$A$20:$U$20,1,2)),FALSE),TRUE,FALSE)),
IF(_xlfn.XLOOKUP(BN$2,WatchbillMONTHLY!$A$37:$U$37,OFFSET(WatchbillMONTHLY!$A$37:$U$37,1,2))=IF(_xlfn.XLOOKUP($A80,INDIRECT("_"&amp;_xlfn.XLOOKUP(BN$2,WatchbillMONTHLY!$A$37:$U$37,OFFSET(WatchbillMONTHLY!$A$37:$U$37,1,2))),INDIRECT("_"&amp;_xlfn.XLOOKUP(BN$2,WatchbillMONTHLY!$A$37:$U$37,OFFSET(WatchbillMONTHLY!$A$37:$U$37,1,2))))=$A80,_xlfn.XLOOKUP(BN$2,WatchbillMONTHLY!$A$37:$U$37,OFFSET(WatchbillMONTHLY!$A$37:$U$37,1,2)),FALSE),TRUE,FALSE)),
IF(_xlfn.XLOOKUP(BN$2,WatchbillMONTHLY!$A$54:$U$54,OFFSET(WatchbillMONTHLY!$A$54:$U$54,1,2))=IF(_xlfn.XLOOKUP($A80,INDIRECT("_"&amp;_xlfn.XLOOKUP(BN$2,WatchbillMONTHLY!$A$54:$U$54,OFFSET(WatchbillMONTHLY!$A$54:$U$54,1,2))),INDIRECT("_"&amp;_xlfn.XLOOKUP(BN$2,WatchbillMONTHLY!$A$54:$U$54,OFFSET(WatchbillMONTHLY!$A$54:$U$54,1,2))))=$A80,_xlfn.XLOOKUP(BN$2,WatchbillMONTHLY!$A$54:$U$54,OFFSET(WatchbillMONTHLY!$A$54:$U$54,1,2)),FALSE),TRUE,FALSE)),
IF(_xlfn.XLOOKUP(BN$2,WatchbillMONTHLY!$A$71:$U$71,OFFSET(WatchbillMONTHLY!$A$71:$U$71,1,2))=IF(_xlfn.XLOOKUP($A80,INDIRECT("_"&amp;_xlfn.XLOOKUP(BN$2,WatchbillMONTHLY!$A$71:$U$71,OFFSET(WatchbillMONTHLY!$A$71:$U$71,1,2))),INDIRECT("_"&amp;_xlfn.XLOOKUP(BN$2,WatchbillMONTHLY!$A$71:$U$71,OFFSET(WatchbillMONTHLY!$A$71:$U$71,1,2))))=$A80,_xlfn.XLOOKUP(BN$2,WatchbillMONTHLY!$A$71:$U$71,OFFSET(WatchbillMONTHLY!$A$71:$U$71,1,2)),FALSE),TRUE,FALSE)),
IF(_xlfn.XLOOKUP(BN$2,WatchbillMONTHLY!$A$88:$U$88,OFFSET(WatchbillMONTHLY!$A$88:$U$88,1,2))=IF(_xlfn.XLOOKUP($A80,INDIRECT("_"&amp;_xlfn.XLOOKUP(BN$2,WatchbillMONTHLY!$A$88:$U$88,OFFSET(WatchbillMONTHLY!$A$88:$U$88,1,2))),INDIRECT("_"&amp;_xlfn.XLOOKUP(BN$2,WatchbillMONTHLY!$A$88:$U$88,OFFSET(WatchbillMONTHLY!$A$88:$U$88,1,2))))=$A80,_xlfn.XLOOKUP(BN$2,WatchbillMONTHLY!$A$88:$U$88,OFFSET(WatchbillMONTHLY!$A$88:$U$88,1,2)),FALSE),TRUE,FALSE)),
FALSE),FALSE)</f>
        <v>0</v>
      </c>
      <c r="BO80" s="209"/>
      <c r="BP80" s="210"/>
    </row>
    <row r="81" spans="1:68" x14ac:dyDescent="0.35">
      <c r="A81" t="str">
        <v>EX18 Mcboatface, B.</v>
      </c>
      <c r="B81" s="215" t="str">
        <v>EX18 Mcboatface, Boaty</v>
      </c>
      <c r="C81" s="191"/>
      <c r="D81" s="235"/>
      <c r="E81" s="235"/>
      <c r="F81" s="235"/>
      <c r="G81" s="235"/>
      <c r="H81" s="235"/>
      <c r="I81" s="235"/>
      <c r="J81" s="235" t="s">
        <v>266</v>
      </c>
      <c r="K81" s="235"/>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192"/>
      <c r="AI81" s="209"/>
      <c r="AJ81" s="209" t="str" cm="1">
        <f t="array" aca="1" ref="AJ81" ca="1">IF(OR(AK81:BN81=TRUE),$A81&amp;" :  ","")&amp;_xlfn.TEXTJOIN(" | ",TRUE,IF(AK81:BN81=TRUE,$AK$2:$BN$2,""))</f>
        <v/>
      </c>
      <c r="AK81" s="209" t="b" cm="1">
        <f t="array" aca="1" ref="AK81" ca="1">IF(AND($A81 &gt; 0, D81 &gt; 0,AK$2&lt;MiscFormulas!$A$5+1),
_xlfn.IFNA(
_xlfn.IFNA(
_xlfn.IFNA(
_xlfn.IFNA(
_xlfn.IFNA(
_xlfn.IFNA(
IF(_xlfn.XLOOKUP(AK$2,WatchbillMONTHLY!$A$3:$U$3,OFFSET(WatchbillMONTHLY!$A$3:$U$3,1,2))=IF(_xlfn.XLOOKUP($A81,INDIRECT("_"&amp;_xlfn.XLOOKUP(AK$2,WatchbillMONTHLY!$A$3:$U$3,OFFSET(WatchbillMONTHLY!$A$3:$U$3,1,2))),INDIRECT("_"&amp;_xlfn.XLOOKUP(AK$2,WatchbillMONTHLY!$A$3:$U$3,OFFSET(WatchbillMONTHLY!$A$3:$U$3,1,2))))=$A81,_xlfn.XLOOKUP(AK$2,WatchbillMONTHLY!$A$3:$U$3,OFFSET(WatchbillMONTHLY!$A$3:$U$3,1,2)),FALSE),TRUE,FALSE),
IF(_xlfn.XLOOKUP(AK$2,WatchbillMONTHLY!$A$20:$U$20,OFFSET(WatchbillMONTHLY!$A$20:$U$20,1,2))=IF(_xlfn.XLOOKUP($A81,INDIRECT("_"&amp;_xlfn.XLOOKUP(AK$2,WatchbillMONTHLY!$A$20:$U$20,OFFSET(WatchbillMONTHLY!$A$20:$U$20,1,2))),INDIRECT("_"&amp;_xlfn.XLOOKUP(AK$2,WatchbillMONTHLY!$A$20:$U$20,OFFSET(WatchbillMONTHLY!$A$20:$U$20,1,2))))=$A81,_xlfn.XLOOKUP(AK$2,WatchbillMONTHLY!$A$20:$U$20,OFFSET(WatchbillMONTHLY!$A$20:$U$20,1,2)),FALSE),TRUE,FALSE)),
IF(_xlfn.XLOOKUP(AK$2,WatchbillMONTHLY!$A$37:$U$37,OFFSET(WatchbillMONTHLY!$A$37:$U$37,1,2))=IF(_xlfn.XLOOKUP($A81,INDIRECT("_"&amp;_xlfn.XLOOKUP(AK$2,WatchbillMONTHLY!$A$37:$U$37,OFFSET(WatchbillMONTHLY!$A$37:$U$37,1,2))),INDIRECT("_"&amp;_xlfn.XLOOKUP(AK$2,WatchbillMONTHLY!$A$37:$U$37,OFFSET(WatchbillMONTHLY!$A$37:$U$37,1,2))))=$A81,_xlfn.XLOOKUP(AK$2,WatchbillMONTHLY!$A$37:$U$37,OFFSET(WatchbillMONTHLY!$A$37:$U$37,1,2)),FALSE),TRUE,FALSE)),
IF(_xlfn.XLOOKUP(AK$2,WatchbillMONTHLY!$A$54:$U$54,OFFSET(WatchbillMONTHLY!$A$54:$U$54,1,2))=IF(_xlfn.XLOOKUP($A81,INDIRECT("_"&amp;_xlfn.XLOOKUP(AK$2,WatchbillMONTHLY!$A$54:$U$54,OFFSET(WatchbillMONTHLY!$A$54:$U$54,1,2))),INDIRECT("_"&amp;_xlfn.XLOOKUP(AK$2,WatchbillMONTHLY!$A$54:$U$54,OFFSET(WatchbillMONTHLY!$A$54:$U$54,1,2))))=$A81,_xlfn.XLOOKUP(AK$2,WatchbillMONTHLY!$A$54:$U$54,OFFSET(WatchbillMONTHLY!$A$54:$U$54,1,2)),FALSE),TRUE,FALSE)),
IF(_xlfn.XLOOKUP(AK$2,WatchbillMONTHLY!$A$71:$U$71,OFFSET(WatchbillMONTHLY!$A$71:$U$71,1,2))=IF(_xlfn.XLOOKUP($A81,INDIRECT("_"&amp;_xlfn.XLOOKUP(AK$2,WatchbillMONTHLY!$A$71:$U$71,OFFSET(WatchbillMONTHLY!$A$71:$U$71,1,2))),INDIRECT("_"&amp;_xlfn.XLOOKUP(AK$2,WatchbillMONTHLY!$A$71:$U$71,OFFSET(WatchbillMONTHLY!$A$71:$U$71,1,2))))=$A81,_xlfn.XLOOKUP(AK$2,WatchbillMONTHLY!$A$71:$U$71,OFFSET(WatchbillMONTHLY!$A$71:$U$71,1,2)),FALSE),TRUE,FALSE)),
IF(_xlfn.XLOOKUP(AK$2,WatchbillMONTHLY!$A$88:$U$88,OFFSET(WatchbillMONTHLY!$A$88:$U$88,1,2))=IF(_xlfn.XLOOKUP($A81,INDIRECT("_"&amp;_xlfn.XLOOKUP(AK$2,WatchbillMONTHLY!$A$88:$U$88,OFFSET(WatchbillMONTHLY!$A$88:$U$88,1,2))),INDIRECT("_"&amp;_xlfn.XLOOKUP(AK$2,WatchbillMONTHLY!$A$88:$U$88,OFFSET(WatchbillMONTHLY!$A$88:$U$88,1,2))))=$A81,_xlfn.XLOOKUP(AK$2,WatchbillMONTHLY!$A$88:$U$88,OFFSET(WatchbillMONTHLY!$A$88:$U$88,1,2)),FALSE),TRUE,FALSE)),
FALSE),FALSE)</f>
        <v>0</v>
      </c>
      <c r="AL81" s="209" t="b" cm="1">
        <f t="array" aca="1" ref="AL81" ca="1">IF(AND($A81 &gt; 0, E81 &gt; 0,AL$2&lt;MiscFormulas!$A$5+1),
_xlfn.IFNA(
_xlfn.IFNA(
_xlfn.IFNA(
_xlfn.IFNA(
_xlfn.IFNA(
_xlfn.IFNA(
IF(_xlfn.XLOOKUP(AL$2,WatchbillMONTHLY!$A$3:$U$3,OFFSET(WatchbillMONTHLY!$A$3:$U$3,1,2))=IF(_xlfn.XLOOKUP($A81,INDIRECT("_"&amp;_xlfn.XLOOKUP(AL$2,WatchbillMONTHLY!$A$3:$U$3,OFFSET(WatchbillMONTHLY!$A$3:$U$3,1,2))),INDIRECT("_"&amp;_xlfn.XLOOKUP(AL$2,WatchbillMONTHLY!$A$3:$U$3,OFFSET(WatchbillMONTHLY!$A$3:$U$3,1,2))))=$A81,_xlfn.XLOOKUP(AL$2,WatchbillMONTHLY!$A$3:$U$3,OFFSET(WatchbillMONTHLY!$A$3:$U$3,1,2)),FALSE),TRUE,FALSE),
IF(_xlfn.XLOOKUP(AL$2,WatchbillMONTHLY!$A$20:$U$20,OFFSET(WatchbillMONTHLY!$A$20:$U$20,1,2))=IF(_xlfn.XLOOKUP($A81,INDIRECT("_"&amp;_xlfn.XLOOKUP(AL$2,WatchbillMONTHLY!$A$20:$U$20,OFFSET(WatchbillMONTHLY!$A$20:$U$20,1,2))),INDIRECT("_"&amp;_xlfn.XLOOKUP(AL$2,WatchbillMONTHLY!$A$20:$U$20,OFFSET(WatchbillMONTHLY!$A$20:$U$20,1,2))))=$A81,_xlfn.XLOOKUP(AL$2,WatchbillMONTHLY!$A$20:$U$20,OFFSET(WatchbillMONTHLY!$A$20:$U$20,1,2)),FALSE),TRUE,FALSE)),
IF(_xlfn.XLOOKUP(AL$2,WatchbillMONTHLY!$A$37:$U$37,OFFSET(WatchbillMONTHLY!$A$37:$U$37,1,2))=IF(_xlfn.XLOOKUP($A81,INDIRECT("_"&amp;_xlfn.XLOOKUP(AL$2,WatchbillMONTHLY!$A$37:$U$37,OFFSET(WatchbillMONTHLY!$A$37:$U$37,1,2))),INDIRECT("_"&amp;_xlfn.XLOOKUP(AL$2,WatchbillMONTHLY!$A$37:$U$37,OFFSET(WatchbillMONTHLY!$A$37:$U$37,1,2))))=$A81,_xlfn.XLOOKUP(AL$2,WatchbillMONTHLY!$A$37:$U$37,OFFSET(WatchbillMONTHLY!$A$37:$U$37,1,2)),FALSE),TRUE,FALSE)),
IF(_xlfn.XLOOKUP(AL$2,WatchbillMONTHLY!$A$54:$U$54,OFFSET(WatchbillMONTHLY!$A$54:$U$54,1,2))=IF(_xlfn.XLOOKUP($A81,INDIRECT("_"&amp;_xlfn.XLOOKUP(AL$2,WatchbillMONTHLY!$A$54:$U$54,OFFSET(WatchbillMONTHLY!$A$54:$U$54,1,2))),INDIRECT("_"&amp;_xlfn.XLOOKUP(AL$2,WatchbillMONTHLY!$A$54:$U$54,OFFSET(WatchbillMONTHLY!$A$54:$U$54,1,2))))=$A81,_xlfn.XLOOKUP(AL$2,WatchbillMONTHLY!$A$54:$U$54,OFFSET(WatchbillMONTHLY!$A$54:$U$54,1,2)),FALSE),TRUE,FALSE)),
IF(_xlfn.XLOOKUP(AL$2,WatchbillMONTHLY!$A$71:$U$71,OFFSET(WatchbillMONTHLY!$A$71:$U$71,1,2))=IF(_xlfn.XLOOKUP($A81,INDIRECT("_"&amp;_xlfn.XLOOKUP(AL$2,WatchbillMONTHLY!$A$71:$U$71,OFFSET(WatchbillMONTHLY!$A$71:$U$71,1,2))),INDIRECT("_"&amp;_xlfn.XLOOKUP(AL$2,WatchbillMONTHLY!$A$71:$U$71,OFFSET(WatchbillMONTHLY!$A$71:$U$71,1,2))))=$A81,_xlfn.XLOOKUP(AL$2,WatchbillMONTHLY!$A$71:$U$71,OFFSET(WatchbillMONTHLY!$A$71:$U$71,1,2)),FALSE),TRUE,FALSE)),
IF(_xlfn.XLOOKUP(AL$2,WatchbillMONTHLY!$A$88:$U$88,OFFSET(WatchbillMONTHLY!$A$88:$U$88,1,2))=IF(_xlfn.XLOOKUP($A81,INDIRECT("_"&amp;_xlfn.XLOOKUP(AL$2,WatchbillMONTHLY!$A$88:$U$88,OFFSET(WatchbillMONTHLY!$A$88:$U$88,1,2))),INDIRECT("_"&amp;_xlfn.XLOOKUP(AL$2,WatchbillMONTHLY!$A$88:$U$88,OFFSET(WatchbillMONTHLY!$A$88:$U$88,1,2))))=$A81,_xlfn.XLOOKUP(AL$2,WatchbillMONTHLY!$A$88:$U$88,OFFSET(WatchbillMONTHLY!$A$88:$U$88,1,2)),FALSE),TRUE,FALSE)),
FALSE),FALSE)</f>
        <v>0</v>
      </c>
      <c r="AM81" s="209" t="b" cm="1">
        <f t="array" aca="1" ref="AM81" ca="1">IF(AND($A81 &gt; 0, F81 &gt; 0,AM$2&lt;MiscFormulas!$A$5+1),
_xlfn.IFNA(
_xlfn.IFNA(
_xlfn.IFNA(
_xlfn.IFNA(
_xlfn.IFNA(
_xlfn.IFNA(
IF(_xlfn.XLOOKUP(AM$2,WatchbillMONTHLY!$A$3:$U$3,OFFSET(WatchbillMONTHLY!$A$3:$U$3,1,2))=IF(_xlfn.XLOOKUP($A81,INDIRECT("_"&amp;_xlfn.XLOOKUP(AM$2,WatchbillMONTHLY!$A$3:$U$3,OFFSET(WatchbillMONTHLY!$A$3:$U$3,1,2))),INDIRECT("_"&amp;_xlfn.XLOOKUP(AM$2,WatchbillMONTHLY!$A$3:$U$3,OFFSET(WatchbillMONTHLY!$A$3:$U$3,1,2))))=$A81,_xlfn.XLOOKUP(AM$2,WatchbillMONTHLY!$A$3:$U$3,OFFSET(WatchbillMONTHLY!$A$3:$U$3,1,2)),FALSE),TRUE,FALSE),
IF(_xlfn.XLOOKUP(AM$2,WatchbillMONTHLY!$A$20:$U$20,OFFSET(WatchbillMONTHLY!$A$20:$U$20,1,2))=IF(_xlfn.XLOOKUP($A81,INDIRECT("_"&amp;_xlfn.XLOOKUP(AM$2,WatchbillMONTHLY!$A$20:$U$20,OFFSET(WatchbillMONTHLY!$A$20:$U$20,1,2))),INDIRECT("_"&amp;_xlfn.XLOOKUP(AM$2,WatchbillMONTHLY!$A$20:$U$20,OFFSET(WatchbillMONTHLY!$A$20:$U$20,1,2))))=$A81,_xlfn.XLOOKUP(AM$2,WatchbillMONTHLY!$A$20:$U$20,OFFSET(WatchbillMONTHLY!$A$20:$U$20,1,2)),FALSE),TRUE,FALSE)),
IF(_xlfn.XLOOKUP(AM$2,WatchbillMONTHLY!$A$37:$U$37,OFFSET(WatchbillMONTHLY!$A$37:$U$37,1,2))=IF(_xlfn.XLOOKUP($A81,INDIRECT("_"&amp;_xlfn.XLOOKUP(AM$2,WatchbillMONTHLY!$A$37:$U$37,OFFSET(WatchbillMONTHLY!$A$37:$U$37,1,2))),INDIRECT("_"&amp;_xlfn.XLOOKUP(AM$2,WatchbillMONTHLY!$A$37:$U$37,OFFSET(WatchbillMONTHLY!$A$37:$U$37,1,2))))=$A81,_xlfn.XLOOKUP(AM$2,WatchbillMONTHLY!$A$37:$U$37,OFFSET(WatchbillMONTHLY!$A$37:$U$37,1,2)),FALSE),TRUE,FALSE)),
IF(_xlfn.XLOOKUP(AM$2,WatchbillMONTHLY!$A$54:$U$54,OFFSET(WatchbillMONTHLY!$A$54:$U$54,1,2))=IF(_xlfn.XLOOKUP($A81,INDIRECT("_"&amp;_xlfn.XLOOKUP(AM$2,WatchbillMONTHLY!$A$54:$U$54,OFFSET(WatchbillMONTHLY!$A$54:$U$54,1,2))),INDIRECT("_"&amp;_xlfn.XLOOKUP(AM$2,WatchbillMONTHLY!$A$54:$U$54,OFFSET(WatchbillMONTHLY!$A$54:$U$54,1,2))))=$A81,_xlfn.XLOOKUP(AM$2,WatchbillMONTHLY!$A$54:$U$54,OFFSET(WatchbillMONTHLY!$A$54:$U$54,1,2)),FALSE),TRUE,FALSE)),
IF(_xlfn.XLOOKUP(AM$2,WatchbillMONTHLY!$A$71:$U$71,OFFSET(WatchbillMONTHLY!$A$71:$U$71,1,2))=IF(_xlfn.XLOOKUP($A81,INDIRECT("_"&amp;_xlfn.XLOOKUP(AM$2,WatchbillMONTHLY!$A$71:$U$71,OFFSET(WatchbillMONTHLY!$A$71:$U$71,1,2))),INDIRECT("_"&amp;_xlfn.XLOOKUP(AM$2,WatchbillMONTHLY!$A$71:$U$71,OFFSET(WatchbillMONTHLY!$A$71:$U$71,1,2))))=$A81,_xlfn.XLOOKUP(AM$2,WatchbillMONTHLY!$A$71:$U$71,OFFSET(WatchbillMONTHLY!$A$71:$U$71,1,2)),FALSE),TRUE,FALSE)),
IF(_xlfn.XLOOKUP(AM$2,WatchbillMONTHLY!$A$88:$U$88,OFFSET(WatchbillMONTHLY!$A$88:$U$88,1,2))=IF(_xlfn.XLOOKUP($A81,INDIRECT("_"&amp;_xlfn.XLOOKUP(AM$2,WatchbillMONTHLY!$A$88:$U$88,OFFSET(WatchbillMONTHLY!$A$88:$U$88,1,2))),INDIRECT("_"&amp;_xlfn.XLOOKUP(AM$2,WatchbillMONTHLY!$A$88:$U$88,OFFSET(WatchbillMONTHLY!$A$88:$U$88,1,2))))=$A81,_xlfn.XLOOKUP(AM$2,WatchbillMONTHLY!$A$88:$U$88,OFFSET(WatchbillMONTHLY!$A$88:$U$88,1,2)),FALSE),TRUE,FALSE)),
FALSE),FALSE)</f>
        <v>0</v>
      </c>
      <c r="AN81" s="209" t="b" cm="1">
        <f t="array" aca="1" ref="AN81" ca="1">IF(AND($A81 &gt; 0, G81 &gt; 0,AN$2&lt;MiscFormulas!$A$5+1),
_xlfn.IFNA(
_xlfn.IFNA(
_xlfn.IFNA(
_xlfn.IFNA(
_xlfn.IFNA(
_xlfn.IFNA(
IF(_xlfn.XLOOKUP(AN$2,WatchbillMONTHLY!$A$3:$U$3,OFFSET(WatchbillMONTHLY!$A$3:$U$3,1,2))=IF(_xlfn.XLOOKUP($A81,INDIRECT("_"&amp;_xlfn.XLOOKUP(AN$2,WatchbillMONTHLY!$A$3:$U$3,OFFSET(WatchbillMONTHLY!$A$3:$U$3,1,2))),INDIRECT("_"&amp;_xlfn.XLOOKUP(AN$2,WatchbillMONTHLY!$A$3:$U$3,OFFSET(WatchbillMONTHLY!$A$3:$U$3,1,2))))=$A81,_xlfn.XLOOKUP(AN$2,WatchbillMONTHLY!$A$3:$U$3,OFFSET(WatchbillMONTHLY!$A$3:$U$3,1,2)),FALSE),TRUE,FALSE),
IF(_xlfn.XLOOKUP(AN$2,WatchbillMONTHLY!$A$20:$U$20,OFFSET(WatchbillMONTHLY!$A$20:$U$20,1,2))=IF(_xlfn.XLOOKUP($A81,INDIRECT("_"&amp;_xlfn.XLOOKUP(AN$2,WatchbillMONTHLY!$A$20:$U$20,OFFSET(WatchbillMONTHLY!$A$20:$U$20,1,2))),INDIRECT("_"&amp;_xlfn.XLOOKUP(AN$2,WatchbillMONTHLY!$A$20:$U$20,OFFSET(WatchbillMONTHLY!$A$20:$U$20,1,2))))=$A81,_xlfn.XLOOKUP(AN$2,WatchbillMONTHLY!$A$20:$U$20,OFFSET(WatchbillMONTHLY!$A$20:$U$20,1,2)),FALSE),TRUE,FALSE)),
IF(_xlfn.XLOOKUP(AN$2,WatchbillMONTHLY!$A$37:$U$37,OFFSET(WatchbillMONTHLY!$A$37:$U$37,1,2))=IF(_xlfn.XLOOKUP($A81,INDIRECT("_"&amp;_xlfn.XLOOKUP(AN$2,WatchbillMONTHLY!$A$37:$U$37,OFFSET(WatchbillMONTHLY!$A$37:$U$37,1,2))),INDIRECT("_"&amp;_xlfn.XLOOKUP(AN$2,WatchbillMONTHLY!$A$37:$U$37,OFFSET(WatchbillMONTHLY!$A$37:$U$37,1,2))))=$A81,_xlfn.XLOOKUP(AN$2,WatchbillMONTHLY!$A$37:$U$37,OFFSET(WatchbillMONTHLY!$A$37:$U$37,1,2)),FALSE),TRUE,FALSE)),
IF(_xlfn.XLOOKUP(AN$2,WatchbillMONTHLY!$A$54:$U$54,OFFSET(WatchbillMONTHLY!$A$54:$U$54,1,2))=IF(_xlfn.XLOOKUP($A81,INDIRECT("_"&amp;_xlfn.XLOOKUP(AN$2,WatchbillMONTHLY!$A$54:$U$54,OFFSET(WatchbillMONTHLY!$A$54:$U$54,1,2))),INDIRECT("_"&amp;_xlfn.XLOOKUP(AN$2,WatchbillMONTHLY!$A$54:$U$54,OFFSET(WatchbillMONTHLY!$A$54:$U$54,1,2))))=$A81,_xlfn.XLOOKUP(AN$2,WatchbillMONTHLY!$A$54:$U$54,OFFSET(WatchbillMONTHLY!$A$54:$U$54,1,2)),FALSE),TRUE,FALSE)),
IF(_xlfn.XLOOKUP(AN$2,WatchbillMONTHLY!$A$71:$U$71,OFFSET(WatchbillMONTHLY!$A$71:$U$71,1,2))=IF(_xlfn.XLOOKUP($A81,INDIRECT("_"&amp;_xlfn.XLOOKUP(AN$2,WatchbillMONTHLY!$A$71:$U$71,OFFSET(WatchbillMONTHLY!$A$71:$U$71,1,2))),INDIRECT("_"&amp;_xlfn.XLOOKUP(AN$2,WatchbillMONTHLY!$A$71:$U$71,OFFSET(WatchbillMONTHLY!$A$71:$U$71,1,2))))=$A81,_xlfn.XLOOKUP(AN$2,WatchbillMONTHLY!$A$71:$U$71,OFFSET(WatchbillMONTHLY!$A$71:$U$71,1,2)),FALSE),TRUE,FALSE)),
IF(_xlfn.XLOOKUP(AN$2,WatchbillMONTHLY!$A$88:$U$88,OFFSET(WatchbillMONTHLY!$A$88:$U$88,1,2))=IF(_xlfn.XLOOKUP($A81,INDIRECT("_"&amp;_xlfn.XLOOKUP(AN$2,WatchbillMONTHLY!$A$88:$U$88,OFFSET(WatchbillMONTHLY!$A$88:$U$88,1,2))),INDIRECT("_"&amp;_xlfn.XLOOKUP(AN$2,WatchbillMONTHLY!$A$88:$U$88,OFFSET(WatchbillMONTHLY!$A$88:$U$88,1,2))))=$A81,_xlfn.XLOOKUP(AN$2,WatchbillMONTHLY!$A$88:$U$88,OFFSET(WatchbillMONTHLY!$A$88:$U$88,1,2)),FALSE),TRUE,FALSE)),
FALSE),FALSE)</f>
        <v>0</v>
      </c>
      <c r="AO81" s="209" t="b" cm="1">
        <f t="array" aca="1" ref="AO81" ca="1">IF(AND($A81 &gt; 0, H81 &gt; 0,AO$2&lt;MiscFormulas!$A$5+1),
_xlfn.IFNA(
_xlfn.IFNA(
_xlfn.IFNA(
_xlfn.IFNA(
_xlfn.IFNA(
_xlfn.IFNA(
IF(_xlfn.XLOOKUP(AO$2,WatchbillMONTHLY!$A$3:$U$3,OFFSET(WatchbillMONTHLY!$A$3:$U$3,1,2))=IF(_xlfn.XLOOKUP($A81,INDIRECT("_"&amp;_xlfn.XLOOKUP(AO$2,WatchbillMONTHLY!$A$3:$U$3,OFFSET(WatchbillMONTHLY!$A$3:$U$3,1,2))),INDIRECT("_"&amp;_xlfn.XLOOKUP(AO$2,WatchbillMONTHLY!$A$3:$U$3,OFFSET(WatchbillMONTHLY!$A$3:$U$3,1,2))))=$A81,_xlfn.XLOOKUP(AO$2,WatchbillMONTHLY!$A$3:$U$3,OFFSET(WatchbillMONTHLY!$A$3:$U$3,1,2)),FALSE),TRUE,FALSE),
IF(_xlfn.XLOOKUP(AO$2,WatchbillMONTHLY!$A$20:$U$20,OFFSET(WatchbillMONTHLY!$A$20:$U$20,1,2))=IF(_xlfn.XLOOKUP($A81,INDIRECT("_"&amp;_xlfn.XLOOKUP(AO$2,WatchbillMONTHLY!$A$20:$U$20,OFFSET(WatchbillMONTHLY!$A$20:$U$20,1,2))),INDIRECT("_"&amp;_xlfn.XLOOKUP(AO$2,WatchbillMONTHLY!$A$20:$U$20,OFFSET(WatchbillMONTHLY!$A$20:$U$20,1,2))))=$A81,_xlfn.XLOOKUP(AO$2,WatchbillMONTHLY!$A$20:$U$20,OFFSET(WatchbillMONTHLY!$A$20:$U$20,1,2)),FALSE),TRUE,FALSE)),
IF(_xlfn.XLOOKUP(AO$2,WatchbillMONTHLY!$A$37:$U$37,OFFSET(WatchbillMONTHLY!$A$37:$U$37,1,2))=IF(_xlfn.XLOOKUP($A81,INDIRECT("_"&amp;_xlfn.XLOOKUP(AO$2,WatchbillMONTHLY!$A$37:$U$37,OFFSET(WatchbillMONTHLY!$A$37:$U$37,1,2))),INDIRECT("_"&amp;_xlfn.XLOOKUP(AO$2,WatchbillMONTHLY!$A$37:$U$37,OFFSET(WatchbillMONTHLY!$A$37:$U$37,1,2))))=$A81,_xlfn.XLOOKUP(AO$2,WatchbillMONTHLY!$A$37:$U$37,OFFSET(WatchbillMONTHLY!$A$37:$U$37,1,2)),FALSE),TRUE,FALSE)),
IF(_xlfn.XLOOKUP(AO$2,WatchbillMONTHLY!$A$54:$U$54,OFFSET(WatchbillMONTHLY!$A$54:$U$54,1,2))=IF(_xlfn.XLOOKUP($A81,INDIRECT("_"&amp;_xlfn.XLOOKUP(AO$2,WatchbillMONTHLY!$A$54:$U$54,OFFSET(WatchbillMONTHLY!$A$54:$U$54,1,2))),INDIRECT("_"&amp;_xlfn.XLOOKUP(AO$2,WatchbillMONTHLY!$A$54:$U$54,OFFSET(WatchbillMONTHLY!$A$54:$U$54,1,2))))=$A81,_xlfn.XLOOKUP(AO$2,WatchbillMONTHLY!$A$54:$U$54,OFFSET(WatchbillMONTHLY!$A$54:$U$54,1,2)),FALSE),TRUE,FALSE)),
IF(_xlfn.XLOOKUP(AO$2,WatchbillMONTHLY!$A$71:$U$71,OFFSET(WatchbillMONTHLY!$A$71:$U$71,1,2))=IF(_xlfn.XLOOKUP($A81,INDIRECT("_"&amp;_xlfn.XLOOKUP(AO$2,WatchbillMONTHLY!$A$71:$U$71,OFFSET(WatchbillMONTHLY!$A$71:$U$71,1,2))),INDIRECT("_"&amp;_xlfn.XLOOKUP(AO$2,WatchbillMONTHLY!$A$71:$U$71,OFFSET(WatchbillMONTHLY!$A$71:$U$71,1,2))))=$A81,_xlfn.XLOOKUP(AO$2,WatchbillMONTHLY!$A$71:$U$71,OFFSET(WatchbillMONTHLY!$A$71:$U$71,1,2)),FALSE),TRUE,FALSE)),
IF(_xlfn.XLOOKUP(AO$2,WatchbillMONTHLY!$A$88:$U$88,OFFSET(WatchbillMONTHLY!$A$88:$U$88,1,2))=IF(_xlfn.XLOOKUP($A81,INDIRECT("_"&amp;_xlfn.XLOOKUP(AO$2,WatchbillMONTHLY!$A$88:$U$88,OFFSET(WatchbillMONTHLY!$A$88:$U$88,1,2))),INDIRECT("_"&amp;_xlfn.XLOOKUP(AO$2,WatchbillMONTHLY!$A$88:$U$88,OFFSET(WatchbillMONTHLY!$A$88:$U$88,1,2))))=$A81,_xlfn.XLOOKUP(AO$2,WatchbillMONTHLY!$A$88:$U$88,OFFSET(WatchbillMONTHLY!$A$88:$U$88,1,2)),FALSE),TRUE,FALSE)),
FALSE),FALSE)</f>
        <v>0</v>
      </c>
      <c r="AP81" s="209" t="b" cm="1">
        <f t="array" aca="1" ref="AP81" ca="1">IF(AND($A81 &gt; 0, I81 &gt; 0,AP$2&lt;MiscFormulas!$A$5+1),
_xlfn.IFNA(
_xlfn.IFNA(
_xlfn.IFNA(
_xlfn.IFNA(
_xlfn.IFNA(
_xlfn.IFNA(
IF(_xlfn.XLOOKUP(AP$2,WatchbillMONTHLY!$A$3:$U$3,OFFSET(WatchbillMONTHLY!$A$3:$U$3,1,2))=IF(_xlfn.XLOOKUP($A81,INDIRECT("_"&amp;_xlfn.XLOOKUP(AP$2,WatchbillMONTHLY!$A$3:$U$3,OFFSET(WatchbillMONTHLY!$A$3:$U$3,1,2))),INDIRECT("_"&amp;_xlfn.XLOOKUP(AP$2,WatchbillMONTHLY!$A$3:$U$3,OFFSET(WatchbillMONTHLY!$A$3:$U$3,1,2))))=$A81,_xlfn.XLOOKUP(AP$2,WatchbillMONTHLY!$A$3:$U$3,OFFSET(WatchbillMONTHLY!$A$3:$U$3,1,2)),FALSE),TRUE,FALSE),
IF(_xlfn.XLOOKUP(AP$2,WatchbillMONTHLY!$A$20:$U$20,OFFSET(WatchbillMONTHLY!$A$20:$U$20,1,2))=IF(_xlfn.XLOOKUP($A81,INDIRECT("_"&amp;_xlfn.XLOOKUP(AP$2,WatchbillMONTHLY!$A$20:$U$20,OFFSET(WatchbillMONTHLY!$A$20:$U$20,1,2))),INDIRECT("_"&amp;_xlfn.XLOOKUP(AP$2,WatchbillMONTHLY!$A$20:$U$20,OFFSET(WatchbillMONTHLY!$A$20:$U$20,1,2))))=$A81,_xlfn.XLOOKUP(AP$2,WatchbillMONTHLY!$A$20:$U$20,OFFSET(WatchbillMONTHLY!$A$20:$U$20,1,2)),FALSE),TRUE,FALSE)),
IF(_xlfn.XLOOKUP(AP$2,WatchbillMONTHLY!$A$37:$U$37,OFFSET(WatchbillMONTHLY!$A$37:$U$37,1,2))=IF(_xlfn.XLOOKUP($A81,INDIRECT("_"&amp;_xlfn.XLOOKUP(AP$2,WatchbillMONTHLY!$A$37:$U$37,OFFSET(WatchbillMONTHLY!$A$37:$U$37,1,2))),INDIRECT("_"&amp;_xlfn.XLOOKUP(AP$2,WatchbillMONTHLY!$A$37:$U$37,OFFSET(WatchbillMONTHLY!$A$37:$U$37,1,2))))=$A81,_xlfn.XLOOKUP(AP$2,WatchbillMONTHLY!$A$37:$U$37,OFFSET(WatchbillMONTHLY!$A$37:$U$37,1,2)),FALSE),TRUE,FALSE)),
IF(_xlfn.XLOOKUP(AP$2,WatchbillMONTHLY!$A$54:$U$54,OFFSET(WatchbillMONTHLY!$A$54:$U$54,1,2))=IF(_xlfn.XLOOKUP($A81,INDIRECT("_"&amp;_xlfn.XLOOKUP(AP$2,WatchbillMONTHLY!$A$54:$U$54,OFFSET(WatchbillMONTHLY!$A$54:$U$54,1,2))),INDIRECT("_"&amp;_xlfn.XLOOKUP(AP$2,WatchbillMONTHLY!$A$54:$U$54,OFFSET(WatchbillMONTHLY!$A$54:$U$54,1,2))))=$A81,_xlfn.XLOOKUP(AP$2,WatchbillMONTHLY!$A$54:$U$54,OFFSET(WatchbillMONTHLY!$A$54:$U$54,1,2)),FALSE),TRUE,FALSE)),
IF(_xlfn.XLOOKUP(AP$2,WatchbillMONTHLY!$A$71:$U$71,OFFSET(WatchbillMONTHLY!$A$71:$U$71,1,2))=IF(_xlfn.XLOOKUP($A81,INDIRECT("_"&amp;_xlfn.XLOOKUP(AP$2,WatchbillMONTHLY!$A$71:$U$71,OFFSET(WatchbillMONTHLY!$A$71:$U$71,1,2))),INDIRECT("_"&amp;_xlfn.XLOOKUP(AP$2,WatchbillMONTHLY!$A$71:$U$71,OFFSET(WatchbillMONTHLY!$A$71:$U$71,1,2))))=$A81,_xlfn.XLOOKUP(AP$2,WatchbillMONTHLY!$A$71:$U$71,OFFSET(WatchbillMONTHLY!$A$71:$U$71,1,2)),FALSE),TRUE,FALSE)),
IF(_xlfn.XLOOKUP(AP$2,WatchbillMONTHLY!$A$88:$U$88,OFFSET(WatchbillMONTHLY!$A$88:$U$88,1,2))=IF(_xlfn.XLOOKUP($A81,INDIRECT("_"&amp;_xlfn.XLOOKUP(AP$2,WatchbillMONTHLY!$A$88:$U$88,OFFSET(WatchbillMONTHLY!$A$88:$U$88,1,2))),INDIRECT("_"&amp;_xlfn.XLOOKUP(AP$2,WatchbillMONTHLY!$A$88:$U$88,OFFSET(WatchbillMONTHLY!$A$88:$U$88,1,2))))=$A81,_xlfn.XLOOKUP(AP$2,WatchbillMONTHLY!$A$88:$U$88,OFFSET(WatchbillMONTHLY!$A$88:$U$88,1,2)),FALSE),TRUE,FALSE)),
FALSE),FALSE)</f>
        <v>0</v>
      </c>
      <c r="AQ81" s="209" t="b" cm="1">
        <f t="array" aca="1" ref="AQ81" ca="1">IF(AND($A81 &gt; 0, J81 &gt; 0,AQ$2&lt;MiscFormulas!$A$5+1),
_xlfn.IFNA(
_xlfn.IFNA(
_xlfn.IFNA(
_xlfn.IFNA(
_xlfn.IFNA(
_xlfn.IFNA(
IF(_xlfn.XLOOKUP(AQ$2,WatchbillMONTHLY!$A$3:$U$3,OFFSET(WatchbillMONTHLY!$A$3:$U$3,1,2))=IF(_xlfn.XLOOKUP($A81,INDIRECT("_"&amp;_xlfn.XLOOKUP(AQ$2,WatchbillMONTHLY!$A$3:$U$3,OFFSET(WatchbillMONTHLY!$A$3:$U$3,1,2))),INDIRECT("_"&amp;_xlfn.XLOOKUP(AQ$2,WatchbillMONTHLY!$A$3:$U$3,OFFSET(WatchbillMONTHLY!$A$3:$U$3,1,2))))=$A81,_xlfn.XLOOKUP(AQ$2,WatchbillMONTHLY!$A$3:$U$3,OFFSET(WatchbillMONTHLY!$A$3:$U$3,1,2)),FALSE),TRUE,FALSE),
IF(_xlfn.XLOOKUP(AQ$2,WatchbillMONTHLY!$A$20:$U$20,OFFSET(WatchbillMONTHLY!$A$20:$U$20,1,2))=IF(_xlfn.XLOOKUP($A81,INDIRECT("_"&amp;_xlfn.XLOOKUP(AQ$2,WatchbillMONTHLY!$A$20:$U$20,OFFSET(WatchbillMONTHLY!$A$20:$U$20,1,2))),INDIRECT("_"&amp;_xlfn.XLOOKUP(AQ$2,WatchbillMONTHLY!$A$20:$U$20,OFFSET(WatchbillMONTHLY!$A$20:$U$20,1,2))))=$A81,_xlfn.XLOOKUP(AQ$2,WatchbillMONTHLY!$A$20:$U$20,OFFSET(WatchbillMONTHLY!$A$20:$U$20,1,2)),FALSE),TRUE,FALSE)),
IF(_xlfn.XLOOKUP(AQ$2,WatchbillMONTHLY!$A$37:$U$37,OFFSET(WatchbillMONTHLY!$A$37:$U$37,1,2))=IF(_xlfn.XLOOKUP($A81,INDIRECT("_"&amp;_xlfn.XLOOKUP(AQ$2,WatchbillMONTHLY!$A$37:$U$37,OFFSET(WatchbillMONTHLY!$A$37:$U$37,1,2))),INDIRECT("_"&amp;_xlfn.XLOOKUP(AQ$2,WatchbillMONTHLY!$A$37:$U$37,OFFSET(WatchbillMONTHLY!$A$37:$U$37,1,2))))=$A81,_xlfn.XLOOKUP(AQ$2,WatchbillMONTHLY!$A$37:$U$37,OFFSET(WatchbillMONTHLY!$A$37:$U$37,1,2)),FALSE),TRUE,FALSE)),
IF(_xlfn.XLOOKUP(AQ$2,WatchbillMONTHLY!$A$54:$U$54,OFFSET(WatchbillMONTHLY!$A$54:$U$54,1,2))=IF(_xlfn.XLOOKUP($A81,INDIRECT("_"&amp;_xlfn.XLOOKUP(AQ$2,WatchbillMONTHLY!$A$54:$U$54,OFFSET(WatchbillMONTHLY!$A$54:$U$54,1,2))),INDIRECT("_"&amp;_xlfn.XLOOKUP(AQ$2,WatchbillMONTHLY!$A$54:$U$54,OFFSET(WatchbillMONTHLY!$A$54:$U$54,1,2))))=$A81,_xlfn.XLOOKUP(AQ$2,WatchbillMONTHLY!$A$54:$U$54,OFFSET(WatchbillMONTHLY!$A$54:$U$54,1,2)),FALSE),TRUE,FALSE)),
IF(_xlfn.XLOOKUP(AQ$2,WatchbillMONTHLY!$A$71:$U$71,OFFSET(WatchbillMONTHLY!$A$71:$U$71,1,2))=IF(_xlfn.XLOOKUP($A81,INDIRECT("_"&amp;_xlfn.XLOOKUP(AQ$2,WatchbillMONTHLY!$A$71:$U$71,OFFSET(WatchbillMONTHLY!$A$71:$U$71,1,2))),INDIRECT("_"&amp;_xlfn.XLOOKUP(AQ$2,WatchbillMONTHLY!$A$71:$U$71,OFFSET(WatchbillMONTHLY!$A$71:$U$71,1,2))))=$A81,_xlfn.XLOOKUP(AQ$2,WatchbillMONTHLY!$A$71:$U$71,OFFSET(WatchbillMONTHLY!$A$71:$U$71,1,2)),FALSE),TRUE,FALSE)),
IF(_xlfn.XLOOKUP(AQ$2,WatchbillMONTHLY!$A$88:$U$88,OFFSET(WatchbillMONTHLY!$A$88:$U$88,1,2))=IF(_xlfn.XLOOKUP($A81,INDIRECT("_"&amp;_xlfn.XLOOKUP(AQ$2,WatchbillMONTHLY!$A$88:$U$88,OFFSET(WatchbillMONTHLY!$A$88:$U$88,1,2))),INDIRECT("_"&amp;_xlfn.XLOOKUP(AQ$2,WatchbillMONTHLY!$A$88:$U$88,OFFSET(WatchbillMONTHLY!$A$88:$U$88,1,2))))=$A81,_xlfn.XLOOKUP(AQ$2,WatchbillMONTHLY!$A$88:$U$88,OFFSET(WatchbillMONTHLY!$A$88:$U$88,1,2)),FALSE),TRUE,FALSE)),
FALSE),FALSE)</f>
        <v>0</v>
      </c>
      <c r="AR81" s="209" t="b" cm="1">
        <f t="array" aca="1" ref="AR81" ca="1">IF(AND($A81 &gt; 0, K81 &gt; 0,AR$2&lt;MiscFormulas!$A$5+1),
_xlfn.IFNA(
_xlfn.IFNA(
_xlfn.IFNA(
_xlfn.IFNA(
_xlfn.IFNA(
_xlfn.IFNA(
IF(_xlfn.XLOOKUP(AR$2,WatchbillMONTHLY!$A$3:$U$3,OFFSET(WatchbillMONTHLY!$A$3:$U$3,1,2))=IF(_xlfn.XLOOKUP($A81,INDIRECT("_"&amp;_xlfn.XLOOKUP(AR$2,WatchbillMONTHLY!$A$3:$U$3,OFFSET(WatchbillMONTHLY!$A$3:$U$3,1,2))),INDIRECT("_"&amp;_xlfn.XLOOKUP(AR$2,WatchbillMONTHLY!$A$3:$U$3,OFFSET(WatchbillMONTHLY!$A$3:$U$3,1,2))))=$A81,_xlfn.XLOOKUP(AR$2,WatchbillMONTHLY!$A$3:$U$3,OFFSET(WatchbillMONTHLY!$A$3:$U$3,1,2)),FALSE),TRUE,FALSE),
IF(_xlfn.XLOOKUP(AR$2,WatchbillMONTHLY!$A$20:$U$20,OFFSET(WatchbillMONTHLY!$A$20:$U$20,1,2))=IF(_xlfn.XLOOKUP($A81,INDIRECT("_"&amp;_xlfn.XLOOKUP(AR$2,WatchbillMONTHLY!$A$20:$U$20,OFFSET(WatchbillMONTHLY!$A$20:$U$20,1,2))),INDIRECT("_"&amp;_xlfn.XLOOKUP(AR$2,WatchbillMONTHLY!$A$20:$U$20,OFFSET(WatchbillMONTHLY!$A$20:$U$20,1,2))))=$A81,_xlfn.XLOOKUP(AR$2,WatchbillMONTHLY!$A$20:$U$20,OFFSET(WatchbillMONTHLY!$A$20:$U$20,1,2)),FALSE),TRUE,FALSE)),
IF(_xlfn.XLOOKUP(AR$2,WatchbillMONTHLY!$A$37:$U$37,OFFSET(WatchbillMONTHLY!$A$37:$U$37,1,2))=IF(_xlfn.XLOOKUP($A81,INDIRECT("_"&amp;_xlfn.XLOOKUP(AR$2,WatchbillMONTHLY!$A$37:$U$37,OFFSET(WatchbillMONTHLY!$A$37:$U$37,1,2))),INDIRECT("_"&amp;_xlfn.XLOOKUP(AR$2,WatchbillMONTHLY!$A$37:$U$37,OFFSET(WatchbillMONTHLY!$A$37:$U$37,1,2))))=$A81,_xlfn.XLOOKUP(AR$2,WatchbillMONTHLY!$A$37:$U$37,OFFSET(WatchbillMONTHLY!$A$37:$U$37,1,2)),FALSE),TRUE,FALSE)),
IF(_xlfn.XLOOKUP(AR$2,WatchbillMONTHLY!$A$54:$U$54,OFFSET(WatchbillMONTHLY!$A$54:$U$54,1,2))=IF(_xlfn.XLOOKUP($A81,INDIRECT("_"&amp;_xlfn.XLOOKUP(AR$2,WatchbillMONTHLY!$A$54:$U$54,OFFSET(WatchbillMONTHLY!$A$54:$U$54,1,2))),INDIRECT("_"&amp;_xlfn.XLOOKUP(AR$2,WatchbillMONTHLY!$A$54:$U$54,OFFSET(WatchbillMONTHLY!$A$54:$U$54,1,2))))=$A81,_xlfn.XLOOKUP(AR$2,WatchbillMONTHLY!$A$54:$U$54,OFFSET(WatchbillMONTHLY!$A$54:$U$54,1,2)),FALSE),TRUE,FALSE)),
IF(_xlfn.XLOOKUP(AR$2,WatchbillMONTHLY!$A$71:$U$71,OFFSET(WatchbillMONTHLY!$A$71:$U$71,1,2))=IF(_xlfn.XLOOKUP($A81,INDIRECT("_"&amp;_xlfn.XLOOKUP(AR$2,WatchbillMONTHLY!$A$71:$U$71,OFFSET(WatchbillMONTHLY!$A$71:$U$71,1,2))),INDIRECT("_"&amp;_xlfn.XLOOKUP(AR$2,WatchbillMONTHLY!$A$71:$U$71,OFFSET(WatchbillMONTHLY!$A$71:$U$71,1,2))))=$A81,_xlfn.XLOOKUP(AR$2,WatchbillMONTHLY!$A$71:$U$71,OFFSET(WatchbillMONTHLY!$A$71:$U$71,1,2)),FALSE),TRUE,FALSE)),
IF(_xlfn.XLOOKUP(AR$2,WatchbillMONTHLY!$A$88:$U$88,OFFSET(WatchbillMONTHLY!$A$88:$U$88,1,2))=IF(_xlfn.XLOOKUP($A81,INDIRECT("_"&amp;_xlfn.XLOOKUP(AR$2,WatchbillMONTHLY!$A$88:$U$88,OFFSET(WatchbillMONTHLY!$A$88:$U$88,1,2))),INDIRECT("_"&amp;_xlfn.XLOOKUP(AR$2,WatchbillMONTHLY!$A$88:$U$88,OFFSET(WatchbillMONTHLY!$A$88:$U$88,1,2))))=$A81,_xlfn.XLOOKUP(AR$2,WatchbillMONTHLY!$A$88:$U$88,OFFSET(WatchbillMONTHLY!$A$88:$U$88,1,2)),FALSE),TRUE,FALSE)),
FALSE),FALSE)</f>
        <v>0</v>
      </c>
      <c r="AS81" s="209" t="b" cm="1">
        <f t="array" aca="1" ref="AS81" ca="1">IF(AND($A81 &gt; 0, L81 &gt; 0,AS$2&lt;MiscFormulas!$A$5+1),
_xlfn.IFNA(
_xlfn.IFNA(
_xlfn.IFNA(
_xlfn.IFNA(
_xlfn.IFNA(
_xlfn.IFNA(
IF(_xlfn.XLOOKUP(AS$2,WatchbillMONTHLY!$A$3:$U$3,OFFSET(WatchbillMONTHLY!$A$3:$U$3,1,2))=IF(_xlfn.XLOOKUP($A81,INDIRECT("_"&amp;_xlfn.XLOOKUP(AS$2,WatchbillMONTHLY!$A$3:$U$3,OFFSET(WatchbillMONTHLY!$A$3:$U$3,1,2))),INDIRECT("_"&amp;_xlfn.XLOOKUP(AS$2,WatchbillMONTHLY!$A$3:$U$3,OFFSET(WatchbillMONTHLY!$A$3:$U$3,1,2))))=$A81,_xlfn.XLOOKUP(AS$2,WatchbillMONTHLY!$A$3:$U$3,OFFSET(WatchbillMONTHLY!$A$3:$U$3,1,2)),FALSE),TRUE,FALSE),
IF(_xlfn.XLOOKUP(AS$2,WatchbillMONTHLY!$A$20:$U$20,OFFSET(WatchbillMONTHLY!$A$20:$U$20,1,2))=IF(_xlfn.XLOOKUP($A81,INDIRECT("_"&amp;_xlfn.XLOOKUP(AS$2,WatchbillMONTHLY!$A$20:$U$20,OFFSET(WatchbillMONTHLY!$A$20:$U$20,1,2))),INDIRECT("_"&amp;_xlfn.XLOOKUP(AS$2,WatchbillMONTHLY!$A$20:$U$20,OFFSET(WatchbillMONTHLY!$A$20:$U$20,1,2))))=$A81,_xlfn.XLOOKUP(AS$2,WatchbillMONTHLY!$A$20:$U$20,OFFSET(WatchbillMONTHLY!$A$20:$U$20,1,2)),FALSE),TRUE,FALSE)),
IF(_xlfn.XLOOKUP(AS$2,WatchbillMONTHLY!$A$37:$U$37,OFFSET(WatchbillMONTHLY!$A$37:$U$37,1,2))=IF(_xlfn.XLOOKUP($A81,INDIRECT("_"&amp;_xlfn.XLOOKUP(AS$2,WatchbillMONTHLY!$A$37:$U$37,OFFSET(WatchbillMONTHLY!$A$37:$U$37,1,2))),INDIRECT("_"&amp;_xlfn.XLOOKUP(AS$2,WatchbillMONTHLY!$A$37:$U$37,OFFSET(WatchbillMONTHLY!$A$37:$U$37,1,2))))=$A81,_xlfn.XLOOKUP(AS$2,WatchbillMONTHLY!$A$37:$U$37,OFFSET(WatchbillMONTHLY!$A$37:$U$37,1,2)),FALSE),TRUE,FALSE)),
IF(_xlfn.XLOOKUP(AS$2,WatchbillMONTHLY!$A$54:$U$54,OFFSET(WatchbillMONTHLY!$A$54:$U$54,1,2))=IF(_xlfn.XLOOKUP($A81,INDIRECT("_"&amp;_xlfn.XLOOKUP(AS$2,WatchbillMONTHLY!$A$54:$U$54,OFFSET(WatchbillMONTHLY!$A$54:$U$54,1,2))),INDIRECT("_"&amp;_xlfn.XLOOKUP(AS$2,WatchbillMONTHLY!$A$54:$U$54,OFFSET(WatchbillMONTHLY!$A$54:$U$54,1,2))))=$A81,_xlfn.XLOOKUP(AS$2,WatchbillMONTHLY!$A$54:$U$54,OFFSET(WatchbillMONTHLY!$A$54:$U$54,1,2)),FALSE),TRUE,FALSE)),
IF(_xlfn.XLOOKUP(AS$2,WatchbillMONTHLY!$A$71:$U$71,OFFSET(WatchbillMONTHLY!$A$71:$U$71,1,2))=IF(_xlfn.XLOOKUP($A81,INDIRECT("_"&amp;_xlfn.XLOOKUP(AS$2,WatchbillMONTHLY!$A$71:$U$71,OFFSET(WatchbillMONTHLY!$A$71:$U$71,1,2))),INDIRECT("_"&amp;_xlfn.XLOOKUP(AS$2,WatchbillMONTHLY!$A$71:$U$71,OFFSET(WatchbillMONTHLY!$A$71:$U$71,1,2))))=$A81,_xlfn.XLOOKUP(AS$2,WatchbillMONTHLY!$A$71:$U$71,OFFSET(WatchbillMONTHLY!$A$71:$U$71,1,2)),FALSE),TRUE,FALSE)),
IF(_xlfn.XLOOKUP(AS$2,WatchbillMONTHLY!$A$88:$U$88,OFFSET(WatchbillMONTHLY!$A$88:$U$88,1,2))=IF(_xlfn.XLOOKUP($A81,INDIRECT("_"&amp;_xlfn.XLOOKUP(AS$2,WatchbillMONTHLY!$A$88:$U$88,OFFSET(WatchbillMONTHLY!$A$88:$U$88,1,2))),INDIRECT("_"&amp;_xlfn.XLOOKUP(AS$2,WatchbillMONTHLY!$A$88:$U$88,OFFSET(WatchbillMONTHLY!$A$88:$U$88,1,2))))=$A81,_xlfn.XLOOKUP(AS$2,WatchbillMONTHLY!$A$88:$U$88,OFFSET(WatchbillMONTHLY!$A$88:$U$88,1,2)),FALSE),TRUE,FALSE)),
FALSE),FALSE)</f>
        <v>0</v>
      </c>
      <c r="AT81" s="209" t="b" cm="1">
        <f t="array" aca="1" ref="AT81" ca="1">IF(AND($A81 &gt; 0, M81 &gt; 0,AT$2&lt;MiscFormulas!$A$5+1),
_xlfn.IFNA(
_xlfn.IFNA(
_xlfn.IFNA(
_xlfn.IFNA(
_xlfn.IFNA(
_xlfn.IFNA(
IF(_xlfn.XLOOKUP(AT$2,WatchbillMONTHLY!$A$3:$U$3,OFFSET(WatchbillMONTHLY!$A$3:$U$3,1,2))=IF(_xlfn.XLOOKUP($A81,INDIRECT("_"&amp;_xlfn.XLOOKUP(AT$2,WatchbillMONTHLY!$A$3:$U$3,OFFSET(WatchbillMONTHLY!$A$3:$U$3,1,2))),INDIRECT("_"&amp;_xlfn.XLOOKUP(AT$2,WatchbillMONTHLY!$A$3:$U$3,OFFSET(WatchbillMONTHLY!$A$3:$U$3,1,2))))=$A81,_xlfn.XLOOKUP(AT$2,WatchbillMONTHLY!$A$3:$U$3,OFFSET(WatchbillMONTHLY!$A$3:$U$3,1,2)),FALSE),TRUE,FALSE),
IF(_xlfn.XLOOKUP(AT$2,WatchbillMONTHLY!$A$20:$U$20,OFFSET(WatchbillMONTHLY!$A$20:$U$20,1,2))=IF(_xlfn.XLOOKUP($A81,INDIRECT("_"&amp;_xlfn.XLOOKUP(AT$2,WatchbillMONTHLY!$A$20:$U$20,OFFSET(WatchbillMONTHLY!$A$20:$U$20,1,2))),INDIRECT("_"&amp;_xlfn.XLOOKUP(AT$2,WatchbillMONTHLY!$A$20:$U$20,OFFSET(WatchbillMONTHLY!$A$20:$U$20,1,2))))=$A81,_xlfn.XLOOKUP(AT$2,WatchbillMONTHLY!$A$20:$U$20,OFFSET(WatchbillMONTHLY!$A$20:$U$20,1,2)),FALSE),TRUE,FALSE)),
IF(_xlfn.XLOOKUP(AT$2,WatchbillMONTHLY!$A$37:$U$37,OFFSET(WatchbillMONTHLY!$A$37:$U$37,1,2))=IF(_xlfn.XLOOKUP($A81,INDIRECT("_"&amp;_xlfn.XLOOKUP(AT$2,WatchbillMONTHLY!$A$37:$U$37,OFFSET(WatchbillMONTHLY!$A$37:$U$37,1,2))),INDIRECT("_"&amp;_xlfn.XLOOKUP(AT$2,WatchbillMONTHLY!$A$37:$U$37,OFFSET(WatchbillMONTHLY!$A$37:$U$37,1,2))))=$A81,_xlfn.XLOOKUP(AT$2,WatchbillMONTHLY!$A$37:$U$37,OFFSET(WatchbillMONTHLY!$A$37:$U$37,1,2)),FALSE),TRUE,FALSE)),
IF(_xlfn.XLOOKUP(AT$2,WatchbillMONTHLY!$A$54:$U$54,OFFSET(WatchbillMONTHLY!$A$54:$U$54,1,2))=IF(_xlfn.XLOOKUP($A81,INDIRECT("_"&amp;_xlfn.XLOOKUP(AT$2,WatchbillMONTHLY!$A$54:$U$54,OFFSET(WatchbillMONTHLY!$A$54:$U$54,1,2))),INDIRECT("_"&amp;_xlfn.XLOOKUP(AT$2,WatchbillMONTHLY!$A$54:$U$54,OFFSET(WatchbillMONTHLY!$A$54:$U$54,1,2))))=$A81,_xlfn.XLOOKUP(AT$2,WatchbillMONTHLY!$A$54:$U$54,OFFSET(WatchbillMONTHLY!$A$54:$U$54,1,2)),FALSE),TRUE,FALSE)),
IF(_xlfn.XLOOKUP(AT$2,WatchbillMONTHLY!$A$71:$U$71,OFFSET(WatchbillMONTHLY!$A$71:$U$71,1,2))=IF(_xlfn.XLOOKUP($A81,INDIRECT("_"&amp;_xlfn.XLOOKUP(AT$2,WatchbillMONTHLY!$A$71:$U$71,OFFSET(WatchbillMONTHLY!$A$71:$U$71,1,2))),INDIRECT("_"&amp;_xlfn.XLOOKUP(AT$2,WatchbillMONTHLY!$A$71:$U$71,OFFSET(WatchbillMONTHLY!$A$71:$U$71,1,2))))=$A81,_xlfn.XLOOKUP(AT$2,WatchbillMONTHLY!$A$71:$U$71,OFFSET(WatchbillMONTHLY!$A$71:$U$71,1,2)),FALSE),TRUE,FALSE)),
IF(_xlfn.XLOOKUP(AT$2,WatchbillMONTHLY!$A$88:$U$88,OFFSET(WatchbillMONTHLY!$A$88:$U$88,1,2))=IF(_xlfn.XLOOKUP($A81,INDIRECT("_"&amp;_xlfn.XLOOKUP(AT$2,WatchbillMONTHLY!$A$88:$U$88,OFFSET(WatchbillMONTHLY!$A$88:$U$88,1,2))),INDIRECT("_"&amp;_xlfn.XLOOKUP(AT$2,WatchbillMONTHLY!$A$88:$U$88,OFFSET(WatchbillMONTHLY!$A$88:$U$88,1,2))))=$A81,_xlfn.XLOOKUP(AT$2,WatchbillMONTHLY!$A$88:$U$88,OFFSET(WatchbillMONTHLY!$A$88:$U$88,1,2)),FALSE),TRUE,FALSE)),
FALSE),FALSE)</f>
        <v>0</v>
      </c>
      <c r="AU81" s="209" t="b" cm="1">
        <f t="array" aca="1" ref="AU81" ca="1">IF(AND($A81 &gt; 0, N81 &gt; 0,AU$2&lt;MiscFormulas!$A$5+1),
_xlfn.IFNA(
_xlfn.IFNA(
_xlfn.IFNA(
_xlfn.IFNA(
_xlfn.IFNA(
_xlfn.IFNA(
IF(_xlfn.XLOOKUP(AU$2,WatchbillMONTHLY!$A$3:$U$3,OFFSET(WatchbillMONTHLY!$A$3:$U$3,1,2))=IF(_xlfn.XLOOKUP($A81,INDIRECT("_"&amp;_xlfn.XLOOKUP(AU$2,WatchbillMONTHLY!$A$3:$U$3,OFFSET(WatchbillMONTHLY!$A$3:$U$3,1,2))),INDIRECT("_"&amp;_xlfn.XLOOKUP(AU$2,WatchbillMONTHLY!$A$3:$U$3,OFFSET(WatchbillMONTHLY!$A$3:$U$3,1,2))))=$A81,_xlfn.XLOOKUP(AU$2,WatchbillMONTHLY!$A$3:$U$3,OFFSET(WatchbillMONTHLY!$A$3:$U$3,1,2)),FALSE),TRUE,FALSE),
IF(_xlfn.XLOOKUP(AU$2,WatchbillMONTHLY!$A$20:$U$20,OFFSET(WatchbillMONTHLY!$A$20:$U$20,1,2))=IF(_xlfn.XLOOKUP($A81,INDIRECT("_"&amp;_xlfn.XLOOKUP(AU$2,WatchbillMONTHLY!$A$20:$U$20,OFFSET(WatchbillMONTHLY!$A$20:$U$20,1,2))),INDIRECT("_"&amp;_xlfn.XLOOKUP(AU$2,WatchbillMONTHLY!$A$20:$U$20,OFFSET(WatchbillMONTHLY!$A$20:$U$20,1,2))))=$A81,_xlfn.XLOOKUP(AU$2,WatchbillMONTHLY!$A$20:$U$20,OFFSET(WatchbillMONTHLY!$A$20:$U$20,1,2)),FALSE),TRUE,FALSE)),
IF(_xlfn.XLOOKUP(AU$2,WatchbillMONTHLY!$A$37:$U$37,OFFSET(WatchbillMONTHLY!$A$37:$U$37,1,2))=IF(_xlfn.XLOOKUP($A81,INDIRECT("_"&amp;_xlfn.XLOOKUP(AU$2,WatchbillMONTHLY!$A$37:$U$37,OFFSET(WatchbillMONTHLY!$A$37:$U$37,1,2))),INDIRECT("_"&amp;_xlfn.XLOOKUP(AU$2,WatchbillMONTHLY!$A$37:$U$37,OFFSET(WatchbillMONTHLY!$A$37:$U$37,1,2))))=$A81,_xlfn.XLOOKUP(AU$2,WatchbillMONTHLY!$A$37:$U$37,OFFSET(WatchbillMONTHLY!$A$37:$U$37,1,2)),FALSE),TRUE,FALSE)),
IF(_xlfn.XLOOKUP(AU$2,WatchbillMONTHLY!$A$54:$U$54,OFFSET(WatchbillMONTHLY!$A$54:$U$54,1,2))=IF(_xlfn.XLOOKUP($A81,INDIRECT("_"&amp;_xlfn.XLOOKUP(AU$2,WatchbillMONTHLY!$A$54:$U$54,OFFSET(WatchbillMONTHLY!$A$54:$U$54,1,2))),INDIRECT("_"&amp;_xlfn.XLOOKUP(AU$2,WatchbillMONTHLY!$A$54:$U$54,OFFSET(WatchbillMONTHLY!$A$54:$U$54,1,2))))=$A81,_xlfn.XLOOKUP(AU$2,WatchbillMONTHLY!$A$54:$U$54,OFFSET(WatchbillMONTHLY!$A$54:$U$54,1,2)),FALSE),TRUE,FALSE)),
IF(_xlfn.XLOOKUP(AU$2,WatchbillMONTHLY!$A$71:$U$71,OFFSET(WatchbillMONTHLY!$A$71:$U$71,1,2))=IF(_xlfn.XLOOKUP($A81,INDIRECT("_"&amp;_xlfn.XLOOKUP(AU$2,WatchbillMONTHLY!$A$71:$U$71,OFFSET(WatchbillMONTHLY!$A$71:$U$71,1,2))),INDIRECT("_"&amp;_xlfn.XLOOKUP(AU$2,WatchbillMONTHLY!$A$71:$U$71,OFFSET(WatchbillMONTHLY!$A$71:$U$71,1,2))))=$A81,_xlfn.XLOOKUP(AU$2,WatchbillMONTHLY!$A$71:$U$71,OFFSET(WatchbillMONTHLY!$A$71:$U$71,1,2)),FALSE),TRUE,FALSE)),
IF(_xlfn.XLOOKUP(AU$2,WatchbillMONTHLY!$A$88:$U$88,OFFSET(WatchbillMONTHLY!$A$88:$U$88,1,2))=IF(_xlfn.XLOOKUP($A81,INDIRECT("_"&amp;_xlfn.XLOOKUP(AU$2,WatchbillMONTHLY!$A$88:$U$88,OFFSET(WatchbillMONTHLY!$A$88:$U$88,1,2))),INDIRECT("_"&amp;_xlfn.XLOOKUP(AU$2,WatchbillMONTHLY!$A$88:$U$88,OFFSET(WatchbillMONTHLY!$A$88:$U$88,1,2))))=$A81,_xlfn.XLOOKUP(AU$2,WatchbillMONTHLY!$A$88:$U$88,OFFSET(WatchbillMONTHLY!$A$88:$U$88,1,2)),FALSE),TRUE,FALSE)),
FALSE),FALSE)</f>
        <v>0</v>
      </c>
      <c r="AV81" s="209" t="b" cm="1">
        <f t="array" aca="1" ref="AV81" ca="1">IF(AND($A81 &gt; 0, O81 &gt; 0,AV$2&lt;MiscFormulas!$A$5+1),
_xlfn.IFNA(
_xlfn.IFNA(
_xlfn.IFNA(
_xlfn.IFNA(
_xlfn.IFNA(
_xlfn.IFNA(
IF(_xlfn.XLOOKUP(AV$2,WatchbillMONTHLY!$A$3:$U$3,OFFSET(WatchbillMONTHLY!$A$3:$U$3,1,2))=IF(_xlfn.XLOOKUP($A81,INDIRECT("_"&amp;_xlfn.XLOOKUP(AV$2,WatchbillMONTHLY!$A$3:$U$3,OFFSET(WatchbillMONTHLY!$A$3:$U$3,1,2))),INDIRECT("_"&amp;_xlfn.XLOOKUP(AV$2,WatchbillMONTHLY!$A$3:$U$3,OFFSET(WatchbillMONTHLY!$A$3:$U$3,1,2))))=$A81,_xlfn.XLOOKUP(AV$2,WatchbillMONTHLY!$A$3:$U$3,OFFSET(WatchbillMONTHLY!$A$3:$U$3,1,2)),FALSE),TRUE,FALSE),
IF(_xlfn.XLOOKUP(AV$2,WatchbillMONTHLY!$A$20:$U$20,OFFSET(WatchbillMONTHLY!$A$20:$U$20,1,2))=IF(_xlfn.XLOOKUP($A81,INDIRECT("_"&amp;_xlfn.XLOOKUP(AV$2,WatchbillMONTHLY!$A$20:$U$20,OFFSET(WatchbillMONTHLY!$A$20:$U$20,1,2))),INDIRECT("_"&amp;_xlfn.XLOOKUP(AV$2,WatchbillMONTHLY!$A$20:$U$20,OFFSET(WatchbillMONTHLY!$A$20:$U$20,1,2))))=$A81,_xlfn.XLOOKUP(AV$2,WatchbillMONTHLY!$A$20:$U$20,OFFSET(WatchbillMONTHLY!$A$20:$U$20,1,2)),FALSE),TRUE,FALSE)),
IF(_xlfn.XLOOKUP(AV$2,WatchbillMONTHLY!$A$37:$U$37,OFFSET(WatchbillMONTHLY!$A$37:$U$37,1,2))=IF(_xlfn.XLOOKUP($A81,INDIRECT("_"&amp;_xlfn.XLOOKUP(AV$2,WatchbillMONTHLY!$A$37:$U$37,OFFSET(WatchbillMONTHLY!$A$37:$U$37,1,2))),INDIRECT("_"&amp;_xlfn.XLOOKUP(AV$2,WatchbillMONTHLY!$A$37:$U$37,OFFSET(WatchbillMONTHLY!$A$37:$U$37,1,2))))=$A81,_xlfn.XLOOKUP(AV$2,WatchbillMONTHLY!$A$37:$U$37,OFFSET(WatchbillMONTHLY!$A$37:$U$37,1,2)),FALSE),TRUE,FALSE)),
IF(_xlfn.XLOOKUP(AV$2,WatchbillMONTHLY!$A$54:$U$54,OFFSET(WatchbillMONTHLY!$A$54:$U$54,1,2))=IF(_xlfn.XLOOKUP($A81,INDIRECT("_"&amp;_xlfn.XLOOKUP(AV$2,WatchbillMONTHLY!$A$54:$U$54,OFFSET(WatchbillMONTHLY!$A$54:$U$54,1,2))),INDIRECT("_"&amp;_xlfn.XLOOKUP(AV$2,WatchbillMONTHLY!$A$54:$U$54,OFFSET(WatchbillMONTHLY!$A$54:$U$54,1,2))))=$A81,_xlfn.XLOOKUP(AV$2,WatchbillMONTHLY!$A$54:$U$54,OFFSET(WatchbillMONTHLY!$A$54:$U$54,1,2)),FALSE),TRUE,FALSE)),
IF(_xlfn.XLOOKUP(AV$2,WatchbillMONTHLY!$A$71:$U$71,OFFSET(WatchbillMONTHLY!$A$71:$U$71,1,2))=IF(_xlfn.XLOOKUP($A81,INDIRECT("_"&amp;_xlfn.XLOOKUP(AV$2,WatchbillMONTHLY!$A$71:$U$71,OFFSET(WatchbillMONTHLY!$A$71:$U$71,1,2))),INDIRECT("_"&amp;_xlfn.XLOOKUP(AV$2,WatchbillMONTHLY!$A$71:$U$71,OFFSET(WatchbillMONTHLY!$A$71:$U$71,1,2))))=$A81,_xlfn.XLOOKUP(AV$2,WatchbillMONTHLY!$A$71:$U$71,OFFSET(WatchbillMONTHLY!$A$71:$U$71,1,2)),FALSE),TRUE,FALSE)),
IF(_xlfn.XLOOKUP(AV$2,WatchbillMONTHLY!$A$88:$U$88,OFFSET(WatchbillMONTHLY!$A$88:$U$88,1,2))=IF(_xlfn.XLOOKUP($A81,INDIRECT("_"&amp;_xlfn.XLOOKUP(AV$2,WatchbillMONTHLY!$A$88:$U$88,OFFSET(WatchbillMONTHLY!$A$88:$U$88,1,2))),INDIRECT("_"&amp;_xlfn.XLOOKUP(AV$2,WatchbillMONTHLY!$A$88:$U$88,OFFSET(WatchbillMONTHLY!$A$88:$U$88,1,2))))=$A81,_xlfn.XLOOKUP(AV$2,WatchbillMONTHLY!$A$88:$U$88,OFFSET(WatchbillMONTHLY!$A$88:$U$88,1,2)),FALSE),TRUE,FALSE)),
FALSE),FALSE)</f>
        <v>0</v>
      </c>
      <c r="AW81" s="209" t="b" cm="1">
        <f t="array" aca="1" ref="AW81" ca="1">IF(AND($A81 &gt; 0, P81 &gt; 0,AW$2&lt;MiscFormulas!$A$5+1),
_xlfn.IFNA(
_xlfn.IFNA(
_xlfn.IFNA(
_xlfn.IFNA(
_xlfn.IFNA(
_xlfn.IFNA(
IF(_xlfn.XLOOKUP(AW$2,WatchbillMONTHLY!$A$3:$U$3,OFFSET(WatchbillMONTHLY!$A$3:$U$3,1,2))=IF(_xlfn.XLOOKUP($A81,INDIRECT("_"&amp;_xlfn.XLOOKUP(AW$2,WatchbillMONTHLY!$A$3:$U$3,OFFSET(WatchbillMONTHLY!$A$3:$U$3,1,2))),INDIRECT("_"&amp;_xlfn.XLOOKUP(AW$2,WatchbillMONTHLY!$A$3:$U$3,OFFSET(WatchbillMONTHLY!$A$3:$U$3,1,2))))=$A81,_xlfn.XLOOKUP(AW$2,WatchbillMONTHLY!$A$3:$U$3,OFFSET(WatchbillMONTHLY!$A$3:$U$3,1,2)),FALSE),TRUE,FALSE),
IF(_xlfn.XLOOKUP(AW$2,WatchbillMONTHLY!$A$20:$U$20,OFFSET(WatchbillMONTHLY!$A$20:$U$20,1,2))=IF(_xlfn.XLOOKUP($A81,INDIRECT("_"&amp;_xlfn.XLOOKUP(AW$2,WatchbillMONTHLY!$A$20:$U$20,OFFSET(WatchbillMONTHLY!$A$20:$U$20,1,2))),INDIRECT("_"&amp;_xlfn.XLOOKUP(AW$2,WatchbillMONTHLY!$A$20:$U$20,OFFSET(WatchbillMONTHLY!$A$20:$U$20,1,2))))=$A81,_xlfn.XLOOKUP(AW$2,WatchbillMONTHLY!$A$20:$U$20,OFFSET(WatchbillMONTHLY!$A$20:$U$20,1,2)),FALSE),TRUE,FALSE)),
IF(_xlfn.XLOOKUP(AW$2,WatchbillMONTHLY!$A$37:$U$37,OFFSET(WatchbillMONTHLY!$A$37:$U$37,1,2))=IF(_xlfn.XLOOKUP($A81,INDIRECT("_"&amp;_xlfn.XLOOKUP(AW$2,WatchbillMONTHLY!$A$37:$U$37,OFFSET(WatchbillMONTHLY!$A$37:$U$37,1,2))),INDIRECT("_"&amp;_xlfn.XLOOKUP(AW$2,WatchbillMONTHLY!$A$37:$U$37,OFFSET(WatchbillMONTHLY!$A$37:$U$37,1,2))))=$A81,_xlfn.XLOOKUP(AW$2,WatchbillMONTHLY!$A$37:$U$37,OFFSET(WatchbillMONTHLY!$A$37:$U$37,1,2)),FALSE),TRUE,FALSE)),
IF(_xlfn.XLOOKUP(AW$2,WatchbillMONTHLY!$A$54:$U$54,OFFSET(WatchbillMONTHLY!$A$54:$U$54,1,2))=IF(_xlfn.XLOOKUP($A81,INDIRECT("_"&amp;_xlfn.XLOOKUP(AW$2,WatchbillMONTHLY!$A$54:$U$54,OFFSET(WatchbillMONTHLY!$A$54:$U$54,1,2))),INDIRECT("_"&amp;_xlfn.XLOOKUP(AW$2,WatchbillMONTHLY!$A$54:$U$54,OFFSET(WatchbillMONTHLY!$A$54:$U$54,1,2))))=$A81,_xlfn.XLOOKUP(AW$2,WatchbillMONTHLY!$A$54:$U$54,OFFSET(WatchbillMONTHLY!$A$54:$U$54,1,2)),FALSE),TRUE,FALSE)),
IF(_xlfn.XLOOKUP(AW$2,WatchbillMONTHLY!$A$71:$U$71,OFFSET(WatchbillMONTHLY!$A$71:$U$71,1,2))=IF(_xlfn.XLOOKUP($A81,INDIRECT("_"&amp;_xlfn.XLOOKUP(AW$2,WatchbillMONTHLY!$A$71:$U$71,OFFSET(WatchbillMONTHLY!$A$71:$U$71,1,2))),INDIRECT("_"&amp;_xlfn.XLOOKUP(AW$2,WatchbillMONTHLY!$A$71:$U$71,OFFSET(WatchbillMONTHLY!$A$71:$U$71,1,2))))=$A81,_xlfn.XLOOKUP(AW$2,WatchbillMONTHLY!$A$71:$U$71,OFFSET(WatchbillMONTHLY!$A$71:$U$71,1,2)),FALSE),TRUE,FALSE)),
IF(_xlfn.XLOOKUP(AW$2,WatchbillMONTHLY!$A$88:$U$88,OFFSET(WatchbillMONTHLY!$A$88:$U$88,1,2))=IF(_xlfn.XLOOKUP($A81,INDIRECT("_"&amp;_xlfn.XLOOKUP(AW$2,WatchbillMONTHLY!$A$88:$U$88,OFFSET(WatchbillMONTHLY!$A$88:$U$88,1,2))),INDIRECT("_"&amp;_xlfn.XLOOKUP(AW$2,WatchbillMONTHLY!$A$88:$U$88,OFFSET(WatchbillMONTHLY!$A$88:$U$88,1,2))))=$A81,_xlfn.XLOOKUP(AW$2,WatchbillMONTHLY!$A$88:$U$88,OFFSET(WatchbillMONTHLY!$A$88:$U$88,1,2)),FALSE),TRUE,FALSE)),
FALSE),FALSE)</f>
        <v>0</v>
      </c>
      <c r="AX81" s="209" t="b" cm="1">
        <f t="array" aca="1" ref="AX81" ca="1">IF(AND($A81 &gt; 0, Q81 &gt; 0,AX$2&lt;MiscFormulas!$A$5+1),
_xlfn.IFNA(
_xlfn.IFNA(
_xlfn.IFNA(
_xlfn.IFNA(
_xlfn.IFNA(
_xlfn.IFNA(
IF(_xlfn.XLOOKUP(AX$2,WatchbillMONTHLY!$A$3:$U$3,OFFSET(WatchbillMONTHLY!$A$3:$U$3,1,2))=IF(_xlfn.XLOOKUP($A81,INDIRECT("_"&amp;_xlfn.XLOOKUP(AX$2,WatchbillMONTHLY!$A$3:$U$3,OFFSET(WatchbillMONTHLY!$A$3:$U$3,1,2))),INDIRECT("_"&amp;_xlfn.XLOOKUP(AX$2,WatchbillMONTHLY!$A$3:$U$3,OFFSET(WatchbillMONTHLY!$A$3:$U$3,1,2))))=$A81,_xlfn.XLOOKUP(AX$2,WatchbillMONTHLY!$A$3:$U$3,OFFSET(WatchbillMONTHLY!$A$3:$U$3,1,2)),FALSE),TRUE,FALSE),
IF(_xlfn.XLOOKUP(AX$2,WatchbillMONTHLY!$A$20:$U$20,OFFSET(WatchbillMONTHLY!$A$20:$U$20,1,2))=IF(_xlfn.XLOOKUP($A81,INDIRECT("_"&amp;_xlfn.XLOOKUP(AX$2,WatchbillMONTHLY!$A$20:$U$20,OFFSET(WatchbillMONTHLY!$A$20:$U$20,1,2))),INDIRECT("_"&amp;_xlfn.XLOOKUP(AX$2,WatchbillMONTHLY!$A$20:$U$20,OFFSET(WatchbillMONTHLY!$A$20:$U$20,1,2))))=$A81,_xlfn.XLOOKUP(AX$2,WatchbillMONTHLY!$A$20:$U$20,OFFSET(WatchbillMONTHLY!$A$20:$U$20,1,2)),FALSE),TRUE,FALSE)),
IF(_xlfn.XLOOKUP(AX$2,WatchbillMONTHLY!$A$37:$U$37,OFFSET(WatchbillMONTHLY!$A$37:$U$37,1,2))=IF(_xlfn.XLOOKUP($A81,INDIRECT("_"&amp;_xlfn.XLOOKUP(AX$2,WatchbillMONTHLY!$A$37:$U$37,OFFSET(WatchbillMONTHLY!$A$37:$U$37,1,2))),INDIRECT("_"&amp;_xlfn.XLOOKUP(AX$2,WatchbillMONTHLY!$A$37:$U$37,OFFSET(WatchbillMONTHLY!$A$37:$U$37,1,2))))=$A81,_xlfn.XLOOKUP(AX$2,WatchbillMONTHLY!$A$37:$U$37,OFFSET(WatchbillMONTHLY!$A$37:$U$37,1,2)),FALSE),TRUE,FALSE)),
IF(_xlfn.XLOOKUP(AX$2,WatchbillMONTHLY!$A$54:$U$54,OFFSET(WatchbillMONTHLY!$A$54:$U$54,1,2))=IF(_xlfn.XLOOKUP($A81,INDIRECT("_"&amp;_xlfn.XLOOKUP(AX$2,WatchbillMONTHLY!$A$54:$U$54,OFFSET(WatchbillMONTHLY!$A$54:$U$54,1,2))),INDIRECT("_"&amp;_xlfn.XLOOKUP(AX$2,WatchbillMONTHLY!$A$54:$U$54,OFFSET(WatchbillMONTHLY!$A$54:$U$54,1,2))))=$A81,_xlfn.XLOOKUP(AX$2,WatchbillMONTHLY!$A$54:$U$54,OFFSET(WatchbillMONTHLY!$A$54:$U$54,1,2)),FALSE),TRUE,FALSE)),
IF(_xlfn.XLOOKUP(AX$2,WatchbillMONTHLY!$A$71:$U$71,OFFSET(WatchbillMONTHLY!$A$71:$U$71,1,2))=IF(_xlfn.XLOOKUP($A81,INDIRECT("_"&amp;_xlfn.XLOOKUP(AX$2,WatchbillMONTHLY!$A$71:$U$71,OFFSET(WatchbillMONTHLY!$A$71:$U$71,1,2))),INDIRECT("_"&amp;_xlfn.XLOOKUP(AX$2,WatchbillMONTHLY!$A$71:$U$71,OFFSET(WatchbillMONTHLY!$A$71:$U$71,1,2))))=$A81,_xlfn.XLOOKUP(AX$2,WatchbillMONTHLY!$A$71:$U$71,OFFSET(WatchbillMONTHLY!$A$71:$U$71,1,2)),FALSE),TRUE,FALSE)),
IF(_xlfn.XLOOKUP(AX$2,WatchbillMONTHLY!$A$88:$U$88,OFFSET(WatchbillMONTHLY!$A$88:$U$88,1,2))=IF(_xlfn.XLOOKUP($A81,INDIRECT("_"&amp;_xlfn.XLOOKUP(AX$2,WatchbillMONTHLY!$A$88:$U$88,OFFSET(WatchbillMONTHLY!$A$88:$U$88,1,2))),INDIRECT("_"&amp;_xlfn.XLOOKUP(AX$2,WatchbillMONTHLY!$A$88:$U$88,OFFSET(WatchbillMONTHLY!$A$88:$U$88,1,2))))=$A81,_xlfn.XLOOKUP(AX$2,WatchbillMONTHLY!$A$88:$U$88,OFFSET(WatchbillMONTHLY!$A$88:$U$88,1,2)),FALSE),TRUE,FALSE)),
FALSE),FALSE)</f>
        <v>0</v>
      </c>
      <c r="AY81" s="209" t="b" cm="1">
        <f t="array" aca="1" ref="AY81" ca="1">IF(AND($A81 &gt; 0, R81 &gt; 0,AY$2&lt;MiscFormulas!$A$5+1),
_xlfn.IFNA(
_xlfn.IFNA(
_xlfn.IFNA(
_xlfn.IFNA(
_xlfn.IFNA(
_xlfn.IFNA(
IF(_xlfn.XLOOKUP(AY$2,WatchbillMONTHLY!$A$3:$U$3,OFFSET(WatchbillMONTHLY!$A$3:$U$3,1,2))=IF(_xlfn.XLOOKUP($A81,INDIRECT("_"&amp;_xlfn.XLOOKUP(AY$2,WatchbillMONTHLY!$A$3:$U$3,OFFSET(WatchbillMONTHLY!$A$3:$U$3,1,2))),INDIRECT("_"&amp;_xlfn.XLOOKUP(AY$2,WatchbillMONTHLY!$A$3:$U$3,OFFSET(WatchbillMONTHLY!$A$3:$U$3,1,2))))=$A81,_xlfn.XLOOKUP(AY$2,WatchbillMONTHLY!$A$3:$U$3,OFFSET(WatchbillMONTHLY!$A$3:$U$3,1,2)),FALSE),TRUE,FALSE),
IF(_xlfn.XLOOKUP(AY$2,WatchbillMONTHLY!$A$20:$U$20,OFFSET(WatchbillMONTHLY!$A$20:$U$20,1,2))=IF(_xlfn.XLOOKUP($A81,INDIRECT("_"&amp;_xlfn.XLOOKUP(AY$2,WatchbillMONTHLY!$A$20:$U$20,OFFSET(WatchbillMONTHLY!$A$20:$U$20,1,2))),INDIRECT("_"&amp;_xlfn.XLOOKUP(AY$2,WatchbillMONTHLY!$A$20:$U$20,OFFSET(WatchbillMONTHLY!$A$20:$U$20,1,2))))=$A81,_xlfn.XLOOKUP(AY$2,WatchbillMONTHLY!$A$20:$U$20,OFFSET(WatchbillMONTHLY!$A$20:$U$20,1,2)),FALSE),TRUE,FALSE)),
IF(_xlfn.XLOOKUP(AY$2,WatchbillMONTHLY!$A$37:$U$37,OFFSET(WatchbillMONTHLY!$A$37:$U$37,1,2))=IF(_xlfn.XLOOKUP($A81,INDIRECT("_"&amp;_xlfn.XLOOKUP(AY$2,WatchbillMONTHLY!$A$37:$U$37,OFFSET(WatchbillMONTHLY!$A$37:$U$37,1,2))),INDIRECT("_"&amp;_xlfn.XLOOKUP(AY$2,WatchbillMONTHLY!$A$37:$U$37,OFFSET(WatchbillMONTHLY!$A$37:$U$37,1,2))))=$A81,_xlfn.XLOOKUP(AY$2,WatchbillMONTHLY!$A$37:$U$37,OFFSET(WatchbillMONTHLY!$A$37:$U$37,1,2)),FALSE),TRUE,FALSE)),
IF(_xlfn.XLOOKUP(AY$2,WatchbillMONTHLY!$A$54:$U$54,OFFSET(WatchbillMONTHLY!$A$54:$U$54,1,2))=IF(_xlfn.XLOOKUP($A81,INDIRECT("_"&amp;_xlfn.XLOOKUP(AY$2,WatchbillMONTHLY!$A$54:$U$54,OFFSET(WatchbillMONTHLY!$A$54:$U$54,1,2))),INDIRECT("_"&amp;_xlfn.XLOOKUP(AY$2,WatchbillMONTHLY!$A$54:$U$54,OFFSET(WatchbillMONTHLY!$A$54:$U$54,1,2))))=$A81,_xlfn.XLOOKUP(AY$2,WatchbillMONTHLY!$A$54:$U$54,OFFSET(WatchbillMONTHLY!$A$54:$U$54,1,2)),FALSE),TRUE,FALSE)),
IF(_xlfn.XLOOKUP(AY$2,WatchbillMONTHLY!$A$71:$U$71,OFFSET(WatchbillMONTHLY!$A$71:$U$71,1,2))=IF(_xlfn.XLOOKUP($A81,INDIRECT("_"&amp;_xlfn.XLOOKUP(AY$2,WatchbillMONTHLY!$A$71:$U$71,OFFSET(WatchbillMONTHLY!$A$71:$U$71,1,2))),INDIRECT("_"&amp;_xlfn.XLOOKUP(AY$2,WatchbillMONTHLY!$A$71:$U$71,OFFSET(WatchbillMONTHLY!$A$71:$U$71,1,2))))=$A81,_xlfn.XLOOKUP(AY$2,WatchbillMONTHLY!$A$71:$U$71,OFFSET(WatchbillMONTHLY!$A$71:$U$71,1,2)),FALSE),TRUE,FALSE)),
IF(_xlfn.XLOOKUP(AY$2,WatchbillMONTHLY!$A$88:$U$88,OFFSET(WatchbillMONTHLY!$A$88:$U$88,1,2))=IF(_xlfn.XLOOKUP($A81,INDIRECT("_"&amp;_xlfn.XLOOKUP(AY$2,WatchbillMONTHLY!$A$88:$U$88,OFFSET(WatchbillMONTHLY!$A$88:$U$88,1,2))),INDIRECT("_"&amp;_xlfn.XLOOKUP(AY$2,WatchbillMONTHLY!$A$88:$U$88,OFFSET(WatchbillMONTHLY!$A$88:$U$88,1,2))))=$A81,_xlfn.XLOOKUP(AY$2,WatchbillMONTHLY!$A$88:$U$88,OFFSET(WatchbillMONTHLY!$A$88:$U$88,1,2)),FALSE),TRUE,FALSE)),
FALSE),FALSE)</f>
        <v>0</v>
      </c>
      <c r="AZ81" s="209" t="b" cm="1">
        <f t="array" aca="1" ref="AZ81" ca="1">IF(AND($A81 &gt; 0, S81 &gt; 0,AZ$2&lt;MiscFormulas!$A$5+1),
_xlfn.IFNA(
_xlfn.IFNA(
_xlfn.IFNA(
_xlfn.IFNA(
_xlfn.IFNA(
_xlfn.IFNA(
IF(_xlfn.XLOOKUP(AZ$2,WatchbillMONTHLY!$A$3:$U$3,OFFSET(WatchbillMONTHLY!$A$3:$U$3,1,2))=IF(_xlfn.XLOOKUP($A81,INDIRECT("_"&amp;_xlfn.XLOOKUP(AZ$2,WatchbillMONTHLY!$A$3:$U$3,OFFSET(WatchbillMONTHLY!$A$3:$U$3,1,2))),INDIRECT("_"&amp;_xlfn.XLOOKUP(AZ$2,WatchbillMONTHLY!$A$3:$U$3,OFFSET(WatchbillMONTHLY!$A$3:$U$3,1,2))))=$A81,_xlfn.XLOOKUP(AZ$2,WatchbillMONTHLY!$A$3:$U$3,OFFSET(WatchbillMONTHLY!$A$3:$U$3,1,2)),FALSE),TRUE,FALSE),
IF(_xlfn.XLOOKUP(AZ$2,WatchbillMONTHLY!$A$20:$U$20,OFFSET(WatchbillMONTHLY!$A$20:$U$20,1,2))=IF(_xlfn.XLOOKUP($A81,INDIRECT("_"&amp;_xlfn.XLOOKUP(AZ$2,WatchbillMONTHLY!$A$20:$U$20,OFFSET(WatchbillMONTHLY!$A$20:$U$20,1,2))),INDIRECT("_"&amp;_xlfn.XLOOKUP(AZ$2,WatchbillMONTHLY!$A$20:$U$20,OFFSET(WatchbillMONTHLY!$A$20:$U$20,1,2))))=$A81,_xlfn.XLOOKUP(AZ$2,WatchbillMONTHLY!$A$20:$U$20,OFFSET(WatchbillMONTHLY!$A$20:$U$20,1,2)),FALSE),TRUE,FALSE)),
IF(_xlfn.XLOOKUP(AZ$2,WatchbillMONTHLY!$A$37:$U$37,OFFSET(WatchbillMONTHLY!$A$37:$U$37,1,2))=IF(_xlfn.XLOOKUP($A81,INDIRECT("_"&amp;_xlfn.XLOOKUP(AZ$2,WatchbillMONTHLY!$A$37:$U$37,OFFSET(WatchbillMONTHLY!$A$37:$U$37,1,2))),INDIRECT("_"&amp;_xlfn.XLOOKUP(AZ$2,WatchbillMONTHLY!$A$37:$U$37,OFFSET(WatchbillMONTHLY!$A$37:$U$37,1,2))))=$A81,_xlfn.XLOOKUP(AZ$2,WatchbillMONTHLY!$A$37:$U$37,OFFSET(WatchbillMONTHLY!$A$37:$U$37,1,2)),FALSE),TRUE,FALSE)),
IF(_xlfn.XLOOKUP(AZ$2,WatchbillMONTHLY!$A$54:$U$54,OFFSET(WatchbillMONTHLY!$A$54:$U$54,1,2))=IF(_xlfn.XLOOKUP($A81,INDIRECT("_"&amp;_xlfn.XLOOKUP(AZ$2,WatchbillMONTHLY!$A$54:$U$54,OFFSET(WatchbillMONTHLY!$A$54:$U$54,1,2))),INDIRECT("_"&amp;_xlfn.XLOOKUP(AZ$2,WatchbillMONTHLY!$A$54:$U$54,OFFSET(WatchbillMONTHLY!$A$54:$U$54,1,2))))=$A81,_xlfn.XLOOKUP(AZ$2,WatchbillMONTHLY!$A$54:$U$54,OFFSET(WatchbillMONTHLY!$A$54:$U$54,1,2)),FALSE),TRUE,FALSE)),
IF(_xlfn.XLOOKUP(AZ$2,WatchbillMONTHLY!$A$71:$U$71,OFFSET(WatchbillMONTHLY!$A$71:$U$71,1,2))=IF(_xlfn.XLOOKUP($A81,INDIRECT("_"&amp;_xlfn.XLOOKUP(AZ$2,WatchbillMONTHLY!$A$71:$U$71,OFFSET(WatchbillMONTHLY!$A$71:$U$71,1,2))),INDIRECT("_"&amp;_xlfn.XLOOKUP(AZ$2,WatchbillMONTHLY!$A$71:$U$71,OFFSET(WatchbillMONTHLY!$A$71:$U$71,1,2))))=$A81,_xlfn.XLOOKUP(AZ$2,WatchbillMONTHLY!$A$71:$U$71,OFFSET(WatchbillMONTHLY!$A$71:$U$71,1,2)),FALSE),TRUE,FALSE)),
IF(_xlfn.XLOOKUP(AZ$2,WatchbillMONTHLY!$A$88:$U$88,OFFSET(WatchbillMONTHLY!$A$88:$U$88,1,2))=IF(_xlfn.XLOOKUP($A81,INDIRECT("_"&amp;_xlfn.XLOOKUP(AZ$2,WatchbillMONTHLY!$A$88:$U$88,OFFSET(WatchbillMONTHLY!$A$88:$U$88,1,2))),INDIRECT("_"&amp;_xlfn.XLOOKUP(AZ$2,WatchbillMONTHLY!$A$88:$U$88,OFFSET(WatchbillMONTHLY!$A$88:$U$88,1,2))))=$A81,_xlfn.XLOOKUP(AZ$2,WatchbillMONTHLY!$A$88:$U$88,OFFSET(WatchbillMONTHLY!$A$88:$U$88,1,2)),FALSE),TRUE,FALSE)),
FALSE),FALSE)</f>
        <v>0</v>
      </c>
      <c r="BA81" s="209" t="b" cm="1">
        <f t="array" aca="1" ref="BA81" ca="1">IF(AND($A81 &gt; 0, T81 &gt; 0,BA$2&lt;MiscFormulas!$A$5+1),
_xlfn.IFNA(
_xlfn.IFNA(
_xlfn.IFNA(
_xlfn.IFNA(
_xlfn.IFNA(
_xlfn.IFNA(
IF(_xlfn.XLOOKUP(BA$2,WatchbillMONTHLY!$A$3:$U$3,OFFSET(WatchbillMONTHLY!$A$3:$U$3,1,2))=IF(_xlfn.XLOOKUP($A81,INDIRECT("_"&amp;_xlfn.XLOOKUP(BA$2,WatchbillMONTHLY!$A$3:$U$3,OFFSET(WatchbillMONTHLY!$A$3:$U$3,1,2))),INDIRECT("_"&amp;_xlfn.XLOOKUP(BA$2,WatchbillMONTHLY!$A$3:$U$3,OFFSET(WatchbillMONTHLY!$A$3:$U$3,1,2))))=$A81,_xlfn.XLOOKUP(BA$2,WatchbillMONTHLY!$A$3:$U$3,OFFSET(WatchbillMONTHLY!$A$3:$U$3,1,2)),FALSE),TRUE,FALSE),
IF(_xlfn.XLOOKUP(BA$2,WatchbillMONTHLY!$A$20:$U$20,OFFSET(WatchbillMONTHLY!$A$20:$U$20,1,2))=IF(_xlfn.XLOOKUP($A81,INDIRECT("_"&amp;_xlfn.XLOOKUP(BA$2,WatchbillMONTHLY!$A$20:$U$20,OFFSET(WatchbillMONTHLY!$A$20:$U$20,1,2))),INDIRECT("_"&amp;_xlfn.XLOOKUP(BA$2,WatchbillMONTHLY!$A$20:$U$20,OFFSET(WatchbillMONTHLY!$A$20:$U$20,1,2))))=$A81,_xlfn.XLOOKUP(BA$2,WatchbillMONTHLY!$A$20:$U$20,OFFSET(WatchbillMONTHLY!$A$20:$U$20,1,2)),FALSE),TRUE,FALSE)),
IF(_xlfn.XLOOKUP(BA$2,WatchbillMONTHLY!$A$37:$U$37,OFFSET(WatchbillMONTHLY!$A$37:$U$37,1,2))=IF(_xlfn.XLOOKUP($A81,INDIRECT("_"&amp;_xlfn.XLOOKUP(BA$2,WatchbillMONTHLY!$A$37:$U$37,OFFSET(WatchbillMONTHLY!$A$37:$U$37,1,2))),INDIRECT("_"&amp;_xlfn.XLOOKUP(BA$2,WatchbillMONTHLY!$A$37:$U$37,OFFSET(WatchbillMONTHLY!$A$37:$U$37,1,2))))=$A81,_xlfn.XLOOKUP(BA$2,WatchbillMONTHLY!$A$37:$U$37,OFFSET(WatchbillMONTHLY!$A$37:$U$37,1,2)),FALSE),TRUE,FALSE)),
IF(_xlfn.XLOOKUP(BA$2,WatchbillMONTHLY!$A$54:$U$54,OFFSET(WatchbillMONTHLY!$A$54:$U$54,1,2))=IF(_xlfn.XLOOKUP($A81,INDIRECT("_"&amp;_xlfn.XLOOKUP(BA$2,WatchbillMONTHLY!$A$54:$U$54,OFFSET(WatchbillMONTHLY!$A$54:$U$54,1,2))),INDIRECT("_"&amp;_xlfn.XLOOKUP(BA$2,WatchbillMONTHLY!$A$54:$U$54,OFFSET(WatchbillMONTHLY!$A$54:$U$54,1,2))))=$A81,_xlfn.XLOOKUP(BA$2,WatchbillMONTHLY!$A$54:$U$54,OFFSET(WatchbillMONTHLY!$A$54:$U$54,1,2)),FALSE),TRUE,FALSE)),
IF(_xlfn.XLOOKUP(BA$2,WatchbillMONTHLY!$A$71:$U$71,OFFSET(WatchbillMONTHLY!$A$71:$U$71,1,2))=IF(_xlfn.XLOOKUP($A81,INDIRECT("_"&amp;_xlfn.XLOOKUP(BA$2,WatchbillMONTHLY!$A$71:$U$71,OFFSET(WatchbillMONTHLY!$A$71:$U$71,1,2))),INDIRECT("_"&amp;_xlfn.XLOOKUP(BA$2,WatchbillMONTHLY!$A$71:$U$71,OFFSET(WatchbillMONTHLY!$A$71:$U$71,1,2))))=$A81,_xlfn.XLOOKUP(BA$2,WatchbillMONTHLY!$A$71:$U$71,OFFSET(WatchbillMONTHLY!$A$71:$U$71,1,2)),FALSE),TRUE,FALSE)),
IF(_xlfn.XLOOKUP(BA$2,WatchbillMONTHLY!$A$88:$U$88,OFFSET(WatchbillMONTHLY!$A$88:$U$88,1,2))=IF(_xlfn.XLOOKUP($A81,INDIRECT("_"&amp;_xlfn.XLOOKUP(BA$2,WatchbillMONTHLY!$A$88:$U$88,OFFSET(WatchbillMONTHLY!$A$88:$U$88,1,2))),INDIRECT("_"&amp;_xlfn.XLOOKUP(BA$2,WatchbillMONTHLY!$A$88:$U$88,OFFSET(WatchbillMONTHLY!$A$88:$U$88,1,2))))=$A81,_xlfn.XLOOKUP(BA$2,WatchbillMONTHLY!$A$88:$U$88,OFFSET(WatchbillMONTHLY!$A$88:$U$88,1,2)),FALSE),TRUE,FALSE)),
FALSE),FALSE)</f>
        <v>0</v>
      </c>
      <c r="BB81" s="209" t="b" cm="1">
        <f t="array" aca="1" ref="BB81" ca="1">IF(AND($A81 &gt; 0, U81 &gt; 0,BB$2&lt;MiscFormulas!$A$5+1),
_xlfn.IFNA(
_xlfn.IFNA(
_xlfn.IFNA(
_xlfn.IFNA(
_xlfn.IFNA(
_xlfn.IFNA(
IF(_xlfn.XLOOKUP(BB$2,WatchbillMONTHLY!$A$3:$U$3,OFFSET(WatchbillMONTHLY!$A$3:$U$3,1,2))=IF(_xlfn.XLOOKUP($A81,INDIRECT("_"&amp;_xlfn.XLOOKUP(BB$2,WatchbillMONTHLY!$A$3:$U$3,OFFSET(WatchbillMONTHLY!$A$3:$U$3,1,2))),INDIRECT("_"&amp;_xlfn.XLOOKUP(BB$2,WatchbillMONTHLY!$A$3:$U$3,OFFSET(WatchbillMONTHLY!$A$3:$U$3,1,2))))=$A81,_xlfn.XLOOKUP(BB$2,WatchbillMONTHLY!$A$3:$U$3,OFFSET(WatchbillMONTHLY!$A$3:$U$3,1,2)),FALSE),TRUE,FALSE),
IF(_xlfn.XLOOKUP(BB$2,WatchbillMONTHLY!$A$20:$U$20,OFFSET(WatchbillMONTHLY!$A$20:$U$20,1,2))=IF(_xlfn.XLOOKUP($A81,INDIRECT("_"&amp;_xlfn.XLOOKUP(BB$2,WatchbillMONTHLY!$A$20:$U$20,OFFSET(WatchbillMONTHLY!$A$20:$U$20,1,2))),INDIRECT("_"&amp;_xlfn.XLOOKUP(BB$2,WatchbillMONTHLY!$A$20:$U$20,OFFSET(WatchbillMONTHLY!$A$20:$U$20,1,2))))=$A81,_xlfn.XLOOKUP(BB$2,WatchbillMONTHLY!$A$20:$U$20,OFFSET(WatchbillMONTHLY!$A$20:$U$20,1,2)),FALSE),TRUE,FALSE)),
IF(_xlfn.XLOOKUP(BB$2,WatchbillMONTHLY!$A$37:$U$37,OFFSET(WatchbillMONTHLY!$A$37:$U$37,1,2))=IF(_xlfn.XLOOKUP($A81,INDIRECT("_"&amp;_xlfn.XLOOKUP(BB$2,WatchbillMONTHLY!$A$37:$U$37,OFFSET(WatchbillMONTHLY!$A$37:$U$37,1,2))),INDIRECT("_"&amp;_xlfn.XLOOKUP(BB$2,WatchbillMONTHLY!$A$37:$U$37,OFFSET(WatchbillMONTHLY!$A$37:$U$37,1,2))))=$A81,_xlfn.XLOOKUP(BB$2,WatchbillMONTHLY!$A$37:$U$37,OFFSET(WatchbillMONTHLY!$A$37:$U$37,1,2)),FALSE),TRUE,FALSE)),
IF(_xlfn.XLOOKUP(BB$2,WatchbillMONTHLY!$A$54:$U$54,OFFSET(WatchbillMONTHLY!$A$54:$U$54,1,2))=IF(_xlfn.XLOOKUP($A81,INDIRECT("_"&amp;_xlfn.XLOOKUP(BB$2,WatchbillMONTHLY!$A$54:$U$54,OFFSET(WatchbillMONTHLY!$A$54:$U$54,1,2))),INDIRECT("_"&amp;_xlfn.XLOOKUP(BB$2,WatchbillMONTHLY!$A$54:$U$54,OFFSET(WatchbillMONTHLY!$A$54:$U$54,1,2))))=$A81,_xlfn.XLOOKUP(BB$2,WatchbillMONTHLY!$A$54:$U$54,OFFSET(WatchbillMONTHLY!$A$54:$U$54,1,2)),FALSE),TRUE,FALSE)),
IF(_xlfn.XLOOKUP(BB$2,WatchbillMONTHLY!$A$71:$U$71,OFFSET(WatchbillMONTHLY!$A$71:$U$71,1,2))=IF(_xlfn.XLOOKUP($A81,INDIRECT("_"&amp;_xlfn.XLOOKUP(BB$2,WatchbillMONTHLY!$A$71:$U$71,OFFSET(WatchbillMONTHLY!$A$71:$U$71,1,2))),INDIRECT("_"&amp;_xlfn.XLOOKUP(BB$2,WatchbillMONTHLY!$A$71:$U$71,OFFSET(WatchbillMONTHLY!$A$71:$U$71,1,2))))=$A81,_xlfn.XLOOKUP(BB$2,WatchbillMONTHLY!$A$71:$U$71,OFFSET(WatchbillMONTHLY!$A$71:$U$71,1,2)),FALSE),TRUE,FALSE)),
IF(_xlfn.XLOOKUP(BB$2,WatchbillMONTHLY!$A$88:$U$88,OFFSET(WatchbillMONTHLY!$A$88:$U$88,1,2))=IF(_xlfn.XLOOKUP($A81,INDIRECT("_"&amp;_xlfn.XLOOKUP(BB$2,WatchbillMONTHLY!$A$88:$U$88,OFFSET(WatchbillMONTHLY!$A$88:$U$88,1,2))),INDIRECT("_"&amp;_xlfn.XLOOKUP(BB$2,WatchbillMONTHLY!$A$88:$U$88,OFFSET(WatchbillMONTHLY!$A$88:$U$88,1,2))))=$A81,_xlfn.XLOOKUP(BB$2,WatchbillMONTHLY!$A$88:$U$88,OFFSET(WatchbillMONTHLY!$A$88:$U$88,1,2)),FALSE),TRUE,FALSE)),
FALSE),FALSE)</f>
        <v>0</v>
      </c>
      <c r="BC81" s="209" t="b" cm="1">
        <f t="array" aca="1" ref="BC81" ca="1">IF(AND($A81 &gt; 0, V81 &gt; 0,BC$2&lt;MiscFormulas!$A$5+1),
_xlfn.IFNA(
_xlfn.IFNA(
_xlfn.IFNA(
_xlfn.IFNA(
_xlfn.IFNA(
_xlfn.IFNA(
IF(_xlfn.XLOOKUP(BC$2,WatchbillMONTHLY!$A$3:$U$3,OFFSET(WatchbillMONTHLY!$A$3:$U$3,1,2))=IF(_xlfn.XLOOKUP($A81,INDIRECT("_"&amp;_xlfn.XLOOKUP(BC$2,WatchbillMONTHLY!$A$3:$U$3,OFFSET(WatchbillMONTHLY!$A$3:$U$3,1,2))),INDIRECT("_"&amp;_xlfn.XLOOKUP(BC$2,WatchbillMONTHLY!$A$3:$U$3,OFFSET(WatchbillMONTHLY!$A$3:$U$3,1,2))))=$A81,_xlfn.XLOOKUP(BC$2,WatchbillMONTHLY!$A$3:$U$3,OFFSET(WatchbillMONTHLY!$A$3:$U$3,1,2)),FALSE),TRUE,FALSE),
IF(_xlfn.XLOOKUP(BC$2,WatchbillMONTHLY!$A$20:$U$20,OFFSET(WatchbillMONTHLY!$A$20:$U$20,1,2))=IF(_xlfn.XLOOKUP($A81,INDIRECT("_"&amp;_xlfn.XLOOKUP(BC$2,WatchbillMONTHLY!$A$20:$U$20,OFFSET(WatchbillMONTHLY!$A$20:$U$20,1,2))),INDIRECT("_"&amp;_xlfn.XLOOKUP(BC$2,WatchbillMONTHLY!$A$20:$U$20,OFFSET(WatchbillMONTHLY!$A$20:$U$20,1,2))))=$A81,_xlfn.XLOOKUP(BC$2,WatchbillMONTHLY!$A$20:$U$20,OFFSET(WatchbillMONTHLY!$A$20:$U$20,1,2)),FALSE),TRUE,FALSE)),
IF(_xlfn.XLOOKUP(BC$2,WatchbillMONTHLY!$A$37:$U$37,OFFSET(WatchbillMONTHLY!$A$37:$U$37,1,2))=IF(_xlfn.XLOOKUP($A81,INDIRECT("_"&amp;_xlfn.XLOOKUP(BC$2,WatchbillMONTHLY!$A$37:$U$37,OFFSET(WatchbillMONTHLY!$A$37:$U$37,1,2))),INDIRECT("_"&amp;_xlfn.XLOOKUP(BC$2,WatchbillMONTHLY!$A$37:$U$37,OFFSET(WatchbillMONTHLY!$A$37:$U$37,1,2))))=$A81,_xlfn.XLOOKUP(BC$2,WatchbillMONTHLY!$A$37:$U$37,OFFSET(WatchbillMONTHLY!$A$37:$U$37,1,2)),FALSE),TRUE,FALSE)),
IF(_xlfn.XLOOKUP(BC$2,WatchbillMONTHLY!$A$54:$U$54,OFFSET(WatchbillMONTHLY!$A$54:$U$54,1,2))=IF(_xlfn.XLOOKUP($A81,INDIRECT("_"&amp;_xlfn.XLOOKUP(BC$2,WatchbillMONTHLY!$A$54:$U$54,OFFSET(WatchbillMONTHLY!$A$54:$U$54,1,2))),INDIRECT("_"&amp;_xlfn.XLOOKUP(BC$2,WatchbillMONTHLY!$A$54:$U$54,OFFSET(WatchbillMONTHLY!$A$54:$U$54,1,2))))=$A81,_xlfn.XLOOKUP(BC$2,WatchbillMONTHLY!$A$54:$U$54,OFFSET(WatchbillMONTHLY!$A$54:$U$54,1,2)),FALSE),TRUE,FALSE)),
IF(_xlfn.XLOOKUP(BC$2,WatchbillMONTHLY!$A$71:$U$71,OFFSET(WatchbillMONTHLY!$A$71:$U$71,1,2))=IF(_xlfn.XLOOKUP($A81,INDIRECT("_"&amp;_xlfn.XLOOKUP(BC$2,WatchbillMONTHLY!$A$71:$U$71,OFFSET(WatchbillMONTHLY!$A$71:$U$71,1,2))),INDIRECT("_"&amp;_xlfn.XLOOKUP(BC$2,WatchbillMONTHLY!$A$71:$U$71,OFFSET(WatchbillMONTHLY!$A$71:$U$71,1,2))))=$A81,_xlfn.XLOOKUP(BC$2,WatchbillMONTHLY!$A$71:$U$71,OFFSET(WatchbillMONTHLY!$A$71:$U$71,1,2)),FALSE),TRUE,FALSE)),
IF(_xlfn.XLOOKUP(BC$2,WatchbillMONTHLY!$A$88:$U$88,OFFSET(WatchbillMONTHLY!$A$88:$U$88,1,2))=IF(_xlfn.XLOOKUP($A81,INDIRECT("_"&amp;_xlfn.XLOOKUP(BC$2,WatchbillMONTHLY!$A$88:$U$88,OFFSET(WatchbillMONTHLY!$A$88:$U$88,1,2))),INDIRECT("_"&amp;_xlfn.XLOOKUP(BC$2,WatchbillMONTHLY!$A$88:$U$88,OFFSET(WatchbillMONTHLY!$A$88:$U$88,1,2))))=$A81,_xlfn.XLOOKUP(BC$2,WatchbillMONTHLY!$A$88:$U$88,OFFSET(WatchbillMONTHLY!$A$88:$U$88,1,2)),FALSE),TRUE,FALSE)),
FALSE),FALSE)</f>
        <v>0</v>
      </c>
      <c r="BD81" s="209" t="b" cm="1">
        <f t="array" aca="1" ref="BD81" ca="1">IF(AND($A81 &gt; 0, W81 &gt; 0,BD$2&lt;MiscFormulas!$A$5+1),
_xlfn.IFNA(
_xlfn.IFNA(
_xlfn.IFNA(
_xlfn.IFNA(
_xlfn.IFNA(
_xlfn.IFNA(
IF(_xlfn.XLOOKUP(BD$2,WatchbillMONTHLY!$A$3:$U$3,OFFSET(WatchbillMONTHLY!$A$3:$U$3,1,2))=IF(_xlfn.XLOOKUP($A81,INDIRECT("_"&amp;_xlfn.XLOOKUP(BD$2,WatchbillMONTHLY!$A$3:$U$3,OFFSET(WatchbillMONTHLY!$A$3:$U$3,1,2))),INDIRECT("_"&amp;_xlfn.XLOOKUP(BD$2,WatchbillMONTHLY!$A$3:$U$3,OFFSET(WatchbillMONTHLY!$A$3:$U$3,1,2))))=$A81,_xlfn.XLOOKUP(BD$2,WatchbillMONTHLY!$A$3:$U$3,OFFSET(WatchbillMONTHLY!$A$3:$U$3,1,2)),FALSE),TRUE,FALSE),
IF(_xlfn.XLOOKUP(BD$2,WatchbillMONTHLY!$A$20:$U$20,OFFSET(WatchbillMONTHLY!$A$20:$U$20,1,2))=IF(_xlfn.XLOOKUP($A81,INDIRECT("_"&amp;_xlfn.XLOOKUP(BD$2,WatchbillMONTHLY!$A$20:$U$20,OFFSET(WatchbillMONTHLY!$A$20:$U$20,1,2))),INDIRECT("_"&amp;_xlfn.XLOOKUP(BD$2,WatchbillMONTHLY!$A$20:$U$20,OFFSET(WatchbillMONTHLY!$A$20:$U$20,1,2))))=$A81,_xlfn.XLOOKUP(BD$2,WatchbillMONTHLY!$A$20:$U$20,OFFSET(WatchbillMONTHLY!$A$20:$U$20,1,2)),FALSE),TRUE,FALSE)),
IF(_xlfn.XLOOKUP(BD$2,WatchbillMONTHLY!$A$37:$U$37,OFFSET(WatchbillMONTHLY!$A$37:$U$37,1,2))=IF(_xlfn.XLOOKUP($A81,INDIRECT("_"&amp;_xlfn.XLOOKUP(BD$2,WatchbillMONTHLY!$A$37:$U$37,OFFSET(WatchbillMONTHLY!$A$37:$U$37,1,2))),INDIRECT("_"&amp;_xlfn.XLOOKUP(BD$2,WatchbillMONTHLY!$A$37:$U$37,OFFSET(WatchbillMONTHLY!$A$37:$U$37,1,2))))=$A81,_xlfn.XLOOKUP(BD$2,WatchbillMONTHLY!$A$37:$U$37,OFFSET(WatchbillMONTHLY!$A$37:$U$37,1,2)),FALSE),TRUE,FALSE)),
IF(_xlfn.XLOOKUP(BD$2,WatchbillMONTHLY!$A$54:$U$54,OFFSET(WatchbillMONTHLY!$A$54:$U$54,1,2))=IF(_xlfn.XLOOKUP($A81,INDIRECT("_"&amp;_xlfn.XLOOKUP(BD$2,WatchbillMONTHLY!$A$54:$U$54,OFFSET(WatchbillMONTHLY!$A$54:$U$54,1,2))),INDIRECT("_"&amp;_xlfn.XLOOKUP(BD$2,WatchbillMONTHLY!$A$54:$U$54,OFFSET(WatchbillMONTHLY!$A$54:$U$54,1,2))))=$A81,_xlfn.XLOOKUP(BD$2,WatchbillMONTHLY!$A$54:$U$54,OFFSET(WatchbillMONTHLY!$A$54:$U$54,1,2)),FALSE),TRUE,FALSE)),
IF(_xlfn.XLOOKUP(BD$2,WatchbillMONTHLY!$A$71:$U$71,OFFSET(WatchbillMONTHLY!$A$71:$U$71,1,2))=IF(_xlfn.XLOOKUP($A81,INDIRECT("_"&amp;_xlfn.XLOOKUP(BD$2,WatchbillMONTHLY!$A$71:$U$71,OFFSET(WatchbillMONTHLY!$A$71:$U$71,1,2))),INDIRECT("_"&amp;_xlfn.XLOOKUP(BD$2,WatchbillMONTHLY!$A$71:$U$71,OFFSET(WatchbillMONTHLY!$A$71:$U$71,1,2))))=$A81,_xlfn.XLOOKUP(BD$2,WatchbillMONTHLY!$A$71:$U$71,OFFSET(WatchbillMONTHLY!$A$71:$U$71,1,2)),FALSE),TRUE,FALSE)),
IF(_xlfn.XLOOKUP(BD$2,WatchbillMONTHLY!$A$88:$U$88,OFFSET(WatchbillMONTHLY!$A$88:$U$88,1,2))=IF(_xlfn.XLOOKUP($A81,INDIRECT("_"&amp;_xlfn.XLOOKUP(BD$2,WatchbillMONTHLY!$A$88:$U$88,OFFSET(WatchbillMONTHLY!$A$88:$U$88,1,2))),INDIRECT("_"&amp;_xlfn.XLOOKUP(BD$2,WatchbillMONTHLY!$A$88:$U$88,OFFSET(WatchbillMONTHLY!$A$88:$U$88,1,2))))=$A81,_xlfn.XLOOKUP(BD$2,WatchbillMONTHLY!$A$88:$U$88,OFFSET(WatchbillMONTHLY!$A$88:$U$88,1,2)),FALSE),TRUE,FALSE)),
FALSE),FALSE)</f>
        <v>0</v>
      </c>
      <c r="BE81" s="209" t="b" cm="1">
        <f t="array" aca="1" ref="BE81" ca="1">IF(AND($A81 &gt; 0, X81 &gt; 0,BE$2&lt;MiscFormulas!$A$5+1),
_xlfn.IFNA(
_xlfn.IFNA(
_xlfn.IFNA(
_xlfn.IFNA(
_xlfn.IFNA(
_xlfn.IFNA(
IF(_xlfn.XLOOKUP(BE$2,WatchbillMONTHLY!$A$3:$U$3,OFFSET(WatchbillMONTHLY!$A$3:$U$3,1,2))=IF(_xlfn.XLOOKUP($A81,INDIRECT("_"&amp;_xlfn.XLOOKUP(BE$2,WatchbillMONTHLY!$A$3:$U$3,OFFSET(WatchbillMONTHLY!$A$3:$U$3,1,2))),INDIRECT("_"&amp;_xlfn.XLOOKUP(BE$2,WatchbillMONTHLY!$A$3:$U$3,OFFSET(WatchbillMONTHLY!$A$3:$U$3,1,2))))=$A81,_xlfn.XLOOKUP(BE$2,WatchbillMONTHLY!$A$3:$U$3,OFFSET(WatchbillMONTHLY!$A$3:$U$3,1,2)),FALSE),TRUE,FALSE),
IF(_xlfn.XLOOKUP(BE$2,WatchbillMONTHLY!$A$20:$U$20,OFFSET(WatchbillMONTHLY!$A$20:$U$20,1,2))=IF(_xlfn.XLOOKUP($A81,INDIRECT("_"&amp;_xlfn.XLOOKUP(BE$2,WatchbillMONTHLY!$A$20:$U$20,OFFSET(WatchbillMONTHLY!$A$20:$U$20,1,2))),INDIRECT("_"&amp;_xlfn.XLOOKUP(BE$2,WatchbillMONTHLY!$A$20:$U$20,OFFSET(WatchbillMONTHLY!$A$20:$U$20,1,2))))=$A81,_xlfn.XLOOKUP(BE$2,WatchbillMONTHLY!$A$20:$U$20,OFFSET(WatchbillMONTHLY!$A$20:$U$20,1,2)),FALSE),TRUE,FALSE)),
IF(_xlfn.XLOOKUP(BE$2,WatchbillMONTHLY!$A$37:$U$37,OFFSET(WatchbillMONTHLY!$A$37:$U$37,1,2))=IF(_xlfn.XLOOKUP($A81,INDIRECT("_"&amp;_xlfn.XLOOKUP(BE$2,WatchbillMONTHLY!$A$37:$U$37,OFFSET(WatchbillMONTHLY!$A$37:$U$37,1,2))),INDIRECT("_"&amp;_xlfn.XLOOKUP(BE$2,WatchbillMONTHLY!$A$37:$U$37,OFFSET(WatchbillMONTHLY!$A$37:$U$37,1,2))))=$A81,_xlfn.XLOOKUP(BE$2,WatchbillMONTHLY!$A$37:$U$37,OFFSET(WatchbillMONTHLY!$A$37:$U$37,1,2)),FALSE),TRUE,FALSE)),
IF(_xlfn.XLOOKUP(BE$2,WatchbillMONTHLY!$A$54:$U$54,OFFSET(WatchbillMONTHLY!$A$54:$U$54,1,2))=IF(_xlfn.XLOOKUP($A81,INDIRECT("_"&amp;_xlfn.XLOOKUP(BE$2,WatchbillMONTHLY!$A$54:$U$54,OFFSET(WatchbillMONTHLY!$A$54:$U$54,1,2))),INDIRECT("_"&amp;_xlfn.XLOOKUP(BE$2,WatchbillMONTHLY!$A$54:$U$54,OFFSET(WatchbillMONTHLY!$A$54:$U$54,1,2))))=$A81,_xlfn.XLOOKUP(BE$2,WatchbillMONTHLY!$A$54:$U$54,OFFSET(WatchbillMONTHLY!$A$54:$U$54,1,2)),FALSE),TRUE,FALSE)),
IF(_xlfn.XLOOKUP(BE$2,WatchbillMONTHLY!$A$71:$U$71,OFFSET(WatchbillMONTHLY!$A$71:$U$71,1,2))=IF(_xlfn.XLOOKUP($A81,INDIRECT("_"&amp;_xlfn.XLOOKUP(BE$2,WatchbillMONTHLY!$A$71:$U$71,OFFSET(WatchbillMONTHLY!$A$71:$U$71,1,2))),INDIRECT("_"&amp;_xlfn.XLOOKUP(BE$2,WatchbillMONTHLY!$A$71:$U$71,OFFSET(WatchbillMONTHLY!$A$71:$U$71,1,2))))=$A81,_xlfn.XLOOKUP(BE$2,WatchbillMONTHLY!$A$71:$U$71,OFFSET(WatchbillMONTHLY!$A$71:$U$71,1,2)),FALSE),TRUE,FALSE)),
IF(_xlfn.XLOOKUP(BE$2,WatchbillMONTHLY!$A$88:$U$88,OFFSET(WatchbillMONTHLY!$A$88:$U$88,1,2))=IF(_xlfn.XLOOKUP($A81,INDIRECT("_"&amp;_xlfn.XLOOKUP(BE$2,WatchbillMONTHLY!$A$88:$U$88,OFFSET(WatchbillMONTHLY!$A$88:$U$88,1,2))),INDIRECT("_"&amp;_xlfn.XLOOKUP(BE$2,WatchbillMONTHLY!$A$88:$U$88,OFFSET(WatchbillMONTHLY!$A$88:$U$88,1,2))))=$A81,_xlfn.XLOOKUP(BE$2,WatchbillMONTHLY!$A$88:$U$88,OFFSET(WatchbillMONTHLY!$A$88:$U$88,1,2)),FALSE),TRUE,FALSE)),
FALSE),FALSE)</f>
        <v>0</v>
      </c>
      <c r="BF81" s="209" t="b" cm="1">
        <f t="array" aca="1" ref="BF81" ca="1">IF(AND($A81 &gt; 0, Y81 &gt; 0,BF$2&lt;MiscFormulas!$A$5+1),
_xlfn.IFNA(
_xlfn.IFNA(
_xlfn.IFNA(
_xlfn.IFNA(
_xlfn.IFNA(
_xlfn.IFNA(
IF(_xlfn.XLOOKUP(BF$2,WatchbillMONTHLY!$A$3:$U$3,OFFSET(WatchbillMONTHLY!$A$3:$U$3,1,2))=IF(_xlfn.XLOOKUP($A81,INDIRECT("_"&amp;_xlfn.XLOOKUP(BF$2,WatchbillMONTHLY!$A$3:$U$3,OFFSET(WatchbillMONTHLY!$A$3:$U$3,1,2))),INDIRECT("_"&amp;_xlfn.XLOOKUP(BF$2,WatchbillMONTHLY!$A$3:$U$3,OFFSET(WatchbillMONTHLY!$A$3:$U$3,1,2))))=$A81,_xlfn.XLOOKUP(BF$2,WatchbillMONTHLY!$A$3:$U$3,OFFSET(WatchbillMONTHLY!$A$3:$U$3,1,2)),FALSE),TRUE,FALSE),
IF(_xlfn.XLOOKUP(BF$2,WatchbillMONTHLY!$A$20:$U$20,OFFSET(WatchbillMONTHLY!$A$20:$U$20,1,2))=IF(_xlfn.XLOOKUP($A81,INDIRECT("_"&amp;_xlfn.XLOOKUP(BF$2,WatchbillMONTHLY!$A$20:$U$20,OFFSET(WatchbillMONTHLY!$A$20:$U$20,1,2))),INDIRECT("_"&amp;_xlfn.XLOOKUP(BF$2,WatchbillMONTHLY!$A$20:$U$20,OFFSET(WatchbillMONTHLY!$A$20:$U$20,1,2))))=$A81,_xlfn.XLOOKUP(BF$2,WatchbillMONTHLY!$A$20:$U$20,OFFSET(WatchbillMONTHLY!$A$20:$U$20,1,2)),FALSE),TRUE,FALSE)),
IF(_xlfn.XLOOKUP(BF$2,WatchbillMONTHLY!$A$37:$U$37,OFFSET(WatchbillMONTHLY!$A$37:$U$37,1,2))=IF(_xlfn.XLOOKUP($A81,INDIRECT("_"&amp;_xlfn.XLOOKUP(BF$2,WatchbillMONTHLY!$A$37:$U$37,OFFSET(WatchbillMONTHLY!$A$37:$U$37,1,2))),INDIRECT("_"&amp;_xlfn.XLOOKUP(BF$2,WatchbillMONTHLY!$A$37:$U$37,OFFSET(WatchbillMONTHLY!$A$37:$U$37,1,2))))=$A81,_xlfn.XLOOKUP(BF$2,WatchbillMONTHLY!$A$37:$U$37,OFFSET(WatchbillMONTHLY!$A$37:$U$37,1,2)),FALSE),TRUE,FALSE)),
IF(_xlfn.XLOOKUP(BF$2,WatchbillMONTHLY!$A$54:$U$54,OFFSET(WatchbillMONTHLY!$A$54:$U$54,1,2))=IF(_xlfn.XLOOKUP($A81,INDIRECT("_"&amp;_xlfn.XLOOKUP(BF$2,WatchbillMONTHLY!$A$54:$U$54,OFFSET(WatchbillMONTHLY!$A$54:$U$54,1,2))),INDIRECT("_"&amp;_xlfn.XLOOKUP(BF$2,WatchbillMONTHLY!$A$54:$U$54,OFFSET(WatchbillMONTHLY!$A$54:$U$54,1,2))))=$A81,_xlfn.XLOOKUP(BF$2,WatchbillMONTHLY!$A$54:$U$54,OFFSET(WatchbillMONTHLY!$A$54:$U$54,1,2)),FALSE),TRUE,FALSE)),
IF(_xlfn.XLOOKUP(BF$2,WatchbillMONTHLY!$A$71:$U$71,OFFSET(WatchbillMONTHLY!$A$71:$U$71,1,2))=IF(_xlfn.XLOOKUP($A81,INDIRECT("_"&amp;_xlfn.XLOOKUP(BF$2,WatchbillMONTHLY!$A$71:$U$71,OFFSET(WatchbillMONTHLY!$A$71:$U$71,1,2))),INDIRECT("_"&amp;_xlfn.XLOOKUP(BF$2,WatchbillMONTHLY!$A$71:$U$71,OFFSET(WatchbillMONTHLY!$A$71:$U$71,1,2))))=$A81,_xlfn.XLOOKUP(BF$2,WatchbillMONTHLY!$A$71:$U$71,OFFSET(WatchbillMONTHLY!$A$71:$U$71,1,2)),FALSE),TRUE,FALSE)),
IF(_xlfn.XLOOKUP(BF$2,WatchbillMONTHLY!$A$88:$U$88,OFFSET(WatchbillMONTHLY!$A$88:$U$88,1,2))=IF(_xlfn.XLOOKUP($A81,INDIRECT("_"&amp;_xlfn.XLOOKUP(BF$2,WatchbillMONTHLY!$A$88:$U$88,OFFSET(WatchbillMONTHLY!$A$88:$U$88,1,2))),INDIRECT("_"&amp;_xlfn.XLOOKUP(BF$2,WatchbillMONTHLY!$A$88:$U$88,OFFSET(WatchbillMONTHLY!$A$88:$U$88,1,2))))=$A81,_xlfn.XLOOKUP(BF$2,WatchbillMONTHLY!$A$88:$U$88,OFFSET(WatchbillMONTHLY!$A$88:$U$88,1,2)),FALSE),TRUE,FALSE)),
FALSE),FALSE)</f>
        <v>0</v>
      </c>
      <c r="BG81" s="209" t="b" cm="1">
        <f t="array" aca="1" ref="BG81" ca="1">IF(AND($A81 &gt; 0, Z81 &gt; 0,BG$2&lt;MiscFormulas!$A$5+1),
_xlfn.IFNA(
_xlfn.IFNA(
_xlfn.IFNA(
_xlfn.IFNA(
_xlfn.IFNA(
_xlfn.IFNA(
IF(_xlfn.XLOOKUP(BG$2,WatchbillMONTHLY!$A$3:$U$3,OFFSET(WatchbillMONTHLY!$A$3:$U$3,1,2))=IF(_xlfn.XLOOKUP($A81,INDIRECT("_"&amp;_xlfn.XLOOKUP(BG$2,WatchbillMONTHLY!$A$3:$U$3,OFFSET(WatchbillMONTHLY!$A$3:$U$3,1,2))),INDIRECT("_"&amp;_xlfn.XLOOKUP(BG$2,WatchbillMONTHLY!$A$3:$U$3,OFFSET(WatchbillMONTHLY!$A$3:$U$3,1,2))))=$A81,_xlfn.XLOOKUP(BG$2,WatchbillMONTHLY!$A$3:$U$3,OFFSET(WatchbillMONTHLY!$A$3:$U$3,1,2)),FALSE),TRUE,FALSE),
IF(_xlfn.XLOOKUP(BG$2,WatchbillMONTHLY!$A$20:$U$20,OFFSET(WatchbillMONTHLY!$A$20:$U$20,1,2))=IF(_xlfn.XLOOKUP($A81,INDIRECT("_"&amp;_xlfn.XLOOKUP(BG$2,WatchbillMONTHLY!$A$20:$U$20,OFFSET(WatchbillMONTHLY!$A$20:$U$20,1,2))),INDIRECT("_"&amp;_xlfn.XLOOKUP(BG$2,WatchbillMONTHLY!$A$20:$U$20,OFFSET(WatchbillMONTHLY!$A$20:$U$20,1,2))))=$A81,_xlfn.XLOOKUP(BG$2,WatchbillMONTHLY!$A$20:$U$20,OFFSET(WatchbillMONTHLY!$A$20:$U$20,1,2)),FALSE),TRUE,FALSE)),
IF(_xlfn.XLOOKUP(BG$2,WatchbillMONTHLY!$A$37:$U$37,OFFSET(WatchbillMONTHLY!$A$37:$U$37,1,2))=IF(_xlfn.XLOOKUP($A81,INDIRECT("_"&amp;_xlfn.XLOOKUP(BG$2,WatchbillMONTHLY!$A$37:$U$37,OFFSET(WatchbillMONTHLY!$A$37:$U$37,1,2))),INDIRECT("_"&amp;_xlfn.XLOOKUP(BG$2,WatchbillMONTHLY!$A$37:$U$37,OFFSET(WatchbillMONTHLY!$A$37:$U$37,1,2))))=$A81,_xlfn.XLOOKUP(BG$2,WatchbillMONTHLY!$A$37:$U$37,OFFSET(WatchbillMONTHLY!$A$37:$U$37,1,2)),FALSE),TRUE,FALSE)),
IF(_xlfn.XLOOKUP(BG$2,WatchbillMONTHLY!$A$54:$U$54,OFFSET(WatchbillMONTHLY!$A$54:$U$54,1,2))=IF(_xlfn.XLOOKUP($A81,INDIRECT("_"&amp;_xlfn.XLOOKUP(BG$2,WatchbillMONTHLY!$A$54:$U$54,OFFSET(WatchbillMONTHLY!$A$54:$U$54,1,2))),INDIRECT("_"&amp;_xlfn.XLOOKUP(BG$2,WatchbillMONTHLY!$A$54:$U$54,OFFSET(WatchbillMONTHLY!$A$54:$U$54,1,2))))=$A81,_xlfn.XLOOKUP(BG$2,WatchbillMONTHLY!$A$54:$U$54,OFFSET(WatchbillMONTHLY!$A$54:$U$54,1,2)),FALSE),TRUE,FALSE)),
IF(_xlfn.XLOOKUP(BG$2,WatchbillMONTHLY!$A$71:$U$71,OFFSET(WatchbillMONTHLY!$A$71:$U$71,1,2))=IF(_xlfn.XLOOKUP($A81,INDIRECT("_"&amp;_xlfn.XLOOKUP(BG$2,WatchbillMONTHLY!$A$71:$U$71,OFFSET(WatchbillMONTHLY!$A$71:$U$71,1,2))),INDIRECT("_"&amp;_xlfn.XLOOKUP(BG$2,WatchbillMONTHLY!$A$71:$U$71,OFFSET(WatchbillMONTHLY!$A$71:$U$71,1,2))))=$A81,_xlfn.XLOOKUP(BG$2,WatchbillMONTHLY!$A$71:$U$71,OFFSET(WatchbillMONTHLY!$A$71:$U$71,1,2)),FALSE),TRUE,FALSE)),
IF(_xlfn.XLOOKUP(BG$2,WatchbillMONTHLY!$A$88:$U$88,OFFSET(WatchbillMONTHLY!$A$88:$U$88,1,2))=IF(_xlfn.XLOOKUP($A81,INDIRECT("_"&amp;_xlfn.XLOOKUP(BG$2,WatchbillMONTHLY!$A$88:$U$88,OFFSET(WatchbillMONTHLY!$A$88:$U$88,1,2))),INDIRECT("_"&amp;_xlfn.XLOOKUP(BG$2,WatchbillMONTHLY!$A$88:$U$88,OFFSET(WatchbillMONTHLY!$A$88:$U$88,1,2))))=$A81,_xlfn.XLOOKUP(BG$2,WatchbillMONTHLY!$A$88:$U$88,OFFSET(WatchbillMONTHLY!$A$88:$U$88,1,2)),FALSE),TRUE,FALSE)),
FALSE),FALSE)</f>
        <v>0</v>
      </c>
      <c r="BH81" s="209" t="b" cm="1">
        <f t="array" aca="1" ref="BH81" ca="1">IF(AND($A81 &gt; 0, AA81 &gt; 0,BH$2&lt;MiscFormulas!$A$5+1),
_xlfn.IFNA(
_xlfn.IFNA(
_xlfn.IFNA(
_xlfn.IFNA(
_xlfn.IFNA(
_xlfn.IFNA(
IF(_xlfn.XLOOKUP(BH$2,WatchbillMONTHLY!$A$3:$U$3,OFFSET(WatchbillMONTHLY!$A$3:$U$3,1,2))=IF(_xlfn.XLOOKUP($A81,INDIRECT("_"&amp;_xlfn.XLOOKUP(BH$2,WatchbillMONTHLY!$A$3:$U$3,OFFSET(WatchbillMONTHLY!$A$3:$U$3,1,2))),INDIRECT("_"&amp;_xlfn.XLOOKUP(BH$2,WatchbillMONTHLY!$A$3:$U$3,OFFSET(WatchbillMONTHLY!$A$3:$U$3,1,2))))=$A81,_xlfn.XLOOKUP(BH$2,WatchbillMONTHLY!$A$3:$U$3,OFFSET(WatchbillMONTHLY!$A$3:$U$3,1,2)),FALSE),TRUE,FALSE),
IF(_xlfn.XLOOKUP(BH$2,WatchbillMONTHLY!$A$20:$U$20,OFFSET(WatchbillMONTHLY!$A$20:$U$20,1,2))=IF(_xlfn.XLOOKUP($A81,INDIRECT("_"&amp;_xlfn.XLOOKUP(BH$2,WatchbillMONTHLY!$A$20:$U$20,OFFSET(WatchbillMONTHLY!$A$20:$U$20,1,2))),INDIRECT("_"&amp;_xlfn.XLOOKUP(BH$2,WatchbillMONTHLY!$A$20:$U$20,OFFSET(WatchbillMONTHLY!$A$20:$U$20,1,2))))=$A81,_xlfn.XLOOKUP(BH$2,WatchbillMONTHLY!$A$20:$U$20,OFFSET(WatchbillMONTHLY!$A$20:$U$20,1,2)),FALSE),TRUE,FALSE)),
IF(_xlfn.XLOOKUP(BH$2,WatchbillMONTHLY!$A$37:$U$37,OFFSET(WatchbillMONTHLY!$A$37:$U$37,1,2))=IF(_xlfn.XLOOKUP($A81,INDIRECT("_"&amp;_xlfn.XLOOKUP(BH$2,WatchbillMONTHLY!$A$37:$U$37,OFFSET(WatchbillMONTHLY!$A$37:$U$37,1,2))),INDIRECT("_"&amp;_xlfn.XLOOKUP(BH$2,WatchbillMONTHLY!$A$37:$U$37,OFFSET(WatchbillMONTHLY!$A$37:$U$37,1,2))))=$A81,_xlfn.XLOOKUP(BH$2,WatchbillMONTHLY!$A$37:$U$37,OFFSET(WatchbillMONTHLY!$A$37:$U$37,1,2)),FALSE),TRUE,FALSE)),
IF(_xlfn.XLOOKUP(BH$2,WatchbillMONTHLY!$A$54:$U$54,OFFSET(WatchbillMONTHLY!$A$54:$U$54,1,2))=IF(_xlfn.XLOOKUP($A81,INDIRECT("_"&amp;_xlfn.XLOOKUP(BH$2,WatchbillMONTHLY!$A$54:$U$54,OFFSET(WatchbillMONTHLY!$A$54:$U$54,1,2))),INDIRECT("_"&amp;_xlfn.XLOOKUP(BH$2,WatchbillMONTHLY!$A$54:$U$54,OFFSET(WatchbillMONTHLY!$A$54:$U$54,1,2))))=$A81,_xlfn.XLOOKUP(BH$2,WatchbillMONTHLY!$A$54:$U$54,OFFSET(WatchbillMONTHLY!$A$54:$U$54,1,2)),FALSE),TRUE,FALSE)),
IF(_xlfn.XLOOKUP(BH$2,WatchbillMONTHLY!$A$71:$U$71,OFFSET(WatchbillMONTHLY!$A$71:$U$71,1,2))=IF(_xlfn.XLOOKUP($A81,INDIRECT("_"&amp;_xlfn.XLOOKUP(BH$2,WatchbillMONTHLY!$A$71:$U$71,OFFSET(WatchbillMONTHLY!$A$71:$U$71,1,2))),INDIRECT("_"&amp;_xlfn.XLOOKUP(BH$2,WatchbillMONTHLY!$A$71:$U$71,OFFSET(WatchbillMONTHLY!$A$71:$U$71,1,2))))=$A81,_xlfn.XLOOKUP(BH$2,WatchbillMONTHLY!$A$71:$U$71,OFFSET(WatchbillMONTHLY!$A$71:$U$71,1,2)),FALSE),TRUE,FALSE)),
IF(_xlfn.XLOOKUP(BH$2,WatchbillMONTHLY!$A$88:$U$88,OFFSET(WatchbillMONTHLY!$A$88:$U$88,1,2))=IF(_xlfn.XLOOKUP($A81,INDIRECT("_"&amp;_xlfn.XLOOKUP(BH$2,WatchbillMONTHLY!$A$88:$U$88,OFFSET(WatchbillMONTHLY!$A$88:$U$88,1,2))),INDIRECT("_"&amp;_xlfn.XLOOKUP(BH$2,WatchbillMONTHLY!$A$88:$U$88,OFFSET(WatchbillMONTHLY!$A$88:$U$88,1,2))))=$A81,_xlfn.XLOOKUP(BH$2,WatchbillMONTHLY!$A$88:$U$88,OFFSET(WatchbillMONTHLY!$A$88:$U$88,1,2)),FALSE),TRUE,FALSE)),
FALSE),FALSE)</f>
        <v>0</v>
      </c>
      <c r="BI81" s="209" t="b" cm="1">
        <f t="array" aca="1" ref="BI81" ca="1">IF(AND($A81 &gt; 0, AB81 &gt; 0,BI$2&lt;MiscFormulas!$A$5+1),
_xlfn.IFNA(
_xlfn.IFNA(
_xlfn.IFNA(
_xlfn.IFNA(
_xlfn.IFNA(
_xlfn.IFNA(
IF(_xlfn.XLOOKUP(BI$2,WatchbillMONTHLY!$A$3:$U$3,OFFSET(WatchbillMONTHLY!$A$3:$U$3,1,2))=IF(_xlfn.XLOOKUP($A81,INDIRECT("_"&amp;_xlfn.XLOOKUP(BI$2,WatchbillMONTHLY!$A$3:$U$3,OFFSET(WatchbillMONTHLY!$A$3:$U$3,1,2))),INDIRECT("_"&amp;_xlfn.XLOOKUP(BI$2,WatchbillMONTHLY!$A$3:$U$3,OFFSET(WatchbillMONTHLY!$A$3:$U$3,1,2))))=$A81,_xlfn.XLOOKUP(BI$2,WatchbillMONTHLY!$A$3:$U$3,OFFSET(WatchbillMONTHLY!$A$3:$U$3,1,2)),FALSE),TRUE,FALSE),
IF(_xlfn.XLOOKUP(BI$2,WatchbillMONTHLY!$A$20:$U$20,OFFSET(WatchbillMONTHLY!$A$20:$U$20,1,2))=IF(_xlfn.XLOOKUP($A81,INDIRECT("_"&amp;_xlfn.XLOOKUP(BI$2,WatchbillMONTHLY!$A$20:$U$20,OFFSET(WatchbillMONTHLY!$A$20:$U$20,1,2))),INDIRECT("_"&amp;_xlfn.XLOOKUP(BI$2,WatchbillMONTHLY!$A$20:$U$20,OFFSET(WatchbillMONTHLY!$A$20:$U$20,1,2))))=$A81,_xlfn.XLOOKUP(BI$2,WatchbillMONTHLY!$A$20:$U$20,OFFSET(WatchbillMONTHLY!$A$20:$U$20,1,2)),FALSE),TRUE,FALSE)),
IF(_xlfn.XLOOKUP(BI$2,WatchbillMONTHLY!$A$37:$U$37,OFFSET(WatchbillMONTHLY!$A$37:$U$37,1,2))=IF(_xlfn.XLOOKUP($A81,INDIRECT("_"&amp;_xlfn.XLOOKUP(BI$2,WatchbillMONTHLY!$A$37:$U$37,OFFSET(WatchbillMONTHLY!$A$37:$U$37,1,2))),INDIRECT("_"&amp;_xlfn.XLOOKUP(BI$2,WatchbillMONTHLY!$A$37:$U$37,OFFSET(WatchbillMONTHLY!$A$37:$U$37,1,2))))=$A81,_xlfn.XLOOKUP(BI$2,WatchbillMONTHLY!$A$37:$U$37,OFFSET(WatchbillMONTHLY!$A$37:$U$37,1,2)),FALSE),TRUE,FALSE)),
IF(_xlfn.XLOOKUP(BI$2,WatchbillMONTHLY!$A$54:$U$54,OFFSET(WatchbillMONTHLY!$A$54:$U$54,1,2))=IF(_xlfn.XLOOKUP($A81,INDIRECT("_"&amp;_xlfn.XLOOKUP(BI$2,WatchbillMONTHLY!$A$54:$U$54,OFFSET(WatchbillMONTHLY!$A$54:$U$54,1,2))),INDIRECT("_"&amp;_xlfn.XLOOKUP(BI$2,WatchbillMONTHLY!$A$54:$U$54,OFFSET(WatchbillMONTHLY!$A$54:$U$54,1,2))))=$A81,_xlfn.XLOOKUP(BI$2,WatchbillMONTHLY!$A$54:$U$54,OFFSET(WatchbillMONTHLY!$A$54:$U$54,1,2)),FALSE),TRUE,FALSE)),
IF(_xlfn.XLOOKUP(BI$2,WatchbillMONTHLY!$A$71:$U$71,OFFSET(WatchbillMONTHLY!$A$71:$U$71,1,2))=IF(_xlfn.XLOOKUP($A81,INDIRECT("_"&amp;_xlfn.XLOOKUP(BI$2,WatchbillMONTHLY!$A$71:$U$71,OFFSET(WatchbillMONTHLY!$A$71:$U$71,1,2))),INDIRECT("_"&amp;_xlfn.XLOOKUP(BI$2,WatchbillMONTHLY!$A$71:$U$71,OFFSET(WatchbillMONTHLY!$A$71:$U$71,1,2))))=$A81,_xlfn.XLOOKUP(BI$2,WatchbillMONTHLY!$A$71:$U$71,OFFSET(WatchbillMONTHLY!$A$71:$U$71,1,2)),FALSE),TRUE,FALSE)),
IF(_xlfn.XLOOKUP(BI$2,WatchbillMONTHLY!$A$88:$U$88,OFFSET(WatchbillMONTHLY!$A$88:$U$88,1,2))=IF(_xlfn.XLOOKUP($A81,INDIRECT("_"&amp;_xlfn.XLOOKUP(BI$2,WatchbillMONTHLY!$A$88:$U$88,OFFSET(WatchbillMONTHLY!$A$88:$U$88,1,2))),INDIRECT("_"&amp;_xlfn.XLOOKUP(BI$2,WatchbillMONTHLY!$A$88:$U$88,OFFSET(WatchbillMONTHLY!$A$88:$U$88,1,2))))=$A81,_xlfn.XLOOKUP(BI$2,WatchbillMONTHLY!$A$88:$U$88,OFFSET(WatchbillMONTHLY!$A$88:$U$88,1,2)),FALSE),TRUE,FALSE)),
FALSE),FALSE)</f>
        <v>0</v>
      </c>
      <c r="BJ81" s="209" t="b" cm="1">
        <f t="array" aca="1" ref="BJ81" ca="1">IF(AND($A81 &gt; 0, AC81 &gt; 0,BJ$2&lt;MiscFormulas!$A$5+1),
_xlfn.IFNA(
_xlfn.IFNA(
_xlfn.IFNA(
_xlfn.IFNA(
_xlfn.IFNA(
_xlfn.IFNA(
IF(_xlfn.XLOOKUP(BJ$2,WatchbillMONTHLY!$A$3:$U$3,OFFSET(WatchbillMONTHLY!$A$3:$U$3,1,2))=IF(_xlfn.XLOOKUP($A81,INDIRECT("_"&amp;_xlfn.XLOOKUP(BJ$2,WatchbillMONTHLY!$A$3:$U$3,OFFSET(WatchbillMONTHLY!$A$3:$U$3,1,2))),INDIRECT("_"&amp;_xlfn.XLOOKUP(BJ$2,WatchbillMONTHLY!$A$3:$U$3,OFFSET(WatchbillMONTHLY!$A$3:$U$3,1,2))))=$A81,_xlfn.XLOOKUP(BJ$2,WatchbillMONTHLY!$A$3:$U$3,OFFSET(WatchbillMONTHLY!$A$3:$U$3,1,2)),FALSE),TRUE,FALSE),
IF(_xlfn.XLOOKUP(BJ$2,WatchbillMONTHLY!$A$20:$U$20,OFFSET(WatchbillMONTHLY!$A$20:$U$20,1,2))=IF(_xlfn.XLOOKUP($A81,INDIRECT("_"&amp;_xlfn.XLOOKUP(BJ$2,WatchbillMONTHLY!$A$20:$U$20,OFFSET(WatchbillMONTHLY!$A$20:$U$20,1,2))),INDIRECT("_"&amp;_xlfn.XLOOKUP(BJ$2,WatchbillMONTHLY!$A$20:$U$20,OFFSET(WatchbillMONTHLY!$A$20:$U$20,1,2))))=$A81,_xlfn.XLOOKUP(BJ$2,WatchbillMONTHLY!$A$20:$U$20,OFFSET(WatchbillMONTHLY!$A$20:$U$20,1,2)),FALSE),TRUE,FALSE)),
IF(_xlfn.XLOOKUP(BJ$2,WatchbillMONTHLY!$A$37:$U$37,OFFSET(WatchbillMONTHLY!$A$37:$U$37,1,2))=IF(_xlfn.XLOOKUP($A81,INDIRECT("_"&amp;_xlfn.XLOOKUP(BJ$2,WatchbillMONTHLY!$A$37:$U$37,OFFSET(WatchbillMONTHLY!$A$37:$U$37,1,2))),INDIRECT("_"&amp;_xlfn.XLOOKUP(BJ$2,WatchbillMONTHLY!$A$37:$U$37,OFFSET(WatchbillMONTHLY!$A$37:$U$37,1,2))))=$A81,_xlfn.XLOOKUP(BJ$2,WatchbillMONTHLY!$A$37:$U$37,OFFSET(WatchbillMONTHLY!$A$37:$U$37,1,2)),FALSE),TRUE,FALSE)),
IF(_xlfn.XLOOKUP(BJ$2,WatchbillMONTHLY!$A$54:$U$54,OFFSET(WatchbillMONTHLY!$A$54:$U$54,1,2))=IF(_xlfn.XLOOKUP($A81,INDIRECT("_"&amp;_xlfn.XLOOKUP(BJ$2,WatchbillMONTHLY!$A$54:$U$54,OFFSET(WatchbillMONTHLY!$A$54:$U$54,1,2))),INDIRECT("_"&amp;_xlfn.XLOOKUP(BJ$2,WatchbillMONTHLY!$A$54:$U$54,OFFSET(WatchbillMONTHLY!$A$54:$U$54,1,2))))=$A81,_xlfn.XLOOKUP(BJ$2,WatchbillMONTHLY!$A$54:$U$54,OFFSET(WatchbillMONTHLY!$A$54:$U$54,1,2)),FALSE),TRUE,FALSE)),
IF(_xlfn.XLOOKUP(BJ$2,WatchbillMONTHLY!$A$71:$U$71,OFFSET(WatchbillMONTHLY!$A$71:$U$71,1,2))=IF(_xlfn.XLOOKUP($A81,INDIRECT("_"&amp;_xlfn.XLOOKUP(BJ$2,WatchbillMONTHLY!$A$71:$U$71,OFFSET(WatchbillMONTHLY!$A$71:$U$71,1,2))),INDIRECT("_"&amp;_xlfn.XLOOKUP(BJ$2,WatchbillMONTHLY!$A$71:$U$71,OFFSET(WatchbillMONTHLY!$A$71:$U$71,1,2))))=$A81,_xlfn.XLOOKUP(BJ$2,WatchbillMONTHLY!$A$71:$U$71,OFFSET(WatchbillMONTHLY!$A$71:$U$71,1,2)),FALSE),TRUE,FALSE)),
IF(_xlfn.XLOOKUP(BJ$2,WatchbillMONTHLY!$A$88:$U$88,OFFSET(WatchbillMONTHLY!$A$88:$U$88,1,2))=IF(_xlfn.XLOOKUP($A81,INDIRECT("_"&amp;_xlfn.XLOOKUP(BJ$2,WatchbillMONTHLY!$A$88:$U$88,OFFSET(WatchbillMONTHLY!$A$88:$U$88,1,2))),INDIRECT("_"&amp;_xlfn.XLOOKUP(BJ$2,WatchbillMONTHLY!$A$88:$U$88,OFFSET(WatchbillMONTHLY!$A$88:$U$88,1,2))))=$A81,_xlfn.XLOOKUP(BJ$2,WatchbillMONTHLY!$A$88:$U$88,OFFSET(WatchbillMONTHLY!$A$88:$U$88,1,2)),FALSE),TRUE,FALSE)),
FALSE),FALSE)</f>
        <v>0</v>
      </c>
      <c r="BK81" s="209" t="b" cm="1">
        <f t="array" aca="1" ref="BK81" ca="1">IF(AND($A81 &gt; 0, AD81 &gt; 0,BK$2&lt;MiscFormulas!$A$5+1),
_xlfn.IFNA(
_xlfn.IFNA(
_xlfn.IFNA(
_xlfn.IFNA(
_xlfn.IFNA(
_xlfn.IFNA(
IF(_xlfn.XLOOKUP(BK$2,WatchbillMONTHLY!$A$3:$U$3,OFFSET(WatchbillMONTHLY!$A$3:$U$3,1,2))=IF(_xlfn.XLOOKUP($A81,INDIRECT("_"&amp;_xlfn.XLOOKUP(BK$2,WatchbillMONTHLY!$A$3:$U$3,OFFSET(WatchbillMONTHLY!$A$3:$U$3,1,2))),INDIRECT("_"&amp;_xlfn.XLOOKUP(BK$2,WatchbillMONTHLY!$A$3:$U$3,OFFSET(WatchbillMONTHLY!$A$3:$U$3,1,2))))=$A81,_xlfn.XLOOKUP(BK$2,WatchbillMONTHLY!$A$3:$U$3,OFFSET(WatchbillMONTHLY!$A$3:$U$3,1,2)),FALSE),TRUE,FALSE),
IF(_xlfn.XLOOKUP(BK$2,WatchbillMONTHLY!$A$20:$U$20,OFFSET(WatchbillMONTHLY!$A$20:$U$20,1,2))=IF(_xlfn.XLOOKUP($A81,INDIRECT("_"&amp;_xlfn.XLOOKUP(BK$2,WatchbillMONTHLY!$A$20:$U$20,OFFSET(WatchbillMONTHLY!$A$20:$U$20,1,2))),INDIRECT("_"&amp;_xlfn.XLOOKUP(BK$2,WatchbillMONTHLY!$A$20:$U$20,OFFSET(WatchbillMONTHLY!$A$20:$U$20,1,2))))=$A81,_xlfn.XLOOKUP(BK$2,WatchbillMONTHLY!$A$20:$U$20,OFFSET(WatchbillMONTHLY!$A$20:$U$20,1,2)),FALSE),TRUE,FALSE)),
IF(_xlfn.XLOOKUP(BK$2,WatchbillMONTHLY!$A$37:$U$37,OFFSET(WatchbillMONTHLY!$A$37:$U$37,1,2))=IF(_xlfn.XLOOKUP($A81,INDIRECT("_"&amp;_xlfn.XLOOKUP(BK$2,WatchbillMONTHLY!$A$37:$U$37,OFFSET(WatchbillMONTHLY!$A$37:$U$37,1,2))),INDIRECT("_"&amp;_xlfn.XLOOKUP(BK$2,WatchbillMONTHLY!$A$37:$U$37,OFFSET(WatchbillMONTHLY!$A$37:$U$37,1,2))))=$A81,_xlfn.XLOOKUP(BK$2,WatchbillMONTHLY!$A$37:$U$37,OFFSET(WatchbillMONTHLY!$A$37:$U$37,1,2)),FALSE),TRUE,FALSE)),
IF(_xlfn.XLOOKUP(BK$2,WatchbillMONTHLY!$A$54:$U$54,OFFSET(WatchbillMONTHLY!$A$54:$U$54,1,2))=IF(_xlfn.XLOOKUP($A81,INDIRECT("_"&amp;_xlfn.XLOOKUP(BK$2,WatchbillMONTHLY!$A$54:$U$54,OFFSET(WatchbillMONTHLY!$A$54:$U$54,1,2))),INDIRECT("_"&amp;_xlfn.XLOOKUP(BK$2,WatchbillMONTHLY!$A$54:$U$54,OFFSET(WatchbillMONTHLY!$A$54:$U$54,1,2))))=$A81,_xlfn.XLOOKUP(BK$2,WatchbillMONTHLY!$A$54:$U$54,OFFSET(WatchbillMONTHLY!$A$54:$U$54,1,2)),FALSE),TRUE,FALSE)),
IF(_xlfn.XLOOKUP(BK$2,WatchbillMONTHLY!$A$71:$U$71,OFFSET(WatchbillMONTHLY!$A$71:$U$71,1,2))=IF(_xlfn.XLOOKUP($A81,INDIRECT("_"&amp;_xlfn.XLOOKUP(BK$2,WatchbillMONTHLY!$A$71:$U$71,OFFSET(WatchbillMONTHLY!$A$71:$U$71,1,2))),INDIRECT("_"&amp;_xlfn.XLOOKUP(BK$2,WatchbillMONTHLY!$A$71:$U$71,OFFSET(WatchbillMONTHLY!$A$71:$U$71,1,2))))=$A81,_xlfn.XLOOKUP(BK$2,WatchbillMONTHLY!$A$71:$U$71,OFFSET(WatchbillMONTHLY!$A$71:$U$71,1,2)),FALSE),TRUE,FALSE)),
IF(_xlfn.XLOOKUP(BK$2,WatchbillMONTHLY!$A$88:$U$88,OFFSET(WatchbillMONTHLY!$A$88:$U$88,1,2))=IF(_xlfn.XLOOKUP($A81,INDIRECT("_"&amp;_xlfn.XLOOKUP(BK$2,WatchbillMONTHLY!$A$88:$U$88,OFFSET(WatchbillMONTHLY!$A$88:$U$88,1,2))),INDIRECT("_"&amp;_xlfn.XLOOKUP(BK$2,WatchbillMONTHLY!$A$88:$U$88,OFFSET(WatchbillMONTHLY!$A$88:$U$88,1,2))))=$A81,_xlfn.XLOOKUP(BK$2,WatchbillMONTHLY!$A$88:$U$88,OFFSET(WatchbillMONTHLY!$A$88:$U$88,1,2)),FALSE),TRUE,FALSE)),
FALSE),FALSE)</f>
        <v>0</v>
      </c>
      <c r="BL81" s="209" t="b" cm="1">
        <f t="array" aca="1" ref="BL81" ca="1">IF(AND($A81 &gt; 0, AE81 &gt; 0,BL$2&lt;MiscFormulas!$A$5+1),
_xlfn.IFNA(
_xlfn.IFNA(
_xlfn.IFNA(
_xlfn.IFNA(
_xlfn.IFNA(
_xlfn.IFNA(
IF(_xlfn.XLOOKUP(BL$2,WatchbillMONTHLY!$A$3:$U$3,OFFSET(WatchbillMONTHLY!$A$3:$U$3,1,2))=IF(_xlfn.XLOOKUP($A81,INDIRECT("_"&amp;_xlfn.XLOOKUP(BL$2,WatchbillMONTHLY!$A$3:$U$3,OFFSET(WatchbillMONTHLY!$A$3:$U$3,1,2))),INDIRECT("_"&amp;_xlfn.XLOOKUP(BL$2,WatchbillMONTHLY!$A$3:$U$3,OFFSET(WatchbillMONTHLY!$A$3:$U$3,1,2))))=$A81,_xlfn.XLOOKUP(BL$2,WatchbillMONTHLY!$A$3:$U$3,OFFSET(WatchbillMONTHLY!$A$3:$U$3,1,2)),FALSE),TRUE,FALSE),
IF(_xlfn.XLOOKUP(BL$2,WatchbillMONTHLY!$A$20:$U$20,OFFSET(WatchbillMONTHLY!$A$20:$U$20,1,2))=IF(_xlfn.XLOOKUP($A81,INDIRECT("_"&amp;_xlfn.XLOOKUP(BL$2,WatchbillMONTHLY!$A$20:$U$20,OFFSET(WatchbillMONTHLY!$A$20:$U$20,1,2))),INDIRECT("_"&amp;_xlfn.XLOOKUP(BL$2,WatchbillMONTHLY!$A$20:$U$20,OFFSET(WatchbillMONTHLY!$A$20:$U$20,1,2))))=$A81,_xlfn.XLOOKUP(BL$2,WatchbillMONTHLY!$A$20:$U$20,OFFSET(WatchbillMONTHLY!$A$20:$U$20,1,2)),FALSE),TRUE,FALSE)),
IF(_xlfn.XLOOKUP(BL$2,WatchbillMONTHLY!$A$37:$U$37,OFFSET(WatchbillMONTHLY!$A$37:$U$37,1,2))=IF(_xlfn.XLOOKUP($A81,INDIRECT("_"&amp;_xlfn.XLOOKUP(BL$2,WatchbillMONTHLY!$A$37:$U$37,OFFSET(WatchbillMONTHLY!$A$37:$U$37,1,2))),INDIRECT("_"&amp;_xlfn.XLOOKUP(BL$2,WatchbillMONTHLY!$A$37:$U$37,OFFSET(WatchbillMONTHLY!$A$37:$U$37,1,2))))=$A81,_xlfn.XLOOKUP(BL$2,WatchbillMONTHLY!$A$37:$U$37,OFFSET(WatchbillMONTHLY!$A$37:$U$37,1,2)),FALSE),TRUE,FALSE)),
IF(_xlfn.XLOOKUP(BL$2,WatchbillMONTHLY!$A$54:$U$54,OFFSET(WatchbillMONTHLY!$A$54:$U$54,1,2))=IF(_xlfn.XLOOKUP($A81,INDIRECT("_"&amp;_xlfn.XLOOKUP(BL$2,WatchbillMONTHLY!$A$54:$U$54,OFFSET(WatchbillMONTHLY!$A$54:$U$54,1,2))),INDIRECT("_"&amp;_xlfn.XLOOKUP(BL$2,WatchbillMONTHLY!$A$54:$U$54,OFFSET(WatchbillMONTHLY!$A$54:$U$54,1,2))))=$A81,_xlfn.XLOOKUP(BL$2,WatchbillMONTHLY!$A$54:$U$54,OFFSET(WatchbillMONTHLY!$A$54:$U$54,1,2)),FALSE),TRUE,FALSE)),
IF(_xlfn.XLOOKUP(BL$2,WatchbillMONTHLY!$A$71:$U$71,OFFSET(WatchbillMONTHLY!$A$71:$U$71,1,2))=IF(_xlfn.XLOOKUP($A81,INDIRECT("_"&amp;_xlfn.XLOOKUP(BL$2,WatchbillMONTHLY!$A$71:$U$71,OFFSET(WatchbillMONTHLY!$A$71:$U$71,1,2))),INDIRECT("_"&amp;_xlfn.XLOOKUP(BL$2,WatchbillMONTHLY!$A$71:$U$71,OFFSET(WatchbillMONTHLY!$A$71:$U$71,1,2))))=$A81,_xlfn.XLOOKUP(BL$2,WatchbillMONTHLY!$A$71:$U$71,OFFSET(WatchbillMONTHLY!$A$71:$U$71,1,2)),FALSE),TRUE,FALSE)),
IF(_xlfn.XLOOKUP(BL$2,WatchbillMONTHLY!$A$88:$U$88,OFFSET(WatchbillMONTHLY!$A$88:$U$88,1,2))=IF(_xlfn.XLOOKUP($A81,INDIRECT("_"&amp;_xlfn.XLOOKUP(BL$2,WatchbillMONTHLY!$A$88:$U$88,OFFSET(WatchbillMONTHLY!$A$88:$U$88,1,2))),INDIRECT("_"&amp;_xlfn.XLOOKUP(BL$2,WatchbillMONTHLY!$A$88:$U$88,OFFSET(WatchbillMONTHLY!$A$88:$U$88,1,2))))=$A81,_xlfn.XLOOKUP(BL$2,WatchbillMONTHLY!$A$88:$U$88,OFFSET(WatchbillMONTHLY!$A$88:$U$88,1,2)),FALSE),TRUE,FALSE)),
FALSE),FALSE)</f>
        <v>0</v>
      </c>
      <c r="BM81" s="209" t="b" cm="1">
        <f t="array" aca="1" ref="BM81" ca="1">IF(AND($A81 &gt; 0, AF81 &gt; 0,BM$2&lt;MiscFormulas!$A$5+1),
_xlfn.IFNA(
_xlfn.IFNA(
_xlfn.IFNA(
_xlfn.IFNA(
_xlfn.IFNA(
_xlfn.IFNA(
IF(_xlfn.XLOOKUP(BM$2,WatchbillMONTHLY!$A$3:$U$3,OFFSET(WatchbillMONTHLY!$A$3:$U$3,1,2))=IF(_xlfn.XLOOKUP($A81,INDIRECT("_"&amp;_xlfn.XLOOKUP(BM$2,WatchbillMONTHLY!$A$3:$U$3,OFFSET(WatchbillMONTHLY!$A$3:$U$3,1,2))),INDIRECT("_"&amp;_xlfn.XLOOKUP(BM$2,WatchbillMONTHLY!$A$3:$U$3,OFFSET(WatchbillMONTHLY!$A$3:$U$3,1,2))))=$A81,_xlfn.XLOOKUP(BM$2,WatchbillMONTHLY!$A$3:$U$3,OFFSET(WatchbillMONTHLY!$A$3:$U$3,1,2)),FALSE),TRUE,FALSE),
IF(_xlfn.XLOOKUP(BM$2,WatchbillMONTHLY!$A$20:$U$20,OFFSET(WatchbillMONTHLY!$A$20:$U$20,1,2))=IF(_xlfn.XLOOKUP($A81,INDIRECT("_"&amp;_xlfn.XLOOKUP(BM$2,WatchbillMONTHLY!$A$20:$U$20,OFFSET(WatchbillMONTHLY!$A$20:$U$20,1,2))),INDIRECT("_"&amp;_xlfn.XLOOKUP(BM$2,WatchbillMONTHLY!$A$20:$U$20,OFFSET(WatchbillMONTHLY!$A$20:$U$20,1,2))))=$A81,_xlfn.XLOOKUP(BM$2,WatchbillMONTHLY!$A$20:$U$20,OFFSET(WatchbillMONTHLY!$A$20:$U$20,1,2)),FALSE),TRUE,FALSE)),
IF(_xlfn.XLOOKUP(BM$2,WatchbillMONTHLY!$A$37:$U$37,OFFSET(WatchbillMONTHLY!$A$37:$U$37,1,2))=IF(_xlfn.XLOOKUP($A81,INDIRECT("_"&amp;_xlfn.XLOOKUP(BM$2,WatchbillMONTHLY!$A$37:$U$37,OFFSET(WatchbillMONTHLY!$A$37:$U$37,1,2))),INDIRECT("_"&amp;_xlfn.XLOOKUP(BM$2,WatchbillMONTHLY!$A$37:$U$37,OFFSET(WatchbillMONTHLY!$A$37:$U$37,1,2))))=$A81,_xlfn.XLOOKUP(BM$2,WatchbillMONTHLY!$A$37:$U$37,OFFSET(WatchbillMONTHLY!$A$37:$U$37,1,2)),FALSE),TRUE,FALSE)),
IF(_xlfn.XLOOKUP(BM$2,WatchbillMONTHLY!$A$54:$U$54,OFFSET(WatchbillMONTHLY!$A$54:$U$54,1,2))=IF(_xlfn.XLOOKUP($A81,INDIRECT("_"&amp;_xlfn.XLOOKUP(BM$2,WatchbillMONTHLY!$A$54:$U$54,OFFSET(WatchbillMONTHLY!$A$54:$U$54,1,2))),INDIRECT("_"&amp;_xlfn.XLOOKUP(BM$2,WatchbillMONTHLY!$A$54:$U$54,OFFSET(WatchbillMONTHLY!$A$54:$U$54,1,2))))=$A81,_xlfn.XLOOKUP(BM$2,WatchbillMONTHLY!$A$54:$U$54,OFFSET(WatchbillMONTHLY!$A$54:$U$54,1,2)),FALSE),TRUE,FALSE)),
IF(_xlfn.XLOOKUP(BM$2,WatchbillMONTHLY!$A$71:$U$71,OFFSET(WatchbillMONTHLY!$A$71:$U$71,1,2))=IF(_xlfn.XLOOKUP($A81,INDIRECT("_"&amp;_xlfn.XLOOKUP(BM$2,WatchbillMONTHLY!$A$71:$U$71,OFFSET(WatchbillMONTHLY!$A$71:$U$71,1,2))),INDIRECT("_"&amp;_xlfn.XLOOKUP(BM$2,WatchbillMONTHLY!$A$71:$U$71,OFFSET(WatchbillMONTHLY!$A$71:$U$71,1,2))))=$A81,_xlfn.XLOOKUP(BM$2,WatchbillMONTHLY!$A$71:$U$71,OFFSET(WatchbillMONTHLY!$A$71:$U$71,1,2)),FALSE),TRUE,FALSE)),
IF(_xlfn.XLOOKUP(BM$2,WatchbillMONTHLY!$A$88:$U$88,OFFSET(WatchbillMONTHLY!$A$88:$U$88,1,2))=IF(_xlfn.XLOOKUP($A81,INDIRECT("_"&amp;_xlfn.XLOOKUP(BM$2,WatchbillMONTHLY!$A$88:$U$88,OFFSET(WatchbillMONTHLY!$A$88:$U$88,1,2))),INDIRECT("_"&amp;_xlfn.XLOOKUP(BM$2,WatchbillMONTHLY!$A$88:$U$88,OFFSET(WatchbillMONTHLY!$A$88:$U$88,1,2))))=$A81,_xlfn.XLOOKUP(BM$2,WatchbillMONTHLY!$A$88:$U$88,OFFSET(WatchbillMONTHLY!$A$88:$U$88,1,2)),FALSE),TRUE,FALSE)),
FALSE),FALSE)</f>
        <v>0</v>
      </c>
      <c r="BN81" s="209" t="b" cm="1">
        <f t="array" aca="1" ref="BN81" ca="1">IF(AND($A81 &gt; 0, AG81 &gt; 0,BN$2&lt;MiscFormulas!$A$5+1),
_xlfn.IFNA(
_xlfn.IFNA(
_xlfn.IFNA(
_xlfn.IFNA(
_xlfn.IFNA(
_xlfn.IFNA(
IF(_xlfn.XLOOKUP(BN$2,WatchbillMONTHLY!$A$3:$U$3,OFFSET(WatchbillMONTHLY!$A$3:$U$3,1,2))=IF(_xlfn.XLOOKUP($A81,INDIRECT("_"&amp;_xlfn.XLOOKUP(BN$2,WatchbillMONTHLY!$A$3:$U$3,OFFSET(WatchbillMONTHLY!$A$3:$U$3,1,2))),INDIRECT("_"&amp;_xlfn.XLOOKUP(BN$2,WatchbillMONTHLY!$A$3:$U$3,OFFSET(WatchbillMONTHLY!$A$3:$U$3,1,2))))=$A81,_xlfn.XLOOKUP(BN$2,WatchbillMONTHLY!$A$3:$U$3,OFFSET(WatchbillMONTHLY!$A$3:$U$3,1,2)),FALSE),TRUE,FALSE),
IF(_xlfn.XLOOKUP(BN$2,WatchbillMONTHLY!$A$20:$U$20,OFFSET(WatchbillMONTHLY!$A$20:$U$20,1,2))=IF(_xlfn.XLOOKUP($A81,INDIRECT("_"&amp;_xlfn.XLOOKUP(BN$2,WatchbillMONTHLY!$A$20:$U$20,OFFSET(WatchbillMONTHLY!$A$20:$U$20,1,2))),INDIRECT("_"&amp;_xlfn.XLOOKUP(BN$2,WatchbillMONTHLY!$A$20:$U$20,OFFSET(WatchbillMONTHLY!$A$20:$U$20,1,2))))=$A81,_xlfn.XLOOKUP(BN$2,WatchbillMONTHLY!$A$20:$U$20,OFFSET(WatchbillMONTHLY!$A$20:$U$20,1,2)),FALSE),TRUE,FALSE)),
IF(_xlfn.XLOOKUP(BN$2,WatchbillMONTHLY!$A$37:$U$37,OFFSET(WatchbillMONTHLY!$A$37:$U$37,1,2))=IF(_xlfn.XLOOKUP($A81,INDIRECT("_"&amp;_xlfn.XLOOKUP(BN$2,WatchbillMONTHLY!$A$37:$U$37,OFFSET(WatchbillMONTHLY!$A$37:$U$37,1,2))),INDIRECT("_"&amp;_xlfn.XLOOKUP(BN$2,WatchbillMONTHLY!$A$37:$U$37,OFFSET(WatchbillMONTHLY!$A$37:$U$37,1,2))))=$A81,_xlfn.XLOOKUP(BN$2,WatchbillMONTHLY!$A$37:$U$37,OFFSET(WatchbillMONTHLY!$A$37:$U$37,1,2)),FALSE),TRUE,FALSE)),
IF(_xlfn.XLOOKUP(BN$2,WatchbillMONTHLY!$A$54:$U$54,OFFSET(WatchbillMONTHLY!$A$54:$U$54,1,2))=IF(_xlfn.XLOOKUP($A81,INDIRECT("_"&amp;_xlfn.XLOOKUP(BN$2,WatchbillMONTHLY!$A$54:$U$54,OFFSET(WatchbillMONTHLY!$A$54:$U$54,1,2))),INDIRECT("_"&amp;_xlfn.XLOOKUP(BN$2,WatchbillMONTHLY!$A$54:$U$54,OFFSET(WatchbillMONTHLY!$A$54:$U$54,1,2))))=$A81,_xlfn.XLOOKUP(BN$2,WatchbillMONTHLY!$A$54:$U$54,OFFSET(WatchbillMONTHLY!$A$54:$U$54,1,2)),FALSE),TRUE,FALSE)),
IF(_xlfn.XLOOKUP(BN$2,WatchbillMONTHLY!$A$71:$U$71,OFFSET(WatchbillMONTHLY!$A$71:$U$71,1,2))=IF(_xlfn.XLOOKUP($A81,INDIRECT("_"&amp;_xlfn.XLOOKUP(BN$2,WatchbillMONTHLY!$A$71:$U$71,OFFSET(WatchbillMONTHLY!$A$71:$U$71,1,2))),INDIRECT("_"&amp;_xlfn.XLOOKUP(BN$2,WatchbillMONTHLY!$A$71:$U$71,OFFSET(WatchbillMONTHLY!$A$71:$U$71,1,2))))=$A81,_xlfn.XLOOKUP(BN$2,WatchbillMONTHLY!$A$71:$U$71,OFFSET(WatchbillMONTHLY!$A$71:$U$71,1,2)),FALSE),TRUE,FALSE)),
IF(_xlfn.XLOOKUP(BN$2,WatchbillMONTHLY!$A$88:$U$88,OFFSET(WatchbillMONTHLY!$A$88:$U$88,1,2))=IF(_xlfn.XLOOKUP($A81,INDIRECT("_"&amp;_xlfn.XLOOKUP(BN$2,WatchbillMONTHLY!$A$88:$U$88,OFFSET(WatchbillMONTHLY!$A$88:$U$88,1,2))),INDIRECT("_"&amp;_xlfn.XLOOKUP(BN$2,WatchbillMONTHLY!$A$88:$U$88,OFFSET(WatchbillMONTHLY!$A$88:$U$88,1,2))))=$A81,_xlfn.XLOOKUP(BN$2,WatchbillMONTHLY!$A$88:$U$88,OFFSET(WatchbillMONTHLY!$A$88:$U$88,1,2)),FALSE),TRUE,FALSE)),
FALSE),FALSE)</f>
        <v>0</v>
      </c>
      <c r="BO81" s="209"/>
      <c r="BP81" s="210"/>
    </row>
    <row r="82" spans="1:68" x14ac:dyDescent="0.35">
      <c r="A82" t="str">
        <v>EX3 Megan, F.</v>
      </c>
      <c r="B82" s="215" t="str">
        <v>EX3 Megan, Fox</v>
      </c>
      <c r="C82" s="191"/>
      <c r="D82" s="235"/>
      <c r="E82" s="235"/>
      <c r="F82" s="235"/>
      <c r="G82" s="235"/>
      <c r="H82" s="235"/>
      <c r="I82" s="235"/>
      <c r="J82" s="235"/>
      <c r="K82" s="235"/>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192"/>
      <c r="AI82" s="209"/>
      <c r="AJ82" s="209" t="str" cm="1">
        <f t="array" aca="1" ref="AJ82" ca="1">IF(OR(AK82:BN82=TRUE),$A82&amp;" :  ","")&amp;_xlfn.TEXTJOIN(" | ",TRUE,IF(AK82:BN82=TRUE,$AK$2:$BN$2,""))</f>
        <v/>
      </c>
      <c r="AK82" s="209" t="b" cm="1">
        <f t="array" aca="1" ref="AK82" ca="1">IF(AND($A82 &gt; 0, D82 &gt; 0,AK$2&lt;MiscFormulas!$A$5+1),
_xlfn.IFNA(
_xlfn.IFNA(
_xlfn.IFNA(
_xlfn.IFNA(
_xlfn.IFNA(
_xlfn.IFNA(
IF(_xlfn.XLOOKUP(AK$2,WatchbillMONTHLY!$A$3:$U$3,OFFSET(WatchbillMONTHLY!$A$3:$U$3,1,2))=IF(_xlfn.XLOOKUP($A82,INDIRECT("_"&amp;_xlfn.XLOOKUP(AK$2,WatchbillMONTHLY!$A$3:$U$3,OFFSET(WatchbillMONTHLY!$A$3:$U$3,1,2))),INDIRECT("_"&amp;_xlfn.XLOOKUP(AK$2,WatchbillMONTHLY!$A$3:$U$3,OFFSET(WatchbillMONTHLY!$A$3:$U$3,1,2))))=$A82,_xlfn.XLOOKUP(AK$2,WatchbillMONTHLY!$A$3:$U$3,OFFSET(WatchbillMONTHLY!$A$3:$U$3,1,2)),FALSE),TRUE,FALSE),
IF(_xlfn.XLOOKUP(AK$2,WatchbillMONTHLY!$A$20:$U$20,OFFSET(WatchbillMONTHLY!$A$20:$U$20,1,2))=IF(_xlfn.XLOOKUP($A82,INDIRECT("_"&amp;_xlfn.XLOOKUP(AK$2,WatchbillMONTHLY!$A$20:$U$20,OFFSET(WatchbillMONTHLY!$A$20:$U$20,1,2))),INDIRECT("_"&amp;_xlfn.XLOOKUP(AK$2,WatchbillMONTHLY!$A$20:$U$20,OFFSET(WatchbillMONTHLY!$A$20:$U$20,1,2))))=$A82,_xlfn.XLOOKUP(AK$2,WatchbillMONTHLY!$A$20:$U$20,OFFSET(WatchbillMONTHLY!$A$20:$U$20,1,2)),FALSE),TRUE,FALSE)),
IF(_xlfn.XLOOKUP(AK$2,WatchbillMONTHLY!$A$37:$U$37,OFFSET(WatchbillMONTHLY!$A$37:$U$37,1,2))=IF(_xlfn.XLOOKUP($A82,INDIRECT("_"&amp;_xlfn.XLOOKUP(AK$2,WatchbillMONTHLY!$A$37:$U$37,OFFSET(WatchbillMONTHLY!$A$37:$U$37,1,2))),INDIRECT("_"&amp;_xlfn.XLOOKUP(AK$2,WatchbillMONTHLY!$A$37:$U$37,OFFSET(WatchbillMONTHLY!$A$37:$U$37,1,2))))=$A82,_xlfn.XLOOKUP(AK$2,WatchbillMONTHLY!$A$37:$U$37,OFFSET(WatchbillMONTHLY!$A$37:$U$37,1,2)),FALSE),TRUE,FALSE)),
IF(_xlfn.XLOOKUP(AK$2,WatchbillMONTHLY!$A$54:$U$54,OFFSET(WatchbillMONTHLY!$A$54:$U$54,1,2))=IF(_xlfn.XLOOKUP($A82,INDIRECT("_"&amp;_xlfn.XLOOKUP(AK$2,WatchbillMONTHLY!$A$54:$U$54,OFFSET(WatchbillMONTHLY!$A$54:$U$54,1,2))),INDIRECT("_"&amp;_xlfn.XLOOKUP(AK$2,WatchbillMONTHLY!$A$54:$U$54,OFFSET(WatchbillMONTHLY!$A$54:$U$54,1,2))))=$A82,_xlfn.XLOOKUP(AK$2,WatchbillMONTHLY!$A$54:$U$54,OFFSET(WatchbillMONTHLY!$A$54:$U$54,1,2)),FALSE),TRUE,FALSE)),
IF(_xlfn.XLOOKUP(AK$2,WatchbillMONTHLY!$A$71:$U$71,OFFSET(WatchbillMONTHLY!$A$71:$U$71,1,2))=IF(_xlfn.XLOOKUP($A82,INDIRECT("_"&amp;_xlfn.XLOOKUP(AK$2,WatchbillMONTHLY!$A$71:$U$71,OFFSET(WatchbillMONTHLY!$A$71:$U$71,1,2))),INDIRECT("_"&amp;_xlfn.XLOOKUP(AK$2,WatchbillMONTHLY!$A$71:$U$71,OFFSET(WatchbillMONTHLY!$A$71:$U$71,1,2))))=$A82,_xlfn.XLOOKUP(AK$2,WatchbillMONTHLY!$A$71:$U$71,OFFSET(WatchbillMONTHLY!$A$71:$U$71,1,2)),FALSE),TRUE,FALSE)),
IF(_xlfn.XLOOKUP(AK$2,WatchbillMONTHLY!$A$88:$U$88,OFFSET(WatchbillMONTHLY!$A$88:$U$88,1,2))=IF(_xlfn.XLOOKUP($A82,INDIRECT("_"&amp;_xlfn.XLOOKUP(AK$2,WatchbillMONTHLY!$A$88:$U$88,OFFSET(WatchbillMONTHLY!$A$88:$U$88,1,2))),INDIRECT("_"&amp;_xlfn.XLOOKUP(AK$2,WatchbillMONTHLY!$A$88:$U$88,OFFSET(WatchbillMONTHLY!$A$88:$U$88,1,2))))=$A82,_xlfn.XLOOKUP(AK$2,WatchbillMONTHLY!$A$88:$U$88,OFFSET(WatchbillMONTHLY!$A$88:$U$88,1,2)),FALSE),TRUE,FALSE)),
FALSE),FALSE)</f>
        <v>0</v>
      </c>
      <c r="AL82" s="209" t="b" cm="1">
        <f t="array" aca="1" ref="AL82" ca="1">IF(AND($A82 &gt; 0, E82 &gt; 0,AL$2&lt;MiscFormulas!$A$5+1),
_xlfn.IFNA(
_xlfn.IFNA(
_xlfn.IFNA(
_xlfn.IFNA(
_xlfn.IFNA(
_xlfn.IFNA(
IF(_xlfn.XLOOKUP(AL$2,WatchbillMONTHLY!$A$3:$U$3,OFFSET(WatchbillMONTHLY!$A$3:$U$3,1,2))=IF(_xlfn.XLOOKUP($A82,INDIRECT("_"&amp;_xlfn.XLOOKUP(AL$2,WatchbillMONTHLY!$A$3:$U$3,OFFSET(WatchbillMONTHLY!$A$3:$U$3,1,2))),INDIRECT("_"&amp;_xlfn.XLOOKUP(AL$2,WatchbillMONTHLY!$A$3:$U$3,OFFSET(WatchbillMONTHLY!$A$3:$U$3,1,2))))=$A82,_xlfn.XLOOKUP(AL$2,WatchbillMONTHLY!$A$3:$U$3,OFFSET(WatchbillMONTHLY!$A$3:$U$3,1,2)),FALSE),TRUE,FALSE),
IF(_xlfn.XLOOKUP(AL$2,WatchbillMONTHLY!$A$20:$U$20,OFFSET(WatchbillMONTHLY!$A$20:$U$20,1,2))=IF(_xlfn.XLOOKUP($A82,INDIRECT("_"&amp;_xlfn.XLOOKUP(AL$2,WatchbillMONTHLY!$A$20:$U$20,OFFSET(WatchbillMONTHLY!$A$20:$U$20,1,2))),INDIRECT("_"&amp;_xlfn.XLOOKUP(AL$2,WatchbillMONTHLY!$A$20:$U$20,OFFSET(WatchbillMONTHLY!$A$20:$U$20,1,2))))=$A82,_xlfn.XLOOKUP(AL$2,WatchbillMONTHLY!$A$20:$U$20,OFFSET(WatchbillMONTHLY!$A$20:$U$20,1,2)),FALSE),TRUE,FALSE)),
IF(_xlfn.XLOOKUP(AL$2,WatchbillMONTHLY!$A$37:$U$37,OFFSET(WatchbillMONTHLY!$A$37:$U$37,1,2))=IF(_xlfn.XLOOKUP($A82,INDIRECT("_"&amp;_xlfn.XLOOKUP(AL$2,WatchbillMONTHLY!$A$37:$U$37,OFFSET(WatchbillMONTHLY!$A$37:$U$37,1,2))),INDIRECT("_"&amp;_xlfn.XLOOKUP(AL$2,WatchbillMONTHLY!$A$37:$U$37,OFFSET(WatchbillMONTHLY!$A$37:$U$37,1,2))))=$A82,_xlfn.XLOOKUP(AL$2,WatchbillMONTHLY!$A$37:$U$37,OFFSET(WatchbillMONTHLY!$A$37:$U$37,1,2)),FALSE),TRUE,FALSE)),
IF(_xlfn.XLOOKUP(AL$2,WatchbillMONTHLY!$A$54:$U$54,OFFSET(WatchbillMONTHLY!$A$54:$U$54,1,2))=IF(_xlfn.XLOOKUP($A82,INDIRECT("_"&amp;_xlfn.XLOOKUP(AL$2,WatchbillMONTHLY!$A$54:$U$54,OFFSET(WatchbillMONTHLY!$A$54:$U$54,1,2))),INDIRECT("_"&amp;_xlfn.XLOOKUP(AL$2,WatchbillMONTHLY!$A$54:$U$54,OFFSET(WatchbillMONTHLY!$A$54:$U$54,1,2))))=$A82,_xlfn.XLOOKUP(AL$2,WatchbillMONTHLY!$A$54:$U$54,OFFSET(WatchbillMONTHLY!$A$54:$U$54,1,2)),FALSE),TRUE,FALSE)),
IF(_xlfn.XLOOKUP(AL$2,WatchbillMONTHLY!$A$71:$U$71,OFFSET(WatchbillMONTHLY!$A$71:$U$71,1,2))=IF(_xlfn.XLOOKUP($A82,INDIRECT("_"&amp;_xlfn.XLOOKUP(AL$2,WatchbillMONTHLY!$A$71:$U$71,OFFSET(WatchbillMONTHLY!$A$71:$U$71,1,2))),INDIRECT("_"&amp;_xlfn.XLOOKUP(AL$2,WatchbillMONTHLY!$A$71:$U$71,OFFSET(WatchbillMONTHLY!$A$71:$U$71,1,2))))=$A82,_xlfn.XLOOKUP(AL$2,WatchbillMONTHLY!$A$71:$U$71,OFFSET(WatchbillMONTHLY!$A$71:$U$71,1,2)),FALSE),TRUE,FALSE)),
IF(_xlfn.XLOOKUP(AL$2,WatchbillMONTHLY!$A$88:$U$88,OFFSET(WatchbillMONTHLY!$A$88:$U$88,1,2))=IF(_xlfn.XLOOKUP($A82,INDIRECT("_"&amp;_xlfn.XLOOKUP(AL$2,WatchbillMONTHLY!$A$88:$U$88,OFFSET(WatchbillMONTHLY!$A$88:$U$88,1,2))),INDIRECT("_"&amp;_xlfn.XLOOKUP(AL$2,WatchbillMONTHLY!$A$88:$U$88,OFFSET(WatchbillMONTHLY!$A$88:$U$88,1,2))))=$A82,_xlfn.XLOOKUP(AL$2,WatchbillMONTHLY!$A$88:$U$88,OFFSET(WatchbillMONTHLY!$A$88:$U$88,1,2)),FALSE),TRUE,FALSE)),
FALSE),FALSE)</f>
        <v>0</v>
      </c>
      <c r="AM82" s="209" t="b" cm="1">
        <f t="array" aca="1" ref="AM82" ca="1">IF(AND($A82 &gt; 0, F82 &gt; 0,AM$2&lt;MiscFormulas!$A$5+1),
_xlfn.IFNA(
_xlfn.IFNA(
_xlfn.IFNA(
_xlfn.IFNA(
_xlfn.IFNA(
_xlfn.IFNA(
IF(_xlfn.XLOOKUP(AM$2,WatchbillMONTHLY!$A$3:$U$3,OFFSET(WatchbillMONTHLY!$A$3:$U$3,1,2))=IF(_xlfn.XLOOKUP($A82,INDIRECT("_"&amp;_xlfn.XLOOKUP(AM$2,WatchbillMONTHLY!$A$3:$U$3,OFFSET(WatchbillMONTHLY!$A$3:$U$3,1,2))),INDIRECT("_"&amp;_xlfn.XLOOKUP(AM$2,WatchbillMONTHLY!$A$3:$U$3,OFFSET(WatchbillMONTHLY!$A$3:$U$3,1,2))))=$A82,_xlfn.XLOOKUP(AM$2,WatchbillMONTHLY!$A$3:$U$3,OFFSET(WatchbillMONTHLY!$A$3:$U$3,1,2)),FALSE),TRUE,FALSE),
IF(_xlfn.XLOOKUP(AM$2,WatchbillMONTHLY!$A$20:$U$20,OFFSET(WatchbillMONTHLY!$A$20:$U$20,1,2))=IF(_xlfn.XLOOKUP($A82,INDIRECT("_"&amp;_xlfn.XLOOKUP(AM$2,WatchbillMONTHLY!$A$20:$U$20,OFFSET(WatchbillMONTHLY!$A$20:$U$20,1,2))),INDIRECT("_"&amp;_xlfn.XLOOKUP(AM$2,WatchbillMONTHLY!$A$20:$U$20,OFFSET(WatchbillMONTHLY!$A$20:$U$20,1,2))))=$A82,_xlfn.XLOOKUP(AM$2,WatchbillMONTHLY!$A$20:$U$20,OFFSET(WatchbillMONTHLY!$A$20:$U$20,1,2)),FALSE),TRUE,FALSE)),
IF(_xlfn.XLOOKUP(AM$2,WatchbillMONTHLY!$A$37:$U$37,OFFSET(WatchbillMONTHLY!$A$37:$U$37,1,2))=IF(_xlfn.XLOOKUP($A82,INDIRECT("_"&amp;_xlfn.XLOOKUP(AM$2,WatchbillMONTHLY!$A$37:$U$37,OFFSET(WatchbillMONTHLY!$A$37:$U$37,1,2))),INDIRECT("_"&amp;_xlfn.XLOOKUP(AM$2,WatchbillMONTHLY!$A$37:$U$37,OFFSET(WatchbillMONTHLY!$A$37:$U$37,1,2))))=$A82,_xlfn.XLOOKUP(AM$2,WatchbillMONTHLY!$A$37:$U$37,OFFSET(WatchbillMONTHLY!$A$37:$U$37,1,2)),FALSE),TRUE,FALSE)),
IF(_xlfn.XLOOKUP(AM$2,WatchbillMONTHLY!$A$54:$U$54,OFFSET(WatchbillMONTHLY!$A$54:$U$54,1,2))=IF(_xlfn.XLOOKUP($A82,INDIRECT("_"&amp;_xlfn.XLOOKUP(AM$2,WatchbillMONTHLY!$A$54:$U$54,OFFSET(WatchbillMONTHLY!$A$54:$U$54,1,2))),INDIRECT("_"&amp;_xlfn.XLOOKUP(AM$2,WatchbillMONTHLY!$A$54:$U$54,OFFSET(WatchbillMONTHLY!$A$54:$U$54,1,2))))=$A82,_xlfn.XLOOKUP(AM$2,WatchbillMONTHLY!$A$54:$U$54,OFFSET(WatchbillMONTHLY!$A$54:$U$54,1,2)),FALSE),TRUE,FALSE)),
IF(_xlfn.XLOOKUP(AM$2,WatchbillMONTHLY!$A$71:$U$71,OFFSET(WatchbillMONTHLY!$A$71:$U$71,1,2))=IF(_xlfn.XLOOKUP($A82,INDIRECT("_"&amp;_xlfn.XLOOKUP(AM$2,WatchbillMONTHLY!$A$71:$U$71,OFFSET(WatchbillMONTHLY!$A$71:$U$71,1,2))),INDIRECT("_"&amp;_xlfn.XLOOKUP(AM$2,WatchbillMONTHLY!$A$71:$U$71,OFFSET(WatchbillMONTHLY!$A$71:$U$71,1,2))))=$A82,_xlfn.XLOOKUP(AM$2,WatchbillMONTHLY!$A$71:$U$71,OFFSET(WatchbillMONTHLY!$A$71:$U$71,1,2)),FALSE),TRUE,FALSE)),
IF(_xlfn.XLOOKUP(AM$2,WatchbillMONTHLY!$A$88:$U$88,OFFSET(WatchbillMONTHLY!$A$88:$U$88,1,2))=IF(_xlfn.XLOOKUP($A82,INDIRECT("_"&amp;_xlfn.XLOOKUP(AM$2,WatchbillMONTHLY!$A$88:$U$88,OFFSET(WatchbillMONTHLY!$A$88:$U$88,1,2))),INDIRECT("_"&amp;_xlfn.XLOOKUP(AM$2,WatchbillMONTHLY!$A$88:$U$88,OFFSET(WatchbillMONTHLY!$A$88:$U$88,1,2))))=$A82,_xlfn.XLOOKUP(AM$2,WatchbillMONTHLY!$A$88:$U$88,OFFSET(WatchbillMONTHLY!$A$88:$U$88,1,2)),FALSE),TRUE,FALSE)),
FALSE),FALSE)</f>
        <v>0</v>
      </c>
      <c r="AN82" s="209" t="b" cm="1">
        <f t="array" aca="1" ref="AN82" ca="1">IF(AND($A82 &gt; 0, G82 &gt; 0,AN$2&lt;MiscFormulas!$A$5+1),
_xlfn.IFNA(
_xlfn.IFNA(
_xlfn.IFNA(
_xlfn.IFNA(
_xlfn.IFNA(
_xlfn.IFNA(
IF(_xlfn.XLOOKUP(AN$2,WatchbillMONTHLY!$A$3:$U$3,OFFSET(WatchbillMONTHLY!$A$3:$U$3,1,2))=IF(_xlfn.XLOOKUP($A82,INDIRECT("_"&amp;_xlfn.XLOOKUP(AN$2,WatchbillMONTHLY!$A$3:$U$3,OFFSET(WatchbillMONTHLY!$A$3:$U$3,1,2))),INDIRECT("_"&amp;_xlfn.XLOOKUP(AN$2,WatchbillMONTHLY!$A$3:$U$3,OFFSET(WatchbillMONTHLY!$A$3:$U$3,1,2))))=$A82,_xlfn.XLOOKUP(AN$2,WatchbillMONTHLY!$A$3:$U$3,OFFSET(WatchbillMONTHLY!$A$3:$U$3,1,2)),FALSE),TRUE,FALSE),
IF(_xlfn.XLOOKUP(AN$2,WatchbillMONTHLY!$A$20:$U$20,OFFSET(WatchbillMONTHLY!$A$20:$U$20,1,2))=IF(_xlfn.XLOOKUP($A82,INDIRECT("_"&amp;_xlfn.XLOOKUP(AN$2,WatchbillMONTHLY!$A$20:$U$20,OFFSET(WatchbillMONTHLY!$A$20:$U$20,1,2))),INDIRECT("_"&amp;_xlfn.XLOOKUP(AN$2,WatchbillMONTHLY!$A$20:$U$20,OFFSET(WatchbillMONTHLY!$A$20:$U$20,1,2))))=$A82,_xlfn.XLOOKUP(AN$2,WatchbillMONTHLY!$A$20:$U$20,OFFSET(WatchbillMONTHLY!$A$20:$U$20,1,2)),FALSE),TRUE,FALSE)),
IF(_xlfn.XLOOKUP(AN$2,WatchbillMONTHLY!$A$37:$U$37,OFFSET(WatchbillMONTHLY!$A$37:$U$37,1,2))=IF(_xlfn.XLOOKUP($A82,INDIRECT("_"&amp;_xlfn.XLOOKUP(AN$2,WatchbillMONTHLY!$A$37:$U$37,OFFSET(WatchbillMONTHLY!$A$37:$U$37,1,2))),INDIRECT("_"&amp;_xlfn.XLOOKUP(AN$2,WatchbillMONTHLY!$A$37:$U$37,OFFSET(WatchbillMONTHLY!$A$37:$U$37,1,2))))=$A82,_xlfn.XLOOKUP(AN$2,WatchbillMONTHLY!$A$37:$U$37,OFFSET(WatchbillMONTHLY!$A$37:$U$37,1,2)),FALSE),TRUE,FALSE)),
IF(_xlfn.XLOOKUP(AN$2,WatchbillMONTHLY!$A$54:$U$54,OFFSET(WatchbillMONTHLY!$A$54:$U$54,1,2))=IF(_xlfn.XLOOKUP($A82,INDIRECT("_"&amp;_xlfn.XLOOKUP(AN$2,WatchbillMONTHLY!$A$54:$U$54,OFFSET(WatchbillMONTHLY!$A$54:$U$54,1,2))),INDIRECT("_"&amp;_xlfn.XLOOKUP(AN$2,WatchbillMONTHLY!$A$54:$U$54,OFFSET(WatchbillMONTHLY!$A$54:$U$54,1,2))))=$A82,_xlfn.XLOOKUP(AN$2,WatchbillMONTHLY!$A$54:$U$54,OFFSET(WatchbillMONTHLY!$A$54:$U$54,1,2)),FALSE),TRUE,FALSE)),
IF(_xlfn.XLOOKUP(AN$2,WatchbillMONTHLY!$A$71:$U$71,OFFSET(WatchbillMONTHLY!$A$71:$U$71,1,2))=IF(_xlfn.XLOOKUP($A82,INDIRECT("_"&amp;_xlfn.XLOOKUP(AN$2,WatchbillMONTHLY!$A$71:$U$71,OFFSET(WatchbillMONTHLY!$A$71:$U$71,1,2))),INDIRECT("_"&amp;_xlfn.XLOOKUP(AN$2,WatchbillMONTHLY!$A$71:$U$71,OFFSET(WatchbillMONTHLY!$A$71:$U$71,1,2))))=$A82,_xlfn.XLOOKUP(AN$2,WatchbillMONTHLY!$A$71:$U$71,OFFSET(WatchbillMONTHLY!$A$71:$U$71,1,2)),FALSE),TRUE,FALSE)),
IF(_xlfn.XLOOKUP(AN$2,WatchbillMONTHLY!$A$88:$U$88,OFFSET(WatchbillMONTHLY!$A$88:$U$88,1,2))=IF(_xlfn.XLOOKUP($A82,INDIRECT("_"&amp;_xlfn.XLOOKUP(AN$2,WatchbillMONTHLY!$A$88:$U$88,OFFSET(WatchbillMONTHLY!$A$88:$U$88,1,2))),INDIRECT("_"&amp;_xlfn.XLOOKUP(AN$2,WatchbillMONTHLY!$A$88:$U$88,OFFSET(WatchbillMONTHLY!$A$88:$U$88,1,2))))=$A82,_xlfn.XLOOKUP(AN$2,WatchbillMONTHLY!$A$88:$U$88,OFFSET(WatchbillMONTHLY!$A$88:$U$88,1,2)),FALSE),TRUE,FALSE)),
FALSE),FALSE)</f>
        <v>0</v>
      </c>
      <c r="AO82" s="209" t="b" cm="1">
        <f t="array" aca="1" ref="AO82" ca="1">IF(AND($A82 &gt; 0, H82 &gt; 0,AO$2&lt;MiscFormulas!$A$5+1),
_xlfn.IFNA(
_xlfn.IFNA(
_xlfn.IFNA(
_xlfn.IFNA(
_xlfn.IFNA(
_xlfn.IFNA(
IF(_xlfn.XLOOKUP(AO$2,WatchbillMONTHLY!$A$3:$U$3,OFFSET(WatchbillMONTHLY!$A$3:$U$3,1,2))=IF(_xlfn.XLOOKUP($A82,INDIRECT("_"&amp;_xlfn.XLOOKUP(AO$2,WatchbillMONTHLY!$A$3:$U$3,OFFSET(WatchbillMONTHLY!$A$3:$U$3,1,2))),INDIRECT("_"&amp;_xlfn.XLOOKUP(AO$2,WatchbillMONTHLY!$A$3:$U$3,OFFSET(WatchbillMONTHLY!$A$3:$U$3,1,2))))=$A82,_xlfn.XLOOKUP(AO$2,WatchbillMONTHLY!$A$3:$U$3,OFFSET(WatchbillMONTHLY!$A$3:$U$3,1,2)),FALSE),TRUE,FALSE),
IF(_xlfn.XLOOKUP(AO$2,WatchbillMONTHLY!$A$20:$U$20,OFFSET(WatchbillMONTHLY!$A$20:$U$20,1,2))=IF(_xlfn.XLOOKUP($A82,INDIRECT("_"&amp;_xlfn.XLOOKUP(AO$2,WatchbillMONTHLY!$A$20:$U$20,OFFSET(WatchbillMONTHLY!$A$20:$U$20,1,2))),INDIRECT("_"&amp;_xlfn.XLOOKUP(AO$2,WatchbillMONTHLY!$A$20:$U$20,OFFSET(WatchbillMONTHLY!$A$20:$U$20,1,2))))=$A82,_xlfn.XLOOKUP(AO$2,WatchbillMONTHLY!$A$20:$U$20,OFFSET(WatchbillMONTHLY!$A$20:$U$20,1,2)),FALSE),TRUE,FALSE)),
IF(_xlfn.XLOOKUP(AO$2,WatchbillMONTHLY!$A$37:$U$37,OFFSET(WatchbillMONTHLY!$A$37:$U$37,1,2))=IF(_xlfn.XLOOKUP($A82,INDIRECT("_"&amp;_xlfn.XLOOKUP(AO$2,WatchbillMONTHLY!$A$37:$U$37,OFFSET(WatchbillMONTHLY!$A$37:$U$37,1,2))),INDIRECT("_"&amp;_xlfn.XLOOKUP(AO$2,WatchbillMONTHLY!$A$37:$U$37,OFFSET(WatchbillMONTHLY!$A$37:$U$37,1,2))))=$A82,_xlfn.XLOOKUP(AO$2,WatchbillMONTHLY!$A$37:$U$37,OFFSET(WatchbillMONTHLY!$A$37:$U$37,1,2)),FALSE),TRUE,FALSE)),
IF(_xlfn.XLOOKUP(AO$2,WatchbillMONTHLY!$A$54:$U$54,OFFSET(WatchbillMONTHLY!$A$54:$U$54,1,2))=IF(_xlfn.XLOOKUP($A82,INDIRECT("_"&amp;_xlfn.XLOOKUP(AO$2,WatchbillMONTHLY!$A$54:$U$54,OFFSET(WatchbillMONTHLY!$A$54:$U$54,1,2))),INDIRECT("_"&amp;_xlfn.XLOOKUP(AO$2,WatchbillMONTHLY!$A$54:$U$54,OFFSET(WatchbillMONTHLY!$A$54:$U$54,1,2))))=$A82,_xlfn.XLOOKUP(AO$2,WatchbillMONTHLY!$A$54:$U$54,OFFSET(WatchbillMONTHLY!$A$54:$U$54,1,2)),FALSE),TRUE,FALSE)),
IF(_xlfn.XLOOKUP(AO$2,WatchbillMONTHLY!$A$71:$U$71,OFFSET(WatchbillMONTHLY!$A$71:$U$71,1,2))=IF(_xlfn.XLOOKUP($A82,INDIRECT("_"&amp;_xlfn.XLOOKUP(AO$2,WatchbillMONTHLY!$A$71:$U$71,OFFSET(WatchbillMONTHLY!$A$71:$U$71,1,2))),INDIRECT("_"&amp;_xlfn.XLOOKUP(AO$2,WatchbillMONTHLY!$A$71:$U$71,OFFSET(WatchbillMONTHLY!$A$71:$U$71,1,2))))=$A82,_xlfn.XLOOKUP(AO$2,WatchbillMONTHLY!$A$71:$U$71,OFFSET(WatchbillMONTHLY!$A$71:$U$71,1,2)),FALSE),TRUE,FALSE)),
IF(_xlfn.XLOOKUP(AO$2,WatchbillMONTHLY!$A$88:$U$88,OFFSET(WatchbillMONTHLY!$A$88:$U$88,1,2))=IF(_xlfn.XLOOKUP($A82,INDIRECT("_"&amp;_xlfn.XLOOKUP(AO$2,WatchbillMONTHLY!$A$88:$U$88,OFFSET(WatchbillMONTHLY!$A$88:$U$88,1,2))),INDIRECT("_"&amp;_xlfn.XLOOKUP(AO$2,WatchbillMONTHLY!$A$88:$U$88,OFFSET(WatchbillMONTHLY!$A$88:$U$88,1,2))))=$A82,_xlfn.XLOOKUP(AO$2,WatchbillMONTHLY!$A$88:$U$88,OFFSET(WatchbillMONTHLY!$A$88:$U$88,1,2)),FALSE),TRUE,FALSE)),
FALSE),FALSE)</f>
        <v>0</v>
      </c>
      <c r="AP82" s="209" t="b" cm="1">
        <f t="array" aca="1" ref="AP82" ca="1">IF(AND($A82 &gt; 0, I82 &gt; 0,AP$2&lt;MiscFormulas!$A$5+1),
_xlfn.IFNA(
_xlfn.IFNA(
_xlfn.IFNA(
_xlfn.IFNA(
_xlfn.IFNA(
_xlfn.IFNA(
IF(_xlfn.XLOOKUP(AP$2,WatchbillMONTHLY!$A$3:$U$3,OFFSET(WatchbillMONTHLY!$A$3:$U$3,1,2))=IF(_xlfn.XLOOKUP($A82,INDIRECT("_"&amp;_xlfn.XLOOKUP(AP$2,WatchbillMONTHLY!$A$3:$U$3,OFFSET(WatchbillMONTHLY!$A$3:$U$3,1,2))),INDIRECT("_"&amp;_xlfn.XLOOKUP(AP$2,WatchbillMONTHLY!$A$3:$U$3,OFFSET(WatchbillMONTHLY!$A$3:$U$3,1,2))))=$A82,_xlfn.XLOOKUP(AP$2,WatchbillMONTHLY!$A$3:$U$3,OFFSET(WatchbillMONTHLY!$A$3:$U$3,1,2)),FALSE),TRUE,FALSE),
IF(_xlfn.XLOOKUP(AP$2,WatchbillMONTHLY!$A$20:$U$20,OFFSET(WatchbillMONTHLY!$A$20:$U$20,1,2))=IF(_xlfn.XLOOKUP($A82,INDIRECT("_"&amp;_xlfn.XLOOKUP(AP$2,WatchbillMONTHLY!$A$20:$U$20,OFFSET(WatchbillMONTHLY!$A$20:$U$20,1,2))),INDIRECT("_"&amp;_xlfn.XLOOKUP(AP$2,WatchbillMONTHLY!$A$20:$U$20,OFFSET(WatchbillMONTHLY!$A$20:$U$20,1,2))))=$A82,_xlfn.XLOOKUP(AP$2,WatchbillMONTHLY!$A$20:$U$20,OFFSET(WatchbillMONTHLY!$A$20:$U$20,1,2)),FALSE),TRUE,FALSE)),
IF(_xlfn.XLOOKUP(AP$2,WatchbillMONTHLY!$A$37:$U$37,OFFSET(WatchbillMONTHLY!$A$37:$U$37,1,2))=IF(_xlfn.XLOOKUP($A82,INDIRECT("_"&amp;_xlfn.XLOOKUP(AP$2,WatchbillMONTHLY!$A$37:$U$37,OFFSET(WatchbillMONTHLY!$A$37:$U$37,1,2))),INDIRECT("_"&amp;_xlfn.XLOOKUP(AP$2,WatchbillMONTHLY!$A$37:$U$37,OFFSET(WatchbillMONTHLY!$A$37:$U$37,1,2))))=$A82,_xlfn.XLOOKUP(AP$2,WatchbillMONTHLY!$A$37:$U$37,OFFSET(WatchbillMONTHLY!$A$37:$U$37,1,2)),FALSE),TRUE,FALSE)),
IF(_xlfn.XLOOKUP(AP$2,WatchbillMONTHLY!$A$54:$U$54,OFFSET(WatchbillMONTHLY!$A$54:$U$54,1,2))=IF(_xlfn.XLOOKUP($A82,INDIRECT("_"&amp;_xlfn.XLOOKUP(AP$2,WatchbillMONTHLY!$A$54:$U$54,OFFSET(WatchbillMONTHLY!$A$54:$U$54,1,2))),INDIRECT("_"&amp;_xlfn.XLOOKUP(AP$2,WatchbillMONTHLY!$A$54:$U$54,OFFSET(WatchbillMONTHLY!$A$54:$U$54,1,2))))=$A82,_xlfn.XLOOKUP(AP$2,WatchbillMONTHLY!$A$54:$U$54,OFFSET(WatchbillMONTHLY!$A$54:$U$54,1,2)),FALSE),TRUE,FALSE)),
IF(_xlfn.XLOOKUP(AP$2,WatchbillMONTHLY!$A$71:$U$71,OFFSET(WatchbillMONTHLY!$A$71:$U$71,1,2))=IF(_xlfn.XLOOKUP($A82,INDIRECT("_"&amp;_xlfn.XLOOKUP(AP$2,WatchbillMONTHLY!$A$71:$U$71,OFFSET(WatchbillMONTHLY!$A$71:$U$71,1,2))),INDIRECT("_"&amp;_xlfn.XLOOKUP(AP$2,WatchbillMONTHLY!$A$71:$U$71,OFFSET(WatchbillMONTHLY!$A$71:$U$71,1,2))))=$A82,_xlfn.XLOOKUP(AP$2,WatchbillMONTHLY!$A$71:$U$71,OFFSET(WatchbillMONTHLY!$A$71:$U$71,1,2)),FALSE),TRUE,FALSE)),
IF(_xlfn.XLOOKUP(AP$2,WatchbillMONTHLY!$A$88:$U$88,OFFSET(WatchbillMONTHLY!$A$88:$U$88,1,2))=IF(_xlfn.XLOOKUP($A82,INDIRECT("_"&amp;_xlfn.XLOOKUP(AP$2,WatchbillMONTHLY!$A$88:$U$88,OFFSET(WatchbillMONTHLY!$A$88:$U$88,1,2))),INDIRECT("_"&amp;_xlfn.XLOOKUP(AP$2,WatchbillMONTHLY!$A$88:$U$88,OFFSET(WatchbillMONTHLY!$A$88:$U$88,1,2))))=$A82,_xlfn.XLOOKUP(AP$2,WatchbillMONTHLY!$A$88:$U$88,OFFSET(WatchbillMONTHLY!$A$88:$U$88,1,2)),FALSE),TRUE,FALSE)),
FALSE),FALSE)</f>
        <v>0</v>
      </c>
      <c r="AQ82" s="209" t="b" cm="1">
        <f t="array" aca="1" ref="AQ82" ca="1">IF(AND($A82 &gt; 0, J82 &gt; 0,AQ$2&lt;MiscFormulas!$A$5+1),
_xlfn.IFNA(
_xlfn.IFNA(
_xlfn.IFNA(
_xlfn.IFNA(
_xlfn.IFNA(
_xlfn.IFNA(
IF(_xlfn.XLOOKUP(AQ$2,WatchbillMONTHLY!$A$3:$U$3,OFFSET(WatchbillMONTHLY!$A$3:$U$3,1,2))=IF(_xlfn.XLOOKUP($A82,INDIRECT("_"&amp;_xlfn.XLOOKUP(AQ$2,WatchbillMONTHLY!$A$3:$U$3,OFFSET(WatchbillMONTHLY!$A$3:$U$3,1,2))),INDIRECT("_"&amp;_xlfn.XLOOKUP(AQ$2,WatchbillMONTHLY!$A$3:$U$3,OFFSET(WatchbillMONTHLY!$A$3:$U$3,1,2))))=$A82,_xlfn.XLOOKUP(AQ$2,WatchbillMONTHLY!$A$3:$U$3,OFFSET(WatchbillMONTHLY!$A$3:$U$3,1,2)),FALSE),TRUE,FALSE),
IF(_xlfn.XLOOKUP(AQ$2,WatchbillMONTHLY!$A$20:$U$20,OFFSET(WatchbillMONTHLY!$A$20:$U$20,1,2))=IF(_xlfn.XLOOKUP($A82,INDIRECT("_"&amp;_xlfn.XLOOKUP(AQ$2,WatchbillMONTHLY!$A$20:$U$20,OFFSET(WatchbillMONTHLY!$A$20:$U$20,1,2))),INDIRECT("_"&amp;_xlfn.XLOOKUP(AQ$2,WatchbillMONTHLY!$A$20:$U$20,OFFSET(WatchbillMONTHLY!$A$20:$U$20,1,2))))=$A82,_xlfn.XLOOKUP(AQ$2,WatchbillMONTHLY!$A$20:$U$20,OFFSET(WatchbillMONTHLY!$A$20:$U$20,1,2)),FALSE),TRUE,FALSE)),
IF(_xlfn.XLOOKUP(AQ$2,WatchbillMONTHLY!$A$37:$U$37,OFFSET(WatchbillMONTHLY!$A$37:$U$37,1,2))=IF(_xlfn.XLOOKUP($A82,INDIRECT("_"&amp;_xlfn.XLOOKUP(AQ$2,WatchbillMONTHLY!$A$37:$U$37,OFFSET(WatchbillMONTHLY!$A$37:$U$37,1,2))),INDIRECT("_"&amp;_xlfn.XLOOKUP(AQ$2,WatchbillMONTHLY!$A$37:$U$37,OFFSET(WatchbillMONTHLY!$A$37:$U$37,1,2))))=$A82,_xlfn.XLOOKUP(AQ$2,WatchbillMONTHLY!$A$37:$U$37,OFFSET(WatchbillMONTHLY!$A$37:$U$37,1,2)),FALSE),TRUE,FALSE)),
IF(_xlfn.XLOOKUP(AQ$2,WatchbillMONTHLY!$A$54:$U$54,OFFSET(WatchbillMONTHLY!$A$54:$U$54,1,2))=IF(_xlfn.XLOOKUP($A82,INDIRECT("_"&amp;_xlfn.XLOOKUP(AQ$2,WatchbillMONTHLY!$A$54:$U$54,OFFSET(WatchbillMONTHLY!$A$54:$U$54,1,2))),INDIRECT("_"&amp;_xlfn.XLOOKUP(AQ$2,WatchbillMONTHLY!$A$54:$U$54,OFFSET(WatchbillMONTHLY!$A$54:$U$54,1,2))))=$A82,_xlfn.XLOOKUP(AQ$2,WatchbillMONTHLY!$A$54:$U$54,OFFSET(WatchbillMONTHLY!$A$54:$U$54,1,2)),FALSE),TRUE,FALSE)),
IF(_xlfn.XLOOKUP(AQ$2,WatchbillMONTHLY!$A$71:$U$71,OFFSET(WatchbillMONTHLY!$A$71:$U$71,1,2))=IF(_xlfn.XLOOKUP($A82,INDIRECT("_"&amp;_xlfn.XLOOKUP(AQ$2,WatchbillMONTHLY!$A$71:$U$71,OFFSET(WatchbillMONTHLY!$A$71:$U$71,1,2))),INDIRECT("_"&amp;_xlfn.XLOOKUP(AQ$2,WatchbillMONTHLY!$A$71:$U$71,OFFSET(WatchbillMONTHLY!$A$71:$U$71,1,2))))=$A82,_xlfn.XLOOKUP(AQ$2,WatchbillMONTHLY!$A$71:$U$71,OFFSET(WatchbillMONTHLY!$A$71:$U$71,1,2)),FALSE),TRUE,FALSE)),
IF(_xlfn.XLOOKUP(AQ$2,WatchbillMONTHLY!$A$88:$U$88,OFFSET(WatchbillMONTHLY!$A$88:$U$88,1,2))=IF(_xlfn.XLOOKUP($A82,INDIRECT("_"&amp;_xlfn.XLOOKUP(AQ$2,WatchbillMONTHLY!$A$88:$U$88,OFFSET(WatchbillMONTHLY!$A$88:$U$88,1,2))),INDIRECT("_"&amp;_xlfn.XLOOKUP(AQ$2,WatchbillMONTHLY!$A$88:$U$88,OFFSET(WatchbillMONTHLY!$A$88:$U$88,1,2))))=$A82,_xlfn.XLOOKUP(AQ$2,WatchbillMONTHLY!$A$88:$U$88,OFFSET(WatchbillMONTHLY!$A$88:$U$88,1,2)),FALSE),TRUE,FALSE)),
FALSE),FALSE)</f>
        <v>0</v>
      </c>
      <c r="AR82" s="209" t="b" cm="1">
        <f t="array" aca="1" ref="AR82" ca="1">IF(AND($A82 &gt; 0, K82 &gt; 0,AR$2&lt;MiscFormulas!$A$5+1),
_xlfn.IFNA(
_xlfn.IFNA(
_xlfn.IFNA(
_xlfn.IFNA(
_xlfn.IFNA(
_xlfn.IFNA(
IF(_xlfn.XLOOKUP(AR$2,WatchbillMONTHLY!$A$3:$U$3,OFFSET(WatchbillMONTHLY!$A$3:$U$3,1,2))=IF(_xlfn.XLOOKUP($A82,INDIRECT("_"&amp;_xlfn.XLOOKUP(AR$2,WatchbillMONTHLY!$A$3:$U$3,OFFSET(WatchbillMONTHLY!$A$3:$U$3,1,2))),INDIRECT("_"&amp;_xlfn.XLOOKUP(AR$2,WatchbillMONTHLY!$A$3:$U$3,OFFSET(WatchbillMONTHLY!$A$3:$U$3,1,2))))=$A82,_xlfn.XLOOKUP(AR$2,WatchbillMONTHLY!$A$3:$U$3,OFFSET(WatchbillMONTHLY!$A$3:$U$3,1,2)),FALSE),TRUE,FALSE),
IF(_xlfn.XLOOKUP(AR$2,WatchbillMONTHLY!$A$20:$U$20,OFFSET(WatchbillMONTHLY!$A$20:$U$20,1,2))=IF(_xlfn.XLOOKUP($A82,INDIRECT("_"&amp;_xlfn.XLOOKUP(AR$2,WatchbillMONTHLY!$A$20:$U$20,OFFSET(WatchbillMONTHLY!$A$20:$U$20,1,2))),INDIRECT("_"&amp;_xlfn.XLOOKUP(AR$2,WatchbillMONTHLY!$A$20:$U$20,OFFSET(WatchbillMONTHLY!$A$20:$U$20,1,2))))=$A82,_xlfn.XLOOKUP(AR$2,WatchbillMONTHLY!$A$20:$U$20,OFFSET(WatchbillMONTHLY!$A$20:$U$20,1,2)),FALSE),TRUE,FALSE)),
IF(_xlfn.XLOOKUP(AR$2,WatchbillMONTHLY!$A$37:$U$37,OFFSET(WatchbillMONTHLY!$A$37:$U$37,1,2))=IF(_xlfn.XLOOKUP($A82,INDIRECT("_"&amp;_xlfn.XLOOKUP(AR$2,WatchbillMONTHLY!$A$37:$U$37,OFFSET(WatchbillMONTHLY!$A$37:$U$37,1,2))),INDIRECT("_"&amp;_xlfn.XLOOKUP(AR$2,WatchbillMONTHLY!$A$37:$U$37,OFFSET(WatchbillMONTHLY!$A$37:$U$37,1,2))))=$A82,_xlfn.XLOOKUP(AR$2,WatchbillMONTHLY!$A$37:$U$37,OFFSET(WatchbillMONTHLY!$A$37:$U$37,1,2)),FALSE),TRUE,FALSE)),
IF(_xlfn.XLOOKUP(AR$2,WatchbillMONTHLY!$A$54:$U$54,OFFSET(WatchbillMONTHLY!$A$54:$U$54,1,2))=IF(_xlfn.XLOOKUP($A82,INDIRECT("_"&amp;_xlfn.XLOOKUP(AR$2,WatchbillMONTHLY!$A$54:$U$54,OFFSET(WatchbillMONTHLY!$A$54:$U$54,1,2))),INDIRECT("_"&amp;_xlfn.XLOOKUP(AR$2,WatchbillMONTHLY!$A$54:$U$54,OFFSET(WatchbillMONTHLY!$A$54:$U$54,1,2))))=$A82,_xlfn.XLOOKUP(AR$2,WatchbillMONTHLY!$A$54:$U$54,OFFSET(WatchbillMONTHLY!$A$54:$U$54,1,2)),FALSE),TRUE,FALSE)),
IF(_xlfn.XLOOKUP(AR$2,WatchbillMONTHLY!$A$71:$U$71,OFFSET(WatchbillMONTHLY!$A$71:$U$71,1,2))=IF(_xlfn.XLOOKUP($A82,INDIRECT("_"&amp;_xlfn.XLOOKUP(AR$2,WatchbillMONTHLY!$A$71:$U$71,OFFSET(WatchbillMONTHLY!$A$71:$U$71,1,2))),INDIRECT("_"&amp;_xlfn.XLOOKUP(AR$2,WatchbillMONTHLY!$A$71:$U$71,OFFSET(WatchbillMONTHLY!$A$71:$U$71,1,2))))=$A82,_xlfn.XLOOKUP(AR$2,WatchbillMONTHLY!$A$71:$U$71,OFFSET(WatchbillMONTHLY!$A$71:$U$71,1,2)),FALSE),TRUE,FALSE)),
IF(_xlfn.XLOOKUP(AR$2,WatchbillMONTHLY!$A$88:$U$88,OFFSET(WatchbillMONTHLY!$A$88:$U$88,1,2))=IF(_xlfn.XLOOKUP($A82,INDIRECT("_"&amp;_xlfn.XLOOKUP(AR$2,WatchbillMONTHLY!$A$88:$U$88,OFFSET(WatchbillMONTHLY!$A$88:$U$88,1,2))),INDIRECT("_"&amp;_xlfn.XLOOKUP(AR$2,WatchbillMONTHLY!$A$88:$U$88,OFFSET(WatchbillMONTHLY!$A$88:$U$88,1,2))))=$A82,_xlfn.XLOOKUP(AR$2,WatchbillMONTHLY!$A$88:$U$88,OFFSET(WatchbillMONTHLY!$A$88:$U$88,1,2)),FALSE),TRUE,FALSE)),
FALSE),FALSE)</f>
        <v>0</v>
      </c>
      <c r="AS82" s="209" t="b" cm="1">
        <f t="array" aca="1" ref="AS82" ca="1">IF(AND($A82 &gt; 0, L82 &gt; 0,AS$2&lt;MiscFormulas!$A$5+1),
_xlfn.IFNA(
_xlfn.IFNA(
_xlfn.IFNA(
_xlfn.IFNA(
_xlfn.IFNA(
_xlfn.IFNA(
IF(_xlfn.XLOOKUP(AS$2,WatchbillMONTHLY!$A$3:$U$3,OFFSET(WatchbillMONTHLY!$A$3:$U$3,1,2))=IF(_xlfn.XLOOKUP($A82,INDIRECT("_"&amp;_xlfn.XLOOKUP(AS$2,WatchbillMONTHLY!$A$3:$U$3,OFFSET(WatchbillMONTHLY!$A$3:$U$3,1,2))),INDIRECT("_"&amp;_xlfn.XLOOKUP(AS$2,WatchbillMONTHLY!$A$3:$U$3,OFFSET(WatchbillMONTHLY!$A$3:$U$3,1,2))))=$A82,_xlfn.XLOOKUP(AS$2,WatchbillMONTHLY!$A$3:$U$3,OFFSET(WatchbillMONTHLY!$A$3:$U$3,1,2)),FALSE),TRUE,FALSE),
IF(_xlfn.XLOOKUP(AS$2,WatchbillMONTHLY!$A$20:$U$20,OFFSET(WatchbillMONTHLY!$A$20:$U$20,1,2))=IF(_xlfn.XLOOKUP($A82,INDIRECT("_"&amp;_xlfn.XLOOKUP(AS$2,WatchbillMONTHLY!$A$20:$U$20,OFFSET(WatchbillMONTHLY!$A$20:$U$20,1,2))),INDIRECT("_"&amp;_xlfn.XLOOKUP(AS$2,WatchbillMONTHLY!$A$20:$U$20,OFFSET(WatchbillMONTHLY!$A$20:$U$20,1,2))))=$A82,_xlfn.XLOOKUP(AS$2,WatchbillMONTHLY!$A$20:$U$20,OFFSET(WatchbillMONTHLY!$A$20:$U$20,1,2)),FALSE),TRUE,FALSE)),
IF(_xlfn.XLOOKUP(AS$2,WatchbillMONTHLY!$A$37:$U$37,OFFSET(WatchbillMONTHLY!$A$37:$U$37,1,2))=IF(_xlfn.XLOOKUP($A82,INDIRECT("_"&amp;_xlfn.XLOOKUP(AS$2,WatchbillMONTHLY!$A$37:$U$37,OFFSET(WatchbillMONTHLY!$A$37:$U$37,1,2))),INDIRECT("_"&amp;_xlfn.XLOOKUP(AS$2,WatchbillMONTHLY!$A$37:$U$37,OFFSET(WatchbillMONTHLY!$A$37:$U$37,1,2))))=$A82,_xlfn.XLOOKUP(AS$2,WatchbillMONTHLY!$A$37:$U$37,OFFSET(WatchbillMONTHLY!$A$37:$U$37,1,2)),FALSE),TRUE,FALSE)),
IF(_xlfn.XLOOKUP(AS$2,WatchbillMONTHLY!$A$54:$U$54,OFFSET(WatchbillMONTHLY!$A$54:$U$54,1,2))=IF(_xlfn.XLOOKUP($A82,INDIRECT("_"&amp;_xlfn.XLOOKUP(AS$2,WatchbillMONTHLY!$A$54:$U$54,OFFSET(WatchbillMONTHLY!$A$54:$U$54,1,2))),INDIRECT("_"&amp;_xlfn.XLOOKUP(AS$2,WatchbillMONTHLY!$A$54:$U$54,OFFSET(WatchbillMONTHLY!$A$54:$U$54,1,2))))=$A82,_xlfn.XLOOKUP(AS$2,WatchbillMONTHLY!$A$54:$U$54,OFFSET(WatchbillMONTHLY!$A$54:$U$54,1,2)),FALSE),TRUE,FALSE)),
IF(_xlfn.XLOOKUP(AS$2,WatchbillMONTHLY!$A$71:$U$71,OFFSET(WatchbillMONTHLY!$A$71:$U$71,1,2))=IF(_xlfn.XLOOKUP($A82,INDIRECT("_"&amp;_xlfn.XLOOKUP(AS$2,WatchbillMONTHLY!$A$71:$U$71,OFFSET(WatchbillMONTHLY!$A$71:$U$71,1,2))),INDIRECT("_"&amp;_xlfn.XLOOKUP(AS$2,WatchbillMONTHLY!$A$71:$U$71,OFFSET(WatchbillMONTHLY!$A$71:$U$71,1,2))))=$A82,_xlfn.XLOOKUP(AS$2,WatchbillMONTHLY!$A$71:$U$71,OFFSET(WatchbillMONTHLY!$A$71:$U$71,1,2)),FALSE),TRUE,FALSE)),
IF(_xlfn.XLOOKUP(AS$2,WatchbillMONTHLY!$A$88:$U$88,OFFSET(WatchbillMONTHLY!$A$88:$U$88,1,2))=IF(_xlfn.XLOOKUP($A82,INDIRECT("_"&amp;_xlfn.XLOOKUP(AS$2,WatchbillMONTHLY!$A$88:$U$88,OFFSET(WatchbillMONTHLY!$A$88:$U$88,1,2))),INDIRECT("_"&amp;_xlfn.XLOOKUP(AS$2,WatchbillMONTHLY!$A$88:$U$88,OFFSET(WatchbillMONTHLY!$A$88:$U$88,1,2))))=$A82,_xlfn.XLOOKUP(AS$2,WatchbillMONTHLY!$A$88:$U$88,OFFSET(WatchbillMONTHLY!$A$88:$U$88,1,2)),FALSE),TRUE,FALSE)),
FALSE),FALSE)</f>
        <v>0</v>
      </c>
      <c r="AT82" s="209" t="b" cm="1">
        <f t="array" aca="1" ref="AT82" ca="1">IF(AND($A82 &gt; 0, M82 &gt; 0,AT$2&lt;MiscFormulas!$A$5+1),
_xlfn.IFNA(
_xlfn.IFNA(
_xlfn.IFNA(
_xlfn.IFNA(
_xlfn.IFNA(
_xlfn.IFNA(
IF(_xlfn.XLOOKUP(AT$2,WatchbillMONTHLY!$A$3:$U$3,OFFSET(WatchbillMONTHLY!$A$3:$U$3,1,2))=IF(_xlfn.XLOOKUP($A82,INDIRECT("_"&amp;_xlfn.XLOOKUP(AT$2,WatchbillMONTHLY!$A$3:$U$3,OFFSET(WatchbillMONTHLY!$A$3:$U$3,1,2))),INDIRECT("_"&amp;_xlfn.XLOOKUP(AT$2,WatchbillMONTHLY!$A$3:$U$3,OFFSET(WatchbillMONTHLY!$A$3:$U$3,1,2))))=$A82,_xlfn.XLOOKUP(AT$2,WatchbillMONTHLY!$A$3:$U$3,OFFSET(WatchbillMONTHLY!$A$3:$U$3,1,2)),FALSE),TRUE,FALSE),
IF(_xlfn.XLOOKUP(AT$2,WatchbillMONTHLY!$A$20:$U$20,OFFSET(WatchbillMONTHLY!$A$20:$U$20,1,2))=IF(_xlfn.XLOOKUP($A82,INDIRECT("_"&amp;_xlfn.XLOOKUP(AT$2,WatchbillMONTHLY!$A$20:$U$20,OFFSET(WatchbillMONTHLY!$A$20:$U$20,1,2))),INDIRECT("_"&amp;_xlfn.XLOOKUP(AT$2,WatchbillMONTHLY!$A$20:$U$20,OFFSET(WatchbillMONTHLY!$A$20:$U$20,1,2))))=$A82,_xlfn.XLOOKUP(AT$2,WatchbillMONTHLY!$A$20:$U$20,OFFSET(WatchbillMONTHLY!$A$20:$U$20,1,2)),FALSE),TRUE,FALSE)),
IF(_xlfn.XLOOKUP(AT$2,WatchbillMONTHLY!$A$37:$U$37,OFFSET(WatchbillMONTHLY!$A$37:$U$37,1,2))=IF(_xlfn.XLOOKUP($A82,INDIRECT("_"&amp;_xlfn.XLOOKUP(AT$2,WatchbillMONTHLY!$A$37:$U$37,OFFSET(WatchbillMONTHLY!$A$37:$U$37,1,2))),INDIRECT("_"&amp;_xlfn.XLOOKUP(AT$2,WatchbillMONTHLY!$A$37:$U$37,OFFSET(WatchbillMONTHLY!$A$37:$U$37,1,2))))=$A82,_xlfn.XLOOKUP(AT$2,WatchbillMONTHLY!$A$37:$U$37,OFFSET(WatchbillMONTHLY!$A$37:$U$37,1,2)),FALSE),TRUE,FALSE)),
IF(_xlfn.XLOOKUP(AT$2,WatchbillMONTHLY!$A$54:$U$54,OFFSET(WatchbillMONTHLY!$A$54:$U$54,1,2))=IF(_xlfn.XLOOKUP($A82,INDIRECT("_"&amp;_xlfn.XLOOKUP(AT$2,WatchbillMONTHLY!$A$54:$U$54,OFFSET(WatchbillMONTHLY!$A$54:$U$54,1,2))),INDIRECT("_"&amp;_xlfn.XLOOKUP(AT$2,WatchbillMONTHLY!$A$54:$U$54,OFFSET(WatchbillMONTHLY!$A$54:$U$54,1,2))))=$A82,_xlfn.XLOOKUP(AT$2,WatchbillMONTHLY!$A$54:$U$54,OFFSET(WatchbillMONTHLY!$A$54:$U$54,1,2)),FALSE),TRUE,FALSE)),
IF(_xlfn.XLOOKUP(AT$2,WatchbillMONTHLY!$A$71:$U$71,OFFSET(WatchbillMONTHLY!$A$71:$U$71,1,2))=IF(_xlfn.XLOOKUP($A82,INDIRECT("_"&amp;_xlfn.XLOOKUP(AT$2,WatchbillMONTHLY!$A$71:$U$71,OFFSET(WatchbillMONTHLY!$A$71:$U$71,1,2))),INDIRECT("_"&amp;_xlfn.XLOOKUP(AT$2,WatchbillMONTHLY!$A$71:$U$71,OFFSET(WatchbillMONTHLY!$A$71:$U$71,1,2))))=$A82,_xlfn.XLOOKUP(AT$2,WatchbillMONTHLY!$A$71:$U$71,OFFSET(WatchbillMONTHLY!$A$71:$U$71,1,2)),FALSE),TRUE,FALSE)),
IF(_xlfn.XLOOKUP(AT$2,WatchbillMONTHLY!$A$88:$U$88,OFFSET(WatchbillMONTHLY!$A$88:$U$88,1,2))=IF(_xlfn.XLOOKUP($A82,INDIRECT("_"&amp;_xlfn.XLOOKUP(AT$2,WatchbillMONTHLY!$A$88:$U$88,OFFSET(WatchbillMONTHLY!$A$88:$U$88,1,2))),INDIRECT("_"&amp;_xlfn.XLOOKUP(AT$2,WatchbillMONTHLY!$A$88:$U$88,OFFSET(WatchbillMONTHLY!$A$88:$U$88,1,2))))=$A82,_xlfn.XLOOKUP(AT$2,WatchbillMONTHLY!$A$88:$U$88,OFFSET(WatchbillMONTHLY!$A$88:$U$88,1,2)),FALSE),TRUE,FALSE)),
FALSE),FALSE)</f>
        <v>0</v>
      </c>
      <c r="AU82" s="209" t="b" cm="1">
        <f t="array" aca="1" ref="AU82" ca="1">IF(AND($A82 &gt; 0, N82 &gt; 0,AU$2&lt;MiscFormulas!$A$5+1),
_xlfn.IFNA(
_xlfn.IFNA(
_xlfn.IFNA(
_xlfn.IFNA(
_xlfn.IFNA(
_xlfn.IFNA(
IF(_xlfn.XLOOKUP(AU$2,WatchbillMONTHLY!$A$3:$U$3,OFFSET(WatchbillMONTHLY!$A$3:$U$3,1,2))=IF(_xlfn.XLOOKUP($A82,INDIRECT("_"&amp;_xlfn.XLOOKUP(AU$2,WatchbillMONTHLY!$A$3:$U$3,OFFSET(WatchbillMONTHLY!$A$3:$U$3,1,2))),INDIRECT("_"&amp;_xlfn.XLOOKUP(AU$2,WatchbillMONTHLY!$A$3:$U$3,OFFSET(WatchbillMONTHLY!$A$3:$U$3,1,2))))=$A82,_xlfn.XLOOKUP(AU$2,WatchbillMONTHLY!$A$3:$U$3,OFFSET(WatchbillMONTHLY!$A$3:$U$3,1,2)),FALSE),TRUE,FALSE),
IF(_xlfn.XLOOKUP(AU$2,WatchbillMONTHLY!$A$20:$U$20,OFFSET(WatchbillMONTHLY!$A$20:$U$20,1,2))=IF(_xlfn.XLOOKUP($A82,INDIRECT("_"&amp;_xlfn.XLOOKUP(AU$2,WatchbillMONTHLY!$A$20:$U$20,OFFSET(WatchbillMONTHLY!$A$20:$U$20,1,2))),INDIRECT("_"&amp;_xlfn.XLOOKUP(AU$2,WatchbillMONTHLY!$A$20:$U$20,OFFSET(WatchbillMONTHLY!$A$20:$U$20,1,2))))=$A82,_xlfn.XLOOKUP(AU$2,WatchbillMONTHLY!$A$20:$U$20,OFFSET(WatchbillMONTHLY!$A$20:$U$20,1,2)),FALSE),TRUE,FALSE)),
IF(_xlfn.XLOOKUP(AU$2,WatchbillMONTHLY!$A$37:$U$37,OFFSET(WatchbillMONTHLY!$A$37:$U$37,1,2))=IF(_xlfn.XLOOKUP($A82,INDIRECT("_"&amp;_xlfn.XLOOKUP(AU$2,WatchbillMONTHLY!$A$37:$U$37,OFFSET(WatchbillMONTHLY!$A$37:$U$37,1,2))),INDIRECT("_"&amp;_xlfn.XLOOKUP(AU$2,WatchbillMONTHLY!$A$37:$U$37,OFFSET(WatchbillMONTHLY!$A$37:$U$37,1,2))))=$A82,_xlfn.XLOOKUP(AU$2,WatchbillMONTHLY!$A$37:$U$37,OFFSET(WatchbillMONTHLY!$A$37:$U$37,1,2)),FALSE),TRUE,FALSE)),
IF(_xlfn.XLOOKUP(AU$2,WatchbillMONTHLY!$A$54:$U$54,OFFSET(WatchbillMONTHLY!$A$54:$U$54,1,2))=IF(_xlfn.XLOOKUP($A82,INDIRECT("_"&amp;_xlfn.XLOOKUP(AU$2,WatchbillMONTHLY!$A$54:$U$54,OFFSET(WatchbillMONTHLY!$A$54:$U$54,1,2))),INDIRECT("_"&amp;_xlfn.XLOOKUP(AU$2,WatchbillMONTHLY!$A$54:$U$54,OFFSET(WatchbillMONTHLY!$A$54:$U$54,1,2))))=$A82,_xlfn.XLOOKUP(AU$2,WatchbillMONTHLY!$A$54:$U$54,OFFSET(WatchbillMONTHLY!$A$54:$U$54,1,2)),FALSE),TRUE,FALSE)),
IF(_xlfn.XLOOKUP(AU$2,WatchbillMONTHLY!$A$71:$U$71,OFFSET(WatchbillMONTHLY!$A$71:$U$71,1,2))=IF(_xlfn.XLOOKUP($A82,INDIRECT("_"&amp;_xlfn.XLOOKUP(AU$2,WatchbillMONTHLY!$A$71:$U$71,OFFSET(WatchbillMONTHLY!$A$71:$U$71,1,2))),INDIRECT("_"&amp;_xlfn.XLOOKUP(AU$2,WatchbillMONTHLY!$A$71:$U$71,OFFSET(WatchbillMONTHLY!$A$71:$U$71,1,2))))=$A82,_xlfn.XLOOKUP(AU$2,WatchbillMONTHLY!$A$71:$U$71,OFFSET(WatchbillMONTHLY!$A$71:$U$71,1,2)),FALSE),TRUE,FALSE)),
IF(_xlfn.XLOOKUP(AU$2,WatchbillMONTHLY!$A$88:$U$88,OFFSET(WatchbillMONTHLY!$A$88:$U$88,1,2))=IF(_xlfn.XLOOKUP($A82,INDIRECT("_"&amp;_xlfn.XLOOKUP(AU$2,WatchbillMONTHLY!$A$88:$U$88,OFFSET(WatchbillMONTHLY!$A$88:$U$88,1,2))),INDIRECT("_"&amp;_xlfn.XLOOKUP(AU$2,WatchbillMONTHLY!$A$88:$U$88,OFFSET(WatchbillMONTHLY!$A$88:$U$88,1,2))))=$A82,_xlfn.XLOOKUP(AU$2,WatchbillMONTHLY!$A$88:$U$88,OFFSET(WatchbillMONTHLY!$A$88:$U$88,1,2)),FALSE),TRUE,FALSE)),
FALSE),FALSE)</f>
        <v>0</v>
      </c>
      <c r="AV82" s="209" t="b" cm="1">
        <f t="array" aca="1" ref="AV82" ca="1">IF(AND($A82 &gt; 0, O82 &gt; 0,AV$2&lt;MiscFormulas!$A$5+1),
_xlfn.IFNA(
_xlfn.IFNA(
_xlfn.IFNA(
_xlfn.IFNA(
_xlfn.IFNA(
_xlfn.IFNA(
IF(_xlfn.XLOOKUP(AV$2,WatchbillMONTHLY!$A$3:$U$3,OFFSET(WatchbillMONTHLY!$A$3:$U$3,1,2))=IF(_xlfn.XLOOKUP($A82,INDIRECT("_"&amp;_xlfn.XLOOKUP(AV$2,WatchbillMONTHLY!$A$3:$U$3,OFFSET(WatchbillMONTHLY!$A$3:$U$3,1,2))),INDIRECT("_"&amp;_xlfn.XLOOKUP(AV$2,WatchbillMONTHLY!$A$3:$U$3,OFFSET(WatchbillMONTHLY!$A$3:$U$3,1,2))))=$A82,_xlfn.XLOOKUP(AV$2,WatchbillMONTHLY!$A$3:$U$3,OFFSET(WatchbillMONTHLY!$A$3:$U$3,1,2)),FALSE),TRUE,FALSE),
IF(_xlfn.XLOOKUP(AV$2,WatchbillMONTHLY!$A$20:$U$20,OFFSET(WatchbillMONTHLY!$A$20:$U$20,1,2))=IF(_xlfn.XLOOKUP($A82,INDIRECT("_"&amp;_xlfn.XLOOKUP(AV$2,WatchbillMONTHLY!$A$20:$U$20,OFFSET(WatchbillMONTHLY!$A$20:$U$20,1,2))),INDIRECT("_"&amp;_xlfn.XLOOKUP(AV$2,WatchbillMONTHLY!$A$20:$U$20,OFFSET(WatchbillMONTHLY!$A$20:$U$20,1,2))))=$A82,_xlfn.XLOOKUP(AV$2,WatchbillMONTHLY!$A$20:$U$20,OFFSET(WatchbillMONTHLY!$A$20:$U$20,1,2)),FALSE),TRUE,FALSE)),
IF(_xlfn.XLOOKUP(AV$2,WatchbillMONTHLY!$A$37:$U$37,OFFSET(WatchbillMONTHLY!$A$37:$U$37,1,2))=IF(_xlfn.XLOOKUP($A82,INDIRECT("_"&amp;_xlfn.XLOOKUP(AV$2,WatchbillMONTHLY!$A$37:$U$37,OFFSET(WatchbillMONTHLY!$A$37:$U$37,1,2))),INDIRECT("_"&amp;_xlfn.XLOOKUP(AV$2,WatchbillMONTHLY!$A$37:$U$37,OFFSET(WatchbillMONTHLY!$A$37:$U$37,1,2))))=$A82,_xlfn.XLOOKUP(AV$2,WatchbillMONTHLY!$A$37:$U$37,OFFSET(WatchbillMONTHLY!$A$37:$U$37,1,2)),FALSE),TRUE,FALSE)),
IF(_xlfn.XLOOKUP(AV$2,WatchbillMONTHLY!$A$54:$U$54,OFFSET(WatchbillMONTHLY!$A$54:$U$54,1,2))=IF(_xlfn.XLOOKUP($A82,INDIRECT("_"&amp;_xlfn.XLOOKUP(AV$2,WatchbillMONTHLY!$A$54:$U$54,OFFSET(WatchbillMONTHLY!$A$54:$U$54,1,2))),INDIRECT("_"&amp;_xlfn.XLOOKUP(AV$2,WatchbillMONTHLY!$A$54:$U$54,OFFSET(WatchbillMONTHLY!$A$54:$U$54,1,2))))=$A82,_xlfn.XLOOKUP(AV$2,WatchbillMONTHLY!$A$54:$U$54,OFFSET(WatchbillMONTHLY!$A$54:$U$54,1,2)),FALSE),TRUE,FALSE)),
IF(_xlfn.XLOOKUP(AV$2,WatchbillMONTHLY!$A$71:$U$71,OFFSET(WatchbillMONTHLY!$A$71:$U$71,1,2))=IF(_xlfn.XLOOKUP($A82,INDIRECT("_"&amp;_xlfn.XLOOKUP(AV$2,WatchbillMONTHLY!$A$71:$U$71,OFFSET(WatchbillMONTHLY!$A$71:$U$71,1,2))),INDIRECT("_"&amp;_xlfn.XLOOKUP(AV$2,WatchbillMONTHLY!$A$71:$U$71,OFFSET(WatchbillMONTHLY!$A$71:$U$71,1,2))))=$A82,_xlfn.XLOOKUP(AV$2,WatchbillMONTHLY!$A$71:$U$71,OFFSET(WatchbillMONTHLY!$A$71:$U$71,1,2)),FALSE),TRUE,FALSE)),
IF(_xlfn.XLOOKUP(AV$2,WatchbillMONTHLY!$A$88:$U$88,OFFSET(WatchbillMONTHLY!$A$88:$U$88,1,2))=IF(_xlfn.XLOOKUP($A82,INDIRECT("_"&amp;_xlfn.XLOOKUP(AV$2,WatchbillMONTHLY!$A$88:$U$88,OFFSET(WatchbillMONTHLY!$A$88:$U$88,1,2))),INDIRECT("_"&amp;_xlfn.XLOOKUP(AV$2,WatchbillMONTHLY!$A$88:$U$88,OFFSET(WatchbillMONTHLY!$A$88:$U$88,1,2))))=$A82,_xlfn.XLOOKUP(AV$2,WatchbillMONTHLY!$A$88:$U$88,OFFSET(WatchbillMONTHLY!$A$88:$U$88,1,2)),FALSE),TRUE,FALSE)),
FALSE),FALSE)</f>
        <v>0</v>
      </c>
      <c r="AW82" s="209" t="b" cm="1">
        <f t="array" aca="1" ref="AW82" ca="1">IF(AND($A82 &gt; 0, P82 &gt; 0,AW$2&lt;MiscFormulas!$A$5+1),
_xlfn.IFNA(
_xlfn.IFNA(
_xlfn.IFNA(
_xlfn.IFNA(
_xlfn.IFNA(
_xlfn.IFNA(
IF(_xlfn.XLOOKUP(AW$2,WatchbillMONTHLY!$A$3:$U$3,OFFSET(WatchbillMONTHLY!$A$3:$U$3,1,2))=IF(_xlfn.XLOOKUP($A82,INDIRECT("_"&amp;_xlfn.XLOOKUP(AW$2,WatchbillMONTHLY!$A$3:$U$3,OFFSET(WatchbillMONTHLY!$A$3:$U$3,1,2))),INDIRECT("_"&amp;_xlfn.XLOOKUP(AW$2,WatchbillMONTHLY!$A$3:$U$3,OFFSET(WatchbillMONTHLY!$A$3:$U$3,1,2))))=$A82,_xlfn.XLOOKUP(AW$2,WatchbillMONTHLY!$A$3:$U$3,OFFSET(WatchbillMONTHLY!$A$3:$U$3,1,2)),FALSE),TRUE,FALSE),
IF(_xlfn.XLOOKUP(AW$2,WatchbillMONTHLY!$A$20:$U$20,OFFSET(WatchbillMONTHLY!$A$20:$U$20,1,2))=IF(_xlfn.XLOOKUP($A82,INDIRECT("_"&amp;_xlfn.XLOOKUP(AW$2,WatchbillMONTHLY!$A$20:$U$20,OFFSET(WatchbillMONTHLY!$A$20:$U$20,1,2))),INDIRECT("_"&amp;_xlfn.XLOOKUP(AW$2,WatchbillMONTHLY!$A$20:$U$20,OFFSET(WatchbillMONTHLY!$A$20:$U$20,1,2))))=$A82,_xlfn.XLOOKUP(AW$2,WatchbillMONTHLY!$A$20:$U$20,OFFSET(WatchbillMONTHLY!$A$20:$U$20,1,2)),FALSE),TRUE,FALSE)),
IF(_xlfn.XLOOKUP(AW$2,WatchbillMONTHLY!$A$37:$U$37,OFFSET(WatchbillMONTHLY!$A$37:$U$37,1,2))=IF(_xlfn.XLOOKUP($A82,INDIRECT("_"&amp;_xlfn.XLOOKUP(AW$2,WatchbillMONTHLY!$A$37:$U$37,OFFSET(WatchbillMONTHLY!$A$37:$U$37,1,2))),INDIRECT("_"&amp;_xlfn.XLOOKUP(AW$2,WatchbillMONTHLY!$A$37:$U$37,OFFSET(WatchbillMONTHLY!$A$37:$U$37,1,2))))=$A82,_xlfn.XLOOKUP(AW$2,WatchbillMONTHLY!$A$37:$U$37,OFFSET(WatchbillMONTHLY!$A$37:$U$37,1,2)),FALSE),TRUE,FALSE)),
IF(_xlfn.XLOOKUP(AW$2,WatchbillMONTHLY!$A$54:$U$54,OFFSET(WatchbillMONTHLY!$A$54:$U$54,1,2))=IF(_xlfn.XLOOKUP($A82,INDIRECT("_"&amp;_xlfn.XLOOKUP(AW$2,WatchbillMONTHLY!$A$54:$U$54,OFFSET(WatchbillMONTHLY!$A$54:$U$54,1,2))),INDIRECT("_"&amp;_xlfn.XLOOKUP(AW$2,WatchbillMONTHLY!$A$54:$U$54,OFFSET(WatchbillMONTHLY!$A$54:$U$54,1,2))))=$A82,_xlfn.XLOOKUP(AW$2,WatchbillMONTHLY!$A$54:$U$54,OFFSET(WatchbillMONTHLY!$A$54:$U$54,1,2)),FALSE),TRUE,FALSE)),
IF(_xlfn.XLOOKUP(AW$2,WatchbillMONTHLY!$A$71:$U$71,OFFSET(WatchbillMONTHLY!$A$71:$U$71,1,2))=IF(_xlfn.XLOOKUP($A82,INDIRECT("_"&amp;_xlfn.XLOOKUP(AW$2,WatchbillMONTHLY!$A$71:$U$71,OFFSET(WatchbillMONTHLY!$A$71:$U$71,1,2))),INDIRECT("_"&amp;_xlfn.XLOOKUP(AW$2,WatchbillMONTHLY!$A$71:$U$71,OFFSET(WatchbillMONTHLY!$A$71:$U$71,1,2))))=$A82,_xlfn.XLOOKUP(AW$2,WatchbillMONTHLY!$A$71:$U$71,OFFSET(WatchbillMONTHLY!$A$71:$U$71,1,2)),FALSE),TRUE,FALSE)),
IF(_xlfn.XLOOKUP(AW$2,WatchbillMONTHLY!$A$88:$U$88,OFFSET(WatchbillMONTHLY!$A$88:$U$88,1,2))=IF(_xlfn.XLOOKUP($A82,INDIRECT("_"&amp;_xlfn.XLOOKUP(AW$2,WatchbillMONTHLY!$A$88:$U$88,OFFSET(WatchbillMONTHLY!$A$88:$U$88,1,2))),INDIRECT("_"&amp;_xlfn.XLOOKUP(AW$2,WatchbillMONTHLY!$A$88:$U$88,OFFSET(WatchbillMONTHLY!$A$88:$U$88,1,2))))=$A82,_xlfn.XLOOKUP(AW$2,WatchbillMONTHLY!$A$88:$U$88,OFFSET(WatchbillMONTHLY!$A$88:$U$88,1,2)),FALSE),TRUE,FALSE)),
FALSE),FALSE)</f>
        <v>0</v>
      </c>
      <c r="AX82" s="209" t="b" cm="1">
        <f t="array" aca="1" ref="AX82" ca="1">IF(AND($A82 &gt; 0, Q82 &gt; 0,AX$2&lt;MiscFormulas!$A$5+1),
_xlfn.IFNA(
_xlfn.IFNA(
_xlfn.IFNA(
_xlfn.IFNA(
_xlfn.IFNA(
_xlfn.IFNA(
IF(_xlfn.XLOOKUP(AX$2,WatchbillMONTHLY!$A$3:$U$3,OFFSET(WatchbillMONTHLY!$A$3:$U$3,1,2))=IF(_xlfn.XLOOKUP($A82,INDIRECT("_"&amp;_xlfn.XLOOKUP(AX$2,WatchbillMONTHLY!$A$3:$U$3,OFFSET(WatchbillMONTHLY!$A$3:$U$3,1,2))),INDIRECT("_"&amp;_xlfn.XLOOKUP(AX$2,WatchbillMONTHLY!$A$3:$U$3,OFFSET(WatchbillMONTHLY!$A$3:$U$3,1,2))))=$A82,_xlfn.XLOOKUP(AX$2,WatchbillMONTHLY!$A$3:$U$3,OFFSET(WatchbillMONTHLY!$A$3:$U$3,1,2)),FALSE),TRUE,FALSE),
IF(_xlfn.XLOOKUP(AX$2,WatchbillMONTHLY!$A$20:$U$20,OFFSET(WatchbillMONTHLY!$A$20:$U$20,1,2))=IF(_xlfn.XLOOKUP($A82,INDIRECT("_"&amp;_xlfn.XLOOKUP(AX$2,WatchbillMONTHLY!$A$20:$U$20,OFFSET(WatchbillMONTHLY!$A$20:$U$20,1,2))),INDIRECT("_"&amp;_xlfn.XLOOKUP(AX$2,WatchbillMONTHLY!$A$20:$U$20,OFFSET(WatchbillMONTHLY!$A$20:$U$20,1,2))))=$A82,_xlfn.XLOOKUP(AX$2,WatchbillMONTHLY!$A$20:$U$20,OFFSET(WatchbillMONTHLY!$A$20:$U$20,1,2)),FALSE),TRUE,FALSE)),
IF(_xlfn.XLOOKUP(AX$2,WatchbillMONTHLY!$A$37:$U$37,OFFSET(WatchbillMONTHLY!$A$37:$U$37,1,2))=IF(_xlfn.XLOOKUP($A82,INDIRECT("_"&amp;_xlfn.XLOOKUP(AX$2,WatchbillMONTHLY!$A$37:$U$37,OFFSET(WatchbillMONTHLY!$A$37:$U$37,1,2))),INDIRECT("_"&amp;_xlfn.XLOOKUP(AX$2,WatchbillMONTHLY!$A$37:$U$37,OFFSET(WatchbillMONTHLY!$A$37:$U$37,1,2))))=$A82,_xlfn.XLOOKUP(AX$2,WatchbillMONTHLY!$A$37:$U$37,OFFSET(WatchbillMONTHLY!$A$37:$U$37,1,2)),FALSE),TRUE,FALSE)),
IF(_xlfn.XLOOKUP(AX$2,WatchbillMONTHLY!$A$54:$U$54,OFFSET(WatchbillMONTHLY!$A$54:$U$54,1,2))=IF(_xlfn.XLOOKUP($A82,INDIRECT("_"&amp;_xlfn.XLOOKUP(AX$2,WatchbillMONTHLY!$A$54:$U$54,OFFSET(WatchbillMONTHLY!$A$54:$U$54,1,2))),INDIRECT("_"&amp;_xlfn.XLOOKUP(AX$2,WatchbillMONTHLY!$A$54:$U$54,OFFSET(WatchbillMONTHLY!$A$54:$U$54,1,2))))=$A82,_xlfn.XLOOKUP(AX$2,WatchbillMONTHLY!$A$54:$U$54,OFFSET(WatchbillMONTHLY!$A$54:$U$54,1,2)),FALSE),TRUE,FALSE)),
IF(_xlfn.XLOOKUP(AX$2,WatchbillMONTHLY!$A$71:$U$71,OFFSET(WatchbillMONTHLY!$A$71:$U$71,1,2))=IF(_xlfn.XLOOKUP($A82,INDIRECT("_"&amp;_xlfn.XLOOKUP(AX$2,WatchbillMONTHLY!$A$71:$U$71,OFFSET(WatchbillMONTHLY!$A$71:$U$71,1,2))),INDIRECT("_"&amp;_xlfn.XLOOKUP(AX$2,WatchbillMONTHLY!$A$71:$U$71,OFFSET(WatchbillMONTHLY!$A$71:$U$71,1,2))))=$A82,_xlfn.XLOOKUP(AX$2,WatchbillMONTHLY!$A$71:$U$71,OFFSET(WatchbillMONTHLY!$A$71:$U$71,1,2)),FALSE),TRUE,FALSE)),
IF(_xlfn.XLOOKUP(AX$2,WatchbillMONTHLY!$A$88:$U$88,OFFSET(WatchbillMONTHLY!$A$88:$U$88,1,2))=IF(_xlfn.XLOOKUP($A82,INDIRECT("_"&amp;_xlfn.XLOOKUP(AX$2,WatchbillMONTHLY!$A$88:$U$88,OFFSET(WatchbillMONTHLY!$A$88:$U$88,1,2))),INDIRECT("_"&amp;_xlfn.XLOOKUP(AX$2,WatchbillMONTHLY!$A$88:$U$88,OFFSET(WatchbillMONTHLY!$A$88:$U$88,1,2))))=$A82,_xlfn.XLOOKUP(AX$2,WatchbillMONTHLY!$A$88:$U$88,OFFSET(WatchbillMONTHLY!$A$88:$U$88,1,2)),FALSE),TRUE,FALSE)),
FALSE),FALSE)</f>
        <v>0</v>
      </c>
      <c r="AY82" s="209" t="b" cm="1">
        <f t="array" aca="1" ref="AY82" ca="1">IF(AND($A82 &gt; 0, R82 &gt; 0,AY$2&lt;MiscFormulas!$A$5+1),
_xlfn.IFNA(
_xlfn.IFNA(
_xlfn.IFNA(
_xlfn.IFNA(
_xlfn.IFNA(
_xlfn.IFNA(
IF(_xlfn.XLOOKUP(AY$2,WatchbillMONTHLY!$A$3:$U$3,OFFSET(WatchbillMONTHLY!$A$3:$U$3,1,2))=IF(_xlfn.XLOOKUP($A82,INDIRECT("_"&amp;_xlfn.XLOOKUP(AY$2,WatchbillMONTHLY!$A$3:$U$3,OFFSET(WatchbillMONTHLY!$A$3:$U$3,1,2))),INDIRECT("_"&amp;_xlfn.XLOOKUP(AY$2,WatchbillMONTHLY!$A$3:$U$3,OFFSET(WatchbillMONTHLY!$A$3:$U$3,1,2))))=$A82,_xlfn.XLOOKUP(AY$2,WatchbillMONTHLY!$A$3:$U$3,OFFSET(WatchbillMONTHLY!$A$3:$U$3,1,2)),FALSE),TRUE,FALSE),
IF(_xlfn.XLOOKUP(AY$2,WatchbillMONTHLY!$A$20:$U$20,OFFSET(WatchbillMONTHLY!$A$20:$U$20,1,2))=IF(_xlfn.XLOOKUP($A82,INDIRECT("_"&amp;_xlfn.XLOOKUP(AY$2,WatchbillMONTHLY!$A$20:$U$20,OFFSET(WatchbillMONTHLY!$A$20:$U$20,1,2))),INDIRECT("_"&amp;_xlfn.XLOOKUP(AY$2,WatchbillMONTHLY!$A$20:$U$20,OFFSET(WatchbillMONTHLY!$A$20:$U$20,1,2))))=$A82,_xlfn.XLOOKUP(AY$2,WatchbillMONTHLY!$A$20:$U$20,OFFSET(WatchbillMONTHLY!$A$20:$U$20,1,2)),FALSE),TRUE,FALSE)),
IF(_xlfn.XLOOKUP(AY$2,WatchbillMONTHLY!$A$37:$U$37,OFFSET(WatchbillMONTHLY!$A$37:$U$37,1,2))=IF(_xlfn.XLOOKUP($A82,INDIRECT("_"&amp;_xlfn.XLOOKUP(AY$2,WatchbillMONTHLY!$A$37:$U$37,OFFSET(WatchbillMONTHLY!$A$37:$U$37,1,2))),INDIRECT("_"&amp;_xlfn.XLOOKUP(AY$2,WatchbillMONTHLY!$A$37:$U$37,OFFSET(WatchbillMONTHLY!$A$37:$U$37,1,2))))=$A82,_xlfn.XLOOKUP(AY$2,WatchbillMONTHLY!$A$37:$U$37,OFFSET(WatchbillMONTHLY!$A$37:$U$37,1,2)),FALSE),TRUE,FALSE)),
IF(_xlfn.XLOOKUP(AY$2,WatchbillMONTHLY!$A$54:$U$54,OFFSET(WatchbillMONTHLY!$A$54:$U$54,1,2))=IF(_xlfn.XLOOKUP($A82,INDIRECT("_"&amp;_xlfn.XLOOKUP(AY$2,WatchbillMONTHLY!$A$54:$U$54,OFFSET(WatchbillMONTHLY!$A$54:$U$54,1,2))),INDIRECT("_"&amp;_xlfn.XLOOKUP(AY$2,WatchbillMONTHLY!$A$54:$U$54,OFFSET(WatchbillMONTHLY!$A$54:$U$54,1,2))))=$A82,_xlfn.XLOOKUP(AY$2,WatchbillMONTHLY!$A$54:$U$54,OFFSET(WatchbillMONTHLY!$A$54:$U$54,1,2)),FALSE),TRUE,FALSE)),
IF(_xlfn.XLOOKUP(AY$2,WatchbillMONTHLY!$A$71:$U$71,OFFSET(WatchbillMONTHLY!$A$71:$U$71,1,2))=IF(_xlfn.XLOOKUP($A82,INDIRECT("_"&amp;_xlfn.XLOOKUP(AY$2,WatchbillMONTHLY!$A$71:$U$71,OFFSET(WatchbillMONTHLY!$A$71:$U$71,1,2))),INDIRECT("_"&amp;_xlfn.XLOOKUP(AY$2,WatchbillMONTHLY!$A$71:$U$71,OFFSET(WatchbillMONTHLY!$A$71:$U$71,1,2))))=$A82,_xlfn.XLOOKUP(AY$2,WatchbillMONTHLY!$A$71:$U$71,OFFSET(WatchbillMONTHLY!$A$71:$U$71,1,2)),FALSE),TRUE,FALSE)),
IF(_xlfn.XLOOKUP(AY$2,WatchbillMONTHLY!$A$88:$U$88,OFFSET(WatchbillMONTHLY!$A$88:$U$88,1,2))=IF(_xlfn.XLOOKUP($A82,INDIRECT("_"&amp;_xlfn.XLOOKUP(AY$2,WatchbillMONTHLY!$A$88:$U$88,OFFSET(WatchbillMONTHLY!$A$88:$U$88,1,2))),INDIRECT("_"&amp;_xlfn.XLOOKUP(AY$2,WatchbillMONTHLY!$A$88:$U$88,OFFSET(WatchbillMONTHLY!$A$88:$U$88,1,2))))=$A82,_xlfn.XLOOKUP(AY$2,WatchbillMONTHLY!$A$88:$U$88,OFFSET(WatchbillMONTHLY!$A$88:$U$88,1,2)),FALSE),TRUE,FALSE)),
FALSE),FALSE)</f>
        <v>0</v>
      </c>
      <c r="AZ82" s="209" t="b" cm="1">
        <f t="array" aca="1" ref="AZ82" ca="1">IF(AND($A82 &gt; 0, S82 &gt; 0,AZ$2&lt;MiscFormulas!$A$5+1),
_xlfn.IFNA(
_xlfn.IFNA(
_xlfn.IFNA(
_xlfn.IFNA(
_xlfn.IFNA(
_xlfn.IFNA(
IF(_xlfn.XLOOKUP(AZ$2,WatchbillMONTHLY!$A$3:$U$3,OFFSET(WatchbillMONTHLY!$A$3:$U$3,1,2))=IF(_xlfn.XLOOKUP($A82,INDIRECT("_"&amp;_xlfn.XLOOKUP(AZ$2,WatchbillMONTHLY!$A$3:$U$3,OFFSET(WatchbillMONTHLY!$A$3:$U$3,1,2))),INDIRECT("_"&amp;_xlfn.XLOOKUP(AZ$2,WatchbillMONTHLY!$A$3:$U$3,OFFSET(WatchbillMONTHLY!$A$3:$U$3,1,2))))=$A82,_xlfn.XLOOKUP(AZ$2,WatchbillMONTHLY!$A$3:$U$3,OFFSET(WatchbillMONTHLY!$A$3:$U$3,1,2)),FALSE),TRUE,FALSE),
IF(_xlfn.XLOOKUP(AZ$2,WatchbillMONTHLY!$A$20:$U$20,OFFSET(WatchbillMONTHLY!$A$20:$U$20,1,2))=IF(_xlfn.XLOOKUP($A82,INDIRECT("_"&amp;_xlfn.XLOOKUP(AZ$2,WatchbillMONTHLY!$A$20:$U$20,OFFSET(WatchbillMONTHLY!$A$20:$U$20,1,2))),INDIRECT("_"&amp;_xlfn.XLOOKUP(AZ$2,WatchbillMONTHLY!$A$20:$U$20,OFFSET(WatchbillMONTHLY!$A$20:$U$20,1,2))))=$A82,_xlfn.XLOOKUP(AZ$2,WatchbillMONTHLY!$A$20:$U$20,OFFSET(WatchbillMONTHLY!$A$20:$U$20,1,2)),FALSE),TRUE,FALSE)),
IF(_xlfn.XLOOKUP(AZ$2,WatchbillMONTHLY!$A$37:$U$37,OFFSET(WatchbillMONTHLY!$A$37:$U$37,1,2))=IF(_xlfn.XLOOKUP($A82,INDIRECT("_"&amp;_xlfn.XLOOKUP(AZ$2,WatchbillMONTHLY!$A$37:$U$37,OFFSET(WatchbillMONTHLY!$A$37:$U$37,1,2))),INDIRECT("_"&amp;_xlfn.XLOOKUP(AZ$2,WatchbillMONTHLY!$A$37:$U$37,OFFSET(WatchbillMONTHLY!$A$37:$U$37,1,2))))=$A82,_xlfn.XLOOKUP(AZ$2,WatchbillMONTHLY!$A$37:$U$37,OFFSET(WatchbillMONTHLY!$A$37:$U$37,1,2)),FALSE),TRUE,FALSE)),
IF(_xlfn.XLOOKUP(AZ$2,WatchbillMONTHLY!$A$54:$U$54,OFFSET(WatchbillMONTHLY!$A$54:$U$54,1,2))=IF(_xlfn.XLOOKUP($A82,INDIRECT("_"&amp;_xlfn.XLOOKUP(AZ$2,WatchbillMONTHLY!$A$54:$U$54,OFFSET(WatchbillMONTHLY!$A$54:$U$54,1,2))),INDIRECT("_"&amp;_xlfn.XLOOKUP(AZ$2,WatchbillMONTHLY!$A$54:$U$54,OFFSET(WatchbillMONTHLY!$A$54:$U$54,1,2))))=$A82,_xlfn.XLOOKUP(AZ$2,WatchbillMONTHLY!$A$54:$U$54,OFFSET(WatchbillMONTHLY!$A$54:$U$54,1,2)),FALSE),TRUE,FALSE)),
IF(_xlfn.XLOOKUP(AZ$2,WatchbillMONTHLY!$A$71:$U$71,OFFSET(WatchbillMONTHLY!$A$71:$U$71,1,2))=IF(_xlfn.XLOOKUP($A82,INDIRECT("_"&amp;_xlfn.XLOOKUP(AZ$2,WatchbillMONTHLY!$A$71:$U$71,OFFSET(WatchbillMONTHLY!$A$71:$U$71,1,2))),INDIRECT("_"&amp;_xlfn.XLOOKUP(AZ$2,WatchbillMONTHLY!$A$71:$U$71,OFFSET(WatchbillMONTHLY!$A$71:$U$71,1,2))))=$A82,_xlfn.XLOOKUP(AZ$2,WatchbillMONTHLY!$A$71:$U$71,OFFSET(WatchbillMONTHLY!$A$71:$U$71,1,2)),FALSE),TRUE,FALSE)),
IF(_xlfn.XLOOKUP(AZ$2,WatchbillMONTHLY!$A$88:$U$88,OFFSET(WatchbillMONTHLY!$A$88:$U$88,1,2))=IF(_xlfn.XLOOKUP($A82,INDIRECT("_"&amp;_xlfn.XLOOKUP(AZ$2,WatchbillMONTHLY!$A$88:$U$88,OFFSET(WatchbillMONTHLY!$A$88:$U$88,1,2))),INDIRECT("_"&amp;_xlfn.XLOOKUP(AZ$2,WatchbillMONTHLY!$A$88:$U$88,OFFSET(WatchbillMONTHLY!$A$88:$U$88,1,2))))=$A82,_xlfn.XLOOKUP(AZ$2,WatchbillMONTHLY!$A$88:$U$88,OFFSET(WatchbillMONTHLY!$A$88:$U$88,1,2)),FALSE),TRUE,FALSE)),
FALSE),FALSE)</f>
        <v>0</v>
      </c>
      <c r="BA82" s="209" t="b" cm="1">
        <f t="array" aca="1" ref="BA82" ca="1">IF(AND($A82 &gt; 0, T82 &gt; 0,BA$2&lt;MiscFormulas!$A$5+1),
_xlfn.IFNA(
_xlfn.IFNA(
_xlfn.IFNA(
_xlfn.IFNA(
_xlfn.IFNA(
_xlfn.IFNA(
IF(_xlfn.XLOOKUP(BA$2,WatchbillMONTHLY!$A$3:$U$3,OFFSET(WatchbillMONTHLY!$A$3:$U$3,1,2))=IF(_xlfn.XLOOKUP($A82,INDIRECT("_"&amp;_xlfn.XLOOKUP(BA$2,WatchbillMONTHLY!$A$3:$U$3,OFFSET(WatchbillMONTHLY!$A$3:$U$3,1,2))),INDIRECT("_"&amp;_xlfn.XLOOKUP(BA$2,WatchbillMONTHLY!$A$3:$U$3,OFFSET(WatchbillMONTHLY!$A$3:$U$3,1,2))))=$A82,_xlfn.XLOOKUP(BA$2,WatchbillMONTHLY!$A$3:$U$3,OFFSET(WatchbillMONTHLY!$A$3:$U$3,1,2)),FALSE),TRUE,FALSE),
IF(_xlfn.XLOOKUP(BA$2,WatchbillMONTHLY!$A$20:$U$20,OFFSET(WatchbillMONTHLY!$A$20:$U$20,1,2))=IF(_xlfn.XLOOKUP($A82,INDIRECT("_"&amp;_xlfn.XLOOKUP(BA$2,WatchbillMONTHLY!$A$20:$U$20,OFFSET(WatchbillMONTHLY!$A$20:$U$20,1,2))),INDIRECT("_"&amp;_xlfn.XLOOKUP(BA$2,WatchbillMONTHLY!$A$20:$U$20,OFFSET(WatchbillMONTHLY!$A$20:$U$20,1,2))))=$A82,_xlfn.XLOOKUP(BA$2,WatchbillMONTHLY!$A$20:$U$20,OFFSET(WatchbillMONTHLY!$A$20:$U$20,1,2)),FALSE),TRUE,FALSE)),
IF(_xlfn.XLOOKUP(BA$2,WatchbillMONTHLY!$A$37:$U$37,OFFSET(WatchbillMONTHLY!$A$37:$U$37,1,2))=IF(_xlfn.XLOOKUP($A82,INDIRECT("_"&amp;_xlfn.XLOOKUP(BA$2,WatchbillMONTHLY!$A$37:$U$37,OFFSET(WatchbillMONTHLY!$A$37:$U$37,1,2))),INDIRECT("_"&amp;_xlfn.XLOOKUP(BA$2,WatchbillMONTHLY!$A$37:$U$37,OFFSET(WatchbillMONTHLY!$A$37:$U$37,1,2))))=$A82,_xlfn.XLOOKUP(BA$2,WatchbillMONTHLY!$A$37:$U$37,OFFSET(WatchbillMONTHLY!$A$37:$U$37,1,2)),FALSE),TRUE,FALSE)),
IF(_xlfn.XLOOKUP(BA$2,WatchbillMONTHLY!$A$54:$U$54,OFFSET(WatchbillMONTHLY!$A$54:$U$54,1,2))=IF(_xlfn.XLOOKUP($A82,INDIRECT("_"&amp;_xlfn.XLOOKUP(BA$2,WatchbillMONTHLY!$A$54:$U$54,OFFSET(WatchbillMONTHLY!$A$54:$U$54,1,2))),INDIRECT("_"&amp;_xlfn.XLOOKUP(BA$2,WatchbillMONTHLY!$A$54:$U$54,OFFSET(WatchbillMONTHLY!$A$54:$U$54,1,2))))=$A82,_xlfn.XLOOKUP(BA$2,WatchbillMONTHLY!$A$54:$U$54,OFFSET(WatchbillMONTHLY!$A$54:$U$54,1,2)),FALSE),TRUE,FALSE)),
IF(_xlfn.XLOOKUP(BA$2,WatchbillMONTHLY!$A$71:$U$71,OFFSET(WatchbillMONTHLY!$A$71:$U$71,1,2))=IF(_xlfn.XLOOKUP($A82,INDIRECT("_"&amp;_xlfn.XLOOKUP(BA$2,WatchbillMONTHLY!$A$71:$U$71,OFFSET(WatchbillMONTHLY!$A$71:$U$71,1,2))),INDIRECT("_"&amp;_xlfn.XLOOKUP(BA$2,WatchbillMONTHLY!$A$71:$U$71,OFFSET(WatchbillMONTHLY!$A$71:$U$71,1,2))))=$A82,_xlfn.XLOOKUP(BA$2,WatchbillMONTHLY!$A$71:$U$71,OFFSET(WatchbillMONTHLY!$A$71:$U$71,1,2)),FALSE),TRUE,FALSE)),
IF(_xlfn.XLOOKUP(BA$2,WatchbillMONTHLY!$A$88:$U$88,OFFSET(WatchbillMONTHLY!$A$88:$U$88,1,2))=IF(_xlfn.XLOOKUP($A82,INDIRECT("_"&amp;_xlfn.XLOOKUP(BA$2,WatchbillMONTHLY!$A$88:$U$88,OFFSET(WatchbillMONTHLY!$A$88:$U$88,1,2))),INDIRECT("_"&amp;_xlfn.XLOOKUP(BA$2,WatchbillMONTHLY!$A$88:$U$88,OFFSET(WatchbillMONTHLY!$A$88:$U$88,1,2))))=$A82,_xlfn.XLOOKUP(BA$2,WatchbillMONTHLY!$A$88:$U$88,OFFSET(WatchbillMONTHLY!$A$88:$U$88,1,2)),FALSE),TRUE,FALSE)),
FALSE),FALSE)</f>
        <v>0</v>
      </c>
      <c r="BB82" s="209" t="b" cm="1">
        <f t="array" aca="1" ref="BB82" ca="1">IF(AND($A82 &gt; 0, U82 &gt; 0,BB$2&lt;MiscFormulas!$A$5+1),
_xlfn.IFNA(
_xlfn.IFNA(
_xlfn.IFNA(
_xlfn.IFNA(
_xlfn.IFNA(
_xlfn.IFNA(
IF(_xlfn.XLOOKUP(BB$2,WatchbillMONTHLY!$A$3:$U$3,OFFSET(WatchbillMONTHLY!$A$3:$U$3,1,2))=IF(_xlfn.XLOOKUP($A82,INDIRECT("_"&amp;_xlfn.XLOOKUP(BB$2,WatchbillMONTHLY!$A$3:$U$3,OFFSET(WatchbillMONTHLY!$A$3:$U$3,1,2))),INDIRECT("_"&amp;_xlfn.XLOOKUP(BB$2,WatchbillMONTHLY!$A$3:$U$3,OFFSET(WatchbillMONTHLY!$A$3:$U$3,1,2))))=$A82,_xlfn.XLOOKUP(BB$2,WatchbillMONTHLY!$A$3:$U$3,OFFSET(WatchbillMONTHLY!$A$3:$U$3,1,2)),FALSE),TRUE,FALSE),
IF(_xlfn.XLOOKUP(BB$2,WatchbillMONTHLY!$A$20:$U$20,OFFSET(WatchbillMONTHLY!$A$20:$U$20,1,2))=IF(_xlfn.XLOOKUP($A82,INDIRECT("_"&amp;_xlfn.XLOOKUP(BB$2,WatchbillMONTHLY!$A$20:$U$20,OFFSET(WatchbillMONTHLY!$A$20:$U$20,1,2))),INDIRECT("_"&amp;_xlfn.XLOOKUP(BB$2,WatchbillMONTHLY!$A$20:$U$20,OFFSET(WatchbillMONTHLY!$A$20:$U$20,1,2))))=$A82,_xlfn.XLOOKUP(BB$2,WatchbillMONTHLY!$A$20:$U$20,OFFSET(WatchbillMONTHLY!$A$20:$U$20,1,2)),FALSE),TRUE,FALSE)),
IF(_xlfn.XLOOKUP(BB$2,WatchbillMONTHLY!$A$37:$U$37,OFFSET(WatchbillMONTHLY!$A$37:$U$37,1,2))=IF(_xlfn.XLOOKUP($A82,INDIRECT("_"&amp;_xlfn.XLOOKUP(BB$2,WatchbillMONTHLY!$A$37:$U$37,OFFSET(WatchbillMONTHLY!$A$37:$U$37,1,2))),INDIRECT("_"&amp;_xlfn.XLOOKUP(BB$2,WatchbillMONTHLY!$A$37:$U$37,OFFSET(WatchbillMONTHLY!$A$37:$U$37,1,2))))=$A82,_xlfn.XLOOKUP(BB$2,WatchbillMONTHLY!$A$37:$U$37,OFFSET(WatchbillMONTHLY!$A$37:$U$37,1,2)),FALSE),TRUE,FALSE)),
IF(_xlfn.XLOOKUP(BB$2,WatchbillMONTHLY!$A$54:$U$54,OFFSET(WatchbillMONTHLY!$A$54:$U$54,1,2))=IF(_xlfn.XLOOKUP($A82,INDIRECT("_"&amp;_xlfn.XLOOKUP(BB$2,WatchbillMONTHLY!$A$54:$U$54,OFFSET(WatchbillMONTHLY!$A$54:$U$54,1,2))),INDIRECT("_"&amp;_xlfn.XLOOKUP(BB$2,WatchbillMONTHLY!$A$54:$U$54,OFFSET(WatchbillMONTHLY!$A$54:$U$54,1,2))))=$A82,_xlfn.XLOOKUP(BB$2,WatchbillMONTHLY!$A$54:$U$54,OFFSET(WatchbillMONTHLY!$A$54:$U$54,1,2)),FALSE),TRUE,FALSE)),
IF(_xlfn.XLOOKUP(BB$2,WatchbillMONTHLY!$A$71:$U$71,OFFSET(WatchbillMONTHLY!$A$71:$U$71,1,2))=IF(_xlfn.XLOOKUP($A82,INDIRECT("_"&amp;_xlfn.XLOOKUP(BB$2,WatchbillMONTHLY!$A$71:$U$71,OFFSET(WatchbillMONTHLY!$A$71:$U$71,1,2))),INDIRECT("_"&amp;_xlfn.XLOOKUP(BB$2,WatchbillMONTHLY!$A$71:$U$71,OFFSET(WatchbillMONTHLY!$A$71:$U$71,1,2))))=$A82,_xlfn.XLOOKUP(BB$2,WatchbillMONTHLY!$A$71:$U$71,OFFSET(WatchbillMONTHLY!$A$71:$U$71,1,2)),FALSE),TRUE,FALSE)),
IF(_xlfn.XLOOKUP(BB$2,WatchbillMONTHLY!$A$88:$U$88,OFFSET(WatchbillMONTHLY!$A$88:$U$88,1,2))=IF(_xlfn.XLOOKUP($A82,INDIRECT("_"&amp;_xlfn.XLOOKUP(BB$2,WatchbillMONTHLY!$A$88:$U$88,OFFSET(WatchbillMONTHLY!$A$88:$U$88,1,2))),INDIRECT("_"&amp;_xlfn.XLOOKUP(BB$2,WatchbillMONTHLY!$A$88:$U$88,OFFSET(WatchbillMONTHLY!$A$88:$U$88,1,2))))=$A82,_xlfn.XLOOKUP(BB$2,WatchbillMONTHLY!$A$88:$U$88,OFFSET(WatchbillMONTHLY!$A$88:$U$88,1,2)),FALSE),TRUE,FALSE)),
FALSE),FALSE)</f>
        <v>0</v>
      </c>
      <c r="BC82" s="209" t="b" cm="1">
        <f t="array" aca="1" ref="BC82" ca="1">IF(AND($A82 &gt; 0, V82 &gt; 0,BC$2&lt;MiscFormulas!$A$5+1),
_xlfn.IFNA(
_xlfn.IFNA(
_xlfn.IFNA(
_xlfn.IFNA(
_xlfn.IFNA(
_xlfn.IFNA(
IF(_xlfn.XLOOKUP(BC$2,WatchbillMONTHLY!$A$3:$U$3,OFFSET(WatchbillMONTHLY!$A$3:$U$3,1,2))=IF(_xlfn.XLOOKUP($A82,INDIRECT("_"&amp;_xlfn.XLOOKUP(BC$2,WatchbillMONTHLY!$A$3:$U$3,OFFSET(WatchbillMONTHLY!$A$3:$U$3,1,2))),INDIRECT("_"&amp;_xlfn.XLOOKUP(BC$2,WatchbillMONTHLY!$A$3:$U$3,OFFSET(WatchbillMONTHLY!$A$3:$U$3,1,2))))=$A82,_xlfn.XLOOKUP(BC$2,WatchbillMONTHLY!$A$3:$U$3,OFFSET(WatchbillMONTHLY!$A$3:$U$3,1,2)),FALSE),TRUE,FALSE),
IF(_xlfn.XLOOKUP(BC$2,WatchbillMONTHLY!$A$20:$U$20,OFFSET(WatchbillMONTHLY!$A$20:$U$20,1,2))=IF(_xlfn.XLOOKUP($A82,INDIRECT("_"&amp;_xlfn.XLOOKUP(BC$2,WatchbillMONTHLY!$A$20:$U$20,OFFSET(WatchbillMONTHLY!$A$20:$U$20,1,2))),INDIRECT("_"&amp;_xlfn.XLOOKUP(BC$2,WatchbillMONTHLY!$A$20:$U$20,OFFSET(WatchbillMONTHLY!$A$20:$U$20,1,2))))=$A82,_xlfn.XLOOKUP(BC$2,WatchbillMONTHLY!$A$20:$U$20,OFFSET(WatchbillMONTHLY!$A$20:$U$20,1,2)),FALSE),TRUE,FALSE)),
IF(_xlfn.XLOOKUP(BC$2,WatchbillMONTHLY!$A$37:$U$37,OFFSET(WatchbillMONTHLY!$A$37:$U$37,1,2))=IF(_xlfn.XLOOKUP($A82,INDIRECT("_"&amp;_xlfn.XLOOKUP(BC$2,WatchbillMONTHLY!$A$37:$U$37,OFFSET(WatchbillMONTHLY!$A$37:$U$37,1,2))),INDIRECT("_"&amp;_xlfn.XLOOKUP(BC$2,WatchbillMONTHLY!$A$37:$U$37,OFFSET(WatchbillMONTHLY!$A$37:$U$37,1,2))))=$A82,_xlfn.XLOOKUP(BC$2,WatchbillMONTHLY!$A$37:$U$37,OFFSET(WatchbillMONTHLY!$A$37:$U$37,1,2)),FALSE),TRUE,FALSE)),
IF(_xlfn.XLOOKUP(BC$2,WatchbillMONTHLY!$A$54:$U$54,OFFSET(WatchbillMONTHLY!$A$54:$U$54,1,2))=IF(_xlfn.XLOOKUP($A82,INDIRECT("_"&amp;_xlfn.XLOOKUP(BC$2,WatchbillMONTHLY!$A$54:$U$54,OFFSET(WatchbillMONTHLY!$A$54:$U$54,1,2))),INDIRECT("_"&amp;_xlfn.XLOOKUP(BC$2,WatchbillMONTHLY!$A$54:$U$54,OFFSET(WatchbillMONTHLY!$A$54:$U$54,1,2))))=$A82,_xlfn.XLOOKUP(BC$2,WatchbillMONTHLY!$A$54:$U$54,OFFSET(WatchbillMONTHLY!$A$54:$U$54,1,2)),FALSE),TRUE,FALSE)),
IF(_xlfn.XLOOKUP(BC$2,WatchbillMONTHLY!$A$71:$U$71,OFFSET(WatchbillMONTHLY!$A$71:$U$71,1,2))=IF(_xlfn.XLOOKUP($A82,INDIRECT("_"&amp;_xlfn.XLOOKUP(BC$2,WatchbillMONTHLY!$A$71:$U$71,OFFSET(WatchbillMONTHLY!$A$71:$U$71,1,2))),INDIRECT("_"&amp;_xlfn.XLOOKUP(BC$2,WatchbillMONTHLY!$A$71:$U$71,OFFSET(WatchbillMONTHLY!$A$71:$U$71,1,2))))=$A82,_xlfn.XLOOKUP(BC$2,WatchbillMONTHLY!$A$71:$U$71,OFFSET(WatchbillMONTHLY!$A$71:$U$71,1,2)),FALSE),TRUE,FALSE)),
IF(_xlfn.XLOOKUP(BC$2,WatchbillMONTHLY!$A$88:$U$88,OFFSET(WatchbillMONTHLY!$A$88:$U$88,1,2))=IF(_xlfn.XLOOKUP($A82,INDIRECT("_"&amp;_xlfn.XLOOKUP(BC$2,WatchbillMONTHLY!$A$88:$U$88,OFFSET(WatchbillMONTHLY!$A$88:$U$88,1,2))),INDIRECT("_"&amp;_xlfn.XLOOKUP(BC$2,WatchbillMONTHLY!$A$88:$U$88,OFFSET(WatchbillMONTHLY!$A$88:$U$88,1,2))))=$A82,_xlfn.XLOOKUP(BC$2,WatchbillMONTHLY!$A$88:$U$88,OFFSET(WatchbillMONTHLY!$A$88:$U$88,1,2)),FALSE),TRUE,FALSE)),
FALSE),FALSE)</f>
        <v>0</v>
      </c>
      <c r="BD82" s="209" t="b" cm="1">
        <f t="array" aca="1" ref="BD82" ca="1">IF(AND($A82 &gt; 0, W82 &gt; 0,BD$2&lt;MiscFormulas!$A$5+1),
_xlfn.IFNA(
_xlfn.IFNA(
_xlfn.IFNA(
_xlfn.IFNA(
_xlfn.IFNA(
_xlfn.IFNA(
IF(_xlfn.XLOOKUP(BD$2,WatchbillMONTHLY!$A$3:$U$3,OFFSET(WatchbillMONTHLY!$A$3:$U$3,1,2))=IF(_xlfn.XLOOKUP($A82,INDIRECT("_"&amp;_xlfn.XLOOKUP(BD$2,WatchbillMONTHLY!$A$3:$U$3,OFFSET(WatchbillMONTHLY!$A$3:$U$3,1,2))),INDIRECT("_"&amp;_xlfn.XLOOKUP(BD$2,WatchbillMONTHLY!$A$3:$U$3,OFFSET(WatchbillMONTHLY!$A$3:$U$3,1,2))))=$A82,_xlfn.XLOOKUP(BD$2,WatchbillMONTHLY!$A$3:$U$3,OFFSET(WatchbillMONTHLY!$A$3:$U$3,1,2)),FALSE),TRUE,FALSE),
IF(_xlfn.XLOOKUP(BD$2,WatchbillMONTHLY!$A$20:$U$20,OFFSET(WatchbillMONTHLY!$A$20:$U$20,1,2))=IF(_xlfn.XLOOKUP($A82,INDIRECT("_"&amp;_xlfn.XLOOKUP(BD$2,WatchbillMONTHLY!$A$20:$U$20,OFFSET(WatchbillMONTHLY!$A$20:$U$20,1,2))),INDIRECT("_"&amp;_xlfn.XLOOKUP(BD$2,WatchbillMONTHLY!$A$20:$U$20,OFFSET(WatchbillMONTHLY!$A$20:$U$20,1,2))))=$A82,_xlfn.XLOOKUP(BD$2,WatchbillMONTHLY!$A$20:$U$20,OFFSET(WatchbillMONTHLY!$A$20:$U$20,1,2)),FALSE),TRUE,FALSE)),
IF(_xlfn.XLOOKUP(BD$2,WatchbillMONTHLY!$A$37:$U$37,OFFSET(WatchbillMONTHLY!$A$37:$U$37,1,2))=IF(_xlfn.XLOOKUP($A82,INDIRECT("_"&amp;_xlfn.XLOOKUP(BD$2,WatchbillMONTHLY!$A$37:$U$37,OFFSET(WatchbillMONTHLY!$A$37:$U$37,1,2))),INDIRECT("_"&amp;_xlfn.XLOOKUP(BD$2,WatchbillMONTHLY!$A$37:$U$37,OFFSET(WatchbillMONTHLY!$A$37:$U$37,1,2))))=$A82,_xlfn.XLOOKUP(BD$2,WatchbillMONTHLY!$A$37:$U$37,OFFSET(WatchbillMONTHLY!$A$37:$U$37,1,2)),FALSE),TRUE,FALSE)),
IF(_xlfn.XLOOKUP(BD$2,WatchbillMONTHLY!$A$54:$U$54,OFFSET(WatchbillMONTHLY!$A$54:$U$54,1,2))=IF(_xlfn.XLOOKUP($A82,INDIRECT("_"&amp;_xlfn.XLOOKUP(BD$2,WatchbillMONTHLY!$A$54:$U$54,OFFSET(WatchbillMONTHLY!$A$54:$U$54,1,2))),INDIRECT("_"&amp;_xlfn.XLOOKUP(BD$2,WatchbillMONTHLY!$A$54:$U$54,OFFSET(WatchbillMONTHLY!$A$54:$U$54,1,2))))=$A82,_xlfn.XLOOKUP(BD$2,WatchbillMONTHLY!$A$54:$U$54,OFFSET(WatchbillMONTHLY!$A$54:$U$54,1,2)),FALSE),TRUE,FALSE)),
IF(_xlfn.XLOOKUP(BD$2,WatchbillMONTHLY!$A$71:$U$71,OFFSET(WatchbillMONTHLY!$A$71:$U$71,1,2))=IF(_xlfn.XLOOKUP($A82,INDIRECT("_"&amp;_xlfn.XLOOKUP(BD$2,WatchbillMONTHLY!$A$71:$U$71,OFFSET(WatchbillMONTHLY!$A$71:$U$71,1,2))),INDIRECT("_"&amp;_xlfn.XLOOKUP(BD$2,WatchbillMONTHLY!$A$71:$U$71,OFFSET(WatchbillMONTHLY!$A$71:$U$71,1,2))))=$A82,_xlfn.XLOOKUP(BD$2,WatchbillMONTHLY!$A$71:$U$71,OFFSET(WatchbillMONTHLY!$A$71:$U$71,1,2)),FALSE),TRUE,FALSE)),
IF(_xlfn.XLOOKUP(BD$2,WatchbillMONTHLY!$A$88:$U$88,OFFSET(WatchbillMONTHLY!$A$88:$U$88,1,2))=IF(_xlfn.XLOOKUP($A82,INDIRECT("_"&amp;_xlfn.XLOOKUP(BD$2,WatchbillMONTHLY!$A$88:$U$88,OFFSET(WatchbillMONTHLY!$A$88:$U$88,1,2))),INDIRECT("_"&amp;_xlfn.XLOOKUP(BD$2,WatchbillMONTHLY!$A$88:$U$88,OFFSET(WatchbillMONTHLY!$A$88:$U$88,1,2))))=$A82,_xlfn.XLOOKUP(BD$2,WatchbillMONTHLY!$A$88:$U$88,OFFSET(WatchbillMONTHLY!$A$88:$U$88,1,2)),FALSE),TRUE,FALSE)),
FALSE),FALSE)</f>
        <v>0</v>
      </c>
      <c r="BE82" s="209" t="b" cm="1">
        <f t="array" aca="1" ref="BE82" ca="1">IF(AND($A82 &gt; 0, X82 &gt; 0,BE$2&lt;MiscFormulas!$A$5+1),
_xlfn.IFNA(
_xlfn.IFNA(
_xlfn.IFNA(
_xlfn.IFNA(
_xlfn.IFNA(
_xlfn.IFNA(
IF(_xlfn.XLOOKUP(BE$2,WatchbillMONTHLY!$A$3:$U$3,OFFSET(WatchbillMONTHLY!$A$3:$U$3,1,2))=IF(_xlfn.XLOOKUP($A82,INDIRECT("_"&amp;_xlfn.XLOOKUP(BE$2,WatchbillMONTHLY!$A$3:$U$3,OFFSET(WatchbillMONTHLY!$A$3:$U$3,1,2))),INDIRECT("_"&amp;_xlfn.XLOOKUP(BE$2,WatchbillMONTHLY!$A$3:$U$3,OFFSET(WatchbillMONTHLY!$A$3:$U$3,1,2))))=$A82,_xlfn.XLOOKUP(BE$2,WatchbillMONTHLY!$A$3:$U$3,OFFSET(WatchbillMONTHLY!$A$3:$U$3,1,2)),FALSE),TRUE,FALSE),
IF(_xlfn.XLOOKUP(BE$2,WatchbillMONTHLY!$A$20:$U$20,OFFSET(WatchbillMONTHLY!$A$20:$U$20,1,2))=IF(_xlfn.XLOOKUP($A82,INDIRECT("_"&amp;_xlfn.XLOOKUP(BE$2,WatchbillMONTHLY!$A$20:$U$20,OFFSET(WatchbillMONTHLY!$A$20:$U$20,1,2))),INDIRECT("_"&amp;_xlfn.XLOOKUP(BE$2,WatchbillMONTHLY!$A$20:$U$20,OFFSET(WatchbillMONTHLY!$A$20:$U$20,1,2))))=$A82,_xlfn.XLOOKUP(BE$2,WatchbillMONTHLY!$A$20:$U$20,OFFSET(WatchbillMONTHLY!$A$20:$U$20,1,2)),FALSE),TRUE,FALSE)),
IF(_xlfn.XLOOKUP(BE$2,WatchbillMONTHLY!$A$37:$U$37,OFFSET(WatchbillMONTHLY!$A$37:$U$37,1,2))=IF(_xlfn.XLOOKUP($A82,INDIRECT("_"&amp;_xlfn.XLOOKUP(BE$2,WatchbillMONTHLY!$A$37:$U$37,OFFSET(WatchbillMONTHLY!$A$37:$U$37,1,2))),INDIRECT("_"&amp;_xlfn.XLOOKUP(BE$2,WatchbillMONTHLY!$A$37:$U$37,OFFSET(WatchbillMONTHLY!$A$37:$U$37,1,2))))=$A82,_xlfn.XLOOKUP(BE$2,WatchbillMONTHLY!$A$37:$U$37,OFFSET(WatchbillMONTHLY!$A$37:$U$37,1,2)),FALSE),TRUE,FALSE)),
IF(_xlfn.XLOOKUP(BE$2,WatchbillMONTHLY!$A$54:$U$54,OFFSET(WatchbillMONTHLY!$A$54:$U$54,1,2))=IF(_xlfn.XLOOKUP($A82,INDIRECT("_"&amp;_xlfn.XLOOKUP(BE$2,WatchbillMONTHLY!$A$54:$U$54,OFFSET(WatchbillMONTHLY!$A$54:$U$54,1,2))),INDIRECT("_"&amp;_xlfn.XLOOKUP(BE$2,WatchbillMONTHLY!$A$54:$U$54,OFFSET(WatchbillMONTHLY!$A$54:$U$54,1,2))))=$A82,_xlfn.XLOOKUP(BE$2,WatchbillMONTHLY!$A$54:$U$54,OFFSET(WatchbillMONTHLY!$A$54:$U$54,1,2)),FALSE),TRUE,FALSE)),
IF(_xlfn.XLOOKUP(BE$2,WatchbillMONTHLY!$A$71:$U$71,OFFSET(WatchbillMONTHLY!$A$71:$U$71,1,2))=IF(_xlfn.XLOOKUP($A82,INDIRECT("_"&amp;_xlfn.XLOOKUP(BE$2,WatchbillMONTHLY!$A$71:$U$71,OFFSET(WatchbillMONTHLY!$A$71:$U$71,1,2))),INDIRECT("_"&amp;_xlfn.XLOOKUP(BE$2,WatchbillMONTHLY!$A$71:$U$71,OFFSET(WatchbillMONTHLY!$A$71:$U$71,1,2))))=$A82,_xlfn.XLOOKUP(BE$2,WatchbillMONTHLY!$A$71:$U$71,OFFSET(WatchbillMONTHLY!$A$71:$U$71,1,2)),FALSE),TRUE,FALSE)),
IF(_xlfn.XLOOKUP(BE$2,WatchbillMONTHLY!$A$88:$U$88,OFFSET(WatchbillMONTHLY!$A$88:$U$88,1,2))=IF(_xlfn.XLOOKUP($A82,INDIRECT("_"&amp;_xlfn.XLOOKUP(BE$2,WatchbillMONTHLY!$A$88:$U$88,OFFSET(WatchbillMONTHLY!$A$88:$U$88,1,2))),INDIRECT("_"&amp;_xlfn.XLOOKUP(BE$2,WatchbillMONTHLY!$A$88:$U$88,OFFSET(WatchbillMONTHLY!$A$88:$U$88,1,2))))=$A82,_xlfn.XLOOKUP(BE$2,WatchbillMONTHLY!$A$88:$U$88,OFFSET(WatchbillMONTHLY!$A$88:$U$88,1,2)),FALSE),TRUE,FALSE)),
FALSE),FALSE)</f>
        <v>0</v>
      </c>
      <c r="BF82" s="209" t="b" cm="1">
        <f t="array" aca="1" ref="BF82" ca="1">IF(AND($A82 &gt; 0, Y82 &gt; 0,BF$2&lt;MiscFormulas!$A$5+1),
_xlfn.IFNA(
_xlfn.IFNA(
_xlfn.IFNA(
_xlfn.IFNA(
_xlfn.IFNA(
_xlfn.IFNA(
IF(_xlfn.XLOOKUP(BF$2,WatchbillMONTHLY!$A$3:$U$3,OFFSET(WatchbillMONTHLY!$A$3:$U$3,1,2))=IF(_xlfn.XLOOKUP($A82,INDIRECT("_"&amp;_xlfn.XLOOKUP(BF$2,WatchbillMONTHLY!$A$3:$U$3,OFFSET(WatchbillMONTHLY!$A$3:$U$3,1,2))),INDIRECT("_"&amp;_xlfn.XLOOKUP(BF$2,WatchbillMONTHLY!$A$3:$U$3,OFFSET(WatchbillMONTHLY!$A$3:$U$3,1,2))))=$A82,_xlfn.XLOOKUP(BF$2,WatchbillMONTHLY!$A$3:$U$3,OFFSET(WatchbillMONTHLY!$A$3:$U$3,1,2)),FALSE),TRUE,FALSE),
IF(_xlfn.XLOOKUP(BF$2,WatchbillMONTHLY!$A$20:$U$20,OFFSET(WatchbillMONTHLY!$A$20:$U$20,1,2))=IF(_xlfn.XLOOKUP($A82,INDIRECT("_"&amp;_xlfn.XLOOKUP(BF$2,WatchbillMONTHLY!$A$20:$U$20,OFFSET(WatchbillMONTHLY!$A$20:$U$20,1,2))),INDIRECT("_"&amp;_xlfn.XLOOKUP(BF$2,WatchbillMONTHLY!$A$20:$U$20,OFFSET(WatchbillMONTHLY!$A$20:$U$20,1,2))))=$A82,_xlfn.XLOOKUP(BF$2,WatchbillMONTHLY!$A$20:$U$20,OFFSET(WatchbillMONTHLY!$A$20:$U$20,1,2)),FALSE),TRUE,FALSE)),
IF(_xlfn.XLOOKUP(BF$2,WatchbillMONTHLY!$A$37:$U$37,OFFSET(WatchbillMONTHLY!$A$37:$U$37,1,2))=IF(_xlfn.XLOOKUP($A82,INDIRECT("_"&amp;_xlfn.XLOOKUP(BF$2,WatchbillMONTHLY!$A$37:$U$37,OFFSET(WatchbillMONTHLY!$A$37:$U$37,1,2))),INDIRECT("_"&amp;_xlfn.XLOOKUP(BF$2,WatchbillMONTHLY!$A$37:$U$37,OFFSET(WatchbillMONTHLY!$A$37:$U$37,1,2))))=$A82,_xlfn.XLOOKUP(BF$2,WatchbillMONTHLY!$A$37:$U$37,OFFSET(WatchbillMONTHLY!$A$37:$U$37,1,2)),FALSE),TRUE,FALSE)),
IF(_xlfn.XLOOKUP(BF$2,WatchbillMONTHLY!$A$54:$U$54,OFFSET(WatchbillMONTHLY!$A$54:$U$54,1,2))=IF(_xlfn.XLOOKUP($A82,INDIRECT("_"&amp;_xlfn.XLOOKUP(BF$2,WatchbillMONTHLY!$A$54:$U$54,OFFSET(WatchbillMONTHLY!$A$54:$U$54,1,2))),INDIRECT("_"&amp;_xlfn.XLOOKUP(BF$2,WatchbillMONTHLY!$A$54:$U$54,OFFSET(WatchbillMONTHLY!$A$54:$U$54,1,2))))=$A82,_xlfn.XLOOKUP(BF$2,WatchbillMONTHLY!$A$54:$U$54,OFFSET(WatchbillMONTHLY!$A$54:$U$54,1,2)),FALSE),TRUE,FALSE)),
IF(_xlfn.XLOOKUP(BF$2,WatchbillMONTHLY!$A$71:$U$71,OFFSET(WatchbillMONTHLY!$A$71:$U$71,1,2))=IF(_xlfn.XLOOKUP($A82,INDIRECT("_"&amp;_xlfn.XLOOKUP(BF$2,WatchbillMONTHLY!$A$71:$U$71,OFFSET(WatchbillMONTHLY!$A$71:$U$71,1,2))),INDIRECT("_"&amp;_xlfn.XLOOKUP(BF$2,WatchbillMONTHLY!$A$71:$U$71,OFFSET(WatchbillMONTHLY!$A$71:$U$71,1,2))))=$A82,_xlfn.XLOOKUP(BF$2,WatchbillMONTHLY!$A$71:$U$71,OFFSET(WatchbillMONTHLY!$A$71:$U$71,1,2)),FALSE),TRUE,FALSE)),
IF(_xlfn.XLOOKUP(BF$2,WatchbillMONTHLY!$A$88:$U$88,OFFSET(WatchbillMONTHLY!$A$88:$U$88,1,2))=IF(_xlfn.XLOOKUP($A82,INDIRECT("_"&amp;_xlfn.XLOOKUP(BF$2,WatchbillMONTHLY!$A$88:$U$88,OFFSET(WatchbillMONTHLY!$A$88:$U$88,1,2))),INDIRECT("_"&amp;_xlfn.XLOOKUP(BF$2,WatchbillMONTHLY!$A$88:$U$88,OFFSET(WatchbillMONTHLY!$A$88:$U$88,1,2))))=$A82,_xlfn.XLOOKUP(BF$2,WatchbillMONTHLY!$A$88:$U$88,OFFSET(WatchbillMONTHLY!$A$88:$U$88,1,2)),FALSE),TRUE,FALSE)),
FALSE),FALSE)</f>
        <v>0</v>
      </c>
      <c r="BG82" s="209" t="b" cm="1">
        <f t="array" aca="1" ref="BG82" ca="1">IF(AND($A82 &gt; 0, Z82 &gt; 0,BG$2&lt;MiscFormulas!$A$5+1),
_xlfn.IFNA(
_xlfn.IFNA(
_xlfn.IFNA(
_xlfn.IFNA(
_xlfn.IFNA(
_xlfn.IFNA(
IF(_xlfn.XLOOKUP(BG$2,WatchbillMONTHLY!$A$3:$U$3,OFFSET(WatchbillMONTHLY!$A$3:$U$3,1,2))=IF(_xlfn.XLOOKUP($A82,INDIRECT("_"&amp;_xlfn.XLOOKUP(BG$2,WatchbillMONTHLY!$A$3:$U$3,OFFSET(WatchbillMONTHLY!$A$3:$U$3,1,2))),INDIRECT("_"&amp;_xlfn.XLOOKUP(BG$2,WatchbillMONTHLY!$A$3:$U$3,OFFSET(WatchbillMONTHLY!$A$3:$U$3,1,2))))=$A82,_xlfn.XLOOKUP(BG$2,WatchbillMONTHLY!$A$3:$U$3,OFFSET(WatchbillMONTHLY!$A$3:$U$3,1,2)),FALSE),TRUE,FALSE),
IF(_xlfn.XLOOKUP(BG$2,WatchbillMONTHLY!$A$20:$U$20,OFFSET(WatchbillMONTHLY!$A$20:$U$20,1,2))=IF(_xlfn.XLOOKUP($A82,INDIRECT("_"&amp;_xlfn.XLOOKUP(BG$2,WatchbillMONTHLY!$A$20:$U$20,OFFSET(WatchbillMONTHLY!$A$20:$U$20,1,2))),INDIRECT("_"&amp;_xlfn.XLOOKUP(BG$2,WatchbillMONTHLY!$A$20:$U$20,OFFSET(WatchbillMONTHLY!$A$20:$U$20,1,2))))=$A82,_xlfn.XLOOKUP(BG$2,WatchbillMONTHLY!$A$20:$U$20,OFFSET(WatchbillMONTHLY!$A$20:$U$20,1,2)),FALSE),TRUE,FALSE)),
IF(_xlfn.XLOOKUP(BG$2,WatchbillMONTHLY!$A$37:$U$37,OFFSET(WatchbillMONTHLY!$A$37:$U$37,1,2))=IF(_xlfn.XLOOKUP($A82,INDIRECT("_"&amp;_xlfn.XLOOKUP(BG$2,WatchbillMONTHLY!$A$37:$U$37,OFFSET(WatchbillMONTHLY!$A$37:$U$37,1,2))),INDIRECT("_"&amp;_xlfn.XLOOKUP(BG$2,WatchbillMONTHLY!$A$37:$U$37,OFFSET(WatchbillMONTHLY!$A$37:$U$37,1,2))))=$A82,_xlfn.XLOOKUP(BG$2,WatchbillMONTHLY!$A$37:$U$37,OFFSET(WatchbillMONTHLY!$A$37:$U$37,1,2)),FALSE),TRUE,FALSE)),
IF(_xlfn.XLOOKUP(BG$2,WatchbillMONTHLY!$A$54:$U$54,OFFSET(WatchbillMONTHLY!$A$54:$U$54,1,2))=IF(_xlfn.XLOOKUP($A82,INDIRECT("_"&amp;_xlfn.XLOOKUP(BG$2,WatchbillMONTHLY!$A$54:$U$54,OFFSET(WatchbillMONTHLY!$A$54:$U$54,1,2))),INDIRECT("_"&amp;_xlfn.XLOOKUP(BG$2,WatchbillMONTHLY!$A$54:$U$54,OFFSET(WatchbillMONTHLY!$A$54:$U$54,1,2))))=$A82,_xlfn.XLOOKUP(BG$2,WatchbillMONTHLY!$A$54:$U$54,OFFSET(WatchbillMONTHLY!$A$54:$U$54,1,2)),FALSE),TRUE,FALSE)),
IF(_xlfn.XLOOKUP(BG$2,WatchbillMONTHLY!$A$71:$U$71,OFFSET(WatchbillMONTHLY!$A$71:$U$71,1,2))=IF(_xlfn.XLOOKUP($A82,INDIRECT("_"&amp;_xlfn.XLOOKUP(BG$2,WatchbillMONTHLY!$A$71:$U$71,OFFSET(WatchbillMONTHLY!$A$71:$U$71,1,2))),INDIRECT("_"&amp;_xlfn.XLOOKUP(BG$2,WatchbillMONTHLY!$A$71:$U$71,OFFSET(WatchbillMONTHLY!$A$71:$U$71,1,2))))=$A82,_xlfn.XLOOKUP(BG$2,WatchbillMONTHLY!$A$71:$U$71,OFFSET(WatchbillMONTHLY!$A$71:$U$71,1,2)),FALSE),TRUE,FALSE)),
IF(_xlfn.XLOOKUP(BG$2,WatchbillMONTHLY!$A$88:$U$88,OFFSET(WatchbillMONTHLY!$A$88:$U$88,1,2))=IF(_xlfn.XLOOKUP($A82,INDIRECT("_"&amp;_xlfn.XLOOKUP(BG$2,WatchbillMONTHLY!$A$88:$U$88,OFFSET(WatchbillMONTHLY!$A$88:$U$88,1,2))),INDIRECT("_"&amp;_xlfn.XLOOKUP(BG$2,WatchbillMONTHLY!$A$88:$U$88,OFFSET(WatchbillMONTHLY!$A$88:$U$88,1,2))))=$A82,_xlfn.XLOOKUP(BG$2,WatchbillMONTHLY!$A$88:$U$88,OFFSET(WatchbillMONTHLY!$A$88:$U$88,1,2)),FALSE),TRUE,FALSE)),
FALSE),FALSE)</f>
        <v>0</v>
      </c>
      <c r="BH82" s="209" t="b" cm="1">
        <f t="array" aca="1" ref="BH82" ca="1">IF(AND($A82 &gt; 0, AA82 &gt; 0,BH$2&lt;MiscFormulas!$A$5+1),
_xlfn.IFNA(
_xlfn.IFNA(
_xlfn.IFNA(
_xlfn.IFNA(
_xlfn.IFNA(
_xlfn.IFNA(
IF(_xlfn.XLOOKUP(BH$2,WatchbillMONTHLY!$A$3:$U$3,OFFSET(WatchbillMONTHLY!$A$3:$U$3,1,2))=IF(_xlfn.XLOOKUP($A82,INDIRECT("_"&amp;_xlfn.XLOOKUP(BH$2,WatchbillMONTHLY!$A$3:$U$3,OFFSET(WatchbillMONTHLY!$A$3:$U$3,1,2))),INDIRECT("_"&amp;_xlfn.XLOOKUP(BH$2,WatchbillMONTHLY!$A$3:$U$3,OFFSET(WatchbillMONTHLY!$A$3:$U$3,1,2))))=$A82,_xlfn.XLOOKUP(BH$2,WatchbillMONTHLY!$A$3:$U$3,OFFSET(WatchbillMONTHLY!$A$3:$U$3,1,2)),FALSE),TRUE,FALSE),
IF(_xlfn.XLOOKUP(BH$2,WatchbillMONTHLY!$A$20:$U$20,OFFSET(WatchbillMONTHLY!$A$20:$U$20,1,2))=IF(_xlfn.XLOOKUP($A82,INDIRECT("_"&amp;_xlfn.XLOOKUP(BH$2,WatchbillMONTHLY!$A$20:$U$20,OFFSET(WatchbillMONTHLY!$A$20:$U$20,1,2))),INDIRECT("_"&amp;_xlfn.XLOOKUP(BH$2,WatchbillMONTHLY!$A$20:$U$20,OFFSET(WatchbillMONTHLY!$A$20:$U$20,1,2))))=$A82,_xlfn.XLOOKUP(BH$2,WatchbillMONTHLY!$A$20:$U$20,OFFSET(WatchbillMONTHLY!$A$20:$U$20,1,2)),FALSE),TRUE,FALSE)),
IF(_xlfn.XLOOKUP(BH$2,WatchbillMONTHLY!$A$37:$U$37,OFFSET(WatchbillMONTHLY!$A$37:$U$37,1,2))=IF(_xlfn.XLOOKUP($A82,INDIRECT("_"&amp;_xlfn.XLOOKUP(BH$2,WatchbillMONTHLY!$A$37:$U$37,OFFSET(WatchbillMONTHLY!$A$37:$U$37,1,2))),INDIRECT("_"&amp;_xlfn.XLOOKUP(BH$2,WatchbillMONTHLY!$A$37:$U$37,OFFSET(WatchbillMONTHLY!$A$37:$U$37,1,2))))=$A82,_xlfn.XLOOKUP(BH$2,WatchbillMONTHLY!$A$37:$U$37,OFFSET(WatchbillMONTHLY!$A$37:$U$37,1,2)),FALSE),TRUE,FALSE)),
IF(_xlfn.XLOOKUP(BH$2,WatchbillMONTHLY!$A$54:$U$54,OFFSET(WatchbillMONTHLY!$A$54:$U$54,1,2))=IF(_xlfn.XLOOKUP($A82,INDIRECT("_"&amp;_xlfn.XLOOKUP(BH$2,WatchbillMONTHLY!$A$54:$U$54,OFFSET(WatchbillMONTHLY!$A$54:$U$54,1,2))),INDIRECT("_"&amp;_xlfn.XLOOKUP(BH$2,WatchbillMONTHLY!$A$54:$U$54,OFFSET(WatchbillMONTHLY!$A$54:$U$54,1,2))))=$A82,_xlfn.XLOOKUP(BH$2,WatchbillMONTHLY!$A$54:$U$54,OFFSET(WatchbillMONTHLY!$A$54:$U$54,1,2)),FALSE),TRUE,FALSE)),
IF(_xlfn.XLOOKUP(BH$2,WatchbillMONTHLY!$A$71:$U$71,OFFSET(WatchbillMONTHLY!$A$71:$U$71,1,2))=IF(_xlfn.XLOOKUP($A82,INDIRECT("_"&amp;_xlfn.XLOOKUP(BH$2,WatchbillMONTHLY!$A$71:$U$71,OFFSET(WatchbillMONTHLY!$A$71:$U$71,1,2))),INDIRECT("_"&amp;_xlfn.XLOOKUP(BH$2,WatchbillMONTHLY!$A$71:$U$71,OFFSET(WatchbillMONTHLY!$A$71:$U$71,1,2))))=$A82,_xlfn.XLOOKUP(BH$2,WatchbillMONTHLY!$A$71:$U$71,OFFSET(WatchbillMONTHLY!$A$71:$U$71,1,2)),FALSE),TRUE,FALSE)),
IF(_xlfn.XLOOKUP(BH$2,WatchbillMONTHLY!$A$88:$U$88,OFFSET(WatchbillMONTHLY!$A$88:$U$88,1,2))=IF(_xlfn.XLOOKUP($A82,INDIRECT("_"&amp;_xlfn.XLOOKUP(BH$2,WatchbillMONTHLY!$A$88:$U$88,OFFSET(WatchbillMONTHLY!$A$88:$U$88,1,2))),INDIRECT("_"&amp;_xlfn.XLOOKUP(BH$2,WatchbillMONTHLY!$A$88:$U$88,OFFSET(WatchbillMONTHLY!$A$88:$U$88,1,2))))=$A82,_xlfn.XLOOKUP(BH$2,WatchbillMONTHLY!$A$88:$U$88,OFFSET(WatchbillMONTHLY!$A$88:$U$88,1,2)),FALSE),TRUE,FALSE)),
FALSE),FALSE)</f>
        <v>0</v>
      </c>
      <c r="BI82" s="209" t="b" cm="1">
        <f t="array" aca="1" ref="BI82" ca="1">IF(AND($A82 &gt; 0, AB82 &gt; 0,BI$2&lt;MiscFormulas!$A$5+1),
_xlfn.IFNA(
_xlfn.IFNA(
_xlfn.IFNA(
_xlfn.IFNA(
_xlfn.IFNA(
_xlfn.IFNA(
IF(_xlfn.XLOOKUP(BI$2,WatchbillMONTHLY!$A$3:$U$3,OFFSET(WatchbillMONTHLY!$A$3:$U$3,1,2))=IF(_xlfn.XLOOKUP($A82,INDIRECT("_"&amp;_xlfn.XLOOKUP(BI$2,WatchbillMONTHLY!$A$3:$U$3,OFFSET(WatchbillMONTHLY!$A$3:$U$3,1,2))),INDIRECT("_"&amp;_xlfn.XLOOKUP(BI$2,WatchbillMONTHLY!$A$3:$U$3,OFFSET(WatchbillMONTHLY!$A$3:$U$3,1,2))))=$A82,_xlfn.XLOOKUP(BI$2,WatchbillMONTHLY!$A$3:$U$3,OFFSET(WatchbillMONTHLY!$A$3:$U$3,1,2)),FALSE),TRUE,FALSE),
IF(_xlfn.XLOOKUP(BI$2,WatchbillMONTHLY!$A$20:$U$20,OFFSET(WatchbillMONTHLY!$A$20:$U$20,1,2))=IF(_xlfn.XLOOKUP($A82,INDIRECT("_"&amp;_xlfn.XLOOKUP(BI$2,WatchbillMONTHLY!$A$20:$U$20,OFFSET(WatchbillMONTHLY!$A$20:$U$20,1,2))),INDIRECT("_"&amp;_xlfn.XLOOKUP(BI$2,WatchbillMONTHLY!$A$20:$U$20,OFFSET(WatchbillMONTHLY!$A$20:$U$20,1,2))))=$A82,_xlfn.XLOOKUP(BI$2,WatchbillMONTHLY!$A$20:$U$20,OFFSET(WatchbillMONTHLY!$A$20:$U$20,1,2)),FALSE),TRUE,FALSE)),
IF(_xlfn.XLOOKUP(BI$2,WatchbillMONTHLY!$A$37:$U$37,OFFSET(WatchbillMONTHLY!$A$37:$U$37,1,2))=IF(_xlfn.XLOOKUP($A82,INDIRECT("_"&amp;_xlfn.XLOOKUP(BI$2,WatchbillMONTHLY!$A$37:$U$37,OFFSET(WatchbillMONTHLY!$A$37:$U$37,1,2))),INDIRECT("_"&amp;_xlfn.XLOOKUP(BI$2,WatchbillMONTHLY!$A$37:$U$37,OFFSET(WatchbillMONTHLY!$A$37:$U$37,1,2))))=$A82,_xlfn.XLOOKUP(BI$2,WatchbillMONTHLY!$A$37:$U$37,OFFSET(WatchbillMONTHLY!$A$37:$U$37,1,2)),FALSE),TRUE,FALSE)),
IF(_xlfn.XLOOKUP(BI$2,WatchbillMONTHLY!$A$54:$U$54,OFFSET(WatchbillMONTHLY!$A$54:$U$54,1,2))=IF(_xlfn.XLOOKUP($A82,INDIRECT("_"&amp;_xlfn.XLOOKUP(BI$2,WatchbillMONTHLY!$A$54:$U$54,OFFSET(WatchbillMONTHLY!$A$54:$U$54,1,2))),INDIRECT("_"&amp;_xlfn.XLOOKUP(BI$2,WatchbillMONTHLY!$A$54:$U$54,OFFSET(WatchbillMONTHLY!$A$54:$U$54,1,2))))=$A82,_xlfn.XLOOKUP(BI$2,WatchbillMONTHLY!$A$54:$U$54,OFFSET(WatchbillMONTHLY!$A$54:$U$54,1,2)),FALSE),TRUE,FALSE)),
IF(_xlfn.XLOOKUP(BI$2,WatchbillMONTHLY!$A$71:$U$71,OFFSET(WatchbillMONTHLY!$A$71:$U$71,1,2))=IF(_xlfn.XLOOKUP($A82,INDIRECT("_"&amp;_xlfn.XLOOKUP(BI$2,WatchbillMONTHLY!$A$71:$U$71,OFFSET(WatchbillMONTHLY!$A$71:$U$71,1,2))),INDIRECT("_"&amp;_xlfn.XLOOKUP(BI$2,WatchbillMONTHLY!$A$71:$U$71,OFFSET(WatchbillMONTHLY!$A$71:$U$71,1,2))))=$A82,_xlfn.XLOOKUP(BI$2,WatchbillMONTHLY!$A$71:$U$71,OFFSET(WatchbillMONTHLY!$A$71:$U$71,1,2)),FALSE),TRUE,FALSE)),
IF(_xlfn.XLOOKUP(BI$2,WatchbillMONTHLY!$A$88:$U$88,OFFSET(WatchbillMONTHLY!$A$88:$U$88,1,2))=IF(_xlfn.XLOOKUP($A82,INDIRECT("_"&amp;_xlfn.XLOOKUP(BI$2,WatchbillMONTHLY!$A$88:$U$88,OFFSET(WatchbillMONTHLY!$A$88:$U$88,1,2))),INDIRECT("_"&amp;_xlfn.XLOOKUP(BI$2,WatchbillMONTHLY!$A$88:$U$88,OFFSET(WatchbillMONTHLY!$A$88:$U$88,1,2))))=$A82,_xlfn.XLOOKUP(BI$2,WatchbillMONTHLY!$A$88:$U$88,OFFSET(WatchbillMONTHLY!$A$88:$U$88,1,2)),FALSE),TRUE,FALSE)),
FALSE),FALSE)</f>
        <v>0</v>
      </c>
      <c r="BJ82" s="209" t="b" cm="1">
        <f t="array" aca="1" ref="BJ82" ca="1">IF(AND($A82 &gt; 0, AC82 &gt; 0,BJ$2&lt;MiscFormulas!$A$5+1),
_xlfn.IFNA(
_xlfn.IFNA(
_xlfn.IFNA(
_xlfn.IFNA(
_xlfn.IFNA(
_xlfn.IFNA(
IF(_xlfn.XLOOKUP(BJ$2,WatchbillMONTHLY!$A$3:$U$3,OFFSET(WatchbillMONTHLY!$A$3:$U$3,1,2))=IF(_xlfn.XLOOKUP($A82,INDIRECT("_"&amp;_xlfn.XLOOKUP(BJ$2,WatchbillMONTHLY!$A$3:$U$3,OFFSET(WatchbillMONTHLY!$A$3:$U$3,1,2))),INDIRECT("_"&amp;_xlfn.XLOOKUP(BJ$2,WatchbillMONTHLY!$A$3:$U$3,OFFSET(WatchbillMONTHLY!$A$3:$U$3,1,2))))=$A82,_xlfn.XLOOKUP(BJ$2,WatchbillMONTHLY!$A$3:$U$3,OFFSET(WatchbillMONTHLY!$A$3:$U$3,1,2)),FALSE),TRUE,FALSE),
IF(_xlfn.XLOOKUP(BJ$2,WatchbillMONTHLY!$A$20:$U$20,OFFSET(WatchbillMONTHLY!$A$20:$U$20,1,2))=IF(_xlfn.XLOOKUP($A82,INDIRECT("_"&amp;_xlfn.XLOOKUP(BJ$2,WatchbillMONTHLY!$A$20:$U$20,OFFSET(WatchbillMONTHLY!$A$20:$U$20,1,2))),INDIRECT("_"&amp;_xlfn.XLOOKUP(BJ$2,WatchbillMONTHLY!$A$20:$U$20,OFFSET(WatchbillMONTHLY!$A$20:$U$20,1,2))))=$A82,_xlfn.XLOOKUP(BJ$2,WatchbillMONTHLY!$A$20:$U$20,OFFSET(WatchbillMONTHLY!$A$20:$U$20,1,2)),FALSE),TRUE,FALSE)),
IF(_xlfn.XLOOKUP(BJ$2,WatchbillMONTHLY!$A$37:$U$37,OFFSET(WatchbillMONTHLY!$A$37:$U$37,1,2))=IF(_xlfn.XLOOKUP($A82,INDIRECT("_"&amp;_xlfn.XLOOKUP(BJ$2,WatchbillMONTHLY!$A$37:$U$37,OFFSET(WatchbillMONTHLY!$A$37:$U$37,1,2))),INDIRECT("_"&amp;_xlfn.XLOOKUP(BJ$2,WatchbillMONTHLY!$A$37:$U$37,OFFSET(WatchbillMONTHLY!$A$37:$U$37,1,2))))=$A82,_xlfn.XLOOKUP(BJ$2,WatchbillMONTHLY!$A$37:$U$37,OFFSET(WatchbillMONTHLY!$A$37:$U$37,1,2)),FALSE),TRUE,FALSE)),
IF(_xlfn.XLOOKUP(BJ$2,WatchbillMONTHLY!$A$54:$U$54,OFFSET(WatchbillMONTHLY!$A$54:$U$54,1,2))=IF(_xlfn.XLOOKUP($A82,INDIRECT("_"&amp;_xlfn.XLOOKUP(BJ$2,WatchbillMONTHLY!$A$54:$U$54,OFFSET(WatchbillMONTHLY!$A$54:$U$54,1,2))),INDIRECT("_"&amp;_xlfn.XLOOKUP(BJ$2,WatchbillMONTHLY!$A$54:$U$54,OFFSET(WatchbillMONTHLY!$A$54:$U$54,1,2))))=$A82,_xlfn.XLOOKUP(BJ$2,WatchbillMONTHLY!$A$54:$U$54,OFFSET(WatchbillMONTHLY!$A$54:$U$54,1,2)),FALSE),TRUE,FALSE)),
IF(_xlfn.XLOOKUP(BJ$2,WatchbillMONTHLY!$A$71:$U$71,OFFSET(WatchbillMONTHLY!$A$71:$U$71,1,2))=IF(_xlfn.XLOOKUP($A82,INDIRECT("_"&amp;_xlfn.XLOOKUP(BJ$2,WatchbillMONTHLY!$A$71:$U$71,OFFSET(WatchbillMONTHLY!$A$71:$U$71,1,2))),INDIRECT("_"&amp;_xlfn.XLOOKUP(BJ$2,WatchbillMONTHLY!$A$71:$U$71,OFFSET(WatchbillMONTHLY!$A$71:$U$71,1,2))))=$A82,_xlfn.XLOOKUP(BJ$2,WatchbillMONTHLY!$A$71:$U$71,OFFSET(WatchbillMONTHLY!$A$71:$U$71,1,2)),FALSE),TRUE,FALSE)),
IF(_xlfn.XLOOKUP(BJ$2,WatchbillMONTHLY!$A$88:$U$88,OFFSET(WatchbillMONTHLY!$A$88:$U$88,1,2))=IF(_xlfn.XLOOKUP($A82,INDIRECT("_"&amp;_xlfn.XLOOKUP(BJ$2,WatchbillMONTHLY!$A$88:$U$88,OFFSET(WatchbillMONTHLY!$A$88:$U$88,1,2))),INDIRECT("_"&amp;_xlfn.XLOOKUP(BJ$2,WatchbillMONTHLY!$A$88:$U$88,OFFSET(WatchbillMONTHLY!$A$88:$U$88,1,2))))=$A82,_xlfn.XLOOKUP(BJ$2,WatchbillMONTHLY!$A$88:$U$88,OFFSET(WatchbillMONTHLY!$A$88:$U$88,1,2)),FALSE),TRUE,FALSE)),
FALSE),FALSE)</f>
        <v>0</v>
      </c>
      <c r="BK82" s="209" t="b" cm="1">
        <f t="array" aca="1" ref="BK82" ca="1">IF(AND($A82 &gt; 0, AD82 &gt; 0,BK$2&lt;MiscFormulas!$A$5+1),
_xlfn.IFNA(
_xlfn.IFNA(
_xlfn.IFNA(
_xlfn.IFNA(
_xlfn.IFNA(
_xlfn.IFNA(
IF(_xlfn.XLOOKUP(BK$2,WatchbillMONTHLY!$A$3:$U$3,OFFSET(WatchbillMONTHLY!$A$3:$U$3,1,2))=IF(_xlfn.XLOOKUP($A82,INDIRECT("_"&amp;_xlfn.XLOOKUP(BK$2,WatchbillMONTHLY!$A$3:$U$3,OFFSET(WatchbillMONTHLY!$A$3:$U$3,1,2))),INDIRECT("_"&amp;_xlfn.XLOOKUP(BK$2,WatchbillMONTHLY!$A$3:$U$3,OFFSET(WatchbillMONTHLY!$A$3:$U$3,1,2))))=$A82,_xlfn.XLOOKUP(BK$2,WatchbillMONTHLY!$A$3:$U$3,OFFSET(WatchbillMONTHLY!$A$3:$U$3,1,2)),FALSE),TRUE,FALSE),
IF(_xlfn.XLOOKUP(BK$2,WatchbillMONTHLY!$A$20:$U$20,OFFSET(WatchbillMONTHLY!$A$20:$U$20,1,2))=IF(_xlfn.XLOOKUP($A82,INDIRECT("_"&amp;_xlfn.XLOOKUP(BK$2,WatchbillMONTHLY!$A$20:$U$20,OFFSET(WatchbillMONTHLY!$A$20:$U$20,1,2))),INDIRECT("_"&amp;_xlfn.XLOOKUP(BK$2,WatchbillMONTHLY!$A$20:$U$20,OFFSET(WatchbillMONTHLY!$A$20:$U$20,1,2))))=$A82,_xlfn.XLOOKUP(BK$2,WatchbillMONTHLY!$A$20:$U$20,OFFSET(WatchbillMONTHLY!$A$20:$U$20,1,2)),FALSE),TRUE,FALSE)),
IF(_xlfn.XLOOKUP(BK$2,WatchbillMONTHLY!$A$37:$U$37,OFFSET(WatchbillMONTHLY!$A$37:$U$37,1,2))=IF(_xlfn.XLOOKUP($A82,INDIRECT("_"&amp;_xlfn.XLOOKUP(BK$2,WatchbillMONTHLY!$A$37:$U$37,OFFSET(WatchbillMONTHLY!$A$37:$U$37,1,2))),INDIRECT("_"&amp;_xlfn.XLOOKUP(BK$2,WatchbillMONTHLY!$A$37:$U$37,OFFSET(WatchbillMONTHLY!$A$37:$U$37,1,2))))=$A82,_xlfn.XLOOKUP(BK$2,WatchbillMONTHLY!$A$37:$U$37,OFFSET(WatchbillMONTHLY!$A$37:$U$37,1,2)),FALSE),TRUE,FALSE)),
IF(_xlfn.XLOOKUP(BK$2,WatchbillMONTHLY!$A$54:$U$54,OFFSET(WatchbillMONTHLY!$A$54:$U$54,1,2))=IF(_xlfn.XLOOKUP($A82,INDIRECT("_"&amp;_xlfn.XLOOKUP(BK$2,WatchbillMONTHLY!$A$54:$U$54,OFFSET(WatchbillMONTHLY!$A$54:$U$54,1,2))),INDIRECT("_"&amp;_xlfn.XLOOKUP(BK$2,WatchbillMONTHLY!$A$54:$U$54,OFFSET(WatchbillMONTHLY!$A$54:$U$54,1,2))))=$A82,_xlfn.XLOOKUP(BK$2,WatchbillMONTHLY!$A$54:$U$54,OFFSET(WatchbillMONTHLY!$A$54:$U$54,1,2)),FALSE),TRUE,FALSE)),
IF(_xlfn.XLOOKUP(BK$2,WatchbillMONTHLY!$A$71:$U$71,OFFSET(WatchbillMONTHLY!$A$71:$U$71,1,2))=IF(_xlfn.XLOOKUP($A82,INDIRECT("_"&amp;_xlfn.XLOOKUP(BK$2,WatchbillMONTHLY!$A$71:$U$71,OFFSET(WatchbillMONTHLY!$A$71:$U$71,1,2))),INDIRECT("_"&amp;_xlfn.XLOOKUP(BK$2,WatchbillMONTHLY!$A$71:$U$71,OFFSET(WatchbillMONTHLY!$A$71:$U$71,1,2))))=$A82,_xlfn.XLOOKUP(BK$2,WatchbillMONTHLY!$A$71:$U$71,OFFSET(WatchbillMONTHLY!$A$71:$U$71,1,2)),FALSE),TRUE,FALSE)),
IF(_xlfn.XLOOKUP(BK$2,WatchbillMONTHLY!$A$88:$U$88,OFFSET(WatchbillMONTHLY!$A$88:$U$88,1,2))=IF(_xlfn.XLOOKUP($A82,INDIRECT("_"&amp;_xlfn.XLOOKUP(BK$2,WatchbillMONTHLY!$A$88:$U$88,OFFSET(WatchbillMONTHLY!$A$88:$U$88,1,2))),INDIRECT("_"&amp;_xlfn.XLOOKUP(BK$2,WatchbillMONTHLY!$A$88:$U$88,OFFSET(WatchbillMONTHLY!$A$88:$U$88,1,2))))=$A82,_xlfn.XLOOKUP(BK$2,WatchbillMONTHLY!$A$88:$U$88,OFFSET(WatchbillMONTHLY!$A$88:$U$88,1,2)),FALSE),TRUE,FALSE)),
FALSE),FALSE)</f>
        <v>0</v>
      </c>
      <c r="BL82" s="209" t="b" cm="1">
        <f t="array" aca="1" ref="BL82" ca="1">IF(AND($A82 &gt; 0, AE82 &gt; 0,BL$2&lt;MiscFormulas!$A$5+1),
_xlfn.IFNA(
_xlfn.IFNA(
_xlfn.IFNA(
_xlfn.IFNA(
_xlfn.IFNA(
_xlfn.IFNA(
IF(_xlfn.XLOOKUP(BL$2,WatchbillMONTHLY!$A$3:$U$3,OFFSET(WatchbillMONTHLY!$A$3:$U$3,1,2))=IF(_xlfn.XLOOKUP($A82,INDIRECT("_"&amp;_xlfn.XLOOKUP(BL$2,WatchbillMONTHLY!$A$3:$U$3,OFFSET(WatchbillMONTHLY!$A$3:$U$3,1,2))),INDIRECT("_"&amp;_xlfn.XLOOKUP(BL$2,WatchbillMONTHLY!$A$3:$U$3,OFFSET(WatchbillMONTHLY!$A$3:$U$3,1,2))))=$A82,_xlfn.XLOOKUP(BL$2,WatchbillMONTHLY!$A$3:$U$3,OFFSET(WatchbillMONTHLY!$A$3:$U$3,1,2)),FALSE),TRUE,FALSE),
IF(_xlfn.XLOOKUP(BL$2,WatchbillMONTHLY!$A$20:$U$20,OFFSET(WatchbillMONTHLY!$A$20:$U$20,1,2))=IF(_xlfn.XLOOKUP($A82,INDIRECT("_"&amp;_xlfn.XLOOKUP(BL$2,WatchbillMONTHLY!$A$20:$U$20,OFFSET(WatchbillMONTHLY!$A$20:$U$20,1,2))),INDIRECT("_"&amp;_xlfn.XLOOKUP(BL$2,WatchbillMONTHLY!$A$20:$U$20,OFFSET(WatchbillMONTHLY!$A$20:$U$20,1,2))))=$A82,_xlfn.XLOOKUP(BL$2,WatchbillMONTHLY!$A$20:$U$20,OFFSET(WatchbillMONTHLY!$A$20:$U$20,1,2)),FALSE),TRUE,FALSE)),
IF(_xlfn.XLOOKUP(BL$2,WatchbillMONTHLY!$A$37:$U$37,OFFSET(WatchbillMONTHLY!$A$37:$U$37,1,2))=IF(_xlfn.XLOOKUP($A82,INDIRECT("_"&amp;_xlfn.XLOOKUP(BL$2,WatchbillMONTHLY!$A$37:$U$37,OFFSET(WatchbillMONTHLY!$A$37:$U$37,1,2))),INDIRECT("_"&amp;_xlfn.XLOOKUP(BL$2,WatchbillMONTHLY!$A$37:$U$37,OFFSET(WatchbillMONTHLY!$A$37:$U$37,1,2))))=$A82,_xlfn.XLOOKUP(BL$2,WatchbillMONTHLY!$A$37:$U$37,OFFSET(WatchbillMONTHLY!$A$37:$U$37,1,2)),FALSE),TRUE,FALSE)),
IF(_xlfn.XLOOKUP(BL$2,WatchbillMONTHLY!$A$54:$U$54,OFFSET(WatchbillMONTHLY!$A$54:$U$54,1,2))=IF(_xlfn.XLOOKUP($A82,INDIRECT("_"&amp;_xlfn.XLOOKUP(BL$2,WatchbillMONTHLY!$A$54:$U$54,OFFSET(WatchbillMONTHLY!$A$54:$U$54,1,2))),INDIRECT("_"&amp;_xlfn.XLOOKUP(BL$2,WatchbillMONTHLY!$A$54:$U$54,OFFSET(WatchbillMONTHLY!$A$54:$U$54,1,2))))=$A82,_xlfn.XLOOKUP(BL$2,WatchbillMONTHLY!$A$54:$U$54,OFFSET(WatchbillMONTHLY!$A$54:$U$54,1,2)),FALSE),TRUE,FALSE)),
IF(_xlfn.XLOOKUP(BL$2,WatchbillMONTHLY!$A$71:$U$71,OFFSET(WatchbillMONTHLY!$A$71:$U$71,1,2))=IF(_xlfn.XLOOKUP($A82,INDIRECT("_"&amp;_xlfn.XLOOKUP(BL$2,WatchbillMONTHLY!$A$71:$U$71,OFFSET(WatchbillMONTHLY!$A$71:$U$71,1,2))),INDIRECT("_"&amp;_xlfn.XLOOKUP(BL$2,WatchbillMONTHLY!$A$71:$U$71,OFFSET(WatchbillMONTHLY!$A$71:$U$71,1,2))))=$A82,_xlfn.XLOOKUP(BL$2,WatchbillMONTHLY!$A$71:$U$71,OFFSET(WatchbillMONTHLY!$A$71:$U$71,1,2)),FALSE),TRUE,FALSE)),
IF(_xlfn.XLOOKUP(BL$2,WatchbillMONTHLY!$A$88:$U$88,OFFSET(WatchbillMONTHLY!$A$88:$U$88,1,2))=IF(_xlfn.XLOOKUP($A82,INDIRECT("_"&amp;_xlfn.XLOOKUP(BL$2,WatchbillMONTHLY!$A$88:$U$88,OFFSET(WatchbillMONTHLY!$A$88:$U$88,1,2))),INDIRECT("_"&amp;_xlfn.XLOOKUP(BL$2,WatchbillMONTHLY!$A$88:$U$88,OFFSET(WatchbillMONTHLY!$A$88:$U$88,1,2))))=$A82,_xlfn.XLOOKUP(BL$2,WatchbillMONTHLY!$A$88:$U$88,OFFSET(WatchbillMONTHLY!$A$88:$U$88,1,2)),FALSE),TRUE,FALSE)),
FALSE),FALSE)</f>
        <v>0</v>
      </c>
      <c r="BM82" s="209" t="b" cm="1">
        <f t="array" aca="1" ref="BM82" ca="1">IF(AND($A82 &gt; 0, AF82 &gt; 0,BM$2&lt;MiscFormulas!$A$5+1),
_xlfn.IFNA(
_xlfn.IFNA(
_xlfn.IFNA(
_xlfn.IFNA(
_xlfn.IFNA(
_xlfn.IFNA(
IF(_xlfn.XLOOKUP(BM$2,WatchbillMONTHLY!$A$3:$U$3,OFFSET(WatchbillMONTHLY!$A$3:$U$3,1,2))=IF(_xlfn.XLOOKUP($A82,INDIRECT("_"&amp;_xlfn.XLOOKUP(BM$2,WatchbillMONTHLY!$A$3:$U$3,OFFSET(WatchbillMONTHLY!$A$3:$U$3,1,2))),INDIRECT("_"&amp;_xlfn.XLOOKUP(BM$2,WatchbillMONTHLY!$A$3:$U$3,OFFSET(WatchbillMONTHLY!$A$3:$U$3,1,2))))=$A82,_xlfn.XLOOKUP(BM$2,WatchbillMONTHLY!$A$3:$U$3,OFFSET(WatchbillMONTHLY!$A$3:$U$3,1,2)),FALSE),TRUE,FALSE),
IF(_xlfn.XLOOKUP(BM$2,WatchbillMONTHLY!$A$20:$U$20,OFFSET(WatchbillMONTHLY!$A$20:$U$20,1,2))=IF(_xlfn.XLOOKUP($A82,INDIRECT("_"&amp;_xlfn.XLOOKUP(BM$2,WatchbillMONTHLY!$A$20:$U$20,OFFSET(WatchbillMONTHLY!$A$20:$U$20,1,2))),INDIRECT("_"&amp;_xlfn.XLOOKUP(BM$2,WatchbillMONTHLY!$A$20:$U$20,OFFSET(WatchbillMONTHLY!$A$20:$U$20,1,2))))=$A82,_xlfn.XLOOKUP(BM$2,WatchbillMONTHLY!$A$20:$U$20,OFFSET(WatchbillMONTHLY!$A$20:$U$20,1,2)),FALSE),TRUE,FALSE)),
IF(_xlfn.XLOOKUP(BM$2,WatchbillMONTHLY!$A$37:$U$37,OFFSET(WatchbillMONTHLY!$A$37:$U$37,1,2))=IF(_xlfn.XLOOKUP($A82,INDIRECT("_"&amp;_xlfn.XLOOKUP(BM$2,WatchbillMONTHLY!$A$37:$U$37,OFFSET(WatchbillMONTHLY!$A$37:$U$37,1,2))),INDIRECT("_"&amp;_xlfn.XLOOKUP(BM$2,WatchbillMONTHLY!$A$37:$U$37,OFFSET(WatchbillMONTHLY!$A$37:$U$37,1,2))))=$A82,_xlfn.XLOOKUP(BM$2,WatchbillMONTHLY!$A$37:$U$37,OFFSET(WatchbillMONTHLY!$A$37:$U$37,1,2)),FALSE),TRUE,FALSE)),
IF(_xlfn.XLOOKUP(BM$2,WatchbillMONTHLY!$A$54:$U$54,OFFSET(WatchbillMONTHLY!$A$54:$U$54,1,2))=IF(_xlfn.XLOOKUP($A82,INDIRECT("_"&amp;_xlfn.XLOOKUP(BM$2,WatchbillMONTHLY!$A$54:$U$54,OFFSET(WatchbillMONTHLY!$A$54:$U$54,1,2))),INDIRECT("_"&amp;_xlfn.XLOOKUP(BM$2,WatchbillMONTHLY!$A$54:$U$54,OFFSET(WatchbillMONTHLY!$A$54:$U$54,1,2))))=$A82,_xlfn.XLOOKUP(BM$2,WatchbillMONTHLY!$A$54:$U$54,OFFSET(WatchbillMONTHLY!$A$54:$U$54,1,2)),FALSE),TRUE,FALSE)),
IF(_xlfn.XLOOKUP(BM$2,WatchbillMONTHLY!$A$71:$U$71,OFFSET(WatchbillMONTHLY!$A$71:$U$71,1,2))=IF(_xlfn.XLOOKUP($A82,INDIRECT("_"&amp;_xlfn.XLOOKUP(BM$2,WatchbillMONTHLY!$A$71:$U$71,OFFSET(WatchbillMONTHLY!$A$71:$U$71,1,2))),INDIRECT("_"&amp;_xlfn.XLOOKUP(BM$2,WatchbillMONTHLY!$A$71:$U$71,OFFSET(WatchbillMONTHLY!$A$71:$U$71,1,2))))=$A82,_xlfn.XLOOKUP(BM$2,WatchbillMONTHLY!$A$71:$U$71,OFFSET(WatchbillMONTHLY!$A$71:$U$71,1,2)),FALSE),TRUE,FALSE)),
IF(_xlfn.XLOOKUP(BM$2,WatchbillMONTHLY!$A$88:$U$88,OFFSET(WatchbillMONTHLY!$A$88:$U$88,1,2))=IF(_xlfn.XLOOKUP($A82,INDIRECT("_"&amp;_xlfn.XLOOKUP(BM$2,WatchbillMONTHLY!$A$88:$U$88,OFFSET(WatchbillMONTHLY!$A$88:$U$88,1,2))),INDIRECT("_"&amp;_xlfn.XLOOKUP(BM$2,WatchbillMONTHLY!$A$88:$U$88,OFFSET(WatchbillMONTHLY!$A$88:$U$88,1,2))))=$A82,_xlfn.XLOOKUP(BM$2,WatchbillMONTHLY!$A$88:$U$88,OFFSET(WatchbillMONTHLY!$A$88:$U$88,1,2)),FALSE),TRUE,FALSE)),
FALSE),FALSE)</f>
        <v>0</v>
      </c>
      <c r="BN82" s="209" t="b" cm="1">
        <f t="array" aca="1" ref="BN82" ca="1">IF(AND($A82 &gt; 0, AG82 &gt; 0,BN$2&lt;MiscFormulas!$A$5+1),
_xlfn.IFNA(
_xlfn.IFNA(
_xlfn.IFNA(
_xlfn.IFNA(
_xlfn.IFNA(
_xlfn.IFNA(
IF(_xlfn.XLOOKUP(BN$2,WatchbillMONTHLY!$A$3:$U$3,OFFSET(WatchbillMONTHLY!$A$3:$U$3,1,2))=IF(_xlfn.XLOOKUP($A82,INDIRECT("_"&amp;_xlfn.XLOOKUP(BN$2,WatchbillMONTHLY!$A$3:$U$3,OFFSET(WatchbillMONTHLY!$A$3:$U$3,1,2))),INDIRECT("_"&amp;_xlfn.XLOOKUP(BN$2,WatchbillMONTHLY!$A$3:$U$3,OFFSET(WatchbillMONTHLY!$A$3:$U$3,1,2))))=$A82,_xlfn.XLOOKUP(BN$2,WatchbillMONTHLY!$A$3:$U$3,OFFSET(WatchbillMONTHLY!$A$3:$U$3,1,2)),FALSE),TRUE,FALSE),
IF(_xlfn.XLOOKUP(BN$2,WatchbillMONTHLY!$A$20:$U$20,OFFSET(WatchbillMONTHLY!$A$20:$U$20,1,2))=IF(_xlfn.XLOOKUP($A82,INDIRECT("_"&amp;_xlfn.XLOOKUP(BN$2,WatchbillMONTHLY!$A$20:$U$20,OFFSET(WatchbillMONTHLY!$A$20:$U$20,1,2))),INDIRECT("_"&amp;_xlfn.XLOOKUP(BN$2,WatchbillMONTHLY!$A$20:$U$20,OFFSET(WatchbillMONTHLY!$A$20:$U$20,1,2))))=$A82,_xlfn.XLOOKUP(BN$2,WatchbillMONTHLY!$A$20:$U$20,OFFSET(WatchbillMONTHLY!$A$20:$U$20,1,2)),FALSE),TRUE,FALSE)),
IF(_xlfn.XLOOKUP(BN$2,WatchbillMONTHLY!$A$37:$U$37,OFFSET(WatchbillMONTHLY!$A$37:$U$37,1,2))=IF(_xlfn.XLOOKUP($A82,INDIRECT("_"&amp;_xlfn.XLOOKUP(BN$2,WatchbillMONTHLY!$A$37:$U$37,OFFSET(WatchbillMONTHLY!$A$37:$U$37,1,2))),INDIRECT("_"&amp;_xlfn.XLOOKUP(BN$2,WatchbillMONTHLY!$A$37:$U$37,OFFSET(WatchbillMONTHLY!$A$37:$U$37,1,2))))=$A82,_xlfn.XLOOKUP(BN$2,WatchbillMONTHLY!$A$37:$U$37,OFFSET(WatchbillMONTHLY!$A$37:$U$37,1,2)),FALSE),TRUE,FALSE)),
IF(_xlfn.XLOOKUP(BN$2,WatchbillMONTHLY!$A$54:$U$54,OFFSET(WatchbillMONTHLY!$A$54:$U$54,1,2))=IF(_xlfn.XLOOKUP($A82,INDIRECT("_"&amp;_xlfn.XLOOKUP(BN$2,WatchbillMONTHLY!$A$54:$U$54,OFFSET(WatchbillMONTHLY!$A$54:$U$54,1,2))),INDIRECT("_"&amp;_xlfn.XLOOKUP(BN$2,WatchbillMONTHLY!$A$54:$U$54,OFFSET(WatchbillMONTHLY!$A$54:$U$54,1,2))))=$A82,_xlfn.XLOOKUP(BN$2,WatchbillMONTHLY!$A$54:$U$54,OFFSET(WatchbillMONTHLY!$A$54:$U$54,1,2)),FALSE),TRUE,FALSE)),
IF(_xlfn.XLOOKUP(BN$2,WatchbillMONTHLY!$A$71:$U$71,OFFSET(WatchbillMONTHLY!$A$71:$U$71,1,2))=IF(_xlfn.XLOOKUP($A82,INDIRECT("_"&amp;_xlfn.XLOOKUP(BN$2,WatchbillMONTHLY!$A$71:$U$71,OFFSET(WatchbillMONTHLY!$A$71:$U$71,1,2))),INDIRECT("_"&amp;_xlfn.XLOOKUP(BN$2,WatchbillMONTHLY!$A$71:$U$71,OFFSET(WatchbillMONTHLY!$A$71:$U$71,1,2))))=$A82,_xlfn.XLOOKUP(BN$2,WatchbillMONTHLY!$A$71:$U$71,OFFSET(WatchbillMONTHLY!$A$71:$U$71,1,2)),FALSE),TRUE,FALSE)),
IF(_xlfn.XLOOKUP(BN$2,WatchbillMONTHLY!$A$88:$U$88,OFFSET(WatchbillMONTHLY!$A$88:$U$88,1,2))=IF(_xlfn.XLOOKUP($A82,INDIRECT("_"&amp;_xlfn.XLOOKUP(BN$2,WatchbillMONTHLY!$A$88:$U$88,OFFSET(WatchbillMONTHLY!$A$88:$U$88,1,2))),INDIRECT("_"&amp;_xlfn.XLOOKUP(BN$2,WatchbillMONTHLY!$A$88:$U$88,OFFSET(WatchbillMONTHLY!$A$88:$U$88,1,2))))=$A82,_xlfn.XLOOKUP(BN$2,WatchbillMONTHLY!$A$88:$U$88,OFFSET(WatchbillMONTHLY!$A$88:$U$88,1,2)),FALSE),TRUE,FALSE)),
FALSE),FALSE)</f>
        <v>0</v>
      </c>
      <c r="BO82" s="209"/>
      <c r="BP82" s="210"/>
    </row>
    <row r="83" spans="1:68" x14ac:dyDescent="0.35">
      <c r="A83" t="str">
        <v>EX3 Melissa, A.</v>
      </c>
      <c r="B83" s="215" t="str">
        <v>EX3 Melissa, Atkins</v>
      </c>
      <c r="C83" s="191"/>
      <c r="D83" s="235"/>
      <c r="E83" s="235"/>
      <c r="F83" s="235"/>
      <c r="G83" s="235"/>
      <c r="H83" s="235"/>
      <c r="I83" s="235"/>
      <c r="J83" s="235"/>
      <c r="K83" s="235"/>
      <c r="L83" s="235"/>
      <c r="M83" s="235"/>
      <c r="N83" s="235"/>
      <c r="O83" s="235"/>
      <c r="P83" s="235"/>
      <c r="Q83" s="235"/>
      <c r="R83" s="235"/>
      <c r="S83" s="235"/>
      <c r="T83" s="235"/>
      <c r="U83" s="235"/>
      <c r="V83" s="235"/>
      <c r="W83" s="235"/>
      <c r="X83" s="235"/>
      <c r="Y83" s="235"/>
      <c r="Z83" s="235"/>
      <c r="AA83" s="235"/>
      <c r="AB83" s="235"/>
      <c r="AC83" s="235"/>
      <c r="AD83" s="235"/>
      <c r="AE83" s="235"/>
      <c r="AF83" s="235"/>
      <c r="AG83" s="235"/>
      <c r="AH83" s="192"/>
      <c r="AI83" s="209"/>
      <c r="AJ83" s="209" t="str" cm="1">
        <f t="array" aca="1" ref="AJ83" ca="1">IF(OR(AK83:BN83=TRUE),$A83&amp;" :  ","")&amp;_xlfn.TEXTJOIN(" | ",TRUE,IF(AK83:BN83=TRUE,$AK$2:$BN$2,""))</f>
        <v/>
      </c>
      <c r="AK83" s="209" t="b" cm="1">
        <f t="array" aca="1" ref="AK83" ca="1">IF(AND($A83 &gt; 0, D83 &gt; 0,AK$2&lt;MiscFormulas!$A$5+1),
_xlfn.IFNA(
_xlfn.IFNA(
_xlfn.IFNA(
_xlfn.IFNA(
_xlfn.IFNA(
_xlfn.IFNA(
IF(_xlfn.XLOOKUP(AK$2,WatchbillMONTHLY!$A$3:$U$3,OFFSET(WatchbillMONTHLY!$A$3:$U$3,1,2))=IF(_xlfn.XLOOKUP($A83,INDIRECT("_"&amp;_xlfn.XLOOKUP(AK$2,WatchbillMONTHLY!$A$3:$U$3,OFFSET(WatchbillMONTHLY!$A$3:$U$3,1,2))),INDIRECT("_"&amp;_xlfn.XLOOKUP(AK$2,WatchbillMONTHLY!$A$3:$U$3,OFFSET(WatchbillMONTHLY!$A$3:$U$3,1,2))))=$A83,_xlfn.XLOOKUP(AK$2,WatchbillMONTHLY!$A$3:$U$3,OFFSET(WatchbillMONTHLY!$A$3:$U$3,1,2)),FALSE),TRUE,FALSE),
IF(_xlfn.XLOOKUP(AK$2,WatchbillMONTHLY!$A$20:$U$20,OFFSET(WatchbillMONTHLY!$A$20:$U$20,1,2))=IF(_xlfn.XLOOKUP($A83,INDIRECT("_"&amp;_xlfn.XLOOKUP(AK$2,WatchbillMONTHLY!$A$20:$U$20,OFFSET(WatchbillMONTHLY!$A$20:$U$20,1,2))),INDIRECT("_"&amp;_xlfn.XLOOKUP(AK$2,WatchbillMONTHLY!$A$20:$U$20,OFFSET(WatchbillMONTHLY!$A$20:$U$20,1,2))))=$A83,_xlfn.XLOOKUP(AK$2,WatchbillMONTHLY!$A$20:$U$20,OFFSET(WatchbillMONTHLY!$A$20:$U$20,1,2)),FALSE),TRUE,FALSE)),
IF(_xlfn.XLOOKUP(AK$2,WatchbillMONTHLY!$A$37:$U$37,OFFSET(WatchbillMONTHLY!$A$37:$U$37,1,2))=IF(_xlfn.XLOOKUP($A83,INDIRECT("_"&amp;_xlfn.XLOOKUP(AK$2,WatchbillMONTHLY!$A$37:$U$37,OFFSET(WatchbillMONTHLY!$A$37:$U$37,1,2))),INDIRECT("_"&amp;_xlfn.XLOOKUP(AK$2,WatchbillMONTHLY!$A$37:$U$37,OFFSET(WatchbillMONTHLY!$A$37:$U$37,1,2))))=$A83,_xlfn.XLOOKUP(AK$2,WatchbillMONTHLY!$A$37:$U$37,OFFSET(WatchbillMONTHLY!$A$37:$U$37,1,2)),FALSE),TRUE,FALSE)),
IF(_xlfn.XLOOKUP(AK$2,WatchbillMONTHLY!$A$54:$U$54,OFFSET(WatchbillMONTHLY!$A$54:$U$54,1,2))=IF(_xlfn.XLOOKUP($A83,INDIRECT("_"&amp;_xlfn.XLOOKUP(AK$2,WatchbillMONTHLY!$A$54:$U$54,OFFSET(WatchbillMONTHLY!$A$54:$U$54,1,2))),INDIRECT("_"&amp;_xlfn.XLOOKUP(AK$2,WatchbillMONTHLY!$A$54:$U$54,OFFSET(WatchbillMONTHLY!$A$54:$U$54,1,2))))=$A83,_xlfn.XLOOKUP(AK$2,WatchbillMONTHLY!$A$54:$U$54,OFFSET(WatchbillMONTHLY!$A$54:$U$54,1,2)),FALSE),TRUE,FALSE)),
IF(_xlfn.XLOOKUP(AK$2,WatchbillMONTHLY!$A$71:$U$71,OFFSET(WatchbillMONTHLY!$A$71:$U$71,1,2))=IF(_xlfn.XLOOKUP($A83,INDIRECT("_"&amp;_xlfn.XLOOKUP(AK$2,WatchbillMONTHLY!$A$71:$U$71,OFFSET(WatchbillMONTHLY!$A$71:$U$71,1,2))),INDIRECT("_"&amp;_xlfn.XLOOKUP(AK$2,WatchbillMONTHLY!$A$71:$U$71,OFFSET(WatchbillMONTHLY!$A$71:$U$71,1,2))))=$A83,_xlfn.XLOOKUP(AK$2,WatchbillMONTHLY!$A$71:$U$71,OFFSET(WatchbillMONTHLY!$A$71:$U$71,1,2)),FALSE),TRUE,FALSE)),
IF(_xlfn.XLOOKUP(AK$2,WatchbillMONTHLY!$A$88:$U$88,OFFSET(WatchbillMONTHLY!$A$88:$U$88,1,2))=IF(_xlfn.XLOOKUP($A83,INDIRECT("_"&amp;_xlfn.XLOOKUP(AK$2,WatchbillMONTHLY!$A$88:$U$88,OFFSET(WatchbillMONTHLY!$A$88:$U$88,1,2))),INDIRECT("_"&amp;_xlfn.XLOOKUP(AK$2,WatchbillMONTHLY!$A$88:$U$88,OFFSET(WatchbillMONTHLY!$A$88:$U$88,1,2))))=$A83,_xlfn.XLOOKUP(AK$2,WatchbillMONTHLY!$A$88:$U$88,OFFSET(WatchbillMONTHLY!$A$88:$U$88,1,2)),FALSE),TRUE,FALSE)),
FALSE),FALSE)</f>
        <v>0</v>
      </c>
      <c r="AL83" s="209" t="b" cm="1">
        <f t="array" aca="1" ref="AL83" ca="1">IF(AND($A83 &gt; 0, E83 &gt; 0,AL$2&lt;MiscFormulas!$A$5+1),
_xlfn.IFNA(
_xlfn.IFNA(
_xlfn.IFNA(
_xlfn.IFNA(
_xlfn.IFNA(
_xlfn.IFNA(
IF(_xlfn.XLOOKUP(AL$2,WatchbillMONTHLY!$A$3:$U$3,OFFSET(WatchbillMONTHLY!$A$3:$U$3,1,2))=IF(_xlfn.XLOOKUP($A83,INDIRECT("_"&amp;_xlfn.XLOOKUP(AL$2,WatchbillMONTHLY!$A$3:$U$3,OFFSET(WatchbillMONTHLY!$A$3:$U$3,1,2))),INDIRECT("_"&amp;_xlfn.XLOOKUP(AL$2,WatchbillMONTHLY!$A$3:$U$3,OFFSET(WatchbillMONTHLY!$A$3:$U$3,1,2))))=$A83,_xlfn.XLOOKUP(AL$2,WatchbillMONTHLY!$A$3:$U$3,OFFSET(WatchbillMONTHLY!$A$3:$U$3,1,2)),FALSE),TRUE,FALSE),
IF(_xlfn.XLOOKUP(AL$2,WatchbillMONTHLY!$A$20:$U$20,OFFSET(WatchbillMONTHLY!$A$20:$U$20,1,2))=IF(_xlfn.XLOOKUP($A83,INDIRECT("_"&amp;_xlfn.XLOOKUP(AL$2,WatchbillMONTHLY!$A$20:$U$20,OFFSET(WatchbillMONTHLY!$A$20:$U$20,1,2))),INDIRECT("_"&amp;_xlfn.XLOOKUP(AL$2,WatchbillMONTHLY!$A$20:$U$20,OFFSET(WatchbillMONTHLY!$A$20:$U$20,1,2))))=$A83,_xlfn.XLOOKUP(AL$2,WatchbillMONTHLY!$A$20:$U$20,OFFSET(WatchbillMONTHLY!$A$20:$U$20,1,2)),FALSE),TRUE,FALSE)),
IF(_xlfn.XLOOKUP(AL$2,WatchbillMONTHLY!$A$37:$U$37,OFFSET(WatchbillMONTHLY!$A$37:$U$37,1,2))=IF(_xlfn.XLOOKUP($A83,INDIRECT("_"&amp;_xlfn.XLOOKUP(AL$2,WatchbillMONTHLY!$A$37:$U$37,OFFSET(WatchbillMONTHLY!$A$37:$U$37,1,2))),INDIRECT("_"&amp;_xlfn.XLOOKUP(AL$2,WatchbillMONTHLY!$A$37:$U$37,OFFSET(WatchbillMONTHLY!$A$37:$U$37,1,2))))=$A83,_xlfn.XLOOKUP(AL$2,WatchbillMONTHLY!$A$37:$U$37,OFFSET(WatchbillMONTHLY!$A$37:$U$37,1,2)),FALSE),TRUE,FALSE)),
IF(_xlfn.XLOOKUP(AL$2,WatchbillMONTHLY!$A$54:$U$54,OFFSET(WatchbillMONTHLY!$A$54:$U$54,1,2))=IF(_xlfn.XLOOKUP($A83,INDIRECT("_"&amp;_xlfn.XLOOKUP(AL$2,WatchbillMONTHLY!$A$54:$U$54,OFFSET(WatchbillMONTHLY!$A$54:$U$54,1,2))),INDIRECT("_"&amp;_xlfn.XLOOKUP(AL$2,WatchbillMONTHLY!$A$54:$U$54,OFFSET(WatchbillMONTHLY!$A$54:$U$54,1,2))))=$A83,_xlfn.XLOOKUP(AL$2,WatchbillMONTHLY!$A$54:$U$54,OFFSET(WatchbillMONTHLY!$A$54:$U$54,1,2)),FALSE),TRUE,FALSE)),
IF(_xlfn.XLOOKUP(AL$2,WatchbillMONTHLY!$A$71:$U$71,OFFSET(WatchbillMONTHLY!$A$71:$U$71,1,2))=IF(_xlfn.XLOOKUP($A83,INDIRECT("_"&amp;_xlfn.XLOOKUP(AL$2,WatchbillMONTHLY!$A$71:$U$71,OFFSET(WatchbillMONTHLY!$A$71:$U$71,1,2))),INDIRECT("_"&amp;_xlfn.XLOOKUP(AL$2,WatchbillMONTHLY!$A$71:$U$71,OFFSET(WatchbillMONTHLY!$A$71:$U$71,1,2))))=$A83,_xlfn.XLOOKUP(AL$2,WatchbillMONTHLY!$A$71:$U$71,OFFSET(WatchbillMONTHLY!$A$71:$U$71,1,2)),FALSE),TRUE,FALSE)),
IF(_xlfn.XLOOKUP(AL$2,WatchbillMONTHLY!$A$88:$U$88,OFFSET(WatchbillMONTHLY!$A$88:$U$88,1,2))=IF(_xlfn.XLOOKUP($A83,INDIRECT("_"&amp;_xlfn.XLOOKUP(AL$2,WatchbillMONTHLY!$A$88:$U$88,OFFSET(WatchbillMONTHLY!$A$88:$U$88,1,2))),INDIRECT("_"&amp;_xlfn.XLOOKUP(AL$2,WatchbillMONTHLY!$A$88:$U$88,OFFSET(WatchbillMONTHLY!$A$88:$U$88,1,2))))=$A83,_xlfn.XLOOKUP(AL$2,WatchbillMONTHLY!$A$88:$U$88,OFFSET(WatchbillMONTHLY!$A$88:$U$88,1,2)),FALSE),TRUE,FALSE)),
FALSE),FALSE)</f>
        <v>0</v>
      </c>
      <c r="AM83" s="209" t="b" cm="1">
        <f t="array" aca="1" ref="AM83" ca="1">IF(AND($A83 &gt; 0, F83 &gt; 0,AM$2&lt;MiscFormulas!$A$5+1),
_xlfn.IFNA(
_xlfn.IFNA(
_xlfn.IFNA(
_xlfn.IFNA(
_xlfn.IFNA(
_xlfn.IFNA(
IF(_xlfn.XLOOKUP(AM$2,WatchbillMONTHLY!$A$3:$U$3,OFFSET(WatchbillMONTHLY!$A$3:$U$3,1,2))=IF(_xlfn.XLOOKUP($A83,INDIRECT("_"&amp;_xlfn.XLOOKUP(AM$2,WatchbillMONTHLY!$A$3:$U$3,OFFSET(WatchbillMONTHLY!$A$3:$U$3,1,2))),INDIRECT("_"&amp;_xlfn.XLOOKUP(AM$2,WatchbillMONTHLY!$A$3:$U$3,OFFSET(WatchbillMONTHLY!$A$3:$U$3,1,2))))=$A83,_xlfn.XLOOKUP(AM$2,WatchbillMONTHLY!$A$3:$U$3,OFFSET(WatchbillMONTHLY!$A$3:$U$3,1,2)),FALSE),TRUE,FALSE),
IF(_xlfn.XLOOKUP(AM$2,WatchbillMONTHLY!$A$20:$U$20,OFFSET(WatchbillMONTHLY!$A$20:$U$20,1,2))=IF(_xlfn.XLOOKUP($A83,INDIRECT("_"&amp;_xlfn.XLOOKUP(AM$2,WatchbillMONTHLY!$A$20:$U$20,OFFSET(WatchbillMONTHLY!$A$20:$U$20,1,2))),INDIRECT("_"&amp;_xlfn.XLOOKUP(AM$2,WatchbillMONTHLY!$A$20:$U$20,OFFSET(WatchbillMONTHLY!$A$20:$U$20,1,2))))=$A83,_xlfn.XLOOKUP(AM$2,WatchbillMONTHLY!$A$20:$U$20,OFFSET(WatchbillMONTHLY!$A$20:$U$20,1,2)),FALSE),TRUE,FALSE)),
IF(_xlfn.XLOOKUP(AM$2,WatchbillMONTHLY!$A$37:$U$37,OFFSET(WatchbillMONTHLY!$A$37:$U$37,1,2))=IF(_xlfn.XLOOKUP($A83,INDIRECT("_"&amp;_xlfn.XLOOKUP(AM$2,WatchbillMONTHLY!$A$37:$U$37,OFFSET(WatchbillMONTHLY!$A$37:$U$37,1,2))),INDIRECT("_"&amp;_xlfn.XLOOKUP(AM$2,WatchbillMONTHLY!$A$37:$U$37,OFFSET(WatchbillMONTHLY!$A$37:$U$37,1,2))))=$A83,_xlfn.XLOOKUP(AM$2,WatchbillMONTHLY!$A$37:$U$37,OFFSET(WatchbillMONTHLY!$A$37:$U$37,1,2)),FALSE),TRUE,FALSE)),
IF(_xlfn.XLOOKUP(AM$2,WatchbillMONTHLY!$A$54:$U$54,OFFSET(WatchbillMONTHLY!$A$54:$U$54,1,2))=IF(_xlfn.XLOOKUP($A83,INDIRECT("_"&amp;_xlfn.XLOOKUP(AM$2,WatchbillMONTHLY!$A$54:$U$54,OFFSET(WatchbillMONTHLY!$A$54:$U$54,1,2))),INDIRECT("_"&amp;_xlfn.XLOOKUP(AM$2,WatchbillMONTHLY!$A$54:$U$54,OFFSET(WatchbillMONTHLY!$A$54:$U$54,1,2))))=$A83,_xlfn.XLOOKUP(AM$2,WatchbillMONTHLY!$A$54:$U$54,OFFSET(WatchbillMONTHLY!$A$54:$U$54,1,2)),FALSE),TRUE,FALSE)),
IF(_xlfn.XLOOKUP(AM$2,WatchbillMONTHLY!$A$71:$U$71,OFFSET(WatchbillMONTHLY!$A$71:$U$71,1,2))=IF(_xlfn.XLOOKUP($A83,INDIRECT("_"&amp;_xlfn.XLOOKUP(AM$2,WatchbillMONTHLY!$A$71:$U$71,OFFSET(WatchbillMONTHLY!$A$71:$U$71,1,2))),INDIRECT("_"&amp;_xlfn.XLOOKUP(AM$2,WatchbillMONTHLY!$A$71:$U$71,OFFSET(WatchbillMONTHLY!$A$71:$U$71,1,2))))=$A83,_xlfn.XLOOKUP(AM$2,WatchbillMONTHLY!$A$71:$U$71,OFFSET(WatchbillMONTHLY!$A$71:$U$71,1,2)),FALSE),TRUE,FALSE)),
IF(_xlfn.XLOOKUP(AM$2,WatchbillMONTHLY!$A$88:$U$88,OFFSET(WatchbillMONTHLY!$A$88:$U$88,1,2))=IF(_xlfn.XLOOKUP($A83,INDIRECT("_"&amp;_xlfn.XLOOKUP(AM$2,WatchbillMONTHLY!$A$88:$U$88,OFFSET(WatchbillMONTHLY!$A$88:$U$88,1,2))),INDIRECT("_"&amp;_xlfn.XLOOKUP(AM$2,WatchbillMONTHLY!$A$88:$U$88,OFFSET(WatchbillMONTHLY!$A$88:$U$88,1,2))))=$A83,_xlfn.XLOOKUP(AM$2,WatchbillMONTHLY!$A$88:$U$88,OFFSET(WatchbillMONTHLY!$A$88:$U$88,1,2)),FALSE),TRUE,FALSE)),
FALSE),FALSE)</f>
        <v>0</v>
      </c>
      <c r="AN83" s="209" t="b" cm="1">
        <f t="array" aca="1" ref="AN83" ca="1">IF(AND($A83 &gt; 0, G83 &gt; 0,AN$2&lt;MiscFormulas!$A$5+1),
_xlfn.IFNA(
_xlfn.IFNA(
_xlfn.IFNA(
_xlfn.IFNA(
_xlfn.IFNA(
_xlfn.IFNA(
IF(_xlfn.XLOOKUP(AN$2,WatchbillMONTHLY!$A$3:$U$3,OFFSET(WatchbillMONTHLY!$A$3:$U$3,1,2))=IF(_xlfn.XLOOKUP($A83,INDIRECT("_"&amp;_xlfn.XLOOKUP(AN$2,WatchbillMONTHLY!$A$3:$U$3,OFFSET(WatchbillMONTHLY!$A$3:$U$3,1,2))),INDIRECT("_"&amp;_xlfn.XLOOKUP(AN$2,WatchbillMONTHLY!$A$3:$U$3,OFFSET(WatchbillMONTHLY!$A$3:$U$3,1,2))))=$A83,_xlfn.XLOOKUP(AN$2,WatchbillMONTHLY!$A$3:$U$3,OFFSET(WatchbillMONTHLY!$A$3:$U$3,1,2)),FALSE),TRUE,FALSE),
IF(_xlfn.XLOOKUP(AN$2,WatchbillMONTHLY!$A$20:$U$20,OFFSET(WatchbillMONTHLY!$A$20:$U$20,1,2))=IF(_xlfn.XLOOKUP($A83,INDIRECT("_"&amp;_xlfn.XLOOKUP(AN$2,WatchbillMONTHLY!$A$20:$U$20,OFFSET(WatchbillMONTHLY!$A$20:$U$20,1,2))),INDIRECT("_"&amp;_xlfn.XLOOKUP(AN$2,WatchbillMONTHLY!$A$20:$U$20,OFFSET(WatchbillMONTHLY!$A$20:$U$20,1,2))))=$A83,_xlfn.XLOOKUP(AN$2,WatchbillMONTHLY!$A$20:$U$20,OFFSET(WatchbillMONTHLY!$A$20:$U$20,1,2)),FALSE),TRUE,FALSE)),
IF(_xlfn.XLOOKUP(AN$2,WatchbillMONTHLY!$A$37:$U$37,OFFSET(WatchbillMONTHLY!$A$37:$U$37,1,2))=IF(_xlfn.XLOOKUP($A83,INDIRECT("_"&amp;_xlfn.XLOOKUP(AN$2,WatchbillMONTHLY!$A$37:$U$37,OFFSET(WatchbillMONTHLY!$A$37:$U$37,1,2))),INDIRECT("_"&amp;_xlfn.XLOOKUP(AN$2,WatchbillMONTHLY!$A$37:$U$37,OFFSET(WatchbillMONTHLY!$A$37:$U$37,1,2))))=$A83,_xlfn.XLOOKUP(AN$2,WatchbillMONTHLY!$A$37:$U$37,OFFSET(WatchbillMONTHLY!$A$37:$U$37,1,2)),FALSE),TRUE,FALSE)),
IF(_xlfn.XLOOKUP(AN$2,WatchbillMONTHLY!$A$54:$U$54,OFFSET(WatchbillMONTHLY!$A$54:$U$54,1,2))=IF(_xlfn.XLOOKUP($A83,INDIRECT("_"&amp;_xlfn.XLOOKUP(AN$2,WatchbillMONTHLY!$A$54:$U$54,OFFSET(WatchbillMONTHLY!$A$54:$U$54,1,2))),INDIRECT("_"&amp;_xlfn.XLOOKUP(AN$2,WatchbillMONTHLY!$A$54:$U$54,OFFSET(WatchbillMONTHLY!$A$54:$U$54,1,2))))=$A83,_xlfn.XLOOKUP(AN$2,WatchbillMONTHLY!$A$54:$U$54,OFFSET(WatchbillMONTHLY!$A$54:$U$54,1,2)),FALSE),TRUE,FALSE)),
IF(_xlfn.XLOOKUP(AN$2,WatchbillMONTHLY!$A$71:$U$71,OFFSET(WatchbillMONTHLY!$A$71:$U$71,1,2))=IF(_xlfn.XLOOKUP($A83,INDIRECT("_"&amp;_xlfn.XLOOKUP(AN$2,WatchbillMONTHLY!$A$71:$U$71,OFFSET(WatchbillMONTHLY!$A$71:$U$71,1,2))),INDIRECT("_"&amp;_xlfn.XLOOKUP(AN$2,WatchbillMONTHLY!$A$71:$U$71,OFFSET(WatchbillMONTHLY!$A$71:$U$71,1,2))))=$A83,_xlfn.XLOOKUP(AN$2,WatchbillMONTHLY!$A$71:$U$71,OFFSET(WatchbillMONTHLY!$A$71:$U$71,1,2)),FALSE),TRUE,FALSE)),
IF(_xlfn.XLOOKUP(AN$2,WatchbillMONTHLY!$A$88:$U$88,OFFSET(WatchbillMONTHLY!$A$88:$U$88,1,2))=IF(_xlfn.XLOOKUP($A83,INDIRECT("_"&amp;_xlfn.XLOOKUP(AN$2,WatchbillMONTHLY!$A$88:$U$88,OFFSET(WatchbillMONTHLY!$A$88:$U$88,1,2))),INDIRECT("_"&amp;_xlfn.XLOOKUP(AN$2,WatchbillMONTHLY!$A$88:$U$88,OFFSET(WatchbillMONTHLY!$A$88:$U$88,1,2))))=$A83,_xlfn.XLOOKUP(AN$2,WatchbillMONTHLY!$A$88:$U$88,OFFSET(WatchbillMONTHLY!$A$88:$U$88,1,2)),FALSE),TRUE,FALSE)),
FALSE),FALSE)</f>
        <v>0</v>
      </c>
      <c r="AO83" s="209" t="b" cm="1">
        <f t="array" aca="1" ref="AO83" ca="1">IF(AND($A83 &gt; 0, H83 &gt; 0,AO$2&lt;MiscFormulas!$A$5+1),
_xlfn.IFNA(
_xlfn.IFNA(
_xlfn.IFNA(
_xlfn.IFNA(
_xlfn.IFNA(
_xlfn.IFNA(
IF(_xlfn.XLOOKUP(AO$2,WatchbillMONTHLY!$A$3:$U$3,OFFSET(WatchbillMONTHLY!$A$3:$U$3,1,2))=IF(_xlfn.XLOOKUP($A83,INDIRECT("_"&amp;_xlfn.XLOOKUP(AO$2,WatchbillMONTHLY!$A$3:$U$3,OFFSET(WatchbillMONTHLY!$A$3:$U$3,1,2))),INDIRECT("_"&amp;_xlfn.XLOOKUP(AO$2,WatchbillMONTHLY!$A$3:$U$3,OFFSET(WatchbillMONTHLY!$A$3:$U$3,1,2))))=$A83,_xlfn.XLOOKUP(AO$2,WatchbillMONTHLY!$A$3:$U$3,OFFSET(WatchbillMONTHLY!$A$3:$U$3,1,2)),FALSE),TRUE,FALSE),
IF(_xlfn.XLOOKUP(AO$2,WatchbillMONTHLY!$A$20:$U$20,OFFSET(WatchbillMONTHLY!$A$20:$U$20,1,2))=IF(_xlfn.XLOOKUP($A83,INDIRECT("_"&amp;_xlfn.XLOOKUP(AO$2,WatchbillMONTHLY!$A$20:$U$20,OFFSET(WatchbillMONTHLY!$A$20:$U$20,1,2))),INDIRECT("_"&amp;_xlfn.XLOOKUP(AO$2,WatchbillMONTHLY!$A$20:$U$20,OFFSET(WatchbillMONTHLY!$A$20:$U$20,1,2))))=$A83,_xlfn.XLOOKUP(AO$2,WatchbillMONTHLY!$A$20:$U$20,OFFSET(WatchbillMONTHLY!$A$20:$U$20,1,2)),FALSE),TRUE,FALSE)),
IF(_xlfn.XLOOKUP(AO$2,WatchbillMONTHLY!$A$37:$U$37,OFFSET(WatchbillMONTHLY!$A$37:$U$37,1,2))=IF(_xlfn.XLOOKUP($A83,INDIRECT("_"&amp;_xlfn.XLOOKUP(AO$2,WatchbillMONTHLY!$A$37:$U$37,OFFSET(WatchbillMONTHLY!$A$37:$U$37,1,2))),INDIRECT("_"&amp;_xlfn.XLOOKUP(AO$2,WatchbillMONTHLY!$A$37:$U$37,OFFSET(WatchbillMONTHLY!$A$37:$U$37,1,2))))=$A83,_xlfn.XLOOKUP(AO$2,WatchbillMONTHLY!$A$37:$U$37,OFFSET(WatchbillMONTHLY!$A$37:$U$37,1,2)),FALSE),TRUE,FALSE)),
IF(_xlfn.XLOOKUP(AO$2,WatchbillMONTHLY!$A$54:$U$54,OFFSET(WatchbillMONTHLY!$A$54:$U$54,1,2))=IF(_xlfn.XLOOKUP($A83,INDIRECT("_"&amp;_xlfn.XLOOKUP(AO$2,WatchbillMONTHLY!$A$54:$U$54,OFFSET(WatchbillMONTHLY!$A$54:$U$54,1,2))),INDIRECT("_"&amp;_xlfn.XLOOKUP(AO$2,WatchbillMONTHLY!$A$54:$U$54,OFFSET(WatchbillMONTHLY!$A$54:$U$54,1,2))))=$A83,_xlfn.XLOOKUP(AO$2,WatchbillMONTHLY!$A$54:$U$54,OFFSET(WatchbillMONTHLY!$A$54:$U$54,1,2)),FALSE),TRUE,FALSE)),
IF(_xlfn.XLOOKUP(AO$2,WatchbillMONTHLY!$A$71:$U$71,OFFSET(WatchbillMONTHLY!$A$71:$U$71,1,2))=IF(_xlfn.XLOOKUP($A83,INDIRECT("_"&amp;_xlfn.XLOOKUP(AO$2,WatchbillMONTHLY!$A$71:$U$71,OFFSET(WatchbillMONTHLY!$A$71:$U$71,1,2))),INDIRECT("_"&amp;_xlfn.XLOOKUP(AO$2,WatchbillMONTHLY!$A$71:$U$71,OFFSET(WatchbillMONTHLY!$A$71:$U$71,1,2))))=$A83,_xlfn.XLOOKUP(AO$2,WatchbillMONTHLY!$A$71:$U$71,OFFSET(WatchbillMONTHLY!$A$71:$U$71,1,2)),FALSE),TRUE,FALSE)),
IF(_xlfn.XLOOKUP(AO$2,WatchbillMONTHLY!$A$88:$U$88,OFFSET(WatchbillMONTHLY!$A$88:$U$88,1,2))=IF(_xlfn.XLOOKUP($A83,INDIRECT("_"&amp;_xlfn.XLOOKUP(AO$2,WatchbillMONTHLY!$A$88:$U$88,OFFSET(WatchbillMONTHLY!$A$88:$U$88,1,2))),INDIRECT("_"&amp;_xlfn.XLOOKUP(AO$2,WatchbillMONTHLY!$A$88:$U$88,OFFSET(WatchbillMONTHLY!$A$88:$U$88,1,2))))=$A83,_xlfn.XLOOKUP(AO$2,WatchbillMONTHLY!$A$88:$U$88,OFFSET(WatchbillMONTHLY!$A$88:$U$88,1,2)),FALSE),TRUE,FALSE)),
FALSE),FALSE)</f>
        <v>0</v>
      </c>
      <c r="AP83" s="209" t="b" cm="1">
        <f t="array" aca="1" ref="AP83" ca="1">IF(AND($A83 &gt; 0, I83 &gt; 0,AP$2&lt;MiscFormulas!$A$5+1),
_xlfn.IFNA(
_xlfn.IFNA(
_xlfn.IFNA(
_xlfn.IFNA(
_xlfn.IFNA(
_xlfn.IFNA(
IF(_xlfn.XLOOKUP(AP$2,WatchbillMONTHLY!$A$3:$U$3,OFFSET(WatchbillMONTHLY!$A$3:$U$3,1,2))=IF(_xlfn.XLOOKUP($A83,INDIRECT("_"&amp;_xlfn.XLOOKUP(AP$2,WatchbillMONTHLY!$A$3:$U$3,OFFSET(WatchbillMONTHLY!$A$3:$U$3,1,2))),INDIRECT("_"&amp;_xlfn.XLOOKUP(AP$2,WatchbillMONTHLY!$A$3:$U$3,OFFSET(WatchbillMONTHLY!$A$3:$U$3,1,2))))=$A83,_xlfn.XLOOKUP(AP$2,WatchbillMONTHLY!$A$3:$U$3,OFFSET(WatchbillMONTHLY!$A$3:$U$3,1,2)),FALSE),TRUE,FALSE),
IF(_xlfn.XLOOKUP(AP$2,WatchbillMONTHLY!$A$20:$U$20,OFFSET(WatchbillMONTHLY!$A$20:$U$20,1,2))=IF(_xlfn.XLOOKUP($A83,INDIRECT("_"&amp;_xlfn.XLOOKUP(AP$2,WatchbillMONTHLY!$A$20:$U$20,OFFSET(WatchbillMONTHLY!$A$20:$U$20,1,2))),INDIRECT("_"&amp;_xlfn.XLOOKUP(AP$2,WatchbillMONTHLY!$A$20:$U$20,OFFSET(WatchbillMONTHLY!$A$20:$U$20,1,2))))=$A83,_xlfn.XLOOKUP(AP$2,WatchbillMONTHLY!$A$20:$U$20,OFFSET(WatchbillMONTHLY!$A$20:$U$20,1,2)),FALSE),TRUE,FALSE)),
IF(_xlfn.XLOOKUP(AP$2,WatchbillMONTHLY!$A$37:$U$37,OFFSET(WatchbillMONTHLY!$A$37:$U$37,1,2))=IF(_xlfn.XLOOKUP($A83,INDIRECT("_"&amp;_xlfn.XLOOKUP(AP$2,WatchbillMONTHLY!$A$37:$U$37,OFFSET(WatchbillMONTHLY!$A$37:$U$37,1,2))),INDIRECT("_"&amp;_xlfn.XLOOKUP(AP$2,WatchbillMONTHLY!$A$37:$U$37,OFFSET(WatchbillMONTHLY!$A$37:$U$37,1,2))))=$A83,_xlfn.XLOOKUP(AP$2,WatchbillMONTHLY!$A$37:$U$37,OFFSET(WatchbillMONTHLY!$A$37:$U$37,1,2)),FALSE),TRUE,FALSE)),
IF(_xlfn.XLOOKUP(AP$2,WatchbillMONTHLY!$A$54:$U$54,OFFSET(WatchbillMONTHLY!$A$54:$U$54,1,2))=IF(_xlfn.XLOOKUP($A83,INDIRECT("_"&amp;_xlfn.XLOOKUP(AP$2,WatchbillMONTHLY!$A$54:$U$54,OFFSET(WatchbillMONTHLY!$A$54:$U$54,1,2))),INDIRECT("_"&amp;_xlfn.XLOOKUP(AP$2,WatchbillMONTHLY!$A$54:$U$54,OFFSET(WatchbillMONTHLY!$A$54:$U$54,1,2))))=$A83,_xlfn.XLOOKUP(AP$2,WatchbillMONTHLY!$A$54:$U$54,OFFSET(WatchbillMONTHLY!$A$54:$U$54,1,2)),FALSE),TRUE,FALSE)),
IF(_xlfn.XLOOKUP(AP$2,WatchbillMONTHLY!$A$71:$U$71,OFFSET(WatchbillMONTHLY!$A$71:$U$71,1,2))=IF(_xlfn.XLOOKUP($A83,INDIRECT("_"&amp;_xlfn.XLOOKUP(AP$2,WatchbillMONTHLY!$A$71:$U$71,OFFSET(WatchbillMONTHLY!$A$71:$U$71,1,2))),INDIRECT("_"&amp;_xlfn.XLOOKUP(AP$2,WatchbillMONTHLY!$A$71:$U$71,OFFSET(WatchbillMONTHLY!$A$71:$U$71,1,2))))=$A83,_xlfn.XLOOKUP(AP$2,WatchbillMONTHLY!$A$71:$U$71,OFFSET(WatchbillMONTHLY!$A$71:$U$71,1,2)),FALSE),TRUE,FALSE)),
IF(_xlfn.XLOOKUP(AP$2,WatchbillMONTHLY!$A$88:$U$88,OFFSET(WatchbillMONTHLY!$A$88:$U$88,1,2))=IF(_xlfn.XLOOKUP($A83,INDIRECT("_"&amp;_xlfn.XLOOKUP(AP$2,WatchbillMONTHLY!$A$88:$U$88,OFFSET(WatchbillMONTHLY!$A$88:$U$88,1,2))),INDIRECT("_"&amp;_xlfn.XLOOKUP(AP$2,WatchbillMONTHLY!$A$88:$U$88,OFFSET(WatchbillMONTHLY!$A$88:$U$88,1,2))))=$A83,_xlfn.XLOOKUP(AP$2,WatchbillMONTHLY!$A$88:$U$88,OFFSET(WatchbillMONTHLY!$A$88:$U$88,1,2)),FALSE),TRUE,FALSE)),
FALSE),FALSE)</f>
        <v>0</v>
      </c>
      <c r="AQ83" s="209" t="b" cm="1">
        <f t="array" aca="1" ref="AQ83" ca="1">IF(AND($A83 &gt; 0, J83 &gt; 0,AQ$2&lt;MiscFormulas!$A$5+1),
_xlfn.IFNA(
_xlfn.IFNA(
_xlfn.IFNA(
_xlfn.IFNA(
_xlfn.IFNA(
_xlfn.IFNA(
IF(_xlfn.XLOOKUP(AQ$2,WatchbillMONTHLY!$A$3:$U$3,OFFSET(WatchbillMONTHLY!$A$3:$U$3,1,2))=IF(_xlfn.XLOOKUP($A83,INDIRECT("_"&amp;_xlfn.XLOOKUP(AQ$2,WatchbillMONTHLY!$A$3:$U$3,OFFSET(WatchbillMONTHLY!$A$3:$U$3,1,2))),INDIRECT("_"&amp;_xlfn.XLOOKUP(AQ$2,WatchbillMONTHLY!$A$3:$U$3,OFFSET(WatchbillMONTHLY!$A$3:$U$3,1,2))))=$A83,_xlfn.XLOOKUP(AQ$2,WatchbillMONTHLY!$A$3:$U$3,OFFSET(WatchbillMONTHLY!$A$3:$U$3,1,2)),FALSE),TRUE,FALSE),
IF(_xlfn.XLOOKUP(AQ$2,WatchbillMONTHLY!$A$20:$U$20,OFFSET(WatchbillMONTHLY!$A$20:$U$20,1,2))=IF(_xlfn.XLOOKUP($A83,INDIRECT("_"&amp;_xlfn.XLOOKUP(AQ$2,WatchbillMONTHLY!$A$20:$U$20,OFFSET(WatchbillMONTHLY!$A$20:$U$20,1,2))),INDIRECT("_"&amp;_xlfn.XLOOKUP(AQ$2,WatchbillMONTHLY!$A$20:$U$20,OFFSET(WatchbillMONTHLY!$A$20:$U$20,1,2))))=$A83,_xlfn.XLOOKUP(AQ$2,WatchbillMONTHLY!$A$20:$U$20,OFFSET(WatchbillMONTHLY!$A$20:$U$20,1,2)),FALSE),TRUE,FALSE)),
IF(_xlfn.XLOOKUP(AQ$2,WatchbillMONTHLY!$A$37:$U$37,OFFSET(WatchbillMONTHLY!$A$37:$U$37,1,2))=IF(_xlfn.XLOOKUP($A83,INDIRECT("_"&amp;_xlfn.XLOOKUP(AQ$2,WatchbillMONTHLY!$A$37:$U$37,OFFSET(WatchbillMONTHLY!$A$37:$U$37,1,2))),INDIRECT("_"&amp;_xlfn.XLOOKUP(AQ$2,WatchbillMONTHLY!$A$37:$U$37,OFFSET(WatchbillMONTHLY!$A$37:$U$37,1,2))))=$A83,_xlfn.XLOOKUP(AQ$2,WatchbillMONTHLY!$A$37:$U$37,OFFSET(WatchbillMONTHLY!$A$37:$U$37,1,2)),FALSE),TRUE,FALSE)),
IF(_xlfn.XLOOKUP(AQ$2,WatchbillMONTHLY!$A$54:$U$54,OFFSET(WatchbillMONTHLY!$A$54:$U$54,1,2))=IF(_xlfn.XLOOKUP($A83,INDIRECT("_"&amp;_xlfn.XLOOKUP(AQ$2,WatchbillMONTHLY!$A$54:$U$54,OFFSET(WatchbillMONTHLY!$A$54:$U$54,1,2))),INDIRECT("_"&amp;_xlfn.XLOOKUP(AQ$2,WatchbillMONTHLY!$A$54:$U$54,OFFSET(WatchbillMONTHLY!$A$54:$U$54,1,2))))=$A83,_xlfn.XLOOKUP(AQ$2,WatchbillMONTHLY!$A$54:$U$54,OFFSET(WatchbillMONTHLY!$A$54:$U$54,1,2)),FALSE),TRUE,FALSE)),
IF(_xlfn.XLOOKUP(AQ$2,WatchbillMONTHLY!$A$71:$U$71,OFFSET(WatchbillMONTHLY!$A$71:$U$71,1,2))=IF(_xlfn.XLOOKUP($A83,INDIRECT("_"&amp;_xlfn.XLOOKUP(AQ$2,WatchbillMONTHLY!$A$71:$U$71,OFFSET(WatchbillMONTHLY!$A$71:$U$71,1,2))),INDIRECT("_"&amp;_xlfn.XLOOKUP(AQ$2,WatchbillMONTHLY!$A$71:$U$71,OFFSET(WatchbillMONTHLY!$A$71:$U$71,1,2))))=$A83,_xlfn.XLOOKUP(AQ$2,WatchbillMONTHLY!$A$71:$U$71,OFFSET(WatchbillMONTHLY!$A$71:$U$71,1,2)),FALSE),TRUE,FALSE)),
IF(_xlfn.XLOOKUP(AQ$2,WatchbillMONTHLY!$A$88:$U$88,OFFSET(WatchbillMONTHLY!$A$88:$U$88,1,2))=IF(_xlfn.XLOOKUP($A83,INDIRECT("_"&amp;_xlfn.XLOOKUP(AQ$2,WatchbillMONTHLY!$A$88:$U$88,OFFSET(WatchbillMONTHLY!$A$88:$U$88,1,2))),INDIRECT("_"&amp;_xlfn.XLOOKUP(AQ$2,WatchbillMONTHLY!$A$88:$U$88,OFFSET(WatchbillMONTHLY!$A$88:$U$88,1,2))))=$A83,_xlfn.XLOOKUP(AQ$2,WatchbillMONTHLY!$A$88:$U$88,OFFSET(WatchbillMONTHLY!$A$88:$U$88,1,2)),FALSE),TRUE,FALSE)),
FALSE),FALSE)</f>
        <v>0</v>
      </c>
      <c r="AR83" s="209" t="b" cm="1">
        <f t="array" aca="1" ref="AR83" ca="1">IF(AND($A83 &gt; 0, K83 &gt; 0,AR$2&lt;MiscFormulas!$A$5+1),
_xlfn.IFNA(
_xlfn.IFNA(
_xlfn.IFNA(
_xlfn.IFNA(
_xlfn.IFNA(
_xlfn.IFNA(
IF(_xlfn.XLOOKUP(AR$2,WatchbillMONTHLY!$A$3:$U$3,OFFSET(WatchbillMONTHLY!$A$3:$U$3,1,2))=IF(_xlfn.XLOOKUP($A83,INDIRECT("_"&amp;_xlfn.XLOOKUP(AR$2,WatchbillMONTHLY!$A$3:$U$3,OFFSET(WatchbillMONTHLY!$A$3:$U$3,1,2))),INDIRECT("_"&amp;_xlfn.XLOOKUP(AR$2,WatchbillMONTHLY!$A$3:$U$3,OFFSET(WatchbillMONTHLY!$A$3:$U$3,1,2))))=$A83,_xlfn.XLOOKUP(AR$2,WatchbillMONTHLY!$A$3:$U$3,OFFSET(WatchbillMONTHLY!$A$3:$U$3,1,2)),FALSE),TRUE,FALSE),
IF(_xlfn.XLOOKUP(AR$2,WatchbillMONTHLY!$A$20:$U$20,OFFSET(WatchbillMONTHLY!$A$20:$U$20,1,2))=IF(_xlfn.XLOOKUP($A83,INDIRECT("_"&amp;_xlfn.XLOOKUP(AR$2,WatchbillMONTHLY!$A$20:$U$20,OFFSET(WatchbillMONTHLY!$A$20:$U$20,1,2))),INDIRECT("_"&amp;_xlfn.XLOOKUP(AR$2,WatchbillMONTHLY!$A$20:$U$20,OFFSET(WatchbillMONTHLY!$A$20:$U$20,1,2))))=$A83,_xlfn.XLOOKUP(AR$2,WatchbillMONTHLY!$A$20:$U$20,OFFSET(WatchbillMONTHLY!$A$20:$U$20,1,2)),FALSE),TRUE,FALSE)),
IF(_xlfn.XLOOKUP(AR$2,WatchbillMONTHLY!$A$37:$U$37,OFFSET(WatchbillMONTHLY!$A$37:$U$37,1,2))=IF(_xlfn.XLOOKUP($A83,INDIRECT("_"&amp;_xlfn.XLOOKUP(AR$2,WatchbillMONTHLY!$A$37:$U$37,OFFSET(WatchbillMONTHLY!$A$37:$U$37,1,2))),INDIRECT("_"&amp;_xlfn.XLOOKUP(AR$2,WatchbillMONTHLY!$A$37:$U$37,OFFSET(WatchbillMONTHLY!$A$37:$U$37,1,2))))=$A83,_xlfn.XLOOKUP(AR$2,WatchbillMONTHLY!$A$37:$U$37,OFFSET(WatchbillMONTHLY!$A$37:$U$37,1,2)),FALSE),TRUE,FALSE)),
IF(_xlfn.XLOOKUP(AR$2,WatchbillMONTHLY!$A$54:$U$54,OFFSET(WatchbillMONTHLY!$A$54:$U$54,1,2))=IF(_xlfn.XLOOKUP($A83,INDIRECT("_"&amp;_xlfn.XLOOKUP(AR$2,WatchbillMONTHLY!$A$54:$U$54,OFFSET(WatchbillMONTHLY!$A$54:$U$54,1,2))),INDIRECT("_"&amp;_xlfn.XLOOKUP(AR$2,WatchbillMONTHLY!$A$54:$U$54,OFFSET(WatchbillMONTHLY!$A$54:$U$54,1,2))))=$A83,_xlfn.XLOOKUP(AR$2,WatchbillMONTHLY!$A$54:$U$54,OFFSET(WatchbillMONTHLY!$A$54:$U$54,1,2)),FALSE),TRUE,FALSE)),
IF(_xlfn.XLOOKUP(AR$2,WatchbillMONTHLY!$A$71:$U$71,OFFSET(WatchbillMONTHLY!$A$71:$U$71,1,2))=IF(_xlfn.XLOOKUP($A83,INDIRECT("_"&amp;_xlfn.XLOOKUP(AR$2,WatchbillMONTHLY!$A$71:$U$71,OFFSET(WatchbillMONTHLY!$A$71:$U$71,1,2))),INDIRECT("_"&amp;_xlfn.XLOOKUP(AR$2,WatchbillMONTHLY!$A$71:$U$71,OFFSET(WatchbillMONTHLY!$A$71:$U$71,1,2))))=$A83,_xlfn.XLOOKUP(AR$2,WatchbillMONTHLY!$A$71:$U$71,OFFSET(WatchbillMONTHLY!$A$71:$U$71,1,2)),FALSE),TRUE,FALSE)),
IF(_xlfn.XLOOKUP(AR$2,WatchbillMONTHLY!$A$88:$U$88,OFFSET(WatchbillMONTHLY!$A$88:$U$88,1,2))=IF(_xlfn.XLOOKUP($A83,INDIRECT("_"&amp;_xlfn.XLOOKUP(AR$2,WatchbillMONTHLY!$A$88:$U$88,OFFSET(WatchbillMONTHLY!$A$88:$U$88,1,2))),INDIRECT("_"&amp;_xlfn.XLOOKUP(AR$2,WatchbillMONTHLY!$A$88:$U$88,OFFSET(WatchbillMONTHLY!$A$88:$U$88,1,2))))=$A83,_xlfn.XLOOKUP(AR$2,WatchbillMONTHLY!$A$88:$U$88,OFFSET(WatchbillMONTHLY!$A$88:$U$88,1,2)),FALSE),TRUE,FALSE)),
FALSE),FALSE)</f>
        <v>0</v>
      </c>
      <c r="AS83" s="209" t="b" cm="1">
        <f t="array" aca="1" ref="AS83" ca="1">IF(AND($A83 &gt; 0, L83 &gt; 0,AS$2&lt;MiscFormulas!$A$5+1),
_xlfn.IFNA(
_xlfn.IFNA(
_xlfn.IFNA(
_xlfn.IFNA(
_xlfn.IFNA(
_xlfn.IFNA(
IF(_xlfn.XLOOKUP(AS$2,WatchbillMONTHLY!$A$3:$U$3,OFFSET(WatchbillMONTHLY!$A$3:$U$3,1,2))=IF(_xlfn.XLOOKUP($A83,INDIRECT("_"&amp;_xlfn.XLOOKUP(AS$2,WatchbillMONTHLY!$A$3:$U$3,OFFSET(WatchbillMONTHLY!$A$3:$U$3,1,2))),INDIRECT("_"&amp;_xlfn.XLOOKUP(AS$2,WatchbillMONTHLY!$A$3:$U$3,OFFSET(WatchbillMONTHLY!$A$3:$U$3,1,2))))=$A83,_xlfn.XLOOKUP(AS$2,WatchbillMONTHLY!$A$3:$U$3,OFFSET(WatchbillMONTHLY!$A$3:$U$3,1,2)),FALSE),TRUE,FALSE),
IF(_xlfn.XLOOKUP(AS$2,WatchbillMONTHLY!$A$20:$U$20,OFFSET(WatchbillMONTHLY!$A$20:$U$20,1,2))=IF(_xlfn.XLOOKUP($A83,INDIRECT("_"&amp;_xlfn.XLOOKUP(AS$2,WatchbillMONTHLY!$A$20:$U$20,OFFSET(WatchbillMONTHLY!$A$20:$U$20,1,2))),INDIRECT("_"&amp;_xlfn.XLOOKUP(AS$2,WatchbillMONTHLY!$A$20:$U$20,OFFSET(WatchbillMONTHLY!$A$20:$U$20,1,2))))=$A83,_xlfn.XLOOKUP(AS$2,WatchbillMONTHLY!$A$20:$U$20,OFFSET(WatchbillMONTHLY!$A$20:$U$20,1,2)),FALSE),TRUE,FALSE)),
IF(_xlfn.XLOOKUP(AS$2,WatchbillMONTHLY!$A$37:$U$37,OFFSET(WatchbillMONTHLY!$A$37:$U$37,1,2))=IF(_xlfn.XLOOKUP($A83,INDIRECT("_"&amp;_xlfn.XLOOKUP(AS$2,WatchbillMONTHLY!$A$37:$U$37,OFFSET(WatchbillMONTHLY!$A$37:$U$37,1,2))),INDIRECT("_"&amp;_xlfn.XLOOKUP(AS$2,WatchbillMONTHLY!$A$37:$U$37,OFFSET(WatchbillMONTHLY!$A$37:$U$37,1,2))))=$A83,_xlfn.XLOOKUP(AS$2,WatchbillMONTHLY!$A$37:$U$37,OFFSET(WatchbillMONTHLY!$A$37:$U$37,1,2)),FALSE),TRUE,FALSE)),
IF(_xlfn.XLOOKUP(AS$2,WatchbillMONTHLY!$A$54:$U$54,OFFSET(WatchbillMONTHLY!$A$54:$U$54,1,2))=IF(_xlfn.XLOOKUP($A83,INDIRECT("_"&amp;_xlfn.XLOOKUP(AS$2,WatchbillMONTHLY!$A$54:$U$54,OFFSET(WatchbillMONTHLY!$A$54:$U$54,1,2))),INDIRECT("_"&amp;_xlfn.XLOOKUP(AS$2,WatchbillMONTHLY!$A$54:$U$54,OFFSET(WatchbillMONTHLY!$A$54:$U$54,1,2))))=$A83,_xlfn.XLOOKUP(AS$2,WatchbillMONTHLY!$A$54:$U$54,OFFSET(WatchbillMONTHLY!$A$54:$U$54,1,2)),FALSE),TRUE,FALSE)),
IF(_xlfn.XLOOKUP(AS$2,WatchbillMONTHLY!$A$71:$U$71,OFFSET(WatchbillMONTHLY!$A$71:$U$71,1,2))=IF(_xlfn.XLOOKUP($A83,INDIRECT("_"&amp;_xlfn.XLOOKUP(AS$2,WatchbillMONTHLY!$A$71:$U$71,OFFSET(WatchbillMONTHLY!$A$71:$U$71,1,2))),INDIRECT("_"&amp;_xlfn.XLOOKUP(AS$2,WatchbillMONTHLY!$A$71:$U$71,OFFSET(WatchbillMONTHLY!$A$71:$U$71,1,2))))=$A83,_xlfn.XLOOKUP(AS$2,WatchbillMONTHLY!$A$71:$U$71,OFFSET(WatchbillMONTHLY!$A$71:$U$71,1,2)),FALSE),TRUE,FALSE)),
IF(_xlfn.XLOOKUP(AS$2,WatchbillMONTHLY!$A$88:$U$88,OFFSET(WatchbillMONTHLY!$A$88:$U$88,1,2))=IF(_xlfn.XLOOKUP($A83,INDIRECT("_"&amp;_xlfn.XLOOKUP(AS$2,WatchbillMONTHLY!$A$88:$U$88,OFFSET(WatchbillMONTHLY!$A$88:$U$88,1,2))),INDIRECT("_"&amp;_xlfn.XLOOKUP(AS$2,WatchbillMONTHLY!$A$88:$U$88,OFFSET(WatchbillMONTHLY!$A$88:$U$88,1,2))))=$A83,_xlfn.XLOOKUP(AS$2,WatchbillMONTHLY!$A$88:$U$88,OFFSET(WatchbillMONTHLY!$A$88:$U$88,1,2)),FALSE),TRUE,FALSE)),
FALSE),FALSE)</f>
        <v>0</v>
      </c>
      <c r="AT83" s="209" t="b" cm="1">
        <f t="array" aca="1" ref="AT83" ca="1">IF(AND($A83 &gt; 0, M83 &gt; 0,AT$2&lt;MiscFormulas!$A$5+1),
_xlfn.IFNA(
_xlfn.IFNA(
_xlfn.IFNA(
_xlfn.IFNA(
_xlfn.IFNA(
_xlfn.IFNA(
IF(_xlfn.XLOOKUP(AT$2,WatchbillMONTHLY!$A$3:$U$3,OFFSET(WatchbillMONTHLY!$A$3:$U$3,1,2))=IF(_xlfn.XLOOKUP($A83,INDIRECT("_"&amp;_xlfn.XLOOKUP(AT$2,WatchbillMONTHLY!$A$3:$U$3,OFFSET(WatchbillMONTHLY!$A$3:$U$3,1,2))),INDIRECT("_"&amp;_xlfn.XLOOKUP(AT$2,WatchbillMONTHLY!$A$3:$U$3,OFFSET(WatchbillMONTHLY!$A$3:$U$3,1,2))))=$A83,_xlfn.XLOOKUP(AT$2,WatchbillMONTHLY!$A$3:$U$3,OFFSET(WatchbillMONTHLY!$A$3:$U$3,1,2)),FALSE),TRUE,FALSE),
IF(_xlfn.XLOOKUP(AT$2,WatchbillMONTHLY!$A$20:$U$20,OFFSET(WatchbillMONTHLY!$A$20:$U$20,1,2))=IF(_xlfn.XLOOKUP($A83,INDIRECT("_"&amp;_xlfn.XLOOKUP(AT$2,WatchbillMONTHLY!$A$20:$U$20,OFFSET(WatchbillMONTHLY!$A$20:$U$20,1,2))),INDIRECT("_"&amp;_xlfn.XLOOKUP(AT$2,WatchbillMONTHLY!$A$20:$U$20,OFFSET(WatchbillMONTHLY!$A$20:$U$20,1,2))))=$A83,_xlfn.XLOOKUP(AT$2,WatchbillMONTHLY!$A$20:$U$20,OFFSET(WatchbillMONTHLY!$A$20:$U$20,1,2)),FALSE),TRUE,FALSE)),
IF(_xlfn.XLOOKUP(AT$2,WatchbillMONTHLY!$A$37:$U$37,OFFSET(WatchbillMONTHLY!$A$37:$U$37,1,2))=IF(_xlfn.XLOOKUP($A83,INDIRECT("_"&amp;_xlfn.XLOOKUP(AT$2,WatchbillMONTHLY!$A$37:$U$37,OFFSET(WatchbillMONTHLY!$A$37:$U$37,1,2))),INDIRECT("_"&amp;_xlfn.XLOOKUP(AT$2,WatchbillMONTHLY!$A$37:$U$37,OFFSET(WatchbillMONTHLY!$A$37:$U$37,1,2))))=$A83,_xlfn.XLOOKUP(AT$2,WatchbillMONTHLY!$A$37:$U$37,OFFSET(WatchbillMONTHLY!$A$37:$U$37,1,2)),FALSE),TRUE,FALSE)),
IF(_xlfn.XLOOKUP(AT$2,WatchbillMONTHLY!$A$54:$U$54,OFFSET(WatchbillMONTHLY!$A$54:$U$54,1,2))=IF(_xlfn.XLOOKUP($A83,INDIRECT("_"&amp;_xlfn.XLOOKUP(AT$2,WatchbillMONTHLY!$A$54:$U$54,OFFSET(WatchbillMONTHLY!$A$54:$U$54,1,2))),INDIRECT("_"&amp;_xlfn.XLOOKUP(AT$2,WatchbillMONTHLY!$A$54:$U$54,OFFSET(WatchbillMONTHLY!$A$54:$U$54,1,2))))=$A83,_xlfn.XLOOKUP(AT$2,WatchbillMONTHLY!$A$54:$U$54,OFFSET(WatchbillMONTHLY!$A$54:$U$54,1,2)),FALSE),TRUE,FALSE)),
IF(_xlfn.XLOOKUP(AT$2,WatchbillMONTHLY!$A$71:$U$71,OFFSET(WatchbillMONTHLY!$A$71:$U$71,1,2))=IF(_xlfn.XLOOKUP($A83,INDIRECT("_"&amp;_xlfn.XLOOKUP(AT$2,WatchbillMONTHLY!$A$71:$U$71,OFFSET(WatchbillMONTHLY!$A$71:$U$71,1,2))),INDIRECT("_"&amp;_xlfn.XLOOKUP(AT$2,WatchbillMONTHLY!$A$71:$U$71,OFFSET(WatchbillMONTHLY!$A$71:$U$71,1,2))))=$A83,_xlfn.XLOOKUP(AT$2,WatchbillMONTHLY!$A$71:$U$71,OFFSET(WatchbillMONTHLY!$A$71:$U$71,1,2)),FALSE),TRUE,FALSE)),
IF(_xlfn.XLOOKUP(AT$2,WatchbillMONTHLY!$A$88:$U$88,OFFSET(WatchbillMONTHLY!$A$88:$U$88,1,2))=IF(_xlfn.XLOOKUP($A83,INDIRECT("_"&amp;_xlfn.XLOOKUP(AT$2,WatchbillMONTHLY!$A$88:$U$88,OFFSET(WatchbillMONTHLY!$A$88:$U$88,1,2))),INDIRECT("_"&amp;_xlfn.XLOOKUP(AT$2,WatchbillMONTHLY!$A$88:$U$88,OFFSET(WatchbillMONTHLY!$A$88:$U$88,1,2))))=$A83,_xlfn.XLOOKUP(AT$2,WatchbillMONTHLY!$A$88:$U$88,OFFSET(WatchbillMONTHLY!$A$88:$U$88,1,2)),FALSE),TRUE,FALSE)),
FALSE),FALSE)</f>
        <v>0</v>
      </c>
      <c r="AU83" s="209" t="b" cm="1">
        <f t="array" aca="1" ref="AU83" ca="1">IF(AND($A83 &gt; 0, N83 &gt; 0,AU$2&lt;MiscFormulas!$A$5+1),
_xlfn.IFNA(
_xlfn.IFNA(
_xlfn.IFNA(
_xlfn.IFNA(
_xlfn.IFNA(
_xlfn.IFNA(
IF(_xlfn.XLOOKUP(AU$2,WatchbillMONTHLY!$A$3:$U$3,OFFSET(WatchbillMONTHLY!$A$3:$U$3,1,2))=IF(_xlfn.XLOOKUP($A83,INDIRECT("_"&amp;_xlfn.XLOOKUP(AU$2,WatchbillMONTHLY!$A$3:$U$3,OFFSET(WatchbillMONTHLY!$A$3:$U$3,1,2))),INDIRECT("_"&amp;_xlfn.XLOOKUP(AU$2,WatchbillMONTHLY!$A$3:$U$3,OFFSET(WatchbillMONTHLY!$A$3:$U$3,1,2))))=$A83,_xlfn.XLOOKUP(AU$2,WatchbillMONTHLY!$A$3:$U$3,OFFSET(WatchbillMONTHLY!$A$3:$U$3,1,2)),FALSE),TRUE,FALSE),
IF(_xlfn.XLOOKUP(AU$2,WatchbillMONTHLY!$A$20:$U$20,OFFSET(WatchbillMONTHLY!$A$20:$U$20,1,2))=IF(_xlfn.XLOOKUP($A83,INDIRECT("_"&amp;_xlfn.XLOOKUP(AU$2,WatchbillMONTHLY!$A$20:$U$20,OFFSET(WatchbillMONTHLY!$A$20:$U$20,1,2))),INDIRECT("_"&amp;_xlfn.XLOOKUP(AU$2,WatchbillMONTHLY!$A$20:$U$20,OFFSET(WatchbillMONTHLY!$A$20:$U$20,1,2))))=$A83,_xlfn.XLOOKUP(AU$2,WatchbillMONTHLY!$A$20:$U$20,OFFSET(WatchbillMONTHLY!$A$20:$U$20,1,2)),FALSE),TRUE,FALSE)),
IF(_xlfn.XLOOKUP(AU$2,WatchbillMONTHLY!$A$37:$U$37,OFFSET(WatchbillMONTHLY!$A$37:$U$37,1,2))=IF(_xlfn.XLOOKUP($A83,INDIRECT("_"&amp;_xlfn.XLOOKUP(AU$2,WatchbillMONTHLY!$A$37:$U$37,OFFSET(WatchbillMONTHLY!$A$37:$U$37,1,2))),INDIRECT("_"&amp;_xlfn.XLOOKUP(AU$2,WatchbillMONTHLY!$A$37:$U$37,OFFSET(WatchbillMONTHLY!$A$37:$U$37,1,2))))=$A83,_xlfn.XLOOKUP(AU$2,WatchbillMONTHLY!$A$37:$U$37,OFFSET(WatchbillMONTHLY!$A$37:$U$37,1,2)),FALSE),TRUE,FALSE)),
IF(_xlfn.XLOOKUP(AU$2,WatchbillMONTHLY!$A$54:$U$54,OFFSET(WatchbillMONTHLY!$A$54:$U$54,1,2))=IF(_xlfn.XLOOKUP($A83,INDIRECT("_"&amp;_xlfn.XLOOKUP(AU$2,WatchbillMONTHLY!$A$54:$U$54,OFFSET(WatchbillMONTHLY!$A$54:$U$54,1,2))),INDIRECT("_"&amp;_xlfn.XLOOKUP(AU$2,WatchbillMONTHLY!$A$54:$U$54,OFFSET(WatchbillMONTHLY!$A$54:$U$54,1,2))))=$A83,_xlfn.XLOOKUP(AU$2,WatchbillMONTHLY!$A$54:$U$54,OFFSET(WatchbillMONTHLY!$A$54:$U$54,1,2)),FALSE),TRUE,FALSE)),
IF(_xlfn.XLOOKUP(AU$2,WatchbillMONTHLY!$A$71:$U$71,OFFSET(WatchbillMONTHLY!$A$71:$U$71,1,2))=IF(_xlfn.XLOOKUP($A83,INDIRECT("_"&amp;_xlfn.XLOOKUP(AU$2,WatchbillMONTHLY!$A$71:$U$71,OFFSET(WatchbillMONTHLY!$A$71:$U$71,1,2))),INDIRECT("_"&amp;_xlfn.XLOOKUP(AU$2,WatchbillMONTHLY!$A$71:$U$71,OFFSET(WatchbillMONTHLY!$A$71:$U$71,1,2))))=$A83,_xlfn.XLOOKUP(AU$2,WatchbillMONTHLY!$A$71:$U$71,OFFSET(WatchbillMONTHLY!$A$71:$U$71,1,2)),FALSE),TRUE,FALSE)),
IF(_xlfn.XLOOKUP(AU$2,WatchbillMONTHLY!$A$88:$U$88,OFFSET(WatchbillMONTHLY!$A$88:$U$88,1,2))=IF(_xlfn.XLOOKUP($A83,INDIRECT("_"&amp;_xlfn.XLOOKUP(AU$2,WatchbillMONTHLY!$A$88:$U$88,OFFSET(WatchbillMONTHLY!$A$88:$U$88,1,2))),INDIRECT("_"&amp;_xlfn.XLOOKUP(AU$2,WatchbillMONTHLY!$A$88:$U$88,OFFSET(WatchbillMONTHLY!$A$88:$U$88,1,2))))=$A83,_xlfn.XLOOKUP(AU$2,WatchbillMONTHLY!$A$88:$U$88,OFFSET(WatchbillMONTHLY!$A$88:$U$88,1,2)),FALSE),TRUE,FALSE)),
FALSE),FALSE)</f>
        <v>0</v>
      </c>
      <c r="AV83" s="209" t="b" cm="1">
        <f t="array" aca="1" ref="AV83" ca="1">IF(AND($A83 &gt; 0, O83 &gt; 0,AV$2&lt;MiscFormulas!$A$5+1),
_xlfn.IFNA(
_xlfn.IFNA(
_xlfn.IFNA(
_xlfn.IFNA(
_xlfn.IFNA(
_xlfn.IFNA(
IF(_xlfn.XLOOKUP(AV$2,WatchbillMONTHLY!$A$3:$U$3,OFFSET(WatchbillMONTHLY!$A$3:$U$3,1,2))=IF(_xlfn.XLOOKUP($A83,INDIRECT("_"&amp;_xlfn.XLOOKUP(AV$2,WatchbillMONTHLY!$A$3:$U$3,OFFSET(WatchbillMONTHLY!$A$3:$U$3,1,2))),INDIRECT("_"&amp;_xlfn.XLOOKUP(AV$2,WatchbillMONTHLY!$A$3:$U$3,OFFSET(WatchbillMONTHLY!$A$3:$U$3,1,2))))=$A83,_xlfn.XLOOKUP(AV$2,WatchbillMONTHLY!$A$3:$U$3,OFFSET(WatchbillMONTHLY!$A$3:$U$3,1,2)),FALSE),TRUE,FALSE),
IF(_xlfn.XLOOKUP(AV$2,WatchbillMONTHLY!$A$20:$U$20,OFFSET(WatchbillMONTHLY!$A$20:$U$20,1,2))=IF(_xlfn.XLOOKUP($A83,INDIRECT("_"&amp;_xlfn.XLOOKUP(AV$2,WatchbillMONTHLY!$A$20:$U$20,OFFSET(WatchbillMONTHLY!$A$20:$U$20,1,2))),INDIRECT("_"&amp;_xlfn.XLOOKUP(AV$2,WatchbillMONTHLY!$A$20:$U$20,OFFSET(WatchbillMONTHLY!$A$20:$U$20,1,2))))=$A83,_xlfn.XLOOKUP(AV$2,WatchbillMONTHLY!$A$20:$U$20,OFFSET(WatchbillMONTHLY!$A$20:$U$20,1,2)),FALSE),TRUE,FALSE)),
IF(_xlfn.XLOOKUP(AV$2,WatchbillMONTHLY!$A$37:$U$37,OFFSET(WatchbillMONTHLY!$A$37:$U$37,1,2))=IF(_xlfn.XLOOKUP($A83,INDIRECT("_"&amp;_xlfn.XLOOKUP(AV$2,WatchbillMONTHLY!$A$37:$U$37,OFFSET(WatchbillMONTHLY!$A$37:$U$37,1,2))),INDIRECT("_"&amp;_xlfn.XLOOKUP(AV$2,WatchbillMONTHLY!$A$37:$U$37,OFFSET(WatchbillMONTHLY!$A$37:$U$37,1,2))))=$A83,_xlfn.XLOOKUP(AV$2,WatchbillMONTHLY!$A$37:$U$37,OFFSET(WatchbillMONTHLY!$A$37:$U$37,1,2)),FALSE),TRUE,FALSE)),
IF(_xlfn.XLOOKUP(AV$2,WatchbillMONTHLY!$A$54:$U$54,OFFSET(WatchbillMONTHLY!$A$54:$U$54,1,2))=IF(_xlfn.XLOOKUP($A83,INDIRECT("_"&amp;_xlfn.XLOOKUP(AV$2,WatchbillMONTHLY!$A$54:$U$54,OFFSET(WatchbillMONTHLY!$A$54:$U$54,1,2))),INDIRECT("_"&amp;_xlfn.XLOOKUP(AV$2,WatchbillMONTHLY!$A$54:$U$54,OFFSET(WatchbillMONTHLY!$A$54:$U$54,1,2))))=$A83,_xlfn.XLOOKUP(AV$2,WatchbillMONTHLY!$A$54:$U$54,OFFSET(WatchbillMONTHLY!$A$54:$U$54,1,2)),FALSE),TRUE,FALSE)),
IF(_xlfn.XLOOKUP(AV$2,WatchbillMONTHLY!$A$71:$U$71,OFFSET(WatchbillMONTHLY!$A$71:$U$71,1,2))=IF(_xlfn.XLOOKUP($A83,INDIRECT("_"&amp;_xlfn.XLOOKUP(AV$2,WatchbillMONTHLY!$A$71:$U$71,OFFSET(WatchbillMONTHLY!$A$71:$U$71,1,2))),INDIRECT("_"&amp;_xlfn.XLOOKUP(AV$2,WatchbillMONTHLY!$A$71:$U$71,OFFSET(WatchbillMONTHLY!$A$71:$U$71,1,2))))=$A83,_xlfn.XLOOKUP(AV$2,WatchbillMONTHLY!$A$71:$U$71,OFFSET(WatchbillMONTHLY!$A$71:$U$71,1,2)),FALSE),TRUE,FALSE)),
IF(_xlfn.XLOOKUP(AV$2,WatchbillMONTHLY!$A$88:$U$88,OFFSET(WatchbillMONTHLY!$A$88:$U$88,1,2))=IF(_xlfn.XLOOKUP($A83,INDIRECT("_"&amp;_xlfn.XLOOKUP(AV$2,WatchbillMONTHLY!$A$88:$U$88,OFFSET(WatchbillMONTHLY!$A$88:$U$88,1,2))),INDIRECT("_"&amp;_xlfn.XLOOKUP(AV$2,WatchbillMONTHLY!$A$88:$U$88,OFFSET(WatchbillMONTHLY!$A$88:$U$88,1,2))))=$A83,_xlfn.XLOOKUP(AV$2,WatchbillMONTHLY!$A$88:$U$88,OFFSET(WatchbillMONTHLY!$A$88:$U$88,1,2)),FALSE),TRUE,FALSE)),
FALSE),FALSE)</f>
        <v>0</v>
      </c>
      <c r="AW83" s="209" t="b" cm="1">
        <f t="array" aca="1" ref="AW83" ca="1">IF(AND($A83 &gt; 0, P83 &gt; 0,AW$2&lt;MiscFormulas!$A$5+1),
_xlfn.IFNA(
_xlfn.IFNA(
_xlfn.IFNA(
_xlfn.IFNA(
_xlfn.IFNA(
_xlfn.IFNA(
IF(_xlfn.XLOOKUP(AW$2,WatchbillMONTHLY!$A$3:$U$3,OFFSET(WatchbillMONTHLY!$A$3:$U$3,1,2))=IF(_xlfn.XLOOKUP($A83,INDIRECT("_"&amp;_xlfn.XLOOKUP(AW$2,WatchbillMONTHLY!$A$3:$U$3,OFFSET(WatchbillMONTHLY!$A$3:$U$3,1,2))),INDIRECT("_"&amp;_xlfn.XLOOKUP(AW$2,WatchbillMONTHLY!$A$3:$U$3,OFFSET(WatchbillMONTHLY!$A$3:$U$3,1,2))))=$A83,_xlfn.XLOOKUP(AW$2,WatchbillMONTHLY!$A$3:$U$3,OFFSET(WatchbillMONTHLY!$A$3:$U$3,1,2)),FALSE),TRUE,FALSE),
IF(_xlfn.XLOOKUP(AW$2,WatchbillMONTHLY!$A$20:$U$20,OFFSET(WatchbillMONTHLY!$A$20:$U$20,1,2))=IF(_xlfn.XLOOKUP($A83,INDIRECT("_"&amp;_xlfn.XLOOKUP(AW$2,WatchbillMONTHLY!$A$20:$U$20,OFFSET(WatchbillMONTHLY!$A$20:$U$20,1,2))),INDIRECT("_"&amp;_xlfn.XLOOKUP(AW$2,WatchbillMONTHLY!$A$20:$U$20,OFFSET(WatchbillMONTHLY!$A$20:$U$20,1,2))))=$A83,_xlfn.XLOOKUP(AW$2,WatchbillMONTHLY!$A$20:$U$20,OFFSET(WatchbillMONTHLY!$A$20:$U$20,1,2)),FALSE),TRUE,FALSE)),
IF(_xlfn.XLOOKUP(AW$2,WatchbillMONTHLY!$A$37:$U$37,OFFSET(WatchbillMONTHLY!$A$37:$U$37,1,2))=IF(_xlfn.XLOOKUP($A83,INDIRECT("_"&amp;_xlfn.XLOOKUP(AW$2,WatchbillMONTHLY!$A$37:$U$37,OFFSET(WatchbillMONTHLY!$A$37:$U$37,1,2))),INDIRECT("_"&amp;_xlfn.XLOOKUP(AW$2,WatchbillMONTHLY!$A$37:$U$37,OFFSET(WatchbillMONTHLY!$A$37:$U$37,1,2))))=$A83,_xlfn.XLOOKUP(AW$2,WatchbillMONTHLY!$A$37:$U$37,OFFSET(WatchbillMONTHLY!$A$37:$U$37,1,2)),FALSE),TRUE,FALSE)),
IF(_xlfn.XLOOKUP(AW$2,WatchbillMONTHLY!$A$54:$U$54,OFFSET(WatchbillMONTHLY!$A$54:$U$54,1,2))=IF(_xlfn.XLOOKUP($A83,INDIRECT("_"&amp;_xlfn.XLOOKUP(AW$2,WatchbillMONTHLY!$A$54:$U$54,OFFSET(WatchbillMONTHLY!$A$54:$U$54,1,2))),INDIRECT("_"&amp;_xlfn.XLOOKUP(AW$2,WatchbillMONTHLY!$A$54:$U$54,OFFSET(WatchbillMONTHLY!$A$54:$U$54,1,2))))=$A83,_xlfn.XLOOKUP(AW$2,WatchbillMONTHLY!$A$54:$U$54,OFFSET(WatchbillMONTHLY!$A$54:$U$54,1,2)),FALSE),TRUE,FALSE)),
IF(_xlfn.XLOOKUP(AW$2,WatchbillMONTHLY!$A$71:$U$71,OFFSET(WatchbillMONTHLY!$A$71:$U$71,1,2))=IF(_xlfn.XLOOKUP($A83,INDIRECT("_"&amp;_xlfn.XLOOKUP(AW$2,WatchbillMONTHLY!$A$71:$U$71,OFFSET(WatchbillMONTHLY!$A$71:$U$71,1,2))),INDIRECT("_"&amp;_xlfn.XLOOKUP(AW$2,WatchbillMONTHLY!$A$71:$U$71,OFFSET(WatchbillMONTHLY!$A$71:$U$71,1,2))))=$A83,_xlfn.XLOOKUP(AW$2,WatchbillMONTHLY!$A$71:$U$71,OFFSET(WatchbillMONTHLY!$A$71:$U$71,1,2)),FALSE),TRUE,FALSE)),
IF(_xlfn.XLOOKUP(AW$2,WatchbillMONTHLY!$A$88:$U$88,OFFSET(WatchbillMONTHLY!$A$88:$U$88,1,2))=IF(_xlfn.XLOOKUP($A83,INDIRECT("_"&amp;_xlfn.XLOOKUP(AW$2,WatchbillMONTHLY!$A$88:$U$88,OFFSET(WatchbillMONTHLY!$A$88:$U$88,1,2))),INDIRECT("_"&amp;_xlfn.XLOOKUP(AW$2,WatchbillMONTHLY!$A$88:$U$88,OFFSET(WatchbillMONTHLY!$A$88:$U$88,1,2))))=$A83,_xlfn.XLOOKUP(AW$2,WatchbillMONTHLY!$A$88:$U$88,OFFSET(WatchbillMONTHLY!$A$88:$U$88,1,2)),FALSE),TRUE,FALSE)),
FALSE),FALSE)</f>
        <v>0</v>
      </c>
      <c r="AX83" s="209" t="b" cm="1">
        <f t="array" aca="1" ref="AX83" ca="1">IF(AND($A83 &gt; 0, Q83 &gt; 0,AX$2&lt;MiscFormulas!$A$5+1),
_xlfn.IFNA(
_xlfn.IFNA(
_xlfn.IFNA(
_xlfn.IFNA(
_xlfn.IFNA(
_xlfn.IFNA(
IF(_xlfn.XLOOKUP(AX$2,WatchbillMONTHLY!$A$3:$U$3,OFFSET(WatchbillMONTHLY!$A$3:$U$3,1,2))=IF(_xlfn.XLOOKUP($A83,INDIRECT("_"&amp;_xlfn.XLOOKUP(AX$2,WatchbillMONTHLY!$A$3:$U$3,OFFSET(WatchbillMONTHLY!$A$3:$U$3,1,2))),INDIRECT("_"&amp;_xlfn.XLOOKUP(AX$2,WatchbillMONTHLY!$A$3:$U$3,OFFSET(WatchbillMONTHLY!$A$3:$U$3,1,2))))=$A83,_xlfn.XLOOKUP(AX$2,WatchbillMONTHLY!$A$3:$U$3,OFFSET(WatchbillMONTHLY!$A$3:$U$3,1,2)),FALSE),TRUE,FALSE),
IF(_xlfn.XLOOKUP(AX$2,WatchbillMONTHLY!$A$20:$U$20,OFFSET(WatchbillMONTHLY!$A$20:$U$20,1,2))=IF(_xlfn.XLOOKUP($A83,INDIRECT("_"&amp;_xlfn.XLOOKUP(AX$2,WatchbillMONTHLY!$A$20:$U$20,OFFSET(WatchbillMONTHLY!$A$20:$U$20,1,2))),INDIRECT("_"&amp;_xlfn.XLOOKUP(AX$2,WatchbillMONTHLY!$A$20:$U$20,OFFSET(WatchbillMONTHLY!$A$20:$U$20,1,2))))=$A83,_xlfn.XLOOKUP(AX$2,WatchbillMONTHLY!$A$20:$U$20,OFFSET(WatchbillMONTHLY!$A$20:$U$20,1,2)),FALSE),TRUE,FALSE)),
IF(_xlfn.XLOOKUP(AX$2,WatchbillMONTHLY!$A$37:$U$37,OFFSET(WatchbillMONTHLY!$A$37:$U$37,1,2))=IF(_xlfn.XLOOKUP($A83,INDIRECT("_"&amp;_xlfn.XLOOKUP(AX$2,WatchbillMONTHLY!$A$37:$U$37,OFFSET(WatchbillMONTHLY!$A$37:$U$37,1,2))),INDIRECT("_"&amp;_xlfn.XLOOKUP(AX$2,WatchbillMONTHLY!$A$37:$U$37,OFFSET(WatchbillMONTHLY!$A$37:$U$37,1,2))))=$A83,_xlfn.XLOOKUP(AX$2,WatchbillMONTHLY!$A$37:$U$37,OFFSET(WatchbillMONTHLY!$A$37:$U$37,1,2)),FALSE),TRUE,FALSE)),
IF(_xlfn.XLOOKUP(AX$2,WatchbillMONTHLY!$A$54:$U$54,OFFSET(WatchbillMONTHLY!$A$54:$U$54,1,2))=IF(_xlfn.XLOOKUP($A83,INDIRECT("_"&amp;_xlfn.XLOOKUP(AX$2,WatchbillMONTHLY!$A$54:$U$54,OFFSET(WatchbillMONTHLY!$A$54:$U$54,1,2))),INDIRECT("_"&amp;_xlfn.XLOOKUP(AX$2,WatchbillMONTHLY!$A$54:$U$54,OFFSET(WatchbillMONTHLY!$A$54:$U$54,1,2))))=$A83,_xlfn.XLOOKUP(AX$2,WatchbillMONTHLY!$A$54:$U$54,OFFSET(WatchbillMONTHLY!$A$54:$U$54,1,2)),FALSE),TRUE,FALSE)),
IF(_xlfn.XLOOKUP(AX$2,WatchbillMONTHLY!$A$71:$U$71,OFFSET(WatchbillMONTHLY!$A$71:$U$71,1,2))=IF(_xlfn.XLOOKUP($A83,INDIRECT("_"&amp;_xlfn.XLOOKUP(AX$2,WatchbillMONTHLY!$A$71:$U$71,OFFSET(WatchbillMONTHLY!$A$71:$U$71,1,2))),INDIRECT("_"&amp;_xlfn.XLOOKUP(AX$2,WatchbillMONTHLY!$A$71:$U$71,OFFSET(WatchbillMONTHLY!$A$71:$U$71,1,2))))=$A83,_xlfn.XLOOKUP(AX$2,WatchbillMONTHLY!$A$71:$U$71,OFFSET(WatchbillMONTHLY!$A$71:$U$71,1,2)),FALSE),TRUE,FALSE)),
IF(_xlfn.XLOOKUP(AX$2,WatchbillMONTHLY!$A$88:$U$88,OFFSET(WatchbillMONTHLY!$A$88:$U$88,1,2))=IF(_xlfn.XLOOKUP($A83,INDIRECT("_"&amp;_xlfn.XLOOKUP(AX$2,WatchbillMONTHLY!$A$88:$U$88,OFFSET(WatchbillMONTHLY!$A$88:$U$88,1,2))),INDIRECT("_"&amp;_xlfn.XLOOKUP(AX$2,WatchbillMONTHLY!$A$88:$U$88,OFFSET(WatchbillMONTHLY!$A$88:$U$88,1,2))))=$A83,_xlfn.XLOOKUP(AX$2,WatchbillMONTHLY!$A$88:$U$88,OFFSET(WatchbillMONTHLY!$A$88:$U$88,1,2)),FALSE),TRUE,FALSE)),
FALSE),FALSE)</f>
        <v>0</v>
      </c>
      <c r="AY83" s="209" t="b" cm="1">
        <f t="array" aca="1" ref="AY83" ca="1">IF(AND($A83 &gt; 0, R83 &gt; 0,AY$2&lt;MiscFormulas!$A$5+1),
_xlfn.IFNA(
_xlfn.IFNA(
_xlfn.IFNA(
_xlfn.IFNA(
_xlfn.IFNA(
_xlfn.IFNA(
IF(_xlfn.XLOOKUP(AY$2,WatchbillMONTHLY!$A$3:$U$3,OFFSET(WatchbillMONTHLY!$A$3:$U$3,1,2))=IF(_xlfn.XLOOKUP($A83,INDIRECT("_"&amp;_xlfn.XLOOKUP(AY$2,WatchbillMONTHLY!$A$3:$U$3,OFFSET(WatchbillMONTHLY!$A$3:$U$3,1,2))),INDIRECT("_"&amp;_xlfn.XLOOKUP(AY$2,WatchbillMONTHLY!$A$3:$U$3,OFFSET(WatchbillMONTHLY!$A$3:$U$3,1,2))))=$A83,_xlfn.XLOOKUP(AY$2,WatchbillMONTHLY!$A$3:$U$3,OFFSET(WatchbillMONTHLY!$A$3:$U$3,1,2)),FALSE),TRUE,FALSE),
IF(_xlfn.XLOOKUP(AY$2,WatchbillMONTHLY!$A$20:$U$20,OFFSET(WatchbillMONTHLY!$A$20:$U$20,1,2))=IF(_xlfn.XLOOKUP($A83,INDIRECT("_"&amp;_xlfn.XLOOKUP(AY$2,WatchbillMONTHLY!$A$20:$U$20,OFFSET(WatchbillMONTHLY!$A$20:$U$20,1,2))),INDIRECT("_"&amp;_xlfn.XLOOKUP(AY$2,WatchbillMONTHLY!$A$20:$U$20,OFFSET(WatchbillMONTHLY!$A$20:$U$20,1,2))))=$A83,_xlfn.XLOOKUP(AY$2,WatchbillMONTHLY!$A$20:$U$20,OFFSET(WatchbillMONTHLY!$A$20:$U$20,1,2)),FALSE),TRUE,FALSE)),
IF(_xlfn.XLOOKUP(AY$2,WatchbillMONTHLY!$A$37:$U$37,OFFSET(WatchbillMONTHLY!$A$37:$U$37,1,2))=IF(_xlfn.XLOOKUP($A83,INDIRECT("_"&amp;_xlfn.XLOOKUP(AY$2,WatchbillMONTHLY!$A$37:$U$37,OFFSET(WatchbillMONTHLY!$A$37:$U$37,1,2))),INDIRECT("_"&amp;_xlfn.XLOOKUP(AY$2,WatchbillMONTHLY!$A$37:$U$37,OFFSET(WatchbillMONTHLY!$A$37:$U$37,1,2))))=$A83,_xlfn.XLOOKUP(AY$2,WatchbillMONTHLY!$A$37:$U$37,OFFSET(WatchbillMONTHLY!$A$37:$U$37,1,2)),FALSE),TRUE,FALSE)),
IF(_xlfn.XLOOKUP(AY$2,WatchbillMONTHLY!$A$54:$U$54,OFFSET(WatchbillMONTHLY!$A$54:$U$54,1,2))=IF(_xlfn.XLOOKUP($A83,INDIRECT("_"&amp;_xlfn.XLOOKUP(AY$2,WatchbillMONTHLY!$A$54:$U$54,OFFSET(WatchbillMONTHLY!$A$54:$U$54,1,2))),INDIRECT("_"&amp;_xlfn.XLOOKUP(AY$2,WatchbillMONTHLY!$A$54:$U$54,OFFSET(WatchbillMONTHLY!$A$54:$U$54,1,2))))=$A83,_xlfn.XLOOKUP(AY$2,WatchbillMONTHLY!$A$54:$U$54,OFFSET(WatchbillMONTHLY!$A$54:$U$54,1,2)),FALSE),TRUE,FALSE)),
IF(_xlfn.XLOOKUP(AY$2,WatchbillMONTHLY!$A$71:$U$71,OFFSET(WatchbillMONTHLY!$A$71:$U$71,1,2))=IF(_xlfn.XLOOKUP($A83,INDIRECT("_"&amp;_xlfn.XLOOKUP(AY$2,WatchbillMONTHLY!$A$71:$U$71,OFFSET(WatchbillMONTHLY!$A$71:$U$71,1,2))),INDIRECT("_"&amp;_xlfn.XLOOKUP(AY$2,WatchbillMONTHLY!$A$71:$U$71,OFFSET(WatchbillMONTHLY!$A$71:$U$71,1,2))))=$A83,_xlfn.XLOOKUP(AY$2,WatchbillMONTHLY!$A$71:$U$71,OFFSET(WatchbillMONTHLY!$A$71:$U$71,1,2)),FALSE),TRUE,FALSE)),
IF(_xlfn.XLOOKUP(AY$2,WatchbillMONTHLY!$A$88:$U$88,OFFSET(WatchbillMONTHLY!$A$88:$U$88,1,2))=IF(_xlfn.XLOOKUP($A83,INDIRECT("_"&amp;_xlfn.XLOOKUP(AY$2,WatchbillMONTHLY!$A$88:$U$88,OFFSET(WatchbillMONTHLY!$A$88:$U$88,1,2))),INDIRECT("_"&amp;_xlfn.XLOOKUP(AY$2,WatchbillMONTHLY!$A$88:$U$88,OFFSET(WatchbillMONTHLY!$A$88:$U$88,1,2))))=$A83,_xlfn.XLOOKUP(AY$2,WatchbillMONTHLY!$A$88:$U$88,OFFSET(WatchbillMONTHLY!$A$88:$U$88,1,2)),FALSE),TRUE,FALSE)),
FALSE),FALSE)</f>
        <v>0</v>
      </c>
      <c r="AZ83" s="209" t="b" cm="1">
        <f t="array" aca="1" ref="AZ83" ca="1">IF(AND($A83 &gt; 0, S83 &gt; 0,AZ$2&lt;MiscFormulas!$A$5+1),
_xlfn.IFNA(
_xlfn.IFNA(
_xlfn.IFNA(
_xlfn.IFNA(
_xlfn.IFNA(
_xlfn.IFNA(
IF(_xlfn.XLOOKUP(AZ$2,WatchbillMONTHLY!$A$3:$U$3,OFFSET(WatchbillMONTHLY!$A$3:$U$3,1,2))=IF(_xlfn.XLOOKUP($A83,INDIRECT("_"&amp;_xlfn.XLOOKUP(AZ$2,WatchbillMONTHLY!$A$3:$U$3,OFFSET(WatchbillMONTHLY!$A$3:$U$3,1,2))),INDIRECT("_"&amp;_xlfn.XLOOKUP(AZ$2,WatchbillMONTHLY!$A$3:$U$3,OFFSET(WatchbillMONTHLY!$A$3:$U$3,1,2))))=$A83,_xlfn.XLOOKUP(AZ$2,WatchbillMONTHLY!$A$3:$U$3,OFFSET(WatchbillMONTHLY!$A$3:$U$3,1,2)),FALSE),TRUE,FALSE),
IF(_xlfn.XLOOKUP(AZ$2,WatchbillMONTHLY!$A$20:$U$20,OFFSET(WatchbillMONTHLY!$A$20:$U$20,1,2))=IF(_xlfn.XLOOKUP($A83,INDIRECT("_"&amp;_xlfn.XLOOKUP(AZ$2,WatchbillMONTHLY!$A$20:$U$20,OFFSET(WatchbillMONTHLY!$A$20:$U$20,1,2))),INDIRECT("_"&amp;_xlfn.XLOOKUP(AZ$2,WatchbillMONTHLY!$A$20:$U$20,OFFSET(WatchbillMONTHLY!$A$20:$U$20,1,2))))=$A83,_xlfn.XLOOKUP(AZ$2,WatchbillMONTHLY!$A$20:$U$20,OFFSET(WatchbillMONTHLY!$A$20:$U$20,1,2)),FALSE),TRUE,FALSE)),
IF(_xlfn.XLOOKUP(AZ$2,WatchbillMONTHLY!$A$37:$U$37,OFFSET(WatchbillMONTHLY!$A$37:$U$37,1,2))=IF(_xlfn.XLOOKUP($A83,INDIRECT("_"&amp;_xlfn.XLOOKUP(AZ$2,WatchbillMONTHLY!$A$37:$U$37,OFFSET(WatchbillMONTHLY!$A$37:$U$37,1,2))),INDIRECT("_"&amp;_xlfn.XLOOKUP(AZ$2,WatchbillMONTHLY!$A$37:$U$37,OFFSET(WatchbillMONTHLY!$A$37:$U$37,1,2))))=$A83,_xlfn.XLOOKUP(AZ$2,WatchbillMONTHLY!$A$37:$U$37,OFFSET(WatchbillMONTHLY!$A$37:$U$37,1,2)),FALSE),TRUE,FALSE)),
IF(_xlfn.XLOOKUP(AZ$2,WatchbillMONTHLY!$A$54:$U$54,OFFSET(WatchbillMONTHLY!$A$54:$U$54,1,2))=IF(_xlfn.XLOOKUP($A83,INDIRECT("_"&amp;_xlfn.XLOOKUP(AZ$2,WatchbillMONTHLY!$A$54:$U$54,OFFSET(WatchbillMONTHLY!$A$54:$U$54,1,2))),INDIRECT("_"&amp;_xlfn.XLOOKUP(AZ$2,WatchbillMONTHLY!$A$54:$U$54,OFFSET(WatchbillMONTHLY!$A$54:$U$54,1,2))))=$A83,_xlfn.XLOOKUP(AZ$2,WatchbillMONTHLY!$A$54:$U$54,OFFSET(WatchbillMONTHLY!$A$54:$U$54,1,2)),FALSE),TRUE,FALSE)),
IF(_xlfn.XLOOKUP(AZ$2,WatchbillMONTHLY!$A$71:$U$71,OFFSET(WatchbillMONTHLY!$A$71:$U$71,1,2))=IF(_xlfn.XLOOKUP($A83,INDIRECT("_"&amp;_xlfn.XLOOKUP(AZ$2,WatchbillMONTHLY!$A$71:$U$71,OFFSET(WatchbillMONTHLY!$A$71:$U$71,1,2))),INDIRECT("_"&amp;_xlfn.XLOOKUP(AZ$2,WatchbillMONTHLY!$A$71:$U$71,OFFSET(WatchbillMONTHLY!$A$71:$U$71,1,2))))=$A83,_xlfn.XLOOKUP(AZ$2,WatchbillMONTHLY!$A$71:$U$71,OFFSET(WatchbillMONTHLY!$A$71:$U$71,1,2)),FALSE),TRUE,FALSE)),
IF(_xlfn.XLOOKUP(AZ$2,WatchbillMONTHLY!$A$88:$U$88,OFFSET(WatchbillMONTHLY!$A$88:$U$88,1,2))=IF(_xlfn.XLOOKUP($A83,INDIRECT("_"&amp;_xlfn.XLOOKUP(AZ$2,WatchbillMONTHLY!$A$88:$U$88,OFFSET(WatchbillMONTHLY!$A$88:$U$88,1,2))),INDIRECT("_"&amp;_xlfn.XLOOKUP(AZ$2,WatchbillMONTHLY!$A$88:$U$88,OFFSET(WatchbillMONTHLY!$A$88:$U$88,1,2))))=$A83,_xlfn.XLOOKUP(AZ$2,WatchbillMONTHLY!$A$88:$U$88,OFFSET(WatchbillMONTHLY!$A$88:$U$88,1,2)),FALSE),TRUE,FALSE)),
FALSE),FALSE)</f>
        <v>0</v>
      </c>
      <c r="BA83" s="209" t="b" cm="1">
        <f t="array" aca="1" ref="BA83" ca="1">IF(AND($A83 &gt; 0, T83 &gt; 0,BA$2&lt;MiscFormulas!$A$5+1),
_xlfn.IFNA(
_xlfn.IFNA(
_xlfn.IFNA(
_xlfn.IFNA(
_xlfn.IFNA(
_xlfn.IFNA(
IF(_xlfn.XLOOKUP(BA$2,WatchbillMONTHLY!$A$3:$U$3,OFFSET(WatchbillMONTHLY!$A$3:$U$3,1,2))=IF(_xlfn.XLOOKUP($A83,INDIRECT("_"&amp;_xlfn.XLOOKUP(BA$2,WatchbillMONTHLY!$A$3:$U$3,OFFSET(WatchbillMONTHLY!$A$3:$U$3,1,2))),INDIRECT("_"&amp;_xlfn.XLOOKUP(BA$2,WatchbillMONTHLY!$A$3:$U$3,OFFSET(WatchbillMONTHLY!$A$3:$U$3,1,2))))=$A83,_xlfn.XLOOKUP(BA$2,WatchbillMONTHLY!$A$3:$U$3,OFFSET(WatchbillMONTHLY!$A$3:$U$3,1,2)),FALSE),TRUE,FALSE),
IF(_xlfn.XLOOKUP(BA$2,WatchbillMONTHLY!$A$20:$U$20,OFFSET(WatchbillMONTHLY!$A$20:$U$20,1,2))=IF(_xlfn.XLOOKUP($A83,INDIRECT("_"&amp;_xlfn.XLOOKUP(BA$2,WatchbillMONTHLY!$A$20:$U$20,OFFSET(WatchbillMONTHLY!$A$20:$U$20,1,2))),INDIRECT("_"&amp;_xlfn.XLOOKUP(BA$2,WatchbillMONTHLY!$A$20:$U$20,OFFSET(WatchbillMONTHLY!$A$20:$U$20,1,2))))=$A83,_xlfn.XLOOKUP(BA$2,WatchbillMONTHLY!$A$20:$U$20,OFFSET(WatchbillMONTHLY!$A$20:$U$20,1,2)),FALSE),TRUE,FALSE)),
IF(_xlfn.XLOOKUP(BA$2,WatchbillMONTHLY!$A$37:$U$37,OFFSET(WatchbillMONTHLY!$A$37:$U$37,1,2))=IF(_xlfn.XLOOKUP($A83,INDIRECT("_"&amp;_xlfn.XLOOKUP(BA$2,WatchbillMONTHLY!$A$37:$U$37,OFFSET(WatchbillMONTHLY!$A$37:$U$37,1,2))),INDIRECT("_"&amp;_xlfn.XLOOKUP(BA$2,WatchbillMONTHLY!$A$37:$U$37,OFFSET(WatchbillMONTHLY!$A$37:$U$37,1,2))))=$A83,_xlfn.XLOOKUP(BA$2,WatchbillMONTHLY!$A$37:$U$37,OFFSET(WatchbillMONTHLY!$A$37:$U$37,1,2)),FALSE),TRUE,FALSE)),
IF(_xlfn.XLOOKUP(BA$2,WatchbillMONTHLY!$A$54:$U$54,OFFSET(WatchbillMONTHLY!$A$54:$U$54,1,2))=IF(_xlfn.XLOOKUP($A83,INDIRECT("_"&amp;_xlfn.XLOOKUP(BA$2,WatchbillMONTHLY!$A$54:$U$54,OFFSET(WatchbillMONTHLY!$A$54:$U$54,1,2))),INDIRECT("_"&amp;_xlfn.XLOOKUP(BA$2,WatchbillMONTHLY!$A$54:$U$54,OFFSET(WatchbillMONTHLY!$A$54:$U$54,1,2))))=$A83,_xlfn.XLOOKUP(BA$2,WatchbillMONTHLY!$A$54:$U$54,OFFSET(WatchbillMONTHLY!$A$54:$U$54,1,2)),FALSE),TRUE,FALSE)),
IF(_xlfn.XLOOKUP(BA$2,WatchbillMONTHLY!$A$71:$U$71,OFFSET(WatchbillMONTHLY!$A$71:$U$71,1,2))=IF(_xlfn.XLOOKUP($A83,INDIRECT("_"&amp;_xlfn.XLOOKUP(BA$2,WatchbillMONTHLY!$A$71:$U$71,OFFSET(WatchbillMONTHLY!$A$71:$U$71,1,2))),INDIRECT("_"&amp;_xlfn.XLOOKUP(BA$2,WatchbillMONTHLY!$A$71:$U$71,OFFSET(WatchbillMONTHLY!$A$71:$U$71,1,2))))=$A83,_xlfn.XLOOKUP(BA$2,WatchbillMONTHLY!$A$71:$U$71,OFFSET(WatchbillMONTHLY!$A$71:$U$71,1,2)),FALSE),TRUE,FALSE)),
IF(_xlfn.XLOOKUP(BA$2,WatchbillMONTHLY!$A$88:$U$88,OFFSET(WatchbillMONTHLY!$A$88:$U$88,1,2))=IF(_xlfn.XLOOKUP($A83,INDIRECT("_"&amp;_xlfn.XLOOKUP(BA$2,WatchbillMONTHLY!$A$88:$U$88,OFFSET(WatchbillMONTHLY!$A$88:$U$88,1,2))),INDIRECT("_"&amp;_xlfn.XLOOKUP(BA$2,WatchbillMONTHLY!$A$88:$U$88,OFFSET(WatchbillMONTHLY!$A$88:$U$88,1,2))))=$A83,_xlfn.XLOOKUP(BA$2,WatchbillMONTHLY!$A$88:$U$88,OFFSET(WatchbillMONTHLY!$A$88:$U$88,1,2)),FALSE),TRUE,FALSE)),
FALSE),FALSE)</f>
        <v>0</v>
      </c>
      <c r="BB83" s="209" t="b" cm="1">
        <f t="array" aca="1" ref="BB83" ca="1">IF(AND($A83 &gt; 0, U83 &gt; 0,BB$2&lt;MiscFormulas!$A$5+1),
_xlfn.IFNA(
_xlfn.IFNA(
_xlfn.IFNA(
_xlfn.IFNA(
_xlfn.IFNA(
_xlfn.IFNA(
IF(_xlfn.XLOOKUP(BB$2,WatchbillMONTHLY!$A$3:$U$3,OFFSET(WatchbillMONTHLY!$A$3:$U$3,1,2))=IF(_xlfn.XLOOKUP($A83,INDIRECT("_"&amp;_xlfn.XLOOKUP(BB$2,WatchbillMONTHLY!$A$3:$U$3,OFFSET(WatchbillMONTHLY!$A$3:$U$3,1,2))),INDIRECT("_"&amp;_xlfn.XLOOKUP(BB$2,WatchbillMONTHLY!$A$3:$U$3,OFFSET(WatchbillMONTHLY!$A$3:$U$3,1,2))))=$A83,_xlfn.XLOOKUP(BB$2,WatchbillMONTHLY!$A$3:$U$3,OFFSET(WatchbillMONTHLY!$A$3:$U$3,1,2)),FALSE),TRUE,FALSE),
IF(_xlfn.XLOOKUP(BB$2,WatchbillMONTHLY!$A$20:$U$20,OFFSET(WatchbillMONTHLY!$A$20:$U$20,1,2))=IF(_xlfn.XLOOKUP($A83,INDIRECT("_"&amp;_xlfn.XLOOKUP(BB$2,WatchbillMONTHLY!$A$20:$U$20,OFFSET(WatchbillMONTHLY!$A$20:$U$20,1,2))),INDIRECT("_"&amp;_xlfn.XLOOKUP(BB$2,WatchbillMONTHLY!$A$20:$U$20,OFFSET(WatchbillMONTHLY!$A$20:$U$20,1,2))))=$A83,_xlfn.XLOOKUP(BB$2,WatchbillMONTHLY!$A$20:$U$20,OFFSET(WatchbillMONTHLY!$A$20:$U$20,1,2)),FALSE),TRUE,FALSE)),
IF(_xlfn.XLOOKUP(BB$2,WatchbillMONTHLY!$A$37:$U$37,OFFSET(WatchbillMONTHLY!$A$37:$U$37,1,2))=IF(_xlfn.XLOOKUP($A83,INDIRECT("_"&amp;_xlfn.XLOOKUP(BB$2,WatchbillMONTHLY!$A$37:$U$37,OFFSET(WatchbillMONTHLY!$A$37:$U$37,1,2))),INDIRECT("_"&amp;_xlfn.XLOOKUP(BB$2,WatchbillMONTHLY!$A$37:$U$37,OFFSET(WatchbillMONTHLY!$A$37:$U$37,1,2))))=$A83,_xlfn.XLOOKUP(BB$2,WatchbillMONTHLY!$A$37:$U$37,OFFSET(WatchbillMONTHLY!$A$37:$U$37,1,2)),FALSE),TRUE,FALSE)),
IF(_xlfn.XLOOKUP(BB$2,WatchbillMONTHLY!$A$54:$U$54,OFFSET(WatchbillMONTHLY!$A$54:$U$54,1,2))=IF(_xlfn.XLOOKUP($A83,INDIRECT("_"&amp;_xlfn.XLOOKUP(BB$2,WatchbillMONTHLY!$A$54:$U$54,OFFSET(WatchbillMONTHLY!$A$54:$U$54,1,2))),INDIRECT("_"&amp;_xlfn.XLOOKUP(BB$2,WatchbillMONTHLY!$A$54:$U$54,OFFSET(WatchbillMONTHLY!$A$54:$U$54,1,2))))=$A83,_xlfn.XLOOKUP(BB$2,WatchbillMONTHLY!$A$54:$U$54,OFFSET(WatchbillMONTHLY!$A$54:$U$54,1,2)),FALSE),TRUE,FALSE)),
IF(_xlfn.XLOOKUP(BB$2,WatchbillMONTHLY!$A$71:$U$71,OFFSET(WatchbillMONTHLY!$A$71:$U$71,1,2))=IF(_xlfn.XLOOKUP($A83,INDIRECT("_"&amp;_xlfn.XLOOKUP(BB$2,WatchbillMONTHLY!$A$71:$U$71,OFFSET(WatchbillMONTHLY!$A$71:$U$71,1,2))),INDIRECT("_"&amp;_xlfn.XLOOKUP(BB$2,WatchbillMONTHLY!$A$71:$U$71,OFFSET(WatchbillMONTHLY!$A$71:$U$71,1,2))))=$A83,_xlfn.XLOOKUP(BB$2,WatchbillMONTHLY!$A$71:$U$71,OFFSET(WatchbillMONTHLY!$A$71:$U$71,1,2)),FALSE),TRUE,FALSE)),
IF(_xlfn.XLOOKUP(BB$2,WatchbillMONTHLY!$A$88:$U$88,OFFSET(WatchbillMONTHLY!$A$88:$U$88,1,2))=IF(_xlfn.XLOOKUP($A83,INDIRECT("_"&amp;_xlfn.XLOOKUP(BB$2,WatchbillMONTHLY!$A$88:$U$88,OFFSET(WatchbillMONTHLY!$A$88:$U$88,1,2))),INDIRECT("_"&amp;_xlfn.XLOOKUP(BB$2,WatchbillMONTHLY!$A$88:$U$88,OFFSET(WatchbillMONTHLY!$A$88:$U$88,1,2))))=$A83,_xlfn.XLOOKUP(BB$2,WatchbillMONTHLY!$A$88:$U$88,OFFSET(WatchbillMONTHLY!$A$88:$U$88,1,2)),FALSE),TRUE,FALSE)),
FALSE),FALSE)</f>
        <v>0</v>
      </c>
      <c r="BC83" s="209" t="b" cm="1">
        <f t="array" aca="1" ref="BC83" ca="1">IF(AND($A83 &gt; 0, V83 &gt; 0,BC$2&lt;MiscFormulas!$A$5+1),
_xlfn.IFNA(
_xlfn.IFNA(
_xlfn.IFNA(
_xlfn.IFNA(
_xlfn.IFNA(
_xlfn.IFNA(
IF(_xlfn.XLOOKUP(BC$2,WatchbillMONTHLY!$A$3:$U$3,OFFSET(WatchbillMONTHLY!$A$3:$U$3,1,2))=IF(_xlfn.XLOOKUP($A83,INDIRECT("_"&amp;_xlfn.XLOOKUP(BC$2,WatchbillMONTHLY!$A$3:$U$3,OFFSET(WatchbillMONTHLY!$A$3:$U$3,1,2))),INDIRECT("_"&amp;_xlfn.XLOOKUP(BC$2,WatchbillMONTHLY!$A$3:$U$3,OFFSET(WatchbillMONTHLY!$A$3:$U$3,1,2))))=$A83,_xlfn.XLOOKUP(BC$2,WatchbillMONTHLY!$A$3:$U$3,OFFSET(WatchbillMONTHLY!$A$3:$U$3,1,2)),FALSE),TRUE,FALSE),
IF(_xlfn.XLOOKUP(BC$2,WatchbillMONTHLY!$A$20:$U$20,OFFSET(WatchbillMONTHLY!$A$20:$U$20,1,2))=IF(_xlfn.XLOOKUP($A83,INDIRECT("_"&amp;_xlfn.XLOOKUP(BC$2,WatchbillMONTHLY!$A$20:$U$20,OFFSET(WatchbillMONTHLY!$A$20:$U$20,1,2))),INDIRECT("_"&amp;_xlfn.XLOOKUP(BC$2,WatchbillMONTHLY!$A$20:$U$20,OFFSET(WatchbillMONTHLY!$A$20:$U$20,1,2))))=$A83,_xlfn.XLOOKUP(BC$2,WatchbillMONTHLY!$A$20:$U$20,OFFSET(WatchbillMONTHLY!$A$20:$U$20,1,2)),FALSE),TRUE,FALSE)),
IF(_xlfn.XLOOKUP(BC$2,WatchbillMONTHLY!$A$37:$U$37,OFFSET(WatchbillMONTHLY!$A$37:$U$37,1,2))=IF(_xlfn.XLOOKUP($A83,INDIRECT("_"&amp;_xlfn.XLOOKUP(BC$2,WatchbillMONTHLY!$A$37:$U$37,OFFSET(WatchbillMONTHLY!$A$37:$U$37,1,2))),INDIRECT("_"&amp;_xlfn.XLOOKUP(BC$2,WatchbillMONTHLY!$A$37:$U$37,OFFSET(WatchbillMONTHLY!$A$37:$U$37,1,2))))=$A83,_xlfn.XLOOKUP(BC$2,WatchbillMONTHLY!$A$37:$U$37,OFFSET(WatchbillMONTHLY!$A$37:$U$37,1,2)),FALSE),TRUE,FALSE)),
IF(_xlfn.XLOOKUP(BC$2,WatchbillMONTHLY!$A$54:$U$54,OFFSET(WatchbillMONTHLY!$A$54:$U$54,1,2))=IF(_xlfn.XLOOKUP($A83,INDIRECT("_"&amp;_xlfn.XLOOKUP(BC$2,WatchbillMONTHLY!$A$54:$U$54,OFFSET(WatchbillMONTHLY!$A$54:$U$54,1,2))),INDIRECT("_"&amp;_xlfn.XLOOKUP(BC$2,WatchbillMONTHLY!$A$54:$U$54,OFFSET(WatchbillMONTHLY!$A$54:$U$54,1,2))))=$A83,_xlfn.XLOOKUP(BC$2,WatchbillMONTHLY!$A$54:$U$54,OFFSET(WatchbillMONTHLY!$A$54:$U$54,1,2)),FALSE),TRUE,FALSE)),
IF(_xlfn.XLOOKUP(BC$2,WatchbillMONTHLY!$A$71:$U$71,OFFSET(WatchbillMONTHLY!$A$71:$U$71,1,2))=IF(_xlfn.XLOOKUP($A83,INDIRECT("_"&amp;_xlfn.XLOOKUP(BC$2,WatchbillMONTHLY!$A$71:$U$71,OFFSET(WatchbillMONTHLY!$A$71:$U$71,1,2))),INDIRECT("_"&amp;_xlfn.XLOOKUP(BC$2,WatchbillMONTHLY!$A$71:$U$71,OFFSET(WatchbillMONTHLY!$A$71:$U$71,1,2))))=$A83,_xlfn.XLOOKUP(BC$2,WatchbillMONTHLY!$A$71:$U$71,OFFSET(WatchbillMONTHLY!$A$71:$U$71,1,2)),FALSE),TRUE,FALSE)),
IF(_xlfn.XLOOKUP(BC$2,WatchbillMONTHLY!$A$88:$U$88,OFFSET(WatchbillMONTHLY!$A$88:$U$88,1,2))=IF(_xlfn.XLOOKUP($A83,INDIRECT("_"&amp;_xlfn.XLOOKUP(BC$2,WatchbillMONTHLY!$A$88:$U$88,OFFSET(WatchbillMONTHLY!$A$88:$U$88,1,2))),INDIRECT("_"&amp;_xlfn.XLOOKUP(BC$2,WatchbillMONTHLY!$A$88:$U$88,OFFSET(WatchbillMONTHLY!$A$88:$U$88,1,2))))=$A83,_xlfn.XLOOKUP(BC$2,WatchbillMONTHLY!$A$88:$U$88,OFFSET(WatchbillMONTHLY!$A$88:$U$88,1,2)),FALSE),TRUE,FALSE)),
FALSE),FALSE)</f>
        <v>0</v>
      </c>
      <c r="BD83" s="209" t="b" cm="1">
        <f t="array" aca="1" ref="BD83" ca="1">IF(AND($A83 &gt; 0, W83 &gt; 0,BD$2&lt;MiscFormulas!$A$5+1),
_xlfn.IFNA(
_xlfn.IFNA(
_xlfn.IFNA(
_xlfn.IFNA(
_xlfn.IFNA(
_xlfn.IFNA(
IF(_xlfn.XLOOKUP(BD$2,WatchbillMONTHLY!$A$3:$U$3,OFFSET(WatchbillMONTHLY!$A$3:$U$3,1,2))=IF(_xlfn.XLOOKUP($A83,INDIRECT("_"&amp;_xlfn.XLOOKUP(BD$2,WatchbillMONTHLY!$A$3:$U$3,OFFSET(WatchbillMONTHLY!$A$3:$U$3,1,2))),INDIRECT("_"&amp;_xlfn.XLOOKUP(BD$2,WatchbillMONTHLY!$A$3:$U$3,OFFSET(WatchbillMONTHLY!$A$3:$U$3,1,2))))=$A83,_xlfn.XLOOKUP(BD$2,WatchbillMONTHLY!$A$3:$U$3,OFFSET(WatchbillMONTHLY!$A$3:$U$3,1,2)),FALSE),TRUE,FALSE),
IF(_xlfn.XLOOKUP(BD$2,WatchbillMONTHLY!$A$20:$U$20,OFFSET(WatchbillMONTHLY!$A$20:$U$20,1,2))=IF(_xlfn.XLOOKUP($A83,INDIRECT("_"&amp;_xlfn.XLOOKUP(BD$2,WatchbillMONTHLY!$A$20:$U$20,OFFSET(WatchbillMONTHLY!$A$20:$U$20,1,2))),INDIRECT("_"&amp;_xlfn.XLOOKUP(BD$2,WatchbillMONTHLY!$A$20:$U$20,OFFSET(WatchbillMONTHLY!$A$20:$U$20,1,2))))=$A83,_xlfn.XLOOKUP(BD$2,WatchbillMONTHLY!$A$20:$U$20,OFFSET(WatchbillMONTHLY!$A$20:$U$20,1,2)),FALSE),TRUE,FALSE)),
IF(_xlfn.XLOOKUP(BD$2,WatchbillMONTHLY!$A$37:$U$37,OFFSET(WatchbillMONTHLY!$A$37:$U$37,1,2))=IF(_xlfn.XLOOKUP($A83,INDIRECT("_"&amp;_xlfn.XLOOKUP(BD$2,WatchbillMONTHLY!$A$37:$U$37,OFFSET(WatchbillMONTHLY!$A$37:$U$37,1,2))),INDIRECT("_"&amp;_xlfn.XLOOKUP(BD$2,WatchbillMONTHLY!$A$37:$U$37,OFFSET(WatchbillMONTHLY!$A$37:$U$37,1,2))))=$A83,_xlfn.XLOOKUP(BD$2,WatchbillMONTHLY!$A$37:$U$37,OFFSET(WatchbillMONTHLY!$A$37:$U$37,1,2)),FALSE),TRUE,FALSE)),
IF(_xlfn.XLOOKUP(BD$2,WatchbillMONTHLY!$A$54:$U$54,OFFSET(WatchbillMONTHLY!$A$54:$U$54,1,2))=IF(_xlfn.XLOOKUP($A83,INDIRECT("_"&amp;_xlfn.XLOOKUP(BD$2,WatchbillMONTHLY!$A$54:$U$54,OFFSET(WatchbillMONTHLY!$A$54:$U$54,1,2))),INDIRECT("_"&amp;_xlfn.XLOOKUP(BD$2,WatchbillMONTHLY!$A$54:$U$54,OFFSET(WatchbillMONTHLY!$A$54:$U$54,1,2))))=$A83,_xlfn.XLOOKUP(BD$2,WatchbillMONTHLY!$A$54:$U$54,OFFSET(WatchbillMONTHLY!$A$54:$U$54,1,2)),FALSE),TRUE,FALSE)),
IF(_xlfn.XLOOKUP(BD$2,WatchbillMONTHLY!$A$71:$U$71,OFFSET(WatchbillMONTHLY!$A$71:$U$71,1,2))=IF(_xlfn.XLOOKUP($A83,INDIRECT("_"&amp;_xlfn.XLOOKUP(BD$2,WatchbillMONTHLY!$A$71:$U$71,OFFSET(WatchbillMONTHLY!$A$71:$U$71,1,2))),INDIRECT("_"&amp;_xlfn.XLOOKUP(BD$2,WatchbillMONTHLY!$A$71:$U$71,OFFSET(WatchbillMONTHLY!$A$71:$U$71,1,2))))=$A83,_xlfn.XLOOKUP(BD$2,WatchbillMONTHLY!$A$71:$U$71,OFFSET(WatchbillMONTHLY!$A$71:$U$71,1,2)),FALSE),TRUE,FALSE)),
IF(_xlfn.XLOOKUP(BD$2,WatchbillMONTHLY!$A$88:$U$88,OFFSET(WatchbillMONTHLY!$A$88:$U$88,1,2))=IF(_xlfn.XLOOKUP($A83,INDIRECT("_"&amp;_xlfn.XLOOKUP(BD$2,WatchbillMONTHLY!$A$88:$U$88,OFFSET(WatchbillMONTHLY!$A$88:$U$88,1,2))),INDIRECT("_"&amp;_xlfn.XLOOKUP(BD$2,WatchbillMONTHLY!$A$88:$U$88,OFFSET(WatchbillMONTHLY!$A$88:$U$88,1,2))))=$A83,_xlfn.XLOOKUP(BD$2,WatchbillMONTHLY!$A$88:$U$88,OFFSET(WatchbillMONTHLY!$A$88:$U$88,1,2)),FALSE),TRUE,FALSE)),
FALSE),FALSE)</f>
        <v>0</v>
      </c>
      <c r="BE83" s="209" t="b" cm="1">
        <f t="array" aca="1" ref="BE83" ca="1">IF(AND($A83 &gt; 0, X83 &gt; 0,BE$2&lt;MiscFormulas!$A$5+1),
_xlfn.IFNA(
_xlfn.IFNA(
_xlfn.IFNA(
_xlfn.IFNA(
_xlfn.IFNA(
_xlfn.IFNA(
IF(_xlfn.XLOOKUP(BE$2,WatchbillMONTHLY!$A$3:$U$3,OFFSET(WatchbillMONTHLY!$A$3:$U$3,1,2))=IF(_xlfn.XLOOKUP($A83,INDIRECT("_"&amp;_xlfn.XLOOKUP(BE$2,WatchbillMONTHLY!$A$3:$U$3,OFFSET(WatchbillMONTHLY!$A$3:$U$3,1,2))),INDIRECT("_"&amp;_xlfn.XLOOKUP(BE$2,WatchbillMONTHLY!$A$3:$U$3,OFFSET(WatchbillMONTHLY!$A$3:$U$3,1,2))))=$A83,_xlfn.XLOOKUP(BE$2,WatchbillMONTHLY!$A$3:$U$3,OFFSET(WatchbillMONTHLY!$A$3:$U$3,1,2)),FALSE),TRUE,FALSE),
IF(_xlfn.XLOOKUP(BE$2,WatchbillMONTHLY!$A$20:$U$20,OFFSET(WatchbillMONTHLY!$A$20:$U$20,1,2))=IF(_xlfn.XLOOKUP($A83,INDIRECT("_"&amp;_xlfn.XLOOKUP(BE$2,WatchbillMONTHLY!$A$20:$U$20,OFFSET(WatchbillMONTHLY!$A$20:$U$20,1,2))),INDIRECT("_"&amp;_xlfn.XLOOKUP(BE$2,WatchbillMONTHLY!$A$20:$U$20,OFFSET(WatchbillMONTHLY!$A$20:$U$20,1,2))))=$A83,_xlfn.XLOOKUP(BE$2,WatchbillMONTHLY!$A$20:$U$20,OFFSET(WatchbillMONTHLY!$A$20:$U$20,1,2)),FALSE),TRUE,FALSE)),
IF(_xlfn.XLOOKUP(BE$2,WatchbillMONTHLY!$A$37:$U$37,OFFSET(WatchbillMONTHLY!$A$37:$U$37,1,2))=IF(_xlfn.XLOOKUP($A83,INDIRECT("_"&amp;_xlfn.XLOOKUP(BE$2,WatchbillMONTHLY!$A$37:$U$37,OFFSET(WatchbillMONTHLY!$A$37:$U$37,1,2))),INDIRECT("_"&amp;_xlfn.XLOOKUP(BE$2,WatchbillMONTHLY!$A$37:$U$37,OFFSET(WatchbillMONTHLY!$A$37:$U$37,1,2))))=$A83,_xlfn.XLOOKUP(BE$2,WatchbillMONTHLY!$A$37:$U$37,OFFSET(WatchbillMONTHLY!$A$37:$U$37,1,2)),FALSE),TRUE,FALSE)),
IF(_xlfn.XLOOKUP(BE$2,WatchbillMONTHLY!$A$54:$U$54,OFFSET(WatchbillMONTHLY!$A$54:$U$54,1,2))=IF(_xlfn.XLOOKUP($A83,INDIRECT("_"&amp;_xlfn.XLOOKUP(BE$2,WatchbillMONTHLY!$A$54:$U$54,OFFSET(WatchbillMONTHLY!$A$54:$U$54,1,2))),INDIRECT("_"&amp;_xlfn.XLOOKUP(BE$2,WatchbillMONTHLY!$A$54:$U$54,OFFSET(WatchbillMONTHLY!$A$54:$U$54,1,2))))=$A83,_xlfn.XLOOKUP(BE$2,WatchbillMONTHLY!$A$54:$U$54,OFFSET(WatchbillMONTHLY!$A$54:$U$54,1,2)),FALSE),TRUE,FALSE)),
IF(_xlfn.XLOOKUP(BE$2,WatchbillMONTHLY!$A$71:$U$71,OFFSET(WatchbillMONTHLY!$A$71:$U$71,1,2))=IF(_xlfn.XLOOKUP($A83,INDIRECT("_"&amp;_xlfn.XLOOKUP(BE$2,WatchbillMONTHLY!$A$71:$U$71,OFFSET(WatchbillMONTHLY!$A$71:$U$71,1,2))),INDIRECT("_"&amp;_xlfn.XLOOKUP(BE$2,WatchbillMONTHLY!$A$71:$U$71,OFFSET(WatchbillMONTHLY!$A$71:$U$71,1,2))))=$A83,_xlfn.XLOOKUP(BE$2,WatchbillMONTHLY!$A$71:$U$71,OFFSET(WatchbillMONTHLY!$A$71:$U$71,1,2)),FALSE),TRUE,FALSE)),
IF(_xlfn.XLOOKUP(BE$2,WatchbillMONTHLY!$A$88:$U$88,OFFSET(WatchbillMONTHLY!$A$88:$U$88,1,2))=IF(_xlfn.XLOOKUP($A83,INDIRECT("_"&amp;_xlfn.XLOOKUP(BE$2,WatchbillMONTHLY!$A$88:$U$88,OFFSET(WatchbillMONTHLY!$A$88:$U$88,1,2))),INDIRECT("_"&amp;_xlfn.XLOOKUP(BE$2,WatchbillMONTHLY!$A$88:$U$88,OFFSET(WatchbillMONTHLY!$A$88:$U$88,1,2))))=$A83,_xlfn.XLOOKUP(BE$2,WatchbillMONTHLY!$A$88:$U$88,OFFSET(WatchbillMONTHLY!$A$88:$U$88,1,2)),FALSE),TRUE,FALSE)),
FALSE),FALSE)</f>
        <v>0</v>
      </c>
      <c r="BF83" s="209" t="b" cm="1">
        <f t="array" aca="1" ref="BF83" ca="1">IF(AND($A83 &gt; 0, Y83 &gt; 0,BF$2&lt;MiscFormulas!$A$5+1),
_xlfn.IFNA(
_xlfn.IFNA(
_xlfn.IFNA(
_xlfn.IFNA(
_xlfn.IFNA(
_xlfn.IFNA(
IF(_xlfn.XLOOKUP(BF$2,WatchbillMONTHLY!$A$3:$U$3,OFFSET(WatchbillMONTHLY!$A$3:$U$3,1,2))=IF(_xlfn.XLOOKUP($A83,INDIRECT("_"&amp;_xlfn.XLOOKUP(BF$2,WatchbillMONTHLY!$A$3:$U$3,OFFSET(WatchbillMONTHLY!$A$3:$U$3,1,2))),INDIRECT("_"&amp;_xlfn.XLOOKUP(BF$2,WatchbillMONTHLY!$A$3:$U$3,OFFSET(WatchbillMONTHLY!$A$3:$U$3,1,2))))=$A83,_xlfn.XLOOKUP(BF$2,WatchbillMONTHLY!$A$3:$U$3,OFFSET(WatchbillMONTHLY!$A$3:$U$3,1,2)),FALSE),TRUE,FALSE),
IF(_xlfn.XLOOKUP(BF$2,WatchbillMONTHLY!$A$20:$U$20,OFFSET(WatchbillMONTHLY!$A$20:$U$20,1,2))=IF(_xlfn.XLOOKUP($A83,INDIRECT("_"&amp;_xlfn.XLOOKUP(BF$2,WatchbillMONTHLY!$A$20:$U$20,OFFSET(WatchbillMONTHLY!$A$20:$U$20,1,2))),INDIRECT("_"&amp;_xlfn.XLOOKUP(BF$2,WatchbillMONTHLY!$A$20:$U$20,OFFSET(WatchbillMONTHLY!$A$20:$U$20,1,2))))=$A83,_xlfn.XLOOKUP(BF$2,WatchbillMONTHLY!$A$20:$U$20,OFFSET(WatchbillMONTHLY!$A$20:$U$20,1,2)),FALSE),TRUE,FALSE)),
IF(_xlfn.XLOOKUP(BF$2,WatchbillMONTHLY!$A$37:$U$37,OFFSET(WatchbillMONTHLY!$A$37:$U$37,1,2))=IF(_xlfn.XLOOKUP($A83,INDIRECT("_"&amp;_xlfn.XLOOKUP(BF$2,WatchbillMONTHLY!$A$37:$U$37,OFFSET(WatchbillMONTHLY!$A$37:$U$37,1,2))),INDIRECT("_"&amp;_xlfn.XLOOKUP(BF$2,WatchbillMONTHLY!$A$37:$U$37,OFFSET(WatchbillMONTHLY!$A$37:$U$37,1,2))))=$A83,_xlfn.XLOOKUP(BF$2,WatchbillMONTHLY!$A$37:$U$37,OFFSET(WatchbillMONTHLY!$A$37:$U$37,1,2)),FALSE),TRUE,FALSE)),
IF(_xlfn.XLOOKUP(BF$2,WatchbillMONTHLY!$A$54:$U$54,OFFSET(WatchbillMONTHLY!$A$54:$U$54,1,2))=IF(_xlfn.XLOOKUP($A83,INDIRECT("_"&amp;_xlfn.XLOOKUP(BF$2,WatchbillMONTHLY!$A$54:$U$54,OFFSET(WatchbillMONTHLY!$A$54:$U$54,1,2))),INDIRECT("_"&amp;_xlfn.XLOOKUP(BF$2,WatchbillMONTHLY!$A$54:$U$54,OFFSET(WatchbillMONTHLY!$A$54:$U$54,1,2))))=$A83,_xlfn.XLOOKUP(BF$2,WatchbillMONTHLY!$A$54:$U$54,OFFSET(WatchbillMONTHLY!$A$54:$U$54,1,2)),FALSE),TRUE,FALSE)),
IF(_xlfn.XLOOKUP(BF$2,WatchbillMONTHLY!$A$71:$U$71,OFFSET(WatchbillMONTHLY!$A$71:$U$71,1,2))=IF(_xlfn.XLOOKUP($A83,INDIRECT("_"&amp;_xlfn.XLOOKUP(BF$2,WatchbillMONTHLY!$A$71:$U$71,OFFSET(WatchbillMONTHLY!$A$71:$U$71,1,2))),INDIRECT("_"&amp;_xlfn.XLOOKUP(BF$2,WatchbillMONTHLY!$A$71:$U$71,OFFSET(WatchbillMONTHLY!$A$71:$U$71,1,2))))=$A83,_xlfn.XLOOKUP(BF$2,WatchbillMONTHLY!$A$71:$U$71,OFFSET(WatchbillMONTHLY!$A$71:$U$71,1,2)),FALSE),TRUE,FALSE)),
IF(_xlfn.XLOOKUP(BF$2,WatchbillMONTHLY!$A$88:$U$88,OFFSET(WatchbillMONTHLY!$A$88:$U$88,1,2))=IF(_xlfn.XLOOKUP($A83,INDIRECT("_"&amp;_xlfn.XLOOKUP(BF$2,WatchbillMONTHLY!$A$88:$U$88,OFFSET(WatchbillMONTHLY!$A$88:$U$88,1,2))),INDIRECT("_"&amp;_xlfn.XLOOKUP(BF$2,WatchbillMONTHLY!$A$88:$U$88,OFFSET(WatchbillMONTHLY!$A$88:$U$88,1,2))))=$A83,_xlfn.XLOOKUP(BF$2,WatchbillMONTHLY!$A$88:$U$88,OFFSET(WatchbillMONTHLY!$A$88:$U$88,1,2)),FALSE),TRUE,FALSE)),
FALSE),FALSE)</f>
        <v>0</v>
      </c>
      <c r="BG83" s="209" t="b" cm="1">
        <f t="array" aca="1" ref="BG83" ca="1">IF(AND($A83 &gt; 0, Z83 &gt; 0,BG$2&lt;MiscFormulas!$A$5+1),
_xlfn.IFNA(
_xlfn.IFNA(
_xlfn.IFNA(
_xlfn.IFNA(
_xlfn.IFNA(
_xlfn.IFNA(
IF(_xlfn.XLOOKUP(BG$2,WatchbillMONTHLY!$A$3:$U$3,OFFSET(WatchbillMONTHLY!$A$3:$U$3,1,2))=IF(_xlfn.XLOOKUP($A83,INDIRECT("_"&amp;_xlfn.XLOOKUP(BG$2,WatchbillMONTHLY!$A$3:$U$3,OFFSET(WatchbillMONTHLY!$A$3:$U$3,1,2))),INDIRECT("_"&amp;_xlfn.XLOOKUP(BG$2,WatchbillMONTHLY!$A$3:$U$3,OFFSET(WatchbillMONTHLY!$A$3:$U$3,1,2))))=$A83,_xlfn.XLOOKUP(BG$2,WatchbillMONTHLY!$A$3:$U$3,OFFSET(WatchbillMONTHLY!$A$3:$U$3,1,2)),FALSE),TRUE,FALSE),
IF(_xlfn.XLOOKUP(BG$2,WatchbillMONTHLY!$A$20:$U$20,OFFSET(WatchbillMONTHLY!$A$20:$U$20,1,2))=IF(_xlfn.XLOOKUP($A83,INDIRECT("_"&amp;_xlfn.XLOOKUP(BG$2,WatchbillMONTHLY!$A$20:$U$20,OFFSET(WatchbillMONTHLY!$A$20:$U$20,1,2))),INDIRECT("_"&amp;_xlfn.XLOOKUP(BG$2,WatchbillMONTHLY!$A$20:$U$20,OFFSET(WatchbillMONTHLY!$A$20:$U$20,1,2))))=$A83,_xlfn.XLOOKUP(BG$2,WatchbillMONTHLY!$A$20:$U$20,OFFSET(WatchbillMONTHLY!$A$20:$U$20,1,2)),FALSE),TRUE,FALSE)),
IF(_xlfn.XLOOKUP(BG$2,WatchbillMONTHLY!$A$37:$U$37,OFFSET(WatchbillMONTHLY!$A$37:$U$37,1,2))=IF(_xlfn.XLOOKUP($A83,INDIRECT("_"&amp;_xlfn.XLOOKUP(BG$2,WatchbillMONTHLY!$A$37:$U$37,OFFSET(WatchbillMONTHLY!$A$37:$U$37,1,2))),INDIRECT("_"&amp;_xlfn.XLOOKUP(BG$2,WatchbillMONTHLY!$A$37:$U$37,OFFSET(WatchbillMONTHLY!$A$37:$U$37,1,2))))=$A83,_xlfn.XLOOKUP(BG$2,WatchbillMONTHLY!$A$37:$U$37,OFFSET(WatchbillMONTHLY!$A$37:$U$37,1,2)),FALSE),TRUE,FALSE)),
IF(_xlfn.XLOOKUP(BG$2,WatchbillMONTHLY!$A$54:$U$54,OFFSET(WatchbillMONTHLY!$A$54:$U$54,1,2))=IF(_xlfn.XLOOKUP($A83,INDIRECT("_"&amp;_xlfn.XLOOKUP(BG$2,WatchbillMONTHLY!$A$54:$U$54,OFFSET(WatchbillMONTHLY!$A$54:$U$54,1,2))),INDIRECT("_"&amp;_xlfn.XLOOKUP(BG$2,WatchbillMONTHLY!$A$54:$U$54,OFFSET(WatchbillMONTHLY!$A$54:$U$54,1,2))))=$A83,_xlfn.XLOOKUP(BG$2,WatchbillMONTHLY!$A$54:$U$54,OFFSET(WatchbillMONTHLY!$A$54:$U$54,1,2)),FALSE),TRUE,FALSE)),
IF(_xlfn.XLOOKUP(BG$2,WatchbillMONTHLY!$A$71:$U$71,OFFSET(WatchbillMONTHLY!$A$71:$U$71,1,2))=IF(_xlfn.XLOOKUP($A83,INDIRECT("_"&amp;_xlfn.XLOOKUP(BG$2,WatchbillMONTHLY!$A$71:$U$71,OFFSET(WatchbillMONTHLY!$A$71:$U$71,1,2))),INDIRECT("_"&amp;_xlfn.XLOOKUP(BG$2,WatchbillMONTHLY!$A$71:$U$71,OFFSET(WatchbillMONTHLY!$A$71:$U$71,1,2))))=$A83,_xlfn.XLOOKUP(BG$2,WatchbillMONTHLY!$A$71:$U$71,OFFSET(WatchbillMONTHLY!$A$71:$U$71,1,2)),FALSE),TRUE,FALSE)),
IF(_xlfn.XLOOKUP(BG$2,WatchbillMONTHLY!$A$88:$U$88,OFFSET(WatchbillMONTHLY!$A$88:$U$88,1,2))=IF(_xlfn.XLOOKUP($A83,INDIRECT("_"&amp;_xlfn.XLOOKUP(BG$2,WatchbillMONTHLY!$A$88:$U$88,OFFSET(WatchbillMONTHLY!$A$88:$U$88,1,2))),INDIRECT("_"&amp;_xlfn.XLOOKUP(BG$2,WatchbillMONTHLY!$A$88:$U$88,OFFSET(WatchbillMONTHLY!$A$88:$U$88,1,2))))=$A83,_xlfn.XLOOKUP(BG$2,WatchbillMONTHLY!$A$88:$U$88,OFFSET(WatchbillMONTHLY!$A$88:$U$88,1,2)),FALSE),TRUE,FALSE)),
FALSE),FALSE)</f>
        <v>0</v>
      </c>
      <c r="BH83" s="209" t="b" cm="1">
        <f t="array" aca="1" ref="BH83" ca="1">IF(AND($A83 &gt; 0, AA83 &gt; 0,BH$2&lt;MiscFormulas!$A$5+1),
_xlfn.IFNA(
_xlfn.IFNA(
_xlfn.IFNA(
_xlfn.IFNA(
_xlfn.IFNA(
_xlfn.IFNA(
IF(_xlfn.XLOOKUP(BH$2,WatchbillMONTHLY!$A$3:$U$3,OFFSET(WatchbillMONTHLY!$A$3:$U$3,1,2))=IF(_xlfn.XLOOKUP($A83,INDIRECT("_"&amp;_xlfn.XLOOKUP(BH$2,WatchbillMONTHLY!$A$3:$U$3,OFFSET(WatchbillMONTHLY!$A$3:$U$3,1,2))),INDIRECT("_"&amp;_xlfn.XLOOKUP(BH$2,WatchbillMONTHLY!$A$3:$U$3,OFFSET(WatchbillMONTHLY!$A$3:$U$3,1,2))))=$A83,_xlfn.XLOOKUP(BH$2,WatchbillMONTHLY!$A$3:$U$3,OFFSET(WatchbillMONTHLY!$A$3:$U$3,1,2)),FALSE),TRUE,FALSE),
IF(_xlfn.XLOOKUP(BH$2,WatchbillMONTHLY!$A$20:$U$20,OFFSET(WatchbillMONTHLY!$A$20:$U$20,1,2))=IF(_xlfn.XLOOKUP($A83,INDIRECT("_"&amp;_xlfn.XLOOKUP(BH$2,WatchbillMONTHLY!$A$20:$U$20,OFFSET(WatchbillMONTHLY!$A$20:$U$20,1,2))),INDIRECT("_"&amp;_xlfn.XLOOKUP(BH$2,WatchbillMONTHLY!$A$20:$U$20,OFFSET(WatchbillMONTHLY!$A$20:$U$20,1,2))))=$A83,_xlfn.XLOOKUP(BH$2,WatchbillMONTHLY!$A$20:$U$20,OFFSET(WatchbillMONTHLY!$A$20:$U$20,1,2)),FALSE),TRUE,FALSE)),
IF(_xlfn.XLOOKUP(BH$2,WatchbillMONTHLY!$A$37:$U$37,OFFSET(WatchbillMONTHLY!$A$37:$U$37,1,2))=IF(_xlfn.XLOOKUP($A83,INDIRECT("_"&amp;_xlfn.XLOOKUP(BH$2,WatchbillMONTHLY!$A$37:$U$37,OFFSET(WatchbillMONTHLY!$A$37:$U$37,1,2))),INDIRECT("_"&amp;_xlfn.XLOOKUP(BH$2,WatchbillMONTHLY!$A$37:$U$37,OFFSET(WatchbillMONTHLY!$A$37:$U$37,1,2))))=$A83,_xlfn.XLOOKUP(BH$2,WatchbillMONTHLY!$A$37:$U$37,OFFSET(WatchbillMONTHLY!$A$37:$U$37,1,2)),FALSE),TRUE,FALSE)),
IF(_xlfn.XLOOKUP(BH$2,WatchbillMONTHLY!$A$54:$U$54,OFFSET(WatchbillMONTHLY!$A$54:$U$54,1,2))=IF(_xlfn.XLOOKUP($A83,INDIRECT("_"&amp;_xlfn.XLOOKUP(BH$2,WatchbillMONTHLY!$A$54:$U$54,OFFSET(WatchbillMONTHLY!$A$54:$U$54,1,2))),INDIRECT("_"&amp;_xlfn.XLOOKUP(BH$2,WatchbillMONTHLY!$A$54:$U$54,OFFSET(WatchbillMONTHLY!$A$54:$U$54,1,2))))=$A83,_xlfn.XLOOKUP(BH$2,WatchbillMONTHLY!$A$54:$U$54,OFFSET(WatchbillMONTHLY!$A$54:$U$54,1,2)),FALSE),TRUE,FALSE)),
IF(_xlfn.XLOOKUP(BH$2,WatchbillMONTHLY!$A$71:$U$71,OFFSET(WatchbillMONTHLY!$A$71:$U$71,1,2))=IF(_xlfn.XLOOKUP($A83,INDIRECT("_"&amp;_xlfn.XLOOKUP(BH$2,WatchbillMONTHLY!$A$71:$U$71,OFFSET(WatchbillMONTHLY!$A$71:$U$71,1,2))),INDIRECT("_"&amp;_xlfn.XLOOKUP(BH$2,WatchbillMONTHLY!$A$71:$U$71,OFFSET(WatchbillMONTHLY!$A$71:$U$71,1,2))))=$A83,_xlfn.XLOOKUP(BH$2,WatchbillMONTHLY!$A$71:$U$71,OFFSET(WatchbillMONTHLY!$A$71:$U$71,1,2)),FALSE),TRUE,FALSE)),
IF(_xlfn.XLOOKUP(BH$2,WatchbillMONTHLY!$A$88:$U$88,OFFSET(WatchbillMONTHLY!$A$88:$U$88,1,2))=IF(_xlfn.XLOOKUP($A83,INDIRECT("_"&amp;_xlfn.XLOOKUP(BH$2,WatchbillMONTHLY!$A$88:$U$88,OFFSET(WatchbillMONTHLY!$A$88:$U$88,1,2))),INDIRECT("_"&amp;_xlfn.XLOOKUP(BH$2,WatchbillMONTHLY!$A$88:$U$88,OFFSET(WatchbillMONTHLY!$A$88:$U$88,1,2))))=$A83,_xlfn.XLOOKUP(BH$2,WatchbillMONTHLY!$A$88:$U$88,OFFSET(WatchbillMONTHLY!$A$88:$U$88,1,2)),FALSE),TRUE,FALSE)),
FALSE),FALSE)</f>
        <v>0</v>
      </c>
      <c r="BI83" s="209" t="b" cm="1">
        <f t="array" aca="1" ref="BI83" ca="1">IF(AND($A83 &gt; 0, AB83 &gt; 0,BI$2&lt;MiscFormulas!$A$5+1),
_xlfn.IFNA(
_xlfn.IFNA(
_xlfn.IFNA(
_xlfn.IFNA(
_xlfn.IFNA(
_xlfn.IFNA(
IF(_xlfn.XLOOKUP(BI$2,WatchbillMONTHLY!$A$3:$U$3,OFFSET(WatchbillMONTHLY!$A$3:$U$3,1,2))=IF(_xlfn.XLOOKUP($A83,INDIRECT("_"&amp;_xlfn.XLOOKUP(BI$2,WatchbillMONTHLY!$A$3:$U$3,OFFSET(WatchbillMONTHLY!$A$3:$U$3,1,2))),INDIRECT("_"&amp;_xlfn.XLOOKUP(BI$2,WatchbillMONTHLY!$A$3:$U$3,OFFSET(WatchbillMONTHLY!$A$3:$U$3,1,2))))=$A83,_xlfn.XLOOKUP(BI$2,WatchbillMONTHLY!$A$3:$U$3,OFFSET(WatchbillMONTHLY!$A$3:$U$3,1,2)),FALSE),TRUE,FALSE),
IF(_xlfn.XLOOKUP(BI$2,WatchbillMONTHLY!$A$20:$U$20,OFFSET(WatchbillMONTHLY!$A$20:$U$20,1,2))=IF(_xlfn.XLOOKUP($A83,INDIRECT("_"&amp;_xlfn.XLOOKUP(BI$2,WatchbillMONTHLY!$A$20:$U$20,OFFSET(WatchbillMONTHLY!$A$20:$U$20,1,2))),INDIRECT("_"&amp;_xlfn.XLOOKUP(BI$2,WatchbillMONTHLY!$A$20:$U$20,OFFSET(WatchbillMONTHLY!$A$20:$U$20,1,2))))=$A83,_xlfn.XLOOKUP(BI$2,WatchbillMONTHLY!$A$20:$U$20,OFFSET(WatchbillMONTHLY!$A$20:$U$20,1,2)),FALSE),TRUE,FALSE)),
IF(_xlfn.XLOOKUP(BI$2,WatchbillMONTHLY!$A$37:$U$37,OFFSET(WatchbillMONTHLY!$A$37:$U$37,1,2))=IF(_xlfn.XLOOKUP($A83,INDIRECT("_"&amp;_xlfn.XLOOKUP(BI$2,WatchbillMONTHLY!$A$37:$U$37,OFFSET(WatchbillMONTHLY!$A$37:$U$37,1,2))),INDIRECT("_"&amp;_xlfn.XLOOKUP(BI$2,WatchbillMONTHLY!$A$37:$U$37,OFFSET(WatchbillMONTHLY!$A$37:$U$37,1,2))))=$A83,_xlfn.XLOOKUP(BI$2,WatchbillMONTHLY!$A$37:$U$37,OFFSET(WatchbillMONTHLY!$A$37:$U$37,1,2)),FALSE),TRUE,FALSE)),
IF(_xlfn.XLOOKUP(BI$2,WatchbillMONTHLY!$A$54:$U$54,OFFSET(WatchbillMONTHLY!$A$54:$U$54,1,2))=IF(_xlfn.XLOOKUP($A83,INDIRECT("_"&amp;_xlfn.XLOOKUP(BI$2,WatchbillMONTHLY!$A$54:$U$54,OFFSET(WatchbillMONTHLY!$A$54:$U$54,1,2))),INDIRECT("_"&amp;_xlfn.XLOOKUP(BI$2,WatchbillMONTHLY!$A$54:$U$54,OFFSET(WatchbillMONTHLY!$A$54:$U$54,1,2))))=$A83,_xlfn.XLOOKUP(BI$2,WatchbillMONTHLY!$A$54:$U$54,OFFSET(WatchbillMONTHLY!$A$54:$U$54,1,2)),FALSE),TRUE,FALSE)),
IF(_xlfn.XLOOKUP(BI$2,WatchbillMONTHLY!$A$71:$U$71,OFFSET(WatchbillMONTHLY!$A$71:$U$71,1,2))=IF(_xlfn.XLOOKUP($A83,INDIRECT("_"&amp;_xlfn.XLOOKUP(BI$2,WatchbillMONTHLY!$A$71:$U$71,OFFSET(WatchbillMONTHLY!$A$71:$U$71,1,2))),INDIRECT("_"&amp;_xlfn.XLOOKUP(BI$2,WatchbillMONTHLY!$A$71:$U$71,OFFSET(WatchbillMONTHLY!$A$71:$U$71,1,2))))=$A83,_xlfn.XLOOKUP(BI$2,WatchbillMONTHLY!$A$71:$U$71,OFFSET(WatchbillMONTHLY!$A$71:$U$71,1,2)),FALSE),TRUE,FALSE)),
IF(_xlfn.XLOOKUP(BI$2,WatchbillMONTHLY!$A$88:$U$88,OFFSET(WatchbillMONTHLY!$A$88:$U$88,1,2))=IF(_xlfn.XLOOKUP($A83,INDIRECT("_"&amp;_xlfn.XLOOKUP(BI$2,WatchbillMONTHLY!$A$88:$U$88,OFFSET(WatchbillMONTHLY!$A$88:$U$88,1,2))),INDIRECT("_"&amp;_xlfn.XLOOKUP(BI$2,WatchbillMONTHLY!$A$88:$U$88,OFFSET(WatchbillMONTHLY!$A$88:$U$88,1,2))))=$A83,_xlfn.XLOOKUP(BI$2,WatchbillMONTHLY!$A$88:$U$88,OFFSET(WatchbillMONTHLY!$A$88:$U$88,1,2)),FALSE),TRUE,FALSE)),
FALSE),FALSE)</f>
        <v>0</v>
      </c>
      <c r="BJ83" s="209" t="b" cm="1">
        <f t="array" aca="1" ref="BJ83" ca="1">IF(AND($A83 &gt; 0, AC83 &gt; 0,BJ$2&lt;MiscFormulas!$A$5+1),
_xlfn.IFNA(
_xlfn.IFNA(
_xlfn.IFNA(
_xlfn.IFNA(
_xlfn.IFNA(
_xlfn.IFNA(
IF(_xlfn.XLOOKUP(BJ$2,WatchbillMONTHLY!$A$3:$U$3,OFFSET(WatchbillMONTHLY!$A$3:$U$3,1,2))=IF(_xlfn.XLOOKUP($A83,INDIRECT("_"&amp;_xlfn.XLOOKUP(BJ$2,WatchbillMONTHLY!$A$3:$U$3,OFFSET(WatchbillMONTHLY!$A$3:$U$3,1,2))),INDIRECT("_"&amp;_xlfn.XLOOKUP(BJ$2,WatchbillMONTHLY!$A$3:$U$3,OFFSET(WatchbillMONTHLY!$A$3:$U$3,1,2))))=$A83,_xlfn.XLOOKUP(BJ$2,WatchbillMONTHLY!$A$3:$U$3,OFFSET(WatchbillMONTHLY!$A$3:$U$3,1,2)),FALSE),TRUE,FALSE),
IF(_xlfn.XLOOKUP(BJ$2,WatchbillMONTHLY!$A$20:$U$20,OFFSET(WatchbillMONTHLY!$A$20:$U$20,1,2))=IF(_xlfn.XLOOKUP($A83,INDIRECT("_"&amp;_xlfn.XLOOKUP(BJ$2,WatchbillMONTHLY!$A$20:$U$20,OFFSET(WatchbillMONTHLY!$A$20:$U$20,1,2))),INDIRECT("_"&amp;_xlfn.XLOOKUP(BJ$2,WatchbillMONTHLY!$A$20:$U$20,OFFSET(WatchbillMONTHLY!$A$20:$U$20,1,2))))=$A83,_xlfn.XLOOKUP(BJ$2,WatchbillMONTHLY!$A$20:$U$20,OFFSET(WatchbillMONTHLY!$A$20:$U$20,1,2)),FALSE),TRUE,FALSE)),
IF(_xlfn.XLOOKUP(BJ$2,WatchbillMONTHLY!$A$37:$U$37,OFFSET(WatchbillMONTHLY!$A$37:$U$37,1,2))=IF(_xlfn.XLOOKUP($A83,INDIRECT("_"&amp;_xlfn.XLOOKUP(BJ$2,WatchbillMONTHLY!$A$37:$U$37,OFFSET(WatchbillMONTHLY!$A$37:$U$37,1,2))),INDIRECT("_"&amp;_xlfn.XLOOKUP(BJ$2,WatchbillMONTHLY!$A$37:$U$37,OFFSET(WatchbillMONTHLY!$A$37:$U$37,1,2))))=$A83,_xlfn.XLOOKUP(BJ$2,WatchbillMONTHLY!$A$37:$U$37,OFFSET(WatchbillMONTHLY!$A$37:$U$37,1,2)),FALSE),TRUE,FALSE)),
IF(_xlfn.XLOOKUP(BJ$2,WatchbillMONTHLY!$A$54:$U$54,OFFSET(WatchbillMONTHLY!$A$54:$U$54,1,2))=IF(_xlfn.XLOOKUP($A83,INDIRECT("_"&amp;_xlfn.XLOOKUP(BJ$2,WatchbillMONTHLY!$A$54:$U$54,OFFSET(WatchbillMONTHLY!$A$54:$U$54,1,2))),INDIRECT("_"&amp;_xlfn.XLOOKUP(BJ$2,WatchbillMONTHLY!$A$54:$U$54,OFFSET(WatchbillMONTHLY!$A$54:$U$54,1,2))))=$A83,_xlfn.XLOOKUP(BJ$2,WatchbillMONTHLY!$A$54:$U$54,OFFSET(WatchbillMONTHLY!$A$54:$U$54,1,2)),FALSE),TRUE,FALSE)),
IF(_xlfn.XLOOKUP(BJ$2,WatchbillMONTHLY!$A$71:$U$71,OFFSET(WatchbillMONTHLY!$A$71:$U$71,1,2))=IF(_xlfn.XLOOKUP($A83,INDIRECT("_"&amp;_xlfn.XLOOKUP(BJ$2,WatchbillMONTHLY!$A$71:$U$71,OFFSET(WatchbillMONTHLY!$A$71:$U$71,1,2))),INDIRECT("_"&amp;_xlfn.XLOOKUP(BJ$2,WatchbillMONTHLY!$A$71:$U$71,OFFSET(WatchbillMONTHLY!$A$71:$U$71,1,2))))=$A83,_xlfn.XLOOKUP(BJ$2,WatchbillMONTHLY!$A$71:$U$71,OFFSET(WatchbillMONTHLY!$A$71:$U$71,1,2)),FALSE),TRUE,FALSE)),
IF(_xlfn.XLOOKUP(BJ$2,WatchbillMONTHLY!$A$88:$U$88,OFFSET(WatchbillMONTHLY!$A$88:$U$88,1,2))=IF(_xlfn.XLOOKUP($A83,INDIRECT("_"&amp;_xlfn.XLOOKUP(BJ$2,WatchbillMONTHLY!$A$88:$U$88,OFFSET(WatchbillMONTHLY!$A$88:$U$88,1,2))),INDIRECT("_"&amp;_xlfn.XLOOKUP(BJ$2,WatchbillMONTHLY!$A$88:$U$88,OFFSET(WatchbillMONTHLY!$A$88:$U$88,1,2))))=$A83,_xlfn.XLOOKUP(BJ$2,WatchbillMONTHLY!$A$88:$U$88,OFFSET(WatchbillMONTHLY!$A$88:$U$88,1,2)),FALSE),TRUE,FALSE)),
FALSE),FALSE)</f>
        <v>0</v>
      </c>
      <c r="BK83" s="209" t="b" cm="1">
        <f t="array" aca="1" ref="BK83" ca="1">IF(AND($A83 &gt; 0, AD83 &gt; 0,BK$2&lt;MiscFormulas!$A$5+1),
_xlfn.IFNA(
_xlfn.IFNA(
_xlfn.IFNA(
_xlfn.IFNA(
_xlfn.IFNA(
_xlfn.IFNA(
IF(_xlfn.XLOOKUP(BK$2,WatchbillMONTHLY!$A$3:$U$3,OFFSET(WatchbillMONTHLY!$A$3:$U$3,1,2))=IF(_xlfn.XLOOKUP($A83,INDIRECT("_"&amp;_xlfn.XLOOKUP(BK$2,WatchbillMONTHLY!$A$3:$U$3,OFFSET(WatchbillMONTHLY!$A$3:$U$3,1,2))),INDIRECT("_"&amp;_xlfn.XLOOKUP(BK$2,WatchbillMONTHLY!$A$3:$U$3,OFFSET(WatchbillMONTHLY!$A$3:$U$3,1,2))))=$A83,_xlfn.XLOOKUP(BK$2,WatchbillMONTHLY!$A$3:$U$3,OFFSET(WatchbillMONTHLY!$A$3:$U$3,1,2)),FALSE),TRUE,FALSE),
IF(_xlfn.XLOOKUP(BK$2,WatchbillMONTHLY!$A$20:$U$20,OFFSET(WatchbillMONTHLY!$A$20:$U$20,1,2))=IF(_xlfn.XLOOKUP($A83,INDIRECT("_"&amp;_xlfn.XLOOKUP(BK$2,WatchbillMONTHLY!$A$20:$U$20,OFFSET(WatchbillMONTHLY!$A$20:$U$20,1,2))),INDIRECT("_"&amp;_xlfn.XLOOKUP(BK$2,WatchbillMONTHLY!$A$20:$U$20,OFFSET(WatchbillMONTHLY!$A$20:$U$20,1,2))))=$A83,_xlfn.XLOOKUP(BK$2,WatchbillMONTHLY!$A$20:$U$20,OFFSET(WatchbillMONTHLY!$A$20:$U$20,1,2)),FALSE),TRUE,FALSE)),
IF(_xlfn.XLOOKUP(BK$2,WatchbillMONTHLY!$A$37:$U$37,OFFSET(WatchbillMONTHLY!$A$37:$U$37,1,2))=IF(_xlfn.XLOOKUP($A83,INDIRECT("_"&amp;_xlfn.XLOOKUP(BK$2,WatchbillMONTHLY!$A$37:$U$37,OFFSET(WatchbillMONTHLY!$A$37:$U$37,1,2))),INDIRECT("_"&amp;_xlfn.XLOOKUP(BK$2,WatchbillMONTHLY!$A$37:$U$37,OFFSET(WatchbillMONTHLY!$A$37:$U$37,1,2))))=$A83,_xlfn.XLOOKUP(BK$2,WatchbillMONTHLY!$A$37:$U$37,OFFSET(WatchbillMONTHLY!$A$37:$U$37,1,2)),FALSE),TRUE,FALSE)),
IF(_xlfn.XLOOKUP(BK$2,WatchbillMONTHLY!$A$54:$U$54,OFFSET(WatchbillMONTHLY!$A$54:$U$54,1,2))=IF(_xlfn.XLOOKUP($A83,INDIRECT("_"&amp;_xlfn.XLOOKUP(BK$2,WatchbillMONTHLY!$A$54:$U$54,OFFSET(WatchbillMONTHLY!$A$54:$U$54,1,2))),INDIRECT("_"&amp;_xlfn.XLOOKUP(BK$2,WatchbillMONTHLY!$A$54:$U$54,OFFSET(WatchbillMONTHLY!$A$54:$U$54,1,2))))=$A83,_xlfn.XLOOKUP(BK$2,WatchbillMONTHLY!$A$54:$U$54,OFFSET(WatchbillMONTHLY!$A$54:$U$54,1,2)),FALSE),TRUE,FALSE)),
IF(_xlfn.XLOOKUP(BK$2,WatchbillMONTHLY!$A$71:$U$71,OFFSET(WatchbillMONTHLY!$A$71:$U$71,1,2))=IF(_xlfn.XLOOKUP($A83,INDIRECT("_"&amp;_xlfn.XLOOKUP(BK$2,WatchbillMONTHLY!$A$71:$U$71,OFFSET(WatchbillMONTHLY!$A$71:$U$71,1,2))),INDIRECT("_"&amp;_xlfn.XLOOKUP(BK$2,WatchbillMONTHLY!$A$71:$U$71,OFFSET(WatchbillMONTHLY!$A$71:$U$71,1,2))))=$A83,_xlfn.XLOOKUP(BK$2,WatchbillMONTHLY!$A$71:$U$71,OFFSET(WatchbillMONTHLY!$A$71:$U$71,1,2)),FALSE),TRUE,FALSE)),
IF(_xlfn.XLOOKUP(BK$2,WatchbillMONTHLY!$A$88:$U$88,OFFSET(WatchbillMONTHLY!$A$88:$U$88,1,2))=IF(_xlfn.XLOOKUP($A83,INDIRECT("_"&amp;_xlfn.XLOOKUP(BK$2,WatchbillMONTHLY!$A$88:$U$88,OFFSET(WatchbillMONTHLY!$A$88:$U$88,1,2))),INDIRECT("_"&amp;_xlfn.XLOOKUP(BK$2,WatchbillMONTHLY!$A$88:$U$88,OFFSET(WatchbillMONTHLY!$A$88:$U$88,1,2))))=$A83,_xlfn.XLOOKUP(BK$2,WatchbillMONTHLY!$A$88:$U$88,OFFSET(WatchbillMONTHLY!$A$88:$U$88,1,2)),FALSE),TRUE,FALSE)),
FALSE),FALSE)</f>
        <v>0</v>
      </c>
      <c r="BL83" s="209" t="b" cm="1">
        <f t="array" aca="1" ref="BL83" ca="1">IF(AND($A83 &gt; 0, AE83 &gt; 0,BL$2&lt;MiscFormulas!$A$5+1),
_xlfn.IFNA(
_xlfn.IFNA(
_xlfn.IFNA(
_xlfn.IFNA(
_xlfn.IFNA(
_xlfn.IFNA(
IF(_xlfn.XLOOKUP(BL$2,WatchbillMONTHLY!$A$3:$U$3,OFFSET(WatchbillMONTHLY!$A$3:$U$3,1,2))=IF(_xlfn.XLOOKUP($A83,INDIRECT("_"&amp;_xlfn.XLOOKUP(BL$2,WatchbillMONTHLY!$A$3:$U$3,OFFSET(WatchbillMONTHLY!$A$3:$U$3,1,2))),INDIRECT("_"&amp;_xlfn.XLOOKUP(BL$2,WatchbillMONTHLY!$A$3:$U$3,OFFSET(WatchbillMONTHLY!$A$3:$U$3,1,2))))=$A83,_xlfn.XLOOKUP(BL$2,WatchbillMONTHLY!$A$3:$U$3,OFFSET(WatchbillMONTHLY!$A$3:$U$3,1,2)),FALSE),TRUE,FALSE),
IF(_xlfn.XLOOKUP(BL$2,WatchbillMONTHLY!$A$20:$U$20,OFFSET(WatchbillMONTHLY!$A$20:$U$20,1,2))=IF(_xlfn.XLOOKUP($A83,INDIRECT("_"&amp;_xlfn.XLOOKUP(BL$2,WatchbillMONTHLY!$A$20:$U$20,OFFSET(WatchbillMONTHLY!$A$20:$U$20,1,2))),INDIRECT("_"&amp;_xlfn.XLOOKUP(BL$2,WatchbillMONTHLY!$A$20:$U$20,OFFSET(WatchbillMONTHLY!$A$20:$U$20,1,2))))=$A83,_xlfn.XLOOKUP(BL$2,WatchbillMONTHLY!$A$20:$U$20,OFFSET(WatchbillMONTHLY!$A$20:$U$20,1,2)),FALSE),TRUE,FALSE)),
IF(_xlfn.XLOOKUP(BL$2,WatchbillMONTHLY!$A$37:$U$37,OFFSET(WatchbillMONTHLY!$A$37:$U$37,1,2))=IF(_xlfn.XLOOKUP($A83,INDIRECT("_"&amp;_xlfn.XLOOKUP(BL$2,WatchbillMONTHLY!$A$37:$U$37,OFFSET(WatchbillMONTHLY!$A$37:$U$37,1,2))),INDIRECT("_"&amp;_xlfn.XLOOKUP(BL$2,WatchbillMONTHLY!$A$37:$U$37,OFFSET(WatchbillMONTHLY!$A$37:$U$37,1,2))))=$A83,_xlfn.XLOOKUP(BL$2,WatchbillMONTHLY!$A$37:$U$37,OFFSET(WatchbillMONTHLY!$A$37:$U$37,1,2)),FALSE),TRUE,FALSE)),
IF(_xlfn.XLOOKUP(BL$2,WatchbillMONTHLY!$A$54:$U$54,OFFSET(WatchbillMONTHLY!$A$54:$U$54,1,2))=IF(_xlfn.XLOOKUP($A83,INDIRECT("_"&amp;_xlfn.XLOOKUP(BL$2,WatchbillMONTHLY!$A$54:$U$54,OFFSET(WatchbillMONTHLY!$A$54:$U$54,1,2))),INDIRECT("_"&amp;_xlfn.XLOOKUP(BL$2,WatchbillMONTHLY!$A$54:$U$54,OFFSET(WatchbillMONTHLY!$A$54:$U$54,1,2))))=$A83,_xlfn.XLOOKUP(BL$2,WatchbillMONTHLY!$A$54:$U$54,OFFSET(WatchbillMONTHLY!$A$54:$U$54,1,2)),FALSE),TRUE,FALSE)),
IF(_xlfn.XLOOKUP(BL$2,WatchbillMONTHLY!$A$71:$U$71,OFFSET(WatchbillMONTHLY!$A$71:$U$71,1,2))=IF(_xlfn.XLOOKUP($A83,INDIRECT("_"&amp;_xlfn.XLOOKUP(BL$2,WatchbillMONTHLY!$A$71:$U$71,OFFSET(WatchbillMONTHLY!$A$71:$U$71,1,2))),INDIRECT("_"&amp;_xlfn.XLOOKUP(BL$2,WatchbillMONTHLY!$A$71:$U$71,OFFSET(WatchbillMONTHLY!$A$71:$U$71,1,2))))=$A83,_xlfn.XLOOKUP(BL$2,WatchbillMONTHLY!$A$71:$U$71,OFFSET(WatchbillMONTHLY!$A$71:$U$71,1,2)),FALSE),TRUE,FALSE)),
IF(_xlfn.XLOOKUP(BL$2,WatchbillMONTHLY!$A$88:$U$88,OFFSET(WatchbillMONTHLY!$A$88:$U$88,1,2))=IF(_xlfn.XLOOKUP($A83,INDIRECT("_"&amp;_xlfn.XLOOKUP(BL$2,WatchbillMONTHLY!$A$88:$U$88,OFFSET(WatchbillMONTHLY!$A$88:$U$88,1,2))),INDIRECT("_"&amp;_xlfn.XLOOKUP(BL$2,WatchbillMONTHLY!$A$88:$U$88,OFFSET(WatchbillMONTHLY!$A$88:$U$88,1,2))))=$A83,_xlfn.XLOOKUP(BL$2,WatchbillMONTHLY!$A$88:$U$88,OFFSET(WatchbillMONTHLY!$A$88:$U$88,1,2)),FALSE),TRUE,FALSE)),
FALSE),FALSE)</f>
        <v>0</v>
      </c>
      <c r="BM83" s="209" t="b" cm="1">
        <f t="array" aca="1" ref="BM83" ca="1">IF(AND($A83 &gt; 0, AF83 &gt; 0,BM$2&lt;MiscFormulas!$A$5+1),
_xlfn.IFNA(
_xlfn.IFNA(
_xlfn.IFNA(
_xlfn.IFNA(
_xlfn.IFNA(
_xlfn.IFNA(
IF(_xlfn.XLOOKUP(BM$2,WatchbillMONTHLY!$A$3:$U$3,OFFSET(WatchbillMONTHLY!$A$3:$U$3,1,2))=IF(_xlfn.XLOOKUP($A83,INDIRECT("_"&amp;_xlfn.XLOOKUP(BM$2,WatchbillMONTHLY!$A$3:$U$3,OFFSET(WatchbillMONTHLY!$A$3:$U$3,1,2))),INDIRECT("_"&amp;_xlfn.XLOOKUP(BM$2,WatchbillMONTHLY!$A$3:$U$3,OFFSET(WatchbillMONTHLY!$A$3:$U$3,1,2))))=$A83,_xlfn.XLOOKUP(BM$2,WatchbillMONTHLY!$A$3:$U$3,OFFSET(WatchbillMONTHLY!$A$3:$U$3,1,2)),FALSE),TRUE,FALSE),
IF(_xlfn.XLOOKUP(BM$2,WatchbillMONTHLY!$A$20:$U$20,OFFSET(WatchbillMONTHLY!$A$20:$U$20,1,2))=IF(_xlfn.XLOOKUP($A83,INDIRECT("_"&amp;_xlfn.XLOOKUP(BM$2,WatchbillMONTHLY!$A$20:$U$20,OFFSET(WatchbillMONTHLY!$A$20:$U$20,1,2))),INDIRECT("_"&amp;_xlfn.XLOOKUP(BM$2,WatchbillMONTHLY!$A$20:$U$20,OFFSET(WatchbillMONTHLY!$A$20:$U$20,1,2))))=$A83,_xlfn.XLOOKUP(BM$2,WatchbillMONTHLY!$A$20:$U$20,OFFSET(WatchbillMONTHLY!$A$20:$U$20,1,2)),FALSE),TRUE,FALSE)),
IF(_xlfn.XLOOKUP(BM$2,WatchbillMONTHLY!$A$37:$U$37,OFFSET(WatchbillMONTHLY!$A$37:$U$37,1,2))=IF(_xlfn.XLOOKUP($A83,INDIRECT("_"&amp;_xlfn.XLOOKUP(BM$2,WatchbillMONTHLY!$A$37:$U$37,OFFSET(WatchbillMONTHLY!$A$37:$U$37,1,2))),INDIRECT("_"&amp;_xlfn.XLOOKUP(BM$2,WatchbillMONTHLY!$A$37:$U$37,OFFSET(WatchbillMONTHLY!$A$37:$U$37,1,2))))=$A83,_xlfn.XLOOKUP(BM$2,WatchbillMONTHLY!$A$37:$U$37,OFFSET(WatchbillMONTHLY!$A$37:$U$37,1,2)),FALSE),TRUE,FALSE)),
IF(_xlfn.XLOOKUP(BM$2,WatchbillMONTHLY!$A$54:$U$54,OFFSET(WatchbillMONTHLY!$A$54:$U$54,1,2))=IF(_xlfn.XLOOKUP($A83,INDIRECT("_"&amp;_xlfn.XLOOKUP(BM$2,WatchbillMONTHLY!$A$54:$U$54,OFFSET(WatchbillMONTHLY!$A$54:$U$54,1,2))),INDIRECT("_"&amp;_xlfn.XLOOKUP(BM$2,WatchbillMONTHLY!$A$54:$U$54,OFFSET(WatchbillMONTHLY!$A$54:$U$54,1,2))))=$A83,_xlfn.XLOOKUP(BM$2,WatchbillMONTHLY!$A$54:$U$54,OFFSET(WatchbillMONTHLY!$A$54:$U$54,1,2)),FALSE),TRUE,FALSE)),
IF(_xlfn.XLOOKUP(BM$2,WatchbillMONTHLY!$A$71:$U$71,OFFSET(WatchbillMONTHLY!$A$71:$U$71,1,2))=IF(_xlfn.XLOOKUP($A83,INDIRECT("_"&amp;_xlfn.XLOOKUP(BM$2,WatchbillMONTHLY!$A$71:$U$71,OFFSET(WatchbillMONTHLY!$A$71:$U$71,1,2))),INDIRECT("_"&amp;_xlfn.XLOOKUP(BM$2,WatchbillMONTHLY!$A$71:$U$71,OFFSET(WatchbillMONTHLY!$A$71:$U$71,1,2))))=$A83,_xlfn.XLOOKUP(BM$2,WatchbillMONTHLY!$A$71:$U$71,OFFSET(WatchbillMONTHLY!$A$71:$U$71,1,2)),FALSE),TRUE,FALSE)),
IF(_xlfn.XLOOKUP(BM$2,WatchbillMONTHLY!$A$88:$U$88,OFFSET(WatchbillMONTHLY!$A$88:$U$88,1,2))=IF(_xlfn.XLOOKUP($A83,INDIRECT("_"&amp;_xlfn.XLOOKUP(BM$2,WatchbillMONTHLY!$A$88:$U$88,OFFSET(WatchbillMONTHLY!$A$88:$U$88,1,2))),INDIRECT("_"&amp;_xlfn.XLOOKUP(BM$2,WatchbillMONTHLY!$A$88:$U$88,OFFSET(WatchbillMONTHLY!$A$88:$U$88,1,2))))=$A83,_xlfn.XLOOKUP(BM$2,WatchbillMONTHLY!$A$88:$U$88,OFFSET(WatchbillMONTHLY!$A$88:$U$88,1,2)),FALSE),TRUE,FALSE)),
FALSE),FALSE)</f>
        <v>0</v>
      </c>
      <c r="BN83" s="209" t="b" cm="1">
        <f t="array" aca="1" ref="BN83" ca="1">IF(AND($A83 &gt; 0, AG83 &gt; 0,BN$2&lt;MiscFormulas!$A$5+1),
_xlfn.IFNA(
_xlfn.IFNA(
_xlfn.IFNA(
_xlfn.IFNA(
_xlfn.IFNA(
_xlfn.IFNA(
IF(_xlfn.XLOOKUP(BN$2,WatchbillMONTHLY!$A$3:$U$3,OFFSET(WatchbillMONTHLY!$A$3:$U$3,1,2))=IF(_xlfn.XLOOKUP($A83,INDIRECT("_"&amp;_xlfn.XLOOKUP(BN$2,WatchbillMONTHLY!$A$3:$U$3,OFFSET(WatchbillMONTHLY!$A$3:$U$3,1,2))),INDIRECT("_"&amp;_xlfn.XLOOKUP(BN$2,WatchbillMONTHLY!$A$3:$U$3,OFFSET(WatchbillMONTHLY!$A$3:$U$3,1,2))))=$A83,_xlfn.XLOOKUP(BN$2,WatchbillMONTHLY!$A$3:$U$3,OFFSET(WatchbillMONTHLY!$A$3:$U$3,1,2)),FALSE),TRUE,FALSE),
IF(_xlfn.XLOOKUP(BN$2,WatchbillMONTHLY!$A$20:$U$20,OFFSET(WatchbillMONTHLY!$A$20:$U$20,1,2))=IF(_xlfn.XLOOKUP($A83,INDIRECT("_"&amp;_xlfn.XLOOKUP(BN$2,WatchbillMONTHLY!$A$20:$U$20,OFFSET(WatchbillMONTHLY!$A$20:$U$20,1,2))),INDIRECT("_"&amp;_xlfn.XLOOKUP(BN$2,WatchbillMONTHLY!$A$20:$U$20,OFFSET(WatchbillMONTHLY!$A$20:$U$20,1,2))))=$A83,_xlfn.XLOOKUP(BN$2,WatchbillMONTHLY!$A$20:$U$20,OFFSET(WatchbillMONTHLY!$A$20:$U$20,1,2)),FALSE),TRUE,FALSE)),
IF(_xlfn.XLOOKUP(BN$2,WatchbillMONTHLY!$A$37:$U$37,OFFSET(WatchbillMONTHLY!$A$37:$U$37,1,2))=IF(_xlfn.XLOOKUP($A83,INDIRECT("_"&amp;_xlfn.XLOOKUP(BN$2,WatchbillMONTHLY!$A$37:$U$37,OFFSET(WatchbillMONTHLY!$A$37:$U$37,1,2))),INDIRECT("_"&amp;_xlfn.XLOOKUP(BN$2,WatchbillMONTHLY!$A$37:$U$37,OFFSET(WatchbillMONTHLY!$A$37:$U$37,1,2))))=$A83,_xlfn.XLOOKUP(BN$2,WatchbillMONTHLY!$A$37:$U$37,OFFSET(WatchbillMONTHLY!$A$37:$U$37,1,2)),FALSE),TRUE,FALSE)),
IF(_xlfn.XLOOKUP(BN$2,WatchbillMONTHLY!$A$54:$U$54,OFFSET(WatchbillMONTHLY!$A$54:$U$54,1,2))=IF(_xlfn.XLOOKUP($A83,INDIRECT("_"&amp;_xlfn.XLOOKUP(BN$2,WatchbillMONTHLY!$A$54:$U$54,OFFSET(WatchbillMONTHLY!$A$54:$U$54,1,2))),INDIRECT("_"&amp;_xlfn.XLOOKUP(BN$2,WatchbillMONTHLY!$A$54:$U$54,OFFSET(WatchbillMONTHLY!$A$54:$U$54,1,2))))=$A83,_xlfn.XLOOKUP(BN$2,WatchbillMONTHLY!$A$54:$U$54,OFFSET(WatchbillMONTHLY!$A$54:$U$54,1,2)),FALSE),TRUE,FALSE)),
IF(_xlfn.XLOOKUP(BN$2,WatchbillMONTHLY!$A$71:$U$71,OFFSET(WatchbillMONTHLY!$A$71:$U$71,1,2))=IF(_xlfn.XLOOKUP($A83,INDIRECT("_"&amp;_xlfn.XLOOKUP(BN$2,WatchbillMONTHLY!$A$71:$U$71,OFFSET(WatchbillMONTHLY!$A$71:$U$71,1,2))),INDIRECT("_"&amp;_xlfn.XLOOKUP(BN$2,WatchbillMONTHLY!$A$71:$U$71,OFFSET(WatchbillMONTHLY!$A$71:$U$71,1,2))))=$A83,_xlfn.XLOOKUP(BN$2,WatchbillMONTHLY!$A$71:$U$71,OFFSET(WatchbillMONTHLY!$A$71:$U$71,1,2)),FALSE),TRUE,FALSE)),
IF(_xlfn.XLOOKUP(BN$2,WatchbillMONTHLY!$A$88:$U$88,OFFSET(WatchbillMONTHLY!$A$88:$U$88,1,2))=IF(_xlfn.XLOOKUP($A83,INDIRECT("_"&amp;_xlfn.XLOOKUP(BN$2,WatchbillMONTHLY!$A$88:$U$88,OFFSET(WatchbillMONTHLY!$A$88:$U$88,1,2))),INDIRECT("_"&amp;_xlfn.XLOOKUP(BN$2,WatchbillMONTHLY!$A$88:$U$88,OFFSET(WatchbillMONTHLY!$A$88:$U$88,1,2))))=$A83,_xlfn.XLOOKUP(BN$2,WatchbillMONTHLY!$A$88:$U$88,OFFSET(WatchbillMONTHLY!$A$88:$U$88,1,2)),FALSE),TRUE,FALSE)),
FALSE),FALSE)</f>
        <v>0</v>
      </c>
      <c r="BO83" s="209"/>
      <c r="BP83" s="210"/>
    </row>
    <row r="84" spans="1:68" x14ac:dyDescent="0.35">
      <c r="A84" t="str">
        <v>EX3 Michael, K.</v>
      </c>
      <c r="B84" s="215" t="str">
        <v>EX3 Michael, Kane</v>
      </c>
      <c r="C84" s="191"/>
      <c r="D84" s="235"/>
      <c r="E84" s="235"/>
      <c r="F84" s="235"/>
      <c r="G84" s="235"/>
      <c r="H84" s="235"/>
      <c r="I84" s="235"/>
      <c r="J84" s="235"/>
      <c r="K84" s="235"/>
      <c r="L84" s="235"/>
      <c r="M84" s="235"/>
      <c r="N84" s="235"/>
      <c r="O84" s="235"/>
      <c r="P84" s="235"/>
      <c r="Q84" s="235"/>
      <c r="R84" s="235"/>
      <c r="S84" s="235"/>
      <c r="T84" s="235"/>
      <c r="U84" s="235"/>
      <c r="V84" s="235"/>
      <c r="W84" s="235"/>
      <c r="X84" s="235"/>
      <c r="Y84" s="235"/>
      <c r="Z84" s="235"/>
      <c r="AA84" s="235"/>
      <c r="AB84" s="235"/>
      <c r="AC84" s="235"/>
      <c r="AD84" s="235"/>
      <c r="AE84" s="235"/>
      <c r="AF84" s="235"/>
      <c r="AG84" s="235"/>
      <c r="AH84" s="192"/>
      <c r="AI84" s="209"/>
      <c r="AJ84" s="209" t="str" cm="1">
        <f t="array" aca="1" ref="AJ84" ca="1">IF(OR(AK84:BN84=TRUE),$A84&amp;" :  ","")&amp;_xlfn.TEXTJOIN(" | ",TRUE,IF(AK84:BN84=TRUE,$AK$2:$BN$2,""))</f>
        <v/>
      </c>
      <c r="AK84" s="209" t="b" cm="1">
        <f t="array" aca="1" ref="AK84" ca="1">IF(AND($A84 &gt; 0, D84 &gt; 0,AK$2&lt;MiscFormulas!$A$5+1),
_xlfn.IFNA(
_xlfn.IFNA(
_xlfn.IFNA(
_xlfn.IFNA(
_xlfn.IFNA(
_xlfn.IFNA(
IF(_xlfn.XLOOKUP(AK$2,WatchbillMONTHLY!$A$3:$U$3,OFFSET(WatchbillMONTHLY!$A$3:$U$3,1,2))=IF(_xlfn.XLOOKUP($A84,INDIRECT("_"&amp;_xlfn.XLOOKUP(AK$2,WatchbillMONTHLY!$A$3:$U$3,OFFSET(WatchbillMONTHLY!$A$3:$U$3,1,2))),INDIRECT("_"&amp;_xlfn.XLOOKUP(AK$2,WatchbillMONTHLY!$A$3:$U$3,OFFSET(WatchbillMONTHLY!$A$3:$U$3,1,2))))=$A84,_xlfn.XLOOKUP(AK$2,WatchbillMONTHLY!$A$3:$U$3,OFFSET(WatchbillMONTHLY!$A$3:$U$3,1,2)),FALSE),TRUE,FALSE),
IF(_xlfn.XLOOKUP(AK$2,WatchbillMONTHLY!$A$20:$U$20,OFFSET(WatchbillMONTHLY!$A$20:$U$20,1,2))=IF(_xlfn.XLOOKUP($A84,INDIRECT("_"&amp;_xlfn.XLOOKUP(AK$2,WatchbillMONTHLY!$A$20:$U$20,OFFSET(WatchbillMONTHLY!$A$20:$U$20,1,2))),INDIRECT("_"&amp;_xlfn.XLOOKUP(AK$2,WatchbillMONTHLY!$A$20:$U$20,OFFSET(WatchbillMONTHLY!$A$20:$U$20,1,2))))=$A84,_xlfn.XLOOKUP(AK$2,WatchbillMONTHLY!$A$20:$U$20,OFFSET(WatchbillMONTHLY!$A$20:$U$20,1,2)),FALSE),TRUE,FALSE)),
IF(_xlfn.XLOOKUP(AK$2,WatchbillMONTHLY!$A$37:$U$37,OFFSET(WatchbillMONTHLY!$A$37:$U$37,1,2))=IF(_xlfn.XLOOKUP($A84,INDIRECT("_"&amp;_xlfn.XLOOKUP(AK$2,WatchbillMONTHLY!$A$37:$U$37,OFFSET(WatchbillMONTHLY!$A$37:$U$37,1,2))),INDIRECT("_"&amp;_xlfn.XLOOKUP(AK$2,WatchbillMONTHLY!$A$37:$U$37,OFFSET(WatchbillMONTHLY!$A$37:$U$37,1,2))))=$A84,_xlfn.XLOOKUP(AK$2,WatchbillMONTHLY!$A$37:$U$37,OFFSET(WatchbillMONTHLY!$A$37:$U$37,1,2)),FALSE),TRUE,FALSE)),
IF(_xlfn.XLOOKUP(AK$2,WatchbillMONTHLY!$A$54:$U$54,OFFSET(WatchbillMONTHLY!$A$54:$U$54,1,2))=IF(_xlfn.XLOOKUP($A84,INDIRECT("_"&amp;_xlfn.XLOOKUP(AK$2,WatchbillMONTHLY!$A$54:$U$54,OFFSET(WatchbillMONTHLY!$A$54:$U$54,1,2))),INDIRECT("_"&amp;_xlfn.XLOOKUP(AK$2,WatchbillMONTHLY!$A$54:$U$54,OFFSET(WatchbillMONTHLY!$A$54:$U$54,1,2))))=$A84,_xlfn.XLOOKUP(AK$2,WatchbillMONTHLY!$A$54:$U$54,OFFSET(WatchbillMONTHLY!$A$54:$U$54,1,2)),FALSE),TRUE,FALSE)),
IF(_xlfn.XLOOKUP(AK$2,WatchbillMONTHLY!$A$71:$U$71,OFFSET(WatchbillMONTHLY!$A$71:$U$71,1,2))=IF(_xlfn.XLOOKUP($A84,INDIRECT("_"&amp;_xlfn.XLOOKUP(AK$2,WatchbillMONTHLY!$A$71:$U$71,OFFSET(WatchbillMONTHLY!$A$71:$U$71,1,2))),INDIRECT("_"&amp;_xlfn.XLOOKUP(AK$2,WatchbillMONTHLY!$A$71:$U$71,OFFSET(WatchbillMONTHLY!$A$71:$U$71,1,2))))=$A84,_xlfn.XLOOKUP(AK$2,WatchbillMONTHLY!$A$71:$U$71,OFFSET(WatchbillMONTHLY!$A$71:$U$71,1,2)),FALSE),TRUE,FALSE)),
IF(_xlfn.XLOOKUP(AK$2,WatchbillMONTHLY!$A$88:$U$88,OFFSET(WatchbillMONTHLY!$A$88:$U$88,1,2))=IF(_xlfn.XLOOKUP($A84,INDIRECT("_"&amp;_xlfn.XLOOKUP(AK$2,WatchbillMONTHLY!$A$88:$U$88,OFFSET(WatchbillMONTHLY!$A$88:$U$88,1,2))),INDIRECT("_"&amp;_xlfn.XLOOKUP(AK$2,WatchbillMONTHLY!$A$88:$U$88,OFFSET(WatchbillMONTHLY!$A$88:$U$88,1,2))))=$A84,_xlfn.XLOOKUP(AK$2,WatchbillMONTHLY!$A$88:$U$88,OFFSET(WatchbillMONTHLY!$A$88:$U$88,1,2)),FALSE),TRUE,FALSE)),
FALSE),FALSE)</f>
        <v>0</v>
      </c>
      <c r="AL84" s="209" t="b" cm="1">
        <f t="array" aca="1" ref="AL84" ca="1">IF(AND($A84 &gt; 0, E84 &gt; 0,AL$2&lt;MiscFormulas!$A$5+1),
_xlfn.IFNA(
_xlfn.IFNA(
_xlfn.IFNA(
_xlfn.IFNA(
_xlfn.IFNA(
_xlfn.IFNA(
IF(_xlfn.XLOOKUP(AL$2,WatchbillMONTHLY!$A$3:$U$3,OFFSET(WatchbillMONTHLY!$A$3:$U$3,1,2))=IF(_xlfn.XLOOKUP($A84,INDIRECT("_"&amp;_xlfn.XLOOKUP(AL$2,WatchbillMONTHLY!$A$3:$U$3,OFFSET(WatchbillMONTHLY!$A$3:$U$3,1,2))),INDIRECT("_"&amp;_xlfn.XLOOKUP(AL$2,WatchbillMONTHLY!$A$3:$U$3,OFFSET(WatchbillMONTHLY!$A$3:$U$3,1,2))))=$A84,_xlfn.XLOOKUP(AL$2,WatchbillMONTHLY!$A$3:$U$3,OFFSET(WatchbillMONTHLY!$A$3:$U$3,1,2)),FALSE),TRUE,FALSE),
IF(_xlfn.XLOOKUP(AL$2,WatchbillMONTHLY!$A$20:$U$20,OFFSET(WatchbillMONTHLY!$A$20:$U$20,1,2))=IF(_xlfn.XLOOKUP($A84,INDIRECT("_"&amp;_xlfn.XLOOKUP(AL$2,WatchbillMONTHLY!$A$20:$U$20,OFFSET(WatchbillMONTHLY!$A$20:$U$20,1,2))),INDIRECT("_"&amp;_xlfn.XLOOKUP(AL$2,WatchbillMONTHLY!$A$20:$U$20,OFFSET(WatchbillMONTHLY!$A$20:$U$20,1,2))))=$A84,_xlfn.XLOOKUP(AL$2,WatchbillMONTHLY!$A$20:$U$20,OFFSET(WatchbillMONTHLY!$A$20:$U$20,1,2)),FALSE),TRUE,FALSE)),
IF(_xlfn.XLOOKUP(AL$2,WatchbillMONTHLY!$A$37:$U$37,OFFSET(WatchbillMONTHLY!$A$37:$U$37,1,2))=IF(_xlfn.XLOOKUP($A84,INDIRECT("_"&amp;_xlfn.XLOOKUP(AL$2,WatchbillMONTHLY!$A$37:$U$37,OFFSET(WatchbillMONTHLY!$A$37:$U$37,1,2))),INDIRECT("_"&amp;_xlfn.XLOOKUP(AL$2,WatchbillMONTHLY!$A$37:$U$37,OFFSET(WatchbillMONTHLY!$A$37:$U$37,1,2))))=$A84,_xlfn.XLOOKUP(AL$2,WatchbillMONTHLY!$A$37:$U$37,OFFSET(WatchbillMONTHLY!$A$37:$U$37,1,2)),FALSE),TRUE,FALSE)),
IF(_xlfn.XLOOKUP(AL$2,WatchbillMONTHLY!$A$54:$U$54,OFFSET(WatchbillMONTHLY!$A$54:$U$54,1,2))=IF(_xlfn.XLOOKUP($A84,INDIRECT("_"&amp;_xlfn.XLOOKUP(AL$2,WatchbillMONTHLY!$A$54:$U$54,OFFSET(WatchbillMONTHLY!$A$54:$U$54,1,2))),INDIRECT("_"&amp;_xlfn.XLOOKUP(AL$2,WatchbillMONTHLY!$A$54:$U$54,OFFSET(WatchbillMONTHLY!$A$54:$U$54,1,2))))=$A84,_xlfn.XLOOKUP(AL$2,WatchbillMONTHLY!$A$54:$U$54,OFFSET(WatchbillMONTHLY!$A$54:$U$54,1,2)),FALSE),TRUE,FALSE)),
IF(_xlfn.XLOOKUP(AL$2,WatchbillMONTHLY!$A$71:$U$71,OFFSET(WatchbillMONTHLY!$A$71:$U$71,1,2))=IF(_xlfn.XLOOKUP($A84,INDIRECT("_"&amp;_xlfn.XLOOKUP(AL$2,WatchbillMONTHLY!$A$71:$U$71,OFFSET(WatchbillMONTHLY!$A$71:$U$71,1,2))),INDIRECT("_"&amp;_xlfn.XLOOKUP(AL$2,WatchbillMONTHLY!$A$71:$U$71,OFFSET(WatchbillMONTHLY!$A$71:$U$71,1,2))))=$A84,_xlfn.XLOOKUP(AL$2,WatchbillMONTHLY!$A$71:$U$71,OFFSET(WatchbillMONTHLY!$A$71:$U$71,1,2)),FALSE),TRUE,FALSE)),
IF(_xlfn.XLOOKUP(AL$2,WatchbillMONTHLY!$A$88:$U$88,OFFSET(WatchbillMONTHLY!$A$88:$U$88,1,2))=IF(_xlfn.XLOOKUP($A84,INDIRECT("_"&amp;_xlfn.XLOOKUP(AL$2,WatchbillMONTHLY!$A$88:$U$88,OFFSET(WatchbillMONTHLY!$A$88:$U$88,1,2))),INDIRECT("_"&amp;_xlfn.XLOOKUP(AL$2,WatchbillMONTHLY!$A$88:$U$88,OFFSET(WatchbillMONTHLY!$A$88:$U$88,1,2))))=$A84,_xlfn.XLOOKUP(AL$2,WatchbillMONTHLY!$A$88:$U$88,OFFSET(WatchbillMONTHLY!$A$88:$U$88,1,2)),FALSE),TRUE,FALSE)),
FALSE),FALSE)</f>
        <v>0</v>
      </c>
      <c r="AM84" s="209" t="b" cm="1">
        <f t="array" aca="1" ref="AM84" ca="1">IF(AND($A84 &gt; 0, F84 &gt; 0,AM$2&lt;MiscFormulas!$A$5+1),
_xlfn.IFNA(
_xlfn.IFNA(
_xlfn.IFNA(
_xlfn.IFNA(
_xlfn.IFNA(
_xlfn.IFNA(
IF(_xlfn.XLOOKUP(AM$2,WatchbillMONTHLY!$A$3:$U$3,OFFSET(WatchbillMONTHLY!$A$3:$U$3,1,2))=IF(_xlfn.XLOOKUP($A84,INDIRECT("_"&amp;_xlfn.XLOOKUP(AM$2,WatchbillMONTHLY!$A$3:$U$3,OFFSET(WatchbillMONTHLY!$A$3:$U$3,1,2))),INDIRECT("_"&amp;_xlfn.XLOOKUP(AM$2,WatchbillMONTHLY!$A$3:$U$3,OFFSET(WatchbillMONTHLY!$A$3:$U$3,1,2))))=$A84,_xlfn.XLOOKUP(AM$2,WatchbillMONTHLY!$A$3:$U$3,OFFSET(WatchbillMONTHLY!$A$3:$U$3,1,2)),FALSE),TRUE,FALSE),
IF(_xlfn.XLOOKUP(AM$2,WatchbillMONTHLY!$A$20:$U$20,OFFSET(WatchbillMONTHLY!$A$20:$U$20,1,2))=IF(_xlfn.XLOOKUP($A84,INDIRECT("_"&amp;_xlfn.XLOOKUP(AM$2,WatchbillMONTHLY!$A$20:$U$20,OFFSET(WatchbillMONTHLY!$A$20:$U$20,1,2))),INDIRECT("_"&amp;_xlfn.XLOOKUP(AM$2,WatchbillMONTHLY!$A$20:$U$20,OFFSET(WatchbillMONTHLY!$A$20:$U$20,1,2))))=$A84,_xlfn.XLOOKUP(AM$2,WatchbillMONTHLY!$A$20:$U$20,OFFSET(WatchbillMONTHLY!$A$20:$U$20,1,2)),FALSE),TRUE,FALSE)),
IF(_xlfn.XLOOKUP(AM$2,WatchbillMONTHLY!$A$37:$U$37,OFFSET(WatchbillMONTHLY!$A$37:$U$37,1,2))=IF(_xlfn.XLOOKUP($A84,INDIRECT("_"&amp;_xlfn.XLOOKUP(AM$2,WatchbillMONTHLY!$A$37:$U$37,OFFSET(WatchbillMONTHLY!$A$37:$U$37,1,2))),INDIRECT("_"&amp;_xlfn.XLOOKUP(AM$2,WatchbillMONTHLY!$A$37:$U$37,OFFSET(WatchbillMONTHLY!$A$37:$U$37,1,2))))=$A84,_xlfn.XLOOKUP(AM$2,WatchbillMONTHLY!$A$37:$U$37,OFFSET(WatchbillMONTHLY!$A$37:$U$37,1,2)),FALSE),TRUE,FALSE)),
IF(_xlfn.XLOOKUP(AM$2,WatchbillMONTHLY!$A$54:$U$54,OFFSET(WatchbillMONTHLY!$A$54:$U$54,1,2))=IF(_xlfn.XLOOKUP($A84,INDIRECT("_"&amp;_xlfn.XLOOKUP(AM$2,WatchbillMONTHLY!$A$54:$U$54,OFFSET(WatchbillMONTHLY!$A$54:$U$54,1,2))),INDIRECT("_"&amp;_xlfn.XLOOKUP(AM$2,WatchbillMONTHLY!$A$54:$U$54,OFFSET(WatchbillMONTHLY!$A$54:$U$54,1,2))))=$A84,_xlfn.XLOOKUP(AM$2,WatchbillMONTHLY!$A$54:$U$54,OFFSET(WatchbillMONTHLY!$A$54:$U$54,1,2)),FALSE),TRUE,FALSE)),
IF(_xlfn.XLOOKUP(AM$2,WatchbillMONTHLY!$A$71:$U$71,OFFSET(WatchbillMONTHLY!$A$71:$U$71,1,2))=IF(_xlfn.XLOOKUP($A84,INDIRECT("_"&amp;_xlfn.XLOOKUP(AM$2,WatchbillMONTHLY!$A$71:$U$71,OFFSET(WatchbillMONTHLY!$A$71:$U$71,1,2))),INDIRECT("_"&amp;_xlfn.XLOOKUP(AM$2,WatchbillMONTHLY!$A$71:$U$71,OFFSET(WatchbillMONTHLY!$A$71:$U$71,1,2))))=$A84,_xlfn.XLOOKUP(AM$2,WatchbillMONTHLY!$A$71:$U$71,OFFSET(WatchbillMONTHLY!$A$71:$U$71,1,2)),FALSE),TRUE,FALSE)),
IF(_xlfn.XLOOKUP(AM$2,WatchbillMONTHLY!$A$88:$U$88,OFFSET(WatchbillMONTHLY!$A$88:$U$88,1,2))=IF(_xlfn.XLOOKUP($A84,INDIRECT("_"&amp;_xlfn.XLOOKUP(AM$2,WatchbillMONTHLY!$A$88:$U$88,OFFSET(WatchbillMONTHLY!$A$88:$U$88,1,2))),INDIRECT("_"&amp;_xlfn.XLOOKUP(AM$2,WatchbillMONTHLY!$A$88:$U$88,OFFSET(WatchbillMONTHLY!$A$88:$U$88,1,2))))=$A84,_xlfn.XLOOKUP(AM$2,WatchbillMONTHLY!$A$88:$U$88,OFFSET(WatchbillMONTHLY!$A$88:$U$88,1,2)),FALSE),TRUE,FALSE)),
FALSE),FALSE)</f>
        <v>0</v>
      </c>
      <c r="AN84" s="209" t="b" cm="1">
        <f t="array" aca="1" ref="AN84" ca="1">IF(AND($A84 &gt; 0, G84 &gt; 0,AN$2&lt;MiscFormulas!$A$5+1),
_xlfn.IFNA(
_xlfn.IFNA(
_xlfn.IFNA(
_xlfn.IFNA(
_xlfn.IFNA(
_xlfn.IFNA(
IF(_xlfn.XLOOKUP(AN$2,WatchbillMONTHLY!$A$3:$U$3,OFFSET(WatchbillMONTHLY!$A$3:$U$3,1,2))=IF(_xlfn.XLOOKUP($A84,INDIRECT("_"&amp;_xlfn.XLOOKUP(AN$2,WatchbillMONTHLY!$A$3:$U$3,OFFSET(WatchbillMONTHLY!$A$3:$U$3,1,2))),INDIRECT("_"&amp;_xlfn.XLOOKUP(AN$2,WatchbillMONTHLY!$A$3:$U$3,OFFSET(WatchbillMONTHLY!$A$3:$U$3,1,2))))=$A84,_xlfn.XLOOKUP(AN$2,WatchbillMONTHLY!$A$3:$U$3,OFFSET(WatchbillMONTHLY!$A$3:$U$3,1,2)),FALSE),TRUE,FALSE),
IF(_xlfn.XLOOKUP(AN$2,WatchbillMONTHLY!$A$20:$U$20,OFFSET(WatchbillMONTHLY!$A$20:$U$20,1,2))=IF(_xlfn.XLOOKUP($A84,INDIRECT("_"&amp;_xlfn.XLOOKUP(AN$2,WatchbillMONTHLY!$A$20:$U$20,OFFSET(WatchbillMONTHLY!$A$20:$U$20,1,2))),INDIRECT("_"&amp;_xlfn.XLOOKUP(AN$2,WatchbillMONTHLY!$A$20:$U$20,OFFSET(WatchbillMONTHLY!$A$20:$U$20,1,2))))=$A84,_xlfn.XLOOKUP(AN$2,WatchbillMONTHLY!$A$20:$U$20,OFFSET(WatchbillMONTHLY!$A$20:$U$20,1,2)),FALSE),TRUE,FALSE)),
IF(_xlfn.XLOOKUP(AN$2,WatchbillMONTHLY!$A$37:$U$37,OFFSET(WatchbillMONTHLY!$A$37:$U$37,1,2))=IF(_xlfn.XLOOKUP($A84,INDIRECT("_"&amp;_xlfn.XLOOKUP(AN$2,WatchbillMONTHLY!$A$37:$U$37,OFFSET(WatchbillMONTHLY!$A$37:$U$37,1,2))),INDIRECT("_"&amp;_xlfn.XLOOKUP(AN$2,WatchbillMONTHLY!$A$37:$U$37,OFFSET(WatchbillMONTHLY!$A$37:$U$37,1,2))))=$A84,_xlfn.XLOOKUP(AN$2,WatchbillMONTHLY!$A$37:$U$37,OFFSET(WatchbillMONTHLY!$A$37:$U$37,1,2)),FALSE),TRUE,FALSE)),
IF(_xlfn.XLOOKUP(AN$2,WatchbillMONTHLY!$A$54:$U$54,OFFSET(WatchbillMONTHLY!$A$54:$U$54,1,2))=IF(_xlfn.XLOOKUP($A84,INDIRECT("_"&amp;_xlfn.XLOOKUP(AN$2,WatchbillMONTHLY!$A$54:$U$54,OFFSET(WatchbillMONTHLY!$A$54:$U$54,1,2))),INDIRECT("_"&amp;_xlfn.XLOOKUP(AN$2,WatchbillMONTHLY!$A$54:$U$54,OFFSET(WatchbillMONTHLY!$A$54:$U$54,1,2))))=$A84,_xlfn.XLOOKUP(AN$2,WatchbillMONTHLY!$A$54:$U$54,OFFSET(WatchbillMONTHLY!$A$54:$U$54,1,2)),FALSE),TRUE,FALSE)),
IF(_xlfn.XLOOKUP(AN$2,WatchbillMONTHLY!$A$71:$U$71,OFFSET(WatchbillMONTHLY!$A$71:$U$71,1,2))=IF(_xlfn.XLOOKUP($A84,INDIRECT("_"&amp;_xlfn.XLOOKUP(AN$2,WatchbillMONTHLY!$A$71:$U$71,OFFSET(WatchbillMONTHLY!$A$71:$U$71,1,2))),INDIRECT("_"&amp;_xlfn.XLOOKUP(AN$2,WatchbillMONTHLY!$A$71:$U$71,OFFSET(WatchbillMONTHLY!$A$71:$U$71,1,2))))=$A84,_xlfn.XLOOKUP(AN$2,WatchbillMONTHLY!$A$71:$U$71,OFFSET(WatchbillMONTHLY!$A$71:$U$71,1,2)),FALSE),TRUE,FALSE)),
IF(_xlfn.XLOOKUP(AN$2,WatchbillMONTHLY!$A$88:$U$88,OFFSET(WatchbillMONTHLY!$A$88:$U$88,1,2))=IF(_xlfn.XLOOKUP($A84,INDIRECT("_"&amp;_xlfn.XLOOKUP(AN$2,WatchbillMONTHLY!$A$88:$U$88,OFFSET(WatchbillMONTHLY!$A$88:$U$88,1,2))),INDIRECT("_"&amp;_xlfn.XLOOKUP(AN$2,WatchbillMONTHLY!$A$88:$U$88,OFFSET(WatchbillMONTHLY!$A$88:$U$88,1,2))))=$A84,_xlfn.XLOOKUP(AN$2,WatchbillMONTHLY!$A$88:$U$88,OFFSET(WatchbillMONTHLY!$A$88:$U$88,1,2)),FALSE),TRUE,FALSE)),
FALSE),FALSE)</f>
        <v>0</v>
      </c>
      <c r="AO84" s="209" t="b" cm="1">
        <f t="array" aca="1" ref="AO84" ca="1">IF(AND($A84 &gt; 0, H84 &gt; 0,AO$2&lt;MiscFormulas!$A$5+1),
_xlfn.IFNA(
_xlfn.IFNA(
_xlfn.IFNA(
_xlfn.IFNA(
_xlfn.IFNA(
_xlfn.IFNA(
IF(_xlfn.XLOOKUP(AO$2,WatchbillMONTHLY!$A$3:$U$3,OFFSET(WatchbillMONTHLY!$A$3:$U$3,1,2))=IF(_xlfn.XLOOKUP($A84,INDIRECT("_"&amp;_xlfn.XLOOKUP(AO$2,WatchbillMONTHLY!$A$3:$U$3,OFFSET(WatchbillMONTHLY!$A$3:$U$3,1,2))),INDIRECT("_"&amp;_xlfn.XLOOKUP(AO$2,WatchbillMONTHLY!$A$3:$U$3,OFFSET(WatchbillMONTHLY!$A$3:$U$3,1,2))))=$A84,_xlfn.XLOOKUP(AO$2,WatchbillMONTHLY!$A$3:$U$3,OFFSET(WatchbillMONTHLY!$A$3:$U$3,1,2)),FALSE),TRUE,FALSE),
IF(_xlfn.XLOOKUP(AO$2,WatchbillMONTHLY!$A$20:$U$20,OFFSET(WatchbillMONTHLY!$A$20:$U$20,1,2))=IF(_xlfn.XLOOKUP($A84,INDIRECT("_"&amp;_xlfn.XLOOKUP(AO$2,WatchbillMONTHLY!$A$20:$U$20,OFFSET(WatchbillMONTHLY!$A$20:$U$20,1,2))),INDIRECT("_"&amp;_xlfn.XLOOKUP(AO$2,WatchbillMONTHLY!$A$20:$U$20,OFFSET(WatchbillMONTHLY!$A$20:$U$20,1,2))))=$A84,_xlfn.XLOOKUP(AO$2,WatchbillMONTHLY!$A$20:$U$20,OFFSET(WatchbillMONTHLY!$A$20:$U$20,1,2)),FALSE),TRUE,FALSE)),
IF(_xlfn.XLOOKUP(AO$2,WatchbillMONTHLY!$A$37:$U$37,OFFSET(WatchbillMONTHLY!$A$37:$U$37,1,2))=IF(_xlfn.XLOOKUP($A84,INDIRECT("_"&amp;_xlfn.XLOOKUP(AO$2,WatchbillMONTHLY!$A$37:$U$37,OFFSET(WatchbillMONTHLY!$A$37:$U$37,1,2))),INDIRECT("_"&amp;_xlfn.XLOOKUP(AO$2,WatchbillMONTHLY!$A$37:$U$37,OFFSET(WatchbillMONTHLY!$A$37:$U$37,1,2))))=$A84,_xlfn.XLOOKUP(AO$2,WatchbillMONTHLY!$A$37:$U$37,OFFSET(WatchbillMONTHLY!$A$37:$U$37,1,2)),FALSE),TRUE,FALSE)),
IF(_xlfn.XLOOKUP(AO$2,WatchbillMONTHLY!$A$54:$U$54,OFFSET(WatchbillMONTHLY!$A$54:$U$54,1,2))=IF(_xlfn.XLOOKUP($A84,INDIRECT("_"&amp;_xlfn.XLOOKUP(AO$2,WatchbillMONTHLY!$A$54:$U$54,OFFSET(WatchbillMONTHLY!$A$54:$U$54,1,2))),INDIRECT("_"&amp;_xlfn.XLOOKUP(AO$2,WatchbillMONTHLY!$A$54:$U$54,OFFSET(WatchbillMONTHLY!$A$54:$U$54,1,2))))=$A84,_xlfn.XLOOKUP(AO$2,WatchbillMONTHLY!$A$54:$U$54,OFFSET(WatchbillMONTHLY!$A$54:$U$54,1,2)),FALSE),TRUE,FALSE)),
IF(_xlfn.XLOOKUP(AO$2,WatchbillMONTHLY!$A$71:$U$71,OFFSET(WatchbillMONTHLY!$A$71:$U$71,1,2))=IF(_xlfn.XLOOKUP($A84,INDIRECT("_"&amp;_xlfn.XLOOKUP(AO$2,WatchbillMONTHLY!$A$71:$U$71,OFFSET(WatchbillMONTHLY!$A$71:$U$71,1,2))),INDIRECT("_"&amp;_xlfn.XLOOKUP(AO$2,WatchbillMONTHLY!$A$71:$U$71,OFFSET(WatchbillMONTHLY!$A$71:$U$71,1,2))))=$A84,_xlfn.XLOOKUP(AO$2,WatchbillMONTHLY!$A$71:$U$71,OFFSET(WatchbillMONTHLY!$A$71:$U$71,1,2)),FALSE),TRUE,FALSE)),
IF(_xlfn.XLOOKUP(AO$2,WatchbillMONTHLY!$A$88:$U$88,OFFSET(WatchbillMONTHLY!$A$88:$U$88,1,2))=IF(_xlfn.XLOOKUP($A84,INDIRECT("_"&amp;_xlfn.XLOOKUP(AO$2,WatchbillMONTHLY!$A$88:$U$88,OFFSET(WatchbillMONTHLY!$A$88:$U$88,1,2))),INDIRECT("_"&amp;_xlfn.XLOOKUP(AO$2,WatchbillMONTHLY!$A$88:$U$88,OFFSET(WatchbillMONTHLY!$A$88:$U$88,1,2))))=$A84,_xlfn.XLOOKUP(AO$2,WatchbillMONTHLY!$A$88:$U$88,OFFSET(WatchbillMONTHLY!$A$88:$U$88,1,2)),FALSE),TRUE,FALSE)),
FALSE),FALSE)</f>
        <v>0</v>
      </c>
      <c r="AP84" s="209" t="b" cm="1">
        <f t="array" aca="1" ref="AP84" ca="1">IF(AND($A84 &gt; 0, I84 &gt; 0,AP$2&lt;MiscFormulas!$A$5+1),
_xlfn.IFNA(
_xlfn.IFNA(
_xlfn.IFNA(
_xlfn.IFNA(
_xlfn.IFNA(
_xlfn.IFNA(
IF(_xlfn.XLOOKUP(AP$2,WatchbillMONTHLY!$A$3:$U$3,OFFSET(WatchbillMONTHLY!$A$3:$U$3,1,2))=IF(_xlfn.XLOOKUP($A84,INDIRECT("_"&amp;_xlfn.XLOOKUP(AP$2,WatchbillMONTHLY!$A$3:$U$3,OFFSET(WatchbillMONTHLY!$A$3:$U$3,1,2))),INDIRECT("_"&amp;_xlfn.XLOOKUP(AP$2,WatchbillMONTHLY!$A$3:$U$3,OFFSET(WatchbillMONTHLY!$A$3:$U$3,1,2))))=$A84,_xlfn.XLOOKUP(AP$2,WatchbillMONTHLY!$A$3:$U$3,OFFSET(WatchbillMONTHLY!$A$3:$U$3,1,2)),FALSE),TRUE,FALSE),
IF(_xlfn.XLOOKUP(AP$2,WatchbillMONTHLY!$A$20:$U$20,OFFSET(WatchbillMONTHLY!$A$20:$U$20,1,2))=IF(_xlfn.XLOOKUP($A84,INDIRECT("_"&amp;_xlfn.XLOOKUP(AP$2,WatchbillMONTHLY!$A$20:$U$20,OFFSET(WatchbillMONTHLY!$A$20:$U$20,1,2))),INDIRECT("_"&amp;_xlfn.XLOOKUP(AP$2,WatchbillMONTHLY!$A$20:$U$20,OFFSET(WatchbillMONTHLY!$A$20:$U$20,1,2))))=$A84,_xlfn.XLOOKUP(AP$2,WatchbillMONTHLY!$A$20:$U$20,OFFSET(WatchbillMONTHLY!$A$20:$U$20,1,2)),FALSE),TRUE,FALSE)),
IF(_xlfn.XLOOKUP(AP$2,WatchbillMONTHLY!$A$37:$U$37,OFFSET(WatchbillMONTHLY!$A$37:$U$37,1,2))=IF(_xlfn.XLOOKUP($A84,INDIRECT("_"&amp;_xlfn.XLOOKUP(AP$2,WatchbillMONTHLY!$A$37:$U$37,OFFSET(WatchbillMONTHLY!$A$37:$U$37,1,2))),INDIRECT("_"&amp;_xlfn.XLOOKUP(AP$2,WatchbillMONTHLY!$A$37:$U$37,OFFSET(WatchbillMONTHLY!$A$37:$U$37,1,2))))=$A84,_xlfn.XLOOKUP(AP$2,WatchbillMONTHLY!$A$37:$U$37,OFFSET(WatchbillMONTHLY!$A$37:$U$37,1,2)),FALSE),TRUE,FALSE)),
IF(_xlfn.XLOOKUP(AP$2,WatchbillMONTHLY!$A$54:$U$54,OFFSET(WatchbillMONTHLY!$A$54:$U$54,1,2))=IF(_xlfn.XLOOKUP($A84,INDIRECT("_"&amp;_xlfn.XLOOKUP(AP$2,WatchbillMONTHLY!$A$54:$U$54,OFFSET(WatchbillMONTHLY!$A$54:$U$54,1,2))),INDIRECT("_"&amp;_xlfn.XLOOKUP(AP$2,WatchbillMONTHLY!$A$54:$U$54,OFFSET(WatchbillMONTHLY!$A$54:$U$54,1,2))))=$A84,_xlfn.XLOOKUP(AP$2,WatchbillMONTHLY!$A$54:$U$54,OFFSET(WatchbillMONTHLY!$A$54:$U$54,1,2)),FALSE),TRUE,FALSE)),
IF(_xlfn.XLOOKUP(AP$2,WatchbillMONTHLY!$A$71:$U$71,OFFSET(WatchbillMONTHLY!$A$71:$U$71,1,2))=IF(_xlfn.XLOOKUP($A84,INDIRECT("_"&amp;_xlfn.XLOOKUP(AP$2,WatchbillMONTHLY!$A$71:$U$71,OFFSET(WatchbillMONTHLY!$A$71:$U$71,1,2))),INDIRECT("_"&amp;_xlfn.XLOOKUP(AP$2,WatchbillMONTHLY!$A$71:$U$71,OFFSET(WatchbillMONTHLY!$A$71:$U$71,1,2))))=$A84,_xlfn.XLOOKUP(AP$2,WatchbillMONTHLY!$A$71:$U$71,OFFSET(WatchbillMONTHLY!$A$71:$U$71,1,2)),FALSE),TRUE,FALSE)),
IF(_xlfn.XLOOKUP(AP$2,WatchbillMONTHLY!$A$88:$U$88,OFFSET(WatchbillMONTHLY!$A$88:$U$88,1,2))=IF(_xlfn.XLOOKUP($A84,INDIRECT("_"&amp;_xlfn.XLOOKUP(AP$2,WatchbillMONTHLY!$A$88:$U$88,OFFSET(WatchbillMONTHLY!$A$88:$U$88,1,2))),INDIRECT("_"&amp;_xlfn.XLOOKUP(AP$2,WatchbillMONTHLY!$A$88:$U$88,OFFSET(WatchbillMONTHLY!$A$88:$U$88,1,2))))=$A84,_xlfn.XLOOKUP(AP$2,WatchbillMONTHLY!$A$88:$U$88,OFFSET(WatchbillMONTHLY!$A$88:$U$88,1,2)),FALSE),TRUE,FALSE)),
FALSE),FALSE)</f>
        <v>0</v>
      </c>
      <c r="AQ84" s="209" t="b" cm="1">
        <f t="array" aca="1" ref="AQ84" ca="1">IF(AND($A84 &gt; 0, J84 &gt; 0,AQ$2&lt;MiscFormulas!$A$5+1),
_xlfn.IFNA(
_xlfn.IFNA(
_xlfn.IFNA(
_xlfn.IFNA(
_xlfn.IFNA(
_xlfn.IFNA(
IF(_xlfn.XLOOKUP(AQ$2,WatchbillMONTHLY!$A$3:$U$3,OFFSET(WatchbillMONTHLY!$A$3:$U$3,1,2))=IF(_xlfn.XLOOKUP($A84,INDIRECT("_"&amp;_xlfn.XLOOKUP(AQ$2,WatchbillMONTHLY!$A$3:$U$3,OFFSET(WatchbillMONTHLY!$A$3:$U$3,1,2))),INDIRECT("_"&amp;_xlfn.XLOOKUP(AQ$2,WatchbillMONTHLY!$A$3:$U$3,OFFSET(WatchbillMONTHLY!$A$3:$U$3,1,2))))=$A84,_xlfn.XLOOKUP(AQ$2,WatchbillMONTHLY!$A$3:$U$3,OFFSET(WatchbillMONTHLY!$A$3:$U$3,1,2)),FALSE),TRUE,FALSE),
IF(_xlfn.XLOOKUP(AQ$2,WatchbillMONTHLY!$A$20:$U$20,OFFSET(WatchbillMONTHLY!$A$20:$U$20,1,2))=IF(_xlfn.XLOOKUP($A84,INDIRECT("_"&amp;_xlfn.XLOOKUP(AQ$2,WatchbillMONTHLY!$A$20:$U$20,OFFSET(WatchbillMONTHLY!$A$20:$U$20,1,2))),INDIRECT("_"&amp;_xlfn.XLOOKUP(AQ$2,WatchbillMONTHLY!$A$20:$U$20,OFFSET(WatchbillMONTHLY!$A$20:$U$20,1,2))))=$A84,_xlfn.XLOOKUP(AQ$2,WatchbillMONTHLY!$A$20:$U$20,OFFSET(WatchbillMONTHLY!$A$20:$U$20,1,2)),FALSE),TRUE,FALSE)),
IF(_xlfn.XLOOKUP(AQ$2,WatchbillMONTHLY!$A$37:$U$37,OFFSET(WatchbillMONTHLY!$A$37:$U$37,1,2))=IF(_xlfn.XLOOKUP($A84,INDIRECT("_"&amp;_xlfn.XLOOKUP(AQ$2,WatchbillMONTHLY!$A$37:$U$37,OFFSET(WatchbillMONTHLY!$A$37:$U$37,1,2))),INDIRECT("_"&amp;_xlfn.XLOOKUP(AQ$2,WatchbillMONTHLY!$A$37:$U$37,OFFSET(WatchbillMONTHLY!$A$37:$U$37,1,2))))=$A84,_xlfn.XLOOKUP(AQ$2,WatchbillMONTHLY!$A$37:$U$37,OFFSET(WatchbillMONTHLY!$A$37:$U$37,1,2)),FALSE),TRUE,FALSE)),
IF(_xlfn.XLOOKUP(AQ$2,WatchbillMONTHLY!$A$54:$U$54,OFFSET(WatchbillMONTHLY!$A$54:$U$54,1,2))=IF(_xlfn.XLOOKUP($A84,INDIRECT("_"&amp;_xlfn.XLOOKUP(AQ$2,WatchbillMONTHLY!$A$54:$U$54,OFFSET(WatchbillMONTHLY!$A$54:$U$54,1,2))),INDIRECT("_"&amp;_xlfn.XLOOKUP(AQ$2,WatchbillMONTHLY!$A$54:$U$54,OFFSET(WatchbillMONTHLY!$A$54:$U$54,1,2))))=$A84,_xlfn.XLOOKUP(AQ$2,WatchbillMONTHLY!$A$54:$U$54,OFFSET(WatchbillMONTHLY!$A$54:$U$54,1,2)),FALSE),TRUE,FALSE)),
IF(_xlfn.XLOOKUP(AQ$2,WatchbillMONTHLY!$A$71:$U$71,OFFSET(WatchbillMONTHLY!$A$71:$U$71,1,2))=IF(_xlfn.XLOOKUP($A84,INDIRECT("_"&amp;_xlfn.XLOOKUP(AQ$2,WatchbillMONTHLY!$A$71:$U$71,OFFSET(WatchbillMONTHLY!$A$71:$U$71,1,2))),INDIRECT("_"&amp;_xlfn.XLOOKUP(AQ$2,WatchbillMONTHLY!$A$71:$U$71,OFFSET(WatchbillMONTHLY!$A$71:$U$71,1,2))))=$A84,_xlfn.XLOOKUP(AQ$2,WatchbillMONTHLY!$A$71:$U$71,OFFSET(WatchbillMONTHLY!$A$71:$U$71,1,2)),FALSE),TRUE,FALSE)),
IF(_xlfn.XLOOKUP(AQ$2,WatchbillMONTHLY!$A$88:$U$88,OFFSET(WatchbillMONTHLY!$A$88:$U$88,1,2))=IF(_xlfn.XLOOKUP($A84,INDIRECT("_"&amp;_xlfn.XLOOKUP(AQ$2,WatchbillMONTHLY!$A$88:$U$88,OFFSET(WatchbillMONTHLY!$A$88:$U$88,1,2))),INDIRECT("_"&amp;_xlfn.XLOOKUP(AQ$2,WatchbillMONTHLY!$A$88:$U$88,OFFSET(WatchbillMONTHLY!$A$88:$U$88,1,2))))=$A84,_xlfn.XLOOKUP(AQ$2,WatchbillMONTHLY!$A$88:$U$88,OFFSET(WatchbillMONTHLY!$A$88:$U$88,1,2)),FALSE),TRUE,FALSE)),
FALSE),FALSE)</f>
        <v>0</v>
      </c>
      <c r="AR84" s="209" t="b" cm="1">
        <f t="array" aca="1" ref="AR84" ca="1">IF(AND($A84 &gt; 0, K84 &gt; 0,AR$2&lt;MiscFormulas!$A$5+1),
_xlfn.IFNA(
_xlfn.IFNA(
_xlfn.IFNA(
_xlfn.IFNA(
_xlfn.IFNA(
_xlfn.IFNA(
IF(_xlfn.XLOOKUP(AR$2,WatchbillMONTHLY!$A$3:$U$3,OFFSET(WatchbillMONTHLY!$A$3:$U$3,1,2))=IF(_xlfn.XLOOKUP($A84,INDIRECT("_"&amp;_xlfn.XLOOKUP(AR$2,WatchbillMONTHLY!$A$3:$U$3,OFFSET(WatchbillMONTHLY!$A$3:$U$3,1,2))),INDIRECT("_"&amp;_xlfn.XLOOKUP(AR$2,WatchbillMONTHLY!$A$3:$U$3,OFFSET(WatchbillMONTHLY!$A$3:$U$3,1,2))))=$A84,_xlfn.XLOOKUP(AR$2,WatchbillMONTHLY!$A$3:$U$3,OFFSET(WatchbillMONTHLY!$A$3:$U$3,1,2)),FALSE),TRUE,FALSE),
IF(_xlfn.XLOOKUP(AR$2,WatchbillMONTHLY!$A$20:$U$20,OFFSET(WatchbillMONTHLY!$A$20:$U$20,1,2))=IF(_xlfn.XLOOKUP($A84,INDIRECT("_"&amp;_xlfn.XLOOKUP(AR$2,WatchbillMONTHLY!$A$20:$U$20,OFFSET(WatchbillMONTHLY!$A$20:$U$20,1,2))),INDIRECT("_"&amp;_xlfn.XLOOKUP(AR$2,WatchbillMONTHLY!$A$20:$U$20,OFFSET(WatchbillMONTHLY!$A$20:$U$20,1,2))))=$A84,_xlfn.XLOOKUP(AR$2,WatchbillMONTHLY!$A$20:$U$20,OFFSET(WatchbillMONTHLY!$A$20:$U$20,1,2)),FALSE),TRUE,FALSE)),
IF(_xlfn.XLOOKUP(AR$2,WatchbillMONTHLY!$A$37:$U$37,OFFSET(WatchbillMONTHLY!$A$37:$U$37,1,2))=IF(_xlfn.XLOOKUP($A84,INDIRECT("_"&amp;_xlfn.XLOOKUP(AR$2,WatchbillMONTHLY!$A$37:$U$37,OFFSET(WatchbillMONTHLY!$A$37:$U$37,1,2))),INDIRECT("_"&amp;_xlfn.XLOOKUP(AR$2,WatchbillMONTHLY!$A$37:$U$37,OFFSET(WatchbillMONTHLY!$A$37:$U$37,1,2))))=$A84,_xlfn.XLOOKUP(AR$2,WatchbillMONTHLY!$A$37:$U$37,OFFSET(WatchbillMONTHLY!$A$37:$U$37,1,2)),FALSE),TRUE,FALSE)),
IF(_xlfn.XLOOKUP(AR$2,WatchbillMONTHLY!$A$54:$U$54,OFFSET(WatchbillMONTHLY!$A$54:$U$54,1,2))=IF(_xlfn.XLOOKUP($A84,INDIRECT("_"&amp;_xlfn.XLOOKUP(AR$2,WatchbillMONTHLY!$A$54:$U$54,OFFSET(WatchbillMONTHLY!$A$54:$U$54,1,2))),INDIRECT("_"&amp;_xlfn.XLOOKUP(AR$2,WatchbillMONTHLY!$A$54:$U$54,OFFSET(WatchbillMONTHLY!$A$54:$U$54,1,2))))=$A84,_xlfn.XLOOKUP(AR$2,WatchbillMONTHLY!$A$54:$U$54,OFFSET(WatchbillMONTHLY!$A$54:$U$54,1,2)),FALSE),TRUE,FALSE)),
IF(_xlfn.XLOOKUP(AR$2,WatchbillMONTHLY!$A$71:$U$71,OFFSET(WatchbillMONTHLY!$A$71:$U$71,1,2))=IF(_xlfn.XLOOKUP($A84,INDIRECT("_"&amp;_xlfn.XLOOKUP(AR$2,WatchbillMONTHLY!$A$71:$U$71,OFFSET(WatchbillMONTHLY!$A$71:$U$71,1,2))),INDIRECT("_"&amp;_xlfn.XLOOKUP(AR$2,WatchbillMONTHLY!$A$71:$U$71,OFFSET(WatchbillMONTHLY!$A$71:$U$71,1,2))))=$A84,_xlfn.XLOOKUP(AR$2,WatchbillMONTHLY!$A$71:$U$71,OFFSET(WatchbillMONTHLY!$A$71:$U$71,1,2)),FALSE),TRUE,FALSE)),
IF(_xlfn.XLOOKUP(AR$2,WatchbillMONTHLY!$A$88:$U$88,OFFSET(WatchbillMONTHLY!$A$88:$U$88,1,2))=IF(_xlfn.XLOOKUP($A84,INDIRECT("_"&amp;_xlfn.XLOOKUP(AR$2,WatchbillMONTHLY!$A$88:$U$88,OFFSET(WatchbillMONTHLY!$A$88:$U$88,1,2))),INDIRECT("_"&amp;_xlfn.XLOOKUP(AR$2,WatchbillMONTHLY!$A$88:$U$88,OFFSET(WatchbillMONTHLY!$A$88:$U$88,1,2))))=$A84,_xlfn.XLOOKUP(AR$2,WatchbillMONTHLY!$A$88:$U$88,OFFSET(WatchbillMONTHLY!$A$88:$U$88,1,2)),FALSE),TRUE,FALSE)),
FALSE),FALSE)</f>
        <v>0</v>
      </c>
      <c r="AS84" s="209" t="b" cm="1">
        <f t="array" aca="1" ref="AS84" ca="1">IF(AND($A84 &gt; 0, L84 &gt; 0,AS$2&lt;MiscFormulas!$A$5+1),
_xlfn.IFNA(
_xlfn.IFNA(
_xlfn.IFNA(
_xlfn.IFNA(
_xlfn.IFNA(
_xlfn.IFNA(
IF(_xlfn.XLOOKUP(AS$2,WatchbillMONTHLY!$A$3:$U$3,OFFSET(WatchbillMONTHLY!$A$3:$U$3,1,2))=IF(_xlfn.XLOOKUP($A84,INDIRECT("_"&amp;_xlfn.XLOOKUP(AS$2,WatchbillMONTHLY!$A$3:$U$3,OFFSET(WatchbillMONTHLY!$A$3:$U$3,1,2))),INDIRECT("_"&amp;_xlfn.XLOOKUP(AS$2,WatchbillMONTHLY!$A$3:$U$3,OFFSET(WatchbillMONTHLY!$A$3:$U$3,1,2))))=$A84,_xlfn.XLOOKUP(AS$2,WatchbillMONTHLY!$A$3:$U$3,OFFSET(WatchbillMONTHLY!$A$3:$U$3,1,2)),FALSE),TRUE,FALSE),
IF(_xlfn.XLOOKUP(AS$2,WatchbillMONTHLY!$A$20:$U$20,OFFSET(WatchbillMONTHLY!$A$20:$U$20,1,2))=IF(_xlfn.XLOOKUP($A84,INDIRECT("_"&amp;_xlfn.XLOOKUP(AS$2,WatchbillMONTHLY!$A$20:$U$20,OFFSET(WatchbillMONTHLY!$A$20:$U$20,1,2))),INDIRECT("_"&amp;_xlfn.XLOOKUP(AS$2,WatchbillMONTHLY!$A$20:$U$20,OFFSET(WatchbillMONTHLY!$A$20:$U$20,1,2))))=$A84,_xlfn.XLOOKUP(AS$2,WatchbillMONTHLY!$A$20:$U$20,OFFSET(WatchbillMONTHLY!$A$20:$U$20,1,2)),FALSE),TRUE,FALSE)),
IF(_xlfn.XLOOKUP(AS$2,WatchbillMONTHLY!$A$37:$U$37,OFFSET(WatchbillMONTHLY!$A$37:$U$37,1,2))=IF(_xlfn.XLOOKUP($A84,INDIRECT("_"&amp;_xlfn.XLOOKUP(AS$2,WatchbillMONTHLY!$A$37:$U$37,OFFSET(WatchbillMONTHLY!$A$37:$U$37,1,2))),INDIRECT("_"&amp;_xlfn.XLOOKUP(AS$2,WatchbillMONTHLY!$A$37:$U$37,OFFSET(WatchbillMONTHLY!$A$37:$U$37,1,2))))=$A84,_xlfn.XLOOKUP(AS$2,WatchbillMONTHLY!$A$37:$U$37,OFFSET(WatchbillMONTHLY!$A$37:$U$37,1,2)),FALSE),TRUE,FALSE)),
IF(_xlfn.XLOOKUP(AS$2,WatchbillMONTHLY!$A$54:$U$54,OFFSET(WatchbillMONTHLY!$A$54:$U$54,1,2))=IF(_xlfn.XLOOKUP($A84,INDIRECT("_"&amp;_xlfn.XLOOKUP(AS$2,WatchbillMONTHLY!$A$54:$U$54,OFFSET(WatchbillMONTHLY!$A$54:$U$54,1,2))),INDIRECT("_"&amp;_xlfn.XLOOKUP(AS$2,WatchbillMONTHLY!$A$54:$U$54,OFFSET(WatchbillMONTHLY!$A$54:$U$54,1,2))))=$A84,_xlfn.XLOOKUP(AS$2,WatchbillMONTHLY!$A$54:$U$54,OFFSET(WatchbillMONTHLY!$A$54:$U$54,1,2)),FALSE),TRUE,FALSE)),
IF(_xlfn.XLOOKUP(AS$2,WatchbillMONTHLY!$A$71:$U$71,OFFSET(WatchbillMONTHLY!$A$71:$U$71,1,2))=IF(_xlfn.XLOOKUP($A84,INDIRECT("_"&amp;_xlfn.XLOOKUP(AS$2,WatchbillMONTHLY!$A$71:$U$71,OFFSET(WatchbillMONTHLY!$A$71:$U$71,1,2))),INDIRECT("_"&amp;_xlfn.XLOOKUP(AS$2,WatchbillMONTHLY!$A$71:$U$71,OFFSET(WatchbillMONTHLY!$A$71:$U$71,1,2))))=$A84,_xlfn.XLOOKUP(AS$2,WatchbillMONTHLY!$A$71:$U$71,OFFSET(WatchbillMONTHLY!$A$71:$U$71,1,2)),FALSE),TRUE,FALSE)),
IF(_xlfn.XLOOKUP(AS$2,WatchbillMONTHLY!$A$88:$U$88,OFFSET(WatchbillMONTHLY!$A$88:$U$88,1,2))=IF(_xlfn.XLOOKUP($A84,INDIRECT("_"&amp;_xlfn.XLOOKUP(AS$2,WatchbillMONTHLY!$A$88:$U$88,OFFSET(WatchbillMONTHLY!$A$88:$U$88,1,2))),INDIRECT("_"&amp;_xlfn.XLOOKUP(AS$2,WatchbillMONTHLY!$A$88:$U$88,OFFSET(WatchbillMONTHLY!$A$88:$U$88,1,2))))=$A84,_xlfn.XLOOKUP(AS$2,WatchbillMONTHLY!$A$88:$U$88,OFFSET(WatchbillMONTHLY!$A$88:$U$88,1,2)),FALSE),TRUE,FALSE)),
FALSE),FALSE)</f>
        <v>0</v>
      </c>
      <c r="AT84" s="209" t="b" cm="1">
        <f t="array" aca="1" ref="AT84" ca="1">IF(AND($A84 &gt; 0, M84 &gt; 0,AT$2&lt;MiscFormulas!$A$5+1),
_xlfn.IFNA(
_xlfn.IFNA(
_xlfn.IFNA(
_xlfn.IFNA(
_xlfn.IFNA(
_xlfn.IFNA(
IF(_xlfn.XLOOKUP(AT$2,WatchbillMONTHLY!$A$3:$U$3,OFFSET(WatchbillMONTHLY!$A$3:$U$3,1,2))=IF(_xlfn.XLOOKUP($A84,INDIRECT("_"&amp;_xlfn.XLOOKUP(AT$2,WatchbillMONTHLY!$A$3:$U$3,OFFSET(WatchbillMONTHLY!$A$3:$U$3,1,2))),INDIRECT("_"&amp;_xlfn.XLOOKUP(AT$2,WatchbillMONTHLY!$A$3:$U$3,OFFSET(WatchbillMONTHLY!$A$3:$U$3,1,2))))=$A84,_xlfn.XLOOKUP(AT$2,WatchbillMONTHLY!$A$3:$U$3,OFFSET(WatchbillMONTHLY!$A$3:$U$3,1,2)),FALSE),TRUE,FALSE),
IF(_xlfn.XLOOKUP(AT$2,WatchbillMONTHLY!$A$20:$U$20,OFFSET(WatchbillMONTHLY!$A$20:$U$20,1,2))=IF(_xlfn.XLOOKUP($A84,INDIRECT("_"&amp;_xlfn.XLOOKUP(AT$2,WatchbillMONTHLY!$A$20:$U$20,OFFSET(WatchbillMONTHLY!$A$20:$U$20,1,2))),INDIRECT("_"&amp;_xlfn.XLOOKUP(AT$2,WatchbillMONTHLY!$A$20:$U$20,OFFSET(WatchbillMONTHLY!$A$20:$U$20,1,2))))=$A84,_xlfn.XLOOKUP(AT$2,WatchbillMONTHLY!$A$20:$U$20,OFFSET(WatchbillMONTHLY!$A$20:$U$20,1,2)),FALSE),TRUE,FALSE)),
IF(_xlfn.XLOOKUP(AT$2,WatchbillMONTHLY!$A$37:$U$37,OFFSET(WatchbillMONTHLY!$A$37:$U$37,1,2))=IF(_xlfn.XLOOKUP($A84,INDIRECT("_"&amp;_xlfn.XLOOKUP(AT$2,WatchbillMONTHLY!$A$37:$U$37,OFFSET(WatchbillMONTHLY!$A$37:$U$37,1,2))),INDIRECT("_"&amp;_xlfn.XLOOKUP(AT$2,WatchbillMONTHLY!$A$37:$U$37,OFFSET(WatchbillMONTHLY!$A$37:$U$37,1,2))))=$A84,_xlfn.XLOOKUP(AT$2,WatchbillMONTHLY!$A$37:$U$37,OFFSET(WatchbillMONTHLY!$A$37:$U$37,1,2)),FALSE),TRUE,FALSE)),
IF(_xlfn.XLOOKUP(AT$2,WatchbillMONTHLY!$A$54:$U$54,OFFSET(WatchbillMONTHLY!$A$54:$U$54,1,2))=IF(_xlfn.XLOOKUP($A84,INDIRECT("_"&amp;_xlfn.XLOOKUP(AT$2,WatchbillMONTHLY!$A$54:$U$54,OFFSET(WatchbillMONTHLY!$A$54:$U$54,1,2))),INDIRECT("_"&amp;_xlfn.XLOOKUP(AT$2,WatchbillMONTHLY!$A$54:$U$54,OFFSET(WatchbillMONTHLY!$A$54:$U$54,1,2))))=$A84,_xlfn.XLOOKUP(AT$2,WatchbillMONTHLY!$A$54:$U$54,OFFSET(WatchbillMONTHLY!$A$54:$U$54,1,2)),FALSE),TRUE,FALSE)),
IF(_xlfn.XLOOKUP(AT$2,WatchbillMONTHLY!$A$71:$U$71,OFFSET(WatchbillMONTHLY!$A$71:$U$71,1,2))=IF(_xlfn.XLOOKUP($A84,INDIRECT("_"&amp;_xlfn.XLOOKUP(AT$2,WatchbillMONTHLY!$A$71:$U$71,OFFSET(WatchbillMONTHLY!$A$71:$U$71,1,2))),INDIRECT("_"&amp;_xlfn.XLOOKUP(AT$2,WatchbillMONTHLY!$A$71:$U$71,OFFSET(WatchbillMONTHLY!$A$71:$U$71,1,2))))=$A84,_xlfn.XLOOKUP(AT$2,WatchbillMONTHLY!$A$71:$U$71,OFFSET(WatchbillMONTHLY!$A$71:$U$71,1,2)),FALSE),TRUE,FALSE)),
IF(_xlfn.XLOOKUP(AT$2,WatchbillMONTHLY!$A$88:$U$88,OFFSET(WatchbillMONTHLY!$A$88:$U$88,1,2))=IF(_xlfn.XLOOKUP($A84,INDIRECT("_"&amp;_xlfn.XLOOKUP(AT$2,WatchbillMONTHLY!$A$88:$U$88,OFFSET(WatchbillMONTHLY!$A$88:$U$88,1,2))),INDIRECT("_"&amp;_xlfn.XLOOKUP(AT$2,WatchbillMONTHLY!$A$88:$U$88,OFFSET(WatchbillMONTHLY!$A$88:$U$88,1,2))))=$A84,_xlfn.XLOOKUP(AT$2,WatchbillMONTHLY!$A$88:$U$88,OFFSET(WatchbillMONTHLY!$A$88:$U$88,1,2)),FALSE),TRUE,FALSE)),
FALSE),FALSE)</f>
        <v>0</v>
      </c>
      <c r="AU84" s="209" t="b" cm="1">
        <f t="array" aca="1" ref="AU84" ca="1">IF(AND($A84 &gt; 0, N84 &gt; 0,AU$2&lt;MiscFormulas!$A$5+1),
_xlfn.IFNA(
_xlfn.IFNA(
_xlfn.IFNA(
_xlfn.IFNA(
_xlfn.IFNA(
_xlfn.IFNA(
IF(_xlfn.XLOOKUP(AU$2,WatchbillMONTHLY!$A$3:$U$3,OFFSET(WatchbillMONTHLY!$A$3:$U$3,1,2))=IF(_xlfn.XLOOKUP($A84,INDIRECT("_"&amp;_xlfn.XLOOKUP(AU$2,WatchbillMONTHLY!$A$3:$U$3,OFFSET(WatchbillMONTHLY!$A$3:$U$3,1,2))),INDIRECT("_"&amp;_xlfn.XLOOKUP(AU$2,WatchbillMONTHLY!$A$3:$U$3,OFFSET(WatchbillMONTHLY!$A$3:$U$3,1,2))))=$A84,_xlfn.XLOOKUP(AU$2,WatchbillMONTHLY!$A$3:$U$3,OFFSET(WatchbillMONTHLY!$A$3:$U$3,1,2)),FALSE),TRUE,FALSE),
IF(_xlfn.XLOOKUP(AU$2,WatchbillMONTHLY!$A$20:$U$20,OFFSET(WatchbillMONTHLY!$A$20:$U$20,1,2))=IF(_xlfn.XLOOKUP($A84,INDIRECT("_"&amp;_xlfn.XLOOKUP(AU$2,WatchbillMONTHLY!$A$20:$U$20,OFFSET(WatchbillMONTHLY!$A$20:$U$20,1,2))),INDIRECT("_"&amp;_xlfn.XLOOKUP(AU$2,WatchbillMONTHLY!$A$20:$U$20,OFFSET(WatchbillMONTHLY!$A$20:$U$20,1,2))))=$A84,_xlfn.XLOOKUP(AU$2,WatchbillMONTHLY!$A$20:$U$20,OFFSET(WatchbillMONTHLY!$A$20:$U$20,1,2)),FALSE),TRUE,FALSE)),
IF(_xlfn.XLOOKUP(AU$2,WatchbillMONTHLY!$A$37:$U$37,OFFSET(WatchbillMONTHLY!$A$37:$U$37,1,2))=IF(_xlfn.XLOOKUP($A84,INDIRECT("_"&amp;_xlfn.XLOOKUP(AU$2,WatchbillMONTHLY!$A$37:$U$37,OFFSET(WatchbillMONTHLY!$A$37:$U$37,1,2))),INDIRECT("_"&amp;_xlfn.XLOOKUP(AU$2,WatchbillMONTHLY!$A$37:$U$37,OFFSET(WatchbillMONTHLY!$A$37:$U$37,1,2))))=$A84,_xlfn.XLOOKUP(AU$2,WatchbillMONTHLY!$A$37:$U$37,OFFSET(WatchbillMONTHLY!$A$37:$U$37,1,2)),FALSE),TRUE,FALSE)),
IF(_xlfn.XLOOKUP(AU$2,WatchbillMONTHLY!$A$54:$U$54,OFFSET(WatchbillMONTHLY!$A$54:$U$54,1,2))=IF(_xlfn.XLOOKUP($A84,INDIRECT("_"&amp;_xlfn.XLOOKUP(AU$2,WatchbillMONTHLY!$A$54:$U$54,OFFSET(WatchbillMONTHLY!$A$54:$U$54,1,2))),INDIRECT("_"&amp;_xlfn.XLOOKUP(AU$2,WatchbillMONTHLY!$A$54:$U$54,OFFSET(WatchbillMONTHLY!$A$54:$U$54,1,2))))=$A84,_xlfn.XLOOKUP(AU$2,WatchbillMONTHLY!$A$54:$U$54,OFFSET(WatchbillMONTHLY!$A$54:$U$54,1,2)),FALSE),TRUE,FALSE)),
IF(_xlfn.XLOOKUP(AU$2,WatchbillMONTHLY!$A$71:$U$71,OFFSET(WatchbillMONTHLY!$A$71:$U$71,1,2))=IF(_xlfn.XLOOKUP($A84,INDIRECT("_"&amp;_xlfn.XLOOKUP(AU$2,WatchbillMONTHLY!$A$71:$U$71,OFFSET(WatchbillMONTHLY!$A$71:$U$71,1,2))),INDIRECT("_"&amp;_xlfn.XLOOKUP(AU$2,WatchbillMONTHLY!$A$71:$U$71,OFFSET(WatchbillMONTHLY!$A$71:$U$71,1,2))))=$A84,_xlfn.XLOOKUP(AU$2,WatchbillMONTHLY!$A$71:$U$71,OFFSET(WatchbillMONTHLY!$A$71:$U$71,1,2)),FALSE),TRUE,FALSE)),
IF(_xlfn.XLOOKUP(AU$2,WatchbillMONTHLY!$A$88:$U$88,OFFSET(WatchbillMONTHLY!$A$88:$U$88,1,2))=IF(_xlfn.XLOOKUP($A84,INDIRECT("_"&amp;_xlfn.XLOOKUP(AU$2,WatchbillMONTHLY!$A$88:$U$88,OFFSET(WatchbillMONTHLY!$A$88:$U$88,1,2))),INDIRECT("_"&amp;_xlfn.XLOOKUP(AU$2,WatchbillMONTHLY!$A$88:$U$88,OFFSET(WatchbillMONTHLY!$A$88:$U$88,1,2))))=$A84,_xlfn.XLOOKUP(AU$2,WatchbillMONTHLY!$A$88:$U$88,OFFSET(WatchbillMONTHLY!$A$88:$U$88,1,2)),FALSE),TRUE,FALSE)),
FALSE),FALSE)</f>
        <v>0</v>
      </c>
      <c r="AV84" s="209" t="b" cm="1">
        <f t="array" aca="1" ref="AV84" ca="1">IF(AND($A84 &gt; 0, O84 &gt; 0,AV$2&lt;MiscFormulas!$A$5+1),
_xlfn.IFNA(
_xlfn.IFNA(
_xlfn.IFNA(
_xlfn.IFNA(
_xlfn.IFNA(
_xlfn.IFNA(
IF(_xlfn.XLOOKUP(AV$2,WatchbillMONTHLY!$A$3:$U$3,OFFSET(WatchbillMONTHLY!$A$3:$U$3,1,2))=IF(_xlfn.XLOOKUP($A84,INDIRECT("_"&amp;_xlfn.XLOOKUP(AV$2,WatchbillMONTHLY!$A$3:$U$3,OFFSET(WatchbillMONTHLY!$A$3:$U$3,1,2))),INDIRECT("_"&amp;_xlfn.XLOOKUP(AV$2,WatchbillMONTHLY!$A$3:$U$3,OFFSET(WatchbillMONTHLY!$A$3:$U$3,1,2))))=$A84,_xlfn.XLOOKUP(AV$2,WatchbillMONTHLY!$A$3:$U$3,OFFSET(WatchbillMONTHLY!$A$3:$U$3,1,2)),FALSE),TRUE,FALSE),
IF(_xlfn.XLOOKUP(AV$2,WatchbillMONTHLY!$A$20:$U$20,OFFSET(WatchbillMONTHLY!$A$20:$U$20,1,2))=IF(_xlfn.XLOOKUP($A84,INDIRECT("_"&amp;_xlfn.XLOOKUP(AV$2,WatchbillMONTHLY!$A$20:$U$20,OFFSET(WatchbillMONTHLY!$A$20:$U$20,1,2))),INDIRECT("_"&amp;_xlfn.XLOOKUP(AV$2,WatchbillMONTHLY!$A$20:$U$20,OFFSET(WatchbillMONTHLY!$A$20:$U$20,1,2))))=$A84,_xlfn.XLOOKUP(AV$2,WatchbillMONTHLY!$A$20:$U$20,OFFSET(WatchbillMONTHLY!$A$20:$U$20,1,2)),FALSE),TRUE,FALSE)),
IF(_xlfn.XLOOKUP(AV$2,WatchbillMONTHLY!$A$37:$U$37,OFFSET(WatchbillMONTHLY!$A$37:$U$37,1,2))=IF(_xlfn.XLOOKUP($A84,INDIRECT("_"&amp;_xlfn.XLOOKUP(AV$2,WatchbillMONTHLY!$A$37:$U$37,OFFSET(WatchbillMONTHLY!$A$37:$U$37,1,2))),INDIRECT("_"&amp;_xlfn.XLOOKUP(AV$2,WatchbillMONTHLY!$A$37:$U$37,OFFSET(WatchbillMONTHLY!$A$37:$U$37,1,2))))=$A84,_xlfn.XLOOKUP(AV$2,WatchbillMONTHLY!$A$37:$U$37,OFFSET(WatchbillMONTHLY!$A$37:$U$37,1,2)),FALSE),TRUE,FALSE)),
IF(_xlfn.XLOOKUP(AV$2,WatchbillMONTHLY!$A$54:$U$54,OFFSET(WatchbillMONTHLY!$A$54:$U$54,1,2))=IF(_xlfn.XLOOKUP($A84,INDIRECT("_"&amp;_xlfn.XLOOKUP(AV$2,WatchbillMONTHLY!$A$54:$U$54,OFFSET(WatchbillMONTHLY!$A$54:$U$54,1,2))),INDIRECT("_"&amp;_xlfn.XLOOKUP(AV$2,WatchbillMONTHLY!$A$54:$U$54,OFFSET(WatchbillMONTHLY!$A$54:$U$54,1,2))))=$A84,_xlfn.XLOOKUP(AV$2,WatchbillMONTHLY!$A$54:$U$54,OFFSET(WatchbillMONTHLY!$A$54:$U$54,1,2)),FALSE),TRUE,FALSE)),
IF(_xlfn.XLOOKUP(AV$2,WatchbillMONTHLY!$A$71:$U$71,OFFSET(WatchbillMONTHLY!$A$71:$U$71,1,2))=IF(_xlfn.XLOOKUP($A84,INDIRECT("_"&amp;_xlfn.XLOOKUP(AV$2,WatchbillMONTHLY!$A$71:$U$71,OFFSET(WatchbillMONTHLY!$A$71:$U$71,1,2))),INDIRECT("_"&amp;_xlfn.XLOOKUP(AV$2,WatchbillMONTHLY!$A$71:$U$71,OFFSET(WatchbillMONTHLY!$A$71:$U$71,1,2))))=$A84,_xlfn.XLOOKUP(AV$2,WatchbillMONTHLY!$A$71:$U$71,OFFSET(WatchbillMONTHLY!$A$71:$U$71,1,2)),FALSE),TRUE,FALSE)),
IF(_xlfn.XLOOKUP(AV$2,WatchbillMONTHLY!$A$88:$U$88,OFFSET(WatchbillMONTHLY!$A$88:$U$88,1,2))=IF(_xlfn.XLOOKUP($A84,INDIRECT("_"&amp;_xlfn.XLOOKUP(AV$2,WatchbillMONTHLY!$A$88:$U$88,OFFSET(WatchbillMONTHLY!$A$88:$U$88,1,2))),INDIRECT("_"&amp;_xlfn.XLOOKUP(AV$2,WatchbillMONTHLY!$A$88:$U$88,OFFSET(WatchbillMONTHLY!$A$88:$U$88,1,2))))=$A84,_xlfn.XLOOKUP(AV$2,WatchbillMONTHLY!$A$88:$U$88,OFFSET(WatchbillMONTHLY!$A$88:$U$88,1,2)),FALSE),TRUE,FALSE)),
FALSE),FALSE)</f>
        <v>0</v>
      </c>
      <c r="AW84" s="209" t="b" cm="1">
        <f t="array" aca="1" ref="AW84" ca="1">IF(AND($A84 &gt; 0, P84 &gt; 0,AW$2&lt;MiscFormulas!$A$5+1),
_xlfn.IFNA(
_xlfn.IFNA(
_xlfn.IFNA(
_xlfn.IFNA(
_xlfn.IFNA(
_xlfn.IFNA(
IF(_xlfn.XLOOKUP(AW$2,WatchbillMONTHLY!$A$3:$U$3,OFFSET(WatchbillMONTHLY!$A$3:$U$3,1,2))=IF(_xlfn.XLOOKUP($A84,INDIRECT("_"&amp;_xlfn.XLOOKUP(AW$2,WatchbillMONTHLY!$A$3:$U$3,OFFSET(WatchbillMONTHLY!$A$3:$U$3,1,2))),INDIRECT("_"&amp;_xlfn.XLOOKUP(AW$2,WatchbillMONTHLY!$A$3:$U$3,OFFSET(WatchbillMONTHLY!$A$3:$U$3,1,2))))=$A84,_xlfn.XLOOKUP(AW$2,WatchbillMONTHLY!$A$3:$U$3,OFFSET(WatchbillMONTHLY!$A$3:$U$3,1,2)),FALSE),TRUE,FALSE),
IF(_xlfn.XLOOKUP(AW$2,WatchbillMONTHLY!$A$20:$U$20,OFFSET(WatchbillMONTHLY!$A$20:$U$20,1,2))=IF(_xlfn.XLOOKUP($A84,INDIRECT("_"&amp;_xlfn.XLOOKUP(AW$2,WatchbillMONTHLY!$A$20:$U$20,OFFSET(WatchbillMONTHLY!$A$20:$U$20,1,2))),INDIRECT("_"&amp;_xlfn.XLOOKUP(AW$2,WatchbillMONTHLY!$A$20:$U$20,OFFSET(WatchbillMONTHLY!$A$20:$U$20,1,2))))=$A84,_xlfn.XLOOKUP(AW$2,WatchbillMONTHLY!$A$20:$U$20,OFFSET(WatchbillMONTHLY!$A$20:$U$20,1,2)),FALSE),TRUE,FALSE)),
IF(_xlfn.XLOOKUP(AW$2,WatchbillMONTHLY!$A$37:$U$37,OFFSET(WatchbillMONTHLY!$A$37:$U$37,1,2))=IF(_xlfn.XLOOKUP($A84,INDIRECT("_"&amp;_xlfn.XLOOKUP(AW$2,WatchbillMONTHLY!$A$37:$U$37,OFFSET(WatchbillMONTHLY!$A$37:$U$37,1,2))),INDIRECT("_"&amp;_xlfn.XLOOKUP(AW$2,WatchbillMONTHLY!$A$37:$U$37,OFFSET(WatchbillMONTHLY!$A$37:$U$37,1,2))))=$A84,_xlfn.XLOOKUP(AW$2,WatchbillMONTHLY!$A$37:$U$37,OFFSET(WatchbillMONTHLY!$A$37:$U$37,1,2)),FALSE),TRUE,FALSE)),
IF(_xlfn.XLOOKUP(AW$2,WatchbillMONTHLY!$A$54:$U$54,OFFSET(WatchbillMONTHLY!$A$54:$U$54,1,2))=IF(_xlfn.XLOOKUP($A84,INDIRECT("_"&amp;_xlfn.XLOOKUP(AW$2,WatchbillMONTHLY!$A$54:$U$54,OFFSET(WatchbillMONTHLY!$A$54:$U$54,1,2))),INDIRECT("_"&amp;_xlfn.XLOOKUP(AW$2,WatchbillMONTHLY!$A$54:$U$54,OFFSET(WatchbillMONTHLY!$A$54:$U$54,1,2))))=$A84,_xlfn.XLOOKUP(AW$2,WatchbillMONTHLY!$A$54:$U$54,OFFSET(WatchbillMONTHLY!$A$54:$U$54,1,2)),FALSE),TRUE,FALSE)),
IF(_xlfn.XLOOKUP(AW$2,WatchbillMONTHLY!$A$71:$U$71,OFFSET(WatchbillMONTHLY!$A$71:$U$71,1,2))=IF(_xlfn.XLOOKUP($A84,INDIRECT("_"&amp;_xlfn.XLOOKUP(AW$2,WatchbillMONTHLY!$A$71:$U$71,OFFSET(WatchbillMONTHLY!$A$71:$U$71,1,2))),INDIRECT("_"&amp;_xlfn.XLOOKUP(AW$2,WatchbillMONTHLY!$A$71:$U$71,OFFSET(WatchbillMONTHLY!$A$71:$U$71,1,2))))=$A84,_xlfn.XLOOKUP(AW$2,WatchbillMONTHLY!$A$71:$U$71,OFFSET(WatchbillMONTHLY!$A$71:$U$71,1,2)),FALSE),TRUE,FALSE)),
IF(_xlfn.XLOOKUP(AW$2,WatchbillMONTHLY!$A$88:$U$88,OFFSET(WatchbillMONTHLY!$A$88:$U$88,1,2))=IF(_xlfn.XLOOKUP($A84,INDIRECT("_"&amp;_xlfn.XLOOKUP(AW$2,WatchbillMONTHLY!$A$88:$U$88,OFFSET(WatchbillMONTHLY!$A$88:$U$88,1,2))),INDIRECT("_"&amp;_xlfn.XLOOKUP(AW$2,WatchbillMONTHLY!$A$88:$U$88,OFFSET(WatchbillMONTHLY!$A$88:$U$88,1,2))))=$A84,_xlfn.XLOOKUP(AW$2,WatchbillMONTHLY!$A$88:$U$88,OFFSET(WatchbillMONTHLY!$A$88:$U$88,1,2)),FALSE),TRUE,FALSE)),
FALSE),FALSE)</f>
        <v>0</v>
      </c>
      <c r="AX84" s="209" t="b" cm="1">
        <f t="array" aca="1" ref="AX84" ca="1">IF(AND($A84 &gt; 0, Q84 &gt; 0,AX$2&lt;MiscFormulas!$A$5+1),
_xlfn.IFNA(
_xlfn.IFNA(
_xlfn.IFNA(
_xlfn.IFNA(
_xlfn.IFNA(
_xlfn.IFNA(
IF(_xlfn.XLOOKUP(AX$2,WatchbillMONTHLY!$A$3:$U$3,OFFSET(WatchbillMONTHLY!$A$3:$U$3,1,2))=IF(_xlfn.XLOOKUP($A84,INDIRECT("_"&amp;_xlfn.XLOOKUP(AX$2,WatchbillMONTHLY!$A$3:$U$3,OFFSET(WatchbillMONTHLY!$A$3:$U$3,1,2))),INDIRECT("_"&amp;_xlfn.XLOOKUP(AX$2,WatchbillMONTHLY!$A$3:$U$3,OFFSET(WatchbillMONTHLY!$A$3:$U$3,1,2))))=$A84,_xlfn.XLOOKUP(AX$2,WatchbillMONTHLY!$A$3:$U$3,OFFSET(WatchbillMONTHLY!$A$3:$U$3,1,2)),FALSE),TRUE,FALSE),
IF(_xlfn.XLOOKUP(AX$2,WatchbillMONTHLY!$A$20:$U$20,OFFSET(WatchbillMONTHLY!$A$20:$U$20,1,2))=IF(_xlfn.XLOOKUP($A84,INDIRECT("_"&amp;_xlfn.XLOOKUP(AX$2,WatchbillMONTHLY!$A$20:$U$20,OFFSET(WatchbillMONTHLY!$A$20:$U$20,1,2))),INDIRECT("_"&amp;_xlfn.XLOOKUP(AX$2,WatchbillMONTHLY!$A$20:$U$20,OFFSET(WatchbillMONTHLY!$A$20:$U$20,1,2))))=$A84,_xlfn.XLOOKUP(AX$2,WatchbillMONTHLY!$A$20:$U$20,OFFSET(WatchbillMONTHLY!$A$20:$U$20,1,2)),FALSE),TRUE,FALSE)),
IF(_xlfn.XLOOKUP(AX$2,WatchbillMONTHLY!$A$37:$U$37,OFFSET(WatchbillMONTHLY!$A$37:$U$37,1,2))=IF(_xlfn.XLOOKUP($A84,INDIRECT("_"&amp;_xlfn.XLOOKUP(AX$2,WatchbillMONTHLY!$A$37:$U$37,OFFSET(WatchbillMONTHLY!$A$37:$U$37,1,2))),INDIRECT("_"&amp;_xlfn.XLOOKUP(AX$2,WatchbillMONTHLY!$A$37:$U$37,OFFSET(WatchbillMONTHLY!$A$37:$U$37,1,2))))=$A84,_xlfn.XLOOKUP(AX$2,WatchbillMONTHLY!$A$37:$U$37,OFFSET(WatchbillMONTHLY!$A$37:$U$37,1,2)),FALSE),TRUE,FALSE)),
IF(_xlfn.XLOOKUP(AX$2,WatchbillMONTHLY!$A$54:$U$54,OFFSET(WatchbillMONTHLY!$A$54:$U$54,1,2))=IF(_xlfn.XLOOKUP($A84,INDIRECT("_"&amp;_xlfn.XLOOKUP(AX$2,WatchbillMONTHLY!$A$54:$U$54,OFFSET(WatchbillMONTHLY!$A$54:$U$54,1,2))),INDIRECT("_"&amp;_xlfn.XLOOKUP(AX$2,WatchbillMONTHLY!$A$54:$U$54,OFFSET(WatchbillMONTHLY!$A$54:$U$54,1,2))))=$A84,_xlfn.XLOOKUP(AX$2,WatchbillMONTHLY!$A$54:$U$54,OFFSET(WatchbillMONTHLY!$A$54:$U$54,1,2)),FALSE),TRUE,FALSE)),
IF(_xlfn.XLOOKUP(AX$2,WatchbillMONTHLY!$A$71:$U$71,OFFSET(WatchbillMONTHLY!$A$71:$U$71,1,2))=IF(_xlfn.XLOOKUP($A84,INDIRECT("_"&amp;_xlfn.XLOOKUP(AX$2,WatchbillMONTHLY!$A$71:$U$71,OFFSET(WatchbillMONTHLY!$A$71:$U$71,1,2))),INDIRECT("_"&amp;_xlfn.XLOOKUP(AX$2,WatchbillMONTHLY!$A$71:$U$71,OFFSET(WatchbillMONTHLY!$A$71:$U$71,1,2))))=$A84,_xlfn.XLOOKUP(AX$2,WatchbillMONTHLY!$A$71:$U$71,OFFSET(WatchbillMONTHLY!$A$71:$U$71,1,2)),FALSE),TRUE,FALSE)),
IF(_xlfn.XLOOKUP(AX$2,WatchbillMONTHLY!$A$88:$U$88,OFFSET(WatchbillMONTHLY!$A$88:$U$88,1,2))=IF(_xlfn.XLOOKUP($A84,INDIRECT("_"&amp;_xlfn.XLOOKUP(AX$2,WatchbillMONTHLY!$A$88:$U$88,OFFSET(WatchbillMONTHLY!$A$88:$U$88,1,2))),INDIRECT("_"&amp;_xlfn.XLOOKUP(AX$2,WatchbillMONTHLY!$A$88:$U$88,OFFSET(WatchbillMONTHLY!$A$88:$U$88,1,2))))=$A84,_xlfn.XLOOKUP(AX$2,WatchbillMONTHLY!$A$88:$U$88,OFFSET(WatchbillMONTHLY!$A$88:$U$88,1,2)),FALSE),TRUE,FALSE)),
FALSE),FALSE)</f>
        <v>0</v>
      </c>
      <c r="AY84" s="209" t="b" cm="1">
        <f t="array" aca="1" ref="AY84" ca="1">IF(AND($A84 &gt; 0, R84 &gt; 0,AY$2&lt;MiscFormulas!$A$5+1),
_xlfn.IFNA(
_xlfn.IFNA(
_xlfn.IFNA(
_xlfn.IFNA(
_xlfn.IFNA(
_xlfn.IFNA(
IF(_xlfn.XLOOKUP(AY$2,WatchbillMONTHLY!$A$3:$U$3,OFFSET(WatchbillMONTHLY!$A$3:$U$3,1,2))=IF(_xlfn.XLOOKUP($A84,INDIRECT("_"&amp;_xlfn.XLOOKUP(AY$2,WatchbillMONTHLY!$A$3:$U$3,OFFSET(WatchbillMONTHLY!$A$3:$U$3,1,2))),INDIRECT("_"&amp;_xlfn.XLOOKUP(AY$2,WatchbillMONTHLY!$A$3:$U$3,OFFSET(WatchbillMONTHLY!$A$3:$U$3,1,2))))=$A84,_xlfn.XLOOKUP(AY$2,WatchbillMONTHLY!$A$3:$U$3,OFFSET(WatchbillMONTHLY!$A$3:$U$3,1,2)),FALSE),TRUE,FALSE),
IF(_xlfn.XLOOKUP(AY$2,WatchbillMONTHLY!$A$20:$U$20,OFFSET(WatchbillMONTHLY!$A$20:$U$20,1,2))=IF(_xlfn.XLOOKUP($A84,INDIRECT("_"&amp;_xlfn.XLOOKUP(AY$2,WatchbillMONTHLY!$A$20:$U$20,OFFSET(WatchbillMONTHLY!$A$20:$U$20,1,2))),INDIRECT("_"&amp;_xlfn.XLOOKUP(AY$2,WatchbillMONTHLY!$A$20:$U$20,OFFSET(WatchbillMONTHLY!$A$20:$U$20,1,2))))=$A84,_xlfn.XLOOKUP(AY$2,WatchbillMONTHLY!$A$20:$U$20,OFFSET(WatchbillMONTHLY!$A$20:$U$20,1,2)),FALSE),TRUE,FALSE)),
IF(_xlfn.XLOOKUP(AY$2,WatchbillMONTHLY!$A$37:$U$37,OFFSET(WatchbillMONTHLY!$A$37:$U$37,1,2))=IF(_xlfn.XLOOKUP($A84,INDIRECT("_"&amp;_xlfn.XLOOKUP(AY$2,WatchbillMONTHLY!$A$37:$U$37,OFFSET(WatchbillMONTHLY!$A$37:$U$37,1,2))),INDIRECT("_"&amp;_xlfn.XLOOKUP(AY$2,WatchbillMONTHLY!$A$37:$U$37,OFFSET(WatchbillMONTHLY!$A$37:$U$37,1,2))))=$A84,_xlfn.XLOOKUP(AY$2,WatchbillMONTHLY!$A$37:$U$37,OFFSET(WatchbillMONTHLY!$A$37:$U$37,1,2)),FALSE),TRUE,FALSE)),
IF(_xlfn.XLOOKUP(AY$2,WatchbillMONTHLY!$A$54:$U$54,OFFSET(WatchbillMONTHLY!$A$54:$U$54,1,2))=IF(_xlfn.XLOOKUP($A84,INDIRECT("_"&amp;_xlfn.XLOOKUP(AY$2,WatchbillMONTHLY!$A$54:$U$54,OFFSET(WatchbillMONTHLY!$A$54:$U$54,1,2))),INDIRECT("_"&amp;_xlfn.XLOOKUP(AY$2,WatchbillMONTHLY!$A$54:$U$54,OFFSET(WatchbillMONTHLY!$A$54:$U$54,1,2))))=$A84,_xlfn.XLOOKUP(AY$2,WatchbillMONTHLY!$A$54:$U$54,OFFSET(WatchbillMONTHLY!$A$54:$U$54,1,2)),FALSE),TRUE,FALSE)),
IF(_xlfn.XLOOKUP(AY$2,WatchbillMONTHLY!$A$71:$U$71,OFFSET(WatchbillMONTHLY!$A$71:$U$71,1,2))=IF(_xlfn.XLOOKUP($A84,INDIRECT("_"&amp;_xlfn.XLOOKUP(AY$2,WatchbillMONTHLY!$A$71:$U$71,OFFSET(WatchbillMONTHLY!$A$71:$U$71,1,2))),INDIRECT("_"&amp;_xlfn.XLOOKUP(AY$2,WatchbillMONTHLY!$A$71:$U$71,OFFSET(WatchbillMONTHLY!$A$71:$U$71,1,2))))=$A84,_xlfn.XLOOKUP(AY$2,WatchbillMONTHLY!$A$71:$U$71,OFFSET(WatchbillMONTHLY!$A$71:$U$71,1,2)),FALSE),TRUE,FALSE)),
IF(_xlfn.XLOOKUP(AY$2,WatchbillMONTHLY!$A$88:$U$88,OFFSET(WatchbillMONTHLY!$A$88:$U$88,1,2))=IF(_xlfn.XLOOKUP($A84,INDIRECT("_"&amp;_xlfn.XLOOKUP(AY$2,WatchbillMONTHLY!$A$88:$U$88,OFFSET(WatchbillMONTHLY!$A$88:$U$88,1,2))),INDIRECT("_"&amp;_xlfn.XLOOKUP(AY$2,WatchbillMONTHLY!$A$88:$U$88,OFFSET(WatchbillMONTHLY!$A$88:$U$88,1,2))))=$A84,_xlfn.XLOOKUP(AY$2,WatchbillMONTHLY!$A$88:$U$88,OFFSET(WatchbillMONTHLY!$A$88:$U$88,1,2)),FALSE),TRUE,FALSE)),
FALSE),FALSE)</f>
        <v>0</v>
      </c>
      <c r="AZ84" s="209" t="b" cm="1">
        <f t="array" aca="1" ref="AZ84" ca="1">IF(AND($A84 &gt; 0, S84 &gt; 0,AZ$2&lt;MiscFormulas!$A$5+1),
_xlfn.IFNA(
_xlfn.IFNA(
_xlfn.IFNA(
_xlfn.IFNA(
_xlfn.IFNA(
_xlfn.IFNA(
IF(_xlfn.XLOOKUP(AZ$2,WatchbillMONTHLY!$A$3:$U$3,OFFSET(WatchbillMONTHLY!$A$3:$U$3,1,2))=IF(_xlfn.XLOOKUP($A84,INDIRECT("_"&amp;_xlfn.XLOOKUP(AZ$2,WatchbillMONTHLY!$A$3:$U$3,OFFSET(WatchbillMONTHLY!$A$3:$U$3,1,2))),INDIRECT("_"&amp;_xlfn.XLOOKUP(AZ$2,WatchbillMONTHLY!$A$3:$U$3,OFFSET(WatchbillMONTHLY!$A$3:$U$3,1,2))))=$A84,_xlfn.XLOOKUP(AZ$2,WatchbillMONTHLY!$A$3:$U$3,OFFSET(WatchbillMONTHLY!$A$3:$U$3,1,2)),FALSE),TRUE,FALSE),
IF(_xlfn.XLOOKUP(AZ$2,WatchbillMONTHLY!$A$20:$U$20,OFFSET(WatchbillMONTHLY!$A$20:$U$20,1,2))=IF(_xlfn.XLOOKUP($A84,INDIRECT("_"&amp;_xlfn.XLOOKUP(AZ$2,WatchbillMONTHLY!$A$20:$U$20,OFFSET(WatchbillMONTHLY!$A$20:$U$20,1,2))),INDIRECT("_"&amp;_xlfn.XLOOKUP(AZ$2,WatchbillMONTHLY!$A$20:$U$20,OFFSET(WatchbillMONTHLY!$A$20:$U$20,1,2))))=$A84,_xlfn.XLOOKUP(AZ$2,WatchbillMONTHLY!$A$20:$U$20,OFFSET(WatchbillMONTHLY!$A$20:$U$20,1,2)),FALSE),TRUE,FALSE)),
IF(_xlfn.XLOOKUP(AZ$2,WatchbillMONTHLY!$A$37:$U$37,OFFSET(WatchbillMONTHLY!$A$37:$U$37,1,2))=IF(_xlfn.XLOOKUP($A84,INDIRECT("_"&amp;_xlfn.XLOOKUP(AZ$2,WatchbillMONTHLY!$A$37:$U$37,OFFSET(WatchbillMONTHLY!$A$37:$U$37,1,2))),INDIRECT("_"&amp;_xlfn.XLOOKUP(AZ$2,WatchbillMONTHLY!$A$37:$U$37,OFFSET(WatchbillMONTHLY!$A$37:$U$37,1,2))))=$A84,_xlfn.XLOOKUP(AZ$2,WatchbillMONTHLY!$A$37:$U$37,OFFSET(WatchbillMONTHLY!$A$37:$U$37,1,2)),FALSE),TRUE,FALSE)),
IF(_xlfn.XLOOKUP(AZ$2,WatchbillMONTHLY!$A$54:$U$54,OFFSET(WatchbillMONTHLY!$A$54:$U$54,1,2))=IF(_xlfn.XLOOKUP($A84,INDIRECT("_"&amp;_xlfn.XLOOKUP(AZ$2,WatchbillMONTHLY!$A$54:$U$54,OFFSET(WatchbillMONTHLY!$A$54:$U$54,1,2))),INDIRECT("_"&amp;_xlfn.XLOOKUP(AZ$2,WatchbillMONTHLY!$A$54:$U$54,OFFSET(WatchbillMONTHLY!$A$54:$U$54,1,2))))=$A84,_xlfn.XLOOKUP(AZ$2,WatchbillMONTHLY!$A$54:$U$54,OFFSET(WatchbillMONTHLY!$A$54:$U$54,1,2)),FALSE),TRUE,FALSE)),
IF(_xlfn.XLOOKUP(AZ$2,WatchbillMONTHLY!$A$71:$U$71,OFFSET(WatchbillMONTHLY!$A$71:$U$71,1,2))=IF(_xlfn.XLOOKUP($A84,INDIRECT("_"&amp;_xlfn.XLOOKUP(AZ$2,WatchbillMONTHLY!$A$71:$U$71,OFFSET(WatchbillMONTHLY!$A$71:$U$71,1,2))),INDIRECT("_"&amp;_xlfn.XLOOKUP(AZ$2,WatchbillMONTHLY!$A$71:$U$71,OFFSET(WatchbillMONTHLY!$A$71:$U$71,1,2))))=$A84,_xlfn.XLOOKUP(AZ$2,WatchbillMONTHLY!$A$71:$U$71,OFFSET(WatchbillMONTHLY!$A$71:$U$71,1,2)),FALSE),TRUE,FALSE)),
IF(_xlfn.XLOOKUP(AZ$2,WatchbillMONTHLY!$A$88:$U$88,OFFSET(WatchbillMONTHLY!$A$88:$U$88,1,2))=IF(_xlfn.XLOOKUP($A84,INDIRECT("_"&amp;_xlfn.XLOOKUP(AZ$2,WatchbillMONTHLY!$A$88:$U$88,OFFSET(WatchbillMONTHLY!$A$88:$U$88,1,2))),INDIRECT("_"&amp;_xlfn.XLOOKUP(AZ$2,WatchbillMONTHLY!$A$88:$U$88,OFFSET(WatchbillMONTHLY!$A$88:$U$88,1,2))))=$A84,_xlfn.XLOOKUP(AZ$2,WatchbillMONTHLY!$A$88:$U$88,OFFSET(WatchbillMONTHLY!$A$88:$U$88,1,2)),FALSE),TRUE,FALSE)),
FALSE),FALSE)</f>
        <v>0</v>
      </c>
      <c r="BA84" s="209" t="b" cm="1">
        <f t="array" aca="1" ref="BA84" ca="1">IF(AND($A84 &gt; 0, T84 &gt; 0,BA$2&lt;MiscFormulas!$A$5+1),
_xlfn.IFNA(
_xlfn.IFNA(
_xlfn.IFNA(
_xlfn.IFNA(
_xlfn.IFNA(
_xlfn.IFNA(
IF(_xlfn.XLOOKUP(BA$2,WatchbillMONTHLY!$A$3:$U$3,OFFSET(WatchbillMONTHLY!$A$3:$U$3,1,2))=IF(_xlfn.XLOOKUP($A84,INDIRECT("_"&amp;_xlfn.XLOOKUP(BA$2,WatchbillMONTHLY!$A$3:$U$3,OFFSET(WatchbillMONTHLY!$A$3:$U$3,1,2))),INDIRECT("_"&amp;_xlfn.XLOOKUP(BA$2,WatchbillMONTHLY!$A$3:$U$3,OFFSET(WatchbillMONTHLY!$A$3:$U$3,1,2))))=$A84,_xlfn.XLOOKUP(BA$2,WatchbillMONTHLY!$A$3:$U$3,OFFSET(WatchbillMONTHLY!$A$3:$U$3,1,2)),FALSE),TRUE,FALSE),
IF(_xlfn.XLOOKUP(BA$2,WatchbillMONTHLY!$A$20:$U$20,OFFSET(WatchbillMONTHLY!$A$20:$U$20,1,2))=IF(_xlfn.XLOOKUP($A84,INDIRECT("_"&amp;_xlfn.XLOOKUP(BA$2,WatchbillMONTHLY!$A$20:$U$20,OFFSET(WatchbillMONTHLY!$A$20:$U$20,1,2))),INDIRECT("_"&amp;_xlfn.XLOOKUP(BA$2,WatchbillMONTHLY!$A$20:$U$20,OFFSET(WatchbillMONTHLY!$A$20:$U$20,1,2))))=$A84,_xlfn.XLOOKUP(BA$2,WatchbillMONTHLY!$A$20:$U$20,OFFSET(WatchbillMONTHLY!$A$20:$U$20,1,2)),FALSE),TRUE,FALSE)),
IF(_xlfn.XLOOKUP(BA$2,WatchbillMONTHLY!$A$37:$U$37,OFFSET(WatchbillMONTHLY!$A$37:$U$37,1,2))=IF(_xlfn.XLOOKUP($A84,INDIRECT("_"&amp;_xlfn.XLOOKUP(BA$2,WatchbillMONTHLY!$A$37:$U$37,OFFSET(WatchbillMONTHLY!$A$37:$U$37,1,2))),INDIRECT("_"&amp;_xlfn.XLOOKUP(BA$2,WatchbillMONTHLY!$A$37:$U$37,OFFSET(WatchbillMONTHLY!$A$37:$U$37,1,2))))=$A84,_xlfn.XLOOKUP(BA$2,WatchbillMONTHLY!$A$37:$U$37,OFFSET(WatchbillMONTHLY!$A$37:$U$37,1,2)),FALSE),TRUE,FALSE)),
IF(_xlfn.XLOOKUP(BA$2,WatchbillMONTHLY!$A$54:$U$54,OFFSET(WatchbillMONTHLY!$A$54:$U$54,1,2))=IF(_xlfn.XLOOKUP($A84,INDIRECT("_"&amp;_xlfn.XLOOKUP(BA$2,WatchbillMONTHLY!$A$54:$U$54,OFFSET(WatchbillMONTHLY!$A$54:$U$54,1,2))),INDIRECT("_"&amp;_xlfn.XLOOKUP(BA$2,WatchbillMONTHLY!$A$54:$U$54,OFFSET(WatchbillMONTHLY!$A$54:$U$54,1,2))))=$A84,_xlfn.XLOOKUP(BA$2,WatchbillMONTHLY!$A$54:$U$54,OFFSET(WatchbillMONTHLY!$A$54:$U$54,1,2)),FALSE),TRUE,FALSE)),
IF(_xlfn.XLOOKUP(BA$2,WatchbillMONTHLY!$A$71:$U$71,OFFSET(WatchbillMONTHLY!$A$71:$U$71,1,2))=IF(_xlfn.XLOOKUP($A84,INDIRECT("_"&amp;_xlfn.XLOOKUP(BA$2,WatchbillMONTHLY!$A$71:$U$71,OFFSET(WatchbillMONTHLY!$A$71:$U$71,1,2))),INDIRECT("_"&amp;_xlfn.XLOOKUP(BA$2,WatchbillMONTHLY!$A$71:$U$71,OFFSET(WatchbillMONTHLY!$A$71:$U$71,1,2))))=$A84,_xlfn.XLOOKUP(BA$2,WatchbillMONTHLY!$A$71:$U$71,OFFSET(WatchbillMONTHLY!$A$71:$U$71,1,2)),FALSE),TRUE,FALSE)),
IF(_xlfn.XLOOKUP(BA$2,WatchbillMONTHLY!$A$88:$U$88,OFFSET(WatchbillMONTHLY!$A$88:$U$88,1,2))=IF(_xlfn.XLOOKUP($A84,INDIRECT("_"&amp;_xlfn.XLOOKUP(BA$2,WatchbillMONTHLY!$A$88:$U$88,OFFSET(WatchbillMONTHLY!$A$88:$U$88,1,2))),INDIRECT("_"&amp;_xlfn.XLOOKUP(BA$2,WatchbillMONTHLY!$A$88:$U$88,OFFSET(WatchbillMONTHLY!$A$88:$U$88,1,2))))=$A84,_xlfn.XLOOKUP(BA$2,WatchbillMONTHLY!$A$88:$U$88,OFFSET(WatchbillMONTHLY!$A$88:$U$88,1,2)),FALSE),TRUE,FALSE)),
FALSE),FALSE)</f>
        <v>0</v>
      </c>
      <c r="BB84" s="209" t="b" cm="1">
        <f t="array" aca="1" ref="BB84" ca="1">IF(AND($A84 &gt; 0, U84 &gt; 0,BB$2&lt;MiscFormulas!$A$5+1),
_xlfn.IFNA(
_xlfn.IFNA(
_xlfn.IFNA(
_xlfn.IFNA(
_xlfn.IFNA(
_xlfn.IFNA(
IF(_xlfn.XLOOKUP(BB$2,WatchbillMONTHLY!$A$3:$U$3,OFFSET(WatchbillMONTHLY!$A$3:$U$3,1,2))=IF(_xlfn.XLOOKUP($A84,INDIRECT("_"&amp;_xlfn.XLOOKUP(BB$2,WatchbillMONTHLY!$A$3:$U$3,OFFSET(WatchbillMONTHLY!$A$3:$U$3,1,2))),INDIRECT("_"&amp;_xlfn.XLOOKUP(BB$2,WatchbillMONTHLY!$A$3:$U$3,OFFSET(WatchbillMONTHLY!$A$3:$U$3,1,2))))=$A84,_xlfn.XLOOKUP(BB$2,WatchbillMONTHLY!$A$3:$U$3,OFFSET(WatchbillMONTHLY!$A$3:$U$3,1,2)),FALSE),TRUE,FALSE),
IF(_xlfn.XLOOKUP(BB$2,WatchbillMONTHLY!$A$20:$U$20,OFFSET(WatchbillMONTHLY!$A$20:$U$20,1,2))=IF(_xlfn.XLOOKUP($A84,INDIRECT("_"&amp;_xlfn.XLOOKUP(BB$2,WatchbillMONTHLY!$A$20:$U$20,OFFSET(WatchbillMONTHLY!$A$20:$U$20,1,2))),INDIRECT("_"&amp;_xlfn.XLOOKUP(BB$2,WatchbillMONTHLY!$A$20:$U$20,OFFSET(WatchbillMONTHLY!$A$20:$U$20,1,2))))=$A84,_xlfn.XLOOKUP(BB$2,WatchbillMONTHLY!$A$20:$U$20,OFFSET(WatchbillMONTHLY!$A$20:$U$20,1,2)),FALSE),TRUE,FALSE)),
IF(_xlfn.XLOOKUP(BB$2,WatchbillMONTHLY!$A$37:$U$37,OFFSET(WatchbillMONTHLY!$A$37:$U$37,1,2))=IF(_xlfn.XLOOKUP($A84,INDIRECT("_"&amp;_xlfn.XLOOKUP(BB$2,WatchbillMONTHLY!$A$37:$U$37,OFFSET(WatchbillMONTHLY!$A$37:$U$37,1,2))),INDIRECT("_"&amp;_xlfn.XLOOKUP(BB$2,WatchbillMONTHLY!$A$37:$U$37,OFFSET(WatchbillMONTHLY!$A$37:$U$37,1,2))))=$A84,_xlfn.XLOOKUP(BB$2,WatchbillMONTHLY!$A$37:$U$37,OFFSET(WatchbillMONTHLY!$A$37:$U$37,1,2)),FALSE),TRUE,FALSE)),
IF(_xlfn.XLOOKUP(BB$2,WatchbillMONTHLY!$A$54:$U$54,OFFSET(WatchbillMONTHLY!$A$54:$U$54,1,2))=IF(_xlfn.XLOOKUP($A84,INDIRECT("_"&amp;_xlfn.XLOOKUP(BB$2,WatchbillMONTHLY!$A$54:$U$54,OFFSET(WatchbillMONTHLY!$A$54:$U$54,1,2))),INDIRECT("_"&amp;_xlfn.XLOOKUP(BB$2,WatchbillMONTHLY!$A$54:$U$54,OFFSET(WatchbillMONTHLY!$A$54:$U$54,1,2))))=$A84,_xlfn.XLOOKUP(BB$2,WatchbillMONTHLY!$A$54:$U$54,OFFSET(WatchbillMONTHLY!$A$54:$U$54,1,2)),FALSE),TRUE,FALSE)),
IF(_xlfn.XLOOKUP(BB$2,WatchbillMONTHLY!$A$71:$U$71,OFFSET(WatchbillMONTHLY!$A$71:$U$71,1,2))=IF(_xlfn.XLOOKUP($A84,INDIRECT("_"&amp;_xlfn.XLOOKUP(BB$2,WatchbillMONTHLY!$A$71:$U$71,OFFSET(WatchbillMONTHLY!$A$71:$U$71,1,2))),INDIRECT("_"&amp;_xlfn.XLOOKUP(BB$2,WatchbillMONTHLY!$A$71:$U$71,OFFSET(WatchbillMONTHLY!$A$71:$U$71,1,2))))=$A84,_xlfn.XLOOKUP(BB$2,WatchbillMONTHLY!$A$71:$U$71,OFFSET(WatchbillMONTHLY!$A$71:$U$71,1,2)),FALSE),TRUE,FALSE)),
IF(_xlfn.XLOOKUP(BB$2,WatchbillMONTHLY!$A$88:$U$88,OFFSET(WatchbillMONTHLY!$A$88:$U$88,1,2))=IF(_xlfn.XLOOKUP($A84,INDIRECT("_"&amp;_xlfn.XLOOKUP(BB$2,WatchbillMONTHLY!$A$88:$U$88,OFFSET(WatchbillMONTHLY!$A$88:$U$88,1,2))),INDIRECT("_"&amp;_xlfn.XLOOKUP(BB$2,WatchbillMONTHLY!$A$88:$U$88,OFFSET(WatchbillMONTHLY!$A$88:$U$88,1,2))))=$A84,_xlfn.XLOOKUP(BB$2,WatchbillMONTHLY!$A$88:$U$88,OFFSET(WatchbillMONTHLY!$A$88:$U$88,1,2)),FALSE),TRUE,FALSE)),
FALSE),FALSE)</f>
        <v>0</v>
      </c>
      <c r="BC84" s="209" t="b" cm="1">
        <f t="array" aca="1" ref="BC84" ca="1">IF(AND($A84 &gt; 0, V84 &gt; 0,BC$2&lt;MiscFormulas!$A$5+1),
_xlfn.IFNA(
_xlfn.IFNA(
_xlfn.IFNA(
_xlfn.IFNA(
_xlfn.IFNA(
_xlfn.IFNA(
IF(_xlfn.XLOOKUP(BC$2,WatchbillMONTHLY!$A$3:$U$3,OFFSET(WatchbillMONTHLY!$A$3:$U$3,1,2))=IF(_xlfn.XLOOKUP($A84,INDIRECT("_"&amp;_xlfn.XLOOKUP(BC$2,WatchbillMONTHLY!$A$3:$U$3,OFFSET(WatchbillMONTHLY!$A$3:$U$3,1,2))),INDIRECT("_"&amp;_xlfn.XLOOKUP(BC$2,WatchbillMONTHLY!$A$3:$U$3,OFFSET(WatchbillMONTHLY!$A$3:$U$3,1,2))))=$A84,_xlfn.XLOOKUP(BC$2,WatchbillMONTHLY!$A$3:$U$3,OFFSET(WatchbillMONTHLY!$A$3:$U$3,1,2)),FALSE),TRUE,FALSE),
IF(_xlfn.XLOOKUP(BC$2,WatchbillMONTHLY!$A$20:$U$20,OFFSET(WatchbillMONTHLY!$A$20:$U$20,1,2))=IF(_xlfn.XLOOKUP($A84,INDIRECT("_"&amp;_xlfn.XLOOKUP(BC$2,WatchbillMONTHLY!$A$20:$U$20,OFFSET(WatchbillMONTHLY!$A$20:$U$20,1,2))),INDIRECT("_"&amp;_xlfn.XLOOKUP(BC$2,WatchbillMONTHLY!$A$20:$U$20,OFFSET(WatchbillMONTHLY!$A$20:$U$20,1,2))))=$A84,_xlfn.XLOOKUP(BC$2,WatchbillMONTHLY!$A$20:$U$20,OFFSET(WatchbillMONTHLY!$A$20:$U$20,1,2)),FALSE),TRUE,FALSE)),
IF(_xlfn.XLOOKUP(BC$2,WatchbillMONTHLY!$A$37:$U$37,OFFSET(WatchbillMONTHLY!$A$37:$U$37,1,2))=IF(_xlfn.XLOOKUP($A84,INDIRECT("_"&amp;_xlfn.XLOOKUP(BC$2,WatchbillMONTHLY!$A$37:$U$37,OFFSET(WatchbillMONTHLY!$A$37:$U$37,1,2))),INDIRECT("_"&amp;_xlfn.XLOOKUP(BC$2,WatchbillMONTHLY!$A$37:$U$37,OFFSET(WatchbillMONTHLY!$A$37:$U$37,1,2))))=$A84,_xlfn.XLOOKUP(BC$2,WatchbillMONTHLY!$A$37:$U$37,OFFSET(WatchbillMONTHLY!$A$37:$U$37,1,2)),FALSE),TRUE,FALSE)),
IF(_xlfn.XLOOKUP(BC$2,WatchbillMONTHLY!$A$54:$U$54,OFFSET(WatchbillMONTHLY!$A$54:$U$54,1,2))=IF(_xlfn.XLOOKUP($A84,INDIRECT("_"&amp;_xlfn.XLOOKUP(BC$2,WatchbillMONTHLY!$A$54:$U$54,OFFSET(WatchbillMONTHLY!$A$54:$U$54,1,2))),INDIRECT("_"&amp;_xlfn.XLOOKUP(BC$2,WatchbillMONTHLY!$A$54:$U$54,OFFSET(WatchbillMONTHLY!$A$54:$U$54,1,2))))=$A84,_xlfn.XLOOKUP(BC$2,WatchbillMONTHLY!$A$54:$U$54,OFFSET(WatchbillMONTHLY!$A$54:$U$54,1,2)),FALSE),TRUE,FALSE)),
IF(_xlfn.XLOOKUP(BC$2,WatchbillMONTHLY!$A$71:$U$71,OFFSET(WatchbillMONTHLY!$A$71:$U$71,1,2))=IF(_xlfn.XLOOKUP($A84,INDIRECT("_"&amp;_xlfn.XLOOKUP(BC$2,WatchbillMONTHLY!$A$71:$U$71,OFFSET(WatchbillMONTHLY!$A$71:$U$71,1,2))),INDIRECT("_"&amp;_xlfn.XLOOKUP(BC$2,WatchbillMONTHLY!$A$71:$U$71,OFFSET(WatchbillMONTHLY!$A$71:$U$71,1,2))))=$A84,_xlfn.XLOOKUP(BC$2,WatchbillMONTHLY!$A$71:$U$71,OFFSET(WatchbillMONTHLY!$A$71:$U$71,1,2)),FALSE),TRUE,FALSE)),
IF(_xlfn.XLOOKUP(BC$2,WatchbillMONTHLY!$A$88:$U$88,OFFSET(WatchbillMONTHLY!$A$88:$U$88,1,2))=IF(_xlfn.XLOOKUP($A84,INDIRECT("_"&amp;_xlfn.XLOOKUP(BC$2,WatchbillMONTHLY!$A$88:$U$88,OFFSET(WatchbillMONTHLY!$A$88:$U$88,1,2))),INDIRECT("_"&amp;_xlfn.XLOOKUP(BC$2,WatchbillMONTHLY!$A$88:$U$88,OFFSET(WatchbillMONTHLY!$A$88:$U$88,1,2))))=$A84,_xlfn.XLOOKUP(BC$2,WatchbillMONTHLY!$A$88:$U$88,OFFSET(WatchbillMONTHLY!$A$88:$U$88,1,2)),FALSE),TRUE,FALSE)),
FALSE),FALSE)</f>
        <v>0</v>
      </c>
      <c r="BD84" s="209" t="b" cm="1">
        <f t="array" aca="1" ref="BD84" ca="1">IF(AND($A84 &gt; 0, W84 &gt; 0,BD$2&lt;MiscFormulas!$A$5+1),
_xlfn.IFNA(
_xlfn.IFNA(
_xlfn.IFNA(
_xlfn.IFNA(
_xlfn.IFNA(
_xlfn.IFNA(
IF(_xlfn.XLOOKUP(BD$2,WatchbillMONTHLY!$A$3:$U$3,OFFSET(WatchbillMONTHLY!$A$3:$U$3,1,2))=IF(_xlfn.XLOOKUP($A84,INDIRECT("_"&amp;_xlfn.XLOOKUP(BD$2,WatchbillMONTHLY!$A$3:$U$3,OFFSET(WatchbillMONTHLY!$A$3:$U$3,1,2))),INDIRECT("_"&amp;_xlfn.XLOOKUP(BD$2,WatchbillMONTHLY!$A$3:$U$3,OFFSET(WatchbillMONTHLY!$A$3:$U$3,1,2))))=$A84,_xlfn.XLOOKUP(BD$2,WatchbillMONTHLY!$A$3:$U$3,OFFSET(WatchbillMONTHLY!$A$3:$U$3,1,2)),FALSE),TRUE,FALSE),
IF(_xlfn.XLOOKUP(BD$2,WatchbillMONTHLY!$A$20:$U$20,OFFSET(WatchbillMONTHLY!$A$20:$U$20,1,2))=IF(_xlfn.XLOOKUP($A84,INDIRECT("_"&amp;_xlfn.XLOOKUP(BD$2,WatchbillMONTHLY!$A$20:$U$20,OFFSET(WatchbillMONTHLY!$A$20:$U$20,1,2))),INDIRECT("_"&amp;_xlfn.XLOOKUP(BD$2,WatchbillMONTHLY!$A$20:$U$20,OFFSET(WatchbillMONTHLY!$A$20:$U$20,1,2))))=$A84,_xlfn.XLOOKUP(BD$2,WatchbillMONTHLY!$A$20:$U$20,OFFSET(WatchbillMONTHLY!$A$20:$U$20,1,2)),FALSE),TRUE,FALSE)),
IF(_xlfn.XLOOKUP(BD$2,WatchbillMONTHLY!$A$37:$U$37,OFFSET(WatchbillMONTHLY!$A$37:$U$37,1,2))=IF(_xlfn.XLOOKUP($A84,INDIRECT("_"&amp;_xlfn.XLOOKUP(BD$2,WatchbillMONTHLY!$A$37:$U$37,OFFSET(WatchbillMONTHLY!$A$37:$U$37,1,2))),INDIRECT("_"&amp;_xlfn.XLOOKUP(BD$2,WatchbillMONTHLY!$A$37:$U$37,OFFSET(WatchbillMONTHLY!$A$37:$U$37,1,2))))=$A84,_xlfn.XLOOKUP(BD$2,WatchbillMONTHLY!$A$37:$U$37,OFFSET(WatchbillMONTHLY!$A$37:$U$37,1,2)),FALSE),TRUE,FALSE)),
IF(_xlfn.XLOOKUP(BD$2,WatchbillMONTHLY!$A$54:$U$54,OFFSET(WatchbillMONTHLY!$A$54:$U$54,1,2))=IF(_xlfn.XLOOKUP($A84,INDIRECT("_"&amp;_xlfn.XLOOKUP(BD$2,WatchbillMONTHLY!$A$54:$U$54,OFFSET(WatchbillMONTHLY!$A$54:$U$54,1,2))),INDIRECT("_"&amp;_xlfn.XLOOKUP(BD$2,WatchbillMONTHLY!$A$54:$U$54,OFFSET(WatchbillMONTHLY!$A$54:$U$54,1,2))))=$A84,_xlfn.XLOOKUP(BD$2,WatchbillMONTHLY!$A$54:$U$54,OFFSET(WatchbillMONTHLY!$A$54:$U$54,1,2)),FALSE),TRUE,FALSE)),
IF(_xlfn.XLOOKUP(BD$2,WatchbillMONTHLY!$A$71:$U$71,OFFSET(WatchbillMONTHLY!$A$71:$U$71,1,2))=IF(_xlfn.XLOOKUP($A84,INDIRECT("_"&amp;_xlfn.XLOOKUP(BD$2,WatchbillMONTHLY!$A$71:$U$71,OFFSET(WatchbillMONTHLY!$A$71:$U$71,1,2))),INDIRECT("_"&amp;_xlfn.XLOOKUP(BD$2,WatchbillMONTHLY!$A$71:$U$71,OFFSET(WatchbillMONTHLY!$A$71:$U$71,1,2))))=$A84,_xlfn.XLOOKUP(BD$2,WatchbillMONTHLY!$A$71:$U$71,OFFSET(WatchbillMONTHLY!$A$71:$U$71,1,2)),FALSE),TRUE,FALSE)),
IF(_xlfn.XLOOKUP(BD$2,WatchbillMONTHLY!$A$88:$U$88,OFFSET(WatchbillMONTHLY!$A$88:$U$88,1,2))=IF(_xlfn.XLOOKUP($A84,INDIRECT("_"&amp;_xlfn.XLOOKUP(BD$2,WatchbillMONTHLY!$A$88:$U$88,OFFSET(WatchbillMONTHLY!$A$88:$U$88,1,2))),INDIRECT("_"&amp;_xlfn.XLOOKUP(BD$2,WatchbillMONTHLY!$A$88:$U$88,OFFSET(WatchbillMONTHLY!$A$88:$U$88,1,2))))=$A84,_xlfn.XLOOKUP(BD$2,WatchbillMONTHLY!$A$88:$U$88,OFFSET(WatchbillMONTHLY!$A$88:$U$88,1,2)),FALSE),TRUE,FALSE)),
FALSE),FALSE)</f>
        <v>0</v>
      </c>
      <c r="BE84" s="209" t="b" cm="1">
        <f t="array" aca="1" ref="BE84" ca="1">IF(AND($A84 &gt; 0, X84 &gt; 0,BE$2&lt;MiscFormulas!$A$5+1),
_xlfn.IFNA(
_xlfn.IFNA(
_xlfn.IFNA(
_xlfn.IFNA(
_xlfn.IFNA(
_xlfn.IFNA(
IF(_xlfn.XLOOKUP(BE$2,WatchbillMONTHLY!$A$3:$U$3,OFFSET(WatchbillMONTHLY!$A$3:$U$3,1,2))=IF(_xlfn.XLOOKUP($A84,INDIRECT("_"&amp;_xlfn.XLOOKUP(BE$2,WatchbillMONTHLY!$A$3:$U$3,OFFSET(WatchbillMONTHLY!$A$3:$U$3,1,2))),INDIRECT("_"&amp;_xlfn.XLOOKUP(BE$2,WatchbillMONTHLY!$A$3:$U$3,OFFSET(WatchbillMONTHLY!$A$3:$U$3,1,2))))=$A84,_xlfn.XLOOKUP(BE$2,WatchbillMONTHLY!$A$3:$U$3,OFFSET(WatchbillMONTHLY!$A$3:$U$3,1,2)),FALSE),TRUE,FALSE),
IF(_xlfn.XLOOKUP(BE$2,WatchbillMONTHLY!$A$20:$U$20,OFFSET(WatchbillMONTHLY!$A$20:$U$20,1,2))=IF(_xlfn.XLOOKUP($A84,INDIRECT("_"&amp;_xlfn.XLOOKUP(BE$2,WatchbillMONTHLY!$A$20:$U$20,OFFSET(WatchbillMONTHLY!$A$20:$U$20,1,2))),INDIRECT("_"&amp;_xlfn.XLOOKUP(BE$2,WatchbillMONTHLY!$A$20:$U$20,OFFSET(WatchbillMONTHLY!$A$20:$U$20,1,2))))=$A84,_xlfn.XLOOKUP(BE$2,WatchbillMONTHLY!$A$20:$U$20,OFFSET(WatchbillMONTHLY!$A$20:$U$20,1,2)),FALSE),TRUE,FALSE)),
IF(_xlfn.XLOOKUP(BE$2,WatchbillMONTHLY!$A$37:$U$37,OFFSET(WatchbillMONTHLY!$A$37:$U$37,1,2))=IF(_xlfn.XLOOKUP($A84,INDIRECT("_"&amp;_xlfn.XLOOKUP(BE$2,WatchbillMONTHLY!$A$37:$U$37,OFFSET(WatchbillMONTHLY!$A$37:$U$37,1,2))),INDIRECT("_"&amp;_xlfn.XLOOKUP(BE$2,WatchbillMONTHLY!$A$37:$U$37,OFFSET(WatchbillMONTHLY!$A$37:$U$37,1,2))))=$A84,_xlfn.XLOOKUP(BE$2,WatchbillMONTHLY!$A$37:$U$37,OFFSET(WatchbillMONTHLY!$A$37:$U$37,1,2)),FALSE),TRUE,FALSE)),
IF(_xlfn.XLOOKUP(BE$2,WatchbillMONTHLY!$A$54:$U$54,OFFSET(WatchbillMONTHLY!$A$54:$U$54,1,2))=IF(_xlfn.XLOOKUP($A84,INDIRECT("_"&amp;_xlfn.XLOOKUP(BE$2,WatchbillMONTHLY!$A$54:$U$54,OFFSET(WatchbillMONTHLY!$A$54:$U$54,1,2))),INDIRECT("_"&amp;_xlfn.XLOOKUP(BE$2,WatchbillMONTHLY!$A$54:$U$54,OFFSET(WatchbillMONTHLY!$A$54:$U$54,1,2))))=$A84,_xlfn.XLOOKUP(BE$2,WatchbillMONTHLY!$A$54:$U$54,OFFSET(WatchbillMONTHLY!$A$54:$U$54,1,2)),FALSE),TRUE,FALSE)),
IF(_xlfn.XLOOKUP(BE$2,WatchbillMONTHLY!$A$71:$U$71,OFFSET(WatchbillMONTHLY!$A$71:$U$71,1,2))=IF(_xlfn.XLOOKUP($A84,INDIRECT("_"&amp;_xlfn.XLOOKUP(BE$2,WatchbillMONTHLY!$A$71:$U$71,OFFSET(WatchbillMONTHLY!$A$71:$U$71,1,2))),INDIRECT("_"&amp;_xlfn.XLOOKUP(BE$2,WatchbillMONTHLY!$A$71:$U$71,OFFSET(WatchbillMONTHLY!$A$71:$U$71,1,2))))=$A84,_xlfn.XLOOKUP(BE$2,WatchbillMONTHLY!$A$71:$U$71,OFFSET(WatchbillMONTHLY!$A$71:$U$71,1,2)),FALSE),TRUE,FALSE)),
IF(_xlfn.XLOOKUP(BE$2,WatchbillMONTHLY!$A$88:$U$88,OFFSET(WatchbillMONTHLY!$A$88:$U$88,1,2))=IF(_xlfn.XLOOKUP($A84,INDIRECT("_"&amp;_xlfn.XLOOKUP(BE$2,WatchbillMONTHLY!$A$88:$U$88,OFFSET(WatchbillMONTHLY!$A$88:$U$88,1,2))),INDIRECT("_"&amp;_xlfn.XLOOKUP(BE$2,WatchbillMONTHLY!$A$88:$U$88,OFFSET(WatchbillMONTHLY!$A$88:$U$88,1,2))))=$A84,_xlfn.XLOOKUP(BE$2,WatchbillMONTHLY!$A$88:$U$88,OFFSET(WatchbillMONTHLY!$A$88:$U$88,1,2)),FALSE),TRUE,FALSE)),
FALSE),FALSE)</f>
        <v>0</v>
      </c>
      <c r="BF84" s="209" t="b" cm="1">
        <f t="array" aca="1" ref="BF84" ca="1">IF(AND($A84 &gt; 0, Y84 &gt; 0,BF$2&lt;MiscFormulas!$A$5+1),
_xlfn.IFNA(
_xlfn.IFNA(
_xlfn.IFNA(
_xlfn.IFNA(
_xlfn.IFNA(
_xlfn.IFNA(
IF(_xlfn.XLOOKUP(BF$2,WatchbillMONTHLY!$A$3:$U$3,OFFSET(WatchbillMONTHLY!$A$3:$U$3,1,2))=IF(_xlfn.XLOOKUP($A84,INDIRECT("_"&amp;_xlfn.XLOOKUP(BF$2,WatchbillMONTHLY!$A$3:$U$3,OFFSET(WatchbillMONTHLY!$A$3:$U$3,1,2))),INDIRECT("_"&amp;_xlfn.XLOOKUP(BF$2,WatchbillMONTHLY!$A$3:$U$3,OFFSET(WatchbillMONTHLY!$A$3:$U$3,1,2))))=$A84,_xlfn.XLOOKUP(BF$2,WatchbillMONTHLY!$A$3:$U$3,OFFSET(WatchbillMONTHLY!$A$3:$U$3,1,2)),FALSE),TRUE,FALSE),
IF(_xlfn.XLOOKUP(BF$2,WatchbillMONTHLY!$A$20:$U$20,OFFSET(WatchbillMONTHLY!$A$20:$U$20,1,2))=IF(_xlfn.XLOOKUP($A84,INDIRECT("_"&amp;_xlfn.XLOOKUP(BF$2,WatchbillMONTHLY!$A$20:$U$20,OFFSET(WatchbillMONTHLY!$A$20:$U$20,1,2))),INDIRECT("_"&amp;_xlfn.XLOOKUP(BF$2,WatchbillMONTHLY!$A$20:$U$20,OFFSET(WatchbillMONTHLY!$A$20:$U$20,1,2))))=$A84,_xlfn.XLOOKUP(BF$2,WatchbillMONTHLY!$A$20:$U$20,OFFSET(WatchbillMONTHLY!$A$20:$U$20,1,2)),FALSE),TRUE,FALSE)),
IF(_xlfn.XLOOKUP(BF$2,WatchbillMONTHLY!$A$37:$U$37,OFFSET(WatchbillMONTHLY!$A$37:$U$37,1,2))=IF(_xlfn.XLOOKUP($A84,INDIRECT("_"&amp;_xlfn.XLOOKUP(BF$2,WatchbillMONTHLY!$A$37:$U$37,OFFSET(WatchbillMONTHLY!$A$37:$U$37,1,2))),INDIRECT("_"&amp;_xlfn.XLOOKUP(BF$2,WatchbillMONTHLY!$A$37:$U$37,OFFSET(WatchbillMONTHLY!$A$37:$U$37,1,2))))=$A84,_xlfn.XLOOKUP(BF$2,WatchbillMONTHLY!$A$37:$U$37,OFFSET(WatchbillMONTHLY!$A$37:$U$37,1,2)),FALSE),TRUE,FALSE)),
IF(_xlfn.XLOOKUP(BF$2,WatchbillMONTHLY!$A$54:$U$54,OFFSET(WatchbillMONTHLY!$A$54:$U$54,1,2))=IF(_xlfn.XLOOKUP($A84,INDIRECT("_"&amp;_xlfn.XLOOKUP(BF$2,WatchbillMONTHLY!$A$54:$U$54,OFFSET(WatchbillMONTHLY!$A$54:$U$54,1,2))),INDIRECT("_"&amp;_xlfn.XLOOKUP(BF$2,WatchbillMONTHLY!$A$54:$U$54,OFFSET(WatchbillMONTHLY!$A$54:$U$54,1,2))))=$A84,_xlfn.XLOOKUP(BF$2,WatchbillMONTHLY!$A$54:$U$54,OFFSET(WatchbillMONTHLY!$A$54:$U$54,1,2)),FALSE),TRUE,FALSE)),
IF(_xlfn.XLOOKUP(BF$2,WatchbillMONTHLY!$A$71:$U$71,OFFSET(WatchbillMONTHLY!$A$71:$U$71,1,2))=IF(_xlfn.XLOOKUP($A84,INDIRECT("_"&amp;_xlfn.XLOOKUP(BF$2,WatchbillMONTHLY!$A$71:$U$71,OFFSET(WatchbillMONTHLY!$A$71:$U$71,1,2))),INDIRECT("_"&amp;_xlfn.XLOOKUP(BF$2,WatchbillMONTHLY!$A$71:$U$71,OFFSET(WatchbillMONTHLY!$A$71:$U$71,1,2))))=$A84,_xlfn.XLOOKUP(BF$2,WatchbillMONTHLY!$A$71:$U$71,OFFSET(WatchbillMONTHLY!$A$71:$U$71,1,2)),FALSE),TRUE,FALSE)),
IF(_xlfn.XLOOKUP(BF$2,WatchbillMONTHLY!$A$88:$U$88,OFFSET(WatchbillMONTHLY!$A$88:$U$88,1,2))=IF(_xlfn.XLOOKUP($A84,INDIRECT("_"&amp;_xlfn.XLOOKUP(BF$2,WatchbillMONTHLY!$A$88:$U$88,OFFSET(WatchbillMONTHLY!$A$88:$U$88,1,2))),INDIRECT("_"&amp;_xlfn.XLOOKUP(BF$2,WatchbillMONTHLY!$A$88:$U$88,OFFSET(WatchbillMONTHLY!$A$88:$U$88,1,2))))=$A84,_xlfn.XLOOKUP(BF$2,WatchbillMONTHLY!$A$88:$U$88,OFFSET(WatchbillMONTHLY!$A$88:$U$88,1,2)),FALSE),TRUE,FALSE)),
FALSE),FALSE)</f>
        <v>0</v>
      </c>
      <c r="BG84" s="209" t="b" cm="1">
        <f t="array" aca="1" ref="BG84" ca="1">IF(AND($A84 &gt; 0, Z84 &gt; 0,BG$2&lt;MiscFormulas!$A$5+1),
_xlfn.IFNA(
_xlfn.IFNA(
_xlfn.IFNA(
_xlfn.IFNA(
_xlfn.IFNA(
_xlfn.IFNA(
IF(_xlfn.XLOOKUP(BG$2,WatchbillMONTHLY!$A$3:$U$3,OFFSET(WatchbillMONTHLY!$A$3:$U$3,1,2))=IF(_xlfn.XLOOKUP($A84,INDIRECT("_"&amp;_xlfn.XLOOKUP(BG$2,WatchbillMONTHLY!$A$3:$U$3,OFFSET(WatchbillMONTHLY!$A$3:$U$3,1,2))),INDIRECT("_"&amp;_xlfn.XLOOKUP(BG$2,WatchbillMONTHLY!$A$3:$U$3,OFFSET(WatchbillMONTHLY!$A$3:$U$3,1,2))))=$A84,_xlfn.XLOOKUP(BG$2,WatchbillMONTHLY!$A$3:$U$3,OFFSET(WatchbillMONTHLY!$A$3:$U$3,1,2)),FALSE),TRUE,FALSE),
IF(_xlfn.XLOOKUP(BG$2,WatchbillMONTHLY!$A$20:$U$20,OFFSET(WatchbillMONTHLY!$A$20:$U$20,1,2))=IF(_xlfn.XLOOKUP($A84,INDIRECT("_"&amp;_xlfn.XLOOKUP(BG$2,WatchbillMONTHLY!$A$20:$U$20,OFFSET(WatchbillMONTHLY!$A$20:$U$20,1,2))),INDIRECT("_"&amp;_xlfn.XLOOKUP(BG$2,WatchbillMONTHLY!$A$20:$U$20,OFFSET(WatchbillMONTHLY!$A$20:$U$20,1,2))))=$A84,_xlfn.XLOOKUP(BG$2,WatchbillMONTHLY!$A$20:$U$20,OFFSET(WatchbillMONTHLY!$A$20:$U$20,1,2)),FALSE),TRUE,FALSE)),
IF(_xlfn.XLOOKUP(BG$2,WatchbillMONTHLY!$A$37:$U$37,OFFSET(WatchbillMONTHLY!$A$37:$U$37,1,2))=IF(_xlfn.XLOOKUP($A84,INDIRECT("_"&amp;_xlfn.XLOOKUP(BG$2,WatchbillMONTHLY!$A$37:$U$37,OFFSET(WatchbillMONTHLY!$A$37:$U$37,1,2))),INDIRECT("_"&amp;_xlfn.XLOOKUP(BG$2,WatchbillMONTHLY!$A$37:$U$37,OFFSET(WatchbillMONTHLY!$A$37:$U$37,1,2))))=$A84,_xlfn.XLOOKUP(BG$2,WatchbillMONTHLY!$A$37:$U$37,OFFSET(WatchbillMONTHLY!$A$37:$U$37,1,2)),FALSE),TRUE,FALSE)),
IF(_xlfn.XLOOKUP(BG$2,WatchbillMONTHLY!$A$54:$U$54,OFFSET(WatchbillMONTHLY!$A$54:$U$54,1,2))=IF(_xlfn.XLOOKUP($A84,INDIRECT("_"&amp;_xlfn.XLOOKUP(BG$2,WatchbillMONTHLY!$A$54:$U$54,OFFSET(WatchbillMONTHLY!$A$54:$U$54,1,2))),INDIRECT("_"&amp;_xlfn.XLOOKUP(BG$2,WatchbillMONTHLY!$A$54:$U$54,OFFSET(WatchbillMONTHLY!$A$54:$U$54,1,2))))=$A84,_xlfn.XLOOKUP(BG$2,WatchbillMONTHLY!$A$54:$U$54,OFFSET(WatchbillMONTHLY!$A$54:$U$54,1,2)),FALSE),TRUE,FALSE)),
IF(_xlfn.XLOOKUP(BG$2,WatchbillMONTHLY!$A$71:$U$71,OFFSET(WatchbillMONTHLY!$A$71:$U$71,1,2))=IF(_xlfn.XLOOKUP($A84,INDIRECT("_"&amp;_xlfn.XLOOKUP(BG$2,WatchbillMONTHLY!$A$71:$U$71,OFFSET(WatchbillMONTHLY!$A$71:$U$71,1,2))),INDIRECT("_"&amp;_xlfn.XLOOKUP(BG$2,WatchbillMONTHLY!$A$71:$U$71,OFFSET(WatchbillMONTHLY!$A$71:$U$71,1,2))))=$A84,_xlfn.XLOOKUP(BG$2,WatchbillMONTHLY!$A$71:$U$71,OFFSET(WatchbillMONTHLY!$A$71:$U$71,1,2)),FALSE),TRUE,FALSE)),
IF(_xlfn.XLOOKUP(BG$2,WatchbillMONTHLY!$A$88:$U$88,OFFSET(WatchbillMONTHLY!$A$88:$U$88,1,2))=IF(_xlfn.XLOOKUP($A84,INDIRECT("_"&amp;_xlfn.XLOOKUP(BG$2,WatchbillMONTHLY!$A$88:$U$88,OFFSET(WatchbillMONTHLY!$A$88:$U$88,1,2))),INDIRECT("_"&amp;_xlfn.XLOOKUP(BG$2,WatchbillMONTHLY!$A$88:$U$88,OFFSET(WatchbillMONTHLY!$A$88:$U$88,1,2))))=$A84,_xlfn.XLOOKUP(BG$2,WatchbillMONTHLY!$A$88:$U$88,OFFSET(WatchbillMONTHLY!$A$88:$U$88,1,2)),FALSE),TRUE,FALSE)),
FALSE),FALSE)</f>
        <v>0</v>
      </c>
      <c r="BH84" s="209" t="b" cm="1">
        <f t="array" aca="1" ref="BH84" ca="1">IF(AND($A84 &gt; 0, AA84 &gt; 0,BH$2&lt;MiscFormulas!$A$5+1),
_xlfn.IFNA(
_xlfn.IFNA(
_xlfn.IFNA(
_xlfn.IFNA(
_xlfn.IFNA(
_xlfn.IFNA(
IF(_xlfn.XLOOKUP(BH$2,WatchbillMONTHLY!$A$3:$U$3,OFFSET(WatchbillMONTHLY!$A$3:$U$3,1,2))=IF(_xlfn.XLOOKUP($A84,INDIRECT("_"&amp;_xlfn.XLOOKUP(BH$2,WatchbillMONTHLY!$A$3:$U$3,OFFSET(WatchbillMONTHLY!$A$3:$U$3,1,2))),INDIRECT("_"&amp;_xlfn.XLOOKUP(BH$2,WatchbillMONTHLY!$A$3:$U$3,OFFSET(WatchbillMONTHLY!$A$3:$U$3,1,2))))=$A84,_xlfn.XLOOKUP(BH$2,WatchbillMONTHLY!$A$3:$U$3,OFFSET(WatchbillMONTHLY!$A$3:$U$3,1,2)),FALSE),TRUE,FALSE),
IF(_xlfn.XLOOKUP(BH$2,WatchbillMONTHLY!$A$20:$U$20,OFFSET(WatchbillMONTHLY!$A$20:$U$20,1,2))=IF(_xlfn.XLOOKUP($A84,INDIRECT("_"&amp;_xlfn.XLOOKUP(BH$2,WatchbillMONTHLY!$A$20:$U$20,OFFSET(WatchbillMONTHLY!$A$20:$U$20,1,2))),INDIRECT("_"&amp;_xlfn.XLOOKUP(BH$2,WatchbillMONTHLY!$A$20:$U$20,OFFSET(WatchbillMONTHLY!$A$20:$U$20,1,2))))=$A84,_xlfn.XLOOKUP(BH$2,WatchbillMONTHLY!$A$20:$U$20,OFFSET(WatchbillMONTHLY!$A$20:$U$20,1,2)),FALSE),TRUE,FALSE)),
IF(_xlfn.XLOOKUP(BH$2,WatchbillMONTHLY!$A$37:$U$37,OFFSET(WatchbillMONTHLY!$A$37:$U$37,1,2))=IF(_xlfn.XLOOKUP($A84,INDIRECT("_"&amp;_xlfn.XLOOKUP(BH$2,WatchbillMONTHLY!$A$37:$U$37,OFFSET(WatchbillMONTHLY!$A$37:$U$37,1,2))),INDIRECT("_"&amp;_xlfn.XLOOKUP(BH$2,WatchbillMONTHLY!$A$37:$U$37,OFFSET(WatchbillMONTHLY!$A$37:$U$37,1,2))))=$A84,_xlfn.XLOOKUP(BH$2,WatchbillMONTHLY!$A$37:$U$37,OFFSET(WatchbillMONTHLY!$A$37:$U$37,1,2)),FALSE),TRUE,FALSE)),
IF(_xlfn.XLOOKUP(BH$2,WatchbillMONTHLY!$A$54:$U$54,OFFSET(WatchbillMONTHLY!$A$54:$U$54,1,2))=IF(_xlfn.XLOOKUP($A84,INDIRECT("_"&amp;_xlfn.XLOOKUP(BH$2,WatchbillMONTHLY!$A$54:$U$54,OFFSET(WatchbillMONTHLY!$A$54:$U$54,1,2))),INDIRECT("_"&amp;_xlfn.XLOOKUP(BH$2,WatchbillMONTHLY!$A$54:$U$54,OFFSET(WatchbillMONTHLY!$A$54:$U$54,1,2))))=$A84,_xlfn.XLOOKUP(BH$2,WatchbillMONTHLY!$A$54:$U$54,OFFSET(WatchbillMONTHLY!$A$54:$U$54,1,2)),FALSE),TRUE,FALSE)),
IF(_xlfn.XLOOKUP(BH$2,WatchbillMONTHLY!$A$71:$U$71,OFFSET(WatchbillMONTHLY!$A$71:$U$71,1,2))=IF(_xlfn.XLOOKUP($A84,INDIRECT("_"&amp;_xlfn.XLOOKUP(BH$2,WatchbillMONTHLY!$A$71:$U$71,OFFSET(WatchbillMONTHLY!$A$71:$U$71,1,2))),INDIRECT("_"&amp;_xlfn.XLOOKUP(BH$2,WatchbillMONTHLY!$A$71:$U$71,OFFSET(WatchbillMONTHLY!$A$71:$U$71,1,2))))=$A84,_xlfn.XLOOKUP(BH$2,WatchbillMONTHLY!$A$71:$U$71,OFFSET(WatchbillMONTHLY!$A$71:$U$71,1,2)),FALSE),TRUE,FALSE)),
IF(_xlfn.XLOOKUP(BH$2,WatchbillMONTHLY!$A$88:$U$88,OFFSET(WatchbillMONTHLY!$A$88:$U$88,1,2))=IF(_xlfn.XLOOKUP($A84,INDIRECT("_"&amp;_xlfn.XLOOKUP(BH$2,WatchbillMONTHLY!$A$88:$U$88,OFFSET(WatchbillMONTHLY!$A$88:$U$88,1,2))),INDIRECT("_"&amp;_xlfn.XLOOKUP(BH$2,WatchbillMONTHLY!$A$88:$U$88,OFFSET(WatchbillMONTHLY!$A$88:$U$88,1,2))))=$A84,_xlfn.XLOOKUP(BH$2,WatchbillMONTHLY!$A$88:$U$88,OFFSET(WatchbillMONTHLY!$A$88:$U$88,1,2)),FALSE),TRUE,FALSE)),
FALSE),FALSE)</f>
        <v>0</v>
      </c>
      <c r="BI84" s="209" t="b" cm="1">
        <f t="array" aca="1" ref="BI84" ca="1">IF(AND($A84 &gt; 0, AB84 &gt; 0,BI$2&lt;MiscFormulas!$A$5+1),
_xlfn.IFNA(
_xlfn.IFNA(
_xlfn.IFNA(
_xlfn.IFNA(
_xlfn.IFNA(
_xlfn.IFNA(
IF(_xlfn.XLOOKUP(BI$2,WatchbillMONTHLY!$A$3:$U$3,OFFSET(WatchbillMONTHLY!$A$3:$U$3,1,2))=IF(_xlfn.XLOOKUP($A84,INDIRECT("_"&amp;_xlfn.XLOOKUP(BI$2,WatchbillMONTHLY!$A$3:$U$3,OFFSET(WatchbillMONTHLY!$A$3:$U$3,1,2))),INDIRECT("_"&amp;_xlfn.XLOOKUP(BI$2,WatchbillMONTHLY!$A$3:$U$3,OFFSET(WatchbillMONTHLY!$A$3:$U$3,1,2))))=$A84,_xlfn.XLOOKUP(BI$2,WatchbillMONTHLY!$A$3:$U$3,OFFSET(WatchbillMONTHLY!$A$3:$U$3,1,2)),FALSE),TRUE,FALSE),
IF(_xlfn.XLOOKUP(BI$2,WatchbillMONTHLY!$A$20:$U$20,OFFSET(WatchbillMONTHLY!$A$20:$U$20,1,2))=IF(_xlfn.XLOOKUP($A84,INDIRECT("_"&amp;_xlfn.XLOOKUP(BI$2,WatchbillMONTHLY!$A$20:$U$20,OFFSET(WatchbillMONTHLY!$A$20:$U$20,1,2))),INDIRECT("_"&amp;_xlfn.XLOOKUP(BI$2,WatchbillMONTHLY!$A$20:$U$20,OFFSET(WatchbillMONTHLY!$A$20:$U$20,1,2))))=$A84,_xlfn.XLOOKUP(BI$2,WatchbillMONTHLY!$A$20:$U$20,OFFSET(WatchbillMONTHLY!$A$20:$U$20,1,2)),FALSE),TRUE,FALSE)),
IF(_xlfn.XLOOKUP(BI$2,WatchbillMONTHLY!$A$37:$U$37,OFFSET(WatchbillMONTHLY!$A$37:$U$37,1,2))=IF(_xlfn.XLOOKUP($A84,INDIRECT("_"&amp;_xlfn.XLOOKUP(BI$2,WatchbillMONTHLY!$A$37:$U$37,OFFSET(WatchbillMONTHLY!$A$37:$U$37,1,2))),INDIRECT("_"&amp;_xlfn.XLOOKUP(BI$2,WatchbillMONTHLY!$A$37:$U$37,OFFSET(WatchbillMONTHLY!$A$37:$U$37,1,2))))=$A84,_xlfn.XLOOKUP(BI$2,WatchbillMONTHLY!$A$37:$U$37,OFFSET(WatchbillMONTHLY!$A$37:$U$37,1,2)),FALSE),TRUE,FALSE)),
IF(_xlfn.XLOOKUP(BI$2,WatchbillMONTHLY!$A$54:$U$54,OFFSET(WatchbillMONTHLY!$A$54:$U$54,1,2))=IF(_xlfn.XLOOKUP($A84,INDIRECT("_"&amp;_xlfn.XLOOKUP(BI$2,WatchbillMONTHLY!$A$54:$U$54,OFFSET(WatchbillMONTHLY!$A$54:$U$54,1,2))),INDIRECT("_"&amp;_xlfn.XLOOKUP(BI$2,WatchbillMONTHLY!$A$54:$U$54,OFFSET(WatchbillMONTHLY!$A$54:$U$54,1,2))))=$A84,_xlfn.XLOOKUP(BI$2,WatchbillMONTHLY!$A$54:$U$54,OFFSET(WatchbillMONTHLY!$A$54:$U$54,1,2)),FALSE),TRUE,FALSE)),
IF(_xlfn.XLOOKUP(BI$2,WatchbillMONTHLY!$A$71:$U$71,OFFSET(WatchbillMONTHLY!$A$71:$U$71,1,2))=IF(_xlfn.XLOOKUP($A84,INDIRECT("_"&amp;_xlfn.XLOOKUP(BI$2,WatchbillMONTHLY!$A$71:$U$71,OFFSET(WatchbillMONTHLY!$A$71:$U$71,1,2))),INDIRECT("_"&amp;_xlfn.XLOOKUP(BI$2,WatchbillMONTHLY!$A$71:$U$71,OFFSET(WatchbillMONTHLY!$A$71:$U$71,1,2))))=$A84,_xlfn.XLOOKUP(BI$2,WatchbillMONTHLY!$A$71:$U$71,OFFSET(WatchbillMONTHLY!$A$71:$U$71,1,2)),FALSE),TRUE,FALSE)),
IF(_xlfn.XLOOKUP(BI$2,WatchbillMONTHLY!$A$88:$U$88,OFFSET(WatchbillMONTHLY!$A$88:$U$88,1,2))=IF(_xlfn.XLOOKUP($A84,INDIRECT("_"&amp;_xlfn.XLOOKUP(BI$2,WatchbillMONTHLY!$A$88:$U$88,OFFSET(WatchbillMONTHLY!$A$88:$U$88,1,2))),INDIRECT("_"&amp;_xlfn.XLOOKUP(BI$2,WatchbillMONTHLY!$A$88:$U$88,OFFSET(WatchbillMONTHLY!$A$88:$U$88,1,2))))=$A84,_xlfn.XLOOKUP(BI$2,WatchbillMONTHLY!$A$88:$U$88,OFFSET(WatchbillMONTHLY!$A$88:$U$88,1,2)),FALSE),TRUE,FALSE)),
FALSE),FALSE)</f>
        <v>0</v>
      </c>
      <c r="BJ84" s="209" t="b" cm="1">
        <f t="array" aca="1" ref="BJ84" ca="1">IF(AND($A84 &gt; 0, AC84 &gt; 0,BJ$2&lt;MiscFormulas!$A$5+1),
_xlfn.IFNA(
_xlfn.IFNA(
_xlfn.IFNA(
_xlfn.IFNA(
_xlfn.IFNA(
_xlfn.IFNA(
IF(_xlfn.XLOOKUP(BJ$2,WatchbillMONTHLY!$A$3:$U$3,OFFSET(WatchbillMONTHLY!$A$3:$U$3,1,2))=IF(_xlfn.XLOOKUP($A84,INDIRECT("_"&amp;_xlfn.XLOOKUP(BJ$2,WatchbillMONTHLY!$A$3:$U$3,OFFSET(WatchbillMONTHLY!$A$3:$U$3,1,2))),INDIRECT("_"&amp;_xlfn.XLOOKUP(BJ$2,WatchbillMONTHLY!$A$3:$U$3,OFFSET(WatchbillMONTHLY!$A$3:$U$3,1,2))))=$A84,_xlfn.XLOOKUP(BJ$2,WatchbillMONTHLY!$A$3:$U$3,OFFSET(WatchbillMONTHLY!$A$3:$U$3,1,2)),FALSE),TRUE,FALSE),
IF(_xlfn.XLOOKUP(BJ$2,WatchbillMONTHLY!$A$20:$U$20,OFFSET(WatchbillMONTHLY!$A$20:$U$20,1,2))=IF(_xlfn.XLOOKUP($A84,INDIRECT("_"&amp;_xlfn.XLOOKUP(BJ$2,WatchbillMONTHLY!$A$20:$U$20,OFFSET(WatchbillMONTHLY!$A$20:$U$20,1,2))),INDIRECT("_"&amp;_xlfn.XLOOKUP(BJ$2,WatchbillMONTHLY!$A$20:$U$20,OFFSET(WatchbillMONTHLY!$A$20:$U$20,1,2))))=$A84,_xlfn.XLOOKUP(BJ$2,WatchbillMONTHLY!$A$20:$U$20,OFFSET(WatchbillMONTHLY!$A$20:$U$20,1,2)),FALSE),TRUE,FALSE)),
IF(_xlfn.XLOOKUP(BJ$2,WatchbillMONTHLY!$A$37:$U$37,OFFSET(WatchbillMONTHLY!$A$37:$U$37,1,2))=IF(_xlfn.XLOOKUP($A84,INDIRECT("_"&amp;_xlfn.XLOOKUP(BJ$2,WatchbillMONTHLY!$A$37:$U$37,OFFSET(WatchbillMONTHLY!$A$37:$U$37,1,2))),INDIRECT("_"&amp;_xlfn.XLOOKUP(BJ$2,WatchbillMONTHLY!$A$37:$U$37,OFFSET(WatchbillMONTHLY!$A$37:$U$37,1,2))))=$A84,_xlfn.XLOOKUP(BJ$2,WatchbillMONTHLY!$A$37:$U$37,OFFSET(WatchbillMONTHLY!$A$37:$U$37,1,2)),FALSE),TRUE,FALSE)),
IF(_xlfn.XLOOKUP(BJ$2,WatchbillMONTHLY!$A$54:$U$54,OFFSET(WatchbillMONTHLY!$A$54:$U$54,1,2))=IF(_xlfn.XLOOKUP($A84,INDIRECT("_"&amp;_xlfn.XLOOKUP(BJ$2,WatchbillMONTHLY!$A$54:$U$54,OFFSET(WatchbillMONTHLY!$A$54:$U$54,1,2))),INDIRECT("_"&amp;_xlfn.XLOOKUP(BJ$2,WatchbillMONTHLY!$A$54:$U$54,OFFSET(WatchbillMONTHLY!$A$54:$U$54,1,2))))=$A84,_xlfn.XLOOKUP(BJ$2,WatchbillMONTHLY!$A$54:$U$54,OFFSET(WatchbillMONTHLY!$A$54:$U$54,1,2)),FALSE),TRUE,FALSE)),
IF(_xlfn.XLOOKUP(BJ$2,WatchbillMONTHLY!$A$71:$U$71,OFFSET(WatchbillMONTHLY!$A$71:$U$71,1,2))=IF(_xlfn.XLOOKUP($A84,INDIRECT("_"&amp;_xlfn.XLOOKUP(BJ$2,WatchbillMONTHLY!$A$71:$U$71,OFFSET(WatchbillMONTHLY!$A$71:$U$71,1,2))),INDIRECT("_"&amp;_xlfn.XLOOKUP(BJ$2,WatchbillMONTHLY!$A$71:$U$71,OFFSET(WatchbillMONTHLY!$A$71:$U$71,1,2))))=$A84,_xlfn.XLOOKUP(BJ$2,WatchbillMONTHLY!$A$71:$U$71,OFFSET(WatchbillMONTHLY!$A$71:$U$71,1,2)),FALSE),TRUE,FALSE)),
IF(_xlfn.XLOOKUP(BJ$2,WatchbillMONTHLY!$A$88:$U$88,OFFSET(WatchbillMONTHLY!$A$88:$U$88,1,2))=IF(_xlfn.XLOOKUP($A84,INDIRECT("_"&amp;_xlfn.XLOOKUP(BJ$2,WatchbillMONTHLY!$A$88:$U$88,OFFSET(WatchbillMONTHLY!$A$88:$U$88,1,2))),INDIRECT("_"&amp;_xlfn.XLOOKUP(BJ$2,WatchbillMONTHLY!$A$88:$U$88,OFFSET(WatchbillMONTHLY!$A$88:$U$88,1,2))))=$A84,_xlfn.XLOOKUP(BJ$2,WatchbillMONTHLY!$A$88:$U$88,OFFSET(WatchbillMONTHLY!$A$88:$U$88,1,2)),FALSE),TRUE,FALSE)),
FALSE),FALSE)</f>
        <v>0</v>
      </c>
      <c r="BK84" s="209" t="b" cm="1">
        <f t="array" aca="1" ref="BK84" ca="1">IF(AND($A84 &gt; 0, AD84 &gt; 0,BK$2&lt;MiscFormulas!$A$5+1),
_xlfn.IFNA(
_xlfn.IFNA(
_xlfn.IFNA(
_xlfn.IFNA(
_xlfn.IFNA(
_xlfn.IFNA(
IF(_xlfn.XLOOKUP(BK$2,WatchbillMONTHLY!$A$3:$U$3,OFFSET(WatchbillMONTHLY!$A$3:$U$3,1,2))=IF(_xlfn.XLOOKUP($A84,INDIRECT("_"&amp;_xlfn.XLOOKUP(BK$2,WatchbillMONTHLY!$A$3:$U$3,OFFSET(WatchbillMONTHLY!$A$3:$U$3,1,2))),INDIRECT("_"&amp;_xlfn.XLOOKUP(BK$2,WatchbillMONTHLY!$A$3:$U$3,OFFSET(WatchbillMONTHLY!$A$3:$U$3,1,2))))=$A84,_xlfn.XLOOKUP(BK$2,WatchbillMONTHLY!$A$3:$U$3,OFFSET(WatchbillMONTHLY!$A$3:$U$3,1,2)),FALSE),TRUE,FALSE),
IF(_xlfn.XLOOKUP(BK$2,WatchbillMONTHLY!$A$20:$U$20,OFFSET(WatchbillMONTHLY!$A$20:$U$20,1,2))=IF(_xlfn.XLOOKUP($A84,INDIRECT("_"&amp;_xlfn.XLOOKUP(BK$2,WatchbillMONTHLY!$A$20:$U$20,OFFSET(WatchbillMONTHLY!$A$20:$U$20,1,2))),INDIRECT("_"&amp;_xlfn.XLOOKUP(BK$2,WatchbillMONTHLY!$A$20:$U$20,OFFSET(WatchbillMONTHLY!$A$20:$U$20,1,2))))=$A84,_xlfn.XLOOKUP(BK$2,WatchbillMONTHLY!$A$20:$U$20,OFFSET(WatchbillMONTHLY!$A$20:$U$20,1,2)),FALSE),TRUE,FALSE)),
IF(_xlfn.XLOOKUP(BK$2,WatchbillMONTHLY!$A$37:$U$37,OFFSET(WatchbillMONTHLY!$A$37:$U$37,1,2))=IF(_xlfn.XLOOKUP($A84,INDIRECT("_"&amp;_xlfn.XLOOKUP(BK$2,WatchbillMONTHLY!$A$37:$U$37,OFFSET(WatchbillMONTHLY!$A$37:$U$37,1,2))),INDIRECT("_"&amp;_xlfn.XLOOKUP(BK$2,WatchbillMONTHLY!$A$37:$U$37,OFFSET(WatchbillMONTHLY!$A$37:$U$37,1,2))))=$A84,_xlfn.XLOOKUP(BK$2,WatchbillMONTHLY!$A$37:$U$37,OFFSET(WatchbillMONTHLY!$A$37:$U$37,1,2)),FALSE),TRUE,FALSE)),
IF(_xlfn.XLOOKUP(BK$2,WatchbillMONTHLY!$A$54:$U$54,OFFSET(WatchbillMONTHLY!$A$54:$U$54,1,2))=IF(_xlfn.XLOOKUP($A84,INDIRECT("_"&amp;_xlfn.XLOOKUP(BK$2,WatchbillMONTHLY!$A$54:$U$54,OFFSET(WatchbillMONTHLY!$A$54:$U$54,1,2))),INDIRECT("_"&amp;_xlfn.XLOOKUP(BK$2,WatchbillMONTHLY!$A$54:$U$54,OFFSET(WatchbillMONTHLY!$A$54:$U$54,1,2))))=$A84,_xlfn.XLOOKUP(BK$2,WatchbillMONTHLY!$A$54:$U$54,OFFSET(WatchbillMONTHLY!$A$54:$U$54,1,2)),FALSE),TRUE,FALSE)),
IF(_xlfn.XLOOKUP(BK$2,WatchbillMONTHLY!$A$71:$U$71,OFFSET(WatchbillMONTHLY!$A$71:$U$71,1,2))=IF(_xlfn.XLOOKUP($A84,INDIRECT("_"&amp;_xlfn.XLOOKUP(BK$2,WatchbillMONTHLY!$A$71:$U$71,OFFSET(WatchbillMONTHLY!$A$71:$U$71,1,2))),INDIRECT("_"&amp;_xlfn.XLOOKUP(BK$2,WatchbillMONTHLY!$A$71:$U$71,OFFSET(WatchbillMONTHLY!$A$71:$U$71,1,2))))=$A84,_xlfn.XLOOKUP(BK$2,WatchbillMONTHLY!$A$71:$U$71,OFFSET(WatchbillMONTHLY!$A$71:$U$71,1,2)),FALSE),TRUE,FALSE)),
IF(_xlfn.XLOOKUP(BK$2,WatchbillMONTHLY!$A$88:$U$88,OFFSET(WatchbillMONTHLY!$A$88:$U$88,1,2))=IF(_xlfn.XLOOKUP($A84,INDIRECT("_"&amp;_xlfn.XLOOKUP(BK$2,WatchbillMONTHLY!$A$88:$U$88,OFFSET(WatchbillMONTHLY!$A$88:$U$88,1,2))),INDIRECT("_"&amp;_xlfn.XLOOKUP(BK$2,WatchbillMONTHLY!$A$88:$U$88,OFFSET(WatchbillMONTHLY!$A$88:$U$88,1,2))))=$A84,_xlfn.XLOOKUP(BK$2,WatchbillMONTHLY!$A$88:$U$88,OFFSET(WatchbillMONTHLY!$A$88:$U$88,1,2)),FALSE),TRUE,FALSE)),
FALSE),FALSE)</f>
        <v>0</v>
      </c>
      <c r="BL84" s="209" t="b" cm="1">
        <f t="array" aca="1" ref="BL84" ca="1">IF(AND($A84 &gt; 0, AE84 &gt; 0,BL$2&lt;MiscFormulas!$A$5+1),
_xlfn.IFNA(
_xlfn.IFNA(
_xlfn.IFNA(
_xlfn.IFNA(
_xlfn.IFNA(
_xlfn.IFNA(
IF(_xlfn.XLOOKUP(BL$2,WatchbillMONTHLY!$A$3:$U$3,OFFSET(WatchbillMONTHLY!$A$3:$U$3,1,2))=IF(_xlfn.XLOOKUP($A84,INDIRECT("_"&amp;_xlfn.XLOOKUP(BL$2,WatchbillMONTHLY!$A$3:$U$3,OFFSET(WatchbillMONTHLY!$A$3:$U$3,1,2))),INDIRECT("_"&amp;_xlfn.XLOOKUP(BL$2,WatchbillMONTHLY!$A$3:$U$3,OFFSET(WatchbillMONTHLY!$A$3:$U$3,1,2))))=$A84,_xlfn.XLOOKUP(BL$2,WatchbillMONTHLY!$A$3:$U$3,OFFSET(WatchbillMONTHLY!$A$3:$U$3,1,2)),FALSE),TRUE,FALSE),
IF(_xlfn.XLOOKUP(BL$2,WatchbillMONTHLY!$A$20:$U$20,OFFSET(WatchbillMONTHLY!$A$20:$U$20,1,2))=IF(_xlfn.XLOOKUP($A84,INDIRECT("_"&amp;_xlfn.XLOOKUP(BL$2,WatchbillMONTHLY!$A$20:$U$20,OFFSET(WatchbillMONTHLY!$A$20:$U$20,1,2))),INDIRECT("_"&amp;_xlfn.XLOOKUP(BL$2,WatchbillMONTHLY!$A$20:$U$20,OFFSET(WatchbillMONTHLY!$A$20:$U$20,1,2))))=$A84,_xlfn.XLOOKUP(BL$2,WatchbillMONTHLY!$A$20:$U$20,OFFSET(WatchbillMONTHLY!$A$20:$U$20,1,2)),FALSE),TRUE,FALSE)),
IF(_xlfn.XLOOKUP(BL$2,WatchbillMONTHLY!$A$37:$U$37,OFFSET(WatchbillMONTHLY!$A$37:$U$37,1,2))=IF(_xlfn.XLOOKUP($A84,INDIRECT("_"&amp;_xlfn.XLOOKUP(BL$2,WatchbillMONTHLY!$A$37:$U$37,OFFSET(WatchbillMONTHLY!$A$37:$U$37,1,2))),INDIRECT("_"&amp;_xlfn.XLOOKUP(BL$2,WatchbillMONTHLY!$A$37:$U$37,OFFSET(WatchbillMONTHLY!$A$37:$U$37,1,2))))=$A84,_xlfn.XLOOKUP(BL$2,WatchbillMONTHLY!$A$37:$U$37,OFFSET(WatchbillMONTHLY!$A$37:$U$37,1,2)),FALSE),TRUE,FALSE)),
IF(_xlfn.XLOOKUP(BL$2,WatchbillMONTHLY!$A$54:$U$54,OFFSET(WatchbillMONTHLY!$A$54:$U$54,1,2))=IF(_xlfn.XLOOKUP($A84,INDIRECT("_"&amp;_xlfn.XLOOKUP(BL$2,WatchbillMONTHLY!$A$54:$U$54,OFFSET(WatchbillMONTHLY!$A$54:$U$54,1,2))),INDIRECT("_"&amp;_xlfn.XLOOKUP(BL$2,WatchbillMONTHLY!$A$54:$U$54,OFFSET(WatchbillMONTHLY!$A$54:$U$54,1,2))))=$A84,_xlfn.XLOOKUP(BL$2,WatchbillMONTHLY!$A$54:$U$54,OFFSET(WatchbillMONTHLY!$A$54:$U$54,1,2)),FALSE),TRUE,FALSE)),
IF(_xlfn.XLOOKUP(BL$2,WatchbillMONTHLY!$A$71:$U$71,OFFSET(WatchbillMONTHLY!$A$71:$U$71,1,2))=IF(_xlfn.XLOOKUP($A84,INDIRECT("_"&amp;_xlfn.XLOOKUP(BL$2,WatchbillMONTHLY!$A$71:$U$71,OFFSET(WatchbillMONTHLY!$A$71:$U$71,1,2))),INDIRECT("_"&amp;_xlfn.XLOOKUP(BL$2,WatchbillMONTHLY!$A$71:$U$71,OFFSET(WatchbillMONTHLY!$A$71:$U$71,1,2))))=$A84,_xlfn.XLOOKUP(BL$2,WatchbillMONTHLY!$A$71:$U$71,OFFSET(WatchbillMONTHLY!$A$71:$U$71,1,2)),FALSE),TRUE,FALSE)),
IF(_xlfn.XLOOKUP(BL$2,WatchbillMONTHLY!$A$88:$U$88,OFFSET(WatchbillMONTHLY!$A$88:$U$88,1,2))=IF(_xlfn.XLOOKUP($A84,INDIRECT("_"&amp;_xlfn.XLOOKUP(BL$2,WatchbillMONTHLY!$A$88:$U$88,OFFSET(WatchbillMONTHLY!$A$88:$U$88,1,2))),INDIRECT("_"&amp;_xlfn.XLOOKUP(BL$2,WatchbillMONTHLY!$A$88:$U$88,OFFSET(WatchbillMONTHLY!$A$88:$U$88,1,2))))=$A84,_xlfn.XLOOKUP(BL$2,WatchbillMONTHLY!$A$88:$U$88,OFFSET(WatchbillMONTHLY!$A$88:$U$88,1,2)),FALSE),TRUE,FALSE)),
FALSE),FALSE)</f>
        <v>0</v>
      </c>
      <c r="BM84" s="209" t="b" cm="1">
        <f t="array" aca="1" ref="BM84" ca="1">IF(AND($A84 &gt; 0, AF84 &gt; 0,BM$2&lt;MiscFormulas!$A$5+1),
_xlfn.IFNA(
_xlfn.IFNA(
_xlfn.IFNA(
_xlfn.IFNA(
_xlfn.IFNA(
_xlfn.IFNA(
IF(_xlfn.XLOOKUP(BM$2,WatchbillMONTHLY!$A$3:$U$3,OFFSET(WatchbillMONTHLY!$A$3:$U$3,1,2))=IF(_xlfn.XLOOKUP($A84,INDIRECT("_"&amp;_xlfn.XLOOKUP(BM$2,WatchbillMONTHLY!$A$3:$U$3,OFFSET(WatchbillMONTHLY!$A$3:$U$3,1,2))),INDIRECT("_"&amp;_xlfn.XLOOKUP(BM$2,WatchbillMONTHLY!$A$3:$U$3,OFFSET(WatchbillMONTHLY!$A$3:$U$3,1,2))))=$A84,_xlfn.XLOOKUP(BM$2,WatchbillMONTHLY!$A$3:$U$3,OFFSET(WatchbillMONTHLY!$A$3:$U$3,1,2)),FALSE),TRUE,FALSE),
IF(_xlfn.XLOOKUP(BM$2,WatchbillMONTHLY!$A$20:$U$20,OFFSET(WatchbillMONTHLY!$A$20:$U$20,1,2))=IF(_xlfn.XLOOKUP($A84,INDIRECT("_"&amp;_xlfn.XLOOKUP(BM$2,WatchbillMONTHLY!$A$20:$U$20,OFFSET(WatchbillMONTHLY!$A$20:$U$20,1,2))),INDIRECT("_"&amp;_xlfn.XLOOKUP(BM$2,WatchbillMONTHLY!$A$20:$U$20,OFFSET(WatchbillMONTHLY!$A$20:$U$20,1,2))))=$A84,_xlfn.XLOOKUP(BM$2,WatchbillMONTHLY!$A$20:$U$20,OFFSET(WatchbillMONTHLY!$A$20:$U$20,1,2)),FALSE),TRUE,FALSE)),
IF(_xlfn.XLOOKUP(BM$2,WatchbillMONTHLY!$A$37:$U$37,OFFSET(WatchbillMONTHLY!$A$37:$U$37,1,2))=IF(_xlfn.XLOOKUP($A84,INDIRECT("_"&amp;_xlfn.XLOOKUP(BM$2,WatchbillMONTHLY!$A$37:$U$37,OFFSET(WatchbillMONTHLY!$A$37:$U$37,1,2))),INDIRECT("_"&amp;_xlfn.XLOOKUP(BM$2,WatchbillMONTHLY!$A$37:$U$37,OFFSET(WatchbillMONTHLY!$A$37:$U$37,1,2))))=$A84,_xlfn.XLOOKUP(BM$2,WatchbillMONTHLY!$A$37:$U$37,OFFSET(WatchbillMONTHLY!$A$37:$U$37,1,2)),FALSE),TRUE,FALSE)),
IF(_xlfn.XLOOKUP(BM$2,WatchbillMONTHLY!$A$54:$U$54,OFFSET(WatchbillMONTHLY!$A$54:$U$54,1,2))=IF(_xlfn.XLOOKUP($A84,INDIRECT("_"&amp;_xlfn.XLOOKUP(BM$2,WatchbillMONTHLY!$A$54:$U$54,OFFSET(WatchbillMONTHLY!$A$54:$U$54,1,2))),INDIRECT("_"&amp;_xlfn.XLOOKUP(BM$2,WatchbillMONTHLY!$A$54:$U$54,OFFSET(WatchbillMONTHLY!$A$54:$U$54,1,2))))=$A84,_xlfn.XLOOKUP(BM$2,WatchbillMONTHLY!$A$54:$U$54,OFFSET(WatchbillMONTHLY!$A$54:$U$54,1,2)),FALSE),TRUE,FALSE)),
IF(_xlfn.XLOOKUP(BM$2,WatchbillMONTHLY!$A$71:$U$71,OFFSET(WatchbillMONTHLY!$A$71:$U$71,1,2))=IF(_xlfn.XLOOKUP($A84,INDIRECT("_"&amp;_xlfn.XLOOKUP(BM$2,WatchbillMONTHLY!$A$71:$U$71,OFFSET(WatchbillMONTHLY!$A$71:$U$71,1,2))),INDIRECT("_"&amp;_xlfn.XLOOKUP(BM$2,WatchbillMONTHLY!$A$71:$U$71,OFFSET(WatchbillMONTHLY!$A$71:$U$71,1,2))))=$A84,_xlfn.XLOOKUP(BM$2,WatchbillMONTHLY!$A$71:$U$71,OFFSET(WatchbillMONTHLY!$A$71:$U$71,1,2)),FALSE),TRUE,FALSE)),
IF(_xlfn.XLOOKUP(BM$2,WatchbillMONTHLY!$A$88:$U$88,OFFSET(WatchbillMONTHLY!$A$88:$U$88,1,2))=IF(_xlfn.XLOOKUP($A84,INDIRECT("_"&amp;_xlfn.XLOOKUP(BM$2,WatchbillMONTHLY!$A$88:$U$88,OFFSET(WatchbillMONTHLY!$A$88:$U$88,1,2))),INDIRECT("_"&amp;_xlfn.XLOOKUP(BM$2,WatchbillMONTHLY!$A$88:$U$88,OFFSET(WatchbillMONTHLY!$A$88:$U$88,1,2))))=$A84,_xlfn.XLOOKUP(BM$2,WatchbillMONTHLY!$A$88:$U$88,OFFSET(WatchbillMONTHLY!$A$88:$U$88,1,2)),FALSE),TRUE,FALSE)),
FALSE),FALSE)</f>
        <v>0</v>
      </c>
      <c r="BN84" s="209" t="b" cm="1">
        <f t="array" aca="1" ref="BN84" ca="1">IF(AND($A84 &gt; 0, AG84 &gt; 0,BN$2&lt;MiscFormulas!$A$5+1),
_xlfn.IFNA(
_xlfn.IFNA(
_xlfn.IFNA(
_xlfn.IFNA(
_xlfn.IFNA(
_xlfn.IFNA(
IF(_xlfn.XLOOKUP(BN$2,WatchbillMONTHLY!$A$3:$U$3,OFFSET(WatchbillMONTHLY!$A$3:$U$3,1,2))=IF(_xlfn.XLOOKUP($A84,INDIRECT("_"&amp;_xlfn.XLOOKUP(BN$2,WatchbillMONTHLY!$A$3:$U$3,OFFSET(WatchbillMONTHLY!$A$3:$U$3,1,2))),INDIRECT("_"&amp;_xlfn.XLOOKUP(BN$2,WatchbillMONTHLY!$A$3:$U$3,OFFSET(WatchbillMONTHLY!$A$3:$U$3,1,2))))=$A84,_xlfn.XLOOKUP(BN$2,WatchbillMONTHLY!$A$3:$U$3,OFFSET(WatchbillMONTHLY!$A$3:$U$3,1,2)),FALSE),TRUE,FALSE),
IF(_xlfn.XLOOKUP(BN$2,WatchbillMONTHLY!$A$20:$U$20,OFFSET(WatchbillMONTHLY!$A$20:$U$20,1,2))=IF(_xlfn.XLOOKUP($A84,INDIRECT("_"&amp;_xlfn.XLOOKUP(BN$2,WatchbillMONTHLY!$A$20:$U$20,OFFSET(WatchbillMONTHLY!$A$20:$U$20,1,2))),INDIRECT("_"&amp;_xlfn.XLOOKUP(BN$2,WatchbillMONTHLY!$A$20:$U$20,OFFSET(WatchbillMONTHLY!$A$20:$U$20,1,2))))=$A84,_xlfn.XLOOKUP(BN$2,WatchbillMONTHLY!$A$20:$U$20,OFFSET(WatchbillMONTHLY!$A$20:$U$20,1,2)),FALSE),TRUE,FALSE)),
IF(_xlfn.XLOOKUP(BN$2,WatchbillMONTHLY!$A$37:$U$37,OFFSET(WatchbillMONTHLY!$A$37:$U$37,1,2))=IF(_xlfn.XLOOKUP($A84,INDIRECT("_"&amp;_xlfn.XLOOKUP(BN$2,WatchbillMONTHLY!$A$37:$U$37,OFFSET(WatchbillMONTHLY!$A$37:$U$37,1,2))),INDIRECT("_"&amp;_xlfn.XLOOKUP(BN$2,WatchbillMONTHLY!$A$37:$U$37,OFFSET(WatchbillMONTHLY!$A$37:$U$37,1,2))))=$A84,_xlfn.XLOOKUP(BN$2,WatchbillMONTHLY!$A$37:$U$37,OFFSET(WatchbillMONTHLY!$A$37:$U$37,1,2)),FALSE),TRUE,FALSE)),
IF(_xlfn.XLOOKUP(BN$2,WatchbillMONTHLY!$A$54:$U$54,OFFSET(WatchbillMONTHLY!$A$54:$U$54,1,2))=IF(_xlfn.XLOOKUP($A84,INDIRECT("_"&amp;_xlfn.XLOOKUP(BN$2,WatchbillMONTHLY!$A$54:$U$54,OFFSET(WatchbillMONTHLY!$A$54:$U$54,1,2))),INDIRECT("_"&amp;_xlfn.XLOOKUP(BN$2,WatchbillMONTHLY!$A$54:$U$54,OFFSET(WatchbillMONTHLY!$A$54:$U$54,1,2))))=$A84,_xlfn.XLOOKUP(BN$2,WatchbillMONTHLY!$A$54:$U$54,OFFSET(WatchbillMONTHLY!$A$54:$U$54,1,2)),FALSE),TRUE,FALSE)),
IF(_xlfn.XLOOKUP(BN$2,WatchbillMONTHLY!$A$71:$U$71,OFFSET(WatchbillMONTHLY!$A$71:$U$71,1,2))=IF(_xlfn.XLOOKUP($A84,INDIRECT("_"&amp;_xlfn.XLOOKUP(BN$2,WatchbillMONTHLY!$A$71:$U$71,OFFSET(WatchbillMONTHLY!$A$71:$U$71,1,2))),INDIRECT("_"&amp;_xlfn.XLOOKUP(BN$2,WatchbillMONTHLY!$A$71:$U$71,OFFSET(WatchbillMONTHLY!$A$71:$U$71,1,2))))=$A84,_xlfn.XLOOKUP(BN$2,WatchbillMONTHLY!$A$71:$U$71,OFFSET(WatchbillMONTHLY!$A$71:$U$71,1,2)),FALSE),TRUE,FALSE)),
IF(_xlfn.XLOOKUP(BN$2,WatchbillMONTHLY!$A$88:$U$88,OFFSET(WatchbillMONTHLY!$A$88:$U$88,1,2))=IF(_xlfn.XLOOKUP($A84,INDIRECT("_"&amp;_xlfn.XLOOKUP(BN$2,WatchbillMONTHLY!$A$88:$U$88,OFFSET(WatchbillMONTHLY!$A$88:$U$88,1,2))),INDIRECT("_"&amp;_xlfn.XLOOKUP(BN$2,WatchbillMONTHLY!$A$88:$U$88,OFFSET(WatchbillMONTHLY!$A$88:$U$88,1,2))))=$A84,_xlfn.XLOOKUP(BN$2,WatchbillMONTHLY!$A$88:$U$88,OFFSET(WatchbillMONTHLY!$A$88:$U$88,1,2)),FALSE),TRUE,FALSE)),
FALSE),FALSE)</f>
        <v>0</v>
      </c>
      <c r="BO84" s="209"/>
      <c r="BP84" s="210"/>
    </row>
    <row r="85" spans="1:68" x14ac:dyDescent="0.35">
      <c r="A85" t="str">
        <v>EX3 Michelle, O.</v>
      </c>
      <c r="B85" s="215" t="str">
        <v>EX3 Michelle, Obama</v>
      </c>
      <c r="C85" s="191"/>
      <c r="D85" s="235"/>
      <c r="E85" s="235"/>
      <c r="F85" s="235"/>
      <c r="G85" s="235"/>
      <c r="H85" s="235"/>
      <c r="I85" s="235"/>
      <c r="J85" s="235"/>
      <c r="K85" s="235"/>
      <c r="L85" s="235"/>
      <c r="M85" s="235"/>
      <c r="N85" s="235"/>
      <c r="O85" s="235"/>
      <c r="P85" s="235"/>
      <c r="Q85" s="235"/>
      <c r="R85" s="235"/>
      <c r="S85" s="235"/>
      <c r="T85" s="235"/>
      <c r="U85" s="235"/>
      <c r="V85" s="235"/>
      <c r="W85" s="235"/>
      <c r="X85" s="235"/>
      <c r="Y85" s="235"/>
      <c r="Z85" s="235"/>
      <c r="AA85" s="235"/>
      <c r="AB85" s="235"/>
      <c r="AC85" s="235"/>
      <c r="AD85" s="235"/>
      <c r="AE85" s="235"/>
      <c r="AF85" s="235"/>
      <c r="AG85" s="235"/>
      <c r="AH85" s="192"/>
      <c r="AI85" s="209"/>
      <c r="AJ85" s="209" t="str" cm="1">
        <f t="array" aca="1" ref="AJ85" ca="1">IF(OR(AK85:BN85=TRUE),$A85&amp;" :  ","")&amp;_xlfn.TEXTJOIN(" | ",TRUE,IF(AK85:BN85=TRUE,$AK$2:$BN$2,""))</f>
        <v/>
      </c>
      <c r="AK85" s="209" t="b" cm="1">
        <f t="array" aca="1" ref="AK85" ca="1">IF(AND($A85 &gt; 0, D85 &gt; 0,AK$2&lt;MiscFormulas!$A$5+1),
_xlfn.IFNA(
_xlfn.IFNA(
_xlfn.IFNA(
_xlfn.IFNA(
_xlfn.IFNA(
_xlfn.IFNA(
IF(_xlfn.XLOOKUP(AK$2,WatchbillMONTHLY!$A$3:$U$3,OFFSET(WatchbillMONTHLY!$A$3:$U$3,1,2))=IF(_xlfn.XLOOKUP($A85,INDIRECT("_"&amp;_xlfn.XLOOKUP(AK$2,WatchbillMONTHLY!$A$3:$U$3,OFFSET(WatchbillMONTHLY!$A$3:$U$3,1,2))),INDIRECT("_"&amp;_xlfn.XLOOKUP(AK$2,WatchbillMONTHLY!$A$3:$U$3,OFFSET(WatchbillMONTHLY!$A$3:$U$3,1,2))))=$A85,_xlfn.XLOOKUP(AK$2,WatchbillMONTHLY!$A$3:$U$3,OFFSET(WatchbillMONTHLY!$A$3:$U$3,1,2)),FALSE),TRUE,FALSE),
IF(_xlfn.XLOOKUP(AK$2,WatchbillMONTHLY!$A$20:$U$20,OFFSET(WatchbillMONTHLY!$A$20:$U$20,1,2))=IF(_xlfn.XLOOKUP($A85,INDIRECT("_"&amp;_xlfn.XLOOKUP(AK$2,WatchbillMONTHLY!$A$20:$U$20,OFFSET(WatchbillMONTHLY!$A$20:$U$20,1,2))),INDIRECT("_"&amp;_xlfn.XLOOKUP(AK$2,WatchbillMONTHLY!$A$20:$U$20,OFFSET(WatchbillMONTHLY!$A$20:$U$20,1,2))))=$A85,_xlfn.XLOOKUP(AK$2,WatchbillMONTHLY!$A$20:$U$20,OFFSET(WatchbillMONTHLY!$A$20:$U$20,1,2)),FALSE),TRUE,FALSE)),
IF(_xlfn.XLOOKUP(AK$2,WatchbillMONTHLY!$A$37:$U$37,OFFSET(WatchbillMONTHLY!$A$37:$U$37,1,2))=IF(_xlfn.XLOOKUP($A85,INDIRECT("_"&amp;_xlfn.XLOOKUP(AK$2,WatchbillMONTHLY!$A$37:$U$37,OFFSET(WatchbillMONTHLY!$A$37:$U$37,1,2))),INDIRECT("_"&amp;_xlfn.XLOOKUP(AK$2,WatchbillMONTHLY!$A$37:$U$37,OFFSET(WatchbillMONTHLY!$A$37:$U$37,1,2))))=$A85,_xlfn.XLOOKUP(AK$2,WatchbillMONTHLY!$A$37:$U$37,OFFSET(WatchbillMONTHLY!$A$37:$U$37,1,2)),FALSE),TRUE,FALSE)),
IF(_xlfn.XLOOKUP(AK$2,WatchbillMONTHLY!$A$54:$U$54,OFFSET(WatchbillMONTHLY!$A$54:$U$54,1,2))=IF(_xlfn.XLOOKUP($A85,INDIRECT("_"&amp;_xlfn.XLOOKUP(AK$2,WatchbillMONTHLY!$A$54:$U$54,OFFSET(WatchbillMONTHLY!$A$54:$U$54,1,2))),INDIRECT("_"&amp;_xlfn.XLOOKUP(AK$2,WatchbillMONTHLY!$A$54:$U$54,OFFSET(WatchbillMONTHLY!$A$54:$U$54,1,2))))=$A85,_xlfn.XLOOKUP(AK$2,WatchbillMONTHLY!$A$54:$U$54,OFFSET(WatchbillMONTHLY!$A$54:$U$54,1,2)),FALSE),TRUE,FALSE)),
IF(_xlfn.XLOOKUP(AK$2,WatchbillMONTHLY!$A$71:$U$71,OFFSET(WatchbillMONTHLY!$A$71:$U$71,1,2))=IF(_xlfn.XLOOKUP($A85,INDIRECT("_"&amp;_xlfn.XLOOKUP(AK$2,WatchbillMONTHLY!$A$71:$U$71,OFFSET(WatchbillMONTHLY!$A$71:$U$71,1,2))),INDIRECT("_"&amp;_xlfn.XLOOKUP(AK$2,WatchbillMONTHLY!$A$71:$U$71,OFFSET(WatchbillMONTHLY!$A$71:$U$71,1,2))))=$A85,_xlfn.XLOOKUP(AK$2,WatchbillMONTHLY!$A$71:$U$71,OFFSET(WatchbillMONTHLY!$A$71:$U$71,1,2)),FALSE),TRUE,FALSE)),
IF(_xlfn.XLOOKUP(AK$2,WatchbillMONTHLY!$A$88:$U$88,OFFSET(WatchbillMONTHLY!$A$88:$U$88,1,2))=IF(_xlfn.XLOOKUP($A85,INDIRECT("_"&amp;_xlfn.XLOOKUP(AK$2,WatchbillMONTHLY!$A$88:$U$88,OFFSET(WatchbillMONTHLY!$A$88:$U$88,1,2))),INDIRECT("_"&amp;_xlfn.XLOOKUP(AK$2,WatchbillMONTHLY!$A$88:$U$88,OFFSET(WatchbillMONTHLY!$A$88:$U$88,1,2))))=$A85,_xlfn.XLOOKUP(AK$2,WatchbillMONTHLY!$A$88:$U$88,OFFSET(WatchbillMONTHLY!$A$88:$U$88,1,2)),FALSE),TRUE,FALSE)),
FALSE),FALSE)</f>
        <v>0</v>
      </c>
      <c r="AL85" s="209" t="b" cm="1">
        <f t="array" aca="1" ref="AL85" ca="1">IF(AND($A85 &gt; 0, E85 &gt; 0,AL$2&lt;MiscFormulas!$A$5+1),
_xlfn.IFNA(
_xlfn.IFNA(
_xlfn.IFNA(
_xlfn.IFNA(
_xlfn.IFNA(
_xlfn.IFNA(
IF(_xlfn.XLOOKUP(AL$2,WatchbillMONTHLY!$A$3:$U$3,OFFSET(WatchbillMONTHLY!$A$3:$U$3,1,2))=IF(_xlfn.XLOOKUP($A85,INDIRECT("_"&amp;_xlfn.XLOOKUP(AL$2,WatchbillMONTHLY!$A$3:$U$3,OFFSET(WatchbillMONTHLY!$A$3:$U$3,1,2))),INDIRECT("_"&amp;_xlfn.XLOOKUP(AL$2,WatchbillMONTHLY!$A$3:$U$3,OFFSET(WatchbillMONTHLY!$A$3:$U$3,1,2))))=$A85,_xlfn.XLOOKUP(AL$2,WatchbillMONTHLY!$A$3:$U$3,OFFSET(WatchbillMONTHLY!$A$3:$U$3,1,2)),FALSE),TRUE,FALSE),
IF(_xlfn.XLOOKUP(AL$2,WatchbillMONTHLY!$A$20:$U$20,OFFSET(WatchbillMONTHLY!$A$20:$U$20,1,2))=IF(_xlfn.XLOOKUP($A85,INDIRECT("_"&amp;_xlfn.XLOOKUP(AL$2,WatchbillMONTHLY!$A$20:$U$20,OFFSET(WatchbillMONTHLY!$A$20:$U$20,1,2))),INDIRECT("_"&amp;_xlfn.XLOOKUP(AL$2,WatchbillMONTHLY!$A$20:$U$20,OFFSET(WatchbillMONTHLY!$A$20:$U$20,1,2))))=$A85,_xlfn.XLOOKUP(AL$2,WatchbillMONTHLY!$A$20:$U$20,OFFSET(WatchbillMONTHLY!$A$20:$U$20,1,2)),FALSE),TRUE,FALSE)),
IF(_xlfn.XLOOKUP(AL$2,WatchbillMONTHLY!$A$37:$U$37,OFFSET(WatchbillMONTHLY!$A$37:$U$37,1,2))=IF(_xlfn.XLOOKUP($A85,INDIRECT("_"&amp;_xlfn.XLOOKUP(AL$2,WatchbillMONTHLY!$A$37:$U$37,OFFSET(WatchbillMONTHLY!$A$37:$U$37,1,2))),INDIRECT("_"&amp;_xlfn.XLOOKUP(AL$2,WatchbillMONTHLY!$A$37:$U$37,OFFSET(WatchbillMONTHLY!$A$37:$U$37,1,2))))=$A85,_xlfn.XLOOKUP(AL$2,WatchbillMONTHLY!$A$37:$U$37,OFFSET(WatchbillMONTHLY!$A$37:$U$37,1,2)),FALSE),TRUE,FALSE)),
IF(_xlfn.XLOOKUP(AL$2,WatchbillMONTHLY!$A$54:$U$54,OFFSET(WatchbillMONTHLY!$A$54:$U$54,1,2))=IF(_xlfn.XLOOKUP($A85,INDIRECT("_"&amp;_xlfn.XLOOKUP(AL$2,WatchbillMONTHLY!$A$54:$U$54,OFFSET(WatchbillMONTHLY!$A$54:$U$54,1,2))),INDIRECT("_"&amp;_xlfn.XLOOKUP(AL$2,WatchbillMONTHLY!$A$54:$U$54,OFFSET(WatchbillMONTHLY!$A$54:$U$54,1,2))))=$A85,_xlfn.XLOOKUP(AL$2,WatchbillMONTHLY!$A$54:$U$54,OFFSET(WatchbillMONTHLY!$A$54:$U$54,1,2)),FALSE),TRUE,FALSE)),
IF(_xlfn.XLOOKUP(AL$2,WatchbillMONTHLY!$A$71:$U$71,OFFSET(WatchbillMONTHLY!$A$71:$U$71,1,2))=IF(_xlfn.XLOOKUP($A85,INDIRECT("_"&amp;_xlfn.XLOOKUP(AL$2,WatchbillMONTHLY!$A$71:$U$71,OFFSET(WatchbillMONTHLY!$A$71:$U$71,1,2))),INDIRECT("_"&amp;_xlfn.XLOOKUP(AL$2,WatchbillMONTHLY!$A$71:$U$71,OFFSET(WatchbillMONTHLY!$A$71:$U$71,1,2))))=$A85,_xlfn.XLOOKUP(AL$2,WatchbillMONTHLY!$A$71:$U$71,OFFSET(WatchbillMONTHLY!$A$71:$U$71,1,2)),FALSE),TRUE,FALSE)),
IF(_xlfn.XLOOKUP(AL$2,WatchbillMONTHLY!$A$88:$U$88,OFFSET(WatchbillMONTHLY!$A$88:$U$88,1,2))=IF(_xlfn.XLOOKUP($A85,INDIRECT("_"&amp;_xlfn.XLOOKUP(AL$2,WatchbillMONTHLY!$A$88:$U$88,OFFSET(WatchbillMONTHLY!$A$88:$U$88,1,2))),INDIRECT("_"&amp;_xlfn.XLOOKUP(AL$2,WatchbillMONTHLY!$A$88:$U$88,OFFSET(WatchbillMONTHLY!$A$88:$U$88,1,2))))=$A85,_xlfn.XLOOKUP(AL$2,WatchbillMONTHLY!$A$88:$U$88,OFFSET(WatchbillMONTHLY!$A$88:$U$88,1,2)),FALSE),TRUE,FALSE)),
FALSE),FALSE)</f>
        <v>0</v>
      </c>
      <c r="AM85" s="209" t="b" cm="1">
        <f t="array" aca="1" ref="AM85" ca="1">IF(AND($A85 &gt; 0, F85 &gt; 0,AM$2&lt;MiscFormulas!$A$5+1),
_xlfn.IFNA(
_xlfn.IFNA(
_xlfn.IFNA(
_xlfn.IFNA(
_xlfn.IFNA(
_xlfn.IFNA(
IF(_xlfn.XLOOKUP(AM$2,WatchbillMONTHLY!$A$3:$U$3,OFFSET(WatchbillMONTHLY!$A$3:$U$3,1,2))=IF(_xlfn.XLOOKUP($A85,INDIRECT("_"&amp;_xlfn.XLOOKUP(AM$2,WatchbillMONTHLY!$A$3:$U$3,OFFSET(WatchbillMONTHLY!$A$3:$U$3,1,2))),INDIRECT("_"&amp;_xlfn.XLOOKUP(AM$2,WatchbillMONTHLY!$A$3:$U$3,OFFSET(WatchbillMONTHLY!$A$3:$U$3,1,2))))=$A85,_xlfn.XLOOKUP(AM$2,WatchbillMONTHLY!$A$3:$U$3,OFFSET(WatchbillMONTHLY!$A$3:$U$3,1,2)),FALSE),TRUE,FALSE),
IF(_xlfn.XLOOKUP(AM$2,WatchbillMONTHLY!$A$20:$U$20,OFFSET(WatchbillMONTHLY!$A$20:$U$20,1,2))=IF(_xlfn.XLOOKUP($A85,INDIRECT("_"&amp;_xlfn.XLOOKUP(AM$2,WatchbillMONTHLY!$A$20:$U$20,OFFSET(WatchbillMONTHLY!$A$20:$U$20,1,2))),INDIRECT("_"&amp;_xlfn.XLOOKUP(AM$2,WatchbillMONTHLY!$A$20:$U$20,OFFSET(WatchbillMONTHLY!$A$20:$U$20,1,2))))=$A85,_xlfn.XLOOKUP(AM$2,WatchbillMONTHLY!$A$20:$U$20,OFFSET(WatchbillMONTHLY!$A$20:$U$20,1,2)),FALSE),TRUE,FALSE)),
IF(_xlfn.XLOOKUP(AM$2,WatchbillMONTHLY!$A$37:$U$37,OFFSET(WatchbillMONTHLY!$A$37:$U$37,1,2))=IF(_xlfn.XLOOKUP($A85,INDIRECT("_"&amp;_xlfn.XLOOKUP(AM$2,WatchbillMONTHLY!$A$37:$U$37,OFFSET(WatchbillMONTHLY!$A$37:$U$37,1,2))),INDIRECT("_"&amp;_xlfn.XLOOKUP(AM$2,WatchbillMONTHLY!$A$37:$U$37,OFFSET(WatchbillMONTHLY!$A$37:$U$37,1,2))))=$A85,_xlfn.XLOOKUP(AM$2,WatchbillMONTHLY!$A$37:$U$37,OFFSET(WatchbillMONTHLY!$A$37:$U$37,1,2)),FALSE),TRUE,FALSE)),
IF(_xlfn.XLOOKUP(AM$2,WatchbillMONTHLY!$A$54:$U$54,OFFSET(WatchbillMONTHLY!$A$54:$U$54,1,2))=IF(_xlfn.XLOOKUP($A85,INDIRECT("_"&amp;_xlfn.XLOOKUP(AM$2,WatchbillMONTHLY!$A$54:$U$54,OFFSET(WatchbillMONTHLY!$A$54:$U$54,1,2))),INDIRECT("_"&amp;_xlfn.XLOOKUP(AM$2,WatchbillMONTHLY!$A$54:$U$54,OFFSET(WatchbillMONTHLY!$A$54:$U$54,1,2))))=$A85,_xlfn.XLOOKUP(AM$2,WatchbillMONTHLY!$A$54:$U$54,OFFSET(WatchbillMONTHLY!$A$54:$U$54,1,2)),FALSE),TRUE,FALSE)),
IF(_xlfn.XLOOKUP(AM$2,WatchbillMONTHLY!$A$71:$U$71,OFFSET(WatchbillMONTHLY!$A$71:$U$71,1,2))=IF(_xlfn.XLOOKUP($A85,INDIRECT("_"&amp;_xlfn.XLOOKUP(AM$2,WatchbillMONTHLY!$A$71:$U$71,OFFSET(WatchbillMONTHLY!$A$71:$U$71,1,2))),INDIRECT("_"&amp;_xlfn.XLOOKUP(AM$2,WatchbillMONTHLY!$A$71:$U$71,OFFSET(WatchbillMONTHLY!$A$71:$U$71,1,2))))=$A85,_xlfn.XLOOKUP(AM$2,WatchbillMONTHLY!$A$71:$U$71,OFFSET(WatchbillMONTHLY!$A$71:$U$71,1,2)),FALSE),TRUE,FALSE)),
IF(_xlfn.XLOOKUP(AM$2,WatchbillMONTHLY!$A$88:$U$88,OFFSET(WatchbillMONTHLY!$A$88:$U$88,1,2))=IF(_xlfn.XLOOKUP($A85,INDIRECT("_"&amp;_xlfn.XLOOKUP(AM$2,WatchbillMONTHLY!$A$88:$U$88,OFFSET(WatchbillMONTHLY!$A$88:$U$88,1,2))),INDIRECT("_"&amp;_xlfn.XLOOKUP(AM$2,WatchbillMONTHLY!$A$88:$U$88,OFFSET(WatchbillMONTHLY!$A$88:$U$88,1,2))))=$A85,_xlfn.XLOOKUP(AM$2,WatchbillMONTHLY!$A$88:$U$88,OFFSET(WatchbillMONTHLY!$A$88:$U$88,1,2)),FALSE),TRUE,FALSE)),
FALSE),FALSE)</f>
        <v>0</v>
      </c>
      <c r="AN85" s="209" t="b" cm="1">
        <f t="array" aca="1" ref="AN85" ca="1">IF(AND($A85 &gt; 0, G85 &gt; 0,AN$2&lt;MiscFormulas!$A$5+1),
_xlfn.IFNA(
_xlfn.IFNA(
_xlfn.IFNA(
_xlfn.IFNA(
_xlfn.IFNA(
_xlfn.IFNA(
IF(_xlfn.XLOOKUP(AN$2,WatchbillMONTHLY!$A$3:$U$3,OFFSET(WatchbillMONTHLY!$A$3:$U$3,1,2))=IF(_xlfn.XLOOKUP($A85,INDIRECT("_"&amp;_xlfn.XLOOKUP(AN$2,WatchbillMONTHLY!$A$3:$U$3,OFFSET(WatchbillMONTHLY!$A$3:$U$3,1,2))),INDIRECT("_"&amp;_xlfn.XLOOKUP(AN$2,WatchbillMONTHLY!$A$3:$U$3,OFFSET(WatchbillMONTHLY!$A$3:$U$3,1,2))))=$A85,_xlfn.XLOOKUP(AN$2,WatchbillMONTHLY!$A$3:$U$3,OFFSET(WatchbillMONTHLY!$A$3:$U$3,1,2)),FALSE),TRUE,FALSE),
IF(_xlfn.XLOOKUP(AN$2,WatchbillMONTHLY!$A$20:$U$20,OFFSET(WatchbillMONTHLY!$A$20:$U$20,1,2))=IF(_xlfn.XLOOKUP($A85,INDIRECT("_"&amp;_xlfn.XLOOKUP(AN$2,WatchbillMONTHLY!$A$20:$U$20,OFFSET(WatchbillMONTHLY!$A$20:$U$20,1,2))),INDIRECT("_"&amp;_xlfn.XLOOKUP(AN$2,WatchbillMONTHLY!$A$20:$U$20,OFFSET(WatchbillMONTHLY!$A$20:$U$20,1,2))))=$A85,_xlfn.XLOOKUP(AN$2,WatchbillMONTHLY!$A$20:$U$20,OFFSET(WatchbillMONTHLY!$A$20:$U$20,1,2)),FALSE),TRUE,FALSE)),
IF(_xlfn.XLOOKUP(AN$2,WatchbillMONTHLY!$A$37:$U$37,OFFSET(WatchbillMONTHLY!$A$37:$U$37,1,2))=IF(_xlfn.XLOOKUP($A85,INDIRECT("_"&amp;_xlfn.XLOOKUP(AN$2,WatchbillMONTHLY!$A$37:$U$37,OFFSET(WatchbillMONTHLY!$A$37:$U$37,1,2))),INDIRECT("_"&amp;_xlfn.XLOOKUP(AN$2,WatchbillMONTHLY!$A$37:$U$37,OFFSET(WatchbillMONTHLY!$A$37:$U$37,1,2))))=$A85,_xlfn.XLOOKUP(AN$2,WatchbillMONTHLY!$A$37:$U$37,OFFSET(WatchbillMONTHLY!$A$37:$U$37,1,2)),FALSE),TRUE,FALSE)),
IF(_xlfn.XLOOKUP(AN$2,WatchbillMONTHLY!$A$54:$U$54,OFFSET(WatchbillMONTHLY!$A$54:$U$54,1,2))=IF(_xlfn.XLOOKUP($A85,INDIRECT("_"&amp;_xlfn.XLOOKUP(AN$2,WatchbillMONTHLY!$A$54:$U$54,OFFSET(WatchbillMONTHLY!$A$54:$U$54,1,2))),INDIRECT("_"&amp;_xlfn.XLOOKUP(AN$2,WatchbillMONTHLY!$A$54:$U$54,OFFSET(WatchbillMONTHLY!$A$54:$U$54,1,2))))=$A85,_xlfn.XLOOKUP(AN$2,WatchbillMONTHLY!$A$54:$U$54,OFFSET(WatchbillMONTHLY!$A$54:$U$54,1,2)),FALSE),TRUE,FALSE)),
IF(_xlfn.XLOOKUP(AN$2,WatchbillMONTHLY!$A$71:$U$71,OFFSET(WatchbillMONTHLY!$A$71:$U$71,1,2))=IF(_xlfn.XLOOKUP($A85,INDIRECT("_"&amp;_xlfn.XLOOKUP(AN$2,WatchbillMONTHLY!$A$71:$U$71,OFFSET(WatchbillMONTHLY!$A$71:$U$71,1,2))),INDIRECT("_"&amp;_xlfn.XLOOKUP(AN$2,WatchbillMONTHLY!$A$71:$U$71,OFFSET(WatchbillMONTHLY!$A$71:$U$71,1,2))))=$A85,_xlfn.XLOOKUP(AN$2,WatchbillMONTHLY!$A$71:$U$71,OFFSET(WatchbillMONTHLY!$A$71:$U$71,1,2)),FALSE),TRUE,FALSE)),
IF(_xlfn.XLOOKUP(AN$2,WatchbillMONTHLY!$A$88:$U$88,OFFSET(WatchbillMONTHLY!$A$88:$U$88,1,2))=IF(_xlfn.XLOOKUP($A85,INDIRECT("_"&amp;_xlfn.XLOOKUP(AN$2,WatchbillMONTHLY!$A$88:$U$88,OFFSET(WatchbillMONTHLY!$A$88:$U$88,1,2))),INDIRECT("_"&amp;_xlfn.XLOOKUP(AN$2,WatchbillMONTHLY!$A$88:$U$88,OFFSET(WatchbillMONTHLY!$A$88:$U$88,1,2))))=$A85,_xlfn.XLOOKUP(AN$2,WatchbillMONTHLY!$A$88:$U$88,OFFSET(WatchbillMONTHLY!$A$88:$U$88,1,2)),FALSE),TRUE,FALSE)),
FALSE),FALSE)</f>
        <v>0</v>
      </c>
      <c r="AO85" s="209" t="b" cm="1">
        <f t="array" aca="1" ref="AO85" ca="1">IF(AND($A85 &gt; 0, H85 &gt; 0,AO$2&lt;MiscFormulas!$A$5+1),
_xlfn.IFNA(
_xlfn.IFNA(
_xlfn.IFNA(
_xlfn.IFNA(
_xlfn.IFNA(
_xlfn.IFNA(
IF(_xlfn.XLOOKUP(AO$2,WatchbillMONTHLY!$A$3:$U$3,OFFSET(WatchbillMONTHLY!$A$3:$U$3,1,2))=IF(_xlfn.XLOOKUP($A85,INDIRECT("_"&amp;_xlfn.XLOOKUP(AO$2,WatchbillMONTHLY!$A$3:$U$3,OFFSET(WatchbillMONTHLY!$A$3:$U$3,1,2))),INDIRECT("_"&amp;_xlfn.XLOOKUP(AO$2,WatchbillMONTHLY!$A$3:$U$3,OFFSET(WatchbillMONTHLY!$A$3:$U$3,1,2))))=$A85,_xlfn.XLOOKUP(AO$2,WatchbillMONTHLY!$A$3:$U$3,OFFSET(WatchbillMONTHLY!$A$3:$U$3,1,2)),FALSE),TRUE,FALSE),
IF(_xlfn.XLOOKUP(AO$2,WatchbillMONTHLY!$A$20:$U$20,OFFSET(WatchbillMONTHLY!$A$20:$U$20,1,2))=IF(_xlfn.XLOOKUP($A85,INDIRECT("_"&amp;_xlfn.XLOOKUP(AO$2,WatchbillMONTHLY!$A$20:$U$20,OFFSET(WatchbillMONTHLY!$A$20:$U$20,1,2))),INDIRECT("_"&amp;_xlfn.XLOOKUP(AO$2,WatchbillMONTHLY!$A$20:$U$20,OFFSET(WatchbillMONTHLY!$A$20:$U$20,1,2))))=$A85,_xlfn.XLOOKUP(AO$2,WatchbillMONTHLY!$A$20:$U$20,OFFSET(WatchbillMONTHLY!$A$20:$U$20,1,2)),FALSE),TRUE,FALSE)),
IF(_xlfn.XLOOKUP(AO$2,WatchbillMONTHLY!$A$37:$U$37,OFFSET(WatchbillMONTHLY!$A$37:$U$37,1,2))=IF(_xlfn.XLOOKUP($A85,INDIRECT("_"&amp;_xlfn.XLOOKUP(AO$2,WatchbillMONTHLY!$A$37:$U$37,OFFSET(WatchbillMONTHLY!$A$37:$U$37,1,2))),INDIRECT("_"&amp;_xlfn.XLOOKUP(AO$2,WatchbillMONTHLY!$A$37:$U$37,OFFSET(WatchbillMONTHLY!$A$37:$U$37,1,2))))=$A85,_xlfn.XLOOKUP(AO$2,WatchbillMONTHLY!$A$37:$U$37,OFFSET(WatchbillMONTHLY!$A$37:$U$37,1,2)),FALSE),TRUE,FALSE)),
IF(_xlfn.XLOOKUP(AO$2,WatchbillMONTHLY!$A$54:$U$54,OFFSET(WatchbillMONTHLY!$A$54:$U$54,1,2))=IF(_xlfn.XLOOKUP($A85,INDIRECT("_"&amp;_xlfn.XLOOKUP(AO$2,WatchbillMONTHLY!$A$54:$U$54,OFFSET(WatchbillMONTHLY!$A$54:$U$54,1,2))),INDIRECT("_"&amp;_xlfn.XLOOKUP(AO$2,WatchbillMONTHLY!$A$54:$U$54,OFFSET(WatchbillMONTHLY!$A$54:$U$54,1,2))))=$A85,_xlfn.XLOOKUP(AO$2,WatchbillMONTHLY!$A$54:$U$54,OFFSET(WatchbillMONTHLY!$A$54:$U$54,1,2)),FALSE),TRUE,FALSE)),
IF(_xlfn.XLOOKUP(AO$2,WatchbillMONTHLY!$A$71:$U$71,OFFSET(WatchbillMONTHLY!$A$71:$U$71,1,2))=IF(_xlfn.XLOOKUP($A85,INDIRECT("_"&amp;_xlfn.XLOOKUP(AO$2,WatchbillMONTHLY!$A$71:$U$71,OFFSET(WatchbillMONTHLY!$A$71:$U$71,1,2))),INDIRECT("_"&amp;_xlfn.XLOOKUP(AO$2,WatchbillMONTHLY!$A$71:$U$71,OFFSET(WatchbillMONTHLY!$A$71:$U$71,1,2))))=$A85,_xlfn.XLOOKUP(AO$2,WatchbillMONTHLY!$A$71:$U$71,OFFSET(WatchbillMONTHLY!$A$71:$U$71,1,2)),FALSE),TRUE,FALSE)),
IF(_xlfn.XLOOKUP(AO$2,WatchbillMONTHLY!$A$88:$U$88,OFFSET(WatchbillMONTHLY!$A$88:$U$88,1,2))=IF(_xlfn.XLOOKUP($A85,INDIRECT("_"&amp;_xlfn.XLOOKUP(AO$2,WatchbillMONTHLY!$A$88:$U$88,OFFSET(WatchbillMONTHLY!$A$88:$U$88,1,2))),INDIRECT("_"&amp;_xlfn.XLOOKUP(AO$2,WatchbillMONTHLY!$A$88:$U$88,OFFSET(WatchbillMONTHLY!$A$88:$U$88,1,2))))=$A85,_xlfn.XLOOKUP(AO$2,WatchbillMONTHLY!$A$88:$U$88,OFFSET(WatchbillMONTHLY!$A$88:$U$88,1,2)),FALSE),TRUE,FALSE)),
FALSE),FALSE)</f>
        <v>0</v>
      </c>
      <c r="AP85" s="209" t="b" cm="1">
        <f t="array" aca="1" ref="AP85" ca="1">IF(AND($A85 &gt; 0, I85 &gt; 0,AP$2&lt;MiscFormulas!$A$5+1),
_xlfn.IFNA(
_xlfn.IFNA(
_xlfn.IFNA(
_xlfn.IFNA(
_xlfn.IFNA(
_xlfn.IFNA(
IF(_xlfn.XLOOKUP(AP$2,WatchbillMONTHLY!$A$3:$U$3,OFFSET(WatchbillMONTHLY!$A$3:$U$3,1,2))=IF(_xlfn.XLOOKUP($A85,INDIRECT("_"&amp;_xlfn.XLOOKUP(AP$2,WatchbillMONTHLY!$A$3:$U$3,OFFSET(WatchbillMONTHLY!$A$3:$U$3,1,2))),INDIRECT("_"&amp;_xlfn.XLOOKUP(AP$2,WatchbillMONTHLY!$A$3:$U$3,OFFSET(WatchbillMONTHLY!$A$3:$U$3,1,2))))=$A85,_xlfn.XLOOKUP(AP$2,WatchbillMONTHLY!$A$3:$U$3,OFFSET(WatchbillMONTHLY!$A$3:$U$3,1,2)),FALSE),TRUE,FALSE),
IF(_xlfn.XLOOKUP(AP$2,WatchbillMONTHLY!$A$20:$U$20,OFFSET(WatchbillMONTHLY!$A$20:$U$20,1,2))=IF(_xlfn.XLOOKUP($A85,INDIRECT("_"&amp;_xlfn.XLOOKUP(AP$2,WatchbillMONTHLY!$A$20:$U$20,OFFSET(WatchbillMONTHLY!$A$20:$U$20,1,2))),INDIRECT("_"&amp;_xlfn.XLOOKUP(AP$2,WatchbillMONTHLY!$A$20:$U$20,OFFSET(WatchbillMONTHLY!$A$20:$U$20,1,2))))=$A85,_xlfn.XLOOKUP(AP$2,WatchbillMONTHLY!$A$20:$U$20,OFFSET(WatchbillMONTHLY!$A$20:$U$20,1,2)),FALSE),TRUE,FALSE)),
IF(_xlfn.XLOOKUP(AP$2,WatchbillMONTHLY!$A$37:$U$37,OFFSET(WatchbillMONTHLY!$A$37:$U$37,1,2))=IF(_xlfn.XLOOKUP($A85,INDIRECT("_"&amp;_xlfn.XLOOKUP(AP$2,WatchbillMONTHLY!$A$37:$U$37,OFFSET(WatchbillMONTHLY!$A$37:$U$37,1,2))),INDIRECT("_"&amp;_xlfn.XLOOKUP(AP$2,WatchbillMONTHLY!$A$37:$U$37,OFFSET(WatchbillMONTHLY!$A$37:$U$37,1,2))))=$A85,_xlfn.XLOOKUP(AP$2,WatchbillMONTHLY!$A$37:$U$37,OFFSET(WatchbillMONTHLY!$A$37:$U$37,1,2)),FALSE),TRUE,FALSE)),
IF(_xlfn.XLOOKUP(AP$2,WatchbillMONTHLY!$A$54:$U$54,OFFSET(WatchbillMONTHLY!$A$54:$U$54,1,2))=IF(_xlfn.XLOOKUP($A85,INDIRECT("_"&amp;_xlfn.XLOOKUP(AP$2,WatchbillMONTHLY!$A$54:$U$54,OFFSET(WatchbillMONTHLY!$A$54:$U$54,1,2))),INDIRECT("_"&amp;_xlfn.XLOOKUP(AP$2,WatchbillMONTHLY!$A$54:$U$54,OFFSET(WatchbillMONTHLY!$A$54:$U$54,1,2))))=$A85,_xlfn.XLOOKUP(AP$2,WatchbillMONTHLY!$A$54:$U$54,OFFSET(WatchbillMONTHLY!$A$54:$U$54,1,2)),FALSE),TRUE,FALSE)),
IF(_xlfn.XLOOKUP(AP$2,WatchbillMONTHLY!$A$71:$U$71,OFFSET(WatchbillMONTHLY!$A$71:$U$71,1,2))=IF(_xlfn.XLOOKUP($A85,INDIRECT("_"&amp;_xlfn.XLOOKUP(AP$2,WatchbillMONTHLY!$A$71:$U$71,OFFSET(WatchbillMONTHLY!$A$71:$U$71,1,2))),INDIRECT("_"&amp;_xlfn.XLOOKUP(AP$2,WatchbillMONTHLY!$A$71:$U$71,OFFSET(WatchbillMONTHLY!$A$71:$U$71,1,2))))=$A85,_xlfn.XLOOKUP(AP$2,WatchbillMONTHLY!$A$71:$U$71,OFFSET(WatchbillMONTHLY!$A$71:$U$71,1,2)),FALSE),TRUE,FALSE)),
IF(_xlfn.XLOOKUP(AP$2,WatchbillMONTHLY!$A$88:$U$88,OFFSET(WatchbillMONTHLY!$A$88:$U$88,1,2))=IF(_xlfn.XLOOKUP($A85,INDIRECT("_"&amp;_xlfn.XLOOKUP(AP$2,WatchbillMONTHLY!$A$88:$U$88,OFFSET(WatchbillMONTHLY!$A$88:$U$88,1,2))),INDIRECT("_"&amp;_xlfn.XLOOKUP(AP$2,WatchbillMONTHLY!$A$88:$U$88,OFFSET(WatchbillMONTHLY!$A$88:$U$88,1,2))))=$A85,_xlfn.XLOOKUP(AP$2,WatchbillMONTHLY!$A$88:$U$88,OFFSET(WatchbillMONTHLY!$A$88:$U$88,1,2)),FALSE),TRUE,FALSE)),
FALSE),FALSE)</f>
        <v>0</v>
      </c>
      <c r="AQ85" s="209" t="b" cm="1">
        <f t="array" aca="1" ref="AQ85" ca="1">IF(AND($A85 &gt; 0, J85 &gt; 0,AQ$2&lt;MiscFormulas!$A$5+1),
_xlfn.IFNA(
_xlfn.IFNA(
_xlfn.IFNA(
_xlfn.IFNA(
_xlfn.IFNA(
_xlfn.IFNA(
IF(_xlfn.XLOOKUP(AQ$2,WatchbillMONTHLY!$A$3:$U$3,OFFSET(WatchbillMONTHLY!$A$3:$U$3,1,2))=IF(_xlfn.XLOOKUP($A85,INDIRECT("_"&amp;_xlfn.XLOOKUP(AQ$2,WatchbillMONTHLY!$A$3:$U$3,OFFSET(WatchbillMONTHLY!$A$3:$U$3,1,2))),INDIRECT("_"&amp;_xlfn.XLOOKUP(AQ$2,WatchbillMONTHLY!$A$3:$U$3,OFFSET(WatchbillMONTHLY!$A$3:$U$3,1,2))))=$A85,_xlfn.XLOOKUP(AQ$2,WatchbillMONTHLY!$A$3:$U$3,OFFSET(WatchbillMONTHLY!$A$3:$U$3,1,2)),FALSE),TRUE,FALSE),
IF(_xlfn.XLOOKUP(AQ$2,WatchbillMONTHLY!$A$20:$U$20,OFFSET(WatchbillMONTHLY!$A$20:$U$20,1,2))=IF(_xlfn.XLOOKUP($A85,INDIRECT("_"&amp;_xlfn.XLOOKUP(AQ$2,WatchbillMONTHLY!$A$20:$U$20,OFFSET(WatchbillMONTHLY!$A$20:$U$20,1,2))),INDIRECT("_"&amp;_xlfn.XLOOKUP(AQ$2,WatchbillMONTHLY!$A$20:$U$20,OFFSET(WatchbillMONTHLY!$A$20:$U$20,1,2))))=$A85,_xlfn.XLOOKUP(AQ$2,WatchbillMONTHLY!$A$20:$U$20,OFFSET(WatchbillMONTHLY!$A$20:$U$20,1,2)),FALSE),TRUE,FALSE)),
IF(_xlfn.XLOOKUP(AQ$2,WatchbillMONTHLY!$A$37:$U$37,OFFSET(WatchbillMONTHLY!$A$37:$U$37,1,2))=IF(_xlfn.XLOOKUP($A85,INDIRECT("_"&amp;_xlfn.XLOOKUP(AQ$2,WatchbillMONTHLY!$A$37:$U$37,OFFSET(WatchbillMONTHLY!$A$37:$U$37,1,2))),INDIRECT("_"&amp;_xlfn.XLOOKUP(AQ$2,WatchbillMONTHLY!$A$37:$U$37,OFFSET(WatchbillMONTHLY!$A$37:$U$37,1,2))))=$A85,_xlfn.XLOOKUP(AQ$2,WatchbillMONTHLY!$A$37:$U$37,OFFSET(WatchbillMONTHLY!$A$37:$U$37,1,2)),FALSE),TRUE,FALSE)),
IF(_xlfn.XLOOKUP(AQ$2,WatchbillMONTHLY!$A$54:$U$54,OFFSET(WatchbillMONTHLY!$A$54:$U$54,1,2))=IF(_xlfn.XLOOKUP($A85,INDIRECT("_"&amp;_xlfn.XLOOKUP(AQ$2,WatchbillMONTHLY!$A$54:$U$54,OFFSET(WatchbillMONTHLY!$A$54:$U$54,1,2))),INDIRECT("_"&amp;_xlfn.XLOOKUP(AQ$2,WatchbillMONTHLY!$A$54:$U$54,OFFSET(WatchbillMONTHLY!$A$54:$U$54,1,2))))=$A85,_xlfn.XLOOKUP(AQ$2,WatchbillMONTHLY!$A$54:$U$54,OFFSET(WatchbillMONTHLY!$A$54:$U$54,1,2)),FALSE),TRUE,FALSE)),
IF(_xlfn.XLOOKUP(AQ$2,WatchbillMONTHLY!$A$71:$U$71,OFFSET(WatchbillMONTHLY!$A$71:$U$71,1,2))=IF(_xlfn.XLOOKUP($A85,INDIRECT("_"&amp;_xlfn.XLOOKUP(AQ$2,WatchbillMONTHLY!$A$71:$U$71,OFFSET(WatchbillMONTHLY!$A$71:$U$71,1,2))),INDIRECT("_"&amp;_xlfn.XLOOKUP(AQ$2,WatchbillMONTHLY!$A$71:$U$71,OFFSET(WatchbillMONTHLY!$A$71:$U$71,1,2))))=$A85,_xlfn.XLOOKUP(AQ$2,WatchbillMONTHLY!$A$71:$U$71,OFFSET(WatchbillMONTHLY!$A$71:$U$71,1,2)),FALSE),TRUE,FALSE)),
IF(_xlfn.XLOOKUP(AQ$2,WatchbillMONTHLY!$A$88:$U$88,OFFSET(WatchbillMONTHLY!$A$88:$U$88,1,2))=IF(_xlfn.XLOOKUP($A85,INDIRECT("_"&amp;_xlfn.XLOOKUP(AQ$2,WatchbillMONTHLY!$A$88:$U$88,OFFSET(WatchbillMONTHLY!$A$88:$U$88,1,2))),INDIRECT("_"&amp;_xlfn.XLOOKUP(AQ$2,WatchbillMONTHLY!$A$88:$U$88,OFFSET(WatchbillMONTHLY!$A$88:$U$88,1,2))))=$A85,_xlfn.XLOOKUP(AQ$2,WatchbillMONTHLY!$A$88:$U$88,OFFSET(WatchbillMONTHLY!$A$88:$U$88,1,2)),FALSE),TRUE,FALSE)),
FALSE),FALSE)</f>
        <v>0</v>
      </c>
      <c r="AR85" s="209" t="b" cm="1">
        <f t="array" aca="1" ref="AR85" ca="1">IF(AND($A85 &gt; 0, K85 &gt; 0,AR$2&lt;MiscFormulas!$A$5+1),
_xlfn.IFNA(
_xlfn.IFNA(
_xlfn.IFNA(
_xlfn.IFNA(
_xlfn.IFNA(
_xlfn.IFNA(
IF(_xlfn.XLOOKUP(AR$2,WatchbillMONTHLY!$A$3:$U$3,OFFSET(WatchbillMONTHLY!$A$3:$U$3,1,2))=IF(_xlfn.XLOOKUP($A85,INDIRECT("_"&amp;_xlfn.XLOOKUP(AR$2,WatchbillMONTHLY!$A$3:$U$3,OFFSET(WatchbillMONTHLY!$A$3:$U$3,1,2))),INDIRECT("_"&amp;_xlfn.XLOOKUP(AR$2,WatchbillMONTHLY!$A$3:$U$3,OFFSET(WatchbillMONTHLY!$A$3:$U$3,1,2))))=$A85,_xlfn.XLOOKUP(AR$2,WatchbillMONTHLY!$A$3:$U$3,OFFSET(WatchbillMONTHLY!$A$3:$U$3,1,2)),FALSE),TRUE,FALSE),
IF(_xlfn.XLOOKUP(AR$2,WatchbillMONTHLY!$A$20:$U$20,OFFSET(WatchbillMONTHLY!$A$20:$U$20,1,2))=IF(_xlfn.XLOOKUP($A85,INDIRECT("_"&amp;_xlfn.XLOOKUP(AR$2,WatchbillMONTHLY!$A$20:$U$20,OFFSET(WatchbillMONTHLY!$A$20:$U$20,1,2))),INDIRECT("_"&amp;_xlfn.XLOOKUP(AR$2,WatchbillMONTHLY!$A$20:$U$20,OFFSET(WatchbillMONTHLY!$A$20:$U$20,1,2))))=$A85,_xlfn.XLOOKUP(AR$2,WatchbillMONTHLY!$A$20:$U$20,OFFSET(WatchbillMONTHLY!$A$20:$U$20,1,2)),FALSE),TRUE,FALSE)),
IF(_xlfn.XLOOKUP(AR$2,WatchbillMONTHLY!$A$37:$U$37,OFFSET(WatchbillMONTHLY!$A$37:$U$37,1,2))=IF(_xlfn.XLOOKUP($A85,INDIRECT("_"&amp;_xlfn.XLOOKUP(AR$2,WatchbillMONTHLY!$A$37:$U$37,OFFSET(WatchbillMONTHLY!$A$37:$U$37,1,2))),INDIRECT("_"&amp;_xlfn.XLOOKUP(AR$2,WatchbillMONTHLY!$A$37:$U$37,OFFSET(WatchbillMONTHLY!$A$37:$U$37,1,2))))=$A85,_xlfn.XLOOKUP(AR$2,WatchbillMONTHLY!$A$37:$U$37,OFFSET(WatchbillMONTHLY!$A$37:$U$37,1,2)),FALSE),TRUE,FALSE)),
IF(_xlfn.XLOOKUP(AR$2,WatchbillMONTHLY!$A$54:$U$54,OFFSET(WatchbillMONTHLY!$A$54:$U$54,1,2))=IF(_xlfn.XLOOKUP($A85,INDIRECT("_"&amp;_xlfn.XLOOKUP(AR$2,WatchbillMONTHLY!$A$54:$U$54,OFFSET(WatchbillMONTHLY!$A$54:$U$54,1,2))),INDIRECT("_"&amp;_xlfn.XLOOKUP(AR$2,WatchbillMONTHLY!$A$54:$U$54,OFFSET(WatchbillMONTHLY!$A$54:$U$54,1,2))))=$A85,_xlfn.XLOOKUP(AR$2,WatchbillMONTHLY!$A$54:$U$54,OFFSET(WatchbillMONTHLY!$A$54:$U$54,1,2)),FALSE),TRUE,FALSE)),
IF(_xlfn.XLOOKUP(AR$2,WatchbillMONTHLY!$A$71:$U$71,OFFSET(WatchbillMONTHLY!$A$71:$U$71,1,2))=IF(_xlfn.XLOOKUP($A85,INDIRECT("_"&amp;_xlfn.XLOOKUP(AR$2,WatchbillMONTHLY!$A$71:$U$71,OFFSET(WatchbillMONTHLY!$A$71:$U$71,1,2))),INDIRECT("_"&amp;_xlfn.XLOOKUP(AR$2,WatchbillMONTHLY!$A$71:$U$71,OFFSET(WatchbillMONTHLY!$A$71:$U$71,1,2))))=$A85,_xlfn.XLOOKUP(AR$2,WatchbillMONTHLY!$A$71:$U$71,OFFSET(WatchbillMONTHLY!$A$71:$U$71,1,2)),FALSE),TRUE,FALSE)),
IF(_xlfn.XLOOKUP(AR$2,WatchbillMONTHLY!$A$88:$U$88,OFFSET(WatchbillMONTHLY!$A$88:$U$88,1,2))=IF(_xlfn.XLOOKUP($A85,INDIRECT("_"&amp;_xlfn.XLOOKUP(AR$2,WatchbillMONTHLY!$A$88:$U$88,OFFSET(WatchbillMONTHLY!$A$88:$U$88,1,2))),INDIRECT("_"&amp;_xlfn.XLOOKUP(AR$2,WatchbillMONTHLY!$A$88:$U$88,OFFSET(WatchbillMONTHLY!$A$88:$U$88,1,2))))=$A85,_xlfn.XLOOKUP(AR$2,WatchbillMONTHLY!$A$88:$U$88,OFFSET(WatchbillMONTHLY!$A$88:$U$88,1,2)),FALSE),TRUE,FALSE)),
FALSE),FALSE)</f>
        <v>0</v>
      </c>
      <c r="AS85" s="209" t="b" cm="1">
        <f t="array" aca="1" ref="AS85" ca="1">IF(AND($A85 &gt; 0, L85 &gt; 0,AS$2&lt;MiscFormulas!$A$5+1),
_xlfn.IFNA(
_xlfn.IFNA(
_xlfn.IFNA(
_xlfn.IFNA(
_xlfn.IFNA(
_xlfn.IFNA(
IF(_xlfn.XLOOKUP(AS$2,WatchbillMONTHLY!$A$3:$U$3,OFFSET(WatchbillMONTHLY!$A$3:$U$3,1,2))=IF(_xlfn.XLOOKUP($A85,INDIRECT("_"&amp;_xlfn.XLOOKUP(AS$2,WatchbillMONTHLY!$A$3:$U$3,OFFSET(WatchbillMONTHLY!$A$3:$U$3,1,2))),INDIRECT("_"&amp;_xlfn.XLOOKUP(AS$2,WatchbillMONTHLY!$A$3:$U$3,OFFSET(WatchbillMONTHLY!$A$3:$U$3,1,2))))=$A85,_xlfn.XLOOKUP(AS$2,WatchbillMONTHLY!$A$3:$U$3,OFFSET(WatchbillMONTHLY!$A$3:$U$3,1,2)),FALSE),TRUE,FALSE),
IF(_xlfn.XLOOKUP(AS$2,WatchbillMONTHLY!$A$20:$U$20,OFFSET(WatchbillMONTHLY!$A$20:$U$20,1,2))=IF(_xlfn.XLOOKUP($A85,INDIRECT("_"&amp;_xlfn.XLOOKUP(AS$2,WatchbillMONTHLY!$A$20:$U$20,OFFSET(WatchbillMONTHLY!$A$20:$U$20,1,2))),INDIRECT("_"&amp;_xlfn.XLOOKUP(AS$2,WatchbillMONTHLY!$A$20:$U$20,OFFSET(WatchbillMONTHLY!$A$20:$U$20,1,2))))=$A85,_xlfn.XLOOKUP(AS$2,WatchbillMONTHLY!$A$20:$U$20,OFFSET(WatchbillMONTHLY!$A$20:$U$20,1,2)),FALSE),TRUE,FALSE)),
IF(_xlfn.XLOOKUP(AS$2,WatchbillMONTHLY!$A$37:$U$37,OFFSET(WatchbillMONTHLY!$A$37:$U$37,1,2))=IF(_xlfn.XLOOKUP($A85,INDIRECT("_"&amp;_xlfn.XLOOKUP(AS$2,WatchbillMONTHLY!$A$37:$U$37,OFFSET(WatchbillMONTHLY!$A$37:$U$37,1,2))),INDIRECT("_"&amp;_xlfn.XLOOKUP(AS$2,WatchbillMONTHLY!$A$37:$U$37,OFFSET(WatchbillMONTHLY!$A$37:$U$37,1,2))))=$A85,_xlfn.XLOOKUP(AS$2,WatchbillMONTHLY!$A$37:$U$37,OFFSET(WatchbillMONTHLY!$A$37:$U$37,1,2)),FALSE),TRUE,FALSE)),
IF(_xlfn.XLOOKUP(AS$2,WatchbillMONTHLY!$A$54:$U$54,OFFSET(WatchbillMONTHLY!$A$54:$U$54,1,2))=IF(_xlfn.XLOOKUP($A85,INDIRECT("_"&amp;_xlfn.XLOOKUP(AS$2,WatchbillMONTHLY!$A$54:$U$54,OFFSET(WatchbillMONTHLY!$A$54:$U$54,1,2))),INDIRECT("_"&amp;_xlfn.XLOOKUP(AS$2,WatchbillMONTHLY!$A$54:$U$54,OFFSET(WatchbillMONTHLY!$A$54:$U$54,1,2))))=$A85,_xlfn.XLOOKUP(AS$2,WatchbillMONTHLY!$A$54:$U$54,OFFSET(WatchbillMONTHLY!$A$54:$U$54,1,2)),FALSE),TRUE,FALSE)),
IF(_xlfn.XLOOKUP(AS$2,WatchbillMONTHLY!$A$71:$U$71,OFFSET(WatchbillMONTHLY!$A$71:$U$71,1,2))=IF(_xlfn.XLOOKUP($A85,INDIRECT("_"&amp;_xlfn.XLOOKUP(AS$2,WatchbillMONTHLY!$A$71:$U$71,OFFSET(WatchbillMONTHLY!$A$71:$U$71,1,2))),INDIRECT("_"&amp;_xlfn.XLOOKUP(AS$2,WatchbillMONTHLY!$A$71:$U$71,OFFSET(WatchbillMONTHLY!$A$71:$U$71,1,2))))=$A85,_xlfn.XLOOKUP(AS$2,WatchbillMONTHLY!$A$71:$U$71,OFFSET(WatchbillMONTHLY!$A$71:$U$71,1,2)),FALSE),TRUE,FALSE)),
IF(_xlfn.XLOOKUP(AS$2,WatchbillMONTHLY!$A$88:$U$88,OFFSET(WatchbillMONTHLY!$A$88:$U$88,1,2))=IF(_xlfn.XLOOKUP($A85,INDIRECT("_"&amp;_xlfn.XLOOKUP(AS$2,WatchbillMONTHLY!$A$88:$U$88,OFFSET(WatchbillMONTHLY!$A$88:$U$88,1,2))),INDIRECT("_"&amp;_xlfn.XLOOKUP(AS$2,WatchbillMONTHLY!$A$88:$U$88,OFFSET(WatchbillMONTHLY!$A$88:$U$88,1,2))))=$A85,_xlfn.XLOOKUP(AS$2,WatchbillMONTHLY!$A$88:$U$88,OFFSET(WatchbillMONTHLY!$A$88:$U$88,1,2)),FALSE),TRUE,FALSE)),
FALSE),FALSE)</f>
        <v>0</v>
      </c>
      <c r="AT85" s="209" t="b" cm="1">
        <f t="array" aca="1" ref="AT85" ca="1">IF(AND($A85 &gt; 0, M85 &gt; 0,AT$2&lt;MiscFormulas!$A$5+1),
_xlfn.IFNA(
_xlfn.IFNA(
_xlfn.IFNA(
_xlfn.IFNA(
_xlfn.IFNA(
_xlfn.IFNA(
IF(_xlfn.XLOOKUP(AT$2,WatchbillMONTHLY!$A$3:$U$3,OFFSET(WatchbillMONTHLY!$A$3:$U$3,1,2))=IF(_xlfn.XLOOKUP($A85,INDIRECT("_"&amp;_xlfn.XLOOKUP(AT$2,WatchbillMONTHLY!$A$3:$U$3,OFFSET(WatchbillMONTHLY!$A$3:$U$3,1,2))),INDIRECT("_"&amp;_xlfn.XLOOKUP(AT$2,WatchbillMONTHLY!$A$3:$U$3,OFFSET(WatchbillMONTHLY!$A$3:$U$3,1,2))))=$A85,_xlfn.XLOOKUP(AT$2,WatchbillMONTHLY!$A$3:$U$3,OFFSET(WatchbillMONTHLY!$A$3:$U$3,1,2)),FALSE),TRUE,FALSE),
IF(_xlfn.XLOOKUP(AT$2,WatchbillMONTHLY!$A$20:$U$20,OFFSET(WatchbillMONTHLY!$A$20:$U$20,1,2))=IF(_xlfn.XLOOKUP($A85,INDIRECT("_"&amp;_xlfn.XLOOKUP(AT$2,WatchbillMONTHLY!$A$20:$U$20,OFFSET(WatchbillMONTHLY!$A$20:$U$20,1,2))),INDIRECT("_"&amp;_xlfn.XLOOKUP(AT$2,WatchbillMONTHLY!$A$20:$U$20,OFFSET(WatchbillMONTHLY!$A$20:$U$20,1,2))))=$A85,_xlfn.XLOOKUP(AT$2,WatchbillMONTHLY!$A$20:$U$20,OFFSET(WatchbillMONTHLY!$A$20:$U$20,1,2)),FALSE),TRUE,FALSE)),
IF(_xlfn.XLOOKUP(AT$2,WatchbillMONTHLY!$A$37:$U$37,OFFSET(WatchbillMONTHLY!$A$37:$U$37,1,2))=IF(_xlfn.XLOOKUP($A85,INDIRECT("_"&amp;_xlfn.XLOOKUP(AT$2,WatchbillMONTHLY!$A$37:$U$37,OFFSET(WatchbillMONTHLY!$A$37:$U$37,1,2))),INDIRECT("_"&amp;_xlfn.XLOOKUP(AT$2,WatchbillMONTHLY!$A$37:$U$37,OFFSET(WatchbillMONTHLY!$A$37:$U$37,1,2))))=$A85,_xlfn.XLOOKUP(AT$2,WatchbillMONTHLY!$A$37:$U$37,OFFSET(WatchbillMONTHLY!$A$37:$U$37,1,2)),FALSE),TRUE,FALSE)),
IF(_xlfn.XLOOKUP(AT$2,WatchbillMONTHLY!$A$54:$U$54,OFFSET(WatchbillMONTHLY!$A$54:$U$54,1,2))=IF(_xlfn.XLOOKUP($A85,INDIRECT("_"&amp;_xlfn.XLOOKUP(AT$2,WatchbillMONTHLY!$A$54:$U$54,OFFSET(WatchbillMONTHLY!$A$54:$U$54,1,2))),INDIRECT("_"&amp;_xlfn.XLOOKUP(AT$2,WatchbillMONTHLY!$A$54:$U$54,OFFSET(WatchbillMONTHLY!$A$54:$U$54,1,2))))=$A85,_xlfn.XLOOKUP(AT$2,WatchbillMONTHLY!$A$54:$U$54,OFFSET(WatchbillMONTHLY!$A$54:$U$54,1,2)),FALSE),TRUE,FALSE)),
IF(_xlfn.XLOOKUP(AT$2,WatchbillMONTHLY!$A$71:$U$71,OFFSET(WatchbillMONTHLY!$A$71:$U$71,1,2))=IF(_xlfn.XLOOKUP($A85,INDIRECT("_"&amp;_xlfn.XLOOKUP(AT$2,WatchbillMONTHLY!$A$71:$U$71,OFFSET(WatchbillMONTHLY!$A$71:$U$71,1,2))),INDIRECT("_"&amp;_xlfn.XLOOKUP(AT$2,WatchbillMONTHLY!$A$71:$U$71,OFFSET(WatchbillMONTHLY!$A$71:$U$71,1,2))))=$A85,_xlfn.XLOOKUP(AT$2,WatchbillMONTHLY!$A$71:$U$71,OFFSET(WatchbillMONTHLY!$A$71:$U$71,1,2)),FALSE),TRUE,FALSE)),
IF(_xlfn.XLOOKUP(AT$2,WatchbillMONTHLY!$A$88:$U$88,OFFSET(WatchbillMONTHLY!$A$88:$U$88,1,2))=IF(_xlfn.XLOOKUP($A85,INDIRECT("_"&amp;_xlfn.XLOOKUP(AT$2,WatchbillMONTHLY!$A$88:$U$88,OFFSET(WatchbillMONTHLY!$A$88:$U$88,1,2))),INDIRECT("_"&amp;_xlfn.XLOOKUP(AT$2,WatchbillMONTHLY!$A$88:$U$88,OFFSET(WatchbillMONTHLY!$A$88:$U$88,1,2))))=$A85,_xlfn.XLOOKUP(AT$2,WatchbillMONTHLY!$A$88:$U$88,OFFSET(WatchbillMONTHLY!$A$88:$U$88,1,2)),FALSE),TRUE,FALSE)),
FALSE),FALSE)</f>
        <v>0</v>
      </c>
      <c r="AU85" s="209" t="b" cm="1">
        <f t="array" aca="1" ref="AU85" ca="1">IF(AND($A85 &gt; 0, N85 &gt; 0,AU$2&lt;MiscFormulas!$A$5+1),
_xlfn.IFNA(
_xlfn.IFNA(
_xlfn.IFNA(
_xlfn.IFNA(
_xlfn.IFNA(
_xlfn.IFNA(
IF(_xlfn.XLOOKUP(AU$2,WatchbillMONTHLY!$A$3:$U$3,OFFSET(WatchbillMONTHLY!$A$3:$U$3,1,2))=IF(_xlfn.XLOOKUP($A85,INDIRECT("_"&amp;_xlfn.XLOOKUP(AU$2,WatchbillMONTHLY!$A$3:$U$3,OFFSET(WatchbillMONTHLY!$A$3:$U$3,1,2))),INDIRECT("_"&amp;_xlfn.XLOOKUP(AU$2,WatchbillMONTHLY!$A$3:$U$3,OFFSET(WatchbillMONTHLY!$A$3:$U$3,1,2))))=$A85,_xlfn.XLOOKUP(AU$2,WatchbillMONTHLY!$A$3:$U$3,OFFSET(WatchbillMONTHLY!$A$3:$U$3,1,2)),FALSE),TRUE,FALSE),
IF(_xlfn.XLOOKUP(AU$2,WatchbillMONTHLY!$A$20:$U$20,OFFSET(WatchbillMONTHLY!$A$20:$U$20,1,2))=IF(_xlfn.XLOOKUP($A85,INDIRECT("_"&amp;_xlfn.XLOOKUP(AU$2,WatchbillMONTHLY!$A$20:$U$20,OFFSET(WatchbillMONTHLY!$A$20:$U$20,1,2))),INDIRECT("_"&amp;_xlfn.XLOOKUP(AU$2,WatchbillMONTHLY!$A$20:$U$20,OFFSET(WatchbillMONTHLY!$A$20:$U$20,1,2))))=$A85,_xlfn.XLOOKUP(AU$2,WatchbillMONTHLY!$A$20:$U$20,OFFSET(WatchbillMONTHLY!$A$20:$U$20,1,2)),FALSE),TRUE,FALSE)),
IF(_xlfn.XLOOKUP(AU$2,WatchbillMONTHLY!$A$37:$U$37,OFFSET(WatchbillMONTHLY!$A$37:$U$37,1,2))=IF(_xlfn.XLOOKUP($A85,INDIRECT("_"&amp;_xlfn.XLOOKUP(AU$2,WatchbillMONTHLY!$A$37:$U$37,OFFSET(WatchbillMONTHLY!$A$37:$U$37,1,2))),INDIRECT("_"&amp;_xlfn.XLOOKUP(AU$2,WatchbillMONTHLY!$A$37:$U$37,OFFSET(WatchbillMONTHLY!$A$37:$U$37,1,2))))=$A85,_xlfn.XLOOKUP(AU$2,WatchbillMONTHLY!$A$37:$U$37,OFFSET(WatchbillMONTHLY!$A$37:$U$37,1,2)),FALSE),TRUE,FALSE)),
IF(_xlfn.XLOOKUP(AU$2,WatchbillMONTHLY!$A$54:$U$54,OFFSET(WatchbillMONTHLY!$A$54:$U$54,1,2))=IF(_xlfn.XLOOKUP($A85,INDIRECT("_"&amp;_xlfn.XLOOKUP(AU$2,WatchbillMONTHLY!$A$54:$U$54,OFFSET(WatchbillMONTHLY!$A$54:$U$54,1,2))),INDIRECT("_"&amp;_xlfn.XLOOKUP(AU$2,WatchbillMONTHLY!$A$54:$U$54,OFFSET(WatchbillMONTHLY!$A$54:$U$54,1,2))))=$A85,_xlfn.XLOOKUP(AU$2,WatchbillMONTHLY!$A$54:$U$54,OFFSET(WatchbillMONTHLY!$A$54:$U$54,1,2)),FALSE),TRUE,FALSE)),
IF(_xlfn.XLOOKUP(AU$2,WatchbillMONTHLY!$A$71:$U$71,OFFSET(WatchbillMONTHLY!$A$71:$U$71,1,2))=IF(_xlfn.XLOOKUP($A85,INDIRECT("_"&amp;_xlfn.XLOOKUP(AU$2,WatchbillMONTHLY!$A$71:$U$71,OFFSET(WatchbillMONTHLY!$A$71:$U$71,1,2))),INDIRECT("_"&amp;_xlfn.XLOOKUP(AU$2,WatchbillMONTHLY!$A$71:$U$71,OFFSET(WatchbillMONTHLY!$A$71:$U$71,1,2))))=$A85,_xlfn.XLOOKUP(AU$2,WatchbillMONTHLY!$A$71:$U$71,OFFSET(WatchbillMONTHLY!$A$71:$U$71,1,2)),FALSE),TRUE,FALSE)),
IF(_xlfn.XLOOKUP(AU$2,WatchbillMONTHLY!$A$88:$U$88,OFFSET(WatchbillMONTHLY!$A$88:$U$88,1,2))=IF(_xlfn.XLOOKUP($A85,INDIRECT("_"&amp;_xlfn.XLOOKUP(AU$2,WatchbillMONTHLY!$A$88:$U$88,OFFSET(WatchbillMONTHLY!$A$88:$U$88,1,2))),INDIRECT("_"&amp;_xlfn.XLOOKUP(AU$2,WatchbillMONTHLY!$A$88:$U$88,OFFSET(WatchbillMONTHLY!$A$88:$U$88,1,2))))=$A85,_xlfn.XLOOKUP(AU$2,WatchbillMONTHLY!$A$88:$U$88,OFFSET(WatchbillMONTHLY!$A$88:$U$88,1,2)),FALSE),TRUE,FALSE)),
FALSE),FALSE)</f>
        <v>0</v>
      </c>
      <c r="AV85" s="209" t="b" cm="1">
        <f t="array" aca="1" ref="AV85" ca="1">IF(AND($A85 &gt; 0, O85 &gt; 0,AV$2&lt;MiscFormulas!$A$5+1),
_xlfn.IFNA(
_xlfn.IFNA(
_xlfn.IFNA(
_xlfn.IFNA(
_xlfn.IFNA(
_xlfn.IFNA(
IF(_xlfn.XLOOKUP(AV$2,WatchbillMONTHLY!$A$3:$U$3,OFFSET(WatchbillMONTHLY!$A$3:$U$3,1,2))=IF(_xlfn.XLOOKUP($A85,INDIRECT("_"&amp;_xlfn.XLOOKUP(AV$2,WatchbillMONTHLY!$A$3:$U$3,OFFSET(WatchbillMONTHLY!$A$3:$U$3,1,2))),INDIRECT("_"&amp;_xlfn.XLOOKUP(AV$2,WatchbillMONTHLY!$A$3:$U$3,OFFSET(WatchbillMONTHLY!$A$3:$U$3,1,2))))=$A85,_xlfn.XLOOKUP(AV$2,WatchbillMONTHLY!$A$3:$U$3,OFFSET(WatchbillMONTHLY!$A$3:$U$3,1,2)),FALSE),TRUE,FALSE),
IF(_xlfn.XLOOKUP(AV$2,WatchbillMONTHLY!$A$20:$U$20,OFFSET(WatchbillMONTHLY!$A$20:$U$20,1,2))=IF(_xlfn.XLOOKUP($A85,INDIRECT("_"&amp;_xlfn.XLOOKUP(AV$2,WatchbillMONTHLY!$A$20:$U$20,OFFSET(WatchbillMONTHLY!$A$20:$U$20,1,2))),INDIRECT("_"&amp;_xlfn.XLOOKUP(AV$2,WatchbillMONTHLY!$A$20:$U$20,OFFSET(WatchbillMONTHLY!$A$20:$U$20,1,2))))=$A85,_xlfn.XLOOKUP(AV$2,WatchbillMONTHLY!$A$20:$U$20,OFFSET(WatchbillMONTHLY!$A$20:$U$20,1,2)),FALSE),TRUE,FALSE)),
IF(_xlfn.XLOOKUP(AV$2,WatchbillMONTHLY!$A$37:$U$37,OFFSET(WatchbillMONTHLY!$A$37:$U$37,1,2))=IF(_xlfn.XLOOKUP($A85,INDIRECT("_"&amp;_xlfn.XLOOKUP(AV$2,WatchbillMONTHLY!$A$37:$U$37,OFFSET(WatchbillMONTHLY!$A$37:$U$37,1,2))),INDIRECT("_"&amp;_xlfn.XLOOKUP(AV$2,WatchbillMONTHLY!$A$37:$U$37,OFFSET(WatchbillMONTHLY!$A$37:$U$37,1,2))))=$A85,_xlfn.XLOOKUP(AV$2,WatchbillMONTHLY!$A$37:$U$37,OFFSET(WatchbillMONTHLY!$A$37:$U$37,1,2)),FALSE),TRUE,FALSE)),
IF(_xlfn.XLOOKUP(AV$2,WatchbillMONTHLY!$A$54:$U$54,OFFSET(WatchbillMONTHLY!$A$54:$U$54,1,2))=IF(_xlfn.XLOOKUP($A85,INDIRECT("_"&amp;_xlfn.XLOOKUP(AV$2,WatchbillMONTHLY!$A$54:$U$54,OFFSET(WatchbillMONTHLY!$A$54:$U$54,1,2))),INDIRECT("_"&amp;_xlfn.XLOOKUP(AV$2,WatchbillMONTHLY!$A$54:$U$54,OFFSET(WatchbillMONTHLY!$A$54:$U$54,1,2))))=$A85,_xlfn.XLOOKUP(AV$2,WatchbillMONTHLY!$A$54:$U$54,OFFSET(WatchbillMONTHLY!$A$54:$U$54,1,2)),FALSE),TRUE,FALSE)),
IF(_xlfn.XLOOKUP(AV$2,WatchbillMONTHLY!$A$71:$U$71,OFFSET(WatchbillMONTHLY!$A$71:$U$71,1,2))=IF(_xlfn.XLOOKUP($A85,INDIRECT("_"&amp;_xlfn.XLOOKUP(AV$2,WatchbillMONTHLY!$A$71:$U$71,OFFSET(WatchbillMONTHLY!$A$71:$U$71,1,2))),INDIRECT("_"&amp;_xlfn.XLOOKUP(AV$2,WatchbillMONTHLY!$A$71:$U$71,OFFSET(WatchbillMONTHLY!$A$71:$U$71,1,2))))=$A85,_xlfn.XLOOKUP(AV$2,WatchbillMONTHLY!$A$71:$U$71,OFFSET(WatchbillMONTHLY!$A$71:$U$71,1,2)),FALSE),TRUE,FALSE)),
IF(_xlfn.XLOOKUP(AV$2,WatchbillMONTHLY!$A$88:$U$88,OFFSET(WatchbillMONTHLY!$A$88:$U$88,1,2))=IF(_xlfn.XLOOKUP($A85,INDIRECT("_"&amp;_xlfn.XLOOKUP(AV$2,WatchbillMONTHLY!$A$88:$U$88,OFFSET(WatchbillMONTHLY!$A$88:$U$88,1,2))),INDIRECT("_"&amp;_xlfn.XLOOKUP(AV$2,WatchbillMONTHLY!$A$88:$U$88,OFFSET(WatchbillMONTHLY!$A$88:$U$88,1,2))))=$A85,_xlfn.XLOOKUP(AV$2,WatchbillMONTHLY!$A$88:$U$88,OFFSET(WatchbillMONTHLY!$A$88:$U$88,1,2)),FALSE),TRUE,FALSE)),
FALSE),FALSE)</f>
        <v>0</v>
      </c>
      <c r="AW85" s="209" t="b" cm="1">
        <f t="array" aca="1" ref="AW85" ca="1">IF(AND($A85 &gt; 0, P85 &gt; 0,AW$2&lt;MiscFormulas!$A$5+1),
_xlfn.IFNA(
_xlfn.IFNA(
_xlfn.IFNA(
_xlfn.IFNA(
_xlfn.IFNA(
_xlfn.IFNA(
IF(_xlfn.XLOOKUP(AW$2,WatchbillMONTHLY!$A$3:$U$3,OFFSET(WatchbillMONTHLY!$A$3:$U$3,1,2))=IF(_xlfn.XLOOKUP($A85,INDIRECT("_"&amp;_xlfn.XLOOKUP(AW$2,WatchbillMONTHLY!$A$3:$U$3,OFFSET(WatchbillMONTHLY!$A$3:$U$3,1,2))),INDIRECT("_"&amp;_xlfn.XLOOKUP(AW$2,WatchbillMONTHLY!$A$3:$U$3,OFFSET(WatchbillMONTHLY!$A$3:$U$3,1,2))))=$A85,_xlfn.XLOOKUP(AW$2,WatchbillMONTHLY!$A$3:$U$3,OFFSET(WatchbillMONTHLY!$A$3:$U$3,1,2)),FALSE),TRUE,FALSE),
IF(_xlfn.XLOOKUP(AW$2,WatchbillMONTHLY!$A$20:$U$20,OFFSET(WatchbillMONTHLY!$A$20:$U$20,1,2))=IF(_xlfn.XLOOKUP($A85,INDIRECT("_"&amp;_xlfn.XLOOKUP(AW$2,WatchbillMONTHLY!$A$20:$U$20,OFFSET(WatchbillMONTHLY!$A$20:$U$20,1,2))),INDIRECT("_"&amp;_xlfn.XLOOKUP(AW$2,WatchbillMONTHLY!$A$20:$U$20,OFFSET(WatchbillMONTHLY!$A$20:$U$20,1,2))))=$A85,_xlfn.XLOOKUP(AW$2,WatchbillMONTHLY!$A$20:$U$20,OFFSET(WatchbillMONTHLY!$A$20:$U$20,1,2)),FALSE),TRUE,FALSE)),
IF(_xlfn.XLOOKUP(AW$2,WatchbillMONTHLY!$A$37:$U$37,OFFSET(WatchbillMONTHLY!$A$37:$U$37,1,2))=IF(_xlfn.XLOOKUP($A85,INDIRECT("_"&amp;_xlfn.XLOOKUP(AW$2,WatchbillMONTHLY!$A$37:$U$37,OFFSET(WatchbillMONTHLY!$A$37:$U$37,1,2))),INDIRECT("_"&amp;_xlfn.XLOOKUP(AW$2,WatchbillMONTHLY!$A$37:$U$37,OFFSET(WatchbillMONTHLY!$A$37:$U$37,1,2))))=$A85,_xlfn.XLOOKUP(AW$2,WatchbillMONTHLY!$A$37:$U$37,OFFSET(WatchbillMONTHLY!$A$37:$U$37,1,2)),FALSE),TRUE,FALSE)),
IF(_xlfn.XLOOKUP(AW$2,WatchbillMONTHLY!$A$54:$U$54,OFFSET(WatchbillMONTHLY!$A$54:$U$54,1,2))=IF(_xlfn.XLOOKUP($A85,INDIRECT("_"&amp;_xlfn.XLOOKUP(AW$2,WatchbillMONTHLY!$A$54:$U$54,OFFSET(WatchbillMONTHLY!$A$54:$U$54,1,2))),INDIRECT("_"&amp;_xlfn.XLOOKUP(AW$2,WatchbillMONTHLY!$A$54:$U$54,OFFSET(WatchbillMONTHLY!$A$54:$U$54,1,2))))=$A85,_xlfn.XLOOKUP(AW$2,WatchbillMONTHLY!$A$54:$U$54,OFFSET(WatchbillMONTHLY!$A$54:$U$54,1,2)),FALSE),TRUE,FALSE)),
IF(_xlfn.XLOOKUP(AW$2,WatchbillMONTHLY!$A$71:$U$71,OFFSET(WatchbillMONTHLY!$A$71:$U$71,1,2))=IF(_xlfn.XLOOKUP($A85,INDIRECT("_"&amp;_xlfn.XLOOKUP(AW$2,WatchbillMONTHLY!$A$71:$U$71,OFFSET(WatchbillMONTHLY!$A$71:$U$71,1,2))),INDIRECT("_"&amp;_xlfn.XLOOKUP(AW$2,WatchbillMONTHLY!$A$71:$U$71,OFFSET(WatchbillMONTHLY!$A$71:$U$71,1,2))))=$A85,_xlfn.XLOOKUP(AW$2,WatchbillMONTHLY!$A$71:$U$71,OFFSET(WatchbillMONTHLY!$A$71:$U$71,1,2)),FALSE),TRUE,FALSE)),
IF(_xlfn.XLOOKUP(AW$2,WatchbillMONTHLY!$A$88:$U$88,OFFSET(WatchbillMONTHLY!$A$88:$U$88,1,2))=IF(_xlfn.XLOOKUP($A85,INDIRECT("_"&amp;_xlfn.XLOOKUP(AW$2,WatchbillMONTHLY!$A$88:$U$88,OFFSET(WatchbillMONTHLY!$A$88:$U$88,1,2))),INDIRECT("_"&amp;_xlfn.XLOOKUP(AW$2,WatchbillMONTHLY!$A$88:$U$88,OFFSET(WatchbillMONTHLY!$A$88:$U$88,1,2))))=$A85,_xlfn.XLOOKUP(AW$2,WatchbillMONTHLY!$A$88:$U$88,OFFSET(WatchbillMONTHLY!$A$88:$U$88,1,2)),FALSE),TRUE,FALSE)),
FALSE),FALSE)</f>
        <v>0</v>
      </c>
      <c r="AX85" s="209" t="b" cm="1">
        <f t="array" aca="1" ref="AX85" ca="1">IF(AND($A85 &gt; 0, Q85 &gt; 0,AX$2&lt;MiscFormulas!$A$5+1),
_xlfn.IFNA(
_xlfn.IFNA(
_xlfn.IFNA(
_xlfn.IFNA(
_xlfn.IFNA(
_xlfn.IFNA(
IF(_xlfn.XLOOKUP(AX$2,WatchbillMONTHLY!$A$3:$U$3,OFFSET(WatchbillMONTHLY!$A$3:$U$3,1,2))=IF(_xlfn.XLOOKUP($A85,INDIRECT("_"&amp;_xlfn.XLOOKUP(AX$2,WatchbillMONTHLY!$A$3:$U$3,OFFSET(WatchbillMONTHLY!$A$3:$U$3,1,2))),INDIRECT("_"&amp;_xlfn.XLOOKUP(AX$2,WatchbillMONTHLY!$A$3:$U$3,OFFSET(WatchbillMONTHLY!$A$3:$U$3,1,2))))=$A85,_xlfn.XLOOKUP(AX$2,WatchbillMONTHLY!$A$3:$U$3,OFFSET(WatchbillMONTHLY!$A$3:$U$3,1,2)),FALSE),TRUE,FALSE),
IF(_xlfn.XLOOKUP(AX$2,WatchbillMONTHLY!$A$20:$U$20,OFFSET(WatchbillMONTHLY!$A$20:$U$20,1,2))=IF(_xlfn.XLOOKUP($A85,INDIRECT("_"&amp;_xlfn.XLOOKUP(AX$2,WatchbillMONTHLY!$A$20:$U$20,OFFSET(WatchbillMONTHLY!$A$20:$U$20,1,2))),INDIRECT("_"&amp;_xlfn.XLOOKUP(AX$2,WatchbillMONTHLY!$A$20:$U$20,OFFSET(WatchbillMONTHLY!$A$20:$U$20,1,2))))=$A85,_xlfn.XLOOKUP(AX$2,WatchbillMONTHLY!$A$20:$U$20,OFFSET(WatchbillMONTHLY!$A$20:$U$20,1,2)),FALSE),TRUE,FALSE)),
IF(_xlfn.XLOOKUP(AX$2,WatchbillMONTHLY!$A$37:$U$37,OFFSET(WatchbillMONTHLY!$A$37:$U$37,1,2))=IF(_xlfn.XLOOKUP($A85,INDIRECT("_"&amp;_xlfn.XLOOKUP(AX$2,WatchbillMONTHLY!$A$37:$U$37,OFFSET(WatchbillMONTHLY!$A$37:$U$37,1,2))),INDIRECT("_"&amp;_xlfn.XLOOKUP(AX$2,WatchbillMONTHLY!$A$37:$U$37,OFFSET(WatchbillMONTHLY!$A$37:$U$37,1,2))))=$A85,_xlfn.XLOOKUP(AX$2,WatchbillMONTHLY!$A$37:$U$37,OFFSET(WatchbillMONTHLY!$A$37:$U$37,1,2)),FALSE),TRUE,FALSE)),
IF(_xlfn.XLOOKUP(AX$2,WatchbillMONTHLY!$A$54:$U$54,OFFSET(WatchbillMONTHLY!$A$54:$U$54,1,2))=IF(_xlfn.XLOOKUP($A85,INDIRECT("_"&amp;_xlfn.XLOOKUP(AX$2,WatchbillMONTHLY!$A$54:$U$54,OFFSET(WatchbillMONTHLY!$A$54:$U$54,1,2))),INDIRECT("_"&amp;_xlfn.XLOOKUP(AX$2,WatchbillMONTHLY!$A$54:$U$54,OFFSET(WatchbillMONTHLY!$A$54:$U$54,1,2))))=$A85,_xlfn.XLOOKUP(AX$2,WatchbillMONTHLY!$A$54:$U$54,OFFSET(WatchbillMONTHLY!$A$54:$U$54,1,2)),FALSE),TRUE,FALSE)),
IF(_xlfn.XLOOKUP(AX$2,WatchbillMONTHLY!$A$71:$U$71,OFFSET(WatchbillMONTHLY!$A$71:$U$71,1,2))=IF(_xlfn.XLOOKUP($A85,INDIRECT("_"&amp;_xlfn.XLOOKUP(AX$2,WatchbillMONTHLY!$A$71:$U$71,OFFSET(WatchbillMONTHLY!$A$71:$U$71,1,2))),INDIRECT("_"&amp;_xlfn.XLOOKUP(AX$2,WatchbillMONTHLY!$A$71:$U$71,OFFSET(WatchbillMONTHLY!$A$71:$U$71,1,2))))=$A85,_xlfn.XLOOKUP(AX$2,WatchbillMONTHLY!$A$71:$U$71,OFFSET(WatchbillMONTHLY!$A$71:$U$71,1,2)),FALSE),TRUE,FALSE)),
IF(_xlfn.XLOOKUP(AX$2,WatchbillMONTHLY!$A$88:$U$88,OFFSET(WatchbillMONTHLY!$A$88:$U$88,1,2))=IF(_xlfn.XLOOKUP($A85,INDIRECT("_"&amp;_xlfn.XLOOKUP(AX$2,WatchbillMONTHLY!$A$88:$U$88,OFFSET(WatchbillMONTHLY!$A$88:$U$88,1,2))),INDIRECT("_"&amp;_xlfn.XLOOKUP(AX$2,WatchbillMONTHLY!$A$88:$U$88,OFFSET(WatchbillMONTHLY!$A$88:$U$88,1,2))))=$A85,_xlfn.XLOOKUP(AX$2,WatchbillMONTHLY!$A$88:$U$88,OFFSET(WatchbillMONTHLY!$A$88:$U$88,1,2)),FALSE),TRUE,FALSE)),
FALSE),FALSE)</f>
        <v>0</v>
      </c>
      <c r="AY85" s="209" t="b" cm="1">
        <f t="array" aca="1" ref="AY85" ca="1">IF(AND($A85 &gt; 0, R85 &gt; 0,AY$2&lt;MiscFormulas!$A$5+1),
_xlfn.IFNA(
_xlfn.IFNA(
_xlfn.IFNA(
_xlfn.IFNA(
_xlfn.IFNA(
_xlfn.IFNA(
IF(_xlfn.XLOOKUP(AY$2,WatchbillMONTHLY!$A$3:$U$3,OFFSET(WatchbillMONTHLY!$A$3:$U$3,1,2))=IF(_xlfn.XLOOKUP($A85,INDIRECT("_"&amp;_xlfn.XLOOKUP(AY$2,WatchbillMONTHLY!$A$3:$U$3,OFFSET(WatchbillMONTHLY!$A$3:$U$3,1,2))),INDIRECT("_"&amp;_xlfn.XLOOKUP(AY$2,WatchbillMONTHLY!$A$3:$U$3,OFFSET(WatchbillMONTHLY!$A$3:$U$3,1,2))))=$A85,_xlfn.XLOOKUP(AY$2,WatchbillMONTHLY!$A$3:$U$3,OFFSET(WatchbillMONTHLY!$A$3:$U$3,1,2)),FALSE),TRUE,FALSE),
IF(_xlfn.XLOOKUP(AY$2,WatchbillMONTHLY!$A$20:$U$20,OFFSET(WatchbillMONTHLY!$A$20:$U$20,1,2))=IF(_xlfn.XLOOKUP($A85,INDIRECT("_"&amp;_xlfn.XLOOKUP(AY$2,WatchbillMONTHLY!$A$20:$U$20,OFFSET(WatchbillMONTHLY!$A$20:$U$20,1,2))),INDIRECT("_"&amp;_xlfn.XLOOKUP(AY$2,WatchbillMONTHLY!$A$20:$U$20,OFFSET(WatchbillMONTHLY!$A$20:$U$20,1,2))))=$A85,_xlfn.XLOOKUP(AY$2,WatchbillMONTHLY!$A$20:$U$20,OFFSET(WatchbillMONTHLY!$A$20:$U$20,1,2)),FALSE),TRUE,FALSE)),
IF(_xlfn.XLOOKUP(AY$2,WatchbillMONTHLY!$A$37:$U$37,OFFSET(WatchbillMONTHLY!$A$37:$U$37,1,2))=IF(_xlfn.XLOOKUP($A85,INDIRECT("_"&amp;_xlfn.XLOOKUP(AY$2,WatchbillMONTHLY!$A$37:$U$37,OFFSET(WatchbillMONTHLY!$A$37:$U$37,1,2))),INDIRECT("_"&amp;_xlfn.XLOOKUP(AY$2,WatchbillMONTHLY!$A$37:$U$37,OFFSET(WatchbillMONTHLY!$A$37:$U$37,1,2))))=$A85,_xlfn.XLOOKUP(AY$2,WatchbillMONTHLY!$A$37:$U$37,OFFSET(WatchbillMONTHLY!$A$37:$U$37,1,2)),FALSE),TRUE,FALSE)),
IF(_xlfn.XLOOKUP(AY$2,WatchbillMONTHLY!$A$54:$U$54,OFFSET(WatchbillMONTHLY!$A$54:$U$54,1,2))=IF(_xlfn.XLOOKUP($A85,INDIRECT("_"&amp;_xlfn.XLOOKUP(AY$2,WatchbillMONTHLY!$A$54:$U$54,OFFSET(WatchbillMONTHLY!$A$54:$U$54,1,2))),INDIRECT("_"&amp;_xlfn.XLOOKUP(AY$2,WatchbillMONTHLY!$A$54:$U$54,OFFSET(WatchbillMONTHLY!$A$54:$U$54,1,2))))=$A85,_xlfn.XLOOKUP(AY$2,WatchbillMONTHLY!$A$54:$U$54,OFFSET(WatchbillMONTHLY!$A$54:$U$54,1,2)),FALSE),TRUE,FALSE)),
IF(_xlfn.XLOOKUP(AY$2,WatchbillMONTHLY!$A$71:$U$71,OFFSET(WatchbillMONTHLY!$A$71:$U$71,1,2))=IF(_xlfn.XLOOKUP($A85,INDIRECT("_"&amp;_xlfn.XLOOKUP(AY$2,WatchbillMONTHLY!$A$71:$U$71,OFFSET(WatchbillMONTHLY!$A$71:$U$71,1,2))),INDIRECT("_"&amp;_xlfn.XLOOKUP(AY$2,WatchbillMONTHLY!$A$71:$U$71,OFFSET(WatchbillMONTHLY!$A$71:$U$71,1,2))))=$A85,_xlfn.XLOOKUP(AY$2,WatchbillMONTHLY!$A$71:$U$71,OFFSET(WatchbillMONTHLY!$A$71:$U$71,1,2)),FALSE),TRUE,FALSE)),
IF(_xlfn.XLOOKUP(AY$2,WatchbillMONTHLY!$A$88:$U$88,OFFSET(WatchbillMONTHLY!$A$88:$U$88,1,2))=IF(_xlfn.XLOOKUP($A85,INDIRECT("_"&amp;_xlfn.XLOOKUP(AY$2,WatchbillMONTHLY!$A$88:$U$88,OFFSET(WatchbillMONTHLY!$A$88:$U$88,1,2))),INDIRECT("_"&amp;_xlfn.XLOOKUP(AY$2,WatchbillMONTHLY!$A$88:$U$88,OFFSET(WatchbillMONTHLY!$A$88:$U$88,1,2))))=$A85,_xlfn.XLOOKUP(AY$2,WatchbillMONTHLY!$A$88:$U$88,OFFSET(WatchbillMONTHLY!$A$88:$U$88,1,2)),FALSE),TRUE,FALSE)),
FALSE),FALSE)</f>
        <v>0</v>
      </c>
      <c r="AZ85" s="209" t="b" cm="1">
        <f t="array" aca="1" ref="AZ85" ca="1">IF(AND($A85 &gt; 0, S85 &gt; 0,AZ$2&lt;MiscFormulas!$A$5+1),
_xlfn.IFNA(
_xlfn.IFNA(
_xlfn.IFNA(
_xlfn.IFNA(
_xlfn.IFNA(
_xlfn.IFNA(
IF(_xlfn.XLOOKUP(AZ$2,WatchbillMONTHLY!$A$3:$U$3,OFFSET(WatchbillMONTHLY!$A$3:$U$3,1,2))=IF(_xlfn.XLOOKUP($A85,INDIRECT("_"&amp;_xlfn.XLOOKUP(AZ$2,WatchbillMONTHLY!$A$3:$U$3,OFFSET(WatchbillMONTHLY!$A$3:$U$3,1,2))),INDIRECT("_"&amp;_xlfn.XLOOKUP(AZ$2,WatchbillMONTHLY!$A$3:$U$3,OFFSET(WatchbillMONTHLY!$A$3:$U$3,1,2))))=$A85,_xlfn.XLOOKUP(AZ$2,WatchbillMONTHLY!$A$3:$U$3,OFFSET(WatchbillMONTHLY!$A$3:$U$3,1,2)),FALSE),TRUE,FALSE),
IF(_xlfn.XLOOKUP(AZ$2,WatchbillMONTHLY!$A$20:$U$20,OFFSET(WatchbillMONTHLY!$A$20:$U$20,1,2))=IF(_xlfn.XLOOKUP($A85,INDIRECT("_"&amp;_xlfn.XLOOKUP(AZ$2,WatchbillMONTHLY!$A$20:$U$20,OFFSET(WatchbillMONTHLY!$A$20:$U$20,1,2))),INDIRECT("_"&amp;_xlfn.XLOOKUP(AZ$2,WatchbillMONTHLY!$A$20:$U$20,OFFSET(WatchbillMONTHLY!$A$20:$U$20,1,2))))=$A85,_xlfn.XLOOKUP(AZ$2,WatchbillMONTHLY!$A$20:$U$20,OFFSET(WatchbillMONTHLY!$A$20:$U$20,1,2)),FALSE),TRUE,FALSE)),
IF(_xlfn.XLOOKUP(AZ$2,WatchbillMONTHLY!$A$37:$U$37,OFFSET(WatchbillMONTHLY!$A$37:$U$37,1,2))=IF(_xlfn.XLOOKUP($A85,INDIRECT("_"&amp;_xlfn.XLOOKUP(AZ$2,WatchbillMONTHLY!$A$37:$U$37,OFFSET(WatchbillMONTHLY!$A$37:$U$37,1,2))),INDIRECT("_"&amp;_xlfn.XLOOKUP(AZ$2,WatchbillMONTHLY!$A$37:$U$37,OFFSET(WatchbillMONTHLY!$A$37:$U$37,1,2))))=$A85,_xlfn.XLOOKUP(AZ$2,WatchbillMONTHLY!$A$37:$U$37,OFFSET(WatchbillMONTHLY!$A$37:$U$37,1,2)),FALSE),TRUE,FALSE)),
IF(_xlfn.XLOOKUP(AZ$2,WatchbillMONTHLY!$A$54:$U$54,OFFSET(WatchbillMONTHLY!$A$54:$U$54,1,2))=IF(_xlfn.XLOOKUP($A85,INDIRECT("_"&amp;_xlfn.XLOOKUP(AZ$2,WatchbillMONTHLY!$A$54:$U$54,OFFSET(WatchbillMONTHLY!$A$54:$U$54,1,2))),INDIRECT("_"&amp;_xlfn.XLOOKUP(AZ$2,WatchbillMONTHLY!$A$54:$U$54,OFFSET(WatchbillMONTHLY!$A$54:$U$54,1,2))))=$A85,_xlfn.XLOOKUP(AZ$2,WatchbillMONTHLY!$A$54:$U$54,OFFSET(WatchbillMONTHLY!$A$54:$U$54,1,2)),FALSE),TRUE,FALSE)),
IF(_xlfn.XLOOKUP(AZ$2,WatchbillMONTHLY!$A$71:$U$71,OFFSET(WatchbillMONTHLY!$A$71:$U$71,1,2))=IF(_xlfn.XLOOKUP($A85,INDIRECT("_"&amp;_xlfn.XLOOKUP(AZ$2,WatchbillMONTHLY!$A$71:$U$71,OFFSET(WatchbillMONTHLY!$A$71:$U$71,1,2))),INDIRECT("_"&amp;_xlfn.XLOOKUP(AZ$2,WatchbillMONTHLY!$A$71:$U$71,OFFSET(WatchbillMONTHLY!$A$71:$U$71,1,2))))=$A85,_xlfn.XLOOKUP(AZ$2,WatchbillMONTHLY!$A$71:$U$71,OFFSET(WatchbillMONTHLY!$A$71:$U$71,1,2)),FALSE),TRUE,FALSE)),
IF(_xlfn.XLOOKUP(AZ$2,WatchbillMONTHLY!$A$88:$U$88,OFFSET(WatchbillMONTHLY!$A$88:$U$88,1,2))=IF(_xlfn.XLOOKUP($A85,INDIRECT("_"&amp;_xlfn.XLOOKUP(AZ$2,WatchbillMONTHLY!$A$88:$U$88,OFFSET(WatchbillMONTHLY!$A$88:$U$88,1,2))),INDIRECT("_"&amp;_xlfn.XLOOKUP(AZ$2,WatchbillMONTHLY!$A$88:$U$88,OFFSET(WatchbillMONTHLY!$A$88:$U$88,1,2))))=$A85,_xlfn.XLOOKUP(AZ$2,WatchbillMONTHLY!$A$88:$U$88,OFFSET(WatchbillMONTHLY!$A$88:$U$88,1,2)),FALSE),TRUE,FALSE)),
FALSE),FALSE)</f>
        <v>0</v>
      </c>
      <c r="BA85" s="209" t="b" cm="1">
        <f t="array" aca="1" ref="BA85" ca="1">IF(AND($A85 &gt; 0, T85 &gt; 0,BA$2&lt;MiscFormulas!$A$5+1),
_xlfn.IFNA(
_xlfn.IFNA(
_xlfn.IFNA(
_xlfn.IFNA(
_xlfn.IFNA(
_xlfn.IFNA(
IF(_xlfn.XLOOKUP(BA$2,WatchbillMONTHLY!$A$3:$U$3,OFFSET(WatchbillMONTHLY!$A$3:$U$3,1,2))=IF(_xlfn.XLOOKUP($A85,INDIRECT("_"&amp;_xlfn.XLOOKUP(BA$2,WatchbillMONTHLY!$A$3:$U$3,OFFSET(WatchbillMONTHLY!$A$3:$U$3,1,2))),INDIRECT("_"&amp;_xlfn.XLOOKUP(BA$2,WatchbillMONTHLY!$A$3:$U$3,OFFSET(WatchbillMONTHLY!$A$3:$U$3,1,2))))=$A85,_xlfn.XLOOKUP(BA$2,WatchbillMONTHLY!$A$3:$U$3,OFFSET(WatchbillMONTHLY!$A$3:$U$3,1,2)),FALSE),TRUE,FALSE),
IF(_xlfn.XLOOKUP(BA$2,WatchbillMONTHLY!$A$20:$U$20,OFFSET(WatchbillMONTHLY!$A$20:$U$20,1,2))=IF(_xlfn.XLOOKUP($A85,INDIRECT("_"&amp;_xlfn.XLOOKUP(BA$2,WatchbillMONTHLY!$A$20:$U$20,OFFSET(WatchbillMONTHLY!$A$20:$U$20,1,2))),INDIRECT("_"&amp;_xlfn.XLOOKUP(BA$2,WatchbillMONTHLY!$A$20:$U$20,OFFSET(WatchbillMONTHLY!$A$20:$U$20,1,2))))=$A85,_xlfn.XLOOKUP(BA$2,WatchbillMONTHLY!$A$20:$U$20,OFFSET(WatchbillMONTHLY!$A$20:$U$20,1,2)),FALSE),TRUE,FALSE)),
IF(_xlfn.XLOOKUP(BA$2,WatchbillMONTHLY!$A$37:$U$37,OFFSET(WatchbillMONTHLY!$A$37:$U$37,1,2))=IF(_xlfn.XLOOKUP($A85,INDIRECT("_"&amp;_xlfn.XLOOKUP(BA$2,WatchbillMONTHLY!$A$37:$U$37,OFFSET(WatchbillMONTHLY!$A$37:$U$37,1,2))),INDIRECT("_"&amp;_xlfn.XLOOKUP(BA$2,WatchbillMONTHLY!$A$37:$U$37,OFFSET(WatchbillMONTHLY!$A$37:$U$37,1,2))))=$A85,_xlfn.XLOOKUP(BA$2,WatchbillMONTHLY!$A$37:$U$37,OFFSET(WatchbillMONTHLY!$A$37:$U$37,1,2)),FALSE),TRUE,FALSE)),
IF(_xlfn.XLOOKUP(BA$2,WatchbillMONTHLY!$A$54:$U$54,OFFSET(WatchbillMONTHLY!$A$54:$U$54,1,2))=IF(_xlfn.XLOOKUP($A85,INDIRECT("_"&amp;_xlfn.XLOOKUP(BA$2,WatchbillMONTHLY!$A$54:$U$54,OFFSET(WatchbillMONTHLY!$A$54:$U$54,1,2))),INDIRECT("_"&amp;_xlfn.XLOOKUP(BA$2,WatchbillMONTHLY!$A$54:$U$54,OFFSET(WatchbillMONTHLY!$A$54:$U$54,1,2))))=$A85,_xlfn.XLOOKUP(BA$2,WatchbillMONTHLY!$A$54:$U$54,OFFSET(WatchbillMONTHLY!$A$54:$U$54,1,2)),FALSE),TRUE,FALSE)),
IF(_xlfn.XLOOKUP(BA$2,WatchbillMONTHLY!$A$71:$U$71,OFFSET(WatchbillMONTHLY!$A$71:$U$71,1,2))=IF(_xlfn.XLOOKUP($A85,INDIRECT("_"&amp;_xlfn.XLOOKUP(BA$2,WatchbillMONTHLY!$A$71:$U$71,OFFSET(WatchbillMONTHLY!$A$71:$U$71,1,2))),INDIRECT("_"&amp;_xlfn.XLOOKUP(BA$2,WatchbillMONTHLY!$A$71:$U$71,OFFSET(WatchbillMONTHLY!$A$71:$U$71,1,2))))=$A85,_xlfn.XLOOKUP(BA$2,WatchbillMONTHLY!$A$71:$U$71,OFFSET(WatchbillMONTHLY!$A$71:$U$71,1,2)),FALSE),TRUE,FALSE)),
IF(_xlfn.XLOOKUP(BA$2,WatchbillMONTHLY!$A$88:$U$88,OFFSET(WatchbillMONTHLY!$A$88:$U$88,1,2))=IF(_xlfn.XLOOKUP($A85,INDIRECT("_"&amp;_xlfn.XLOOKUP(BA$2,WatchbillMONTHLY!$A$88:$U$88,OFFSET(WatchbillMONTHLY!$A$88:$U$88,1,2))),INDIRECT("_"&amp;_xlfn.XLOOKUP(BA$2,WatchbillMONTHLY!$A$88:$U$88,OFFSET(WatchbillMONTHLY!$A$88:$U$88,1,2))))=$A85,_xlfn.XLOOKUP(BA$2,WatchbillMONTHLY!$A$88:$U$88,OFFSET(WatchbillMONTHLY!$A$88:$U$88,1,2)),FALSE),TRUE,FALSE)),
FALSE),FALSE)</f>
        <v>0</v>
      </c>
      <c r="BB85" s="209" t="b" cm="1">
        <f t="array" aca="1" ref="BB85" ca="1">IF(AND($A85 &gt; 0, U85 &gt; 0,BB$2&lt;MiscFormulas!$A$5+1),
_xlfn.IFNA(
_xlfn.IFNA(
_xlfn.IFNA(
_xlfn.IFNA(
_xlfn.IFNA(
_xlfn.IFNA(
IF(_xlfn.XLOOKUP(BB$2,WatchbillMONTHLY!$A$3:$U$3,OFFSET(WatchbillMONTHLY!$A$3:$U$3,1,2))=IF(_xlfn.XLOOKUP($A85,INDIRECT("_"&amp;_xlfn.XLOOKUP(BB$2,WatchbillMONTHLY!$A$3:$U$3,OFFSET(WatchbillMONTHLY!$A$3:$U$3,1,2))),INDIRECT("_"&amp;_xlfn.XLOOKUP(BB$2,WatchbillMONTHLY!$A$3:$U$3,OFFSET(WatchbillMONTHLY!$A$3:$U$3,1,2))))=$A85,_xlfn.XLOOKUP(BB$2,WatchbillMONTHLY!$A$3:$U$3,OFFSET(WatchbillMONTHLY!$A$3:$U$3,1,2)),FALSE),TRUE,FALSE),
IF(_xlfn.XLOOKUP(BB$2,WatchbillMONTHLY!$A$20:$U$20,OFFSET(WatchbillMONTHLY!$A$20:$U$20,1,2))=IF(_xlfn.XLOOKUP($A85,INDIRECT("_"&amp;_xlfn.XLOOKUP(BB$2,WatchbillMONTHLY!$A$20:$U$20,OFFSET(WatchbillMONTHLY!$A$20:$U$20,1,2))),INDIRECT("_"&amp;_xlfn.XLOOKUP(BB$2,WatchbillMONTHLY!$A$20:$U$20,OFFSET(WatchbillMONTHLY!$A$20:$U$20,1,2))))=$A85,_xlfn.XLOOKUP(BB$2,WatchbillMONTHLY!$A$20:$U$20,OFFSET(WatchbillMONTHLY!$A$20:$U$20,1,2)),FALSE),TRUE,FALSE)),
IF(_xlfn.XLOOKUP(BB$2,WatchbillMONTHLY!$A$37:$U$37,OFFSET(WatchbillMONTHLY!$A$37:$U$37,1,2))=IF(_xlfn.XLOOKUP($A85,INDIRECT("_"&amp;_xlfn.XLOOKUP(BB$2,WatchbillMONTHLY!$A$37:$U$37,OFFSET(WatchbillMONTHLY!$A$37:$U$37,1,2))),INDIRECT("_"&amp;_xlfn.XLOOKUP(BB$2,WatchbillMONTHLY!$A$37:$U$37,OFFSET(WatchbillMONTHLY!$A$37:$U$37,1,2))))=$A85,_xlfn.XLOOKUP(BB$2,WatchbillMONTHLY!$A$37:$U$37,OFFSET(WatchbillMONTHLY!$A$37:$U$37,1,2)),FALSE),TRUE,FALSE)),
IF(_xlfn.XLOOKUP(BB$2,WatchbillMONTHLY!$A$54:$U$54,OFFSET(WatchbillMONTHLY!$A$54:$U$54,1,2))=IF(_xlfn.XLOOKUP($A85,INDIRECT("_"&amp;_xlfn.XLOOKUP(BB$2,WatchbillMONTHLY!$A$54:$U$54,OFFSET(WatchbillMONTHLY!$A$54:$U$54,1,2))),INDIRECT("_"&amp;_xlfn.XLOOKUP(BB$2,WatchbillMONTHLY!$A$54:$U$54,OFFSET(WatchbillMONTHLY!$A$54:$U$54,1,2))))=$A85,_xlfn.XLOOKUP(BB$2,WatchbillMONTHLY!$A$54:$U$54,OFFSET(WatchbillMONTHLY!$A$54:$U$54,1,2)),FALSE),TRUE,FALSE)),
IF(_xlfn.XLOOKUP(BB$2,WatchbillMONTHLY!$A$71:$U$71,OFFSET(WatchbillMONTHLY!$A$71:$U$71,1,2))=IF(_xlfn.XLOOKUP($A85,INDIRECT("_"&amp;_xlfn.XLOOKUP(BB$2,WatchbillMONTHLY!$A$71:$U$71,OFFSET(WatchbillMONTHLY!$A$71:$U$71,1,2))),INDIRECT("_"&amp;_xlfn.XLOOKUP(BB$2,WatchbillMONTHLY!$A$71:$U$71,OFFSET(WatchbillMONTHLY!$A$71:$U$71,1,2))))=$A85,_xlfn.XLOOKUP(BB$2,WatchbillMONTHLY!$A$71:$U$71,OFFSET(WatchbillMONTHLY!$A$71:$U$71,1,2)),FALSE),TRUE,FALSE)),
IF(_xlfn.XLOOKUP(BB$2,WatchbillMONTHLY!$A$88:$U$88,OFFSET(WatchbillMONTHLY!$A$88:$U$88,1,2))=IF(_xlfn.XLOOKUP($A85,INDIRECT("_"&amp;_xlfn.XLOOKUP(BB$2,WatchbillMONTHLY!$A$88:$U$88,OFFSET(WatchbillMONTHLY!$A$88:$U$88,1,2))),INDIRECT("_"&amp;_xlfn.XLOOKUP(BB$2,WatchbillMONTHLY!$A$88:$U$88,OFFSET(WatchbillMONTHLY!$A$88:$U$88,1,2))))=$A85,_xlfn.XLOOKUP(BB$2,WatchbillMONTHLY!$A$88:$U$88,OFFSET(WatchbillMONTHLY!$A$88:$U$88,1,2)),FALSE),TRUE,FALSE)),
FALSE),FALSE)</f>
        <v>0</v>
      </c>
      <c r="BC85" s="209" t="b" cm="1">
        <f t="array" aca="1" ref="BC85" ca="1">IF(AND($A85 &gt; 0, V85 &gt; 0,BC$2&lt;MiscFormulas!$A$5+1),
_xlfn.IFNA(
_xlfn.IFNA(
_xlfn.IFNA(
_xlfn.IFNA(
_xlfn.IFNA(
_xlfn.IFNA(
IF(_xlfn.XLOOKUP(BC$2,WatchbillMONTHLY!$A$3:$U$3,OFFSET(WatchbillMONTHLY!$A$3:$U$3,1,2))=IF(_xlfn.XLOOKUP($A85,INDIRECT("_"&amp;_xlfn.XLOOKUP(BC$2,WatchbillMONTHLY!$A$3:$U$3,OFFSET(WatchbillMONTHLY!$A$3:$U$3,1,2))),INDIRECT("_"&amp;_xlfn.XLOOKUP(BC$2,WatchbillMONTHLY!$A$3:$U$3,OFFSET(WatchbillMONTHLY!$A$3:$U$3,1,2))))=$A85,_xlfn.XLOOKUP(BC$2,WatchbillMONTHLY!$A$3:$U$3,OFFSET(WatchbillMONTHLY!$A$3:$U$3,1,2)),FALSE),TRUE,FALSE),
IF(_xlfn.XLOOKUP(BC$2,WatchbillMONTHLY!$A$20:$U$20,OFFSET(WatchbillMONTHLY!$A$20:$U$20,1,2))=IF(_xlfn.XLOOKUP($A85,INDIRECT("_"&amp;_xlfn.XLOOKUP(BC$2,WatchbillMONTHLY!$A$20:$U$20,OFFSET(WatchbillMONTHLY!$A$20:$U$20,1,2))),INDIRECT("_"&amp;_xlfn.XLOOKUP(BC$2,WatchbillMONTHLY!$A$20:$U$20,OFFSET(WatchbillMONTHLY!$A$20:$U$20,1,2))))=$A85,_xlfn.XLOOKUP(BC$2,WatchbillMONTHLY!$A$20:$U$20,OFFSET(WatchbillMONTHLY!$A$20:$U$20,1,2)),FALSE),TRUE,FALSE)),
IF(_xlfn.XLOOKUP(BC$2,WatchbillMONTHLY!$A$37:$U$37,OFFSET(WatchbillMONTHLY!$A$37:$U$37,1,2))=IF(_xlfn.XLOOKUP($A85,INDIRECT("_"&amp;_xlfn.XLOOKUP(BC$2,WatchbillMONTHLY!$A$37:$U$37,OFFSET(WatchbillMONTHLY!$A$37:$U$37,1,2))),INDIRECT("_"&amp;_xlfn.XLOOKUP(BC$2,WatchbillMONTHLY!$A$37:$U$37,OFFSET(WatchbillMONTHLY!$A$37:$U$37,1,2))))=$A85,_xlfn.XLOOKUP(BC$2,WatchbillMONTHLY!$A$37:$U$37,OFFSET(WatchbillMONTHLY!$A$37:$U$37,1,2)),FALSE),TRUE,FALSE)),
IF(_xlfn.XLOOKUP(BC$2,WatchbillMONTHLY!$A$54:$U$54,OFFSET(WatchbillMONTHLY!$A$54:$U$54,1,2))=IF(_xlfn.XLOOKUP($A85,INDIRECT("_"&amp;_xlfn.XLOOKUP(BC$2,WatchbillMONTHLY!$A$54:$U$54,OFFSET(WatchbillMONTHLY!$A$54:$U$54,1,2))),INDIRECT("_"&amp;_xlfn.XLOOKUP(BC$2,WatchbillMONTHLY!$A$54:$U$54,OFFSET(WatchbillMONTHLY!$A$54:$U$54,1,2))))=$A85,_xlfn.XLOOKUP(BC$2,WatchbillMONTHLY!$A$54:$U$54,OFFSET(WatchbillMONTHLY!$A$54:$U$54,1,2)),FALSE),TRUE,FALSE)),
IF(_xlfn.XLOOKUP(BC$2,WatchbillMONTHLY!$A$71:$U$71,OFFSET(WatchbillMONTHLY!$A$71:$U$71,1,2))=IF(_xlfn.XLOOKUP($A85,INDIRECT("_"&amp;_xlfn.XLOOKUP(BC$2,WatchbillMONTHLY!$A$71:$U$71,OFFSET(WatchbillMONTHLY!$A$71:$U$71,1,2))),INDIRECT("_"&amp;_xlfn.XLOOKUP(BC$2,WatchbillMONTHLY!$A$71:$U$71,OFFSET(WatchbillMONTHLY!$A$71:$U$71,1,2))))=$A85,_xlfn.XLOOKUP(BC$2,WatchbillMONTHLY!$A$71:$U$71,OFFSET(WatchbillMONTHLY!$A$71:$U$71,1,2)),FALSE),TRUE,FALSE)),
IF(_xlfn.XLOOKUP(BC$2,WatchbillMONTHLY!$A$88:$U$88,OFFSET(WatchbillMONTHLY!$A$88:$U$88,1,2))=IF(_xlfn.XLOOKUP($A85,INDIRECT("_"&amp;_xlfn.XLOOKUP(BC$2,WatchbillMONTHLY!$A$88:$U$88,OFFSET(WatchbillMONTHLY!$A$88:$U$88,1,2))),INDIRECT("_"&amp;_xlfn.XLOOKUP(BC$2,WatchbillMONTHLY!$A$88:$U$88,OFFSET(WatchbillMONTHLY!$A$88:$U$88,1,2))))=$A85,_xlfn.XLOOKUP(BC$2,WatchbillMONTHLY!$A$88:$U$88,OFFSET(WatchbillMONTHLY!$A$88:$U$88,1,2)),FALSE),TRUE,FALSE)),
FALSE),FALSE)</f>
        <v>0</v>
      </c>
      <c r="BD85" s="209" t="b" cm="1">
        <f t="array" aca="1" ref="BD85" ca="1">IF(AND($A85 &gt; 0, W85 &gt; 0,BD$2&lt;MiscFormulas!$A$5+1),
_xlfn.IFNA(
_xlfn.IFNA(
_xlfn.IFNA(
_xlfn.IFNA(
_xlfn.IFNA(
_xlfn.IFNA(
IF(_xlfn.XLOOKUP(BD$2,WatchbillMONTHLY!$A$3:$U$3,OFFSET(WatchbillMONTHLY!$A$3:$U$3,1,2))=IF(_xlfn.XLOOKUP($A85,INDIRECT("_"&amp;_xlfn.XLOOKUP(BD$2,WatchbillMONTHLY!$A$3:$U$3,OFFSET(WatchbillMONTHLY!$A$3:$U$3,1,2))),INDIRECT("_"&amp;_xlfn.XLOOKUP(BD$2,WatchbillMONTHLY!$A$3:$U$3,OFFSET(WatchbillMONTHLY!$A$3:$U$3,1,2))))=$A85,_xlfn.XLOOKUP(BD$2,WatchbillMONTHLY!$A$3:$U$3,OFFSET(WatchbillMONTHLY!$A$3:$U$3,1,2)),FALSE),TRUE,FALSE),
IF(_xlfn.XLOOKUP(BD$2,WatchbillMONTHLY!$A$20:$U$20,OFFSET(WatchbillMONTHLY!$A$20:$U$20,1,2))=IF(_xlfn.XLOOKUP($A85,INDIRECT("_"&amp;_xlfn.XLOOKUP(BD$2,WatchbillMONTHLY!$A$20:$U$20,OFFSET(WatchbillMONTHLY!$A$20:$U$20,1,2))),INDIRECT("_"&amp;_xlfn.XLOOKUP(BD$2,WatchbillMONTHLY!$A$20:$U$20,OFFSET(WatchbillMONTHLY!$A$20:$U$20,1,2))))=$A85,_xlfn.XLOOKUP(BD$2,WatchbillMONTHLY!$A$20:$U$20,OFFSET(WatchbillMONTHLY!$A$20:$U$20,1,2)),FALSE),TRUE,FALSE)),
IF(_xlfn.XLOOKUP(BD$2,WatchbillMONTHLY!$A$37:$U$37,OFFSET(WatchbillMONTHLY!$A$37:$U$37,1,2))=IF(_xlfn.XLOOKUP($A85,INDIRECT("_"&amp;_xlfn.XLOOKUP(BD$2,WatchbillMONTHLY!$A$37:$U$37,OFFSET(WatchbillMONTHLY!$A$37:$U$37,1,2))),INDIRECT("_"&amp;_xlfn.XLOOKUP(BD$2,WatchbillMONTHLY!$A$37:$U$37,OFFSET(WatchbillMONTHLY!$A$37:$U$37,1,2))))=$A85,_xlfn.XLOOKUP(BD$2,WatchbillMONTHLY!$A$37:$U$37,OFFSET(WatchbillMONTHLY!$A$37:$U$37,1,2)),FALSE),TRUE,FALSE)),
IF(_xlfn.XLOOKUP(BD$2,WatchbillMONTHLY!$A$54:$U$54,OFFSET(WatchbillMONTHLY!$A$54:$U$54,1,2))=IF(_xlfn.XLOOKUP($A85,INDIRECT("_"&amp;_xlfn.XLOOKUP(BD$2,WatchbillMONTHLY!$A$54:$U$54,OFFSET(WatchbillMONTHLY!$A$54:$U$54,1,2))),INDIRECT("_"&amp;_xlfn.XLOOKUP(BD$2,WatchbillMONTHLY!$A$54:$U$54,OFFSET(WatchbillMONTHLY!$A$54:$U$54,1,2))))=$A85,_xlfn.XLOOKUP(BD$2,WatchbillMONTHLY!$A$54:$U$54,OFFSET(WatchbillMONTHLY!$A$54:$U$54,1,2)),FALSE),TRUE,FALSE)),
IF(_xlfn.XLOOKUP(BD$2,WatchbillMONTHLY!$A$71:$U$71,OFFSET(WatchbillMONTHLY!$A$71:$U$71,1,2))=IF(_xlfn.XLOOKUP($A85,INDIRECT("_"&amp;_xlfn.XLOOKUP(BD$2,WatchbillMONTHLY!$A$71:$U$71,OFFSET(WatchbillMONTHLY!$A$71:$U$71,1,2))),INDIRECT("_"&amp;_xlfn.XLOOKUP(BD$2,WatchbillMONTHLY!$A$71:$U$71,OFFSET(WatchbillMONTHLY!$A$71:$U$71,1,2))))=$A85,_xlfn.XLOOKUP(BD$2,WatchbillMONTHLY!$A$71:$U$71,OFFSET(WatchbillMONTHLY!$A$71:$U$71,1,2)),FALSE),TRUE,FALSE)),
IF(_xlfn.XLOOKUP(BD$2,WatchbillMONTHLY!$A$88:$U$88,OFFSET(WatchbillMONTHLY!$A$88:$U$88,1,2))=IF(_xlfn.XLOOKUP($A85,INDIRECT("_"&amp;_xlfn.XLOOKUP(BD$2,WatchbillMONTHLY!$A$88:$U$88,OFFSET(WatchbillMONTHLY!$A$88:$U$88,1,2))),INDIRECT("_"&amp;_xlfn.XLOOKUP(BD$2,WatchbillMONTHLY!$A$88:$U$88,OFFSET(WatchbillMONTHLY!$A$88:$U$88,1,2))))=$A85,_xlfn.XLOOKUP(BD$2,WatchbillMONTHLY!$A$88:$U$88,OFFSET(WatchbillMONTHLY!$A$88:$U$88,1,2)),FALSE),TRUE,FALSE)),
FALSE),FALSE)</f>
        <v>0</v>
      </c>
      <c r="BE85" s="209" t="b" cm="1">
        <f t="array" aca="1" ref="BE85" ca="1">IF(AND($A85 &gt; 0, X85 &gt; 0,BE$2&lt;MiscFormulas!$A$5+1),
_xlfn.IFNA(
_xlfn.IFNA(
_xlfn.IFNA(
_xlfn.IFNA(
_xlfn.IFNA(
_xlfn.IFNA(
IF(_xlfn.XLOOKUP(BE$2,WatchbillMONTHLY!$A$3:$U$3,OFFSET(WatchbillMONTHLY!$A$3:$U$3,1,2))=IF(_xlfn.XLOOKUP($A85,INDIRECT("_"&amp;_xlfn.XLOOKUP(BE$2,WatchbillMONTHLY!$A$3:$U$3,OFFSET(WatchbillMONTHLY!$A$3:$U$3,1,2))),INDIRECT("_"&amp;_xlfn.XLOOKUP(BE$2,WatchbillMONTHLY!$A$3:$U$3,OFFSET(WatchbillMONTHLY!$A$3:$U$3,1,2))))=$A85,_xlfn.XLOOKUP(BE$2,WatchbillMONTHLY!$A$3:$U$3,OFFSET(WatchbillMONTHLY!$A$3:$U$3,1,2)),FALSE),TRUE,FALSE),
IF(_xlfn.XLOOKUP(BE$2,WatchbillMONTHLY!$A$20:$U$20,OFFSET(WatchbillMONTHLY!$A$20:$U$20,1,2))=IF(_xlfn.XLOOKUP($A85,INDIRECT("_"&amp;_xlfn.XLOOKUP(BE$2,WatchbillMONTHLY!$A$20:$U$20,OFFSET(WatchbillMONTHLY!$A$20:$U$20,1,2))),INDIRECT("_"&amp;_xlfn.XLOOKUP(BE$2,WatchbillMONTHLY!$A$20:$U$20,OFFSET(WatchbillMONTHLY!$A$20:$U$20,1,2))))=$A85,_xlfn.XLOOKUP(BE$2,WatchbillMONTHLY!$A$20:$U$20,OFFSET(WatchbillMONTHLY!$A$20:$U$20,1,2)),FALSE),TRUE,FALSE)),
IF(_xlfn.XLOOKUP(BE$2,WatchbillMONTHLY!$A$37:$U$37,OFFSET(WatchbillMONTHLY!$A$37:$U$37,1,2))=IF(_xlfn.XLOOKUP($A85,INDIRECT("_"&amp;_xlfn.XLOOKUP(BE$2,WatchbillMONTHLY!$A$37:$U$37,OFFSET(WatchbillMONTHLY!$A$37:$U$37,1,2))),INDIRECT("_"&amp;_xlfn.XLOOKUP(BE$2,WatchbillMONTHLY!$A$37:$U$37,OFFSET(WatchbillMONTHLY!$A$37:$U$37,1,2))))=$A85,_xlfn.XLOOKUP(BE$2,WatchbillMONTHLY!$A$37:$U$37,OFFSET(WatchbillMONTHLY!$A$37:$U$37,1,2)),FALSE),TRUE,FALSE)),
IF(_xlfn.XLOOKUP(BE$2,WatchbillMONTHLY!$A$54:$U$54,OFFSET(WatchbillMONTHLY!$A$54:$U$54,1,2))=IF(_xlfn.XLOOKUP($A85,INDIRECT("_"&amp;_xlfn.XLOOKUP(BE$2,WatchbillMONTHLY!$A$54:$U$54,OFFSET(WatchbillMONTHLY!$A$54:$U$54,1,2))),INDIRECT("_"&amp;_xlfn.XLOOKUP(BE$2,WatchbillMONTHLY!$A$54:$U$54,OFFSET(WatchbillMONTHLY!$A$54:$U$54,1,2))))=$A85,_xlfn.XLOOKUP(BE$2,WatchbillMONTHLY!$A$54:$U$54,OFFSET(WatchbillMONTHLY!$A$54:$U$54,1,2)),FALSE),TRUE,FALSE)),
IF(_xlfn.XLOOKUP(BE$2,WatchbillMONTHLY!$A$71:$U$71,OFFSET(WatchbillMONTHLY!$A$71:$U$71,1,2))=IF(_xlfn.XLOOKUP($A85,INDIRECT("_"&amp;_xlfn.XLOOKUP(BE$2,WatchbillMONTHLY!$A$71:$U$71,OFFSET(WatchbillMONTHLY!$A$71:$U$71,1,2))),INDIRECT("_"&amp;_xlfn.XLOOKUP(BE$2,WatchbillMONTHLY!$A$71:$U$71,OFFSET(WatchbillMONTHLY!$A$71:$U$71,1,2))))=$A85,_xlfn.XLOOKUP(BE$2,WatchbillMONTHLY!$A$71:$U$71,OFFSET(WatchbillMONTHLY!$A$71:$U$71,1,2)),FALSE),TRUE,FALSE)),
IF(_xlfn.XLOOKUP(BE$2,WatchbillMONTHLY!$A$88:$U$88,OFFSET(WatchbillMONTHLY!$A$88:$U$88,1,2))=IF(_xlfn.XLOOKUP($A85,INDIRECT("_"&amp;_xlfn.XLOOKUP(BE$2,WatchbillMONTHLY!$A$88:$U$88,OFFSET(WatchbillMONTHLY!$A$88:$U$88,1,2))),INDIRECT("_"&amp;_xlfn.XLOOKUP(BE$2,WatchbillMONTHLY!$A$88:$U$88,OFFSET(WatchbillMONTHLY!$A$88:$U$88,1,2))))=$A85,_xlfn.XLOOKUP(BE$2,WatchbillMONTHLY!$A$88:$U$88,OFFSET(WatchbillMONTHLY!$A$88:$U$88,1,2)),FALSE),TRUE,FALSE)),
FALSE),FALSE)</f>
        <v>0</v>
      </c>
      <c r="BF85" s="209" t="b" cm="1">
        <f t="array" aca="1" ref="BF85" ca="1">IF(AND($A85 &gt; 0, Y85 &gt; 0,BF$2&lt;MiscFormulas!$A$5+1),
_xlfn.IFNA(
_xlfn.IFNA(
_xlfn.IFNA(
_xlfn.IFNA(
_xlfn.IFNA(
_xlfn.IFNA(
IF(_xlfn.XLOOKUP(BF$2,WatchbillMONTHLY!$A$3:$U$3,OFFSET(WatchbillMONTHLY!$A$3:$U$3,1,2))=IF(_xlfn.XLOOKUP($A85,INDIRECT("_"&amp;_xlfn.XLOOKUP(BF$2,WatchbillMONTHLY!$A$3:$U$3,OFFSET(WatchbillMONTHLY!$A$3:$U$3,1,2))),INDIRECT("_"&amp;_xlfn.XLOOKUP(BF$2,WatchbillMONTHLY!$A$3:$U$3,OFFSET(WatchbillMONTHLY!$A$3:$U$3,1,2))))=$A85,_xlfn.XLOOKUP(BF$2,WatchbillMONTHLY!$A$3:$U$3,OFFSET(WatchbillMONTHLY!$A$3:$U$3,1,2)),FALSE),TRUE,FALSE),
IF(_xlfn.XLOOKUP(BF$2,WatchbillMONTHLY!$A$20:$U$20,OFFSET(WatchbillMONTHLY!$A$20:$U$20,1,2))=IF(_xlfn.XLOOKUP($A85,INDIRECT("_"&amp;_xlfn.XLOOKUP(BF$2,WatchbillMONTHLY!$A$20:$U$20,OFFSET(WatchbillMONTHLY!$A$20:$U$20,1,2))),INDIRECT("_"&amp;_xlfn.XLOOKUP(BF$2,WatchbillMONTHLY!$A$20:$U$20,OFFSET(WatchbillMONTHLY!$A$20:$U$20,1,2))))=$A85,_xlfn.XLOOKUP(BF$2,WatchbillMONTHLY!$A$20:$U$20,OFFSET(WatchbillMONTHLY!$A$20:$U$20,1,2)),FALSE),TRUE,FALSE)),
IF(_xlfn.XLOOKUP(BF$2,WatchbillMONTHLY!$A$37:$U$37,OFFSET(WatchbillMONTHLY!$A$37:$U$37,1,2))=IF(_xlfn.XLOOKUP($A85,INDIRECT("_"&amp;_xlfn.XLOOKUP(BF$2,WatchbillMONTHLY!$A$37:$U$37,OFFSET(WatchbillMONTHLY!$A$37:$U$37,1,2))),INDIRECT("_"&amp;_xlfn.XLOOKUP(BF$2,WatchbillMONTHLY!$A$37:$U$37,OFFSET(WatchbillMONTHLY!$A$37:$U$37,1,2))))=$A85,_xlfn.XLOOKUP(BF$2,WatchbillMONTHLY!$A$37:$U$37,OFFSET(WatchbillMONTHLY!$A$37:$U$37,1,2)),FALSE),TRUE,FALSE)),
IF(_xlfn.XLOOKUP(BF$2,WatchbillMONTHLY!$A$54:$U$54,OFFSET(WatchbillMONTHLY!$A$54:$U$54,1,2))=IF(_xlfn.XLOOKUP($A85,INDIRECT("_"&amp;_xlfn.XLOOKUP(BF$2,WatchbillMONTHLY!$A$54:$U$54,OFFSET(WatchbillMONTHLY!$A$54:$U$54,1,2))),INDIRECT("_"&amp;_xlfn.XLOOKUP(BF$2,WatchbillMONTHLY!$A$54:$U$54,OFFSET(WatchbillMONTHLY!$A$54:$U$54,1,2))))=$A85,_xlfn.XLOOKUP(BF$2,WatchbillMONTHLY!$A$54:$U$54,OFFSET(WatchbillMONTHLY!$A$54:$U$54,1,2)),FALSE),TRUE,FALSE)),
IF(_xlfn.XLOOKUP(BF$2,WatchbillMONTHLY!$A$71:$U$71,OFFSET(WatchbillMONTHLY!$A$71:$U$71,1,2))=IF(_xlfn.XLOOKUP($A85,INDIRECT("_"&amp;_xlfn.XLOOKUP(BF$2,WatchbillMONTHLY!$A$71:$U$71,OFFSET(WatchbillMONTHLY!$A$71:$U$71,1,2))),INDIRECT("_"&amp;_xlfn.XLOOKUP(BF$2,WatchbillMONTHLY!$A$71:$U$71,OFFSET(WatchbillMONTHLY!$A$71:$U$71,1,2))))=$A85,_xlfn.XLOOKUP(BF$2,WatchbillMONTHLY!$A$71:$U$71,OFFSET(WatchbillMONTHLY!$A$71:$U$71,1,2)),FALSE),TRUE,FALSE)),
IF(_xlfn.XLOOKUP(BF$2,WatchbillMONTHLY!$A$88:$U$88,OFFSET(WatchbillMONTHLY!$A$88:$U$88,1,2))=IF(_xlfn.XLOOKUP($A85,INDIRECT("_"&amp;_xlfn.XLOOKUP(BF$2,WatchbillMONTHLY!$A$88:$U$88,OFFSET(WatchbillMONTHLY!$A$88:$U$88,1,2))),INDIRECT("_"&amp;_xlfn.XLOOKUP(BF$2,WatchbillMONTHLY!$A$88:$U$88,OFFSET(WatchbillMONTHLY!$A$88:$U$88,1,2))))=$A85,_xlfn.XLOOKUP(BF$2,WatchbillMONTHLY!$A$88:$U$88,OFFSET(WatchbillMONTHLY!$A$88:$U$88,1,2)),FALSE),TRUE,FALSE)),
FALSE),FALSE)</f>
        <v>0</v>
      </c>
      <c r="BG85" s="209" t="b" cm="1">
        <f t="array" aca="1" ref="BG85" ca="1">IF(AND($A85 &gt; 0, Z85 &gt; 0,BG$2&lt;MiscFormulas!$A$5+1),
_xlfn.IFNA(
_xlfn.IFNA(
_xlfn.IFNA(
_xlfn.IFNA(
_xlfn.IFNA(
_xlfn.IFNA(
IF(_xlfn.XLOOKUP(BG$2,WatchbillMONTHLY!$A$3:$U$3,OFFSET(WatchbillMONTHLY!$A$3:$U$3,1,2))=IF(_xlfn.XLOOKUP($A85,INDIRECT("_"&amp;_xlfn.XLOOKUP(BG$2,WatchbillMONTHLY!$A$3:$U$3,OFFSET(WatchbillMONTHLY!$A$3:$U$3,1,2))),INDIRECT("_"&amp;_xlfn.XLOOKUP(BG$2,WatchbillMONTHLY!$A$3:$U$3,OFFSET(WatchbillMONTHLY!$A$3:$U$3,1,2))))=$A85,_xlfn.XLOOKUP(BG$2,WatchbillMONTHLY!$A$3:$U$3,OFFSET(WatchbillMONTHLY!$A$3:$U$3,1,2)),FALSE),TRUE,FALSE),
IF(_xlfn.XLOOKUP(BG$2,WatchbillMONTHLY!$A$20:$U$20,OFFSET(WatchbillMONTHLY!$A$20:$U$20,1,2))=IF(_xlfn.XLOOKUP($A85,INDIRECT("_"&amp;_xlfn.XLOOKUP(BG$2,WatchbillMONTHLY!$A$20:$U$20,OFFSET(WatchbillMONTHLY!$A$20:$U$20,1,2))),INDIRECT("_"&amp;_xlfn.XLOOKUP(BG$2,WatchbillMONTHLY!$A$20:$U$20,OFFSET(WatchbillMONTHLY!$A$20:$U$20,1,2))))=$A85,_xlfn.XLOOKUP(BG$2,WatchbillMONTHLY!$A$20:$U$20,OFFSET(WatchbillMONTHLY!$A$20:$U$20,1,2)),FALSE),TRUE,FALSE)),
IF(_xlfn.XLOOKUP(BG$2,WatchbillMONTHLY!$A$37:$U$37,OFFSET(WatchbillMONTHLY!$A$37:$U$37,1,2))=IF(_xlfn.XLOOKUP($A85,INDIRECT("_"&amp;_xlfn.XLOOKUP(BG$2,WatchbillMONTHLY!$A$37:$U$37,OFFSET(WatchbillMONTHLY!$A$37:$U$37,1,2))),INDIRECT("_"&amp;_xlfn.XLOOKUP(BG$2,WatchbillMONTHLY!$A$37:$U$37,OFFSET(WatchbillMONTHLY!$A$37:$U$37,1,2))))=$A85,_xlfn.XLOOKUP(BG$2,WatchbillMONTHLY!$A$37:$U$37,OFFSET(WatchbillMONTHLY!$A$37:$U$37,1,2)),FALSE),TRUE,FALSE)),
IF(_xlfn.XLOOKUP(BG$2,WatchbillMONTHLY!$A$54:$U$54,OFFSET(WatchbillMONTHLY!$A$54:$U$54,1,2))=IF(_xlfn.XLOOKUP($A85,INDIRECT("_"&amp;_xlfn.XLOOKUP(BG$2,WatchbillMONTHLY!$A$54:$U$54,OFFSET(WatchbillMONTHLY!$A$54:$U$54,1,2))),INDIRECT("_"&amp;_xlfn.XLOOKUP(BG$2,WatchbillMONTHLY!$A$54:$U$54,OFFSET(WatchbillMONTHLY!$A$54:$U$54,1,2))))=$A85,_xlfn.XLOOKUP(BG$2,WatchbillMONTHLY!$A$54:$U$54,OFFSET(WatchbillMONTHLY!$A$54:$U$54,1,2)),FALSE),TRUE,FALSE)),
IF(_xlfn.XLOOKUP(BG$2,WatchbillMONTHLY!$A$71:$U$71,OFFSET(WatchbillMONTHLY!$A$71:$U$71,1,2))=IF(_xlfn.XLOOKUP($A85,INDIRECT("_"&amp;_xlfn.XLOOKUP(BG$2,WatchbillMONTHLY!$A$71:$U$71,OFFSET(WatchbillMONTHLY!$A$71:$U$71,1,2))),INDIRECT("_"&amp;_xlfn.XLOOKUP(BG$2,WatchbillMONTHLY!$A$71:$U$71,OFFSET(WatchbillMONTHLY!$A$71:$U$71,1,2))))=$A85,_xlfn.XLOOKUP(BG$2,WatchbillMONTHLY!$A$71:$U$71,OFFSET(WatchbillMONTHLY!$A$71:$U$71,1,2)),FALSE),TRUE,FALSE)),
IF(_xlfn.XLOOKUP(BG$2,WatchbillMONTHLY!$A$88:$U$88,OFFSET(WatchbillMONTHLY!$A$88:$U$88,1,2))=IF(_xlfn.XLOOKUP($A85,INDIRECT("_"&amp;_xlfn.XLOOKUP(BG$2,WatchbillMONTHLY!$A$88:$U$88,OFFSET(WatchbillMONTHLY!$A$88:$U$88,1,2))),INDIRECT("_"&amp;_xlfn.XLOOKUP(BG$2,WatchbillMONTHLY!$A$88:$U$88,OFFSET(WatchbillMONTHLY!$A$88:$U$88,1,2))))=$A85,_xlfn.XLOOKUP(BG$2,WatchbillMONTHLY!$A$88:$U$88,OFFSET(WatchbillMONTHLY!$A$88:$U$88,1,2)),FALSE),TRUE,FALSE)),
FALSE),FALSE)</f>
        <v>0</v>
      </c>
      <c r="BH85" s="209" t="b" cm="1">
        <f t="array" aca="1" ref="BH85" ca="1">IF(AND($A85 &gt; 0, AA85 &gt; 0,BH$2&lt;MiscFormulas!$A$5+1),
_xlfn.IFNA(
_xlfn.IFNA(
_xlfn.IFNA(
_xlfn.IFNA(
_xlfn.IFNA(
_xlfn.IFNA(
IF(_xlfn.XLOOKUP(BH$2,WatchbillMONTHLY!$A$3:$U$3,OFFSET(WatchbillMONTHLY!$A$3:$U$3,1,2))=IF(_xlfn.XLOOKUP($A85,INDIRECT("_"&amp;_xlfn.XLOOKUP(BH$2,WatchbillMONTHLY!$A$3:$U$3,OFFSET(WatchbillMONTHLY!$A$3:$U$3,1,2))),INDIRECT("_"&amp;_xlfn.XLOOKUP(BH$2,WatchbillMONTHLY!$A$3:$U$3,OFFSET(WatchbillMONTHLY!$A$3:$U$3,1,2))))=$A85,_xlfn.XLOOKUP(BH$2,WatchbillMONTHLY!$A$3:$U$3,OFFSET(WatchbillMONTHLY!$A$3:$U$3,1,2)),FALSE),TRUE,FALSE),
IF(_xlfn.XLOOKUP(BH$2,WatchbillMONTHLY!$A$20:$U$20,OFFSET(WatchbillMONTHLY!$A$20:$U$20,1,2))=IF(_xlfn.XLOOKUP($A85,INDIRECT("_"&amp;_xlfn.XLOOKUP(BH$2,WatchbillMONTHLY!$A$20:$U$20,OFFSET(WatchbillMONTHLY!$A$20:$U$20,1,2))),INDIRECT("_"&amp;_xlfn.XLOOKUP(BH$2,WatchbillMONTHLY!$A$20:$U$20,OFFSET(WatchbillMONTHLY!$A$20:$U$20,1,2))))=$A85,_xlfn.XLOOKUP(BH$2,WatchbillMONTHLY!$A$20:$U$20,OFFSET(WatchbillMONTHLY!$A$20:$U$20,1,2)),FALSE),TRUE,FALSE)),
IF(_xlfn.XLOOKUP(BH$2,WatchbillMONTHLY!$A$37:$U$37,OFFSET(WatchbillMONTHLY!$A$37:$U$37,1,2))=IF(_xlfn.XLOOKUP($A85,INDIRECT("_"&amp;_xlfn.XLOOKUP(BH$2,WatchbillMONTHLY!$A$37:$U$37,OFFSET(WatchbillMONTHLY!$A$37:$U$37,1,2))),INDIRECT("_"&amp;_xlfn.XLOOKUP(BH$2,WatchbillMONTHLY!$A$37:$U$37,OFFSET(WatchbillMONTHLY!$A$37:$U$37,1,2))))=$A85,_xlfn.XLOOKUP(BH$2,WatchbillMONTHLY!$A$37:$U$37,OFFSET(WatchbillMONTHLY!$A$37:$U$37,1,2)),FALSE),TRUE,FALSE)),
IF(_xlfn.XLOOKUP(BH$2,WatchbillMONTHLY!$A$54:$U$54,OFFSET(WatchbillMONTHLY!$A$54:$U$54,1,2))=IF(_xlfn.XLOOKUP($A85,INDIRECT("_"&amp;_xlfn.XLOOKUP(BH$2,WatchbillMONTHLY!$A$54:$U$54,OFFSET(WatchbillMONTHLY!$A$54:$U$54,1,2))),INDIRECT("_"&amp;_xlfn.XLOOKUP(BH$2,WatchbillMONTHLY!$A$54:$U$54,OFFSET(WatchbillMONTHLY!$A$54:$U$54,1,2))))=$A85,_xlfn.XLOOKUP(BH$2,WatchbillMONTHLY!$A$54:$U$54,OFFSET(WatchbillMONTHLY!$A$54:$U$54,1,2)),FALSE),TRUE,FALSE)),
IF(_xlfn.XLOOKUP(BH$2,WatchbillMONTHLY!$A$71:$U$71,OFFSET(WatchbillMONTHLY!$A$71:$U$71,1,2))=IF(_xlfn.XLOOKUP($A85,INDIRECT("_"&amp;_xlfn.XLOOKUP(BH$2,WatchbillMONTHLY!$A$71:$U$71,OFFSET(WatchbillMONTHLY!$A$71:$U$71,1,2))),INDIRECT("_"&amp;_xlfn.XLOOKUP(BH$2,WatchbillMONTHLY!$A$71:$U$71,OFFSET(WatchbillMONTHLY!$A$71:$U$71,1,2))))=$A85,_xlfn.XLOOKUP(BH$2,WatchbillMONTHLY!$A$71:$U$71,OFFSET(WatchbillMONTHLY!$A$71:$U$71,1,2)),FALSE),TRUE,FALSE)),
IF(_xlfn.XLOOKUP(BH$2,WatchbillMONTHLY!$A$88:$U$88,OFFSET(WatchbillMONTHLY!$A$88:$U$88,1,2))=IF(_xlfn.XLOOKUP($A85,INDIRECT("_"&amp;_xlfn.XLOOKUP(BH$2,WatchbillMONTHLY!$A$88:$U$88,OFFSET(WatchbillMONTHLY!$A$88:$U$88,1,2))),INDIRECT("_"&amp;_xlfn.XLOOKUP(BH$2,WatchbillMONTHLY!$A$88:$U$88,OFFSET(WatchbillMONTHLY!$A$88:$U$88,1,2))))=$A85,_xlfn.XLOOKUP(BH$2,WatchbillMONTHLY!$A$88:$U$88,OFFSET(WatchbillMONTHLY!$A$88:$U$88,1,2)),FALSE),TRUE,FALSE)),
FALSE),FALSE)</f>
        <v>0</v>
      </c>
      <c r="BI85" s="209" t="b" cm="1">
        <f t="array" aca="1" ref="BI85" ca="1">IF(AND($A85 &gt; 0, AB85 &gt; 0,BI$2&lt;MiscFormulas!$A$5+1),
_xlfn.IFNA(
_xlfn.IFNA(
_xlfn.IFNA(
_xlfn.IFNA(
_xlfn.IFNA(
_xlfn.IFNA(
IF(_xlfn.XLOOKUP(BI$2,WatchbillMONTHLY!$A$3:$U$3,OFFSET(WatchbillMONTHLY!$A$3:$U$3,1,2))=IF(_xlfn.XLOOKUP($A85,INDIRECT("_"&amp;_xlfn.XLOOKUP(BI$2,WatchbillMONTHLY!$A$3:$U$3,OFFSET(WatchbillMONTHLY!$A$3:$U$3,1,2))),INDIRECT("_"&amp;_xlfn.XLOOKUP(BI$2,WatchbillMONTHLY!$A$3:$U$3,OFFSET(WatchbillMONTHLY!$A$3:$U$3,1,2))))=$A85,_xlfn.XLOOKUP(BI$2,WatchbillMONTHLY!$A$3:$U$3,OFFSET(WatchbillMONTHLY!$A$3:$U$3,1,2)),FALSE),TRUE,FALSE),
IF(_xlfn.XLOOKUP(BI$2,WatchbillMONTHLY!$A$20:$U$20,OFFSET(WatchbillMONTHLY!$A$20:$U$20,1,2))=IF(_xlfn.XLOOKUP($A85,INDIRECT("_"&amp;_xlfn.XLOOKUP(BI$2,WatchbillMONTHLY!$A$20:$U$20,OFFSET(WatchbillMONTHLY!$A$20:$U$20,1,2))),INDIRECT("_"&amp;_xlfn.XLOOKUP(BI$2,WatchbillMONTHLY!$A$20:$U$20,OFFSET(WatchbillMONTHLY!$A$20:$U$20,1,2))))=$A85,_xlfn.XLOOKUP(BI$2,WatchbillMONTHLY!$A$20:$U$20,OFFSET(WatchbillMONTHLY!$A$20:$U$20,1,2)),FALSE),TRUE,FALSE)),
IF(_xlfn.XLOOKUP(BI$2,WatchbillMONTHLY!$A$37:$U$37,OFFSET(WatchbillMONTHLY!$A$37:$U$37,1,2))=IF(_xlfn.XLOOKUP($A85,INDIRECT("_"&amp;_xlfn.XLOOKUP(BI$2,WatchbillMONTHLY!$A$37:$U$37,OFFSET(WatchbillMONTHLY!$A$37:$U$37,1,2))),INDIRECT("_"&amp;_xlfn.XLOOKUP(BI$2,WatchbillMONTHLY!$A$37:$U$37,OFFSET(WatchbillMONTHLY!$A$37:$U$37,1,2))))=$A85,_xlfn.XLOOKUP(BI$2,WatchbillMONTHLY!$A$37:$U$37,OFFSET(WatchbillMONTHLY!$A$37:$U$37,1,2)),FALSE),TRUE,FALSE)),
IF(_xlfn.XLOOKUP(BI$2,WatchbillMONTHLY!$A$54:$U$54,OFFSET(WatchbillMONTHLY!$A$54:$U$54,1,2))=IF(_xlfn.XLOOKUP($A85,INDIRECT("_"&amp;_xlfn.XLOOKUP(BI$2,WatchbillMONTHLY!$A$54:$U$54,OFFSET(WatchbillMONTHLY!$A$54:$U$54,1,2))),INDIRECT("_"&amp;_xlfn.XLOOKUP(BI$2,WatchbillMONTHLY!$A$54:$U$54,OFFSET(WatchbillMONTHLY!$A$54:$U$54,1,2))))=$A85,_xlfn.XLOOKUP(BI$2,WatchbillMONTHLY!$A$54:$U$54,OFFSET(WatchbillMONTHLY!$A$54:$U$54,1,2)),FALSE),TRUE,FALSE)),
IF(_xlfn.XLOOKUP(BI$2,WatchbillMONTHLY!$A$71:$U$71,OFFSET(WatchbillMONTHLY!$A$71:$U$71,1,2))=IF(_xlfn.XLOOKUP($A85,INDIRECT("_"&amp;_xlfn.XLOOKUP(BI$2,WatchbillMONTHLY!$A$71:$U$71,OFFSET(WatchbillMONTHLY!$A$71:$U$71,1,2))),INDIRECT("_"&amp;_xlfn.XLOOKUP(BI$2,WatchbillMONTHLY!$A$71:$U$71,OFFSET(WatchbillMONTHLY!$A$71:$U$71,1,2))))=$A85,_xlfn.XLOOKUP(BI$2,WatchbillMONTHLY!$A$71:$U$71,OFFSET(WatchbillMONTHLY!$A$71:$U$71,1,2)),FALSE),TRUE,FALSE)),
IF(_xlfn.XLOOKUP(BI$2,WatchbillMONTHLY!$A$88:$U$88,OFFSET(WatchbillMONTHLY!$A$88:$U$88,1,2))=IF(_xlfn.XLOOKUP($A85,INDIRECT("_"&amp;_xlfn.XLOOKUP(BI$2,WatchbillMONTHLY!$A$88:$U$88,OFFSET(WatchbillMONTHLY!$A$88:$U$88,1,2))),INDIRECT("_"&amp;_xlfn.XLOOKUP(BI$2,WatchbillMONTHLY!$A$88:$U$88,OFFSET(WatchbillMONTHLY!$A$88:$U$88,1,2))))=$A85,_xlfn.XLOOKUP(BI$2,WatchbillMONTHLY!$A$88:$U$88,OFFSET(WatchbillMONTHLY!$A$88:$U$88,1,2)),FALSE),TRUE,FALSE)),
FALSE),FALSE)</f>
        <v>0</v>
      </c>
      <c r="BJ85" s="209" t="b" cm="1">
        <f t="array" aca="1" ref="BJ85" ca="1">IF(AND($A85 &gt; 0, AC85 &gt; 0,BJ$2&lt;MiscFormulas!$A$5+1),
_xlfn.IFNA(
_xlfn.IFNA(
_xlfn.IFNA(
_xlfn.IFNA(
_xlfn.IFNA(
_xlfn.IFNA(
IF(_xlfn.XLOOKUP(BJ$2,WatchbillMONTHLY!$A$3:$U$3,OFFSET(WatchbillMONTHLY!$A$3:$U$3,1,2))=IF(_xlfn.XLOOKUP($A85,INDIRECT("_"&amp;_xlfn.XLOOKUP(BJ$2,WatchbillMONTHLY!$A$3:$U$3,OFFSET(WatchbillMONTHLY!$A$3:$U$3,1,2))),INDIRECT("_"&amp;_xlfn.XLOOKUP(BJ$2,WatchbillMONTHLY!$A$3:$U$3,OFFSET(WatchbillMONTHLY!$A$3:$U$3,1,2))))=$A85,_xlfn.XLOOKUP(BJ$2,WatchbillMONTHLY!$A$3:$U$3,OFFSET(WatchbillMONTHLY!$A$3:$U$3,1,2)),FALSE),TRUE,FALSE),
IF(_xlfn.XLOOKUP(BJ$2,WatchbillMONTHLY!$A$20:$U$20,OFFSET(WatchbillMONTHLY!$A$20:$U$20,1,2))=IF(_xlfn.XLOOKUP($A85,INDIRECT("_"&amp;_xlfn.XLOOKUP(BJ$2,WatchbillMONTHLY!$A$20:$U$20,OFFSET(WatchbillMONTHLY!$A$20:$U$20,1,2))),INDIRECT("_"&amp;_xlfn.XLOOKUP(BJ$2,WatchbillMONTHLY!$A$20:$U$20,OFFSET(WatchbillMONTHLY!$A$20:$U$20,1,2))))=$A85,_xlfn.XLOOKUP(BJ$2,WatchbillMONTHLY!$A$20:$U$20,OFFSET(WatchbillMONTHLY!$A$20:$U$20,1,2)),FALSE),TRUE,FALSE)),
IF(_xlfn.XLOOKUP(BJ$2,WatchbillMONTHLY!$A$37:$U$37,OFFSET(WatchbillMONTHLY!$A$37:$U$37,1,2))=IF(_xlfn.XLOOKUP($A85,INDIRECT("_"&amp;_xlfn.XLOOKUP(BJ$2,WatchbillMONTHLY!$A$37:$U$37,OFFSET(WatchbillMONTHLY!$A$37:$U$37,1,2))),INDIRECT("_"&amp;_xlfn.XLOOKUP(BJ$2,WatchbillMONTHLY!$A$37:$U$37,OFFSET(WatchbillMONTHLY!$A$37:$U$37,1,2))))=$A85,_xlfn.XLOOKUP(BJ$2,WatchbillMONTHLY!$A$37:$U$37,OFFSET(WatchbillMONTHLY!$A$37:$U$37,1,2)),FALSE),TRUE,FALSE)),
IF(_xlfn.XLOOKUP(BJ$2,WatchbillMONTHLY!$A$54:$U$54,OFFSET(WatchbillMONTHLY!$A$54:$U$54,1,2))=IF(_xlfn.XLOOKUP($A85,INDIRECT("_"&amp;_xlfn.XLOOKUP(BJ$2,WatchbillMONTHLY!$A$54:$U$54,OFFSET(WatchbillMONTHLY!$A$54:$U$54,1,2))),INDIRECT("_"&amp;_xlfn.XLOOKUP(BJ$2,WatchbillMONTHLY!$A$54:$U$54,OFFSET(WatchbillMONTHLY!$A$54:$U$54,1,2))))=$A85,_xlfn.XLOOKUP(BJ$2,WatchbillMONTHLY!$A$54:$U$54,OFFSET(WatchbillMONTHLY!$A$54:$U$54,1,2)),FALSE),TRUE,FALSE)),
IF(_xlfn.XLOOKUP(BJ$2,WatchbillMONTHLY!$A$71:$U$71,OFFSET(WatchbillMONTHLY!$A$71:$U$71,1,2))=IF(_xlfn.XLOOKUP($A85,INDIRECT("_"&amp;_xlfn.XLOOKUP(BJ$2,WatchbillMONTHLY!$A$71:$U$71,OFFSET(WatchbillMONTHLY!$A$71:$U$71,1,2))),INDIRECT("_"&amp;_xlfn.XLOOKUP(BJ$2,WatchbillMONTHLY!$A$71:$U$71,OFFSET(WatchbillMONTHLY!$A$71:$U$71,1,2))))=$A85,_xlfn.XLOOKUP(BJ$2,WatchbillMONTHLY!$A$71:$U$71,OFFSET(WatchbillMONTHLY!$A$71:$U$71,1,2)),FALSE),TRUE,FALSE)),
IF(_xlfn.XLOOKUP(BJ$2,WatchbillMONTHLY!$A$88:$U$88,OFFSET(WatchbillMONTHLY!$A$88:$U$88,1,2))=IF(_xlfn.XLOOKUP($A85,INDIRECT("_"&amp;_xlfn.XLOOKUP(BJ$2,WatchbillMONTHLY!$A$88:$U$88,OFFSET(WatchbillMONTHLY!$A$88:$U$88,1,2))),INDIRECT("_"&amp;_xlfn.XLOOKUP(BJ$2,WatchbillMONTHLY!$A$88:$U$88,OFFSET(WatchbillMONTHLY!$A$88:$U$88,1,2))))=$A85,_xlfn.XLOOKUP(BJ$2,WatchbillMONTHLY!$A$88:$U$88,OFFSET(WatchbillMONTHLY!$A$88:$U$88,1,2)),FALSE),TRUE,FALSE)),
FALSE),FALSE)</f>
        <v>0</v>
      </c>
      <c r="BK85" s="209" t="b" cm="1">
        <f t="array" aca="1" ref="BK85" ca="1">IF(AND($A85 &gt; 0, AD85 &gt; 0,BK$2&lt;MiscFormulas!$A$5+1),
_xlfn.IFNA(
_xlfn.IFNA(
_xlfn.IFNA(
_xlfn.IFNA(
_xlfn.IFNA(
_xlfn.IFNA(
IF(_xlfn.XLOOKUP(BK$2,WatchbillMONTHLY!$A$3:$U$3,OFFSET(WatchbillMONTHLY!$A$3:$U$3,1,2))=IF(_xlfn.XLOOKUP($A85,INDIRECT("_"&amp;_xlfn.XLOOKUP(BK$2,WatchbillMONTHLY!$A$3:$U$3,OFFSET(WatchbillMONTHLY!$A$3:$U$3,1,2))),INDIRECT("_"&amp;_xlfn.XLOOKUP(BK$2,WatchbillMONTHLY!$A$3:$U$3,OFFSET(WatchbillMONTHLY!$A$3:$U$3,1,2))))=$A85,_xlfn.XLOOKUP(BK$2,WatchbillMONTHLY!$A$3:$U$3,OFFSET(WatchbillMONTHLY!$A$3:$U$3,1,2)),FALSE),TRUE,FALSE),
IF(_xlfn.XLOOKUP(BK$2,WatchbillMONTHLY!$A$20:$U$20,OFFSET(WatchbillMONTHLY!$A$20:$U$20,1,2))=IF(_xlfn.XLOOKUP($A85,INDIRECT("_"&amp;_xlfn.XLOOKUP(BK$2,WatchbillMONTHLY!$A$20:$U$20,OFFSET(WatchbillMONTHLY!$A$20:$U$20,1,2))),INDIRECT("_"&amp;_xlfn.XLOOKUP(BK$2,WatchbillMONTHLY!$A$20:$U$20,OFFSET(WatchbillMONTHLY!$A$20:$U$20,1,2))))=$A85,_xlfn.XLOOKUP(BK$2,WatchbillMONTHLY!$A$20:$U$20,OFFSET(WatchbillMONTHLY!$A$20:$U$20,1,2)),FALSE),TRUE,FALSE)),
IF(_xlfn.XLOOKUP(BK$2,WatchbillMONTHLY!$A$37:$U$37,OFFSET(WatchbillMONTHLY!$A$37:$U$37,1,2))=IF(_xlfn.XLOOKUP($A85,INDIRECT("_"&amp;_xlfn.XLOOKUP(BK$2,WatchbillMONTHLY!$A$37:$U$37,OFFSET(WatchbillMONTHLY!$A$37:$U$37,1,2))),INDIRECT("_"&amp;_xlfn.XLOOKUP(BK$2,WatchbillMONTHLY!$A$37:$U$37,OFFSET(WatchbillMONTHLY!$A$37:$U$37,1,2))))=$A85,_xlfn.XLOOKUP(BK$2,WatchbillMONTHLY!$A$37:$U$37,OFFSET(WatchbillMONTHLY!$A$37:$U$37,1,2)),FALSE),TRUE,FALSE)),
IF(_xlfn.XLOOKUP(BK$2,WatchbillMONTHLY!$A$54:$U$54,OFFSET(WatchbillMONTHLY!$A$54:$U$54,1,2))=IF(_xlfn.XLOOKUP($A85,INDIRECT("_"&amp;_xlfn.XLOOKUP(BK$2,WatchbillMONTHLY!$A$54:$U$54,OFFSET(WatchbillMONTHLY!$A$54:$U$54,1,2))),INDIRECT("_"&amp;_xlfn.XLOOKUP(BK$2,WatchbillMONTHLY!$A$54:$U$54,OFFSET(WatchbillMONTHLY!$A$54:$U$54,1,2))))=$A85,_xlfn.XLOOKUP(BK$2,WatchbillMONTHLY!$A$54:$U$54,OFFSET(WatchbillMONTHLY!$A$54:$U$54,1,2)),FALSE),TRUE,FALSE)),
IF(_xlfn.XLOOKUP(BK$2,WatchbillMONTHLY!$A$71:$U$71,OFFSET(WatchbillMONTHLY!$A$71:$U$71,1,2))=IF(_xlfn.XLOOKUP($A85,INDIRECT("_"&amp;_xlfn.XLOOKUP(BK$2,WatchbillMONTHLY!$A$71:$U$71,OFFSET(WatchbillMONTHLY!$A$71:$U$71,1,2))),INDIRECT("_"&amp;_xlfn.XLOOKUP(BK$2,WatchbillMONTHLY!$A$71:$U$71,OFFSET(WatchbillMONTHLY!$A$71:$U$71,1,2))))=$A85,_xlfn.XLOOKUP(BK$2,WatchbillMONTHLY!$A$71:$U$71,OFFSET(WatchbillMONTHLY!$A$71:$U$71,1,2)),FALSE),TRUE,FALSE)),
IF(_xlfn.XLOOKUP(BK$2,WatchbillMONTHLY!$A$88:$U$88,OFFSET(WatchbillMONTHLY!$A$88:$U$88,1,2))=IF(_xlfn.XLOOKUP($A85,INDIRECT("_"&amp;_xlfn.XLOOKUP(BK$2,WatchbillMONTHLY!$A$88:$U$88,OFFSET(WatchbillMONTHLY!$A$88:$U$88,1,2))),INDIRECT("_"&amp;_xlfn.XLOOKUP(BK$2,WatchbillMONTHLY!$A$88:$U$88,OFFSET(WatchbillMONTHLY!$A$88:$U$88,1,2))))=$A85,_xlfn.XLOOKUP(BK$2,WatchbillMONTHLY!$A$88:$U$88,OFFSET(WatchbillMONTHLY!$A$88:$U$88,1,2)),FALSE),TRUE,FALSE)),
FALSE),FALSE)</f>
        <v>0</v>
      </c>
      <c r="BL85" s="209" t="b" cm="1">
        <f t="array" aca="1" ref="BL85" ca="1">IF(AND($A85 &gt; 0, AE85 &gt; 0,BL$2&lt;MiscFormulas!$A$5+1),
_xlfn.IFNA(
_xlfn.IFNA(
_xlfn.IFNA(
_xlfn.IFNA(
_xlfn.IFNA(
_xlfn.IFNA(
IF(_xlfn.XLOOKUP(BL$2,WatchbillMONTHLY!$A$3:$U$3,OFFSET(WatchbillMONTHLY!$A$3:$U$3,1,2))=IF(_xlfn.XLOOKUP($A85,INDIRECT("_"&amp;_xlfn.XLOOKUP(BL$2,WatchbillMONTHLY!$A$3:$U$3,OFFSET(WatchbillMONTHLY!$A$3:$U$3,1,2))),INDIRECT("_"&amp;_xlfn.XLOOKUP(BL$2,WatchbillMONTHLY!$A$3:$U$3,OFFSET(WatchbillMONTHLY!$A$3:$U$3,1,2))))=$A85,_xlfn.XLOOKUP(BL$2,WatchbillMONTHLY!$A$3:$U$3,OFFSET(WatchbillMONTHLY!$A$3:$U$3,1,2)),FALSE),TRUE,FALSE),
IF(_xlfn.XLOOKUP(BL$2,WatchbillMONTHLY!$A$20:$U$20,OFFSET(WatchbillMONTHLY!$A$20:$U$20,1,2))=IF(_xlfn.XLOOKUP($A85,INDIRECT("_"&amp;_xlfn.XLOOKUP(BL$2,WatchbillMONTHLY!$A$20:$U$20,OFFSET(WatchbillMONTHLY!$A$20:$U$20,1,2))),INDIRECT("_"&amp;_xlfn.XLOOKUP(BL$2,WatchbillMONTHLY!$A$20:$U$20,OFFSET(WatchbillMONTHLY!$A$20:$U$20,1,2))))=$A85,_xlfn.XLOOKUP(BL$2,WatchbillMONTHLY!$A$20:$U$20,OFFSET(WatchbillMONTHLY!$A$20:$U$20,1,2)),FALSE),TRUE,FALSE)),
IF(_xlfn.XLOOKUP(BL$2,WatchbillMONTHLY!$A$37:$U$37,OFFSET(WatchbillMONTHLY!$A$37:$U$37,1,2))=IF(_xlfn.XLOOKUP($A85,INDIRECT("_"&amp;_xlfn.XLOOKUP(BL$2,WatchbillMONTHLY!$A$37:$U$37,OFFSET(WatchbillMONTHLY!$A$37:$U$37,1,2))),INDIRECT("_"&amp;_xlfn.XLOOKUP(BL$2,WatchbillMONTHLY!$A$37:$U$37,OFFSET(WatchbillMONTHLY!$A$37:$U$37,1,2))))=$A85,_xlfn.XLOOKUP(BL$2,WatchbillMONTHLY!$A$37:$U$37,OFFSET(WatchbillMONTHLY!$A$37:$U$37,1,2)),FALSE),TRUE,FALSE)),
IF(_xlfn.XLOOKUP(BL$2,WatchbillMONTHLY!$A$54:$U$54,OFFSET(WatchbillMONTHLY!$A$54:$U$54,1,2))=IF(_xlfn.XLOOKUP($A85,INDIRECT("_"&amp;_xlfn.XLOOKUP(BL$2,WatchbillMONTHLY!$A$54:$U$54,OFFSET(WatchbillMONTHLY!$A$54:$U$54,1,2))),INDIRECT("_"&amp;_xlfn.XLOOKUP(BL$2,WatchbillMONTHLY!$A$54:$U$54,OFFSET(WatchbillMONTHLY!$A$54:$U$54,1,2))))=$A85,_xlfn.XLOOKUP(BL$2,WatchbillMONTHLY!$A$54:$U$54,OFFSET(WatchbillMONTHLY!$A$54:$U$54,1,2)),FALSE),TRUE,FALSE)),
IF(_xlfn.XLOOKUP(BL$2,WatchbillMONTHLY!$A$71:$U$71,OFFSET(WatchbillMONTHLY!$A$71:$U$71,1,2))=IF(_xlfn.XLOOKUP($A85,INDIRECT("_"&amp;_xlfn.XLOOKUP(BL$2,WatchbillMONTHLY!$A$71:$U$71,OFFSET(WatchbillMONTHLY!$A$71:$U$71,1,2))),INDIRECT("_"&amp;_xlfn.XLOOKUP(BL$2,WatchbillMONTHLY!$A$71:$U$71,OFFSET(WatchbillMONTHLY!$A$71:$U$71,1,2))))=$A85,_xlfn.XLOOKUP(BL$2,WatchbillMONTHLY!$A$71:$U$71,OFFSET(WatchbillMONTHLY!$A$71:$U$71,1,2)),FALSE),TRUE,FALSE)),
IF(_xlfn.XLOOKUP(BL$2,WatchbillMONTHLY!$A$88:$U$88,OFFSET(WatchbillMONTHLY!$A$88:$U$88,1,2))=IF(_xlfn.XLOOKUP($A85,INDIRECT("_"&amp;_xlfn.XLOOKUP(BL$2,WatchbillMONTHLY!$A$88:$U$88,OFFSET(WatchbillMONTHLY!$A$88:$U$88,1,2))),INDIRECT("_"&amp;_xlfn.XLOOKUP(BL$2,WatchbillMONTHLY!$A$88:$U$88,OFFSET(WatchbillMONTHLY!$A$88:$U$88,1,2))))=$A85,_xlfn.XLOOKUP(BL$2,WatchbillMONTHLY!$A$88:$U$88,OFFSET(WatchbillMONTHLY!$A$88:$U$88,1,2)),FALSE),TRUE,FALSE)),
FALSE),FALSE)</f>
        <v>0</v>
      </c>
      <c r="BM85" s="209" t="b" cm="1">
        <f t="array" aca="1" ref="BM85" ca="1">IF(AND($A85 &gt; 0, AF85 &gt; 0,BM$2&lt;MiscFormulas!$A$5+1),
_xlfn.IFNA(
_xlfn.IFNA(
_xlfn.IFNA(
_xlfn.IFNA(
_xlfn.IFNA(
_xlfn.IFNA(
IF(_xlfn.XLOOKUP(BM$2,WatchbillMONTHLY!$A$3:$U$3,OFFSET(WatchbillMONTHLY!$A$3:$U$3,1,2))=IF(_xlfn.XLOOKUP($A85,INDIRECT("_"&amp;_xlfn.XLOOKUP(BM$2,WatchbillMONTHLY!$A$3:$U$3,OFFSET(WatchbillMONTHLY!$A$3:$U$3,1,2))),INDIRECT("_"&amp;_xlfn.XLOOKUP(BM$2,WatchbillMONTHLY!$A$3:$U$3,OFFSET(WatchbillMONTHLY!$A$3:$U$3,1,2))))=$A85,_xlfn.XLOOKUP(BM$2,WatchbillMONTHLY!$A$3:$U$3,OFFSET(WatchbillMONTHLY!$A$3:$U$3,1,2)),FALSE),TRUE,FALSE),
IF(_xlfn.XLOOKUP(BM$2,WatchbillMONTHLY!$A$20:$U$20,OFFSET(WatchbillMONTHLY!$A$20:$U$20,1,2))=IF(_xlfn.XLOOKUP($A85,INDIRECT("_"&amp;_xlfn.XLOOKUP(BM$2,WatchbillMONTHLY!$A$20:$U$20,OFFSET(WatchbillMONTHLY!$A$20:$U$20,1,2))),INDIRECT("_"&amp;_xlfn.XLOOKUP(BM$2,WatchbillMONTHLY!$A$20:$U$20,OFFSET(WatchbillMONTHLY!$A$20:$U$20,1,2))))=$A85,_xlfn.XLOOKUP(BM$2,WatchbillMONTHLY!$A$20:$U$20,OFFSET(WatchbillMONTHLY!$A$20:$U$20,1,2)),FALSE),TRUE,FALSE)),
IF(_xlfn.XLOOKUP(BM$2,WatchbillMONTHLY!$A$37:$U$37,OFFSET(WatchbillMONTHLY!$A$37:$U$37,1,2))=IF(_xlfn.XLOOKUP($A85,INDIRECT("_"&amp;_xlfn.XLOOKUP(BM$2,WatchbillMONTHLY!$A$37:$U$37,OFFSET(WatchbillMONTHLY!$A$37:$U$37,1,2))),INDIRECT("_"&amp;_xlfn.XLOOKUP(BM$2,WatchbillMONTHLY!$A$37:$U$37,OFFSET(WatchbillMONTHLY!$A$37:$U$37,1,2))))=$A85,_xlfn.XLOOKUP(BM$2,WatchbillMONTHLY!$A$37:$U$37,OFFSET(WatchbillMONTHLY!$A$37:$U$37,1,2)),FALSE),TRUE,FALSE)),
IF(_xlfn.XLOOKUP(BM$2,WatchbillMONTHLY!$A$54:$U$54,OFFSET(WatchbillMONTHLY!$A$54:$U$54,1,2))=IF(_xlfn.XLOOKUP($A85,INDIRECT("_"&amp;_xlfn.XLOOKUP(BM$2,WatchbillMONTHLY!$A$54:$U$54,OFFSET(WatchbillMONTHLY!$A$54:$U$54,1,2))),INDIRECT("_"&amp;_xlfn.XLOOKUP(BM$2,WatchbillMONTHLY!$A$54:$U$54,OFFSET(WatchbillMONTHLY!$A$54:$U$54,1,2))))=$A85,_xlfn.XLOOKUP(BM$2,WatchbillMONTHLY!$A$54:$U$54,OFFSET(WatchbillMONTHLY!$A$54:$U$54,1,2)),FALSE),TRUE,FALSE)),
IF(_xlfn.XLOOKUP(BM$2,WatchbillMONTHLY!$A$71:$U$71,OFFSET(WatchbillMONTHLY!$A$71:$U$71,1,2))=IF(_xlfn.XLOOKUP($A85,INDIRECT("_"&amp;_xlfn.XLOOKUP(BM$2,WatchbillMONTHLY!$A$71:$U$71,OFFSET(WatchbillMONTHLY!$A$71:$U$71,1,2))),INDIRECT("_"&amp;_xlfn.XLOOKUP(BM$2,WatchbillMONTHLY!$A$71:$U$71,OFFSET(WatchbillMONTHLY!$A$71:$U$71,1,2))))=$A85,_xlfn.XLOOKUP(BM$2,WatchbillMONTHLY!$A$71:$U$71,OFFSET(WatchbillMONTHLY!$A$71:$U$71,1,2)),FALSE),TRUE,FALSE)),
IF(_xlfn.XLOOKUP(BM$2,WatchbillMONTHLY!$A$88:$U$88,OFFSET(WatchbillMONTHLY!$A$88:$U$88,1,2))=IF(_xlfn.XLOOKUP($A85,INDIRECT("_"&amp;_xlfn.XLOOKUP(BM$2,WatchbillMONTHLY!$A$88:$U$88,OFFSET(WatchbillMONTHLY!$A$88:$U$88,1,2))),INDIRECT("_"&amp;_xlfn.XLOOKUP(BM$2,WatchbillMONTHLY!$A$88:$U$88,OFFSET(WatchbillMONTHLY!$A$88:$U$88,1,2))))=$A85,_xlfn.XLOOKUP(BM$2,WatchbillMONTHLY!$A$88:$U$88,OFFSET(WatchbillMONTHLY!$A$88:$U$88,1,2)),FALSE),TRUE,FALSE)),
FALSE),FALSE)</f>
        <v>0</v>
      </c>
      <c r="BN85" s="209" t="b" cm="1">
        <f t="array" aca="1" ref="BN85" ca="1">IF(AND($A85 &gt; 0, AG85 &gt; 0,BN$2&lt;MiscFormulas!$A$5+1),
_xlfn.IFNA(
_xlfn.IFNA(
_xlfn.IFNA(
_xlfn.IFNA(
_xlfn.IFNA(
_xlfn.IFNA(
IF(_xlfn.XLOOKUP(BN$2,WatchbillMONTHLY!$A$3:$U$3,OFFSET(WatchbillMONTHLY!$A$3:$U$3,1,2))=IF(_xlfn.XLOOKUP($A85,INDIRECT("_"&amp;_xlfn.XLOOKUP(BN$2,WatchbillMONTHLY!$A$3:$U$3,OFFSET(WatchbillMONTHLY!$A$3:$U$3,1,2))),INDIRECT("_"&amp;_xlfn.XLOOKUP(BN$2,WatchbillMONTHLY!$A$3:$U$3,OFFSET(WatchbillMONTHLY!$A$3:$U$3,1,2))))=$A85,_xlfn.XLOOKUP(BN$2,WatchbillMONTHLY!$A$3:$U$3,OFFSET(WatchbillMONTHLY!$A$3:$U$3,1,2)),FALSE),TRUE,FALSE),
IF(_xlfn.XLOOKUP(BN$2,WatchbillMONTHLY!$A$20:$U$20,OFFSET(WatchbillMONTHLY!$A$20:$U$20,1,2))=IF(_xlfn.XLOOKUP($A85,INDIRECT("_"&amp;_xlfn.XLOOKUP(BN$2,WatchbillMONTHLY!$A$20:$U$20,OFFSET(WatchbillMONTHLY!$A$20:$U$20,1,2))),INDIRECT("_"&amp;_xlfn.XLOOKUP(BN$2,WatchbillMONTHLY!$A$20:$U$20,OFFSET(WatchbillMONTHLY!$A$20:$U$20,1,2))))=$A85,_xlfn.XLOOKUP(BN$2,WatchbillMONTHLY!$A$20:$U$20,OFFSET(WatchbillMONTHLY!$A$20:$U$20,1,2)),FALSE),TRUE,FALSE)),
IF(_xlfn.XLOOKUP(BN$2,WatchbillMONTHLY!$A$37:$U$37,OFFSET(WatchbillMONTHLY!$A$37:$U$37,1,2))=IF(_xlfn.XLOOKUP($A85,INDIRECT("_"&amp;_xlfn.XLOOKUP(BN$2,WatchbillMONTHLY!$A$37:$U$37,OFFSET(WatchbillMONTHLY!$A$37:$U$37,1,2))),INDIRECT("_"&amp;_xlfn.XLOOKUP(BN$2,WatchbillMONTHLY!$A$37:$U$37,OFFSET(WatchbillMONTHLY!$A$37:$U$37,1,2))))=$A85,_xlfn.XLOOKUP(BN$2,WatchbillMONTHLY!$A$37:$U$37,OFFSET(WatchbillMONTHLY!$A$37:$U$37,1,2)),FALSE),TRUE,FALSE)),
IF(_xlfn.XLOOKUP(BN$2,WatchbillMONTHLY!$A$54:$U$54,OFFSET(WatchbillMONTHLY!$A$54:$U$54,1,2))=IF(_xlfn.XLOOKUP($A85,INDIRECT("_"&amp;_xlfn.XLOOKUP(BN$2,WatchbillMONTHLY!$A$54:$U$54,OFFSET(WatchbillMONTHLY!$A$54:$U$54,1,2))),INDIRECT("_"&amp;_xlfn.XLOOKUP(BN$2,WatchbillMONTHLY!$A$54:$U$54,OFFSET(WatchbillMONTHLY!$A$54:$U$54,1,2))))=$A85,_xlfn.XLOOKUP(BN$2,WatchbillMONTHLY!$A$54:$U$54,OFFSET(WatchbillMONTHLY!$A$54:$U$54,1,2)),FALSE),TRUE,FALSE)),
IF(_xlfn.XLOOKUP(BN$2,WatchbillMONTHLY!$A$71:$U$71,OFFSET(WatchbillMONTHLY!$A$71:$U$71,1,2))=IF(_xlfn.XLOOKUP($A85,INDIRECT("_"&amp;_xlfn.XLOOKUP(BN$2,WatchbillMONTHLY!$A$71:$U$71,OFFSET(WatchbillMONTHLY!$A$71:$U$71,1,2))),INDIRECT("_"&amp;_xlfn.XLOOKUP(BN$2,WatchbillMONTHLY!$A$71:$U$71,OFFSET(WatchbillMONTHLY!$A$71:$U$71,1,2))))=$A85,_xlfn.XLOOKUP(BN$2,WatchbillMONTHLY!$A$71:$U$71,OFFSET(WatchbillMONTHLY!$A$71:$U$71,1,2)),FALSE),TRUE,FALSE)),
IF(_xlfn.XLOOKUP(BN$2,WatchbillMONTHLY!$A$88:$U$88,OFFSET(WatchbillMONTHLY!$A$88:$U$88,1,2))=IF(_xlfn.XLOOKUP($A85,INDIRECT("_"&amp;_xlfn.XLOOKUP(BN$2,WatchbillMONTHLY!$A$88:$U$88,OFFSET(WatchbillMONTHLY!$A$88:$U$88,1,2))),INDIRECT("_"&amp;_xlfn.XLOOKUP(BN$2,WatchbillMONTHLY!$A$88:$U$88,OFFSET(WatchbillMONTHLY!$A$88:$U$88,1,2))))=$A85,_xlfn.XLOOKUP(BN$2,WatchbillMONTHLY!$A$88:$U$88,OFFSET(WatchbillMONTHLY!$A$88:$U$88,1,2)),FALSE),TRUE,FALSE)),
FALSE),FALSE)</f>
        <v>0</v>
      </c>
      <c r="BO85" s="209"/>
      <c r="BP85" s="210"/>
    </row>
    <row r="86" spans="1:68" x14ac:dyDescent="0.35">
      <c r="A86" t="str">
        <v>EX19 Monger, K.</v>
      </c>
      <c r="B86" s="215" t="str">
        <v>EX19 Monger, Kiil</v>
      </c>
      <c r="C86" s="191"/>
      <c r="D86" s="235"/>
      <c r="E86" s="235"/>
      <c r="F86" s="235"/>
      <c r="G86" s="235"/>
      <c r="H86" s="235"/>
      <c r="I86" s="235"/>
      <c r="J86" s="235"/>
      <c r="K86" s="235"/>
      <c r="L86" s="235"/>
      <c r="M86" s="235"/>
      <c r="N86" s="235"/>
      <c r="O86" s="235"/>
      <c r="P86" s="235"/>
      <c r="Q86" s="235"/>
      <c r="R86" s="235"/>
      <c r="S86" s="235"/>
      <c r="T86" s="235"/>
      <c r="U86" s="235"/>
      <c r="V86" s="235"/>
      <c r="W86" s="235"/>
      <c r="X86" s="235"/>
      <c r="Y86" s="235"/>
      <c r="Z86" s="235"/>
      <c r="AA86" s="235"/>
      <c r="AB86" s="235"/>
      <c r="AC86" s="235"/>
      <c r="AD86" s="235"/>
      <c r="AE86" s="235"/>
      <c r="AF86" s="235"/>
      <c r="AG86" s="235"/>
      <c r="AH86" s="192"/>
      <c r="AI86" s="209"/>
      <c r="AJ86" s="209" t="str" cm="1">
        <f t="array" aca="1" ref="AJ86" ca="1">IF(OR(AK86:BN86=TRUE),$A86&amp;" :  ","")&amp;_xlfn.TEXTJOIN(" | ",TRUE,IF(AK86:BN86=TRUE,$AK$2:$BN$2,""))</f>
        <v/>
      </c>
      <c r="AK86" s="209" t="b" cm="1">
        <f t="array" aca="1" ref="AK86" ca="1">IF(AND($A86 &gt; 0, D86 &gt; 0,AK$2&lt;MiscFormulas!$A$5+1),
_xlfn.IFNA(
_xlfn.IFNA(
_xlfn.IFNA(
_xlfn.IFNA(
_xlfn.IFNA(
_xlfn.IFNA(
IF(_xlfn.XLOOKUP(AK$2,WatchbillMONTHLY!$A$3:$U$3,OFFSET(WatchbillMONTHLY!$A$3:$U$3,1,2))=IF(_xlfn.XLOOKUP($A86,INDIRECT("_"&amp;_xlfn.XLOOKUP(AK$2,WatchbillMONTHLY!$A$3:$U$3,OFFSET(WatchbillMONTHLY!$A$3:$U$3,1,2))),INDIRECT("_"&amp;_xlfn.XLOOKUP(AK$2,WatchbillMONTHLY!$A$3:$U$3,OFFSET(WatchbillMONTHLY!$A$3:$U$3,1,2))))=$A86,_xlfn.XLOOKUP(AK$2,WatchbillMONTHLY!$A$3:$U$3,OFFSET(WatchbillMONTHLY!$A$3:$U$3,1,2)),FALSE),TRUE,FALSE),
IF(_xlfn.XLOOKUP(AK$2,WatchbillMONTHLY!$A$20:$U$20,OFFSET(WatchbillMONTHLY!$A$20:$U$20,1,2))=IF(_xlfn.XLOOKUP($A86,INDIRECT("_"&amp;_xlfn.XLOOKUP(AK$2,WatchbillMONTHLY!$A$20:$U$20,OFFSET(WatchbillMONTHLY!$A$20:$U$20,1,2))),INDIRECT("_"&amp;_xlfn.XLOOKUP(AK$2,WatchbillMONTHLY!$A$20:$U$20,OFFSET(WatchbillMONTHLY!$A$20:$U$20,1,2))))=$A86,_xlfn.XLOOKUP(AK$2,WatchbillMONTHLY!$A$20:$U$20,OFFSET(WatchbillMONTHLY!$A$20:$U$20,1,2)),FALSE),TRUE,FALSE)),
IF(_xlfn.XLOOKUP(AK$2,WatchbillMONTHLY!$A$37:$U$37,OFFSET(WatchbillMONTHLY!$A$37:$U$37,1,2))=IF(_xlfn.XLOOKUP($A86,INDIRECT("_"&amp;_xlfn.XLOOKUP(AK$2,WatchbillMONTHLY!$A$37:$U$37,OFFSET(WatchbillMONTHLY!$A$37:$U$37,1,2))),INDIRECT("_"&amp;_xlfn.XLOOKUP(AK$2,WatchbillMONTHLY!$A$37:$U$37,OFFSET(WatchbillMONTHLY!$A$37:$U$37,1,2))))=$A86,_xlfn.XLOOKUP(AK$2,WatchbillMONTHLY!$A$37:$U$37,OFFSET(WatchbillMONTHLY!$A$37:$U$37,1,2)),FALSE),TRUE,FALSE)),
IF(_xlfn.XLOOKUP(AK$2,WatchbillMONTHLY!$A$54:$U$54,OFFSET(WatchbillMONTHLY!$A$54:$U$54,1,2))=IF(_xlfn.XLOOKUP($A86,INDIRECT("_"&amp;_xlfn.XLOOKUP(AK$2,WatchbillMONTHLY!$A$54:$U$54,OFFSET(WatchbillMONTHLY!$A$54:$U$54,1,2))),INDIRECT("_"&amp;_xlfn.XLOOKUP(AK$2,WatchbillMONTHLY!$A$54:$U$54,OFFSET(WatchbillMONTHLY!$A$54:$U$54,1,2))))=$A86,_xlfn.XLOOKUP(AK$2,WatchbillMONTHLY!$A$54:$U$54,OFFSET(WatchbillMONTHLY!$A$54:$U$54,1,2)),FALSE),TRUE,FALSE)),
IF(_xlfn.XLOOKUP(AK$2,WatchbillMONTHLY!$A$71:$U$71,OFFSET(WatchbillMONTHLY!$A$71:$U$71,1,2))=IF(_xlfn.XLOOKUP($A86,INDIRECT("_"&amp;_xlfn.XLOOKUP(AK$2,WatchbillMONTHLY!$A$71:$U$71,OFFSET(WatchbillMONTHLY!$A$71:$U$71,1,2))),INDIRECT("_"&amp;_xlfn.XLOOKUP(AK$2,WatchbillMONTHLY!$A$71:$U$71,OFFSET(WatchbillMONTHLY!$A$71:$U$71,1,2))))=$A86,_xlfn.XLOOKUP(AK$2,WatchbillMONTHLY!$A$71:$U$71,OFFSET(WatchbillMONTHLY!$A$71:$U$71,1,2)),FALSE),TRUE,FALSE)),
IF(_xlfn.XLOOKUP(AK$2,WatchbillMONTHLY!$A$88:$U$88,OFFSET(WatchbillMONTHLY!$A$88:$U$88,1,2))=IF(_xlfn.XLOOKUP($A86,INDIRECT("_"&amp;_xlfn.XLOOKUP(AK$2,WatchbillMONTHLY!$A$88:$U$88,OFFSET(WatchbillMONTHLY!$A$88:$U$88,1,2))),INDIRECT("_"&amp;_xlfn.XLOOKUP(AK$2,WatchbillMONTHLY!$A$88:$U$88,OFFSET(WatchbillMONTHLY!$A$88:$U$88,1,2))))=$A86,_xlfn.XLOOKUP(AK$2,WatchbillMONTHLY!$A$88:$U$88,OFFSET(WatchbillMONTHLY!$A$88:$U$88,1,2)),FALSE),TRUE,FALSE)),
FALSE),FALSE)</f>
        <v>0</v>
      </c>
      <c r="AL86" s="209" t="b" cm="1">
        <f t="array" aca="1" ref="AL86" ca="1">IF(AND($A86 &gt; 0, E86 &gt; 0,AL$2&lt;MiscFormulas!$A$5+1),
_xlfn.IFNA(
_xlfn.IFNA(
_xlfn.IFNA(
_xlfn.IFNA(
_xlfn.IFNA(
_xlfn.IFNA(
IF(_xlfn.XLOOKUP(AL$2,WatchbillMONTHLY!$A$3:$U$3,OFFSET(WatchbillMONTHLY!$A$3:$U$3,1,2))=IF(_xlfn.XLOOKUP($A86,INDIRECT("_"&amp;_xlfn.XLOOKUP(AL$2,WatchbillMONTHLY!$A$3:$U$3,OFFSET(WatchbillMONTHLY!$A$3:$U$3,1,2))),INDIRECT("_"&amp;_xlfn.XLOOKUP(AL$2,WatchbillMONTHLY!$A$3:$U$3,OFFSET(WatchbillMONTHLY!$A$3:$U$3,1,2))))=$A86,_xlfn.XLOOKUP(AL$2,WatchbillMONTHLY!$A$3:$U$3,OFFSET(WatchbillMONTHLY!$A$3:$U$3,1,2)),FALSE),TRUE,FALSE),
IF(_xlfn.XLOOKUP(AL$2,WatchbillMONTHLY!$A$20:$U$20,OFFSET(WatchbillMONTHLY!$A$20:$U$20,1,2))=IF(_xlfn.XLOOKUP($A86,INDIRECT("_"&amp;_xlfn.XLOOKUP(AL$2,WatchbillMONTHLY!$A$20:$U$20,OFFSET(WatchbillMONTHLY!$A$20:$U$20,1,2))),INDIRECT("_"&amp;_xlfn.XLOOKUP(AL$2,WatchbillMONTHLY!$A$20:$U$20,OFFSET(WatchbillMONTHLY!$A$20:$U$20,1,2))))=$A86,_xlfn.XLOOKUP(AL$2,WatchbillMONTHLY!$A$20:$U$20,OFFSET(WatchbillMONTHLY!$A$20:$U$20,1,2)),FALSE),TRUE,FALSE)),
IF(_xlfn.XLOOKUP(AL$2,WatchbillMONTHLY!$A$37:$U$37,OFFSET(WatchbillMONTHLY!$A$37:$U$37,1,2))=IF(_xlfn.XLOOKUP($A86,INDIRECT("_"&amp;_xlfn.XLOOKUP(AL$2,WatchbillMONTHLY!$A$37:$U$37,OFFSET(WatchbillMONTHLY!$A$37:$U$37,1,2))),INDIRECT("_"&amp;_xlfn.XLOOKUP(AL$2,WatchbillMONTHLY!$A$37:$U$37,OFFSET(WatchbillMONTHLY!$A$37:$U$37,1,2))))=$A86,_xlfn.XLOOKUP(AL$2,WatchbillMONTHLY!$A$37:$U$37,OFFSET(WatchbillMONTHLY!$A$37:$U$37,1,2)),FALSE),TRUE,FALSE)),
IF(_xlfn.XLOOKUP(AL$2,WatchbillMONTHLY!$A$54:$U$54,OFFSET(WatchbillMONTHLY!$A$54:$U$54,1,2))=IF(_xlfn.XLOOKUP($A86,INDIRECT("_"&amp;_xlfn.XLOOKUP(AL$2,WatchbillMONTHLY!$A$54:$U$54,OFFSET(WatchbillMONTHLY!$A$54:$U$54,1,2))),INDIRECT("_"&amp;_xlfn.XLOOKUP(AL$2,WatchbillMONTHLY!$A$54:$U$54,OFFSET(WatchbillMONTHLY!$A$54:$U$54,1,2))))=$A86,_xlfn.XLOOKUP(AL$2,WatchbillMONTHLY!$A$54:$U$54,OFFSET(WatchbillMONTHLY!$A$54:$U$54,1,2)),FALSE),TRUE,FALSE)),
IF(_xlfn.XLOOKUP(AL$2,WatchbillMONTHLY!$A$71:$U$71,OFFSET(WatchbillMONTHLY!$A$71:$U$71,1,2))=IF(_xlfn.XLOOKUP($A86,INDIRECT("_"&amp;_xlfn.XLOOKUP(AL$2,WatchbillMONTHLY!$A$71:$U$71,OFFSET(WatchbillMONTHLY!$A$71:$U$71,1,2))),INDIRECT("_"&amp;_xlfn.XLOOKUP(AL$2,WatchbillMONTHLY!$A$71:$U$71,OFFSET(WatchbillMONTHLY!$A$71:$U$71,1,2))))=$A86,_xlfn.XLOOKUP(AL$2,WatchbillMONTHLY!$A$71:$U$71,OFFSET(WatchbillMONTHLY!$A$71:$U$71,1,2)),FALSE),TRUE,FALSE)),
IF(_xlfn.XLOOKUP(AL$2,WatchbillMONTHLY!$A$88:$U$88,OFFSET(WatchbillMONTHLY!$A$88:$U$88,1,2))=IF(_xlfn.XLOOKUP($A86,INDIRECT("_"&amp;_xlfn.XLOOKUP(AL$2,WatchbillMONTHLY!$A$88:$U$88,OFFSET(WatchbillMONTHLY!$A$88:$U$88,1,2))),INDIRECT("_"&amp;_xlfn.XLOOKUP(AL$2,WatchbillMONTHLY!$A$88:$U$88,OFFSET(WatchbillMONTHLY!$A$88:$U$88,1,2))))=$A86,_xlfn.XLOOKUP(AL$2,WatchbillMONTHLY!$A$88:$U$88,OFFSET(WatchbillMONTHLY!$A$88:$U$88,1,2)),FALSE),TRUE,FALSE)),
FALSE),FALSE)</f>
        <v>0</v>
      </c>
      <c r="AM86" s="209" t="b" cm="1">
        <f t="array" aca="1" ref="AM86" ca="1">IF(AND($A86 &gt; 0, F86 &gt; 0,AM$2&lt;MiscFormulas!$A$5+1),
_xlfn.IFNA(
_xlfn.IFNA(
_xlfn.IFNA(
_xlfn.IFNA(
_xlfn.IFNA(
_xlfn.IFNA(
IF(_xlfn.XLOOKUP(AM$2,WatchbillMONTHLY!$A$3:$U$3,OFFSET(WatchbillMONTHLY!$A$3:$U$3,1,2))=IF(_xlfn.XLOOKUP($A86,INDIRECT("_"&amp;_xlfn.XLOOKUP(AM$2,WatchbillMONTHLY!$A$3:$U$3,OFFSET(WatchbillMONTHLY!$A$3:$U$3,1,2))),INDIRECT("_"&amp;_xlfn.XLOOKUP(AM$2,WatchbillMONTHLY!$A$3:$U$3,OFFSET(WatchbillMONTHLY!$A$3:$U$3,1,2))))=$A86,_xlfn.XLOOKUP(AM$2,WatchbillMONTHLY!$A$3:$U$3,OFFSET(WatchbillMONTHLY!$A$3:$U$3,1,2)),FALSE),TRUE,FALSE),
IF(_xlfn.XLOOKUP(AM$2,WatchbillMONTHLY!$A$20:$U$20,OFFSET(WatchbillMONTHLY!$A$20:$U$20,1,2))=IF(_xlfn.XLOOKUP($A86,INDIRECT("_"&amp;_xlfn.XLOOKUP(AM$2,WatchbillMONTHLY!$A$20:$U$20,OFFSET(WatchbillMONTHLY!$A$20:$U$20,1,2))),INDIRECT("_"&amp;_xlfn.XLOOKUP(AM$2,WatchbillMONTHLY!$A$20:$U$20,OFFSET(WatchbillMONTHLY!$A$20:$U$20,1,2))))=$A86,_xlfn.XLOOKUP(AM$2,WatchbillMONTHLY!$A$20:$U$20,OFFSET(WatchbillMONTHLY!$A$20:$U$20,1,2)),FALSE),TRUE,FALSE)),
IF(_xlfn.XLOOKUP(AM$2,WatchbillMONTHLY!$A$37:$U$37,OFFSET(WatchbillMONTHLY!$A$37:$U$37,1,2))=IF(_xlfn.XLOOKUP($A86,INDIRECT("_"&amp;_xlfn.XLOOKUP(AM$2,WatchbillMONTHLY!$A$37:$U$37,OFFSET(WatchbillMONTHLY!$A$37:$U$37,1,2))),INDIRECT("_"&amp;_xlfn.XLOOKUP(AM$2,WatchbillMONTHLY!$A$37:$U$37,OFFSET(WatchbillMONTHLY!$A$37:$U$37,1,2))))=$A86,_xlfn.XLOOKUP(AM$2,WatchbillMONTHLY!$A$37:$U$37,OFFSET(WatchbillMONTHLY!$A$37:$U$37,1,2)),FALSE),TRUE,FALSE)),
IF(_xlfn.XLOOKUP(AM$2,WatchbillMONTHLY!$A$54:$U$54,OFFSET(WatchbillMONTHLY!$A$54:$U$54,1,2))=IF(_xlfn.XLOOKUP($A86,INDIRECT("_"&amp;_xlfn.XLOOKUP(AM$2,WatchbillMONTHLY!$A$54:$U$54,OFFSET(WatchbillMONTHLY!$A$54:$U$54,1,2))),INDIRECT("_"&amp;_xlfn.XLOOKUP(AM$2,WatchbillMONTHLY!$A$54:$U$54,OFFSET(WatchbillMONTHLY!$A$54:$U$54,1,2))))=$A86,_xlfn.XLOOKUP(AM$2,WatchbillMONTHLY!$A$54:$U$54,OFFSET(WatchbillMONTHLY!$A$54:$U$54,1,2)),FALSE),TRUE,FALSE)),
IF(_xlfn.XLOOKUP(AM$2,WatchbillMONTHLY!$A$71:$U$71,OFFSET(WatchbillMONTHLY!$A$71:$U$71,1,2))=IF(_xlfn.XLOOKUP($A86,INDIRECT("_"&amp;_xlfn.XLOOKUP(AM$2,WatchbillMONTHLY!$A$71:$U$71,OFFSET(WatchbillMONTHLY!$A$71:$U$71,1,2))),INDIRECT("_"&amp;_xlfn.XLOOKUP(AM$2,WatchbillMONTHLY!$A$71:$U$71,OFFSET(WatchbillMONTHLY!$A$71:$U$71,1,2))))=$A86,_xlfn.XLOOKUP(AM$2,WatchbillMONTHLY!$A$71:$U$71,OFFSET(WatchbillMONTHLY!$A$71:$U$71,1,2)),FALSE),TRUE,FALSE)),
IF(_xlfn.XLOOKUP(AM$2,WatchbillMONTHLY!$A$88:$U$88,OFFSET(WatchbillMONTHLY!$A$88:$U$88,1,2))=IF(_xlfn.XLOOKUP($A86,INDIRECT("_"&amp;_xlfn.XLOOKUP(AM$2,WatchbillMONTHLY!$A$88:$U$88,OFFSET(WatchbillMONTHLY!$A$88:$U$88,1,2))),INDIRECT("_"&amp;_xlfn.XLOOKUP(AM$2,WatchbillMONTHLY!$A$88:$U$88,OFFSET(WatchbillMONTHLY!$A$88:$U$88,1,2))))=$A86,_xlfn.XLOOKUP(AM$2,WatchbillMONTHLY!$A$88:$U$88,OFFSET(WatchbillMONTHLY!$A$88:$U$88,1,2)),FALSE),TRUE,FALSE)),
FALSE),FALSE)</f>
        <v>0</v>
      </c>
      <c r="AN86" s="209" t="b" cm="1">
        <f t="array" aca="1" ref="AN86" ca="1">IF(AND($A86 &gt; 0, G86 &gt; 0,AN$2&lt;MiscFormulas!$A$5+1),
_xlfn.IFNA(
_xlfn.IFNA(
_xlfn.IFNA(
_xlfn.IFNA(
_xlfn.IFNA(
_xlfn.IFNA(
IF(_xlfn.XLOOKUP(AN$2,WatchbillMONTHLY!$A$3:$U$3,OFFSET(WatchbillMONTHLY!$A$3:$U$3,1,2))=IF(_xlfn.XLOOKUP($A86,INDIRECT("_"&amp;_xlfn.XLOOKUP(AN$2,WatchbillMONTHLY!$A$3:$U$3,OFFSET(WatchbillMONTHLY!$A$3:$U$3,1,2))),INDIRECT("_"&amp;_xlfn.XLOOKUP(AN$2,WatchbillMONTHLY!$A$3:$U$3,OFFSET(WatchbillMONTHLY!$A$3:$U$3,1,2))))=$A86,_xlfn.XLOOKUP(AN$2,WatchbillMONTHLY!$A$3:$U$3,OFFSET(WatchbillMONTHLY!$A$3:$U$3,1,2)),FALSE),TRUE,FALSE),
IF(_xlfn.XLOOKUP(AN$2,WatchbillMONTHLY!$A$20:$U$20,OFFSET(WatchbillMONTHLY!$A$20:$U$20,1,2))=IF(_xlfn.XLOOKUP($A86,INDIRECT("_"&amp;_xlfn.XLOOKUP(AN$2,WatchbillMONTHLY!$A$20:$U$20,OFFSET(WatchbillMONTHLY!$A$20:$U$20,1,2))),INDIRECT("_"&amp;_xlfn.XLOOKUP(AN$2,WatchbillMONTHLY!$A$20:$U$20,OFFSET(WatchbillMONTHLY!$A$20:$U$20,1,2))))=$A86,_xlfn.XLOOKUP(AN$2,WatchbillMONTHLY!$A$20:$U$20,OFFSET(WatchbillMONTHLY!$A$20:$U$20,1,2)),FALSE),TRUE,FALSE)),
IF(_xlfn.XLOOKUP(AN$2,WatchbillMONTHLY!$A$37:$U$37,OFFSET(WatchbillMONTHLY!$A$37:$U$37,1,2))=IF(_xlfn.XLOOKUP($A86,INDIRECT("_"&amp;_xlfn.XLOOKUP(AN$2,WatchbillMONTHLY!$A$37:$U$37,OFFSET(WatchbillMONTHLY!$A$37:$U$37,1,2))),INDIRECT("_"&amp;_xlfn.XLOOKUP(AN$2,WatchbillMONTHLY!$A$37:$U$37,OFFSET(WatchbillMONTHLY!$A$37:$U$37,1,2))))=$A86,_xlfn.XLOOKUP(AN$2,WatchbillMONTHLY!$A$37:$U$37,OFFSET(WatchbillMONTHLY!$A$37:$U$37,1,2)),FALSE),TRUE,FALSE)),
IF(_xlfn.XLOOKUP(AN$2,WatchbillMONTHLY!$A$54:$U$54,OFFSET(WatchbillMONTHLY!$A$54:$U$54,1,2))=IF(_xlfn.XLOOKUP($A86,INDIRECT("_"&amp;_xlfn.XLOOKUP(AN$2,WatchbillMONTHLY!$A$54:$U$54,OFFSET(WatchbillMONTHLY!$A$54:$U$54,1,2))),INDIRECT("_"&amp;_xlfn.XLOOKUP(AN$2,WatchbillMONTHLY!$A$54:$U$54,OFFSET(WatchbillMONTHLY!$A$54:$U$54,1,2))))=$A86,_xlfn.XLOOKUP(AN$2,WatchbillMONTHLY!$A$54:$U$54,OFFSET(WatchbillMONTHLY!$A$54:$U$54,1,2)),FALSE),TRUE,FALSE)),
IF(_xlfn.XLOOKUP(AN$2,WatchbillMONTHLY!$A$71:$U$71,OFFSET(WatchbillMONTHLY!$A$71:$U$71,1,2))=IF(_xlfn.XLOOKUP($A86,INDIRECT("_"&amp;_xlfn.XLOOKUP(AN$2,WatchbillMONTHLY!$A$71:$U$71,OFFSET(WatchbillMONTHLY!$A$71:$U$71,1,2))),INDIRECT("_"&amp;_xlfn.XLOOKUP(AN$2,WatchbillMONTHLY!$A$71:$U$71,OFFSET(WatchbillMONTHLY!$A$71:$U$71,1,2))))=$A86,_xlfn.XLOOKUP(AN$2,WatchbillMONTHLY!$A$71:$U$71,OFFSET(WatchbillMONTHLY!$A$71:$U$71,1,2)),FALSE),TRUE,FALSE)),
IF(_xlfn.XLOOKUP(AN$2,WatchbillMONTHLY!$A$88:$U$88,OFFSET(WatchbillMONTHLY!$A$88:$U$88,1,2))=IF(_xlfn.XLOOKUP($A86,INDIRECT("_"&amp;_xlfn.XLOOKUP(AN$2,WatchbillMONTHLY!$A$88:$U$88,OFFSET(WatchbillMONTHLY!$A$88:$U$88,1,2))),INDIRECT("_"&amp;_xlfn.XLOOKUP(AN$2,WatchbillMONTHLY!$A$88:$U$88,OFFSET(WatchbillMONTHLY!$A$88:$U$88,1,2))))=$A86,_xlfn.XLOOKUP(AN$2,WatchbillMONTHLY!$A$88:$U$88,OFFSET(WatchbillMONTHLY!$A$88:$U$88,1,2)),FALSE),TRUE,FALSE)),
FALSE),FALSE)</f>
        <v>0</v>
      </c>
      <c r="AO86" s="209" t="b" cm="1">
        <f t="array" aca="1" ref="AO86" ca="1">IF(AND($A86 &gt; 0, H86 &gt; 0,AO$2&lt;MiscFormulas!$A$5+1),
_xlfn.IFNA(
_xlfn.IFNA(
_xlfn.IFNA(
_xlfn.IFNA(
_xlfn.IFNA(
_xlfn.IFNA(
IF(_xlfn.XLOOKUP(AO$2,WatchbillMONTHLY!$A$3:$U$3,OFFSET(WatchbillMONTHLY!$A$3:$U$3,1,2))=IF(_xlfn.XLOOKUP($A86,INDIRECT("_"&amp;_xlfn.XLOOKUP(AO$2,WatchbillMONTHLY!$A$3:$U$3,OFFSET(WatchbillMONTHLY!$A$3:$U$3,1,2))),INDIRECT("_"&amp;_xlfn.XLOOKUP(AO$2,WatchbillMONTHLY!$A$3:$U$3,OFFSET(WatchbillMONTHLY!$A$3:$U$3,1,2))))=$A86,_xlfn.XLOOKUP(AO$2,WatchbillMONTHLY!$A$3:$U$3,OFFSET(WatchbillMONTHLY!$A$3:$U$3,1,2)),FALSE),TRUE,FALSE),
IF(_xlfn.XLOOKUP(AO$2,WatchbillMONTHLY!$A$20:$U$20,OFFSET(WatchbillMONTHLY!$A$20:$U$20,1,2))=IF(_xlfn.XLOOKUP($A86,INDIRECT("_"&amp;_xlfn.XLOOKUP(AO$2,WatchbillMONTHLY!$A$20:$U$20,OFFSET(WatchbillMONTHLY!$A$20:$U$20,1,2))),INDIRECT("_"&amp;_xlfn.XLOOKUP(AO$2,WatchbillMONTHLY!$A$20:$U$20,OFFSET(WatchbillMONTHLY!$A$20:$U$20,1,2))))=$A86,_xlfn.XLOOKUP(AO$2,WatchbillMONTHLY!$A$20:$U$20,OFFSET(WatchbillMONTHLY!$A$20:$U$20,1,2)),FALSE),TRUE,FALSE)),
IF(_xlfn.XLOOKUP(AO$2,WatchbillMONTHLY!$A$37:$U$37,OFFSET(WatchbillMONTHLY!$A$37:$U$37,1,2))=IF(_xlfn.XLOOKUP($A86,INDIRECT("_"&amp;_xlfn.XLOOKUP(AO$2,WatchbillMONTHLY!$A$37:$U$37,OFFSET(WatchbillMONTHLY!$A$37:$U$37,1,2))),INDIRECT("_"&amp;_xlfn.XLOOKUP(AO$2,WatchbillMONTHLY!$A$37:$U$37,OFFSET(WatchbillMONTHLY!$A$37:$U$37,1,2))))=$A86,_xlfn.XLOOKUP(AO$2,WatchbillMONTHLY!$A$37:$U$37,OFFSET(WatchbillMONTHLY!$A$37:$U$37,1,2)),FALSE),TRUE,FALSE)),
IF(_xlfn.XLOOKUP(AO$2,WatchbillMONTHLY!$A$54:$U$54,OFFSET(WatchbillMONTHLY!$A$54:$U$54,1,2))=IF(_xlfn.XLOOKUP($A86,INDIRECT("_"&amp;_xlfn.XLOOKUP(AO$2,WatchbillMONTHLY!$A$54:$U$54,OFFSET(WatchbillMONTHLY!$A$54:$U$54,1,2))),INDIRECT("_"&amp;_xlfn.XLOOKUP(AO$2,WatchbillMONTHLY!$A$54:$U$54,OFFSET(WatchbillMONTHLY!$A$54:$U$54,1,2))))=$A86,_xlfn.XLOOKUP(AO$2,WatchbillMONTHLY!$A$54:$U$54,OFFSET(WatchbillMONTHLY!$A$54:$U$54,1,2)),FALSE),TRUE,FALSE)),
IF(_xlfn.XLOOKUP(AO$2,WatchbillMONTHLY!$A$71:$U$71,OFFSET(WatchbillMONTHLY!$A$71:$U$71,1,2))=IF(_xlfn.XLOOKUP($A86,INDIRECT("_"&amp;_xlfn.XLOOKUP(AO$2,WatchbillMONTHLY!$A$71:$U$71,OFFSET(WatchbillMONTHLY!$A$71:$U$71,1,2))),INDIRECT("_"&amp;_xlfn.XLOOKUP(AO$2,WatchbillMONTHLY!$A$71:$U$71,OFFSET(WatchbillMONTHLY!$A$71:$U$71,1,2))))=$A86,_xlfn.XLOOKUP(AO$2,WatchbillMONTHLY!$A$71:$U$71,OFFSET(WatchbillMONTHLY!$A$71:$U$71,1,2)),FALSE),TRUE,FALSE)),
IF(_xlfn.XLOOKUP(AO$2,WatchbillMONTHLY!$A$88:$U$88,OFFSET(WatchbillMONTHLY!$A$88:$U$88,1,2))=IF(_xlfn.XLOOKUP($A86,INDIRECT("_"&amp;_xlfn.XLOOKUP(AO$2,WatchbillMONTHLY!$A$88:$U$88,OFFSET(WatchbillMONTHLY!$A$88:$U$88,1,2))),INDIRECT("_"&amp;_xlfn.XLOOKUP(AO$2,WatchbillMONTHLY!$A$88:$U$88,OFFSET(WatchbillMONTHLY!$A$88:$U$88,1,2))))=$A86,_xlfn.XLOOKUP(AO$2,WatchbillMONTHLY!$A$88:$U$88,OFFSET(WatchbillMONTHLY!$A$88:$U$88,1,2)),FALSE),TRUE,FALSE)),
FALSE),FALSE)</f>
        <v>0</v>
      </c>
      <c r="AP86" s="209" t="b" cm="1">
        <f t="array" aca="1" ref="AP86" ca="1">IF(AND($A86 &gt; 0, I86 &gt; 0,AP$2&lt;MiscFormulas!$A$5+1),
_xlfn.IFNA(
_xlfn.IFNA(
_xlfn.IFNA(
_xlfn.IFNA(
_xlfn.IFNA(
_xlfn.IFNA(
IF(_xlfn.XLOOKUP(AP$2,WatchbillMONTHLY!$A$3:$U$3,OFFSET(WatchbillMONTHLY!$A$3:$U$3,1,2))=IF(_xlfn.XLOOKUP($A86,INDIRECT("_"&amp;_xlfn.XLOOKUP(AP$2,WatchbillMONTHLY!$A$3:$U$3,OFFSET(WatchbillMONTHLY!$A$3:$U$3,1,2))),INDIRECT("_"&amp;_xlfn.XLOOKUP(AP$2,WatchbillMONTHLY!$A$3:$U$3,OFFSET(WatchbillMONTHLY!$A$3:$U$3,1,2))))=$A86,_xlfn.XLOOKUP(AP$2,WatchbillMONTHLY!$A$3:$U$3,OFFSET(WatchbillMONTHLY!$A$3:$U$3,1,2)),FALSE),TRUE,FALSE),
IF(_xlfn.XLOOKUP(AP$2,WatchbillMONTHLY!$A$20:$U$20,OFFSET(WatchbillMONTHLY!$A$20:$U$20,1,2))=IF(_xlfn.XLOOKUP($A86,INDIRECT("_"&amp;_xlfn.XLOOKUP(AP$2,WatchbillMONTHLY!$A$20:$U$20,OFFSET(WatchbillMONTHLY!$A$20:$U$20,1,2))),INDIRECT("_"&amp;_xlfn.XLOOKUP(AP$2,WatchbillMONTHLY!$A$20:$U$20,OFFSET(WatchbillMONTHLY!$A$20:$U$20,1,2))))=$A86,_xlfn.XLOOKUP(AP$2,WatchbillMONTHLY!$A$20:$U$20,OFFSET(WatchbillMONTHLY!$A$20:$U$20,1,2)),FALSE),TRUE,FALSE)),
IF(_xlfn.XLOOKUP(AP$2,WatchbillMONTHLY!$A$37:$U$37,OFFSET(WatchbillMONTHLY!$A$37:$U$37,1,2))=IF(_xlfn.XLOOKUP($A86,INDIRECT("_"&amp;_xlfn.XLOOKUP(AP$2,WatchbillMONTHLY!$A$37:$U$37,OFFSET(WatchbillMONTHLY!$A$37:$U$37,1,2))),INDIRECT("_"&amp;_xlfn.XLOOKUP(AP$2,WatchbillMONTHLY!$A$37:$U$37,OFFSET(WatchbillMONTHLY!$A$37:$U$37,1,2))))=$A86,_xlfn.XLOOKUP(AP$2,WatchbillMONTHLY!$A$37:$U$37,OFFSET(WatchbillMONTHLY!$A$37:$U$37,1,2)),FALSE),TRUE,FALSE)),
IF(_xlfn.XLOOKUP(AP$2,WatchbillMONTHLY!$A$54:$U$54,OFFSET(WatchbillMONTHLY!$A$54:$U$54,1,2))=IF(_xlfn.XLOOKUP($A86,INDIRECT("_"&amp;_xlfn.XLOOKUP(AP$2,WatchbillMONTHLY!$A$54:$U$54,OFFSET(WatchbillMONTHLY!$A$54:$U$54,1,2))),INDIRECT("_"&amp;_xlfn.XLOOKUP(AP$2,WatchbillMONTHLY!$A$54:$U$54,OFFSET(WatchbillMONTHLY!$A$54:$U$54,1,2))))=$A86,_xlfn.XLOOKUP(AP$2,WatchbillMONTHLY!$A$54:$U$54,OFFSET(WatchbillMONTHLY!$A$54:$U$54,1,2)),FALSE),TRUE,FALSE)),
IF(_xlfn.XLOOKUP(AP$2,WatchbillMONTHLY!$A$71:$U$71,OFFSET(WatchbillMONTHLY!$A$71:$U$71,1,2))=IF(_xlfn.XLOOKUP($A86,INDIRECT("_"&amp;_xlfn.XLOOKUP(AP$2,WatchbillMONTHLY!$A$71:$U$71,OFFSET(WatchbillMONTHLY!$A$71:$U$71,1,2))),INDIRECT("_"&amp;_xlfn.XLOOKUP(AP$2,WatchbillMONTHLY!$A$71:$U$71,OFFSET(WatchbillMONTHLY!$A$71:$U$71,1,2))))=$A86,_xlfn.XLOOKUP(AP$2,WatchbillMONTHLY!$A$71:$U$71,OFFSET(WatchbillMONTHLY!$A$71:$U$71,1,2)),FALSE),TRUE,FALSE)),
IF(_xlfn.XLOOKUP(AP$2,WatchbillMONTHLY!$A$88:$U$88,OFFSET(WatchbillMONTHLY!$A$88:$U$88,1,2))=IF(_xlfn.XLOOKUP($A86,INDIRECT("_"&amp;_xlfn.XLOOKUP(AP$2,WatchbillMONTHLY!$A$88:$U$88,OFFSET(WatchbillMONTHLY!$A$88:$U$88,1,2))),INDIRECT("_"&amp;_xlfn.XLOOKUP(AP$2,WatchbillMONTHLY!$A$88:$U$88,OFFSET(WatchbillMONTHLY!$A$88:$U$88,1,2))))=$A86,_xlfn.XLOOKUP(AP$2,WatchbillMONTHLY!$A$88:$U$88,OFFSET(WatchbillMONTHLY!$A$88:$U$88,1,2)),FALSE),TRUE,FALSE)),
FALSE),FALSE)</f>
        <v>0</v>
      </c>
      <c r="AQ86" s="209" t="b" cm="1">
        <f t="array" aca="1" ref="AQ86" ca="1">IF(AND($A86 &gt; 0, J86 &gt; 0,AQ$2&lt;MiscFormulas!$A$5+1),
_xlfn.IFNA(
_xlfn.IFNA(
_xlfn.IFNA(
_xlfn.IFNA(
_xlfn.IFNA(
_xlfn.IFNA(
IF(_xlfn.XLOOKUP(AQ$2,WatchbillMONTHLY!$A$3:$U$3,OFFSET(WatchbillMONTHLY!$A$3:$U$3,1,2))=IF(_xlfn.XLOOKUP($A86,INDIRECT("_"&amp;_xlfn.XLOOKUP(AQ$2,WatchbillMONTHLY!$A$3:$U$3,OFFSET(WatchbillMONTHLY!$A$3:$U$3,1,2))),INDIRECT("_"&amp;_xlfn.XLOOKUP(AQ$2,WatchbillMONTHLY!$A$3:$U$3,OFFSET(WatchbillMONTHLY!$A$3:$U$3,1,2))))=$A86,_xlfn.XLOOKUP(AQ$2,WatchbillMONTHLY!$A$3:$U$3,OFFSET(WatchbillMONTHLY!$A$3:$U$3,1,2)),FALSE),TRUE,FALSE),
IF(_xlfn.XLOOKUP(AQ$2,WatchbillMONTHLY!$A$20:$U$20,OFFSET(WatchbillMONTHLY!$A$20:$U$20,1,2))=IF(_xlfn.XLOOKUP($A86,INDIRECT("_"&amp;_xlfn.XLOOKUP(AQ$2,WatchbillMONTHLY!$A$20:$U$20,OFFSET(WatchbillMONTHLY!$A$20:$U$20,1,2))),INDIRECT("_"&amp;_xlfn.XLOOKUP(AQ$2,WatchbillMONTHLY!$A$20:$U$20,OFFSET(WatchbillMONTHLY!$A$20:$U$20,1,2))))=$A86,_xlfn.XLOOKUP(AQ$2,WatchbillMONTHLY!$A$20:$U$20,OFFSET(WatchbillMONTHLY!$A$20:$U$20,1,2)),FALSE),TRUE,FALSE)),
IF(_xlfn.XLOOKUP(AQ$2,WatchbillMONTHLY!$A$37:$U$37,OFFSET(WatchbillMONTHLY!$A$37:$U$37,1,2))=IF(_xlfn.XLOOKUP($A86,INDIRECT("_"&amp;_xlfn.XLOOKUP(AQ$2,WatchbillMONTHLY!$A$37:$U$37,OFFSET(WatchbillMONTHLY!$A$37:$U$37,1,2))),INDIRECT("_"&amp;_xlfn.XLOOKUP(AQ$2,WatchbillMONTHLY!$A$37:$U$37,OFFSET(WatchbillMONTHLY!$A$37:$U$37,1,2))))=$A86,_xlfn.XLOOKUP(AQ$2,WatchbillMONTHLY!$A$37:$U$37,OFFSET(WatchbillMONTHLY!$A$37:$U$37,1,2)),FALSE),TRUE,FALSE)),
IF(_xlfn.XLOOKUP(AQ$2,WatchbillMONTHLY!$A$54:$U$54,OFFSET(WatchbillMONTHLY!$A$54:$U$54,1,2))=IF(_xlfn.XLOOKUP($A86,INDIRECT("_"&amp;_xlfn.XLOOKUP(AQ$2,WatchbillMONTHLY!$A$54:$U$54,OFFSET(WatchbillMONTHLY!$A$54:$U$54,1,2))),INDIRECT("_"&amp;_xlfn.XLOOKUP(AQ$2,WatchbillMONTHLY!$A$54:$U$54,OFFSET(WatchbillMONTHLY!$A$54:$U$54,1,2))))=$A86,_xlfn.XLOOKUP(AQ$2,WatchbillMONTHLY!$A$54:$U$54,OFFSET(WatchbillMONTHLY!$A$54:$U$54,1,2)),FALSE),TRUE,FALSE)),
IF(_xlfn.XLOOKUP(AQ$2,WatchbillMONTHLY!$A$71:$U$71,OFFSET(WatchbillMONTHLY!$A$71:$U$71,1,2))=IF(_xlfn.XLOOKUP($A86,INDIRECT("_"&amp;_xlfn.XLOOKUP(AQ$2,WatchbillMONTHLY!$A$71:$U$71,OFFSET(WatchbillMONTHLY!$A$71:$U$71,1,2))),INDIRECT("_"&amp;_xlfn.XLOOKUP(AQ$2,WatchbillMONTHLY!$A$71:$U$71,OFFSET(WatchbillMONTHLY!$A$71:$U$71,1,2))))=$A86,_xlfn.XLOOKUP(AQ$2,WatchbillMONTHLY!$A$71:$U$71,OFFSET(WatchbillMONTHLY!$A$71:$U$71,1,2)),FALSE),TRUE,FALSE)),
IF(_xlfn.XLOOKUP(AQ$2,WatchbillMONTHLY!$A$88:$U$88,OFFSET(WatchbillMONTHLY!$A$88:$U$88,1,2))=IF(_xlfn.XLOOKUP($A86,INDIRECT("_"&amp;_xlfn.XLOOKUP(AQ$2,WatchbillMONTHLY!$A$88:$U$88,OFFSET(WatchbillMONTHLY!$A$88:$U$88,1,2))),INDIRECT("_"&amp;_xlfn.XLOOKUP(AQ$2,WatchbillMONTHLY!$A$88:$U$88,OFFSET(WatchbillMONTHLY!$A$88:$U$88,1,2))))=$A86,_xlfn.XLOOKUP(AQ$2,WatchbillMONTHLY!$A$88:$U$88,OFFSET(WatchbillMONTHLY!$A$88:$U$88,1,2)),FALSE),TRUE,FALSE)),
FALSE),FALSE)</f>
        <v>0</v>
      </c>
      <c r="AR86" s="209" t="b" cm="1">
        <f t="array" aca="1" ref="AR86" ca="1">IF(AND($A86 &gt; 0, K86 &gt; 0,AR$2&lt;MiscFormulas!$A$5+1),
_xlfn.IFNA(
_xlfn.IFNA(
_xlfn.IFNA(
_xlfn.IFNA(
_xlfn.IFNA(
_xlfn.IFNA(
IF(_xlfn.XLOOKUP(AR$2,WatchbillMONTHLY!$A$3:$U$3,OFFSET(WatchbillMONTHLY!$A$3:$U$3,1,2))=IF(_xlfn.XLOOKUP($A86,INDIRECT("_"&amp;_xlfn.XLOOKUP(AR$2,WatchbillMONTHLY!$A$3:$U$3,OFFSET(WatchbillMONTHLY!$A$3:$U$3,1,2))),INDIRECT("_"&amp;_xlfn.XLOOKUP(AR$2,WatchbillMONTHLY!$A$3:$U$3,OFFSET(WatchbillMONTHLY!$A$3:$U$3,1,2))))=$A86,_xlfn.XLOOKUP(AR$2,WatchbillMONTHLY!$A$3:$U$3,OFFSET(WatchbillMONTHLY!$A$3:$U$3,1,2)),FALSE),TRUE,FALSE),
IF(_xlfn.XLOOKUP(AR$2,WatchbillMONTHLY!$A$20:$U$20,OFFSET(WatchbillMONTHLY!$A$20:$U$20,1,2))=IF(_xlfn.XLOOKUP($A86,INDIRECT("_"&amp;_xlfn.XLOOKUP(AR$2,WatchbillMONTHLY!$A$20:$U$20,OFFSET(WatchbillMONTHLY!$A$20:$U$20,1,2))),INDIRECT("_"&amp;_xlfn.XLOOKUP(AR$2,WatchbillMONTHLY!$A$20:$U$20,OFFSET(WatchbillMONTHLY!$A$20:$U$20,1,2))))=$A86,_xlfn.XLOOKUP(AR$2,WatchbillMONTHLY!$A$20:$U$20,OFFSET(WatchbillMONTHLY!$A$20:$U$20,1,2)),FALSE),TRUE,FALSE)),
IF(_xlfn.XLOOKUP(AR$2,WatchbillMONTHLY!$A$37:$U$37,OFFSET(WatchbillMONTHLY!$A$37:$U$37,1,2))=IF(_xlfn.XLOOKUP($A86,INDIRECT("_"&amp;_xlfn.XLOOKUP(AR$2,WatchbillMONTHLY!$A$37:$U$37,OFFSET(WatchbillMONTHLY!$A$37:$U$37,1,2))),INDIRECT("_"&amp;_xlfn.XLOOKUP(AR$2,WatchbillMONTHLY!$A$37:$U$37,OFFSET(WatchbillMONTHLY!$A$37:$U$37,1,2))))=$A86,_xlfn.XLOOKUP(AR$2,WatchbillMONTHLY!$A$37:$U$37,OFFSET(WatchbillMONTHLY!$A$37:$U$37,1,2)),FALSE),TRUE,FALSE)),
IF(_xlfn.XLOOKUP(AR$2,WatchbillMONTHLY!$A$54:$U$54,OFFSET(WatchbillMONTHLY!$A$54:$U$54,1,2))=IF(_xlfn.XLOOKUP($A86,INDIRECT("_"&amp;_xlfn.XLOOKUP(AR$2,WatchbillMONTHLY!$A$54:$U$54,OFFSET(WatchbillMONTHLY!$A$54:$U$54,1,2))),INDIRECT("_"&amp;_xlfn.XLOOKUP(AR$2,WatchbillMONTHLY!$A$54:$U$54,OFFSET(WatchbillMONTHLY!$A$54:$U$54,1,2))))=$A86,_xlfn.XLOOKUP(AR$2,WatchbillMONTHLY!$A$54:$U$54,OFFSET(WatchbillMONTHLY!$A$54:$U$54,1,2)),FALSE),TRUE,FALSE)),
IF(_xlfn.XLOOKUP(AR$2,WatchbillMONTHLY!$A$71:$U$71,OFFSET(WatchbillMONTHLY!$A$71:$U$71,1,2))=IF(_xlfn.XLOOKUP($A86,INDIRECT("_"&amp;_xlfn.XLOOKUP(AR$2,WatchbillMONTHLY!$A$71:$U$71,OFFSET(WatchbillMONTHLY!$A$71:$U$71,1,2))),INDIRECT("_"&amp;_xlfn.XLOOKUP(AR$2,WatchbillMONTHLY!$A$71:$U$71,OFFSET(WatchbillMONTHLY!$A$71:$U$71,1,2))))=$A86,_xlfn.XLOOKUP(AR$2,WatchbillMONTHLY!$A$71:$U$71,OFFSET(WatchbillMONTHLY!$A$71:$U$71,1,2)),FALSE),TRUE,FALSE)),
IF(_xlfn.XLOOKUP(AR$2,WatchbillMONTHLY!$A$88:$U$88,OFFSET(WatchbillMONTHLY!$A$88:$U$88,1,2))=IF(_xlfn.XLOOKUP($A86,INDIRECT("_"&amp;_xlfn.XLOOKUP(AR$2,WatchbillMONTHLY!$A$88:$U$88,OFFSET(WatchbillMONTHLY!$A$88:$U$88,1,2))),INDIRECT("_"&amp;_xlfn.XLOOKUP(AR$2,WatchbillMONTHLY!$A$88:$U$88,OFFSET(WatchbillMONTHLY!$A$88:$U$88,1,2))))=$A86,_xlfn.XLOOKUP(AR$2,WatchbillMONTHLY!$A$88:$U$88,OFFSET(WatchbillMONTHLY!$A$88:$U$88,1,2)),FALSE),TRUE,FALSE)),
FALSE),FALSE)</f>
        <v>0</v>
      </c>
      <c r="AS86" s="209" t="b" cm="1">
        <f t="array" aca="1" ref="AS86" ca="1">IF(AND($A86 &gt; 0, L86 &gt; 0,AS$2&lt;MiscFormulas!$A$5+1),
_xlfn.IFNA(
_xlfn.IFNA(
_xlfn.IFNA(
_xlfn.IFNA(
_xlfn.IFNA(
_xlfn.IFNA(
IF(_xlfn.XLOOKUP(AS$2,WatchbillMONTHLY!$A$3:$U$3,OFFSET(WatchbillMONTHLY!$A$3:$U$3,1,2))=IF(_xlfn.XLOOKUP($A86,INDIRECT("_"&amp;_xlfn.XLOOKUP(AS$2,WatchbillMONTHLY!$A$3:$U$3,OFFSET(WatchbillMONTHLY!$A$3:$U$3,1,2))),INDIRECT("_"&amp;_xlfn.XLOOKUP(AS$2,WatchbillMONTHLY!$A$3:$U$3,OFFSET(WatchbillMONTHLY!$A$3:$U$3,1,2))))=$A86,_xlfn.XLOOKUP(AS$2,WatchbillMONTHLY!$A$3:$U$3,OFFSET(WatchbillMONTHLY!$A$3:$U$3,1,2)),FALSE),TRUE,FALSE),
IF(_xlfn.XLOOKUP(AS$2,WatchbillMONTHLY!$A$20:$U$20,OFFSET(WatchbillMONTHLY!$A$20:$U$20,1,2))=IF(_xlfn.XLOOKUP($A86,INDIRECT("_"&amp;_xlfn.XLOOKUP(AS$2,WatchbillMONTHLY!$A$20:$U$20,OFFSET(WatchbillMONTHLY!$A$20:$U$20,1,2))),INDIRECT("_"&amp;_xlfn.XLOOKUP(AS$2,WatchbillMONTHLY!$A$20:$U$20,OFFSET(WatchbillMONTHLY!$A$20:$U$20,1,2))))=$A86,_xlfn.XLOOKUP(AS$2,WatchbillMONTHLY!$A$20:$U$20,OFFSET(WatchbillMONTHLY!$A$20:$U$20,1,2)),FALSE),TRUE,FALSE)),
IF(_xlfn.XLOOKUP(AS$2,WatchbillMONTHLY!$A$37:$U$37,OFFSET(WatchbillMONTHLY!$A$37:$U$37,1,2))=IF(_xlfn.XLOOKUP($A86,INDIRECT("_"&amp;_xlfn.XLOOKUP(AS$2,WatchbillMONTHLY!$A$37:$U$37,OFFSET(WatchbillMONTHLY!$A$37:$U$37,1,2))),INDIRECT("_"&amp;_xlfn.XLOOKUP(AS$2,WatchbillMONTHLY!$A$37:$U$37,OFFSET(WatchbillMONTHLY!$A$37:$U$37,1,2))))=$A86,_xlfn.XLOOKUP(AS$2,WatchbillMONTHLY!$A$37:$U$37,OFFSET(WatchbillMONTHLY!$A$37:$U$37,1,2)),FALSE),TRUE,FALSE)),
IF(_xlfn.XLOOKUP(AS$2,WatchbillMONTHLY!$A$54:$U$54,OFFSET(WatchbillMONTHLY!$A$54:$U$54,1,2))=IF(_xlfn.XLOOKUP($A86,INDIRECT("_"&amp;_xlfn.XLOOKUP(AS$2,WatchbillMONTHLY!$A$54:$U$54,OFFSET(WatchbillMONTHLY!$A$54:$U$54,1,2))),INDIRECT("_"&amp;_xlfn.XLOOKUP(AS$2,WatchbillMONTHLY!$A$54:$U$54,OFFSET(WatchbillMONTHLY!$A$54:$U$54,1,2))))=$A86,_xlfn.XLOOKUP(AS$2,WatchbillMONTHLY!$A$54:$U$54,OFFSET(WatchbillMONTHLY!$A$54:$U$54,1,2)),FALSE),TRUE,FALSE)),
IF(_xlfn.XLOOKUP(AS$2,WatchbillMONTHLY!$A$71:$U$71,OFFSET(WatchbillMONTHLY!$A$71:$U$71,1,2))=IF(_xlfn.XLOOKUP($A86,INDIRECT("_"&amp;_xlfn.XLOOKUP(AS$2,WatchbillMONTHLY!$A$71:$U$71,OFFSET(WatchbillMONTHLY!$A$71:$U$71,1,2))),INDIRECT("_"&amp;_xlfn.XLOOKUP(AS$2,WatchbillMONTHLY!$A$71:$U$71,OFFSET(WatchbillMONTHLY!$A$71:$U$71,1,2))))=$A86,_xlfn.XLOOKUP(AS$2,WatchbillMONTHLY!$A$71:$U$71,OFFSET(WatchbillMONTHLY!$A$71:$U$71,1,2)),FALSE),TRUE,FALSE)),
IF(_xlfn.XLOOKUP(AS$2,WatchbillMONTHLY!$A$88:$U$88,OFFSET(WatchbillMONTHLY!$A$88:$U$88,1,2))=IF(_xlfn.XLOOKUP($A86,INDIRECT("_"&amp;_xlfn.XLOOKUP(AS$2,WatchbillMONTHLY!$A$88:$U$88,OFFSET(WatchbillMONTHLY!$A$88:$U$88,1,2))),INDIRECT("_"&amp;_xlfn.XLOOKUP(AS$2,WatchbillMONTHLY!$A$88:$U$88,OFFSET(WatchbillMONTHLY!$A$88:$U$88,1,2))))=$A86,_xlfn.XLOOKUP(AS$2,WatchbillMONTHLY!$A$88:$U$88,OFFSET(WatchbillMONTHLY!$A$88:$U$88,1,2)),FALSE),TRUE,FALSE)),
FALSE),FALSE)</f>
        <v>0</v>
      </c>
      <c r="AT86" s="209" t="b" cm="1">
        <f t="array" aca="1" ref="AT86" ca="1">IF(AND($A86 &gt; 0, M86 &gt; 0,AT$2&lt;MiscFormulas!$A$5+1),
_xlfn.IFNA(
_xlfn.IFNA(
_xlfn.IFNA(
_xlfn.IFNA(
_xlfn.IFNA(
_xlfn.IFNA(
IF(_xlfn.XLOOKUP(AT$2,WatchbillMONTHLY!$A$3:$U$3,OFFSET(WatchbillMONTHLY!$A$3:$U$3,1,2))=IF(_xlfn.XLOOKUP($A86,INDIRECT("_"&amp;_xlfn.XLOOKUP(AT$2,WatchbillMONTHLY!$A$3:$U$3,OFFSET(WatchbillMONTHLY!$A$3:$U$3,1,2))),INDIRECT("_"&amp;_xlfn.XLOOKUP(AT$2,WatchbillMONTHLY!$A$3:$U$3,OFFSET(WatchbillMONTHLY!$A$3:$U$3,1,2))))=$A86,_xlfn.XLOOKUP(AT$2,WatchbillMONTHLY!$A$3:$U$3,OFFSET(WatchbillMONTHLY!$A$3:$U$3,1,2)),FALSE),TRUE,FALSE),
IF(_xlfn.XLOOKUP(AT$2,WatchbillMONTHLY!$A$20:$U$20,OFFSET(WatchbillMONTHLY!$A$20:$U$20,1,2))=IF(_xlfn.XLOOKUP($A86,INDIRECT("_"&amp;_xlfn.XLOOKUP(AT$2,WatchbillMONTHLY!$A$20:$U$20,OFFSET(WatchbillMONTHLY!$A$20:$U$20,1,2))),INDIRECT("_"&amp;_xlfn.XLOOKUP(AT$2,WatchbillMONTHLY!$A$20:$U$20,OFFSET(WatchbillMONTHLY!$A$20:$U$20,1,2))))=$A86,_xlfn.XLOOKUP(AT$2,WatchbillMONTHLY!$A$20:$U$20,OFFSET(WatchbillMONTHLY!$A$20:$U$20,1,2)),FALSE),TRUE,FALSE)),
IF(_xlfn.XLOOKUP(AT$2,WatchbillMONTHLY!$A$37:$U$37,OFFSET(WatchbillMONTHLY!$A$37:$U$37,1,2))=IF(_xlfn.XLOOKUP($A86,INDIRECT("_"&amp;_xlfn.XLOOKUP(AT$2,WatchbillMONTHLY!$A$37:$U$37,OFFSET(WatchbillMONTHLY!$A$37:$U$37,1,2))),INDIRECT("_"&amp;_xlfn.XLOOKUP(AT$2,WatchbillMONTHLY!$A$37:$U$37,OFFSET(WatchbillMONTHLY!$A$37:$U$37,1,2))))=$A86,_xlfn.XLOOKUP(AT$2,WatchbillMONTHLY!$A$37:$U$37,OFFSET(WatchbillMONTHLY!$A$37:$U$37,1,2)),FALSE),TRUE,FALSE)),
IF(_xlfn.XLOOKUP(AT$2,WatchbillMONTHLY!$A$54:$U$54,OFFSET(WatchbillMONTHLY!$A$54:$U$54,1,2))=IF(_xlfn.XLOOKUP($A86,INDIRECT("_"&amp;_xlfn.XLOOKUP(AT$2,WatchbillMONTHLY!$A$54:$U$54,OFFSET(WatchbillMONTHLY!$A$54:$U$54,1,2))),INDIRECT("_"&amp;_xlfn.XLOOKUP(AT$2,WatchbillMONTHLY!$A$54:$U$54,OFFSET(WatchbillMONTHLY!$A$54:$U$54,1,2))))=$A86,_xlfn.XLOOKUP(AT$2,WatchbillMONTHLY!$A$54:$U$54,OFFSET(WatchbillMONTHLY!$A$54:$U$54,1,2)),FALSE),TRUE,FALSE)),
IF(_xlfn.XLOOKUP(AT$2,WatchbillMONTHLY!$A$71:$U$71,OFFSET(WatchbillMONTHLY!$A$71:$U$71,1,2))=IF(_xlfn.XLOOKUP($A86,INDIRECT("_"&amp;_xlfn.XLOOKUP(AT$2,WatchbillMONTHLY!$A$71:$U$71,OFFSET(WatchbillMONTHLY!$A$71:$U$71,1,2))),INDIRECT("_"&amp;_xlfn.XLOOKUP(AT$2,WatchbillMONTHLY!$A$71:$U$71,OFFSET(WatchbillMONTHLY!$A$71:$U$71,1,2))))=$A86,_xlfn.XLOOKUP(AT$2,WatchbillMONTHLY!$A$71:$U$71,OFFSET(WatchbillMONTHLY!$A$71:$U$71,1,2)),FALSE),TRUE,FALSE)),
IF(_xlfn.XLOOKUP(AT$2,WatchbillMONTHLY!$A$88:$U$88,OFFSET(WatchbillMONTHLY!$A$88:$U$88,1,2))=IF(_xlfn.XLOOKUP($A86,INDIRECT("_"&amp;_xlfn.XLOOKUP(AT$2,WatchbillMONTHLY!$A$88:$U$88,OFFSET(WatchbillMONTHLY!$A$88:$U$88,1,2))),INDIRECT("_"&amp;_xlfn.XLOOKUP(AT$2,WatchbillMONTHLY!$A$88:$U$88,OFFSET(WatchbillMONTHLY!$A$88:$U$88,1,2))))=$A86,_xlfn.XLOOKUP(AT$2,WatchbillMONTHLY!$A$88:$U$88,OFFSET(WatchbillMONTHLY!$A$88:$U$88,1,2)),FALSE),TRUE,FALSE)),
FALSE),FALSE)</f>
        <v>0</v>
      </c>
      <c r="AU86" s="209" t="b" cm="1">
        <f t="array" aca="1" ref="AU86" ca="1">IF(AND($A86 &gt; 0, N86 &gt; 0,AU$2&lt;MiscFormulas!$A$5+1),
_xlfn.IFNA(
_xlfn.IFNA(
_xlfn.IFNA(
_xlfn.IFNA(
_xlfn.IFNA(
_xlfn.IFNA(
IF(_xlfn.XLOOKUP(AU$2,WatchbillMONTHLY!$A$3:$U$3,OFFSET(WatchbillMONTHLY!$A$3:$U$3,1,2))=IF(_xlfn.XLOOKUP($A86,INDIRECT("_"&amp;_xlfn.XLOOKUP(AU$2,WatchbillMONTHLY!$A$3:$U$3,OFFSET(WatchbillMONTHLY!$A$3:$U$3,1,2))),INDIRECT("_"&amp;_xlfn.XLOOKUP(AU$2,WatchbillMONTHLY!$A$3:$U$3,OFFSET(WatchbillMONTHLY!$A$3:$U$3,1,2))))=$A86,_xlfn.XLOOKUP(AU$2,WatchbillMONTHLY!$A$3:$U$3,OFFSET(WatchbillMONTHLY!$A$3:$U$3,1,2)),FALSE),TRUE,FALSE),
IF(_xlfn.XLOOKUP(AU$2,WatchbillMONTHLY!$A$20:$U$20,OFFSET(WatchbillMONTHLY!$A$20:$U$20,1,2))=IF(_xlfn.XLOOKUP($A86,INDIRECT("_"&amp;_xlfn.XLOOKUP(AU$2,WatchbillMONTHLY!$A$20:$U$20,OFFSET(WatchbillMONTHLY!$A$20:$U$20,1,2))),INDIRECT("_"&amp;_xlfn.XLOOKUP(AU$2,WatchbillMONTHLY!$A$20:$U$20,OFFSET(WatchbillMONTHLY!$A$20:$U$20,1,2))))=$A86,_xlfn.XLOOKUP(AU$2,WatchbillMONTHLY!$A$20:$U$20,OFFSET(WatchbillMONTHLY!$A$20:$U$20,1,2)),FALSE),TRUE,FALSE)),
IF(_xlfn.XLOOKUP(AU$2,WatchbillMONTHLY!$A$37:$U$37,OFFSET(WatchbillMONTHLY!$A$37:$U$37,1,2))=IF(_xlfn.XLOOKUP($A86,INDIRECT("_"&amp;_xlfn.XLOOKUP(AU$2,WatchbillMONTHLY!$A$37:$U$37,OFFSET(WatchbillMONTHLY!$A$37:$U$37,1,2))),INDIRECT("_"&amp;_xlfn.XLOOKUP(AU$2,WatchbillMONTHLY!$A$37:$U$37,OFFSET(WatchbillMONTHLY!$A$37:$U$37,1,2))))=$A86,_xlfn.XLOOKUP(AU$2,WatchbillMONTHLY!$A$37:$U$37,OFFSET(WatchbillMONTHLY!$A$37:$U$37,1,2)),FALSE),TRUE,FALSE)),
IF(_xlfn.XLOOKUP(AU$2,WatchbillMONTHLY!$A$54:$U$54,OFFSET(WatchbillMONTHLY!$A$54:$U$54,1,2))=IF(_xlfn.XLOOKUP($A86,INDIRECT("_"&amp;_xlfn.XLOOKUP(AU$2,WatchbillMONTHLY!$A$54:$U$54,OFFSET(WatchbillMONTHLY!$A$54:$U$54,1,2))),INDIRECT("_"&amp;_xlfn.XLOOKUP(AU$2,WatchbillMONTHLY!$A$54:$U$54,OFFSET(WatchbillMONTHLY!$A$54:$U$54,1,2))))=$A86,_xlfn.XLOOKUP(AU$2,WatchbillMONTHLY!$A$54:$U$54,OFFSET(WatchbillMONTHLY!$A$54:$U$54,1,2)),FALSE),TRUE,FALSE)),
IF(_xlfn.XLOOKUP(AU$2,WatchbillMONTHLY!$A$71:$U$71,OFFSET(WatchbillMONTHLY!$A$71:$U$71,1,2))=IF(_xlfn.XLOOKUP($A86,INDIRECT("_"&amp;_xlfn.XLOOKUP(AU$2,WatchbillMONTHLY!$A$71:$U$71,OFFSET(WatchbillMONTHLY!$A$71:$U$71,1,2))),INDIRECT("_"&amp;_xlfn.XLOOKUP(AU$2,WatchbillMONTHLY!$A$71:$U$71,OFFSET(WatchbillMONTHLY!$A$71:$U$71,1,2))))=$A86,_xlfn.XLOOKUP(AU$2,WatchbillMONTHLY!$A$71:$U$71,OFFSET(WatchbillMONTHLY!$A$71:$U$71,1,2)),FALSE),TRUE,FALSE)),
IF(_xlfn.XLOOKUP(AU$2,WatchbillMONTHLY!$A$88:$U$88,OFFSET(WatchbillMONTHLY!$A$88:$U$88,1,2))=IF(_xlfn.XLOOKUP($A86,INDIRECT("_"&amp;_xlfn.XLOOKUP(AU$2,WatchbillMONTHLY!$A$88:$U$88,OFFSET(WatchbillMONTHLY!$A$88:$U$88,1,2))),INDIRECT("_"&amp;_xlfn.XLOOKUP(AU$2,WatchbillMONTHLY!$A$88:$U$88,OFFSET(WatchbillMONTHLY!$A$88:$U$88,1,2))))=$A86,_xlfn.XLOOKUP(AU$2,WatchbillMONTHLY!$A$88:$U$88,OFFSET(WatchbillMONTHLY!$A$88:$U$88,1,2)),FALSE),TRUE,FALSE)),
FALSE),FALSE)</f>
        <v>0</v>
      </c>
      <c r="AV86" s="209" t="b" cm="1">
        <f t="array" aca="1" ref="AV86" ca="1">IF(AND($A86 &gt; 0, O86 &gt; 0,AV$2&lt;MiscFormulas!$A$5+1),
_xlfn.IFNA(
_xlfn.IFNA(
_xlfn.IFNA(
_xlfn.IFNA(
_xlfn.IFNA(
_xlfn.IFNA(
IF(_xlfn.XLOOKUP(AV$2,WatchbillMONTHLY!$A$3:$U$3,OFFSET(WatchbillMONTHLY!$A$3:$U$3,1,2))=IF(_xlfn.XLOOKUP($A86,INDIRECT("_"&amp;_xlfn.XLOOKUP(AV$2,WatchbillMONTHLY!$A$3:$U$3,OFFSET(WatchbillMONTHLY!$A$3:$U$3,1,2))),INDIRECT("_"&amp;_xlfn.XLOOKUP(AV$2,WatchbillMONTHLY!$A$3:$U$3,OFFSET(WatchbillMONTHLY!$A$3:$U$3,1,2))))=$A86,_xlfn.XLOOKUP(AV$2,WatchbillMONTHLY!$A$3:$U$3,OFFSET(WatchbillMONTHLY!$A$3:$U$3,1,2)),FALSE),TRUE,FALSE),
IF(_xlfn.XLOOKUP(AV$2,WatchbillMONTHLY!$A$20:$U$20,OFFSET(WatchbillMONTHLY!$A$20:$U$20,1,2))=IF(_xlfn.XLOOKUP($A86,INDIRECT("_"&amp;_xlfn.XLOOKUP(AV$2,WatchbillMONTHLY!$A$20:$U$20,OFFSET(WatchbillMONTHLY!$A$20:$U$20,1,2))),INDIRECT("_"&amp;_xlfn.XLOOKUP(AV$2,WatchbillMONTHLY!$A$20:$U$20,OFFSET(WatchbillMONTHLY!$A$20:$U$20,1,2))))=$A86,_xlfn.XLOOKUP(AV$2,WatchbillMONTHLY!$A$20:$U$20,OFFSET(WatchbillMONTHLY!$A$20:$U$20,1,2)),FALSE),TRUE,FALSE)),
IF(_xlfn.XLOOKUP(AV$2,WatchbillMONTHLY!$A$37:$U$37,OFFSET(WatchbillMONTHLY!$A$37:$U$37,1,2))=IF(_xlfn.XLOOKUP($A86,INDIRECT("_"&amp;_xlfn.XLOOKUP(AV$2,WatchbillMONTHLY!$A$37:$U$37,OFFSET(WatchbillMONTHLY!$A$37:$U$37,1,2))),INDIRECT("_"&amp;_xlfn.XLOOKUP(AV$2,WatchbillMONTHLY!$A$37:$U$37,OFFSET(WatchbillMONTHLY!$A$37:$U$37,1,2))))=$A86,_xlfn.XLOOKUP(AV$2,WatchbillMONTHLY!$A$37:$U$37,OFFSET(WatchbillMONTHLY!$A$37:$U$37,1,2)),FALSE),TRUE,FALSE)),
IF(_xlfn.XLOOKUP(AV$2,WatchbillMONTHLY!$A$54:$U$54,OFFSET(WatchbillMONTHLY!$A$54:$U$54,1,2))=IF(_xlfn.XLOOKUP($A86,INDIRECT("_"&amp;_xlfn.XLOOKUP(AV$2,WatchbillMONTHLY!$A$54:$U$54,OFFSET(WatchbillMONTHLY!$A$54:$U$54,1,2))),INDIRECT("_"&amp;_xlfn.XLOOKUP(AV$2,WatchbillMONTHLY!$A$54:$U$54,OFFSET(WatchbillMONTHLY!$A$54:$U$54,1,2))))=$A86,_xlfn.XLOOKUP(AV$2,WatchbillMONTHLY!$A$54:$U$54,OFFSET(WatchbillMONTHLY!$A$54:$U$54,1,2)),FALSE),TRUE,FALSE)),
IF(_xlfn.XLOOKUP(AV$2,WatchbillMONTHLY!$A$71:$U$71,OFFSET(WatchbillMONTHLY!$A$71:$U$71,1,2))=IF(_xlfn.XLOOKUP($A86,INDIRECT("_"&amp;_xlfn.XLOOKUP(AV$2,WatchbillMONTHLY!$A$71:$U$71,OFFSET(WatchbillMONTHLY!$A$71:$U$71,1,2))),INDIRECT("_"&amp;_xlfn.XLOOKUP(AV$2,WatchbillMONTHLY!$A$71:$U$71,OFFSET(WatchbillMONTHLY!$A$71:$U$71,1,2))))=$A86,_xlfn.XLOOKUP(AV$2,WatchbillMONTHLY!$A$71:$U$71,OFFSET(WatchbillMONTHLY!$A$71:$U$71,1,2)),FALSE),TRUE,FALSE)),
IF(_xlfn.XLOOKUP(AV$2,WatchbillMONTHLY!$A$88:$U$88,OFFSET(WatchbillMONTHLY!$A$88:$U$88,1,2))=IF(_xlfn.XLOOKUP($A86,INDIRECT("_"&amp;_xlfn.XLOOKUP(AV$2,WatchbillMONTHLY!$A$88:$U$88,OFFSET(WatchbillMONTHLY!$A$88:$U$88,1,2))),INDIRECT("_"&amp;_xlfn.XLOOKUP(AV$2,WatchbillMONTHLY!$A$88:$U$88,OFFSET(WatchbillMONTHLY!$A$88:$U$88,1,2))))=$A86,_xlfn.XLOOKUP(AV$2,WatchbillMONTHLY!$A$88:$U$88,OFFSET(WatchbillMONTHLY!$A$88:$U$88,1,2)),FALSE),TRUE,FALSE)),
FALSE),FALSE)</f>
        <v>0</v>
      </c>
      <c r="AW86" s="209" t="b" cm="1">
        <f t="array" aca="1" ref="AW86" ca="1">IF(AND($A86 &gt; 0, P86 &gt; 0,AW$2&lt;MiscFormulas!$A$5+1),
_xlfn.IFNA(
_xlfn.IFNA(
_xlfn.IFNA(
_xlfn.IFNA(
_xlfn.IFNA(
_xlfn.IFNA(
IF(_xlfn.XLOOKUP(AW$2,WatchbillMONTHLY!$A$3:$U$3,OFFSET(WatchbillMONTHLY!$A$3:$U$3,1,2))=IF(_xlfn.XLOOKUP($A86,INDIRECT("_"&amp;_xlfn.XLOOKUP(AW$2,WatchbillMONTHLY!$A$3:$U$3,OFFSET(WatchbillMONTHLY!$A$3:$U$3,1,2))),INDIRECT("_"&amp;_xlfn.XLOOKUP(AW$2,WatchbillMONTHLY!$A$3:$U$3,OFFSET(WatchbillMONTHLY!$A$3:$U$3,1,2))))=$A86,_xlfn.XLOOKUP(AW$2,WatchbillMONTHLY!$A$3:$U$3,OFFSET(WatchbillMONTHLY!$A$3:$U$3,1,2)),FALSE),TRUE,FALSE),
IF(_xlfn.XLOOKUP(AW$2,WatchbillMONTHLY!$A$20:$U$20,OFFSET(WatchbillMONTHLY!$A$20:$U$20,1,2))=IF(_xlfn.XLOOKUP($A86,INDIRECT("_"&amp;_xlfn.XLOOKUP(AW$2,WatchbillMONTHLY!$A$20:$U$20,OFFSET(WatchbillMONTHLY!$A$20:$U$20,1,2))),INDIRECT("_"&amp;_xlfn.XLOOKUP(AW$2,WatchbillMONTHLY!$A$20:$U$20,OFFSET(WatchbillMONTHLY!$A$20:$U$20,1,2))))=$A86,_xlfn.XLOOKUP(AW$2,WatchbillMONTHLY!$A$20:$U$20,OFFSET(WatchbillMONTHLY!$A$20:$U$20,1,2)),FALSE),TRUE,FALSE)),
IF(_xlfn.XLOOKUP(AW$2,WatchbillMONTHLY!$A$37:$U$37,OFFSET(WatchbillMONTHLY!$A$37:$U$37,1,2))=IF(_xlfn.XLOOKUP($A86,INDIRECT("_"&amp;_xlfn.XLOOKUP(AW$2,WatchbillMONTHLY!$A$37:$U$37,OFFSET(WatchbillMONTHLY!$A$37:$U$37,1,2))),INDIRECT("_"&amp;_xlfn.XLOOKUP(AW$2,WatchbillMONTHLY!$A$37:$U$37,OFFSET(WatchbillMONTHLY!$A$37:$U$37,1,2))))=$A86,_xlfn.XLOOKUP(AW$2,WatchbillMONTHLY!$A$37:$U$37,OFFSET(WatchbillMONTHLY!$A$37:$U$37,1,2)),FALSE),TRUE,FALSE)),
IF(_xlfn.XLOOKUP(AW$2,WatchbillMONTHLY!$A$54:$U$54,OFFSET(WatchbillMONTHLY!$A$54:$U$54,1,2))=IF(_xlfn.XLOOKUP($A86,INDIRECT("_"&amp;_xlfn.XLOOKUP(AW$2,WatchbillMONTHLY!$A$54:$U$54,OFFSET(WatchbillMONTHLY!$A$54:$U$54,1,2))),INDIRECT("_"&amp;_xlfn.XLOOKUP(AW$2,WatchbillMONTHLY!$A$54:$U$54,OFFSET(WatchbillMONTHLY!$A$54:$U$54,1,2))))=$A86,_xlfn.XLOOKUP(AW$2,WatchbillMONTHLY!$A$54:$U$54,OFFSET(WatchbillMONTHLY!$A$54:$U$54,1,2)),FALSE),TRUE,FALSE)),
IF(_xlfn.XLOOKUP(AW$2,WatchbillMONTHLY!$A$71:$U$71,OFFSET(WatchbillMONTHLY!$A$71:$U$71,1,2))=IF(_xlfn.XLOOKUP($A86,INDIRECT("_"&amp;_xlfn.XLOOKUP(AW$2,WatchbillMONTHLY!$A$71:$U$71,OFFSET(WatchbillMONTHLY!$A$71:$U$71,1,2))),INDIRECT("_"&amp;_xlfn.XLOOKUP(AW$2,WatchbillMONTHLY!$A$71:$U$71,OFFSET(WatchbillMONTHLY!$A$71:$U$71,1,2))))=$A86,_xlfn.XLOOKUP(AW$2,WatchbillMONTHLY!$A$71:$U$71,OFFSET(WatchbillMONTHLY!$A$71:$U$71,1,2)),FALSE),TRUE,FALSE)),
IF(_xlfn.XLOOKUP(AW$2,WatchbillMONTHLY!$A$88:$U$88,OFFSET(WatchbillMONTHLY!$A$88:$U$88,1,2))=IF(_xlfn.XLOOKUP($A86,INDIRECT("_"&amp;_xlfn.XLOOKUP(AW$2,WatchbillMONTHLY!$A$88:$U$88,OFFSET(WatchbillMONTHLY!$A$88:$U$88,1,2))),INDIRECT("_"&amp;_xlfn.XLOOKUP(AW$2,WatchbillMONTHLY!$A$88:$U$88,OFFSET(WatchbillMONTHLY!$A$88:$U$88,1,2))))=$A86,_xlfn.XLOOKUP(AW$2,WatchbillMONTHLY!$A$88:$U$88,OFFSET(WatchbillMONTHLY!$A$88:$U$88,1,2)),FALSE),TRUE,FALSE)),
FALSE),FALSE)</f>
        <v>0</v>
      </c>
      <c r="AX86" s="209" t="b" cm="1">
        <f t="array" aca="1" ref="AX86" ca="1">IF(AND($A86 &gt; 0, Q86 &gt; 0,AX$2&lt;MiscFormulas!$A$5+1),
_xlfn.IFNA(
_xlfn.IFNA(
_xlfn.IFNA(
_xlfn.IFNA(
_xlfn.IFNA(
_xlfn.IFNA(
IF(_xlfn.XLOOKUP(AX$2,WatchbillMONTHLY!$A$3:$U$3,OFFSET(WatchbillMONTHLY!$A$3:$U$3,1,2))=IF(_xlfn.XLOOKUP($A86,INDIRECT("_"&amp;_xlfn.XLOOKUP(AX$2,WatchbillMONTHLY!$A$3:$U$3,OFFSET(WatchbillMONTHLY!$A$3:$U$3,1,2))),INDIRECT("_"&amp;_xlfn.XLOOKUP(AX$2,WatchbillMONTHLY!$A$3:$U$3,OFFSET(WatchbillMONTHLY!$A$3:$U$3,1,2))))=$A86,_xlfn.XLOOKUP(AX$2,WatchbillMONTHLY!$A$3:$U$3,OFFSET(WatchbillMONTHLY!$A$3:$U$3,1,2)),FALSE),TRUE,FALSE),
IF(_xlfn.XLOOKUP(AX$2,WatchbillMONTHLY!$A$20:$U$20,OFFSET(WatchbillMONTHLY!$A$20:$U$20,1,2))=IF(_xlfn.XLOOKUP($A86,INDIRECT("_"&amp;_xlfn.XLOOKUP(AX$2,WatchbillMONTHLY!$A$20:$U$20,OFFSET(WatchbillMONTHLY!$A$20:$U$20,1,2))),INDIRECT("_"&amp;_xlfn.XLOOKUP(AX$2,WatchbillMONTHLY!$A$20:$U$20,OFFSET(WatchbillMONTHLY!$A$20:$U$20,1,2))))=$A86,_xlfn.XLOOKUP(AX$2,WatchbillMONTHLY!$A$20:$U$20,OFFSET(WatchbillMONTHLY!$A$20:$U$20,1,2)),FALSE),TRUE,FALSE)),
IF(_xlfn.XLOOKUP(AX$2,WatchbillMONTHLY!$A$37:$U$37,OFFSET(WatchbillMONTHLY!$A$37:$U$37,1,2))=IF(_xlfn.XLOOKUP($A86,INDIRECT("_"&amp;_xlfn.XLOOKUP(AX$2,WatchbillMONTHLY!$A$37:$U$37,OFFSET(WatchbillMONTHLY!$A$37:$U$37,1,2))),INDIRECT("_"&amp;_xlfn.XLOOKUP(AX$2,WatchbillMONTHLY!$A$37:$U$37,OFFSET(WatchbillMONTHLY!$A$37:$U$37,1,2))))=$A86,_xlfn.XLOOKUP(AX$2,WatchbillMONTHLY!$A$37:$U$37,OFFSET(WatchbillMONTHLY!$A$37:$U$37,1,2)),FALSE),TRUE,FALSE)),
IF(_xlfn.XLOOKUP(AX$2,WatchbillMONTHLY!$A$54:$U$54,OFFSET(WatchbillMONTHLY!$A$54:$U$54,1,2))=IF(_xlfn.XLOOKUP($A86,INDIRECT("_"&amp;_xlfn.XLOOKUP(AX$2,WatchbillMONTHLY!$A$54:$U$54,OFFSET(WatchbillMONTHLY!$A$54:$U$54,1,2))),INDIRECT("_"&amp;_xlfn.XLOOKUP(AX$2,WatchbillMONTHLY!$A$54:$U$54,OFFSET(WatchbillMONTHLY!$A$54:$U$54,1,2))))=$A86,_xlfn.XLOOKUP(AX$2,WatchbillMONTHLY!$A$54:$U$54,OFFSET(WatchbillMONTHLY!$A$54:$U$54,1,2)),FALSE),TRUE,FALSE)),
IF(_xlfn.XLOOKUP(AX$2,WatchbillMONTHLY!$A$71:$U$71,OFFSET(WatchbillMONTHLY!$A$71:$U$71,1,2))=IF(_xlfn.XLOOKUP($A86,INDIRECT("_"&amp;_xlfn.XLOOKUP(AX$2,WatchbillMONTHLY!$A$71:$U$71,OFFSET(WatchbillMONTHLY!$A$71:$U$71,1,2))),INDIRECT("_"&amp;_xlfn.XLOOKUP(AX$2,WatchbillMONTHLY!$A$71:$U$71,OFFSET(WatchbillMONTHLY!$A$71:$U$71,1,2))))=$A86,_xlfn.XLOOKUP(AX$2,WatchbillMONTHLY!$A$71:$U$71,OFFSET(WatchbillMONTHLY!$A$71:$U$71,1,2)),FALSE),TRUE,FALSE)),
IF(_xlfn.XLOOKUP(AX$2,WatchbillMONTHLY!$A$88:$U$88,OFFSET(WatchbillMONTHLY!$A$88:$U$88,1,2))=IF(_xlfn.XLOOKUP($A86,INDIRECT("_"&amp;_xlfn.XLOOKUP(AX$2,WatchbillMONTHLY!$A$88:$U$88,OFFSET(WatchbillMONTHLY!$A$88:$U$88,1,2))),INDIRECT("_"&amp;_xlfn.XLOOKUP(AX$2,WatchbillMONTHLY!$A$88:$U$88,OFFSET(WatchbillMONTHLY!$A$88:$U$88,1,2))))=$A86,_xlfn.XLOOKUP(AX$2,WatchbillMONTHLY!$A$88:$U$88,OFFSET(WatchbillMONTHLY!$A$88:$U$88,1,2)),FALSE),TRUE,FALSE)),
FALSE),FALSE)</f>
        <v>0</v>
      </c>
      <c r="AY86" s="209" t="b" cm="1">
        <f t="array" aca="1" ref="AY86" ca="1">IF(AND($A86 &gt; 0, R86 &gt; 0,AY$2&lt;MiscFormulas!$A$5+1),
_xlfn.IFNA(
_xlfn.IFNA(
_xlfn.IFNA(
_xlfn.IFNA(
_xlfn.IFNA(
_xlfn.IFNA(
IF(_xlfn.XLOOKUP(AY$2,WatchbillMONTHLY!$A$3:$U$3,OFFSET(WatchbillMONTHLY!$A$3:$U$3,1,2))=IF(_xlfn.XLOOKUP($A86,INDIRECT("_"&amp;_xlfn.XLOOKUP(AY$2,WatchbillMONTHLY!$A$3:$U$3,OFFSET(WatchbillMONTHLY!$A$3:$U$3,1,2))),INDIRECT("_"&amp;_xlfn.XLOOKUP(AY$2,WatchbillMONTHLY!$A$3:$U$3,OFFSET(WatchbillMONTHLY!$A$3:$U$3,1,2))))=$A86,_xlfn.XLOOKUP(AY$2,WatchbillMONTHLY!$A$3:$U$3,OFFSET(WatchbillMONTHLY!$A$3:$U$3,1,2)),FALSE),TRUE,FALSE),
IF(_xlfn.XLOOKUP(AY$2,WatchbillMONTHLY!$A$20:$U$20,OFFSET(WatchbillMONTHLY!$A$20:$U$20,1,2))=IF(_xlfn.XLOOKUP($A86,INDIRECT("_"&amp;_xlfn.XLOOKUP(AY$2,WatchbillMONTHLY!$A$20:$U$20,OFFSET(WatchbillMONTHLY!$A$20:$U$20,1,2))),INDIRECT("_"&amp;_xlfn.XLOOKUP(AY$2,WatchbillMONTHLY!$A$20:$U$20,OFFSET(WatchbillMONTHLY!$A$20:$U$20,1,2))))=$A86,_xlfn.XLOOKUP(AY$2,WatchbillMONTHLY!$A$20:$U$20,OFFSET(WatchbillMONTHLY!$A$20:$U$20,1,2)),FALSE),TRUE,FALSE)),
IF(_xlfn.XLOOKUP(AY$2,WatchbillMONTHLY!$A$37:$U$37,OFFSET(WatchbillMONTHLY!$A$37:$U$37,1,2))=IF(_xlfn.XLOOKUP($A86,INDIRECT("_"&amp;_xlfn.XLOOKUP(AY$2,WatchbillMONTHLY!$A$37:$U$37,OFFSET(WatchbillMONTHLY!$A$37:$U$37,1,2))),INDIRECT("_"&amp;_xlfn.XLOOKUP(AY$2,WatchbillMONTHLY!$A$37:$U$37,OFFSET(WatchbillMONTHLY!$A$37:$U$37,1,2))))=$A86,_xlfn.XLOOKUP(AY$2,WatchbillMONTHLY!$A$37:$U$37,OFFSET(WatchbillMONTHLY!$A$37:$U$37,1,2)),FALSE),TRUE,FALSE)),
IF(_xlfn.XLOOKUP(AY$2,WatchbillMONTHLY!$A$54:$U$54,OFFSET(WatchbillMONTHLY!$A$54:$U$54,1,2))=IF(_xlfn.XLOOKUP($A86,INDIRECT("_"&amp;_xlfn.XLOOKUP(AY$2,WatchbillMONTHLY!$A$54:$U$54,OFFSET(WatchbillMONTHLY!$A$54:$U$54,1,2))),INDIRECT("_"&amp;_xlfn.XLOOKUP(AY$2,WatchbillMONTHLY!$A$54:$U$54,OFFSET(WatchbillMONTHLY!$A$54:$U$54,1,2))))=$A86,_xlfn.XLOOKUP(AY$2,WatchbillMONTHLY!$A$54:$U$54,OFFSET(WatchbillMONTHLY!$A$54:$U$54,1,2)),FALSE),TRUE,FALSE)),
IF(_xlfn.XLOOKUP(AY$2,WatchbillMONTHLY!$A$71:$U$71,OFFSET(WatchbillMONTHLY!$A$71:$U$71,1,2))=IF(_xlfn.XLOOKUP($A86,INDIRECT("_"&amp;_xlfn.XLOOKUP(AY$2,WatchbillMONTHLY!$A$71:$U$71,OFFSET(WatchbillMONTHLY!$A$71:$U$71,1,2))),INDIRECT("_"&amp;_xlfn.XLOOKUP(AY$2,WatchbillMONTHLY!$A$71:$U$71,OFFSET(WatchbillMONTHLY!$A$71:$U$71,1,2))))=$A86,_xlfn.XLOOKUP(AY$2,WatchbillMONTHLY!$A$71:$U$71,OFFSET(WatchbillMONTHLY!$A$71:$U$71,1,2)),FALSE),TRUE,FALSE)),
IF(_xlfn.XLOOKUP(AY$2,WatchbillMONTHLY!$A$88:$U$88,OFFSET(WatchbillMONTHLY!$A$88:$U$88,1,2))=IF(_xlfn.XLOOKUP($A86,INDIRECT("_"&amp;_xlfn.XLOOKUP(AY$2,WatchbillMONTHLY!$A$88:$U$88,OFFSET(WatchbillMONTHLY!$A$88:$U$88,1,2))),INDIRECT("_"&amp;_xlfn.XLOOKUP(AY$2,WatchbillMONTHLY!$A$88:$U$88,OFFSET(WatchbillMONTHLY!$A$88:$U$88,1,2))))=$A86,_xlfn.XLOOKUP(AY$2,WatchbillMONTHLY!$A$88:$U$88,OFFSET(WatchbillMONTHLY!$A$88:$U$88,1,2)),FALSE),TRUE,FALSE)),
FALSE),FALSE)</f>
        <v>0</v>
      </c>
      <c r="AZ86" s="209" t="b" cm="1">
        <f t="array" aca="1" ref="AZ86" ca="1">IF(AND($A86 &gt; 0, S86 &gt; 0,AZ$2&lt;MiscFormulas!$A$5+1),
_xlfn.IFNA(
_xlfn.IFNA(
_xlfn.IFNA(
_xlfn.IFNA(
_xlfn.IFNA(
_xlfn.IFNA(
IF(_xlfn.XLOOKUP(AZ$2,WatchbillMONTHLY!$A$3:$U$3,OFFSET(WatchbillMONTHLY!$A$3:$U$3,1,2))=IF(_xlfn.XLOOKUP($A86,INDIRECT("_"&amp;_xlfn.XLOOKUP(AZ$2,WatchbillMONTHLY!$A$3:$U$3,OFFSET(WatchbillMONTHLY!$A$3:$U$3,1,2))),INDIRECT("_"&amp;_xlfn.XLOOKUP(AZ$2,WatchbillMONTHLY!$A$3:$U$3,OFFSET(WatchbillMONTHLY!$A$3:$U$3,1,2))))=$A86,_xlfn.XLOOKUP(AZ$2,WatchbillMONTHLY!$A$3:$U$3,OFFSET(WatchbillMONTHLY!$A$3:$U$3,1,2)),FALSE),TRUE,FALSE),
IF(_xlfn.XLOOKUP(AZ$2,WatchbillMONTHLY!$A$20:$U$20,OFFSET(WatchbillMONTHLY!$A$20:$U$20,1,2))=IF(_xlfn.XLOOKUP($A86,INDIRECT("_"&amp;_xlfn.XLOOKUP(AZ$2,WatchbillMONTHLY!$A$20:$U$20,OFFSET(WatchbillMONTHLY!$A$20:$U$20,1,2))),INDIRECT("_"&amp;_xlfn.XLOOKUP(AZ$2,WatchbillMONTHLY!$A$20:$U$20,OFFSET(WatchbillMONTHLY!$A$20:$U$20,1,2))))=$A86,_xlfn.XLOOKUP(AZ$2,WatchbillMONTHLY!$A$20:$U$20,OFFSET(WatchbillMONTHLY!$A$20:$U$20,1,2)),FALSE),TRUE,FALSE)),
IF(_xlfn.XLOOKUP(AZ$2,WatchbillMONTHLY!$A$37:$U$37,OFFSET(WatchbillMONTHLY!$A$37:$U$37,1,2))=IF(_xlfn.XLOOKUP($A86,INDIRECT("_"&amp;_xlfn.XLOOKUP(AZ$2,WatchbillMONTHLY!$A$37:$U$37,OFFSET(WatchbillMONTHLY!$A$37:$U$37,1,2))),INDIRECT("_"&amp;_xlfn.XLOOKUP(AZ$2,WatchbillMONTHLY!$A$37:$U$37,OFFSET(WatchbillMONTHLY!$A$37:$U$37,1,2))))=$A86,_xlfn.XLOOKUP(AZ$2,WatchbillMONTHLY!$A$37:$U$37,OFFSET(WatchbillMONTHLY!$A$37:$U$37,1,2)),FALSE),TRUE,FALSE)),
IF(_xlfn.XLOOKUP(AZ$2,WatchbillMONTHLY!$A$54:$U$54,OFFSET(WatchbillMONTHLY!$A$54:$U$54,1,2))=IF(_xlfn.XLOOKUP($A86,INDIRECT("_"&amp;_xlfn.XLOOKUP(AZ$2,WatchbillMONTHLY!$A$54:$U$54,OFFSET(WatchbillMONTHLY!$A$54:$U$54,1,2))),INDIRECT("_"&amp;_xlfn.XLOOKUP(AZ$2,WatchbillMONTHLY!$A$54:$U$54,OFFSET(WatchbillMONTHLY!$A$54:$U$54,1,2))))=$A86,_xlfn.XLOOKUP(AZ$2,WatchbillMONTHLY!$A$54:$U$54,OFFSET(WatchbillMONTHLY!$A$54:$U$54,1,2)),FALSE),TRUE,FALSE)),
IF(_xlfn.XLOOKUP(AZ$2,WatchbillMONTHLY!$A$71:$U$71,OFFSET(WatchbillMONTHLY!$A$71:$U$71,1,2))=IF(_xlfn.XLOOKUP($A86,INDIRECT("_"&amp;_xlfn.XLOOKUP(AZ$2,WatchbillMONTHLY!$A$71:$U$71,OFFSET(WatchbillMONTHLY!$A$71:$U$71,1,2))),INDIRECT("_"&amp;_xlfn.XLOOKUP(AZ$2,WatchbillMONTHLY!$A$71:$U$71,OFFSET(WatchbillMONTHLY!$A$71:$U$71,1,2))))=$A86,_xlfn.XLOOKUP(AZ$2,WatchbillMONTHLY!$A$71:$U$71,OFFSET(WatchbillMONTHLY!$A$71:$U$71,1,2)),FALSE),TRUE,FALSE)),
IF(_xlfn.XLOOKUP(AZ$2,WatchbillMONTHLY!$A$88:$U$88,OFFSET(WatchbillMONTHLY!$A$88:$U$88,1,2))=IF(_xlfn.XLOOKUP($A86,INDIRECT("_"&amp;_xlfn.XLOOKUP(AZ$2,WatchbillMONTHLY!$A$88:$U$88,OFFSET(WatchbillMONTHLY!$A$88:$U$88,1,2))),INDIRECT("_"&amp;_xlfn.XLOOKUP(AZ$2,WatchbillMONTHLY!$A$88:$U$88,OFFSET(WatchbillMONTHLY!$A$88:$U$88,1,2))))=$A86,_xlfn.XLOOKUP(AZ$2,WatchbillMONTHLY!$A$88:$U$88,OFFSET(WatchbillMONTHLY!$A$88:$U$88,1,2)),FALSE),TRUE,FALSE)),
FALSE),FALSE)</f>
        <v>0</v>
      </c>
      <c r="BA86" s="209" t="b" cm="1">
        <f t="array" aca="1" ref="BA86" ca="1">IF(AND($A86 &gt; 0, T86 &gt; 0,BA$2&lt;MiscFormulas!$A$5+1),
_xlfn.IFNA(
_xlfn.IFNA(
_xlfn.IFNA(
_xlfn.IFNA(
_xlfn.IFNA(
_xlfn.IFNA(
IF(_xlfn.XLOOKUP(BA$2,WatchbillMONTHLY!$A$3:$U$3,OFFSET(WatchbillMONTHLY!$A$3:$U$3,1,2))=IF(_xlfn.XLOOKUP($A86,INDIRECT("_"&amp;_xlfn.XLOOKUP(BA$2,WatchbillMONTHLY!$A$3:$U$3,OFFSET(WatchbillMONTHLY!$A$3:$U$3,1,2))),INDIRECT("_"&amp;_xlfn.XLOOKUP(BA$2,WatchbillMONTHLY!$A$3:$U$3,OFFSET(WatchbillMONTHLY!$A$3:$U$3,1,2))))=$A86,_xlfn.XLOOKUP(BA$2,WatchbillMONTHLY!$A$3:$U$3,OFFSET(WatchbillMONTHLY!$A$3:$U$3,1,2)),FALSE),TRUE,FALSE),
IF(_xlfn.XLOOKUP(BA$2,WatchbillMONTHLY!$A$20:$U$20,OFFSET(WatchbillMONTHLY!$A$20:$U$20,1,2))=IF(_xlfn.XLOOKUP($A86,INDIRECT("_"&amp;_xlfn.XLOOKUP(BA$2,WatchbillMONTHLY!$A$20:$U$20,OFFSET(WatchbillMONTHLY!$A$20:$U$20,1,2))),INDIRECT("_"&amp;_xlfn.XLOOKUP(BA$2,WatchbillMONTHLY!$A$20:$U$20,OFFSET(WatchbillMONTHLY!$A$20:$U$20,1,2))))=$A86,_xlfn.XLOOKUP(BA$2,WatchbillMONTHLY!$A$20:$U$20,OFFSET(WatchbillMONTHLY!$A$20:$U$20,1,2)),FALSE),TRUE,FALSE)),
IF(_xlfn.XLOOKUP(BA$2,WatchbillMONTHLY!$A$37:$U$37,OFFSET(WatchbillMONTHLY!$A$37:$U$37,1,2))=IF(_xlfn.XLOOKUP($A86,INDIRECT("_"&amp;_xlfn.XLOOKUP(BA$2,WatchbillMONTHLY!$A$37:$U$37,OFFSET(WatchbillMONTHLY!$A$37:$U$37,1,2))),INDIRECT("_"&amp;_xlfn.XLOOKUP(BA$2,WatchbillMONTHLY!$A$37:$U$37,OFFSET(WatchbillMONTHLY!$A$37:$U$37,1,2))))=$A86,_xlfn.XLOOKUP(BA$2,WatchbillMONTHLY!$A$37:$U$37,OFFSET(WatchbillMONTHLY!$A$37:$U$37,1,2)),FALSE),TRUE,FALSE)),
IF(_xlfn.XLOOKUP(BA$2,WatchbillMONTHLY!$A$54:$U$54,OFFSET(WatchbillMONTHLY!$A$54:$U$54,1,2))=IF(_xlfn.XLOOKUP($A86,INDIRECT("_"&amp;_xlfn.XLOOKUP(BA$2,WatchbillMONTHLY!$A$54:$U$54,OFFSET(WatchbillMONTHLY!$A$54:$U$54,1,2))),INDIRECT("_"&amp;_xlfn.XLOOKUP(BA$2,WatchbillMONTHLY!$A$54:$U$54,OFFSET(WatchbillMONTHLY!$A$54:$U$54,1,2))))=$A86,_xlfn.XLOOKUP(BA$2,WatchbillMONTHLY!$A$54:$U$54,OFFSET(WatchbillMONTHLY!$A$54:$U$54,1,2)),FALSE),TRUE,FALSE)),
IF(_xlfn.XLOOKUP(BA$2,WatchbillMONTHLY!$A$71:$U$71,OFFSET(WatchbillMONTHLY!$A$71:$U$71,1,2))=IF(_xlfn.XLOOKUP($A86,INDIRECT("_"&amp;_xlfn.XLOOKUP(BA$2,WatchbillMONTHLY!$A$71:$U$71,OFFSET(WatchbillMONTHLY!$A$71:$U$71,1,2))),INDIRECT("_"&amp;_xlfn.XLOOKUP(BA$2,WatchbillMONTHLY!$A$71:$U$71,OFFSET(WatchbillMONTHLY!$A$71:$U$71,1,2))))=$A86,_xlfn.XLOOKUP(BA$2,WatchbillMONTHLY!$A$71:$U$71,OFFSET(WatchbillMONTHLY!$A$71:$U$71,1,2)),FALSE),TRUE,FALSE)),
IF(_xlfn.XLOOKUP(BA$2,WatchbillMONTHLY!$A$88:$U$88,OFFSET(WatchbillMONTHLY!$A$88:$U$88,1,2))=IF(_xlfn.XLOOKUP($A86,INDIRECT("_"&amp;_xlfn.XLOOKUP(BA$2,WatchbillMONTHLY!$A$88:$U$88,OFFSET(WatchbillMONTHLY!$A$88:$U$88,1,2))),INDIRECT("_"&amp;_xlfn.XLOOKUP(BA$2,WatchbillMONTHLY!$A$88:$U$88,OFFSET(WatchbillMONTHLY!$A$88:$U$88,1,2))))=$A86,_xlfn.XLOOKUP(BA$2,WatchbillMONTHLY!$A$88:$U$88,OFFSET(WatchbillMONTHLY!$A$88:$U$88,1,2)),FALSE),TRUE,FALSE)),
FALSE),FALSE)</f>
        <v>0</v>
      </c>
      <c r="BB86" s="209" t="b" cm="1">
        <f t="array" aca="1" ref="BB86" ca="1">IF(AND($A86 &gt; 0, U86 &gt; 0,BB$2&lt;MiscFormulas!$A$5+1),
_xlfn.IFNA(
_xlfn.IFNA(
_xlfn.IFNA(
_xlfn.IFNA(
_xlfn.IFNA(
_xlfn.IFNA(
IF(_xlfn.XLOOKUP(BB$2,WatchbillMONTHLY!$A$3:$U$3,OFFSET(WatchbillMONTHLY!$A$3:$U$3,1,2))=IF(_xlfn.XLOOKUP($A86,INDIRECT("_"&amp;_xlfn.XLOOKUP(BB$2,WatchbillMONTHLY!$A$3:$U$3,OFFSET(WatchbillMONTHLY!$A$3:$U$3,1,2))),INDIRECT("_"&amp;_xlfn.XLOOKUP(BB$2,WatchbillMONTHLY!$A$3:$U$3,OFFSET(WatchbillMONTHLY!$A$3:$U$3,1,2))))=$A86,_xlfn.XLOOKUP(BB$2,WatchbillMONTHLY!$A$3:$U$3,OFFSET(WatchbillMONTHLY!$A$3:$U$3,1,2)),FALSE),TRUE,FALSE),
IF(_xlfn.XLOOKUP(BB$2,WatchbillMONTHLY!$A$20:$U$20,OFFSET(WatchbillMONTHLY!$A$20:$U$20,1,2))=IF(_xlfn.XLOOKUP($A86,INDIRECT("_"&amp;_xlfn.XLOOKUP(BB$2,WatchbillMONTHLY!$A$20:$U$20,OFFSET(WatchbillMONTHLY!$A$20:$U$20,1,2))),INDIRECT("_"&amp;_xlfn.XLOOKUP(BB$2,WatchbillMONTHLY!$A$20:$U$20,OFFSET(WatchbillMONTHLY!$A$20:$U$20,1,2))))=$A86,_xlfn.XLOOKUP(BB$2,WatchbillMONTHLY!$A$20:$U$20,OFFSET(WatchbillMONTHLY!$A$20:$U$20,1,2)),FALSE),TRUE,FALSE)),
IF(_xlfn.XLOOKUP(BB$2,WatchbillMONTHLY!$A$37:$U$37,OFFSET(WatchbillMONTHLY!$A$37:$U$37,1,2))=IF(_xlfn.XLOOKUP($A86,INDIRECT("_"&amp;_xlfn.XLOOKUP(BB$2,WatchbillMONTHLY!$A$37:$U$37,OFFSET(WatchbillMONTHLY!$A$37:$U$37,1,2))),INDIRECT("_"&amp;_xlfn.XLOOKUP(BB$2,WatchbillMONTHLY!$A$37:$U$37,OFFSET(WatchbillMONTHLY!$A$37:$U$37,1,2))))=$A86,_xlfn.XLOOKUP(BB$2,WatchbillMONTHLY!$A$37:$U$37,OFFSET(WatchbillMONTHLY!$A$37:$U$37,1,2)),FALSE),TRUE,FALSE)),
IF(_xlfn.XLOOKUP(BB$2,WatchbillMONTHLY!$A$54:$U$54,OFFSET(WatchbillMONTHLY!$A$54:$U$54,1,2))=IF(_xlfn.XLOOKUP($A86,INDIRECT("_"&amp;_xlfn.XLOOKUP(BB$2,WatchbillMONTHLY!$A$54:$U$54,OFFSET(WatchbillMONTHLY!$A$54:$U$54,1,2))),INDIRECT("_"&amp;_xlfn.XLOOKUP(BB$2,WatchbillMONTHLY!$A$54:$U$54,OFFSET(WatchbillMONTHLY!$A$54:$U$54,1,2))))=$A86,_xlfn.XLOOKUP(BB$2,WatchbillMONTHLY!$A$54:$U$54,OFFSET(WatchbillMONTHLY!$A$54:$U$54,1,2)),FALSE),TRUE,FALSE)),
IF(_xlfn.XLOOKUP(BB$2,WatchbillMONTHLY!$A$71:$U$71,OFFSET(WatchbillMONTHLY!$A$71:$U$71,1,2))=IF(_xlfn.XLOOKUP($A86,INDIRECT("_"&amp;_xlfn.XLOOKUP(BB$2,WatchbillMONTHLY!$A$71:$U$71,OFFSET(WatchbillMONTHLY!$A$71:$U$71,1,2))),INDIRECT("_"&amp;_xlfn.XLOOKUP(BB$2,WatchbillMONTHLY!$A$71:$U$71,OFFSET(WatchbillMONTHLY!$A$71:$U$71,1,2))))=$A86,_xlfn.XLOOKUP(BB$2,WatchbillMONTHLY!$A$71:$U$71,OFFSET(WatchbillMONTHLY!$A$71:$U$71,1,2)),FALSE),TRUE,FALSE)),
IF(_xlfn.XLOOKUP(BB$2,WatchbillMONTHLY!$A$88:$U$88,OFFSET(WatchbillMONTHLY!$A$88:$U$88,1,2))=IF(_xlfn.XLOOKUP($A86,INDIRECT("_"&amp;_xlfn.XLOOKUP(BB$2,WatchbillMONTHLY!$A$88:$U$88,OFFSET(WatchbillMONTHLY!$A$88:$U$88,1,2))),INDIRECT("_"&amp;_xlfn.XLOOKUP(BB$2,WatchbillMONTHLY!$A$88:$U$88,OFFSET(WatchbillMONTHLY!$A$88:$U$88,1,2))))=$A86,_xlfn.XLOOKUP(BB$2,WatchbillMONTHLY!$A$88:$U$88,OFFSET(WatchbillMONTHLY!$A$88:$U$88,1,2)),FALSE),TRUE,FALSE)),
FALSE),FALSE)</f>
        <v>0</v>
      </c>
      <c r="BC86" s="209" t="b" cm="1">
        <f t="array" aca="1" ref="BC86" ca="1">IF(AND($A86 &gt; 0, V86 &gt; 0,BC$2&lt;MiscFormulas!$A$5+1),
_xlfn.IFNA(
_xlfn.IFNA(
_xlfn.IFNA(
_xlfn.IFNA(
_xlfn.IFNA(
_xlfn.IFNA(
IF(_xlfn.XLOOKUP(BC$2,WatchbillMONTHLY!$A$3:$U$3,OFFSET(WatchbillMONTHLY!$A$3:$U$3,1,2))=IF(_xlfn.XLOOKUP($A86,INDIRECT("_"&amp;_xlfn.XLOOKUP(BC$2,WatchbillMONTHLY!$A$3:$U$3,OFFSET(WatchbillMONTHLY!$A$3:$U$3,1,2))),INDIRECT("_"&amp;_xlfn.XLOOKUP(BC$2,WatchbillMONTHLY!$A$3:$U$3,OFFSET(WatchbillMONTHLY!$A$3:$U$3,1,2))))=$A86,_xlfn.XLOOKUP(BC$2,WatchbillMONTHLY!$A$3:$U$3,OFFSET(WatchbillMONTHLY!$A$3:$U$3,1,2)),FALSE),TRUE,FALSE),
IF(_xlfn.XLOOKUP(BC$2,WatchbillMONTHLY!$A$20:$U$20,OFFSET(WatchbillMONTHLY!$A$20:$U$20,1,2))=IF(_xlfn.XLOOKUP($A86,INDIRECT("_"&amp;_xlfn.XLOOKUP(BC$2,WatchbillMONTHLY!$A$20:$U$20,OFFSET(WatchbillMONTHLY!$A$20:$U$20,1,2))),INDIRECT("_"&amp;_xlfn.XLOOKUP(BC$2,WatchbillMONTHLY!$A$20:$U$20,OFFSET(WatchbillMONTHLY!$A$20:$U$20,1,2))))=$A86,_xlfn.XLOOKUP(BC$2,WatchbillMONTHLY!$A$20:$U$20,OFFSET(WatchbillMONTHLY!$A$20:$U$20,1,2)),FALSE),TRUE,FALSE)),
IF(_xlfn.XLOOKUP(BC$2,WatchbillMONTHLY!$A$37:$U$37,OFFSET(WatchbillMONTHLY!$A$37:$U$37,1,2))=IF(_xlfn.XLOOKUP($A86,INDIRECT("_"&amp;_xlfn.XLOOKUP(BC$2,WatchbillMONTHLY!$A$37:$U$37,OFFSET(WatchbillMONTHLY!$A$37:$U$37,1,2))),INDIRECT("_"&amp;_xlfn.XLOOKUP(BC$2,WatchbillMONTHLY!$A$37:$U$37,OFFSET(WatchbillMONTHLY!$A$37:$U$37,1,2))))=$A86,_xlfn.XLOOKUP(BC$2,WatchbillMONTHLY!$A$37:$U$37,OFFSET(WatchbillMONTHLY!$A$37:$U$37,1,2)),FALSE),TRUE,FALSE)),
IF(_xlfn.XLOOKUP(BC$2,WatchbillMONTHLY!$A$54:$U$54,OFFSET(WatchbillMONTHLY!$A$54:$U$54,1,2))=IF(_xlfn.XLOOKUP($A86,INDIRECT("_"&amp;_xlfn.XLOOKUP(BC$2,WatchbillMONTHLY!$A$54:$U$54,OFFSET(WatchbillMONTHLY!$A$54:$U$54,1,2))),INDIRECT("_"&amp;_xlfn.XLOOKUP(BC$2,WatchbillMONTHLY!$A$54:$U$54,OFFSET(WatchbillMONTHLY!$A$54:$U$54,1,2))))=$A86,_xlfn.XLOOKUP(BC$2,WatchbillMONTHLY!$A$54:$U$54,OFFSET(WatchbillMONTHLY!$A$54:$U$54,1,2)),FALSE),TRUE,FALSE)),
IF(_xlfn.XLOOKUP(BC$2,WatchbillMONTHLY!$A$71:$U$71,OFFSET(WatchbillMONTHLY!$A$71:$U$71,1,2))=IF(_xlfn.XLOOKUP($A86,INDIRECT("_"&amp;_xlfn.XLOOKUP(BC$2,WatchbillMONTHLY!$A$71:$U$71,OFFSET(WatchbillMONTHLY!$A$71:$U$71,1,2))),INDIRECT("_"&amp;_xlfn.XLOOKUP(BC$2,WatchbillMONTHLY!$A$71:$U$71,OFFSET(WatchbillMONTHLY!$A$71:$U$71,1,2))))=$A86,_xlfn.XLOOKUP(BC$2,WatchbillMONTHLY!$A$71:$U$71,OFFSET(WatchbillMONTHLY!$A$71:$U$71,1,2)),FALSE),TRUE,FALSE)),
IF(_xlfn.XLOOKUP(BC$2,WatchbillMONTHLY!$A$88:$U$88,OFFSET(WatchbillMONTHLY!$A$88:$U$88,1,2))=IF(_xlfn.XLOOKUP($A86,INDIRECT("_"&amp;_xlfn.XLOOKUP(BC$2,WatchbillMONTHLY!$A$88:$U$88,OFFSET(WatchbillMONTHLY!$A$88:$U$88,1,2))),INDIRECT("_"&amp;_xlfn.XLOOKUP(BC$2,WatchbillMONTHLY!$A$88:$U$88,OFFSET(WatchbillMONTHLY!$A$88:$U$88,1,2))))=$A86,_xlfn.XLOOKUP(BC$2,WatchbillMONTHLY!$A$88:$U$88,OFFSET(WatchbillMONTHLY!$A$88:$U$88,1,2)),FALSE),TRUE,FALSE)),
FALSE),FALSE)</f>
        <v>0</v>
      </c>
      <c r="BD86" s="209" t="b" cm="1">
        <f t="array" aca="1" ref="BD86" ca="1">IF(AND($A86 &gt; 0, W86 &gt; 0,BD$2&lt;MiscFormulas!$A$5+1),
_xlfn.IFNA(
_xlfn.IFNA(
_xlfn.IFNA(
_xlfn.IFNA(
_xlfn.IFNA(
_xlfn.IFNA(
IF(_xlfn.XLOOKUP(BD$2,WatchbillMONTHLY!$A$3:$U$3,OFFSET(WatchbillMONTHLY!$A$3:$U$3,1,2))=IF(_xlfn.XLOOKUP($A86,INDIRECT("_"&amp;_xlfn.XLOOKUP(BD$2,WatchbillMONTHLY!$A$3:$U$3,OFFSET(WatchbillMONTHLY!$A$3:$U$3,1,2))),INDIRECT("_"&amp;_xlfn.XLOOKUP(BD$2,WatchbillMONTHLY!$A$3:$U$3,OFFSET(WatchbillMONTHLY!$A$3:$U$3,1,2))))=$A86,_xlfn.XLOOKUP(BD$2,WatchbillMONTHLY!$A$3:$U$3,OFFSET(WatchbillMONTHLY!$A$3:$U$3,1,2)),FALSE),TRUE,FALSE),
IF(_xlfn.XLOOKUP(BD$2,WatchbillMONTHLY!$A$20:$U$20,OFFSET(WatchbillMONTHLY!$A$20:$U$20,1,2))=IF(_xlfn.XLOOKUP($A86,INDIRECT("_"&amp;_xlfn.XLOOKUP(BD$2,WatchbillMONTHLY!$A$20:$U$20,OFFSET(WatchbillMONTHLY!$A$20:$U$20,1,2))),INDIRECT("_"&amp;_xlfn.XLOOKUP(BD$2,WatchbillMONTHLY!$A$20:$U$20,OFFSET(WatchbillMONTHLY!$A$20:$U$20,1,2))))=$A86,_xlfn.XLOOKUP(BD$2,WatchbillMONTHLY!$A$20:$U$20,OFFSET(WatchbillMONTHLY!$A$20:$U$20,1,2)),FALSE),TRUE,FALSE)),
IF(_xlfn.XLOOKUP(BD$2,WatchbillMONTHLY!$A$37:$U$37,OFFSET(WatchbillMONTHLY!$A$37:$U$37,1,2))=IF(_xlfn.XLOOKUP($A86,INDIRECT("_"&amp;_xlfn.XLOOKUP(BD$2,WatchbillMONTHLY!$A$37:$U$37,OFFSET(WatchbillMONTHLY!$A$37:$U$37,1,2))),INDIRECT("_"&amp;_xlfn.XLOOKUP(BD$2,WatchbillMONTHLY!$A$37:$U$37,OFFSET(WatchbillMONTHLY!$A$37:$U$37,1,2))))=$A86,_xlfn.XLOOKUP(BD$2,WatchbillMONTHLY!$A$37:$U$37,OFFSET(WatchbillMONTHLY!$A$37:$U$37,1,2)),FALSE),TRUE,FALSE)),
IF(_xlfn.XLOOKUP(BD$2,WatchbillMONTHLY!$A$54:$U$54,OFFSET(WatchbillMONTHLY!$A$54:$U$54,1,2))=IF(_xlfn.XLOOKUP($A86,INDIRECT("_"&amp;_xlfn.XLOOKUP(BD$2,WatchbillMONTHLY!$A$54:$U$54,OFFSET(WatchbillMONTHLY!$A$54:$U$54,1,2))),INDIRECT("_"&amp;_xlfn.XLOOKUP(BD$2,WatchbillMONTHLY!$A$54:$U$54,OFFSET(WatchbillMONTHLY!$A$54:$U$54,1,2))))=$A86,_xlfn.XLOOKUP(BD$2,WatchbillMONTHLY!$A$54:$U$54,OFFSET(WatchbillMONTHLY!$A$54:$U$54,1,2)),FALSE),TRUE,FALSE)),
IF(_xlfn.XLOOKUP(BD$2,WatchbillMONTHLY!$A$71:$U$71,OFFSET(WatchbillMONTHLY!$A$71:$U$71,1,2))=IF(_xlfn.XLOOKUP($A86,INDIRECT("_"&amp;_xlfn.XLOOKUP(BD$2,WatchbillMONTHLY!$A$71:$U$71,OFFSET(WatchbillMONTHLY!$A$71:$U$71,1,2))),INDIRECT("_"&amp;_xlfn.XLOOKUP(BD$2,WatchbillMONTHLY!$A$71:$U$71,OFFSET(WatchbillMONTHLY!$A$71:$U$71,1,2))))=$A86,_xlfn.XLOOKUP(BD$2,WatchbillMONTHLY!$A$71:$U$71,OFFSET(WatchbillMONTHLY!$A$71:$U$71,1,2)),FALSE),TRUE,FALSE)),
IF(_xlfn.XLOOKUP(BD$2,WatchbillMONTHLY!$A$88:$U$88,OFFSET(WatchbillMONTHLY!$A$88:$U$88,1,2))=IF(_xlfn.XLOOKUP($A86,INDIRECT("_"&amp;_xlfn.XLOOKUP(BD$2,WatchbillMONTHLY!$A$88:$U$88,OFFSET(WatchbillMONTHLY!$A$88:$U$88,1,2))),INDIRECT("_"&amp;_xlfn.XLOOKUP(BD$2,WatchbillMONTHLY!$A$88:$U$88,OFFSET(WatchbillMONTHLY!$A$88:$U$88,1,2))))=$A86,_xlfn.XLOOKUP(BD$2,WatchbillMONTHLY!$A$88:$U$88,OFFSET(WatchbillMONTHLY!$A$88:$U$88,1,2)),FALSE),TRUE,FALSE)),
FALSE),FALSE)</f>
        <v>0</v>
      </c>
      <c r="BE86" s="209" t="b" cm="1">
        <f t="array" aca="1" ref="BE86" ca="1">IF(AND($A86 &gt; 0, X86 &gt; 0,BE$2&lt;MiscFormulas!$A$5+1),
_xlfn.IFNA(
_xlfn.IFNA(
_xlfn.IFNA(
_xlfn.IFNA(
_xlfn.IFNA(
_xlfn.IFNA(
IF(_xlfn.XLOOKUP(BE$2,WatchbillMONTHLY!$A$3:$U$3,OFFSET(WatchbillMONTHLY!$A$3:$U$3,1,2))=IF(_xlfn.XLOOKUP($A86,INDIRECT("_"&amp;_xlfn.XLOOKUP(BE$2,WatchbillMONTHLY!$A$3:$U$3,OFFSET(WatchbillMONTHLY!$A$3:$U$3,1,2))),INDIRECT("_"&amp;_xlfn.XLOOKUP(BE$2,WatchbillMONTHLY!$A$3:$U$3,OFFSET(WatchbillMONTHLY!$A$3:$U$3,1,2))))=$A86,_xlfn.XLOOKUP(BE$2,WatchbillMONTHLY!$A$3:$U$3,OFFSET(WatchbillMONTHLY!$A$3:$U$3,1,2)),FALSE),TRUE,FALSE),
IF(_xlfn.XLOOKUP(BE$2,WatchbillMONTHLY!$A$20:$U$20,OFFSET(WatchbillMONTHLY!$A$20:$U$20,1,2))=IF(_xlfn.XLOOKUP($A86,INDIRECT("_"&amp;_xlfn.XLOOKUP(BE$2,WatchbillMONTHLY!$A$20:$U$20,OFFSET(WatchbillMONTHLY!$A$20:$U$20,1,2))),INDIRECT("_"&amp;_xlfn.XLOOKUP(BE$2,WatchbillMONTHLY!$A$20:$U$20,OFFSET(WatchbillMONTHLY!$A$20:$U$20,1,2))))=$A86,_xlfn.XLOOKUP(BE$2,WatchbillMONTHLY!$A$20:$U$20,OFFSET(WatchbillMONTHLY!$A$20:$U$20,1,2)),FALSE),TRUE,FALSE)),
IF(_xlfn.XLOOKUP(BE$2,WatchbillMONTHLY!$A$37:$U$37,OFFSET(WatchbillMONTHLY!$A$37:$U$37,1,2))=IF(_xlfn.XLOOKUP($A86,INDIRECT("_"&amp;_xlfn.XLOOKUP(BE$2,WatchbillMONTHLY!$A$37:$U$37,OFFSET(WatchbillMONTHLY!$A$37:$U$37,1,2))),INDIRECT("_"&amp;_xlfn.XLOOKUP(BE$2,WatchbillMONTHLY!$A$37:$U$37,OFFSET(WatchbillMONTHLY!$A$37:$U$37,1,2))))=$A86,_xlfn.XLOOKUP(BE$2,WatchbillMONTHLY!$A$37:$U$37,OFFSET(WatchbillMONTHLY!$A$37:$U$37,1,2)),FALSE),TRUE,FALSE)),
IF(_xlfn.XLOOKUP(BE$2,WatchbillMONTHLY!$A$54:$U$54,OFFSET(WatchbillMONTHLY!$A$54:$U$54,1,2))=IF(_xlfn.XLOOKUP($A86,INDIRECT("_"&amp;_xlfn.XLOOKUP(BE$2,WatchbillMONTHLY!$A$54:$U$54,OFFSET(WatchbillMONTHLY!$A$54:$U$54,1,2))),INDIRECT("_"&amp;_xlfn.XLOOKUP(BE$2,WatchbillMONTHLY!$A$54:$U$54,OFFSET(WatchbillMONTHLY!$A$54:$U$54,1,2))))=$A86,_xlfn.XLOOKUP(BE$2,WatchbillMONTHLY!$A$54:$U$54,OFFSET(WatchbillMONTHLY!$A$54:$U$54,1,2)),FALSE),TRUE,FALSE)),
IF(_xlfn.XLOOKUP(BE$2,WatchbillMONTHLY!$A$71:$U$71,OFFSET(WatchbillMONTHLY!$A$71:$U$71,1,2))=IF(_xlfn.XLOOKUP($A86,INDIRECT("_"&amp;_xlfn.XLOOKUP(BE$2,WatchbillMONTHLY!$A$71:$U$71,OFFSET(WatchbillMONTHLY!$A$71:$U$71,1,2))),INDIRECT("_"&amp;_xlfn.XLOOKUP(BE$2,WatchbillMONTHLY!$A$71:$U$71,OFFSET(WatchbillMONTHLY!$A$71:$U$71,1,2))))=$A86,_xlfn.XLOOKUP(BE$2,WatchbillMONTHLY!$A$71:$U$71,OFFSET(WatchbillMONTHLY!$A$71:$U$71,1,2)),FALSE),TRUE,FALSE)),
IF(_xlfn.XLOOKUP(BE$2,WatchbillMONTHLY!$A$88:$U$88,OFFSET(WatchbillMONTHLY!$A$88:$U$88,1,2))=IF(_xlfn.XLOOKUP($A86,INDIRECT("_"&amp;_xlfn.XLOOKUP(BE$2,WatchbillMONTHLY!$A$88:$U$88,OFFSET(WatchbillMONTHLY!$A$88:$U$88,1,2))),INDIRECT("_"&amp;_xlfn.XLOOKUP(BE$2,WatchbillMONTHLY!$A$88:$U$88,OFFSET(WatchbillMONTHLY!$A$88:$U$88,1,2))))=$A86,_xlfn.XLOOKUP(BE$2,WatchbillMONTHLY!$A$88:$U$88,OFFSET(WatchbillMONTHLY!$A$88:$U$88,1,2)),FALSE),TRUE,FALSE)),
FALSE),FALSE)</f>
        <v>0</v>
      </c>
      <c r="BF86" s="209" t="b" cm="1">
        <f t="array" aca="1" ref="BF86" ca="1">IF(AND($A86 &gt; 0, Y86 &gt; 0,BF$2&lt;MiscFormulas!$A$5+1),
_xlfn.IFNA(
_xlfn.IFNA(
_xlfn.IFNA(
_xlfn.IFNA(
_xlfn.IFNA(
_xlfn.IFNA(
IF(_xlfn.XLOOKUP(BF$2,WatchbillMONTHLY!$A$3:$U$3,OFFSET(WatchbillMONTHLY!$A$3:$U$3,1,2))=IF(_xlfn.XLOOKUP($A86,INDIRECT("_"&amp;_xlfn.XLOOKUP(BF$2,WatchbillMONTHLY!$A$3:$U$3,OFFSET(WatchbillMONTHLY!$A$3:$U$3,1,2))),INDIRECT("_"&amp;_xlfn.XLOOKUP(BF$2,WatchbillMONTHLY!$A$3:$U$3,OFFSET(WatchbillMONTHLY!$A$3:$U$3,1,2))))=$A86,_xlfn.XLOOKUP(BF$2,WatchbillMONTHLY!$A$3:$U$3,OFFSET(WatchbillMONTHLY!$A$3:$U$3,1,2)),FALSE),TRUE,FALSE),
IF(_xlfn.XLOOKUP(BF$2,WatchbillMONTHLY!$A$20:$U$20,OFFSET(WatchbillMONTHLY!$A$20:$U$20,1,2))=IF(_xlfn.XLOOKUP($A86,INDIRECT("_"&amp;_xlfn.XLOOKUP(BF$2,WatchbillMONTHLY!$A$20:$U$20,OFFSET(WatchbillMONTHLY!$A$20:$U$20,1,2))),INDIRECT("_"&amp;_xlfn.XLOOKUP(BF$2,WatchbillMONTHLY!$A$20:$U$20,OFFSET(WatchbillMONTHLY!$A$20:$U$20,1,2))))=$A86,_xlfn.XLOOKUP(BF$2,WatchbillMONTHLY!$A$20:$U$20,OFFSET(WatchbillMONTHLY!$A$20:$U$20,1,2)),FALSE),TRUE,FALSE)),
IF(_xlfn.XLOOKUP(BF$2,WatchbillMONTHLY!$A$37:$U$37,OFFSET(WatchbillMONTHLY!$A$37:$U$37,1,2))=IF(_xlfn.XLOOKUP($A86,INDIRECT("_"&amp;_xlfn.XLOOKUP(BF$2,WatchbillMONTHLY!$A$37:$U$37,OFFSET(WatchbillMONTHLY!$A$37:$U$37,1,2))),INDIRECT("_"&amp;_xlfn.XLOOKUP(BF$2,WatchbillMONTHLY!$A$37:$U$37,OFFSET(WatchbillMONTHLY!$A$37:$U$37,1,2))))=$A86,_xlfn.XLOOKUP(BF$2,WatchbillMONTHLY!$A$37:$U$37,OFFSET(WatchbillMONTHLY!$A$37:$U$37,1,2)),FALSE),TRUE,FALSE)),
IF(_xlfn.XLOOKUP(BF$2,WatchbillMONTHLY!$A$54:$U$54,OFFSET(WatchbillMONTHLY!$A$54:$U$54,1,2))=IF(_xlfn.XLOOKUP($A86,INDIRECT("_"&amp;_xlfn.XLOOKUP(BF$2,WatchbillMONTHLY!$A$54:$U$54,OFFSET(WatchbillMONTHLY!$A$54:$U$54,1,2))),INDIRECT("_"&amp;_xlfn.XLOOKUP(BF$2,WatchbillMONTHLY!$A$54:$U$54,OFFSET(WatchbillMONTHLY!$A$54:$U$54,1,2))))=$A86,_xlfn.XLOOKUP(BF$2,WatchbillMONTHLY!$A$54:$U$54,OFFSET(WatchbillMONTHLY!$A$54:$U$54,1,2)),FALSE),TRUE,FALSE)),
IF(_xlfn.XLOOKUP(BF$2,WatchbillMONTHLY!$A$71:$U$71,OFFSET(WatchbillMONTHLY!$A$71:$U$71,1,2))=IF(_xlfn.XLOOKUP($A86,INDIRECT("_"&amp;_xlfn.XLOOKUP(BF$2,WatchbillMONTHLY!$A$71:$U$71,OFFSET(WatchbillMONTHLY!$A$71:$U$71,1,2))),INDIRECT("_"&amp;_xlfn.XLOOKUP(BF$2,WatchbillMONTHLY!$A$71:$U$71,OFFSET(WatchbillMONTHLY!$A$71:$U$71,1,2))))=$A86,_xlfn.XLOOKUP(BF$2,WatchbillMONTHLY!$A$71:$U$71,OFFSET(WatchbillMONTHLY!$A$71:$U$71,1,2)),FALSE),TRUE,FALSE)),
IF(_xlfn.XLOOKUP(BF$2,WatchbillMONTHLY!$A$88:$U$88,OFFSET(WatchbillMONTHLY!$A$88:$U$88,1,2))=IF(_xlfn.XLOOKUP($A86,INDIRECT("_"&amp;_xlfn.XLOOKUP(BF$2,WatchbillMONTHLY!$A$88:$U$88,OFFSET(WatchbillMONTHLY!$A$88:$U$88,1,2))),INDIRECT("_"&amp;_xlfn.XLOOKUP(BF$2,WatchbillMONTHLY!$A$88:$U$88,OFFSET(WatchbillMONTHLY!$A$88:$U$88,1,2))))=$A86,_xlfn.XLOOKUP(BF$2,WatchbillMONTHLY!$A$88:$U$88,OFFSET(WatchbillMONTHLY!$A$88:$U$88,1,2)),FALSE),TRUE,FALSE)),
FALSE),FALSE)</f>
        <v>0</v>
      </c>
      <c r="BG86" s="209" t="b" cm="1">
        <f t="array" aca="1" ref="BG86" ca="1">IF(AND($A86 &gt; 0, Z86 &gt; 0,BG$2&lt;MiscFormulas!$A$5+1),
_xlfn.IFNA(
_xlfn.IFNA(
_xlfn.IFNA(
_xlfn.IFNA(
_xlfn.IFNA(
_xlfn.IFNA(
IF(_xlfn.XLOOKUP(BG$2,WatchbillMONTHLY!$A$3:$U$3,OFFSET(WatchbillMONTHLY!$A$3:$U$3,1,2))=IF(_xlfn.XLOOKUP($A86,INDIRECT("_"&amp;_xlfn.XLOOKUP(BG$2,WatchbillMONTHLY!$A$3:$U$3,OFFSET(WatchbillMONTHLY!$A$3:$U$3,1,2))),INDIRECT("_"&amp;_xlfn.XLOOKUP(BG$2,WatchbillMONTHLY!$A$3:$U$3,OFFSET(WatchbillMONTHLY!$A$3:$U$3,1,2))))=$A86,_xlfn.XLOOKUP(BG$2,WatchbillMONTHLY!$A$3:$U$3,OFFSET(WatchbillMONTHLY!$A$3:$U$3,1,2)),FALSE),TRUE,FALSE),
IF(_xlfn.XLOOKUP(BG$2,WatchbillMONTHLY!$A$20:$U$20,OFFSET(WatchbillMONTHLY!$A$20:$U$20,1,2))=IF(_xlfn.XLOOKUP($A86,INDIRECT("_"&amp;_xlfn.XLOOKUP(BG$2,WatchbillMONTHLY!$A$20:$U$20,OFFSET(WatchbillMONTHLY!$A$20:$U$20,1,2))),INDIRECT("_"&amp;_xlfn.XLOOKUP(BG$2,WatchbillMONTHLY!$A$20:$U$20,OFFSET(WatchbillMONTHLY!$A$20:$U$20,1,2))))=$A86,_xlfn.XLOOKUP(BG$2,WatchbillMONTHLY!$A$20:$U$20,OFFSET(WatchbillMONTHLY!$A$20:$U$20,1,2)),FALSE),TRUE,FALSE)),
IF(_xlfn.XLOOKUP(BG$2,WatchbillMONTHLY!$A$37:$U$37,OFFSET(WatchbillMONTHLY!$A$37:$U$37,1,2))=IF(_xlfn.XLOOKUP($A86,INDIRECT("_"&amp;_xlfn.XLOOKUP(BG$2,WatchbillMONTHLY!$A$37:$U$37,OFFSET(WatchbillMONTHLY!$A$37:$U$37,1,2))),INDIRECT("_"&amp;_xlfn.XLOOKUP(BG$2,WatchbillMONTHLY!$A$37:$U$37,OFFSET(WatchbillMONTHLY!$A$37:$U$37,1,2))))=$A86,_xlfn.XLOOKUP(BG$2,WatchbillMONTHLY!$A$37:$U$37,OFFSET(WatchbillMONTHLY!$A$37:$U$37,1,2)),FALSE),TRUE,FALSE)),
IF(_xlfn.XLOOKUP(BG$2,WatchbillMONTHLY!$A$54:$U$54,OFFSET(WatchbillMONTHLY!$A$54:$U$54,1,2))=IF(_xlfn.XLOOKUP($A86,INDIRECT("_"&amp;_xlfn.XLOOKUP(BG$2,WatchbillMONTHLY!$A$54:$U$54,OFFSET(WatchbillMONTHLY!$A$54:$U$54,1,2))),INDIRECT("_"&amp;_xlfn.XLOOKUP(BG$2,WatchbillMONTHLY!$A$54:$U$54,OFFSET(WatchbillMONTHLY!$A$54:$U$54,1,2))))=$A86,_xlfn.XLOOKUP(BG$2,WatchbillMONTHLY!$A$54:$U$54,OFFSET(WatchbillMONTHLY!$A$54:$U$54,1,2)),FALSE),TRUE,FALSE)),
IF(_xlfn.XLOOKUP(BG$2,WatchbillMONTHLY!$A$71:$U$71,OFFSET(WatchbillMONTHLY!$A$71:$U$71,1,2))=IF(_xlfn.XLOOKUP($A86,INDIRECT("_"&amp;_xlfn.XLOOKUP(BG$2,WatchbillMONTHLY!$A$71:$U$71,OFFSET(WatchbillMONTHLY!$A$71:$U$71,1,2))),INDIRECT("_"&amp;_xlfn.XLOOKUP(BG$2,WatchbillMONTHLY!$A$71:$U$71,OFFSET(WatchbillMONTHLY!$A$71:$U$71,1,2))))=$A86,_xlfn.XLOOKUP(BG$2,WatchbillMONTHLY!$A$71:$U$71,OFFSET(WatchbillMONTHLY!$A$71:$U$71,1,2)),FALSE),TRUE,FALSE)),
IF(_xlfn.XLOOKUP(BG$2,WatchbillMONTHLY!$A$88:$U$88,OFFSET(WatchbillMONTHLY!$A$88:$U$88,1,2))=IF(_xlfn.XLOOKUP($A86,INDIRECT("_"&amp;_xlfn.XLOOKUP(BG$2,WatchbillMONTHLY!$A$88:$U$88,OFFSET(WatchbillMONTHLY!$A$88:$U$88,1,2))),INDIRECT("_"&amp;_xlfn.XLOOKUP(BG$2,WatchbillMONTHLY!$A$88:$U$88,OFFSET(WatchbillMONTHLY!$A$88:$U$88,1,2))))=$A86,_xlfn.XLOOKUP(BG$2,WatchbillMONTHLY!$A$88:$U$88,OFFSET(WatchbillMONTHLY!$A$88:$U$88,1,2)),FALSE),TRUE,FALSE)),
FALSE),FALSE)</f>
        <v>0</v>
      </c>
      <c r="BH86" s="209" t="b" cm="1">
        <f t="array" aca="1" ref="BH86" ca="1">IF(AND($A86 &gt; 0, AA86 &gt; 0,BH$2&lt;MiscFormulas!$A$5+1),
_xlfn.IFNA(
_xlfn.IFNA(
_xlfn.IFNA(
_xlfn.IFNA(
_xlfn.IFNA(
_xlfn.IFNA(
IF(_xlfn.XLOOKUP(BH$2,WatchbillMONTHLY!$A$3:$U$3,OFFSET(WatchbillMONTHLY!$A$3:$U$3,1,2))=IF(_xlfn.XLOOKUP($A86,INDIRECT("_"&amp;_xlfn.XLOOKUP(BH$2,WatchbillMONTHLY!$A$3:$U$3,OFFSET(WatchbillMONTHLY!$A$3:$U$3,1,2))),INDIRECT("_"&amp;_xlfn.XLOOKUP(BH$2,WatchbillMONTHLY!$A$3:$U$3,OFFSET(WatchbillMONTHLY!$A$3:$U$3,1,2))))=$A86,_xlfn.XLOOKUP(BH$2,WatchbillMONTHLY!$A$3:$U$3,OFFSET(WatchbillMONTHLY!$A$3:$U$3,1,2)),FALSE),TRUE,FALSE),
IF(_xlfn.XLOOKUP(BH$2,WatchbillMONTHLY!$A$20:$U$20,OFFSET(WatchbillMONTHLY!$A$20:$U$20,1,2))=IF(_xlfn.XLOOKUP($A86,INDIRECT("_"&amp;_xlfn.XLOOKUP(BH$2,WatchbillMONTHLY!$A$20:$U$20,OFFSET(WatchbillMONTHLY!$A$20:$U$20,1,2))),INDIRECT("_"&amp;_xlfn.XLOOKUP(BH$2,WatchbillMONTHLY!$A$20:$U$20,OFFSET(WatchbillMONTHLY!$A$20:$U$20,1,2))))=$A86,_xlfn.XLOOKUP(BH$2,WatchbillMONTHLY!$A$20:$U$20,OFFSET(WatchbillMONTHLY!$A$20:$U$20,1,2)),FALSE),TRUE,FALSE)),
IF(_xlfn.XLOOKUP(BH$2,WatchbillMONTHLY!$A$37:$U$37,OFFSET(WatchbillMONTHLY!$A$37:$U$37,1,2))=IF(_xlfn.XLOOKUP($A86,INDIRECT("_"&amp;_xlfn.XLOOKUP(BH$2,WatchbillMONTHLY!$A$37:$U$37,OFFSET(WatchbillMONTHLY!$A$37:$U$37,1,2))),INDIRECT("_"&amp;_xlfn.XLOOKUP(BH$2,WatchbillMONTHLY!$A$37:$U$37,OFFSET(WatchbillMONTHLY!$A$37:$U$37,1,2))))=$A86,_xlfn.XLOOKUP(BH$2,WatchbillMONTHLY!$A$37:$U$37,OFFSET(WatchbillMONTHLY!$A$37:$U$37,1,2)),FALSE),TRUE,FALSE)),
IF(_xlfn.XLOOKUP(BH$2,WatchbillMONTHLY!$A$54:$U$54,OFFSET(WatchbillMONTHLY!$A$54:$U$54,1,2))=IF(_xlfn.XLOOKUP($A86,INDIRECT("_"&amp;_xlfn.XLOOKUP(BH$2,WatchbillMONTHLY!$A$54:$U$54,OFFSET(WatchbillMONTHLY!$A$54:$U$54,1,2))),INDIRECT("_"&amp;_xlfn.XLOOKUP(BH$2,WatchbillMONTHLY!$A$54:$U$54,OFFSET(WatchbillMONTHLY!$A$54:$U$54,1,2))))=$A86,_xlfn.XLOOKUP(BH$2,WatchbillMONTHLY!$A$54:$U$54,OFFSET(WatchbillMONTHLY!$A$54:$U$54,1,2)),FALSE),TRUE,FALSE)),
IF(_xlfn.XLOOKUP(BH$2,WatchbillMONTHLY!$A$71:$U$71,OFFSET(WatchbillMONTHLY!$A$71:$U$71,1,2))=IF(_xlfn.XLOOKUP($A86,INDIRECT("_"&amp;_xlfn.XLOOKUP(BH$2,WatchbillMONTHLY!$A$71:$U$71,OFFSET(WatchbillMONTHLY!$A$71:$U$71,1,2))),INDIRECT("_"&amp;_xlfn.XLOOKUP(BH$2,WatchbillMONTHLY!$A$71:$U$71,OFFSET(WatchbillMONTHLY!$A$71:$U$71,1,2))))=$A86,_xlfn.XLOOKUP(BH$2,WatchbillMONTHLY!$A$71:$U$71,OFFSET(WatchbillMONTHLY!$A$71:$U$71,1,2)),FALSE),TRUE,FALSE)),
IF(_xlfn.XLOOKUP(BH$2,WatchbillMONTHLY!$A$88:$U$88,OFFSET(WatchbillMONTHLY!$A$88:$U$88,1,2))=IF(_xlfn.XLOOKUP($A86,INDIRECT("_"&amp;_xlfn.XLOOKUP(BH$2,WatchbillMONTHLY!$A$88:$U$88,OFFSET(WatchbillMONTHLY!$A$88:$U$88,1,2))),INDIRECT("_"&amp;_xlfn.XLOOKUP(BH$2,WatchbillMONTHLY!$A$88:$U$88,OFFSET(WatchbillMONTHLY!$A$88:$U$88,1,2))))=$A86,_xlfn.XLOOKUP(BH$2,WatchbillMONTHLY!$A$88:$U$88,OFFSET(WatchbillMONTHLY!$A$88:$U$88,1,2)),FALSE),TRUE,FALSE)),
FALSE),FALSE)</f>
        <v>0</v>
      </c>
      <c r="BI86" s="209" t="b" cm="1">
        <f t="array" aca="1" ref="BI86" ca="1">IF(AND($A86 &gt; 0, AB86 &gt; 0,BI$2&lt;MiscFormulas!$A$5+1),
_xlfn.IFNA(
_xlfn.IFNA(
_xlfn.IFNA(
_xlfn.IFNA(
_xlfn.IFNA(
_xlfn.IFNA(
IF(_xlfn.XLOOKUP(BI$2,WatchbillMONTHLY!$A$3:$U$3,OFFSET(WatchbillMONTHLY!$A$3:$U$3,1,2))=IF(_xlfn.XLOOKUP($A86,INDIRECT("_"&amp;_xlfn.XLOOKUP(BI$2,WatchbillMONTHLY!$A$3:$U$3,OFFSET(WatchbillMONTHLY!$A$3:$U$3,1,2))),INDIRECT("_"&amp;_xlfn.XLOOKUP(BI$2,WatchbillMONTHLY!$A$3:$U$3,OFFSET(WatchbillMONTHLY!$A$3:$U$3,1,2))))=$A86,_xlfn.XLOOKUP(BI$2,WatchbillMONTHLY!$A$3:$U$3,OFFSET(WatchbillMONTHLY!$A$3:$U$3,1,2)),FALSE),TRUE,FALSE),
IF(_xlfn.XLOOKUP(BI$2,WatchbillMONTHLY!$A$20:$U$20,OFFSET(WatchbillMONTHLY!$A$20:$U$20,1,2))=IF(_xlfn.XLOOKUP($A86,INDIRECT("_"&amp;_xlfn.XLOOKUP(BI$2,WatchbillMONTHLY!$A$20:$U$20,OFFSET(WatchbillMONTHLY!$A$20:$U$20,1,2))),INDIRECT("_"&amp;_xlfn.XLOOKUP(BI$2,WatchbillMONTHLY!$A$20:$U$20,OFFSET(WatchbillMONTHLY!$A$20:$U$20,1,2))))=$A86,_xlfn.XLOOKUP(BI$2,WatchbillMONTHLY!$A$20:$U$20,OFFSET(WatchbillMONTHLY!$A$20:$U$20,1,2)),FALSE),TRUE,FALSE)),
IF(_xlfn.XLOOKUP(BI$2,WatchbillMONTHLY!$A$37:$U$37,OFFSET(WatchbillMONTHLY!$A$37:$U$37,1,2))=IF(_xlfn.XLOOKUP($A86,INDIRECT("_"&amp;_xlfn.XLOOKUP(BI$2,WatchbillMONTHLY!$A$37:$U$37,OFFSET(WatchbillMONTHLY!$A$37:$U$37,1,2))),INDIRECT("_"&amp;_xlfn.XLOOKUP(BI$2,WatchbillMONTHLY!$A$37:$U$37,OFFSET(WatchbillMONTHLY!$A$37:$U$37,1,2))))=$A86,_xlfn.XLOOKUP(BI$2,WatchbillMONTHLY!$A$37:$U$37,OFFSET(WatchbillMONTHLY!$A$37:$U$37,1,2)),FALSE),TRUE,FALSE)),
IF(_xlfn.XLOOKUP(BI$2,WatchbillMONTHLY!$A$54:$U$54,OFFSET(WatchbillMONTHLY!$A$54:$U$54,1,2))=IF(_xlfn.XLOOKUP($A86,INDIRECT("_"&amp;_xlfn.XLOOKUP(BI$2,WatchbillMONTHLY!$A$54:$U$54,OFFSET(WatchbillMONTHLY!$A$54:$U$54,1,2))),INDIRECT("_"&amp;_xlfn.XLOOKUP(BI$2,WatchbillMONTHLY!$A$54:$U$54,OFFSET(WatchbillMONTHLY!$A$54:$U$54,1,2))))=$A86,_xlfn.XLOOKUP(BI$2,WatchbillMONTHLY!$A$54:$U$54,OFFSET(WatchbillMONTHLY!$A$54:$U$54,1,2)),FALSE),TRUE,FALSE)),
IF(_xlfn.XLOOKUP(BI$2,WatchbillMONTHLY!$A$71:$U$71,OFFSET(WatchbillMONTHLY!$A$71:$U$71,1,2))=IF(_xlfn.XLOOKUP($A86,INDIRECT("_"&amp;_xlfn.XLOOKUP(BI$2,WatchbillMONTHLY!$A$71:$U$71,OFFSET(WatchbillMONTHLY!$A$71:$U$71,1,2))),INDIRECT("_"&amp;_xlfn.XLOOKUP(BI$2,WatchbillMONTHLY!$A$71:$U$71,OFFSET(WatchbillMONTHLY!$A$71:$U$71,1,2))))=$A86,_xlfn.XLOOKUP(BI$2,WatchbillMONTHLY!$A$71:$U$71,OFFSET(WatchbillMONTHLY!$A$71:$U$71,1,2)),FALSE),TRUE,FALSE)),
IF(_xlfn.XLOOKUP(BI$2,WatchbillMONTHLY!$A$88:$U$88,OFFSET(WatchbillMONTHLY!$A$88:$U$88,1,2))=IF(_xlfn.XLOOKUP($A86,INDIRECT("_"&amp;_xlfn.XLOOKUP(BI$2,WatchbillMONTHLY!$A$88:$U$88,OFFSET(WatchbillMONTHLY!$A$88:$U$88,1,2))),INDIRECT("_"&amp;_xlfn.XLOOKUP(BI$2,WatchbillMONTHLY!$A$88:$U$88,OFFSET(WatchbillMONTHLY!$A$88:$U$88,1,2))))=$A86,_xlfn.XLOOKUP(BI$2,WatchbillMONTHLY!$A$88:$U$88,OFFSET(WatchbillMONTHLY!$A$88:$U$88,1,2)),FALSE),TRUE,FALSE)),
FALSE),FALSE)</f>
        <v>0</v>
      </c>
      <c r="BJ86" s="209" t="b" cm="1">
        <f t="array" aca="1" ref="BJ86" ca="1">IF(AND($A86 &gt; 0, AC86 &gt; 0,BJ$2&lt;MiscFormulas!$A$5+1),
_xlfn.IFNA(
_xlfn.IFNA(
_xlfn.IFNA(
_xlfn.IFNA(
_xlfn.IFNA(
_xlfn.IFNA(
IF(_xlfn.XLOOKUP(BJ$2,WatchbillMONTHLY!$A$3:$U$3,OFFSET(WatchbillMONTHLY!$A$3:$U$3,1,2))=IF(_xlfn.XLOOKUP($A86,INDIRECT("_"&amp;_xlfn.XLOOKUP(BJ$2,WatchbillMONTHLY!$A$3:$U$3,OFFSET(WatchbillMONTHLY!$A$3:$U$3,1,2))),INDIRECT("_"&amp;_xlfn.XLOOKUP(BJ$2,WatchbillMONTHLY!$A$3:$U$3,OFFSET(WatchbillMONTHLY!$A$3:$U$3,1,2))))=$A86,_xlfn.XLOOKUP(BJ$2,WatchbillMONTHLY!$A$3:$U$3,OFFSET(WatchbillMONTHLY!$A$3:$U$3,1,2)),FALSE),TRUE,FALSE),
IF(_xlfn.XLOOKUP(BJ$2,WatchbillMONTHLY!$A$20:$U$20,OFFSET(WatchbillMONTHLY!$A$20:$U$20,1,2))=IF(_xlfn.XLOOKUP($A86,INDIRECT("_"&amp;_xlfn.XLOOKUP(BJ$2,WatchbillMONTHLY!$A$20:$U$20,OFFSET(WatchbillMONTHLY!$A$20:$U$20,1,2))),INDIRECT("_"&amp;_xlfn.XLOOKUP(BJ$2,WatchbillMONTHLY!$A$20:$U$20,OFFSET(WatchbillMONTHLY!$A$20:$U$20,1,2))))=$A86,_xlfn.XLOOKUP(BJ$2,WatchbillMONTHLY!$A$20:$U$20,OFFSET(WatchbillMONTHLY!$A$20:$U$20,1,2)),FALSE),TRUE,FALSE)),
IF(_xlfn.XLOOKUP(BJ$2,WatchbillMONTHLY!$A$37:$U$37,OFFSET(WatchbillMONTHLY!$A$37:$U$37,1,2))=IF(_xlfn.XLOOKUP($A86,INDIRECT("_"&amp;_xlfn.XLOOKUP(BJ$2,WatchbillMONTHLY!$A$37:$U$37,OFFSET(WatchbillMONTHLY!$A$37:$U$37,1,2))),INDIRECT("_"&amp;_xlfn.XLOOKUP(BJ$2,WatchbillMONTHLY!$A$37:$U$37,OFFSET(WatchbillMONTHLY!$A$37:$U$37,1,2))))=$A86,_xlfn.XLOOKUP(BJ$2,WatchbillMONTHLY!$A$37:$U$37,OFFSET(WatchbillMONTHLY!$A$37:$U$37,1,2)),FALSE),TRUE,FALSE)),
IF(_xlfn.XLOOKUP(BJ$2,WatchbillMONTHLY!$A$54:$U$54,OFFSET(WatchbillMONTHLY!$A$54:$U$54,1,2))=IF(_xlfn.XLOOKUP($A86,INDIRECT("_"&amp;_xlfn.XLOOKUP(BJ$2,WatchbillMONTHLY!$A$54:$U$54,OFFSET(WatchbillMONTHLY!$A$54:$U$54,1,2))),INDIRECT("_"&amp;_xlfn.XLOOKUP(BJ$2,WatchbillMONTHLY!$A$54:$U$54,OFFSET(WatchbillMONTHLY!$A$54:$U$54,1,2))))=$A86,_xlfn.XLOOKUP(BJ$2,WatchbillMONTHLY!$A$54:$U$54,OFFSET(WatchbillMONTHLY!$A$54:$U$54,1,2)),FALSE),TRUE,FALSE)),
IF(_xlfn.XLOOKUP(BJ$2,WatchbillMONTHLY!$A$71:$U$71,OFFSET(WatchbillMONTHLY!$A$71:$U$71,1,2))=IF(_xlfn.XLOOKUP($A86,INDIRECT("_"&amp;_xlfn.XLOOKUP(BJ$2,WatchbillMONTHLY!$A$71:$U$71,OFFSET(WatchbillMONTHLY!$A$71:$U$71,1,2))),INDIRECT("_"&amp;_xlfn.XLOOKUP(BJ$2,WatchbillMONTHLY!$A$71:$U$71,OFFSET(WatchbillMONTHLY!$A$71:$U$71,1,2))))=$A86,_xlfn.XLOOKUP(BJ$2,WatchbillMONTHLY!$A$71:$U$71,OFFSET(WatchbillMONTHLY!$A$71:$U$71,1,2)),FALSE),TRUE,FALSE)),
IF(_xlfn.XLOOKUP(BJ$2,WatchbillMONTHLY!$A$88:$U$88,OFFSET(WatchbillMONTHLY!$A$88:$U$88,1,2))=IF(_xlfn.XLOOKUP($A86,INDIRECT("_"&amp;_xlfn.XLOOKUP(BJ$2,WatchbillMONTHLY!$A$88:$U$88,OFFSET(WatchbillMONTHLY!$A$88:$U$88,1,2))),INDIRECT("_"&amp;_xlfn.XLOOKUP(BJ$2,WatchbillMONTHLY!$A$88:$U$88,OFFSET(WatchbillMONTHLY!$A$88:$U$88,1,2))))=$A86,_xlfn.XLOOKUP(BJ$2,WatchbillMONTHLY!$A$88:$U$88,OFFSET(WatchbillMONTHLY!$A$88:$U$88,1,2)),FALSE),TRUE,FALSE)),
FALSE),FALSE)</f>
        <v>0</v>
      </c>
      <c r="BK86" s="209" t="b" cm="1">
        <f t="array" aca="1" ref="BK86" ca="1">IF(AND($A86 &gt; 0, AD86 &gt; 0,BK$2&lt;MiscFormulas!$A$5+1),
_xlfn.IFNA(
_xlfn.IFNA(
_xlfn.IFNA(
_xlfn.IFNA(
_xlfn.IFNA(
_xlfn.IFNA(
IF(_xlfn.XLOOKUP(BK$2,WatchbillMONTHLY!$A$3:$U$3,OFFSET(WatchbillMONTHLY!$A$3:$U$3,1,2))=IF(_xlfn.XLOOKUP($A86,INDIRECT("_"&amp;_xlfn.XLOOKUP(BK$2,WatchbillMONTHLY!$A$3:$U$3,OFFSET(WatchbillMONTHLY!$A$3:$U$3,1,2))),INDIRECT("_"&amp;_xlfn.XLOOKUP(BK$2,WatchbillMONTHLY!$A$3:$U$3,OFFSET(WatchbillMONTHLY!$A$3:$U$3,1,2))))=$A86,_xlfn.XLOOKUP(BK$2,WatchbillMONTHLY!$A$3:$U$3,OFFSET(WatchbillMONTHLY!$A$3:$U$3,1,2)),FALSE),TRUE,FALSE),
IF(_xlfn.XLOOKUP(BK$2,WatchbillMONTHLY!$A$20:$U$20,OFFSET(WatchbillMONTHLY!$A$20:$U$20,1,2))=IF(_xlfn.XLOOKUP($A86,INDIRECT("_"&amp;_xlfn.XLOOKUP(BK$2,WatchbillMONTHLY!$A$20:$U$20,OFFSET(WatchbillMONTHLY!$A$20:$U$20,1,2))),INDIRECT("_"&amp;_xlfn.XLOOKUP(BK$2,WatchbillMONTHLY!$A$20:$U$20,OFFSET(WatchbillMONTHLY!$A$20:$U$20,1,2))))=$A86,_xlfn.XLOOKUP(BK$2,WatchbillMONTHLY!$A$20:$U$20,OFFSET(WatchbillMONTHLY!$A$20:$U$20,1,2)),FALSE),TRUE,FALSE)),
IF(_xlfn.XLOOKUP(BK$2,WatchbillMONTHLY!$A$37:$U$37,OFFSET(WatchbillMONTHLY!$A$37:$U$37,1,2))=IF(_xlfn.XLOOKUP($A86,INDIRECT("_"&amp;_xlfn.XLOOKUP(BK$2,WatchbillMONTHLY!$A$37:$U$37,OFFSET(WatchbillMONTHLY!$A$37:$U$37,1,2))),INDIRECT("_"&amp;_xlfn.XLOOKUP(BK$2,WatchbillMONTHLY!$A$37:$U$37,OFFSET(WatchbillMONTHLY!$A$37:$U$37,1,2))))=$A86,_xlfn.XLOOKUP(BK$2,WatchbillMONTHLY!$A$37:$U$37,OFFSET(WatchbillMONTHLY!$A$37:$U$37,1,2)),FALSE),TRUE,FALSE)),
IF(_xlfn.XLOOKUP(BK$2,WatchbillMONTHLY!$A$54:$U$54,OFFSET(WatchbillMONTHLY!$A$54:$U$54,1,2))=IF(_xlfn.XLOOKUP($A86,INDIRECT("_"&amp;_xlfn.XLOOKUP(BK$2,WatchbillMONTHLY!$A$54:$U$54,OFFSET(WatchbillMONTHLY!$A$54:$U$54,1,2))),INDIRECT("_"&amp;_xlfn.XLOOKUP(BK$2,WatchbillMONTHLY!$A$54:$U$54,OFFSET(WatchbillMONTHLY!$A$54:$U$54,1,2))))=$A86,_xlfn.XLOOKUP(BK$2,WatchbillMONTHLY!$A$54:$U$54,OFFSET(WatchbillMONTHLY!$A$54:$U$54,1,2)),FALSE),TRUE,FALSE)),
IF(_xlfn.XLOOKUP(BK$2,WatchbillMONTHLY!$A$71:$U$71,OFFSET(WatchbillMONTHLY!$A$71:$U$71,1,2))=IF(_xlfn.XLOOKUP($A86,INDIRECT("_"&amp;_xlfn.XLOOKUP(BK$2,WatchbillMONTHLY!$A$71:$U$71,OFFSET(WatchbillMONTHLY!$A$71:$U$71,1,2))),INDIRECT("_"&amp;_xlfn.XLOOKUP(BK$2,WatchbillMONTHLY!$A$71:$U$71,OFFSET(WatchbillMONTHLY!$A$71:$U$71,1,2))))=$A86,_xlfn.XLOOKUP(BK$2,WatchbillMONTHLY!$A$71:$U$71,OFFSET(WatchbillMONTHLY!$A$71:$U$71,1,2)),FALSE),TRUE,FALSE)),
IF(_xlfn.XLOOKUP(BK$2,WatchbillMONTHLY!$A$88:$U$88,OFFSET(WatchbillMONTHLY!$A$88:$U$88,1,2))=IF(_xlfn.XLOOKUP($A86,INDIRECT("_"&amp;_xlfn.XLOOKUP(BK$2,WatchbillMONTHLY!$A$88:$U$88,OFFSET(WatchbillMONTHLY!$A$88:$U$88,1,2))),INDIRECT("_"&amp;_xlfn.XLOOKUP(BK$2,WatchbillMONTHLY!$A$88:$U$88,OFFSET(WatchbillMONTHLY!$A$88:$U$88,1,2))))=$A86,_xlfn.XLOOKUP(BK$2,WatchbillMONTHLY!$A$88:$U$88,OFFSET(WatchbillMONTHLY!$A$88:$U$88,1,2)),FALSE),TRUE,FALSE)),
FALSE),FALSE)</f>
        <v>0</v>
      </c>
      <c r="BL86" s="209" t="b" cm="1">
        <f t="array" aca="1" ref="BL86" ca="1">IF(AND($A86 &gt; 0, AE86 &gt; 0,BL$2&lt;MiscFormulas!$A$5+1),
_xlfn.IFNA(
_xlfn.IFNA(
_xlfn.IFNA(
_xlfn.IFNA(
_xlfn.IFNA(
_xlfn.IFNA(
IF(_xlfn.XLOOKUP(BL$2,WatchbillMONTHLY!$A$3:$U$3,OFFSET(WatchbillMONTHLY!$A$3:$U$3,1,2))=IF(_xlfn.XLOOKUP($A86,INDIRECT("_"&amp;_xlfn.XLOOKUP(BL$2,WatchbillMONTHLY!$A$3:$U$3,OFFSET(WatchbillMONTHLY!$A$3:$U$3,1,2))),INDIRECT("_"&amp;_xlfn.XLOOKUP(BL$2,WatchbillMONTHLY!$A$3:$U$3,OFFSET(WatchbillMONTHLY!$A$3:$U$3,1,2))))=$A86,_xlfn.XLOOKUP(BL$2,WatchbillMONTHLY!$A$3:$U$3,OFFSET(WatchbillMONTHLY!$A$3:$U$3,1,2)),FALSE),TRUE,FALSE),
IF(_xlfn.XLOOKUP(BL$2,WatchbillMONTHLY!$A$20:$U$20,OFFSET(WatchbillMONTHLY!$A$20:$U$20,1,2))=IF(_xlfn.XLOOKUP($A86,INDIRECT("_"&amp;_xlfn.XLOOKUP(BL$2,WatchbillMONTHLY!$A$20:$U$20,OFFSET(WatchbillMONTHLY!$A$20:$U$20,1,2))),INDIRECT("_"&amp;_xlfn.XLOOKUP(BL$2,WatchbillMONTHLY!$A$20:$U$20,OFFSET(WatchbillMONTHLY!$A$20:$U$20,1,2))))=$A86,_xlfn.XLOOKUP(BL$2,WatchbillMONTHLY!$A$20:$U$20,OFFSET(WatchbillMONTHLY!$A$20:$U$20,1,2)),FALSE),TRUE,FALSE)),
IF(_xlfn.XLOOKUP(BL$2,WatchbillMONTHLY!$A$37:$U$37,OFFSET(WatchbillMONTHLY!$A$37:$U$37,1,2))=IF(_xlfn.XLOOKUP($A86,INDIRECT("_"&amp;_xlfn.XLOOKUP(BL$2,WatchbillMONTHLY!$A$37:$U$37,OFFSET(WatchbillMONTHLY!$A$37:$U$37,1,2))),INDIRECT("_"&amp;_xlfn.XLOOKUP(BL$2,WatchbillMONTHLY!$A$37:$U$37,OFFSET(WatchbillMONTHLY!$A$37:$U$37,1,2))))=$A86,_xlfn.XLOOKUP(BL$2,WatchbillMONTHLY!$A$37:$U$37,OFFSET(WatchbillMONTHLY!$A$37:$U$37,1,2)),FALSE),TRUE,FALSE)),
IF(_xlfn.XLOOKUP(BL$2,WatchbillMONTHLY!$A$54:$U$54,OFFSET(WatchbillMONTHLY!$A$54:$U$54,1,2))=IF(_xlfn.XLOOKUP($A86,INDIRECT("_"&amp;_xlfn.XLOOKUP(BL$2,WatchbillMONTHLY!$A$54:$U$54,OFFSET(WatchbillMONTHLY!$A$54:$U$54,1,2))),INDIRECT("_"&amp;_xlfn.XLOOKUP(BL$2,WatchbillMONTHLY!$A$54:$U$54,OFFSET(WatchbillMONTHLY!$A$54:$U$54,1,2))))=$A86,_xlfn.XLOOKUP(BL$2,WatchbillMONTHLY!$A$54:$U$54,OFFSET(WatchbillMONTHLY!$A$54:$U$54,1,2)),FALSE),TRUE,FALSE)),
IF(_xlfn.XLOOKUP(BL$2,WatchbillMONTHLY!$A$71:$U$71,OFFSET(WatchbillMONTHLY!$A$71:$U$71,1,2))=IF(_xlfn.XLOOKUP($A86,INDIRECT("_"&amp;_xlfn.XLOOKUP(BL$2,WatchbillMONTHLY!$A$71:$U$71,OFFSET(WatchbillMONTHLY!$A$71:$U$71,1,2))),INDIRECT("_"&amp;_xlfn.XLOOKUP(BL$2,WatchbillMONTHLY!$A$71:$U$71,OFFSET(WatchbillMONTHLY!$A$71:$U$71,1,2))))=$A86,_xlfn.XLOOKUP(BL$2,WatchbillMONTHLY!$A$71:$U$71,OFFSET(WatchbillMONTHLY!$A$71:$U$71,1,2)),FALSE),TRUE,FALSE)),
IF(_xlfn.XLOOKUP(BL$2,WatchbillMONTHLY!$A$88:$U$88,OFFSET(WatchbillMONTHLY!$A$88:$U$88,1,2))=IF(_xlfn.XLOOKUP($A86,INDIRECT("_"&amp;_xlfn.XLOOKUP(BL$2,WatchbillMONTHLY!$A$88:$U$88,OFFSET(WatchbillMONTHLY!$A$88:$U$88,1,2))),INDIRECT("_"&amp;_xlfn.XLOOKUP(BL$2,WatchbillMONTHLY!$A$88:$U$88,OFFSET(WatchbillMONTHLY!$A$88:$U$88,1,2))))=$A86,_xlfn.XLOOKUP(BL$2,WatchbillMONTHLY!$A$88:$U$88,OFFSET(WatchbillMONTHLY!$A$88:$U$88,1,2)),FALSE),TRUE,FALSE)),
FALSE),FALSE)</f>
        <v>0</v>
      </c>
      <c r="BM86" s="209" t="b" cm="1">
        <f t="array" aca="1" ref="BM86" ca="1">IF(AND($A86 &gt; 0, AF86 &gt; 0,BM$2&lt;MiscFormulas!$A$5+1),
_xlfn.IFNA(
_xlfn.IFNA(
_xlfn.IFNA(
_xlfn.IFNA(
_xlfn.IFNA(
_xlfn.IFNA(
IF(_xlfn.XLOOKUP(BM$2,WatchbillMONTHLY!$A$3:$U$3,OFFSET(WatchbillMONTHLY!$A$3:$U$3,1,2))=IF(_xlfn.XLOOKUP($A86,INDIRECT("_"&amp;_xlfn.XLOOKUP(BM$2,WatchbillMONTHLY!$A$3:$U$3,OFFSET(WatchbillMONTHLY!$A$3:$U$3,1,2))),INDIRECT("_"&amp;_xlfn.XLOOKUP(BM$2,WatchbillMONTHLY!$A$3:$U$3,OFFSET(WatchbillMONTHLY!$A$3:$U$3,1,2))))=$A86,_xlfn.XLOOKUP(BM$2,WatchbillMONTHLY!$A$3:$U$3,OFFSET(WatchbillMONTHLY!$A$3:$U$3,1,2)),FALSE),TRUE,FALSE),
IF(_xlfn.XLOOKUP(BM$2,WatchbillMONTHLY!$A$20:$U$20,OFFSET(WatchbillMONTHLY!$A$20:$U$20,1,2))=IF(_xlfn.XLOOKUP($A86,INDIRECT("_"&amp;_xlfn.XLOOKUP(BM$2,WatchbillMONTHLY!$A$20:$U$20,OFFSET(WatchbillMONTHLY!$A$20:$U$20,1,2))),INDIRECT("_"&amp;_xlfn.XLOOKUP(BM$2,WatchbillMONTHLY!$A$20:$U$20,OFFSET(WatchbillMONTHLY!$A$20:$U$20,1,2))))=$A86,_xlfn.XLOOKUP(BM$2,WatchbillMONTHLY!$A$20:$U$20,OFFSET(WatchbillMONTHLY!$A$20:$U$20,1,2)),FALSE),TRUE,FALSE)),
IF(_xlfn.XLOOKUP(BM$2,WatchbillMONTHLY!$A$37:$U$37,OFFSET(WatchbillMONTHLY!$A$37:$U$37,1,2))=IF(_xlfn.XLOOKUP($A86,INDIRECT("_"&amp;_xlfn.XLOOKUP(BM$2,WatchbillMONTHLY!$A$37:$U$37,OFFSET(WatchbillMONTHLY!$A$37:$U$37,1,2))),INDIRECT("_"&amp;_xlfn.XLOOKUP(BM$2,WatchbillMONTHLY!$A$37:$U$37,OFFSET(WatchbillMONTHLY!$A$37:$U$37,1,2))))=$A86,_xlfn.XLOOKUP(BM$2,WatchbillMONTHLY!$A$37:$U$37,OFFSET(WatchbillMONTHLY!$A$37:$U$37,1,2)),FALSE),TRUE,FALSE)),
IF(_xlfn.XLOOKUP(BM$2,WatchbillMONTHLY!$A$54:$U$54,OFFSET(WatchbillMONTHLY!$A$54:$U$54,1,2))=IF(_xlfn.XLOOKUP($A86,INDIRECT("_"&amp;_xlfn.XLOOKUP(BM$2,WatchbillMONTHLY!$A$54:$U$54,OFFSET(WatchbillMONTHLY!$A$54:$U$54,1,2))),INDIRECT("_"&amp;_xlfn.XLOOKUP(BM$2,WatchbillMONTHLY!$A$54:$U$54,OFFSET(WatchbillMONTHLY!$A$54:$U$54,1,2))))=$A86,_xlfn.XLOOKUP(BM$2,WatchbillMONTHLY!$A$54:$U$54,OFFSET(WatchbillMONTHLY!$A$54:$U$54,1,2)),FALSE),TRUE,FALSE)),
IF(_xlfn.XLOOKUP(BM$2,WatchbillMONTHLY!$A$71:$U$71,OFFSET(WatchbillMONTHLY!$A$71:$U$71,1,2))=IF(_xlfn.XLOOKUP($A86,INDIRECT("_"&amp;_xlfn.XLOOKUP(BM$2,WatchbillMONTHLY!$A$71:$U$71,OFFSET(WatchbillMONTHLY!$A$71:$U$71,1,2))),INDIRECT("_"&amp;_xlfn.XLOOKUP(BM$2,WatchbillMONTHLY!$A$71:$U$71,OFFSET(WatchbillMONTHLY!$A$71:$U$71,1,2))))=$A86,_xlfn.XLOOKUP(BM$2,WatchbillMONTHLY!$A$71:$U$71,OFFSET(WatchbillMONTHLY!$A$71:$U$71,1,2)),FALSE),TRUE,FALSE)),
IF(_xlfn.XLOOKUP(BM$2,WatchbillMONTHLY!$A$88:$U$88,OFFSET(WatchbillMONTHLY!$A$88:$U$88,1,2))=IF(_xlfn.XLOOKUP($A86,INDIRECT("_"&amp;_xlfn.XLOOKUP(BM$2,WatchbillMONTHLY!$A$88:$U$88,OFFSET(WatchbillMONTHLY!$A$88:$U$88,1,2))),INDIRECT("_"&amp;_xlfn.XLOOKUP(BM$2,WatchbillMONTHLY!$A$88:$U$88,OFFSET(WatchbillMONTHLY!$A$88:$U$88,1,2))))=$A86,_xlfn.XLOOKUP(BM$2,WatchbillMONTHLY!$A$88:$U$88,OFFSET(WatchbillMONTHLY!$A$88:$U$88,1,2)),FALSE),TRUE,FALSE)),
FALSE),FALSE)</f>
        <v>0</v>
      </c>
      <c r="BN86" s="209" t="b" cm="1">
        <f t="array" aca="1" ref="BN86" ca="1">IF(AND($A86 &gt; 0, AG86 &gt; 0,BN$2&lt;MiscFormulas!$A$5+1),
_xlfn.IFNA(
_xlfn.IFNA(
_xlfn.IFNA(
_xlfn.IFNA(
_xlfn.IFNA(
_xlfn.IFNA(
IF(_xlfn.XLOOKUP(BN$2,WatchbillMONTHLY!$A$3:$U$3,OFFSET(WatchbillMONTHLY!$A$3:$U$3,1,2))=IF(_xlfn.XLOOKUP($A86,INDIRECT("_"&amp;_xlfn.XLOOKUP(BN$2,WatchbillMONTHLY!$A$3:$U$3,OFFSET(WatchbillMONTHLY!$A$3:$U$3,1,2))),INDIRECT("_"&amp;_xlfn.XLOOKUP(BN$2,WatchbillMONTHLY!$A$3:$U$3,OFFSET(WatchbillMONTHLY!$A$3:$U$3,1,2))))=$A86,_xlfn.XLOOKUP(BN$2,WatchbillMONTHLY!$A$3:$U$3,OFFSET(WatchbillMONTHLY!$A$3:$U$3,1,2)),FALSE),TRUE,FALSE),
IF(_xlfn.XLOOKUP(BN$2,WatchbillMONTHLY!$A$20:$U$20,OFFSET(WatchbillMONTHLY!$A$20:$U$20,1,2))=IF(_xlfn.XLOOKUP($A86,INDIRECT("_"&amp;_xlfn.XLOOKUP(BN$2,WatchbillMONTHLY!$A$20:$U$20,OFFSET(WatchbillMONTHLY!$A$20:$U$20,1,2))),INDIRECT("_"&amp;_xlfn.XLOOKUP(BN$2,WatchbillMONTHLY!$A$20:$U$20,OFFSET(WatchbillMONTHLY!$A$20:$U$20,1,2))))=$A86,_xlfn.XLOOKUP(BN$2,WatchbillMONTHLY!$A$20:$U$20,OFFSET(WatchbillMONTHLY!$A$20:$U$20,1,2)),FALSE),TRUE,FALSE)),
IF(_xlfn.XLOOKUP(BN$2,WatchbillMONTHLY!$A$37:$U$37,OFFSET(WatchbillMONTHLY!$A$37:$U$37,1,2))=IF(_xlfn.XLOOKUP($A86,INDIRECT("_"&amp;_xlfn.XLOOKUP(BN$2,WatchbillMONTHLY!$A$37:$U$37,OFFSET(WatchbillMONTHLY!$A$37:$U$37,1,2))),INDIRECT("_"&amp;_xlfn.XLOOKUP(BN$2,WatchbillMONTHLY!$A$37:$U$37,OFFSET(WatchbillMONTHLY!$A$37:$U$37,1,2))))=$A86,_xlfn.XLOOKUP(BN$2,WatchbillMONTHLY!$A$37:$U$37,OFFSET(WatchbillMONTHLY!$A$37:$U$37,1,2)),FALSE),TRUE,FALSE)),
IF(_xlfn.XLOOKUP(BN$2,WatchbillMONTHLY!$A$54:$U$54,OFFSET(WatchbillMONTHLY!$A$54:$U$54,1,2))=IF(_xlfn.XLOOKUP($A86,INDIRECT("_"&amp;_xlfn.XLOOKUP(BN$2,WatchbillMONTHLY!$A$54:$U$54,OFFSET(WatchbillMONTHLY!$A$54:$U$54,1,2))),INDIRECT("_"&amp;_xlfn.XLOOKUP(BN$2,WatchbillMONTHLY!$A$54:$U$54,OFFSET(WatchbillMONTHLY!$A$54:$U$54,1,2))))=$A86,_xlfn.XLOOKUP(BN$2,WatchbillMONTHLY!$A$54:$U$54,OFFSET(WatchbillMONTHLY!$A$54:$U$54,1,2)),FALSE),TRUE,FALSE)),
IF(_xlfn.XLOOKUP(BN$2,WatchbillMONTHLY!$A$71:$U$71,OFFSET(WatchbillMONTHLY!$A$71:$U$71,1,2))=IF(_xlfn.XLOOKUP($A86,INDIRECT("_"&amp;_xlfn.XLOOKUP(BN$2,WatchbillMONTHLY!$A$71:$U$71,OFFSET(WatchbillMONTHLY!$A$71:$U$71,1,2))),INDIRECT("_"&amp;_xlfn.XLOOKUP(BN$2,WatchbillMONTHLY!$A$71:$U$71,OFFSET(WatchbillMONTHLY!$A$71:$U$71,1,2))))=$A86,_xlfn.XLOOKUP(BN$2,WatchbillMONTHLY!$A$71:$U$71,OFFSET(WatchbillMONTHLY!$A$71:$U$71,1,2)),FALSE),TRUE,FALSE)),
IF(_xlfn.XLOOKUP(BN$2,WatchbillMONTHLY!$A$88:$U$88,OFFSET(WatchbillMONTHLY!$A$88:$U$88,1,2))=IF(_xlfn.XLOOKUP($A86,INDIRECT("_"&amp;_xlfn.XLOOKUP(BN$2,WatchbillMONTHLY!$A$88:$U$88,OFFSET(WatchbillMONTHLY!$A$88:$U$88,1,2))),INDIRECT("_"&amp;_xlfn.XLOOKUP(BN$2,WatchbillMONTHLY!$A$88:$U$88,OFFSET(WatchbillMONTHLY!$A$88:$U$88,1,2))))=$A86,_xlfn.XLOOKUP(BN$2,WatchbillMONTHLY!$A$88:$U$88,OFFSET(WatchbillMONTHLY!$A$88:$U$88,1,2)),FALSE),TRUE,FALSE)),
FALSE),FALSE)</f>
        <v>0</v>
      </c>
      <c r="BO86" s="209"/>
      <c r="BP86" s="210"/>
    </row>
    <row r="87" spans="1:68" x14ac:dyDescent="0.35">
      <c r="A87" t="str">
        <v>EX20 Moon, S.</v>
      </c>
      <c r="B87" s="215" t="str">
        <v>EX20 Moon, Sailor</v>
      </c>
      <c r="C87" s="191"/>
      <c r="D87" s="235"/>
      <c r="E87" s="235"/>
      <c r="F87" s="235"/>
      <c r="G87" s="235"/>
      <c r="H87" s="235"/>
      <c r="I87" s="235"/>
      <c r="J87" s="235"/>
      <c r="K87" s="235"/>
      <c r="L87" s="235"/>
      <c r="M87" s="235"/>
      <c r="N87" s="235"/>
      <c r="O87" s="235"/>
      <c r="P87" s="235"/>
      <c r="Q87" s="235"/>
      <c r="R87" s="235"/>
      <c r="S87" s="235"/>
      <c r="T87" s="235"/>
      <c r="U87" s="235"/>
      <c r="V87" s="235"/>
      <c r="W87" s="235"/>
      <c r="X87" s="235"/>
      <c r="Y87" s="235"/>
      <c r="Z87" s="235"/>
      <c r="AA87" s="235"/>
      <c r="AB87" s="235"/>
      <c r="AC87" s="235"/>
      <c r="AD87" s="235"/>
      <c r="AE87" s="235"/>
      <c r="AF87" s="235"/>
      <c r="AG87" s="235"/>
      <c r="AH87" s="192"/>
      <c r="AI87" s="209"/>
      <c r="AJ87" s="209" t="str" cm="1">
        <f t="array" aca="1" ref="AJ87" ca="1">IF(OR(AK87:BN87=TRUE),$A87&amp;" :  ","")&amp;_xlfn.TEXTJOIN(" | ",TRUE,IF(AK87:BN87=TRUE,$AK$2:$BN$2,""))</f>
        <v/>
      </c>
      <c r="AK87" s="209" t="b" cm="1">
        <f t="array" aca="1" ref="AK87" ca="1">IF(AND($A87 &gt; 0, D87 &gt; 0,AK$2&lt;MiscFormulas!$A$5+1),
_xlfn.IFNA(
_xlfn.IFNA(
_xlfn.IFNA(
_xlfn.IFNA(
_xlfn.IFNA(
_xlfn.IFNA(
IF(_xlfn.XLOOKUP(AK$2,WatchbillMONTHLY!$A$3:$U$3,OFFSET(WatchbillMONTHLY!$A$3:$U$3,1,2))=IF(_xlfn.XLOOKUP($A87,INDIRECT("_"&amp;_xlfn.XLOOKUP(AK$2,WatchbillMONTHLY!$A$3:$U$3,OFFSET(WatchbillMONTHLY!$A$3:$U$3,1,2))),INDIRECT("_"&amp;_xlfn.XLOOKUP(AK$2,WatchbillMONTHLY!$A$3:$U$3,OFFSET(WatchbillMONTHLY!$A$3:$U$3,1,2))))=$A87,_xlfn.XLOOKUP(AK$2,WatchbillMONTHLY!$A$3:$U$3,OFFSET(WatchbillMONTHLY!$A$3:$U$3,1,2)),FALSE),TRUE,FALSE),
IF(_xlfn.XLOOKUP(AK$2,WatchbillMONTHLY!$A$20:$U$20,OFFSET(WatchbillMONTHLY!$A$20:$U$20,1,2))=IF(_xlfn.XLOOKUP($A87,INDIRECT("_"&amp;_xlfn.XLOOKUP(AK$2,WatchbillMONTHLY!$A$20:$U$20,OFFSET(WatchbillMONTHLY!$A$20:$U$20,1,2))),INDIRECT("_"&amp;_xlfn.XLOOKUP(AK$2,WatchbillMONTHLY!$A$20:$U$20,OFFSET(WatchbillMONTHLY!$A$20:$U$20,1,2))))=$A87,_xlfn.XLOOKUP(AK$2,WatchbillMONTHLY!$A$20:$U$20,OFFSET(WatchbillMONTHLY!$A$20:$U$20,1,2)),FALSE),TRUE,FALSE)),
IF(_xlfn.XLOOKUP(AK$2,WatchbillMONTHLY!$A$37:$U$37,OFFSET(WatchbillMONTHLY!$A$37:$U$37,1,2))=IF(_xlfn.XLOOKUP($A87,INDIRECT("_"&amp;_xlfn.XLOOKUP(AK$2,WatchbillMONTHLY!$A$37:$U$37,OFFSET(WatchbillMONTHLY!$A$37:$U$37,1,2))),INDIRECT("_"&amp;_xlfn.XLOOKUP(AK$2,WatchbillMONTHLY!$A$37:$U$37,OFFSET(WatchbillMONTHLY!$A$37:$U$37,1,2))))=$A87,_xlfn.XLOOKUP(AK$2,WatchbillMONTHLY!$A$37:$U$37,OFFSET(WatchbillMONTHLY!$A$37:$U$37,1,2)),FALSE),TRUE,FALSE)),
IF(_xlfn.XLOOKUP(AK$2,WatchbillMONTHLY!$A$54:$U$54,OFFSET(WatchbillMONTHLY!$A$54:$U$54,1,2))=IF(_xlfn.XLOOKUP($A87,INDIRECT("_"&amp;_xlfn.XLOOKUP(AK$2,WatchbillMONTHLY!$A$54:$U$54,OFFSET(WatchbillMONTHLY!$A$54:$U$54,1,2))),INDIRECT("_"&amp;_xlfn.XLOOKUP(AK$2,WatchbillMONTHLY!$A$54:$U$54,OFFSET(WatchbillMONTHLY!$A$54:$U$54,1,2))))=$A87,_xlfn.XLOOKUP(AK$2,WatchbillMONTHLY!$A$54:$U$54,OFFSET(WatchbillMONTHLY!$A$54:$U$54,1,2)),FALSE),TRUE,FALSE)),
IF(_xlfn.XLOOKUP(AK$2,WatchbillMONTHLY!$A$71:$U$71,OFFSET(WatchbillMONTHLY!$A$71:$U$71,1,2))=IF(_xlfn.XLOOKUP($A87,INDIRECT("_"&amp;_xlfn.XLOOKUP(AK$2,WatchbillMONTHLY!$A$71:$U$71,OFFSET(WatchbillMONTHLY!$A$71:$U$71,1,2))),INDIRECT("_"&amp;_xlfn.XLOOKUP(AK$2,WatchbillMONTHLY!$A$71:$U$71,OFFSET(WatchbillMONTHLY!$A$71:$U$71,1,2))))=$A87,_xlfn.XLOOKUP(AK$2,WatchbillMONTHLY!$A$71:$U$71,OFFSET(WatchbillMONTHLY!$A$71:$U$71,1,2)),FALSE),TRUE,FALSE)),
IF(_xlfn.XLOOKUP(AK$2,WatchbillMONTHLY!$A$88:$U$88,OFFSET(WatchbillMONTHLY!$A$88:$U$88,1,2))=IF(_xlfn.XLOOKUP($A87,INDIRECT("_"&amp;_xlfn.XLOOKUP(AK$2,WatchbillMONTHLY!$A$88:$U$88,OFFSET(WatchbillMONTHLY!$A$88:$U$88,1,2))),INDIRECT("_"&amp;_xlfn.XLOOKUP(AK$2,WatchbillMONTHLY!$A$88:$U$88,OFFSET(WatchbillMONTHLY!$A$88:$U$88,1,2))))=$A87,_xlfn.XLOOKUP(AK$2,WatchbillMONTHLY!$A$88:$U$88,OFFSET(WatchbillMONTHLY!$A$88:$U$88,1,2)),FALSE),TRUE,FALSE)),
FALSE),FALSE)</f>
        <v>0</v>
      </c>
      <c r="AL87" s="209" t="b" cm="1">
        <f t="array" aca="1" ref="AL87" ca="1">IF(AND($A87 &gt; 0, E87 &gt; 0,AL$2&lt;MiscFormulas!$A$5+1),
_xlfn.IFNA(
_xlfn.IFNA(
_xlfn.IFNA(
_xlfn.IFNA(
_xlfn.IFNA(
_xlfn.IFNA(
IF(_xlfn.XLOOKUP(AL$2,WatchbillMONTHLY!$A$3:$U$3,OFFSET(WatchbillMONTHLY!$A$3:$U$3,1,2))=IF(_xlfn.XLOOKUP($A87,INDIRECT("_"&amp;_xlfn.XLOOKUP(AL$2,WatchbillMONTHLY!$A$3:$U$3,OFFSET(WatchbillMONTHLY!$A$3:$U$3,1,2))),INDIRECT("_"&amp;_xlfn.XLOOKUP(AL$2,WatchbillMONTHLY!$A$3:$U$3,OFFSET(WatchbillMONTHLY!$A$3:$U$3,1,2))))=$A87,_xlfn.XLOOKUP(AL$2,WatchbillMONTHLY!$A$3:$U$3,OFFSET(WatchbillMONTHLY!$A$3:$U$3,1,2)),FALSE),TRUE,FALSE),
IF(_xlfn.XLOOKUP(AL$2,WatchbillMONTHLY!$A$20:$U$20,OFFSET(WatchbillMONTHLY!$A$20:$U$20,1,2))=IF(_xlfn.XLOOKUP($A87,INDIRECT("_"&amp;_xlfn.XLOOKUP(AL$2,WatchbillMONTHLY!$A$20:$U$20,OFFSET(WatchbillMONTHLY!$A$20:$U$20,1,2))),INDIRECT("_"&amp;_xlfn.XLOOKUP(AL$2,WatchbillMONTHLY!$A$20:$U$20,OFFSET(WatchbillMONTHLY!$A$20:$U$20,1,2))))=$A87,_xlfn.XLOOKUP(AL$2,WatchbillMONTHLY!$A$20:$U$20,OFFSET(WatchbillMONTHLY!$A$20:$U$20,1,2)),FALSE),TRUE,FALSE)),
IF(_xlfn.XLOOKUP(AL$2,WatchbillMONTHLY!$A$37:$U$37,OFFSET(WatchbillMONTHLY!$A$37:$U$37,1,2))=IF(_xlfn.XLOOKUP($A87,INDIRECT("_"&amp;_xlfn.XLOOKUP(AL$2,WatchbillMONTHLY!$A$37:$U$37,OFFSET(WatchbillMONTHLY!$A$37:$U$37,1,2))),INDIRECT("_"&amp;_xlfn.XLOOKUP(AL$2,WatchbillMONTHLY!$A$37:$U$37,OFFSET(WatchbillMONTHLY!$A$37:$U$37,1,2))))=$A87,_xlfn.XLOOKUP(AL$2,WatchbillMONTHLY!$A$37:$U$37,OFFSET(WatchbillMONTHLY!$A$37:$U$37,1,2)),FALSE),TRUE,FALSE)),
IF(_xlfn.XLOOKUP(AL$2,WatchbillMONTHLY!$A$54:$U$54,OFFSET(WatchbillMONTHLY!$A$54:$U$54,1,2))=IF(_xlfn.XLOOKUP($A87,INDIRECT("_"&amp;_xlfn.XLOOKUP(AL$2,WatchbillMONTHLY!$A$54:$U$54,OFFSET(WatchbillMONTHLY!$A$54:$U$54,1,2))),INDIRECT("_"&amp;_xlfn.XLOOKUP(AL$2,WatchbillMONTHLY!$A$54:$U$54,OFFSET(WatchbillMONTHLY!$A$54:$U$54,1,2))))=$A87,_xlfn.XLOOKUP(AL$2,WatchbillMONTHLY!$A$54:$U$54,OFFSET(WatchbillMONTHLY!$A$54:$U$54,1,2)),FALSE),TRUE,FALSE)),
IF(_xlfn.XLOOKUP(AL$2,WatchbillMONTHLY!$A$71:$U$71,OFFSET(WatchbillMONTHLY!$A$71:$U$71,1,2))=IF(_xlfn.XLOOKUP($A87,INDIRECT("_"&amp;_xlfn.XLOOKUP(AL$2,WatchbillMONTHLY!$A$71:$U$71,OFFSET(WatchbillMONTHLY!$A$71:$U$71,1,2))),INDIRECT("_"&amp;_xlfn.XLOOKUP(AL$2,WatchbillMONTHLY!$A$71:$U$71,OFFSET(WatchbillMONTHLY!$A$71:$U$71,1,2))))=$A87,_xlfn.XLOOKUP(AL$2,WatchbillMONTHLY!$A$71:$U$71,OFFSET(WatchbillMONTHLY!$A$71:$U$71,1,2)),FALSE),TRUE,FALSE)),
IF(_xlfn.XLOOKUP(AL$2,WatchbillMONTHLY!$A$88:$U$88,OFFSET(WatchbillMONTHLY!$A$88:$U$88,1,2))=IF(_xlfn.XLOOKUP($A87,INDIRECT("_"&amp;_xlfn.XLOOKUP(AL$2,WatchbillMONTHLY!$A$88:$U$88,OFFSET(WatchbillMONTHLY!$A$88:$U$88,1,2))),INDIRECT("_"&amp;_xlfn.XLOOKUP(AL$2,WatchbillMONTHLY!$A$88:$U$88,OFFSET(WatchbillMONTHLY!$A$88:$U$88,1,2))))=$A87,_xlfn.XLOOKUP(AL$2,WatchbillMONTHLY!$A$88:$U$88,OFFSET(WatchbillMONTHLY!$A$88:$U$88,1,2)),FALSE),TRUE,FALSE)),
FALSE),FALSE)</f>
        <v>0</v>
      </c>
      <c r="AM87" s="209" t="b" cm="1">
        <f t="array" aca="1" ref="AM87" ca="1">IF(AND($A87 &gt; 0, F87 &gt; 0,AM$2&lt;MiscFormulas!$A$5+1),
_xlfn.IFNA(
_xlfn.IFNA(
_xlfn.IFNA(
_xlfn.IFNA(
_xlfn.IFNA(
_xlfn.IFNA(
IF(_xlfn.XLOOKUP(AM$2,WatchbillMONTHLY!$A$3:$U$3,OFFSET(WatchbillMONTHLY!$A$3:$U$3,1,2))=IF(_xlfn.XLOOKUP($A87,INDIRECT("_"&amp;_xlfn.XLOOKUP(AM$2,WatchbillMONTHLY!$A$3:$U$3,OFFSET(WatchbillMONTHLY!$A$3:$U$3,1,2))),INDIRECT("_"&amp;_xlfn.XLOOKUP(AM$2,WatchbillMONTHLY!$A$3:$U$3,OFFSET(WatchbillMONTHLY!$A$3:$U$3,1,2))))=$A87,_xlfn.XLOOKUP(AM$2,WatchbillMONTHLY!$A$3:$U$3,OFFSET(WatchbillMONTHLY!$A$3:$U$3,1,2)),FALSE),TRUE,FALSE),
IF(_xlfn.XLOOKUP(AM$2,WatchbillMONTHLY!$A$20:$U$20,OFFSET(WatchbillMONTHLY!$A$20:$U$20,1,2))=IF(_xlfn.XLOOKUP($A87,INDIRECT("_"&amp;_xlfn.XLOOKUP(AM$2,WatchbillMONTHLY!$A$20:$U$20,OFFSET(WatchbillMONTHLY!$A$20:$U$20,1,2))),INDIRECT("_"&amp;_xlfn.XLOOKUP(AM$2,WatchbillMONTHLY!$A$20:$U$20,OFFSET(WatchbillMONTHLY!$A$20:$U$20,1,2))))=$A87,_xlfn.XLOOKUP(AM$2,WatchbillMONTHLY!$A$20:$U$20,OFFSET(WatchbillMONTHLY!$A$20:$U$20,1,2)),FALSE),TRUE,FALSE)),
IF(_xlfn.XLOOKUP(AM$2,WatchbillMONTHLY!$A$37:$U$37,OFFSET(WatchbillMONTHLY!$A$37:$U$37,1,2))=IF(_xlfn.XLOOKUP($A87,INDIRECT("_"&amp;_xlfn.XLOOKUP(AM$2,WatchbillMONTHLY!$A$37:$U$37,OFFSET(WatchbillMONTHLY!$A$37:$U$37,1,2))),INDIRECT("_"&amp;_xlfn.XLOOKUP(AM$2,WatchbillMONTHLY!$A$37:$U$37,OFFSET(WatchbillMONTHLY!$A$37:$U$37,1,2))))=$A87,_xlfn.XLOOKUP(AM$2,WatchbillMONTHLY!$A$37:$U$37,OFFSET(WatchbillMONTHLY!$A$37:$U$37,1,2)),FALSE),TRUE,FALSE)),
IF(_xlfn.XLOOKUP(AM$2,WatchbillMONTHLY!$A$54:$U$54,OFFSET(WatchbillMONTHLY!$A$54:$U$54,1,2))=IF(_xlfn.XLOOKUP($A87,INDIRECT("_"&amp;_xlfn.XLOOKUP(AM$2,WatchbillMONTHLY!$A$54:$U$54,OFFSET(WatchbillMONTHLY!$A$54:$U$54,1,2))),INDIRECT("_"&amp;_xlfn.XLOOKUP(AM$2,WatchbillMONTHLY!$A$54:$U$54,OFFSET(WatchbillMONTHLY!$A$54:$U$54,1,2))))=$A87,_xlfn.XLOOKUP(AM$2,WatchbillMONTHLY!$A$54:$U$54,OFFSET(WatchbillMONTHLY!$A$54:$U$54,1,2)),FALSE),TRUE,FALSE)),
IF(_xlfn.XLOOKUP(AM$2,WatchbillMONTHLY!$A$71:$U$71,OFFSET(WatchbillMONTHLY!$A$71:$U$71,1,2))=IF(_xlfn.XLOOKUP($A87,INDIRECT("_"&amp;_xlfn.XLOOKUP(AM$2,WatchbillMONTHLY!$A$71:$U$71,OFFSET(WatchbillMONTHLY!$A$71:$U$71,1,2))),INDIRECT("_"&amp;_xlfn.XLOOKUP(AM$2,WatchbillMONTHLY!$A$71:$U$71,OFFSET(WatchbillMONTHLY!$A$71:$U$71,1,2))))=$A87,_xlfn.XLOOKUP(AM$2,WatchbillMONTHLY!$A$71:$U$71,OFFSET(WatchbillMONTHLY!$A$71:$U$71,1,2)),FALSE),TRUE,FALSE)),
IF(_xlfn.XLOOKUP(AM$2,WatchbillMONTHLY!$A$88:$U$88,OFFSET(WatchbillMONTHLY!$A$88:$U$88,1,2))=IF(_xlfn.XLOOKUP($A87,INDIRECT("_"&amp;_xlfn.XLOOKUP(AM$2,WatchbillMONTHLY!$A$88:$U$88,OFFSET(WatchbillMONTHLY!$A$88:$U$88,1,2))),INDIRECT("_"&amp;_xlfn.XLOOKUP(AM$2,WatchbillMONTHLY!$A$88:$U$88,OFFSET(WatchbillMONTHLY!$A$88:$U$88,1,2))))=$A87,_xlfn.XLOOKUP(AM$2,WatchbillMONTHLY!$A$88:$U$88,OFFSET(WatchbillMONTHLY!$A$88:$U$88,1,2)),FALSE),TRUE,FALSE)),
FALSE),FALSE)</f>
        <v>0</v>
      </c>
      <c r="AN87" s="209" t="b" cm="1">
        <f t="array" aca="1" ref="AN87" ca="1">IF(AND($A87 &gt; 0, G87 &gt; 0,AN$2&lt;MiscFormulas!$A$5+1),
_xlfn.IFNA(
_xlfn.IFNA(
_xlfn.IFNA(
_xlfn.IFNA(
_xlfn.IFNA(
_xlfn.IFNA(
IF(_xlfn.XLOOKUP(AN$2,WatchbillMONTHLY!$A$3:$U$3,OFFSET(WatchbillMONTHLY!$A$3:$U$3,1,2))=IF(_xlfn.XLOOKUP($A87,INDIRECT("_"&amp;_xlfn.XLOOKUP(AN$2,WatchbillMONTHLY!$A$3:$U$3,OFFSET(WatchbillMONTHLY!$A$3:$U$3,1,2))),INDIRECT("_"&amp;_xlfn.XLOOKUP(AN$2,WatchbillMONTHLY!$A$3:$U$3,OFFSET(WatchbillMONTHLY!$A$3:$U$3,1,2))))=$A87,_xlfn.XLOOKUP(AN$2,WatchbillMONTHLY!$A$3:$U$3,OFFSET(WatchbillMONTHLY!$A$3:$U$3,1,2)),FALSE),TRUE,FALSE),
IF(_xlfn.XLOOKUP(AN$2,WatchbillMONTHLY!$A$20:$U$20,OFFSET(WatchbillMONTHLY!$A$20:$U$20,1,2))=IF(_xlfn.XLOOKUP($A87,INDIRECT("_"&amp;_xlfn.XLOOKUP(AN$2,WatchbillMONTHLY!$A$20:$U$20,OFFSET(WatchbillMONTHLY!$A$20:$U$20,1,2))),INDIRECT("_"&amp;_xlfn.XLOOKUP(AN$2,WatchbillMONTHLY!$A$20:$U$20,OFFSET(WatchbillMONTHLY!$A$20:$U$20,1,2))))=$A87,_xlfn.XLOOKUP(AN$2,WatchbillMONTHLY!$A$20:$U$20,OFFSET(WatchbillMONTHLY!$A$20:$U$20,1,2)),FALSE),TRUE,FALSE)),
IF(_xlfn.XLOOKUP(AN$2,WatchbillMONTHLY!$A$37:$U$37,OFFSET(WatchbillMONTHLY!$A$37:$U$37,1,2))=IF(_xlfn.XLOOKUP($A87,INDIRECT("_"&amp;_xlfn.XLOOKUP(AN$2,WatchbillMONTHLY!$A$37:$U$37,OFFSET(WatchbillMONTHLY!$A$37:$U$37,1,2))),INDIRECT("_"&amp;_xlfn.XLOOKUP(AN$2,WatchbillMONTHLY!$A$37:$U$37,OFFSET(WatchbillMONTHLY!$A$37:$U$37,1,2))))=$A87,_xlfn.XLOOKUP(AN$2,WatchbillMONTHLY!$A$37:$U$37,OFFSET(WatchbillMONTHLY!$A$37:$U$37,1,2)),FALSE),TRUE,FALSE)),
IF(_xlfn.XLOOKUP(AN$2,WatchbillMONTHLY!$A$54:$U$54,OFFSET(WatchbillMONTHLY!$A$54:$U$54,1,2))=IF(_xlfn.XLOOKUP($A87,INDIRECT("_"&amp;_xlfn.XLOOKUP(AN$2,WatchbillMONTHLY!$A$54:$U$54,OFFSET(WatchbillMONTHLY!$A$54:$U$54,1,2))),INDIRECT("_"&amp;_xlfn.XLOOKUP(AN$2,WatchbillMONTHLY!$A$54:$U$54,OFFSET(WatchbillMONTHLY!$A$54:$U$54,1,2))))=$A87,_xlfn.XLOOKUP(AN$2,WatchbillMONTHLY!$A$54:$U$54,OFFSET(WatchbillMONTHLY!$A$54:$U$54,1,2)),FALSE),TRUE,FALSE)),
IF(_xlfn.XLOOKUP(AN$2,WatchbillMONTHLY!$A$71:$U$71,OFFSET(WatchbillMONTHLY!$A$71:$U$71,1,2))=IF(_xlfn.XLOOKUP($A87,INDIRECT("_"&amp;_xlfn.XLOOKUP(AN$2,WatchbillMONTHLY!$A$71:$U$71,OFFSET(WatchbillMONTHLY!$A$71:$U$71,1,2))),INDIRECT("_"&amp;_xlfn.XLOOKUP(AN$2,WatchbillMONTHLY!$A$71:$U$71,OFFSET(WatchbillMONTHLY!$A$71:$U$71,1,2))))=$A87,_xlfn.XLOOKUP(AN$2,WatchbillMONTHLY!$A$71:$U$71,OFFSET(WatchbillMONTHLY!$A$71:$U$71,1,2)),FALSE),TRUE,FALSE)),
IF(_xlfn.XLOOKUP(AN$2,WatchbillMONTHLY!$A$88:$U$88,OFFSET(WatchbillMONTHLY!$A$88:$U$88,1,2))=IF(_xlfn.XLOOKUP($A87,INDIRECT("_"&amp;_xlfn.XLOOKUP(AN$2,WatchbillMONTHLY!$A$88:$U$88,OFFSET(WatchbillMONTHLY!$A$88:$U$88,1,2))),INDIRECT("_"&amp;_xlfn.XLOOKUP(AN$2,WatchbillMONTHLY!$A$88:$U$88,OFFSET(WatchbillMONTHLY!$A$88:$U$88,1,2))))=$A87,_xlfn.XLOOKUP(AN$2,WatchbillMONTHLY!$A$88:$U$88,OFFSET(WatchbillMONTHLY!$A$88:$U$88,1,2)),FALSE),TRUE,FALSE)),
FALSE),FALSE)</f>
        <v>0</v>
      </c>
      <c r="AO87" s="209" t="b" cm="1">
        <f t="array" aca="1" ref="AO87" ca="1">IF(AND($A87 &gt; 0, H87 &gt; 0,AO$2&lt;MiscFormulas!$A$5+1),
_xlfn.IFNA(
_xlfn.IFNA(
_xlfn.IFNA(
_xlfn.IFNA(
_xlfn.IFNA(
_xlfn.IFNA(
IF(_xlfn.XLOOKUP(AO$2,WatchbillMONTHLY!$A$3:$U$3,OFFSET(WatchbillMONTHLY!$A$3:$U$3,1,2))=IF(_xlfn.XLOOKUP($A87,INDIRECT("_"&amp;_xlfn.XLOOKUP(AO$2,WatchbillMONTHLY!$A$3:$U$3,OFFSET(WatchbillMONTHLY!$A$3:$U$3,1,2))),INDIRECT("_"&amp;_xlfn.XLOOKUP(AO$2,WatchbillMONTHLY!$A$3:$U$3,OFFSET(WatchbillMONTHLY!$A$3:$U$3,1,2))))=$A87,_xlfn.XLOOKUP(AO$2,WatchbillMONTHLY!$A$3:$U$3,OFFSET(WatchbillMONTHLY!$A$3:$U$3,1,2)),FALSE),TRUE,FALSE),
IF(_xlfn.XLOOKUP(AO$2,WatchbillMONTHLY!$A$20:$U$20,OFFSET(WatchbillMONTHLY!$A$20:$U$20,1,2))=IF(_xlfn.XLOOKUP($A87,INDIRECT("_"&amp;_xlfn.XLOOKUP(AO$2,WatchbillMONTHLY!$A$20:$U$20,OFFSET(WatchbillMONTHLY!$A$20:$U$20,1,2))),INDIRECT("_"&amp;_xlfn.XLOOKUP(AO$2,WatchbillMONTHLY!$A$20:$U$20,OFFSET(WatchbillMONTHLY!$A$20:$U$20,1,2))))=$A87,_xlfn.XLOOKUP(AO$2,WatchbillMONTHLY!$A$20:$U$20,OFFSET(WatchbillMONTHLY!$A$20:$U$20,1,2)),FALSE),TRUE,FALSE)),
IF(_xlfn.XLOOKUP(AO$2,WatchbillMONTHLY!$A$37:$U$37,OFFSET(WatchbillMONTHLY!$A$37:$U$37,1,2))=IF(_xlfn.XLOOKUP($A87,INDIRECT("_"&amp;_xlfn.XLOOKUP(AO$2,WatchbillMONTHLY!$A$37:$U$37,OFFSET(WatchbillMONTHLY!$A$37:$U$37,1,2))),INDIRECT("_"&amp;_xlfn.XLOOKUP(AO$2,WatchbillMONTHLY!$A$37:$U$37,OFFSET(WatchbillMONTHLY!$A$37:$U$37,1,2))))=$A87,_xlfn.XLOOKUP(AO$2,WatchbillMONTHLY!$A$37:$U$37,OFFSET(WatchbillMONTHLY!$A$37:$U$37,1,2)),FALSE),TRUE,FALSE)),
IF(_xlfn.XLOOKUP(AO$2,WatchbillMONTHLY!$A$54:$U$54,OFFSET(WatchbillMONTHLY!$A$54:$U$54,1,2))=IF(_xlfn.XLOOKUP($A87,INDIRECT("_"&amp;_xlfn.XLOOKUP(AO$2,WatchbillMONTHLY!$A$54:$U$54,OFFSET(WatchbillMONTHLY!$A$54:$U$54,1,2))),INDIRECT("_"&amp;_xlfn.XLOOKUP(AO$2,WatchbillMONTHLY!$A$54:$U$54,OFFSET(WatchbillMONTHLY!$A$54:$U$54,1,2))))=$A87,_xlfn.XLOOKUP(AO$2,WatchbillMONTHLY!$A$54:$U$54,OFFSET(WatchbillMONTHLY!$A$54:$U$54,1,2)),FALSE),TRUE,FALSE)),
IF(_xlfn.XLOOKUP(AO$2,WatchbillMONTHLY!$A$71:$U$71,OFFSET(WatchbillMONTHLY!$A$71:$U$71,1,2))=IF(_xlfn.XLOOKUP($A87,INDIRECT("_"&amp;_xlfn.XLOOKUP(AO$2,WatchbillMONTHLY!$A$71:$U$71,OFFSET(WatchbillMONTHLY!$A$71:$U$71,1,2))),INDIRECT("_"&amp;_xlfn.XLOOKUP(AO$2,WatchbillMONTHLY!$A$71:$U$71,OFFSET(WatchbillMONTHLY!$A$71:$U$71,1,2))))=$A87,_xlfn.XLOOKUP(AO$2,WatchbillMONTHLY!$A$71:$U$71,OFFSET(WatchbillMONTHLY!$A$71:$U$71,1,2)),FALSE),TRUE,FALSE)),
IF(_xlfn.XLOOKUP(AO$2,WatchbillMONTHLY!$A$88:$U$88,OFFSET(WatchbillMONTHLY!$A$88:$U$88,1,2))=IF(_xlfn.XLOOKUP($A87,INDIRECT("_"&amp;_xlfn.XLOOKUP(AO$2,WatchbillMONTHLY!$A$88:$U$88,OFFSET(WatchbillMONTHLY!$A$88:$U$88,1,2))),INDIRECT("_"&amp;_xlfn.XLOOKUP(AO$2,WatchbillMONTHLY!$A$88:$U$88,OFFSET(WatchbillMONTHLY!$A$88:$U$88,1,2))))=$A87,_xlfn.XLOOKUP(AO$2,WatchbillMONTHLY!$A$88:$U$88,OFFSET(WatchbillMONTHLY!$A$88:$U$88,1,2)),FALSE),TRUE,FALSE)),
FALSE),FALSE)</f>
        <v>0</v>
      </c>
      <c r="AP87" s="209" t="b" cm="1">
        <f t="array" aca="1" ref="AP87" ca="1">IF(AND($A87 &gt; 0, I87 &gt; 0,AP$2&lt;MiscFormulas!$A$5+1),
_xlfn.IFNA(
_xlfn.IFNA(
_xlfn.IFNA(
_xlfn.IFNA(
_xlfn.IFNA(
_xlfn.IFNA(
IF(_xlfn.XLOOKUP(AP$2,WatchbillMONTHLY!$A$3:$U$3,OFFSET(WatchbillMONTHLY!$A$3:$U$3,1,2))=IF(_xlfn.XLOOKUP($A87,INDIRECT("_"&amp;_xlfn.XLOOKUP(AP$2,WatchbillMONTHLY!$A$3:$U$3,OFFSET(WatchbillMONTHLY!$A$3:$U$3,1,2))),INDIRECT("_"&amp;_xlfn.XLOOKUP(AP$2,WatchbillMONTHLY!$A$3:$U$3,OFFSET(WatchbillMONTHLY!$A$3:$U$3,1,2))))=$A87,_xlfn.XLOOKUP(AP$2,WatchbillMONTHLY!$A$3:$U$3,OFFSET(WatchbillMONTHLY!$A$3:$U$3,1,2)),FALSE),TRUE,FALSE),
IF(_xlfn.XLOOKUP(AP$2,WatchbillMONTHLY!$A$20:$U$20,OFFSET(WatchbillMONTHLY!$A$20:$U$20,1,2))=IF(_xlfn.XLOOKUP($A87,INDIRECT("_"&amp;_xlfn.XLOOKUP(AP$2,WatchbillMONTHLY!$A$20:$U$20,OFFSET(WatchbillMONTHLY!$A$20:$U$20,1,2))),INDIRECT("_"&amp;_xlfn.XLOOKUP(AP$2,WatchbillMONTHLY!$A$20:$U$20,OFFSET(WatchbillMONTHLY!$A$20:$U$20,1,2))))=$A87,_xlfn.XLOOKUP(AP$2,WatchbillMONTHLY!$A$20:$U$20,OFFSET(WatchbillMONTHLY!$A$20:$U$20,1,2)),FALSE),TRUE,FALSE)),
IF(_xlfn.XLOOKUP(AP$2,WatchbillMONTHLY!$A$37:$U$37,OFFSET(WatchbillMONTHLY!$A$37:$U$37,1,2))=IF(_xlfn.XLOOKUP($A87,INDIRECT("_"&amp;_xlfn.XLOOKUP(AP$2,WatchbillMONTHLY!$A$37:$U$37,OFFSET(WatchbillMONTHLY!$A$37:$U$37,1,2))),INDIRECT("_"&amp;_xlfn.XLOOKUP(AP$2,WatchbillMONTHLY!$A$37:$U$37,OFFSET(WatchbillMONTHLY!$A$37:$U$37,1,2))))=$A87,_xlfn.XLOOKUP(AP$2,WatchbillMONTHLY!$A$37:$U$37,OFFSET(WatchbillMONTHLY!$A$37:$U$37,1,2)),FALSE),TRUE,FALSE)),
IF(_xlfn.XLOOKUP(AP$2,WatchbillMONTHLY!$A$54:$U$54,OFFSET(WatchbillMONTHLY!$A$54:$U$54,1,2))=IF(_xlfn.XLOOKUP($A87,INDIRECT("_"&amp;_xlfn.XLOOKUP(AP$2,WatchbillMONTHLY!$A$54:$U$54,OFFSET(WatchbillMONTHLY!$A$54:$U$54,1,2))),INDIRECT("_"&amp;_xlfn.XLOOKUP(AP$2,WatchbillMONTHLY!$A$54:$U$54,OFFSET(WatchbillMONTHLY!$A$54:$U$54,1,2))))=$A87,_xlfn.XLOOKUP(AP$2,WatchbillMONTHLY!$A$54:$U$54,OFFSET(WatchbillMONTHLY!$A$54:$U$54,1,2)),FALSE),TRUE,FALSE)),
IF(_xlfn.XLOOKUP(AP$2,WatchbillMONTHLY!$A$71:$U$71,OFFSET(WatchbillMONTHLY!$A$71:$U$71,1,2))=IF(_xlfn.XLOOKUP($A87,INDIRECT("_"&amp;_xlfn.XLOOKUP(AP$2,WatchbillMONTHLY!$A$71:$U$71,OFFSET(WatchbillMONTHLY!$A$71:$U$71,1,2))),INDIRECT("_"&amp;_xlfn.XLOOKUP(AP$2,WatchbillMONTHLY!$A$71:$U$71,OFFSET(WatchbillMONTHLY!$A$71:$U$71,1,2))))=$A87,_xlfn.XLOOKUP(AP$2,WatchbillMONTHLY!$A$71:$U$71,OFFSET(WatchbillMONTHLY!$A$71:$U$71,1,2)),FALSE),TRUE,FALSE)),
IF(_xlfn.XLOOKUP(AP$2,WatchbillMONTHLY!$A$88:$U$88,OFFSET(WatchbillMONTHLY!$A$88:$U$88,1,2))=IF(_xlfn.XLOOKUP($A87,INDIRECT("_"&amp;_xlfn.XLOOKUP(AP$2,WatchbillMONTHLY!$A$88:$U$88,OFFSET(WatchbillMONTHLY!$A$88:$U$88,1,2))),INDIRECT("_"&amp;_xlfn.XLOOKUP(AP$2,WatchbillMONTHLY!$A$88:$U$88,OFFSET(WatchbillMONTHLY!$A$88:$U$88,1,2))))=$A87,_xlfn.XLOOKUP(AP$2,WatchbillMONTHLY!$A$88:$U$88,OFFSET(WatchbillMONTHLY!$A$88:$U$88,1,2)),FALSE),TRUE,FALSE)),
FALSE),FALSE)</f>
        <v>0</v>
      </c>
      <c r="AQ87" s="209" t="b" cm="1">
        <f t="array" aca="1" ref="AQ87" ca="1">IF(AND($A87 &gt; 0, J87 &gt; 0,AQ$2&lt;MiscFormulas!$A$5+1),
_xlfn.IFNA(
_xlfn.IFNA(
_xlfn.IFNA(
_xlfn.IFNA(
_xlfn.IFNA(
_xlfn.IFNA(
IF(_xlfn.XLOOKUP(AQ$2,WatchbillMONTHLY!$A$3:$U$3,OFFSET(WatchbillMONTHLY!$A$3:$U$3,1,2))=IF(_xlfn.XLOOKUP($A87,INDIRECT("_"&amp;_xlfn.XLOOKUP(AQ$2,WatchbillMONTHLY!$A$3:$U$3,OFFSET(WatchbillMONTHLY!$A$3:$U$3,1,2))),INDIRECT("_"&amp;_xlfn.XLOOKUP(AQ$2,WatchbillMONTHLY!$A$3:$U$3,OFFSET(WatchbillMONTHLY!$A$3:$U$3,1,2))))=$A87,_xlfn.XLOOKUP(AQ$2,WatchbillMONTHLY!$A$3:$U$3,OFFSET(WatchbillMONTHLY!$A$3:$U$3,1,2)),FALSE),TRUE,FALSE),
IF(_xlfn.XLOOKUP(AQ$2,WatchbillMONTHLY!$A$20:$U$20,OFFSET(WatchbillMONTHLY!$A$20:$U$20,1,2))=IF(_xlfn.XLOOKUP($A87,INDIRECT("_"&amp;_xlfn.XLOOKUP(AQ$2,WatchbillMONTHLY!$A$20:$U$20,OFFSET(WatchbillMONTHLY!$A$20:$U$20,1,2))),INDIRECT("_"&amp;_xlfn.XLOOKUP(AQ$2,WatchbillMONTHLY!$A$20:$U$20,OFFSET(WatchbillMONTHLY!$A$20:$U$20,1,2))))=$A87,_xlfn.XLOOKUP(AQ$2,WatchbillMONTHLY!$A$20:$U$20,OFFSET(WatchbillMONTHLY!$A$20:$U$20,1,2)),FALSE),TRUE,FALSE)),
IF(_xlfn.XLOOKUP(AQ$2,WatchbillMONTHLY!$A$37:$U$37,OFFSET(WatchbillMONTHLY!$A$37:$U$37,1,2))=IF(_xlfn.XLOOKUP($A87,INDIRECT("_"&amp;_xlfn.XLOOKUP(AQ$2,WatchbillMONTHLY!$A$37:$U$37,OFFSET(WatchbillMONTHLY!$A$37:$U$37,1,2))),INDIRECT("_"&amp;_xlfn.XLOOKUP(AQ$2,WatchbillMONTHLY!$A$37:$U$37,OFFSET(WatchbillMONTHLY!$A$37:$U$37,1,2))))=$A87,_xlfn.XLOOKUP(AQ$2,WatchbillMONTHLY!$A$37:$U$37,OFFSET(WatchbillMONTHLY!$A$37:$U$37,1,2)),FALSE),TRUE,FALSE)),
IF(_xlfn.XLOOKUP(AQ$2,WatchbillMONTHLY!$A$54:$U$54,OFFSET(WatchbillMONTHLY!$A$54:$U$54,1,2))=IF(_xlfn.XLOOKUP($A87,INDIRECT("_"&amp;_xlfn.XLOOKUP(AQ$2,WatchbillMONTHLY!$A$54:$U$54,OFFSET(WatchbillMONTHLY!$A$54:$U$54,1,2))),INDIRECT("_"&amp;_xlfn.XLOOKUP(AQ$2,WatchbillMONTHLY!$A$54:$U$54,OFFSET(WatchbillMONTHLY!$A$54:$U$54,1,2))))=$A87,_xlfn.XLOOKUP(AQ$2,WatchbillMONTHLY!$A$54:$U$54,OFFSET(WatchbillMONTHLY!$A$54:$U$54,1,2)),FALSE),TRUE,FALSE)),
IF(_xlfn.XLOOKUP(AQ$2,WatchbillMONTHLY!$A$71:$U$71,OFFSET(WatchbillMONTHLY!$A$71:$U$71,1,2))=IF(_xlfn.XLOOKUP($A87,INDIRECT("_"&amp;_xlfn.XLOOKUP(AQ$2,WatchbillMONTHLY!$A$71:$U$71,OFFSET(WatchbillMONTHLY!$A$71:$U$71,1,2))),INDIRECT("_"&amp;_xlfn.XLOOKUP(AQ$2,WatchbillMONTHLY!$A$71:$U$71,OFFSET(WatchbillMONTHLY!$A$71:$U$71,1,2))))=$A87,_xlfn.XLOOKUP(AQ$2,WatchbillMONTHLY!$A$71:$U$71,OFFSET(WatchbillMONTHLY!$A$71:$U$71,1,2)),FALSE),TRUE,FALSE)),
IF(_xlfn.XLOOKUP(AQ$2,WatchbillMONTHLY!$A$88:$U$88,OFFSET(WatchbillMONTHLY!$A$88:$U$88,1,2))=IF(_xlfn.XLOOKUP($A87,INDIRECT("_"&amp;_xlfn.XLOOKUP(AQ$2,WatchbillMONTHLY!$A$88:$U$88,OFFSET(WatchbillMONTHLY!$A$88:$U$88,1,2))),INDIRECT("_"&amp;_xlfn.XLOOKUP(AQ$2,WatchbillMONTHLY!$A$88:$U$88,OFFSET(WatchbillMONTHLY!$A$88:$U$88,1,2))))=$A87,_xlfn.XLOOKUP(AQ$2,WatchbillMONTHLY!$A$88:$U$88,OFFSET(WatchbillMONTHLY!$A$88:$U$88,1,2)),FALSE),TRUE,FALSE)),
FALSE),FALSE)</f>
        <v>0</v>
      </c>
      <c r="AR87" s="209" t="b" cm="1">
        <f t="array" aca="1" ref="AR87" ca="1">IF(AND($A87 &gt; 0, K87 &gt; 0,AR$2&lt;MiscFormulas!$A$5+1),
_xlfn.IFNA(
_xlfn.IFNA(
_xlfn.IFNA(
_xlfn.IFNA(
_xlfn.IFNA(
_xlfn.IFNA(
IF(_xlfn.XLOOKUP(AR$2,WatchbillMONTHLY!$A$3:$U$3,OFFSET(WatchbillMONTHLY!$A$3:$U$3,1,2))=IF(_xlfn.XLOOKUP($A87,INDIRECT("_"&amp;_xlfn.XLOOKUP(AR$2,WatchbillMONTHLY!$A$3:$U$3,OFFSET(WatchbillMONTHLY!$A$3:$U$3,1,2))),INDIRECT("_"&amp;_xlfn.XLOOKUP(AR$2,WatchbillMONTHLY!$A$3:$U$3,OFFSET(WatchbillMONTHLY!$A$3:$U$3,1,2))))=$A87,_xlfn.XLOOKUP(AR$2,WatchbillMONTHLY!$A$3:$U$3,OFFSET(WatchbillMONTHLY!$A$3:$U$3,1,2)),FALSE),TRUE,FALSE),
IF(_xlfn.XLOOKUP(AR$2,WatchbillMONTHLY!$A$20:$U$20,OFFSET(WatchbillMONTHLY!$A$20:$U$20,1,2))=IF(_xlfn.XLOOKUP($A87,INDIRECT("_"&amp;_xlfn.XLOOKUP(AR$2,WatchbillMONTHLY!$A$20:$U$20,OFFSET(WatchbillMONTHLY!$A$20:$U$20,1,2))),INDIRECT("_"&amp;_xlfn.XLOOKUP(AR$2,WatchbillMONTHLY!$A$20:$U$20,OFFSET(WatchbillMONTHLY!$A$20:$U$20,1,2))))=$A87,_xlfn.XLOOKUP(AR$2,WatchbillMONTHLY!$A$20:$U$20,OFFSET(WatchbillMONTHLY!$A$20:$U$20,1,2)),FALSE),TRUE,FALSE)),
IF(_xlfn.XLOOKUP(AR$2,WatchbillMONTHLY!$A$37:$U$37,OFFSET(WatchbillMONTHLY!$A$37:$U$37,1,2))=IF(_xlfn.XLOOKUP($A87,INDIRECT("_"&amp;_xlfn.XLOOKUP(AR$2,WatchbillMONTHLY!$A$37:$U$37,OFFSET(WatchbillMONTHLY!$A$37:$U$37,1,2))),INDIRECT("_"&amp;_xlfn.XLOOKUP(AR$2,WatchbillMONTHLY!$A$37:$U$37,OFFSET(WatchbillMONTHLY!$A$37:$U$37,1,2))))=$A87,_xlfn.XLOOKUP(AR$2,WatchbillMONTHLY!$A$37:$U$37,OFFSET(WatchbillMONTHLY!$A$37:$U$37,1,2)),FALSE),TRUE,FALSE)),
IF(_xlfn.XLOOKUP(AR$2,WatchbillMONTHLY!$A$54:$U$54,OFFSET(WatchbillMONTHLY!$A$54:$U$54,1,2))=IF(_xlfn.XLOOKUP($A87,INDIRECT("_"&amp;_xlfn.XLOOKUP(AR$2,WatchbillMONTHLY!$A$54:$U$54,OFFSET(WatchbillMONTHLY!$A$54:$U$54,1,2))),INDIRECT("_"&amp;_xlfn.XLOOKUP(AR$2,WatchbillMONTHLY!$A$54:$U$54,OFFSET(WatchbillMONTHLY!$A$54:$U$54,1,2))))=$A87,_xlfn.XLOOKUP(AR$2,WatchbillMONTHLY!$A$54:$U$54,OFFSET(WatchbillMONTHLY!$A$54:$U$54,1,2)),FALSE),TRUE,FALSE)),
IF(_xlfn.XLOOKUP(AR$2,WatchbillMONTHLY!$A$71:$U$71,OFFSET(WatchbillMONTHLY!$A$71:$U$71,1,2))=IF(_xlfn.XLOOKUP($A87,INDIRECT("_"&amp;_xlfn.XLOOKUP(AR$2,WatchbillMONTHLY!$A$71:$U$71,OFFSET(WatchbillMONTHLY!$A$71:$U$71,1,2))),INDIRECT("_"&amp;_xlfn.XLOOKUP(AR$2,WatchbillMONTHLY!$A$71:$U$71,OFFSET(WatchbillMONTHLY!$A$71:$U$71,1,2))))=$A87,_xlfn.XLOOKUP(AR$2,WatchbillMONTHLY!$A$71:$U$71,OFFSET(WatchbillMONTHLY!$A$71:$U$71,1,2)),FALSE),TRUE,FALSE)),
IF(_xlfn.XLOOKUP(AR$2,WatchbillMONTHLY!$A$88:$U$88,OFFSET(WatchbillMONTHLY!$A$88:$U$88,1,2))=IF(_xlfn.XLOOKUP($A87,INDIRECT("_"&amp;_xlfn.XLOOKUP(AR$2,WatchbillMONTHLY!$A$88:$U$88,OFFSET(WatchbillMONTHLY!$A$88:$U$88,1,2))),INDIRECT("_"&amp;_xlfn.XLOOKUP(AR$2,WatchbillMONTHLY!$A$88:$U$88,OFFSET(WatchbillMONTHLY!$A$88:$U$88,1,2))))=$A87,_xlfn.XLOOKUP(AR$2,WatchbillMONTHLY!$A$88:$U$88,OFFSET(WatchbillMONTHLY!$A$88:$U$88,1,2)),FALSE),TRUE,FALSE)),
FALSE),FALSE)</f>
        <v>0</v>
      </c>
      <c r="AS87" s="209" t="b" cm="1">
        <f t="array" aca="1" ref="AS87" ca="1">IF(AND($A87 &gt; 0, L87 &gt; 0,AS$2&lt;MiscFormulas!$A$5+1),
_xlfn.IFNA(
_xlfn.IFNA(
_xlfn.IFNA(
_xlfn.IFNA(
_xlfn.IFNA(
_xlfn.IFNA(
IF(_xlfn.XLOOKUP(AS$2,WatchbillMONTHLY!$A$3:$U$3,OFFSET(WatchbillMONTHLY!$A$3:$U$3,1,2))=IF(_xlfn.XLOOKUP($A87,INDIRECT("_"&amp;_xlfn.XLOOKUP(AS$2,WatchbillMONTHLY!$A$3:$U$3,OFFSET(WatchbillMONTHLY!$A$3:$U$3,1,2))),INDIRECT("_"&amp;_xlfn.XLOOKUP(AS$2,WatchbillMONTHLY!$A$3:$U$3,OFFSET(WatchbillMONTHLY!$A$3:$U$3,1,2))))=$A87,_xlfn.XLOOKUP(AS$2,WatchbillMONTHLY!$A$3:$U$3,OFFSET(WatchbillMONTHLY!$A$3:$U$3,1,2)),FALSE),TRUE,FALSE),
IF(_xlfn.XLOOKUP(AS$2,WatchbillMONTHLY!$A$20:$U$20,OFFSET(WatchbillMONTHLY!$A$20:$U$20,1,2))=IF(_xlfn.XLOOKUP($A87,INDIRECT("_"&amp;_xlfn.XLOOKUP(AS$2,WatchbillMONTHLY!$A$20:$U$20,OFFSET(WatchbillMONTHLY!$A$20:$U$20,1,2))),INDIRECT("_"&amp;_xlfn.XLOOKUP(AS$2,WatchbillMONTHLY!$A$20:$U$20,OFFSET(WatchbillMONTHLY!$A$20:$U$20,1,2))))=$A87,_xlfn.XLOOKUP(AS$2,WatchbillMONTHLY!$A$20:$U$20,OFFSET(WatchbillMONTHLY!$A$20:$U$20,1,2)),FALSE),TRUE,FALSE)),
IF(_xlfn.XLOOKUP(AS$2,WatchbillMONTHLY!$A$37:$U$37,OFFSET(WatchbillMONTHLY!$A$37:$U$37,1,2))=IF(_xlfn.XLOOKUP($A87,INDIRECT("_"&amp;_xlfn.XLOOKUP(AS$2,WatchbillMONTHLY!$A$37:$U$37,OFFSET(WatchbillMONTHLY!$A$37:$U$37,1,2))),INDIRECT("_"&amp;_xlfn.XLOOKUP(AS$2,WatchbillMONTHLY!$A$37:$U$37,OFFSET(WatchbillMONTHLY!$A$37:$U$37,1,2))))=$A87,_xlfn.XLOOKUP(AS$2,WatchbillMONTHLY!$A$37:$U$37,OFFSET(WatchbillMONTHLY!$A$37:$U$37,1,2)),FALSE),TRUE,FALSE)),
IF(_xlfn.XLOOKUP(AS$2,WatchbillMONTHLY!$A$54:$U$54,OFFSET(WatchbillMONTHLY!$A$54:$U$54,1,2))=IF(_xlfn.XLOOKUP($A87,INDIRECT("_"&amp;_xlfn.XLOOKUP(AS$2,WatchbillMONTHLY!$A$54:$U$54,OFFSET(WatchbillMONTHLY!$A$54:$U$54,1,2))),INDIRECT("_"&amp;_xlfn.XLOOKUP(AS$2,WatchbillMONTHLY!$A$54:$U$54,OFFSET(WatchbillMONTHLY!$A$54:$U$54,1,2))))=$A87,_xlfn.XLOOKUP(AS$2,WatchbillMONTHLY!$A$54:$U$54,OFFSET(WatchbillMONTHLY!$A$54:$U$54,1,2)),FALSE),TRUE,FALSE)),
IF(_xlfn.XLOOKUP(AS$2,WatchbillMONTHLY!$A$71:$U$71,OFFSET(WatchbillMONTHLY!$A$71:$U$71,1,2))=IF(_xlfn.XLOOKUP($A87,INDIRECT("_"&amp;_xlfn.XLOOKUP(AS$2,WatchbillMONTHLY!$A$71:$U$71,OFFSET(WatchbillMONTHLY!$A$71:$U$71,1,2))),INDIRECT("_"&amp;_xlfn.XLOOKUP(AS$2,WatchbillMONTHLY!$A$71:$U$71,OFFSET(WatchbillMONTHLY!$A$71:$U$71,1,2))))=$A87,_xlfn.XLOOKUP(AS$2,WatchbillMONTHLY!$A$71:$U$71,OFFSET(WatchbillMONTHLY!$A$71:$U$71,1,2)),FALSE),TRUE,FALSE)),
IF(_xlfn.XLOOKUP(AS$2,WatchbillMONTHLY!$A$88:$U$88,OFFSET(WatchbillMONTHLY!$A$88:$U$88,1,2))=IF(_xlfn.XLOOKUP($A87,INDIRECT("_"&amp;_xlfn.XLOOKUP(AS$2,WatchbillMONTHLY!$A$88:$U$88,OFFSET(WatchbillMONTHLY!$A$88:$U$88,1,2))),INDIRECT("_"&amp;_xlfn.XLOOKUP(AS$2,WatchbillMONTHLY!$A$88:$U$88,OFFSET(WatchbillMONTHLY!$A$88:$U$88,1,2))))=$A87,_xlfn.XLOOKUP(AS$2,WatchbillMONTHLY!$A$88:$U$88,OFFSET(WatchbillMONTHLY!$A$88:$U$88,1,2)),FALSE),TRUE,FALSE)),
FALSE),FALSE)</f>
        <v>0</v>
      </c>
      <c r="AT87" s="209" t="b" cm="1">
        <f t="array" aca="1" ref="AT87" ca="1">IF(AND($A87 &gt; 0, M87 &gt; 0,AT$2&lt;MiscFormulas!$A$5+1),
_xlfn.IFNA(
_xlfn.IFNA(
_xlfn.IFNA(
_xlfn.IFNA(
_xlfn.IFNA(
_xlfn.IFNA(
IF(_xlfn.XLOOKUP(AT$2,WatchbillMONTHLY!$A$3:$U$3,OFFSET(WatchbillMONTHLY!$A$3:$U$3,1,2))=IF(_xlfn.XLOOKUP($A87,INDIRECT("_"&amp;_xlfn.XLOOKUP(AT$2,WatchbillMONTHLY!$A$3:$U$3,OFFSET(WatchbillMONTHLY!$A$3:$U$3,1,2))),INDIRECT("_"&amp;_xlfn.XLOOKUP(AT$2,WatchbillMONTHLY!$A$3:$U$3,OFFSET(WatchbillMONTHLY!$A$3:$U$3,1,2))))=$A87,_xlfn.XLOOKUP(AT$2,WatchbillMONTHLY!$A$3:$U$3,OFFSET(WatchbillMONTHLY!$A$3:$U$3,1,2)),FALSE),TRUE,FALSE),
IF(_xlfn.XLOOKUP(AT$2,WatchbillMONTHLY!$A$20:$U$20,OFFSET(WatchbillMONTHLY!$A$20:$U$20,1,2))=IF(_xlfn.XLOOKUP($A87,INDIRECT("_"&amp;_xlfn.XLOOKUP(AT$2,WatchbillMONTHLY!$A$20:$U$20,OFFSET(WatchbillMONTHLY!$A$20:$U$20,1,2))),INDIRECT("_"&amp;_xlfn.XLOOKUP(AT$2,WatchbillMONTHLY!$A$20:$U$20,OFFSET(WatchbillMONTHLY!$A$20:$U$20,1,2))))=$A87,_xlfn.XLOOKUP(AT$2,WatchbillMONTHLY!$A$20:$U$20,OFFSET(WatchbillMONTHLY!$A$20:$U$20,1,2)),FALSE),TRUE,FALSE)),
IF(_xlfn.XLOOKUP(AT$2,WatchbillMONTHLY!$A$37:$U$37,OFFSET(WatchbillMONTHLY!$A$37:$U$37,1,2))=IF(_xlfn.XLOOKUP($A87,INDIRECT("_"&amp;_xlfn.XLOOKUP(AT$2,WatchbillMONTHLY!$A$37:$U$37,OFFSET(WatchbillMONTHLY!$A$37:$U$37,1,2))),INDIRECT("_"&amp;_xlfn.XLOOKUP(AT$2,WatchbillMONTHLY!$A$37:$U$37,OFFSET(WatchbillMONTHLY!$A$37:$U$37,1,2))))=$A87,_xlfn.XLOOKUP(AT$2,WatchbillMONTHLY!$A$37:$U$37,OFFSET(WatchbillMONTHLY!$A$37:$U$37,1,2)),FALSE),TRUE,FALSE)),
IF(_xlfn.XLOOKUP(AT$2,WatchbillMONTHLY!$A$54:$U$54,OFFSET(WatchbillMONTHLY!$A$54:$U$54,1,2))=IF(_xlfn.XLOOKUP($A87,INDIRECT("_"&amp;_xlfn.XLOOKUP(AT$2,WatchbillMONTHLY!$A$54:$U$54,OFFSET(WatchbillMONTHLY!$A$54:$U$54,1,2))),INDIRECT("_"&amp;_xlfn.XLOOKUP(AT$2,WatchbillMONTHLY!$A$54:$U$54,OFFSET(WatchbillMONTHLY!$A$54:$U$54,1,2))))=$A87,_xlfn.XLOOKUP(AT$2,WatchbillMONTHLY!$A$54:$U$54,OFFSET(WatchbillMONTHLY!$A$54:$U$54,1,2)),FALSE),TRUE,FALSE)),
IF(_xlfn.XLOOKUP(AT$2,WatchbillMONTHLY!$A$71:$U$71,OFFSET(WatchbillMONTHLY!$A$71:$U$71,1,2))=IF(_xlfn.XLOOKUP($A87,INDIRECT("_"&amp;_xlfn.XLOOKUP(AT$2,WatchbillMONTHLY!$A$71:$U$71,OFFSET(WatchbillMONTHLY!$A$71:$U$71,1,2))),INDIRECT("_"&amp;_xlfn.XLOOKUP(AT$2,WatchbillMONTHLY!$A$71:$U$71,OFFSET(WatchbillMONTHLY!$A$71:$U$71,1,2))))=$A87,_xlfn.XLOOKUP(AT$2,WatchbillMONTHLY!$A$71:$U$71,OFFSET(WatchbillMONTHLY!$A$71:$U$71,1,2)),FALSE),TRUE,FALSE)),
IF(_xlfn.XLOOKUP(AT$2,WatchbillMONTHLY!$A$88:$U$88,OFFSET(WatchbillMONTHLY!$A$88:$U$88,1,2))=IF(_xlfn.XLOOKUP($A87,INDIRECT("_"&amp;_xlfn.XLOOKUP(AT$2,WatchbillMONTHLY!$A$88:$U$88,OFFSET(WatchbillMONTHLY!$A$88:$U$88,1,2))),INDIRECT("_"&amp;_xlfn.XLOOKUP(AT$2,WatchbillMONTHLY!$A$88:$U$88,OFFSET(WatchbillMONTHLY!$A$88:$U$88,1,2))))=$A87,_xlfn.XLOOKUP(AT$2,WatchbillMONTHLY!$A$88:$U$88,OFFSET(WatchbillMONTHLY!$A$88:$U$88,1,2)),FALSE),TRUE,FALSE)),
FALSE),FALSE)</f>
        <v>0</v>
      </c>
      <c r="AU87" s="209" t="b" cm="1">
        <f t="array" aca="1" ref="AU87" ca="1">IF(AND($A87 &gt; 0, N87 &gt; 0,AU$2&lt;MiscFormulas!$A$5+1),
_xlfn.IFNA(
_xlfn.IFNA(
_xlfn.IFNA(
_xlfn.IFNA(
_xlfn.IFNA(
_xlfn.IFNA(
IF(_xlfn.XLOOKUP(AU$2,WatchbillMONTHLY!$A$3:$U$3,OFFSET(WatchbillMONTHLY!$A$3:$U$3,1,2))=IF(_xlfn.XLOOKUP($A87,INDIRECT("_"&amp;_xlfn.XLOOKUP(AU$2,WatchbillMONTHLY!$A$3:$U$3,OFFSET(WatchbillMONTHLY!$A$3:$U$3,1,2))),INDIRECT("_"&amp;_xlfn.XLOOKUP(AU$2,WatchbillMONTHLY!$A$3:$U$3,OFFSET(WatchbillMONTHLY!$A$3:$U$3,1,2))))=$A87,_xlfn.XLOOKUP(AU$2,WatchbillMONTHLY!$A$3:$U$3,OFFSET(WatchbillMONTHLY!$A$3:$U$3,1,2)),FALSE),TRUE,FALSE),
IF(_xlfn.XLOOKUP(AU$2,WatchbillMONTHLY!$A$20:$U$20,OFFSET(WatchbillMONTHLY!$A$20:$U$20,1,2))=IF(_xlfn.XLOOKUP($A87,INDIRECT("_"&amp;_xlfn.XLOOKUP(AU$2,WatchbillMONTHLY!$A$20:$U$20,OFFSET(WatchbillMONTHLY!$A$20:$U$20,1,2))),INDIRECT("_"&amp;_xlfn.XLOOKUP(AU$2,WatchbillMONTHLY!$A$20:$U$20,OFFSET(WatchbillMONTHLY!$A$20:$U$20,1,2))))=$A87,_xlfn.XLOOKUP(AU$2,WatchbillMONTHLY!$A$20:$U$20,OFFSET(WatchbillMONTHLY!$A$20:$U$20,1,2)),FALSE),TRUE,FALSE)),
IF(_xlfn.XLOOKUP(AU$2,WatchbillMONTHLY!$A$37:$U$37,OFFSET(WatchbillMONTHLY!$A$37:$U$37,1,2))=IF(_xlfn.XLOOKUP($A87,INDIRECT("_"&amp;_xlfn.XLOOKUP(AU$2,WatchbillMONTHLY!$A$37:$U$37,OFFSET(WatchbillMONTHLY!$A$37:$U$37,1,2))),INDIRECT("_"&amp;_xlfn.XLOOKUP(AU$2,WatchbillMONTHLY!$A$37:$U$37,OFFSET(WatchbillMONTHLY!$A$37:$U$37,1,2))))=$A87,_xlfn.XLOOKUP(AU$2,WatchbillMONTHLY!$A$37:$U$37,OFFSET(WatchbillMONTHLY!$A$37:$U$37,1,2)),FALSE),TRUE,FALSE)),
IF(_xlfn.XLOOKUP(AU$2,WatchbillMONTHLY!$A$54:$U$54,OFFSET(WatchbillMONTHLY!$A$54:$U$54,1,2))=IF(_xlfn.XLOOKUP($A87,INDIRECT("_"&amp;_xlfn.XLOOKUP(AU$2,WatchbillMONTHLY!$A$54:$U$54,OFFSET(WatchbillMONTHLY!$A$54:$U$54,1,2))),INDIRECT("_"&amp;_xlfn.XLOOKUP(AU$2,WatchbillMONTHLY!$A$54:$U$54,OFFSET(WatchbillMONTHLY!$A$54:$U$54,1,2))))=$A87,_xlfn.XLOOKUP(AU$2,WatchbillMONTHLY!$A$54:$U$54,OFFSET(WatchbillMONTHLY!$A$54:$U$54,1,2)),FALSE),TRUE,FALSE)),
IF(_xlfn.XLOOKUP(AU$2,WatchbillMONTHLY!$A$71:$U$71,OFFSET(WatchbillMONTHLY!$A$71:$U$71,1,2))=IF(_xlfn.XLOOKUP($A87,INDIRECT("_"&amp;_xlfn.XLOOKUP(AU$2,WatchbillMONTHLY!$A$71:$U$71,OFFSET(WatchbillMONTHLY!$A$71:$U$71,1,2))),INDIRECT("_"&amp;_xlfn.XLOOKUP(AU$2,WatchbillMONTHLY!$A$71:$U$71,OFFSET(WatchbillMONTHLY!$A$71:$U$71,1,2))))=$A87,_xlfn.XLOOKUP(AU$2,WatchbillMONTHLY!$A$71:$U$71,OFFSET(WatchbillMONTHLY!$A$71:$U$71,1,2)),FALSE),TRUE,FALSE)),
IF(_xlfn.XLOOKUP(AU$2,WatchbillMONTHLY!$A$88:$U$88,OFFSET(WatchbillMONTHLY!$A$88:$U$88,1,2))=IF(_xlfn.XLOOKUP($A87,INDIRECT("_"&amp;_xlfn.XLOOKUP(AU$2,WatchbillMONTHLY!$A$88:$U$88,OFFSET(WatchbillMONTHLY!$A$88:$U$88,1,2))),INDIRECT("_"&amp;_xlfn.XLOOKUP(AU$2,WatchbillMONTHLY!$A$88:$U$88,OFFSET(WatchbillMONTHLY!$A$88:$U$88,1,2))))=$A87,_xlfn.XLOOKUP(AU$2,WatchbillMONTHLY!$A$88:$U$88,OFFSET(WatchbillMONTHLY!$A$88:$U$88,1,2)),FALSE),TRUE,FALSE)),
FALSE),FALSE)</f>
        <v>0</v>
      </c>
      <c r="AV87" s="209" t="b" cm="1">
        <f t="array" aca="1" ref="AV87" ca="1">IF(AND($A87 &gt; 0, O87 &gt; 0,AV$2&lt;MiscFormulas!$A$5+1),
_xlfn.IFNA(
_xlfn.IFNA(
_xlfn.IFNA(
_xlfn.IFNA(
_xlfn.IFNA(
_xlfn.IFNA(
IF(_xlfn.XLOOKUP(AV$2,WatchbillMONTHLY!$A$3:$U$3,OFFSET(WatchbillMONTHLY!$A$3:$U$3,1,2))=IF(_xlfn.XLOOKUP($A87,INDIRECT("_"&amp;_xlfn.XLOOKUP(AV$2,WatchbillMONTHLY!$A$3:$U$3,OFFSET(WatchbillMONTHLY!$A$3:$U$3,1,2))),INDIRECT("_"&amp;_xlfn.XLOOKUP(AV$2,WatchbillMONTHLY!$A$3:$U$3,OFFSET(WatchbillMONTHLY!$A$3:$U$3,1,2))))=$A87,_xlfn.XLOOKUP(AV$2,WatchbillMONTHLY!$A$3:$U$3,OFFSET(WatchbillMONTHLY!$A$3:$U$3,1,2)),FALSE),TRUE,FALSE),
IF(_xlfn.XLOOKUP(AV$2,WatchbillMONTHLY!$A$20:$U$20,OFFSET(WatchbillMONTHLY!$A$20:$U$20,1,2))=IF(_xlfn.XLOOKUP($A87,INDIRECT("_"&amp;_xlfn.XLOOKUP(AV$2,WatchbillMONTHLY!$A$20:$U$20,OFFSET(WatchbillMONTHLY!$A$20:$U$20,1,2))),INDIRECT("_"&amp;_xlfn.XLOOKUP(AV$2,WatchbillMONTHLY!$A$20:$U$20,OFFSET(WatchbillMONTHLY!$A$20:$U$20,1,2))))=$A87,_xlfn.XLOOKUP(AV$2,WatchbillMONTHLY!$A$20:$U$20,OFFSET(WatchbillMONTHLY!$A$20:$U$20,1,2)),FALSE),TRUE,FALSE)),
IF(_xlfn.XLOOKUP(AV$2,WatchbillMONTHLY!$A$37:$U$37,OFFSET(WatchbillMONTHLY!$A$37:$U$37,1,2))=IF(_xlfn.XLOOKUP($A87,INDIRECT("_"&amp;_xlfn.XLOOKUP(AV$2,WatchbillMONTHLY!$A$37:$U$37,OFFSET(WatchbillMONTHLY!$A$37:$U$37,1,2))),INDIRECT("_"&amp;_xlfn.XLOOKUP(AV$2,WatchbillMONTHLY!$A$37:$U$37,OFFSET(WatchbillMONTHLY!$A$37:$U$37,1,2))))=$A87,_xlfn.XLOOKUP(AV$2,WatchbillMONTHLY!$A$37:$U$37,OFFSET(WatchbillMONTHLY!$A$37:$U$37,1,2)),FALSE),TRUE,FALSE)),
IF(_xlfn.XLOOKUP(AV$2,WatchbillMONTHLY!$A$54:$U$54,OFFSET(WatchbillMONTHLY!$A$54:$U$54,1,2))=IF(_xlfn.XLOOKUP($A87,INDIRECT("_"&amp;_xlfn.XLOOKUP(AV$2,WatchbillMONTHLY!$A$54:$U$54,OFFSET(WatchbillMONTHLY!$A$54:$U$54,1,2))),INDIRECT("_"&amp;_xlfn.XLOOKUP(AV$2,WatchbillMONTHLY!$A$54:$U$54,OFFSET(WatchbillMONTHLY!$A$54:$U$54,1,2))))=$A87,_xlfn.XLOOKUP(AV$2,WatchbillMONTHLY!$A$54:$U$54,OFFSET(WatchbillMONTHLY!$A$54:$U$54,1,2)),FALSE),TRUE,FALSE)),
IF(_xlfn.XLOOKUP(AV$2,WatchbillMONTHLY!$A$71:$U$71,OFFSET(WatchbillMONTHLY!$A$71:$U$71,1,2))=IF(_xlfn.XLOOKUP($A87,INDIRECT("_"&amp;_xlfn.XLOOKUP(AV$2,WatchbillMONTHLY!$A$71:$U$71,OFFSET(WatchbillMONTHLY!$A$71:$U$71,1,2))),INDIRECT("_"&amp;_xlfn.XLOOKUP(AV$2,WatchbillMONTHLY!$A$71:$U$71,OFFSET(WatchbillMONTHLY!$A$71:$U$71,1,2))))=$A87,_xlfn.XLOOKUP(AV$2,WatchbillMONTHLY!$A$71:$U$71,OFFSET(WatchbillMONTHLY!$A$71:$U$71,1,2)),FALSE),TRUE,FALSE)),
IF(_xlfn.XLOOKUP(AV$2,WatchbillMONTHLY!$A$88:$U$88,OFFSET(WatchbillMONTHLY!$A$88:$U$88,1,2))=IF(_xlfn.XLOOKUP($A87,INDIRECT("_"&amp;_xlfn.XLOOKUP(AV$2,WatchbillMONTHLY!$A$88:$U$88,OFFSET(WatchbillMONTHLY!$A$88:$U$88,1,2))),INDIRECT("_"&amp;_xlfn.XLOOKUP(AV$2,WatchbillMONTHLY!$A$88:$U$88,OFFSET(WatchbillMONTHLY!$A$88:$U$88,1,2))))=$A87,_xlfn.XLOOKUP(AV$2,WatchbillMONTHLY!$A$88:$U$88,OFFSET(WatchbillMONTHLY!$A$88:$U$88,1,2)),FALSE),TRUE,FALSE)),
FALSE),FALSE)</f>
        <v>0</v>
      </c>
      <c r="AW87" s="209" t="b" cm="1">
        <f t="array" aca="1" ref="AW87" ca="1">IF(AND($A87 &gt; 0, P87 &gt; 0,AW$2&lt;MiscFormulas!$A$5+1),
_xlfn.IFNA(
_xlfn.IFNA(
_xlfn.IFNA(
_xlfn.IFNA(
_xlfn.IFNA(
_xlfn.IFNA(
IF(_xlfn.XLOOKUP(AW$2,WatchbillMONTHLY!$A$3:$U$3,OFFSET(WatchbillMONTHLY!$A$3:$U$3,1,2))=IF(_xlfn.XLOOKUP($A87,INDIRECT("_"&amp;_xlfn.XLOOKUP(AW$2,WatchbillMONTHLY!$A$3:$U$3,OFFSET(WatchbillMONTHLY!$A$3:$U$3,1,2))),INDIRECT("_"&amp;_xlfn.XLOOKUP(AW$2,WatchbillMONTHLY!$A$3:$U$3,OFFSET(WatchbillMONTHLY!$A$3:$U$3,1,2))))=$A87,_xlfn.XLOOKUP(AW$2,WatchbillMONTHLY!$A$3:$U$3,OFFSET(WatchbillMONTHLY!$A$3:$U$3,1,2)),FALSE),TRUE,FALSE),
IF(_xlfn.XLOOKUP(AW$2,WatchbillMONTHLY!$A$20:$U$20,OFFSET(WatchbillMONTHLY!$A$20:$U$20,1,2))=IF(_xlfn.XLOOKUP($A87,INDIRECT("_"&amp;_xlfn.XLOOKUP(AW$2,WatchbillMONTHLY!$A$20:$U$20,OFFSET(WatchbillMONTHLY!$A$20:$U$20,1,2))),INDIRECT("_"&amp;_xlfn.XLOOKUP(AW$2,WatchbillMONTHLY!$A$20:$U$20,OFFSET(WatchbillMONTHLY!$A$20:$U$20,1,2))))=$A87,_xlfn.XLOOKUP(AW$2,WatchbillMONTHLY!$A$20:$U$20,OFFSET(WatchbillMONTHLY!$A$20:$U$20,1,2)),FALSE),TRUE,FALSE)),
IF(_xlfn.XLOOKUP(AW$2,WatchbillMONTHLY!$A$37:$U$37,OFFSET(WatchbillMONTHLY!$A$37:$U$37,1,2))=IF(_xlfn.XLOOKUP($A87,INDIRECT("_"&amp;_xlfn.XLOOKUP(AW$2,WatchbillMONTHLY!$A$37:$U$37,OFFSET(WatchbillMONTHLY!$A$37:$U$37,1,2))),INDIRECT("_"&amp;_xlfn.XLOOKUP(AW$2,WatchbillMONTHLY!$A$37:$U$37,OFFSET(WatchbillMONTHLY!$A$37:$U$37,1,2))))=$A87,_xlfn.XLOOKUP(AW$2,WatchbillMONTHLY!$A$37:$U$37,OFFSET(WatchbillMONTHLY!$A$37:$U$37,1,2)),FALSE),TRUE,FALSE)),
IF(_xlfn.XLOOKUP(AW$2,WatchbillMONTHLY!$A$54:$U$54,OFFSET(WatchbillMONTHLY!$A$54:$U$54,1,2))=IF(_xlfn.XLOOKUP($A87,INDIRECT("_"&amp;_xlfn.XLOOKUP(AW$2,WatchbillMONTHLY!$A$54:$U$54,OFFSET(WatchbillMONTHLY!$A$54:$U$54,1,2))),INDIRECT("_"&amp;_xlfn.XLOOKUP(AW$2,WatchbillMONTHLY!$A$54:$U$54,OFFSET(WatchbillMONTHLY!$A$54:$U$54,1,2))))=$A87,_xlfn.XLOOKUP(AW$2,WatchbillMONTHLY!$A$54:$U$54,OFFSET(WatchbillMONTHLY!$A$54:$U$54,1,2)),FALSE),TRUE,FALSE)),
IF(_xlfn.XLOOKUP(AW$2,WatchbillMONTHLY!$A$71:$U$71,OFFSET(WatchbillMONTHLY!$A$71:$U$71,1,2))=IF(_xlfn.XLOOKUP($A87,INDIRECT("_"&amp;_xlfn.XLOOKUP(AW$2,WatchbillMONTHLY!$A$71:$U$71,OFFSET(WatchbillMONTHLY!$A$71:$U$71,1,2))),INDIRECT("_"&amp;_xlfn.XLOOKUP(AW$2,WatchbillMONTHLY!$A$71:$U$71,OFFSET(WatchbillMONTHLY!$A$71:$U$71,1,2))))=$A87,_xlfn.XLOOKUP(AW$2,WatchbillMONTHLY!$A$71:$U$71,OFFSET(WatchbillMONTHLY!$A$71:$U$71,1,2)),FALSE),TRUE,FALSE)),
IF(_xlfn.XLOOKUP(AW$2,WatchbillMONTHLY!$A$88:$U$88,OFFSET(WatchbillMONTHLY!$A$88:$U$88,1,2))=IF(_xlfn.XLOOKUP($A87,INDIRECT("_"&amp;_xlfn.XLOOKUP(AW$2,WatchbillMONTHLY!$A$88:$U$88,OFFSET(WatchbillMONTHLY!$A$88:$U$88,1,2))),INDIRECT("_"&amp;_xlfn.XLOOKUP(AW$2,WatchbillMONTHLY!$A$88:$U$88,OFFSET(WatchbillMONTHLY!$A$88:$U$88,1,2))))=$A87,_xlfn.XLOOKUP(AW$2,WatchbillMONTHLY!$A$88:$U$88,OFFSET(WatchbillMONTHLY!$A$88:$U$88,1,2)),FALSE),TRUE,FALSE)),
FALSE),FALSE)</f>
        <v>0</v>
      </c>
      <c r="AX87" s="209" t="b" cm="1">
        <f t="array" aca="1" ref="AX87" ca="1">IF(AND($A87 &gt; 0, Q87 &gt; 0,AX$2&lt;MiscFormulas!$A$5+1),
_xlfn.IFNA(
_xlfn.IFNA(
_xlfn.IFNA(
_xlfn.IFNA(
_xlfn.IFNA(
_xlfn.IFNA(
IF(_xlfn.XLOOKUP(AX$2,WatchbillMONTHLY!$A$3:$U$3,OFFSET(WatchbillMONTHLY!$A$3:$U$3,1,2))=IF(_xlfn.XLOOKUP($A87,INDIRECT("_"&amp;_xlfn.XLOOKUP(AX$2,WatchbillMONTHLY!$A$3:$U$3,OFFSET(WatchbillMONTHLY!$A$3:$U$3,1,2))),INDIRECT("_"&amp;_xlfn.XLOOKUP(AX$2,WatchbillMONTHLY!$A$3:$U$3,OFFSET(WatchbillMONTHLY!$A$3:$U$3,1,2))))=$A87,_xlfn.XLOOKUP(AX$2,WatchbillMONTHLY!$A$3:$U$3,OFFSET(WatchbillMONTHLY!$A$3:$U$3,1,2)),FALSE),TRUE,FALSE),
IF(_xlfn.XLOOKUP(AX$2,WatchbillMONTHLY!$A$20:$U$20,OFFSET(WatchbillMONTHLY!$A$20:$U$20,1,2))=IF(_xlfn.XLOOKUP($A87,INDIRECT("_"&amp;_xlfn.XLOOKUP(AX$2,WatchbillMONTHLY!$A$20:$U$20,OFFSET(WatchbillMONTHLY!$A$20:$U$20,1,2))),INDIRECT("_"&amp;_xlfn.XLOOKUP(AX$2,WatchbillMONTHLY!$A$20:$U$20,OFFSET(WatchbillMONTHLY!$A$20:$U$20,1,2))))=$A87,_xlfn.XLOOKUP(AX$2,WatchbillMONTHLY!$A$20:$U$20,OFFSET(WatchbillMONTHLY!$A$20:$U$20,1,2)),FALSE),TRUE,FALSE)),
IF(_xlfn.XLOOKUP(AX$2,WatchbillMONTHLY!$A$37:$U$37,OFFSET(WatchbillMONTHLY!$A$37:$U$37,1,2))=IF(_xlfn.XLOOKUP($A87,INDIRECT("_"&amp;_xlfn.XLOOKUP(AX$2,WatchbillMONTHLY!$A$37:$U$37,OFFSET(WatchbillMONTHLY!$A$37:$U$37,1,2))),INDIRECT("_"&amp;_xlfn.XLOOKUP(AX$2,WatchbillMONTHLY!$A$37:$U$37,OFFSET(WatchbillMONTHLY!$A$37:$U$37,1,2))))=$A87,_xlfn.XLOOKUP(AX$2,WatchbillMONTHLY!$A$37:$U$37,OFFSET(WatchbillMONTHLY!$A$37:$U$37,1,2)),FALSE),TRUE,FALSE)),
IF(_xlfn.XLOOKUP(AX$2,WatchbillMONTHLY!$A$54:$U$54,OFFSET(WatchbillMONTHLY!$A$54:$U$54,1,2))=IF(_xlfn.XLOOKUP($A87,INDIRECT("_"&amp;_xlfn.XLOOKUP(AX$2,WatchbillMONTHLY!$A$54:$U$54,OFFSET(WatchbillMONTHLY!$A$54:$U$54,1,2))),INDIRECT("_"&amp;_xlfn.XLOOKUP(AX$2,WatchbillMONTHLY!$A$54:$U$54,OFFSET(WatchbillMONTHLY!$A$54:$U$54,1,2))))=$A87,_xlfn.XLOOKUP(AX$2,WatchbillMONTHLY!$A$54:$U$54,OFFSET(WatchbillMONTHLY!$A$54:$U$54,1,2)),FALSE),TRUE,FALSE)),
IF(_xlfn.XLOOKUP(AX$2,WatchbillMONTHLY!$A$71:$U$71,OFFSET(WatchbillMONTHLY!$A$71:$U$71,1,2))=IF(_xlfn.XLOOKUP($A87,INDIRECT("_"&amp;_xlfn.XLOOKUP(AX$2,WatchbillMONTHLY!$A$71:$U$71,OFFSET(WatchbillMONTHLY!$A$71:$U$71,1,2))),INDIRECT("_"&amp;_xlfn.XLOOKUP(AX$2,WatchbillMONTHLY!$A$71:$U$71,OFFSET(WatchbillMONTHLY!$A$71:$U$71,1,2))))=$A87,_xlfn.XLOOKUP(AX$2,WatchbillMONTHLY!$A$71:$U$71,OFFSET(WatchbillMONTHLY!$A$71:$U$71,1,2)),FALSE),TRUE,FALSE)),
IF(_xlfn.XLOOKUP(AX$2,WatchbillMONTHLY!$A$88:$U$88,OFFSET(WatchbillMONTHLY!$A$88:$U$88,1,2))=IF(_xlfn.XLOOKUP($A87,INDIRECT("_"&amp;_xlfn.XLOOKUP(AX$2,WatchbillMONTHLY!$A$88:$U$88,OFFSET(WatchbillMONTHLY!$A$88:$U$88,1,2))),INDIRECT("_"&amp;_xlfn.XLOOKUP(AX$2,WatchbillMONTHLY!$A$88:$U$88,OFFSET(WatchbillMONTHLY!$A$88:$U$88,1,2))))=$A87,_xlfn.XLOOKUP(AX$2,WatchbillMONTHLY!$A$88:$U$88,OFFSET(WatchbillMONTHLY!$A$88:$U$88,1,2)),FALSE),TRUE,FALSE)),
FALSE),FALSE)</f>
        <v>0</v>
      </c>
      <c r="AY87" s="209" t="b" cm="1">
        <f t="array" aca="1" ref="AY87" ca="1">IF(AND($A87 &gt; 0, R87 &gt; 0,AY$2&lt;MiscFormulas!$A$5+1),
_xlfn.IFNA(
_xlfn.IFNA(
_xlfn.IFNA(
_xlfn.IFNA(
_xlfn.IFNA(
_xlfn.IFNA(
IF(_xlfn.XLOOKUP(AY$2,WatchbillMONTHLY!$A$3:$U$3,OFFSET(WatchbillMONTHLY!$A$3:$U$3,1,2))=IF(_xlfn.XLOOKUP($A87,INDIRECT("_"&amp;_xlfn.XLOOKUP(AY$2,WatchbillMONTHLY!$A$3:$U$3,OFFSET(WatchbillMONTHLY!$A$3:$U$3,1,2))),INDIRECT("_"&amp;_xlfn.XLOOKUP(AY$2,WatchbillMONTHLY!$A$3:$U$3,OFFSET(WatchbillMONTHLY!$A$3:$U$3,1,2))))=$A87,_xlfn.XLOOKUP(AY$2,WatchbillMONTHLY!$A$3:$U$3,OFFSET(WatchbillMONTHLY!$A$3:$U$3,1,2)),FALSE),TRUE,FALSE),
IF(_xlfn.XLOOKUP(AY$2,WatchbillMONTHLY!$A$20:$U$20,OFFSET(WatchbillMONTHLY!$A$20:$U$20,1,2))=IF(_xlfn.XLOOKUP($A87,INDIRECT("_"&amp;_xlfn.XLOOKUP(AY$2,WatchbillMONTHLY!$A$20:$U$20,OFFSET(WatchbillMONTHLY!$A$20:$U$20,1,2))),INDIRECT("_"&amp;_xlfn.XLOOKUP(AY$2,WatchbillMONTHLY!$A$20:$U$20,OFFSET(WatchbillMONTHLY!$A$20:$U$20,1,2))))=$A87,_xlfn.XLOOKUP(AY$2,WatchbillMONTHLY!$A$20:$U$20,OFFSET(WatchbillMONTHLY!$A$20:$U$20,1,2)),FALSE),TRUE,FALSE)),
IF(_xlfn.XLOOKUP(AY$2,WatchbillMONTHLY!$A$37:$U$37,OFFSET(WatchbillMONTHLY!$A$37:$U$37,1,2))=IF(_xlfn.XLOOKUP($A87,INDIRECT("_"&amp;_xlfn.XLOOKUP(AY$2,WatchbillMONTHLY!$A$37:$U$37,OFFSET(WatchbillMONTHLY!$A$37:$U$37,1,2))),INDIRECT("_"&amp;_xlfn.XLOOKUP(AY$2,WatchbillMONTHLY!$A$37:$U$37,OFFSET(WatchbillMONTHLY!$A$37:$U$37,1,2))))=$A87,_xlfn.XLOOKUP(AY$2,WatchbillMONTHLY!$A$37:$U$37,OFFSET(WatchbillMONTHLY!$A$37:$U$37,1,2)),FALSE),TRUE,FALSE)),
IF(_xlfn.XLOOKUP(AY$2,WatchbillMONTHLY!$A$54:$U$54,OFFSET(WatchbillMONTHLY!$A$54:$U$54,1,2))=IF(_xlfn.XLOOKUP($A87,INDIRECT("_"&amp;_xlfn.XLOOKUP(AY$2,WatchbillMONTHLY!$A$54:$U$54,OFFSET(WatchbillMONTHLY!$A$54:$U$54,1,2))),INDIRECT("_"&amp;_xlfn.XLOOKUP(AY$2,WatchbillMONTHLY!$A$54:$U$54,OFFSET(WatchbillMONTHLY!$A$54:$U$54,1,2))))=$A87,_xlfn.XLOOKUP(AY$2,WatchbillMONTHLY!$A$54:$U$54,OFFSET(WatchbillMONTHLY!$A$54:$U$54,1,2)),FALSE),TRUE,FALSE)),
IF(_xlfn.XLOOKUP(AY$2,WatchbillMONTHLY!$A$71:$U$71,OFFSET(WatchbillMONTHLY!$A$71:$U$71,1,2))=IF(_xlfn.XLOOKUP($A87,INDIRECT("_"&amp;_xlfn.XLOOKUP(AY$2,WatchbillMONTHLY!$A$71:$U$71,OFFSET(WatchbillMONTHLY!$A$71:$U$71,1,2))),INDIRECT("_"&amp;_xlfn.XLOOKUP(AY$2,WatchbillMONTHLY!$A$71:$U$71,OFFSET(WatchbillMONTHLY!$A$71:$U$71,1,2))))=$A87,_xlfn.XLOOKUP(AY$2,WatchbillMONTHLY!$A$71:$U$71,OFFSET(WatchbillMONTHLY!$A$71:$U$71,1,2)),FALSE),TRUE,FALSE)),
IF(_xlfn.XLOOKUP(AY$2,WatchbillMONTHLY!$A$88:$U$88,OFFSET(WatchbillMONTHLY!$A$88:$U$88,1,2))=IF(_xlfn.XLOOKUP($A87,INDIRECT("_"&amp;_xlfn.XLOOKUP(AY$2,WatchbillMONTHLY!$A$88:$U$88,OFFSET(WatchbillMONTHLY!$A$88:$U$88,1,2))),INDIRECT("_"&amp;_xlfn.XLOOKUP(AY$2,WatchbillMONTHLY!$A$88:$U$88,OFFSET(WatchbillMONTHLY!$A$88:$U$88,1,2))))=$A87,_xlfn.XLOOKUP(AY$2,WatchbillMONTHLY!$A$88:$U$88,OFFSET(WatchbillMONTHLY!$A$88:$U$88,1,2)),FALSE),TRUE,FALSE)),
FALSE),FALSE)</f>
        <v>0</v>
      </c>
      <c r="AZ87" s="209" t="b" cm="1">
        <f t="array" aca="1" ref="AZ87" ca="1">IF(AND($A87 &gt; 0, S87 &gt; 0,AZ$2&lt;MiscFormulas!$A$5+1),
_xlfn.IFNA(
_xlfn.IFNA(
_xlfn.IFNA(
_xlfn.IFNA(
_xlfn.IFNA(
_xlfn.IFNA(
IF(_xlfn.XLOOKUP(AZ$2,WatchbillMONTHLY!$A$3:$U$3,OFFSET(WatchbillMONTHLY!$A$3:$U$3,1,2))=IF(_xlfn.XLOOKUP($A87,INDIRECT("_"&amp;_xlfn.XLOOKUP(AZ$2,WatchbillMONTHLY!$A$3:$U$3,OFFSET(WatchbillMONTHLY!$A$3:$U$3,1,2))),INDIRECT("_"&amp;_xlfn.XLOOKUP(AZ$2,WatchbillMONTHLY!$A$3:$U$3,OFFSET(WatchbillMONTHLY!$A$3:$U$3,1,2))))=$A87,_xlfn.XLOOKUP(AZ$2,WatchbillMONTHLY!$A$3:$U$3,OFFSET(WatchbillMONTHLY!$A$3:$U$3,1,2)),FALSE),TRUE,FALSE),
IF(_xlfn.XLOOKUP(AZ$2,WatchbillMONTHLY!$A$20:$U$20,OFFSET(WatchbillMONTHLY!$A$20:$U$20,1,2))=IF(_xlfn.XLOOKUP($A87,INDIRECT("_"&amp;_xlfn.XLOOKUP(AZ$2,WatchbillMONTHLY!$A$20:$U$20,OFFSET(WatchbillMONTHLY!$A$20:$U$20,1,2))),INDIRECT("_"&amp;_xlfn.XLOOKUP(AZ$2,WatchbillMONTHLY!$A$20:$U$20,OFFSET(WatchbillMONTHLY!$A$20:$U$20,1,2))))=$A87,_xlfn.XLOOKUP(AZ$2,WatchbillMONTHLY!$A$20:$U$20,OFFSET(WatchbillMONTHLY!$A$20:$U$20,1,2)),FALSE),TRUE,FALSE)),
IF(_xlfn.XLOOKUP(AZ$2,WatchbillMONTHLY!$A$37:$U$37,OFFSET(WatchbillMONTHLY!$A$37:$U$37,1,2))=IF(_xlfn.XLOOKUP($A87,INDIRECT("_"&amp;_xlfn.XLOOKUP(AZ$2,WatchbillMONTHLY!$A$37:$U$37,OFFSET(WatchbillMONTHLY!$A$37:$U$37,1,2))),INDIRECT("_"&amp;_xlfn.XLOOKUP(AZ$2,WatchbillMONTHLY!$A$37:$U$37,OFFSET(WatchbillMONTHLY!$A$37:$U$37,1,2))))=$A87,_xlfn.XLOOKUP(AZ$2,WatchbillMONTHLY!$A$37:$U$37,OFFSET(WatchbillMONTHLY!$A$37:$U$37,1,2)),FALSE),TRUE,FALSE)),
IF(_xlfn.XLOOKUP(AZ$2,WatchbillMONTHLY!$A$54:$U$54,OFFSET(WatchbillMONTHLY!$A$54:$U$54,1,2))=IF(_xlfn.XLOOKUP($A87,INDIRECT("_"&amp;_xlfn.XLOOKUP(AZ$2,WatchbillMONTHLY!$A$54:$U$54,OFFSET(WatchbillMONTHLY!$A$54:$U$54,1,2))),INDIRECT("_"&amp;_xlfn.XLOOKUP(AZ$2,WatchbillMONTHLY!$A$54:$U$54,OFFSET(WatchbillMONTHLY!$A$54:$U$54,1,2))))=$A87,_xlfn.XLOOKUP(AZ$2,WatchbillMONTHLY!$A$54:$U$54,OFFSET(WatchbillMONTHLY!$A$54:$U$54,1,2)),FALSE),TRUE,FALSE)),
IF(_xlfn.XLOOKUP(AZ$2,WatchbillMONTHLY!$A$71:$U$71,OFFSET(WatchbillMONTHLY!$A$71:$U$71,1,2))=IF(_xlfn.XLOOKUP($A87,INDIRECT("_"&amp;_xlfn.XLOOKUP(AZ$2,WatchbillMONTHLY!$A$71:$U$71,OFFSET(WatchbillMONTHLY!$A$71:$U$71,1,2))),INDIRECT("_"&amp;_xlfn.XLOOKUP(AZ$2,WatchbillMONTHLY!$A$71:$U$71,OFFSET(WatchbillMONTHLY!$A$71:$U$71,1,2))))=$A87,_xlfn.XLOOKUP(AZ$2,WatchbillMONTHLY!$A$71:$U$71,OFFSET(WatchbillMONTHLY!$A$71:$U$71,1,2)),FALSE),TRUE,FALSE)),
IF(_xlfn.XLOOKUP(AZ$2,WatchbillMONTHLY!$A$88:$U$88,OFFSET(WatchbillMONTHLY!$A$88:$U$88,1,2))=IF(_xlfn.XLOOKUP($A87,INDIRECT("_"&amp;_xlfn.XLOOKUP(AZ$2,WatchbillMONTHLY!$A$88:$U$88,OFFSET(WatchbillMONTHLY!$A$88:$U$88,1,2))),INDIRECT("_"&amp;_xlfn.XLOOKUP(AZ$2,WatchbillMONTHLY!$A$88:$U$88,OFFSET(WatchbillMONTHLY!$A$88:$U$88,1,2))))=$A87,_xlfn.XLOOKUP(AZ$2,WatchbillMONTHLY!$A$88:$U$88,OFFSET(WatchbillMONTHLY!$A$88:$U$88,1,2)),FALSE),TRUE,FALSE)),
FALSE),FALSE)</f>
        <v>0</v>
      </c>
      <c r="BA87" s="209" t="b" cm="1">
        <f t="array" aca="1" ref="BA87" ca="1">IF(AND($A87 &gt; 0, T87 &gt; 0,BA$2&lt;MiscFormulas!$A$5+1),
_xlfn.IFNA(
_xlfn.IFNA(
_xlfn.IFNA(
_xlfn.IFNA(
_xlfn.IFNA(
_xlfn.IFNA(
IF(_xlfn.XLOOKUP(BA$2,WatchbillMONTHLY!$A$3:$U$3,OFFSET(WatchbillMONTHLY!$A$3:$U$3,1,2))=IF(_xlfn.XLOOKUP($A87,INDIRECT("_"&amp;_xlfn.XLOOKUP(BA$2,WatchbillMONTHLY!$A$3:$U$3,OFFSET(WatchbillMONTHLY!$A$3:$U$3,1,2))),INDIRECT("_"&amp;_xlfn.XLOOKUP(BA$2,WatchbillMONTHLY!$A$3:$U$3,OFFSET(WatchbillMONTHLY!$A$3:$U$3,1,2))))=$A87,_xlfn.XLOOKUP(BA$2,WatchbillMONTHLY!$A$3:$U$3,OFFSET(WatchbillMONTHLY!$A$3:$U$3,1,2)),FALSE),TRUE,FALSE),
IF(_xlfn.XLOOKUP(BA$2,WatchbillMONTHLY!$A$20:$U$20,OFFSET(WatchbillMONTHLY!$A$20:$U$20,1,2))=IF(_xlfn.XLOOKUP($A87,INDIRECT("_"&amp;_xlfn.XLOOKUP(BA$2,WatchbillMONTHLY!$A$20:$U$20,OFFSET(WatchbillMONTHLY!$A$20:$U$20,1,2))),INDIRECT("_"&amp;_xlfn.XLOOKUP(BA$2,WatchbillMONTHLY!$A$20:$U$20,OFFSET(WatchbillMONTHLY!$A$20:$U$20,1,2))))=$A87,_xlfn.XLOOKUP(BA$2,WatchbillMONTHLY!$A$20:$U$20,OFFSET(WatchbillMONTHLY!$A$20:$U$20,1,2)),FALSE),TRUE,FALSE)),
IF(_xlfn.XLOOKUP(BA$2,WatchbillMONTHLY!$A$37:$U$37,OFFSET(WatchbillMONTHLY!$A$37:$U$37,1,2))=IF(_xlfn.XLOOKUP($A87,INDIRECT("_"&amp;_xlfn.XLOOKUP(BA$2,WatchbillMONTHLY!$A$37:$U$37,OFFSET(WatchbillMONTHLY!$A$37:$U$37,1,2))),INDIRECT("_"&amp;_xlfn.XLOOKUP(BA$2,WatchbillMONTHLY!$A$37:$U$37,OFFSET(WatchbillMONTHLY!$A$37:$U$37,1,2))))=$A87,_xlfn.XLOOKUP(BA$2,WatchbillMONTHLY!$A$37:$U$37,OFFSET(WatchbillMONTHLY!$A$37:$U$37,1,2)),FALSE),TRUE,FALSE)),
IF(_xlfn.XLOOKUP(BA$2,WatchbillMONTHLY!$A$54:$U$54,OFFSET(WatchbillMONTHLY!$A$54:$U$54,1,2))=IF(_xlfn.XLOOKUP($A87,INDIRECT("_"&amp;_xlfn.XLOOKUP(BA$2,WatchbillMONTHLY!$A$54:$U$54,OFFSET(WatchbillMONTHLY!$A$54:$U$54,1,2))),INDIRECT("_"&amp;_xlfn.XLOOKUP(BA$2,WatchbillMONTHLY!$A$54:$U$54,OFFSET(WatchbillMONTHLY!$A$54:$U$54,1,2))))=$A87,_xlfn.XLOOKUP(BA$2,WatchbillMONTHLY!$A$54:$U$54,OFFSET(WatchbillMONTHLY!$A$54:$U$54,1,2)),FALSE),TRUE,FALSE)),
IF(_xlfn.XLOOKUP(BA$2,WatchbillMONTHLY!$A$71:$U$71,OFFSET(WatchbillMONTHLY!$A$71:$U$71,1,2))=IF(_xlfn.XLOOKUP($A87,INDIRECT("_"&amp;_xlfn.XLOOKUP(BA$2,WatchbillMONTHLY!$A$71:$U$71,OFFSET(WatchbillMONTHLY!$A$71:$U$71,1,2))),INDIRECT("_"&amp;_xlfn.XLOOKUP(BA$2,WatchbillMONTHLY!$A$71:$U$71,OFFSET(WatchbillMONTHLY!$A$71:$U$71,1,2))))=$A87,_xlfn.XLOOKUP(BA$2,WatchbillMONTHLY!$A$71:$U$71,OFFSET(WatchbillMONTHLY!$A$71:$U$71,1,2)),FALSE),TRUE,FALSE)),
IF(_xlfn.XLOOKUP(BA$2,WatchbillMONTHLY!$A$88:$U$88,OFFSET(WatchbillMONTHLY!$A$88:$U$88,1,2))=IF(_xlfn.XLOOKUP($A87,INDIRECT("_"&amp;_xlfn.XLOOKUP(BA$2,WatchbillMONTHLY!$A$88:$U$88,OFFSET(WatchbillMONTHLY!$A$88:$U$88,1,2))),INDIRECT("_"&amp;_xlfn.XLOOKUP(BA$2,WatchbillMONTHLY!$A$88:$U$88,OFFSET(WatchbillMONTHLY!$A$88:$U$88,1,2))))=$A87,_xlfn.XLOOKUP(BA$2,WatchbillMONTHLY!$A$88:$U$88,OFFSET(WatchbillMONTHLY!$A$88:$U$88,1,2)),FALSE),TRUE,FALSE)),
FALSE),FALSE)</f>
        <v>0</v>
      </c>
      <c r="BB87" s="209" t="b" cm="1">
        <f t="array" aca="1" ref="BB87" ca="1">IF(AND($A87 &gt; 0, U87 &gt; 0,BB$2&lt;MiscFormulas!$A$5+1),
_xlfn.IFNA(
_xlfn.IFNA(
_xlfn.IFNA(
_xlfn.IFNA(
_xlfn.IFNA(
_xlfn.IFNA(
IF(_xlfn.XLOOKUP(BB$2,WatchbillMONTHLY!$A$3:$U$3,OFFSET(WatchbillMONTHLY!$A$3:$U$3,1,2))=IF(_xlfn.XLOOKUP($A87,INDIRECT("_"&amp;_xlfn.XLOOKUP(BB$2,WatchbillMONTHLY!$A$3:$U$3,OFFSET(WatchbillMONTHLY!$A$3:$U$3,1,2))),INDIRECT("_"&amp;_xlfn.XLOOKUP(BB$2,WatchbillMONTHLY!$A$3:$U$3,OFFSET(WatchbillMONTHLY!$A$3:$U$3,1,2))))=$A87,_xlfn.XLOOKUP(BB$2,WatchbillMONTHLY!$A$3:$U$3,OFFSET(WatchbillMONTHLY!$A$3:$U$3,1,2)),FALSE),TRUE,FALSE),
IF(_xlfn.XLOOKUP(BB$2,WatchbillMONTHLY!$A$20:$U$20,OFFSET(WatchbillMONTHLY!$A$20:$U$20,1,2))=IF(_xlfn.XLOOKUP($A87,INDIRECT("_"&amp;_xlfn.XLOOKUP(BB$2,WatchbillMONTHLY!$A$20:$U$20,OFFSET(WatchbillMONTHLY!$A$20:$U$20,1,2))),INDIRECT("_"&amp;_xlfn.XLOOKUP(BB$2,WatchbillMONTHLY!$A$20:$U$20,OFFSET(WatchbillMONTHLY!$A$20:$U$20,1,2))))=$A87,_xlfn.XLOOKUP(BB$2,WatchbillMONTHLY!$A$20:$U$20,OFFSET(WatchbillMONTHLY!$A$20:$U$20,1,2)),FALSE),TRUE,FALSE)),
IF(_xlfn.XLOOKUP(BB$2,WatchbillMONTHLY!$A$37:$U$37,OFFSET(WatchbillMONTHLY!$A$37:$U$37,1,2))=IF(_xlfn.XLOOKUP($A87,INDIRECT("_"&amp;_xlfn.XLOOKUP(BB$2,WatchbillMONTHLY!$A$37:$U$37,OFFSET(WatchbillMONTHLY!$A$37:$U$37,1,2))),INDIRECT("_"&amp;_xlfn.XLOOKUP(BB$2,WatchbillMONTHLY!$A$37:$U$37,OFFSET(WatchbillMONTHLY!$A$37:$U$37,1,2))))=$A87,_xlfn.XLOOKUP(BB$2,WatchbillMONTHLY!$A$37:$U$37,OFFSET(WatchbillMONTHLY!$A$37:$U$37,1,2)),FALSE),TRUE,FALSE)),
IF(_xlfn.XLOOKUP(BB$2,WatchbillMONTHLY!$A$54:$U$54,OFFSET(WatchbillMONTHLY!$A$54:$U$54,1,2))=IF(_xlfn.XLOOKUP($A87,INDIRECT("_"&amp;_xlfn.XLOOKUP(BB$2,WatchbillMONTHLY!$A$54:$U$54,OFFSET(WatchbillMONTHLY!$A$54:$U$54,1,2))),INDIRECT("_"&amp;_xlfn.XLOOKUP(BB$2,WatchbillMONTHLY!$A$54:$U$54,OFFSET(WatchbillMONTHLY!$A$54:$U$54,1,2))))=$A87,_xlfn.XLOOKUP(BB$2,WatchbillMONTHLY!$A$54:$U$54,OFFSET(WatchbillMONTHLY!$A$54:$U$54,1,2)),FALSE),TRUE,FALSE)),
IF(_xlfn.XLOOKUP(BB$2,WatchbillMONTHLY!$A$71:$U$71,OFFSET(WatchbillMONTHLY!$A$71:$U$71,1,2))=IF(_xlfn.XLOOKUP($A87,INDIRECT("_"&amp;_xlfn.XLOOKUP(BB$2,WatchbillMONTHLY!$A$71:$U$71,OFFSET(WatchbillMONTHLY!$A$71:$U$71,1,2))),INDIRECT("_"&amp;_xlfn.XLOOKUP(BB$2,WatchbillMONTHLY!$A$71:$U$71,OFFSET(WatchbillMONTHLY!$A$71:$U$71,1,2))))=$A87,_xlfn.XLOOKUP(BB$2,WatchbillMONTHLY!$A$71:$U$71,OFFSET(WatchbillMONTHLY!$A$71:$U$71,1,2)),FALSE),TRUE,FALSE)),
IF(_xlfn.XLOOKUP(BB$2,WatchbillMONTHLY!$A$88:$U$88,OFFSET(WatchbillMONTHLY!$A$88:$U$88,1,2))=IF(_xlfn.XLOOKUP($A87,INDIRECT("_"&amp;_xlfn.XLOOKUP(BB$2,WatchbillMONTHLY!$A$88:$U$88,OFFSET(WatchbillMONTHLY!$A$88:$U$88,1,2))),INDIRECT("_"&amp;_xlfn.XLOOKUP(BB$2,WatchbillMONTHLY!$A$88:$U$88,OFFSET(WatchbillMONTHLY!$A$88:$U$88,1,2))))=$A87,_xlfn.XLOOKUP(BB$2,WatchbillMONTHLY!$A$88:$U$88,OFFSET(WatchbillMONTHLY!$A$88:$U$88,1,2)),FALSE),TRUE,FALSE)),
FALSE),FALSE)</f>
        <v>0</v>
      </c>
      <c r="BC87" s="209" t="b" cm="1">
        <f t="array" aca="1" ref="BC87" ca="1">IF(AND($A87 &gt; 0, V87 &gt; 0,BC$2&lt;MiscFormulas!$A$5+1),
_xlfn.IFNA(
_xlfn.IFNA(
_xlfn.IFNA(
_xlfn.IFNA(
_xlfn.IFNA(
_xlfn.IFNA(
IF(_xlfn.XLOOKUP(BC$2,WatchbillMONTHLY!$A$3:$U$3,OFFSET(WatchbillMONTHLY!$A$3:$U$3,1,2))=IF(_xlfn.XLOOKUP($A87,INDIRECT("_"&amp;_xlfn.XLOOKUP(BC$2,WatchbillMONTHLY!$A$3:$U$3,OFFSET(WatchbillMONTHLY!$A$3:$U$3,1,2))),INDIRECT("_"&amp;_xlfn.XLOOKUP(BC$2,WatchbillMONTHLY!$A$3:$U$3,OFFSET(WatchbillMONTHLY!$A$3:$U$3,1,2))))=$A87,_xlfn.XLOOKUP(BC$2,WatchbillMONTHLY!$A$3:$U$3,OFFSET(WatchbillMONTHLY!$A$3:$U$3,1,2)),FALSE),TRUE,FALSE),
IF(_xlfn.XLOOKUP(BC$2,WatchbillMONTHLY!$A$20:$U$20,OFFSET(WatchbillMONTHLY!$A$20:$U$20,1,2))=IF(_xlfn.XLOOKUP($A87,INDIRECT("_"&amp;_xlfn.XLOOKUP(BC$2,WatchbillMONTHLY!$A$20:$U$20,OFFSET(WatchbillMONTHLY!$A$20:$U$20,1,2))),INDIRECT("_"&amp;_xlfn.XLOOKUP(BC$2,WatchbillMONTHLY!$A$20:$U$20,OFFSET(WatchbillMONTHLY!$A$20:$U$20,1,2))))=$A87,_xlfn.XLOOKUP(BC$2,WatchbillMONTHLY!$A$20:$U$20,OFFSET(WatchbillMONTHLY!$A$20:$U$20,1,2)),FALSE),TRUE,FALSE)),
IF(_xlfn.XLOOKUP(BC$2,WatchbillMONTHLY!$A$37:$U$37,OFFSET(WatchbillMONTHLY!$A$37:$U$37,1,2))=IF(_xlfn.XLOOKUP($A87,INDIRECT("_"&amp;_xlfn.XLOOKUP(BC$2,WatchbillMONTHLY!$A$37:$U$37,OFFSET(WatchbillMONTHLY!$A$37:$U$37,1,2))),INDIRECT("_"&amp;_xlfn.XLOOKUP(BC$2,WatchbillMONTHLY!$A$37:$U$37,OFFSET(WatchbillMONTHLY!$A$37:$U$37,1,2))))=$A87,_xlfn.XLOOKUP(BC$2,WatchbillMONTHLY!$A$37:$U$37,OFFSET(WatchbillMONTHLY!$A$37:$U$37,1,2)),FALSE),TRUE,FALSE)),
IF(_xlfn.XLOOKUP(BC$2,WatchbillMONTHLY!$A$54:$U$54,OFFSET(WatchbillMONTHLY!$A$54:$U$54,1,2))=IF(_xlfn.XLOOKUP($A87,INDIRECT("_"&amp;_xlfn.XLOOKUP(BC$2,WatchbillMONTHLY!$A$54:$U$54,OFFSET(WatchbillMONTHLY!$A$54:$U$54,1,2))),INDIRECT("_"&amp;_xlfn.XLOOKUP(BC$2,WatchbillMONTHLY!$A$54:$U$54,OFFSET(WatchbillMONTHLY!$A$54:$U$54,1,2))))=$A87,_xlfn.XLOOKUP(BC$2,WatchbillMONTHLY!$A$54:$U$54,OFFSET(WatchbillMONTHLY!$A$54:$U$54,1,2)),FALSE),TRUE,FALSE)),
IF(_xlfn.XLOOKUP(BC$2,WatchbillMONTHLY!$A$71:$U$71,OFFSET(WatchbillMONTHLY!$A$71:$U$71,1,2))=IF(_xlfn.XLOOKUP($A87,INDIRECT("_"&amp;_xlfn.XLOOKUP(BC$2,WatchbillMONTHLY!$A$71:$U$71,OFFSET(WatchbillMONTHLY!$A$71:$U$71,1,2))),INDIRECT("_"&amp;_xlfn.XLOOKUP(BC$2,WatchbillMONTHLY!$A$71:$U$71,OFFSET(WatchbillMONTHLY!$A$71:$U$71,1,2))))=$A87,_xlfn.XLOOKUP(BC$2,WatchbillMONTHLY!$A$71:$U$71,OFFSET(WatchbillMONTHLY!$A$71:$U$71,1,2)),FALSE),TRUE,FALSE)),
IF(_xlfn.XLOOKUP(BC$2,WatchbillMONTHLY!$A$88:$U$88,OFFSET(WatchbillMONTHLY!$A$88:$U$88,1,2))=IF(_xlfn.XLOOKUP($A87,INDIRECT("_"&amp;_xlfn.XLOOKUP(BC$2,WatchbillMONTHLY!$A$88:$U$88,OFFSET(WatchbillMONTHLY!$A$88:$U$88,1,2))),INDIRECT("_"&amp;_xlfn.XLOOKUP(BC$2,WatchbillMONTHLY!$A$88:$U$88,OFFSET(WatchbillMONTHLY!$A$88:$U$88,1,2))))=$A87,_xlfn.XLOOKUP(BC$2,WatchbillMONTHLY!$A$88:$U$88,OFFSET(WatchbillMONTHLY!$A$88:$U$88,1,2)),FALSE),TRUE,FALSE)),
FALSE),FALSE)</f>
        <v>0</v>
      </c>
      <c r="BD87" s="209" t="b" cm="1">
        <f t="array" aca="1" ref="BD87" ca="1">IF(AND($A87 &gt; 0, W87 &gt; 0,BD$2&lt;MiscFormulas!$A$5+1),
_xlfn.IFNA(
_xlfn.IFNA(
_xlfn.IFNA(
_xlfn.IFNA(
_xlfn.IFNA(
_xlfn.IFNA(
IF(_xlfn.XLOOKUP(BD$2,WatchbillMONTHLY!$A$3:$U$3,OFFSET(WatchbillMONTHLY!$A$3:$U$3,1,2))=IF(_xlfn.XLOOKUP($A87,INDIRECT("_"&amp;_xlfn.XLOOKUP(BD$2,WatchbillMONTHLY!$A$3:$U$3,OFFSET(WatchbillMONTHLY!$A$3:$U$3,1,2))),INDIRECT("_"&amp;_xlfn.XLOOKUP(BD$2,WatchbillMONTHLY!$A$3:$U$3,OFFSET(WatchbillMONTHLY!$A$3:$U$3,1,2))))=$A87,_xlfn.XLOOKUP(BD$2,WatchbillMONTHLY!$A$3:$U$3,OFFSET(WatchbillMONTHLY!$A$3:$U$3,1,2)),FALSE),TRUE,FALSE),
IF(_xlfn.XLOOKUP(BD$2,WatchbillMONTHLY!$A$20:$U$20,OFFSET(WatchbillMONTHLY!$A$20:$U$20,1,2))=IF(_xlfn.XLOOKUP($A87,INDIRECT("_"&amp;_xlfn.XLOOKUP(BD$2,WatchbillMONTHLY!$A$20:$U$20,OFFSET(WatchbillMONTHLY!$A$20:$U$20,1,2))),INDIRECT("_"&amp;_xlfn.XLOOKUP(BD$2,WatchbillMONTHLY!$A$20:$U$20,OFFSET(WatchbillMONTHLY!$A$20:$U$20,1,2))))=$A87,_xlfn.XLOOKUP(BD$2,WatchbillMONTHLY!$A$20:$U$20,OFFSET(WatchbillMONTHLY!$A$20:$U$20,1,2)),FALSE),TRUE,FALSE)),
IF(_xlfn.XLOOKUP(BD$2,WatchbillMONTHLY!$A$37:$U$37,OFFSET(WatchbillMONTHLY!$A$37:$U$37,1,2))=IF(_xlfn.XLOOKUP($A87,INDIRECT("_"&amp;_xlfn.XLOOKUP(BD$2,WatchbillMONTHLY!$A$37:$U$37,OFFSET(WatchbillMONTHLY!$A$37:$U$37,1,2))),INDIRECT("_"&amp;_xlfn.XLOOKUP(BD$2,WatchbillMONTHLY!$A$37:$U$37,OFFSET(WatchbillMONTHLY!$A$37:$U$37,1,2))))=$A87,_xlfn.XLOOKUP(BD$2,WatchbillMONTHLY!$A$37:$U$37,OFFSET(WatchbillMONTHLY!$A$37:$U$37,1,2)),FALSE),TRUE,FALSE)),
IF(_xlfn.XLOOKUP(BD$2,WatchbillMONTHLY!$A$54:$U$54,OFFSET(WatchbillMONTHLY!$A$54:$U$54,1,2))=IF(_xlfn.XLOOKUP($A87,INDIRECT("_"&amp;_xlfn.XLOOKUP(BD$2,WatchbillMONTHLY!$A$54:$U$54,OFFSET(WatchbillMONTHLY!$A$54:$U$54,1,2))),INDIRECT("_"&amp;_xlfn.XLOOKUP(BD$2,WatchbillMONTHLY!$A$54:$U$54,OFFSET(WatchbillMONTHLY!$A$54:$U$54,1,2))))=$A87,_xlfn.XLOOKUP(BD$2,WatchbillMONTHLY!$A$54:$U$54,OFFSET(WatchbillMONTHLY!$A$54:$U$54,1,2)),FALSE),TRUE,FALSE)),
IF(_xlfn.XLOOKUP(BD$2,WatchbillMONTHLY!$A$71:$U$71,OFFSET(WatchbillMONTHLY!$A$71:$U$71,1,2))=IF(_xlfn.XLOOKUP($A87,INDIRECT("_"&amp;_xlfn.XLOOKUP(BD$2,WatchbillMONTHLY!$A$71:$U$71,OFFSET(WatchbillMONTHLY!$A$71:$U$71,1,2))),INDIRECT("_"&amp;_xlfn.XLOOKUP(BD$2,WatchbillMONTHLY!$A$71:$U$71,OFFSET(WatchbillMONTHLY!$A$71:$U$71,1,2))))=$A87,_xlfn.XLOOKUP(BD$2,WatchbillMONTHLY!$A$71:$U$71,OFFSET(WatchbillMONTHLY!$A$71:$U$71,1,2)),FALSE),TRUE,FALSE)),
IF(_xlfn.XLOOKUP(BD$2,WatchbillMONTHLY!$A$88:$U$88,OFFSET(WatchbillMONTHLY!$A$88:$U$88,1,2))=IF(_xlfn.XLOOKUP($A87,INDIRECT("_"&amp;_xlfn.XLOOKUP(BD$2,WatchbillMONTHLY!$A$88:$U$88,OFFSET(WatchbillMONTHLY!$A$88:$U$88,1,2))),INDIRECT("_"&amp;_xlfn.XLOOKUP(BD$2,WatchbillMONTHLY!$A$88:$U$88,OFFSET(WatchbillMONTHLY!$A$88:$U$88,1,2))))=$A87,_xlfn.XLOOKUP(BD$2,WatchbillMONTHLY!$A$88:$U$88,OFFSET(WatchbillMONTHLY!$A$88:$U$88,1,2)),FALSE),TRUE,FALSE)),
FALSE),FALSE)</f>
        <v>0</v>
      </c>
      <c r="BE87" s="209" t="b" cm="1">
        <f t="array" aca="1" ref="BE87" ca="1">IF(AND($A87 &gt; 0, X87 &gt; 0,BE$2&lt;MiscFormulas!$A$5+1),
_xlfn.IFNA(
_xlfn.IFNA(
_xlfn.IFNA(
_xlfn.IFNA(
_xlfn.IFNA(
_xlfn.IFNA(
IF(_xlfn.XLOOKUP(BE$2,WatchbillMONTHLY!$A$3:$U$3,OFFSET(WatchbillMONTHLY!$A$3:$U$3,1,2))=IF(_xlfn.XLOOKUP($A87,INDIRECT("_"&amp;_xlfn.XLOOKUP(BE$2,WatchbillMONTHLY!$A$3:$U$3,OFFSET(WatchbillMONTHLY!$A$3:$U$3,1,2))),INDIRECT("_"&amp;_xlfn.XLOOKUP(BE$2,WatchbillMONTHLY!$A$3:$U$3,OFFSET(WatchbillMONTHLY!$A$3:$U$3,1,2))))=$A87,_xlfn.XLOOKUP(BE$2,WatchbillMONTHLY!$A$3:$U$3,OFFSET(WatchbillMONTHLY!$A$3:$U$3,1,2)),FALSE),TRUE,FALSE),
IF(_xlfn.XLOOKUP(BE$2,WatchbillMONTHLY!$A$20:$U$20,OFFSET(WatchbillMONTHLY!$A$20:$U$20,1,2))=IF(_xlfn.XLOOKUP($A87,INDIRECT("_"&amp;_xlfn.XLOOKUP(BE$2,WatchbillMONTHLY!$A$20:$U$20,OFFSET(WatchbillMONTHLY!$A$20:$U$20,1,2))),INDIRECT("_"&amp;_xlfn.XLOOKUP(BE$2,WatchbillMONTHLY!$A$20:$U$20,OFFSET(WatchbillMONTHLY!$A$20:$U$20,1,2))))=$A87,_xlfn.XLOOKUP(BE$2,WatchbillMONTHLY!$A$20:$U$20,OFFSET(WatchbillMONTHLY!$A$20:$U$20,1,2)),FALSE),TRUE,FALSE)),
IF(_xlfn.XLOOKUP(BE$2,WatchbillMONTHLY!$A$37:$U$37,OFFSET(WatchbillMONTHLY!$A$37:$U$37,1,2))=IF(_xlfn.XLOOKUP($A87,INDIRECT("_"&amp;_xlfn.XLOOKUP(BE$2,WatchbillMONTHLY!$A$37:$U$37,OFFSET(WatchbillMONTHLY!$A$37:$U$37,1,2))),INDIRECT("_"&amp;_xlfn.XLOOKUP(BE$2,WatchbillMONTHLY!$A$37:$U$37,OFFSET(WatchbillMONTHLY!$A$37:$U$37,1,2))))=$A87,_xlfn.XLOOKUP(BE$2,WatchbillMONTHLY!$A$37:$U$37,OFFSET(WatchbillMONTHLY!$A$37:$U$37,1,2)),FALSE),TRUE,FALSE)),
IF(_xlfn.XLOOKUP(BE$2,WatchbillMONTHLY!$A$54:$U$54,OFFSET(WatchbillMONTHLY!$A$54:$U$54,1,2))=IF(_xlfn.XLOOKUP($A87,INDIRECT("_"&amp;_xlfn.XLOOKUP(BE$2,WatchbillMONTHLY!$A$54:$U$54,OFFSET(WatchbillMONTHLY!$A$54:$U$54,1,2))),INDIRECT("_"&amp;_xlfn.XLOOKUP(BE$2,WatchbillMONTHLY!$A$54:$U$54,OFFSET(WatchbillMONTHLY!$A$54:$U$54,1,2))))=$A87,_xlfn.XLOOKUP(BE$2,WatchbillMONTHLY!$A$54:$U$54,OFFSET(WatchbillMONTHLY!$A$54:$U$54,1,2)),FALSE),TRUE,FALSE)),
IF(_xlfn.XLOOKUP(BE$2,WatchbillMONTHLY!$A$71:$U$71,OFFSET(WatchbillMONTHLY!$A$71:$U$71,1,2))=IF(_xlfn.XLOOKUP($A87,INDIRECT("_"&amp;_xlfn.XLOOKUP(BE$2,WatchbillMONTHLY!$A$71:$U$71,OFFSET(WatchbillMONTHLY!$A$71:$U$71,1,2))),INDIRECT("_"&amp;_xlfn.XLOOKUP(BE$2,WatchbillMONTHLY!$A$71:$U$71,OFFSET(WatchbillMONTHLY!$A$71:$U$71,1,2))))=$A87,_xlfn.XLOOKUP(BE$2,WatchbillMONTHLY!$A$71:$U$71,OFFSET(WatchbillMONTHLY!$A$71:$U$71,1,2)),FALSE),TRUE,FALSE)),
IF(_xlfn.XLOOKUP(BE$2,WatchbillMONTHLY!$A$88:$U$88,OFFSET(WatchbillMONTHLY!$A$88:$U$88,1,2))=IF(_xlfn.XLOOKUP($A87,INDIRECT("_"&amp;_xlfn.XLOOKUP(BE$2,WatchbillMONTHLY!$A$88:$U$88,OFFSET(WatchbillMONTHLY!$A$88:$U$88,1,2))),INDIRECT("_"&amp;_xlfn.XLOOKUP(BE$2,WatchbillMONTHLY!$A$88:$U$88,OFFSET(WatchbillMONTHLY!$A$88:$U$88,1,2))))=$A87,_xlfn.XLOOKUP(BE$2,WatchbillMONTHLY!$A$88:$U$88,OFFSET(WatchbillMONTHLY!$A$88:$U$88,1,2)),FALSE),TRUE,FALSE)),
FALSE),FALSE)</f>
        <v>0</v>
      </c>
      <c r="BF87" s="209" t="b" cm="1">
        <f t="array" aca="1" ref="BF87" ca="1">IF(AND($A87 &gt; 0, Y87 &gt; 0,BF$2&lt;MiscFormulas!$A$5+1),
_xlfn.IFNA(
_xlfn.IFNA(
_xlfn.IFNA(
_xlfn.IFNA(
_xlfn.IFNA(
_xlfn.IFNA(
IF(_xlfn.XLOOKUP(BF$2,WatchbillMONTHLY!$A$3:$U$3,OFFSET(WatchbillMONTHLY!$A$3:$U$3,1,2))=IF(_xlfn.XLOOKUP($A87,INDIRECT("_"&amp;_xlfn.XLOOKUP(BF$2,WatchbillMONTHLY!$A$3:$U$3,OFFSET(WatchbillMONTHLY!$A$3:$U$3,1,2))),INDIRECT("_"&amp;_xlfn.XLOOKUP(BF$2,WatchbillMONTHLY!$A$3:$U$3,OFFSET(WatchbillMONTHLY!$A$3:$U$3,1,2))))=$A87,_xlfn.XLOOKUP(BF$2,WatchbillMONTHLY!$A$3:$U$3,OFFSET(WatchbillMONTHLY!$A$3:$U$3,1,2)),FALSE),TRUE,FALSE),
IF(_xlfn.XLOOKUP(BF$2,WatchbillMONTHLY!$A$20:$U$20,OFFSET(WatchbillMONTHLY!$A$20:$U$20,1,2))=IF(_xlfn.XLOOKUP($A87,INDIRECT("_"&amp;_xlfn.XLOOKUP(BF$2,WatchbillMONTHLY!$A$20:$U$20,OFFSET(WatchbillMONTHLY!$A$20:$U$20,1,2))),INDIRECT("_"&amp;_xlfn.XLOOKUP(BF$2,WatchbillMONTHLY!$A$20:$U$20,OFFSET(WatchbillMONTHLY!$A$20:$U$20,1,2))))=$A87,_xlfn.XLOOKUP(BF$2,WatchbillMONTHLY!$A$20:$U$20,OFFSET(WatchbillMONTHLY!$A$20:$U$20,1,2)),FALSE),TRUE,FALSE)),
IF(_xlfn.XLOOKUP(BF$2,WatchbillMONTHLY!$A$37:$U$37,OFFSET(WatchbillMONTHLY!$A$37:$U$37,1,2))=IF(_xlfn.XLOOKUP($A87,INDIRECT("_"&amp;_xlfn.XLOOKUP(BF$2,WatchbillMONTHLY!$A$37:$U$37,OFFSET(WatchbillMONTHLY!$A$37:$U$37,1,2))),INDIRECT("_"&amp;_xlfn.XLOOKUP(BF$2,WatchbillMONTHLY!$A$37:$U$37,OFFSET(WatchbillMONTHLY!$A$37:$U$37,1,2))))=$A87,_xlfn.XLOOKUP(BF$2,WatchbillMONTHLY!$A$37:$U$37,OFFSET(WatchbillMONTHLY!$A$37:$U$37,1,2)),FALSE),TRUE,FALSE)),
IF(_xlfn.XLOOKUP(BF$2,WatchbillMONTHLY!$A$54:$U$54,OFFSET(WatchbillMONTHLY!$A$54:$U$54,1,2))=IF(_xlfn.XLOOKUP($A87,INDIRECT("_"&amp;_xlfn.XLOOKUP(BF$2,WatchbillMONTHLY!$A$54:$U$54,OFFSET(WatchbillMONTHLY!$A$54:$U$54,1,2))),INDIRECT("_"&amp;_xlfn.XLOOKUP(BF$2,WatchbillMONTHLY!$A$54:$U$54,OFFSET(WatchbillMONTHLY!$A$54:$U$54,1,2))))=$A87,_xlfn.XLOOKUP(BF$2,WatchbillMONTHLY!$A$54:$U$54,OFFSET(WatchbillMONTHLY!$A$54:$U$54,1,2)),FALSE),TRUE,FALSE)),
IF(_xlfn.XLOOKUP(BF$2,WatchbillMONTHLY!$A$71:$U$71,OFFSET(WatchbillMONTHLY!$A$71:$U$71,1,2))=IF(_xlfn.XLOOKUP($A87,INDIRECT("_"&amp;_xlfn.XLOOKUP(BF$2,WatchbillMONTHLY!$A$71:$U$71,OFFSET(WatchbillMONTHLY!$A$71:$U$71,1,2))),INDIRECT("_"&amp;_xlfn.XLOOKUP(BF$2,WatchbillMONTHLY!$A$71:$U$71,OFFSET(WatchbillMONTHLY!$A$71:$U$71,1,2))))=$A87,_xlfn.XLOOKUP(BF$2,WatchbillMONTHLY!$A$71:$U$71,OFFSET(WatchbillMONTHLY!$A$71:$U$71,1,2)),FALSE),TRUE,FALSE)),
IF(_xlfn.XLOOKUP(BF$2,WatchbillMONTHLY!$A$88:$U$88,OFFSET(WatchbillMONTHLY!$A$88:$U$88,1,2))=IF(_xlfn.XLOOKUP($A87,INDIRECT("_"&amp;_xlfn.XLOOKUP(BF$2,WatchbillMONTHLY!$A$88:$U$88,OFFSET(WatchbillMONTHLY!$A$88:$U$88,1,2))),INDIRECT("_"&amp;_xlfn.XLOOKUP(BF$2,WatchbillMONTHLY!$A$88:$U$88,OFFSET(WatchbillMONTHLY!$A$88:$U$88,1,2))))=$A87,_xlfn.XLOOKUP(BF$2,WatchbillMONTHLY!$A$88:$U$88,OFFSET(WatchbillMONTHLY!$A$88:$U$88,1,2)),FALSE),TRUE,FALSE)),
FALSE),FALSE)</f>
        <v>0</v>
      </c>
      <c r="BG87" s="209" t="b" cm="1">
        <f t="array" aca="1" ref="BG87" ca="1">IF(AND($A87 &gt; 0, Z87 &gt; 0,BG$2&lt;MiscFormulas!$A$5+1),
_xlfn.IFNA(
_xlfn.IFNA(
_xlfn.IFNA(
_xlfn.IFNA(
_xlfn.IFNA(
_xlfn.IFNA(
IF(_xlfn.XLOOKUP(BG$2,WatchbillMONTHLY!$A$3:$U$3,OFFSET(WatchbillMONTHLY!$A$3:$U$3,1,2))=IF(_xlfn.XLOOKUP($A87,INDIRECT("_"&amp;_xlfn.XLOOKUP(BG$2,WatchbillMONTHLY!$A$3:$U$3,OFFSET(WatchbillMONTHLY!$A$3:$U$3,1,2))),INDIRECT("_"&amp;_xlfn.XLOOKUP(BG$2,WatchbillMONTHLY!$A$3:$U$3,OFFSET(WatchbillMONTHLY!$A$3:$U$3,1,2))))=$A87,_xlfn.XLOOKUP(BG$2,WatchbillMONTHLY!$A$3:$U$3,OFFSET(WatchbillMONTHLY!$A$3:$U$3,1,2)),FALSE),TRUE,FALSE),
IF(_xlfn.XLOOKUP(BG$2,WatchbillMONTHLY!$A$20:$U$20,OFFSET(WatchbillMONTHLY!$A$20:$U$20,1,2))=IF(_xlfn.XLOOKUP($A87,INDIRECT("_"&amp;_xlfn.XLOOKUP(BG$2,WatchbillMONTHLY!$A$20:$U$20,OFFSET(WatchbillMONTHLY!$A$20:$U$20,1,2))),INDIRECT("_"&amp;_xlfn.XLOOKUP(BG$2,WatchbillMONTHLY!$A$20:$U$20,OFFSET(WatchbillMONTHLY!$A$20:$U$20,1,2))))=$A87,_xlfn.XLOOKUP(BG$2,WatchbillMONTHLY!$A$20:$U$20,OFFSET(WatchbillMONTHLY!$A$20:$U$20,1,2)),FALSE),TRUE,FALSE)),
IF(_xlfn.XLOOKUP(BG$2,WatchbillMONTHLY!$A$37:$U$37,OFFSET(WatchbillMONTHLY!$A$37:$U$37,1,2))=IF(_xlfn.XLOOKUP($A87,INDIRECT("_"&amp;_xlfn.XLOOKUP(BG$2,WatchbillMONTHLY!$A$37:$U$37,OFFSET(WatchbillMONTHLY!$A$37:$U$37,1,2))),INDIRECT("_"&amp;_xlfn.XLOOKUP(BG$2,WatchbillMONTHLY!$A$37:$U$37,OFFSET(WatchbillMONTHLY!$A$37:$U$37,1,2))))=$A87,_xlfn.XLOOKUP(BG$2,WatchbillMONTHLY!$A$37:$U$37,OFFSET(WatchbillMONTHLY!$A$37:$U$37,1,2)),FALSE),TRUE,FALSE)),
IF(_xlfn.XLOOKUP(BG$2,WatchbillMONTHLY!$A$54:$U$54,OFFSET(WatchbillMONTHLY!$A$54:$U$54,1,2))=IF(_xlfn.XLOOKUP($A87,INDIRECT("_"&amp;_xlfn.XLOOKUP(BG$2,WatchbillMONTHLY!$A$54:$U$54,OFFSET(WatchbillMONTHLY!$A$54:$U$54,1,2))),INDIRECT("_"&amp;_xlfn.XLOOKUP(BG$2,WatchbillMONTHLY!$A$54:$U$54,OFFSET(WatchbillMONTHLY!$A$54:$U$54,1,2))))=$A87,_xlfn.XLOOKUP(BG$2,WatchbillMONTHLY!$A$54:$U$54,OFFSET(WatchbillMONTHLY!$A$54:$U$54,1,2)),FALSE),TRUE,FALSE)),
IF(_xlfn.XLOOKUP(BG$2,WatchbillMONTHLY!$A$71:$U$71,OFFSET(WatchbillMONTHLY!$A$71:$U$71,1,2))=IF(_xlfn.XLOOKUP($A87,INDIRECT("_"&amp;_xlfn.XLOOKUP(BG$2,WatchbillMONTHLY!$A$71:$U$71,OFFSET(WatchbillMONTHLY!$A$71:$U$71,1,2))),INDIRECT("_"&amp;_xlfn.XLOOKUP(BG$2,WatchbillMONTHLY!$A$71:$U$71,OFFSET(WatchbillMONTHLY!$A$71:$U$71,1,2))))=$A87,_xlfn.XLOOKUP(BG$2,WatchbillMONTHLY!$A$71:$U$71,OFFSET(WatchbillMONTHLY!$A$71:$U$71,1,2)),FALSE),TRUE,FALSE)),
IF(_xlfn.XLOOKUP(BG$2,WatchbillMONTHLY!$A$88:$U$88,OFFSET(WatchbillMONTHLY!$A$88:$U$88,1,2))=IF(_xlfn.XLOOKUP($A87,INDIRECT("_"&amp;_xlfn.XLOOKUP(BG$2,WatchbillMONTHLY!$A$88:$U$88,OFFSET(WatchbillMONTHLY!$A$88:$U$88,1,2))),INDIRECT("_"&amp;_xlfn.XLOOKUP(BG$2,WatchbillMONTHLY!$A$88:$U$88,OFFSET(WatchbillMONTHLY!$A$88:$U$88,1,2))))=$A87,_xlfn.XLOOKUP(BG$2,WatchbillMONTHLY!$A$88:$U$88,OFFSET(WatchbillMONTHLY!$A$88:$U$88,1,2)),FALSE),TRUE,FALSE)),
FALSE),FALSE)</f>
        <v>0</v>
      </c>
      <c r="BH87" s="209" t="b" cm="1">
        <f t="array" aca="1" ref="BH87" ca="1">IF(AND($A87 &gt; 0, AA87 &gt; 0,BH$2&lt;MiscFormulas!$A$5+1),
_xlfn.IFNA(
_xlfn.IFNA(
_xlfn.IFNA(
_xlfn.IFNA(
_xlfn.IFNA(
_xlfn.IFNA(
IF(_xlfn.XLOOKUP(BH$2,WatchbillMONTHLY!$A$3:$U$3,OFFSET(WatchbillMONTHLY!$A$3:$U$3,1,2))=IF(_xlfn.XLOOKUP($A87,INDIRECT("_"&amp;_xlfn.XLOOKUP(BH$2,WatchbillMONTHLY!$A$3:$U$3,OFFSET(WatchbillMONTHLY!$A$3:$U$3,1,2))),INDIRECT("_"&amp;_xlfn.XLOOKUP(BH$2,WatchbillMONTHLY!$A$3:$U$3,OFFSET(WatchbillMONTHLY!$A$3:$U$3,1,2))))=$A87,_xlfn.XLOOKUP(BH$2,WatchbillMONTHLY!$A$3:$U$3,OFFSET(WatchbillMONTHLY!$A$3:$U$3,1,2)),FALSE),TRUE,FALSE),
IF(_xlfn.XLOOKUP(BH$2,WatchbillMONTHLY!$A$20:$U$20,OFFSET(WatchbillMONTHLY!$A$20:$U$20,1,2))=IF(_xlfn.XLOOKUP($A87,INDIRECT("_"&amp;_xlfn.XLOOKUP(BH$2,WatchbillMONTHLY!$A$20:$U$20,OFFSET(WatchbillMONTHLY!$A$20:$U$20,1,2))),INDIRECT("_"&amp;_xlfn.XLOOKUP(BH$2,WatchbillMONTHLY!$A$20:$U$20,OFFSET(WatchbillMONTHLY!$A$20:$U$20,1,2))))=$A87,_xlfn.XLOOKUP(BH$2,WatchbillMONTHLY!$A$20:$U$20,OFFSET(WatchbillMONTHLY!$A$20:$U$20,1,2)),FALSE),TRUE,FALSE)),
IF(_xlfn.XLOOKUP(BH$2,WatchbillMONTHLY!$A$37:$U$37,OFFSET(WatchbillMONTHLY!$A$37:$U$37,1,2))=IF(_xlfn.XLOOKUP($A87,INDIRECT("_"&amp;_xlfn.XLOOKUP(BH$2,WatchbillMONTHLY!$A$37:$U$37,OFFSET(WatchbillMONTHLY!$A$37:$U$37,1,2))),INDIRECT("_"&amp;_xlfn.XLOOKUP(BH$2,WatchbillMONTHLY!$A$37:$U$37,OFFSET(WatchbillMONTHLY!$A$37:$U$37,1,2))))=$A87,_xlfn.XLOOKUP(BH$2,WatchbillMONTHLY!$A$37:$U$37,OFFSET(WatchbillMONTHLY!$A$37:$U$37,1,2)),FALSE),TRUE,FALSE)),
IF(_xlfn.XLOOKUP(BH$2,WatchbillMONTHLY!$A$54:$U$54,OFFSET(WatchbillMONTHLY!$A$54:$U$54,1,2))=IF(_xlfn.XLOOKUP($A87,INDIRECT("_"&amp;_xlfn.XLOOKUP(BH$2,WatchbillMONTHLY!$A$54:$U$54,OFFSET(WatchbillMONTHLY!$A$54:$U$54,1,2))),INDIRECT("_"&amp;_xlfn.XLOOKUP(BH$2,WatchbillMONTHLY!$A$54:$U$54,OFFSET(WatchbillMONTHLY!$A$54:$U$54,1,2))))=$A87,_xlfn.XLOOKUP(BH$2,WatchbillMONTHLY!$A$54:$U$54,OFFSET(WatchbillMONTHLY!$A$54:$U$54,1,2)),FALSE),TRUE,FALSE)),
IF(_xlfn.XLOOKUP(BH$2,WatchbillMONTHLY!$A$71:$U$71,OFFSET(WatchbillMONTHLY!$A$71:$U$71,1,2))=IF(_xlfn.XLOOKUP($A87,INDIRECT("_"&amp;_xlfn.XLOOKUP(BH$2,WatchbillMONTHLY!$A$71:$U$71,OFFSET(WatchbillMONTHLY!$A$71:$U$71,1,2))),INDIRECT("_"&amp;_xlfn.XLOOKUP(BH$2,WatchbillMONTHLY!$A$71:$U$71,OFFSET(WatchbillMONTHLY!$A$71:$U$71,1,2))))=$A87,_xlfn.XLOOKUP(BH$2,WatchbillMONTHLY!$A$71:$U$71,OFFSET(WatchbillMONTHLY!$A$71:$U$71,1,2)),FALSE),TRUE,FALSE)),
IF(_xlfn.XLOOKUP(BH$2,WatchbillMONTHLY!$A$88:$U$88,OFFSET(WatchbillMONTHLY!$A$88:$U$88,1,2))=IF(_xlfn.XLOOKUP($A87,INDIRECT("_"&amp;_xlfn.XLOOKUP(BH$2,WatchbillMONTHLY!$A$88:$U$88,OFFSET(WatchbillMONTHLY!$A$88:$U$88,1,2))),INDIRECT("_"&amp;_xlfn.XLOOKUP(BH$2,WatchbillMONTHLY!$A$88:$U$88,OFFSET(WatchbillMONTHLY!$A$88:$U$88,1,2))))=$A87,_xlfn.XLOOKUP(BH$2,WatchbillMONTHLY!$A$88:$U$88,OFFSET(WatchbillMONTHLY!$A$88:$U$88,1,2)),FALSE),TRUE,FALSE)),
FALSE),FALSE)</f>
        <v>0</v>
      </c>
      <c r="BI87" s="209" t="b" cm="1">
        <f t="array" aca="1" ref="BI87" ca="1">IF(AND($A87 &gt; 0, AB87 &gt; 0,BI$2&lt;MiscFormulas!$A$5+1),
_xlfn.IFNA(
_xlfn.IFNA(
_xlfn.IFNA(
_xlfn.IFNA(
_xlfn.IFNA(
_xlfn.IFNA(
IF(_xlfn.XLOOKUP(BI$2,WatchbillMONTHLY!$A$3:$U$3,OFFSET(WatchbillMONTHLY!$A$3:$U$3,1,2))=IF(_xlfn.XLOOKUP($A87,INDIRECT("_"&amp;_xlfn.XLOOKUP(BI$2,WatchbillMONTHLY!$A$3:$U$3,OFFSET(WatchbillMONTHLY!$A$3:$U$3,1,2))),INDIRECT("_"&amp;_xlfn.XLOOKUP(BI$2,WatchbillMONTHLY!$A$3:$U$3,OFFSET(WatchbillMONTHLY!$A$3:$U$3,1,2))))=$A87,_xlfn.XLOOKUP(BI$2,WatchbillMONTHLY!$A$3:$U$3,OFFSET(WatchbillMONTHLY!$A$3:$U$3,1,2)),FALSE),TRUE,FALSE),
IF(_xlfn.XLOOKUP(BI$2,WatchbillMONTHLY!$A$20:$U$20,OFFSET(WatchbillMONTHLY!$A$20:$U$20,1,2))=IF(_xlfn.XLOOKUP($A87,INDIRECT("_"&amp;_xlfn.XLOOKUP(BI$2,WatchbillMONTHLY!$A$20:$U$20,OFFSET(WatchbillMONTHLY!$A$20:$U$20,1,2))),INDIRECT("_"&amp;_xlfn.XLOOKUP(BI$2,WatchbillMONTHLY!$A$20:$U$20,OFFSET(WatchbillMONTHLY!$A$20:$U$20,1,2))))=$A87,_xlfn.XLOOKUP(BI$2,WatchbillMONTHLY!$A$20:$U$20,OFFSET(WatchbillMONTHLY!$A$20:$U$20,1,2)),FALSE),TRUE,FALSE)),
IF(_xlfn.XLOOKUP(BI$2,WatchbillMONTHLY!$A$37:$U$37,OFFSET(WatchbillMONTHLY!$A$37:$U$37,1,2))=IF(_xlfn.XLOOKUP($A87,INDIRECT("_"&amp;_xlfn.XLOOKUP(BI$2,WatchbillMONTHLY!$A$37:$U$37,OFFSET(WatchbillMONTHLY!$A$37:$U$37,1,2))),INDIRECT("_"&amp;_xlfn.XLOOKUP(BI$2,WatchbillMONTHLY!$A$37:$U$37,OFFSET(WatchbillMONTHLY!$A$37:$U$37,1,2))))=$A87,_xlfn.XLOOKUP(BI$2,WatchbillMONTHLY!$A$37:$U$37,OFFSET(WatchbillMONTHLY!$A$37:$U$37,1,2)),FALSE),TRUE,FALSE)),
IF(_xlfn.XLOOKUP(BI$2,WatchbillMONTHLY!$A$54:$U$54,OFFSET(WatchbillMONTHLY!$A$54:$U$54,1,2))=IF(_xlfn.XLOOKUP($A87,INDIRECT("_"&amp;_xlfn.XLOOKUP(BI$2,WatchbillMONTHLY!$A$54:$U$54,OFFSET(WatchbillMONTHLY!$A$54:$U$54,1,2))),INDIRECT("_"&amp;_xlfn.XLOOKUP(BI$2,WatchbillMONTHLY!$A$54:$U$54,OFFSET(WatchbillMONTHLY!$A$54:$U$54,1,2))))=$A87,_xlfn.XLOOKUP(BI$2,WatchbillMONTHLY!$A$54:$U$54,OFFSET(WatchbillMONTHLY!$A$54:$U$54,1,2)),FALSE),TRUE,FALSE)),
IF(_xlfn.XLOOKUP(BI$2,WatchbillMONTHLY!$A$71:$U$71,OFFSET(WatchbillMONTHLY!$A$71:$U$71,1,2))=IF(_xlfn.XLOOKUP($A87,INDIRECT("_"&amp;_xlfn.XLOOKUP(BI$2,WatchbillMONTHLY!$A$71:$U$71,OFFSET(WatchbillMONTHLY!$A$71:$U$71,1,2))),INDIRECT("_"&amp;_xlfn.XLOOKUP(BI$2,WatchbillMONTHLY!$A$71:$U$71,OFFSET(WatchbillMONTHLY!$A$71:$U$71,1,2))))=$A87,_xlfn.XLOOKUP(BI$2,WatchbillMONTHLY!$A$71:$U$71,OFFSET(WatchbillMONTHLY!$A$71:$U$71,1,2)),FALSE),TRUE,FALSE)),
IF(_xlfn.XLOOKUP(BI$2,WatchbillMONTHLY!$A$88:$U$88,OFFSET(WatchbillMONTHLY!$A$88:$U$88,1,2))=IF(_xlfn.XLOOKUP($A87,INDIRECT("_"&amp;_xlfn.XLOOKUP(BI$2,WatchbillMONTHLY!$A$88:$U$88,OFFSET(WatchbillMONTHLY!$A$88:$U$88,1,2))),INDIRECT("_"&amp;_xlfn.XLOOKUP(BI$2,WatchbillMONTHLY!$A$88:$U$88,OFFSET(WatchbillMONTHLY!$A$88:$U$88,1,2))))=$A87,_xlfn.XLOOKUP(BI$2,WatchbillMONTHLY!$A$88:$U$88,OFFSET(WatchbillMONTHLY!$A$88:$U$88,1,2)),FALSE),TRUE,FALSE)),
FALSE),FALSE)</f>
        <v>0</v>
      </c>
      <c r="BJ87" s="209" t="b" cm="1">
        <f t="array" aca="1" ref="BJ87" ca="1">IF(AND($A87 &gt; 0, AC87 &gt; 0,BJ$2&lt;MiscFormulas!$A$5+1),
_xlfn.IFNA(
_xlfn.IFNA(
_xlfn.IFNA(
_xlfn.IFNA(
_xlfn.IFNA(
_xlfn.IFNA(
IF(_xlfn.XLOOKUP(BJ$2,WatchbillMONTHLY!$A$3:$U$3,OFFSET(WatchbillMONTHLY!$A$3:$U$3,1,2))=IF(_xlfn.XLOOKUP($A87,INDIRECT("_"&amp;_xlfn.XLOOKUP(BJ$2,WatchbillMONTHLY!$A$3:$U$3,OFFSET(WatchbillMONTHLY!$A$3:$U$3,1,2))),INDIRECT("_"&amp;_xlfn.XLOOKUP(BJ$2,WatchbillMONTHLY!$A$3:$U$3,OFFSET(WatchbillMONTHLY!$A$3:$U$3,1,2))))=$A87,_xlfn.XLOOKUP(BJ$2,WatchbillMONTHLY!$A$3:$U$3,OFFSET(WatchbillMONTHLY!$A$3:$U$3,1,2)),FALSE),TRUE,FALSE),
IF(_xlfn.XLOOKUP(BJ$2,WatchbillMONTHLY!$A$20:$U$20,OFFSET(WatchbillMONTHLY!$A$20:$U$20,1,2))=IF(_xlfn.XLOOKUP($A87,INDIRECT("_"&amp;_xlfn.XLOOKUP(BJ$2,WatchbillMONTHLY!$A$20:$U$20,OFFSET(WatchbillMONTHLY!$A$20:$U$20,1,2))),INDIRECT("_"&amp;_xlfn.XLOOKUP(BJ$2,WatchbillMONTHLY!$A$20:$U$20,OFFSET(WatchbillMONTHLY!$A$20:$U$20,1,2))))=$A87,_xlfn.XLOOKUP(BJ$2,WatchbillMONTHLY!$A$20:$U$20,OFFSET(WatchbillMONTHLY!$A$20:$U$20,1,2)),FALSE),TRUE,FALSE)),
IF(_xlfn.XLOOKUP(BJ$2,WatchbillMONTHLY!$A$37:$U$37,OFFSET(WatchbillMONTHLY!$A$37:$U$37,1,2))=IF(_xlfn.XLOOKUP($A87,INDIRECT("_"&amp;_xlfn.XLOOKUP(BJ$2,WatchbillMONTHLY!$A$37:$U$37,OFFSET(WatchbillMONTHLY!$A$37:$U$37,1,2))),INDIRECT("_"&amp;_xlfn.XLOOKUP(BJ$2,WatchbillMONTHLY!$A$37:$U$37,OFFSET(WatchbillMONTHLY!$A$37:$U$37,1,2))))=$A87,_xlfn.XLOOKUP(BJ$2,WatchbillMONTHLY!$A$37:$U$37,OFFSET(WatchbillMONTHLY!$A$37:$U$37,1,2)),FALSE),TRUE,FALSE)),
IF(_xlfn.XLOOKUP(BJ$2,WatchbillMONTHLY!$A$54:$U$54,OFFSET(WatchbillMONTHLY!$A$54:$U$54,1,2))=IF(_xlfn.XLOOKUP($A87,INDIRECT("_"&amp;_xlfn.XLOOKUP(BJ$2,WatchbillMONTHLY!$A$54:$U$54,OFFSET(WatchbillMONTHLY!$A$54:$U$54,1,2))),INDIRECT("_"&amp;_xlfn.XLOOKUP(BJ$2,WatchbillMONTHLY!$A$54:$U$54,OFFSET(WatchbillMONTHLY!$A$54:$U$54,1,2))))=$A87,_xlfn.XLOOKUP(BJ$2,WatchbillMONTHLY!$A$54:$U$54,OFFSET(WatchbillMONTHLY!$A$54:$U$54,1,2)),FALSE),TRUE,FALSE)),
IF(_xlfn.XLOOKUP(BJ$2,WatchbillMONTHLY!$A$71:$U$71,OFFSET(WatchbillMONTHLY!$A$71:$U$71,1,2))=IF(_xlfn.XLOOKUP($A87,INDIRECT("_"&amp;_xlfn.XLOOKUP(BJ$2,WatchbillMONTHLY!$A$71:$U$71,OFFSET(WatchbillMONTHLY!$A$71:$U$71,1,2))),INDIRECT("_"&amp;_xlfn.XLOOKUP(BJ$2,WatchbillMONTHLY!$A$71:$U$71,OFFSET(WatchbillMONTHLY!$A$71:$U$71,1,2))))=$A87,_xlfn.XLOOKUP(BJ$2,WatchbillMONTHLY!$A$71:$U$71,OFFSET(WatchbillMONTHLY!$A$71:$U$71,1,2)),FALSE),TRUE,FALSE)),
IF(_xlfn.XLOOKUP(BJ$2,WatchbillMONTHLY!$A$88:$U$88,OFFSET(WatchbillMONTHLY!$A$88:$U$88,1,2))=IF(_xlfn.XLOOKUP($A87,INDIRECT("_"&amp;_xlfn.XLOOKUP(BJ$2,WatchbillMONTHLY!$A$88:$U$88,OFFSET(WatchbillMONTHLY!$A$88:$U$88,1,2))),INDIRECT("_"&amp;_xlfn.XLOOKUP(BJ$2,WatchbillMONTHLY!$A$88:$U$88,OFFSET(WatchbillMONTHLY!$A$88:$U$88,1,2))))=$A87,_xlfn.XLOOKUP(BJ$2,WatchbillMONTHLY!$A$88:$U$88,OFFSET(WatchbillMONTHLY!$A$88:$U$88,1,2)),FALSE),TRUE,FALSE)),
FALSE),FALSE)</f>
        <v>0</v>
      </c>
      <c r="BK87" s="209" t="b" cm="1">
        <f t="array" aca="1" ref="BK87" ca="1">IF(AND($A87 &gt; 0, AD87 &gt; 0,BK$2&lt;MiscFormulas!$A$5+1),
_xlfn.IFNA(
_xlfn.IFNA(
_xlfn.IFNA(
_xlfn.IFNA(
_xlfn.IFNA(
_xlfn.IFNA(
IF(_xlfn.XLOOKUP(BK$2,WatchbillMONTHLY!$A$3:$U$3,OFFSET(WatchbillMONTHLY!$A$3:$U$3,1,2))=IF(_xlfn.XLOOKUP($A87,INDIRECT("_"&amp;_xlfn.XLOOKUP(BK$2,WatchbillMONTHLY!$A$3:$U$3,OFFSET(WatchbillMONTHLY!$A$3:$U$3,1,2))),INDIRECT("_"&amp;_xlfn.XLOOKUP(BK$2,WatchbillMONTHLY!$A$3:$U$3,OFFSET(WatchbillMONTHLY!$A$3:$U$3,1,2))))=$A87,_xlfn.XLOOKUP(BK$2,WatchbillMONTHLY!$A$3:$U$3,OFFSET(WatchbillMONTHLY!$A$3:$U$3,1,2)),FALSE),TRUE,FALSE),
IF(_xlfn.XLOOKUP(BK$2,WatchbillMONTHLY!$A$20:$U$20,OFFSET(WatchbillMONTHLY!$A$20:$U$20,1,2))=IF(_xlfn.XLOOKUP($A87,INDIRECT("_"&amp;_xlfn.XLOOKUP(BK$2,WatchbillMONTHLY!$A$20:$U$20,OFFSET(WatchbillMONTHLY!$A$20:$U$20,1,2))),INDIRECT("_"&amp;_xlfn.XLOOKUP(BK$2,WatchbillMONTHLY!$A$20:$U$20,OFFSET(WatchbillMONTHLY!$A$20:$U$20,1,2))))=$A87,_xlfn.XLOOKUP(BK$2,WatchbillMONTHLY!$A$20:$U$20,OFFSET(WatchbillMONTHLY!$A$20:$U$20,1,2)),FALSE),TRUE,FALSE)),
IF(_xlfn.XLOOKUP(BK$2,WatchbillMONTHLY!$A$37:$U$37,OFFSET(WatchbillMONTHLY!$A$37:$U$37,1,2))=IF(_xlfn.XLOOKUP($A87,INDIRECT("_"&amp;_xlfn.XLOOKUP(BK$2,WatchbillMONTHLY!$A$37:$U$37,OFFSET(WatchbillMONTHLY!$A$37:$U$37,1,2))),INDIRECT("_"&amp;_xlfn.XLOOKUP(BK$2,WatchbillMONTHLY!$A$37:$U$37,OFFSET(WatchbillMONTHLY!$A$37:$U$37,1,2))))=$A87,_xlfn.XLOOKUP(BK$2,WatchbillMONTHLY!$A$37:$U$37,OFFSET(WatchbillMONTHLY!$A$37:$U$37,1,2)),FALSE),TRUE,FALSE)),
IF(_xlfn.XLOOKUP(BK$2,WatchbillMONTHLY!$A$54:$U$54,OFFSET(WatchbillMONTHLY!$A$54:$U$54,1,2))=IF(_xlfn.XLOOKUP($A87,INDIRECT("_"&amp;_xlfn.XLOOKUP(BK$2,WatchbillMONTHLY!$A$54:$U$54,OFFSET(WatchbillMONTHLY!$A$54:$U$54,1,2))),INDIRECT("_"&amp;_xlfn.XLOOKUP(BK$2,WatchbillMONTHLY!$A$54:$U$54,OFFSET(WatchbillMONTHLY!$A$54:$U$54,1,2))))=$A87,_xlfn.XLOOKUP(BK$2,WatchbillMONTHLY!$A$54:$U$54,OFFSET(WatchbillMONTHLY!$A$54:$U$54,1,2)),FALSE),TRUE,FALSE)),
IF(_xlfn.XLOOKUP(BK$2,WatchbillMONTHLY!$A$71:$U$71,OFFSET(WatchbillMONTHLY!$A$71:$U$71,1,2))=IF(_xlfn.XLOOKUP($A87,INDIRECT("_"&amp;_xlfn.XLOOKUP(BK$2,WatchbillMONTHLY!$A$71:$U$71,OFFSET(WatchbillMONTHLY!$A$71:$U$71,1,2))),INDIRECT("_"&amp;_xlfn.XLOOKUP(BK$2,WatchbillMONTHLY!$A$71:$U$71,OFFSET(WatchbillMONTHLY!$A$71:$U$71,1,2))))=$A87,_xlfn.XLOOKUP(BK$2,WatchbillMONTHLY!$A$71:$U$71,OFFSET(WatchbillMONTHLY!$A$71:$U$71,1,2)),FALSE),TRUE,FALSE)),
IF(_xlfn.XLOOKUP(BK$2,WatchbillMONTHLY!$A$88:$U$88,OFFSET(WatchbillMONTHLY!$A$88:$U$88,1,2))=IF(_xlfn.XLOOKUP($A87,INDIRECT("_"&amp;_xlfn.XLOOKUP(BK$2,WatchbillMONTHLY!$A$88:$U$88,OFFSET(WatchbillMONTHLY!$A$88:$U$88,1,2))),INDIRECT("_"&amp;_xlfn.XLOOKUP(BK$2,WatchbillMONTHLY!$A$88:$U$88,OFFSET(WatchbillMONTHLY!$A$88:$U$88,1,2))))=$A87,_xlfn.XLOOKUP(BK$2,WatchbillMONTHLY!$A$88:$U$88,OFFSET(WatchbillMONTHLY!$A$88:$U$88,1,2)),FALSE),TRUE,FALSE)),
FALSE),FALSE)</f>
        <v>0</v>
      </c>
      <c r="BL87" s="209" t="b" cm="1">
        <f t="array" aca="1" ref="BL87" ca="1">IF(AND($A87 &gt; 0, AE87 &gt; 0,BL$2&lt;MiscFormulas!$A$5+1),
_xlfn.IFNA(
_xlfn.IFNA(
_xlfn.IFNA(
_xlfn.IFNA(
_xlfn.IFNA(
_xlfn.IFNA(
IF(_xlfn.XLOOKUP(BL$2,WatchbillMONTHLY!$A$3:$U$3,OFFSET(WatchbillMONTHLY!$A$3:$U$3,1,2))=IF(_xlfn.XLOOKUP($A87,INDIRECT("_"&amp;_xlfn.XLOOKUP(BL$2,WatchbillMONTHLY!$A$3:$U$3,OFFSET(WatchbillMONTHLY!$A$3:$U$3,1,2))),INDIRECT("_"&amp;_xlfn.XLOOKUP(BL$2,WatchbillMONTHLY!$A$3:$U$3,OFFSET(WatchbillMONTHLY!$A$3:$U$3,1,2))))=$A87,_xlfn.XLOOKUP(BL$2,WatchbillMONTHLY!$A$3:$U$3,OFFSET(WatchbillMONTHLY!$A$3:$U$3,1,2)),FALSE),TRUE,FALSE),
IF(_xlfn.XLOOKUP(BL$2,WatchbillMONTHLY!$A$20:$U$20,OFFSET(WatchbillMONTHLY!$A$20:$U$20,1,2))=IF(_xlfn.XLOOKUP($A87,INDIRECT("_"&amp;_xlfn.XLOOKUP(BL$2,WatchbillMONTHLY!$A$20:$U$20,OFFSET(WatchbillMONTHLY!$A$20:$U$20,1,2))),INDIRECT("_"&amp;_xlfn.XLOOKUP(BL$2,WatchbillMONTHLY!$A$20:$U$20,OFFSET(WatchbillMONTHLY!$A$20:$U$20,1,2))))=$A87,_xlfn.XLOOKUP(BL$2,WatchbillMONTHLY!$A$20:$U$20,OFFSET(WatchbillMONTHLY!$A$20:$U$20,1,2)),FALSE),TRUE,FALSE)),
IF(_xlfn.XLOOKUP(BL$2,WatchbillMONTHLY!$A$37:$U$37,OFFSET(WatchbillMONTHLY!$A$37:$U$37,1,2))=IF(_xlfn.XLOOKUP($A87,INDIRECT("_"&amp;_xlfn.XLOOKUP(BL$2,WatchbillMONTHLY!$A$37:$U$37,OFFSET(WatchbillMONTHLY!$A$37:$U$37,1,2))),INDIRECT("_"&amp;_xlfn.XLOOKUP(BL$2,WatchbillMONTHLY!$A$37:$U$37,OFFSET(WatchbillMONTHLY!$A$37:$U$37,1,2))))=$A87,_xlfn.XLOOKUP(BL$2,WatchbillMONTHLY!$A$37:$U$37,OFFSET(WatchbillMONTHLY!$A$37:$U$37,1,2)),FALSE),TRUE,FALSE)),
IF(_xlfn.XLOOKUP(BL$2,WatchbillMONTHLY!$A$54:$U$54,OFFSET(WatchbillMONTHLY!$A$54:$U$54,1,2))=IF(_xlfn.XLOOKUP($A87,INDIRECT("_"&amp;_xlfn.XLOOKUP(BL$2,WatchbillMONTHLY!$A$54:$U$54,OFFSET(WatchbillMONTHLY!$A$54:$U$54,1,2))),INDIRECT("_"&amp;_xlfn.XLOOKUP(BL$2,WatchbillMONTHLY!$A$54:$U$54,OFFSET(WatchbillMONTHLY!$A$54:$U$54,1,2))))=$A87,_xlfn.XLOOKUP(BL$2,WatchbillMONTHLY!$A$54:$U$54,OFFSET(WatchbillMONTHLY!$A$54:$U$54,1,2)),FALSE),TRUE,FALSE)),
IF(_xlfn.XLOOKUP(BL$2,WatchbillMONTHLY!$A$71:$U$71,OFFSET(WatchbillMONTHLY!$A$71:$U$71,1,2))=IF(_xlfn.XLOOKUP($A87,INDIRECT("_"&amp;_xlfn.XLOOKUP(BL$2,WatchbillMONTHLY!$A$71:$U$71,OFFSET(WatchbillMONTHLY!$A$71:$U$71,1,2))),INDIRECT("_"&amp;_xlfn.XLOOKUP(BL$2,WatchbillMONTHLY!$A$71:$U$71,OFFSET(WatchbillMONTHLY!$A$71:$U$71,1,2))))=$A87,_xlfn.XLOOKUP(BL$2,WatchbillMONTHLY!$A$71:$U$71,OFFSET(WatchbillMONTHLY!$A$71:$U$71,1,2)),FALSE),TRUE,FALSE)),
IF(_xlfn.XLOOKUP(BL$2,WatchbillMONTHLY!$A$88:$U$88,OFFSET(WatchbillMONTHLY!$A$88:$U$88,1,2))=IF(_xlfn.XLOOKUP($A87,INDIRECT("_"&amp;_xlfn.XLOOKUP(BL$2,WatchbillMONTHLY!$A$88:$U$88,OFFSET(WatchbillMONTHLY!$A$88:$U$88,1,2))),INDIRECT("_"&amp;_xlfn.XLOOKUP(BL$2,WatchbillMONTHLY!$A$88:$U$88,OFFSET(WatchbillMONTHLY!$A$88:$U$88,1,2))))=$A87,_xlfn.XLOOKUP(BL$2,WatchbillMONTHLY!$A$88:$U$88,OFFSET(WatchbillMONTHLY!$A$88:$U$88,1,2)),FALSE),TRUE,FALSE)),
FALSE),FALSE)</f>
        <v>0</v>
      </c>
      <c r="BM87" s="209" t="b" cm="1">
        <f t="array" aca="1" ref="BM87" ca="1">IF(AND($A87 &gt; 0, AF87 &gt; 0,BM$2&lt;MiscFormulas!$A$5+1),
_xlfn.IFNA(
_xlfn.IFNA(
_xlfn.IFNA(
_xlfn.IFNA(
_xlfn.IFNA(
_xlfn.IFNA(
IF(_xlfn.XLOOKUP(BM$2,WatchbillMONTHLY!$A$3:$U$3,OFFSET(WatchbillMONTHLY!$A$3:$U$3,1,2))=IF(_xlfn.XLOOKUP($A87,INDIRECT("_"&amp;_xlfn.XLOOKUP(BM$2,WatchbillMONTHLY!$A$3:$U$3,OFFSET(WatchbillMONTHLY!$A$3:$U$3,1,2))),INDIRECT("_"&amp;_xlfn.XLOOKUP(BM$2,WatchbillMONTHLY!$A$3:$U$3,OFFSET(WatchbillMONTHLY!$A$3:$U$3,1,2))))=$A87,_xlfn.XLOOKUP(BM$2,WatchbillMONTHLY!$A$3:$U$3,OFFSET(WatchbillMONTHLY!$A$3:$U$3,1,2)),FALSE),TRUE,FALSE),
IF(_xlfn.XLOOKUP(BM$2,WatchbillMONTHLY!$A$20:$U$20,OFFSET(WatchbillMONTHLY!$A$20:$U$20,1,2))=IF(_xlfn.XLOOKUP($A87,INDIRECT("_"&amp;_xlfn.XLOOKUP(BM$2,WatchbillMONTHLY!$A$20:$U$20,OFFSET(WatchbillMONTHLY!$A$20:$U$20,1,2))),INDIRECT("_"&amp;_xlfn.XLOOKUP(BM$2,WatchbillMONTHLY!$A$20:$U$20,OFFSET(WatchbillMONTHLY!$A$20:$U$20,1,2))))=$A87,_xlfn.XLOOKUP(BM$2,WatchbillMONTHLY!$A$20:$U$20,OFFSET(WatchbillMONTHLY!$A$20:$U$20,1,2)),FALSE),TRUE,FALSE)),
IF(_xlfn.XLOOKUP(BM$2,WatchbillMONTHLY!$A$37:$U$37,OFFSET(WatchbillMONTHLY!$A$37:$U$37,1,2))=IF(_xlfn.XLOOKUP($A87,INDIRECT("_"&amp;_xlfn.XLOOKUP(BM$2,WatchbillMONTHLY!$A$37:$U$37,OFFSET(WatchbillMONTHLY!$A$37:$U$37,1,2))),INDIRECT("_"&amp;_xlfn.XLOOKUP(BM$2,WatchbillMONTHLY!$A$37:$U$37,OFFSET(WatchbillMONTHLY!$A$37:$U$37,1,2))))=$A87,_xlfn.XLOOKUP(BM$2,WatchbillMONTHLY!$A$37:$U$37,OFFSET(WatchbillMONTHLY!$A$37:$U$37,1,2)),FALSE),TRUE,FALSE)),
IF(_xlfn.XLOOKUP(BM$2,WatchbillMONTHLY!$A$54:$U$54,OFFSET(WatchbillMONTHLY!$A$54:$U$54,1,2))=IF(_xlfn.XLOOKUP($A87,INDIRECT("_"&amp;_xlfn.XLOOKUP(BM$2,WatchbillMONTHLY!$A$54:$U$54,OFFSET(WatchbillMONTHLY!$A$54:$U$54,1,2))),INDIRECT("_"&amp;_xlfn.XLOOKUP(BM$2,WatchbillMONTHLY!$A$54:$U$54,OFFSET(WatchbillMONTHLY!$A$54:$U$54,1,2))))=$A87,_xlfn.XLOOKUP(BM$2,WatchbillMONTHLY!$A$54:$U$54,OFFSET(WatchbillMONTHLY!$A$54:$U$54,1,2)),FALSE),TRUE,FALSE)),
IF(_xlfn.XLOOKUP(BM$2,WatchbillMONTHLY!$A$71:$U$71,OFFSET(WatchbillMONTHLY!$A$71:$U$71,1,2))=IF(_xlfn.XLOOKUP($A87,INDIRECT("_"&amp;_xlfn.XLOOKUP(BM$2,WatchbillMONTHLY!$A$71:$U$71,OFFSET(WatchbillMONTHLY!$A$71:$U$71,1,2))),INDIRECT("_"&amp;_xlfn.XLOOKUP(BM$2,WatchbillMONTHLY!$A$71:$U$71,OFFSET(WatchbillMONTHLY!$A$71:$U$71,1,2))))=$A87,_xlfn.XLOOKUP(BM$2,WatchbillMONTHLY!$A$71:$U$71,OFFSET(WatchbillMONTHLY!$A$71:$U$71,1,2)),FALSE),TRUE,FALSE)),
IF(_xlfn.XLOOKUP(BM$2,WatchbillMONTHLY!$A$88:$U$88,OFFSET(WatchbillMONTHLY!$A$88:$U$88,1,2))=IF(_xlfn.XLOOKUP($A87,INDIRECT("_"&amp;_xlfn.XLOOKUP(BM$2,WatchbillMONTHLY!$A$88:$U$88,OFFSET(WatchbillMONTHLY!$A$88:$U$88,1,2))),INDIRECT("_"&amp;_xlfn.XLOOKUP(BM$2,WatchbillMONTHLY!$A$88:$U$88,OFFSET(WatchbillMONTHLY!$A$88:$U$88,1,2))))=$A87,_xlfn.XLOOKUP(BM$2,WatchbillMONTHLY!$A$88:$U$88,OFFSET(WatchbillMONTHLY!$A$88:$U$88,1,2)),FALSE),TRUE,FALSE)),
FALSE),FALSE)</f>
        <v>0</v>
      </c>
      <c r="BN87" s="209" t="b" cm="1">
        <f t="array" aca="1" ref="BN87" ca="1">IF(AND($A87 &gt; 0, AG87 &gt; 0,BN$2&lt;MiscFormulas!$A$5+1),
_xlfn.IFNA(
_xlfn.IFNA(
_xlfn.IFNA(
_xlfn.IFNA(
_xlfn.IFNA(
_xlfn.IFNA(
IF(_xlfn.XLOOKUP(BN$2,WatchbillMONTHLY!$A$3:$U$3,OFFSET(WatchbillMONTHLY!$A$3:$U$3,1,2))=IF(_xlfn.XLOOKUP($A87,INDIRECT("_"&amp;_xlfn.XLOOKUP(BN$2,WatchbillMONTHLY!$A$3:$U$3,OFFSET(WatchbillMONTHLY!$A$3:$U$3,1,2))),INDIRECT("_"&amp;_xlfn.XLOOKUP(BN$2,WatchbillMONTHLY!$A$3:$U$3,OFFSET(WatchbillMONTHLY!$A$3:$U$3,1,2))))=$A87,_xlfn.XLOOKUP(BN$2,WatchbillMONTHLY!$A$3:$U$3,OFFSET(WatchbillMONTHLY!$A$3:$U$3,1,2)),FALSE),TRUE,FALSE),
IF(_xlfn.XLOOKUP(BN$2,WatchbillMONTHLY!$A$20:$U$20,OFFSET(WatchbillMONTHLY!$A$20:$U$20,1,2))=IF(_xlfn.XLOOKUP($A87,INDIRECT("_"&amp;_xlfn.XLOOKUP(BN$2,WatchbillMONTHLY!$A$20:$U$20,OFFSET(WatchbillMONTHLY!$A$20:$U$20,1,2))),INDIRECT("_"&amp;_xlfn.XLOOKUP(BN$2,WatchbillMONTHLY!$A$20:$U$20,OFFSET(WatchbillMONTHLY!$A$20:$U$20,1,2))))=$A87,_xlfn.XLOOKUP(BN$2,WatchbillMONTHLY!$A$20:$U$20,OFFSET(WatchbillMONTHLY!$A$20:$U$20,1,2)),FALSE),TRUE,FALSE)),
IF(_xlfn.XLOOKUP(BN$2,WatchbillMONTHLY!$A$37:$U$37,OFFSET(WatchbillMONTHLY!$A$37:$U$37,1,2))=IF(_xlfn.XLOOKUP($A87,INDIRECT("_"&amp;_xlfn.XLOOKUP(BN$2,WatchbillMONTHLY!$A$37:$U$37,OFFSET(WatchbillMONTHLY!$A$37:$U$37,1,2))),INDIRECT("_"&amp;_xlfn.XLOOKUP(BN$2,WatchbillMONTHLY!$A$37:$U$37,OFFSET(WatchbillMONTHLY!$A$37:$U$37,1,2))))=$A87,_xlfn.XLOOKUP(BN$2,WatchbillMONTHLY!$A$37:$U$37,OFFSET(WatchbillMONTHLY!$A$37:$U$37,1,2)),FALSE),TRUE,FALSE)),
IF(_xlfn.XLOOKUP(BN$2,WatchbillMONTHLY!$A$54:$U$54,OFFSET(WatchbillMONTHLY!$A$54:$U$54,1,2))=IF(_xlfn.XLOOKUP($A87,INDIRECT("_"&amp;_xlfn.XLOOKUP(BN$2,WatchbillMONTHLY!$A$54:$U$54,OFFSET(WatchbillMONTHLY!$A$54:$U$54,1,2))),INDIRECT("_"&amp;_xlfn.XLOOKUP(BN$2,WatchbillMONTHLY!$A$54:$U$54,OFFSET(WatchbillMONTHLY!$A$54:$U$54,1,2))))=$A87,_xlfn.XLOOKUP(BN$2,WatchbillMONTHLY!$A$54:$U$54,OFFSET(WatchbillMONTHLY!$A$54:$U$54,1,2)),FALSE),TRUE,FALSE)),
IF(_xlfn.XLOOKUP(BN$2,WatchbillMONTHLY!$A$71:$U$71,OFFSET(WatchbillMONTHLY!$A$71:$U$71,1,2))=IF(_xlfn.XLOOKUP($A87,INDIRECT("_"&amp;_xlfn.XLOOKUP(BN$2,WatchbillMONTHLY!$A$71:$U$71,OFFSET(WatchbillMONTHLY!$A$71:$U$71,1,2))),INDIRECT("_"&amp;_xlfn.XLOOKUP(BN$2,WatchbillMONTHLY!$A$71:$U$71,OFFSET(WatchbillMONTHLY!$A$71:$U$71,1,2))))=$A87,_xlfn.XLOOKUP(BN$2,WatchbillMONTHLY!$A$71:$U$71,OFFSET(WatchbillMONTHLY!$A$71:$U$71,1,2)),FALSE),TRUE,FALSE)),
IF(_xlfn.XLOOKUP(BN$2,WatchbillMONTHLY!$A$88:$U$88,OFFSET(WatchbillMONTHLY!$A$88:$U$88,1,2))=IF(_xlfn.XLOOKUP($A87,INDIRECT("_"&amp;_xlfn.XLOOKUP(BN$2,WatchbillMONTHLY!$A$88:$U$88,OFFSET(WatchbillMONTHLY!$A$88:$U$88,1,2))),INDIRECT("_"&amp;_xlfn.XLOOKUP(BN$2,WatchbillMONTHLY!$A$88:$U$88,OFFSET(WatchbillMONTHLY!$A$88:$U$88,1,2))))=$A87,_xlfn.XLOOKUP(BN$2,WatchbillMONTHLY!$A$88:$U$88,OFFSET(WatchbillMONTHLY!$A$88:$U$88,1,2)),FALSE),TRUE,FALSE)),
FALSE),FALSE)</f>
        <v>0</v>
      </c>
      <c r="BO87" s="209"/>
      <c r="BP87" s="210"/>
    </row>
    <row r="88" spans="1:68" x14ac:dyDescent="0.35">
      <c r="A88" t="str">
        <v>EX1 Moron, M.</v>
      </c>
      <c r="B88" s="215" t="str">
        <v>EX1 Moron, Macchio</v>
      </c>
      <c r="C88" s="191"/>
      <c r="D88" s="235"/>
      <c r="E88" s="235"/>
      <c r="F88" s="235"/>
      <c r="G88" s="235"/>
      <c r="H88" s="235"/>
      <c r="I88" s="235"/>
      <c r="J88" s="235"/>
      <c r="K88" s="235"/>
      <c r="L88" s="235"/>
      <c r="M88" s="235"/>
      <c r="N88" s="235"/>
      <c r="O88" s="235"/>
      <c r="P88" s="235"/>
      <c r="Q88" s="235"/>
      <c r="R88" s="235"/>
      <c r="S88" s="235"/>
      <c r="T88" s="235"/>
      <c r="U88" s="235"/>
      <c r="V88" s="235"/>
      <c r="W88" s="235"/>
      <c r="X88" s="235"/>
      <c r="Y88" s="235"/>
      <c r="Z88" s="235"/>
      <c r="AA88" s="235"/>
      <c r="AB88" s="235"/>
      <c r="AC88" s="235"/>
      <c r="AD88" s="235"/>
      <c r="AE88" s="235"/>
      <c r="AF88" s="235"/>
      <c r="AG88" s="235"/>
      <c r="AH88" s="192"/>
      <c r="AI88" s="209"/>
      <c r="AJ88" s="209" t="str" cm="1">
        <f t="array" aca="1" ref="AJ88" ca="1">IF(OR(AK88:BN88=TRUE),$A88&amp;" :  ","")&amp;_xlfn.TEXTJOIN(" | ",TRUE,IF(AK88:BN88=TRUE,$AK$2:$BN$2,""))</f>
        <v/>
      </c>
      <c r="AK88" s="209" t="b" cm="1">
        <f t="array" aca="1" ref="AK88" ca="1">IF(AND($A88 &gt; 0, D88 &gt; 0,AK$2&lt;MiscFormulas!$A$5+1),
_xlfn.IFNA(
_xlfn.IFNA(
_xlfn.IFNA(
_xlfn.IFNA(
_xlfn.IFNA(
_xlfn.IFNA(
IF(_xlfn.XLOOKUP(AK$2,WatchbillMONTHLY!$A$3:$U$3,OFFSET(WatchbillMONTHLY!$A$3:$U$3,1,2))=IF(_xlfn.XLOOKUP($A88,INDIRECT("_"&amp;_xlfn.XLOOKUP(AK$2,WatchbillMONTHLY!$A$3:$U$3,OFFSET(WatchbillMONTHLY!$A$3:$U$3,1,2))),INDIRECT("_"&amp;_xlfn.XLOOKUP(AK$2,WatchbillMONTHLY!$A$3:$U$3,OFFSET(WatchbillMONTHLY!$A$3:$U$3,1,2))))=$A88,_xlfn.XLOOKUP(AK$2,WatchbillMONTHLY!$A$3:$U$3,OFFSET(WatchbillMONTHLY!$A$3:$U$3,1,2)),FALSE),TRUE,FALSE),
IF(_xlfn.XLOOKUP(AK$2,WatchbillMONTHLY!$A$20:$U$20,OFFSET(WatchbillMONTHLY!$A$20:$U$20,1,2))=IF(_xlfn.XLOOKUP($A88,INDIRECT("_"&amp;_xlfn.XLOOKUP(AK$2,WatchbillMONTHLY!$A$20:$U$20,OFFSET(WatchbillMONTHLY!$A$20:$U$20,1,2))),INDIRECT("_"&amp;_xlfn.XLOOKUP(AK$2,WatchbillMONTHLY!$A$20:$U$20,OFFSET(WatchbillMONTHLY!$A$20:$U$20,1,2))))=$A88,_xlfn.XLOOKUP(AK$2,WatchbillMONTHLY!$A$20:$U$20,OFFSET(WatchbillMONTHLY!$A$20:$U$20,1,2)),FALSE),TRUE,FALSE)),
IF(_xlfn.XLOOKUP(AK$2,WatchbillMONTHLY!$A$37:$U$37,OFFSET(WatchbillMONTHLY!$A$37:$U$37,1,2))=IF(_xlfn.XLOOKUP($A88,INDIRECT("_"&amp;_xlfn.XLOOKUP(AK$2,WatchbillMONTHLY!$A$37:$U$37,OFFSET(WatchbillMONTHLY!$A$37:$U$37,1,2))),INDIRECT("_"&amp;_xlfn.XLOOKUP(AK$2,WatchbillMONTHLY!$A$37:$U$37,OFFSET(WatchbillMONTHLY!$A$37:$U$37,1,2))))=$A88,_xlfn.XLOOKUP(AK$2,WatchbillMONTHLY!$A$37:$U$37,OFFSET(WatchbillMONTHLY!$A$37:$U$37,1,2)),FALSE),TRUE,FALSE)),
IF(_xlfn.XLOOKUP(AK$2,WatchbillMONTHLY!$A$54:$U$54,OFFSET(WatchbillMONTHLY!$A$54:$U$54,1,2))=IF(_xlfn.XLOOKUP($A88,INDIRECT("_"&amp;_xlfn.XLOOKUP(AK$2,WatchbillMONTHLY!$A$54:$U$54,OFFSET(WatchbillMONTHLY!$A$54:$U$54,1,2))),INDIRECT("_"&amp;_xlfn.XLOOKUP(AK$2,WatchbillMONTHLY!$A$54:$U$54,OFFSET(WatchbillMONTHLY!$A$54:$U$54,1,2))))=$A88,_xlfn.XLOOKUP(AK$2,WatchbillMONTHLY!$A$54:$U$54,OFFSET(WatchbillMONTHLY!$A$54:$U$54,1,2)),FALSE),TRUE,FALSE)),
IF(_xlfn.XLOOKUP(AK$2,WatchbillMONTHLY!$A$71:$U$71,OFFSET(WatchbillMONTHLY!$A$71:$U$71,1,2))=IF(_xlfn.XLOOKUP($A88,INDIRECT("_"&amp;_xlfn.XLOOKUP(AK$2,WatchbillMONTHLY!$A$71:$U$71,OFFSET(WatchbillMONTHLY!$A$71:$U$71,1,2))),INDIRECT("_"&amp;_xlfn.XLOOKUP(AK$2,WatchbillMONTHLY!$A$71:$U$71,OFFSET(WatchbillMONTHLY!$A$71:$U$71,1,2))))=$A88,_xlfn.XLOOKUP(AK$2,WatchbillMONTHLY!$A$71:$U$71,OFFSET(WatchbillMONTHLY!$A$71:$U$71,1,2)),FALSE),TRUE,FALSE)),
IF(_xlfn.XLOOKUP(AK$2,WatchbillMONTHLY!$A$88:$U$88,OFFSET(WatchbillMONTHLY!$A$88:$U$88,1,2))=IF(_xlfn.XLOOKUP($A88,INDIRECT("_"&amp;_xlfn.XLOOKUP(AK$2,WatchbillMONTHLY!$A$88:$U$88,OFFSET(WatchbillMONTHLY!$A$88:$U$88,1,2))),INDIRECT("_"&amp;_xlfn.XLOOKUP(AK$2,WatchbillMONTHLY!$A$88:$U$88,OFFSET(WatchbillMONTHLY!$A$88:$U$88,1,2))))=$A88,_xlfn.XLOOKUP(AK$2,WatchbillMONTHLY!$A$88:$U$88,OFFSET(WatchbillMONTHLY!$A$88:$U$88,1,2)),FALSE),TRUE,FALSE)),
FALSE),FALSE)</f>
        <v>0</v>
      </c>
      <c r="AL88" s="209" t="b" cm="1">
        <f t="array" aca="1" ref="AL88" ca="1">IF(AND($A88 &gt; 0, E88 &gt; 0,AL$2&lt;MiscFormulas!$A$5+1),
_xlfn.IFNA(
_xlfn.IFNA(
_xlfn.IFNA(
_xlfn.IFNA(
_xlfn.IFNA(
_xlfn.IFNA(
IF(_xlfn.XLOOKUP(AL$2,WatchbillMONTHLY!$A$3:$U$3,OFFSET(WatchbillMONTHLY!$A$3:$U$3,1,2))=IF(_xlfn.XLOOKUP($A88,INDIRECT("_"&amp;_xlfn.XLOOKUP(AL$2,WatchbillMONTHLY!$A$3:$U$3,OFFSET(WatchbillMONTHLY!$A$3:$U$3,1,2))),INDIRECT("_"&amp;_xlfn.XLOOKUP(AL$2,WatchbillMONTHLY!$A$3:$U$3,OFFSET(WatchbillMONTHLY!$A$3:$U$3,1,2))))=$A88,_xlfn.XLOOKUP(AL$2,WatchbillMONTHLY!$A$3:$U$3,OFFSET(WatchbillMONTHLY!$A$3:$U$3,1,2)),FALSE),TRUE,FALSE),
IF(_xlfn.XLOOKUP(AL$2,WatchbillMONTHLY!$A$20:$U$20,OFFSET(WatchbillMONTHLY!$A$20:$U$20,1,2))=IF(_xlfn.XLOOKUP($A88,INDIRECT("_"&amp;_xlfn.XLOOKUP(AL$2,WatchbillMONTHLY!$A$20:$U$20,OFFSET(WatchbillMONTHLY!$A$20:$U$20,1,2))),INDIRECT("_"&amp;_xlfn.XLOOKUP(AL$2,WatchbillMONTHLY!$A$20:$U$20,OFFSET(WatchbillMONTHLY!$A$20:$U$20,1,2))))=$A88,_xlfn.XLOOKUP(AL$2,WatchbillMONTHLY!$A$20:$U$20,OFFSET(WatchbillMONTHLY!$A$20:$U$20,1,2)),FALSE),TRUE,FALSE)),
IF(_xlfn.XLOOKUP(AL$2,WatchbillMONTHLY!$A$37:$U$37,OFFSET(WatchbillMONTHLY!$A$37:$U$37,1,2))=IF(_xlfn.XLOOKUP($A88,INDIRECT("_"&amp;_xlfn.XLOOKUP(AL$2,WatchbillMONTHLY!$A$37:$U$37,OFFSET(WatchbillMONTHLY!$A$37:$U$37,1,2))),INDIRECT("_"&amp;_xlfn.XLOOKUP(AL$2,WatchbillMONTHLY!$A$37:$U$37,OFFSET(WatchbillMONTHLY!$A$37:$U$37,1,2))))=$A88,_xlfn.XLOOKUP(AL$2,WatchbillMONTHLY!$A$37:$U$37,OFFSET(WatchbillMONTHLY!$A$37:$U$37,1,2)),FALSE),TRUE,FALSE)),
IF(_xlfn.XLOOKUP(AL$2,WatchbillMONTHLY!$A$54:$U$54,OFFSET(WatchbillMONTHLY!$A$54:$U$54,1,2))=IF(_xlfn.XLOOKUP($A88,INDIRECT("_"&amp;_xlfn.XLOOKUP(AL$2,WatchbillMONTHLY!$A$54:$U$54,OFFSET(WatchbillMONTHLY!$A$54:$U$54,1,2))),INDIRECT("_"&amp;_xlfn.XLOOKUP(AL$2,WatchbillMONTHLY!$A$54:$U$54,OFFSET(WatchbillMONTHLY!$A$54:$U$54,1,2))))=$A88,_xlfn.XLOOKUP(AL$2,WatchbillMONTHLY!$A$54:$U$54,OFFSET(WatchbillMONTHLY!$A$54:$U$54,1,2)),FALSE),TRUE,FALSE)),
IF(_xlfn.XLOOKUP(AL$2,WatchbillMONTHLY!$A$71:$U$71,OFFSET(WatchbillMONTHLY!$A$71:$U$71,1,2))=IF(_xlfn.XLOOKUP($A88,INDIRECT("_"&amp;_xlfn.XLOOKUP(AL$2,WatchbillMONTHLY!$A$71:$U$71,OFFSET(WatchbillMONTHLY!$A$71:$U$71,1,2))),INDIRECT("_"&amp;_xlfn.XLOOKUP(AL$2,WatchbillMONTHLY!$A$71:$U$71,OFFSET(WatchbillMONTHLY!$A$71:$U$71,1,2))))=$A88,_xlfn.XLOOKUP(AL$2,WatchbillMONTHLY!$A$71:$U$71,OFFSET(WatchbillMONTHLY!$A$71:$U$71,1,2)),FALSE),TRUE,FALSE)),
IF(_xlfn.XLOOKUP(AL$2,WatchbillMONTHLY!$A$88:$U$88,OFFSET(WatchbillMONTHLY!$A$88:$U$88,1,2))=IF(_xlfn.XLOOKUP($A88,INDIRECT("_"&amp;_xlfn.XLOOKUP(AL$2,WatchbillMONTHLY!$A$88:$U$88,OFFSET(WatchbillMONTHLY!$A$88:$U$88,1,2))),INDIRECT("_"&amp;_xlfn.XLOOKUP(AL$2,WatchbillMONTHLY!$A$88:$U$88,OFFSET(WatchbillMONTHLY!$A$88:$U$88,1,2))))=$A88,_xlfn.XLOOKUP(AL$2,WatchbillMONTHLY!$A$88:$U$88,OFFSET(WatchbillMONTHLY!$A$88:$U$88,1,2)),FALSE),TRUE,FALSE)),
FALSE),FALSE)</f>
        <v>0</v>
      </c>
      <c r="AM88" s="209" t="b" cm="1">
        <f t="array" aca="1" ref="AM88" ca="1">IF(AND($A88 &gt; 0, F88 &gt; 0,AM$2&lt;MiscFormulas!$A$5+1),
_xlfn.IFNA(
_xlfn.IFNA(
_xlfn.IFNA(
_xlfn.IFNA(
_xlfn.IFNA(
_xlfn.IFNA(
IF(_xlfn.XLOOKUP(AM$2,WatchbillMONTHLY!$A$3:$U$3,OFFSET(WatchbillMONTHLY!$A$3:$U$3,1,2))=IF(_xlfn.XLOOKUP($A88,INDIRECT("_"&amp;_xlfn.XLOOKUP(AM$2,WatchbillMONTHLY!$A$3:$U$3,OFFSET(WatchbillMONTHLY!$A$3:$U$3,1,2))),INDIRECT("_"&amp;_xlfn.XLOOKUP(AM$2,WatchbillMONTHLY!$A$3:$U$3,OFFSET(WatchbillMONTHLY!$A$3:$U$3,1,2))))=$A88,_xlfn.XLOOKUP(AM$2,WatchbillMONTHLY!$A$3:$U$3,OFFSET(WatchbillMONTHLY!$A$3:$U$3,1,2)),FALSE),TRUE,FALSE),
IF(_xlfn.XLOOKUP(AM$2,WatchbillMONTHLY!$A$20:$U$20,OFFSET(WatchbillMONTHLY!$A$20:$U$20,1,2))=IF(_xlfn.XLOOKUP($A88,INDIRECT("_"&amp;_xlfn.XLOOKUP(AM$2,WatchbillMONTHLY!$A$20:$U$20,OFFSET(WatchbillMONTHLY!$A$20:$U$20,1,2))),INDIRECT("_"&amp;_xlfn.XLOOKUP(AM$2,WatchbillMONTHLY!$A$20:$U$20,OFFSET(WatchbillMONTHLY!$A$20:$U$20,1,2))))=$A88,_xlfn.XLOOKUP(AM$2,WatchbillMONTHLY!$A$20:$U$20,OFFSET(WatchbillMONTHLY!$A$20:$U$20,1,2)),FALSE),TRUE,FALSE)),
IF(_xlfn.XLOOKUP(AM$2,WatchbillMONTHLY!$A$37:$U$37,OFFSET(WatchbillMONTHLY!$A$37:$U$37,1,2))=IF(_xlfn.XLOOKUP($A88,INDIRECT("_"&amp;_xlfn.XLOOKUP(AM$2,WatchbillMONTHLY!$A$37:$U$37,OFFSET(WatchbillMONTHLY!$A$37:$U$37,1,2))),INDIRECT("_"&amp;_xlfn.XLOOKUP(AM$2,WatchbillMONTHLY!$A$37:$U$37,OFFSET(WatchbillMONTHLY!$A$37:$U$37,1,2))))=$A88,_xlfn.XLOOKUP(AM$2,WatchbillMONTHLY!$A$37:$U$37,OFFSET(WatchbillMONTHLY!$A$37:$U$37,1,2)),FALSE),TRUE,FALSE)),
IF(_xlfn.XLOOKUP(AM$2,WatchbillMONTHLY!$A$54:$U$54,OFFSET(WatchbillMONTHLY!$A$54:$U$54,1,2))=IF(_xlfn.XLOOKUP($A88,INDIRECT("_"&amp;_xlfn.XLOOKUP(AM$2,WatchbillMONTHLY!$A$54:$U$54,OFFSET(WatchbillMONTHLY!$A$54:$U$54,1,2))),INDIRECT("_"&amp;_xlfn.XLOOKUP(AM$2,WatchbillMONTHLY!$A$54:$U$54,OFFSET(WatchbillMONTHLY!$A$54:$U$54,1,2))))=$A88,_xlfn.XLOOKUP(AM$2,WatchbillMONTHLY!$A$54:$U$54,OFFSET(WatchbillMONTHLY!$A$54:$U$54,1,2)),FALSE),TRUE,FALSE)),
IF(_xlfn.XLOOKUP(AM$2,WatchbillMONTHLY!$A$71:$U$71,OFFSET(WatchbillMONTHLY!$A$71:$U$71,1,2))=IF(_xlfn.XLOOKUP($A88,INDIRECT("_"&amp;_xlfn.XLOOKUP(AM$2,WatchbillMONTHLY!$A$71:$U$71,OFFSET(WatchbillMONTHLY!$A$71:$U$71,1,2))),INDIRECT("_"&amp;_xlfn.XLOOKUP(AM$2,WatchbillMONTHLY!$A$71:$U$71,OFFSET(WatchbillMONTHLY!$A$71:$U$71,1,2))))=$A88,_xlfn.XLOOKUP(AM$2,WatchbillMONTHLY!$A$71:$U$71,OFFSET(WatchbillMONTHLY!$A$71:$U$71,1,2)),FALSE),TRUE,FALSE)),
IF(_xlfn.XLOOKUP(AM$2,WatchbillMONTHLY!$A$88:$U$88,OFFSET(WatchbillMONTHLY!$A$88:$U$88,1,2))=IF(_xlfn.XLOOKUP($A88,INDIRECT("_"&amp;_xlfn.XLOOKUP(AM$2,WatchbillMONTHLY!$A$88:$U$88,OFFSET(WatchbillMONTHLY!$A$88:$U$88,1,2))),INDIRECT("_"&amp;_xlfn.XLOOKUP(AM$2,WatchbillMONTHLY!$A$88:$U$88,OFFSET(WatchbillMONTHLY!$A$88:$U$88,1,2))))=$A88,_xlfn.XLOOKUP(AM$2,WatchbillMONTHLY!$A$88:$U$88,OFFSET(WatchbillMONTHLY!$A$88:$U$88,1,2)),FALSE),TRUE,FALSE)),
FALSE),FALSE)</f>
        <v>0</v>
      </c>
      <c r="AN88" s="209" t="b" cm="1">
        <f t="array" aca="1" ref="AN88" ca="1">IF(AND($A88 &gt; 0, G88 &gt; 0,AN$2&lt;MiscFormulas!$A$5+1),
_xlfn.IFNA(
_xlfn.IFNA(
_xlfn.IFNA(
_xlfn.IFNA(
_xlfn.IFNA(
_xlfn.IFNA(
IF(_xlfn.XLOOKUP(AN$2,WatchbillMONTHLY!$A$3:$U$3,OFFSET(WatchbillMONTHLY!$A$3:$U$3,1,2))=IF(_xlfn.XLOOKUP($A88,INDIRECT("_"&amp;_xlfn.XLOOKUP(AN$2,WatchbillMONTHLY!$A$3:$U$3,OFFSET(WatchbillMONTHLY!$A$3:$U$3,1,2))),INDIRECT("_"&amp;_xlfn.XLOOKUP(AN$2,WatchbillMONTHLY!$A$3:$U$3,OFFSET(WatchbillMONTHLY!$A$3:$U$3,1,2))))=$A88,_xlfn.XLOOKUP(AN$2,WatchbillMONTHLY!$A$3:$U$3,OFFSET(WatchbillMONTHLY!$A$3:$U$3,1,2)),FALSE),TRUE,FALSE),
IF(_xlfn.XLOOKUP(AN$2,WatchbillMONTHLY!$A$20:$U$20,OFFSET(WatchbillMONTHLY!$A$20:$U$20,1,2))=IF(_xlfn.XLOOKUP($A88,INDIRECT("_"&amp;_xlfn.XLOOKUP(AN$2,WatchbillMONTHLY!$A$20:$U$20,OFFSET(WatchbillMONTHLY!$A$20:$U$20,1,2))),INDIRECT("_"&amp;_xlfn.XLOOKUP(AN$2,WatchbillMONTHLY!$A$20:$U$20,OFFSET(WatchbillMONTHLY!$A$20:$U$20,1,2))))=$A88,_xlfn.XLOOKUP(AN$2,WatchbillMONTHLY!$A$20:$U$20,OFFSET(WatchbillMONTHLY!$A$20:$U$20,1,2)),FALSE),TRUE,FALSE)),
IF(_xlfn.XLOOKUP(AN$2,WatchbillMONTHLY!$A$37:$U$37,OFFSET(WatchbillMONTHLY!$A$37:$U$37,1,2))=IF(_xlfn.XLOOKUP($A88,INDIRECT("_"&amp;_xlfn.XLOOKUP(AN$2,WatchbillMONTHLY!$A$37:$U$37,OFFSET(WatchbillMONTHLY!$A$37:$U$37,1,2))),INDIRECT("_"&amp;_xlfn.XLOOKUP(AN$2,WatchbillMONTHLY!$A$37:$U$37,OFFSET(WatchbillMONTHLY!$A$37:$U$37,1,2))))=$A88,_xlfn.XLOOKUP(AN$2,WatchbillMONTHLY!$A$37:$U$37,OFFSET(WatchbillMONTHLY!$A$37:$U$37,1,2)),FALSE),TRUE,FALSE)),
IF(_xlfn.XLOOKUP(AN$2,WatchbillMONTHLY!$A$54:$U$54,OFFSET(WatchbillMONTHLY!$A$54:$U$54,1,2))=IF(_xlfn.XLOOKUP($A88,INDIRECT("_"&amp;_xlfn.XLOOKUP(AN$2,WatchbillMONTHLY!$A$54:$U$54,OFFSET(WatchbillMONTHLY!$A$54:$U$54,1,2))),INDIRECT("_"&amp;_xlfn.XLOOKUP(AN$2,WatchbillMONTHLY!$A$54:$U$54,OFFSET(WatchbillMONTHLY!$A$54:$U$54,1,2))))=$A88,_xlfn.XLOOKUP(AN$2,WatchbillMONTHLY!$A$54:$U$54,OFFSET(WatchbillMONTHLY!$A$54:$U$54,1,2)),FALSE),TRUE,FALSE)),
IF(_xlfn.XLOOKUP(AN$2,WatchbillMONTHLY!$A$71:$U$71,OFFSET(WatchbillMONTHLY!$A$71:$U$71,1,2))=IF(_xlfn.XLOOKUP($A88,INDIRECT("_"&amp;_xlfn.XLOOKUP(AN$2,WatchbillMONTHLY!$A$71:$U$71,OFFSET(WatchbillMONTHLY!$A$71:$U$71,1,2))),INDIRECT("_"&amp;_xlfn.XLOOKUP(AN$2,WatchbillMONTHLY!$A$71:$U$71,OFFSET(WatchbillMONTHLY!$A$71:$U$71,1,2))))=$A88,_xlfn.XLOOKUP(AN$2,WatchbillMONTHLY!$A$71:$U$71,OFFSET(WatchbillMONTHLY!$A$71:$U$71,1,2)),FALSE),TRUE,FALSE)),
IF(_xlfn.XLOOKUP(AN$2,WatchbillMONTHLY!$A$88:$U$88,OFFSET(WatchbillMONTHLY!$A$88:$U$88,1,2))=IF(_xlfn.XLOOKUP($A88,INDIRECT("_"&amp;_xlfn.XLOOKUP(AN$2,WatchbillMONTHLY!$A$88:$U$88,OFFSET(WatchbillMONTHLY!$A$88:$U$88,1,2))),INDIRECT("_"&amp;_xlfn.XLOOKUP(AN$2,WatchbillMONTHLY!$A$88:$U$88,OFFSET(WatchbillMONTHLY!$A$88:$U$88,1,2))))=$A88,_xlfn.XLOOKUP(AN$2,WatchbillMONTHLY!$A$88:$U$88,OFFSET(WatchbillMONTHLY!$A$88:$U$88,1,2)),FALSE),TRUE,FALSE)),
FALSE),FALSE)</f>
        <v>0</v>
      </c>
      <c r="AO88" s="209" t="b" cm="1">
        <f t="array" aca="1" ref="AO88" ca="1">IF(AND($A88 &gt; 0, H88 &gt; 0,AO$2&lt;MiscFormulas!$A$5+1),
_xlfn.IFNA(
_xlfn.IFNA(
_xlfn.IFNA(
_xlfn.IFNA(
_xlfn.IFNA(
_xlfn.IFNA(
IF(_xlfn.XLOOKUP(AO$2,WatchbillMONTHLY!$A$3:$U$3,OFFSET(WatchbillMONTHLY!$A$3:$U$3,1,2))=IF(_xlfn.XLOOKUP($A88,INDIRECT("_"&amp;_xlfn.XLOOKUP(AO$2,WatchbillMONTHLY!$A$3:$U$3,OFFSET(WatchbillMONTHLY!$A$3:$U$3,1,2))),INDIRECT("_"&amp;_xlfn.XLOOKUP(AO$2,WatchbillMONTHLY!$A$3:$U$3,OFFSET(WatchbillMONTHLY!$A$3:$U$3,1,2))))=$A88,_xlfn.XLOOKUP(AO$2,WatchbillMONTHLY!$A$3:$U$3,OFFSET(WatchbillMONTHLY!$A$3:$U$3,1,2)),FALSE),TRUE,FALSE),
IF(_xlfn.XLOOKUP(AO$2,WatchbillMONTHLY!$A$20:$U$20,OFFSET(WatchbillMONTHLY!$A$20:$U$20,1,2))=IF(_xlfn.XLOOKUP($A88,INDIRECT("_"&amp;_xlfn.XLOOKUP(AO$2,WatchbillMONTHLY!$A$20:$U$20,OFFSET(WatchbillMONTHLY!$A$20:$U$20,1,2))),INDIRECT("_"&amp;_xlfn.XLOOKUP(AO$2,WatchbillMONTHLY!$A$20:$U$20,OFFSET(WatchbillMONTHLY!$A$20:$U$20,1,2))))=$A88,_xlfn.XLOOKUP(AO$2,WatchbillMONTHLY!$A$20:$U$20,OFFSET(WatchbillMONTHLY!$A$20:$U$20,1,2)),FALSE),TRUE,FALSE)),
IF(_xlfn.XLOOKUP(AO$2,WatchbillMONTHLY!$A$37:$U$37,OFFSET(WatchbillMONTHLY!$A$37:$U$37,1,2))=IF(_xlfn.XLOOKUP($A88,INDIRECT("_"&amp;_xlfn.XLOOKUP(AO$2,WatchbillMONTHLY!$A$37:$U$37,OFFSET(WatchbillMONTHLY!$A$37:$U$37,1,2))),INDIRECT("_"&amp;_xlfn.XLOOKUP(AO$2,WatchbillMONTHLY!$A$37:$U$37,OFFSET(WatchbillMONTHLY!$A$37:$U$37,1,2))))=$A88,_xlfn.XLOOKUP(AO$2,WatchbillMONTHLY!$A$37:$U$37,OFFSET(WatchbillMONTHLY!$A$37:$U$37,1,2)),FALSE),TRUE,FALSE)),
IF(_xlfn.XLOOKUP(AO$2,WatchbillMONTHLY!$A$54:$U$54,OFFSET(WatchbillMONTHLY!$A$54:$U$54,1,2))=IF(_xlfn.XLOOKUP($A88,INDIRECT("_"&amp;_xlfn.XLOOKUP(AO$2,WatchbillMONTHLY!$A$54:$U$54,OFFSET(WatchbillMONTHLY!$A$54:$U$54,1,2))),INDIRECT("_"&amp;_xlfn.XLOOKUP(AO$2,WatchbillMONTHLY!$A$54:$U$54,OFFSET(WatchbillMONTHLY!$A$54:$U$54,1,2))))=$A88,_xlfn.XLOOKUP(AO$2,WatchbillMONTHLY!$A$54:$U$54,OFFSET(WatchbillMONTHLY!$A$54:$U$54,1,2)),FALSE),TRUE,FALSE)),
IF(_xlfn.XLOOKUP(AO$2,WatchbillMONTHLY!$A$71:$U$71,OFFSET(WatchbillMONTHLY!$A$71:$U$71,1,2))=IF(_xlfn.XLOOKUP($A88,INDIRECT("_"&amp;_xlfn.XLOOKUP(AO$2,WatchbillMONTHLY!$A$71:$U$71,OFFSET(WatchbillMONTHLY!$A$71:$U$71,1,2))),INDIRECT("_"&amp;_xlfn.XLOOKUP(AO$2,WatchbillMONTHLY!$A$71:$U$71,OFFSET(WatchbillMONTHLY!$A$71:$U$71,1,2))))=$A88,_xlfn.XLOOKUP(AO$2,WatchbillMONTHLY!$A$71:$U$71,OFFSET(WatchbillMONTHLY!$A$71:$U$71,1,2)),FALSE),TRUE,FALSE)),
IF(_xlfn.XLOOKUP(AO$2,WatchbillMONTHLY!$A$88:$U$88,OFFSET(WatchbillMONTHLY!$A$88:$U$88,1,2))=IF(_xlfn.XLOOKUP($A88,INDIRECT("_"&amp;_xlfn.XLOOKUP(AO$2,WatchbillMONTHLY!$A$88:$U$88,OFFSET(WatchbillMONTHLY!$A$88:$U$88,1,2))),INDIRECT("_"&amp;_xlfn.XLOOKUP(AO$2,WatchbillMONTHLY!$A$88:$U$88,OFFSET(WatchbillMONTHLY!$A$88:$U$88,1,2))))=$A88,_xlfn.XLOOKUP(AO$2,WatchbillMONTHLY!$A$88:$U$88,OFFSET(WatchbillMONTHLY!$A$88:$U$88,1,2)),FALSE),TRUE,FALSE)),
FALSE),FALSE)</f>
        <v>0</v>
      </c>
      <c r="AP88" s="209" t="b" cm="1">
        <f t="array" aca="1" ref="AP88" ca="1">IF(AND($A88 &gt; 0, I88 &gt; 0,AP$2&lt;MiscFormulas!$A$5+1),
_xlfn.IFNA(
_xlfn.IFNA(
_xlfn.IFNA(
_xlfn.IFNA(
_xlfn.IFNA(
_xlfn.IFNA(
IF(_xlfn.XLOOKUP(AP$2,WatchbillMONTHLY!$A$3:$U$3,OFFSET(WatchbillMONTHLY!$A$3:$U$3,1,2))=IF(_xlfn.XLOOKUP($A88,INDIRECT("_"&amp;_xlfn.XLOOKUP(AP$2,WatchbillMONTHLY!$A$3:$U$3,OFFSET(WatchbillMONTHLY!$A$3:$U$3,1,2))),INDIRECT("_"&amp;_xlfn.XLOOKUP(AP$2,WatchbillMONTHLY!$A$3:$U$3,OFFSET(WatchbillMONTHLY!$A$3:$U$3,1,2))))=$A88,_xlfn.XLOOKUP(AP$2,WatchbillMONTHLY!$A$3:$U$3,OFFSET(WatchbillMONTHLY!$A$3:$U$3,1,2)),FALSE),TRUE,FALSE),
IF(_xlfn.XLOOKUP(AP$2,WatchbillMONTHLY!$A$20:$U$20,OFFSET(WatchbillMONTHLY!$A$20:$U$20,1,2))=IF(_xlfn.XLOOKUP($A88,INDIRECT("_"&amp;_xlfn.XLOOKUP(AP$2,WatchbillMONTHLY!$A$20:$U$20,OFFSET(WatchbillMONTHLY!$A$20:$U$20,1,2))),INDIRECT("_"&amp;_xlfn.XLOOKUP(AP$2,WatchbillMONTHLY!$A$20:$U$20,OFFSET(WatchbillMONTHLY!$A$20:$U$20,1,2))))=$A88,_xlfn.XLOOKUP(AP$2,WatchbillMONTHLY!$A$20:$U$20,OFFSET(WatchbillMONTHLY!$A$20:$U$20,1,2)),FALSE),TRUE,FALSE)),
IF(_xlfn.XLOOKUP(AP$2,WatchbillMONTHLY!$A$37:$U$37,OFFSET(WatchbillMONTHLY!$A$37:$U$37,1,2))=IF(_xlfn.XLOOKUP($A88,INDIRECT("_"&amp;_xlfn.XLOOKUP(AP$2,WatchbillMONTHLY!$A$37:$U$37,OFFSET(WatchbillMONTHLY!$A$37:$U$37,1,2))),INDIRECT("_"&amp;_xlfn.XLOOKUP(AP$2,WatchbillMONTHLY!$A$37:$U$37,OFFSET(WatchbillMONTHLY!$A$37:$U$37,1,2))))=$A88,_xlfn.XLOOKUP(AP$2,WatchbillMONTHLY!$A$37:$U$37,OFFSET(WatchbillMONTHLY!$A$37:$U$37,1,2)),FALSE),TRUE,FALSE)),
IF(_xlfn.XLOOKUP(AP$2,WatchbillMONTHLY!$A$54:$U$54,OFFSET(WatchbillMONTHLY!$A$54:$U$54,1,2))=IF(_xlfn.XLOOKUP($A88,INDIRECT("_"&amp;_xlfn.XLOOKUP(AP$2,WatchbillMONTHLY!$A$54:$U$54,OFFSET(WatchbillMONTHLY!$A$54:$U$54,1,2))),INDIRECT("_"&amp;_xlfn.XLOOKUP(AP$2,WatchbillMONTHLY!$A$54:$U$54,OFFSET(WatchbillMONTHLY!$A$54:$U$54,1,2))))=$A88,_xlfn.XLOOKUP(AP$2,WatchbillMONTHLY!$A$54:$U$54,OFFSET(WatchbillMONTHLY!$A$54:$U$54,1,2)),FALSE),TRUE,FALSE)),
IF(_xlfn.XLOOKUP(AP$2,WatchbillMONTHLY!$A$71:$U$71,OFFSET(WatchbillMONTHLY!$A$71:$U$71,1,2))=IF(_xlfn.XLOOKUP($A88,INDIRECT("_"&amp;_xlfn.XLOOKUP(AP$2,WatchbillMONTHLY!$A$71:$U$71,OFFSET(WatchbillMONTHLY!$A$71:$U$71,1,2))),INDIRECT("_"&amp;_xlfn.XLOOKUP(AP$2,WatchbillMONTHLY!$A$71:$U$71,OFFSET(WatchbillMONTHLY!$A$71:$U$71,1,2))))=$A88,_xlfn.XLOOKUP(AP$2,WatchbillMONTHLY!$A$71:$U$71,OFFSET(WatchbillMONTHLY!$A$71:$U$71,1,2)),FALSE),TRUE,FALSE)),
IF(_xlfn.XLOOKUP(AP$2,WatchbillMONTHLY!$A$88:$U$88,OFFSET(WatchbillMONTHLY!$A$88:$U$88,1,2))=IF(_xlfn.XLOOKUP($A88,INDIRECT("_"&amp;_xlfn.XLOOKUP(AP$2,WatchbillMONTHLY!$A$88:$U$88,OFFSET(WatchbillMONTHLY!$A$88:$U$88,1,2))),INDIRECT("_"&amp;_xlfn.XLOOKUP(AP$2,WatchbillMONTHLY!$A$88:$U$88,OFFSET(WatchbillMONTHLY!$A$88:$U$88,1,2))))=$A88,_xlfn.XLOOKUP(AP$2,WatchbillMONTHLY!$A$88:$U$88,OFFSET(WatchbillMONTHLY!$A$88:$U$88,1,2)),FALSE),TRUE,FALSE)),
FALSE),FALSE)</f>
        <v>0</v>
      </c>
      <c r="AQ88" s="209" t="b" cm="1">
        <f t="array" aca="1" ref="AQ88" ca="1">IF(AND($A88 &gt; 0, J88 &gt; 0,AQ$2&lt;MiscFormulas!$A$5+1),
_xlfn.IFNA(
_xlfn.IFNA(
_xlfn.IFNA(
_xlfn.IFNA(
_xlfn.IFNA(
_xlfn.IFNA(
IF(_xlfn.XLOOKUP(AQ$2,WatchbillMONTHLY!$A$3:$U$3,OFFSET(WatchbillMONTHLY!$A$3:$U$3,1,2))=IF(_xlfn.XLOOKUP($A88,INDIRECT("_"&amp;_xlfn.XLOOKUP(AQ$2,WatchbillMONTHLY!$A$3:$U$3,OFFSET(WatchbillMONTHLY!$A$3:$U$3,1,2))),INDIRECT("_"&amp;_xlfn.XLOOKUP(AQ$2,WatchbillMONTHLY!$A$3:$U$3,OFFSET(WatchbillMONTHLY!$A$3:$U$3,1,2))))=$A88,_xlfn.XLOOKUP(AQ$2,WatchbillMONTHLY!$A$3:$U$3,OFFSET(WatchbillMONTHLY!$A$3:$U$3,1,2)),FALSE),TRUE,FALSE),
IF(_xlfn.XLOOKUP(AQ$2,WatchbillMONTHLY!$A$20:$U$20,OFFSET(WatchbillMONTHLY!$A$20:$U$20,1,2))=IF(_xlfn.XLOOKUP($A88,INDIRECT("_"&amp;_xlfn.XLOOKUP(AQ$2,WatchbillMONTHLY!$A$20:$U$20,OFFSET(WatchbillMONTHLY!$A$20:$U$20,1,2))),INDIRECT("_"&amp;_xlfn.XLOOKUP(AQ$2,WatchbillMONTHLY!$A$20:$U$20,OFFSET(WatchbillMONTHLY!$A$20:$U$20,1,2))))=$A88,_xlfn.XLOOKUP(AQ$2,WatchbillMONTHLY!$A$20:$U$20,OFFSET(WatchbillMONTHLY!$A$20:$U$20,1,2)),FALSE),TRUE,FALSE)),
IF(_xlfn.XLOOKUP(AQ$2,WatchbillMONTHLY!$A$37:$U$37,OFFSET(WatchbillMONTHLY!$A$37:$U$37,1,2))=IF(_xlfn.XLOOKUP($A88,INDIRECT("_"&amp;_xlfn.XLOOKUP(AQ$2,WatchbillMONTHLY!$A$37:$U$37,OFFSET(WatchbillMONTHLY!$A$37:$U$37,1,2))),INDIRECT("_"&amp;_xlfn.XLOOKUP(AQ$2,WatchbillMONTHLY!$A$37:$U$37,OFFSET(WatchbillMONTHLY!$A$37:$U$37,1,2))))=$A88,_xlfn.XLOOKUP(AQ$2,WatchbillMONTHLY!$A$37:$U$37,OFFSET(WatchbillMONTHLY!$A$37:$U$37,1,2)),FALSE),TRUE,FALSE)),
IF(_xlfn.XLOOKUP(AQ$2,WatchbillMONTHLY!$A$54:$U$54,OFFSET(WatchbillMONTHLY!$A$54:$U$54,1,2))=IF(_xlfn.XLOOKUP($A88,INDIRECT("_"&amp;_xlfn.XLOOKUP(AQ$2,WatchbillMONTHLY!$A$54:$U$54,OFFSET(WatchbillMONTHLY!$A$54:$U$54,1,2))),INDIRECT("_"&amp;_xlfn.XLOOKUP(AQ$2,WatchbillMONTHLY!$A$54:$U$54,OFFSET(WatchbillMONTHLY!$A$54:$U$54,1,2))))=$A88,_xlfn.XLOOKUP(AQ$2,WatchbillMONTHLY!$A$54:$U$54,OFFSET(WatchbillMONTHLY!$A$54:$U$54,1,2)),FALSE),TRUE,FALSE)),
IF(_xlfn.XLOOKUP(AQ$2,WatchbillMONTHLY!$A$71:$U$71,OFFSET(WatchbillMONTHLY!$A$71:$U$71,1,2))=IF(_xlfn.XLOOKUP($A88,INDIRECT("_"&amp;_xlfn.XLOOKUP(AQ$2,WatchbillMONTHLY!$A$71:$U$71,OFFSET(WatchbillMONTHLY!$A$71:$U$71,1,2))),INDIRECT("_"&amp;_xlfn.XLOOKUP(AQ$2,WatchbillMONTHLY!$A$71:$U$71,OFFSET(WatchbillMONTHLY!$A$71:$U$71,1,2))))=$A88,_xlfn.XLOOKUP(AQ$2,WatchbillMONTHLY!$A$71:$U$71,OFFSET(WatchbillMONTHLY!$A$71:$U$71,1,2)),FALSE),TRUE,FALSE)),
IF(_xlfn.XLOOKUP(AQ$2,WatchbillMONTHLY!$A$88:$U$88,OFFSET(WatchbillMONTHLY!$A$88:$U$88,1,2))=IF(_xlfn.XLOOKUP($A88,INDIRECT("_"&amp;_xlfn.XLOOKUP(AQ$2,WatchbillMONTHLY!$A$88:$U$88,OFFSET(WatchbillMONTHLY!$A$88:$U$88,1,2))),INDIRECT("_"&amp;_xlfn.XLOOKUP(AQ$2,WatchbillMONTHLY!$A$88:$U$88,OFFSET(WatchbillMONTHLY!$A$88:$U$88,1,2))))=$A88,_xlfn.XLOOKUP(AQ$2,WatchbillMONTHLY!$A$88:$U$88,OFFSET(WatchbillMONTHLY!$A$88:$U$88,1,2)),FALSE),TRUE,FALSE)),
FALSE),FALSE)</f>
        <v>0</v>
      </c>
      <c r="AR88" s="209" t="b" cm="1">
        <f t="array" aca="1" ref="AR88" ca="1">IF(AND($A88 &gt; 0, K88 &gt; 0,AR$2&lt;MiscFormulas!$A$5+1),
_xlfn.IFNA(
_xlfn.IFNA(
_xlfn.IFNA(
_xlfn.IFNA(
_xlfn.IFNA(
_xlfn.IFNA(
IF(_xlfn.XLOOKUP(AR$2,WatchbillMONTHLY!$A$3:$U$3,OFFSET(WatchbillMONTHLY!$A$3:$U$3,1,2))=IF(_xlfn.XLOOKUP($A88,INDIRECT("_"&amp;_xlfn.XLOOKUP(AR$2,WatchbillMONTHLY!$A$3:$U$3,OFFSET(WatchbillMONTHLY!$A$3:$U$3,1,2))),INDIRECT("_"&amp;_xlfn.XLOOKUP(AR$2,WatchbillMONTHLY!$A$3:$U$3,OFFSET(WatchbillMONTHLY!$A$3:$U$3,1,2))))=$A88,_xlfn.XLOOKUP(AR$2,WatchbillMONTHLY!$A$3:$U$3,OFFSET(WatchbillMONTHLY!$A$3:$U$3,1,2)),FALSE),TRUE,FALSE),
IF(_xlfn.XLOOKUP(AR$2,WatchbillMONTHLY!$A$20:$U$20,OFFSET(WatchbillMONTHLY!$A$20:$U$20,1,2))=IF(_xlfn.XLOOKUP($A88,INDIRECT("_"&amp;_xlfn.XLOOKUP(AR$2,WatchbillMONTHLY!$A$20:$U$20,OFFSET(WatchbillMONTHLY!$A$20:$U$20,1,2))),INDIRECT("_"&amp;_xlfn.XLOOKUP(AR$2,WatchbillMONTHLY!$A$20:$U$20,OFFSET(WatchbillMONTHLY!$A$20:$U$20,1,2))))=$A88,_xlfn.XLOOKUP(AR$2,WatchbillMONTHLY!$A$20:$U$20,OFFSET(WatchbillMONTHLY!$A$20:$U$20,1,2)),FALSE),TRUE,FALSE)),
IF(_xlfn.XLOOKUP(AR$2,WatchbillMONTHLY!$A$37:$U$37,OFFSET(WatchbillMONTHLY!$A$37:$U$37,1,2))=IF(_xlfn.XLOOKUP($A88,INDIRECT("_"&amp;_xlfn.XLOOKUP(AR$2,WatchbillMONTHLY!$A$37:$U$37,OFFSET(WatchbillMONTHLY!$A$37:$U$37,1,2))),INDIRECT("_"&amp;_xlfn.XLOOKUP(AR$2,WatchbillMONTHLY!$A$37:$U$37,OFFSET(WatchbillMONTHLY!$A$37:$U$37,1,2))))=$A88,_xlfn.XLOOKUP(AR$2,WatchbillMONTHLY!$A$37:$U$37,OFFSET(WatchbillMONTHLY!$A$37:$U$37,1,2)),FALSE),TRUE,FALSE)),
IF(_xlfn.XLOOKUP(AR$2,WatchbillMONTHLY!$A$54:$U$54,OFFSET(WatchbillMONTHLY!$A$54:$U$54,1,2))=IF(_xlfn.XLOOKUP($A88,INDIRECT("_"&amp;_xlfn.XLOOKUP(AR$2,WatchbillMONTHLY!$A$54:$U$54,OFFSET(WatchbillMONTHLY!$A$54:$U$54,1,2))),INDIRECT("_"&amp;_xlfn.XLOOKUP(AR$2,WatchbillMONTHLY!$A$54:$U$54,OFFSET(WatchbillMONTHLY!$A$54:$U$54,1,2))))=$A88,_xlfn.XLOOKUP(AR$2,WatchbillMONTHLY!$A$54:$U$54,OFFSET(WatchbillMONTHLY!$A$54:$U$54,1,2)),FALSE),TRUE,FALSE)),
IF(_xlfn.XLOOKUP(AR$2,WatchbillMONTHLY!$A$71:$U$71,OFFSET(WatchbillMONTHLY!$A$71:$U$71,1,2))=IF(_xlfn.XLOOKUP($A88,INDIRECT("_"&amp;_xlfn.XLOOKUP(AR$2,WatchbillMONTHLY!$A$71:$U$71,OFFSET(WatchbillMONTHLY!$A$71:$U$71,1,2))),INDIRECT("_"&amp;_xlfn.XLOOKUP(AR$2,WatchbillMONTHLY!$A$71:$U$71,OFFSET(WatchbillMONTHLY!$A$71:$U$71,1,2))))=$A88,_xlfn.XLOOKUP(AR$2,WatchbillMONTHLY!$A$71:$U$71,OFFSET(WatchbillMONTHLY!$A$71:$U$71,1,2)),FALSE),TRUE,FALSE)),
IF(_xlfn.XLOOKUP(AR$2,WatchbillMONTHLY!$A$88:$U$88,OFFSET(WatchbillMONTHLY!$A$88:$U$88,1,2))=IF(_xlfn.XLOOKUP($A88,INDIRECT("_"&amp;_xlfn.XLOOKUP(AR$2,WatchbillMONTHLY!$A$88:$U$88,OFFSET(WatchbillMONTHLY!$A$88:$U$88,1,2))),INDIRECT("_"&amp;_xlfn.XLOOKUP(AR$2,WatchbillMONTHLY!$A$88:$U$88,OFFSET(WatchbillMONTHLY!$A$88:$U$88,1,2))))=$A88,_xlfn.XLOOKUP(AR$2,WatchbillMONTHLY!$A$88:$U$88,OFFSET(WatchbillMONTHLY!$A$88:$U$88,1,2)),FALSE),TRUE,FALSE)),
FALSE),FALSE)</f>
        <v>0</v>
      </c>
      <c r="AS88" s="209" t="b" cm="1">
        <f t="array" aca="1" ref="AS88" ca="1">IF(AND($A88 &gt; 0, L88 &gt; 0,AS$2&lt;MiscFormulas!$A$5+1),
_xlfn.IFNA(
_xlfn.IFNA(
_xlfn.IFNA(
_xlfn.IFNA(
_xlfn.IFNA(
_xlfn.IFNA(
IF(_xlfn.XLOOKUP(AS$2,WatchbillMONTHLY!$A$3:$U$3,OFFSET(WatchbillMONTHLY!$A$3:$U$3,1,2))=IF(_xlfn.XLOOKUP($A88,INDIRECT("_"&amp;_xlfn.XLOOKUP(AS$2,WatchbillMONTHLY!$A$3:$U$3,OFFSET(WatchbillMONTHLY!$A$3:$U$3,1,2))),INDIRECT("_"&amp;_xlfn.XLOOKUP(AS$2,WatchbillMONTHLY!$A$3:$U$3,OFFSET(WatchbillMONTHLY!$A$3:$U$3,1,2))))=$A88,_xlfn.XLOOKUP(AS$2,WatchbillMONTHLY!$A$3:$U$3,OFFSET(WatchbillMONTHLY!$A$3:$U$3,1,2)),FALSE),TRUE,FALSE),
IF(_xlfn.XLOOKUP(AS$2,WatchbillMONTHLY!$A$20:$U$20,OFFSET(WatchbillMONTHLY!$A$20:$U$20,1,2))=IF(_xlfn.XLOOKUP($A88,INDIRECT("_"&amp;_xlfn.XLOOKUP(AS$2,WatchbillMONTHLY!$A$20:$U$20,OFFSET(WatchbillMONTHLY!$A$20:$U$20,1,2))),INDIRECT("_"&amp;_xlfn.XLOOKUP(AS$2,WatchbillMONTHLY!$A$20:$U$20,OFFSET(WatchbillMONTHLY!$A$20:$U$20,1,2))))=$A88,_xlfn.XLOOKUP(AS$2,WatchbillMONTHLY!$A$20:$U$20,OFFSET(WatchbillMONTHLY!$A$20:$U$20,1,2)),FALSE),TRUE,FALSE)),
IF(_xlfn.XLOOKUP(AS$2,WatchbillMONTHLY!$A$37:$U$37,OFFSET(WatchbillMONTHLY!$A$37:$U$37,1,2))=IF(_xlfn.XLOOKUP($A88,INDIRECT("_"&amp;_xlfn.XLOOKUP(AS$2,WatchbillMONTHLY!$A$37:$U$37,OFFSET(WatchbillMONTHLY!$A$37:$U$37,1,2))),INDIRECT("_"&amp;_xlfn.XLOOKUP(AS$2,WatchbillMONTHLY!$A$37:$U$37,OFFSET(WatchbillMONTHLY!$A$37:$U$37,1,2))))=$A88,_xlfn.XLOOKUP(AS$2,WatchbillMONTHLY!$A$37:$U$37,OFFSET(WatchbillMONTHLY!$A$37:$U$37,1,2)),FALSE),TRUE,FALSE)),
IF(_xlfn.XLOOKUP(AS$2,WatchbillMONTHLY!$A$54:$U$54,OFFSET(WatchbillMONTHLY!$A$54:$U$54,1,2))=IF(_xlfn.XLOOKUP($A88,INDIRECT("_"&amp;_xlfn.XLOOKUP(AS$2,WatchbillMONTHLY!$A$54:$U$54,OFFSET(WatchbillMONTHLY!$A$54:$U$54,1,2))),INDIRECT("_"&amp;_xlfn.XLOOKUP(AS$2,WatchbillMONTHLY!$A$54:$U$54,OFFSET(WatchbillMONTHLY!$A$54:$U$54,1,2))))=$A88,_xlfn.XLOOKUP(AS$2,WatchbillMONTHLY!$A$54:$U$54,OFFSET(WatchbillMONTHLY!$A$54:$U$54,1,2)),FALSE),TRUE,FALSE)),
IF(_xlfn.XLOOKUP(AS$2,WatchbillMONTHLY!$A$71:$U$71,OFFSET(WatchbillMONTHLY!$A$71:$U$71,1,2))=IF(_xlfn.XLOOKUP($A88,INDIRECT("_"&amp;_xlfn.XLOOKUP(AS$2,WatchbillMONTHLY!$A$71:$U$71,OFFSET(WatchbillMONTHLY!$A$71:$U$71,1,2))),INDIRECT("_"&amp;_xlfn.XLOOKUP(AS$2,WatchbillMONTHLY!$A$71:$U$71,OFFSET(WatchbillMONTHLY!$A$71:$U$71,1,2))))=$A88,_xlfn.XLOOKUP(AS$2,WatchbillMONTHLY!$A$71:$U$71,OFFSET(WatchbillMONTHLY!$A$71:$U$71,1,2)),FALSE),TRUE,FALSE)),
IF(_xlfn.XLOOKUP(AS$2,WatchbillMONTHLY!$A$88:$U$88,OFFSET(WatchbillMONTHLY!$A$88:$U$88,1,2))=IF(_xlfn.XLOOKUP($A88,INDIRECT("_"&amp;_xlfn.XLOOKUP(AS$2,WatchbillMONTHLY!$A$88:$U$88,OFFSET(WatchbillMONTHLY!$A$88:$U$88,1,2))),INDIRECT("_"&amp;_xlfn.XLOOKUP(AS$2,WatchbillMONTHLY!$A$88:$U$88,OFFSET(WatchbillMONTHLY!$A$88:$U$88,1,2))))=$A88,_xlfn.XLOOKUP(AS$2,WatchbillMONTHLY!$A$88:$U$88,OFFSET(WatchbillMONTHLY!$A$88:$U$88,1,2)),FALSE),TRUE,FALSE)),
FALSE),FALSE)</f>
        <v>0</v>
      </c>
      <c r="AT88" s="209" t="b" cm="1">
        <f t="array" aca="1" ref="AT88" ca="1">IF(AND($A88 &gt; 0, M88 &gt; 0,AT$2&lt;MiscFormulas!$A$5+1),
_xlfn.IFNA(
_xlfn.IFNA(
_xlfn.IFNA(
_xlfn.IFNA(
_xlfn.IFNA(
_xlfn.IFNA(
IF(_xlfn.XLOOKUP(AT$2,WatchbillMONTHLY!$A$3:$U$3,OFFSET(WatchbillMONTHLY!$A$3:$U$3,1,2))=IF(_xlfn.XLOOKUP($A88,INDIRECT("_"&amp;_xlfn.XLOOKUP(AT$2,WatchbillMONTHLY!$A$3:$U$3,OFFSET(WatchbillMONTHLY!$A$3:$U$3,1,2))),INDIRECT("_"&amp;_xlfn.XLOOKUP(AT$2,WatchbillMONTHLY!$A$3:$U$3,OFFSET(WatchbillMONTHLY!$A$3:$U$3,1,2))))=$A88,_xlfn.XLOOKUP(AT$2,WatchbillMONTHLY!$A$3:$U$3,OFFSET(WatchbillMONTHLY!$A$3:$U$3,1,2)),FALSE),TRUE,FALSE),
IF(_xlfn.XLOOKUP(AT$2,WatchbillMONTHLY!$A$20:$U$20,OFFSET(WatchbillMONTHLY!$A$20:$U$20,1,2))=IF(_xlfn.XLOOKUP($A88,INDIRECT("_"&amp;_xlfn.XLOOKUP(AT$2,WatchbillMONTHLY!$A$20:$U$20,OFFSET(WatchbillMONTHLY!$A$20:$U$20,1,2))),INDIRECT("_"&amp;_xlfn.XLOOKUP(AT$2,WatchbillMONTHLY!$A$20:$U$20,OFFSET(WatchbillMONTHLY!$A$20:$U$20,1,2))))=$A88,_xlfn.XLOOKUP(AT$2,WatchbillMONTHLY!$A$20:$U$20,OFFSET(WatchbillMONTHLY!$A$20:$U$20,1,2)),FALSE),TRUE,FALSE)),
IF(_xlfn.XLOOKUP(AT$2,WatchbillMONTHLY!$A$37:$U$37,OFFSET(WatchbillMONTHLY!$A$37:$U$37,1,2))=IF(_xlfn.XLOOKUP($A88,INDIRECT("_"&amp;_xlfn.XLOOKUP(AT$2,WatchbillMONTHLY!$A$37:$U$37,OFFSET(WatchbillMONTHLY!$A$37:$U$37,1,2))),INDIRECT("_"&amp;_xlfn.XLOOKUP(AT$2,WatchbillMONTHLY!$A$37:$U$37,OFFSET(WatchbillMONTHLY!$A$37:$U$37,1,2))))=$A88,_xlfn.XLOOKUP(AT$2,WatchbillMONTHLY!$A$37:$U$37,OFFSET(WatchbillMONTHLY!$A$37:$U$37,1,2)),FALSE),TRUE,FALSE)),
IF(_xlfn.XLOOKUP(AT$2,WatchbillMONTHLY!$A$54:$U$54,OFFSET(WatchbillMONTHLY!$A$54:$U$54,1,2))=IF(_xlfn.XLOOKUP($A88,INDIRECT("_"&amp;_xlfn.XLOOKUP(AT$2,WatchbillMONTHLY!$A$54:$U$54,OFFSET(WatchbillMONTHLY!$A$54:$U$54,1,2))),INDIRECT("_"&amp;_xlfn.XLOOKUP(AT$2,WatchbillMONTHLY!$A$54:$U$54,OFFSET(WatchbillMONTHLY!$A$54:$U$54,1,2))))=$A88,_xlfn.XLOOKUP(AT$2,WatchbillMONTHLY!$A$54:$U$54,OFFSET(WatchbillMONTHLY!$A$54:$U$54,1,2)),FALSE),TRUE,FALSE)),
IF(_xlfn.XLOOKUP(AT$2,WatchbillMONTHLY!$A$71:$U$71,OFFSET(WatchbillMONTHLY!$A$71:$U$71,1,2))=IF(_xlfn.XLOOKUP($A88,INDIRECT("_"&amp;_xlfn.XLOOKUP(AT$2,WatchbillMONTHLY!$A$71:$U$71,OFFSET(WatchbillMONTHLY!$A$71:$U$71,1,2))),INDIRECT("_"&amp;_xlfn.XLOOKUP(AT$2,WatchbillMONTHLY!$A$71:$U$71,OFFSET(WatchbillMONTHLY!$A$71:$U$71,1,2))))=$A88,_xlfn.XLOOKUP(AT$2,WatchbillMONTHLY!$A$71:$U$71,OFFSET(WatchbillMONTHLY!$A$71:$U$71,1,2)),FALSE),TRUE,FALSE)),
IF(_xlfn.XLOOKUP(AT$2,WatchbillMONTHLY!$A$88:$U$88,OFFSET(WatchbillMONTHLY!$A$88:$U$88,1,2))=IF(_xlfn.XLOOKUP($A88,INDIRECT("_"&amp;_xlfn.XLOOKUP(AT$2,WatchbillMONTHLY!$A$88:$U$88,OFFSET(WatchbillMONTHLY!$A$88:$U$88,1,2))),INDIRECT("_"&amp;_xlfn.XLOOKUP(AT$2,WatchbillMONTHLY!$A$88:$U$88,OFFSET(WatchbillMONTHLY!$A$88:$U$88,1,2))))=$A88,_xlfn.XLOOKUP(AT$2,WatchbillMONTHLY!$A$88:$U$88,OFFSET(WatchbillMONTHLY!$A$88:$U$88,1,2)),FALSE),TRUE,FALSE)),
FALSE),FALSE)</f>
        <v>0</v>
      </c>
      <c r="AU88" s="209" t="b" cm="1">
        <f t="array" aca="1" ref="AU88" ca="1">IF(AND($A88 &gt; 0, N88 &gt; 0,AU$2&lt;MiscFormulas!$A$5+1),
_xlfn.IFNA(
_xlfn.IFNA(
_xlfn.IFNA(
_xlfn.IFNA(
_xlfn.IFNA(
_xlfn.IFNA(
IF(_xlfn.XLOOKUP(AU$2,WatchbillMONTHLY!$A$3:$U$3,OFFSET(WatchbillMONTHLY!$A$3:$U$3,1,2))=IF(_xlfn.XLOOKUP($A88,INDIRECT("_"&amp;_xlfn.XLOOKUP(AU$2,WatchbillMONTHLY!$A$3:$U$3,OFFSET(WatchbillMONTHLY!$A$3:$U$3,1,2))),INDIRECT("_"&amp;_xlfn.XLOOKUP(AU$2,WatchbillMONTHLY!$A$3:$U$3,OFFSET(WatchbillMONTHLY!$A$3:$U$3,1,2))))=$A88,_xlfn.XLOOKUP(AU$2,WatchbillMONTHLY!$A$3:$U$3,OFFSET(WatchbillMONTHLY!$A$3:$U$3,1,2)),FALSE),TRUE,FALSE),
IF(_xlfn.XLOOKUP(AU$2,WatchbillMONTHLY!$A$20:$U$20,OFFSET(WatchbillMONTHLY!$A$20:$U$20,1,2))=IF(_xlfn.XLOOKUP($A88,INDIRECT("_"&amp;_xlfn.XLOOKUP(AU$2,WatchbillMONTHLY!$A$20:$U$20,OFFSET(WatchbillMONTHLY!$A$20:$U$20,1,2))),INDIRECT("_"&amp;_xlfn.XLOOKUP(AU$2,WatchbillMONTHLY!$A$20:$U$20,OFFSET(WatchbillMONTHLY!$A$20:$U$20,1,2))))=$A88,_xlfn.XLOOKUP(AU$2,WatchbillMONTHLY!$A$20:$U$20,OFFSET(WatchbillMONTHLY!$A$20:$U$20,1,2)),FALSE),TRUE,FALSE)),
IF(_xlfn.XLOOKUP(AU$2,WatchbillMONTHLY!$A$37:$U$37,OFFSET(WatchbillMONTHLY!$A$37:$U$37,1,2))=IF(_xlfn.XLOOKUP($A88,INDIRECT("_"&amp;_xlfn.XLOOKUP(AU$2,WatchbillMONTHLY!$A$37:$U$37,OFFSET(WatchbillMONTHLY!$A$37:$U$37,1,2))),INDIRECT("_"&amp;_xlfn.XLOOKUP(AU$2,WatchbillMONTHLY!$A$37:$U$37,OFFSET(WatchbillMONTHLY!$A$37:$U$37,1,2))))=$A88,_xlfn.XLOOKUP(AU$2,WatchbillMONTHLY!$A$37:$U$37,OFFSET(WatchbillMONTHLY!$A$37:$U$37,1,2)),FALSE),TRUE,FALSE)),
IF(_xlfn.XLOOKUP(AU$2,WatchbillMONTHLY!$A$54:$U$54,OFFSET(WatchbillMONTHLY!$A$54:$U$54,1,2))=IF(_xlfn.XLOOKUP($A88,INDIRECT("_"&amp;_xlfn.XLOOKUP(AU$2,WatchbillMONTHLY!$A$54:$U$54,OFFSET(WatchbillMONTHLY!$A$54:$U$54,1,2))),INDIRECT("_"&amp;_xlfn.XLOOKUP(AU$2,WatchbillMONTHLY!$A$54:$U$54,OFFSET(WatchbillMONTHLY!$A$54:$U$54,1,2))))=$A88,_xlfn.XLOOKUP(AU$2,WatchbillMONTHLY!$A$54:$U$54,OFFSET(WatchbillMONTHLY!$A$54:$U$54,1,2)),FALSE),TRUE,FALSE)),
IF(_xlfn.XLOOKUP(AU$2,WatchbillMONTHLY!$A$71:$U$71,OFFSET(WatchbillMONTHLY!$A$71:$U$71,1,2))=IF(_xlfn.XLOOKUP($A88,INDIRECT("_"&amp;_xlfn.XLOOKUP(AU$2,WatchbillMONTHLY!$A$71:$U$71,OFFSET(WatchbillMONTHLY!$A$71:$U$71,1,2))),INDIRECT("_"&amp;_xlfn.XLOOKUP(AU$2,WatchbillMONTHLY!$A$71:$U$71,OFFSET(WatchbillMONTHLY!$A$71:$U$71,1,2))))=$A88,_xlfn.XLOOKUP(AU$2,WatchbillMONTHLY!$A$71:$U$71,OFFSET(WatchbillMONTHLY!$A$71:$U$71,1,2)),FALSE),TRUE,FALSE)),
IF(_xlfn.XLOOKUP(AU$2,WatchbillMONTHLY!$A$88:$U$88,OFFSET(WatchbillMONTHLY!$A$88:$U$88,1,2))=IF(_xlfn.XLOOKUP($A88,INDIRECT("_"&amp;_xlfn.XLOOKUP(AU$2,WatchbillMONTHLY!$A$88:$U$88,OFFSET(WatchbillMONTHLY!$A$88:$U$88,1,2))),INDIRECT("_"&amp;_xlfn.XLOOKUP(AU$2,WatchbillMONTHLY!$A$88:$U$88,OFFSET(WatchbillMONTHLY!$A$88:$U$88,1,2))))=$A88,_xlfn.XLOOKUP(AU$2,WatchbillMONTHLY!$A$88:$U$88,OFFSET(WatchbillMONTHLY!$A$88:$U$88,1,2)),FALSE),TRUE,FALSE)),
FALSE),FALSE)</f>
        <v>0</v>
      </c>
      <c r="AV88" s="209" t="b" cm="1">
        <f t="array" aca="1" ref="AV88" ca="1">IF(AND($A88 &gt; 0, O88 &gt; 0,AV$2&lt;MiscFormulas!$A$5+1),
_xlfn.IFNA(
_xlfn.IFNA(
_xlfn.IFNA(
_xlfn.IFNA(
_xlfn.IFNA(
_xlfn.IFNA(
IF(_xlfn.XLOOKUP(AV$2,WatchbillMONTHLY!$A$3:$U$3,OFFSET(WatchbillMONTHLY!$A$3:$U$3,1,2))=IF(_xlfn.XLOOKUP($A88,INDIRECT("_"&amp;_xlfn.XLOOKUP(AV$2,WatchbillMONTHLY!$A$3:$U$3,OFFSET(WatchbillMONTHLY!$A$3:$U$3,1,2))),INDIRECT("_"&amp;_xlfn.XLOOKUP(AV$2,WatchbillMONTHLY!$A$3:$U$3,OFFSET(WatchbillMONTHLY!$A$3:$U$3,1,2))))=$A88,_xlfn.XLOOKUP(AV$2,WatchbillMONTHLY!$A$3:$U$3,OFFSET(WatchbillMONTHLY!$A$3:$U$3,1,2)),FALSE),TRUE,FALSE),
IF(_xlfn.XLOOKUP(AV$2,WatchbillMONTHLY!$A$20:$U$20,OFFSET(WatchbillMONTHLY!$A$20:$U$20,1,2))=IF(_xlfn.XLOOKUP($A88,INDIRECT("_"&amp;_xlfn.XLOOKUP(AV$2,WatchbillMONTHLY!$A$20:$U$20,OFFSET(WatchbillMONTHLY!$A$20:$U$20,1,2))),INDIRECT("_"&amp;_xlfn.XLOOKUP(AV$2,WatchbillMONTHLY!$A$20:$U$20,OFFSET(WatchbillMONTHLY!$A$20:$U$20,1,2))))=$A88,_xlfn.XLOOKUP(AV$2,WatchbillMONTHLY!$A$20:$U$20,OFFSET(WatchbillMONTHLY!$A$20:$U$20,1,2)),FALSE),TRUE,FALSE)),
IF(_xlfn.XLOOKUP(AV$2,WatchbillMONTHLY!$A$37:$U$37,OFFSET(WatchbillMONTHLY!$A$37:$U$37,1,2))=IF(_xlfn.XLOOKUP($A88,INDIRECT("_"&amp;_xlfn.XLOOKUP(AV$2,WatchbillMONTHLY!$A$37:$U$37,OFFSET(WatchbillMONTHLY!$A$37:$U$37,1,2))),INDIRECT("_"&amp;_xlfn.XLOOKUP(AV$2,WatchbillMONTHLY!$A$37:$U$37,OFFSET(WatchbillMONTHLY!$A$37:$U$37,1,2))))=$A88,_xlfn.XLOOKUP(AV$2,WatchbillMONTHLY!$A$37:$U$37,OFFSET(WatchbillMONTHLY!$A$37:$U$37,1,2)),FALSE),TRUE,FALSE)),
IF(_xlfn.XLOOKUP(AV$2,WatchbillMONTHLY!$A$54:$U$54,OFFSET(WatchbillMONTHLY!$A$54:$U$54,1,2))=IF(_xlfn.XLOOKUP($A88,INDIRECT("_"&amp;_xlfn.XLOOKUP(AV$2,WatchbillMONTHLY!$A$54:$U$54,OFFSET(WatchbillMONTHLY!$A$54:$U$54,1,2))),INDIRECT("_"&amp;_xlfn.XLOOKUP(AV$2,WatchbillMONTHLY!$A$54:$U$54,OFFSET(WatchbillMONTHLY!$A$54:$U$54,1,2))))=$A88,_xlfn.XLOOKUP(AV$2,WatchbillMONTHLY!$A$54:$U$54,OFFSET(WatchbillMONTHLY!$A$54:$U$54,1,2)),FALSE),TRUE,FALSE)),
IF(_xlfn.XLOOKUP(AV$2,WatchbillMONTHLY!$A$71:$U$71,OFFSET(WatchbillMONTHLY!$A$71:$U$71,1,2))=IF(_xlfn.XLOOKUP($A88,INDIRECT("_"&amp;_xlfn.XLOOKUP(AV$2,WatchbillMONTHLY!$A$71:$U$71,OFFSET(WatchbillMONTHLY!$A$71:$U$71,1,2))),INDIRECT("_"&amp;_xlfn.XLOOKUP(AV$2,WatchbillMONTHLY!$A$71:$U$71,OFFSET(WatchbillMONTHLY!$A$71:$U$71,1,2))))=$A88,_xlfn.XLOOKUP(AV$2,WatchbillMONTHLY!$A$71:$U$71,OFFSET(WatchbillMONTHLY!$A$71:$U$71,1,2)),FALSE),TRUE,FALSE)),
IF(_xlfn.XLOOKUP(AV$2,WatchbillMONTHLY!$A$88:$U$88,OFFSET(WatchbillMONTHLY!$A$88:$U$88,1,2))=IF(_xlfn.XLOOKUP($A88,INDIRECT("_"&amp;_xlfn.XLOOKUP(AV$2,WatchbillMONTHLY!$A$88:$U$88,OFFSET(WatchbillMONTHLY!$A$88:$U$88,1,2))),INDIRECT("_"&amp;_xlfn.XLOOKUP(AV$2,WatchbillMONTHLY!$A$88:$U$88,OFFSET(WatchbillMONTHLY!$A$88:$U$88,1,2))))=$A88,_xlfn.XLOOKUP(AV$2,WatchbillMONTHLY!$A$88:$U$88,OFFSET(WatchbillMONTHLY!$A$88:$U$88,1,2)),FALSE),TRUE,FALSE)),
FALSE),FALSE)</f>
        <v>0</v>
      </c>
      <c r="AW88" s="209" t="b" cm="1">
        <f t="array" aca="1" ref="AW88" ca="1">IF(AND($A88 &gt; 0, P88 &gt; 0,AW$2&lt;MiscFormulas!$A$5+1),
_xlfn.IFNA(
_xlfn.IFNA(
_xlfn.IFNA(
_xlfn.IFNA(
_xlfn.IFNA(
_xlfn.IFNA(
IF(_xlfn.XLOOKUP(AW$2,WatchbillMONTHLY!$A$3:$U$3,OFFSET(WatchbillMONTHLY!$A$3:$U$3,1,2))=IF(_xlfn.XLOOKUP($A88,INDIRECT("_"&amp;_xlfn.XLOOKUP(AW$2,WatchbillMONTHLY!$A$3:$U$3,OFFSET(WatchbillMONTHLY!$A$3:$U$3,1,2))),INDIRECT("_"&amp;_xlfn.XLOOKUP(AW$2,WatchbillMONTHLY!$A$3:$U$3,OFFSET(WatchbillMONTHLY!$A$3:$U$3,1,2))))=$A88,_xlfn.XLOOKUP(AW$2,WatchbillMONTHLY!$A$3:$U$3,OFFSET(WatchbillMONTHLY!$A$3:$U$3,1,2)),FALSE),TRUE,FALSE),
IF(_xlfn.XLOOKUP(AW$2,WatchbillMONTHLY!$A$20:$U$20,OFFSET(WatchbillMONTHLY!$A$20:$U$20,1,2))=IF(_xlfn.XLOOKUP($A88,INDIRECT("_"&amp;_xlfn.XLOOKUP(AW$2,WatchbillMONTHLY!$A$20:$U$20,OFFSET(WatchbillMONTHLY!$A$20:$U$20,1,2))),INDIRECT("_"&amp;_xlfn.XLOOKUP(AW$2,WatchbillMONTHLY!$A$20:$U$20,OFFSET(WatchbillMONTHLY!$A$20:$U$20,1,2))))=$A88,_xlfn.XLOOKUP(AW$2,WatchbillMONTHLY!$A$20:$U$20,OFFSET(WatchbillMONTHLY!$A$20:$U$20,1,2)),FALSE),TRUE,FALSE)),
IF(_xlfn.XLOOKUP(AW$2,WatchbillMONTHLY!$A$37:$U$37,OFFSET(WatchbillMONTHLY!$A$37:$U$37,1,2))=IF(_xlfn.XLOOKUP($A88,INDIRECT("_"&amp;_xlfn.XLOOKUP(AW$2,WatchbillMONTHLY!$A$37:$U$37,OFFSET(WatchbillMONTHLY!$A$37:$U$37,1,2))),INDIRECT("_"&amp;_xlfn.XLOOKUP(AW$2,WatchbillMONTHLY!$A$37:$U$37,OFFSET(WatchbillMONTHLY!$A$37:$U$37,1,2))))=$A88,_xlfn.XLOOKUP(AW$2,WatchbillMONTHLY!$A$37:$U$37,OFFSET(WatchbillMONTHLY!$A$37:$U$37,1,2)),FALSE),TRUE,FALSE)),
IF(_xlfn.XLOOKUP(AW$2,WatchbillMONTHLY!$A$54:$U$54,OFFSET(WatchbillMONTHLY!$A$54:$U$54,1,2))=IF(_xlfn.XLOOKUP($A88,INDIRECT("_"&amp;_xlfn.XLOOKUP(AW$2,WatchbillMONTHLY!$A$54:$U$54,OFFSET(WatchbillMONTHLY!$A$54:$U$54,1,2))),INDIRECT("_"&amp;_xlfn.XLOOKUP(AW$2,WatchbillMONTHLY!$A$54:$U$54,OFFSET(WatchbillMONTHLY!$A$54:$U$54,1,2))))=$A88,_xlfn.XLOOKUP(AW$2,WatchbillMONTHLY!$A$54:$U$54,OFFSET(WatchbillMONTHLY!$A$54:$U$54,1,2)),FALSE),TRUE,FALSE)),
IF(_xlfn.XLOOKUP(AW$2,WatchbillMONTHLY!$A$71:$U$71,OFFSET(WatchbillMONTHLY!$A$71:$U$71,1,2))=IF(_xlfn.XLOOKUP($A88,INDIRECT("_"&amp;_xlfn.XLOOKUP(AW$2,WatchbillMONTHLY!$A$71:$U$71,OFFSET(WatchbillMONTHLY!$A$71:$U$71,1,2))),INDIRECT("_"&amp;_xlfn.XLOOKUP(AW$2,WatchbillMONTHLY!$A$71:$U$71,OFFSET(WatchbillMONTHLY!$A$71:$U$71,1,2))))=$A88,_xlfn.XLOOKUP(AW$2,WatchbillMONTHLY!$A$71:$U$71,OFFSET(WatchbillMONTHLY!$A$71:$U$71,1,2)),FALSE),TRUE,FALSE)),
IF(_xlfn.XLOOKUP(AW$2,WatchbillMONTHLY!$A$88:$U$88,OFFSET(WatchbillMONTHLY!$A$88:$U$88,1,2))=IF(_xlfn.XLOOKUP($A88,INDIRECT("_"&amp;_xlfn.XLOOKUP(AW$2,WatchbillMONTHLY!$A$88:$U$88,OFFSET(WatchbillMONTHLY!$A$88:$U$88,1,2))),INDIRECT("_"&amp;_xlfn.XLOOKUP(AW$2,WatchbillMONTHLY!$A$88:$U$88,OFFSET(WatchbillMONTHLY!$A$88:$U$88,1,2))))=$A88,_xlfn.XLOOKUP(AW$2,WatchbillMONTHLY!$A$88:$U$88,OFFSET(WatchbillMONTHLY!$A$88:$U$88,1,2)),FALSE),TRUE,FALSE)),
FALSE),FALSE)</f>
        <v>0</v>
      </c>
      <c r="AX88" s="209" t="b" cm="1">
        <f t="array" aca="1" ref="AX88" ca="1">IF(AND($A88 &gt; 0, Q88 &gt; 0,AX$2&lt;MiscFormulas!$A$5+1),
_xlfn.IFNA(
_xlfn.IFNA(
_xlfn.IFNA(
_xlfn.IFNA(
_xlfn.IFNA(
_xlfn.IFNA(
IF(_xlfn.XLOOKUP(AX$2,WatchbillMONTHLY!$A$3:$U$3,OFFSET(WatchbillMONTHLY!$A$3:$U$3,1,2))=IF(_xlfn.XLOOKUP($A88,INDIRECT("_"&amp;_xlfn.XLOOKUP(AX$2,WatchbillMONTHLY!$A$3:$U$3,OFFSET(WatchbillMONTHLY!$A$3:$U$3,1,2))),INDIRECT("_"&amp;_xlfn.XLOOKUP(AX$2,WatchbillMONTHLY!$A$3:$U$3,OFFSET(WatchbillMONTHLY!$A$3:$U$3,1,2))))=$A88,_xlfn.XLOOKUP(AX$2,WatchbillMONTHLY!$A$3:$U$3,OFFSET(WatchbillMONTHLY!$A$3:$U$3,1,2)),FALSE),TRUE,FALSE),
IF(_xlfn.XLOOKUP(AX$2,WatchbillMONTHLY!$A$20:$U$20,OFFSET(WatchbillMONTHLY!$A$20:$U$20,1,2))=IF(_xlfn.XLOOKUP($A88,INDIRECT("_"&amp;_xlfn.XLOOKUP(AX$2,WatchbillMONTHLY!$A$20:$U$20,OFFSET(WatchbillMONTHLY!$A$20:$U$20,1,2))),INDIRECT("_"&amp;_xlfn.XLOOKUP(AX$2,WatchbillMONTHLY!$A$20:$U$20,OFFSET(WatchbillMONTHLY!$A$20:$U$20,1,2))))=$A88,_xlfn.XLOOKUP(AX$2,WatchbillMONTHLY!$A$20:$U$20,OFFSET(WatchbillMONTHLY!$A$20:$U$20,1,2)),FALSE),TRUE,FALSE)),
IF(_xlfn.XLOOKUP(AX$2,WatchbillMONTHLY!$A$37:$U$37,OFFSET(WatchbillMONTHLY!$A$37:$U$37,1,2))=IF(_xlfn.XLOOKUP($A88,INDIRECT("_"&amp;_xlfn.XLOOKUP(AX$2,WatchbillMONTHLY!$A$37:$U$37,OFFSET(WatchbillMONTHLY!$A$37:$U$37,1,2))),INDIRECT("_"&amp;_xlfn.XLOOKUP(AX$2,WatchbillMONTHLY!$A$37:$U$37,OFFSET(WatchbillMONTHLY!$A$37:$U$37,1,2))))=$A88,_xlfn.XLOOKUP(AX$2,WatchbillMONTHLY!$A$37:$U$37,OFFSET(WatchbillMONTHLY!$A$37:$U$37,1,2)),FALSE),TRUE,FALSE)),
IF(_xlfn.XLOOKUP(AX$2,WatchbillMONTHLY!$A$54:$U$54,OFFSET(WatchbillMONTHLY!$A$54:$U$54,1,2))=IF(_xlfn.XLOOKUP($A88,INDIRECT("_"&amp;_xlfn.XLOOKUP(AX$2,WatchbillMONTHLY!$A$54:$U$54,OFFSET(WatchbillMONTHLY!$A$54:$U$54,1,2))),INDIRECT("_"&amp;_xlfn.XLOOKUP(AX$2,WatchbillMONTHLY!$A$54:$U$54,OFFSET(WatchbillMONTHLY!$A$54:$U$54,1,2))))=$A88,_xlfn.XLOOKUP(AX$2,WatchbillMONTHLY!$A$54:$U$54,OFFSET(WatchbillMONTHLY!$A$54:$U$54,1,2)),FALSE),TRUE,FALSE)),
IF(_xlfn.XLOOKUP(AX$2,WatchbillMONTHLY!$A$71:$U$71,OFFSET(WatchbillMONTHLY!$A$71:$U$71,1,2))=IF(_xlfn.XLOOKUP($A88,INDIRECT("_"&amp;_xlfn.XLOOKUP(AX$2,WatchbillMONTHLY!$A$71:$U$71,OFFSET(WatchbillMONTHLY!$A$71:$U$71,1,2))),INDIRECT("_"&amp;_xlfn.XLOOKUP(AX$2,WatchbillMONTHLY!$A$71:$U$71,OFFSET(WatchbillMONTHLY!$A$71:$U$71,1,2))))=$A88,_xlfn.XLOOKUP(AX$2,WatchbillMONTHLY!$A$71:$U$71,OFFSET(WatchbillMONTHLY!$A$71:$U$71,1,2)),FALSE),TRUE,FALSE)),
IF(_xlfn.XLOOKUP(AX$2,WatchbillMONTHLY!$A$88:$U$88,OFFSET(WatchbillMONTHLY!$A$88:$U$88,1,2))=IF(_xlfn.XLOOKUP($A88,INDIRECT("_"&amp;_xlfn.XLOOKUP(AX$2,WatchbillMONTHLY!$A$88:$U$88,OFFSET(WatchbillMONTHLY!$A$88:$U$88,1,2))),INDIRECT("_"&amp;_xlfn.XLOOKUP(AX$2,WatchbillMONTHLY!$A$88:$U$88,OFFSET(WatchbillMONTHLY!$A$88:$U$88,1,2))))=$A88,_xlfn.XLOOKUP(AX$2,WatchbillMONTHLY!$A$88:$U$88,OFFSET(WatchbillMONTHLY!$A$88:$U$88,1,2)),FALSE),TRUE,FALSE)),
FALSE),FALSE)</f>
        <v>0</v>
      </c>
      <c r="AY88" s="209" t="b" cm="1">
        <f t="array" aca="1" ref="AY88" ca="1">IF(AND($A88 &gt; 0, R88 &gt; 0,AY$2&lt;MiscFormulas!$A$5+1),
_xlfn.IFNA(
_xlfn.IFNA(
_xlfn.IFNA(
_xlfn.IFNA(
_xlfn.IFNA(
_xlfn.IFNA(
IF(_xlfn.XLOOKUP(AY$2,WatchbillMONTHLY!$A$3:$U$3,OFFSET(WatchbillMONTHLY!$A$3:$U$3,1,2))=IF(_xlfn.XLOOKUP($A88,INDIRECT("_"&amp;_xlfn.XLOOKUP(AY$2,WatchbillMONTHLY!$A$3:$U$3,OFFSET(WatchbillMONTHLY!$A$3:$U$3,1,2))),INDIRECT("_"&amp;_xlfn.XLOOKUP(AY$2,WatchbillMONTHLY!$A$3:$U$3,OFFSET(WatchbillMONTHLY!$A$3:$U$3,1,2))))=$A88,_xlfn.XLOOKUP(AY$2,WatchbillMONTHLY!$A$3:$U$3,OFFSET(WatchbillMONTHLY!$A$3:$U$3,1,2)),FALSE),TRUE,FALSE),
IF(_xlfn.XLOOKUP(AY$2,WatchbillMONTHLY!$A$20:$U$20,OFFSET(WatchbillMONTHLY!$A$20:$U$20,1,2))=IF(_xlfn.XLOOKUP($A88,INDIRECT("_"&amp;_xlfn.XLOOKUP(AY$2,WatchbillMONTHLY!$A$20:$U$20,OFFSET(WatchbillMONTHLY!$A$20:$U$20,1,2))),INDIRECT("_"&amp;_xlfn.XLOOKUP(AY$2,WatchbillMONTHLY!$A$20:$U$20,OFFSET(WatchbillMONTHLY!$A$20:$U$20,1,2))))=$A88,_xlfn.XLOOKUP(AY$2,WatchbillMONTHLY!$A$20:$U$20,OFFSET(WatchbillMONTHLY!$A$20:$U$20,1,2)),FALSE),TRUE,FALSE)),
IF(_xlfn.XLOOKUP(AY$2,WatchbillMONTHLY!$A$37:$U$37,OFFSET(WatchbillMONTHLY!$A$37:$U$37,1,2))=IF(_xlfn.XLOOKUP($A88,INDIRECT("_"&amp;_xlfn.XLOOKUP(AY$2,WatchbillMONTHLY!$A$37:$U$37,OFFSET(WatchbillMONTHLY!$A$37:$U$37,1,2))),INDIRECT("_"&amp;_xlfn.XLOOKUP(AY$2,WatchbillMONTHLY!$A$37:$U$37,OFFSET(WatchbillMONTHLY!$A$37:$U$37,1,2))))=$A88,_xlfn.XLOOKUP(AY$2,WatchbillMONTHLY!$A$37:$U$37,OFFSET(WatchbillMONTHLY!$A$37:$U$37,1,2)),FALSE),TRUE,FALSE)),
IF(_xlfn.XLOOKUP(AY$2,WatchbillMONTHLY!$A$54:$U$54,OFFSET(WatchbillMONTHLY!$A$54:$U$54,1,2))=IF(_xlfn.XLOOKUP($A88,INDIRECT("_"&amp;_xlfn.XLOOKUP(AY$2,WatchbillMONTHLY!$A$54:$U$54,OFFSET(WatchbillMONTHLY!$A$54:$U$54,1,2))),INDIRECT("_"&amp;_xlfn.XLOOKUP(AY$2,WatchbillMONTHLY!$A$54:$U$54,OFFSET(WatchbillMONTHLY!$A$54:$U$54,1,2))))=$A88,_xlfn.XLOOKUP(AY$2,WatchbillMONTHLY!$A$54:$U$54,OFFSET(WatchbillMONTHLY!$A$54:$U$54,1,2)),FALSE),TRUE,FALSE)),
IF(_xlfn.XLOOKUP(AY$2,WatchbillMONTHLY!$A$71:$U$71,OFFSET(WatchbillMONTHLY!$A$71:$U$71,1,2))=IF(_xlfn.XLOOKUP($A88,INDIRECT("_"&amp;_xlfn.XLOOKUP(AY$2,WatchbillMONTHLY!$A$71:$U$71,OFFSET(WatchbillMONTHLY!$A$71:$U$71,1,2))),INDIRECT("_"&amp;_xlfn.XLOOKUP(AY$2,WatchbillMONTHLY!$A$71:$U$71,OFFSET(WatchbillMONTHLY!$A$71:$U$71,1,2))))=$A88,_xlfn.XLOOKUP(AY$2,WatchbillMONTHLY!$A$71:$U$71,OFFSET(WatchbillMONTHLY!$A$71:$U$71,1,2)),FALSE),TRUE,FALSE)),
IF(_xlfn.XLOOKUP(AY$2,WatchbillMONTHLY!$A$88:$U$88,OFFSET(WatchbillMONTHLY!$A$88:$U$88,1,2))=IF(_xlfn.XLOOKUP($A88,INDIRECT("_"&amp;_xlfn.XLOOKUP(AY$2,WatchbillMONTHLY!$A$88:$U$88,OFFSET(WatchbillMONTHLY!$A$88:$U$88,1,2))),INDIRECT("_"&amp;_xlfn.XLOOKUP(AY$2,WatchbillMONTHLY!$A$88:$U$88,OFFSET(WatchbillMONTHLY!$A$88:$U$88,1,2))))=$A88,_xlfn.XLOOKUP(AY$2,WatchbillMONTHLY!$A$88:$U$88,OFFSET(WatchbillMONTHLY!$A$88:$U$88,1,2)),FALSE),TRUE,FALSE)),
FALSE),FALSE)</f>
        <v>0</v>
      </c>
      <c r="AZ88" s="209" t="b" cm="1">
        <f t="array" aca="1" ref="AZ88" ca="1">IF(AND($A88 &gt; 0, S88 &gt; 0,AZ$2&lt;MiscFormulas!$A$5+1),
_xlfn.IFNA(
_xlfn.IFNA(
_xlfn.IFNA(
_xlfn.IFNA(
_xlfn.IFNA(
_xlfn.IFNA(
IF(_xlfn.XLOOKUP(AZ$2,WatchbillMONTHLY!$A$3:$U$3,OFFSET(WatchbillMONTHLY!$A$3:$U$3,1,2))=IF(_xlfn.XLOOKUP($A88,INDIRECT("_"&amp;_xlfn.XLOOKUP(AZ$2,WatchbillMONTHLY!$A$3:$U$3,OFFSET(WatchbillMONTHLY!$A$3:$U$3,1,2))),INDIRECT("_"&amp;_xlfn.XLOOKUP(AZ$2,WatchbillMONTHLY!$A$3:$U$3,OFFSET(WatchbillMONTHLY!$A$3:$U$3,1,2))))=$A88,_xlfn.XLOOKUP(AZ$2,WatchbillMONTHLY!$A$3:$U$3,OFFSET(WatchbillMONTHLY!$A$3:$U$3,1,2)),FALSE),TRUE,FALSE),
IF(_xlfn.XLOOKUP(AZ$2,WatchbillMONTHLY!$A$20:$U$20,OFFSET(WatchbillMONTHLY!$A$20:$U$20,1,2))=IF(_xlfn.XLOOKUP($A88,INDIRECT("_"&amp;_xlfn.XLOOKUP(AZ$2,WatchbillMONTHLY!$A$20:$U$20,OFFSET(WatchbillMONTHLY!$A$20:$U$20,1,2))),INDIRECT("_"&amp;_xlfn.XLOOKUP(AZ$2,WatchbillMONTHLY!$A$20:$U$20,OFFSET(WatchbillMONTHLY!$A$20:$U$20,1,2))))=$A88,_xlfn.XLOOKUP(AZ$2,WatchbillMONTHLY!$A$20:$U$20,OFFSET(WatchbillMONTHLY!$A$20:$U$20,1,2)),FALSE),TRUE,FALSE)),
IF(_xlfn.XLOOKUP(AZ$2,WatchbillMONTHLY!$A$37:$U$37,OFFSET(WatchbillMONTHLY!$A$37:$U$37,1,2))=IF(_xlfn.XLOOKUP($A88,INDIRECT("_"&amp;_xlfn.XLOOKUP(AZ$2,WatchbillMONTHLY!$A$37:$U$37,OFFSET(WatchbillMONTHLY!$A$37:$U$37,1,2))),INDIRECT("_"&amp;_xlfn.XLOOKUP(AZ$2,WatchbillMONTHLY!$A$37:$U$37,OFFSET(WatchbillMONTHLY!$A$37:$U$37,1,2))))=$A88,_xlfn.XLOOKUP(AZ$2,WatchbillMONTHLY!$A$37:$U$37,OFFSET(WatchbillMONTHLY!$A$37:$U$37,1,2)),FALSE),TRUE,FALSE)),
IF(_xlfn.XLOOKUP(AZ$2,WatchbillMONTHLY!$A$54:$U$54,OFFSET(WatchbillMONTHLY!$A$54:$U$54,1,2))=IF(_xlfn.XLOOKUP($A88,INDIRECT("_"&amp;_xlfn.XLOOKUP(AZ$2,WatchbillMONTHLY!$A$54:$U$54,OFFSET(WatchbillMONTHLY!$A$54:$U$54,1,2))),INDIRECT("_"&amp;_xlfn.XLOOKUP(AZ$2,WatchbillMONTHLY!$A$54:$U$54,OFFSET(WatchbillMONTHLY!$A$54:$U$54,1,2))))=$A88,_xlfn.XLOOKUP(AZ$2,WatchbillMONTHLY!$A$54:$U$54,OFFSET(WatchbillMONTHLY!$A$54:$U$54,1,2)),FALSE),TRUE,FALSE)),
IF(_xlfn.XLOOKUP(AZ$2,WatchbillMONTHLY!$A$71:$U$71,OFFSET(WatchbillMONTHLY!$A$71:$U$71,1,2))=IF(_xlfn.XLOOKUP($A88,INDIRECT("_"&amp;_xlfn.XLOOKUP(AZ$2,WatchbillMONTHLY!$A$71:$U$71,OFFSET(WatchbillMONTHLY!$A$71:$U$71,1,2))),INDIRECT("_"&amp;_xlfn.XLOOKUP(AZ$2,WatchbillMONTHLY!$A$71:$U$71,OFFSET(WatchbillMONTHLY!$A$71:$U$71,1,2))))=$A88,_xlfn.XLOOKUP(AZ$2,WatchbillMONTHLY!$A$71:$U$71,OFFSET(WatchbillMONTHLY!$A$71:$U$71,1,2)),FALSE),TRUE,FALSE)),
IF(_xlfn.XLOOKUP(AZ$2,WatchbillMONTHLY!$A$88:$U$88,OFFSET(WatchbillMONTHLY!$A$88:$U$88,1,2))=IF(_xlfn.XLOOKUP($A88,INDIRECT("_"&amp;_xlfn.XLOOKUP(AZ$2,WatchbillMONTHLY!$A$88:$U$88,OFFSET(WatchbillMONTHLY!$A$88:$U$88,1,2))),INDIRECT("_"&amp;_xlfn.XLOOKUP(AZ$2,WatchbillMONTHLY!$A$88:$U$88,OFFSET(WatchbillMONTHLY!$A$88:$U$88,1,2))))=$A88,_xlfn.XLOOKUP(AZ$2,WatchbillMONTHLY!$A$88:$U$88,OFFSET(WatchbillMONTHLY!$A$88:$U$88,1,2)),FALSE),TRUE,FALSE)),
FALSE),FALSE)</f>
        <v>0</v>
      </c>
      <c r="BA88" s="209" t="b" cm="1">
        <f t="array" aca="1" ref="BA88" ca="1">IF(AND($A88 &gt; 0, T88 &gt; 0,BA$2&lt;MiscFormulas!$A$5+1),
_xlfn.IFNA(
_xlfn.IFNA(
_xlfn.IFNA(
_xlfn.IFNA(
_xlfn.IFNA(
_xlfn.IFNA(
IF(_xlfn.XLOOKUP(BA$2,WatchbillMONTHLY!$A$3:$U$3,OFFSET(WatchbillMONTHLY!$A$3:$U$3,1,2))=IF(_xlfn.XLOOKUP($A88,INDIRECT("_"&amp;_xlfn.XLOOKUP(BA$2,WatchbillMONTHLY!$A$3:$U$3,OFFSET(WatchbillMONTHLY!$A$3:$U$3,1,2))),INDIRECT("_"&amp;_xlfn.XLOOKUP(BA$2,WatchbillMONTHLY!$A$3:$U$3,OFFSET(WatchbillMONTHLY!$A$3:$U$3,1,2))))=$A88,_xlfn.XLOOKUP(BA$2,WatchbillMONTHLY!$A$3:$U$3,OFFSET(WatchbillMONTHLY!$A$3:$U$3,1,2)),FALSE),TRUE,FALSE),
IF(_xlfn.XLOOKUP(BA$2,WatchbillMONTHLY!$A$20:$U$20,OFFSET(WatchbillMONTHLY!$A$20:$U$20,1,2))=IF(_xlfn.XLOOKUP($A88,INDIRECT("_"&amp;_xlfn.XLOOKUP(BA$2,WatchbillMONTHLY!$A$20:$U$20,OFFSET(WatchbillMONTHLY!$A$20:$U$20,1,2))),INDIRECT("_"&amp;_xlfn.XLOOKUP(BA$2,WatchbillMONTHLY!$A$20:$U$20,OFFSET(WatchbillMONTHLY!$A$20:$U$20,1,2))))=$A88,_xlfn.XLOOKUP(BA$2,WatchbillMONTHLY!$A$20:$U$20,OFFSET(WatchbillMONTHLY!$A$20:$U$20,1,2)),FALSE),TRUE,FALSE)),
IF(_xlfn.XLOOKUP(BA$2,WatchbillMONTHLY!$A$37:$U$37,OFFSET(WatchbillMONTHLY!$A$37:$U$37,1,2))=IF(_xlfn.XLOOKUP($A88,INDIRECT("_"&amp;_xlfn.XLOOKUP(BA$2,WatchbillMONTHLY!$A$37:$U$37,OFFSET(WatchbillMONTHLY!$A$37:$U$37,1,2))),INDIRECT("_"&amp;_xlfn.XLOOKUP(BA$2,WatchbillMONTHLY!$A$37:$U$37,OFFSET(WatchbillMONTHLY!$A$37:$U$37,1,2))))=$A88,_xlfn.XLOOKUP(BA$2,WatchbillMONTHLY!$A$37:$U$37,OFFSET(WatchbillMONTHLY!$A$37:$U$37,1,2)),FALSE),TRUE,FALSE)),
IF(_xlfn.XLOOKUP(BA$2,WatchbillMONTHLY!$A$54:$U$54,OFFSET(WatchbillMONTHLY!$A$54:$U$54,1,2))=IF(_xlfn.XLOOKUP($A88,INDIRECT("_"&amp;_xlfn.XLOOKUP(BA$2,WatchbillMONTHLY!$A$54:$U$54,OFFSET(WatchbillMONTHLY!$A$54:$U$54,1,2))),INDIRECT("_"&amp;_xlfn.XLOOKUP(BA$2,WatchbillMONTHLY!$A$54:$U$54,OFFSET(WatchbillMONTHLY!$A$54:$U$54,1,2))))=$A88,_xlfn.XLOOKUP(BA$2,WatchbillMONTHLY!$A$54:$U$54,OFFSET(WatchbillMONTHLY!$A$54:$U$54,1,2)),FALSE),TRUE,FALSE)),
IF(_xlfn.XLOOKUP(BA$2,WatchbillMONTHLY!$A$71:$U$71,OFFSET(WatchbillMONTHLY!$A$71:$U$71,1,2))=IF(_xlfn.XLOOKUP($A88,INDIRECT("_"&amp;_xlfn.XLOOKUP(BA$2,WatchbillMONTHLY!$A$71:$U$71,OFFSET(WatchbillMONTHLY!$A$71:$U$71,1,2))),INDIRECT("_"&amp;_xlfn.XLOOKUP(BA$2,WatchbillMONTHLY!$A$71:$U$71,OFFSET(WatchbillMONTHLY!$A$71:$U$71,1,2))))=$A88,_xlfn.XLOOKUP(BA$2,WatchbillMONTHLY!$A$71:$U$71,OFFSET(WatchbillMONTHLY!$A$71:$U$71,1,2)),FALSE),TRUE,FALSE)),
IF(_xlfn.XLOOKUP(BA$2,WatchbillMONTHLY!$A$88:$U$88,OFFSET(WatchbillMONTHLY!$A$88:$U$88,1,2))=IF(_xlfn.XLOOKUP($A88,INDIRECT("_"&amp;_xlfn.XLOOKUP(BA$2,WatchbillMONTHLY!$A$88:$U$88,OFFSET(WatchbillMONTHLY!$A$88:$U$88,1,2))),INDIRECT("_"&amp;_xlfn.XLOOKUP(BA$2,WatchbillMONTHLY!$A$88:$U$88,OFFSET(WatchbillMONTHLY!$A$88:$U$88,1,2))))=$A88,_xlfn.XLOOKUP(BA$2,WatchbillMONTHLY!$A$88:$U$88,OFFSET(WatchbillMONTHLY!$A$88:$U$88,1,2)),FALSE),TRUE,FALSE)),
FALSE),FALSE)</f>
        <v>0</v>
      </c>
      <c r="BB88" s="209" t="b" cm="1">
        <f t="array" aca="1" ref="BB88" ca="1">IF(AND($A88 &gt; 0, U88 &gt; 0,BB$2&lt;MiscFormulas!$A$5+1),
_xlfn.IFNA(
_xlfn.IFNA(
_xlfn.IFNA(
_xlfn.IFNA(
_xlfn.IFNA(
_xlfn.IFNA(
IF(_xlfn.XLOOKUP(BB$2,WatchbillMONTHLY!$A$3:$U$3,OFFSET(WatchbillMONTHLY!$A$3:$U$3,1,2))=IF(_xlfn.XLOOKUP($A88,INDIRECT("_"&amp;_xlfn.XLOOKUP(BB$2,WatchbillMONTHLY!$A$3:$U$3,OFFSET(WatchbillMONTHLY!$A$3:$U$3,1,2))),INDIRECT("_"&amp;_xlfn.XLOOKUP(BB$2,WatchbillMONTHLY!$A$3:$U$3,OFFSET(WatchbillMONTHLY!$A$3:$U$3,1,2))))=$A88,_xlfn.XLOOKUP(BB$2,WatchbillMONTHLY!$A$3:$U$3,OFFSET(WatchbillMONTHLY!$A$3:$U$3,1,2)),FALSE),TRUE,FALSE),
IF(_xlfn.XLOOKUP(BB$2,WatchbillMONTHLY!$A$20:$U$20,OFFSET(WatchbillMONTHLY!$A$20:$U$20,1,2))=IF(_xlfn.XLOOKUP($A88,INDIRECT("_"&amp;_xlfn.XLOOKUP(BB$2,WatchbillMONTHLY!$A$20:$U$20,OFFSET(WatchbillMONTHLY!$A$20:$U$20,1,2))),INDIRECT("_"&amp;_xlfn.XLOOKUP(BB$2,WatchbillMONTHLY!$A$20:$U$20,OFFSET(WatchbillMONTHLY!$A$20:$U$20,1,2))))=$A88,_xlfn.XLOOKUP(BB$2,WatchbillMONTHLY!$A$20:$U$20,OFFSET(WatchbillMONTHLY!$A$20:$U$20,1,2)),FALSE),TRUE,FALSE)),
IF(_xlfn.XLOOKUP(BB$2,WatchbillMONTHLY!$A$37:$U$37,OFFSET(WatchbillMONTHLY!$A$37:$U$37,1,2))=IF(_xlfn.XLOOKUP($A88,INDIRECT("_"&amp;_xlfn.XLOOKUP(BB$2,WatchbillMONTHLY!$A$37:$U$37,OFFSET(WatchbillMONTHLY!$A$37:$U$37,1,2))),INDIRECT("_"&amp;_xlfn.XLOOKUP(BB$2,WatchbillMONTHLY!$A$37:$U$37,OFFSET(WatchbillMONTHLY!$A$37:$U$37,1,2))))=$A88,_xlfn.XLOOKUP(BB$2,WatchbillMONTHLY!$A$37:$U$37,OFFSET(WatchbillMONTHLY!$A$37:$U$37,1,2)),FALSE),TRUE,FALSE)),
IF(_xlfn.XLOOKUP(BB$2,WatchbillMONTHLY!$A$54:$U$54,OFFSET(WatchbillMONTHLY!$A$54:$U$54,1,2))=IF(_xlfn.XLOOKUP($A88,INDIRECT("_"&amp;_xlfn.XLOOKUP(BB$2,WatchbillMONTHLY!$A$54:$U$54,OFFSET(WatchbillMONTHLY!$A$54:$U$54,1,2))),INDIRECT("_"&amp;_xlfn.XLOOKUP(BB$2,WatchbillMONTHLY!$A$54:$U$54,OFFSET(WatchbillMONTHLY!$A$54:$U$54,1,2))))=$A88,_xlfn.XLOOKUP(BB$2,WatchbillMONTHLY!$A$54:$U$54,OFFSET(WatchbillMONTHLY!$A$54:$U$54,1,2)),FALSE),TRUE,FALSE)),
IF(_xlfn.XLOOKUP(BB$2,WatchbillMONTHLY!$A$71:$U$71,OFFSET(WatchbillMONTHLY!$A$71:$U$71,1,2))=IF(_xlfn.XLOOKUP($A88,INDIRECT("_"&amp;_xlfn.XLOOKUP(BB$2,WatchbillMONTHLY!$A$71:$U$71,OFFSET(WatchbillMONTHLY!$A$71:$U$71,1,2))),INDIRECT("_"&amp;_xlfn.XLOOKUP(BB$2,WatchbillMONTHLY!$A$71:$U$71,OFFSET(WatchbillMONTHLY!$A$71:$U$71,1,2))))=$A88,_xlfn.XLOOKUP(BB$2,WatchbillMONTHLY!$A$71:$U$71,OFFSET(WatchbillMONTHLY!$A$71:$U$71,1,2)),FALSE),TRUE,FALSE)),
IF(_xlfn.XLOOKUP(BB$2,WatchbillMONTHLY!$A$88:$U$88,OFFSET(WatchbillMONTHLY!$A$88:$U$88,1,2))=IF(_xlfn.XLOOKUP($A88,INDIRECT("_"&amp;_xlfn.XLOOKUP(BB$2,WatchbillMONTHLY!$A$88:$U$88,OFFSET(WatchbillMONTHLY!$A$88:$U$88,1,2))),INDIRECT("_"&amp;_xlfn.XLOOKUP(BB$2,WatchbillMONTHLY!$A$88:$U$88,OFFSET(WatchbillMONTHLY!$A$88:$U$88,1,2))))=$A88,_xlfn.XLOOKUP(BB$2,WatchbillMONTHLY!$A$88:$U$88,OFFSET(WatchbillMONTHLY!$A$88:$U$88,1,2)),FALSE),TRUE,FALSE)),
FALSE),FALSE)</f>
        <v>0</v>
      </c>
      <c r="BC88" s="209" t="b" cm="1">
        <f t="array" aca="1" ref="BC88" ca="1">IF(AND($A88 &gt; 0, V88 &gt; 0,BC$2&lt;MiscFormulas!$A$5+1),
_xlfn.IFNA(
_xlfn.IFNA(
_xlfn.IFNA(
_xlfn.IFNA(
_xlfn.IFNA(
_xlfn.IFNA(
IF(_xlfn.XLOOKUP(BC$2,WatchbillMONTHLY!$A$3:$U$3,OFFSET(WatchbillMONTHLY!$A$3:$U$3,1,2))=IF(_xlfn.XLOOKUP($A88,INDIRECT("_"&amp;_xlfn.XLOOKUP(BC$2,WatchbillMONTHLY!$A$3:$U$3,OFFSET(WatchbillMONTHLY!$A$3:$U$3,1,2))),INDIRECT("_"&amp;_xlfn.XLOOKUP(BC$2,WatchbillMONTHLY!$A$3:$U$3,OFFSET(WatchbillMONTHLY!$A$3:$U$3,1,2))))=$A88,_xlfn.XLOOKUP(BC$2,WatchbillMONTHLY!$A$3:$U$3,OFFSET(WatchbillMONTHLY!$A$3:$U$3,1,2)),FALSE),TRUE,FALSE),
IF(_xlfn.XLOOKUP(BC$2,WatchbillMONTHLY!$A$20:$U$20,OFFSET(WatchbillMONTHLY!$A$20:$U$20,1,2))=IF(_xlfn.XLOOKUP($A88,INDIRECT("_"&amp;_xlfn.XLOOKUP(BC$2,WatchbillMONTHLY!$A$20:$U$20,OFFSET(WatchbillMONTHLY!$A$20:$U$20,1,2))),INDIRECT("_"&amp;_xlfn.XLOOKUP(BC$2,WatchbillMONTHLY!$A$20:$U$20,OFFSET(WatchbillMONTHLY!$A$20:$U$20,1,2))))=$A88,_xlfn.XLOOKUP(BC$2,WatchbillMONTHLY!$A$20:$U$20,OFFSET(WatchbillMONTHLY!$A$20:$U$20,1,2)),FALSE),TRUE,FALSE)),
IF(_xlfn.XLOOKUP(BC$2,WatchbillMONTHLY!$A$37:$U$37,OFFSET(WatchbillMONTHLY!$A$37:$U$37,1,2))=IF(_xlfn.XLOOKUP($A88,INDIRECT("_"&amp;_xlfn.XLOOKUP(BC$2,WatchbillMONTHLY!$A$37:$U$37,OFFSET(WatchbillMONTHLY!$A$37:$U$37,1,2))),INDIRECT("_"&amp;_xlfn.XLOOKUP(BC$2,WatchbillMONTHLY!$A$37:$U$37,OFFSET(WatchbillMONTHLY!$A$37:$U$37,1,2))))=$A88,_xlfn.XLOOKUP(BC$2,WatchbillMONTHLY!$A$37:$U$37,OFFSET(WatchbillMONTHLY!$A$37:$U$37,1,2)),FALSE),TRUE,FALSE)),
IF(_xlfn.XLOOKUP(BC$2,WatchbillMONTHLY!$A$54:$U$54,OFFSET(WatchbillMONTHLY!$A$54:$U$54,1,2))=IF(_xlfn.XLOOKUP($A88,INDIRECT("_"&amp;_xlfn.XLOOKUP(BC$2,WatchbillMONTHLY!$A$54:$U$54,OFFSET(WatchbillMONTHLY!$A$54:$U$54,1,2))),INDIRECT("_"&amp;_xlfn.XLOOKUP(BC$2,WatchbillMONTHLY!$A$54:$U$54,OFFSET(WatchbillMONTHLY!$A$54:$U$54,1,2))))=$A88,_xlfn.XLOOKUP(BC$2,WatchbillMONTHLY!$A$54:$U$54,OFFSET(WatchbillMONTHLY!$A$54:$U$54,1,2)),FALSE),TRUE,FALSE)),
IF(_xlfn.XLOOKUP(BC$2,WatchbillMONTHLY!$A$71:$U$71,OFFSET(WatchbillMONTHLY!$A$71:$U$71,1,2))=IF(_xlfn.XLOOKUP($A88,INDIRECT("_"&amp;_xlfn.XLOOKUP(BC$2,WatchbillMONTHLY!$A$71:$U$71,OFFSET(WatchbillMONTHLY!$A$71:$U$71,1,2))),INDIRECT("_"&amp;_xlfn.XLOOKUP(BC$2,WatchbillMONTHLY!$A$71:$U$71,OFFSET(WatchbillMONTHLY!$A$71:$U$71,1,2))))=$A88,_xlfn.XLOOKUP(BC$2,WatchbillMONTHLY!$A$71:$U$71,OFFSET(WatchbillMONTHLY!$A$71:$U$71,1,2)),FALSE),TRUE,FALSE)),
IF(_xlfn.XLOOKUP(BC$2,WatchbillMONTHLY!$A$88:$U$88,OFFSET(WatchbillMONTHLY!$A$88:$U$88,1,2))=IF(_xlfn.XLOOKUP($A88,INDIRECT("_"&amp;_xlfn.XLOOKUP(BC$2,WatchbillMONTHLY!$A$88:$U$88,OFFSET(WatchbillMONTHLY!$A$88:$U$88,1,2))),INDIRECT("_"&amp;_xlfn.XLOOKUP(BC$2,WatchbillMONTHLY!$A$88:$U$88,OFFSET(WatchbillMONTHLY!$A$88:$U$88,1,2))))=$A88,_xlfn.XLOOKUP(BC$2,WatchbillMONTHLY!$A$88:$U$88,OFFSET(WatchbillMONTHLY!$A$88:$U$88,1,2)),FALSE),TRUE,FALSE)),
FALSE),FALSE)</f>
        <v>0</v>
      </c>
      <c r="BD88" s="209" t="b" cm="1">
        <f t="array" aca="1" ref="BD88" ca="1">IF(AND($A88 &gt; 0, W88 &gt; 0,BD$2&lt;MiscFormulas!$A$5+1),
_xlfn.IFNA(
_xlfn.IFNA(
_xlfn.IFNA(
_xlfn.IFNA(
_xlfn.IFNA(
_xlfn.IFNA(
IF(_xlfn.XLOOKUP(BD$2,WatchbillMONTHLY!$A$3:$U$3,OFFSET(WatchbillMONTHLY!$A$3:$U$3,1,2))=IF(_xlfn.XLOOKUP($A88,INDIRECT("_"&amp;_xlfn.XLOOKUP(BD$2,WatchbillMONTHLY!$A$3:$U$3,OFFSET(WatchbillMONTHLY!$A$3:$U$3,1,2))),INDIRECT("_"&amp;_xlfn.XLOOKUP(BD$2,WatchbillMONTHLY!$A$3:$U$3,OFFSET(WatchbillMONTHLY!$A$3:$U$3,1,2))))=$A88,_xlfn.XLOOKUP(BD$2,WatchbillMONTHLY!$A$3:$U$3,OFFSET(WatchbillMONTHLY!$A$3:$U$3,1,2)),FALSE),TRUE,FALSE),
IF(_xlfn.XLOOKUP(BD$2,WatchbillMONTHLY!$A$20:$U$20,OFFSET(WatchbillMONTHLY!$A$20:$U$20,1,2))=IF(_xlfn.XLOOKUP($A88,INDIRECT("_"&amp;_xlfn.XLOOKUP(BD$2,WatchbillMONTHLY!$A$20:$U$20,OFFSET(WatchbillMONTHLY!$A$20:$U$20,1,2))),INDIRECT("_"&amp;_xlfn.XLOOKUP(BD$2,WatchbillMONTHLY!$A$20:$U$20,OFFSET(WatchbillMONTHLY!$A$20:$U$20,1,2))))=$A88,_xlfn.XLOOKUP(BD$2,WatchbillMONTHLY!$A$20:$U$20,OFFSET(WatchbillMONTHLY!$A$20:$U$20,1,2)),FALSE),TRUE,FALSE)),
IF(_xlfn.XLOOKUP(BD$2,WatchbillMONTHLY!$A$37:$U$37,OFFSET(WatchbillMONTHLY!$A$37:$U$37,1,2))=IF(_xlfn.XLOOKUP($A88,INDIRECT("_"&amp;_xlfn.XLOOKUP(BD$2,WatchbillMONTHLY!$A$37:$U$37,OFFSET(WatchbillMONTHLY!$A$37:$U$37,1,2))),INDIRECT("_"&amp;_xlfn.XLOOKUP(BD$2,WatchbillMONTHLY!$A$37:$U$37,OFFSET(WatchbillMONTHLY!$A$37:$U$37,1,2))))=$A88,_xlfn.XLOOKUP(BD$2,WatchbillMONTHLY!$A$37:$U$37,OFFSET(WatchbillMONTHLY!$A$37:$U$37,1,2)),FALSE),TRUE,FALSE)),
IF(_xlfn.XLOOKUP(BD$2,WatchbillMONTHLY!$A$54:$U$54,OFFSET(WatchbillMONTHLY!$A$54:$U$54,1,2))=IF(_xlfn.XLOOKUP($A88,INDIRECT("_"&amp;_xlfn.XLOOKUP(BD$2,WatchbillMONTHLY!$A$54:$U$54,OFFSET(WatchbillMONTHLY!$A$54:$U$54,1,2))),INDIRECT("_"&amp;_xlfn.XLOOKUP(BD$2,WatchbillMONTHLY!$A$54:$U$54,OFFSET(WatchbillMONTHLY!$A$54:$U$54,1,2))))=$A88,_xlfn.XLOOKUP(BD$2,WatchbillMONTHLY!$A$54:$U$54,OFFSET(WatchbillMONTHLY!$A$54:$U$54,1,2)),FALSE),TRUE,FALSE)),
IF(_xlfn.XLOOKUP(BD$2,WatchbillMONTHLY!$A$71:$U$71,OFFSET(WatchbillMONTHLY!$A$71:$U$71,1,2))=IF(_xlfn.XLOOKUP($A88,INDIRECT("_"&amp;_xlfn.XLOOKUP(BD$2,WatchbillMONTHLY!$A$71:$U$71,OFFSET(WatchbillMONTHLY!$A$71:$U$71,1,2))),INDIRECT("_"&amp;_xlfn.XLOOKUP(BD$2,WatchbillMONTHLY!$A$71:$U$71,OFFSET(WatchbillMONTHLY!$A$71:$U$71,1,2))))=$A88,_xlfn.XLOOKUP(BD$2,WatchbillMONTHLY!$A$71:$U$71,OFFSET(WatchbillMONTHLY!$A$71:$U$71,1,2)),FALSE),TRUE,FALSE)),
IF(_xlfn.XLOOKUP(BD$2,WatchbillMONTHLY!$A$88:$U$88,OFFSET(WatchbillMONTHLY!$A$88:$U$88,1,2))=IF(_xlfn.XLOOKUP($A88,INDIRECT("_"&amp;_xlfn.XLOOKUP(BD$2,WatchbillMONTHLY!$A$88:$U$88,OFFSET(WatchbillMONTHLY!$A$88:$U$88,1,2))),INDIRECT("_"&amp;_xlfn.XLOOKUP(BD$2,WatchbillMONTHLY!$A$88:$U$88,OFFSET(WatchbillMONTHLY!$A$88:$U$88,1,2))))=$A88,_xlfn.XLOOKUP(BD$2,WatchbillMONTHLY!$A$88:$U$88,OFFSET(WatchbillMONTHLY!$A$88:$U$88,1,2)),FALSE),TRUE,FALSE)),
FALSE),FALSE)</f>
        <v>0</v>
      </c>
      <c r="BE88" s="209" t="b" cm="1">
        <f t="array" aca="1" ref="BE88" ca="1">IF(AND($A88 &gt; 0, X88 &gt; 0,BE$2&lt;MiscFormulas!$A$5+1),
_xlfn.IFNA(
_xlfn.IFNA(
_xlfn.IFNA(
_xlfn.IFNA(
_xlfn.IFNA(
_xlfn.IFNA(
IF(_xlfn.XLOOKUP(BE$2,WatchbillMONTHLY!$A$3:$U$3,OFFSET(WatchbillMONTHLY!$A$3:$U$3,1,2))=IF(_xlfn.XLOOKUP($A88,INDIRECT("_"&amp;_xlfn.XLOOKUP(BE$2,WatchbillMONTHLY!$A$3:$U$3,OFFSET(WatchbillMONTHLY!$A$3:$U$3,1,2))),INDIRECT("_"&amp;_xlfn.XLOOKUP(BE$2,WatchbillMONTHLY!$A$3:$U$3,OFFSET(WatchbillMONTHLY!$A$3:$U$3,1,2))))=$A88,_xlfn.XLOOKUP(BE$2,WatchbillMONTHLY!$A$3:$U$3,OFFSET(WatchbillMONTHLY!$A$3:$U$3,1,2)),FALSE),TRUE,FALSE),
IF(_xlfn.XLOOKUP(BE$2,WatchbillMONTHLY!$A$20:$U$20,OFFSET(WatchbillMONTHLY!$A$20:$U$20,1,2))=IF(_xlfn.XLOOKUP($A88,INDIRECT("_"&amp;_xlfn.XLOOKUP(BE$2,WatchbillMONTHLY!$A$20:$U$20,OFFSET(WatchbillMONTHLY!$A$20:$U$20,1,2))),INDIRECT("_"&amp;_xlfn.XLOOKUP(BE$2,WatchbillMONTHLY!$A$20:$U$20,OFFSET(WatchbillMONTHLY!$A$20:$U$20,1,2))))=$A88,_xlfn.XLOOKUP(BE$2,WatchbillMONTHLY!$A$20:$U$20,OFFSET(WatchbillMONTHLY!$A$20:$U$20,1,2)),FALSE),TRUE,FALSE)),
IF(_xlfn.XLOOKUP(BE$2,WatchbillMONTHLY!$A$37:$U$37,OFFSET(WatchbillMONTHLY!$A$37:$U$37,1,2))=IF(_xlfn.XLOOKUP($A88,INDIRECT("_"&amp;_xlfn.XLOOKUP(BE$2,WatchbillMONTHLY!$A$37:$U$37,OFFSET(WatchbillMONTHLY!$A$37:$U$37,1,2))),INDIRECT("_"&amp;_xlfn.XLOOKUP(BE$2,WatchbillMONTHLY!$A$37:$U$37,OFFSET(WatchbillMONTHLY!$A$37:$U$37,1,2))))=$A88,_xlfn.XLOOKUP(BE$2,WatchbillMONTHLY!$A$37:$U$37,OFFSET(WatchbillMONTHLY!$A$37:$U$37,1,2)),FALSE),TRUE,FALSE)),
IF(_xlfn.XLOOKUP(BE$2,WatchbillMONTHLY!$A$54:$U$54,OFFSET(WatchbillMONTHLY!$A$54:$U$54,1,2))=IF(_xlfn.XLOOKUP($A88,INDIRECT("_"&amp;_xlfn.XLOOKUP(BE$2,WatchbillMONTHLY!$A$54:$U$54,OFFSET(WatchbillMONTHLY!$A$54:$U$54,1,2))),INDIRECT("_"&amp;_xlfn.XLOOKUP(BE$2,WatchbillMONTHLY!$A$54:$U$54,OFFSET(WatchbillMONTHLY!$A$54:$U$54,1,2))))=$A88,_xlfn.XLOOKUP(BE$2,WatchbillMONTHLY!$A$54:$U$54,OFFSET(WatchbillMONTHLY!$A$54:$U$54,1,2)),FALSE),TRUE,FALSE)),
IF(_xlfn.XLOOKUP(BE$2,WatchbillMONTHLY!$A$71:$U$71,OFFSET(WatchbillMONTHLY!$A$71:$U$71,1,2))=IF(_xlfn.XLOOKUP($A88,INDIRECT("_"&amp;_xlfn.XLOOKUP(BE$2,WatchbillMONTHLY!$A$71:$U$71,OFFSET(WatchbillMONTHLY!$A$71:$U$71,1,2))),INDIRECT("_"&amp;_xlfn.XLOOKUP(BE$2,WatchbillMONTHLY!$A$71:$U$71,OFFSET(WatchbillMONTHLY!$A$71:$U$71,1,2))))=$A88,_xlfn.XLOOKUP(BE$2,WatchbillMONTHLY!$A$71:$U$71,OFFSET(WatchbillMONTHLY!$A$71:$U$71,1,2)),FALSE),TRUE,FALSE)),
IF(_xlfn.XLOOKUP(BE$2,WatchbillMONTHLY!$A$88:$U$88,OFFSET(WatchbillMONTHLY!$A$88:$U$88,1,2))=IF(_xlfn.XLOOKUP($A88,INDIRECT("_"&amp;_xlfn.XLOOKUP(BE$2,WatchbillMONTHLY!$A$88:$U$88,OFFSET(WatchbillMONTHLY!$A$88:$U$88,1,2))),INDIRECT("_"&amp;_xlfn.XLOOKUP(BE$2,WatchbillMONTHLY!$A$88:$U$88,OFFSET(WatchbillMONTHLY!$A$88:$U$88,1,2))))=$A88,_xlfn.XLOOKUP(BE$2,WatchbillMONTHLY!$A$88:$U$88,OFFSET(WatchbillMONTHLY!$A$88:$U$88,1,2)),FALSE),TRUE,FALSE)),
FALSE),FALSE)</f>
        <v>0</v>
      </c>
      <c r="BF88" s="209" t="b" cm="1">
        <f t="array" aca="1" ref="BF88" ca="1">IF(AND($A88 &gt; 0, Y88 &gt; 0,BF$2&lt;MiscFormulas!$A$5+1),
_xlfn.IFNA(
_xlfn.IFNA(
_xlfn.IFNA(
_xlfn.IFNA(
_xlfn.IFNA(
_xlfn.IFNA(
IF(_xlfn.XLOOKUP(BF$2,WatchbillMONTHLY!$A$3:$U$3,OFFSET(WatchbillMONTHLY!$A$3:$U$3,1,2))=IF(_xlfn.XLOOKUP($A88,INDIRECT("_"&amp;_xlfn.XLOOKUP(BF$2,WatchbillMONTHLY!$A$3:$U$3,OFFSET(WatchbillMONTHLY!$A$3:$U$3,1,2))),INDIRECT("_"&amp;_xlfn.XLOOKUP(BF$2,WatchbillMONTHLY!$A$3:$U$3,OFFSET(WatchbillMONTHLY!$A$3:$U$3,1,2))))=$A88,_xlfn.XLOOKUP(BF$2,WatchbillMONTHLY!$A$3:$U$3,OFFSET(WatchbillMONTHLY!$A$3:$U$3,1,2)),FALSE),TRUE,FALSE),
IF(_xlfn.XLOOKUP(BF$2,WatchbillMONTHLY!$A$20:$U$20,OFFSET(WatchbillMONTHLY!$A$20:$U$20,1,2))=IF(_xlfn.XLOOKUP($A88,INDIRECT("_"&amp;_xlfn.XLOOKUP(BF$2,WatchbillMONTHLY!$A$20:$U$20,OFFSET(WatchbillMONTHLY!$A$20:$U$20,1,2))),INDIRECT("_"&amp;_xlfn.XLOOKUP(BF$2,WatchbillMONTHLY!$A$20:$U$20,OFFSET(WatchbillMONTHLY!$A$20:$U$20,1,2))))=$A88,_xlfn.XLOOKUP(BF$2,WatchbillMONTHLY!$A$20:$U$20,OFFSET(WatchbillMONTHLY!$A$20:$U$20,1,2)),FALSE),TRUE,FALSE)),
IF(_xlfn.XLOOKUP(BF$2,WatchbillMONTHLY!$A$37:$U$37,OFFSET(WatchbillMONTHLY!$A$37:$U$37,1,2))=IF(_xlfn.XLOOKUP($A88,INDIRECT("_"&amp;_xlfn.XLOOKUP(BF$2,WatchbillMONTHLY!$A$37:$U$37,OFFSET(WatchbillMONTHLY!$A$37:$U$37,1,2))),INDIRECT("_"&amp;_xlfn.XLOOKUP(BF$2,WatchbillMONTHLY!$A$37:$U$37,OFFSET(WatchbillMONTHLY!$A$37:$U$37,1,2))))=$A88,_xlfn.XLOOKUP(BF$2,WatchbillMONTHLY!$A$37:$U$37,OFFSET(WatchbillMONTHLY!$A$37:$U$37,1,2)),FALSE),TRUE,FALSE)),
IF(_xlfn.XLOOKUP(BF$2,WatchbillMONTHLY!$A$54:$U$54,OFFSET(WatchbillMONTHLY!$A$54:$U$54,1,2))=IF(_xlfn.XLOOKUP($A88,INDIRECT("_"&amp;_xlfn.XLOOKUP(BF$2,WatchbillMONTHLY!$A$54:$U$54,OFFSET(WatchbillMONTHLY!$A$54:$U$54,1,2))),INDIRECT("_"&amp;_xlfn.XLOOKUP(BF$2,WatchbillMONTHLY!$A$54:$U$54,OFFSET(WatchbillMONTHLY!$A$54:$U$54,1,2))))=$A88,_xlfn.XLOOKUP(BF$2,WatchbillMONTHLY!$A$54:$U$54,OFFSET(WatchbillMONTHLY!$A$54:$U$54,1,2)),FALSE),TRUE,FALSE)),
IF(_xlfn.XLOOKUP(BF$2,WatchbillMONTHLY!$A$71:$U$71,OFFSET(WatchbillMONTHLY!$A$71:$U$71,1,2))=IF(_xlfn.XLOOKUP($A88,INDIRECT("_"&amp;_xlfn.XLOOKUP(BF$2,WatchbillMONTHLY!$A$71:$U$71,OFFSET(WatchbillMONTHLY!$A$71:$U$71,1,2))),INDIRECT("_"&amp;_xlfn.XLOOKUP(BF$2,WatchbillMONTHLY!$A$71:$U$71,OFFSET(WatchbillMONTHLY!$A$71:$U$71,1,2))))=$A88,_xlfn.XLOOKUP(BF$2,WatchbillMONTHLY!$A$71:$U$71,OFFSET(WatchbillMONTHLY!$A$71:$U$71,1,2)),FALSE),TRUE,FALSE)),
IF(_xlfn.XLOOKUP(BF$2,WatchbillMONTHLY!$A$88:$U$88,OFFSET(WatchbillMONTHLY!$A$88:$U$88,1,2))=IF(_xlfn.XLOOKUP($A88,INDIRECT("_"&amp;_xlfn.XLOOKUP(BF$2,WatchbillMONTHLY!$A$88:$U$88,OFFSET(WatchbillMONTHLY!$A$88:$U$88,1,2))),INDIRECT("_"&amp;_xlfn.XLOOKUP(BF$2,WatchbillMONTHLY!$A$88:$U$88,OFFSET(WatchbillMONTHLY!$A$88:$U$88,1,2))))=$A88,_xlfn.XLOOKUP(BF$2,WatchbillMONTHLY!$A$88:$U$88,OFFSET(WatchbillMONTHLY!$A$88:$U$88,1,2)),FALSE),TRUE,FALSE)),
FALSE),FALSE)</f>
        <v>0</v>
      </c>
      <c r="BG88" s="209" t="b" cm="1">
        <f t="array" aca="1" ref="BG88" ca="1">IF(AND($A88 &gt; 0, Z88 &gt; 0,BG$2&lt;MiscFormulas!$A$5+1),
_xlfn.IFNA(
_xlfn.IFNA(
_xlfn.IFNA(
_xlfn.IFNA(
_xlfn.IFNA(
_xlfn.IFNA(
IF(_xlfn.XLOOKUP(BG$2,WatchbillMONTHLY!$A$3:$U$3,OFFSET(WatchbillMONTHLY!$A$3:$U$3,1,2))=IF(_xlfn.XLOOKUP($A88,INDIRECT("_"&amp;_xlfn.XLOOKUP(BG$2,WatchbillMONTHLY!$A$3:$U$3,OFFSET(WatchbillMONTHLY!$A$3:$U$3,1,2))),INDIRECT("_"&amp;_xlfn.XLOOKUP(BG$2,WatchbillMONTHLY!$A$3:$U$3,OFFSET(WatchbillMONTHLY!$A$3:$U$3,1,2))))=$A88,_xlfn.XLOOKUP(BG$2,WatchbillMONTHLY!$A$3:$U$3,OFFSET(WatchbillMONTHLY!$A$3:$U$3,1,2)),FALSE),TRUE,FALSE),
IF(_xlfn.XLOOKUP(BG$2,WatchbillMONTHLY!$A$20:$U$20,OFFSET(WatchbillMONTHLY!$A$20:$U$20,1,2))=IF(_xlfn.XLOOKUP($A88,INDIRECT("_"&amp;_xlfn.XLOOKUP(BG$2,WatchbillMONTHLY!$A$20:$U$20,OFFSET(WatchbillMONTHLY!$A$20:$U$20,1,2))),INDIRECT("_"&amp;_xlfn.XLOOKUP(BG$2,WatchbillMONTHLY!$A$20:$U$20,OFFSET(WatchbillMONTHLY!$A$20:$U$20,1,2))))=$A88,_xlfn.XLOOKUP(BG$2,WatchbillMONTHLY!$A$20:$U$20,OFFSET(WatchbillMONTHLY!$A$20:$U$20,1,2)),FALSE),TRUE,FALSE)),
IF(_xlfn.XLOOKUP(BG$2,WatchbillMONTHLY!$A$37:$U$37,OFFSET(WatchbillMONTHLY!$A$37:$U$37,1,2))=IF(_xlfn.XLOOKUP($A88,INDIRECT("_"&amp;_xlfn.XLOOKUP(BG$2,WatchbillMONTHLY!$A$37:$U$37,OFFSET(WatchbillMONTHLY!$A$37:$U$37,1,2))),INDIRECT("_"&amp;_xlfn.XLOOKUP(BG$2,WatchbillMONTHLY!$A$37:$U$37,OFFSET(WatchbillMONTHLY!$A$37:$U$37,1,2))))=$A88,_xlfn.XLOOKUP(BG$2,WatchbillMONTHLY!$A$37:$U$37,OFFSET(WatchbillMONTHLY!$A$37:$U$37,1,2)),FALSE),TRUE,FALSE)),
IF(_xlfn.XLOOKUP(BG$2,WatchbillMONTHLY!$A$54:$U$54,OFFSET(WatchbillMONTHLY!$A$54:$U$54,1,2))=IF(_xlfn.XLOOKUP($A88,INDIRECT("_"&amp;_xlfn.XLOOKUP(BG$2,WatchbillMONTHLY!$A$54:$U$54,OFFSET(WatchbillMONTHLY!$A$54:$U$54,1,2))),INDIRECT("_"&amp;_xlfn.XLOOKUP(BG$2,WatchbillMONTHLY!$A$54:$U$54,OFFSET(WatchbillMONTHLY!$A$54:$U$54,1,2))))=$A88,_xlfn.XLOOKUP(BG$2,WatchbillMONTHLY!$A$54:$U$54,OFFSET(WatchbillMONTHLY!$A$54:$U$54,1,2)),FALSE),TRUE,FALSE)),
IF(_xlfn.XLOOKUP(BG$2,WatchbillMONTHLY!$A$71:$U$71,OFFSET(WatchbillMONTHLY!$A$71:$U$71,1,2))=IF(_xlfn.XLOOKUP($A88,INDIRECT("_"&amp;_xlfn.XLOOKUP(BG$2,WatchbillMONTHLY!$A$71:$U$71,OFFSET(WatchbillMONTHLY!$A$71:$U$71,1,2))),INDIRECT("_"&amp;_xlfn.XLOOKUP(BG$2,WatchbillMONTHLY!$A$71:$U$71,OFFSET(WatchbillMONTHLY!$A$71:$U$71,1,2))))=$A88,_xlfn.XLOOKUP(BG$2,WatchbillMONTHLY!$A$71:$U$71,OFFSET(WatchbillMONTHLY!$A$71:$U$71,1,2)),FALSE),TRUE,FALSE)),
IF(_xlfn.XLOOKUP(BG$2,WatchbillMONTHLY!$A$88:$U$88,OFFSET(WatchbillMONTHLY!$A$88:$U$88,1,2))=IF(_xlfn.XLOOKUP($A88,INDIRECT("_"&amp;_xlfn.XLOOKUP(BG$2,WatchbillMONTHLY!$A$88:$U$88,OFFSET(WatchbillMONTHLY!$A$88:$U$88,1,2))),INDIRECT("_"&amp;_xlfn.XLOOKUP(BG$2,WatchbillMONTHLY!$A$88:$U$88,OFFSET(WatchbillMONTHLY!$A$88:$U$88,1,2))))=$A88,_xlfn.XLOOKUP(BG$2,WatchbillMONTHLY!$A$88:$U$88,OFFSET(WatchbillMONTHLY!$A$88:$U$88,1,2)),FALSE),TRUE,FALSE)),
FALSE),FALSE)</f>
        <v>0</v>
      </c>
      <c r="BH88" s="209" t="b" cm="1">
        <f t="array" aca="1" ref="BH88" ca="1">IF(AND($A88 &gt; 0, AA88 &gt; 0,BH$2&lt;MiscFormulas!$A$5+1),
_xlfn.IFNA(
_xlfn.IFNA(
_xlfn.IFNA(
_xlfn.IFNA(
_xlfn.IFNA(
_xlfn.IFNA(
IF(_xlfn.XLOOKUP(BH$2,WatchbillMONTHLY!$A$3:$U$3,OFFSET(WatchbillMONTHLY!$A$3:$U$3,1,2))=IF(_xlfn.XLOOKUP($A88,INDIRECT("_"&amp;_xlfn.XLOOKUP(BH$2,WatchbillMONTHLY!$A$3:$U$3,OFFSET(WatchbillMONTHLY!$A$3:$U$3,1,2))),INDIRECT("_"&amp;_xlfn.XLOOKUP(BH$2,WatchbillMONTHLY!$A$3:$U$3,OFFSET(WatchbillMONTHLY!$A$3:$U$3,1,2))))=$A88,_xlfn.XLOOKUP(BH$2,WatchbillMONTHLY!$A$3:$U$3,OFFSET(WatchbillMONTHLY!$A$3:$U$3,1,2)),FALSE),TRUE,FALSE),
IF(_xlfn.XLOOKUP(BH$2,WatchbillMONTHLY!$A$20:$U$20,OFFSET(WatchbillMONTHLY!$A$20:$U$20,1,2))=IF(_xlfn.XLOOKUP($A88,INDIRECT("_"&amp;_xlfn.XLOOKUP(BH$2,WatchbillMONTHLY!$A$20:$U$20,OFFSET(WatchbillMONTHLY!$A$20:$U$20,1,2))),INDIRECT("_"&amp;_xlfn.XLOOKUP(BH$2,WatchbillMONTHLY!$A$20:$U$20,OFFSET(WatchbillMONTHLY!$A$20:$U$20,1,2))))=$A88,_xlfn.XLOOKUP(BH$2,WatchbillMONTHLY!$A$20:$U$20,OFFSET(WatchbillMONTHLY!$A$20:$U$20,1,2)),FALSE),TRUE,FALSE)),
IF(_xlfn.XLOOKUP(BH$2,WatchbillMONTHLY!$A$37:$U$37,OFFSET(WatchbillMONTHLY!$A$37:$U$37,1,2))=IF(_xlfn.XLOOKUP($A88,INDIRECT("_"&amp;_xlfn.XLOOKUP(BH$2,WatchbillMONTHLY!$A$37:$U$37,OFFSET(WatchbillMONTHLY!$A$37:$U$37,1,2))),INDIRECT("_"&amp;_xlfn.XLOOKUP(BH$2,WatchbillMONTHLY!$A$37:$U$37,OFFSET(WatchbillMONTHLY!$A$37:$U$37,1,2))))=$A88,_xlfn.XLOOKUP(BH$2,WatchbillMONTHLY!$A$37:$U$37,OFFSET(WatchbillMONTHLY!$A$37:$U$37,1,2)),FALSE),TRUE,FALSE)),
IF(_xlfn.XLOOKUP(BH$2,WatchbillMONTHLY!$A$54:$U$54,OFFSET(WatchbillMONTHLY!$A$54:$U$54,1,2))=IF(_xlfn.XLOOKUP($A88,INDIRECT("_"&amp;_xlfn.XLOOKUP(BH$2,WatchbillMONTHLY!$A$54:$U$54,OFFSET(WatchbillMONTHLY!$A$54:$U$54,1,2))),INDIRECT("_"&amp;_xlfn.XLOOKUP(BH$2,WatchbillMONTHLY!$A$54:$U$54,OFFSET(WatchbillMONTHLY!$A$54:$U$54,1,2))))=$A88,_xlfn.XLOOKUP(BH$2,WatchbillMONTHLY!$A$54:$U$54,OFFSET(WatchbillMONTHLY!$A$54:$U$54,1,2)),FALSE),TRUE,FALSE)),
IF(_xlfn.XLOOKUP(BH$2,WatchbillMONTHLY!$A$71:$U$71,OFFSET(WatchbillMONTHLY!$A$71:$U$71,1,2))=IF(_xlfn.XLOOKUP($A88,INDIRECT("_"&amp;_xlfn.XLOOKUP(BH$2,WatchbillMONTHLY!$A$71:$U$71,OFFSET(WatchbillMONTHLY!$A$71:$U$71,1,2))),INDIRECT("_"&amp;_xlfn.XLOOKUP(BH$2,WatchbillMONTHLY!$A$71:$U$71,OFFSET(WatchbillMONTHLY!$A$71:$U$71,1,2))))=$A88,_xlfn.XLOOKUP(BH$2,WatchbillMONTHLY!$A$71:$U$71,OFFSET(WatchbillMONTHLY!$A$71:$U$71,1,2)),FALSE),TRUE,FALSE)),
IF(_xlfn.XLOOKUP(BH$2,WatchbillMONTHLY!$A$88:$U$88,OFFSET(WatchbillMONTHLY!$A$88:$U$88,1,2))=IF(_xlfn.XLOOKUP($A88,INDIRECT("_"&amp;_xlfn.XLOOKUP(BH$2,WatchbillMONTHLY!$A$88:$U$88,OFFSET(WatchbillMONTHLY!$A$88:$U$88,1,2))),INDIRECT("_"&amp;_xlfn.XLOOKUP(BH$2,WatchbillMONTHLY!$A$88:$U$88,OFFSET(WatchbillMONTHLY!$A$88:$U$88,1,2))))=$A88,_xlfn.XLOOKUP(BH$2,WatchbillMONTHLY!$A$88:$U$88,OFFSET(WatchbillMONTHLY!$A$88:$U$88,1,2)),FALSE),TRUE,FALSE)),
FALSE),FALSE)</f>
        <v>0</v>
      </c>
      <c r="BI88" s="209" t="b" cm="1">
        <f t="array" aca="1" ref="BI88" ca="1">IF(AND($A88 &gt; 0, AB88 &gt; 0,BI$2&lt;MiscFormulas!$A$5+1),
_xlfn.IFNA(
_xlfn.IFNA(
_xlfn.IFNA(
_xlfn.IFNA(
_xlfn.IFNA(
_xlfn.IFNA(
IF(_xlfn.XLOOKUP(BI$2,WatchbillMONTHLY!$A$3:$U$3,OFFSET(WatchbillMONTHLY!$A$3:$U$3,1,2))=IF(_xlfn.XLOOKUP($A88,INDIRECT("_"&amp;_xlfn.XLOOKUP(BI$2,WatchbillMONTHLY!$A$3:$U$3,OFFSET(WatchbillMONTHLY!$A$3:$U$3,1,2))),INDIRECT("_"&amp;_xlfn.XLOOKUP(BI$2,WatchbillMONTHLY!$A$3:$U$3,OFFSET(WatchbillMONTHLY!$A$3:$U$3,1,2))))=$A88,_xlfn.XLOOKUP(BI$2,WatchbillMONTHLY!$A$3:$U$3,OFFSET(WatchbillMONTHLY!$A$3:$U$3,1,2)),FALSE),TRUE,FALSE),
IF(_xlfn.XLOOKUP(BI$2,WatchbillMONTHLY!$A$20:$U$20,OFFSET(WatchbillMONTHLY!$A$20:$U$20,1,2))=IF(_xlfn.XLOOKUP($A88,INDIRECT("_"&amp;_xlfn.XLOOKUP(BI$2,WatchbillMONTHLY!$A$20:$U$20,OFFSET(WatchbillMONTHLY!$A$20:$U$20,1,2))),INDIRECT("_"&amp;_xlfn.XLOOKUP(BI$2,WatchbillMONTHLY!$A$20:$U$20,OFFSET(WatchbillMONTHLY!$A$20:$U$20,1,2))))=$A88,_xlfn.XLOOKUP(BI$2,WatchbillMONTHLY!$A$20:$U$20,OFFSET(WatchbillMONTHLY!$A$20:$U$20,1,2)),FALSE),TRUE,FALSE)),
IF(_xlfn.XLOOKUP(BI$2,WatchbillMONTHLY!$A$37:$U$37,OFFSET(WatchbillMONTHLY!$A$37:$U$37,1,2))=IF(_xlfn.XLOOKUP($A88,INDIRECT("_"&amp;_xlfn.XLOOKUP(BI$2,WatchbillMONTHLY!$A$37:$U$37,OFFSET(WatchbillMONTHLY!$A$37:$U$37,1,2))),INDIRECT("_"&amp;_xlfn.XLOOKUP(BI$2,WatchbillMONTHLY!$A$37:$U$37,OFFSET(WatchbillMONTHLY!$A$37:$U$37,1,2))))=$A88,_xlfn.XLOOKUP(BI$2,WatchbillMONTHLY!$A$37:$U$37,OFFSET(WatchbillMONTHLY!$A$37:$U$37,1,2)),FALSE),TRUE,FALSE)),
IF(_xlfn.XLOOKUP(BI$2,WatchbillMONTHLY!$A$54:$U$54,OFFSET(WatchbillMONTHLY!$A$54:$U$54,1,2))=IF(_xlfn.XLOOKUP($A88,INDIRECT("_"&amp;_xlfn.XLOOKUP(BI$2,WatchbillMONTHLY!$A$54:$U$54,OFFSET(WatchbillMONTHLY!$A$54:$U$54,1,2))),INDIRECT("_"&amp;_xlfn.XLOOKUP(BI$2,WatchbillMONTHLY!$A$54:$U$54,OFFSET(WatchbillMONTHLY!$A$54:$U$54,1,2))))=$A88,_xlfn.XLOOKUP(BI$2,WatchbillMONTHLY!$A$54:$U$54,OFFSET(WatchbillMONTHLY!$A$54:$U$54,1,2)),FALSE),TRUE,FALSE)),
IF(_xlfn.XLOOKUP(BI$2,WatchbillMONTHLY!$A$71:$U$71,OFFSET(WatchbillMONTHLY!$A$71:$U$71,1,2))=IF(_xlfn.XLOOKUP($A88,INDIRECT("_"&amp;_xlfn.XLOOKUP(BI$2,WatchbillMONTHLY!$A$71:$U$71,OFFSET(WatchbillMONTHLY!$A$71:$U$71,1,2))),INDIRECT("_"&amp;_xlfn.XLOOKUP(BI$2,WatchbillMONTHLY!$A$71:$U$71,OFFSET(WatchbillMONTHLY!$A$71:$U$71,1,2))))=$A88,_xlfn.XLOOKUP(BI$2,WatchbillMONTHLY!$A$71:$U$71,OFFSET(WatchbillMONTHLY!$A$71:$U$71,1,2)),FALSE),TRUE,FALSE)),
IF(_xlfn.XLOOKUP(BI$2,WatchbillMONTHLY!$A$88:$U$88,OFFSET(WatchbillMONTHLY!$A$88:$U$88,1,2))=IF(_xlfn.XLOOKUP($A88,INDIRECT("_"&amp;_xlfn.XLOOKUP(BI$2,WatchbillMONTHLY!$A$88:$U$88,OFFSET(WatchbillMONTHLY!$A$88:$U$88,1,2))),INDIRECT("_"&amp;_xlfn.XLOOKUP(BI$2,WatchbillMONTHLY!$A$88:$U$88,OFFSET(WatchbillMONTHLY!$A$88:$U$88,1,2))))=$A88,_xlfn.XLOOKUP(BI$2,WatchbillMONTHLY!$A$88:$U$88,OFFSET(WatchbillMONTHLY!$A$88:$U$88,1,2)),FALSE),TRUE,FALSE)),
FALSE),FALSE)</f>
        <v>0</v>
      </c>
      <c r="BJ88" s="209" t="b" cm="1">
        <f t="array" aca="1" ref="BJ88" ca="1">IF(AND($A88 &gt; 0, AC88 &gt; 0,BJ$2&lt;MiscFormulas!$A$5+1),
_xlfn.IFNA(
_xlfn.IFNA(
_xlfn.IFNA(
_xlfn.IFNA(
_xlfn.IFNA(
_xlfn.IFNA(
IF(_xlfn.XLOOKUP(BJ$2,WatchbillMONTHLY!$A$3:$U$3,OFFSET(WatchbillMONTHLY!$A$3:$U$3,1,2))=IF(_xlfn.XLOOKUP($A88,INDIRECT("_"&amp;_xlfn.XLOOKUP(BJ$2,WatchbillMONTHLY!$A$3:$U$3,OFFSET(WatchbillMONTHLY!$A$3:$U$3,1,2))),INDIRECT("_"&amp;_xlfn.XLOOKUP(BJ$2,WatchbillMONTHLY!$A$3:$U$3,OFFSET(WatchbillMONTHLY!$A$3:$U$3,1,2))))=$A88,_xlfn.XLOOKUP(BJ$2,WatchbillMONTHLY!$A$3:$U$3,OFFSET(WatchbillMONTHLY!$A$3:$U$3,1,2)),FALSE),TRUE,FALSE),
IF(_xlfn.XLOOKUP(BJ$2,WatchbillMONTHLY!$A$20:$U$20,OFFSET(WatchbillMONTHLY!$A$20:$U$20,1,2))=IF(_xlfn.XLOOKUP($A88,INDIRECT("_"&amp;_xlfn.XLOOKUP(BJ$2,WatchbillMONTHLY!$A$20:$U$20,OFFSET(WatchbillMONTHLY!$A$20:$U$20,1,2))),INDIRECT("_"&amp;_xlfn.XLOOKUP(BJ$2,WatchbillMONTHLY!$A$20:$U$20,OFFSET(WatchbillMONTHLY!$A$20:$U$20,1,2))))=$A88,_xlfn.XLOOKUP(BJ$2,WatchbillMONTHLY!$A$20:$U$20,OFFSET(WatchbillMONTHLY!$A$20:$U$20,1,2)),FALSE),TRUE,FALSE)),
IF(_xlfn.XLOOKUP(BJ$2,WatchbillMONTHLY!$A$37:$U$37,OFFSET(WatchbillMONTHLY!$A$37:$U$37,1,2))=IF(_xlfn.XLOOKUP($A88,INDIRECT("_"&amp;_xlfn.XLOOKUP(BJ$2,WatchbillMONTHLY!$A$37:$U$37,OFFSET(WatchbillMONTHLY!$A$37:$U$37,1,2))),INDIRECT("_"&amp;_xlfn.XLOOKUP(BJ$2,WatchbillMONTHLY!$A$37:$U$37,OFFSET(WatchbillMONTHLY!$A$37:$U$37,1,2))))=$A88,_xlfn.XLOOKUP(BJ$2,WatchbillMONTHLY!$A$37:$U$37,OFFSET(WatchbillMONTHLY!$A$37:$U$37,1,2)),FALSE),TRUE,FALSE)),
IF(_xlfn.XLOOKUP(BJ$2,WatchbillMONTHLY!$A$54:$U$54,OFFSET(WatchbillMONTHLY!$A$54:$U$54,1,2))=IF(_xlfn.XLOOKUP($A88,INDIRECT("_"&amp;_xlfn.XLOOKUP(BJ$2,WatchbillMONTHLY!$A$54:$U$54,OFFSET(WatchbillMONTHLY!$A$54:$U$54,1,2))),INDIRECT("_"&amp;_xlfn.XLOOKUP(BJ$2,WatchbillMONTHLY!$A$54:$U$54,OFFSET(WatchbillMONTHLY!$A$54:$U$54,1,2))))=$A88,_xlfn.XLOOKUP(BJ$2,WatchbillMONTHLY!$A$54:$U$54,OFFSET(WatchbillMONTHLY!$A$54:$U$54,1,2)),FALSE),TRUE,FALSE)),
IF(_xlfn.XLOOKUP(BJ$2,WatchbillMONTHLY!$A$71:$U$71,OFFSET(WatchbillMONTHLY!$A$71:$U$71,1,2))=IF(_xlfn.XLOOKUP($A88,INDIRECT("_"&amp;_xlfn.XLOOKUP(BJ$2,WatchbillMONTHLY!$A$71:$U$71,OFFSET(WatchbillMONTHLY!$A$71:$U$71,1,2))),INDIRECT("_"&amp;_xlfn.XLOOKUP(BJ$2,WatchbillMONTHLY!$A$71:$U$71,OFFSET(WatchbillMONTHLY!$A$71:$U$71,1,2))))=$A88,_xlfn.XLOOKUP(BJ$2,WatchbillMONTHLY!$A$71:$U$71,OFFSET(WatchbillMONTHLY!$A$71:$U$71,1,2)),FALSE),TRUE,FALSE)),
IF(_xlfn.XLOOKUP(BJ$2,WatchbillMONTHLY!$A$88:$U$88,OFFSET(WatchbillMONTHLY!$A$88:$U$88,1,2))=IF(_xlfn.XLOOKUP($A88,INDIRECT("_"&amp;_xlfn.XLOOKUP(BJ$2,WatchbillMONTHLY!$A$88:$U$88,OFFSET(WatchbillMONTHLY!$A$88:$U$88,1,2))),INDIRECT("_"&amp;_xlfn.XLOOKUP(BJ$2,WatchbillMONTHLY!$A$88:$U$88,OFFSET(WatchbillMONTHLY!$A$88:$U$88,1,2))))=$A88,_xlfn.XLOOKUP(BJ$2,WatchbillMONTHLY!$A$88:$U$88,OFFSET(WatchbillMONTHLY!$A$88:$U$88,1,2)),FALSE),TRUE,FALSE)),
FALSE),FALSE)</f>
        <v>0</v>
      </c>
      <c r="BK88" s="209" t="b" cm="1">
        <f t="array" aca="1" ref="BK88" ca="1">IF(AND($A88 &gt; 0, AD88 &gt; 0,BK$2&lt;MiscFormulas!$A$5+1),
_xlfn.IFNA(
_xlfn.IFNA(
_xlfn.IFNA(
_xlfn.IFNA(
_xlfn.IFNA(
_xlfn.IFNA(
IF(_xlfn.XLOOKUP(BK$2,WatchbillMONTHLY!$A$3:$U$3,OFFSET(WatchbillMONTHLY!$A$3:$U$3,1,2))=IF(_xlfn.XLOOKUP($A88,INDIRECT("_"&amp;_xlfn.XLOOKUP(BK$2,WatchbillMONTHLY!$A$3:$U$3,OFFSET(WatchbillMONTHLY!$A$3:$U$3,1,2))),INDIRECT("_"&amp;_xlfn.XLOOKUP(BK$2,WatchbillMONTHLY!$A$3:$U$3,OFFSET(WatchbillMONTHLY!$A$3:$U$3,1,2))))=$A88,_xlfn.XLOOKUP(BK$2,WatchbillMONTHLY!$A$3:$U$3,OFFSET(WatchbillMONTHLY!$A$3:$U$3,1,2)),FALSE),TRUE,FALSE),
IF(_xlfn.XLOOKUP(BK$2,WatchbillMONTHLY!$A$20:$U$20,OFFSET(WatchbillMONTHLY!$A$20:$U$20,1,2))=IF(_xlfn.XLOOKUP($A88,INDIRECT("_"&amp;_xlfn.XLOOKUP(BK$2,WatchbillMONTHLY!$A$20:$U$20,OFFSET(WatchbillMONTHLY!$A$20:$U$20,1,2))),INDIRECT("_"&amp;_xlfn.XLOOKUP(BK$2,WatchbillMONTHLY!$A$20:$U$20,OFFSET(WatchbillMONTHLY!$A$20:$U$20,1,2))))=$A88,_xlfn.XLOOKUP(BK$2,WatchbillMONTHLY!$A$20:$U$20,OFFSET(WatchbillMONTHLY!$A$20:$U$20,1,2)),FALSE),TRUE,FALSE)),
IF(_xlfn.XLOOKUP(BK$2,WatchbillMONTHLY!$A$37:$U$37,OFFSET(WatchbillMONTHLY!$A$37:$U$37,1,2))=IF(_xlfn.XLOOKUP($A88,INDIRECT("_"&amp;_xlfn.XLOOKUP(BK$2,WatchbillMONTHLY!$A$37:$U$37,OFFSET(WatchbillMONTHLY!$A$37:$U$37,1,2))),INDIRECT("_"&amp;_xlfn.XLOOKUP(BK$2,WatchbillMONTHLY!$A$37:$U$37,OFFSET(WatchbillMONTHLY!$A$37:$U$37,1,2))))=$A88,_xlfn.XLOOKUP(BK$2,WatchbillMONTHLY!$A$37:$U$37,OFFSET(WatchbillMONTHLY!$A$37:$U$37,1,2)),FALSE),TRUE,FALSE)),
IF(_xlfn.XLOOKUP(BK$2,WatchbillMONTHLY!$A$54:$U$54,OFFSET(WatchbillMONTHLY!$A$54:$U$54,1,2))=IF(_xlfn.XLOOKUP($A88,INDIRECT("_"&amp;_xlfn.XLOOKUP(BK$2,WatchbillMONTHLY!$A$54:$U$54,OFFSET(WatchbillMONTHLY!$A$54:$U$54,1,2))),INDIRECT("_"&amp;_xlfn.XLOOKUP(BK$2,WatchbillMONTHLY!$A$54:$U$54,OFFSET(WatchbillMONTHLY!$A$54:$U$54,1,2))))=$A88,_xlfn.XLOOKUP(BK$2,WatchbillMONTHLY!$A$54:$U$54,OFFSET(WatchbillMONTHLY!$A$54:$U$54,1,2)),FALSE),TRUE,FALSE)),
IF(_xlfn.XLOOKUP(BK$2,WatchbillMONTHLY!$A$71:$U$71,OFFSET(WatchbillMONTHLY!$A$71:$U$71,1,2))=IF(_xlfn.XLOOKUP($A88,INDIRECT("_"&amp;_xlfn.XLOOKUP(BK$2,WatchbillMONTHLY!$A$71:$U$71,OFFSET(WatchbillMONTHLY!$A$71:$U$71,1,2))),INDIRECT("_"&amp;_xlfn.XLOOKUP(BK$2,WatchbillMONTHLY!$A$71:$U$71,OFFSET(WatchbillMONTHLY!$A$71:$U$71,1,2))))=$A88,_xlfn.XLOOKUP(BK$2,WatchbillMONTHLY!$A$71:$U$71,OFFSET(WatchbillMONTHLY!$A$71:$U$71,1,2)),FALSE),TRUE,FALSE)),
IF(_xlfn.XLOOKUP(BK$2,WatchbillMONTHLY!$A$88:$U$88,OFFSET(WatchbillMONTHLY!$A$88:$U$88,1,2))=IF(_xlfn.XLOOKUP($A88,INDIRECT("_"&amp;_xlfn.XLOOKUP(BK$2,WatchbillMONTHLY!$A$88:$U$88,OFFSET(WatchbillMONTHLY!$A$88:$U$88,1,2))),INDIRECT("_"&amp;_xlfn.XLOOKUP(BK$2,WatchbillMONTHLY!$A$88:$U$88,OFFSET(WatchbillMONTHLY!$A$88:$U$88,1,2))))=$A88,_xlfn.XLOOKUP(BK$2,WatchbillMONTHLY!$A$88:$U$88,OFFSET(WatchbillMONTHLY!$A$88:$U$88,1,2)),FALSE),TRUE,FALSE)),
FALSE),FALSE)</f>
        <v>0</v>
      </c>
      <c r="BL88" s="209" t="b" cm="1">
        <f t="array" aca="1" ref="BL88" ca="1">IF(AND($A88 &gt; 0, AE88 &gt; 0,BL$2&lt;MiscFormulas!$A$5+1),
_xlfn.IFNA(
_xlfn.IFNA(
_xlfn.IFNA(
_xlfn.IFNA(
_xlfn.IFNA(
_xlfn.IFNA(
IF(_xlfn.XLOOKUP(BL$2,WatchbillMONTHLY!$A$3:$U$3,OFFSET(WatchbillMONTHLY!$A$3:$U$3,1,2))=IF(_xlfn.XLOOKUP($A88,INDIRECT("_"&amp;_xlfn.XLOOKUP(BL$2,WatchbillMONTHLY!$A$3:$U$3,OFFSET(WatchbillMONTHLY!$A$3:$U$3,1,2))),INDIRECT("_"&amp;_xlfn.XLOOKUP(BL$2,WatchbillMONTHLY!$A$3:$U$3,OFFSET(WatchbillMONTHLY!$A$3:$U$3,1,2))))=$A88,_xlfn.XLOOKUP(BL$2,WatchbillMONTHLY!$A$3:$U$3,OFFSET(WatchbillMONTHLY!$A$3:$U$3,1,2)),FALSE),TRUE,FALSE),
IF(_xlfn.XLOOKUP(BL$2,WatchbillMONTHLY!$A$20:$U$20,OFFSET(WatchbillMONTHLY!$A$20:$U$20,1,2))=IF(_xlfn.XLOOKUP($A88,INDIRECT("_"&amp;_xlfn.XLOOKUP(BL$2,WatchbillMONTHLY!$A$20:$U$20,OFFSET(WatchbillMONTHLY!$A$20:$U$20,1,2))),INDIRECT("_"&amp;_xlfn.XLOOKUP(BL$2,WatchbillMONTHLY!$A$20:$U$20,OFFSET(WatchbillMONTHLY!$A$20:$U$20,1,2))))=$A88,_xlfn.XLOOKUP(BL$2,WatchbillMONTHLY!$A$20:$U$20,OFFSET(WatchbillMONTHLY!$A$20:$U$20,1,2)),FALSE),TRUE,FALSE)),
IF(_xlfn.XLOOKUP(BL$2,WatchbillMONTHLY!$A$37:$U$37,OFFSET(WatchbillMONTHLY!$A$37:$U$37,1,2))=IF(_xlfn.XLOOKUP($A88,INDIRECT("_"&amp;_xlfn.XLOOKUP(BL$2,WatchbillMONTHLY!$A$37:$U$37,OFFSET(WatchbillMONTHLY!$A$37:$U$37,1,2))),INDIRECT("_"&amp;_xlfn.XLOOKUP(BL$2,WatchbillMONTHLY!$A$37:$U$37,OFFSET(WatchbillMONTHLY!$A$37:$U$37,1,2))))=$A88,_xlfn.XLOOKUP(BL$2,WatchbillMONTHLY!$A$37:$U$37,OFFSET(WatchbillMONTHLY!$A$37:$U$37,1,2)),FALSE),TRUE,FALSE)),
IF(_xlfn.XLOOKUP(BL$2,WatchbillMONTHLY!$A$54:$U$54,OFFSET(WatchbillMONTHLY!$A$54:$U$54,1,2))=IF(_xlfn.XLOOKUP($A88,INDIRECT("_"&amp;_xlfn.XLOOKUP(BL$2,WatchbillMONTHLY!$A$54:$U$54,OFFSET(WatchbillMONTHLY!$A$54:$U$54,1,2))),INDIRECT("_"&amp;_xlfn.XLOOKUP(BL$2,WatchbillMONTHLY!$A$54:$U$54,OFFSET(WatchbillMONTHLY!$A$54:$U$54,1,2))))=$A88,_xlfn.XLOOKUP(BL$2,WatchbillMONTHLY!$A$54:$U$54,OFFSET(WatchbillMONTHLY!$A$54:$U$54,1,2)),FALSE),TRUE,FALSE)),
IF(_xlfn.XLOOKUP(BL$2,WatchbillMONTHLY!$A$71:$U$71,OFFSET(WatchbillMONTHLY!$A$71:$U$71,1,2))=IF(_xlfn.XLOOKUP($A88,INDIRECT("_"&amp;_xlfn.XLOOKUP(BL$2,WatchbillMONTHLY!$A$71:$U$71,OFFSET(WatchbillMONTHLY!$A$71:$U$71,1,2))),INDIRECT("_"&amp;_xlfn.XLOOKUP(BL$2,WatchbillMONTHLY!$A$71:$U$71,OFFSET(WatchbillMONTHLY!$A$71:$U$71,1,2))))=$A88,_xlfn.XLOOKUP(BL$2,WatchbillMONTHLY!$A$71:$U$71,OFFSET(WatchbillMONTHLY!$A$71:$U$71,1,2)),FALSE),TRUE,FALSE)),
IF(_xlfn.XLOOKUP(BL$2,WatchbillMONTHLY!$A$88:$U$88,OFFSET(WatchbillMONTHLY!$A$88:$U$88,1,2))=IF(_xlfn.XLOOKUP($A88,INDIRECT("_"&amp;_xlfn.XLOOKUP(BL$2,WatchbillMONTHLY!$A$88:$U$88,OFFSET(WatchbillMONTHLY!$A$88:$U$88,1,2))),INDIRECT("_"&amp;_xlfn.XLOOKUP(BL$2,WatchbillMONTHLY!$A$88:$U$88,OFFSET(WatchbillMONTHLY!$A$88:$U$88,1,2))))=$A88,_xlfn.XLOOKUP(BL$2,WatchbillMONTHLY!$A$88:$U$88,OFFSET(WatchbillMONTHLY!$A$88:$U$88,1,2)),FALSE),TRUE,FALSE)),
FALSE),FALSE)</f>
        <v>0</v>
      </c>
      <c r="BM88" s="209" t="b" cm="1">
        <f t="array" aca="1" ref="BM88" ca="1">IF(AND($A88 &gt; 0, AF88 &gt; 0,BM$2&lt;MiscFormulas!$A$5+1),
_xlfn.IFNA(
_xlfn.IFNA(
_xlfn.IFNA(
_xlfn.IFNA(
_xlfn.IFNA(
_xlfn.IFNA(
IF(_xlfn.XLOOKUP(BM$2,WatchbillMONTHLY!$A$3:$U$3,OFFSET(WatchbillMONTHLY!$A$3:$U$3,1,2))=IF(_xlfn.XLOOKUP($A88,INDIRECT("_"&amp;_xlfn.XLOOKUP(BM$2,WatchbillMONTHLY!$A$3:$U$3,OFFSET(WatchbillMONTHLY!$A$3:$U$3,1,2))),INDIRECT("_"&amp;_xlfn.XLOOKUP(BM$2,WatchbillMONTHLY!$A$3:$U$3,OFFSET(WatchbillMONTHLY!$A$3:$U$3,1,2))))=$A88,_xlfn.XLOOKUP(BM$2,WatchbillMONTHLY!$A$3:$U$3,OFFSET(WatchbillMONTHLY!$A$3:$U$3,1,2)),FALSE),TRUE,FALSE),
IF(_xlfn.XLOOKUP(BM$2,WatchbillMONTHLY!$A$20:$U$20,OFFSET(WatchbillMONTHLY!$A$20:$U$20,1,2))=IF(_xlfn.XLOOKUP($A88,INDIRECT("_"&amp;_xlfn.XLOOKUP(BM$2,WatchbillMONTHLY!$A$20:$U$20,OFFSET(WatchbillMONTHLY!$A$20:$U$20,1,2))),INDIRECT("_"&amp;_xlfn.XLOOKUP(BM$2,WatchbillMONTHLY!$A$20:$U$20,OFFSET(WatchbillMONTHLY!$A$20:$U$20,1,2))))=$A88,_xlfn.XLOOKUP(BM$2,WatchbillMONTHLY!$A$20:$U$20,OFFSET(WatchbillMONTHLY!$A$20:$U$20,1,2)),FALSE),TRUE,FALSE)),
IF(_xlfn.XLOOKUP(BM$2,WatchbillMONTHLY!$A$37:$U$37,OFFSET(WatchbillMONTHLY!$A$37:$U$37,1,2))=IF(_xlfn.XLOOKUP($A88,INDIRECT("_"&amp;_xlfn.XLOOKUP(BM$2,WatchbillMONTHLY!$A$37:$U$37,OFFSET(WatchbillMONTHLY!$A$37:$U$37,1,2))),INDIRECT("_"&amp;_xlfn.XLOOKUP(BM$2,WatchbillMONTHLY!$A$37:$U$37,OFFSET(WatchbillMONTHLY!$A$37:$U$37,1,2))))=$A88,_xlfn.XLOOKUP(BM$2,WatchbillMONTHLY!$A$37:$U$37,OFFSET(WatchbillMONTHLY!$A$37:$U$37,1,2)),FALSE),TRUE,FALSE)),
IF(_xlfn.XLOOKUP(BM$2,WatchbillMONTHLY!$A$54:$U$54,OFFSET(WatchbillMONTHLY!$A$54:$U$54,1,2))=IF(_xlfn.XLOOKUP($A88,INDIRECT("_"&amp;_xlfn.XLOOKUP(BM$2,WatchbillMONTHLY!$A$54:$U$54,OFFSET(WatchbillMONTHLY!$A$54:$U$54,1,2))),INDIRECT("_"&amp;_xlfn.XLOOKUP(BM$2,WatchbillMONTHLY!$A$54:$U$54,OFFSET(WatchbillMONTHLY!$A$54:$U$54,1,2))))=$A88,_xlfn.XLOOKUP(BM$2,WatchbillMONTHLY!$A$54:$U$54,OFFSET(WatchbillMONTHLY!$A$54:$U$54,1,2)),FALSE),TRUE,FALSE)),
IF(_xlfn.XLOOKUP(BM$2,WatchbillMONTHLY!$A$71:$U$71,OFFSET(WatchbillMONTHLY!$A$71:$U$71,1,2))=IF(_xlfn.XLOOKUP($A88,INDIRECT("_"&amp;_xlfn.XLOOKUP(BM$2,WatchbillMONTHLY!$A$71:$U$71,OFFSET(WatchbillMONTHLY!$A$71:$U$71,1,2))),INDIRECT("_"&amp;_xlfn.XLOOKUP(BM$2,WatchbillMONTHLY!$A$71:$U$71,OFFSET(WatchbillMONTHLY!$A$71:$U$71,1,2))))=$A88,_xlfn.XLOOKUP(BM$2,WatchbillMONTHLY!$A$71:$U$71,OFFSET(WatchbillMONTHLY!$A$71:$U$71,1,2)),FALSE),TRUE,FALSE)),
IF(_xlfn.XLOOKUP(BM$2,WatchbillMONTHLY!$A$88:$U$88,OFFSET(WatchbillMONTHLY!$A$88:$U$88,1,2))=IF(_xlfn.XLOOKUP($A88,INDIRECT("_"&amp;_xlfn.XLOOKUP(BM$2,WatchbillMONTHLY!$A$88:$U$88,OFFSET(WatchbillMONTHLY!$A$88:$U$88,1,2))),INDIRECT("_"&amp;_xlfn.XLOOKUP(BM$2,WatchbillMONTHLY!$A$88:$U$88,OFFSET(WatchbillMONTHLY!$A$88:$U$88,1,2))))=$A88,_xlfn.XLOOKUP(BM$2,WatchbillMONTHLY!$A$88:$U$88,OFFSET(WatchbillMONTHLY!$A$88:$U$88,1,2)),FALSE),TRUE,FALSE)),
FALSE),FALSE)</f>
        <v>0</v>
      </c>
      <c r="BN88" s="209" t="b" cm="1">
        <f t="array" aca="1" ref="BN88" ca="1">IF(AND($A88 &gt; 0, AG88 &gt; 0,BN$2&lt;MiscFormulas!$A$5+1),
_xlfn.IFNA(
_xlfn.IFNA(
_xlfn.IFNA(
_xlfn.IFNA(
_xlfn.IFNA(
_xlfn.IFNA(
IF(_xlfn.XLOOKUP(BN$2,WatchbillMONTHLY!$A$3:$U$3,OFFSET(WatchbillMONTHLY!$A$3:$U$3,1,2))=IF(_xlfn.XLOOKUP($A88,INDIRECT("_"&amp;_xlfn.XLOOKUP(BN$2,WatchbillMONTHLY!$A$3:$U$3,OFFSET(WatchbillMONTHLY!$A$3:$U$3,1,2))),INDIRECT("_"&amp;_xlfn.XLOOKUP(BN$2,WatchbillMONTHLY!$A$3:$U$3,OFFSET(WatchbillMONTHLY!$A$3:$U$3,1,2))))=$A88,_xlfn.XLOOKUP(BN$2,WatchbillMONTHLY!$A$3:$U$3,OFFSET(WatchbillMONTHLY!$A$3:$U$3,1,2)),FALSE),TRUE,FALSE),
IF(_xlfn.XLOOKUP(BN$2,WatchbillMONTHLY!$A$20:$U$20,OFFSET(WatchbillMONTHLY!$A$20:$U$20,1,2))=IF(_xlfn.XLOOKUP($A88,INDIRECT("_"&amp;_xlfn.XLOOKUP(BN$2,WatchbillMONTHLY!$A$20:$U$20,OFFSET(WatchbillMONTHLY!$A$20:$U$20,1,2))),INDIRECT("_"&amp;_xlfn.XLOOKUP(BN$2,WatchbillMONTHLY!$A$20:$U$20,OFFSET(WatchbillMONTHLY!$A$20:$U$20,1,2))))=$A88,_xlfn.XLOOKUP(BN$2,WatchbillMONTHLY!$A$20:$U$20,OFFSET(WatchbillMONTHLY!$A$20:$U$20,1,2)),FALSE),TRUE,FALSE)),
IF(_xlfn.XLOOKUP(BN$2,WatchbillMONTHLY!$A$37:$U$37,OFFSET(WatchbillMONTHLY!$A$37:$U$37,1,2))=IF(_xlfn.XLOOKUP($A88,INDIRECT("_"&amp;_xlfn.XLOOKUP(BN$2,WatchbillMONTHLY!$A$37:$U$37,OFFSET(WatchbillMONTHLY!$A$37:$U$37,1,2))),INDIRECT("_"&amp;_xlfn.XLOOKUP(BN$2,WatchbillMONTHLY!$A$37:$U$37,OFFSET(WatchbillMONTHLY!$A$37:$U$37,1,2))))=$A88,_xlfn.XLOOKUP(BN$2,WatchbillMONTHLY!$A$37:$U$37,OFFSET(WatchbillMONTHLY!$A$37:$U$37,1,2)),FALSE),TRUE,FALSE)),
IF(_xlfn.XLOOKUP(BN$2,WatchbillMONTHLY!$A$54:$U$54,OFFSET(WatchbillMONTHLY!$A$54:$U$54,1,2))=IF(_xlfn.XLOOKUP($A88,INDIRECT("_"&amp;_xlfn.XLOOKUP(BN$2,WatchbillMONTHLY!$A$54:$U$54,OFFSET(WatchbillMONTHLY!$A$54:$U$54,1,2))),INDIRECT("_"&amp;_xlfn.XLOOKUP(BN$2,WatchbillMONTHLY!$A$54:$U$54,OFFSET(WatchbillMONTHLY!$A$54:$U$54,1,2))))=$A88,_xlfn.XLOOKUP(BN$2,WatchbillMONTHLY!$A$54:$U$54,OFFSET(WatchbillMONTHLY!$A$54:$U$54,1,2)),FALSE),TRUE,FALSE)),
IF(_xlfn.XLOOKUP(BN$2,WatchbillMONTHLY!$A$71:$U$71,OFFSET(WatchbillMONTHLY!$A$71:$U$71,1,2))=IF(_xlfn.XLOOKUP($A88,INDIRECT("_"&amp;_xlfn.XLOOKUP(BN$2,WatchbillMONTHLY!$A$71:$U$71,OFFSET(WatchbillMONTHLY!$A$71:$U$71,1,2))),INDIRECT("_"&amp;_xlfn.XLOOKUP(BN$2,WatchbillMONTHLY!$A$71:$U$71,OFFSET(WatchbillMONTHLY!$A$71:$U$71,1,2))))=$A88,_xlfn.XLOOKUP(BN$2,WatchbillMONTHLY!$A$71:$U$71,OFFSET(WatchbillMONTHLY!$A$71:$U$71,1,2)),FALSE),TRUE,FALSE)),
IF(_xlfn.XLOOKUP(BN$2,WatchbillMONTHLY!$A$88:$U$88,OFFSET(WatchbillMONTHLY!$A$88:$U$88,1,2))=IF(_xlfn.XLOOKUP($A88,INDIRECT("_"&amp;_xlfn.XLOOKUP(BN$2,WatchbillMONTHLY!$A$88:$U$88,OFFSET(WatchbillMONTHLY!$A$88:$U$88,1,2))),INDIRECT("_"&amp;_xlfn.XLOOKUP(BN$2,WatchbillMONTHLY!$A$88:$U$88,OFFSET(WatchbillMONTHLY!$A$88:$U$88,1,2))))=$A88,_xlfn.XLOOKUP(BN$2,WatchbillMONTHLY!$A$88:$U$88,OFFSET(WatchbillMONTHLY!$A$88:$U$88,1,2)),FALSE),TRUE,FALSE)),
FALSE),FALSE)</f>
        <v>0</v>
      </c>
      <c r="BO88" s="209"/>
      <c r="BP88" s="210"/>
    </row>
    <row r="89" spans="1:68" x14ac:dyDescent="0.35">
      <c r="A89" t="str">
        <v>EX3 Nicholas, C.</v>
      </c>
      <c r="B89" s="215" t="str">
        <v>EX3 Nicholas, Cage</v>
      </c>
      <c r="C89" s="191"/>
      <c r="D89" s="235"/>
      <c r="E89" s="235"/>
      <c r="F89" s="235"/>
      <c r="G89" s="235"/>
      <c r="H89" s="235"/>
      <c r="I89" s="235"/>
      <c r="J89" s="235"/>
      <c r="K89" s="235"/>
      <c r="L89" s="235"/>
      <c r="M89" s="235"/>
      <c r="N89" s="235"/>
      <c r="O89" s="235"/>
      <c r="P89" s="235"/>
      <c r="Q89" s="235"/>
      <c r="R89" s="235"/>
      <c r="S89" s="235"/>
      <c r="T89" s="235"/>
      <c r="U89" s="235"/>
      <c r="V89" s="235"/>
      <c r="W89" s="235"/>
      <c r="X89" s="235"/>
      <c r="Y89" s="235"/>
      <c r="Z89" s="235"/>
      <c r="AA89" s="235"/>
      <c r="AB89" s="235"/>
      <c r="AC89" s="235"/>
      <c r="AD89" s="235"/>
      <c r="AE89" s="235"/>
      <c r="AF89" s="235"/>
      <c r="AG89" s="235"/>
      <c r="AH89" s="192"/>
      <c r="AI89" s="209"/>
      <c r="AJ89" s="209" t="str" cm="1">
        <f t="array" aca="1" ref="AJ89" ca="1">IF(OR(AK89:BN89=TRUE),$A89&amp;" :  ","")&amp;_xlfn.TEXTJOIN(" | ",TRUE,IF(AK89:BN89=TRUE,$AK$2:$BN$2,""))</f>
        <v/>
      </c>
      <c r="AK89" s="209" t="b" cm="1">
        <f t="array" aca="1" ref="AK89" ca="1">IF(AND($A89 &gt; 0, D89 &gt; 0,AK$2&lt;MiscFormulas!$A$5+1),
_xlfn.IFNA(
_xlfn.IFNA(
_xlfn.IFNA(
_xlfn.IFNA(
_xlfn.IFNA(
_xlfn.IFNA(
IF(_xlfn.XLOOKUP(AK$2,WatchbillMONTHLY!$A$3:$U$3,OFFSET(WatchbillMONTHLY!$A$3:$U$3,1,2))=IF(_xlfn.XLOOKUP($A89,INDIRECT("_"&amp;_xlfn.XLOOKUP(AK$2,WatchbillMONTHLY!$A$3:$U$3,OFFSET(WatchbillMONTHLY!$A$3:$U$3,1,2))),INDIRECT("_"&amp;_xlfn.XLOOKUP(AK$2,WatchbillMONTHLY!$A$3:$U$3,OFFSET(WatchbillMONTHLY!$A$3:$U$3,1,2))))=$A89,_xlfn.XLOOKUP(AK$2,WatchbillMONTHLY!$A$3:$U$3,OFFSET(WatchbillMONTHLY!$A$3:$U$3,1,2)),FALSE),TRUE,FALSE),
IF(_xlfn.XLOOKUP(AK$2,WatchbillMONTHLY!$A$20:$U$20,OFFSET(WatchbillMONTHLY!$A$20:$U$20,1,2))=IF(_xlfn.XLOOKUP($A89,INDIRECT("_"&amp;_xlfn.XLOOKUP(AK$2,WatchbillMONTHLY!$A$20:$U$20,OFFSET(WatchbillMONTHLY!$A$20:$U$20,1,2))),INDIRECT("_"&amp;_xlfn.XLOOKUP(AK$2,WatchbillMONTHLY!$A$20:$U$20,OFFSET(WatchbillMONTHLY!$A$20:$U$20,1,2))))=$A89,_xlfn.XLOOKUP(AK$2,WatchbillMONTHLY!$A$20:$U$20,OFFSET(WatchbillMONTHLY!$A$20:$U$20,1,2)),FALSE),TRUE,FALSE)),
IF(_xlfn.XLOOKUP(AK$2,WatchbillMONTHLY!$A$37:$U$37,OFFSET(WatchbillMONTHLY!$A$37:$U$37,1,2))=IF(_xlfn.XLOOKUP($A89,INDIRECT("_"&amp;_xlfn.XLOOKUP(AK$2,WatchbillMONTHLY!$A$37:$U$37,OFFSET(WatchbillMONTHLY!$A$37:$U$37,1,2))),INDIRECT("_"&amp;_xlfn.XLOOKUP(AK$2,WatchbillMONTHLY!$A$37:$U$37,OFFSET(WatchbillMONTHLY!$A$37:$U$37,1,2))))=$A89,_xlfn.XLOOKUP(AK$2,WatchbillMONTHLY!$A$37:$U$37,OFFSET(WatchbillMONTHLY!$A$37:$U$37,1,2)),FALSE),TRUE,FALSE)),
IF(_xlfn.XLOOKUP(AK$2,WatchbillMONTHLY!$A$54:$U$54,OFFSET(WatchbillMONTHLY!$A$54:$U$54,1,2))=IF(_xlfn.XLOOKUP($A89,INDIRECT("_"&amp;_xlfn.XLOOKUP(AK$2,WatchbillMONTHLY!$A$54:$U$54,OFFSET(WatchbillMONTHLY!$A$54:$U$54,1,2))),INDIRECT("_"&amp;_xlfn.XLOOKUP(AK$2,WatchbillMONTHLY!$A$54:$U$54,OFFSET(WatchbillMONTHLY!$A$54:$U$54,1,2))))=$A89,_xlfn.XLOOKUP(AK$2,WatchbillMONTHLY!$A$54:$U$54,OFFSET(WatchbillMONTHLY!$A$54:$U$54,1,2)),FALSE),TRUE,FALSE)),
IF(_xlfn.XLOOKUP(AK$2,WatchbillMONTHLY!$A$71:$U$71,OFFSET(WatchbillMONTHLY!$A$71:$U$71,1,2))=IF(_xlfn.XLOOKUP($A89,INDIRECT("_"&amp;_xlfn.XLOOKUP(AK$2,WatchbillMONTHLY!$A$71:$U$71,OFFSET(WatchbillMONTHLY!$A$71:$U$71,1,2))),INDIRECT("_"&amp;_xlfn.XLOOKUP(AK$2,WatchbillMONTHLY!$A$71:$U$71,OFFSET(WatchbillMONTHLY!$A$71:$U$71,1,2))))=$A89,_xlfn.XLOOKUP(AK$2,WatchbillMONTHLY!$A$71:$U$71,OFFSET(WatchbillMONTHLY!$A$71:$U$71,1,2)),FALSE),TRUE,FALSE)),
IF(_xlfn.XLOOKUP(AK$2,WatchbillMONTHLY!$A$88:$U$88,OFFSET(WatchbillMONTHLY!$A$88:$U$88,1,2))=IF(_xlfn.XLOOKUP($A89,INDIRECT("_"&amp;_xlfn.XLOOKUP(AK$2,WatchbillMONTHLY!$A$88:$U$88,OFFSET(WatchbillMONTHLY!$A$88:$U$88,1,2))),INDIRECT("_"&amp;_xlfn.XLOOKUP(AK$2,WatchbillMONTHLY!$A$88:$U$88,OFFSET(WatchbillMONTHLY!$A$88:$U$88,1,2))))=$A89,_xlfn.XLOOKUP(AK$2,WatchbillMONTHLY!$A$88:$U$88,OFFSET(WatchbillMONTHLY!$A$88:$U$88,1,2)),FALSE),TRUE,FALSE)),
FALSE),FALSE)</f>
        <v>0</v>
      </c>
      <c r="AL89" s="209" t="b" cm="1">
        <f t="array" aca="1" ref="AL89" ca="1">IF(AND($A89 &gt; 0, E89 &gt; 0,AL$2&lt;MiscFormulas!$A$5+1),
_xlfn.IFNA(
_xlfn.IFNA(
_xlfn.IFNA(
_xlfn.IFNA(
_xlfn.IFNA(
_xlfn.IFNA(
IF(_xlfn.XLOOKUP(AL$2,WatchbillMONTHLY!$A$3:$U$3,OFFSET(WatchbillMONTHLY!$A$3:$U$3,1,2))=IF(_xlfn.XLOOKUP($A89,INDIRECT("_"&amp;_xlfn.XLOOKUP(AL$2,WatchbillMONTHLY!$A$3:$U$3,OFFSET(WatchbillMONTHLY!$A$3:$U$3,1,2))),INDIRECT("_"&amp;_xlfn.XLOOKUP(AL$2,WatchbillMONTHLY!$A$3:$U$3,OFFSET(WatchbillMONTHLY!$A$3:$U$3,1,2))))=$A89,_xlfn.XLOOKUP(AL$2,WatchbillMONTHLY!$A$3:$U$3,OFFSET(WatchbillMONTHLY!$A$3:$U$3,1,2)),FALSE),TRUE,FALSE),
IF(_xlfn.XLOOKUP(AL$2,WatchbillMONTHLY!$A$20:$U$20,OFFSET(WatchbillMONTHLY!$A$20:$U$20,1,2))=IF(_xlfn.XLOOKUP($A89,INDIRECT("_"&amp;_xlfn.XLOOKUP(AL$2,WatchbillMONTHLY!$A$20:$U$20,OFFSET(WatchbillMONTHLY!$A$20:$U$20,1,2))),INDIRECT("_"&amp;_xlfn.XLOOKUP(AL$2,WatchbillMONTHLY!$A$20:$U$20,OFFSET(WatchbillMONTHLY!$A$20:$U$20,1,2))))=$A89,_xlfn.XLOOKUP(AL$2,WatchbillMONTHLY!$A$20:$U$20,OFFSET(WatchbillMONTHLY!$A$20:$U$20,1,2)),FALSE),TRUE,FALSE)),
IF(_xlfn.XLOOKUP(AL$2,WatchbillMONTHLY!$A$37:$U$37,OFFSET(WatchbillMONTHLY!$A$37:$U$37,1,2))=IF(_xlfn.XLOOKUP($A89,INDIRECT("_"&amp;_xlfn.XLOOKUP(AL$2,WatchbillMONTHLY!$A$37:$U$37,OFFSET(WatchbillMONTHLY!$A$37:$U$37,1,2))),INDIRECT("_"&amp;_xlfn.XLOOKUP(AL$2,WatchbillMONTHLY!$A$37:$U$37,OFFSET(WatchbillMONTHLY!$A$37:$U$37,1,2))))=$A89,_xlfn.XLOOKUP(AL$2,WatchbillMONTHLY!$A$37:$U$37,OFFSET(WatchbillMONTHLY!$A$37:$U$37,1,2)),FALSE),TRUE,FALSE)),
IF(_xlfn.XLOOKUP(AL$2,WatchbillMONTHLY!$A$54:$U$54,OFFSET(WatchbillMONTHLY!$A$54:$U$54,1,2))=IF(_xlfn.XLOOKUP($A89,INDIRECT("_"&amp;_xlfn.XLOOKUP(AL$2,WatchbillMONTHLY!$A$54:$U$54,OFFSET(WatchbillMONTHLY!$A$54:$U$54,1,2))),INDIRECT("_"&amp;_xlfn.XLOOKUP(AL$2,WatchbillMONTHLY!$A$54:$U$54,OFFSET(WatchbillMONTHLY!$A$54:$U$54,1,2))))=$A89,_xlfn.XLOOKUP(AL$2,WatchbillMONTHLY!$A$54:$U$54,OFFSET(WatchbillMONTHLY!$A$54:$U$54,1,2)),FALSE),TRUE,FALSE)),
IF(_xlfn.XLOOKUP(AL$2,WatchbillMONTHLY!$A$71:$U$71,OFFSET(WatchbillMONTHLY!$A$71:$U$71,1,2))=IF(_xlfn.XLOOKUP($A89,INDIRECT("_"&amp;_xlfn.XLOOKUP(AL$2,WatchbillMONTHLY!$A$71:$U$71,OFFSET(WatchbillMONTHLY!$A$71:$U$71,1,2))),INDIRECT("_"&amp;_xlfn.XLOOKUP(AL$2,WatchbillMONTHLY!$A$71:$U$71,OFFSET(WatchbillMONTHLY!$A$71:$U$71,1,2))))=$A89,_xlfn.XLOOKUP(AL$2,WatchbillMONTHLY!$A$71:$U$71,OFFSET(WatchbillMONTHLY!$A$71:$U$71,1,2)),FALSE),TRUE,FALSE)),
IF(_xlfn.XLOOKUP(AL$2,WatchbillMONTHLY!$A$88:$U$88,OFFSET(WatchbillMONTHLY!$A$88:$U$88,1,2))=IF(_xlfn.XLOOKUP($A89,INDIRECT("_"&amp;_xlfn.XLOOKUP(AL$2,WatchbillMONTHLY!$A$88:$U$88,OFFSET(WatchbillMONTHLY!$A$88:$U$88,1,2))),INDIRECT("_"&amp;_xlfn.XLOOKUP(AL$2,WatchbillMONTHLY!$A$88:$U$88,OFFSET(WatchbillMONTHLY!$A$88:$U$88,1,2))))=$A89,_xlfn.XLOOKUP(AL$2,WatchbillMONTHLY!$A$88:$U$88,OFFSET(WatchbillMONTHLY!$A$88:$U$88,1,2)),FALSE),TRUE,FALSE)),
FALSE),FALSE)</f>
        <v>0</v>
      </c>
      <c r="AM89" s="209" t="b" cm="1">
        <f t="array" aca="1" ref="AM89" ca="1">IF(AND($A89 &gt; 0, F89 &gt; 0,AM$2&lt;MiscFormulas!$A$5+1),
_xlfn.IFNA(
_xlfn.IFNA(
_xlfn.IFNA(
_xlfn.IFNA(
_xlfn.IFNA(
_xlfn.IFNA(
IF(_xlfn.XLOOKUP(AM$2,WatchbillMONTHLY!$A$3:$U$3,OFFSET(WatchbillMONTHLY!$A$3:$U$3,1,2))=IF(_xlfn.XLOOKUP($A89,INDIRECT("_"&amp;_xlfn.XLOOKUP(AM$2,WatchbillMONTHLY!$A$3:$U$3,OFFSET(WatchbillMONTHLY!$A$3:$U$3,1,2))),INDIRECT("_"&amp;_xlfn.XLOOKUP(AM$2,WatchbillMONTHLY!$A$3:$U$3,OFFSET(WatchbillMONTHLY!$A$3:$U$3,1,2))))=$A89,_xlfn.XLOOKUP(AM$2,WatchbillMONTHLY!$A$3:$U$3,OFFSET(WatchbillMONTHLY!$A$3:$U$3,1,2)),FALSE),TRUE,FALSE),
IF(_xlfn.XLOOKUP(AM$2,WatchbillMONTHLY!$A$20:$U$20,OFFSET(WatchbillMONTHLY!$A$20:$U$20,1,2))=IF(_xlfn.XLOOKUP($A89,INDIRECT("_"&amp;_xlfn.XLOOKUP(AM$2,WatchbillMONTHLY!$A$20:$U$20,OFFSET(WatchbillMONTHLY!$A$20:$U$20,1,2))),INDIRECT("_"&amp;_xlfn.XLOOKUP(AM$2,WatchbillMONTHLY!$A$20:$U$20,OFFSET(WatchbillMONTHLY!$A$20:$U$20,1,2))))=$A89,_xlfn.XLOOKUP(AM$2,WatchbillMONTHLY!$A$20:$U$20,OFFSET(WatchbillMONTHLY!$A$20:$U$20,1,2)),FALSE),TRUE,FALSE)),
IF(_xlfn.XLOOKUP(AM$2,WatchbillMONTHLY!$A$37:$U$37,OFFSET(WatchbillMONTHLY!$A$37:$U$37,1,2))=IF(_xlfn.XLOOKUP($A89,INDIRECT("_"&amp;_xlfn.XLOOKUP(AM$2,WatchbillMONTHLY!$A$37:$U$37,OFFSET(WatchbillMONTHLY!$A$37:$U$37,1,2))),INDIRECT("_"&amp;_xlfn.XLOOKUP(AM$2,WatchbillMONTHLY!$A$37:$U$37,OFFSET(WatchbillMONTHLY!$A$37:$U$37,1,2))))=$A89,_xlfn.XLOOKUP(AM$2,WatchbillMONTHLY!$A$37:$U$37,OFFSET(WatchbillMONTHLY!$A$37:$U$37,1,2)),FALSE),TRUE,FALSE)),
IF(_xlfn.XLOOKUP(AM$2,WatchbillMONTHLY!$A$54:$U$54,OFFSET(WatchbillMONTHLY!$A$54:$U$54,1,2))=IF(_xlfn.XLOOKUP($A89,INDIRECT("_"&amp;_xlfn.XLOOKUP(AM$2,WatchbillMONTHLY!$A$54:$U$54,OFFSET(WatchbillMONTHLY!$A$54:$U$54,1,2))),INDIRECT("_"&amp;_xlfn.XLOOKUP(AM$2,WatchbillMONTHLY!$A$54:$U$54,OFFSET(WatchbillMONTHLY!$A$54:$U$54,1,2))))=$A89,_xlfn.XLOOKUP(AM$2,WatchbillMONTHLY!$A$54:$U$54,OFFSET(WatchbillMONTHLY!$A$54:$U$54,1,2)),FALSE),TRUE,FALSE)),
IF(_xlfn.XLOOKUP(AM$2,WatchbillMONTHLY!$A$71:$U$71,OFFSET(WatchbillMONTHLY!$A$71:$U$71,1,2))=IF(_xlfn.XLOOKUP($A89,INDIRECT("_"&amp;_xlfn.XLOOKUP(AM$2,WatchbillMONTHLY!$A$71:$U$71,OFFSET(WatchbillMONTHLY!$A$71:$U$71,1,2))),INDIRECT("_"&amp;_xlfn.XLOOKUP(AM$2,WatchbillMONTHLY!$A$71:$U$71,OFFSET(WatchbillMONTHLY!$A$71:$U$71,1,2))))=$A89,_xlfn.XLOOKUP(AM$2,WatchbillMONTHLY!$A$71:$U$71,OFFSET(WatchbillMONTHLY!$A$71:$U$71,1,2)),FALSE),TRUE,FALSE)),
IF(_xlfn.XLOOKUP(AM$2,WatchbillMONTHLY!$A$88:$U$88,OFFSET(WatchbillMONTHLY!$A$88:$U$88,1,2))=IF(_xlfn.XLOOKUP($A89,INDIRECT("_"&amp;_xlfn.XLOOKUP(AM$2,WatchbillMONTHLY!$A$88:$U$88,OFFSET(WatchbillMONTHLY!$A$88:$U$88,1,2))),INDIRECT("_"&amp;_xlfn.XLOOKUP(AM$2,WatchbillMONTHLY!$A$88:$U$88,OFFSET(WatchbillMONTHLY!$A$88:$U$88,1,2))))=$A89,_xlfn.XLOOKUP(AM$2,WatchbillMONTHLY!$A$88:$U$88,OFFSET(WatchbillMONTHLY!$A$88:$U$88,1,2)),FALSE),TRUE,FALSE)),
FALSE),FALSE)</f>
        <v>0</v>
      </c>
      <c r="AN89" s="209" t="b" cm="1">
        <f t="array" aca="1" ref="AN89" ca="1">IF(AND($A89 &gt; 0, G89 &gt; 0,AN$2&lt;MiscFormulas!$A$5+1),
_xlfn.IFNA(
_xlfn.IFNA(
_xlfn.IFNA(
_xlfn.IFNA(
_xlfn.IFNA(
_xlfn.IFNA(
IF(_xlfn.XLOOKUP(AN$2,WatchbillMONTHLY!$A$3:$U$3,OFFSET(WatchbillMONTHLY!$A$3:$U$3,1,2))=IF(_xlfn.XLOOKUP($A89,INDIRECT("_"&amp;_xlfn.XLOOKUP(AN$2,WatchbillMONTHLY!$A$3:$U$3,OFFSET(WatchbillMONTHLY!$A$3:$U$3,1,2))),INDIRECT("_"&amp;_xlfn.XLOOKUP(AN$2,WatchbillMONTHLY!$A$3:$U$3,OFFSET(WatchbillMONTHLY!$A$3:$U$3,1,2))))=$A89,_xlfn.XLOOKUP(AN$2,WatchbillMONTHLY!$A$3:$U$3,OFFSET(WatchbillMONTHLY!$A$3:$U$3,1,2)),FALSE),TRUE,FALSE),
IF(_xlfn.XLOOKUP(AN$2,WatchbillMONTHLY!$A$20:$U$20,OFFSET(WatchbillMONTHLY!$A$20:$U$20,1,2))=IF(_xlfn.XLOOKUP($A89,INDIRECT("_"&amp;_xlfn.XLOOKUP(AN$2,WatchbillMONTHLY!$A$20:$U$20,OFFSET(WatchbillMONTHLY!$A$20:$U$20,1,2))),INDIRECT("_"&amp;_xlfn.XLOOKUP(AN$2,WatchbillMONTHLY!$A$20:$U$20,OFFSET(WatchbillMONTHLY!$A$20:$U$20,1,2))))=$A89,_xlfn.XLOOKUP(AN$2,WatchbillMONTHLY!$A$20:$U$20,OFFSET(WatchbillMONTHLY!$A$20:$U$20,1,2)),FALSE),TRUE,FALSE)),
IF(_xlfn.XLOOKUP(AN$2,WatchbillMONTHLY!$A$37:$U$37,OFFSET(WatchbillMONTHLY!$A$37:$U$37,1,2))=IF(_xlfn.XLOOKUP($A89,INDIRECT("_"&amp;_xlfn.XLOOKUP(AN$2,WatchbillMONTHLY!$A$37:$U$37,OFFSET(WatchbillMONTHLY!$A$37:$U$37,1,2))),INDIRECT("_"&amp;_xlfn.XLOOKUP(AN$2,WatchbillMONTHLY!$A$37:$U$37,OFFSET(WatchbillMONTHLY!$A$37:$U$37,1,2))))=$A89,_xlfn.XLOOKUP(AN$2,WatchbillMONTHLY!$A$37:$U$37,OFFSET(WatchbillMONTHLY!$A$37:$U$37,1,2)),FALSE),TRUE,FALSE)),
IF(_xlfn.XLOOKUP(AN$2,WatchbillMONTHLY!$A$54:$U$54,OFFSET(WatchbillMONTHLY!$A$54:$U$54,1,2))=IF(_xlfn.XLOOKUP($A89,INDIRECT("_"&amp;_xlfn.XLOOKUP(AN$2,WatchbillMONTHLY!$A$54:$U$54,OFFSET(WatchbillMONTHLY!$A$54:$U$54,1,2))),INDIRECT("_"&amp;_xlfn.XLOOKUP(AN$2,WatchbillMONTHLY!$A$54:$U$54,OFFSET(WatchbillMONTHLY!$A$54:$U$54,1,2))))=$A89,_xlfn.XLOOKUP(AN$2,WatchbillMONTHLY!$A$54:$U$54,OFFSET(WatchbillMONTHLY!$A$54:$U$54,1,2)),FALSE),TRUE,FALSE)),
IF(_xlfn.XLOOKUP(AN$2,WatchbillMONTHLY!$A$71:$U$71,OFFSET(WatchbillMONTHLY!$A$71:$U$71,1,2))=IF(_xlfn.XLOOKUP($A89,INDIRECT("_"&amp;_xlfn.XLOOKUP(AN$2,WatchbillMONTHLY!$A$71:$U$71,OFFSET(WatchbillMONTHLY!$A$71:$U$71,1,2))),INDIRECT("_"&amp;_xlfn.XLOOKUP(AN$2,WatchbillMONTHLY!$A$71:$U$71,OFFSET(WatchbillMONTHLY!$A$71:$U$71,1,2))))=$A89,_xlfn.XLOOKUP(AN$2,WatchbillMONTHLY!$A$71:$U$71,OFFSET(WatchbillMONTHLY!$A$71:$U$71,1,2)),FALSE),TRUE,FALSE)),
IF(_xlfn.XLOOKUP(AN$2,WatchbillMONTHLY!$A$88:$U$88,OFFSET(WatchbillMONTHLY!$A$88:$U$88,1,2))=IF(_xlfn.XLOOKUP($A89,INDIRECT("_"&amp;_xlfn.XLOOKUP(AN$2,WatchbillMONTHLY!$A$88:$U$88,OFFSET(WatchbillMONTHLY!$A$88:$U$88,1,2))),INDIRECT("_"&amp;_xlfn.XLOOKUP(AN$2,WatchbillMONTHLY!$A$88:$U$88,OFFSET(WatchbillMONTHLY!$A$88:$U$88,1,2))))=$A89,_xlfn.XLOOKUP(AN$2,WatchbillMONTHLY!$A$88:$U$88,OFFSET(WatchbillMONTHLY!$A$88:$U$88,1,2)),FALSE),TRUE,FALSE)),
FALSE),FALSE)</f>
        <v>0</v>
      </c>
      <c r="AO89" s="209" t="b" cm="1">
        <f t="array" aca="1" ref="AO89" ca="1">IF(AND($A89 &gt; 0, H89 &gt; 0,AO$2&lt;MiscFormulas!$A$5+1),
_xlfn.IFNA(
_xlfn.IFNA(
_xlfn.IFNA(
_xlfn.IFNA(
_xlfn.IFNA(
_xlfn.IFNA(
IF(_xlfn.XLOOKUP(AO$2,WatchbillMONTHLY!$A$3:$U$3,OFFSET(WatchbillMONTHLY!$A$3:$U$3,1,2))=IF(_xlfn.XLOOKUP($A89,INDIRECT("_"&amp;_xlfn.XLOOKUP(AO$2,WatchbillMONTHLY!$A$3:$U$3,OFFSET(WatchbillMONTHLY!$A$3:$U$3,1,2))),INDIRECT("_"&amp;_xlfn.XLOOKUP(AO$2,WatchbillMONTHLY!$A$3:$U$3,OFFSET(WatchbillMONTHLY!$A$3:$U$3,1,2))))=$A89,_xlfn.XLOOKUP(AO$2,WatchbillMONTHLY!$A$3:$U$3,OFFSET(WatchbillMONTHLY!$A$3:$U$3,1,2)),FALSE),TRUE,FALSE),
IF(_xlfn.XLOOKUP(AO$2,WatchbillMONTHLY!$A$20:$U$20,OFFSET(WatchbillMONTHLY!$A$20:$U$20,1,2))=IF(_xlfn.XLOOKUP($A89,INDIRECT("_"&amp;_xlfn.XLOOKUP(AO$2,WatchbillMONTHLY!$A$20:$U$20,OFFSET(WatchbillMONTHLY!$A$20:$U$20,1,2))),INDIRECT("_"&amp;_xlfn.XLOOKUP(AO$2,WatchbillMONTHLY!$A$20:$U$20,OFFSET(WatchbillMONTHLY!$A$20:$U$20,1,2))))=$A89,_xlfn.XLOOKUP(AO$2,WatchbillMONTHLY!$A$20:$U$20,OFFSET(WatchbillMONTHLY!$A$20:$U$20,1,2)),FALSE),TRUE,FALSE)),
IF(_xlfn.XLOOKUP(AO$2,WatchbillMONTHLY!$A$37:$U$37,OFFSET(WatchbillMONTHLY!$A$37:$U$37,1,2))=IF(_xlfn.XLOOKUP($A89,INDIRECT("_"&amp;_xlfn.XLOOKUP(AO$2,WatchbillMONTHLY!$A$37:$U$37,OFFSET(WatchbillMONTHLY!$A$37:$U$37,1,2))),INDIRECT("_"&amp;_xlfn.XLOOKUP(AO$2,WatchbillMONTHLY!$A$37:$U$37,OFFSET(WatchbillMONTHLY!$A$37:$U$37,1,2))))=$A89,_xlfn.XLOOKUP(AO$2,WatchbillMONTHLY!$A$37:$U$37,OFFSET(WatchbillMONTHLY!$A$37:$U$37,1,2)),FALSE),TRUE,FALSE)),
IF(_xlfn.XLOOKUP(AO$2,WatchbillMONTHLY!$A$54:$U$54,OFFSET(WatchbillMONTHLY!$A$54:$U$54,1,2))=IF(_xlfn.XLOOKUP($A89,INDIRECT("_"&amp;_xlfn.XLOOKUP(AO$2,WatchbillMONTHLY!$A$54:$U$54,OFFSET(WatchbillMONTHLY!$A$54:$U$54,1,2))),INDIRECT("_"&amp;_xlfn.XLOOKUP(AO$2,WatchbillMONTHLY!$A$54:$U$54,OFFSET(WatchbillMONTHLY!$A$54:$U$54,1,2))))=$A89,_xlfn.XLOOKUP(AO$2,WatchbillMONTHLY!$A$54:$U$54,OFFSET(WatchbillMONTHLY!$A$54:$U$54,1,2)),FALSE),TRUE,FALSE)),
IF(_xlfn.XLOOKUP(AO$2,WatchbillMONTHLY!$A$71:$U$71,OFFSET(WatchbillMONTHLY!$A$71:$U$71,1,2))=IF(_xlfn.XLOOKUP($A89,INDIRECT("_"&amp;_xlfn.XLOOKUP(AO$2,WatchbillMONTHLY!$A$71:$U$71,OFFSET(WatchbillMONTHLY!$A$71:$U$71,1,2))),INDIRECT("_"&amp;_xlfn.XLOOKUP(AO$2,WatchbillMONTHLY!$A$71:$U$71,OFFSET(WatchbillMONTHLY!$A$71:$U$71,1,2))))=$A89,_xlfn.XLOOKUP(AO$2,WatchbillMONTHLY!$A$71:$U$71,OFFSET(WatchbillMONTHLY!$A$71:$U$71,1,2)),FALSE),TRUE,FALSE)),
IF(_xlfn.XLOOKUP(AO$2,WatchbillMONTHLY!$A$88:$U$88,OFFSET(WatchbillMONTHLY!$A$88:$U$88,1,2))=IF(_xlfn.XLOOKUP($A89,INDIRECT("_"&amp;_xlfn.XLOOKUP(AO$2,WatchbillMONTHLY!$A$88:$U$88,OFFSET(WatchbillMONTHLY!$A$88:$U$88,1,2))),INDIRECT("_"&amp;_xlfn.XLOOKUP(AO$2,WatchbillMONTHLY!$A$88:$U$88,OFFSET(WatchbillMONTHLY!$A$88:$U$88,1,2))))=$A89,_xlfn.XLOOKUP(AO$2,WatchbillMONTHLY!$A$88:$U$88,OFFSET(WatchbillMONTHLY!$A$88:$U$88,1,2)),FALSE),TRUE,FALSE)),
FALSE),FALSE)</f>
        <v>0</v>
      </c>
      <c r="AP89" s="209" t="b" cm="1">
        <f t="array" aca="1" ref="AP89" ca="1">IF(AND($A89 &gt; 0, I89 &gt; 0,AP$2&lt;MiscFormulas!$A$5+1),
_xlfn.IFNA(
_xlfn.IFNA(
_xlfn.IFNA(
_xlfn.IFNA(
_xlfn.IFNA(
_xlfn.IFNA(
IF(_xlfn.XLOOKUP(AP$2,WatchbillMONTHLY!$A$3:$U$3,OFFSET(WatchbillMONTHLY!$A$3:$U$3,1,2))=IF(_xlfn.XLOOKUP($A89,INDIRECT("_"&amp;_xlfn.XLOOKUP(AP$2,WatchbillMONTHLY!$A$3:$U$3,OFFSET(WatchbillMONTHLY!$A$3:$U$3,1,2))),INDIRECT("_"&amp;_xlfn.XLOOKUP(AP$2,WatchbillMONTHLY!$A$3:$U$3,OFFSET(WatchbillMONTHLY!$A$3:$U$3,1,2))))=$A89,_xlfn.XLOOKUP(AP$2,WatchbillMONTHLY!$A$3:$U$3,OFFSET(WatchbillMONTHLY!$A$3:$U$3,1,2)),FALSE),TRUE,FALSE),
IF(_xlfn.XLOOKUP(AP$2,WatchbillMONTHLY!$A$20:$U$20,OFFSET(WatchbillMONTHLY!$A$20:$U$20,1,2))=IF(_xlfn.XLOOKUP($A89,INDIRECT("_"&amp;_xlfn.XLOOKUP(AP$2,WatchbillMONTHLY!$A$20:$U$20,OFFSET(WatchbillMONTHLY!$A$20:$U$20,1,2))),INDIRECT("_"&amp;_xlfn.XLOOKUP(AP$2,WatchbillMONTHLY!$A$20:$U$20,OFFSET(WatchbillMONTHLY!$A$20:$U$20,1,2))))=$A89,_xlfn.XLOOKUP(AP$2,WatchbillMONTHLY!$A$20:$U$20,OFFSET(WatchbillMONTHLY!$A$20:$U$20,1,2)),FALSE),TRUE,FALSE)),
IF(_xlfn.XLOOKUP(AP$2,WatchbillMONTHLY!$A$37:$U$37,OFFSET(WatchbillMONTHLY!$A$37:$U$37,1,2))=IF(_xlfn.XLOOKUP($A89,INDIRECT("_"&amp;_xlfn.XLOOKUP(AP$2,WatchbillMONTHLY!$A$37:$U$37,OFFSET(WatchbillMONTHLY!$A$37:$U$37,1,2))),INDIRECT("_"&amp;_xlfn.XLOOKUP(AP$2,WatchbillMONTHLY!$A$37:$U$37,OFFSET(WatchbillMONTHLY!$A$37:$U$37,1,2))))=$A89,_xlfn.XLOOKUP(AP$2,WatchbillMONTHLY!$A$37:$U$37,OFFSET(WatchbillMONTHLY!$A$37:$U$37,1,2)),FALSE),TRUE,FALSE)),
IF(_xlfn.XLOOKUP(AP$2,WatchbillMONTHLY!$A$54:$U$54,OFFSET(WatchbillMONTHLY!$A$54:$U$54,1,2))=IF(_xlfn.XLOOKUP($A89,INDIRECT("_"&amp;_xlfn.XLOOKUP(AP$2,WatchbillMONTHLY!$A$54:$U$54,OFFSET(WatchbillMONTHLY!$A$54:$U$54,1,2))),INDIRECT("_"&amp;_xlfn.XLOOKUP(AP$2,WatchbillMONTHLY!$A$54:$U$54,OFFSET(WatchbillMONTHLY!$A$54:$U$54,1,2))))=$A89,_xlfn.XLOOKUP(AP$2,WatchbillMONTHLY!$A$54:$U$54,OFFSET(WatchbillMONTHLY!$A$54:$U$54,1,2)),FALSE),TRUE,FALSE)),
IF(_xlfn.XLOOKUP(AP$2,WatchbillMONTHLY!$A$71:$U$71,OFFSET(WatchbillMONTHLY!$A$71:$U$71,1,2))=IF(_xlfn.XLOOKUP($A89,INDIRECT("_"&amp;_xlfn.XLOOKUP(AP$2,WatchbillMONTHLY!$A$71:$U$71,OFFSET(WatchbillMONTHLY!$A$71:$U$71,1,2))),INDIRECT("_"&amp;_xlfn.XLOOKUP(AP$2,WatchbillMONTHLY!$A$71:$U$71,OFFSET(WatchbillMONTHLY!$A$71:$U$71,1,2))))=$A89,_xlfn.XLOOKUP(AP$2,WatchbillMONTHLY!$A$71:$U$71,OFFSET(WatchbillMONTHLY!$A$71:$U$71,1,2)),FALSE),TRUE,FALSE)),
IF(_xlfn.XLOOKUP(AP$2,WatchbillMONTHLY!$A$88:$U$88,OFFSET(WatchbillMONTHLY!$A$88:$U$88,1,2))=IF(_xlfn.XLOOKUP($A89,INDIRECT("_"&amp;_xlfn.XLOOKUP(AP$2,WatchbillMONTHLY!$A$88:$U$88,OFFSET(WatchbillMONTHLY!$A$88:$U$88,1,2))),INDIRECT("_"&amp;_xlfn.XLOOKUP(AP$2,WatchbillMONTHLY!$A$88:$U$88,OFFSET(WatchbillMONTHLY!$A$88:$U$88,1,2))))=$A89,_xlfn.XLOOKUP(AP$2,WatchbillMONTHLY!$A$88:$U$88,OFFSET(WatchbillMONTHLY!$A$88:$U$88,1,2)),FALSE),TRUE,FALSE)),
FALSE),FALSE)</f>
        <v>0</v>
      </c>
      <c r="AQ89" s="209" t="b" cm="1">
        <f t="array" aca="1" ref="AQ89" ca="1">IF(AND($A89 &gt; 0, J89 &gt; 0,AQ$2&lt;MiscFormulas!$A$5+1),
_xlfn.IFNA(
_xlfn.IFNA(
_xlfn.IFNA(
_xlfn.IFNA(
_xlfn.IFNA(
_xlfn.IFNA(
IF(_xlfn.XLOOKUP(AQ$2,WatchbillMONTHLY!$A$3:$U$3,OFFSET(WatchbillMONTHLY!$A$3:$U$3,1,2))=IF(_xlfn.XLOOKUP($A89,INDIRECT("_"&amp;_xlfn.XLOOKUP(AQ$2,WatchbillMONTHLY!$A$3:$U$3,OFFSET(WatchbillMONTHLY!$A$3:$U$3,1,2))),INDIRECT("_"&amp;_xlfn.XLOOKUP(AQ$2,WatchbillMONTHLY!$A$3:$U$3,OFFSET(WatchbillMONTHLY!$A$3:$U$3,1,2))))=$A89,_xlfn.XLOOKUP(AQ$2,WatchbillMONTHLY!$A$3:$U$3,OFFSET(WatchbillMONTHLY!$A$3:$U$3,1,2)),FALSE),TRUE,FALSE),
IF(_xlfn.XLOOKUP(AQ$2,WatchbillMONTHLY!$A$20:$U$20,OFFSET(WatchbillMONTHLY!$A$20:$U$20,1,2))=IF(_xlfn.XLOOKUP($A89,INDIRECT("_"&amp;_xlfn.XLOOKUP(AQ$2,WatchbillMONTHLY!$A$20:$U$20,OFFSET(WatchbillMONTHLY!$A$20:$U$20,1,2))),INDIRECT("_"&amp;_xlfn.XLOOKUP(AQ$2,WatchbillMONTHLY!$A$20:$U$20,OFFSET(WatchbillMONTHLY!$A$20:$U$20,1,2))))=$A89,_xlfn.XLOOKUP(AQ$2,WatchbillMONTHLY!$A$20:$U$20,OFFSET(WatchbillMONTHLY!$A$20:$U$20,1,2)),FALSE),TRUE,FALSE)),
IF(_xlfn.XLOOKUP(AQ$2,WatchbillMONTHLY!$A$37:$U$37,OFFSET(WatchbillMONTHLY!$A$37:$U$37,1,2))=IF(_xlfn.XLOOKUP($A89,INDIRECT("_"&amp;_xlfn.XLOOKUP(AQ$2,WatchbillMONTHLY!$A$37:$U$37,OFFSET(WatchbillMONTHLY!$A$37:$U$37,1,2))),INDIRECT("_"&amp;_xlfn.XLOOKUP(AQ$2,WatchbillMONTHLY!$A$37:$U$37,OFFSET(WatchbillMONTHLY!$A$37:$U$37,1,2))))=$A89,_xlfn.XLOOKUP(AQ$2,WatchbillMONTHLY!$A$37:$U$37,OFFSET(WatchbillMONTHLY!$A$37:$U$37,1,2)),FALSE),TRUE,FALSE)),
IF(_xlfn.XLOOKUP(AQ$2,WatchbillMONTHLY!$A$54:$U$54,OFFSET(WatchbillMONTHLY!$A$54:$U$54,1,2))=IF(_xlfn.XLOOKUP($A89,INDIRECT("_"&amp;_xlfn.XLOOKUP(AQ$2,WatchbillMONTHLY!$A$54:$U$54,OFFSET(WatchbillMONTHLY!$A$54:$U$54,1,2))),INDIRECT("_"&amp;_xlfn.XLOOKUP(AQ$2,WatchbillMONTHLY!$A$54:$U$54,OFFSET(WatchbillMONTHLY!$A$54:$U$54,1,2))))=$A89,_xlfn.XLOOKUP(AQ$2,WatchbillMONTHLY!$A$54:$U$54,OFFSET(WatchbillMONTHLY!$A$54:$U$54,1,2)),FALSE),TRUE,FALSE)),
IF(_xlfn.XLOOKUP(AQ$2,WatchbillMONTHLY!$A$71:$U$71,OFFSET(WatchbillMONTHLY!$A$71:$U$71,1,2))=IF(_xlfn.XLOOKUP($A89,INDIRECT("_"&amp;_xlfn.XLOOKUP(AQ$2,WatchbillMONTHLY!$A$71:$U$71,OFFSET(WatchbillMONTHLY!$A$71:$U$71,1,2))),INDIRECT("_"&amp;_xlfn.XLOOKUP(AQ$2,WatchbillMONTHLY!$A$71:$U$71,OFFSET(WatchbillMONTHLY!$A$71:$U$71,1,2))))=$A89,_xlfn.XLOOKUP(AQ$2,WatchbillMONTHLY!$A$71:$U$71,OFFSET(WatchbillMONTHLY!$A$71:$U$71,1,2)),FALSE),TRUE,FALSE)),
IF(_xlfn.XLOOKUP(AQ$2,WatchbillMONTHLY!$A$88:$U$88,OFFSET(WatchbillMONTHLY!$A$88:$U$88,1,2))=IF(_xlfn.XLOOKUP($A89,INDIRECT("_"&amp;_xlfn.XLOOKUP(AQ$2,WatchbillMONTHLY!$A$88:$U$88,OFFSET(WatchbillMONTHLY!$A$88:$U$88,1,2))),INDIRECT("_"&amp;_xlfn.XLOOKUP(AQ$2,WatchbillMONTHLY!$A$88:$U$88,OFFSET(WatchbillMONTHLY!$A$88:$U$88,1,2))))=$A89,_xlfn.XLOOKUP(AQ$2,WatchbillMONTHLY!$A$88:$U$88,OFFSET(WatchbillMONTHLY!$A$88:$U$88,1,2)),FALSE),TRUE,FALSE)),
FALSE),FALSE)</f>
        <v>0</v>
      </c>
      <c r="AR89" s="209" t="b" cm="1">
        <f t="array" aca="1" ref="AR89" ca="1">IF(AND($A89 &gt; 0, K89 &gt; 0,AR$2&lt;MiscFormulas!$A$5+1),
_xlfn.IFNA(
_xlfn.IFNA(
_xlfn.IFNA(
_xlfn.IFNA(
_xlfn.IFNA(
_xlfn.IFNA(
IF(_xlfn.XLOOKUP(AR$2,WatchbillMONTHLY!$A$3:$U$3,OFFSET(WatchbillMONTHLY!$A$3:$U$3,1,2))=IF(_xlfn.XLOOKUP($A89,INDIRECT("_"&amp;_xlfn.XLOOKUP(AR$2,WatchbillMONTHLY!$A$3:$U$3,OFFSET(WatchbillMONTHLY!$A$3:$U$3,1,2))),INDIRECT("_"&amp;_xlfn.XLOOKUP(AR$2,WatchbillMONTHLY!$A$3:$U$3,OFFSET(WatchbillMONTHLY!$A$3:$U$3,1,2))))=$A89,_xlfn.XLOOKUP(AR$2,WatchbillMONTHLY!$A$3:$U$3,OFFSET(WatchbillMONTHLY!$A$3:$U$3,1,2)),FALSE),TRUE,FALSE),
IF(_xlfn.XLOOKUP(AR$2,WatchbillMONTHLY!$A$20:$U$20,OFFSET(WatchbillMONTHLY!$A$20:$U$20,1,2))=IF(_xlfn.XLOOKUP($A89,INDIRECT("_"&amp;_xlfn.XLOOKUP(AR$2,WatchbillMONTHLY!$A$20:$U$20,OFFSET(WatchbillMONTHLY!$A$20:$U$20,1,2))),INDIRECT("_"&amp;_xlfn.XLOOKUP(AR$2,WatchbillMONTHLY!$A$20:$U$20,OFFSET(WatchbillMONTHLY!$A$20:$U$20,1,2))))=$A89,_xlfn.XLOOKUP(AR$2,WatchbillMONTHLY!$A$20:$U$20,OFFSET(WatchbillMONTHLY!$A$20:$U$20,1,2)),FALSE),TRUE,FALSE)),
IF(_xlfn.XLOOKUP(AR$2,WatchbillMONTHLY!$A$37:$U$37,OFFSET(WatchbillMONTHLY!$A$37:$U$37,1,2))=IF(_xlfn.XLOOKUP($A89,INDIRECT("_"&amp;_xlfn.XLOOKUP(AR$2,WatchbillMONTHLY!$A$37:$U$37,OFFSET(WatchbillMONTHLY!$A$37:$U$37,1,2))),INDIRECT("_"&amp;_xlfn.XLOOKUP(AR$2,WatchbillMONTHLY!$A$37:$U$37,OFFSET(WatchbillMONTHLY!$A$37:$U$37,1,2))))=$A89,_xlfn.XLOOKUP(AR$2,WatchbillMONTHLY!$A$37:$U$37,OFFSET(WatchbillMONTHLY!$A$37:$U$37,1,2)),FALSE),TRUE,FALSE)),
IF(_xlfn.XLOOKUP(AR$2,WatchbillMONTHLY!$A$54:$U$54,OFFSET(WatchbillMONTHLY!$A$54:$U$54,1,2))=IF(_xlfn.XLOOKUP($A89,INDIRECT("_"&amp;_xlfn.XLOOKUP(AR$2,WatchbillMONTHLY!$A$54:$U$54,OFFSET(WatchbillMONTHLY!$A$54:$U$54,1,2))),INDIRECT("_"&amp;_xlfn.XLOOKUP(AR$2,WatchbillMONTHLY!$A$54:$U$54,OFFSET(WatchbillMONTHLY!$A$54:$U$54,1,2))))=$A89,_xlfn.XLOOKUP(AR$2,WatchbillMONTHLY!$A$54:$U$54,OFFSET(WatchbillMONTHLY!$A$54:$U$54,1,2)),FALSE),TRUE,FALSE)),
IF(_xlfn.XLOOKUP(AR$2,WatchbillMONTHLY!$A$71:$U$71,OFFSET(WatchbillMONTHLY!$A$71:$U$71,1,2))=IF(_xlfn.XLOOKUP($A89,INDIRECT("_"&amp;_xlfn.XLOOKUP(AR$2,WatchbillMONTHLY!$A$71:$U$71,OFFSET(WatchbillMONTHLY!$A$71:$U$71,1,2))),INDIRECT("_"&amp;_xlfn.XLOOKUP(AR$2,WatchbillMONTHLY!$A$71:$U$71,OFFSET(WatchbillMONTHLY!$A$71:$U$71,1,2))))=$A89,_xlfn.XLOOKUP(AR$2,WatchbillMONTHLY!$A$71:$U$71,OFFSET(WatchbillMONTHLY!$A$71:$U$71,1,2)),FALSE),TRUE,FALSE)),
IF(_xlfn.XLOOKUP(AR$2,WatchbillMONTHLY!$A$88:$U$88,OFFSET(WatchbillMONTHLY!$A$88:$U$88,1,2))=IF(_xlfn.XLOOKUP($A89,INDIRECT("_"&amp;_xlfn.XLOOKUP(AR$2,WatchbillMONTHLY!$A$88:$U$88,OFFSET(WatchbillMONTHLY!$A$88:$U$88,1,2))),INDIRECT("_"&amp;_xlfn.XLOOKUP(AR$2,WatchbillMONTHLY!$A$88:$U$88,OFFSET(WatchbillMONTHLY!$A$88:$U$88,1,2))))=$A89,_xlfn.XLOOKUP(AR$2,WatchbillMONTHLY!$A$88:$U$88,OFFSET(WatchbillMONTHLY!$A$88:$U$88,1,2)),FALSE),TRUE,FALSE)),
FALSE),FALSE)</f>
        <v>0</v>
      </c>
      <c r="AS89" s="209" t="b" cm="1">
        <f t="array" aca="1" ref="AS89" ca="1">IF(AND($A89 &gt; 0, L89 &gt; 0,AS$2&lt;MiscFormulas!$A$5+1),
_xlfn.IFNA(
_xlfn.IFNA(
_xlfn.IFNA(
_xlfn.IFNA(
_xlfn.IFNA(
_xlfn.IFNA(
IF(_xlfn.XLOOKUP(AS$2,WatchbillMONTHLY!$A$3:$U$3,OFFSET(WatchbillMONTHLY!$A$3:$U$3,1,2))=IF(_xlfn.XLOOKUP($A89,INDIRECT("_"&amp;_xlfn.XLOOKUP(AS$2,WatchbillMONTHLY!$A$3:$U$3,OFFSET(WatchbillMONTHLY!$A$3:$U$3,1,2))),INDIRECT("_"&amp;_xlfn.XLOOKUP(AS$2,WatchbillMONTHLY!$A$3:$U$3,OFFSET(WatchbillMONTHLY!$A$3:$U$3,1,2))))=$A89,_xlfn.XLOOKUP(AS$2,WatchbillMONTHLY!$A$3:$U$3,OFFSET(WatchbillMONTHLY!$A$3:$U$3,1,2)),FALSE),TRUE,FALSE),
IF(_xlfn.XLOOKUP(AS$2,WatchbillMONTHLY!$A$20:$U$20,OFFSET(WatchbillMONTHLY!$A$20:$U$20,1,2))=IF(_xlfn.XLOOKUP($A89,INDIRECT("_"&amp;_xlfn.XLOOKUP(AS$2,WatchbillMONTHLY!$A$20:$U$20,OFFSET(WatchbillMONTHLY!$A$20:$U$20,1,2))),INDIRECT("_"&amp;_xlfn.XLOOKUP(AS$2,WatchbillMONTHLY!$A$20:$U$20,OFFSET(WatchbillMONTHLY!$A$20:$U$20,1,2))))=$A89,_xlfn.XLOOKUP(AS$2,WatchbillMONTHLY!$A$20:$U$20,OFFSET(WatchbillMONTHLY!$A$20:$U$20,1,2)),FALSE),TRUE,FALSE)),
IF(_xlfn.XLOOKUP(AS$2,WatchbillMONTHLY!$A$37:$U$37,OFFSET(WatchbillMONTHLY!$A$37:$U$37,1,2))=IF(_xlfn.XLOOKUP($A89,INDIRECT("_"&amp;_xlfn.XLOOKUP(AS$2,WatchbillMONTHLY!$A$37:$U$37,OFFSET(WatchbillMONTHLY!$A$37:$U$37,1,2))),INDIRECT("_"&amp;_xlfn.XLOOKUP(AS$2,WatchbillMONTHLY!$A$37:$U$37,OFFSET(WatchbillMONTHLY!$A$37:$U$37,1,2))))=$A89,_xlfn.XLOOKUP(AS$2,WatchbillMONTHLY!$A$37:$U$37,OFFSET(WatchbillMONTHLY!$A$37:$U$37,1,2)),FALSE),TRUE,FALSE)),
IF(_xlfn.XLOOKUP(AS$2,WatchbillMONTHLY!$A$54:$U$54,OFFSET(WatchbillMONTHLY!$A$54:$U$54,1,2))=IF(_xlfn.XLOOKUP($A89,INDIRECT("_"&amp;_xlfn.XLOOKUP(AS$2,WatchbillMONTHLY!$A$54:$U$54,OFFSET(WatchbillMONTHLY!$A$54:$U$54,1,2))),INDIRECT("_"&amp;_xlfn.XLOOKUP(AS$2,WatchbillMONTHLY!$A$54:$U$54,OFFSET(WatchbillMONTHLY!$A$54:$U$54,1,2))))=$A89,_xlfn.XLOOKUP(AS$2,WatchbillMONTHLY!$A$54:$U$54,OFFSET(WatchbillMONTHLY!$A$54:$U$54,1,2)),FALSE),TRUE,FALSE)),
IF(_xlfn.XLOOKUP(AS$2,WatchbillMONTHLY!$A$71:$U$71,OFFSET(WatchbillMONTHLY!$A$71:$U$71,1,2))=IF(_xlfn.XLOOKUP($A89,INDIRECT("_"&amp;_xlfn.XLOOKUP(AS$2,WatchbillMONTHLY!$A$71:$U$71,OFFSET(WatchbillMONTHLY!$A$71:$U$71,1,2))),INDIRECT("_"&amp;_xlfn.XLOOKUP(AS$2,WatchbillMONTHLY!$A$71:$U$71,OFFSET(WatchbillMONTHLY!$A$71:$U$71,1,2))))=$A89,_xlfn.XLOOKUP(AS$2,WatchbillMONTHLY!$A$71:$U$71,OFFSET(WatchbillMONTHLY!$A$71:$U$71,1,2)),FALSE),TRUE,FALSE)),
IF(_xlfn.XLOOKUP(AS$2,WatchbillMONTHLY!$A$88:$U$88,OFFSET(WatchbillMONTHLY!$A$88:$U$88,1,2))=IF(_xlfn.XLOOKUP($A89,INDIRECT("_"&amp;_xlfn.XLOOKUP(AS$2,WatchbillMONTHLY!$A$88:$U$88,OFFSET(WatchbillMONTHLY!$A$88:$U$88,1,2))),INDIRECT("_"&amp;_xlfn.XLOOKUP(AS$2,WatchbillMONTHLY!$A$88:$U$88,OFFSET(WatchbillMONTHLY!$A$88:$U$88,1,2))))=$A89,_xlfn.XLOOKUP(AS$2,WatchbillMONTHLY!$A$88:$U$88,OFFSET(WatchbillMONTHLY!$A$88:$U$88,1,2)),FALSE),TRUE,FALSE)),
FALSE),FALSE)</f>
        <v>0</v>
      </c>
      <c r="AT89" s="209" t="b" cm="1">
        <f t="array" aca="1" ref="AT89" ca="1">IF(AND($A89 &gt; 0, M89 &gt; 0,AT$2&lt;MiscFormulas!$A$5+1),
_xlfn.IFNA(
_xlfn.IFNA(
_xlfn.IFNA(
_xlfn.IFNA(
_xlfn.IFNA(
_xlfn.IFNA(
IF(_xlfn.XLOOKUP(AT$2,WatchbillMONTHLY!$A$3:$U$3,OFFSET(WatchbillMONTHLY!$A$3:$U$3,1,2))=IF(_xlfn.XLOOKUP($A89,INDIRECT("_"&amp;_xlfn.XLOOKUP(AT$2,WatchbillMONTHLY!$A$3:$U$3,OFFSET(WatchbillMONTHLY!$A$3:$U$3,1,2))),INDIRECT("_"&amp;_xlfn.XLOOKUP(AT$2,WatchbillMONTHLY!$A$3:$U$3,OFFSET(WatchbillMONTHLY!$A$3:$U$3,1,2))))=$A89,_xlfn.XLOOKUP(AT$2,WatchbillMONTHLY!$A$3:$U$3,OFFSET(WatchbillMONTHLY!$A$3:$U$3,1,2)),FALSE),TRUE,FALSE),
IF(_xlfn.XLOOKUP(AT$2,WatchbillMONTHLY!$A$20:$U$20,OFFSET(WatchbillMONTHLY!$A$20:$U$20,1,2))=IF(_xlfn.XLOOKUP($A89,INDIRECT("_"&amp;_xlfn.XLOOKUP(AT$2,WatchbillMONTHLY!$A$20:$U$20,OFFSET(WatchbillMONTHLY!$A$20:$U$20,1,2))),INDIRECT("_"&amp;_xlfn.XLOOKUP(AT$2,WatchbillMONTHLY!$A$20:$U$20,OFFSET(WatchbillMONTHLY!$A$20:$U$20,1,2))))=$A89,_xlfn.XLOOKUP(AT$2,WatchbillMONTHLY!$A$20:$U$20,OFFSET(WatchbillMONTHLY!$A$20:$U$20,1,2)),FALSE),TRUE,FALSE)),
IF(_xlfn.XLOOKUP(AT$2,WatchbillMONTHLY!$A$37:$U$37,OFFSET(WatchbillMONTHLY!$A$37:$U$37,1,2))=IF(_xlfn.XLOOKUP($A89,INDIRECT("_"&amp;_xlfn.XLOOKUP(AT$2,WatchbillMONTHLY!$A$37:$U$37,OFFSET(WatchbillMONTHLY!$A$37:$U$37,1,2))),INDIRECT("_"&amp;_xlfn.XLOOKUP(AT$2,WatchbillMONTHLY!$A$37:$U$37,OFFSET(WatchbillMONTHLY!$A$37:$U$37,1,2))))=$A89,_xlfn.XLOOKUP(AT$2,WatchbillMONTHLY!$A$37:$U$37,OFFSET(WatchbillMONTHLY!$A$37:$U$37,1,2)),FALSE),TRUE,FALSE)),
IF(_xlfn.XLOOKUP(AT$2,WatchbillMONTHLY!$A$54:$U$54,OFFSET(WatchbillMONTHLY!$A$54:$U$54,1,2))=IF(_xlfn.XLOOKUP($A89,INDIRECT("_"&amp;_xlfn.XLOOKUP(AT$2,WatchbillMONTHLY!$A$54:$U$54,OFFSET(WatchbillMONTHLY!$A$54:$U$54,1,2))),INDIRECT("_"&amp;_xlfn.XLOOKUP(AT$2,WatchbillMONTHLY!$A$54:$U$54,OFFSET(WatchbillMONTHLY!$A$54:$U$54,1,2))))=$A89,_xlfn.XLOOKUP(AT$2,WatchbillMONTHLY!$A$54:$U$54,OFFSET(WatchbillMONTHLY!$A$54:$U$54,1,2)),FALSE),TRUE,FALSE)),
IF(_xlfn.XLOOKUP(AT$2,WatchbillMONTHLY!$A$71:$U$71,OFFSET(WatchbillMONTHLY!$A$71:$U$71,1,2))=IF(_xlfn.XLOOKUP($A89,INDIRECT("_"&amp;_xlfn.XLOOKUP(AT$2,WatchbillMONTHLY!$A$71:$U$71,OFFSET(WatchbillMONTHLY!$A$71:$U$71,1,2))),INDIRECT("_"&amp;_xlfn.XLOOKUP(AT$2,WatchbillMONTHLY!$A$71:$U$71,OFFSET(WatchbillMONTHLY!$A$71:$U$71,1,2))))=$A89,_xlfn.XLOOKUP(AT$2,WatchbillMONTHLY!$A$71:$U$71,OFFSET(WatchbillMONTHLY!$A$71:$U$71,1,2)),FALSE),TRUE,FALSE)),
IF(_xlfn.XLOOKUP(AT$2,WatchbillMONTHLY!$A$88:$U$88,OFFSET(WatchbillMONTHLY!$A$88:$U$88,1,2))=IF(_xlfn.XLOOKUP($A89,INDIRECT("_"&amp;_xlfn.XLOOKUP(AT$2,WatchbillMONTHLY!$A$88:$U$88,OFFSET(WatchbillMONTHLY!$A$88:$U$88,1,2))),INDIRECT("_"&amp;_xlfn.XLOOKUP(AT$2,WatchbillMONTHLY!$A$88:$U$88,OFFSET(WatchbillMONTHLY!$A$88:$U$88,1,2))))=$A89,_xlfn.XLOOKUP(AT$2,WatchbillMONTHLY!$A$88:$U$88,OFFSET(WatchbillMONTHLY!$A$88:$U$88,1,2)),FALSE),TRUE,FALSE)),
FALSE),FALSE)</f>
        <v>0</v>
      </c>
      <c r="AU89" s="209" t="b" cm="1">
        <f t="array" aca="1" ref="AU89" ca="1">IF(AND($A89 &gt; 0, N89 &gt; 0,AU$2&lt;MiscFormulas!$A$5+1),
_xlfn.IFNA(
_xlfn.IFNA(
_xlfn.IFNA(
_xlfn.IFNA(
_xlfn.IFNA(
_xlfn.IFNA(
IF(_xlfn.XLOOKUP(AU$2,WatchbillMONTHLY!$A$3:$U$3,OFFSET(WatchbillMONTHLY!$A$3:$U$3,1,2))=IF(_xlfn.XLOOKUP($A89,INDIRECT("_"&amp;_xlfn.XLOOKUP(AU$2,WatchbillMONTHLY!$A$3:$U$3,OFFSET(WatchbillMONTHLY!$A$3:$U$3,1,2))),INDIRECT("_"&amp;_xlfn.XLOOKUP(AU$2,WatchbillMONTHLY!$A$3:$U$3,OFFSET(WatchbillMONTHLY!$A$3:$U$3,1,2))))=$A89,_xlfn.XLOOKUP(AU$2,WatchbillMONTHLY!$A$3:$U$3,OFFSET(WatchbillMONTHLY!$A$3:$U$3,1,2)),FALSE),TRUE,FALSE),
IF(_xlfn.XLOOKUP(AU$2,WatchbillMONTHLY!$A$20:$U$20,OFFSET(WatchbillMONTHLY!$A$20:$U$20,1,2))=IF(_xlfn.XLOOKUP($A89,INDIRECT("_"&amp;_xlfn.XLOOKUP(AU$2,WatchbillMONTHLY!$A$20:$U$20,OFFSET(WatchbillMONTHLY!$A$20:$U$20,1,2))),INDIRECT("_"&amp;_xlfn.XLOOKUP(AU$2,WatchbillMONTHLY!$A$20:$U$20,OFFSET(WatchbillMONTHLY!$A$20:$U$20,1,2))))=$A89,_xlfn.XLOOKUP(AU$2,WatchbillMONTHLY!$A$20:$U$20,OFFSET(WatchbillMONTHLY!$A$20:$U$20,1,2)),FALSE),TRUE,FALSE)),
IF(_xlfn.XLOOKUP(AU$2,WatchbillMONTHLY!$A$37:$U$37,OFFSET(WatchbillMONTHLY!$A$37:$U$37,1,2))=IF(_xlfn.XLOOKUP($A89,INDIRECT("_"&amp;_xlfn.XLOOKUP(AU$2,WatchbillMONTHLY!$A$37:$U$37,OFFSET(WatchbillMONTHLY!$A$37:$U$37,1,2))),INDIRECT("_"&amp;_xlfn.XLOOKUP(AU$2,WatchbillMONTHLY!$A$37:$U$37,OFFSET(WatchbillMONTHLY!$A$37:$U$37,1,2))))=$A89,_xlfn.XLOOKUP(AU$2,WatchbillMONTHLY!$A$37:$U$37,OFFSET(WatchbillMONTHLY!$A$37:$U$37,1,2)),FALSE),TRUE,FALSE)),
IF(_xlfn.XLOOKUP(AU$2,WatchbillMONTHLY!$A$54:$U$54,OFFSET(WatchbillMONTHLY!$A$54:$U$54,1,2))=IF(_xlfn.XLOOKUP($A89,INDIRECT("_"&amp;_xlfn.XLOOKUP(AU$2,WatchbillMONTHLY!$A$54:$U$54,OFFSET(WatchbillMONTHLY!$A$54:$U$54,1,2))),INDIRECT("_"&amp;_xlfn.XLOOKUP(AU$2,WatchbillMONTHLY!$A$54:$U$54,OFFSET(WatchbillMONTHLY!$A$54:$U$54,1,2))))=$A89,_xlfn.XLOOKUP(AU$2,WatchbillMONTHLY!$A$54:$U$54,OFFSET(WatchbillMONTHLY!$A$54:$U$54,1,2)),FALSE),TRUE,FALSE)),
IF(_xlfn.XLOOKUP(AU$2,WatchbillMONTHLY!$A$71:$U$71,OFFSET(WatchbillMONTHLY!$A$71:$U$71,1,2))=IF(_xlfn.XLOOKUP($A89,INDIRECT("_"&amp;_xlfn.XLOOKUP(AU$2,WatchbillMONTHLY!$A$71:$U$71,OFFSET(WatchbillMONTHLY!$A$71:$U$71,1,2))),INDIRECT("_"&amp;_xlfn.XLOOKUP(AU$2,WatchbillMONTHLY!$A$71:$U$71,OFFSET(WatchbillMONTHLY!$A$71:$U$71,1,2))))=$A89,_xlfn.XLOOKUP(AU$2,WatchbillMONTHLY!$A$71:$U$71,OFFSET(WatchbillMONTHLY!$A$71:$U$71,1,2)),FALSE),TRUE,FALSE)),
IF(_xlfn.XLOOKUP(AU$2,WatchbillMONTHLY!$A$88:$U$88,OFFSET(WatchbillMONTHLY!$A$88:$U$88,1,2))=IF(_xlfn.XLOOKUP($A89,INDIRECT("_"&amp;_xlfn.XLOOKUP(AU$2,WatchbillMONTHLY!$A$88:$U$88,OFFSET(WatchbillMONTHLY!$A$88:$U$88,1,2))),INDIRECT("_"&amp;_xlfn.XLOOKUP(AU$2,WatchbillMONTHLY!$A$88:$U$88,OFFSET(WatchbillMONTHLY!$A$88:$U$88,1,2))))=$A89,_xlfn.XLOOKUP(AU$2,WatchbillMONTHLY!$A$88:$U$88,OFFSET(WatchbillMONTHLY!$A$88:$U$88,1,2)),FALSE),TRUE,FALSE)),
FALSE),FALSE)</f>
        <v>0</v>
      </c>
      <c r="AV89" s="209" t="b" cm="1">
        <f t="array" aca="1" ref="AV89" ca="1">IF(AND($A89 &gt; 0, O89 &gt; 0,AV$2&lt;MiscFormulas!$A$5+1),
_xlfn.IFNA(
_xlfn.IFNA(
_xlfn.IFNA(
_xlfn.IFNA(
_xlfn.IFNA(
_xlfn.IFNA(
IF(_xlfn.XLOOKUP(AV$2,WatchbillMONTHLY!$A$3:$U$3,OFFSET(WatchbillMONTHLY!$A$3:$U$3,1,2))=IF(_xlfn.XLOOKUP($A89,INDIRECT("_"&amp;_xlfn.XLOOKUP(AV$2,WatchbillMONTHLY!$A$3:$U$3,OFFSET(WatchbillMONTHLY!$A$3:$U$3,1,2))),INDIRECT("_"&amp;_xlfn.XLOOKUP(AV$2,WatchbillMONTHLY!$A$3:$U$3,OFFSET(WatchbillMONTHLY!$A$3:$U$3,1,2))))=$A89,_xlfn.XLOOKUP(AV$2,WatchbillMONTHLY!$A$3:$U$3,OFFSET(WatchbillMONTHLY!$A$3:$U$3,1,2)),FALSE),TRUE,FALSE),
IF(_xlfn.XLOOKUP(AV$2,WatchbillMONTHLY!$A$20:$U$20,OFFSET(WatchbillMONTHLY!$A$20:$U$20,1,2))=IF(_xlfn.XLOOKUP($A89,INDIRECT("_"&amp;_xlfn.XLOOKUP(AV$2,WatchbillMONTHLY!$A$20:$U$20,OFFSET(WatchbillMONTHLY!$A$20:$U$20,1,2))),INDIRECT("_"&amp;_xlfn.XLOOKUP(AV$2,WatchbillMONTHLY!$A$20:$U$20,OFFSET(WatchbillMONTHLY!$A$20:$U$20,1,2))))=$A89,_xlfn.XLOOKUP(AV$2,WatchbillMONTHLY!$A$20:$U$20,OFFSET(WatchbillMONTHLY!$A$20:$U$20,1,2)),FALSE),TRUE,FALSE)),
IF(_xlfn.XLOOKUP(AV$2,WatchbillMONTHLY!$A$37:$U$37,OFFSET(WatchbillMONTHLY!$A$37:$U$37,1,2))=IF(_xlfn.XLOOKUP($A89,INDIRECT("_"&amp;_xlfn.XLOOKUP(AV$2,WatchbillMONTHLY!$A$37:$U$37,OFFSET(WatchbillMONTHLY!$A$37:$U$37,1,2))),INDIRECT("_"&amp;_xlfn.XLOOKUP(AV$2,WatchbillMONTHLY!$A$37:$U$37,OFFSET(WatchbillMONTHLY!$A$37:$U$37,1,2))))=$A89,_xlfn.XLOOKUP(AV$2,WatchbillMONTHLY!$A$37:$U$37,OFFSET(WatchbillMONTHLY!$A$37:$U$37,1,2)),FALSE),TRUE,FALSE)),
IF(_xlfn.XLOOKUP(AV$2,WatchbillMONTHLY!$A$54:$U$54,OFFSET(WatchbillMONTHLY!$A$54:$U$54,1,2))=IF(_xlfn.XLOOKUP($A89,INDIRECT("_"&amp;_xlfn.XLOOKUP(AV$2,WatchbillMONTHLY!$A$54:$U$54,OFFSET(WatchbillMONTHLY!$A$54:$U$54,1,2))),INDIRECT("_"&amp;_xlfn.XLOOKUP(AV$2,WatchbillMONTHLY!$A$54:$U$54,OFFSET(WatchbillMONTHLY!$A$54:$U$54,1,2))))=$A89,_xlfn.XLOOKUP(AV$2,WatchbillMONTHLY!$A$54:$U$54,OFFSET(WatchbillMONTHLY!$A$54:$U$54,1,2)),FALSE),TRUE,FALSE)),
IF(_xlfn.XLOOKUP(AV$2,WatchbillMONTHLY!$A$71:$U$71,OFFSET(WatchbillMONTHLY!$A$71:$U$71,1,2))=IF(_xlfn.XLOOKUP($A89,INDIRECT("_"&amp;_xlfn.XLOOKUP(AV$2,WatchbillMONTHLY!$A$71:$U$71,OFFSET(WatchbillMONTHLY!$A$71:$U$71,1,2))),INDIRECT("_"&amp;_xlfn.XLOOKUP(AV$2,WatchbillMONTHLY!$A$71:$U$71,OFFSET(WatchbillMONTHLY!$A$71:$U$71,1,2))))=$A89,_xlfn.XLOOKUP(AV$2,WatchbillMONTHLY!$A$71:$U$71,OFFSET(WatchbillMONTHLY!$A$71:$U$71,1,2)),FALSE),TRUE,FALSE)),
IF(_xlfn.XLOOKUP(AV$2,WatchbillMONTHLY!$A$88:$U$88,OFFSET(WatchbillMONTHLY!$A$88:$U$88,1,2))=IF(_xlfn.XLOOKUP($A89,INDIRECT("_"&amp;_xlfn.XLOOKUP(AV$2,WatchbillMONTHLY!$A$88:$U$88,OFFSET(WatchbillMONTHLY!$A$88:$U$88,1,2))),INDIRECT("_"&amp;_xlfn.XLOOKUP(AV$2,WatchbillMONTHLY!$A$88:$U$88,OFFSET(WatchbillMONTHLY!$A$88:$U$88,1,2))))=$A89,_xlfn.XLOOKUP(AV$2,WatchbillMONTHLY!$A$88:$U$88,OFFSET(WatchbillMONTHLY!$A$88:$U$88,1,2)),FALSE),TRUE,FALSE)),
FALSE),FALSE)</f>
        <v>0</v>
      </c>
      <c r="AW89" s="209" t="b" cm="1">
        <f t="array" aca="1" ref="AW89" ca="1">IF(AND($A89 &gt; 0, P89 &gt; 0,AW$2&lt;MiscFormulas!$A$5+1),
_xlfn.IFNA(
_xlfn.IFNA(
_xlfn.IFNA(
_xlfn.IFNA(
_xlfn.IFNA(
_xlfn.IFNA(
IF(_xlfn.XLOOKUP(AW$2,WatchbillMONTHLY!$A$3:$U$3,OFFSET(WatchbillMONTHLY!$A$3:$U$3,1,2))=IF(_xlfn.XLOOKUP($A89,INDIRECT("_"&amp;_xlfn.XLOOKUP(AW$2,WatchbillMONTHLY!$A$3:$U$3,OFFSET(WatchbillMONTHLY!$A$3:$U$3,1,2))),INDIRECT("_"&amp;_xlfn.XLOOKUP(AW$2,WatchbillMONTHLY!$A$3:$U$3,OFFSET(WatchbillMONTHLY!$A$3:$U$3,1,2))))=$A89,_xlfn.XLOOKUP(AW$2,WatchbillMONTHLY!$A$3:$U$3,OFFSET(WatchbillMONTHLY!$A$3:$U$3,1,2)),FALSE),TRUE,FALSE),
IF(_xlfn.XLOOKUP(AW$2,WatchbillMONTHLY!$A$20:$U$20,OFFSET(WatchbillMONTHLY!$A$20:$U$20,1,2))=IF(_xlfn.XLOOKUP($A89,INDIRECT("_"&amp;_xlfn.XLOOKUP(AW$2,WatchbillMONTHLY!$A$20:$U$20,OFFSET(WatchbillMONTHLY!$A$20:$U$20,1,2))),INDIRECT("_"&amp;_xlfn.XLOOKUP(AW$2,WatchbillMONTHLY!$A$20:$U$20,OFFSET(WatchbillMONTHLY!$A$20:$U$20,1,2))))=$A89,_xlfn.XLOOKUP(AW$2,WatchbillMONTHLY!$A$20:$U$20,OFFSET(WatchbillMONTHLY!$A$20:$U$20,1,2)),FALSE),TRUE,FALSE)),
IF(_xlfn.XLOOKUP(AW$2,WatchbillMONTHLY!$A$37:$U$37,OFFSET(WatchbillMONTHLY!$A$37:$U$37,1,2))=IF(_xlfn.XLOOKUP($A89,INDIRECT("_"&amp;_xlfn.XLOOKUP(AW$2,WatchbillMONTHLY!$A$37:$U$37,OFFSET(WatchbillMONTHLY!$A$37:$U$37,1,2))),INDIRECT("_"&amp;_xlfn.XLOOKUP(AW$2,WatchbillMONTHLY!$A$37:$U$37,OFFSET(WatchbillMONTHLY!$A$37:$U$37,1,2))))=$A89,_xlfn.XLOOKUP(AW$2,WatchbillMONTHLY!$A$37:$U$37,OFFSET(WatchbillMONTHLY!$A$37:$U$37,1,2)),FALSE),TRUE,FALSE)),
IF(_xlfn.XLOOKUP(AW$2,WatchbillMONTHLY!$A$54:$U$54,OFFSET(WatchbillMONTHLY!$A$54:$U$54,1,2))=IF(_xlfn.XLOOKUP($A89,INDIRECT("_"&amp;_xlfn.XLOOKUP(AW$2,WatchbillMONTHLY!$A$54:$U$54,OFFSET(WatchbillMONTHLY!$A$54:$U$54,1,2))),INDIRECT("_"&amp;_xlfn.XLOOKUP(AW$2,WatchbillMONTHLY!$A$54:$U$54,OFFSET(WatchbillMONTHLY!$A$54:$U$54,1,2))))=$A89,_xlfn.XLOOKUP(AW$2,WatchbillMONTHLY!$A$54:$U$54,OFFSET(WatchbillMONTHLY!$A$54:$U$54,1,2)),FALSE),TRUE,FALSE)),
IF(_xlfn.XLOOKUP(AW$2,WatchbillMONTHLY!$A$71:$U$71,OFFSET(WatchbillMONTHLY!$A$71:$U$71,1,2))=IF(_xlfn.XLOOKUP($A89,INDIRECT("_"&amp;_xlfn.XLOOKUP(AW$2,WatchbillMONTHLY!$A$71:$U$71,OFFSET(WatchbillMONTHLY!$A$71:$U$71,1,2))),INDIRECT("_"&amp;_xlfn.XLOOKUP(AW$2,WatchbillMONTHLY!$A$71:$U$71,OFFSET(WatchbillMONTHLY!$A$71:$U$71,1,2))))=$A89,_xlfn.XLOOKUP(AW$2,WatchbillMONTHLY!$A$71:$U$71,OFFSET(WatchbillMONTHLY!$A$71:$U$71,1,2)),FALSE),TRUE,FALSE)),
IF(_xlfn.XLOOKUP(AW$2,WatchbillMONTHLY!$A$88:$U$88,OFFSET(WatchbillMONTHLY!$A$88:$U$88,1,2))=IF(_xlfn.XLOOKUP($A89,INDIRECT("_"&amp;_xlfn.XLOOKUP(AW$2,WatchbillMONTHLY!$A$88:$U$88,OFFSET(WatchbillMONTHLY!$A$88:$U$88,1,2))),INDIRECT("_"&amp;_xlfn.XLOOKUP(AW$2,WatchbillMONTHLY!$A$88:$U$88,OFFSET(WatchbillMONTHLY!$A$88:$U$88,1,2))))=$A89,_xlfn.XLOOKUP(AW$2,WatchbillMONTHLY!$A$88:$U$88,OFFSET(WatchbillMONTHLY!$A$88:$U$88,1,2)),FALSE),TRUE,FALSE)),
FALSE),FALSE)</f>
        <v>0</v>
      </c>
      <c r="AX89" s="209" t="b" cm="1">
        <f t="array" aca="1" ref="AX89" ca="1">IF(AND($A89 &gt; 0, Q89 &gt; 0,AX$2&lt;MiscFormulas!$A$5+1),
_xlfn.IFNA(
_xlfn.IFNA(
_xlfn.IFNA(
_xlfn.IFNA(
_xlfn.IFNA(
_xlfn.IFNA(
IF(_xlfn.XLOOKUP(AX$2,WatchbillMONTHLY!$A$3:$U$3,OFFSET(WatchbillMONTHLY!$A$3:$U$3,1,2))=IF(_xlfn.XLOOKUP($A89,INDIRECT("_"&amp;_xlfn.XLOOKUP(AX$2,WatchbillMONTHLY!$A$3:$U$3,OFFSET(WatchbillMONTHLY!$A$3:$U$3,1,2))),INDIRECT("_"&amp;_xlfn.XLOOKUP(AX$2,WatchbillMONTHLY!$A$3:$U$3,OFFSET(WatchbillMONTHLY!$A$3:$U$3,1,2))))=$A89,_xlfn.XLOOKUP(AX$2,WatchbillMONTHLY!$A$3:$U$3,OFFSET(WatchbillMONTHLY!$A$3:$U$3,1,2)),FALSE),TRUE,FALSE),
IF(_xlfn.XLOOKUP(AX$2,WatchbillMONTHLY!$A$20:$U$20,OFFSET(WatchbillMONTHLY!$A$20:$U$20,1,2))=IF(_xlfn.XLOOKUP($A89,INDIRECT("_"&amp;_xlfn.XLOOKUP(AX$2,WatchbillMONTHLY!$A$20:$U$20,OFFSET(WatchbillMONTHLY!$A$20:$U$20,1,2))),INDIRECT("_"&amp;_xlfn.XLOOKUP(AX$2,WatchbillMONTHLY!$A$20:$U$20,OFFSET(WatchbillMONTHLY!$A$20:$U$20,1,2))))=$A89,_xlfn.XLOOKUP(AX$2,WatchbillMONTHLY!$A$20:$U$20,OFFSET(WatchbillMONTHLY!$A$20:$U$20,1,2)),FALSE),TRUE,FALSE)),
IF(_xlfn.XLOOKUP(AX$2,WatchbillMONTHLY!$A$37:$U$37,OFFSET(WatchbillMONTHLY!$A$37:$U$37,1,2))=IF(_xlfn.XLOOKUP($A89,INDIRECT("_"&amp;_xlfn.XLOOKUP(AX$2,WatchbillMONTHLY!$A$37:$U$37,OFFSET(WatchbillMONTHLY!$A$37:$U$37,1,2))),INDIRECT("_"&amp;_xlfn.XLOOKUP(AX$2,WatchbillMONTHLY!$A$37:$U$37,OFFSET(WatchbillMONTHLY!$A$37:$U$37,1,2))))=$A89,_xlfn.XLOOKUP(AX$2,WatchbillMONTHLY!$A$37:$U$37,OFFSET(WatchbillMONTHLY!$A$37:$U$37,1,2)),FALSE),TRUE,FALSE)),
IF(_xlfn.XLOOKUP(AX$2,WatchbillMONTHLY!$A$54:$U$54,OFFSET(WatchbillMONTHLY!$A$54:$U$54,1,2))=IF(_xlfn.XLOOKUP($A89,INDIRECT("_"&amp;_xlfn.XLOOKUP(AX$2,WatchbillMONTHLY!$A$54:$U$54,OFFSET(WatchbillMONTHLY!$A$54:$U$54,1,2))),INDIRECT("_"&amp;_xlfn.XLOOKUP(AX$2,WatchbillMONTHLY!$A$54:$U$54,OFFSET(WatchbillMONTHLY!$A$54:$U$54,1,2))))=$A89,_xlfn.XLOOKUP(AX$2,WatchbillMONTHLY!$A$54:$U$54,OFFSET(WatchbillMONTHLY!$A$54:$U$54,1,2)),FALSE),TRUE,FALSE)),
IF(_xlfn.XLOOKUP(AX$2,WatchbillMONTHLY!$A$71:$U$71,OFFSET(WatchbillMONTHLY!$A$71:$U$71,1,2))=IF(_xlfn.XLOOKUP($A89,INDIRECT("_"&amp;_xlfn.XLOOKUP(AX$2,WatchbillMONTHLY!$A$71:$U$71,OFFSET(WatchbillMONTHLY!$A$71:$U$71,1,2))),INDIRECT("_"&amp;_xlfn.XLOOKUP(AX$2,WatchbillMONTHLY!$A$71:$U$71,OFFSET(WatchbillMONTHLY!$A$71:$U$71,1,2))))=$A89,_xlfn.XLOOKUP(AX$2,WatchbillMONTHLY!$A$71:$U$71,OFFSET(WatchbillMONTHLY!$A$71:$U$71,1,2)),FALSE),TRUE,FALSE)),
IF(_xlfn.XLOOKUP(AX$2,WatchbillMONTHLY!$A$88:$U$88,OFFSET(WatchbillMONTHLY!$A$88:$U$88,1,2))=IF(_xlfn.XLOOKUP($A89,INDIRECT("_"&amp;_xlfn.XLOOKUP(AX$2,WatchbillMONTHLY!$A$88:$U$88,OFFSET(WatchbillMONTHLY!$A$88:$U$88,1,2))),INDIRECT("_"&amp;_xlfn.XLOOKUP(AX$2,WatchbillMONTHLY!$A$88:$U$88,OFFSET(WatchbillMONTHLY!$A$88:$U$88,1,2))))=$A89,_xlfn.XLOOKUP(AX$2,WatchbillMONTHLY!$A$88:$U$88,OFFSET(WatchbillMONTHLY!$A$88:$U$88,1,2)),FALSE),TRUE,FALSE)),
FALSE),FALSE)</f>
        <v>0</v>
      </c>
      <c r="AY89" s="209" t="b" cm="1">
        <f t="array" aca="1" ref="AY89" ca="1">IF(AND($A89 &gt; 0, R89 &gt; 0,AY$2&lt;MiscFormulas!$A$5+1),
_xlfn.IFNA(
_xlfn.IFNA(
_xlfn.IFNA(
_xlfn.IFNA(
_xlfn.IFNA(
_xlfn.IFNA(
IF(_xlfn.XLOOKUP(AY$2,WatchbillMONTHLY!$A$3:$U$3,OFFSET(WatchbillMONTHLY!$A$3:$U$3,1,2))=IF(_xlfn.XLOOKUP($A89,INDIRECT("_"&amp;_xlfn.XLOOKUP(AY$2,WatchbillMONTHLY!$A$3:$U$3,OFFSET(WatchbillMONTHLY!$A$3:$U$3,1,2))),INDIRECT("_"&amp;_xlfn.XLOOKUP(AY$2,WatchbillMONTHLY!$A$3:$U$3,OFFSET(WatchbillMONTHLY!$A$3:$U$3,1,2))))=$A89,_xlfn.XLOOKUP(AY$2,WatchbillMONTHLY!$A$3:$U$3,OFFSET(WatchbillMONTHLY!$A$3:$U$3,1,2)),FALSE),TRUE,FALSE),
IF(_xlfn.XLOOKUP(AY$2,WatchbillMONTHLY!$A$20:$U$20,OFFSET(WatchbillMONTHLY!$A$20:$U$20,1,2))=IF(_xlfn.XLOOKUP($A89,INDIRECT("_"&amp;_xlfn.XLOOKUP(AY$2,WatchbillMONTHLY!$A$20:$U$20,OFFSET(WatchbillMONTHLY!$A$20:$U$20,1,2))),INDIRECT("_"&amp;_xlfn.XLOOKUP(AY$2,WatchbillMONTHLY!$A$20:$U$20,OFFSET(WatchbillMONTHLY!$A$20:$U$20,1,2))))=$A89,_xlfn.XLOOKUP(AY$2,WatchbillMONTHLY!$A$20:$U$20,OFFSET(WatchbillMONTHLY!$A$20:$U$20,1,2)),FALSE),TRUE,FALSE)),
IF(_xlfn.XLOOKUP(AY$2,WatchbillMONTHLY!$A$37:$U$37,OFFSET(WatchbillMONTHLY!$A$37:$U$37,1,2))=IF(_xlfn.XLOOKUP($A89,INDIRECT("_"&amp;_xlfn.XLOOKUP(AY$2,WatchbillMONTHLY!$A$37:$U$37,OFFSET(WatchbillMONTHLY!$A$37:$U$37,1,2))),INDIRECT("_"&amp;_xlfn.XLOOKUP(AY$2,WatchbillMONTHLY!$A$37:$U$37,OFFSET(WatchbillMONTHLY!$A$37:$U$37,1,2))))=$A89,_xlfn.XLOOKUP(AY$2,WatchbillMONTHLY!$A$37:$U$37,OFFSET(WatchbillMONTHLY!$A$37:$U$37,1,2)),FALSE),TRUE,FALSE)),
IF(_xlfn.XLOOKUP(AY$2,WatchbillMONTHLY!$A$54:$U$54,OFFSET(WatchbillMONTHLY!$A$54:$U$54,1,2))=IF(_xlfn.XLOOKUP($A89,INDIRECT("_"&amp;_xlfn.XLOOKUP(AY$2,WatchbillMONTHLY!$A$54:$U$54,OFFSET(WatchbillMONTHLY!$A$54:$U$54,1,2))),INDIRECT("_"&amp;_xlfn.XLOOKUP(AY$2,WatchbillMONTHLY!$A$54:$U$54,OFFSET(WatchbillMONTHLY!$A$54:$U$54,1,2))))=$A89,_xlfn.XLOOKUP(AY$2,WatchbillMONTHLY!$A$54:$U$54,OFFSET(WatchbillMONTHLY!$A$54:$U$54,1,2)),FALSE),TRUE,FALSE)),
IF(_xlfn.XLOOKUP(AY$2,WatchbillMONTHLY!$A$71:$U$71,OFFSET(WatchbillMONTHLY!$A$71:$U$71,1,2))=IF(_xlfn.XLOOKUP($A89,INDIRECT("_"&amp;_xlfn.XLOOKUP(AY$2,WatchbillMONTHLY!$A$71:$U$71,OFFSET(WatchbillMONTHLY!$A$71:$U$71,1,2))),INDIRECT("_"&amp;_xlfn.XLOOKUP(AY$2,WatchbillMONTHLY!$A$71:$U$71,OFFSET(WatchbillMONTHLY!$A$71:$U$71,1,2))))=$A89,_xlfn.XLOOKUP(AY$2,WatchbillMONTHLY!$A$71:$U$71,OFFSET(WatchbillMONTHLY!$A$71:$U$71,1,2)),FALSE),TRUE,FALSE)),
IF(_xlfn.XLOOKUP(AY$2,WatchbillMONTHLY!$A$88:$U$88,OFFSET(WatchbillMONTHLY!$A$88:$U$88,1,2))=IF(_xlfn.XLOOKUP($A89,INDIRECT("_"&amp;_xlfn.XLOOKUP(AY$2,WatchbillMONTHLY!$A$88:$U$88,OFFSET(WatchbillMONTHLY!$A$88:$U$88,1,2))),INDIRECT("_"&amp;_xlfn.XLOOKUP(AY$2,WatchbillMONTHLY!$A$88:$U$88,OFFSET(WatchbillMONTHLY!$A$88:$U$88,1,2))))=$A89,_xlfn.XLOOKUP(AY$2,WatchbillMONTHLY!$A$88:$U$88,OFFSET(WatchbillMONTHLY!$A$88:$U$88,1,2)),FALSE),TRUE,FALSE)),
FALSE),FALSE)</f>
        <v>0</v>
      </c>
      <c r="AZ89" s="209" t="b" cm="1">
        <f t="array" aca="1" ref="AZ89" ca="1">IF(AND($A89 &gt; 0, S89 &gt; 0,AZ$2&lt;MiscFormulas!$A$5+1),
_xlfn.IFNA(
_xlfn.IFNA(
_xlfn.IFNA(
_xlfn.IFNA(
_xlfn.IFNA(
_xlfn.IFNA(
IF(_xlfn.XLOOKUP(AZ$2,WatchbillMONTHLY!$A$3:$U$3,OFFSET(WatchbillMONTHLY!$A$3:$U$3,1,2))=IF(_xlfn.XLOOKUP($A89,INDIRECT("_"&amp;_xlfn.XLOOKUP(AZ$2,WatchbillMONTHLY!$A$3:$U$3,OFFSET(WatchbillMONTHLY!$A$3:$U$3,1,2))),INDIRECT("_"&amp;_xlfn.XLOOKUP(AZ$2,WatchbillMONTHLY!$A$3:$U$3,OFFSET(WatchbillMONTHLY!$A$3:$U$3,1,2))))=$A89,_xlfn.XLOOKUP(AZ$2,WatchbillMONTHLY!$A$3:$U$3,OFFSET(WatchbillMONTHLY!$A$3:$U$3,1,2)),FALSE),TRUE,FALSE),
IF(_xlfn.XLOOKUP(AZ$2,WatchbillMONTHLY!$A$20:$U$20,OFFSET(WatchbillMONTHLY!$A$20:$U$20,1,2))=IF(_xlfn.XLOOKUP($A89,INDIRECT("_"&amp;_xlfn.XLOOKUP(AZ$2,WatchbillMONTHLY!$A$20:$U$20,OFFSET(WatchbillMONTHLY!$A$20:$U$20,1,2))),INDIRECT("_"&amp;_xlfn.XLOOKUP(AZ$2,WatchbillMONTHLY!$A$20:$U$20,OFFSET(WatchbillMONTHLY!$A$20:$U$20,1,2))))=$A89,_xlfn.XLOOKUP(AZ$2,WatchbillMONTHLY!$A$20:$U$20,OFFSET(WatchbillMONTHLY!$A$20:$U$20,1,2)),FALSE),TRUE,FALSE)),
IF(_xlfn.XLOOKUP(AZ$2,WatchbillMONTHLY!$A$37:$U$37,OFFSET(WatchbillMONTHLY!$A$37:$U$37,1,2))=IF(_xlfn.XLOOKUP($A89,INDIRECT("_"&amp;_xlfn.XLOOKUP(AZ$2,WatchbillMONTHLY!$A$37:$U$37,OFFSET(WatchbillMONTHLY!$A$37:$U$37,1,2))),INDIRECT("_"&amp;_xlfn.XLOOKUP(AZ$2,WatchbillMONTHLY!$A$37:$U$37,OFFSET(WatchbillMONTHLY!$A$37:$U$37,1,2))))=$A89,_xlfn.XLOOKUP(AZ$2,WatchbillMONTHLY!$A$37:$U$37,OFFSET(WatchbillMONTHLY!$A$37:$U$37,1,2)),FALSE),TRUE,FALSE)),
IF(_xlfn.XLOOKUP(AZ$2,WatchbillMONTHLY!$A$54:$U$54,OFFSET(WatchbillMONTHLY!$A$54:$U$54,1,2))=IF(_xlfn.XLOOKUP($A89,INDIRECT("_"&amp;_xlfn.XLOOKUP(AZ$2,WatchbillMONTHLY!$A$54:$U$54,OFFSET(WatchbillMONTHLY!$A$54:$U$54,1,2))),INDIRECT("_"&amp;_xlfn.XLOOKUP(AZ$2,WatchbillMONTHLY!$A$54:$U$54,OFFSET(WatchbillMONTHLY!$A$54:$U$54,1,2))))=$A89,_xlfn.XLOOKUP(AZ$2,WatchbillMONTHLY!$A$54:$U$54,OFFSET(WatchbillMONTHLY!$A$54:$U$54,1,2)),FALSE),TRUE,FALSE)),
IF(_xlfn.XLOOKUP(AZ$2,WatchbillMONTHLY!$A$71:$U$71,OFFSET(WatchbillMONTHLY!$A$71:$U$71,1,2))=IF(_xlfn.XLOOKUP($A89,INDIRECT("_"&amp;_xlfn.XLOOKUP(AZ$2,WatchbillMONTHLY!$A$71:$U$71,OFFSET(WatchbillMONTHLY!$A$71:$U$71,1,2))),INDIRECT("_"&amp;_xlfn.XLOOKUP(AZ$2,WatchbillMONTHLY!$A$71:$U$71,OFFSET(WatchbillMONTHLY!$A$71:$U$71,1,2))))=$A89,_xlfn.XLOOKUP(AZ$2,WatchbillMONTHLY!$A$71:$U$71,OFFSET(WatchbillMONTHLY!$A$71:$U$71,1,2)),FALSE),TRUE,FALSE)),
IF(_xlfn.XLOOKUP(AZ$2,WatchbillMONTHLY!$A$88:$U$88,OFFSET(WatchbillMONTHLY!$A$88:$U$88,1,2))=IF(_xlfn.XLOOKUP($A89,INDIRECT("_"&amp;_xlfn.XLOOKUP(AZ$2,WatchbillMONTHLY!$A$88:$U$88,OFFSET(WatchbillMONTHLY!$A$88:$U$88,1,2))),INDIRECT("_"&amp;_xlfn.XLOOKUP(AZ$2,WatchbillMONTHLY!$A$88:$U$88,OFFSET(WatchbillMONTHLY!$A$88:$U$88,1,2))))=$A89,_xlfn.XLOOKUP(AZ$2,WatchbillMONTHLY!$A$88:$U$88,OFFSET(WatchbillMONTHLY!$A$88:$U$88,1,2)),FALSE),TRUE,FALSE)),
FALSE),FALSE)</f>
        <v>0</v>
      </c>
      <c r="BA89" s="209" t="b" cm="1">
        <f t="array" aca="1" ref="BA89" ca="1">IF(AND($A89 &gt; 0, T89 &gt; 0,BA$2&lt;MiscFormulas!$A$5+1),
_xlfn.IFNA(
_xlfn.IFNA(
_xlfn.IFNA(
_xlfn.IFNA(
_xlfn.IFNA(
_xlfn.IFNA(
IF(_xlfn.XLOOKUP(BA$2,WatchbillMONTHLY!$A$3:$U$3,OFFSET(WatchbillMONTHLY!$A$3:$U$3,1,2))=IF(_xlfn.XLOOKUP($A89,INDIRECT("_"&amp;_xlfn.XLOOKUP(BA$2,WatchbillMONTHLY!$A$3:$U$3,OFFSET(WatchbillMONTHLY!$A$3:$U$3,1,2))),INDIRECT("_"&amp;_xlfn.XLOOKUP(BA$2,WatchbillMONTHLY!$A$3:$U$3,OFFSET(WatchbillMONTHLY!$A$3:$U$3,1,2))))=$A89,_xlfn.XLOOKUP(BA$2,WatchbillMONTHLY!$A$3:$U$3,OFFSET(WatchbillMONTHLY!$A$3:$U$3,1,2)),FALSE),TRUE,FALSE),
IF(_xlfn.XLOOKUP(BA$2,WatchbillMONTHLY!$A$20:$U$20,OFFSET(WatchbillMONTHLY!$A$20:$U$20,1,2))=IF(_xlfn.XLOOKUP($A89,INDIRECT("_"&amp;_xlfn.XLOOKUP(BA$2,WatchbillMONTHLY!$A$20:$U$20,OFFSET(WatchbillMONTHLY!$A$20:$U$20,1,2))),INDIRECT("_"&amp;_xlfn.XLOOKUP(BA$2,WatchbillMONTHLY!$A$20:$U$20,OFFSET(WatchbillMONTHLY!$A$20:$U$20,1,2))))=$A89,_xlfn.XLOOKUP(BA$2,WatchbillMONTHLY!$A$20:$U$20,OFFSET(WatchbillMONTHLY!$A$20:$U$20,1,2)),FALSE),TRUE,FALSE)),
IF(_xlfn.XLOOKUP(BA$2,WatchbillMONTHLY!$A$37:$U$37,OFFSET(WatchbillMONTHLY!$A$37:$U$37,1,2))=IF(_xlfn.XLOOKUP($A89,INDIRECT("_"&amp;_xlfn.XLOOKUP(BA$2,WatchbillMONTHLY!$A$37:$U$37,OFFSET(WatchbillMONTHLY!$A$37:$U$37,1,2))),INDIRECT("_"&amp;_xlfn.XLOOKUP(BA$2,WatchbillMONTHLY!$A$37:$U$37,OFFSET(WatchbillMONTHLY!$A$37:$U$37,1,2))))=$A89,_xlfn.XLOOKUP(BA$2,WatchbillMONTHLY!$A$37:$U$37,OFFSET(WatchbillMONTHLY!$A$37:$U$37,1,2)),FALSE),TRUE,FALSE)),
IF(_xlfn.XLOOKUP(BA$2,WatchbillMONTHLY!$A$54:$U$54,OFFSET(WatchbillMONTHLY!$A$54:$U$54,1,2))=IF(_xlfn.XLOOKUP($A89,INDIRECT("_"&amp;_xlfn.XLOOKUP(BA$2,WatchbillMONTHLY!$A$54:$U$54,OFFSET(WatchbillMONTHLY!$A$54:$U$54,1,2))),INDIRECT("_"&amp;_xlfn.XLOOKUP(BA$2,WatchbillMONTHLY!$A$54:$U$54,OFFSET(WatchbillMONTHLY!$A$54:$U$54,1,2))))=$A89,_xlfn.XLOOKUP(BA$2,WatchbillMONTHLY!$A$54:$U$54,OFFSET(WatchbillMONTHLY!$A$54:$U$54,1,2)),FALSE),TRUE,FALSE)),
IF(_xlfn.XLOOKUP(BA$2,WatchbillMONTHLY!$A$71:$U$71,OFFSET(WatchbillMONTHLY!$A$71:$U$71,1,2))=IF(_xlfn.XLOOKUP($A89,INDIRECT("_"&amp;_xlfn.XLOOKUP(BA$2,WatchbillMONTHLY!$A$71:$U$71,OFFSET(WatchbillMONTHLY!$A$71:$U$71,1,2))),INDIRECT("_"&amp;_xlfn.XLOOKUP(BA$2,WatchbillMONTHLY!$A$71:$U$71,OFFSET(WatchbillMONTHLY!$A$71:$U$71,1,2))))=$A89,_xlfn.XLOOKUP(BA$2,WatchbillMONTHLY!$A$71:$U$71,OFFSET(WatchbillMONTHLY!$A$71:$U$71,1,2)),FALSE),TRUE,FALSE)),
IF(_xlfn.XLOOKUP(BA$2,WatchbillMONTHLY!$A$88:$U$88,OFFSET(WatchbillMONTHLY!$A$88:$U$88,1,2))=IF(_xlfn.XLOOKUP($A89,INDIRECT("_"&amp;_xlfn.XLOOKUP(BA$2,WatchbillMONTHLY!$A$88:$U$88,OFFSET(WatchbillMONTHLY!$A$88:$U$88,1,2))),INDIRECT("_"&amp;_xlfn.XLOOKUP(BA$2,WatchbillMONTHLY!$A$88:$U$88,OFFSET(WatchbillMONTHLY!$A$88:$U$88,1,2))))=$A89,_xlfn.XLOOKUP(BA$2,WatchbillMONTHLY!$A$88:$U$88,OFFSET(WatchbillMONTHLY!$A$88:$U$88,1,2)),FALSE),TRUE,FALSE)),
FALSE),FALSE)</f>
        <v>0</v>
      </c>
      <c r="BB89" s="209" t="b" cm="1">
        <f t="array" aca="1" ref="BB89" ca="1">IF(AND($A89 &gt; 0, U89 &gt; 0,BB$2&lt;MiscFormulas!$A$5+1),
_xlfn.IFNA(
_xlfn.IFNA(
_xlfn.IFNA(
_xlfn.IFNA(
_xlfn.IFNA(
_xlfn.IFNA(
IF(_xlfn.XLOOKUP(BB$2,WatchbillMONTHLY!$A$3:$U$3,OFFSET(WatchbillMONTHLY!$A$3:$U$3,1,2))=IF(_xlfn.XLOOKUP($A89,INDIRECT("_"&amp;_xlfn.XLOOKUP(BB$2,WatchbillMONTHLY!$A$3:$U$3,OFFSET(WatchbillMONTHLY!$A$3:$U$3,1,2))),INDIRECT("_"&amp;_xlfn.XLOOKUP(BB$2,WatchbillMONTHLY!$A$3:$U$3,OFFSET(WatchbillMONTHLY!$A$3:$U$3,1,2))))=$A89,_xlfn.XLOOKUP(BB$2,WatchbillMONTHLY!$A$3:$U$3,OFFSET(WatchbillMONTHLY!$A$3:$U$3,1,2)),FALSE),TRUE,FALSE),
IF(_xlfn.XLOOKUP(BB$2,WatchbillMONTHLY!$A$20:$U$20,OFFSET(WatchbillMONTHLY!$A$20:$U$20,1,2))=IF(_xlfn.XLOOKUP($A89,INDIRECT("_"&amp;_xlfn.XLOOKUP(BB$2,WatchbillMONTHLY!$A$20:$U$20,OFFSET(WatchbillMONTHLY!$A$20:$U$20,1,2))),INDIRECT("_"&amp;_xlfn.XLOOKUP(BB$2,WatchbillMONTHLY!$A$20:$U$20,OFFSET(WatchbillMONTHLY!$A$20:$U$20,1,2))))=$A89,_xlfn.XLOOKUP(BB$2,WatchbillMONTHLY!$A$20:$U$20,OFFSET(WatchbillMONTHLY!$A$20:$U$20,1,2)),FALSE),TRUE,FALSE)),
IF(_xlfn.XLOOKUP(BB$2,WatchbillMONTHLY!$A$37:$U$37,OFFSET(WatchbillMONTHLY!$A$37:$U$37,1,2))=IF(_xlfn.XLOOKUP($A89,INDIRECT("_"&amp;_xlfn.XLOOKUP(BB$2,WatchbillMONTHLY!$A$37:$U$37,OFFSET(WatchbillMONTHLY!$A$37:$U$37,1,2))),INDIRECT("_"&amp;_xlfn.XLOOKUP(BB$2,WatchbillMONTHLY!$A$37:$U$37,OFFSET(WatchbillMONTHLY!$A$37:$U$37,1,2))))=$A89,_xlfn.XLOOKUP(BB$2,WatchbillMONTHLY!$A$37:$U$37,OFFSET(WatchbillMONTHLY!$A$37:$U$37,1,2)),FALSE),TRUE,FALSE)),
IF(_xlfn.XLOOKUP(BB$2,WatchbillMONTHLY!$A$54:$U$54,OFFSET(WatchbillMONTHLY!$A$54:$U$54,1,2))=IF(_xlfn.XLOOKUP($A89,INDIRECT("_"&amp;_xlfn.XLOOKUP(BB$2,WatchbillMONTHLY!$A$54:$U$54,OFFSET(WatchbillMONTHLY!$A$54:$U$54,1,2))),INDIRECT("_"&amp;_xlfn.XLOOKUP(BB$2,WatchbillMONTHLY!$A$54:$U$54,OFFSET(WatchbillMONTHLY!$A$54:$U$54,1,2))))=$A89,_xlfn.XLOOKUP(BB$2,WatchbillMONTHLY!$A$54:$U$54,OFFSET(WatchbillMONTHLY!$A$54:$U$54,1,2)),FALSE),TRUE,FALSE)),
IF(_xlfn.XLOOKUP(BB$2,WatchbillMONTHLY!$A$71:$U$71,OFFSET(WatchbillMONTHLY!$A$71:$U$71,1,2))=IF(_xlfn.XLOOKUP($A89,INDIRECT("_"&amp;_xlfn.XLOOKUP(BB$2,WatchbillMONTHLY!$A$71:$U$71,OFFSET(WatchbillMONTHLY!$A$71:$U$71,1,2))),INDIRECT("_"&amp;_xlfn.XLOOKUP(BB$2,WatchbillMONTHLY!$A$71:$U$71,OFFSET(WatchbillMONTHLY!$A$71:$U$71,1,2))))=$A89,_xlfn.XLOOKUP(BB$2,WatchbillMONTHLY!$A$71:$U$71,OFFSET(WatchbillMONTHLY!$A$71:$U$71,1,2)),FALSE),TRUE,FALSE)),
IF(_xlfn.XLOOKUP(BB$2,WatchbillMONTHLY!$A$88:$U$88,OFFSET(WatchbillMONTHLY!$A$88:$U$88,1,2))=IF(_xlfn.XLOOKUP($A89,INDIRECT("_"&amp;_xlfn.XLOOKUP(BB$2,WatchbillMONTHLY!$A$88:$U$88,OFFSET(WatchbillMONTHLY!$A$88:$U$88,1,2))),INDIRECT("_"&amp;_xlfn.XLOOKUP(BB$2,WatchbillMONTHLY!$A$88:$U$88,OFFSET(WatchbillMONTHLY!$A$88:$U$88,1,2))))=$A89,_xlfn.XLOOKUP(BB$2,WatchbillMONTHLY!$A$88:$U$88,OFFSET(WatchbillMONTHLY!$A$88:$U$88,1,2)),FALSE),TRUE,FALSE)),
FALSE),FALSE)</f>
        <v>0</v>
      </c>
      <c r="BC89" s="209" t="b" cm="1">
        <f t="array" aca="1" ref="BC89" ca="1">IF(AND($A89 &gt; 0, V89 &gt; 0,BC$2&lt;MiscFormulas!$A$5+1),
_xlfn.IFNA(
_xlfn.IFNA(
_xlfn.IFNA(
_xlfn.IFNA(
_xlfn.IFNA(
_xlfn.IFNA(
IF(_xlfn.XLOOKUP(BC$2,WatchbillMONTHLY!$A$3:$U$3,OFFSET(WatchbillMONTHLY!$A$3:$U$3,1,2))=IF(_xlfn.XLOOKUP($A89,INDIRECT("_"&amp;_xlfn.XLOOKUP(BC$2,WatchbillMONTHLY!$A$3:$U$3,OFFSET(WatchbillMONTHLY!$A$3:$U$3,1,2))),INDIRECT("_"&amp;_xlfn.XLOOKUP(BC$2,WatchbillMONTHLY!$A$3:$U$3,OFFSET(WatchbillMONTHLY!$A$3:$U$3,1,2))))=$A89,_xlfn.XLOOKUP(BC$2,WatchbillMONTHLY!$A$3:$U$3,OFFSET(WatchbillMONTHLY!$A$3:$U$3,1,2)),FALSE),TRUE,FALSE),
IF(_xlfn.XLOOKUP(BC$2,WatchbillMONTHLY!$A$20:$U$20,OFFSET(WatchbillMONTHLY!$A$20:$U$20,1,2))=IF(_xlfn.XLOOKUP($A89,INDIRECT("_"&amp;_xlfn.XLOOKUP(BC$2,WatchbillMONTHLY!$A$20:$U$20,OFFSET(WatchbillMONTHLY!$A$20:$U$20,1,2))),INDIRECT("_"&amp;_xlfn.XLOOKUP(BC$2,WatchbillMONTHLY!$A$20:$U$20,OFFSET(WatchbillMONTHLY!$A$20:$U$20,1,2))))=$A89,_xlfn.XLOOKUP(BC$2,WatchbillMONTHLY!$A$20:$U$20,OFFSET(WatchbillMONTHLY!$A$20:$U$20,1,2)),FALSE),TRUE,FALSE)),
IF(_xlfn.XLOOKUP(BC$2,WatchbillMONTHLY!$A$37:$U$37,OFFSET(WatchbillMONTHLY!$A$37:$U$37,1,2))=IF(_xlfn.XLOOKUP($A89,INDIRECT("_"&amp;_xlfn.XLOOKUP(BC$2,WatchbillMONTHLY!$A$37:$U$37,OFFSET(WatchbillMONTHLY!$A$37:$U$37,1,2))),INDIRECT("_"&amp;_xlfn.XLOOKUP(BC$2,WatchbillMONTHLY!$A$37:$U$37,OFFSET(WatchbillMONTHLY!$A$37:$U$37,1,2))))=$A89,_xlfn.XLOOKUP(BC$2,WatchbillMONTHLY!$A$37:$U$37,OFFSET(WatchbillMONTHLY!$A$37:$U$37,1,2)),FALSE),TRUE,FALSE)),
IF(_xlfn.XLOOKUP(BC$2,WatchbillMONTHLY!$A$54:$U$54,OFFSET(WatchbillMONTHLY!$A$54:$U$54,1,2))=IF(_xlfn.XLOOKUP($A89,INDIRECT("_"&amp;_xlfn.XLOOKUP(BC$2,WatchbillMONTHLY!$A$54:$U$54,OFFSET(WatchbillMONTHLY!$A$54:$U$54,1,2))),INDIRECT("_"&amp;_xlfn.XLOOKUP(BC$2,WatchbillMONTHLY!$A$54:$U$54,OFFSET(WatchbillMONTHLY!$A$54:$U$54,1,2))))=$A89,_xlfn.XLOOKUP(BC$2,WatchbillMONTHLY!$A$54:$U$54,OFFSET(WatchbillMONTHLY!$A$54:$U$54,1,2)),FALSE),TRUE,FALSE)),
IF(_xlfn.XLOOKUP(BC$2,WatchbillMONTHLY!$A$71:$U$71,OFFSET(WatchbillMONTHLY!$A$71:$U$71,1,2))=IF(_xlfn.XLOOKUP($A89,INDIRECT("_"&amp;_xlfn.XLOOKUP(BC$2,WatchbillMONTHLY!$A$71:$U$71,OFFSET(WatchbillMONTHLY!$A$71:$U$71,1,2))),INDIRECT("_"&amp;_xlfn.XLOOKUP(BC$2,WatchbillMONTHLY!$A$71:$U$71,OFFSET(WatchbillMONTHLY!$A$71:$U$71,1,2))))=$A89,_xlfn.XLOOKUP(BC$2,WatchbillMONTHLY!$A$71:$U$71,OFFSET(WatchbillMONTHLY!$A$71:$U$71,1,2)),FALSE),TRUE,FALSE)),
IF(_xlfn.XLOOKUP(BC$2,WatchbillMONTHLY!$A$88:$U$88,OFFSET(WatchbillMONTHLY!$A$88:$U$88,1,2))=IF(_xlfn.XLOOKUP($A89,INDIRECT("_"&amp;_xlfn.XLOOKUP(BC$2,WatchbillMONTHLY!$A$88:$U$88,OFFSET(WatchbillMONTHLY!$A$88:$U$88,1,2))),INDIRECT("_"&amp;_xlfn.XLOOKUP(BC$2,WatchbillMONTHLY!$A$88:$U$88,OFFSET(WatchbillMONTHLY!$A$88:$U$88,1,2))))=$A89,_xlfn.XLOOKUP(BC$2,WatchbillMONTHLY!$A$88:$U$88,OFFSET(WatchbillMONTHLY!$A$88:$U$88,1,2)),FALSE),TRUE,FALSE)),
FALSE),FALSE)</f>
        <v>0</v>
      </c>
      <c r="BD89" s="209" t="b" cm="1">
        <f t="array" aca="1" ref="BD89" ca="1">IF(AND($A89 &gt; 0, W89 &gt; 0,BD$2&lt;MiscFormulas!$A$5+1),
_xlfn.IFNA(
_xlfn.IFNA(
_xlfn.IFNA(
_xlfn.IFNA(
_xlfn.IFNA(
_xlfn.IFNA(
IF(_xlfn.XLOOKUP(BD$2,WatchbillMONTHLY!$A$3:$U$3,OFFSET(WatchbillMONTHLY!$A$3:$U$3,1,2))=IF(_xlfn.XLOOKUP($A89,INDIRECT("_"&amp;_xlfn.XLOOKUP(BD$2,WatchbillMONTHLY!$A$3:$U$3,OFFSET(WatchbillMONTHLY!$A$3:$U$3,1,2))),INDIRECT("_"&amp;_xlfn.XLOOKUP(BD$2,WatchbillMONTHLY!$A$3:$U$3,OFFSET(WatchbillMONTHLY!$A$3:$U$3,1,2))))=$A89,_xlfn.XLOOKUP(BD$2,WatchbillMONTHLY!$A$3:$U$3,OFFSET(WatchbillMONTHLY!$A$3:$U$3,1,2)),FALSE),TRUE,FALSE),
IF(_xlfn.XLOOKUP(BD$2,WatchbillMONTHLY!$A$20:$U$20,OFFSET(WatchbillMONTHLY!$A$20:$U$20,1,2))=IF(_xlfn.XLOOKUP($A89,INDIRECT("_"&amp;_xlfn.XLOOKUP(BD$2,WatchbillMONTHLY!$A$20:$U$20,OFFSET(WatchbillMONTHLY!$A$20:$U$20,1,2))),INDIRECT("_"&amp;_xlfn.XLOOKUP(BD$2,WatchbillMONTHLY!$A$20:$U$20,OFFSET(WatchbillMONTHLY!$A$20:$U$20,1,2))))=$A89,_xlfn.XLOOKUP(BD$2,WatchbillMONTHLY!$A$20:$U$20,OFFSET(WatchbillMONTHLY!$A$20:$U$20,1,2)),FALSE),TRUE,FALSE)),
IF(_xlfn.XLOOKUP(BD$2,WatchbillMONTHLY!$A$37:$U$37,OFFSET(WatchbillMONTHLY!$A$37:$U$37,1,2))=IF(_xlfn.XLOOKUP($A89,INDIRECT("_"&amp;_xlfn.XLOOKUP(BD$2,WatchbillMONTHLY!$A$37:$U$37,OFFSET(WatchbillMONTHLY!$A$37:$U$37,1,2))),INDIRECT("_"&amp;_xlfn.XLOOKUP(BD$2,WatchbillMONTHLY!$A$37:$U$37,OFFSET(WatchbillMONTHLY!$A$37:$U$37,1,2))))=$A89,_xlfn.XLOOKUP(BD$2,WatchbillMONTHLY!$A$37:$U$37,OFFSET(WatchbillMONTHLY!$A$37:$U$37,1,2)),FALSE),TRUE,FALSE)),
IF(_xlfn.XLOOKUP(BD$2,WatchbillMONTHLY!$A$54:$U$54,OFFSET(WatchbillMONTHLY!$A$54:$U$54,1,2))=IF(_xlfn.XLOOKUP($A89,INDIRECT("_"&amp;_xlfn.XLOOKUP(BD$2,WatchbillMONTHLY!$A$54:$U$54,OFFSET(WatchbillMONTHLY!$A$54:$U$54,1,2))),INDIRECT("_"&amp;_xlfn.XLOOKUP(BD$2,WatchbillMONTHLY!$A$54:$U$54,OFFSET(WatchbillMONTHLY!$A$54:$U$54,1,2))))=$A89,_xlfn.XLOOKUP(BD$2,WatchbillMONTHLY!$A$54:$U$54,OFFSET(WatchbillMONTHLY!$A$54:$U$54,1,2)),FALSE),TRUE,FALSE)),
IF(_xlfn.XLOOKUP(BD$2,WatchbillMONTHLY!$A$71:$U$71,OFFSET(WatchbillMONTHLY!$A$71:$U$71,1,2))=IF(_xlfn.XLOOKUP($A89,INDIRECT("_"&amp;_xlfn.XLOOKUP(BD$2,WatchbillMONTHLY!$A$71:$U$71,OFFSET(WatchbillMONTHLY!$A$71:$U$71,1,2))),INDIRECT("_"&amp;_xlfn.XLOOKUP(BD$2,WatchbillMONTHLY!$A$71:$U$71,OFFSET(WatchbillMONTHLY!$A$71:$U$71,1,2))))=$A89,_xlfn.XLOOKUP(BD$2,WatchbillMONTHLY!$A$71:$U$71,OFFSET(WatchbillMONTHLY!$A$71:$U$71,1,2)),FALSE),TRUE,FALSE)),
IF(_xlfn.XLOOKUP(BD$2,WatchbillMONTHLY!$A$88:$U$88,OFFSET(WatchbillMONTHLY!$A$88:$U$88,1,2))=IF(_xlfn.XLOOKUP($A89,INDIRECT("_"&amp;_xlfn.XLOOKUP(BD$2,WatchbillMONTHLY!$A$88:$U$88,OFFSET(WatchbillMONTHLY!$A$88:$U$88,1,2))),INDIRECT("_"&amp;_xlfn.XLOOKUP(BD$2,WatchbillMONTHLY!$A$88:$U$88,OFFSET(WatchbillMONTHLY!$A$88:$U$88,1,2))))=$A89,_xlfn.XLOOKUP(BD$2,WatchbillMONTHLY!$A$88:$U$88,OFFSET(WatchbillMONTHLY!$A$88:$U$88,1,2)),FALSE),TRUE,FALSE)),
FALSE),FALSE)</f>
        <v>0</v>
      </c>
      <c r="BE89" s="209" t="b" cm="1">
        <f t="array" aca="1" ref="BE89" ca="1">IF(AND($A89 &gt; 0, X89 &gt; 0,BE$2&lt;MiscFormulas!$A$5+1),
_xlfn.IFNA(
_xlfn.IFNA(
_xlfn.IFNA(
_xlfn.IFNA(
_xlfn.IFNA(
_xlfn.IFNA(
IF(_xlfn.XLOOKUP(BE$2,WatchbillMONTHLY!$A$3:$U$3,OFFSET(WatchbillMONTHLY!$A$3:$U$3,1,2))=IF(_xlfn.XLOOKUP($A89,INDIRECT("_"&amp;_xlfn.XLOOKUP(BE$2,WatchbillMONTHLY!$A$3:$U$3,OFFSET(WatchbillMONTHLY!$A$3:$U$3,1,2))),INDIRECT("_"&amp;_xlfn.XLOOKUP(BE$2,WatchbillMONTHLY!$A$3:$U$3,OFFSET(WatchbillMONTHLY!$A$3:$U$3,1,2))))=$A89,_xlfn.XLOOKUP(BE$2,WatchbillMONTHLY!$A$3:$U$3,OFFSET(WatchbillMONTHLY!$A$3:$U$3,1,2)),FALSE),TRUE,FALSE),
IF(_xlfn.XLOOKUP(BE$2,WatchbillMONTHLY!$A$20:$U$20,OFFSET(WatchbillMONTHLY!$A$20:$U$20,1,2))=IF(_xlfn.XLOOKUP($A89,INDIRECT("_"&amp;_xlfn.XLOOKUP(BE$2,WatchbillMONTHLY!$A$20:$U$20,OFFSET(WatchbillMONTHLY!$A$20:$U$20,1,2))),INDIRECT("_"&amp;_xlfn.XLOOKUP(BE$2,WatchbillMONTHLY!$A$20:$U$20,OFFSET(WatchbillMONTHLY!$A$20:$U$20,1,2))))=$A89,_xlfn.XLOOKUP(BE$2,WatchbillMONTHLY!$A$20:$U$20,OFFSET(WatchbillMONTHLY!$A$20:$U$20,1,2)),FALSE),TRUE,FALSE)),
IF(_xlfn.XLOOKUP(BE$2,WatchbillMONTHLY!$A$37:$U$37,OFFSET(WatchbillMONTHLY!$A$37:$U$37,1,2))=IF(_xlfn.XLOOKUP($A89,INDIRECT("_"&amp;_xlfn.XLOOKUP(BE$2,WatchbillMONTHLY!$A$37:$U$37,OFFSET(WatchbillMONTHLY!$A$37:$U$37,1,2))),INDIRECT("_"&amp;_xlfn.XLOOKUP(BE$2,WatchbillMONTHLY!$A$37:$U$37,OFFSET(WatchbillMONTHLY!$A$37:$U$37,1,2))))=$A89,_xlfn.XLOOKUP(BE$2,WatchbillMONTHLY!$A$37:$U$37,OFFSET(WatchbillMONTHLY!$A$37:$U$37,1,2)),FALSE),TRUE,FALSE)),
IF(_xlfn.XLOOKUP(BE$2,WatchbillMONTHLY!$A$54:$U$54,OFFSET(WatchbillMONTHLY!$A$54:$U$54,1,2))=IF(_xlfn.XLOOKUP($A89,INDIRECT("_"&amp;_xlfn.XLOOKUP(BE$2,WatchbillMONTHLY!$A$54:$U$54,OFFSET(WatchbillMONTHLY!$A$54:$U$54,1,2))),INDIRECT("_"&amp;_xlfn.XLOOKUP(BE$2,WatchbillMONTHLY!$A$54:$U$54,OFFSET(WatchbillMONTHLY!$A$54:$U$54,1,2))))=$A89,_xlfn.XLOOKUP(BE$2,WatchbillMONTHLY!$A$54:$U$54,OFFSET(WatchbillMONTHLY!$A$54:$U$54,1,2)),FALSE),TRUE,FALSE)),
IF(_xlfn.XLOOKUP(BE$2,WatchbillMONTHLY!$A$71:$U$71,OFFSET(WatchbillMONTHLY!$A$71:$U$71,1,2))=IF(_xlfn.XLOOKUP($A89,INDIRECT("_"&amp;_xlfn.XLOOKUP(BE$2,WatchbillMONTHLY!$A$71:$U$71,OFFSET(WatchbillMONTHLY!$A$71:$U$71,1,2))),INDIRECT("_"&amp;_xlfn.XLOOKUP(BE$2,WatchbillMONTHLY!$A$71:$U$71,OFFSET(WatchbillMONTHLY!$A$71:$U$71,1,2))))=$A89,_xlfn.XLOOKUP(BE$2,WatchbillMONTHLY!$A$71:$U$71,OFFSET(WatchbillMONTHLY!$A$71:$U$71,1,2)),FALSE),TRUE,FALSE)),
IF(_xlfn.XLOOKUP(BE$2,WatchbillMONTHLY!$A$88:$U$88,OFFSET(WatchbillMONTHLY!$A$88:$U$88,1,2))=IF(_xlfn.XLOOKUP($A89,INDIRECT("_"&amp;_xlfn.XLOOKUP(BE$2,WatchbillMONTHLY!$A$88:$U$88,OFFSET(WatchbillMONTHLY!$A$88:$U$88,1,2))),INDIRECT("_"&amp;_xlfn.XLOOKUP(BE$2,WatchbillMONTHLY!$A$88:$U$88,OFFSET(WatchbillMONTHLY!$A$88:$U$88,1,2))))=$A89,_xlfn.XLOOKUP(BE$2,WatchbillMONTHLY!$A$88:$U$88,OFFSET(WatchbillMONTHLY!$A$88:$U$88,1,2)),FALSE),TRUE,FALSE)),
FALSE),FALSE)</f>
        <v>0</v>
      </c>
      <c r="BF89" s="209" t="b" cm="1">
        <f t="array" aca="1" ref="BF89" ca="1">IF(AND($A89 &gt; 0, Y89 &gt; 0,BF$2&lt;MiscFormulas!$A$5+1),
_xlfn.IFNA(
_xlfn.IFNA(
_xlfn.IFNA(
_xlfn.IFNA(
_xlfn.IFNA(
_xlfn.IFNA(
IF(_xlfn.XLOOKUP(BF$2,WatchbillMONTHLY!$A$3:$U$3,OFFSET(WatchbillMONTHLY!$A$3:$U$3,1,2))=IF(_xlfn.XLOOKUP($A89,INDIRECT("_"&amp;_xlfn.XLOOKUP(BF$2,WatchbillMONTHLY!$A$3:$U$3,OFFSET(WatchbillMONTHLY!$A$3:$U$3,1,2))),INDIRECT("_"&amp;_xlfn.XLOOKUP(BF$2,WatchbillMONTHLY!$A$3:$U$3,OFFSET(WatchbillMONTHLY!$A$3:$U$3,1,2))))=$A89,_xlfn.XLOOKUP(BF$2,WatchbillMONTHLY!$A$3:$U$3,OFFSET(WatchbillMONTHLY!$A$3:$U$3,1,2)),FALSE),TRUE,FALSE),
IF(_xlfn.XLOOKUP(BF$2,WatchbillMONTHLY!$A$20:$U$20,OFFSET(WatchbillMONTHLY!$A$20:$U$20,1,2))=IF(_xlfn.XLOOKUP($A89,INDIRECT("_"&amp;_xlfn.XLOOKUP(BF$2,WatchbillMONTHLY!$A$20:$U$20,OFFSET(WatchbillMONTHLY!$A$20:$U$20,1,2))),INDIRECT("_"&amp;_xlfn.XLOOKUP(BF$2,WatchbillMONTHLY!$A$20:$U$20,OFFSET(WatchbillMONTHLY!$A$20:$U$20,1,2))))=$A89,_xlfn.XLOOKUP(BF$2,WatchbillMONTHLY!$A$20:$U$20,OFFSET(WatchbillMONTHLY!$A$20:$U$20,1,2)),FALSE),TRUE,FALSE)),
IF(_xlfn.XLOOKUP(BF$2,WatchbillMONTHLY!$A$37:$U$37,OFFSET(WatchbillMONTHLY!$A$37:$U$37,1,2))=IF(_xlfn.XLOOKUP($A89,INDIRECT("_"&amp;_xlfn.XLOOKUP(BF$2,WatchbillMONTHLY!$A$37:$U$37,OFFSET(WatchbillMONTHLY!$A$37:$U$37,1,2))),INDIRECT("_"&amp;_xlfn.XLOOKUP(BF$2,WatchbillMONTHLY!$A$37:$U$37,OFFSET(WatchbillMONTHLY!$A$37:$U$37,1,2))))=$A89,_xlfn.XLOOKUP(BF$2,WatchbillMONTHLY!$A$37:$U$37,OFFSET(WatchbillMONTHLY!$A$37:$U$37,1,2)),FALSE),TRUE,FALSE)),
IF(_xlfn.XLOOKUP(BF$2,WatchbillMONTHLY!$A$54:$U$54,OFFSET(WatchbillMONTHLY!$A$54:$U$54,1,2))=IF(_xlfn.XLOOKUP($A89,INDIRECT("_"&amp;_xlfn.XLOOKUP(BF$2,WatchbillMONTHLY!$A$54:$U$54,OFFSET(WatchbillMONTHLY!$A$54:$U$54,1,2))),INDIRECT("_"&amp;_xlfn.XLOOKUP(BF$2,WatchbillMONTHLY!$A$54:$U$54,OFFSET(WatchbillMONTHLY!$A$54:$U$54,1,2))))=$A89,_xlfn.XLOOKUP(BF$2,WatchbillMONTHLY!$A$54:$U$54,OFFSET(WatchbillMONTHLY!$A$54:$U$54,1,2)),FALSE),TRUE,FALSE)),
IF(_xlfn.XLOOKUP(BF$2,WatchbillMONTHLY!$A$71:$U$71,OFFSET(WatchbillMONTHLY!$A$71:$U$71,1,2))=IF(_xlfn.XLOOKUP($A89,INDIRECT("_"&amp;_xlfn.XLOOKUP(BF$2,WatchbillMONTHLY!$A$71:$U$71,OFFSET(WatchbillMONTHLY!$A$71:$U$71,1,2))),INDIRECT("_"&amp;_xlfn.XLOOKUP(BF$2,WatchbillMONTHLY!$A$71:$U$71,OFFSET(WatchbillMONTHLY!$A$71:$U$71,1,2))))=$A89,_xlfn.XLOOKUP(BF$2,WatchbillMONTHLY!$A$71:$U$71,OFFSET(WatchbillMONTHLY!$A$71:$U$71,1,2)),FALSE),TRUE,FALSE)),
IF(_xlfn.XLOOKUP(BF$2,WatchbillMONTHLY!$A$88:$U$88,OFFSET(WatchbillMONTHLY!$A$88:$U$88,1,2))=IF(_xlfn.XLOOKUP($A89,INDIRECT("_"&amp;_xlfn.XLOOKUP(BF$2,WatchbillMONTHLY!$A$88:$U$88,OFFSET(WatchbillMONTHLY!$A$88:$U$88,1,2))),INDIRECT("_"&amp;_xlfn.XLOOKUP(BF$2,WatchbillMONTHLY!$A$88:$U$88,OFFSET(WatchbillMONTHLY!$A$88:$U$88,1,2))))=$A89,_xlfn.XLOOKUP(BF$2,WatchbillMONTHLY!$A$88:$U$88,OFFSET(WatchbillMONTHLY!$A$88:$U$88,1,2)),FALSE),TRUE,FALSE)),
FALSE),FALSE)</f>
        <v>0</v>
      </c>
      <c r="BG89" s="209" t="b" cm="1">
        <f t="array" aca="1" ref="BG89" ca="1">IF(AND($A89 &gt; 0, Z89 &gt; 0,BG$2&lt;MiscFormulas!$A$5+1),
_xlfn.IFNA(
_xlfn.IFNA(
_xlfn.IFNA(
_xlfn.IFNA(
_xlfn.IFNA(
_xlfn.IFNA(
IF(_xlfn.XLOOKUP(BG$2,WatchbillMONTHLY!$A$3:$U$3,OFFSET(WatchbillMONTHLY!$A$3:$U$3,1,2))=IF(_xlfn.XLOOKUP($A89,INDIRECT("_"&amp;_xlfn.XLOOKUP(BG$2,WatchbillMONTHLY!$A$3:$U$3,OFFSET(WatchbillMONTHLY!$A$3:$U$3,1,2))),INDIRECT("_"&amp;_xlfn.XLOOKUP(BG$2,WatchbillMONTHLY!$A$3:$U$3,OFFSET(WatchbillMONTHLY!$A$3:$U$3,1,2))))=$A89,_xlfn.XLOOKUP(BG$2,WatchbillMONTHLY!$A$3:$U$3,OFFSET(WatchbillMONTHLY!$A$3:$U$3,1,2)),FALSE),TRUE,FALSE),
IF(_xlfn.XLOOKUP(BG$2,WatchbillMONTHLY!$A$20:$U$20,OFFSET(WatchbillMONTHLY!$A$20:$U$20,1,2))=IF(_xlfn.XLOOKUP($A89,INDIRECT("_"&amp;_xlfn.XLOOKUP(BG$2,WatchbillMONTHLY!$A$20:$U$20,OFFSET(WatchbillMONTHLY!$A$20:$U$20,1,2))),INDIRECT("_"&amp;_xlfn.XLOOKUP(BG$2,WatchbillMONTHLY!$A$20:$U$20,OFFSET(WatchbillMONTHLY!$A$20:$U$20,1,2))))=$A89,_xlfn.XLOOKUP(BG$2,WatchbillMONTHLY!$A$20:$U$20,OFFSET(WatchbillMONTHLY!$A$20:$U$20,1,2)),FALSE),TRUE,FALSE)),
IF(_xlfn.XLOOKUP(BG$2,WatchbillMONTHLY!$A$37:$U$37,OFFSET(WatchbillMONTHLY!$A$37:$U$37,1,2))=IF(_xlfn.XLOOKUP($A89,INDIRECT("_"&amp;_xlfn.XLOOKUP(BG$2,WatchbillMONTHLY!$A$37:$U$37,OFFSET(WatchbillMONTHLY!$A$37:$U$37,1,2))),INDIRECT("_"&amp;_xlfn.XLOOKUP(BG$2,WatchbillMONTHLY!$A$37:$U$37,OFFSET(WatchbillMONTHLY!$A$37:$U$37,1,2))))=$A89,_xlfn.XLOOKUP(BG$2,WatchbillMONTHLY!$A$37:$U$37,OFFSET(WatchbillMONTHLY!$A$37:$U$37,1,2)),FALSE),TRUE,FALSE)),
IF(_xlfn.XLOOKUP(BG$2,WatchbillMONTHLY!$A$54:$U$54,OFFSET(WatchbillMONTHLY!$A$54:$U$54,1,2))=IF(_xlfn.XLOOKUP($A89,INDIRECT("_"&amp;_xlfn.XLOOKUP(BG$2,WatchbillMONTHLY!$A$54:$U$54,OFFSET(WatchbillMONTHLY!$A$54:$U$54,1,2))),INDIRECT("_"&amp;_xlfn.XLOOKUP(BG$2,WatchbillMONTHLY!$A$54:$U$54,OFFSET(WatchbillMONTHLY!$A$54:$U$54,1,2))))=$A89,_xlfn.XLOOKUP(BG$2,WatchbillMONTHLY!$A$54:$U$54,OFFSET(WatchbillMONTHLY!$A$54:$U$54,1,2)),FALSE),TRUE,FALSE)),
IF(_xlfn.XLOOKUP(BG$2,WatchbillMONTHLY!$A$71:$U$71,OFFSET(WatchbillMONTHLY!$A$71:$U$71,1,2))=IF(_xlfn.XLOOKUP($A89,INDIRECT("_"&amp;_xlfn.XLOOKUP(BG$2,WatchbillMONTHLY!$A$71:$U$71,OFFSET(WatchbillMONTHLY!$A$71:$U$71,1,2))),INDIRECT("_"&amp;_xlfn.XLOOKUP(BG$2,WatchbillMONTHLY!$A$71:$U$71,OFFSET(WatchbillMONTHLY!$A$71:$U$71,1,2))))=$A89,_xlfn.XLOOKUP(BG$2,WatchbillMONTHLY!$A$71:$U$71,OFFSET(WatchbillMONTHLY!$A$71:$U$71,1,2)),FALSE),TRUE,FALSE)),
IF(_xlfn.XLOOKUP(BG$2,WatchbillMONTHLY!$A$88:$U$88,OFFSET(WatchbillMONTHLY!$A$88:$U$88,1,2))=IF(_xlfn.XLOOKUP($A89,INDIRECT("_"&amp;_xlfn.XLOOKUP(BG$2,WatchbillMONTHLY!$A$88:$U$88,OFFSET(WatchbillMONTHLY!$A$88:$U$88,1,2))),INDIRECT("_"&amp;_xlfn.XLOOKUP(BG$2,WatchbillMONTHLY!$A$88:$U$88,OFFSET(WatchbillMONTHLY!$A$88:$U$88,1,2))))=$A89,_xlfn.XLOOKUP(BG$2,WatchbillMONTHLY!$A$88:$U$88,OFFSET(WatchbillMONTHLY!$A$88:$U$88,1,2)),FALSE),TRUE,FALSE)),
FALSE),FALSE)</f>
        <v>0</v>
      </c>
      <c r="BH89" s="209" t="b" cm="1">
        <f t="array" aca="1" ref="BH89" ca="1">IF(AND($A89 &gt; 0, AA89 &gt; 0,BH$2&lt;MiscFormulas!$A$5+1),
_xlfn.IFNA(
_xlfn.IFNA(
_xlfn.IFNA(
_xlfn.IFNA(
_xlfn.IFNA(
_xlfn.IFNA(
IF(_xlfn.XLOOKUP(BH$2,WatchbillMONTHLY!$A$3:$U$3,OFFSET(WatchbillMONTHLY!$A$3:$U$3,1,2))=IF(_xlfn.XLOOKUP($A89,INDIRECT("_"&amp;_xlfn.XLOOKUP(BH$2,WatchbillMONTHLY!$A$3:$U$3,OFFSET(WatchbillMONTHLY!$A$3:$U$3,1,2))),INDIRECT("_"&amp;_xlfn.XLOOKUP(BH$2,WatchbillMONTHLY!$A$3:$U$3,OFFSET(WatchbillMONTHLY!$A$3:$U$3,1,2))))=$A89,_xlfn.XLOOKUP(BH$2,WatchbillMONTHLY!$A$3:$U$3,OFFSET(WatchbillMONTHLY!$A$3:$U$3,1,2)),FALSE),TRUE,FALSE),
IF(_xlfn.XLOOKUP(BH$2,WatchbillMONTHLY!$A$20:$U$20,OFFSET(WatchbillMONTHLY!$A$20:$U$20,1,2))=IF(_xlfn.XLOOKUP($A89,INDIRECT("_"&amp;_xlfn.XLOOKUP(BH$2,WatchbillMONTHLY!$A$20:$U$20,OFFSET(WatchbillMONTHLY!$A$20:$U$20,1,2))),INDIRECT("_"&amp;_xlfn.XLOOKUP(BH$2,WatchbillMONTHLY!$A$20:$U$20,OFFSET(WatchbillMONTHLY!$A$20:$U$20,1,2))))=$A89,_xlfn.XLOOKUP(BH$2,WatchbillMONTHLY!$A$20:$U$20,OFFSET(WatchbillMONTHLY!$A$20:$U$20,1,2)),FALSE),TRUE,FALSE)),
IF(_xlfn.XLOOKUP(BH$2,WatchbillMONTHLY!$A$37:$U$37,OFFSET(WatchbillMONTHLY!$A$37:$U$37,1,2))=IF(_xlfn.XLOOKUP($A89,INDIRECT("_"&amp;_xlfn.XLOOKUP(BH$2,WatchbillMONTHLY!$A$37:$U$37,OFFSET(WatchbillMONTHLY!$A$37:$U$37,1,2))),INDIRECT("_"&amp;_xlfn.XLOOKUP(BH$2,WatchbillMONTHLY!$A$37:$U$37,OFFSET(WatchbillMONTHLY!$A$37:$U$37,1,2))))=$A89,_xlfn.XLOOKUP(BH$2,WatchbillMONTHLY!$A$37:$U$37,OFFSET(WatchbillMONTHLY!$A$37:$U$37,1,2)),FALSE),TRUE,FALSE)),
IF(_xlfn.XLOOKUP(BH$2,WatchbillMONTHLY!$A$54:$U$54,OFFSET(WatchbillMONTHLY!$A$54:$U$54,1,2))=IF(_xlfn.XLOOKUP($A89,INDIRECT("_"&amp;_xlfn.XLOOKUP(BH$2,WatchbillMONTHLY!$A$54:$U$54,OFFSET(WatchbillMONTHLY!$A$54:$U$54,1,2))),INDIRECT("_"&amp;_xlfn.XLOOKUP(BH$2,WatchbillMONTHLY!$A$54:$U$54,OFFSET(WatchbillMONTHLY!$A$54:$U$54,1,2))))=$A89,_xlfn.XLOOKUP(BH$2,WatchbillMONTHLY!$A$54:$U$54,OFFSET(WatchbillMONTHLY!$A$54:$U$54,1,2)),FALSE),TRUE,FALSE)),
IF(_xlfn.XLOOKUP(BH$2,WatchbillMONTHLY!$A$71:$U$71,OFFSET(WatchbillMONTHLY!$A$71:$U$71,1,2))=IF(_xlfn.XLOOKUP($A89,INDIRECT("_"&amp;_xlfn.XLOOKUP(BH$2,WatchbillMONTHLY!$A$71:$U$71,OFFSET(WatchbillMONTHLY!$A$71:$U$71,1,2))),INDIRECT("_"&amp;_xlfn.XLOOKUP(BH$2,WatchbillMONTHLY!$A$71:$U$71,OFFSET(WatchbillMONTHLY!$A$71:$U$71,1,2))))=$A89,_xlfn.XLOOKUP(BH$2,WatchbillMONTHLY!$A$71:$U$71,OFFSET(WatchbillMONTHLY!$A$71:$U$71,1,2)),FALSE),TRUE,FALSE)),
IF(_xlfn.XLOOKUP(BH$2,WatchbillMONTHLY!$A$88:$U$88,OFFSET(WatchbillMONTHLY!$A$88:$U$88,1,2))=IF(_xlfn.XLOOKUP($A89,INDIRECT("_"&amp;_xlfn.XLOOKUP(BH$2,WatchbillMONTHLY!$A$88:$U$88,OFFSET(WatchbillMONTHLY!$A$88:$U$88,1,2))),INDIRECT("_"&amp;_xlfn.XLOOKUP(BH$2,WatchbillMONTHLY!$A$88:$U$88,OFFSET(WatchbillMONTHLY!$A$88:$U$88,1,2))))=$A89,_xlfn.XLOOKUP(BH$2,WatchbillMONTHLY!$A$88:$U$88,OFFSET(WatchbillMONTHLY!$A$88:$U$88,1,2)),FALSE),TRUE,FALSE)),
FALSE),FALSE)</f>
        <v>0</v>
      </c>
      <c r="BI89" s="209" t="b" cm="1">
        <f t="array" aca="1" ref="BI89" ca="1">IF(AND($A89 &gt; 0, AB89 &gt; 0,BI$2&lt;MiscFormulas!$A$5+1),
_xlfn.IFNA(
_xlfn.IFNA(
_xlfn.IFNA(
_xlfn.IFNA(
_xlfn.IFNA(
_xlfn.IFNA(
IF(_xlfn.XLOOKUP(BI$2,WatchbillMONTHLY!$A$3:$U$3,OFFSET(WatchbillMONTHLY!$A$3:$U$3,1,2))=IF(_xlfn.XLOOKUP($A89,INDIRECT("_"&amp;_xlfn.XLOOKUP(BI$2,WatchbillMONTHLY!$A$3:$U$3,OFFSET(WatchbillMONTHLY!$A$3:$U$3,1,2))),INDIRECT("_"&amp;_xlfn.XLOOKUP(BI$2,WatchbillMONTHLY!$A$3:$U$3,OFFSET(WatchbillMONTHLY!$A$3:$U$3,1,2))))=$A89,_xlfn.XLOOKUP(BI$2,WatchbillMONTHLY!$A$3:$U$3,OFFSET(WatchbillMONTHLY!$A$3:$U$3,1,2)),FALSE),TRUE,FALSE),
IF(_xlfn.XLOOKUP(BI$2,WatchbillMONTHLY!$A$20:$U$20,OFFSET(WatchbillMONTHLY!$A$20:$U$20,1,2))=IF(_xlfn.XLOOKUP($A89,INDIRECT("_"&amp;_xlfn.XLOOKUP(BI$2,WatchbillMONTHLY!$A$20:$U$20,OFFSET(WatchbillMONTHLY!$A$20:$U$20,1,2))),INDIRECT("_"&amp;_xlfn.XLOOKUP(BI$2,WatchbillMONTHLY!$A$20:$U$20,OFFSET(WatchbillMONTHLY!$A$20:$U$20,1,2))))=$A89,_xlfn.XLOOKUP(BI$2,WatchbillMONTHLY!$A$20:$U$20,OFFSET(WatchbillMONTHLY!$A$20:$U$20,1,2)),FALSE),TRUE,FALSE)),
IF(_xlfn.XLOOKUP(BI$2,WatchbillMONTHLY!$A$37:$U$37,OFFSET(WatchbillMONTHLY!$A$37:$U$37,1,2))=IF(_xlfn.XLOOKUP($A89,INDIRECT("_"&amp;_xlfn.XLOOKUP(BI$2,WatchbillMONTHLY!$A$37:$U$37,OFFSET(WatchbillMONTHLY!$A$37:$U$37,1,2))),INDIRECT("_"&amp;_xlfn.XLOOKUP(BI$2,WatchbillMONTHLY!$A$37:$U$37,OFFSET(WatchbillMONTHLY!$A$37:$U$37,1,2))))=$A89,_xlfn.XLOOKUP(BI$2,WatchbillMONTHLY!$A$37:$U$37,OFFSET(WatchbillMONTHLY!$A$37:$U$37,1,2)),FALSE),TRUE,FALSE)),
IF(_xlfn.XLOOKUP(BI$2,WatchbillMONTHLY!$A$54:$U$54,OFFSET(WatchbillMONTHLY!$A$54:$U$54,1,2))=IF(_xlfn.XLOOKUP($A89,INDIRECT("_"&amp;_xlfn.XLOOKUP(BI$2,WatchbillMONTHLY!$A$54:$U$54,OFFSET(WatchbillMONTHLY!$A$54:$U$54,1,2))),INDIRECT("_"&amp;_xlfn.XLOOKUP(BI$2,WatchbillMONTHLY!$A$54:$U$54,OFFSET(WatchbillMONTHLY!$A$54:$U$54,1,2))))=$A89,_xlfn.XLOOKUP(BI$2,WatchbillMONTHLY!$A$54:$U$54,OFFSET(WatchbillMONTHLY!$A$54:$U$54,1,2)),FALSE),TRUE,FALSE)),
IF(_xlfn.XLOOKUP(BI$2,WatchbillMONTHLY!$A$71:$U$71,OFFSET(WatchbillMONTHLY!$A$71:$U$71,1,2))=IF(_xlfn.XLOOKUP($A89,INDIRECT("_"&amp;_xlfn.XLOOKUP(BI$2,WatchbillMONTHLY!$A$71:$U$71,OFFSET(WatchbillMONTHLY!$A$71:$U$71,1,2))),INDIRECT("_"&amp;_xlfn.XLOOKUP(BI$2,WatchbillMONTHLY!$A$71:$U$71,OFFSET(WatchbillMONTHLY!$A$71:$U$71,1,2))))=$A89,_xlfn.XLOOKUP(BI$2,WatchbillMONTHLY!$A$71:$U$71,OFFSET(WatchbillMONTHLY!$A$71:$U$71,1,2)),FALSE),TRUE,FALSE)),
IF(_xlfn.XLOOKUP(BI$2,WatchbillMONTHLY!$A$88:$U$88,OFFSET(WatchbillMONTHLY!$A$88:$U$88,1,2))=IF(_xlfn.XLOOKUP($A89,INDIRECT("_"&amp;_xlfn.XLOOKUP(BI$2,WatchbillMONTHLY!$A$88:$U$88,OFFSET(WatchbillMONTHLY!$A$88:$U$88,1,2))),INDIRECT("_"&amp;_xlfn.XLOOKUP(BI$2,WatchbillMONTHLY!$A$88:$U$88,OFFSET(WatchbillMONTHLY!$A$88:$U$88,1,2))))=$A89,_xlfn.XLOOKUP(BI$2,WatchbillMONTHLY!$A$88:$U$88,OFFSET(WatchbillMONTHLY!$A$88:$U$88,1,2)),FALSE),TRUE,FALSE)),
FALSE),FALSE)</f>
        <v>0</v>
      </c>
      <c r="BJ89" s="209" t="b" cm="1">
        <f t="array" aca="1" ref="BJ89" ca="1">IF(AND($A89 &gt; 0, AC89 &gt; 0,BJ$2&lt;MiscFormulas!$A$5+1),
_xlfn.IFNA(
_xlfn.IFNA(
_xlfn.IFNA(
_xlfn.IFNA(
_xlfn.IFNA(
_xlfn.IFNA(
IF(_xlfn.XLOOKUP(BJ$2,WatchbillMONTHLY!$A$3:$U$3,OFFSET(WatchbillMONTHLY!$A$3:$U$3,1,2))=IF(_xlfn.XLOOKUP($A89,INDIRECT("_"&amp;_xlfn.XLOOKUP(BJ$2,WatchbillMONTHLY!$A$3:$U$3,OFFSET(WatchbillMONTHLY!$A$3:$U$3,1,2))),INDIRECT("_"&amp;_xlfn.XLOOKUP(BJ$2,WatchbillMONTHLY!$A$3:$U$3,OFFSET(WatchbillMONTHLY!$A$3:$U$3,1,2))))=$A89,_xlfn.XLOOKUP(BJ$2,WatchbillMONTHLY!$A$3:$U$3,OFFSET(WatchbillMONTHLY!$A$3:$U$3,1,2)),FALSE),TRUE,FALSE),
IF(_xlfn.XLOOKUP(BJ$2,WatchbillMONTHLY!$A$20:$U$20,OFFSET(WatchbillMONTHLY!$A$20:$U$20,1,2))=IF(_xlfn.XLOOKUP($A89,INDIRECT("_"&amp;_xlfn.XLOOKUP(BJ$2,WatchbillMONTHLY!$A$20:$U$20,OFFSET(WatchbillMONTHLY!$A$20:$U$20,1,2))),INDIRECT("_"&amp;_xlfn.XLOOKUP(BJ$2,WatchbillMONTHLY!$A$20:$U$20,OFFSET(WatchbillMONTHLY!$A$20:$U$20,1,2))))=$A89,_xlfn.XLOOKUP(BJ$2,WatchbillMONTHLY!$A$20:$U$20,OFFSET(WatchbillMONTHLY!$A$20:$U$20,1,2)),FALSE),TRUE,FALSE)),
IF(_xlfn.XLOOKUP(BJ$2,WatchbillMONTHLY!$A$37:$U$37,OFFSET(WatchbillMONTHLY!$A$37:$U$37,1,2))=IF(_xlfn.XLOOKUP($A89,INDIRECT("_"&amp;_xlfn.XLOOKUP(BJ$2,WatchbillMONTHLY!$A$37:$U$37,OFFSET(WatchbillMONTHLY!$A$37:$U$37,1,2))),INDIRECT("_"&amp;_xlfn.XLOOKUP(BJ$2,WatchbillMONTHLY!$A$37:$U$37,OFFSET(WatchbillMONTHLY!$A$37:$U$37,1,2))))=$A89,_xlfn.XLOOKUP(BJ$2,WatchbillMONTHLY!$A$37:$U$37,OFFSET(WatchbillMONTHLY!$A$37:$U$37,1,2)),FALSE),TRUE,FALSE)),
IF(_xlfn.XLOOKUP(BJ$2,WatchbillMONTHLY!$A$54:$U$54,OFFSET(WatchbillMONTHLY!$A$54:$U$54,1,2))=IF(_xlfn.XLOOKUP($A89,INDIRECT("_"&amp;_xlfn.XLOOKUP(BJ$2,WatchbillMONTHLY!$A$54:$U$54,OFFSET(WatchbillMONTHLY!$A$54:$U$54,1,2))),INDIRECT("_"&amp;_xlfn.XLOOKUP(BJ$2,WatchbillMONTHLY!$A$54:$U$54,OFFSET(WatchbillMONTHLY!$A$54:$U$54,1,2))))=$A89,_xlfn.XLOOKUP(BJ$2,WatchbillMONTHLY!$A$54:$U$54,OFFSET(WatchbillMONTHLY!$A$54:$U$54,1,2)),FALSE),TRUE,FALSE)),
IF(_xlfn.XLOOKUP(BJ$2,WatchbillMONTHLY!$A$71:$U$71,OFFSET(WatchbillMONTHLY!$A$71:$U$71,1,2))=IF(_xlfn.XLOOKUP($A89,INDIRECT("_"&amp;_xlfn.XLOOKUP(BJ$2,WatchbillMONTHLY!$A$71:$U$71,OFFSET(WatchbillMONTHLY!$A$71:$U$71,1,2))),INDIRECT("_"&amp;_xlfn.XLOOKUP(BJ$2,WatchbillMONTHLY!$A$71:$U$71,OFFSET(WatchbillMONTHLY!$A$71:$U$71,1,2))))=$A89,_xlfn.XLOOKUP(BJ$2,WatchbillMONTHLY!$A$71:$U$71,OFFSET(WatchbillMONTHLY!$A$71:$U$71,1,2)),FALSE),TRUE,FALSE)),
IF(_xlfn.XLOOKUP(BJ$2,WatchbillMONTHLY!$A$88:$U$88,OFFSET(WatchbillMONTHLY!$A$88:$U$88,1,2))=IF(_xlfn.XLOOKUP($A89,INDIRECT("_"&amp;_xlfn.XLOOKUP(BJ$2,WatchbillMONTHLY!$A$88:$U$88,OFFSET(WatchbillMONTHLY!$A$88:$U$88,1,2))),INDIRECT("_"&amp;_xlfn.XLOOKUP(BJ$2,WatchbillMONTHLY!$A$88:$U$88,OFFSET(WatchbillMONTHLY!$A$88:$U$88,1,2))))=$A89,_xlfn.XLOOKUP(BJ$2,WatchbillMONTHLY!$A$88:$U$88,OFFSET(WatchbillMONTHLY!$A$88:$U$88,1,2)),FALSE),TRUE,FALSE)),
FALSE),FALSE)</f>
        <v>0</v>
      </c>
      <c r="BK89" s="209" t="b" cm="1">
        <f t="array" aca="1" ref="BK89" ca="1">IF(AND($A89 &gt; 0, AD89 &gt; 0,BK$2&lt;MiscFormulas!$A$5+1),
_xlfn.IFNA(
_xlfn.IFNA(
_xlfn.IFNA(
_xlfn.IFNA(
_xlfn.IFNA(
_xlfn.IFNA(
IF(_xlfn.XLOOKUP(BK$2,WatchbillMONTHLY!$A$3:$U$3,OFFSET(WatchbillMONTHLY!$A$3:$U$3,1,2))=IF(_xlfn.XLOOKUP($A89,INDIRECT("_"&amp;_xlfn.XLOOKUP(BK$2,WatchbillMONTHLY!$A$3:$U$3,OFFSET(WatchbillMONTHLY!$A$3:$U$3,1,2))),INDIRECT("_"&amp;_xlfn.XLOOKUP(BK$2,WatchbillMONTHLY!$A$3:$U$3,OFFSET(WatchbillMONTHLY!$A$3:$U$3,1,2))))=$A89,_xlfn.XLOOKUP(BK$2,WatchbillMONTHLY!$A$3:$U$3,OFFSET(WatchbillMONTHLY!$A$3:$U$3,1,2)),FALSE),TRUE,FALSE),
IF(_xlfn.XLOOKUP(BK$2,WatchbillMONTHLY!$A$20:$U$20,OFFSET(WatchbillMONTHLY!$A$20:$U$20,1,2))=IF(_xlfn.XLOOKUP($A89,INDIRECT("_"&amp;_xlfn.XLOOKUP(BK$2,WatchbillMONTHLY!$A$20:$U$20,OFFSET(WatchbillMONTHLY!$A$20:$U$20,1,2))),INDIRECT("_"&amp;_xlfn.XLOOKUP(BK$2,WatchbillMONTHLY!$A$20:$U$20,OFFSET(WatchbillMONTHLY!$A$20:$U$20,1,2))))=$A89,_xlfn.XLOOKUP(BK$2,WatchbillMONTHLY!$A$20:$U$20,OFFSET(WatchbillMONTHLY!$A$20:$U$20,1,2)),FALSE),TRUE,FALSE)),
IF(_xlfn.XLOOKUP(BK$2,WatchbillMONTHLY!$A$37:$U$37,OFFSET(WatchbillMONTHLY!$A$37:$U$37,1,2))=IF(_xlfn.XLOOKUP($A89,INDIRECT("_"&amp;_xlfn.XLOOKUP(BK$2,WatchbillMONTHLY!$A$37:$U$37,OFFSET(WatchbillMONTHLY!$A$37:$U$37,1,2))),INDIRECT("_"&amp;_xlfn.XLOOKUP(BK$2,WatchbillMONTHLY!$A$37:$U$37,OFFSET(WatchbillMONTHLY!$A$37:$U$37,1,2))))=$A89,_xlfn.XLOOKUP(BK$2,WatchbillMONTHLY!$A$37:$U$37,OFFSET(WatchbillMONTHLY!$A$37:$U$37,1,2)),FALSE),TRUE,FALSE)),
IF(_xlfn.XLOOKUP(BK$2,WatchbillMONTHLY!$A$54:$U$54,OFFSET(WatchbillMONTHLY!$A$54:$U$54,1,2))=IF(_xlfn.XLOOKUP($A89,INDIRECT("_"&amp;_xlfn.XLOOKUP(BK$2,WatchbillMONTHLY!$A$54:$U$54,OFFSET(WatchbillMONTHLY!$A$54:$U$54,1,2))),INDIRECT("_"&amp;_xlfn.XLOOKUP(BK$2,WatchbillMONTHLY!$A$54:$U$54,OFFSET(WatchbillMONTHLY!$A$54:$U$54,1,2))))=$A89,_xlfn.XLOOKUP(BK$2,WatchbillMONTHLY!$A$54:$U$54,OFFSET(WatchbillMONTHLY!$A$54:$U$54,1,2)),FALSE),TRUE,FALSE)),
IF(_xlfn.XLOOKUP(BK$2,WatchbillMONTHLY!$A$71:$U$71,OFFSET(WatchbillMONTHLY!$A$71:$U$71,1,2))=IF(_xlfn.XLOOKUP($A89,INDIRECT("_"&amp;_xlfn.XLOOKUP(BK$2,WatchbillMONTHLY!$A$71:$U$71,OFFSET(WatchbillMONTHLY!$A$71:$U$71,1,2))),INDIRECT("_"&amp;_xlfn.XLOOKUP(BK$2,WatchbillMONTHLY!$A$71:$U$71,OFFSET(WatchbillMONTHLY!$A$71:$U$71,1,2))))=$A89,_xlfn.XLOOKUP(BK$2,WatchbillMONTHLY!$A$71:$U$71,OFFSET(WatchbillMONTHLY!$A$71:$U$71,1,2)),FALSE),TRUE,FALSE)),
IF(_xlfn.XLOOKUP(BK$2,WatchbillMONTHLY!$A$88:$U$88,OFFSET(WatchbillMONTHLY!$A$88:$U$88,1,2))=IF(_xlfn.XLOOKUP($A89,INDIRECT("_"&amp;_xlfn.XLOOKUP(BK$2,WatchbillMONTHLY!$A$88:$U$88,OFFSET(WatchbillMONTHLY!$A$88:$U$88,1,2))),INDIRECT("_"&amp;_xlfn.XLOOKUP(BK$2,WatchbillMONTHLY!$A$88:$U$88,OFFSET(WatchbillMONTHLY!$A$88:$U$88,1,2))))=$A89,_xlfn.XLOOKUP(BK$2,WatchbillMONTHLY!$A$88:$U$88,OFFSET(WatchbillMONTHLY!$A$88:$U$88,1,2)),FALSE),TRUE,FALSE)),
FALSE),FALSE)</f>
        <v>0</v>
      </c>
      <c r="BL89" s="209" t="b" cm="1">
        <f t="array" aca="1" ref="BL89" ca="1">IF(AND($A89 &gt; 0, AE89 &gt; 0,BL$2&lt;MiscFormulas!$A$5+1),
_xlfn.IFNA(
_xlfn.IFNA(
_xlfn.IFNA(
_xlfn.IFNA(
_xlfn.IFNA(
_xlfn.IFNA(
IF(_xlfn.XLOOKUP(BL$2,WatchbillMONTHLY!$A$3:$U$3,OFFSET(WatchbillMONTHLY!$A$3:$U$3,1,2))=IF(_xlfn.XLOOKUP($A89,INDIRECT("_"&amp;_xlfn.XLOOKUP(BL$2,WatchbillMONTHLY!$A$3:$U$3,OFFSET(WatchbillMONTHLY!$A$3:$U$3,1,2))),INDIRECT("_"&amp;_xlfn.XLOOKUP(BL$2,WatchbillMONTHLY!$A$3:$U$3,OFFSET(WatchbillMONTHLY!$A$3:$U$3,1,2))))=$A89,_xlfn.XLOOKUP(BL$2,WatchbillMONTHLY!$A$3:$U$3,OFFSET(WatchbillMONTHLY!$A$3:$U$3,1,2)),FALSE),TRUE,FALSE),
IF(_xlfn.XLOOKUP(BL$2,WatchbillMONTHLY!$A$20:$U$20,OFFSET(WatchbillMONTHLY!$A$20:$U$20,1,2))=IF(_xlfn.XLOOKUP($A89,INDIRECT("_"&amp;_xlfn.XLOOKUP(BL$2,WatchbillMONTHLY!$A$20:$U$20,OFFSET(WatchbillMONTHLY!$A$20:$U$20,1,2))),INDIRECT("_"&amp;_xlfn.XLOOKUP(BL$2,WatchbillMONTHLY!$A$20:$U$20,OFFSET(WatchbillMONTHLY!$A$20:$U$20,1,2))))=$A89,_xlfn.XLOOKUP(BL$2,WatchbillMONTHLY!$A$20:$U$20,OFFSET(WatchbillMONTHLY!$A$20:$U$20,1,2)),FALSE),TRUE,FALSE)),
IF(_xlfn.XLOOKUP(BL$2,WatchbillMONTHLY!$A$37:$U$37,OFFSET(WatchbillMONTHLY!$A$37:$U$37,1,2))=IF(_xlfn.XLOOKUP($A89,INDIRECT("_"&amp;_xlfn.XLOOKUP(BL$2,WatchbillMONTHLY!$A$37:$U$37,OFFSET(WatchbillMONTHLY!$A$37:$U$37,1,2))),INDIRECT("_"&amp;_xlfn.XLOOKUP(BL$2,WatchbillMONTHLY!$A$37:$U$37,OFFSET(WatchbillMONTHLY!$A$37:$U$37,1,2))))=$A89,_xlfn.XLOOKUP(BL$2,WatchbillMONTHLY!$A$37:$U$37,OFFSET(WatchbillMONTHLY!$A$37:$U$37,1,2)),FALSE),TRUE,FALSE)),
IF(_xlfn.XLOOKUP(BL$2,WatchbillMONTHLY!$A$54:$U$54,OFFSET(WatchbillMONTHLY!$A$54:$U$54,1,2))=IF(_xlfn.XLOOKUP($A89,INDIRECT("_"&amp;_xlfn.XLOOKUP(BL$2,WatchbillMONTHLY!$A$54:$U$54,OFFSET(WatchbillMONTHLY!$A$54:$U$54,1,2))),INDIRECT("_"&amp;_xlfn.XLOOKUP(BL$2,WatchbillMONTHLY!$A$54:$U$54,OFFSET(WatchbillMONTHLY!$A$54:$U$54,1,2))))=$A89,_xlfn.XLOOKUP(BL$2,WatchbillMONTHLY!$A$54:$U$54,OFFSET(WatchbillMONTHLY!$A$54:$U$54,1,2)),FALSE),TRUE,FALSE)),
IF(_xlfn.XLOOKUP(BL$2,WatchbillMONTHLY!$A$71:$U$71,OFFSET(WatchbillMONTHLY!$A$71:$U$71,1,2))=IF(_xlfn.XLOOKUP($A89,INDIRECT("_"&amp;_xlfn.XLOOKUP(BL$2,WatchbillMONTHLY!$A$71:$U$71,OFFSET(WatchbillMONTHLY!$A$71:$U$71,1,2))),INDIRECT("_"&amp;_xlfn.XLOOKUP(BL$2,WatchbillMONTHLY!$A$71:$U$71,OFFSET(WatchbillMONTHLY!$A$71:$U$71,1,2))))=$A89,_xlfn.XLOOKUP(BL$2,WatchbillMONTHLY!$A$71:$U$71,OFFSET(WatchbillMONTHLY!$A$71:$U$71,1,2)),FALSE),TRUE,FALSE)),
IF(_xlfn.XLOOKUP(BL$2,WatchbillMONTHLY!$A$88:$U$88,OFFSET(WatchbillMONTHLY!$A$88:$U$88,1,2))=IF(_xlfn.XLOOKUP($A89,INDIRECT("_"&amp;_xlfn.XLOOKUP(BL$2,WatchbillMONTHLY!$A$88:$U$88,OFFSET(WatchbillMONTHLY!$A$88:$U$88,1,2))),INDIRECT("_"&amp;_xlfn.XLOOKUP(BL$2,WatchbillMONTHLY!$A$88:$U$88,OFFSET(WatchbillMONTHLY!$A$88:$U$88,1,2))))=$A89,_xlfn.XLOOKUP(BL$2,WatchbillMONTHLY!$A$88:$U$88,OFFSET(WatchbillMONTHLY!$A$88:$U$88,1,2)),FALSE),TRUE,FALSE)),
FALSE),FALSE)</f>
        <v>0</v>
      </c>
      <c r="BM89" s="209" t="b" cm="1">
        <f t="array" aca="1" ref="BM89" ca="1">IF(AND($A89 &gt; 0, AF89 &gt; 0,BM$2&lt;MiscFormulas!$A$5+1),
_xlfn.IFNA(
_xlfn.IFNA(
_xlfn.IFNA(
_xlfn.IFNA(
_xlfn.IFNA(
_xlfn.IFNA(
IF(_xlfn.XLOOKUP(BM$2,WatchbillMONTHLY!$A$3:$U$3,OFFSET(WatchbillMONTHLY!$A$3:$U$3,1,2))=IF(_xlfn.XLOOKUP($A89,INDIRECT("_"&amp;_xlfn.XLOOKUP(BM$2,WatchbillMONTHLY!$A$3:$U$3,OFFSET(WatchbillMONTHLY!$A$3:$U$3,1,2))),INDIRECT("_"&amp;_xlfn.XLOOKUP(BM$2,WatchbillMONTHLY!$A$3:$U$3,OFFSET(WatchbillMONTHLY!$A$3:$U$3,1,2))))=$A89,_xlfn.XLOOKUP(BM$2,WatchbillMONTHLY!$A$3:$U$3,OFFSET(WatchbillMONTHLY!$A$3:$U$3,1,2)),FALSE),TRUE,FALSE),
IF(_xlfn.XLOOKUP(BM$2,WatchbillMONTHLY!$A$20:$U$20,OFFSET(WatchbillMONTHLY!$A$20:$U$20,1,2))=IF(_xlfn.XLOOKUP($A89,INDIRECT("_"&amp;_xlfn.XLOOKUP(BM$2,WatchbillMONTHLY!$A$20:$U$20,OFFSET(WatchbillMONTHLY!$A$20:$U$20,1,2))),INDIRECT("_"&amp;_xlfn.XLOOKUP(BM$2,WatchbillMONTHLY!$A$20:$U$20,OFFSET(WatchbillMONTHLY!$A$20:$U$20,1,2))))=$A89,_xlfn.XLOOKUP(BM$2,WatchbillMONTHLY!$A$20:$U$20,OFFSET(WatchbillMONTHLY!$A$20:$U$20,1,2)),FALSE),TRUE,FALSE)),
IF(_xlfn.XLOOKUP(BM$2,WatchbillMONTHLY!$A$37:$U$37,OFFSET(WatchbillMONTHLY!$A$37:$U$37,1,2))=IF(_xlfn.XLOOKUP($A89,INDIRECT("_"&amp;_xlfn.XLOOKUP(BM$2,WatchbillMONTHLY!$A$37:$U$37,OFFSET(WatchbillMONTHLY!$A$37:$U$37,1,2))),INDIRECT("_"&amp;_xlfn.XLOOKUP(BM$2,WatchbillMONTHLY!$A$37:$U$37,OFFSET(WatchbillMONTHLY!$A$37:$U$37,1,2))))=$A89,_xlfn.XLOOKUP(BM$2,WatchbillMONTHLY!$A$37:$U$37,OFFSET(WatchbillMONTHLY!$A$37:$U$37,1,2)),FALSE),TRUE,FALSE)),
IF(_xlfn.XLOOKUP(BM$2,WatchbillMONTHLY!$A$54:$U$54,OFFSET(WatchbillMONTHLY!$A$54:$U$54,1,2))=IF(_xlfn.XLOOKUP($A89,INDIRECT("_"&amp;_xlfn.XLOOKUP(BM$2,WatchbillMONTHLY!$A$54:$U$54,OFFSET(WatchbillMONTHLY!$A$54:$U$54,1,2))),INDIRECT("_"&amp;_xlfn.XLOOKUP(BM$2,WatchbillMONTHLY!$A$54:$U$54,OFFSET(WatchbillMONTHLY!$A$54:$U$54,1,2))))=$A89,_xlfn.XLOOKUP(BM$2,WatchbillMONTHLY!$A$54:$U$54,OFFSET(WatchbillMONTHLY!$A$54:$U$54,1,2)),FALSE),TRUE,FALSE)),
IF(_xlfn.XLOOKUP(BM$2,WatchbillMONTHLY!$A$71:$U$71,OFFSET(WatchbillMONTHLY!$A$71:$U$71,1,2))=IF(_xlfn.XLOOKUP($A89,INDIRECT("_"&amp;_xlfn.XLOOKUP(BM$2,WatchbillMONTHLY!$A$71:$U$71,OFFSET(WatchbillMONTHLY!$A$71:$U$71,1,2))),INDIRECT("_"&amp;_xlfn.XLOOKUP(BM$2,WatchbillMONTHLY!$A$71:$U$71,OFFSET(WatchbillMONTHLY!$A$71:$U$71,1,2))))=$A89,_xlfn.XLOOKUP(BM$2,WatchbillMONTHLY!$A$71:$U$71,OFFSET(WatchbillMONTHLY!$A$71:$U$71,1,2)),FALSE),TRUE,FALSE)),
IF(_xlfn.XLOOKUP(BM$2,WatchbillMONTHLY!$A$88:$U$88,OFFSET(WatchbillMONTHLY!$A$88:$U$88,1,2))=IF(_xlfn.XLOOKUP($A89,INDIRECT("_"&amp;_xlfn.XLOOKUP(BM$2,WatchbillMONTHLY!$A$88:$U$88,OFFSET(WatchbillMONTHLY!$A$88:$U$88,1,2))),INDIRECT("_"&amp;_xlfn.XLOOKUP(BM$2,WatchbillMONTHLY!$A$88:$U$88,OFFSET(WatchbillMONTHLY!$A$88:$U$88,1,2))))=$A89,_xlfn.XLOOKUP(BM$2,WatchbillMONTHLY!$A$88:$U$88,OFFSET(WatchbillMONTHLY!$A$88:$U$88,1,2)),FALSE),TRUE,FALSE)),
FALSE),FALSE)</f>
        <v>0</v>
      </c>
      <c r="BN89" s="209" t="b" cm="1">
        <f t="array" aca="1" ref="BN89" ca="1">IF(AND($A89 &gt; 0, AG89 &gt; 0,BN$2&lt;MiscFormulas!$A$5+1),
_xlfn.IFNA(
_xlfn.IFNA(
_xlfn.IFNA(
_xlfn.IFNA(
_xlfn.IFNA(
_xlfn.IFNA(
IF(_xlfn.XLOOKUP(BN$2,WatchbillMONTHLY!$A$3:$U$3,OFFSET(WatchbillMONTHLY!$A$3:$U$3,1,2))=IF(_xlfn.XLOOKUP($A89,INDIRECT("_"&amp;_xlfn.XLOOKUP(BN$2,WatchbillMONTHLY!$A$3:$U$3,OFFSET(WatchbillMONTHLY!$A$3:$U$3,1,2))),INDIRECT("_"&amp;_xlfn.XLOOKUP(BN$2,WatchbillMONTHLY!$A$3:$U$3,OFFSET(WatchbillMONTHLY!$A$3:$U$3,1,2))))=$A89,_xlfn.XLOOKUP(BN$2,WatchbillMONTHLY!$A$3:$U$3,OFFSET(WatchbillMONTHLY!$A$3:$U$3,1,2)),FALSE),TRUE,FALSE),
IF(_xlfn.XLOOKUP(BN$2,WatchbillMONTHLY!$A$20:$U$20,OFFSET(WatchbillMONTHLY!$A$20:$U$20,1,2))=IF(_xlfn.XLOOKUP($A89,INDIRECT("_"&amp;_xlfn.XLOOKUP(BN$2,WatchbillMONTHLY!$A$20:$U$20,OFFSET(WatchbillMONTHLY!$A$20:$U$20,1,2))),INDIRECT("_"&amp;_xlfn.XLOOKUP(BN$2,WatchbillMONTHLY!$A$20:$U$20,OFFSET(WatchbillMONTHLY!$A$20:$U$20,1,2))))=$A89,_xlfn.XLOOKUP(BN$2,WatchbillMONTHLY!$A$20:$U$20,OFFSET(WatchbillMONTHLY!$A$20:$U$20,1,2)),FALSE),TRUE,FALSE)),
IF(_xlfn.XLOOKUP(BN$2,WatchbillMONTHLY!$A$37:$U$37,OFFSET(WatchbillMONTHLY!$A$37:$U$37,1,2))=IF(_xlfn.XLOOKUP($A89,INDIRECT("_"&amp;_xlfn.XLOOKUP(BN$2,WatchbillMONTHLY!$A$37:$U$37,OFFSET(WatchbillMONTHLY!$A$37:$U$37,1,2))),INDIRECT("_"&amp;_xlfn.XLOOKUP(BN$2,WatchbillMONTHLY!$A$37:$U$37,OFFSET(WatchbillMONTHLY!$A$37:$U$37,1,2))))=$A89,_xlfn.XLOOKUP(BN$2,WatchbillMONTHLY!$A$37:$U$37,OFFSET(WatchbillMONTHLY!$A$37:$U$37,1,2)),FALSE),TRUE,FALSE)),
IF(_xlfn.XLOOKUP(BN$2,WatchbillMONTHLY!$A$54:$U$54,OFFSET(WatchbillMONTHLY!$A$54:$U$54,1,2))=IF(_xlfn.XLOOKUP($A89,INDIRECT("_"&amp;_xlfn.XLOOKUP(BN$2,WatchbillMONTHLY!$A$54:$U$54,OFFSET(WatchbillMONTHLY!$A$54:$U$54,1,2))),INDIRECT("_"&amp;_xlfn.XLOOKUP(BN$2,WatchbillMONTHLY!$A$54:$U$54,OFFSET(WatchbillMONTHLY!$A$54:$U$54,1,2))))=$A89,_xlfn.XLOOKUP(BN$2,WatchbillMONTHLY!$A$54:$U$54,OFFSET(WatchbillMONTHLY!$A$54:$U$54,1,2)),FALSE),TRUE,FALSE)),
IF(_xlfn.XLOOKUP(BN$2,WatchbillMONTHLY!$A$71:$U$71,OFFSET(WatchbillMONTHLY!$A$71:$U$71,1,2))=IF(_xlfn.XLOOKUP($A89,INDIRECT("_"&amp;_xlfn.XLOOKUP(BN$2,WatchbillMONTHLY!$A$71:$U$71,OFFSET(WatchbillMONTHLY!$A$71:$U$71,1,2))),INDIRECT("_"&amp;_xlfn.XLOOKUP(BN$2,WatchbillMONTHLY!$A$71:$U$71,OFFSET(WatchbillMONTHLY!$A$71:$U$71,1,2))))=$A89,_xlfn.XLOOKUP(BN$2,WatchbillMONTHLY!$A$71:$U$71,OFFSET(WatchbillMONTHLY!$A$71:$U$71,1,2)),FALSE),TRUE,FALSE)),
IF(_xlfn.XLOOKUP(BN$2,WatchbillMONTHLY!$A$88:$U$88,OFFSET(WatchbillMONTHLY!$A$88:$U$88,1,2))=IF(_xlfn.XLOOKUP($A89,INDIRECT("_"&amp;_xlfn.XLOOKUP(BN$2,WatchbillMONTHLY!$A$88:$U$88,OFFSET(WatchbillMONTHLY!$A$88:$U$88,1,2))),INDIRECT("_"&amp;_xlfn.XLOOKUP(BN$2,WatchbillMONTHLY!$A$88:$U$88,OFFSET(WatchbillMONTHLY!$A$88:$U$88,1,2))))=$A89,_xlfn.XLOOKUP(BN$2,WatchbillMONTHLY!$A$88:$U$88,OFFSET(WatchbillMONTHLY!$A$88:$U$88,1,2)),FALSE),TRUE,FALSE)),
FALSE),FALSE)</f>
        <v>0</v>
      </c>
      <c r="BO89" s="209"/>
      <c r="BP89" s="210"/>
    </row>
    <row r="90" spans="1:68" x14ac:dyDescent="0.35">
      <c r="A90" t="str">
        <v>EX3 Nicole, K.</v>
      </c>
      <c r="B90" s="215" t="str">
        <v>EX3 Nicole, Kidman</v>
      </c>
      <c r="C90" s="191"/>
      <c r="D90" s="235"/>
      <c r="E90" s="235"/>
      <c r="F90" s="235"/>
      <c r="G90" s="235"/>
      <c r="H90" s="235"/>
      <c r="I90" s="235"/>
      <c r="J90" s="235"/>
      <c r="K90" s="235"/>
      <c r="L90" s="235"/>
      <c r="M90" s="235"/>
      <c r="N90" s="235"/>
      <c r="O90" s="235"/>
      <c r="P90" s="235"/>
      <c r="Q90" s="235"/>
      <c r="R90" s="235"/>
      <c r="S90" s="235"/>
      <c r="T90" s="235"/>
      <c r="U90" s="235"/>
      <c r="V90" s="235"/>
      <c r="W90" s="235"/>
      <c r="X90" s="235"/>
      <c r="Y90" s="235"/>
      <c r="Z90" s="235"/>
      <c r="AA90" s="235"/>
      <c r="AB90" s="235"/>
      <c r="AC90" s="235"/>
      <c r="AD90" s="235"/>
      <c r="AE90" s="235"/>
      <c r="AF90" s="235"/>
      <c r="AG90" s="235"/>
      <c r="AH90" s="192"/>
      <c r="AI90" s="209"/>
      <c r="AJ90" s="209" t="str" cm="1">
        <f t="array" aca="1" ref="AJ90" ca="1">IF(OR(AK90:BN90=TRUE),$A90&amp;" :  ","")&amp;_xlfn.TEXTJOIN(" | ",TRUE,IF(AK90:BN90=TRUE,$AK$2:$BN$2,""))</f>
        <v/>
      </c>
      <c r="AK90" s="209" t="b" cm="1">
        <f t="array" aca="1" ref="AK90" ca="1">IF(AND($A90 &gt; 0, D90 &gt; 0,AK$2&lt;MiscFormulas!$A$5+1),
_xlfn.IFNA(
_xlfn.IFNA(
_xlfn.IFNA(
_xlfn.IFNA(
_xlfn.IFNA(
_xlfn.IFNA(
IF(_xlfn.XLOOKUP(AK$2,WatchbillMONTHLY!$A$3:$U$3,OFFSET(WatchbillMONTHLY!$A$3:$U$3,1,2))=IF(_xlfn.XLOOKUP($A90,INDIRECT("_"&amp;_xlfn.XLOOKUP(AK$2,WatchbillMONTHLY!$A$3:$U$3,OFFSET(WatchbillMONTHLY!$A$3:$U$3,1,2))),INDIRECT("_"&amp;_xlfn.XLOOKUP(AK$2,WatchbillMONTHLY!$A$3:$U$3,OFFSET(WatchbillMONTHLY!$A$3:$U$3,1,2))))=$A90,_xlfn.XLOOKUP(AK$2,WatchbillMONTHLY!$A$3:$U$3,OFFSET(WatchbillMONTHLY!$A$3:$U$3,1,2)),FALSE),TRUE,FALSE),
IF(_xlfn.XLOOKUP(AK$2,WatchbillMONTHLY!$A$20:$U$20,OFFSET(WatchbillMONTHLY!$A$20:$U$20,1,2))=IF(_xlfn.XLOOKUP($A90,INDIRECT("_"&amp;_xlfn.XLOOKUP(AK$2,WatchbillMONTHLY!$A$20:$U$20,OFFSET(WatchbillMONTHLY!$A$20:$U$20,1,2))),INDIRECT("_"&amp;_xlfn.XLOOKUP(AK$2,WatchbillMONTHLY!$A$20:$U$20,OFFSET(WatchbillMONTHLY!$A$20:$U$20,1,2))))=$A90,_xlfn.XLOOKUP(AK$2,WatchbillMONTHLY!$A$20:$U$20,OFFSET(WatchbillMONTHLY!$A$20:$U$20,1,2)),FALSE),TRUE,FALSE)),
IF(_xlfn.XLOOKUP(AK$2,WatchbillMONTHLY!$A$37:$U$37,OFFSET(WatchbillMONTHLY!$A$37:$U$37,1,2))=IF(_xlfn.XLOOKUP($A90,INDIRECT("_"&amp;_xlfn.XLOOKUP(AK$2,WatchbillMONTHLY!$A$37:$U$37,OFFSET(WatchbillMONTHLY!$A$37:$U$37,1,2))),INDIRECT("_"&amp;_xlfn.XLOOKUP(AK$2,WatchbillMONTHLY!$A$37:$U$37,OFFSET(WatchbillMONTHLY!$A$37:$U$37,1,2))))=$A90,_xlfn.XLOOKUP(AK$2,WatchbillMONTHLY!$A$37:$U$37,OFFSET(WatchbillMONTHLY!$A$37:$U$37,1,2)),FALSE),TRUE,FALSE)),
IF(_xlfn.XLOOKUP(AK$2,WatchbillMONTHLY!$A$54:$U$54,OFFSET(WatchbillMONTHLY!$A$54:$U$54,1,2))=IF(_xlfn.XLOOKUP($A90,INDIRECT("_"&amp;_xlfn.XLOOKUP(AK$2,WatchbillMONTHLY!$A$54:$U$54,OFFSET(WatchbillMONTHLY!$A$54:$U$54,1,2))),INDIRECT("_"&amp;_xlfn.XLOOKUP(AK$2,WatchbillMONTHLY!$A$54:$U$54,OFFSET(WatchbillMONTHLY!$A$54:$U$54,1,2))))=$A90,_xlfn.XLOOKUP(AK$2,WatchbillMONTHLY!$A$54:$U$54,OFFSET(WatchbillMONTHLY!$A$54:$U$54,1,2)),FALSE),TRUE,FALSE)),
IF(_xlfn.XLOOKUP(AK$2,WatchbillMONTHLY!$A$71:$U$71,OFFSET(WatchbillMONTHLY!$A$71:$U$71,1,2))=IF(_xlfn.XLOOKUP($A90,INDIRECT("_"&amp;_xlfn.XLOOKUP(AK$2,WatchbillMONTHLY!$A$71:$U$71,OFFSET(WatchbillMONTHLY!$A$71:$U$71,1,2))),INDIRECT("_"&amp;_xlfn.XLOOKUP(AK$2,WatchbillMONTHLY!$A$71:$U$71,OFFSET(WatchbillMONTHLY!$A$71:$U$71,1,2))))=$A90,_xlfn.XLOOKUP(AK$2,WatchbillMONTHLY!$A$71:$U$71,OFFSET(WatchbillMONTHLY!$A$71:$U$71,1,2)),FALSE),TRUE,FALSE)),
IF(_xlfn.XLOOKUP(AK$2,WatchbillMONTHLY!$A$88:$U$88,OFFSET(WatchbillMONTHLY!$A$88:$U$88,1,2))=IF(_xlfn.XLOOKUP($A90,INDIRECT("_"&amp;_xlfn.XLOOKUP(AK$2,WatchbillMONTHLY!$A$88:$U$88,OFFSET(WatchbillMONTHLY!$A$88:$U$88,1,2))),INDIRECT("_"&amp;_xlfn.XLOOKUP(AK$2,WatchbillMONTHLY!$A$88:$U$88,OFFSET(WatchbillMONTHLY!$A$88:$U$88,1,2))))=$A90,_xlfn.XLOOKUP(AK$2,WatchbillMONTHLY!$A$88:$U$88,OFFSET(WatchbillMONTHLY!$A$88:$U$88,1,2)),FALSE),TRUE,FALSE)),
FALSE),FALSE)</f>
        <v>0</v>
      </c>
      <c r="AL90" s="209" t="b" cm="1">
        <f t="array" aca="1" ref="AL90" ca="1">IF(AND($A90 &gt; 0, E90 &gt; 0,AL$2&lt;MiscFormulas!$A$5+1),
_xlfn.IFNA(
_xlfn.IFNA(
_xlfn.IFNA(
_xlfn.IFNA(
_xlfn.IFNA(
_xlfn.IFNA(
IF(_xlfn.XLOOKUP(AL$2,WatchbillMONTHLY!$A$3:$U$3,OFFSET(WatchbillMONTHLY!$A$3:$U$3,1,2))=IF(_xlfn.XLOOKUP($A90,INDIRECT("_"&amp;_xlfn.XLOOKUP(AL$2,WatchbillMONTHLY!$A$3:$U$3,OFFSET(WatchbillMONTHLY!$A$3:$U$3,1,2))),INDIRECT("_"&amp;_xlfn.XLOOKUP(AL$2,WatchbillMONTHLY!$A$3:$U$3,OFFSET(WatchbillMONTHLY!$A$3:$U$3,1,2))))=$A90,_xlfn.XLOOKUP(AL$2,WatchbillMONTHLY!$A$3:$U$3,OFFSET(WatchbillMONTHLY!$A$3:$U$3,1,2)),FALSE),TRUE,FALSE),
IF(_xlfn.XLOOKUP(AL$2,WatchbillMONTHLY!$A$20:$U$20,OFFSET(WatchbillMONTHLY!$A$20:$U$20,1,2))=IF(_xlfn.XLOOKUP($A90,INDIRECT("_"&amp;_xlfn.XLOOKUP(AL$2,WatchbillMONTHLY!$A$20:$U$20,OFFSET(WatchbillMONTHLY!$A$20:$U$20,1,2))),INDIRECT("_"&amp;_xlfn.XLOOKUP(AL$2,WatchbillMONTHLY!$A$20:$U$20,OFFSET(WatchbillMONTHLY!$A$20:$U$20,1,2))))=$A90,_xlfn.XLOOKUP(AL$2,WatchbillMONTHLY!$A$20:$U$20,OFFSET(WatchbillMONTHLY!$A$20:$U$20,1,2)),FALSE),TRUE,FALSE)),
IF(_xlfn.XLOOKUP(AL$2,WatchbillMONTHLY!$A$37:$U$37,OFFSET(WatchbillMONTHLY!$A$37:$U$37,1,2))=IF(_xlfn.XLOOKUP($A90,INDIRECT("_"&amp;_xlfn.XLOOKUP(AL$2,WatchbillMONTHLY!$A$37:$U$37,OFFSET(WatchbillMONTHLY!$A$37:$U$37,1,2))),INDIRECT("_"&amp;_xlfn.XLOOKUP(AL$2,WatchbillMONTHLY!$A$37:$U$37,OFFSET(WatchbillMONTHLY!$A$37:$U$37,1,2))))=$A90,_xlfn.XLOOKUP(AL$2,WatchbillMONTHLY!$A$37:$U$37,OFFSET(WatchbillMONTHLY!$A$37:$U$37,1,2)),FALSE),TRUE,FALSE)),
IF(_xlfn.XLOOKUP(AL$2,WatchbillMONTHLY!$A$54:$U$54,OFFSET(WatchbillMONTHLY!$A$54:$U$54,1,2))=IF(_xlfn.XLOOKUP($A90,INDIRECT("_"&amp;_xlfn.XLOOKUP(AL$2,WatchbillMONTHLY!$A$54:$U$54,OFFSET(WatchbillMONTHLY!$A$54:$U$54,1,2))),INDIRECT("_"&amp;_xlfn.XLOOKUP(AL$2,WatchbillMONTHLY!$A$54:$U$54,OFFSET(WatchbillMONTHLY!$A$54:$U$54,1,2))))=$A90,_xlfn.XLOOKUP(AL$2,WatchbillMONTHLY!$A$54:$U$54,OFFSET(WatchbillMONTHLY!$A$54:$U$54,1,2)),FALSE),TRUE,FALSE)),
IF(_xlfn.XLOOKUP(AL$2,WatchbillMONTHLY!$A$71:$U$71,OFFSET(WatchbillMONTHLY!$A$71:$U$71,1,2))=IF(_xlfn.XLOOKUP($A90,INDIRECT("_"&amp;_xlfn.XLOOKUP(AL$2,WatchbillMONTHLY!$A$71:$U$71,OFFSET(WatchbillMONTHLY!$A$71:$U$71,1,2))),INDIRECT("_"&amp;_xlfn.XLOOKUP(AL$2,WatchbillMONTHLY!$A$71:$U$71,OFFSET(WatchbillMONTHLY!$A$71:$U$71,1,2))))=$A90,_xlfn.XLOOKUP(AL$2,WatchbillMONTHLY!$A$71:$U$71,OFFSET(WatchbillMONTHLY!$A$71:$U$71,1,2)),FALSE),TRUE,FALSE)),
IF(_xlfn.XLOOKUP(AL$2,WatchbillMONTHLY!$A$88:$U$88,OFFSET(WatchbillMONTHLY!$A$88:$U$88,1,2))=IF(_xlfn.XLOOKUP($A90,INDIRECT("_"&amp;_xlfn.XLOOKUP(AL$2,WatchbillMONTHLY!$A$88:$U$88,OFFSET(WatchbillMONTHLY!$A$88:$U$88,1,2))),INDIRECT("_"&amp;_xlfn.XLOOKUP(AL$2,WatchbillMONTHLY!$A$88:$U$88,OFFSET(WatchbillMONTHLY!$A$88:$U$88,1,2))))=$A90,_xlfn.XLOOKUP(AL$2,WatchbillMONTHLY!$A$88:$U$88,OFFSET(WatchbillMONTHLY!$A$88:$U$88,1,2)),FALSE),TRUE,FALSE)),
FALSE),FALSE)</f>
        <v>0</v>
      </c>
      <c r="AM90" s="209" t="b" cm="1">
        <f t="array" aca="1" ref="AM90" ca="1">IF(AND($A90 &gt; 0, F90 &gt; 0,AM$2&lt;MiscFormulas!$A$5+1),
_xlfn.IFNA(
_xlfn.IFNA(
_xlfn.IFNA(
_xlfn.IFNA(
_xlfn.IFNA(
_xlfn.IFNA(
IF(_xlfn.XLOOKUP(AM$2,WatchbillMONTHLY!$A$3:$U$3,OFFSET(WatchbillMONTHLY!$A$3:$U$3,1,2))=IF(_xlfn.XLOOKUP($A90,INDIRECT("_"&amp;_xlfn.XLOOKUP(AM$2,WatchbillMONTHLY!$A$3:$U$3,OFFSET(WatchbillMONTHLY!$A$3:$U$3,1,2))),INDIRECT("_"&amp;_xlfn.XLOOKUP(AM$2,WatchbillMONTHLY!$A$3:$U$3,OFFSET(WatchbillMONTHLY!$A$3:$U$3,1,2))))=$A90,_xlfn.XLOOKUP(AM$2,WatchbillMONTHLY!$A$3:$U$3,OFFSET(WatchbillMONTHLY!$A$3:$U$3,1,2)),FALSE),TRUE,FALSE),
IF(_xlfn.XLOOKUP(AM$2,WatchbillMONTHLY!$A$20:$U$20,OFFSET(WatchbillMONTHLY!$A$20:$U$20,1,2))=IF(_xlfn.XLOOKUP($A90,INDIRECT("_"&amp;_xlfn.XLOOKUP(AM$2,WatchbillMONTHLY!$A$20:$U$20,OFFSET(WatchbillMONTHLY!$A$20:$U$20,1,2))),INDIRECT("_"&amp;_xlfn.XLOOKUP(AM$2,WatchbillMONTHLY!$A$20:$U$20,OFFSET(WatchbillMONTHLY!$A$20:$U$20,1,2))))=$A90,_xlfn.XLOOKUP(AM$2,WatchbillMONTHLY!$A$20:$U$20,OFFSET(WatchbillMONTHLY!$A$20:$U$20,1,2)),FALSE),TRUE,FALSE)),
IF(_xlfn.XLOOKUP(AM$2,WatchbillMONTHLY!$A$37:$U$37,OFFSET(WatchbillMONTHLY!$A$37:$U$37,1,2))=IF(_xlfn.XLOOKUP($A90,INDIRECT("_"&amp;_xlfn.XLOOKUP(AM$2,WatchbillMONTHLY!$A$37:$U$37,OFFSET(WatchbillMONTHLY!$A$37:$U$37,1,2))),INDIRECT("_"&amp;_xlfn.XLOOKUP(AM$2,WatchbillMONTHLY!$A$37:$U$37,OFFSET(WatchbillMONTHLY!$A$37:$U$37,1,2))))=$A90,_xlfn.XLOOKUP(AM$2,WatchbillMONTHLY!$A$37:$U$37,OFFSET(WatchbillMONTHLY!$A$37:$U$37,1,2)),FALSE),TRUE,FALSE)),
IF(_xlfn.XLOOKUP(AM$2,WatchbillMONTHLY!$A$54:$U$54,OFFSET(WatchbillMONTHLY!$A$54:$U$54,1,2))=IF(_xlfn.XLOOKUP($A90,INDIRECT("_"&amp;_xlfn.XLOOKUP(AM$2,WatchbillMONTHLY!$A$54:$U$54,OFFSET(WatchbillMONTHLY!$A$54:$U$54,1,2))),INDIRECT("_"&amp;_xlfn.XLOOKUP(AM$2,WatchbillMONTHLY!$A$54:$U$54,OFFSET(WatchbillMONTHLY!$A$54:$U$54,1,2))))=$A90,_xlfn.XLOOKUP(AM$2,WatchbillMONTHLY!$A$54:$U$54,OFFSET(WatchbillMONTHLY!$A$54:$U$54,1,2)),FALSE),TRUE,FALSE)),
IF(_xlfn.XLOOKUP(AM$2,WatchbillMONTHLY!$A$71:$U$71,OFFSET(WatchbillMONTHLY!$A$71:$U$71,1,2))=IF(_xlfn.XLOOKUP($A90,INDIRECT("_"&amp;_xlfn.XLOOKUP(AM$2,WatchbillMONTHLY!$A$71:$U$71,OFFSET(WatchbillMONTHLY!$A$71:$U$71,1,2))),INDIRECT("_"&amp;_xlfn.XLOOKUP(AM$2,WatchbillMONTHLY!$A$71:$U$71,OFFSET(WatchbillMONTHLY!$A$71:$U$71,1,2))))=$A90,_xlfn.XLOOKUP(AM$2,WatchbillMONTHLY!$A$71:$U$71,OFFSET(WatchbillMONTHLY!$A$71:$U$71,1,2)),FALSE),TRUE,FALSE)),
IF(_xlfn.XLOOKUP(AM$2,WatchbillMONTHLY!$A$88:$U$88,OFFSET(WatchbillMONTHLY!$A$88:$U$88,1,2))=IF(_xlfn.XLOOKUP($A90,INDIRECT("_"&amp;_xlfn.XLOOKUP(AM$2,WatchbillMONTHLY!$A$88:$U$88,OFFSET(WatchbillMONTHLY!$A$88:$U$88,1,2))),INDIRECT("_"&amp;_xlfn.XLOOKUP(AM$2,WatchbillMONTHLY!$A$88:$U$88,OFFSET(WatchbillMONTHLY!$A$88:$U$88,1,2))))=$A90,_xlfn.XLOOKUP(AM$2,WatchbillMONTHLY!$A$88:$U$88,OFFSET(WatchbillMONTHLY!$A$88:$U$88,1,2)),FALSE),TRUE,FALSE)),
FALSE),FALSE)</f>
        <v>0</v>
      </c>
      <c r="AN90" s="209" t="b" cm="1">
        <f t="array" aca="1" ref="AN90" ca="1">IF(AND($A90 &gt; 0, G90 &gt; 0,AN$2&lt;MiscFormulas!$A$5+1),
_xlfn.IFNA(
_xlfn.IFNA(
_xlfn.IFNA(
_xlfn.IFNA(
_xlfn.IFNA(
_xlfn.IFNA(
IF(_xlfn.XLOOKUP(AN$2,WatchbillMONTHLY!$A$3:$U$3,OFFSET(WatchbillMONTHLY!$A$3:$U$3,1,2))=IF(_xlfn.XLOOKUP($A90,INDIRECT("_"&amp;_xlfn.XLOOKUP(AN$2,WatchbillMONTHLY!$A$3:$U$3,OFFSET(WatchbillMONTHLY!$A$3:$U$3,1,2))),INDIRECT("_"&amp;_xlfn.XLOOKUP(AN$2,WatchbillMONTHLY!$A$3:$U$3,OFFSET(WatchbillMONTHLY!$A$3:$U$3,1,2))))=$A90,_xlfn.XLOOKUP(AN$2,WatchbillMONTHLY!$A$3:$U$3,OFFSET(WatchbillMONTHLY!$A$3:$U$3,1,2)),FALSE),TRUE,FALSE),
IF(_xlfn.XLOOKUP(AN$2,WatchbillMONTHLY!$A$20:$U$20,OFFSET(WatchbillMONTHLY!$A$20:$U$20,1,2))=IF(_xlfn.XLOOKUP($A90,INDIRECT("_"&amp;_xlfn.XLOOKUP(AN$2,WatchbillMONTHLY!$A$20:$U$20,OFFSET(WatchbillMONTHLY!$A$20:$U$20,1,2))),INDIRECT("_"&amp;_xlfn.XLOOKUP(AN$2,WatchbillMONTHLY!$A$20:$U$20,OFFSET(WatchbillMONTHLY!$A$20:$U$20,1,2))))=$A90,_xlfn.XLOOKUP(AN$2,WatchbillMONTHLY!$A$20:$U$20,OFFSET(WatchbillMONTHLY!$A$20:$U$20,1,2)),FALSE),TRUE,FALSE)),
IF(_xlfn.XLOOKUP(AN$2,WatchbillMONTHLY!$A$37:$U$37,OFFSET(WatchbillMONTHLY!$A$37:$U$37,1,2))=IF(_xlfn.XLOOKUP($A90,INDIRECT("_"&amp;_xlfn.XLOOKUP(AN$2,WatchbillMONTHLY!$A$37:$U$37,OFFSET(WatchbillMONTHLY!$A$37:$U$37,1,2))),INDIRECT("_"&amp;_xlfn.XLOOKUP(AN$2,WatchbillMONTHLY!$A$37:$U$37,OFFSET(WatchbillMONTHLY!$A$37:$U$37,1,2))))=$A90,_xlfn.XLOOKUP(AN$2,WatchbillMONTHLY!$A$37:$U$37,OFFSET(WatchbillMONTHLY!$A$37:$U$37,1,2)),FALSE),TRUE,FALSE)),
IF(_xlfn.XLOOKUP(AN$2,WatchbillMONTHLY!$A$54:$U$54,OFFSET(WatchbillMONTHLY!$A$54:$U$54,1,2))=IF(_xlfn.XLOOKUP($A90,INDIRECT("_"&amp;_xlfn.XLOOKUP(AN$2,WatchbillMONTHLY!$A$54:$U$54,OFFSET(WatchbillMONTHLY!$A$54:$U$54,1,2))),INDIRECT("_"&amp;_xlfn.XLOOKUP(AN$2,WatchbillMONTHLY!$A$54:$U$54,OFFSET(WatchbillMONTHLY!$A$54:$U$54,1,2))))=$A90,_xlfn.XLOOKUP(AN$2,WatchbillMONTHLY!$A$54:$U$54,OFFSET(WatchbillMONTHLY!$A$54:$U$54,1,2)),FALSE),TRUE,FALSE)),
IF(_xlfn.XLOOKUP(AN$2,WatchbillMONTHLY!$A$71:$U$71,OFFSET(WatchbillMONTHLY!$A$71:$U$71,1,2))=IF(_xlfn.XLOOKUP($A90,INDIRECT("_"&amp;_xlfn.XLOOKUP(AN$2,WatchbillMONTHLY!$A$71:$U$71,OFFSET(WatchbillMONTHLY!$A$71:$U$71,1,2))),INDIRECT("_"&amp;_xlfn.XLOOKUP(AN$2,WatchbillMONTHLY!$A$71:$U$71,OFFSET(WatchbillMONTHLY!$A$71:$U$71,1,2))))=$A90,_xlfn.XLOOKUP(AN$2,WatchbillMONTHLY!$A$71:$U$71,OFFSET(WatchbillMONTHLY!$A$71:$U$71,1,2)),FALSE),TRUE,FALSE)),
IF(_xlfn.XLOOKUP(AN$2,WatchbillMONTHLY!$A$88:$U$88,OFFSET(WatchbillMONTHLY!$A$88:$U$88,1,2))=IF(_xlfn.XLOOKUP($A90,INDIRECT("_"&amp;_xlfn.XLOOKUP(AN$2,WatchbillMONTHLY!$A$88:$U$88,OFFSET(WatchbillMONTHLY!$A$88:$U$88,1,2))),INDIRECT("_"&amp;_xlfn.XLOOKUP(AN$2,WatchbillMONTHLY!$A$88:$U$88,OFFSET(WatchbillMONTHLY!$A$88:$U$88,1,2))))=$A90,_xlfn.XLOOKUP(AN$2,WatchbillMONTHLY!$A$88:$U$88,OFFSET(WatchbillMONTHLY!$A$88:$U$88,1,2)),FALSE),TRUE,FALSE)),
FALSE),FALSE)</f>
        <v>0</v>
      </c>
      <c r="AO90" s="209" t="b" cm="1">
        <f t="array" aca="1" ref="AO90" ca="1">IF(AND($A90 &gt; 0, H90 &gt; 0,AO$2&lt;MiscFormulas!$A$5+1),
_xlfn.IFNA(
_xlfn.IFNA(
_xlfn.IFNA(
_xlfn.IFNA(
_xlfn.IFNA(
_xlfn.IFNA(
IF(_xlfn.XLOOKUP(AO$2,WatchbillMONTHLY!$A$3:$U$3,OFFSET(WatchbillMONTHLY!$A$3:$U$3,1,2))=IF(_xlfn.XLOOKUP($A90,INDIRECT("_"&amp;_xlfn.XLOOKUP(AO$2,WatchbillMONTHLY!$A$3:$U$3,OFFSET(WatchbillMONTHLY!$A$3:$U$3,1,2))),INDIRECT("_"&amp;_xlfn.XLOOKUP(AO$2,WatchbillMONTHLY!$A$3:$U$3,OFFSET(WatchbillMONTHLY!$A$3:$U$3,1,2))))=$A90,_xlfn.XLOOKUP(AO$2,WatchbillMONTHLY!$A$3:$U$3,OFFSET(WatchbillMONTHLY!$A$3:$U$3,1,2)),FALSE),TRUE,FALSE),
IF(_xlfn.XLOOKUP(AO$2,WatchbillMONTHLY!$A$20:$U$20,OFFSET(WatchbillMONTHLY!$A$20:$U$20,1,2))=IF(_xlfn.XLOOKUP($A90,INDIRECT("_"&amp;_xlfn.XLOOKUP(AO$2,WatchbillMONTHLY!$A$20:$U$20,OFFSET(WatchbillMONTHLY!$A$20:$U$20,1,2))),INDIRECT("_"&amp;_xlfn.XLOOKUP(AO$2,WatchbillMONTHLY!$A$20:$U$20,OFFSET(WatchbillMONTHLY!$A$20:$U$20,1,2))))=$A90,_xlfn.XLOOKUP(AO$2,WatchbillMONTHLY!$A$20:$U$20,OFFSET(WatchbillMONTHLY!$A$20:$U$20,1,2)),FALSE),TRUE,FALSE)),
IF(_xlfn.XLOOKUP(AO$2,WatchbillMONTHLY!$A$37:$U$37,OFFSET(WatchbillMONTHLY!$A$37:$U$37,1,2))=IF(_xlfn.XLOOKUP($A90,INDIRECT("_"&amp;_xlfn.XLOOKUP(AO$2,WatchbillMONTHLY!$A$37:$U$37,OFFSET(WatchbillMONTHLY!$A$37:$U$37,1,2))),INDIRECT("_"&amp;_xlfn.XLOOKUP(AO$2,WatchbillMONTHLY!$A$37:$U$37,OFFSET(WatchbillMONTHLY!$A$37:$U$37,1,2))))=$A90,_xlfn.XLOOKUP(AO$2,WatchbillMONTHLY!$A$37:$U$37,OFFSET(WatchbillMONTHLY!$A$37:$U$37,1,2)),FALSE),TRUE,FALSE)),
IF(_xlfn.XLOOKUP(AO$2,WatchbillMONTHLY!$A$54:$U$54,OFFSET(WatchbillMONTHLY!$A$54:$U$54,1,2))=IF(_xlfn.XLOOKUP($A90,INDIRECT("_"&amp;_xlfn.XLOOKUP(AO$2,WatchbillMONTHLY!$A$54:$U$54,OFFSET(WatchbillMONTHLY!$A$54:$U$54,1,2))),INDIRECT("_"&amp;_xlfn.XLOOKUP(AO$2,WatchbillMONTHLY!$A$54:$U$54,OFFSET(WatchbillMONTHLY!$A$54:$U$54,1,2))))=$A90,_xlfn.XLOOKUP(AO$2,WatchbillMONTHLY!$A$54:$U$54,OFFSET(WatchbillMONTHLY!$A$54:$U$54,1,2)),FALSE),TRUE,FALSE)),
IF(_xlfn.XLOOKUP(AO$2,WatchbillMONTHLY!$A$71:$U$71,OFFSET(WatchbillMONTHLY!$A$71:$U$71,1,2))=IF(_xlfn.XLOOKUP($A90,INDIRECT("_"&amp;_xlfn.XLOOKUP(AO$2,WatchbillMONTHLY!$A$71:$U$71,OFFSET(WatchbillMONTHLY!$A$71:$U$71,1,2))),INDIRECT("_"&amp;_xlfn.XLOOKUP(AO$2,WatchbillMONTHLY!$A$71:$U$71,OFFSET(WatchbillMONTHLY!$A$71:$U$71,1,2))))=$A90,_xlfn.XLOOKUP(AO$2,WatchbillMONTHLY!$A$71:$U$71,OFFSET(WatchbillMONTHLY!$A$71:$U$71,1,2)),FALSE),TRUE,FALSE)),
IF(_xlfn.XLOOKUP(AO$2,WatchbillMONTHLY!$A$88:$U$88,OFFSET(WatchbillMONTHLY!$A$88:$U$88,1,2))=IF(_xlfn.XLOOKUP($A90,INDIRECT("_"&amp;_xlfn.XLOOKUP(AO$2,WatchbillMONTHLY!$A$88:$U$88,OFFSET(WatchbillMONTHLY!$A$88:$U$88,1,2))),INDIRECT("_"&amp;_xlfn.XLOOKUP(AO$2,WatchbillMONTHLY!$A$88:$U$88,OFFSET(WatchbillMONTHLY!$A$88:$U$88,1,2))))=$A90,_xlfn.XLOOKUP(AO$2,WatchbillMONTHLY!$A$88:$U$88,OFFSET(WatchbillMONTHLY!$A$88:$U$88,1,2)),FALSE),TRUE,FALSE)),
FALSE),FALSE)</f>
        <v>0</v>
      </c>
      <c r="AP90" s="209" t="b" cm="1">
        <f t="array" aca="1" ref="AP90" ca="1">IF(AND($A90 &gt; 0, I90 &gt; 0,AP$2&lt;MiscFormulas!$A$5+1),
_xlfn.IFNA(
_xlfn.IFNA(
_xlfn.IFNA(
_xlfn.IFNA(
_xlfn.IFNA(
_xlfn.IFNA(
IF(_xlfn.XLOOKUP(AP$2,WatchbillMONTHLY!$A$3:$U$3,OFFSET(WatchbillMONTHLY!$A$3:$U$3,1,2))=IF(_xlfn.XLOOKUP($A90,INDIRECT("_"&amp;_xlfn.XLOOKUP(AP$2,WatchbillMONTHLY!$A$3:$U$3,OFFSET(WatchbillMONTHLY!$A$3:$U$3,1,2))),INDIRECT("_"&amp;_xlfn.XLOOKUP(AP$2,WatchbillMONTHLY!$A$3:$U$3,OFFSET(WatchbillMONTHLY!$A$3:$U$3,1,2))))=$A90,_xlfn.XLOOKUP(AP$2,WatchbillMONTHLY!$A$3:$U$3,OFFSET(WatchbillMONTHLY!$A$3:$U$3,1,2)),FALSE),TRUE,FALSE),
IF(_xlfn.XLOOKUP(AP$2,WatchbillMONTHLY!$A$20:$U$20,OFFSET(WatchbillMONTHLY!$A$20:$U$20,1,2))=IF(_xlfn.XLOOKUP($A90,INDIRECT("_"&amp;_xlfn.XLOOKUP(AP$2,WatchbillMONTHLY!$A$20:$U$20,OFFSET(WatchbillMONTHLY!$A$20:$U$20,1,2))),INDIRECT("_"&amp;_xlfn.XLOOKUP(AP$2,WatchbillMONTHLY!$A$20:$U$20,OFFSET(WatchbillMONTHLY!$A$20:$U$20,1,2))))=$A90,_xlfn.XLOOKUP(AP$2,WatchbillMONTHLY!$A$20:$U$20,OFFSET(WatchbillMONTHLY!$A$20:$U$20,1,2)),FALSE),TRUE,FALSE)),
IF(_xlfn.XLOOKUP(AP$2,WatchbillMONTHLY!$A$37:$U$37,OFFSET(WatchbillMONTHLY!$A$37:$U$37,1,2))=IF(_xlfn.XLOOKUP($A90,INDIRECT("_"&amp;_xlfn.XLOOKUP(AP$2,WatchbillMONTHLY!$A$37:$U$37,OFFSET(WatchbillMONTHLY!$A$37:$U$37,1,2))),INDIRECT("_"&amp;_xlfn.XLOOKUP(AP$2,WatchbillMONTHLY!$A$37:$U$37,OFFSET(WatchbillMONTHLY!$A$37:$U$37,1,2))))=$A90,_xlfn.XLOOKUP(AP$2,WatchbillMONTHLY!$A$37:$U$37,OFFSET(WatchbillMONTHLY!$A$37:$U$37,1,2)),FALSE),TRUE,FALSE)),
IF(_xlfn.XLOOKUP(AP$2,WatchbillMONTHLY!$A$54:$U$54,OFFSET(WatchbillMONTHLY!$A$54:$U$54,1,2))=IF(_xlfn.XLOOKUP($A90,INDIRECT("_"&amp;_xlfn.XLOOKUP(AP$2,WatchbillMONTHLY!$A$54:$U$54,OFFSET(WatchbillMONTHLY!$A$54:$U$54,1,2))),INDIRECT("_"&amp;_xlfn.XLOOKUP(AP$2,WatchbillMONTHLY!$A$54:$U$54,OFFSET(WatchbillMONTHLY!$A$54:$U$54,1,2))))=$A90,_xlfn.XLOOKUP(AP$2,WatchbillMONTHLY!$A$54:$U$54,OFFSET(WatchbillMONTHLY!$A$54:$U$54,1,2)),FALSE),TRUE,FALSE)),
IF(_xlfn.XLOOKUP(AP$2,WatchbillMONTHLY!$A$71:$U$71,OFFSET(WatchbillMONTHLY!$A$71:$U$71,1,2))=IF(_xlfn.XLOOKUP($A90,INDIRECT("_"&amp;_xlfn.XLOOKUP(AP$2,WatchbillMONTHLY!$A$71:$U$71,OFFSET(WatchbillMONTHLY!$A$71:$U$71,1,2))),INDIRECT("_"&amp;_xlfn.XLOOKUP(AP$2,WatchbillMONTHLY!$A$71:$U$71,OFFSET(WatchbillMONTHLY!$A$71:$U$71,1,2))))=$A90,_xlfn.XLOOKUP(AP$2,WatchbillMONTHLY!$A$71:$U$71,OFFSET(WatchbillMONTHLY!$A$71:$U$71,1,2)),FALSE),TRUE,FALSE)),
IF(_xlfn.XLOOKUP(AP$2,WatchbillMONTHLY!$A$88:$U$88,OFFSET(WatchbillMONTHLY!$A$88:$U$88,1,2))=IF(_xlfn.XLOOKUP($A90,INDIRECT("_"&amp;_xlfn.XLOOKUP(AP$2,WatchbillMONTHLY!$A$88:$U$88,OFFSET(WatchbillMONTHLY!$A$88:$U$88,1,2))),INDIRECT("_"&amp;_xlfn.XLOOKUP(AP$2,WatchbillMONTHLY!$A$88:$U$88,OFFSET(WatchbillMONTHLY!$A$88:$U$88,1,2))))=$A90,_xlfn.XLOOKUP(AP$2,WatchbillMONTHLY!$A$88:$U$88,OFFSET(WatchbillMONTHLY!$A$88:$U$88,1,2)),FALSE),TRUE,FALSE)),
FALSE),FALSE)</f>
        <v>0</v>
      </c>
      <c r="AQ90" s="209" t="b" cm="1">
        <f t="array" aca="1" ref="AQ90" ca="1">IF(AND($A90 &gt; 0, J90 &gt; 0,AQ$2&lt;MiscFormulas!$A$5+1),
_xlfn.IFNA(
_xlfn.IFNA(
_xlfn.IFNA(
_xlfn.IFNA(
_xlfn.IFNA(
_xlfn.IFNA(
IF(_xlfn.XLOOKUP(AQ$2,WatchbillMONTHLY!$A$3:$U$3,OFFSET(WatchbillMONTHLY!$A$3:$U$3,1,2))=IF(_xlfn.XLOOKUP($A90,INDIRECT("_"&amp;_xlfn.XLOOKUP(AQ$2,WatchbillMONTHLY!$A$3:$U$3,OFFSET(WatchbillMONTHLY!$A$3:$U$3,1,2))),INDIRECT("_"&amp;_xlfn.XLOOKUP(AQ$2,WatchbillMONTHLY!$A$3:$U$3,OFFSET(WatchbillMONTHLY!$A$3:$U$3,1,2))))=$A90,_xlfn.XLOOKUP(AQ$2,WatchbillMONTHLY!$A$3:$U$3,OFFSET(WatchbillMONTHLY!$A$3:$U$3,1,2)),FALSE),TRUE,FALSE),
IF(_xlfn.XLOOKUP(AQ$2,WatchbillMONTHLY!$A$20:$U$20,OFFSET(WatchbillMONTHLY!$A$20:$U$20,1,2))=IF(_xlfn.XLOOKUP($A90,INDIRECT("_"&amp;_xlfn.XLOOKUP(AQ$2,WatchbillMONTHLY!$A$20:$U$20,OFFSET(WatchbillMONTHLY!$A$20:$U$20,1,2))),INDIRECT("_"&amp;_xlfn.XLOOKUP(AQ$2,WatchbillMONTHLY!$A$20:$U$20,OFFSET(WatchbillMONTHLY!$A$20:$U$20,1,2))))=$A90,_xlfn.XLOOKUP(AQ$2,WatchbillMONTHLY!$A$20:$U$20,OFFSET(WatchbillMONTHLY!$A$20:$U$20,1,2)),FALSE),TRUE,FALSE)),
IF(_xlfn.XLOOKUP(AQ$2,WatchbillMONTHLY!$A$37:$U$37,OFFSET(WatchbillMONTHLY!$A$37:$U$37,1,2))=IF(_xlfn.XLOOKUP($A90,INDIRECT("_"&amp;_xlfn.XLOOKUP(AQ$2,WatchbillMONTHLY!$A$37:$U$37,OFFSET(WatchbillMONTHLY!$A$37:$U$37,1,2))),INDIRECT("_"&amp;_xlfn.XLOOKUP(AQ$2,WatchbillMONTHLY!$A$37:$U$37,OFFSET(WatchbillMONTHLY!$A$37:$U$37,1,2))))=$A90,_xlfn.XLOOKUP(AQ$2,WatchbillMONTHLY!$A$37:$U$37,OFFSET(WatchbillMONTHLY!$A$37:$U$37,1,2)),FALSE),TRUE,FALSE)),
IF(_xlfn.XLOOKUP(AQ$2,WatchbillMONTHLY!$A$54:$U$54,OFFSET(WatchbillMONTHLY!$A$54:$U$54,1,2))=IF(_xlfn.XLOOKUP($A90,INDIRECT("_"&amp;_xlfn.XLOOKUP(AQ$2,WatchbillMONTHLY!$A$54:$U$54,OFFSET(WatchbillMONTHLY!$A$54:$U$54,1,2))),INDIRECT("_"&amp;_xlfn.XLOOKUP(AQ$2,WatchbillMONTHLY!$A$54:$U$54,OFFSET(WatchbillMONTHLY!$A$54:$U$54,1,2))))=$A90,_xlfn.XLOOKUP(AQ$2,WatchbillMONTHLY!$A$54:$U$54,OFFSET(WatchbillMONTHLY!$A$54:$U$54,1,2)),FALSE),TRUE,FALSE)),
IF(_xlfn.XLOOKUP(AQ$2,WatchbillMONTHLY!$A$71:$U$71,OFFSET(WatchbillMONTHLY!$A$71:$U$71,1,2))=IF(_xlfn.XLOOKUP($A90,INDIRECT("_"&amp;_xlfn.XLOOKUP(AQ$2,WatchbillMONTHLY!$A$71:$U$71,OFFSET(WatchbillMONTHLY!$A$71:$U$71,1,2))),INDIRECT("_"&amp;_xlfn.XLOOKUP(AQ$2,WatchbillMONTHLY!$A$71:$U$71,OFFSET(WatchbillMONTHLY!$A$71:$U$71,1,2))))=$A90,_xlfn.XLOOKUP(AQ$2,WatchbillMONTHLY!$A$71:$U$71,OFFSET(WatchbillMONTHLY!$A$71:$U$71,1,2)),FALSE),TRUE,FALSE)),
IF(_xlfn.XLOOKUP(AQ$2,WatchbillMONTHLY!$A$88:$U$88,OFFSET(WatchbillMONTHLY!$A$88:$U$88,1,2))=IF(_xlfn.XLOOKUP($A90,INDIRECT("_"&amp;_xlfn.XLOOKUP(AQ$2,WatchbillMONTHLY!$A$88:$U$88,OFFSET(WatchbillMONTHLY!$A$88:$U$88,1,2))),INDIRECT("_"&amp;_xlfn.XLOOKUP(AQ$2,WatchbillMONTHLY!$A$88:$U$88,OFFSET(WatchbillMONTHLY!$A$88:$U$88,1,2))))=$A90,_xlfn.XLOOKUP(AQ$2,WatchbillMONTHLY!$A$88:$U$88,OFFSET(WatchbillMONTHLY!$A$88:$U$88,1,2)),FALSE),TRUE,FALSE)),
FALSE),FALSE)</f>
        <v>0</v>
      </c>
      <c r="AR90" s="209" t="b" cm="1">
        <f t="array" aca="1" ref="AR90" ca="1">IF(AND($A90 &gt; 0, K90 &gt; 0,AR$2&lt;MiscFormulas!$A$5+1),
_xlfn.IFNA(
_xlfn.IFNA(
_xlfn.IFNA(
_xlfn.IFNA(
_xlfn.IFNA(
_xlfn.IFNA(
IF(_xlfn.XLOOKUP(AR$2,WatchbillMONTHLY!$A$3:$U$3,OFFSET(WatchbillMONTHLY!$A$3:$U$3,1,2))=IF(_xlfn.XLOOKUP($A90,INDIRECT("_"&amp;_xlfn.XLOOKUP(AR$2,WatchbillMONTHLY!$A$3:$U$3,OFFSET(WatchbillMONTHLY!$A$3:$U$3,1,2))),INDIRECT("_"&amp;_xlfn.XLOOKUP(AR$2,WatchbillMONTHLY!$A$3:$U$3,OFFSET(WatchbillMONTHLY!$A$3:$U$3,1,2))))=$A90,_xlfn.XLOOKUP(AR$2,WatchbillMONTHLY!$A$3:$U$3,OFFSET(WatchbillMONTHLY!$A$3:$U$3,1,2)),FALSE),TRUE,FALSE),
IF(_xlfn.XLOOKUP(AR$2,WatchbillMONTHLY!$A$20:$U$20,OFFSET(WatchbillMONTHLY!$A$20:$U$20,1,2))=IF(_xlfn.XLOOKUP($A90,INDIRECT("_"&amp;_xlfn.XLOOKUP(AR$2,WatchbillMONTHLY!$A$20:$U$20,OFFSET(WatchbillMONTHLY!$A$20:$U$20,1,2))),INDIRECT("_"&amp;_xlfn.XLOOKUP(AR$2,WatchbillMONTHLY!$A$20:$U$20,OFFSET(WatchbillMONTHLY!$A$20:$U$20,1,2))))=$A90,_xlfn.XLOOKUP(AR$2,WatchbillMONTHLY!$A$20:$U$20,OFFSET(WatchbillMONTHLY!$A$20:$U$20,1,2)),FALSE),TRUE,FALSE)),
IF(_xlfn.XLOOKUP(AR$2,WatchbillMONTHLY!$A$37:$U$37,OFFSET(WatchbillMONTHLY!$A$37:$U$37,1,2))=IF(_xlfn.XLOOKUP($A90,INDIRECT("_"&amp;_xlfn.XLOOKUP(AR$2,WatchbillMONTHLY!$A$37:$U$37,OFFSET(WatchbillMONTHLY!$A$37:$U$37,1,2))),INDIRECT("_"&amp;_xlfn.XLOOKUP(AR$2,WatchbillMONTHLY!$A$37:$U$37,OFFSET(WatchbillMONTHLY!$A$37:$U$37,1,2))))=$A90,_xlfn.XLOOKUP(AR$2,WatchbillMONTHLY!$A$37:$U$37,OFFSET(WatchbillMONTHLY!$A$37:$U$37,1,2)),FALSE),TRUE,FALSE)),
IF(_xlfn.XLOOKUP(AR$2,WatchbillMONTHLY!$A$54:$U$54,OFFSET(WatchbillMONTHLY!$A$54:$U$54,1,2))=IF(_xlfn.XLOOKUP($A90,INDIRECT("_"&amp;_xlfn.XLOOKUP(AR$2,WatchbillMONTHLY!$A$54:$U$54,OFFSET(WatchbillMONTHLY!$A$54:$U$54,1,2))),INDIRECT("_"&amp;_xlfn.XLOOKUP(AR$2,WatchbillMONTHLY!$A$54:$U$54,OFFSET(WatchbillMONTHLY!$A$54:$U$54,1,2))))=$A90,_xlfn.XLOOKUP(AR$2,WatchbillMONTHLY!$A$54:$U$54,OFFSET(WatchbillMONTHLY!$A$54:$U$54,1,2)),FALSE),TRUE,FALSE)),
IF(_xlfn.XLOOKUP(AR$2,WatchbillMONTHLY!$A$71:$U$71,OFFSET(WatchbillMONTHLY!$A$71:$U$71,1,2))=IF(_xlfn.XLOOKUP($A90,INDIRECT("_"&amp;_xlfn.XLOOKUP(AR$2,WatchbillMONTHLY!$A$71:$U$71,OFFSET(WatchbillMONTHLY!$A$71:$U$71,1,2))),INDIRECT("_"&amp;_xlfn.XLOOKUP(AR$2,WatchbillMONTHLY!$A$71:$U$71,OFFSET(WatchbillMONTHLY!$A$71:$U$71,1,2))))=$A90,_xlfn.XLOOKUP(AR$2,WatchbillMONTHLY!$A$71:$U$71,OFFSET(WatchbillMONTHLY!$A$71:$U$71,1,2)),FALSE),TRUE,FALSE)),
IF(_xlfn.XLOOKUP(AR$2,WatchbillMONTHLY!$A$88:$U$88,OFFSET(WatchbillMONTHLY!$A$88:$U$88,1,2))=IF(_xlfn.XLOOKUP($A90,INDIRECT("_"&amp;_xlfn.XLOOKUP(AR$2,WatchbillMONTHLY!$A$88:$U$88,OFFSET(WatchbillMONTHLY!$A$88:$U$88,1,2))),INDIRECT("_"&amp;_xlfn.XLOOKUP(AR$2,WatchbillMONTHLY!$A$88:$U$88,OFFSET(WatchbillMONTHLY!$A$88:$U$88,1,2))))=$A90,_xlfn.XLOOKUP(AR$2,WatchbillMONTHLY!$A$88:$U$88,OFFSET(WatchbillMONTHLY!$A$88:$U$88,1,2)),FALSE),TRUE,FALSE)),
FALSE),FALSE)</f>
        <v>0</v>
      </c>
      <c r="AS90" s="209" t="b" cm="1">
        <f t="array" aca="1" ref="AS90" ca="1">IF(AND($A90 &gt; 0, L90 &gt; 0,AS$2&lt;MiscFormulas!$A$5+1),
_xlfn.IFNA(
_xlfn.IFNA(
_xlfn.IFNA(
_xlfn.IFNA(
_xlfn.IFNA(
_xlfn.IFNA(
IF(_xlfn.XLOOKUP(AS$2,WatchbillMONTHLY!$A$3:$U$3,OFFSET(WatchbillMONTHLY!$A$3:$U$3,1,2))=IF(_xlfn.XLOOKUP($A90,INDIRECT("_"&amp;_xlfn.XLOOKUP(AS$2,WatchbillMONTHLY!$A$3:$U$3,OFFSET(WatchbillMONTHLY!$A$3:$U$3,1,2))),INDIRECT("_"&amp;_xlfn.XLOOKUP(AS$2,WatchbillMONTHLY!$A$3:$U$3,OFFSET(WatchbillMONTHLY!$A$3:$U$3,1,2))))=$A90,_xlfn.XLOOKUP(AS$2,WatchbillMONTHLY!$A$3:$U$3,OFFSET(WatchbillMONTHLY!$A$3:$U$3,1,2)),FALSE),TRUE,FALSE),
IF(_xlfn.XLOOKUP(AS$2,WatchbillMONTHLY!$A$20:$U$20,OFFSET(WatchbillMONTHLY!$A$20:$U$20,1,2))=IF(_xlfn.XLOOKUP($A90,INDIRECT("_"&amp;_xlfn.XLOOKUP(AS$2,WatchbillMONTHLY!$A$20:$U$20,OFFSET(WatchbillMONTHLY!$A$20:$U$20,1,2))),INDIRECT("_"&amp;_xlfn.XLOOKUP(AS$2,WatchbillMONTHLY!$A$20:$U$20,OFFSET(WatchbillMONTHLY!$A$20:$U$20,1,2))))=$A90,_xlfn.XLOOKUP(AS$2,WatchbillMONTHLY!$A$20:$U$20,OFFSET(WatchbillMONTHLY!$A$20:$U$20,1,2)),FALSE),TRUE,FALSE)),
IF(_xlfn.XLOOKUP(AS$2,WatchbillMONTHLY!$A$37:$U$37,OFFSET(WatchbillMONTHLY!$A$37:$U$37,1,2))=IF(_xlfn.XLOOKUP($A90,INDIRECT("_"&amp;_xlfn.XLOOKUP(AS$2,WatchbillMONTHLY!$A$37:$U$37,OFFSET(WatchbillMONTHLY!$A$37:$U$37,1,2))),INDIRECT("_"&amp;_xlfn.XLOOKUP(AS$2,WatchbillMONTHLY!$A$37:$U$37,OFFSET(WatchbillMONTHLY!$A$37:$U$37,1,2))))=$A90,_xlfn.XLOOKUP(AS$2,WatchbillMONTHLY!$A$37:$U$37,OFFSET(WatchbillMONTHLY!$A$37:$U$37,1,2)),FALSE),TRUE,FALSE)),
IF(_xlfn.XLOOKUP(AS$2,WatchbillMONTHLY!$A$54:$U$54,OFFSET(WatchbillMONTHLY!$A$54:$U$54,1,2))=IF(_xlfn.XLOOKUP($A90,INDIRECT("_"&amp;_xlfn.XLOOKUP(AS$2,WatchbillMONTHLY!$A$54:$U$54,OFFSET(WatchbillMONTHLY!$A$54:$U$54,1,2))),INDIRECT("_"&amp;_xlfn.XLOOKUP(AS$2,WatchbillMONTHLY!$A$54:$U$54,OFFSET(WatchbillMONTHLY!$A$54:$U$54,1,2))))=$A90,_xlfn.XLOOKUP(AS$2,WatchbillMONTHLY!$A$54:$U$54,OFFSET(WatchbillMONTHLY!$A$54:$U$54,1,2)),FALSE),TRUE,FALSE)),
IF(_xlfn.XLOOKUP(AS$2,WatchbillMONTHLY!$A$71:$U$71,OFFSET(WatchbillMONTHLY!$A$71:$U$71,1,2))=IF(_xlfn.XLOOKUP($A90,INDIRECT("_"&amp;_xlfn.XLOOKUP(AS$2,WatchbillMONTHLY!$A$71:$U$71,OFFSET(WatchbillMONTHLY!$A$71:$U$71,1,2))),INDIRECT("_"&amp;_xlfn.XLOOKUP(AS$2,WatchbillMONTHLY!$A$71:$U$71,OFFSET(WatchbillMONTHLY!$A$71:$U$71,1,2))))=$A90,_xlfn.XLOOKUP(AS$2,WatchbillMONTHLY!$A$71:$U$71,OFFSET(WatchbillMONTHLY!$A$71:$U$71,1,2)),FALSE),TRUE,FALSE)),
IF(_xlfn.XLOOKUP(AS$2,WatchbillMONTHLY!$A$88:$U$88,OFFSET(WatchbillMONTHLY!$A$88:$U$88,1,2))=IF(_xlfn.XLOOKUP($A90,INDIRECT("_"&amp;_xlfn.XLOOKUP(AS$2,WatchbillMONTHLY!$A$88:$U$88,OFFSET(WatchbillMONTHLY!$A$88:$U$88,1,2))),INDIRECT("_"&amp;_xlfn.XLOOKUP(AS$2,WatchbillMONTHLY!$A$88:$U$88,OFFSET(WatchbillMONTHLY!$A$88:$U$88,1,2))))=$A90,_xlfn.XLOOKUP(AS$2,WatchbillMONTHLY!$A$88:$U$88,OFFSET(WatchbillMONTHLY!$A$88:$U$88,1,2)),FALSE),TRUE,FALSE)),
FALSE),FALSE)</f>
        <v>0</v>
      </c>
      <c r="AT90" s="209" t="b" cm="1">
        <f t="array" aca="1" ref="AT90" ca="1">IF(AND($A90 &gt; 0, M90 &gt; 0,AT$2&lt;MiscFormulas!$A$5+1),
_xlfn.IFNA(
_xlfn.IFNA(
_xlfn.IFNA(
_xlfn.IFNA(
_xlfn.IFNA(
_xlfn.IFNA(
IF(_xlfn.XLOOKUP(AT$2,WatchbillMONTHLY!$A$3:$U$3,OFFSET(WatchbillMONTHLY!$A$3:$U$3,1,2))=IF(_xlfn.XLOOKUP($A90,INDIRECT("_"&amp;_xlfn.XLOOKUP(AT$2,WatchbillMONTHLY!$A$3:$U$3,OFFSET(WatchbillMONTHLY!$A$3:$U$3,1,2))),INDIRECT("_"&amp;_xlfn.XLOOKUP(AT$2,WatchbillMONTHLY!$A$3:$U$3,OFFSET(WatchbillMONTHLY!$A$3:$U$3,1,2))))=$A90,_xlfn.XLOOKUP(AT$2,WatchbillMONTHLY!$A$3:$U$3,OFFSET(WatchbillMONTHLY!$A$3:$U$3,1,2)),FALSE),TRUE,FALSE),
IF(_xlfn.XLOOKUP(AT$2,WatchbillMONTHLY!$A$20:$U$20,OFFSET(WatchbillMONTHLY!$A$20:$U$20,1,2))=IF(_xlfn.XLOOKUP($A90,INDIRECT("_"&amp;_xlfn.XLOOKUP(AT$2,WatchbillMONTHLY!$A$20:$U$20,OFFSET(WatchbillMONTHLY!$A$20:$U$20,1,2))),INDIRECT("_"&amp;_xlfn.XLOOKUP(AT$2,WatchbillMONTHLY!$A$20:$U$20,OFFSET(WatchbillMONTHLY!$A$20:$U$20,1,2))))=$A90,_xlfn.XLOOKUP(AT$2,WatchbillMONTHLY!$A$20:$U$20,OFFSET(WatchbillMONTHLY!$A$20:$U$20,1,2)),FALSE),TRUE,FALSE)),
IF(_xlfn.XLOOKUP(AT$2,WatchbillMONTHLY!$A$37:$U$37,OFFSET(WatchbillMONTHLY!$A$37:$U$37,1,2))=IF(_xlfn.XLOOKUP($A90,INDIRECT("_"&amp;_xlfn.XLOOKUP(AT$2,WatchbillMONTHLY!$A$37:$U$37,OFFSET(WatchbillMONTHLY!$A$37:$U$37,1,2))),INDIRECT("_"&amp;_xlfn.XLOOKUP(AT$2,WatchbillMONTHLY!$A$37:$U$37,OFFSET(WatchbillMONTHLY!$A$37:$U$37,1,2))))=$A90,_xlfn.XLOOKUP(AT$2,WatchbillMONTHLY!$A$37:$U$37,OFFSET(WatchbillMONTHLY!$A$37:$U$37,1,2)),FALSE),TRUE,FALSE)),
IF(_xlfn.XLOOKUP(AT$2,WatchbillMONTHLY!$A$54:$U$54,OFFSET(WatchbillMONTHLY!$A$54:$U$54,1,2))=IF(_xlfn.XLOOKUP($A90,INDIRECT("_"&amp;_xlfn.XLOOKUP(AT$2,WatchbillMONTHLY!$A$54:$U$54,OFFSET(WatchbillMONTHLY!$A$54:$U$54,1,2))),INDIRECT("_"&amp;_xlfn.XLOOKUP(AT$2,WatchbillMONTHLY!$A$54:$U$54,OFFSET(WatchbillMONTHLY!$A$54:$U$54,1,2))))=$A90,_xlfn.XLOOKUP(AT$2,WatchbillMONTHLY!$A$54:$U$54,OFFSET(WatchbillMONTHLY!$A$54:$U$54,1,2)),FALSE),TRUE,FALSE)),
IF(_xlfn.XLOOKUP(AT$2,WatchbillMONTHLY!$A$71:$U$71,OFFSET(WatchbillMONTHLY!$A$71:$U$71,1,2))=IF(_xlfn.XLOOKUP($A90,INDIRECT("_"&amp;_xlfn.XLOOKUP(AT$2,WatchbillMONTHLY!$A$71:$U$71,OFFSET(WatchbillMONTHLY!$A$71:$U$71,1,2))),INDIRECT("_"&amp;_xlfn.XLOOKUP(AT$2,WatchbillMONTHLY!$A$71:$U$71,OFFSET(WatchbillMONTHLY!$A$71:$U$71,1,2))))=$A90,_xlfn.XLOOKUP(AT$2,WatchbillMONTHLY!$A$71:$U$71,OFFSET(WatchbillMONTHLY!$A$71:$U$71,1,2)),FALSE),TRUE,FALSE)),
IF(_xlfn.XLOOKUP(AT$2,WatchbillMONTHLY!$A$88:$U$88,OFFSET(WatchbillMONTHLY!$A$88:$U$88,1,2))=IF(_xlfn.XLOOKUP($A90,INDIRECT("_"&amp;_xlfn.XLOOKUP(AT$2,WatchbillMONTHLY!$A$88:$U$88,OFFSET(WatchbillMONTHLY!$A$88:$U$88,1,2))),INDIRECT("_"&amp;_xlfn.XLOOKUP(AT$2,WatchbillMONTHLY!$A$88:$U$88,OFFSET(WatchbillMONTHLY!$A$88:$U$88,1,2))))=$A90,_xlfn.XLOOKUP(AT$2,WatchbillMONTHLY!$A$88:$U$88,OFFSET(WatchbillMONTHLY!$A$88:$U$88,1,2)),FALSE),TRUE,FALSE)),
FALSE),FALSE)</f>
        <v>0</v>
      </c>
      <c r="AU90" s="209" t="b" cm="1">
        <f t="array" aca="1" ref="AU90" ca="1">IF(AND($A90 &gt; 0, N90 &gt; 0,AU$2&lt;MiscFormulas!$A$5+1),
_xlfn.IFNA(
_xlfn.IFNA(
_xlfn.IFNA(
_xlfn.IFNA(
_xlfn.IFNA(
_xlfn.IFNA(
IF(_xlfn.XLOOKUP(AU$2,WatchbillMONTHLY!$A$3:$U$3,OFFSET(WatchbillMONTHLY!$A$3:$U$3,1,2))=IF(_xlfn.XLOOKUP($A90,INDIRECT("_"&amp;_xlfn.XLOOKUP(AU$2,WatchbillMONTHLY!$A$3:$U$3,OFFSET(WatchbillMONTHLY!$A$3:$U$3,1,2))),INDIRECT("_"&amp;_xlfn.XLOOKUP(AU$2,WatchbillMONTHLY!$A$3:$U$3,OFFSET(WatchbillMONTHLY!$A$3:$U$3,1,2))))=$A90,_xlfn.XLOOKUP(AU$2,WatchbillMONTHLY!$A$3:$U$3,OFFSET(WatchbillMONTHLY!$A$3:$U$3,1,2)),FALSE),TRUE,FALSE),
IF(_xlfn.XLOOKUP(AU$2,WatchbillMONTHLY!$A$20:$U$20,OFFSET(WatchbillMONTHLY!$A$20:$U$20,1,2))=IF(_xlfn.XLOOKUP($A90,INDIRECT("_"&amp;_xlfn.XLOOKUP(AU$2,WatchbillMONTHLY!$A$20:$U$20,OFFSET(WatchbillMONTHLY!$A$20:$U$20,1,2))),INDIRECT("_"&amp;_xlfn.XLOOKUP(AU$2,WatchbillMONTHLY!$A$20:$U$20,OFFSET(WatchbillMONTHLY!$A$20:$U$20,1,2))))=$A90,_xlfn.XLOOKUP(AU$2,WatchbillMONTHLY!$A$20:$U$20,OFFSET(WatchbillMONTHLY!$A$20:$U$20,1,2)),FALSE),TRUE,FALSE)),
IF(_xlfn.XLOOKUP(AU$2,WatchbillMONTHLY!$A$37:$U$37,OFFSET(WatchbillMONTHLY!$A$37:$U$37,1,2))=IF(_xlfn.XLOOKUP($A90,INDIRECT("_"&amp;_xlfn.XLOOKUP(AU$2,WatchbillMONTHLY!$A$37:$U$37,OFFSET(WatchbillMONTHLY!$A$37:$U$37,1,2))),INDIRECT("_"&amp;_xlfn.XLOOKUP(AU$2,WatchbillMONTHLY!$A$37:$U$37,OFFSET(WatchbillMONTHLY!$A$37:$U$37,1,2))))=$A90,_xlfn.XLOOKUP(AU$2,WatchbillMONTHLY!$A$37:$U$37,OFFSET(WatchbillMONTHLY!$A$37:$U$37,1,2)),FALSE),TRUE,FALSE)),
IF(_xlfn.XLOOKUP(AU$2,WatchbillMONTHLY!$A$54:$U$54,OFFSET(WatchbillMONTHLY!$A$54:$U$54,1,2))=IF(_xlfn.XLOOKUP($A90,INDIRECT("_"&amp;_xlfn.XLOOKUP(AU$2,WatchbillMONTHLY!$A$54:$U$54,OFFSET(WatchbillMONTHLY!$A$54:$U$54,1,2))),INDIRECT("_"&amp;_xlfn.XLOOKUP(AU$2,WatchbillMONTHLY!$A$54:$U$54,OFFSET(WatchbillMONTHLY!$A$54:$U$54,1,2))))=$A90,_xlfn.XLOOKUP(AU$2,WatchbillMONTHLY!$A$54:$U$54,OFFSET(WatchbillMONTHLY!$A$54:$U$54,1,2)),FALSE),TRUE,FALSE)),
IF(_xlfn.XLOOKUP(AU$2,WatchbillMONTHLY!$A$71:$U$71,OFFSET(WatchbillMONTHLY!$A$71:$U$71,1,2))=IF(_xlfn.XLOOKUP($A90,INDIRECT("_"&amp;_xlfn.XLOOKUP(AU$2,WatchbillMONTHLY!$A$71:$U$71,OFFSET(WatchbillMONTHLY!$A$71:$U$71,1,2))),INDIRECT("_"&amp;_xlfn.XLOOKUP(AU$2,WatchbillMONTHLY!$A$71:$U$71,OFFSET(WatchbillMONTHLY!$A$71:$U$71,1,2))))=$A90,_xlfn.XLOOKUP(AU$2,WatchbillMONTHLY!$A$71:$U$71,OFFSET(WatchbillMONTHLY!$A$71:$U$71,1,2)),FALSE),TRUE,FALSE)),
IF(_xlfn.XLOOKUP(AU$2,WatchbillMONTHLY!$A$88:$U$88,OFFSET(WatchbillMONTHLY!$A$88:$U$88,1,2))=IF(_xlfn.XLOOKUP($A90,INDIRECT("_"&amp;_xlfn.XLOOKUP(AU$2,WatchbillMONTHLY!$A$88:$U$88,OFFSET(WatchbillMONTHLY!$A$88:$U$88,1,2))),INDIRECT("_"&amp;_xlfn.XLOOKUP(AU$2,WatchbillMONTHLY!$A$88:$U$88,OFFSET(WatchbillMONTHLY!$A$88:$U$88,1,2))))=$A90,_xlfn.XLOOKUP(AU$2,WatchbillMONTHLY!$A$88:$U$88,OFFSET(WatchbillMONTHLY!$A$88:$U$88,1,2)),FALSE),TRUE,FALSE)),
FALSE),FALSE)</f>
        <v>0</v>
      </c>
      <c r="AV90" s="209" t="b" cm="1">
        <f t="array" aca="1" ref="AV90" ca="1">IF(AND($A90 &gt; 0, O90 &gt; 0,AV$2&lt;MiscFormulas!$A$5+1),
_xlfn.IFNA(
_xlfn.IFNA(
_xlfn.IFNA(
_xlfn.IFNA(
_xlfn.IFNA(
_xlfn.IFNA(
IF(_xlfn.XLOOKUP(AV$2,WatchbillMONTHLY!$A$3:$U$3,OFFSET(WatchbillMONTHLY!$A$3:$U$3,1,2))=IF(_xlfn.XLOOKUP($A90,INDIRECT("_"&amp;_xlfn.XLOOKUP(AV$2,WatchbillMONTHLY!$A$3:$U$3,OFFSET(WatchbillMONTHLY!$A$3:$U$3,1,2))),INDIRECT("_"&amp;_xlfn.XLOOKUP(AV$2,WatchbillMONTHLY!$A$3:$U$3,OFFSET(WatchbillMONTHLY!$A$3:$U$3,1,2))))=$A90,_xlfn.XLOOKUP(AV$2,WatchbillMONTHLY!$A$3:$U$3,OFFSET(WatchbillMONTHLY!$A$3:$U$3,1,2)),FALSE),TRUE,FALSE),
IF(_xlfn.XLOOKUP(AV$2,WatchbillMONTHLY!$A$20:$U$20,OFFSET(WatchbillMONTHLY!$A$20:$U$20,1,2))=IF(_xlfn.XLOOKUP($A90,INDIRECT("_"&amp;_xlfn.XLOOKUP(AV$2,WatchbillMONTHLY!$A$20:$U$20,OFFSET(WatchbillMONTHLY!$A$20:$U$20,1,2))),INDIRECT("_"&amp;_xlfn.XLOOKUP(AV$2,WatchbillMONTHLY!$A$20:$U$20,OFFSET(WatchbillMONTHLY!$A$20:$U$20,1,2))))=$A90,_xlfn.XLOOKUP(AV$2,WatchbillMONTHLY!$A$20:$U$20,OFFSET(WatchbillMONTHLY!$A$20:$U$20,1,2)),FALSE),TRUE,FALSE)),
IF(_xlfn.XLOOKUP(AV$2,WatchbillMONTHLY!$A$37:$U$37,OFFSET(WatchbillMONTHLY!$A$37:$U$37,1,2))=IF(_xlfn.XLOOKUP($A90,INDIRECT("_"&amp;_xlfn.XLOOKUP(AV$2,WatchbillMONTHLY!$A$37:$U$37,OFFSET(WatchbillMONTHLY!$A$37:$U$37,1,2))),INDIRECT("_"&amp;_xlfn.XLOOKUP(AV$2,WatchbillMONTHLY!$A$37:$U$37,OFFSET(WatchbillMONTHLY!$A$37:$U$37,1,2))))=$A90,_xlfn.XLOOKUP(AV$2,WatchbillMONTHLY!$A$37:$U$37,OFFSET(WatchbillMONTHLY!$A$37:$U$37,1,2)),FALSE),TRUE,FALSE)),
IF(_xlfn.XLOOKUP(AV$2,WatchbillMONTHLY!$A$54:$U$54,OFFSET(WatchbillMONTHLY!$A$54:$U$54,1,2))=IF(_xlfn.XLOOKUP($A90,INDIRECT("_"&amp;_xlfn.XLOOKUP(AV$2,WatchbillMONTHLY!$A$54:$U$54,OFFSET(WatchbillMONTHLY!$A$54:$U$54,1,2))),INDIRECT("_"&amp;_xlfn.XLOOKUP(AV$2,WatchbillMONTHLY!$A$54:$U$54,OFFSET(WatchbillMONTHLY!$A$54:$U$54,1,2))))=$A90,_xlfn.XLOOKUP(AV$2,WatchbillMONTHLY!$A$54:$U$54,OFFSET(WatchbillMONTHLY!$A$54:$U$54,1,2)),FALSE),TRUE,FALSE)),
IF(_xlfn.XLOOKUP(AV$2,WatchbillMONTHLY!$A$71:$U$71,OFFSET(WatchbillMONTHLY!$A$71:$U$71,1,2))=IF(_xlfn.XLOOKUP($A90,INDIRECT("_"&amp;_xlfn.XLOOKUP(AV$2,WatchbillMONTHLY!$A$71:$U$71,OFFSET(WatchbillMONTHLY!$A$71:$U$71,1,2))),INDIRECT("_"&amp;_xlfn.XLOOKUP(AV$2,WatchbillMONTHLY!$A$71:$U$71,OFFSET(WatchbillMONTHLY!$A$71:$U$71,1,2))))=$A90,_xlfn.XLOOKUP(AV$2,WatchbillMONTHLY!$A$71:$U$71,OFFSET(WatchbillMONTHLY!$A$71:$U$71,1,2)),FALSE),TRUE,FALSE)),
IF(_xlfn.XLOOKUP(AV$2,WatchbillMONTHLY!$A$88:$U$88,OFFSET(WatchbillMONTHLY!$A$88:$U$88,1,2))=IF(_xlfn.XLOOKUP($A90,INDIRECT("_"&amp;_xlfn.XLOOKUP(AV$2,WatchbillMONTHLY!$A$88:$U$88,OFFSET(WatchbillMONTHLY!$A$88:$U$88,1,2))),INDIRECT("_"&amp;_xlfn.XLOOKUP(AV$2,WatchbillMONTHLY!$A$88:$U$88,OFFSET(WatchbillMONTHLY!$A$88:$U$88,1,2))))=$A90,_xlfn.XLOOKUP(AV$2,WatchbillMONTHLY!$A$88:$U$88,OFFSET(WatchbillMONTHLY!$A$88:$U$88,1,2)),FALSE),TRUE,FALSE)),
FALSE),FALSE)</f>
        <v>0</v>
      </c>
      <c r="AW90" s="209" t="b" cm="1">
        <f t="array" aca="1" ref="AW90" ca="1">IF(AND($A90 &gt; 0, P90 &gt; 0,AW$2&lt;MiscFormulas!$A$5+1),
_xlfn.IFNA(
_xlfn.IFNA(
_xlfn.IFNA(
_xlfn.IFNA(
_xlfn.IFNA(
_xlfn.IFNA(
IF(_xlfn.XLOOKUP(AW$2,WatchbillMONTHLY!$A$3:$U$3,OFFSET(WatchbillMONTHLY!$A$3:$U$3,1,2))=IF(_xlfn.XLOOKUP($A90,INDIRECT("_"&amp;_xlfn.XLOOKUP(AW$2,WatchbillMONTHLY!$A$3:$U$3,OFFSET(WatchbillMONTHLY!$A$3:$U$3,1,2))),INDIRECT("_"&amp;_xlfn.XLOOKUP(AW$2,WatchbillMONTHLY!$A$3:$U$3,OFFSET(WatchbillMONTHLY!$A$3:$U$3,1,2))))=$A90,_xlfn.XLOOKUP(AW$2,WatchbillMONTHLY!$A$3:$U$3,OFFSET(WatchbillMONTHLY!$A$3:$U$3,1,2)),FALSE),TRUE,FALSE),
IF(_xlfn.XLOOKUP(AW$2,WatchbillMONTHLY!$A$20:$U$20,OFFSET(WatchbillMONTHLY!$A$20:$U$20,1,2))=IF(_xlfn.XLOOKUP($A90,INDIRECT("_"&amp;_xlfn.XLOOKUP(AW$2,WatchbillMONTHLY!$A$20:$U$20,OFFSET(WatchbillMONTHLY!$A$20:$U$20,1,2))),INDIRECT("_"&amp;_xlfn.XLOOKUP(AW$2,WatchbillMONTHLY!$A$20:$U$20,OFFSET(WatchbillMONTHLY!$A$20:$U$20,1,2))))=$A90,_xlfn.XLOOKUP(AW$2,WatchbillMONTHLY!$A$20:$U$20,OFFSET(WatchbillMONTHLY!$A$20:$U$20,1,2)),FALSE),TRUE,FALSE)),
IF(_xlfn.XLOOKUP(AW$2,WatchbillMONTHLY!$A$37:$U$37,OFFSET(WatchbillMONTHLY!$A$37:$U$37,1,2))=IF(_xlfn.XLOOKUP($A90,INDIRECT("_"&amp;_xlfn.XLOOKUP(AW$2,WatchbillMONTHLY!$A$37:$U$37,OFFSET(WatchbillMONTHLY!$A$37:$U$37,1,2))),INDIRECT("_"&amp;_xlfn.XLOOKUP(AW$2,WatchbillMONTHLY!$A$37:$U$37,OFFSET(WatchbillMONTHLY!$A$37:$U$37,1,2))))=$A90,_xlfn.XLOOKUP(AW$2,WatchbillMONTHLY!$A$37:$U$37,OFFSET(WatchbillMONTHLY!$A$37:$U$37,1,2)),FALSE),TRUE,FALSE)),
IF(_xlfn.XLOOKUP(AW$2,WatchbillMONTHLY!$A$54:$U$54,OFFSET(WatchbillMONTHLY!$A$54:$U$54,1,2))=IF(_xlfn.XLOOKUP($A90,INDIRECT("_"&amp;_xlfn.XLOOKUP(AW$2,WatchbillMONTHLY!$A$54:$U$54,OFFSET(WatchbillMONTHLY!$A$54:$U$54,1,2))),INDIRECT("_"&amp;_xlfn.XLOOKUP(AW$2,WatchbillMONTHLY!$A$54:$U$54,OFFSET(WatchbillMONTHLY!$A$54:$U$54,1,2))))=$A90,_xlfn.XLOOKUP(AW$2,WatchbillMONTHLY!$A$54:$U$54,OFFSET(WatchbillMONTHLY!$A$54:$U$54,1,2)),FALSE),TRUE,FALSE)),
IF(_xlfn.XLOOKUP(AW$2,WatchbillMONTHLY!$A$71:$U$71,OFFSET(WatchbillMONTHLY!$A$71:$U$71,1,2))=IF(_xlfn.XLOOKUP($A90,INDIRECT("_"&amp;_xlfn.XLOOKUP(AW$2,WatchbillMONTHLY!$A$71:$U$71,OFFSET(WatchbillMONTHLY!$A$71:$U$71,1,2))),INDIRECT("_"&amp;_xlfn.XLOOKUP(AW$2,WatchbillMONTHLY!$A$71:$U$71,OFFSET(WatchbillMONTHLY!$A$71:$U$71,1,2))))=$A90,_xlfn.XLOOKUP(AW$2,WatchbillMONTHLY!$A$71:$U$71,OFFSET(WatchbillMONTHLY!$A$71:$U$71,1,2)),FALSE),TRUE,FALSE)),
IF(_xlfn.XLOOKUP(AW$2,WatchbillMONTHLY!$A$88:$U$88,OFFSET(WatchbillMONTHLY!$A$88:$U$88,1,2))=IF(_xlfn.XLOOKUP($A90,INDIRECT("_"&amp;_xlfn.XLOOKUP(AW$2,WatchbillMONTHLY!$A$88:$U$88,OFFSET(WatchbillMONTHLY!$A$88:$U$88,1,2))),INDIRECT("_"&amp;_xlfn.XLOOKUP(AW$2,WatchbillMONTHLY!$A$88:$U$88,OFFSET(WatchbillMONTHLY!$A$88:$U$88,1,2))))=$A90,_xlfn.XLOOKUP(AW$2,WatchbillMONTHLY!$A$88:$U$88,OFFSET(WatchbillMONTHLY!$A$88:$U$88,1,2)),FALSE),TRUE,FALSE)),
FALSE),FALSE)</f>
        <v>0</v>
      </c>
      <c r="AX90" s="209" t="b" cm="1">
        <f t="array" aca="1" ref="AX90" ca="1">IF(AND($A90 &gt; 0, Q90 &gt; 0,AX$2&lt;MiscFormulas!$A$5+1),
_xlfn.IFNA(
_xlfn.IFNA(
_xlfn.IFNA(
_xlfn.IFNA(
_xlfn.IFNA(
_xlfn.IFNA(
IF(_xlfn.XLOOKUP(AX$2,WatchbillMONTHLY!$A$3:$U$3,OFFSET(WatchbillMONTHLY!$A$3:$U$3,1,2))=IF(_xlfn.XLOOKUP($A90,INDIRECT("_"&amp;_xlfn.XLOOKUP(AX$2,WatchbillMONTHLY!$A$3:$U$3,OFFSET(WatchbillMONTHLY!$A$3:$U$3,1,2))),INDIRECT("_"&amp;_xlfn.XLOOKUP(AX$2,WatchbillMONTHLY!$A$3:$U$3,OFFSET(WatchbillMONTHLY!$A$3:$U$3,1,2))))=$A90,_xlfn.XLOOKUP(AX$2,WatchbillMONTHLY!$A$3:$U$3,OFFSET(WatchbillMONTHLY!$A$3:$U$3,1,2)),FALSE),TRUE,FALSE),
IF(_xlfn.XLOOKUP(AX$2,WatchbillMONTHLY!$A$20:$U$20,OFFSET(WatchbillMONTHLY!$A$20:$U$20,1,2))=IF(_xlfn.XLOOKUP($A90,INDIRECT("_"&amp;_xlfn.XLOOKUP(AX$2,WatchbillMONTHLY!$A$20:$U$20,OFFSET(WatchbillMONTHLY!$A$20:$U$20,1,2))),INDIRECT("_"&amp;_xlfn.XLOOKUP(AX$2,WatchbillMONTHLY!$A$20:$U$20,OFFSET(WatchbillMONTHLY!$A$20:$U$20,1,2))))=$A90,_xlfn.XLOOKUP(AX$2,WatchbillMONTHLY!$A$20:$U$20,OFFSET(WatchbillMONTHLY!$A$20:$U$20,1,2)),FALSE),TRUE,FALSE)),
IF(_xlfn.XLOOKUP(AX$2,WatchbillMONTHLY!$A$37:$U$37,OFFSET(WatchbillMONTHLY!$A$37:$U$37,1,2))=IF(_xlfn.XLOOKUP($A90,INDIRECT("_"&amp;_xlfn.XLOOKUP(AX$2,WatchbillMONTHLY!$A$37:$U$37,OFFSET(WatchbillMONTHLY!$A$37:$U$37,1,2))),INDIRECT("_"&amp;_xlfn.XLOOKUP(AX$2,WatchbillMONTHLY!$A$37:$U$37,OFFSET(WatchbillMONTHLY!$A$37:$U$37,1,2))))=$A90,_xlfn.XLOOKUP(AX$2,WatchbillMONTHLY!$A$37:$U$37,OFFSET(WatchbillMONTHLY!$A$37:$U$37,1,2)),FALSE),TRUE,FALSE)),
IF(_xlfn.XLOOKUP(AX$2,WatchbillMONTHLY!$A$54:$U$54,OFFSET(WatchbillMONTHLY!$A$54:$U$54,1,2))=IF(_xlfn.XLOOKUP($A90,INDIRECT("_"&amp;_xlfn.XLOOKUP(AX$2,WatchbillMONTHLY!$A$54:$U$54,OFFSET(WatchbillMONTHLY!$A$54:$U$54,1,2))),INDIRECT("_"&amp;_xlfn.XLOOKUP(AX$2,WatchbillMONTHLY!$A$54:$U$54,OFFSET(WatchbillMONTHLY!$A$54:$U$54,1,2))))=$A90,_xlfn.XLOOKUP(AX$2,WatchbillMONTHLY!$A$54:$U$54,OFFSET(WatchbillMONTHLY!$A$54:$U$54,1,2)),FALSE),TRUE,FALSE)),
IF(_xlfn.XLOOKUP(AX$2,WatchbillMONTHLY!$A$71:$U$71,OFFSET(WatchbillMONTHLY!$A$71:$U$71,1,2))=IF(_xlfn.XLOOKUP($A90,INDIRECT("_"&amp;_xlfn.XLOOKUP(AX$2,WatchbillMONTHLY!$A$71:$U$71,OFFSET(WatchbillMONTHLY!$A$71:$U$71,1,2))),INDIRECT("_"&amp;_xlfn.XLOOKUP(AX$2,WatchbillMONTHLY!$A$71:$U$71,OFFSET(WatchbillMONTHLY!$A$71:$U$71,1,2))))=$A90,_xlfn.XLOOKUP(AX$2,WatchbillMONTHLY!$A$71:$U$71,OFFSET(WatchbillMONTHLY!$A$71:$U$71,1,2)),FALSE),TRUE,FALSE)),
IF(_xlfn.XLOOKUP(AX$2,WatchbillMONTHLY!$A$88:$U$88,OFFSET(WatchbillMONTHLY!$A$88:$U$88,1,2))=IF(_xlfn.XLOOKUP($A90,INDIRECT("_"&amp;_xlfn.XLOOKUP(AX$2,WatchbillMONTHLY!$A$88:$U$88,OFFSET(WatchbillMONTHLY!$A$88:$U$88,1,2))),INDIRECT("_"&amp;_xlfn.XLOOKUP(AX$2,WatchbillMONTHLY!$A$88:$U$88,OFFSET(WatchbillMONTHLY!$A$88:$U$88,1,2))))=$A90,_xlfn.XLOOKUP(AX$2,WatchbillMONTHLY!$A$88:$U$88,OFFSET(WatchbillMONTHLY!$A$88:$U$88,1,2)),FALSE),TRUE,FALSE)),
FALSE),FALSE)</f>
        <v>0</v>
      </c>
      <c r="AY90" s="209" t="b" cm="1">
        <f t="array" aca="1" ref="AY90" ca="1">IF(AND($A90 &gt; 0, R90 &gt; 0,AY$2&lt;MiscFormulas!$A$5+1),
_xlfn.IFNA(
_xlfn.IFNA(
_xlfn.IFNA(
_xlfn.IFNA(
_xlfn.IFNA(
_xlfn.IFNA(
IF(_xlfn.XLOOKUP(AY$2,WatchbillMONTHLY!$A$3:$U$3,OFFSET(WatchbillMONTHLY!$A$3:$U$3,1,2))=IF(_xlfn.XLOOKUP($A90,INDIRECT("_"&amp;_xlfn.XLOOKUP(AY$2,WatchbillMONTHLY!$A$3:$U$3,OFFSET(WatchbillMONTHLY!$A$3:$U$3,1,2))),INDIRECT("_"&amp;_xlfn.XLOOKUP(AY$2,WatchbillMONTHLY!$A$3:$U$3,OFFSET(WatchbillMONTHLY!$A$3:$U$3,1,2))))=$A90,_xlfn.XLOOKUP(AY$2,WatchbillMONTHLY!$A$3:$U$3,OFFSET(WatchbillMONTHLY!$A$3:$U$3,1,2)),FALSE),TRUE,FALSE),
IF(_xlfn.XLOOKUP(AY$2,WatchbillMONTHLY!$A$20:$U$20,OFFSET(WatchbillMONTHLY!$A$20:$U$20,1,2))=IF(_xlfn.XLOOKUP($A90,INDIRECT("_"&amp;_xlfn.XLOOKUP(AY$2,WatchbillMONTHLY!$A$20:$U$20,OFFSET(WatchbillMONTHLY!$A$20:$U$20,1,2))),INDIRECT("_"&amp;_xlfn.XLOOKUP(AY$2,WatchbillMONTHLY!$A$20:$U$20,OFFSET(WatchbillMONTHLY!$A$20:$U$20,1,2))))=$A90,_xlfn.XLOOKUP(AY$2,WatchbillMONTHLY!$A$20:$U$20,OFFSET(WatchbillMONTHLY!$A$20:$U$20,1,2)),FALSE),TRUE,FALSE)),
IF(_xlfn.XLOOKUP(AY$2,WatchbillMONTHLY!$A$37:$U$37,OFFSET(WatchbillMONTHLY!$A$37:$U$37,1,2))=IF(_xlfn.XLOOKUP($A90,INDIRECT("_"&amp;_xlfn.XLOOKUP(AY$2,WatchbillMONTHLY!$A$37:$U$37,OFFSET(WatchbillMONTHLY!$A$37:$U$37,1,2))),INDIRECT("_"&amp;_xlfn.XLOOKUP(AY$2,WatchbillMONTHLY!$A$37:$U$37,OFFSET(WatchbillMONTHLY!$A$37:$U$37,1,2))))=$A90,_xlfn.XLOOKUP(AY$2,WatchbillMONTHLY!$A$37:$U$37,OFFSET(WatchbillMONTHLY!$A$37:$U$37,1,2)),FALSE),TRUE,FALSE)),
IF(_xlfn.XLOOKUP(AY$2,WatchbillMONTHLY!$A$54:$U$54,OFFSET(WatchbillMONTHLY!$A$54:$U$54,1,2))=IF(_xlfn.XLOOKUP($A90,INDIRECT("_"&amp;_xlfn.XLOOKUP(AY$2,WatchbillMONTHLY!$A$54:$U$54,OFFSET(WatchbillMONTHLY!$A$54:$U$54,1,2))),INDIRECT("_"&amp;_xlfn.XLOOKUP(AY$2,WatchbillMONTHLY!$A$54:$U$54,OFFSET(WatchbillMONTHLY!$A$54:$U$54,1,2))))=$A90,_xlfn.XLOOKUP(AY$2,WatchbillMONTHLY!$A$54:$U$54,OFFSET(WatchbillMONTHLY!$A$54:$U$54,1,2)),FALSE),TRUE,FALSE)),
IF(_xlfn.XLOOKUP(AY$2,WatchbillMONTHLY!$A$71:$U$71,OFFSET(WatchbillMONTHLY!$A$71:$U$71,1,2))=IF(_xlfn.XLOOKUP($A90,INDIRECT("_"&amp;_xlfn.XLOOKUP(AY$2,WatchbillMONTHLY!$A$71:$U$71,OFFSET(WatchbillMONTHLY!$A$71:$U$71,1,2))),INDIRECT("_"&amp;_xlfn.XLOOKUP(AY$2,WatchbillMONTHLY!$A$71:$U$71,OFFSET(WatchbillMONTHLY!$A$71:$U$71,1,2))))=$A90,_xlfn.XLOOKUP(AY$2,WatchbillMONTHLY!$A$71:$U$71,OFFSET(WatchbillMONTHLY!$A$71:$U$71,1,2)),FALSE),TRUE,FALSE)),
IF(_xlfn.XLOOKUP(AY$2,WatchbillMONTHLY!$A$88:$U$88,OFFSET(WatchbillMONTHLY!$A$88:$U$88,1,2))=IF(_xlfn.XLOOKUP($A90,INDIRECT("_"&amp;_xlfn.XLOOKUP(AY$2,WatchbillMONTHLY!$A$88:$U$88,OFFSET(WatchbillMONTHLY!$A$88:$U$88,1,2))),INDIRECT("_"&amp;_xlfn.XLOOKUP(AY$2,WatchbillMONTHLY!$A$88:$U$88,OFFSET(WatchbillMONTHLY!$A$88:$U$88,1,2))))=$A90,_xlfn.XLOOKUP(AY$2,WatchbillMONTHLY!$A$88:$U$88,OFFSET(WatchbillMONTHLY!$A$88:$U$88,1,2)),FALSE),TRUE,FALSE)),
FALSE),FALSE)</f>
        <v>0</v>
      </c>
      <c r="AZ90" s="209" t="b" cm="1">
        <f t="array" aca="1" ref="AZ90" ca="1">IF(AND($A90 &gt; 0, S90 &gt; 0,AZ$2&lt;MiscFormulas!$A$5+1),
_xlfn.IFNA(
_xlfn.IFNA(
_xlfn.IFNA(
_xlfn.IFNA(
_xlfn.IFNA(
_xlfn.IFNA(
IF(_xlfn.XLOOKUP(AZ$2,WatchbillMONTHLY!$A$3:$U$3,OFFSET(WatchbillMONTHLY!$A$3:$U$3,1,2))=IF(_xlfn.XLOOKUP($A90,INDIRECT("_"&amp;_xlfn.XLOOKUP(AZ$2,WatchbillMONTHLY!$A$3:$U$3,OFFSET(WatchbillMONTHLY!$A$3:$U$3,1,2))),INDIRECT("_"&amp;_xlfn.XLOOKUP(AZ$2,WatchbillMONTHLY!$A$3:$U$3,OFFSET(WatchbillMONTHLY!$A$3:$U$3,1,2))))=$A90,_xlfn.XLOOKUP(AZ$2,WatchbillMONTHLY!$A$3:$U$3,OFFSET(WatchbillMONTHLY!$A$3:$U$3,1,2)),FALSE),TRUE,FALSE),
IF(_xlfn.XLOOKUP(AZ$2,WatchbillMONTHLY!$A$20:$U$20,OFFSET(WatchbillMONTHLY!$A$20:$U$20,1,2))=IF(_xlfn.XLOOKUP($A90,INDIRECT("_"&amp;_xlfn.XLOOKUP(AZ$2,WatchbillMONTHLY!$A$20:$U$20,OFFSET(WatchbillMONTHLY!$A$20:$U$20,1,2))),INDIRECT("_"&amp;_xlfn.XLOOKUP(AZ$2,WatchbillMONTHLY!$A$20:$U$20,OFFSET(WatchbillMONTHLY!$A$20:$U$20,1,2))))=$A90,_xlfn.XLOOKUP(AZ$2,WatchbillMONTHLY!$A$20:$U$20,OFFSET(WatchbillMONTHLY!$A$20:$U$20,1,2)),FALSE),TRUE,FALSE)),
IF(_xlfn.XLOOKUP(AZ$2,WatchbillMONTHLY!$A$37:$U$37,OFFSET(WatchbillMONTHLY!$A$37:$U$37,1,2))=IF(_xlfn.XLOOKUP($A90,INDIRECT("_"&amp;_xlfn.XLOOKUP(AZ$2,WatchbillMONTHLY!$A$37:$U$37,OFFSET(WatchbillMONTHLY!$A$37:$U$37,1,2))),INDIRECT("_"&amp;_xlfn.XLOOKUP(AZ$2,WatchbillMONTHLY!$A$37:$U$37,OFFSET(WatchbillMONTHLY!$A$37:$U$37,1,2))))=$A90,_xlfn.XLOOKUP(AZ$2,WatchbillMONTHLY!$A$37:$U$37,OFFSET(WatchbillMONTHLY!$A$37:$U$37,1,2)),FALSE),TRUE,FALSE)),
IF(_xlfn.XLOOKUP(AZ$2,WatchbillMONTHLY!$A$54:$U$54,OFFSET(WatchbillMONTHLY!$A$54:$U$54,1,2))=IF(_xlfn.XLOOKUP($A90,INDIRECT("_"&amp;_xlfn.XLOOKUP(AZ$2,WatchbillMONTHLY!$A$54:$U$54,OFFSET(WatchbillMONTHLY!$A$54:$U$54,1,2))),INDIRECT("_"&amp;_xlfn.XLOOKUP(AZ$2,WatchbillMONTHLY!$A$54:$U$54,OFFSET(WatchbillMONTHLY!$A$54:$U$54,1,2))))=$A90,_xlfn.XLOOKUP(AZ$2,WatchbillMONTHLY!$A$54:$U$54,OFFSET(WatchbillMONTHLY!$A$54:$U$54,1,2)),FALSE),TRUE,FALSE)),
IF(_xlfn.XLOOKUP(AZ$2,WatchbillMONTHLY!$A$71:$U$71,OFFSET(WatchbillMONTHLY!$A$71:$U$71,1,2))=IF(_xlfn.XLOOKUP($A90,INDIRECT("_"&amp;_xlfn.XLOOKUP(AZ$2,WatchbillMONTHLY!$A$71:$U$71,OFFSET(WatchbillMONTHLY!$A$71:$U$71,1,2))),INDIRECT("_"&amp;_xlfn.XLOOKUP(AZ$2,WatchbillMONTHLY!$A$71:$U$71,OFFSET(WatchbillMONTHLY!$A$71:$U$71,1,2))))=$A90,_xlfn.XLOOKUP(AZ$2,WatchbillMONTHLY!$A$71:$U$71,OFFSET(WatchbillMONTHLY!$A$71:$U$71,1,2)),FALSE),TRUE,FALSE)),
IF(_xlfn.XLOOKUP(AZ$2,WatchbillMONTHLY!$A$88:$U$88,OFFSET(WatchbillMONTHLY!$A$88:$U$88,1,2))=IF(_xlfn.XLOOKUP($A90,INDIRECT("_"&amp;_xlfn.XLOOKUP(AZ$2,WatchbillMONTHLY!$A$88:$U$88,OFFSET(WatchbillMONTHLY!$A$88:$U$88,1,2))),INDIRECT("_"&amp;_xlfn.XLOOKUP(AZ$2,WatchbillMONTHLY!$A$88:$U$88,OFFSET(WatchbillMONTHLY!$A$88:$U$88,1,2))))=$A90,_xlfn.XLOOKUP(AZ$2,WatchbillMONTHLY!$A$88:$U$88,OFFSET(WatchbillMONTHLY!$A$88:$U$88,1,2)),FALSE),TRUE,FALSE)),
FALSE),FALSE)</f>
        <v>0</v>
      </c>
      <c r="BA90" s="209" t="b" cm="1">
        <f t="array" aca="1" ref="BA90" ca="1">IF(AND($A90 &gt; 0, T90 &gt; 0,BA$2&lt;MiscFormulas!$A$5+1),
_xlfn.IFNA(
_xlfn.IFNA(
_xlfn.IFNA(
_xlfn.IFNA(
_xlfn.IFNA(
_xlfn.IFNA(
IF(_xlfn.XLOOKUP(BA$2,WatchbillMONTHLY!$A$3:$U$3,OFFSET(WatchbillMONTHLY!$A$3:$U$3,1,2))=IF(_xlfn.XLOOKUP($A90,INDIRECT("_"&amp;_xlfn.XLOOKUP(BA$2,WatchbillMONTHLY!$A$3:$U$3,OFFSET(WatchbillMONTHLY!$A$3:$U$3,1,2))),INDIRECT("_"&amp;_xlfn.XLOOKUP(BA$2,WatchbillMONTHLY!$A$3:$U$3,OFFSET(WatchbillMONTHLY!$A$3:$U$3,1,2))))=$A90,_xlfn.XLOOKUP(BA$2,WatchbillMONTHLY!$A$3:$U$3,OFFSET(WatchbillMONTHLY!$A$3:$U$3,1,2)),FALSE),TRUE,FALSE),
IF(_xlfn.XLOOKUP(BA$2,WatchbillMONTHLY!$A$20:$U$20,OFFSET(WatchbillMONTHLY!$A$20:$U$20,1,2))=IF(_xlfn.XLOOKUP($A90,INDIRECT("_"&amp;_xlfn.XLOOKUP(BA$2,WatchbillMONTHLY!$A$20:$U$20,OFFSET(WatchbillMONTHLY!$A$20:$U$20,1,2))),INDIRECT("_"&amp;_xlfn.XLOOKUP(BA$2,WatchbillMONTHLY!$A$20:$U$20,OFFSET(WatchbillMONTHLY!$A$20:$U$20,1,2))))=$A90,_xlfn.XLOOKUP(BA$2,WatchbillMONTHLY!$A$20:$U$20,OFFSET(WatchbillMONTHLY!$A$20:$U$20,1,2)),FALSE),TRUE,FALSE)),
IF(_xlfn.XLOOKUP(BA$2,WatchbillMONTHLY!$A$37:$U$37,OFFSET(WatchbillMONTHLY!$A$37:$U$37,1,2))=IF(_xlfn.XLOOKUP($A90,INDIRECT("_"&amp;_xlfn.XLOOKUP(BA$2,WatchbillMONTHLY!$A$37:$U$37,OFFSET(WatchbillMONTHLY!$A$37:$U$37,1,2))),INDIRECT("_"&amp;_xlfn.XLOOKUP(BA$2,WatchbillMONTHLY!$A$37:$U$37,OFFSET(WatchbillMONTHLY!$A$37:$U$37,1,2))))=$A90,_xlfn.XLOOKUP(BA$2,WatchbillMONTHLY!$A$37:$U$37,OFFSET(WatchbillMONTHLY!$A$37:$U$37,1,2)),FALSE),TRUE,FALSE)),
IF(_xlfn.XLOOKUP(BA$2,WatchbillMONTHLY!$A$54:$U$54,OFFSET(WatchbillMONTHLY!$A$54:$U$54,1,2))=IF(_xlfn.XLOOKUP($A90,INDIRECT("_"&amp;_xlfn.XLOOKUP(BA$2,WatchbillMONTHLY!$A$54:$U$54,OFFSET(WatchbillMONTHLY!$A$54:$U$54,1,2))),INDIRECT("_"&amp;_xlfn.XLOOKUP(BA$2,WatchbillMONTHLY!$A$54:$U$54,OFFSET(WatchbillMONTHLY!$A$54:$U$54,1,2))))=$A90,_xlfn.XLOOKUP(BA$2,WatchbillMONTHLY!$A$54:$U$54,OFFSET(WatchbillMONTHLY!$A$54:$U$54,1,2)),FALSE),TRUE,FALSE)),
IF(_xlfn.XLOOKUP(BA$2,WatchbillMONTHLY!$A$71:$U$71,OFFSET(WatchbillMONTHLY!$A$71:$U$71,1,2))=IF(_xlfn.XLOOKUP($A90,INDIRECT("_"&amp;_xlfn.XLOOKUP(BA$2,WatchbillMONTHLY!$A$71:$U$71,OFFSET(WatchbillMONTHLY!$A$71:$U$71,1,2))),INDIRECT("_"&amp;_xlfn.XLOOKUP(BA$2,WatchbillMONTHLY!$A$71:$U$71,OFFSET(WatchbillMONTHLY!$A$71:$U$71,1,2))))=$A90,_xlfn.XLOOKUP(BA$2,WatchbillMONTHLY!$A$71:$U$71,OFFSET(WatchbillMONTHLY!$A$71:$U$71,1,2)),FALSE),TRUE,FALSE)),
IF(_xlfn.XLOOKUP(BA$2,WatchbillMONTHLY!$A$88:$U$88,OFFSET(WatchbillMONTHLY!$A$88:$U$88,1,2))=IF(_xlfn.XLOOKUP($A90,INDIRECT("_"&amp;_xlfn.XLOOKUP(BA$2,WatchbillMONTHLY!$A$88:$U$88,OFFSET(WatchbillMONTHLY!$A$88:$U$88,1,2))),INDIRECT("_"&amp;_xlfn.XLOOKUP(BA$2,WatchbillMONTHLY!$A$88:$U$88,OFFSET(WatchbillMONTHLY!$A$88:$U$88,1,2))))=$A90,_xlfn.XLOOKUP(BA$2,WatchbillMONTHLY!$A$88:$U$88,OFFSET(WatchbillMONTHLY!$A$88:$U$88,1,2)),FALSE),TRUE,FALSE)),
FALSE),FALSE)</f>
        <v>0</v>
      </c>
      <c r="BB90" s="209" t="b" cm="1">
        <f t="array" aca="1" ref="BB90" ca="1">IF(AND($A90 &gt; 0, U90 &gt; 0,BB$2&lt;MiscFormulas!$A$5+1),
_xlfn.IFNA(
_xlfn.IFNA(
_xlfn.IFNA(
_xlfn.IFNA(
_xlfn.IFNA(
_xlfn.IFNA(
IF(_xlfn.XLOOKUP(BB$2,WatchbillMONTHLY!$A$3:$U$3,OFFSET(WatchbillMONTHLY!$A$3:$U$3,1,2))=IF(_xlfn.XLOOKUP($A90,INDIRECT("_"&amp;_xlfn.XLOOKUP(BB$2,WatchbillMONTHLY!$A$3:$U$3,OFFSET(WatchbillMONTHLY!$A$3:$U$3,1,2))),INDIRECT("_"&amp;_xlfn.XLOOKUP(BB$2,WatchbillMONTHLY!$A$3:$U$3,OFFSET(WatchbillMONTHLY!$A$3:$U$3,1,2))))=$A90,_xlfn.XLOOKUP(BB$2,WatchbillMONTHLY!$A$3:$U$3,OFFSET(WatchbillMONTHLY!$A$3:$U$3,1,2)),FALSE),TRUE,FALSE),
IF(_xlfn.XLOOKUP(BB$2,WatchbillMONTHLY!$A$20:$U$20,OFFSET(WatchbillMONTHLY!$A$20:$U$20,1,2))=IF(_xlfn.XLOOKUP($A90,INDIRECT("_"&amp;_xlfn.XLOOKUP(BB$2,WatchbillMONTHLY!$A$20:$U$20,OFFSET(WatchbillMONTHLY!$A$20:$U$20,1,2))),INDIRECT("_"&amp;_xlfn.XLOOKUP(BB$2,WatchbillMONTHLY!$A$20:$U$20,OFFSET(WatchbillMONTHLY!$A$20:$U$20,1,2))))=$A90,_xlfn.XLOOKUP(BB$2,WatchbillMONTHLY!$A$20:$U$20,OFFSET(WatchbillMONTHLY!$A$20:$U$20,1,2)),FALSE),TRUE,FALSE)),
IF(_xlfn.XLOOKUP(BB$2,WatchbillMONTHLY!$A$37:$U$37,OFFSET(WatchbillMONTHLY!$A$37:$U$37,1,2))=IF(_xlfn.XLOOKUP($A90,INDIRECT("_"&amp;_xlfn.XLOOKUP(BB$2,WatchbillMONTHLY!$A$37:$U$37,OFFSET(WatchbillMONTHLY!$A$37:$U$37,1,2))),INDIRECT("_"&amp;_xlfn.XLOOKUP(BB$2,WatchbillMONTHLY!$A$37:$U$37,OFFSET(WatchbillMONTHLY!$A$37:$U$37,1,2))))=$A90,_xlfn.XLOOKUP(BB$2,WatchbillMONTHLY!$A$37:$U$37,OFFSET(WatchbillMONTHLY!$A$37:$U$37,1,2)),FALSE),TRUE,FALSE)),
IF(_xlfn.XLOOKUP(BB$2,WatchbillMONTHLY!$A$54:$U$54,OFFSET(WatchbillMONTHLY!$A$54:$U$54,1,2))=IF(_xlfn.XLOOKUP($A90,INDIRECT("_"&amp;_xlfn.XLOOKUP(BB$2,WatchbillMONTHLY!$A$54:$U$54,OFFSET(WatchbillMONTHLY!$A$54:$U$54,1,2))),INDIRECT("_"&amp;_xlfn.XLOOKUP(BB$2,WatchbillMONTHLY!$A$54:$U$54,OFFSET(WatchbillMONTHLY!$A$54:$U$54,1,2))))=$A90,_xlfn.XLOOKUP(BB$2,WatchbillMONTHLY!$A$54:$U$54,OFFSET(WatchbillMONTHLY!$A$54:$U$54,1,2)),FALSE),TRUE,FALSE)),
IF(_xlfn.XLOOKUP(BB$2,WatchbillMONTHLY!$A$71:$U$71,OFFSET(WatchbillMONTHLY!$A$71:$U$71,1,2))=IF(_xlfn.XLOOKUP($A90,INDIRECT("_"&amp;_xlfn.XLOOKUP(BB$2,WatchbillMONTHLY!$A$71:$U$71,OFFSET(WatchbillMONTHLY!$A$71:$U$71,1,2))),INDIRECT("_"&amp;_xlfn.XLOOKUP(BB$2,WatchbillMONTHLY!$A$71:$U$71,OFFSET(WatchbillMONTHLY!$A$71:$U$71,1,2))))=$A90,_xlfn.XLOOKUP(BB$2,WatchbillMONTHLY!$A$71:$U$71,OFFSET(WatchbillMONTHLY!$A$71:$U$71,1,2)),FALSE),TRUE,FALSE)),
IF(_xlfn.XLOOKUP(BB$2,WatchbillMONTHLY!$A$88:$U$88,OFFSET(WatchbillMONTHLY!$A$88:$U$88,1,2))=IF(_xlfn.XLOOKUP($A90,INDIRECT("_"&amp;_xlfn.XLOOKUP(BB$2,WatchbillMONTHLY!$A$88:$U$88,OFFSET(WatchbillMONTHLY!$A$88:$U$88,1,2))),INDIRECT("_"&amp;_xlfn.XLOOKUP(BB$2,WatchbillMONTHLY!$A$88:$U$88,OFFSET(WatchbillMONTHLY!$A$88:$U$88,1,2))))=$A90,_xlfn.XLOOKUP(BB$2,WatchbillMONTHLY!$A$88:$U$88,OFFSET(WatchbillMONTHLY!$A$88:$U$88,1,2)),FALSE),TRUE,FALSE)),
FALSE),FALSE)</f>
        <v>0</v>
      </c>
      <c r="BC90" s="209" t="b" cm="1">
        <f t="array" aca="1" ref="BC90" ca="1">IF(AND($A90 &gt; 0, V90 &gt; 0,BC$2&lt;MiscFormulas!$A$5+1),
_xlfn.IFNA(
_xlfn.IFNA(
_xlfn.IFNA(
_xlfn.IFNA(
_xlfn.IFNA(
_xlfn.IFNA(
IF(_xlfn.XLOOKUP(BC$2,WatchbillMONTHLY!$A$3:$U$3,OFFSET(WatchbillMONTHLY!$A$3:$U$3,1,2))=IF(_xlfn.XLOOKUP($A90,INDIRECT("_"&amp;_xlfn.XLOOKUP(BC$2,WatchbillMONTHLY!$A$3:$U$3,OFFSET(WatchbillMONTHLY!$A$3:$U$3,1,2))),INDIRECT("_"&amp;_xlfn.XLOOKUP(BC$2,WatchbillMONTHLY!$A$3:$U$3,OFFSET(WatchbillMONTHLY!$A$3:$U$3,1,2))))=$A90,_xlfn.XLOOKUP(BC$2,WatchbillMONTHLY!$A$3:$U$3,OFFSET(WatchbillMONTHLY!$A$3:$U$3,1,2)),FALSE),TRUE,FALSE),
IF(_xlfn.XLOOKUP(BC$2,WatchbillMONTHLY!$A$20:$U$20,OFFSET(WatchbillMONTHLY!$A$20:$U$20,1,2))=IF(_xlfn.XLOOKUP($A90,INDIRECT("_"&amp;_xlfn.XLOOKUP(BC$2,WatchbillMONTHLY!$A$20:$U$20,OFFSET(WatchbillMONTHLY!$A$20:$U$20,1,2))),INDIRECT("_"&amp;_xlfn.XLOOKUP(BC$2,WatchbillMONTHLY!$A$20:$U$20,OFFSET(WatchbillMONTHLY!$A$20:$U$20,1,2))))=$A90,_xlfn.XLOOKUP(BC$2,WatchbillMONTHLY!$A$20:$U$20,OFFSET(WatchbillMONTHLY!$A$20:$U$20,1,2)),FALSE),TRUE,FALSE)),
IF(_xlfn.XLOOKUP(BC$2,WatchbillMONTHLY!$A$37:$U$37,OFFSET(WatchbillMONTHLY!$A$37:$U$37,1,2))=IF(_xlfn.XLOOKUP($A90,INDIRECT("_"&amp;_xlfn.XLOOKUP(BC$2,WatchbillMONTHLY!$A$37:$U$37,OFFSET(WatchbillMONTHLY!$A$37:$U$37,1,2))),INDIRECT("_"&amp;_xlfn.XLOOKUP(BC$2,WatchbillMONTHLY!$A$37:$U$37,OFFSET(WatchbillMONTHLY!$A$37:$U$37,1,2))))=$A90,_xlfn.XLOOKUP(BC$2,WatchbillMONTHLY!$A$37:$U$37,OFFSET(WatchbillMONTHLY!$A$37:$U$37,1,2)),FALSE),TRUE,FALSE)),
IF(_xlfn.XLOOKUP(BC$2,WatchbillMONTHLY!$A$54:$U$54,OFFSET(WatchbillMONTHLY!$A$54:$U$54,1,2))=IF(_xlfn.XLOOKUP($A90,INDIRECT("_"&amp;_xlfn.XLOOKUP(BC$2,WatchbillMONTHLY!$A$54:$U$54,OFFSET(WatchbillMONTHLY!$A$54:$U$54,1,2))),INDIRECT("_"&amp;_xlfn.XLOOKUP(BC$2,WatchbillMONTHLY!$A$54:$U$54,OFFSET(WatchbillMONTHLY!$A$54:$U$54,1,2))))=$A90,_xlfn.XLOOKUP(BC$2,WatchbillMONTHLY!$A$54:$U$54,OFFSET(WatchbillMONTHLY!$A$54:$U$54,1,2)),FALSE),TRUE,FALSE)),
IF(_xlfn.XLOOKUP(BC$2,WatchbillMONTHLY!$A$71:$U$71,OFFSET(WatchbillMONTHLY!$A$71:$U$71,1,2))=IF(_xlfn.XLOOKUP($A90,INDIRECT("_"&amp;_xlfn.XLOOKUP(BC$2,WatchbillMONTHLY!$A$71:$U$71,OFFSET(WatchbillMONTHLY!$A$71:$U$71,1,2))),INDIRECT("_"&amp;_xlfn.XLOOKUP(BC$2,WatchbillMONTHLY!$A$71:$U$71,OFFSET(WatchbillMONTHLY!$A$71:$U$71,1,2))))=$A90,_xlfn.XLOOKUP(BC$2,WatchbillMONTHLY!$A$71:$U$71,OFFSET(WatchbillMONTHLY!$A$71:$U$71,1,2)),FALSE),TRUE,FALSE)),
IF(_xlfn.XLOOKUP(BC$2,WatchbillMONTHLY!$A$88:$U$88,OFFSET(WatchbillMONTHLY!$A$88:$U$88,1,2))=IF(_xlfn.XLOOKUP($A90,INDIRECT("_"&amp;_xlfn.XLOOKUP(BC$2,WatchbillMONTHLY!$A$88:$U$88,OFFSET(WatchbillMONTHLY!$A$88:$U$88,1,2))),INDIRECT("_"&amp;_xlfn.XLOOKUP(BC$2,WatchbillMONTHLY!$A$88:$U$88,OFFSET(WatchbillMONTHLY!$A$88:$U$88,1,2))))=$A90,_xlfn.XLOOKUP(BC$2,WatchbillMONTHLY!$A$88:$U$88,OFFSET(WatchbillMONTHLY!$A$88:$U$88,1,2)),FALSE),TRUE,FALSE)),
FALSE),FALSE)</f>
        <v>0</v>
      </c>
      <c r="BD90" s="209" t="b" cm="1">
        <f t="array" aca="1" ref="BD90" ca="1">IF(AND($A90 &gt; 0, W90 &gt; 0,BD$2&lt;MiscFormulas!$A$5+1),
_xlfn.IFNA(
_xlfn.IFNA(
_xlfn.IFNA(
_xlfn.IFNA(
_xlfn.IFNA(
_xlfn.IFNA(
IF(_xlfn.XLOOKUP(BD$2,WatchbillMONTHLY!$A$3:$U$3,OFFSET(WatchbillMONTHLY!$A$3:$U$3,1,2))=IF(_xlfn.XLOOKUP($A90,INDIRECT("_"&amp;_xlfn.XLOOKUP(BD$2,WatchbillMONTHLY!$A$3:$U$3,OFFSET(WatchbillMONTHLY!$A$3:$U$3,1,2))),INDIRECT("_"&amp;_xlfn.XLOOKUP(BD$2,WatchbillMONTHLY!$A$3:$U$3,OFFSET(WatchbillMONTHLY!$A$3:$U$3,1,2))))=$A90,_xlfn.XLOOKUP(BD$2,WatchbillMONTHLY!$A$3:$U$3,OFFSET(WatchbillMONTHLY!$A$3:$U$3,1,2)),FALSE),TRUE,FALSE),
IF(_xlfn.XLOOKUP(BD$2,WatchbillMONTHLY!$A$20:$U$20,OFFSET(WatchbillMONTHLY!$A$20:$U$20,1,2))=IF(_xlfn.XLOOKUP($A90,INDIRECT("_"&amp;_xlfn.XLOOKUP(BD$2,WatchbillMONTHLY!$A$20:$U$20,OFFSET(WatchbillMONTHLY!$A$20:$U$20,1,2))),INDIRECT("_"&amp;_xlfn.XLOOKUP(BD$2,WatchbillMONTHLY!$A$20:$U$20,OFFSET(WatchbillMONTHLY!$A$20:$U$20,1,2))))=$A90,_xlfn.XLOOKUP(BD$2,WatchbillMONTHLY!$A$20:$U$20,OFFSET(WatchbillMONTHLY!$A$20:$U$20,1,2)),FALSE),TRUE,FALSE)),
IF(_xlfn.XLOOKUP(BD$2,WatchbillMONTHLY!$A$37:$U$37,OFFSET(WatchbillMONTHLY!$A$37:$U$37,1,2))=IF(_xlfn.XLOOKUP($A90,INDIRECT("_"&amp;_xlfn.XLOOKUP(BD$2,WatchbillMONTHLY!$A$37:$U$37,OFFSET(WatchbillMONTHLY!$A$37:$U$37,1,2))),INDIRECT("_"&amp;_xlfn.XLOOKUP(BD$2,WatchbillMONTHLY!$A$37:$U$37,OFFSET(WatchbillMONTHLY!$A$37:$U$37,1,2))))=$A90,_xlfn.XLOOKUP(BD$2,WatchbillMONTHLY!$A$37:$U$37,OFFSET(WatchbillMONTHLY!$A$37:$U$37,1,2)),FALSE),TRUE,FALSE)),
IF(_xlfn.XLOOKUP(BD$2,WatchbillMONTHLY!$A$54:$U$54,OFFSET(WatchbillMONTHLY!$A$54:$U$54,1,2))=IF(_xlfn.XLOOKUP($A90,INDIRECT("_"&amp;_xlfn.XLOOKUP(BD$2,WatchbillMONTHLY!$A$54:$U$54,OFFSET(WatchbillMONTHLY!$A$54:$U$54,1,2))),INDIRECT("_"&amp;_xlfn.XLOOKUP(BD$2,WatchbillMONTHLY!$A$54:$U$54,OFFSET(WatchbillMONTHLY!$A$54:$U$54,1,2))))=$A90,_xlfn.XLOOKUP(BD$2,WatchbillMONTHLY!$A$54:$U$54,OFFSET(WatchbillMONTHLY!$A$54:$U$54,1,2)),FALSE),TRUE,FALSE)),
IF(_xlfn.XLOOKUP(BD$2,WatchbillMONTHLY!$A$71:$U$71,OFFSET(WatchbillMONTHLY!$A$71:$U$71,1,2))=IF(_xlfn.XLOOKUP($A90,INDIRECT("_"&amp;_xlfn.XLOOKUP(BD$2,WatchbillMONTHLY!$A$71:$U$71,OFFSET(WatchbillMONTHLY!$A$71:$U$71,1,2))),INDIRECT("_"&amp;_xlfn.XLOOKUP(BD$2,WatchbillMONTHLY!$A$71:$U$71,OFFSET(WatchbillMONTHLY!$A$71:$U$71,1,2))))=$A90,_xlfn.XLOOKUP(BD$2,WatchbillMONTHLY!$A$71:$U$71,OFFSET(WatchbillMONTHLY!$A$71:$U$71,1,2)),FALSE),TRUE,FALSE)),
IF(_xlfn.XLOOKUP(BD$2,WatchbillMONTHLY!$A$88:$U$88,OFFSET(WatchbillMONTHLY!$A$88:$U$88,1,2))=IF(_xlfn.XLOOKUP($A90,INDIRECT("_"&amp;_xlfn.XLOOKUP(BD$2,WatchbillMONTHLY!$A$88:$U$88,OFFSET(WatchbillMONTHLY!$A$88:$U$88,1,2))),INDIRECT("_"&amp;_xlfn.XLOOKUP(BD$2,WatchbillMONTHLY!$A$88:$U$88,OFFSET(WatchbillMONTHLY!$A$88:$U$88,1,2))))=$A90,_xlfn.XLOOKUP(BD$2,WatchbillMONTHLY!$A$88:$U$88,OFFSET(WatchbillMONTHLY!$A$88:$U$88,1,2)),FALSE),TRUE,FALSE)),
FALSE),FALSE)</f>
        <v>0</v>
      </c>
      <c r="BE90" s="209" t="b" cm="1">
        <f t="array" aca="1" ref="BE90" ca="1">IF(AND($A90 &gt; 0, X90 &gt; 0,BE$2&lt;MiscFormulas!$A$5+1),
_xlfn.IFNA(
_xlfn.IFNA(
_xlfn.IFNA(
_xlfn.IFNA(
_xlfn.IFNA(
_xlfn.IFNA(
IF(_xlfn.XLOOKUP(BE$2,WatchbillMONTHLY!$A$3:$U$3,OFFSET(WatchbillMONTHLY!$A$3:$U$3,1,2))=IF(_xlfn.XLOOKUP($A90,INDIRECT("_"&amp;_xlfn.XLOOKUP(BE$2,WatchbillMONTHLY!$A$3:$U$3,OFFSET(WatchbillMONTHLY!$A$3:$U$3,1,2))),INDIRECT("_"&amp;_xlfn.XLOOKUP(BE$2,WatchbillMONTHLY!$A$3:$U$3,OFFSET(WatchbillMONTHLY!$A$3:$U$3,1,2))))=$A90,_xlfn.XLOOKUP(BE$2,WatchbillMONTHLY!$A$3:$U$3,OFFSET(WatchbillMONTHLY!$A$3:$U$3,1,2)),FALSE),TRUE,FALSE),
IF(_xlfn.XLOOKUP(BE$2,WatchbillMONTHLY!$A$20:$U$20,OFFSET(WatchbillMONTHLY!$A$20:$U$20,1,2))=IF(_xlfn.XLOOKUP($A90,INDIRECT("_"&amp;_xlfn.XLOOKUP(BE$2,WatchbillMONTHLY!$A$20:$U$20,OFFSET(WatchbillMONTHLY!$A$20:$U$20,1,2))),INDIRECT("_"&amp;_xlfn.XLOOKUP(BE$2,WatchbillMONTHLY!$A$20:$U$20,OFFSET(WatchbillMONTHLY!$A$20:$U$20,1,2))))=$A90,_xlfn.XLOOKUP(BE$2,WatchbillMONTHLY!$A$20:$U$20,OFFSET(WatchbillMONTHLY!$A$20:$U$20,1,2)),FALSE),TRUE,FALSE)),
IF(_xlfn.XLOOKUP(BE$2,WatchbillMONTHLY!$A$37:$U$37,OFFSET(WatchbillMONTHLY!$A$37:$U$37,1,2))=IF(_xlfn.XLOOKUP($A90,INDIRECT("_"&amp;_xlfn.XLOOKUP(BE$2,WatchbillMONTHLY!$A$37:$U$37,OFFSET(WatchbillMONTHLY!$A$37:$U$37,1,2))),INDIRECT("_"&amp;_xlfn.XLOOKUP(BE$2,WatchbillMONTHLY!$A$37:$U$37,OFFSET(WatchbillMONTHLY!$A$37:$U$37,1,2))))=$A90,_xlfn.XLOOKUP(BE$2,WatchbillMONTHLY!$A$37:$U$37,OFFSET(WatchbillMONTHLY!$A$37:$U$37,1,2)),FALSE),TRUE,FALSE)),
IF(_xlfn.XLOOKUP(BE$2,WatchbillMONTHLY!$A$54:$U$54,OFFSET(WatchbillMONTHLY!$A$54:$U$54,1,2))=IF(_xlfn.XLOOKUP($A90,INDIRECT("_"&amp;_xlfn.XLOOKUP(BE$2,WatchbillMONTHLY!$A$54:$U$54,OFFSET(WatchbillMONTHLY!$A$54:$U$54,1,2))),INDIRECT("_"&amp;_xlfn.XLOOKUP(BE$2,WatchbillMONTHLY!$A$54:$U$54,OFFSET(WatchbillMONTHLY!$A$54:$U$54,1,2))))=$A90,_xlfn.XLOOKUP(BE$2,WatchbillMONTHLY!$A$54:$U$54,OFFSET(WatchbillMONTHLY!$A$54:$U$54,1,2)),FALSE),TRUE,FALSE)),
IF(_xlfn.XLOOKUP(BE$2,WatchbillMONTHLY!$A$71:$U$71,OFFSET(WatchbillMONTHLY!$A$71:$U$71,1,2))=IF(_xlfn.XLOOKUP($A90,INDIRECT("_"&amp;_xlfn.XLOOKUP(BE$2,WatchbillMONTHLY!$A$71:$U$71,OFFSET(WatchbillMONTHLY!$A$71:$U$71,1,2))),INDIRECT("_"&amp;_xlfn.XLOOKUP(BE$2,WatchbillMONTHLY!$A$71:$U$71,OFFSET(WatchbillMONTHLY!$A$71:$U$71,1,2))))=$A90,_xlfn.XLOOKUP(BE$2,WatchbillMONTHLY!$A$71:$U$71,OFFSET(WatchbillMONTHLY!$A$71:$U$71,1,2)),FALSE),TRUE,FALSE)),
IF(_xlfn.XLOOKUP(BE$2,WatchbillMONTHLY!$A$88:$U$88,OFFSET(WatchbillMONTHLY!$A$88:$U$88,1,2))=IF(_xlfn.XLOOKUP($A90,INDIRECT("_"&amp;_xlfn.XLOOKUP(BE$2,WatchbillMONTHLY!$A$88:$U$88,OFFSET(WatchbillMONTHLY!$A$88:$U$88,1,2))),INDIRECT("_"&amp;_xlfn.XLOOKUP(BE$2,WatchbillMONTHLY!$A$88:$U$88,OFFSET(WatchbillMONTHLY!$A$88:$U$88,1,2))))=$A90,_xlfn.XLOOKUP(BE$2,WatchbillMONTHLY!$A$88:$U$88,OFFSET(WatchbillMONTHLY!$A$88:$U$88,1,2)),FALSE),TRUE,FALSE)),
FALSE),FALSE)</f>
        <v>0</v>
      </c>
      <c r="BF90" s="209" t="b" cm="1">
        <f t="array" aca="1" ref="BF90" ca="1">IF(AND($A90 &gt; 0, Y90 &gt; 0,BF$2&lt;MiscFormulas!$A$5+1),
_xlfn.IFNA(
_xlfn.IFNA(
_xlfn.IFNA(
_xlfn.IFNA(
_xlfn.IFNA(
_xlfn.IFNA(
IF(_xlfn.XLOOKUP(BF$2,WatchbillMONTHLY!$A$3:$U$3,OFFSET(WatchbillMONTHLY!$A$3:$U$3,1,2))=IF(_xlfn.XLOOKUP($A90,INDIRECT("_"&amp;_xlfn.XLOOKUP(BF$2,WatchbillMONTHLY!$A$3:$U$3,OFFSET(WatchbillMONTHLY!$A$3:$U$3,1,2))),INDIRECT("_"&amp;_xlfn.XLOOKUP(BF$2,WatchbillMONTHLY!$A$3:$U$3,OFFSET(WatchbillMONTHLY!$A$3:$U$3,1,2))))=$A90,_xlfn.XLOOKUP(BF$2,WatchbillMONTHLY!$A$3:$U$3,OFFSET(WatchbillMONTHLY!$A$3:$U$3,1,2)),FALSE),TRUE,FALSE),
IF(_xlfn.XLOOKUP(BF$2,WatchbillMONTHLY!$A$20:$U$20,OFFSET(WatchbillMONTHLY!$A$20:$U$20,1,2))=IF(_xlfn.XLOOKUP($A90,INDIRECT("_"&amp;_xlfn.XLOOKUP(BF$2,WatchbillMONTHLY!$A$20:$U$20,OFFSET(WatchbillMONTHLY!$A$20:$U$20,1,2))),INDIRECT("_"&amp;_xlfn.XLOOKUP(BF$2,WatchbillMONTHLY!$A$20:$U$20,OFFSET(WatchbillMONTHLY!$A$20:$U$20,1,2))))=$A90,_xlfn.XLOOKUP(BF$2,WatchbillMONTHLY!$A$20:$U$20,OFFSET(WatchbillMONTHLY!$A$20:$U$20,1,2)),FALSE),TRUE,FALSE)),
IF(_xlfn.XLOOKUP(BF$2,WatchbillMONTHLY!$A$37:$U$37,OFFSET(WatchbillMONTHLY!$A$37:$U$37,1,2))=IF(_xlfn.XLOOKUP($A90,INDIRECT("_"&amp;_xlfn.XLOOKUP(BF$2,WatchbillMONTHLY!$A$37:$U$37,OFFSET(WatchbillMONTHLY!$A$37:$U$37,1,2))),INDIRECT("_"&amp;_xlfn.XLOOKUP(BF$2,WatchbillMONTHLY!$A$37:$U$37,OFFSET(WatchbillMONTHLY!$A$37:$U$37,1,2))))=$A90,_xlfn.XLOOKUP(BF$2,WatchbillMONTHLY!$A$37:$U$37,OFFSET(WatchbillMONTHLY!$A$37:$U$37,1,2)),FALSE),TRUE,FALSE)),
IF(_xlfn.XLOOKUP(BF$2,WatchbillMONTHLY!$A$54:$U$54,OFFSET(WatchbillMONTHLY!$A$54:$U$54,1,2))=IF(_xlfn.XLOOKUP($A90,INDIRECT("_"&amp;_xlfn.XLOOKUP(BF$2,WatchbillMONTHLY!$A$54:$U$54,OFFSET(WatchbillMONTHLY!$A$54:$U$54,1,2))),INDIRECT("_"&amp;_xlfn.XLOOKUP(BF$2,WatchbillMONTHLY!$A$54:$U$54,OFFSET(WatchbillMONTHLY!$A$54:$U$54,1,2))))=$A90,_xlfn.XLOOKUP(BF$2,WatchbillMONTHLY!$A$54:$U$54,OFFSET(WatchbillMONTHLY!$A$54:$U$54,1,2)),FALSE),TRUE,FALSE)),
IF(_xlfn.XLOOKUP(BF$2,WatchbillMONTHLY!$A$71:$U$71,OFFSET(WatchbillMONTHLY!$A$71:$U$71,1,2))=IF(_xlfn.XLOOKUP($A90,INDIRECT("_"&amp;_xlfn.XLOOKUP(BF$2,WatchbillMONTHLY!$A$71:$U$71,OFFSET(WatchbillMONTHLY!$A$71:$U$71,1,2))),INDIRECT("_"&amp;_xlfn.XLOOKUP(BF$2,WatchbillMONTHLY!$A$71:$U$71,OFFSET(WatchbillMONTHLY!$A$71:$U$71,1,2))))=$A90,_xlfn.XLOOKUP(BF$2,WatchbillMONTHLY!$A$71:$U$71,OFFSET(WatchbillMONTHLY!$A$71:$U$71,1,2)),FALSE),TRUE,FALSE)),
IF(_xlfn.XLOOKUP(BF$2,WatchbillMONTHLY!$A$88:$U$88,OFFSET(WatchbillMONTHLY!$A$88:$U$88,1,2))=IF(_xlfn.XLOOKUP($A90,INDIRECT("_"&amp;_xlfn.XLOOKUP(BF$2,WatchbillMONTHLY!$A$88:$U$88,OFFSET(WatchbillMONTHLY!$A$88:$U$88,1,2))),INDIRECT("_"&amp;_xlfn.XLOOKUP(BF$2,WatchbillMONTHLY!$A$88:$U$88,OFFSET(WatchbillMONTHLY!$A$88:$U$88,1,2))))=$A90,_xlfn.XLOOKUP(BF$2,WatchbillMONTHLY!$A$88:$U$88,OFFSET(WatchbillMONTHLY!$A$88:$U$88,1,2)),FALSE),TRUE,FALSE)),
FALSE),FALSE)</f>
        <v>0</v>
      </c>
      <c r="BG90" s="209" t="b" cm="1">
        <f t="array" aca="1" ref="BG90" ca="1">IF(AND($A90 &gt; 0, Z90 &gt; 0,BG$2&lt;MiscFormulas!$A$5+1),
_xlfn.IFNA(
_xlfn.IFNA(
_xlfn.IFNA(
_xlfn.IFNA(
_xlfn.IFNA(
_xlfn.IFNA(
IF(_xlfn.XLOOKUP(BG$2,WatchbillMONTHLY!$A$3:$U$3,OFFSET(WatchbillMONTHLY!$A$3:$U$3,1,2))=IF(_xlfn.XLOOKUP($A90,INDIRECT("_"&amp;_xlfn.XLOOKUP(BG$2,WatchbillMONTHLY!$A$3:$U$3,OFFSET(WatchbillMONTHLY!$A$3:$U$3,1,2))),INDIRECT("_"&amp;_xlfn.XLOOKUP(BG$2,WatchbillMONTHLY!$A$3:$U$3,OFFSET(WatchbillMONTHLY!$A$3:$U$3,1,2))))=$A90,_xlfn.XLOOKUP(BG$2,WatchbillMONTHLY!$A$3:$U$3,OFFSET(WatchbillMONTHLY!$A$3:$U$3,1,2)),FALSE),TRUE,FALSE),
IF(_xlfn.XLOOKUP(BG$2,WatchbillMONTHLY!$A$20:$U$20,OFFSET(WatchbillMONTHLY!$A$20:$U$20,1,2))=IF(_xlfn.XLOOKUP($A90,INDIRECT("_"&amp;_xlfn.XLOOKUP(BG$2,WatchbillMONTHLY!$A$20:$U$20,OFFSET(WatchbillMONTHLY!$A$20:$U$20,1,2))),INDIRECT("_"&amp;_xlfn.XLOOKUP(BG$2,WatchbillMONTHLY!$A$20:$U$20,OFFSET(WatchbillMONTHLY!$A$20:$U$20,1,2))))=$A90,_xlfn.XLOOKUP(BG$2,WatchbillMONTHLY!$A$20:$U$20,OFFSET(WatchbillMONTHLY!$A$20:$U$20,1,2)),FALSE),TRUE,FALSE)),
IF(_xlfn.XLOOKUP(BG$2,WatchbillMONTHLY!$A$37:$U$37,OFFSET(WatchbillMONTHLY!$A$37:$U$37,1,2))=IF(_xlfn.XLOOKUP($A90,INDIRECT("_"&amp;_xlfn.XLOOKUP(BG$2,WatchbillMONTHLY!$A$37:$U$37,OFFSET(WatchbillMONTHLY!$A$37:$U$37,1,2))),INDIRECT("_"&amp;_xlfn.XLOOKUP(BG$2,WatchbillMONTHLY!$A$37:$U$37,OFFSET(WatchbillMONTHLY!$A$37:$U$37,1,2))))=$A90,_xlfn.XLOOKUP(BG$2,WatchbillMONTHLY!$A$37:$U$37,OFFSET(WatchbillMONTHLY!$A$37:$U$37,1,2)),FALSE),TRUE,FALSE)),
IF(_xlfn.XLOOKUP(BG$2,WatchbillMONTHLY!$A$54:$U$54,OFFSET(WatchbillMONTHLY!$A$54:$U$54,1,2))=IF(_xlfn.XLOOKUP($A90,INDIRECT("_"&amp;_xlfn.XLOOKUP(BG$2,WatchbillMONTHLY!$A$54:$U$54,OFFSET(WatchbillMONTHLY!$A$54:$U$54,1,2))),INDIRECT("_"&amp;_xlfn.XLOOKUP(BG$2,WatchbillMONTHLY!$A$54:$U$54,OFFSET(WatchbillMONTHLY!$A$54:$U$54,1,2))))=$A90,_xlfn.XLOOKUP(BG$2,WatchbillMONTHLY!$A$54:$U$54,OFFSET(WatchbillMONTHLY!$A$54:$U$54,1,2)),FALSE),TRUE,FALSE)),
IF(_xlfn.XLOOKUP(BG$2,WatchbillMONTHLY!$A$71:$U$71,OFFSET(WatchbillMONTHLY!$A$71:$U$71,1,2))=IF(_xlfn.XLOOKUP($A90,INDIRECT("_"&amp;_xlfn.XLOOKUP(BG$2,WatchbillMONTHLY!$A$71:$U$71,OFFSET(WatchbillMONTHLY!$A$71:$U$71,1,2))),INDIRECT("_"&amp;_xlfn.XLOOKUP(BG$2,WatchbillMONTHLY!$A$71:$U$71,OFFSET(WatchbillMONTHLY!$A$71:$U$71,1,2))))=$A90,_xlfn.XLOOKUP(BG$2,WatchbillMONTHLY!$A$71:$U$71,OFFSET(WatchbillMONTHLY!$A$71:$U$71,1,2)),FALSE),TRUE,FALSE)),
IF(_xlfn.XLOOKUP(BG$2,WatchbillMONTHLY!$A$88:$U$88,OFFSET(WatchbillMONTHLY!$A$88:$U$88,1,2))=IF(_xlfn.XLOOKUP($A90,INDIRECT("_"&amp;_xlfn.XLOOKUP(BG$2,WatchbillMONTHLY!$A$88:$U$88,OFFSET(WatchbillMONTHLY!$A$88:$U$88,1,2))),INDIRECT("_"&amp;_xlfn.XLOOKUP(BG$2,WatchbillMONTHLY!$A$88:$U$88,OFFSET(WatchbillMONTHLY!$A$88:$U$88,1,2))))=$A90,_xlfn.XLOOKUP(BG$2,WatchbillMONTHLY!$A$88:$U$88,OFFSET(WatchbillMONTHLY!$A$88:$U$88,1,2)),FALSE),TRUE,FALSE)),
FALSE),FALSE)</f>
        <v>0</v>
      </c>
      <c r="BH90" s="209" t="b" cm="1">
        <f t="array" aca="1" ref="BH90" ca="1">IF(AND($A90 &gt; 0, AA90 &gt; 0,BH$2&lt;MiscFormulas!$A$5+1),
_xlfn.IFNA(
_xlfn.IFNA(
_xlfn.IFNA(
_xlfn.IFNA(
_xlfn.IFNA(
_xlfn.IFNA(
IF(_xlfn.XLOOKUP(BH$2,WatchbillMONTHLY!$A$3:$U$3,OFFSET(WatchbillMONTHLY!$A$3:$U$3,1,2))=IF(_xlfn.XLOOKUP($A90,INDIRECT("_"&amp;_xlfn.XLOOKUP(BH$2,WatchbillMONTHLY!$A$3:$U$3,OFFSET(WatchbillMONTHLY!$A$3:$U$3,1,2))),INDIRECT("_"&amp;_xlfn.XLOOKUP(BH$2,WatchbillMONTHLY!$A$3:$U$3,OFFSET(WatchbillMONTHLY!$A$3:$U$3,1,2))))=$A90,_xlfn.XLOOKUP(BH$2,WatchbillMONTHLY!$A$3:$U$3,OFFSET(WatchbillMONTHLY!$A$3:$U$3,1,2)),FALSE),TRUE,FALSE),
IF(_xlfn.XLOOKUP(BH$2,WatchbillMONTHLY!$A$20:$U$20,OFFSET(WatchbillMONTHLY!$A$20:$U$20,1,2))=IF(_xlfn.XLOOKUP($A90,INDIRECT("_"&amp;_xlfn.XLOOKUP(BH$2,WatchbillMONTHLY!$A$20:$U$20,OFFSET(WatchbillMONTHLY!$A$20:$U$20,1,2))),INDIRECT("_"&amp;_xlfn.XLOOKUP(BH$2,WatchbillMONTHLY!$A$20:$U$20,OFFSET(WatchbillMONTHLY!$A$20:$U$20,1,2))))=$A90,_xlfn.XLOOKUP(BH$2,WatchbillMONTHLY!$A$20:$U$20,OFFSET(WatchbillMONTHLY!$A$20:$U$20,1,2)),FALSE),TRUE,FALSE)),
IF(_xlfn.XLOOKUP(BH$2,WatchbillMONTHLY!$A$37:$U$37,OFFSET(WatchbillMONTHLY!$A$37:$U$37,1,2))=IF(_xlfn.XLOOKUP($A90,INDIRECT("_"&amp;_xlfn.XLOOKUP(BH$2,WatchbillMONTHLY!$A$37:$U$37,OFFSET(WatchbillMONTHLY!$A$37:$U$37,1,2))),INDIRECT("_"&amp;_xlfn.XLOOKUP(BH$2,WatchbillMONTHLY!$A$37:$U$37,OFFSET(WatchbillMONTHLY!$A$37:$U$37,1,2))))=$A90,_xlfn.XLOOKUP(BH$2,WatchbillMONTHLY!$A$37:$U$37,OFFSET(WatchbillMONTHLY!$A$37:$U$37,1,2)),FALSE),TRUE,FALSE)),
IF(_xlfn.XLOOKUP(BH$2,WatchbillMONTHLY!$A$54:$U$54,OFFSET(WatchbillMONTHLY!$A$54:$U$54,1,2))=IF(_xlfn.XLOOKUP($A90,INDIRECT("_"&amp;_xlfn.XLOOKUP(BH$2,WatchbillMONTHLY!$A$54:$U$54,OFFSET(WatchbillMONTHLY!$A$54:$U$54,1,2))),INDIRECT("_"&amp;_xlfn.XLOOKUP(BH$2,WatchbillMONTHLY!$A$54:$U$54,OFFSET(WatchbillMONTHLY!$A$54:$U$54,1,2))))=$A90,_xlfn.XLOOKUP(BH$2,WatchbillMONTHLY!$A$54:$U$54,OFFSET(WatchbillMONTHLY!$A$54:$U$54,1,2)),FALSE),TRUE,FALSE)),
IF(_xlfn.XLOOKUP(BH$2,WatchbillMONTHLY!$A$71:$U$71,OFFSET(WatchbillMONTHLY!$A$71:$U$71,1,2))=IF(_xlfn.XLOOKUP($A90,INDIRECT("_"&amp;_xlfn.XLOOKUP(BH$2,WatchbillMONTHLY!$A$71:$U$71,OFFSET(WatchbillMONTHLY!$A$71:$U$71,1,2))),INDIRECT("_"&amp;_xlfn.XLOOKUP(BH$2,WatchbillMONTHLY!$A$71:$U$71,OFFSET(WatchbillMONTHLY!$A$71:$U$71,1,2))))=$A90,_xlfn.XLOOKUP(BH$2,WatchbillMONTHLY!$A$71:$U$71,OFFSET(WatchbillMONTHLY!$A$71:$U$71,1,2)),FALSE),TRUE,FALSE)),
IF(_xlfn.XLOOKUP(BH$2,WatchbillMONTHLY!$A$88:$U$88,OFFSET(WatchbillMONTHLY!$A$88:$U$88,1,2))=IF(_xlfn.XLOOKUP($A90,INDIRECT("_"&amp;_xlfn.XLOOKUP(BH$2,WatchbillMONTHLY!$A$88:$U$88,OFFSET(WatchbillMONTHLY!$A$88:$U$88,1,2))),INDIRECT("_"&amp;_xlfn.XLOOKUP(BH$2,WatchbillMONTHLY!$A$88:$U$88,OFFSET(WatchbillMONTHLY!$A$88:$U$88,1,2))))=$A90,_xlfn.XLOOKUP(BH$2,WatchbillMONTHLY!$A$88:$U$88,OFFSET(WatchbillMONTHLY!$A$88:$U$88,1,2)),FALSE),TRUE,FALSE)),
FALSE),FALSE)</f>
        <v>0</v>
      </c>
      <c r="BI90" s="209" t="b" cm="1">
        <f t="array" aca="1" ref="BI90" ca="1">IF(AND($A90 &gt; 0, AB90 &gt; 0,BI$2&lt;MiscFormulas!$A$5+1),
_xlfn.IFNA(
_xlfn.IFNA(
_xlfn.IFNA(
_xlfn.IFNA(
_xlfn.IFNA(
_xlfn.IFNA(
IF(_xlfn.XLOOKUP(BI$2,WatchbillMONTHLY!$A$3:$U$3,OFFSET(WatchbillMONTHLY!$A$3:$U$3,1,2))=IF(_xlfn.XLOOKUP($A90,INDIRECT("_"&amp;_xlfn.XLOOKUP(BI$2,WatchbillMONTHLY!$A$3:$U$3,OFFSET(WatchbillMONTHLY!$A$3:$U$3,1,2))),INDIRECT("_"&amp;_xlfn.XLOOKUP(BI$2,WatchbillMONTHLY!$A$3:$U$3,OFFSET(WatchbillMONTHLY!$A$3:$U$3,1,2))))=$A90,_xlfn.XLOOKUP(BI$2,WatchbillMONTHLY!$A$3:$U$3,OFFSET(WatchbillMONTHLY!$A$3:$U$3,1,2)),FALSE),TRUE,FALSE),
IF(_xlfn.XLOOKUP(BI$2,WatchbillMONTHLY!$A$20:$U$20,OFFSET(WatchbillMONTHLY!$A$20:$U$20,1,2))=IF(_xlfn.XLOOKUP($A90,INDIRECT("_"&amp;_xlfn.XLOOKUP(BI$2,WatchbillMONTHLY!$A$20:$U$20,OFFSET(WatchbillMONTHLY!$A$20:$U$20,1,2))),INDIRECT("_"&amp;_xlfn.XLOOKUP(BI$2,WatchbillMONTHLY!$A$20:$U$20,OFFSET(WatchbillMONTHLY!$A$20:$U$20,1,2))))=$A90,_xlfn.XLOOKUP(BI$2,WatchbillMONTHLY!$A$20:$U$20,OFFSET(WatchbillMONTHLY!$A$20:$U$20,1,2)),FALSE),TRUE,FALSE)),
IF(_xlfn.XLOOKUP(BI$2,WatchbillMONTHLY!$A$37:$U$37,OFFSET(WatchbillMONTHLY!$A$37:$U$37,1,2))=IF(_xlfn.XLOOKUP($A90,INDIRECT("_"&amp;_xlfn.XLOOKUP(BI$2,WatchbillMONTHLY!$A$37:$U$37,OFFSET(WatchbillMONTHLY!$A$37:$U$37,1,2))),INDIRECT("_"&amp;_xlfn.XLOOKUP(BI$2,WatchbillMONTHLY!$A$37:$U$37,OFFSET(WatchbillMONTHLY!$A$37:$U$37,1,2))))=$A90,_xlfn.XLOOKUP(BI$2,WatchbillMONTHLY!$A$37:$U$37,OFFSET(WatchbillMONTHLY!$A$37:$U$37,1,2)),FALSE),TRUE,FALSE)),
IF(_xlfn.XLOOKUP(BI$2,WatchbillMONTHLY!$A$54:$U$54,OFFSET(WatchbillMONTHLY!$A$54:$U$54,1,2))=IF(_xlfn.XLOOKUP($A90,INDIRECT("_"&amp;_xlfn.XLOOKUP(BI$2,WatchbillMONTHLY!$A$54:$U$54,OFFSET(WatchbillMONTHLY!$A$54:$U$54,1,2))),INDIRECT("_"&amp;_xlfn.XLOOKUP(BI$2,WatchbillMONTHLY!$A$54:$U$54,OFFSET(WatchbillMONTHLY!$A$54:$U$54,1,2))))=$A90,_xlfn.XLOOKUP(BI$2,WatchbillMONTHLY!$A$54:$U$54,OFFSET(WatchbillMONTHLY!$A$54:$U$54,1,2)),FALSE),TRUE,FALSE)),
IF(_xlfn.XLOOKUP(BI$2,WatchbillMONTHLY!$A$71:$U$71,OFFSET(WatchbillMONTHLY!$A$71:$U$71,1,2))=IF(_xlfn.XLOOKUP($A90,INDIRECT("_"&amp;_xlfn.XLOOKUP(BI$2,WatchbillMONTHLY!$A$71:$U$71,OFFSET(WatchbillMONTHLY!$A$71:$U$71,1,2))),INDIRECT("_"&amp;_xlfn.XLOOKUP(BI$2,WatchbillMONTHLY!$A$71:$U$71,OFFSET(WatchbillMONTHLY!$A$71:$U$71,1,2))))=$A90,_xlfn.XLOOKUP(BI$2,WatchbillMONTHLY!$A$71:$U$71,OFFSET(WatchbillMONTHLY!$A$71:$U$71,1,2)),FALSE),TRUE,FALSE)),
IF(_xlfn.XLOOKUP(BI$2,WatchbillMONTHLY!$A$88:$U$88,OFFSET(WatchbillMONTHLY!$A$88:$U$88,1,2))=IF(_xlfn.XLOOKUP($A90,INDIRECT("_"&amp;_xlfn.XLOOKUP(BI$2,WatchbillMONTHLY!$A$88:$U$88,OFFSET(WatchbillMONTHLY!$A$88:$U$88,1,2))),INDIRECT("_"&amp;_xlfn.XLOOKUP(BI$2,WatchbillMONTHLY!$A$88:$U$88,OFFSET(WatchbillMONTHLY!$A$88:$U$88,1,2))))=$A90,_xlfn.XLOOKUP(BI$2,WatchbillMONTHLY!$A$88:$U$88,OFFSET(WatchbillMONTHLY!$A$88:$U$88,1,2)),FALSE),TRUE,FALSE)),
FALSE),FALSE)</f>
        <v>0</v>
      </c>
      <c r="BJ90" s="209" t="b" cm="1">
        <f t="array" aca="1" ref="BJ90" ca="1">IF(AND($A90 &gt; 0, AC90 &gt; 0,BJ$2&lt;MiscFormulas!$A$5+1),
_xlfn.IFNA(
_xlfn.IFNA(
_xlfn.IFNA(
_xlfn.IFNA(
_xlfn.IFNA(
_xlfn.IFNA(
IF(_xlfn.XLOOKUP(BJ$2,WatchbillMONTHLY!$A$3:$U$3,OFFSET(WatchbillMONTHLY!$A$3:$U$3,1,2))=IF(_xlfn.XLOOKUP($A90,INDIRECT("_"&amp;_xlfn.XLOOKUP(BJ$2,WatchbillMONTHLY!$A$3:$U$3,OFFSET(WatchbillMONTHLY!$A$3:$U$3,1,2))),INDIRECT("_"&amp;_xlfn.XLOOKUP(BJ$2,WatchbillMONTHLY!$A$3:$U$3,OFFSET(WatchbillMONTHLY!$A$3:$U$3,1,2))))=$A90,_xlfn.XLOOKUP(BJ$2,WatchbillMONTHLY!$A$3:$U$3,OFFSET(WatchbillMONTHLY!$A$3:$U$3,1,2)),FALSE),TRUE,FALSE),
IF(_xlfn.XLOOKUP(BJ$2,WatchbillMONTHLY!$A$20:$U$20,OFFSET(WatchbillMONTHLY!$A$20:$U$20,1,2))=IF(_xlfn.XLOOKUP($A90,INDIRECT("_"&amp;_xlfn.XLOOKUP(BJ$2,WatchbillMONTHLY!$A$20:$U$20,OFFSET(WatchbillMONTHLY!$A$20:$U$20,1,2))),INDIRECT("_"&amp;_xlfn.XLOOKUP(BJ$2,WatchbillMONTHLY!$A$20:$U$20,OFFSET(WatchbillMONTHLY!$A$20:$U$20,1,2))))=$A90,_xlfn.XLOOKUP(BJ$2,WatchbillMONTHLY!$A$20:$U$20,OFFSET(WatchbillMONTHLY!$A$20:$U$20,1,2)),FALSE),TRUE,FALSE)),
IF(_xlfn.XLOOKUP(BJ$2,WatchbillMONTHLY!$A$37:$U$37,OFFSET(WatchbillMONTHLY!$A$37:$U$37,1,2))=IF(_xlfn.XLOOKUP($A90,INDIRECT("_"&amp;_xlfn.XLOOKUP(BJ$2,WatchbillMONTHLY!$A$37:$U$37,OFFSET(WatchbillMONTHLY!$A$37:$U$37,1,2))),INDIRECT("_"&amp;_xlfn.XLOOKUP(BJ$2,WatchbillMONTHLY!$A$37:$U$37,OFFSET(WatchbillMONTHLY!$A$37:$U$37,1,2))))=$A90,_xlfn.XLOOKUP(BJ$2,WatchbillMONTHLY!$A$37:$U$37,OFFSET(WatchbillMONTHLY!$A$37:$U$37,1,2)),FALSE),TRUE,FALSE)),
IF(_xlfn.XLOOKUP(BJ$2,WatchbillMONTHLY!$A$54:$U$54,OFFSET(WatchbillMONTHLY!$A$54:$U$54,1,2))=IF(_xlfn.XLOOKUP($A90,INDIRECT("_"&amp;_xlfn.XLOOKUP(BJ$2,WatchbillMONTHLY!$A$54:$U$54,OFFSET(WatchbillMONTHLY!$A$54:$U$54,1,2))),INDIRECT("_"&amp;_xlfn.XLOOKUP(BJ$2,WatchbillMONTHLY!$A$54:$U$54,OFFSET(WatchbillMONTHLY!$A$54:$U$54,1,2))))=$A90,_xlfn.XLOOKUP(BJ$2,WatchbillMONTHLY!$A$54:$U$54,OFFSET(WatchbillMONTHLY!$A$54:$U$54,1,2)),FALSE),TRUE,FALSE)),
IF(_xlfn.XLOOKUP(BJ$2,WatchbillMONTHLY!$A$71:$U$71,OFFSET(WatchbillMONTHLY!$A$71:$U$71,1,2))=IF(_xlfn.XLOOKUP($A90,INDIRECT("_"&amp;_xlfn.XLOOKUP(BJ$2,WatchbillMONTHLY!$A$71:$U$71,OFFSET(WatchbillMONTHLY!$A$71:$U$71,1,2))),INDIRECT("_"&amp;_xlfn.XLOOKUP(BJ$2,WatchbillMONTHLY!$A$71:$U$71,OFFSET(WatchbillMONTHLY!$A$71:$U$71,1,2))))=$A90,_xlfn.XLOOKUP(BJ$2,WatchbillMONTHLY!$A$71:$U$71,OFFSET(WatchbillMONTHLY!$A$71:$U$71,1,2)),FALSE),TRUE,FALSE)),
IF(_xlfn.XLOOKUP(BJ$2,WatchbillMONTHLY!$A$88:$U$88,OFFSET(WatchbillMONTHLY!$A$88:$U$88,1,2))=IF(_xlfn.XLOOKUP($A90,INDIRECT("_"&amp;_xlfn.XLOOKUP(BJ$2,WatchbillMONTHLY!$A$88:$U$88,OFFSET(WatchbillMONTHLY!$A$88:$U$88,1,2))),INDIRECT("_"&amp;_xlfn.XLOOKUP(BJ$2,WatchbillMONTHLY!$A$88:$U$88,OFFSET(WatchbillMONTHLY!$A$88:$U$88,1,2))))=$A90,_xlfn.XLOOKUP(BJ$2,WatchbillMONTHLY!$A$88:$U$88,OFFSET(WatchbillMONTHLY!$A$88:$U$88,1,2)),FALSE),TRUE,FALSE)),
FALSE),FALSE)</f>
        <v>0</v>
      </c>
      <c r="BK90" s="209" t="b" cm="1">
        <f t="array" aca="1" ref="BK90" ca="1">IF(AND($A90 &gt; 0, AD90 &gt; 0,BK$2&lt;MiscFormulas!$A$5+1),
_xlfn.IFNA(
_xlfn.IFNA(
_xlfn.IFNA(
_xlfn.IFNA(
_xlfn.IFNA(
_xlfn.IFNA(
IF(_xlfn.XLOOKUP(BK$2,WatchbillMONTHLY!$A$3:$U$3,OFFSET(WatchbillMONTHLY!$A$3:$U$3,1,2))=IF(_xlfn.XLOOKUP($A90,INDIRECT("_"&amp;_xlfn.XLOOKUP(BK$2,WatchbillMONTHLY!$A$3:$U$3,OFFSET(WatchbillMONTHLY!$A$3:$U$3,1,2))),INDIRECT("_"&amp;_xlfn.XLOOKUP(BK$2,WatchbillMONTHLY!$A$3:$U$3,OFFSET(WatchbillMONTHLY!$A$3:$U$3,1,2))))=$A90,_xlfn.XLOOKUP(BK$2,WatchbillMONTHLY!$A$3:$U$3,OFFSET(WatchbillMONTHLY!$A$3:$U$3,1,2)),FALSE),TRUE,FALSE),
IF(_xlfn.XLOOKUP(BK$2,WatchbillMONTHLY!$A$20:$U$20,OFFSET(WatchbillMONTHLY!$A$20:$U$20,1,2))=IF(_xlfn.XLOOKUP($A90,INDIRECT("_"&amp;_xlfn.XLOOKUP(BK$2,WatchbillMONTHLY!$A$20:$U$20,OFFSET(WatchbillMONTHLY!$A$20:$U$20,1,2))),INDIRECT("_"&amp;_xlfn.XLOOKUP(BK$2,WatchbillMONTHLY!$A$20:$U$20,OFFSET(WatchbillMONTHLY!$A$20:$U$20,1,2))))=$A90,_xlfn.XLOOKUP(BK$2,WatchbillMONTHLY!$A$20:$U$20,OFFSET(WatchbillMONTHLY!$A$20:$U$20,1,2)),FALSE),TRUE,FALSE)),
IF(_xlfn.XLOOKUP(BK$2,WatchbillMONTHLY!$A$37:$U$37,OFFSET(WatchbillMONTHLY!$A$37:$U$37,1,2))=IF(_xlfn.XLOOKUP($A90,INDIRECT("_"&amp;_xlfn.XLOOKUP(BK$2,WatchbillMONTHLY!$A$37:$U$37,OFFSET(WatchbillMONTHLY!$A$37:$U$37,1,2))),INDIRECT("_"&amp;_xlfn.XLOOKUP(BK$2,WatchbillMONTHLY!$A$37:$U$37,OFFSET(WatchbillMONTHLY!$A$37:$U$37,1,2))))=$A90,_xlfn.XLOOKUP(BK$2,WatchbillMONTHLY!$A$37:$U$37,OFFSET(WatchbillMONTHLY!$A$37:$U$37,1,2)),FALSE),TRUE,FALSE)),
IF(_xlfn.XLOOKUP(BK$2,WatchbillMONTHLY!$A$54:$U$54,OFFSET(WatchbillMONTHLY!$A$54:$U$54,1,2))=IF(_xlfn.XLOOKUP($A90,INDIRECT("_"&amp;_xlfn.XLOOKUP(BK$2,WatchbillMONTHLY!$A$54:$U$54,OFFSET(WatchbillMONTHLY!$A$54:$U$54,1,2))),INDIRECT("_"&amp;_xlfn.XLOOKUP(BK$2,WatchbillMONTHLY!$A$54:$U$54,OFFSET(WatchbillMONTHLY!$A$54:$U$54,1,2))))=$A90,_xlfn.XLOOKUP(BK$2,WatchbillMONTHLY!$A$54:$U$54,OFFSET(WatchbillMONTHLY!$A$54:$U$54,1,2)),FALSE),TRUE,FALSE)),
IF(_xlfn.XLOOKUP(BK$2,WatchbillMONTHLY!$A$71:$U$71,OFFSET(WatchbillMONTHLY!$A$71:$U$71,1,2))=IF(_xlfn.XLOOKUP($A90,INDIRECT("_"&amp;_xlfn.XLOOKUP(BK$2,WatchbillMONTHLY!$A$71:$U$71,OFFSET(WatchbillMONTHLY!$A$71:$U$71,1,2))),INDIRECT("_"&amp;_xlfn.XLOOKUP(BK$2,WatchbillMONTHLY!$A$71:$U$71,OFFSET(WatchbillMONTHLY!$A$71:$U$71,1,2))))=$A90,_xlfn.XLOOKUP(BK$2,WatchbillMONTHLY!$A$71:$U$71,OFFSET(WatchbillMONTHLY!$A$71:$U$71,1,2)),FALSE),TRUE,FALSE)),
IF(_xlfn.XLOOKUP(BK$2,WatchbillMONTHLY!$A$88:$U$88,OFFSET(WatchbillMONTHLY!$A$88:$U$88,1,2))=IF(_xlfn.XLOOKUP($A90,INDIRECT("_"&amp;_xlfn.XLOOKUP(BK$2,WatchbillMONTHLY!$A$88:$U$88,OFFSET(WatchbillMONTHLY!$A$88:$U$88,1,2))),INDIRECT("_"&amp;_xlfn.XLOOKUP(BK$2,WatchbillMONTHLY!$A$88:$U$88,OFFSET(WatchbillMONTHLY!$A$88:$U$88,1,2))))=$A90,_xlfn.XLOOKUP(BK$2,WatchbillMONTHLY!$A$88:$U$88,OFFSET(WatchbillMONTHLY!$A$88:$U$88,1,2)),FALSE),TRUE,FALSE)),
FALSE),FALSE)</f>
        <v>0</v>
      </c>
      <c r="BL90" s="209" t="b" cm="1">
        <f t="array" aca="1" ref="BL90" ca="1">IF(AND($A90 &gt; 0, AE90 &gt; 0,BL$2&lt;MiscFormulas!$A$5+1),
_xlfn.IFNA(
_xlfn.IFNA(
_xlfn.IFNA(
_xlfn.IFNA(
_xlfn.IFNA(
_xlfn.IFNA(
IF(_xlfn.XLOOKUP(BL$2,WatchbillMONTHLY!$A$3:$U$3,OFFSET(WatchbillMONTHLY!$A$3:$U$3,1,2))=IF(_xlfn.XLOOKUP($A90,INDIRECT("_"&amp;_xlfn.XLOOKUP(BL$2,WatchbillMONTHLY!$A$3:$U$3,OFFSET(WatchbillMONTHLY!$A$3:$U$3,1,2))),INDIRECT("_"&amp;_xlfn.XLOOKUP(BL$2,WatchbillMONTHLY!$A$3:$U$3,OFFSET(WatchbillMONTHLY!$A$3:$U$3,1,2))))=$A90,_xlfn.XLOOKUP(BL$2,WatchbillMONTHLY!$A$3:$U$3,OFFSET(WatchbillMONTHLY!$A$3:$U$3,1,2)),FALSE),TRUE,FALSE),
IF(_xlfn.XLOOKUP(BL$2,WatchbillMONTHLY!$A$20:$U$20,OFFSET(WatchbillMONTHLY!$A$20:$U$20,1,2))=IF(_xlfn.XLOOKUP($A90,INDIRECT("_"&amp;_xlfn.XLOOKUP(BL$2,WatchbillMONTHLY!$A$20:$U$20,OFFSET(WatchbillMONTHLY!$A$20:$U$20,1,2))),INDIRECT("_"&amp;_xlfn.XLOOKUP(BL$2,WatchbillMONTHLY!$A$20:$U$20,OFFSET(WatchbillMONTHLY!$A$20:$U$20,1,2))))=$A90,_xlfn.XLOOKUP(BL$2,WatchbillMONTHLY!$A$20:$U$20,OFFSET(WatchbillMONTHLY!$A$20:$U$20,1,2)),FALSE),TRUE,FALSE)),
IF(_xlfn.XLOOKUP(BL$2,WatchbillMONTHLY!$A$37:$U$37,OFFSET(WatchbillMONTHLY!$A$37:$U$37,1,2))=IF(_xlfn.XLOOKUP($A90,INDIRECT("_"&amp;_xlfn.XLOOKUP(BL$2,WatchbillMONTHLY!$A$37:$U$37,OFFSET(WatchbillMONTHLY!$A$37:$U$37,1,2))),INDIRECT("_"&amp;_xlfn.XLOOKUP(BL$2,WatchbillMONTHLY!$A$37:$U$37,OFFSET(WatchbillMONTHLY!$A$37:$U$37,1,2))))=$A90,_xlfn.XLOOKUP(BL$2,WatchbillMONTHLY!$A$37:$U$37,OFFSET(WatchbillMONTHLY!$A$37:$U$37,1,2)),FALSE),TRUE,FALSE)),
IF(_xlfn.XLOOKUP(BL$2,WatchbillMONTHLY!$A$54:$U$54,OFFSET(WatchbillMONTHLY!$A$54:$U$54,1,2))=IF(_xlfn.XLOOKUP($A90,INDIRECT("_"&amp;_xlfn.XLOOKUP(BL$2,WatchbillMONTHLY!$A$54:$U$54,OFFSET(WatchbillMONTHLY!$A$54:$U$54,1,2))),INDIRECT("_"&amp;_xlfn.XLOOKUP(BL$2,WatchbillMONTHLY!$A$54:$U$54,OFFSET(WatchbillMONTHLY!$A$54:$U$54,1,2))))=$A90,_xlfn.XLOOKUP(BL$2,WatchbillMONTHLY!$A$54:$U$54,OFFSET(WatchbillMONTHLY!$A$54:$U$54,1,2)),FALSE),TRUE,FALSE)),
IF(_xlfn.XLOOKUP(BL$2,WatchbillMONTHLY!$A$71:$U$71,OFFSET(WatchbillMONTHLY!$A$71:$U$71,1,2))=IF(_xlfn.XLOOKUP($A90,INDIRECT("_"&amp;_xlfn.XLOOKUP(BL$2,WatchbillMONTHLY!$A$71:$U$71,OFFSET(WatchbillMONTHLY!$A$71:$U$71,1,2))),INDIRECT("_"&amp;_xlfn.XLOOKUP(BL$2,WatchbillMONTHLY!$A$71:$U$71,OFFSET(WatchbillMONTHLY!$A$71:$U$71,1,2))))=$A90,_xlfn.XLOOKUP(BL$2,WatchbillMONTHLY!$A$71:$U$71,OFFSET(WatchbillMONTHLY!$A$71:$U$71,1,2)),FALSE),TRUE,FALSE)),
IF(_xlfn.XLOOKUP(BL$2,WatchbillMONTHLY!$A$88:$U$88,OFFSET(WatchbillMONTHLY!$A$88:$U$88,1,2))=IF(_xlfn.XLOOKUP($A90,INDIRECT("_"&amp;_xlfn.XLOOKUP(BL$2,WatchbillMONTHLY!$A$88:$U$88,OFFSET(WatchbillMONTHLY!$A$88:$U$88,1,2))),INDIRECT("_"&amp;_xlfn.XLOOKUP(BL$2,WatchbillMONTHLY!$A$88:$U$88,OFFSET(WatchbillMONTHLY!$A$88:$U$88,1,2))))=$A90,_xlfn.XLOOKUP(BL$2,WatchbillMONTHLY!$A$88:$U$88,OFFSET(WatchbillMONTHLY!$A$88:$U$88,1,2)),FALSE),TRUE,FALSE)),
FALSE),FALSE)</f>
        <v>0</v>
      </c>
      <c r="BM90" s="209" t="b" cm="1">
        <f t="array" aca="1" ref="BM90" ca="1">IF(AND($A90 &gt; 0, AF90 &gt; 0,BM$2&lt;MiscFormulas!$A$5+1),
_xlfn.IFNA(
_xlfn.IFNA(
_xlfn.IFNA(
_xlfn.IFNA(
_xlfn.IFNA(
_xlfn.IFNA(
IF(_xlfn.XLOOKUP(BM$2,WatchbillMONTHLY!$A$3:$U$3,OFFSET(WatchbillMONTHLY!$A$3:$U$3,1,2))=IF(_xlfn.XLOOKUP($A90,INDIRECT("_"&amp;_xlfn.XLOOKUP(BM$2,WatchbillMONTHLY!$A$3:$U$3,OFFSET(WatchbillMONTHLY!$A$3:$U$3,1,2))),INDIRECT("_"&amp;_xlfn.XLOOKUP(BM$2,WatchbillMONTHLY!$A$3:$U$3,OFFSET(WatchbillMONTHLY!$A$3:$U$3,1,2))))=$A90,_xlfn.XLOOKUP(BM$2,WatchbillMONTHLY!$A$3:$U$3,OFFSET(WatchbillMONTHLY!$A$3:$U$3,1,2)),FALSE),TRUE,FALSE),
IF(_xlfn.XLOOKUP(BM$2,WatchbillMONTHLY!$A$20:$U$20,OFFSET(WatchbillMONTHLY!$A$20:$U$20,1,2))=IF(_xlfn.XLOOKUP($A90,INDIRECT("_"&amp;_xlfn.XLOOKUP(BM$2,WatchbillMONTHLY!$A$20:$U$20,OFFSET(WatchbillMONTHLY!$A$20:$U$20,1,2))),INDIRECT("_"&amp;_xlfn.XLOOKUP(BM$2,WatchbillMONTHLY!$A$20:$U$20,OFFSET(WatchbillMONTHLY!$A$20:$U$20,1,2))))=$A90,_xlfn.XLOOKUP(BM$2,WatchbillMONTHLY!$A$20:$U$20,OFFSET(WatchbillMONTHLY!$A$20:$U$20,1,2)),FALSE),TRUE,FALSE)),
IF(_xlfn.XLOOKUP(BM$2,WatchbillMONTHLY!$A$37:$U$37,OFFSET(WatchbillMONTHLY!$A$37:$U$37,1,2))=IF(_xlfn.XLOOKUP($A90,INDIRECT("_"&amp;_xlfn.XLOOKUP(BM$2,WatchbillMONTHLY!$A$37:$U$37,OFFSET(WatchbillMONTHLY!$A$37:$U$37,1,2))),INDIRECT("_"&amp;_xlfn.XLOOKUP(BM$2,WatchbillMONTHLY!$A$37:$U$37,OFFSET(WatchbillMONTHLY!$A$37:$U$37,1,2))))=$A90,_xlfn.XLOOKUP(BM$2,WatchbillMONTHLY!$A$37:$U$37,OFFSET(WatchbillMONTHLY!$A$37:$U$37,1,2)),FALSE),TRUE,FALSE)),
IF(_xlfn.XLOOKUP(BM$2,WatchbillMONTHLY!$A$54:$U$54,OFFSET(WatchbillMONTHLY!$A$54:$U$54,1,2))=IF(_xlfn.XLOOKUP($A90,INDIRECT("_"&amp;_xlfn.XLOOKUP(BM$2,WatchbillMONTHLY!$A$54:$U$54,OFFSET(WatchbillMONTHLY!$A$54:$U$54,1,2))),INDIRECT("_"&amp;_xlfn.XLOOKUP(BM$2,WatchbillMONTHLY!$A$54:$U$54,OFFSET(WatchbillMONTHLY!$A$54:$U$54,1,2))))=$A90,_xlfn.XLOOKUP(BM$2,WatchbillMONTHLY!$A$54:$U$54,OFFSET(WatchbillMONTHLY!$A$54:$U$54,1,2)),FALSE),TRUE,FALSE)),
IF(_xlfn.XLOOKUP(BM$2,WatchbillMONTHLY!$A$71:$U$71,OFFSET(WatchbillMONTHLY!$A$71:$U$71,1,2))=IF(_xlfn.XLOOKUP($A90,INDIRECT("_"&amp;_xlfn.XLOOKUP(BM$2,WatchbillMONTHLY!$A$71:$U$71,OFFSET(WatchbillMONTHLY!$A$71:$U$71,1,2))),INDIRECT("_"&amp;_xlfn.XLOOKUP(BM$2,WatchbillMONTHLY!$A$71:$U$71,OFFSET(WatchbillMONTHLY!$A$71:$U$71,1,2))))=$A90,_xlfn.XLOOKUP(BM$2,WatchbillMONTHLY!$A$71:$U$71,OFFSET(WatchbillMONTHLY!$A$71:$U$71,1,2)),FALSE),TRUE,FALSE)),
IF(_xlfn.XLOOKUP(BM$2,WatchbillMONTHLY!$A$88:$U$88,OFFSET(WatchbillMONTHLY!$A$88:$U$88,1,2))=IF(_xlfn.XLOOKUP($A90,INDIRECT("_"&amp;_xlfn.XLOOKUP(BM$2,WatchbillMONTHLY!$A$88:$U$88,OFFSET(WatchbillMONTHLY!$A$88:$U$88,1,2))),INDIRECT("_"&amp;_xlfn.XLOOKUP(BM$2,WatchbillMONTHLY!$A$88:$U$88,OFFSET(WatchbillMONTHLY!$A$88:$U$88,1,2))))=$A90,_xlfn.XLOOKUP(BM$2,WatchbillMONTHLY!$A$88:$U$88,OFFSET(WatchbillMONTHLY!$A$88:$U$88,1,2)),FALSE),TRUE,FALSE)),
FALSE),FALSE)</f>
        <v>0</v>
      </c>
      <c r="BN90" s="209" t="b" cm="1">
        <f t="array" aca="1" ref="BN90" ca="1">IF(AND($A90 &gt; 0, AG90 &gt; 0,BN$2&lt;MiscFormulas!$A$5+1),
_xlfn.IFNA(
_xlfn.IFNA(
_xlfn.IFNA(
_xlfn.IFNA(
_xlfn.IFNA(
_xlfn.IFNA(
IF(_xlfn.XLOOKUP(BN$2,WatchbillMONTHLY!$A$3:$U$3,OFFSET(WatchbillMONTHLY!$A$3:$U$3,1,2))=IF(_xlfn.XLOOKUP($A90,INDIRECT("_"&amp;_xlfn.XLOOKUP(BN$2,WatchbillMONTHLY!$A$3:$U$3,OFFSET(WatchbillMONTHLY!$A$3:$U$3,1,2))),INDIRECT("_"&amp;_xlfn.XLOOKUP(BN$2,WatchbillMONTHLY!$A$3:$U$3,OFFSET(WatchbillMONTHLY!$A$3:$U$3,1,2))))=$A90,_xlfn.XLOOKUP(BN$2,WatchbillMONTHLY!$A$3:$U$3,OFFSET(WatchbillMONTHLY!$A$3:$U$3,1,2)),FALSE),TRUE,FALSE),
IF(_xlfn.XLOOKUP(BN$2,WatchbillMONTHLY!$A$20:$U$20,OFFSET(WatchbillMONTHLY!$A$20:$U$20,1,2))=IF(_xlfn.XLOOKUP($A90,INDIRECT("_"&amp;_xlfn.XLOOKUP(BN$2,WatchbillMONTHLY!$A$20:$U$20,OFFSET(WatchbillMONTHLY!$A$20:$U$20,1,2))),INDIRECT("_"&amp;_xlfn.XLOOKUP(BN$2,WatchbillMONTHLY!$A$20:$U$20,OFFSET(WatchbillMONTHLY!$A$20:$U$20,1,2))))=$A90,_xlfn.XLOOKUP(BN$2,WatchbillMONTHLY!$A$20:$U$20,OFFSET(WatchbillMONTHLY!$A$20:$U$20,1,2)),FALSE),TRUE,FALSE)),
IF(_xlfn.XLOOKUP(BN$2,WatchbillMONTHLY!$A$37:$U$37,OFFSET(WatchbillMONTHLY!$A$37:$U$37,1,2))=IF(_xlfn.XLOOKUP($A90,INDIRECT("_"&amp;_xlfn.XLOOKUP(BN$2,WatchbillMONTHLY!$A$37:$U$37,OFFSET(WatchbillMONTHLY!$A$37:$U$37,1,2))),INDIRECT("_"&amp;_xlfn.XLOOKUP(BN$2,WatchbillMONTHLY!$A$37:$U$37,OFFSET(WatchbillMONTHLY!$A$37:$U$37,1,2))))=$A90,_xlfn.XLOOKUP(BN$2,WatchbillMONTHLY!$A$37:$U$37,OFFSET(WatchbillMONTHLY!$A$37:$U$37,1,2)),FALSE),TRUE,FALSE)),
IF(_xlfn.XLOOKUP(BN$2,WatchbillMONTHLY!$A$54:$U$54,OFFSET(WatchbillMONTHLY!$A$54:$U$54,1,2))=IF(_xlfn.XLOOKUP($A90,INDIRECT("_"&amp;_xlfn.XLOOKUP(BN$2,WatchbillMONTHLY!$A$54:$U$54,OFFSET(WatchbillMONTHLY!$A$54:$U$54,1,2))),INDIRECT("_"&amp;_xlfn.XLOOKUP(BN$2,WatchbillMONTHLY!$A$54:$U$54,OFFSET(WatchbillMONTHLY!$A$54:$U$54,1,2))))=$A90,_xlfn.XLOOKUP(BN$2,WatchbillMONTHLY!$A$54:$U$54,OFFSET(WatchbillMONTHLY!$A$54:$U$54,1,2)),FALSE),TRUE,FALSE)),
IF(_xlfn.XLOOKUP(BN$2,WatchbillMONTHLY!$A$71:$U$71,OFFSET(WatchbillMONTHLY!$A$71:$U$71,1,2))=IF(_xlfn.XLOOKUP($A90,INDIRECT("_"&amp;_xlfn.XLOOKUP(BN$2,WatchbillMONTHLY!$A$71:$U$71,OFFSET(WatchbillMONTHLY!$A$71:$U$71,1,2))),INDIRECT("_"&amp;_xlfn.XLOOKUP(BN$2,WatchbillMONTHLY!$A$71:$U$71,OFFSET(WatchbillMONTHLY!$A$71:$U$71,1,2))))=$A90,_xlfn.XLOOKUP(BN$2,WatchbillMONTHLY!$A$71:$U$71,OFFSET(WatchbillMONTHLY!$A$71:$U$71,1,2)),FALSE),TRUE,FALSE)),
IF(_xlfn.XLOOKUP(BN$2,WatchbillMONTHLY!$A$88:$U$88,OFFSET(WatchbillMONTHLY!$A$88:$U$88,1,2))=IF(_xlfn.XLOOKUP($A90,INDIRECT("_"&amp;_xlfn.XLOOKUP(BN$2,WatchbillMONTHLY!$A$88:$U$88,OFFSET(WatchbillMONTHLY!$A$88:$U$88,1,2))),INDIRECT("_"&amp;_xlfn.XLOOKUP(BN$2,WatchbillMONTHLY!$A$88:$U$88,OFFSET(WatchbillMONTHLY!$A$88:$U$88,1,2))))=$A90,_xlfn.XLOOKUP(BN$2,WatchbillMONTHLY!$A$88:$U$88,OFFSET(WatchbillMONTHLY!$A$88:$U$88,1,2)),FALSE),TRUE,FALSE)),
FALSE),FALSE)</f>
        <v>0</v>
      </c>
      <c r="BO90" s="209"/>
      <c r="BP90" s="210"/>
    </row>
    <row r="91" spans="1:68" x14ac:dyDescent="0.35">
      <c r="A91" t="str">
        <v>EX2 Nofap, N.</v>
      </c>
      <c r="B91" s="215" t="str">
        <v>EX2 Nofap, Novemeber</v>
      </c>
      <c r="C91" s="191"/>
      <c r="D91" s="235"/>
      <c r="E91" s="235"/>
      <c r="F91" s="235"/>
      <c r="G91" s="235"/>
      <c r="H91" s="235"/>
      <c r="I91" s="235"/>
      <c r="J91" s="235"/>
      <c r="K91" s="235"/>
      <c r="L91" s="235"/>
      <c r="M91" s="235"/>
      <c r="N91" s="235"/>
      <c r="O91" s="235"/>
      <c r="P91" s="235"/>
      <c r="Q91" s="235"/>
      <c r="R91" s="235"/>
      <c r="S91" s="235"/>
      <c r="T91" s="235"/>
      <c r="U91" s="235"/>
      <c r="V91" s="235"/>
      <c r="W91" s="235"/>
      <c r="X91" s="235"/>
      <c r="Y91" s="235"/>
      <c r="Z91" s="235"/>
      <c r="AA91" s="235"/>
      <c r="AB91" s="235"/>
      <c r="AC91" s="235"/>
      <c r="AD91" s="235"/>
      <c r="AE91" s="235"/>
      <c r="AF91" s="235"/>
      <c r="AG91" s="235"/>
      <c r="AH91" s="192"/>
      <c r="AI91" s="209"/>
      <c r="AJ91" s="209" t="str" cm="1">
        <f t="array" aca="1" ref="AJ91" ca="1">IF(OR(AK91:BN91=TRUE),$A91&amp;" :  ","")&amp;_xlfn.TEXTJOIN(" | ",TRUE,IF(AK91:BN91=TRUE,$AK$2:$BN$2,""))</f>
        <v/>
      </c>
      <c r="AK91" s="209" t="b" cm="1">
        <f t="array" aca="1" ref="AK91" ca="1">IF(AND($A91 &gt; 0, D91 &gt; 0,AK$2&lt;MiscFormulas!$A$5+1),
_xlfn.IFNA(
_xlfn.IFNA(
_xlfn.IFNA(
_xlfn.IFNA(
_xlfn.IFNA(
_xlfn.IFNA(
IF(_xlfn.XLOOKUP(AK$2,WatchbillMONTHLY!$A$3:$U$3,OFFSET(WatchbillMONTHLY!$A$3:$U$3,1,2))=IF(_xlfn.XLOOKUP($A91,INDIRECT("_"&amp;_xlfn.XLOOKUP(AK$2,WatchbillMONTHLY!$A$3:$U$3,OFFSET(WatchbillMONTHLY!$A$3:$U$3,1,2))),INDIRECT("_"&amp;_xlfn.XLOOKUP(AK$2,WatchbillMONTHLY!$A$3:$U$3,OFFSET(WatchbillMONTHLY!$A$3:$U$3,1,2))))=$A91,_xlfn.XLOOKUP(AK$2,WatchbillMONTHLY!$A$3:$U$3,OFFSET(WatchbillMONTHLY!$A$3:$U$3,1,2)),FALSE),TRUE,FALSE),
IF(_xlfn.XLOOKUP(AK$2,WatchbillMONTHLY!$A$20:$U$20,OFFSET(WatchbillMONTHLY!$A$20:$U$20,1,2))=IF(_xlfn.XLOOKUP($A91,INDIRECT("_"&amp;_xlfn.XLOOKUP(AK$2,WatchbillMONTHLY!$A$20:$U$20,OFFSET(WatchbillMONTHLY!$A$20:$U$20,1,2))),INDIRECT("_"&amp;_xlfn.XLOOKUP(AK$2,WatchbillMONTHLY!$A$20:$U$20,OFFSET(WatchbillMONTHLY!$A$20:$U$20,1,2))))=$A91,_xlfn.XLOOKUP(AK$2,WatchbillMONTHLY!$A$20:$U$20,OFFSET(WatchbillMONTHLY!$A$20:$U$20,1,2)),FALSE),TRUE,FALSE)),
IF(_xlfn.XLOOKUP(AK$2,WatchbillMONTHLY!$A$37:$U$37,OFFSET(WatchbillMONTHLY!$A$37:$U$37,1,2))=IF(_xlfn.XLOOKUP($A91,INDIRECT("_"&amp;_xlfn.XLOOKUP(AK$2,WatchbillMONTHLY!$A$37:$U$37,OFFSET(WatchbillMONTHLY!$A$37:$U$37,1,2))),INDIRECT("_"&amp;_xlfn.XLOOKUP(AK$2,WatchbillMONTHLY!$A$37:$U$37,OFFSET(WatchbillMONTHLY!$A$37:$U$37,1,2))))=$A91,_xlfn.XLOOKUP(AK$2,WatchbillMONTHLY!$A$37:$U$37,OFFSET(WatchbillMONTHLY!$A$37:$U$37,1,2)),FALSE),TRUE,FALSE)),
IF(_xlfn.XLOOKUP(AK$2,WatchbillMONTHLY!$A$54:$U$54,OFFSET(WatchbillMONTHLY!$A$54:$U$54,1,2))=IF(_xlfn.XLOOKUP($A91,INDIRECT("_"&amp;_xlfn.XLOOKUP(AK$2,WatchbillMONTHLY!$A$54:$U$54,OFFSET(WatchbillMONTHLY!$A$54:$U$54,1,2))),INDIRECT("_"&amp;_xlfn.XLOOKUP(AK$2,WatchbillMONTHLY!$A$54:$U$54,OFFSET(WatchbillMONTHLY!$A$54:$U$54,1,2))))=$A91,_xlfn.XLOOKUP(AK$2,WatchbillMONTHLY!$A$54:$U$54,OFFSET(WatchbillMONTHLY!$A$54:$U$54,1,2)),FALSE),TRUE,FALSE)),
IF(_xlfn.XLOOKUP(AK$2,WatchbillMONTHLY!$A$71:$U$71,OFFSET(WatchbillMONTHLY!$A$71:$U$71,1,2))=IF(_xlfn.XLOOKUP($A91,INDIRECT("_"&amp;_xlfn.XLOOKUP(AK$2,WatchbillMONTHLY!$A$71:$U$71,OFFSET(WatchbillMONTHLY!$A$71:$U$71,1,2))),INDIRECT("_"&amp;_xlfn.XLOOKUP(AK$2,WatchbillMONTHLY!$A$71:$U$71,OFFSET(WatchbillMONTHLY!$A$71:$U$71,1,2))))=$A91,_xlfn.XLOOKUP(AK$2,WatchbillMONTHLY!$A$71:$U$71,OFFSET(WatchbillMONTHLY!$A$71:$U$71,1,2)),FALSE),TRUE,FALSE)),
IF(_xlfn.XLOOKUP(AK$2,WatchbillMONTHLY!$A$88:$U$88,OFFSET(WatchbillMONTHLY!$A$88:$U$88,1,2))=IF(_xlfn.XLOOKUP($A91,INDIRECT("_"&amp;_xlfn.XLOOKUP(AK$2,WatchbillMONTHLY!$A$88:$U$88,OFFSET(WatchbillMONTHLY!$A$88:$U$88,1,2))),INDIRECT("_"&amp;_xlfn.XLOOKUP(AK$2,WatchbillMONTHLY!$A$88:$U$88,OFFSET(WatchbillMONTHLY!$A$88:$U$88,1,2))))=$A91,_xlfn.XLOOKUP(AK$2,WatchbillMONTHLY!$A$88:$U$88,OFFSET(WatchbillMONTHLY!$A$88:$U$88,1,2)),FALSE),TRUE,FALSE)),
FALSE),FALSE)</f>
        <v>0</v>
      </c>
      <c r="AL91" s="209" t="b" cm="1">
        <f t="array" aca="1" ref="AL91" ca="1">IF(AND($A91 &gt; 0, E91 &gt; 0,AL$2&lt;MiscFormulas!$A$5+1),
_xlfn.IFNA(
_xlfn.IFNA(
_xlfn.IFNA(
_xlfn.IFNA(
_xlfn.IFNA(
_xlfn.IFNA(
IF(_xlfn.XLOOKUP(AL$2,WatchbillMONTHLY!$A$3:$U$3,OFFSET(WatchbillMONTHLY!$A$3:$U$3,1,2))=IF(_xlfn.XLOOKUP($A91,INDIRECT("_"&amp;_xlfn.XLOOKUP(AL$2,WatchbillMONTHLY!$A$3:$U$3,OFFSET(WatchbillMONTHLY!$A$3:$U$3,1,2))),INDIRECT("_"&amp;_xlfn.XLOOKUP(AL$2,WatchbillMONTHLY!$A$3:$U$3,OFFSET(WatchbillMONTHLY!$A$3:$U$3,1,2))))=$A91,_xlfn.XLOOKUP(AL$2,WatchbillMONTHLY!$A$3:$U$3,OFFSET(WatchbillMONTHLY!$A$3:$U$3,1,2)),FALSE),TRUE,FALSE),
IF(_xlfn.XLOOKUP(AL$2,WatchbillMONTHLY!$A$20:$U$20,OFFSET(WatchbillMONTHLY!$A$20:$U$20,1,2))=IF(_xlfn.XLOOKUP($A91,INDIRECT("_"&amp;_xlfn.XLOOKUP(AL$2,WatchbillMONTHLY!$A$20:$U$20,OFFSET(WatchbillMONTHLY!$A$20:$U$20,1,2))),INDIRECT("_"&amp;_xlfn.XLOOKUP(AL$2,WatchbillMONTHLY!$A$20:$U$20,OFFSET(WatchbillMONTHLY!$A$20:$U$20,1,2))))=$A91,_xlfn.XLOOKUP(AL$2,WatchbillMONTHLY!$A$20:$U$20,OFFSET(WatchbillMONTHLY!$A$20:$U$20,1,2)),FALSE),TRUE,FALSE)),
IF(_xlfn.XLOOKUP(AL$2,WatchbillMONTHLY!$A$37:$U$37,OFFSET(WatchbillMONTHLY!$A$37:$U$37,1,2))=IF(_xlfn.XLOOKUP($A91,INDIRECT("_"&amp;_xlfn.XLOOKUP(AL$2,WatchbillMONTHLY!$A$37:$U$37,OFFSET(WatchbillMONTHLY!$A$37:$U$37,1,2))),INDIRECT("_"&amp;_xlfn.XLOOKUP(AL$2,WatchbillMONTHLY!$A$37:$U$37,OFFSET(WatchbillMONTHLY!$A$37:$U$37,1,2))))=$A91,_xlfn.XLOOKUP(AL$2,WatchbillMONTHLY!$A$37:$U$37,OFFSET(WatchbillMONTHLY!$A$37:$U$37,1,2)),FALSE),TRUE,FALSE)),
IF(_xlfn.XLOOKUP(AL$2,WatchbillMONTHLY!$A$54:$U$54,OFFSET(WatchbillMONTHLY!$A$54:$U$54,1,2))=IF(_xlfn.XLOOKUP($A91,INDIRECT("_"&amp;_xlfn.XLOOKUP(AL$2,WatchbillMONTHLY!$A$54:$U$54,OFFSET(WatchbillMONTHLY!$A$54:$U$54,1,2))),INDIRECT("_"&amp;_xlfn.XLOOKUP(AL$2,WatchbillMONTHLY!$A$54:$U$54,OFFSET(WatchbillMONTHLY!$A$54:$U$54,1,2))))=$A91,_xlfn.XLOOKUP(AL$2,WatchbillMONTHLY!$A$54:$U$54,OFFSET(WatchbillMONTHLY!$A$54:$U$54,1,2)),FALSE),TRUE,FALSE)),
IF(_xlfn.XLOOKUP(AL$2,WatchbillMONTHLY!$A$71:$U$71,OFFSET(WatchbillMONTHLY!$A$71:$U$71,1,2))=IF(_xlfn.XLOOKUP($A91,INDIRECT("_"&amp;_xlfn.XLOOKUP(AL$2,WatchbillMONTHLY!$A$71:$U$71,OFFSET(WatchbillMONTHLY!$A$71:$U$71,1,2))),INDIRECT("_"&amp;_xlfn.XLOOKUP(AL$2,WatchbillMONTHLY!$A$71:$U$71,OFFSET(WatchbillMONTHLY!$A$71:$U$71,1,2))))=$A91,_xlfn.XLOOKUP(AL$2,WatchbillMONTHLY!$A$71:$U$71,OFFSET(WatchbillMONTHLY!$A$71:$U$71,1,2)),FALSE),TRUE,FALSE)),
IF(_xlfn.XLOOKUP(AL$2,WatchbillMONTHLY!$A$88:$U$88,OFFSET(WatchbillMONTHLY!$A$88:$U$88,1,2))=IF(_xlfn.XLOOKUP($A91,INDIRECT("_"&amp;_xlfn.XLOOKUP(AL$2,WatchbillMONTHLY!$A$88:$U$88,OFFSET(WatchbillMONTHLY!$A$88:$U$88,1,2))),INDIRECT("_"&amp;_xlfn.XLOOKUP(AL$2,WatchbillMONTHLY!$A$88:$U$88,OFFSET(WatchbillMONTHLY!$A$88:$U$88,1,2))))=$A91,_xlfn.XLOOKUP(AL$2,WatchbillMONTHLY!$A$88:$U$88,OFFSET(WatchbillMONTHLY!$A$88:$U$88,1,2)),FALSE),TRUE,FALSE)),
FALSE),FALSE)</f>
        <v>0</v>
      </c>
      <c r="AM91" s="209" t="b" cm="1">
        <f t="array" aca="1" ref="AM91" ca="1">IF(AND($A91 &gt; 0, F91 &gt; 0,AM$2&lt;MiscFormulas!$A$5+1),
_xlfn.IFNA(
_xlfn.IFNA(
_xlfn.IFNA(
_xlfn.IFNA(
_xlfn.IFNA(
_xlfn.IFNA(
IF(_xlfn.XLOOKUP(AM$2,WatchbillMONTHLY!$A$3:$U$3,OFFSET(WatchbillMONTHLY!$A$3:$U$3,1,2))=IF(_xlfn.XLOOKUP($A91,INDIRECT("_"&amp;_xlfn.XLOOKUP(AM$2,WatchbillMONTHLY!$A$3:$U$3,OFFSET(WatchbillMONTHLY!$A$3:$U$3,1,2))),INDIRECT("_"&amp;_xlfn.XLOOKUP(AM$2,WatchbillMONTHLY!$A$3:$U$3,OFFSET(WatchbillMONTHLY!$A$3:$U$3,1,2))))=$A91,_xlfn.XLOOKUP(AM$2,WatchbillMONTHLY!$A$3:$U$3,OFFSET(WatchbillMONTHLY!$A$3:$U$3,1,2)),FALSE),TRUE,FALSE),
IF(_xlfn.XLOOKUP(AM$2,WatchbillMONTHLY!$A$20:$U$20,OFFSET(WatchbillMONTHLY!$A$20:$U$20,1,2))=IF(_xlfn.XLOOKUP($A91,INDIRECT("_"&amp;_xlfn.XLOOKUP(AM$2,WatchbillMONTHLY!$A$20:$U$20,OFFSET(WatchbillMONTHLY!$A$20:$U$20,1,2))),INDIRECT("_"&amp;_xlfn.XLOOKUP(AM$2,WatchbillMONTHLY!$A$20:$U$20,OFFSET(WatchbillMONTHLY!$A$20:$U$20,1,2))))=$A91,_xlfn.XLOOKUP(AM$2,WatchbillMONTHLY!$A$20:$U$20,OFFSET(WatchbillMONTHLY!$A$20:$U$20,1,2)),FALSE),TRUE,FALSE)),
IF(_xlfn.XLOOKUP(AM$2,WatchbillMONTHLY!$A$37:$U$37,OFFSET(WatchbillMONTHLY!$A$37:$U$37,1,2))=IF(_xlfn.XLOOKUP($A91,INDIRECT("_"&amp;_xlfn.XLOOKUP(AM$2,WatchbillMONTHLY!$A$37:$U$37,OFFSET(WatchbillMONTHLY!$A$37:$U$37,1,2))),INDIRECT("_"&amp;_xlfn.XLOOKUP(AM$2,WatchbillMONTHLY!$A$37:$U$37,OFFSET(WatchbillMONTHLY!$A$37:$U$37,1,2))))=$A91,_xlfn.XLOOKUP(AM$2,WatchbillMONTHLY!$A$37:$U$37,OFFSET(WatchbillMONTHLY!$A$37:$U$37,1,2)),FALSE),TRUE,FALSE)),
IF(_xlfn.XLOOKUP(AM$2,WatchbillMONTHLY!$A$54:$U$54,OFFSET(WatchbillMONTHLY!$A$54:$U$54,1,2))=IF(_xlfn.XLOOKUP($A91,INDIRECT("_"&amp;_xlfn.XLOOKUP(AM$2,WatchbillMONTHLY!$A$54:$U$54,OFFSET(WatchbillMONTHLY!$A$54:$U$54,1,2))),INDIRECT("_"&amp;_xlfn.XLOOKUP(AM$2,WatchbillMONTHLY!$A$54:$U$54,OFFSET(WatchbillMONTHLY!$A$54:$U$54,1,2))))=$A91,_xlfn.XLOOKUP(AM$2,WatchbillMONTHLY!$A$54:$U$54,OFFSET(WatchbillMONTHLY!$A$54:$U$54,1,2)),FALSE),TRUE,FALSE)),
IF(_xlfn.XLOOKUP(AM$2,WatchbillMONTHLY!$A$71:$U$71,OFFSET(WatchbillMONTHLY!$A$71:$U$71,1,2))=IF(_xlfn.XLOOKUP($A91,INDIRECT("_"&amp;_xlfn.XLOOKUP(AM$2,WatchbillMONTHLY!$A$71:$U$71,OFFSET(WatchbillMONTHLY!$A$71:$U$71,1,2))),INDIRECT("_"&amp;_xlfn.XLOOKUP(AM$2,WatchbillMONTHLY!$A$71:$U$71,OFFSET(WatchbillMONTHLY!$A$71:$U$71,1,2))))=$A91,_xlfn.XLOOKUP(AM$2,WatchbillMONTHLY!$A$71:$U$71,OFFSET(WatchbillMONTHLY!$A$71:$U$71,1,2)),FALSE),TRUE,FALSE)),
IF(_xlfn.XLOOKUP(AM$2,WatchbillMONTHLY!$A$88:$U$88,OFFSET(WatchbillMONTHLY!$A$88:$U$88,1,2))=IF(_xlfn.XLOOKUP($A91,INDIRECT("_"&amp;_xlfn.XLOOKUP(AM$2,WatchbillMONTHLY!$A$88:$U$88,OFFSET(WatchbillMONTHLY!$A$88:$U$88,1,2))),INDIRECT("_"&amp;_xlfn.XLOOKUP(AM$2,WatchbillMONTHLY!$A$88:$U$88,OFFSET(WatchbillMONTHLY!$A$88:$U$88,1,2))))=$A91,_xlfn.XLOOKUP(AM$2,WatchbillMONTHLY!$A$88:$U$88,OFFSET(WatchbillMONTHLY!$A$88:$U$88,1,2)),FALSE),TRUE,FALSE)),
FALSE),FALSE)</f>
        <v>0</v>
      </c>
      <c r="AN91" s="209" t="b" cm="1">
        <f t="array" aca="1" ref="AN91" ca="1">IF(AND($A91 &gt; 0, G91 &gt; 0,AN$2&lt;MiscFormulas!$A$5+1),
_xlfn.IFNA(
_xlfn.IFNA(
_xlfn.IFNA(
_xlfn.IFNA(
_xlfn.IFNA(
_xlfn.IFNA(
IF(_xlfn.XLOOKUP(AN$2,WatchbillMONTHLY!$A$3:$U$3,OFFSET(WatchbillMONTHLY!$A$3:$U$3,1,2))=IF(_xlfn.XLOOKUP($A91,INDIRECT("_"&amp;_xlfn.XLOOKUP(AN$2,WatchbillMONTHLY!$A$3:$U$3,OFFSET(WatchbillMONTHLY!$A$3:$U$3,1,2))),INDIRECT("_"&amp;_xlfn.XLOOKUP(AN$2,WatchbillMONTHLY!$A$3:$U$3,OFFSET(WatchbillMONTHLY!$A$3:$U$3,1,2))))=$A91,_xlfn.XLOOKUP(AN$2,WatchbillMONTHLY!$A$3:$U$3,OFFSET(WatchbillMONTHLY!$A$3:$U$3,1,2)),FALSE),TRUE,FALSE),
IF(_xlfn.XLOOKUP(AN$2,WatchbillMONTHLY!$A$20:$U$20,OFFSET(WatchbillMONTHLY!$A$20:$U$20,1,2))=IF(_xlfn.XLOOKUP($A91,INDIRECT("_"&amp;_xlfn.XLOOKUP(AN$2,WatchbillMONTHLY!$A$20:$U$20,OFFSET(WatchbillMONTHLY!$A$20:$U$20,1,2))),INDIRECT("_"&amp;_xlfn.XLOOKUP(AN$2,WatchbillMONTHLY!$A$20:$U$20,OFFSET(WatchbillMONTHLY!$A$20:$U$20,1,2))))=$A91,_xlfn.XLOOKUP(AN$2,WatchbillMONTHLY!$A$20:$U$20,OFFSET(WatchbillMONTHLY!$A$20:$U$20,1,2)),FALSE),TRUE,FALSE)),
IF(_xlfn.XLOOKUP(AN$2,WatchbillMONTHLY!$A$37:$U$37,OFFSET(WatchbillMONTHLY!$A$37:$U$37,1,2))=IF(_xlfn.XLOOKUP($A91,INDIRECT("_"&amp;_xlfn.XLOOKUP(AN$2,WatchbillMONTHLY!$A$37:$U$37,OFFSET(WatchbillMONTHLY!$A$37:$U$37,1,2))),INDIRECT("_"&amp;_xlfn.XLOOKUP(AN$2,WatchbillMONTHLY!$A$37:$U$37,OFFSET(WatchbillMONTHLY!$A$37:$U$37,1,2))))=$A91,_xlfn.XLOOKUP(AN$2,WatchbillMONTHLY!$A$37:$U$37,OFFSET(WatchbillMONTHLY!$A$37:$U$37,1,2)),FALSE),TRUE,FALSE)),
IF(_xlfn.XLOOKUP(AN$2,WatchbillMONTHLY!$A$54:$U$54,OFFSET(WatchbillMONTHLY!$A$54:$U$54,1,2))=IF(_xlfn.XLOOKUP($A91,INDIRECT("_"&amp;_xlfn.XLOOKUP(AN$2,WatchbillMONTHLY!$A$54:$U$54,OFFSET(WatchbillMONTHLY!$A$54:$U$54,1,2))),INDIRECT("_"&amp;_xlfn.XLOOKUP(AN$2,WatchbillMONTHLY!$A$54:$U$54,OFFSET(WatchbillMONTHLY!$A$54:$U$54,1,2))))=$A91,_xlfn.XLOOKUP(AN$2,WatchbillMONTHLY!$A$54:$U$54,OFFSET(WatchbillMONTHLY!$A$54:$U$54,1,2)),FALSE),TRUE,FALSE)),
IF(_xlfn.XLOOKUP(AN$2,WatchbillMONTHLY!$A$71:$U$71,OFFSET(WatchbillMONTHLY!$A$71:$U$71,1,2))=IF(_xlfn.XLOOKUP($A91,INDIRECT("_"&amp;_xlfn.XLOOKUP(AN$2,WatchbillMONTHLY!$A$71:$U$71,OFFSET(WatchbillMONTHLY!$A$71:$U$71,1,2))),INDIRECT("_"&amp;_xlfn.XLOOKUP(AN$2,WatchbillMONTHLY!$A$71:$U$71,OFFSET(WatchbillMONTHLY!$A$71:$U$71,1,2))))=$A91,_xlfn.XLOOKUP(AN$2,WatchbillMONTHLY!$A$71:$U$71,OFFSET(WatchbillMONTHLY!$A$71:$U$71,1,2)),FALSE),TRUE,FALSE)),
IF(_xlfn.XLOOKUP(AN$2,WatchbillMONTHLY!$A$88:$U$88,OFFSET(WatchbillMONTHLY!$A$88:$U$88,1,2))=IF(_xlfn.XLOOKUP($A91,INDIRECT("_"&amp;_xlfn.XLOOKUP(AN$2,WatchbillMONTHLY!$A$88:$U$88,OFFSET(WatchbillMONTHLY!$A$88:$U$88,1,2))),INDIRECT("_"&amp;_xlfn.XLOOKUP(AN$2,WatchbillMONTHLY!$A$88:$U$88,OFFSET(WatchbillMONTHLY!$A$88:$U$88,1,2))))=$A91,_xlfn.XLOOKUP(AN$2,WatchbillMONTHLY!$A$88:$U$88,OFFSET(WatchbillMONTHLY!$A$88:$U$88,1,2)),FALSE),TRUE,FALSE)),
FALSE),FALSE)</f>
        <v>0</v>
      </c>
      <c r="AO91" s="209" t="b" cm="1">
        <f t="array" aca="1" ref="AO91" ca="1">IF(AND($A91 &gt; 0, H91 &gt; 0,AO$2&lt;MiscFormulas!$A$5+1),
_xlfn.IFNA(
_xlfn.IFNA(
_xlfn.IFNA(
_xlfn.IFNA(
_xlfn.IFNA(
_xlfn.IFNA(
IF(_xlfn.XLOOKUP(AO$2,WatchbillMONTHLY!$A$3:$U$3,OFFSET(WatchbillMONTHLY!$A$3:$U$3,1,2))=IF(_xlfn.XLOOKUP($A91,INDIRECT("_"&amp;_xlfn.XLOOKUP(AO$2,WatchbillMONTHLY!$A$3:$U$3,OFFSET(WatchbillMONTHLY!$A$3:$U$3,1,2))),INDIRECT("_"&amp;_xlfn.XLOOKUP(AO$2,WatchbillMONTHLY!$A$3:$U$3,OFFSET(WatchbillMONTHLY!$A$3:$U$3,1,2))))=$A91,_xlfn.XLOOKUP(AO$2,WatchbillMONTHLY!$A$3:$U$3,OFFSET(WatchbillMONTHLY!$A$3:$U$3,1,2)),FALSE),TRUE,FALSE),
IF(_xlfn.XLOOKUP(AO$2,WatchbillMONTHLY!$A$20:$U$20,OFFSET(WatchbillMONTHLY!$A$20:$U$20,1,2))=IF(_xlfn.XLOOKUP($A91,INDIRECT("_"&amp;_xlfn.XLOOKUP(AO$2,WatchbillMONTHLY!$A$20:$U$20,OFFSET(WatchbillMONTHLY!$A$20:$U$20,1,2))),INDIRECT("_"&amp;_xlfn.XLOOKUP(AO$2,WatchbillMONTHLY!$A$20:$U$20,OFFSET(WatchbillMONTHLY!$A$20:$U$20,1,2))))=$A91,_xlfn.XLOOKUP(AO$2,WatchbillMONTHLY!$A$20:$U$20,OFFSET(WatchbillMONTHLY!$A$20:$U$20,1,2)),FALSE),TRUE,FALSE)),
IF(_xlfn.XLOOKUP(AO$2,WatchbillMONTHLY!$A$37:$U$37,OFFSET(WatchbillMONTHLY!$A$37:$U$37,1,2))=IF(_xlfn.XLOOKUP($A91,INDIRECT("_"&amp;_xlfn.XLOOKUP(AO$2,WatchbillMONTHLY!$A$37:$U$37,OFFSET(WatchbillMONTHLY!$A$37:$U$37,1,2))),INDIRECT("_"&amp;_xlfn.XLOOKUP(AO$2,WatchbillMONTHLY!$A$37:$U$37,OFFSET(WatchbillMONTHLY!$A$37:$U$37,1,2))))=$A91,_xlfn.XLOOKUP(AO$2,WatchbillMONTHLY!$A$37:$U$37,OFFSET(WatchbillMONTHLY!$A$37:$U$37,1,2)),FALSE),TRUE,FALSE)),
IF(_xlfn.XLOOKUP(AO$2,WatchbillMONTHLY!$A$54:$U$54,OFFSET(WatchbillMONTHLY!$A$54:$U$54,1,2))=IF(_xlfn.XLOOKUP($A91,INDIRECT("_"&amp;_xlfn.XLOOKUP(AO$2,WatchbillMONTHLY!$A$54:$U$54,OFFSET(WatchbillMONTHLY!$A$54:$U$54,1,2))),INDIRECT("_"&amp;_xlfn.XLOOKUP(AO$2,WatchbillMONTHLY!$A$54:$U$54,OFFSET(WatchbillMONTHLY!$A$54:$U$54,1,2))))=$A91,_xlfn.XLOOKUP(AO$2,WatchbillMONTHLY!$A$54:$U$54,OFFSET(WatchbillMONTHLY!$A$54:$U$54,1,2)),FALSE),TRUE,FALSE)),
IF(_xlfn.XLOOKUP(AO$2,WatchbillMONTHLY!$A$71:$U$71,OFFSET(WatchbillMONTHLY!$A$71:$U$71,1,2))=IF(_xlfn.XLOOKUP($A91,INDIRECT("_"&amp;_xlfn.XLOOKUP(AO$2,WatchbillMONTHLY!$A$71:$U$71,OFFSET(WatchbillMONTHLY!$A$71:$U$71,1,2))),INDIRECT("_"&amp;_xlfn.XLOOKUP(AO$2,WatchbillMONTHLY!$A$71:$U$71,OFFSET(WatchbillMONTHLY!$A$71:$U$71,1,2))))=$A91,_xlfn.XLOOKUP(AO$2,WatchbillMONTHLY!$A$71:$U$71,OFFSET(WatchbillMONTHLY!$A$71:$U$71,1,2)),FALSE),TRUE,FALSE)),
IF(_xlfn.XLOOKUP(AO$2,WatchbillMONTHLY!$A$88:$U$88,OFFSET(WatchbillMONTHLY!$A$88:$U$88,1,2))=IF(_xlfn.XLOOKUP($A91,INDIRECT("_"&amp;_xlfn.XLOOKUP(AO$2,WatchbillMONTHLY!$A$88:$U$88,OFFSET(WatchbillMONTHLY!$A$88:$U$88,1,2))),INDIRECT("_"&amp;_xlfn.XLOOKUP(AO$2,WatchbillMONTHLY!$A$88:$U$88,OFFSET(WatchbillMONTHLY!$A$88:$U$88,1,2))))=$A91,_xlfn.XLOOKUP(AO$2,WatchbillMONTHLY!$A$88:$U$88,OFFSET(WatchbillMONTHLY!$A$88:$U$88,1,2)),FALSE),TRUE,FALSE)),
FALSE),FALSE)</f>
        <v>0</v>
      </c>
      <c r="AP91" s="209" t="b" cm="1">
        <f t="array" aca="1" ref="AP91" ca="1">IF(AND($A91 &gt; 0, I91 &gt; 0,AP$2&lt;MiscFormulas!$A$5+1),
_xlfn.IFNA(
_xlfn.IFNA(
_xlfn.IFNA(
_xlfn.IFNA(
_xlfn.IFNA(
_xlfn.IFNA(
IF(_xlfn.XLOOKUP(AP$2,WatchbillMONTHLY!$A$3:$U$3,OFFSET(WatchbillMONTHLY!$A$3:$U$3,1,2))=IF(_xlfn.XLOOKUP($A91,INDIRECT("_"&amp;_xlfn.XLOOKUP(AP$2,WatchbillMONTHLY!$A$3:$U$3,OFFSET(WatchbillMONTHLY!$A$3:$U$3,1,2))),INDIRECT("_"&amp;_xlfn.XLOOKUP(AP$2,WatchbillMONTHLY!$A$3:$U$3,OFFSET(WatchbillMONTHLY!$A$3:$U$3,1,2))))=$A91,_xlfn.XLOOKUP(AP$2,WatchbillMONTHLY!$A$3:$U$3,OFFSET(WatchbillMONTHLY!$A$3:$U$3,1,2)),FALSE),TRUE,FALSE),
IF(_xlfn.XLOOKUP(AP$2,WatchbillMONTHLY!$A$20:$U$20,OFFSET(WatchbillMONTHLY!$A$20:$U$20,1,2))=IF(_xlfn.XLOOKUP($A91,INDIRECT("_"&amp;_xlfn.XLOOKUP(AP$2,WatchbillMONTHLY!$A$20:$U$20,OFFSET(WatchbillMONTHLY!$A$20:$U$20,1,2))),INDIRECT("_"&amp;_xlfn.XLOOKUP(AP$2,WatchbillMONTHLY!$A$20:$U$20,OFFSET(WatchbillMONTHLY!$A$20:$U$20,1,2))))=$A91,_xlfn.XLOOKUP(AP$2,WatchbillMONTHLY!$A$20:$U$20,OFFSET(WatchbillMONTHLY!$A$20:$U$20,1,2)),FALSE),TRUE,FALSE)),
IF(_xlfn.XLOOKUP(AP$2,WatchbillMONTHLY!$A$37:$U$37,OFFSET(WatchbillMONTHLY!$A$37:$U$37,1,2))=IF(_xlfn.XLOOKUP($A91,INDIRECT("_"&amp;_xlfn.XLOOKUP(AP$2,WatchbillMONTHLY!$A$37:$U$37,OFFSET(WatchbillMONTHLY!$A$37:$U$37,1,2))),INDIRECT("_"&amp;_xlfn.XLOOKUP(AP$2,WatchbillMONTHLY!$A$37:$U$37,OFFSET(WatchbillMONTHLY!$A$37:$U$37,1,2))))=$A91,_xlfn.XLOOKUP(AP$2,WatchbillMONTHLY!$A$37:$U$37,OFFSET(WatchbillMONTHLY!$A$37:$U$37,1,2)),FALSE),TRUE,FALSE)),
IF(_xlfn.XLOOKUP(AP$2,WatchbillMONTHLY!$A$54:$U$54,OFFSET(WatchbillMONTHLY!$A$54:$U$54,1,2))=IF(_xlfn.XLOOKUP($A91,INDIRECT("_"&amp;_xlfn.XLOOKUP(AP$2,WatchbillMONTHLY!$A$54:$U$54,OFFSET(WatchbillMONTHLY!$A$54:$U$54,1,2))),INDIRECT("_"&amp;_xlfn.XLOOKUP(AP$2,WatchbillMONTHLY!$A$54:$U$54,OFFSET(WatchbillMONTHLY!$A$54:$U$54,1,2))))=$A91,_xlfn.XLOOKUP(AP$2,WatchbillMONTHLY!$A$54:$U$54,OFFSET(WatchbillMONTHLY!$A$54:$U$54,1,2)),FALSE),TRUE,FALSE)),
IF(_xlfn.XLOOKUP(AP$2,WatchbillMONTHLY!$A$71:$U$71,OFFSET(WatchbillMONTHLY!$A$71:$U$71,1,2))=IF(_xlfn.XLOOKUP($A91,INDIRECT("_"&amp;_xlfn.XLOOKUP(AP$2,WatchbillMONTHLY!$A$71:$U$71,OFFSET(WatchbillMONTHLY!$A$71:$U$71,1,2))),INDIRECT("_"&amp;_xlfn.XLOOKUP(AP$2,WatchbillMONTHLY!$A$71:$U$71,OFFSET(WatchbillMONTHLY!$A$71:$U$71,1,2))))=$A91,_xlfn.XLOOKUP(AP$2,WatchbillMONTHLY!$A$71:$U$71,OFFSET(WatchbillMONTHLY!$A$71:$U$71,1,2)),FALSE),TRUE,FALSE)),
IF(_xlfn.XLOOKUP(AP$2,WatchbillMONTHLY!$A$88:$U$88,OFFSET(WatchbillMONTHLY!$A$88:$U$88,1,2))=IF(_xlfn.XLOOKUP($A91,INDIRECT("_"&amp;_xlfn.XLOOKUP(AP$2,WatchbillMONTHLY!$A$88:$U$88,OFFSET(WatchbillMONTHLY!$A$88:$U$88,1,2))),INDIRECT("_"&amp;_xlfn.XLOOKUP(AP$2,WatchbillMONTHLY!$A$88:$U$88,OFFSET(WatchbillMONTHLY!$A$88:$U$88,1,2))))=$A91,_xlfn.XLOOKUP(AP$2,WatchbillMONTHLY!$A$88:$U$88,OFFSET(WatchbillMONTHLY!$A$88:$U$88,1,2)),FALSE),TRUE,FALSE)),
FALSE),FALSE)</f>
        <v>0</v>
      </c>
      <c r="AQ91" s="209" t="b" cm="1">
        <f t="array" aca="1" ref="AQ91" ca="1">IF(AND($A91 &gt; 0, J91 &gt; 0,AQ$2&lt;MiscFormulas!$A$5+1),
_xlfn.IFNA(
_xlfn.IFNA(
_xlfn.IFNA(
_xlfn.IFNA(
_xlfn.IFNA(
_xlfn.IFNA(
IF(_xlfn.XLOOKUP(AQ$2,WatchbillMONTHLY!$A$3:$U$3,OFFSET(WatchbillMONTHLY!$A$3:$U$3,1,2))=IF(_xlfn.XLOOKUP($A91,INDIRECT("_"&amp;_xlfn.XLOOKUP(AQ$2,WatchbillMONTHLY!$A$3:$U$3,OFFSET(WatchbillMONTHLY!$A$3:$U$3,1,2))),INDIRECT("_"&amp;_xlfn.XLOOKUP(AQ$2,WatchbillMONTHLY!$A$3:$U$3,OFFSET(WatchbillMONTHLY!$A$3:$U$3,1,2))))=$A91,_xlfn.XLOOKUP(AQ$2,WatchbillMONTHLY!$A$3:$U$3,OFFSET(WatchbillMONTHLY!$A$3:$U$3,1,2)),FALSE),TRUE,FALSE),
IF(_xlfn.XLOOKUP(AQ$2,WatchbillMONTHLY!$A$20:$U$20,OFFSET(WatchbillMONTHLY!$A$20:$U$20,1,2))=IF(_xlfn.XLOOKUP($A91,INDIRECT("_"&amp;_xlfn.XLOOKUP(AQ$2,WatchbillMONTHLY!$A$20:$U$20,OFFSET(WatchbillMONTHLY!$A$20:$U$20,1,2))),INDIRECT("_"&amp;_xlfn.XLOOKUP(AQ$2,WatchbillMONTHLY!$A$20:$U$20,OFFSET(WatchbillMONTHLY!$A$20:$U$20,1,2))))=$A91,_xlfn.XLOOKUP(AQ$2,WatchbillMONTHLY!$A$20:$U$20,OFFSET(WatchbillMONTHLY!$A$20:$U$20,1,2)),FALSE),TRUE,FALSE)),
IF(_xlfn.XLOOKUP(AQ$2,WatchbillMONTHLY!$A$37:$U$37,OFFSET(WatchbillMONTHLY!$A$37:$U$37,1,2))=IF(_xlfn.XLOOKUP($A91,INDIRECT("_"&amp;_xlfn.XLOOKUP(AQ$2,WatchbillMONTHLY!$A$37:$U$37,OFFSET(WatchbillMONTHLY!$A$37:$U$37,1,2))),INDIRECT("_"&amp;_xlfn.XLOOKUP(AQ$2,WatchbillMONTHLY!$A$37:$U$37,OFFSET(WatchbillMONTHLY!$A$37:$U$37,1,2))))=$A91,_xlfn.XLOOKUP(AQ$2,WatchbillMONTHLY!$A$37:$U$37,OFFSET(WatchbillMONTHLY!$A$37:$U$37,1,2)),FALSE),TRUE,FALSE)),
IF(_xlfn.XLOOKUP(AQ$2,WatchbillMONTHLY!$A$54:$U$54,OFFSET(WatchbillMONTHLY!$A$54:$U$54,1,2))=IF(_xlfn.XLOOKUP($A91,INDIRECT("_"&amp;_xlfn.XLOOKUP(AQ$2,WatchbillMONTHLY!$A$54:$U$54,OFFSET(WatchbillMONTHLY!$A$54:$U$54,1,2))),INDIRECT("_"&amp;_xlfn.XLOOKUP(AQ$2,WatchbillMONTHLY!$A$54:$U$54,OFFSET(WatchbillMONTHLY!$A$54:$U$54,1,2))))=$A91,_xlfn.XLOOKUP(AQ$2,WatchbillMONTHLY!$A$54:$U$54,OFFSET(WatchbillMONTHLY!$A$54:$U$54,1,2)),FALSE),TRUE,FALSE)),
IF(_xlfn.XLOOKUP(AQ$2,WatchbillMONTHLY!$A$71:$U$71,OFFSET(WatchbillMONTHLY!$A$71:$U$71,1,2))=IF(_xlfn.XLOOKUP($A91,INDIRECT("_"&amp;_xlfn.XLOOKUP(AQ$2,WatchbillMONTHLY!$A$71:$U$71,OFFSET(WatchbillMONTHLY!$A$71:$U$71,1,2))),INDIRECT("_"&amp;_xlfn.XLOOKUP(AQ$2,WatchbillMONTHLY!$A$71:$U$71,OFFSET(WatchbillMONTHLY!$A$71:$U$71,1,2))))=$A91,_xlfn.XLOOKUP(AQ$2,WatchbillMONTHLY!$A$71:$U$71,OFFSET(WatchbillMONTHLY!$A$71:$U$71,1,2)),FALSE),TRUE,FALSE)),
IF(_xlfn.XLOOKUP(AQ$2,WatchbillMONTHLY!$A$88:$U$88,OFFSET(WatchbillMONTHLY!$A$88:$U$88,1,2))=IF(_xlfn.XLOOKUP($A91,INDIRECT("_"&amp;_xlfn.XLOOKUP(AQ$2,WatchbillMONTHLY!$A$88:$U$88,OFFSET(WatchbillMONTHLY!$A$88:$U$88,1,2))),INDIRECT("_"&amp;_xlfn.XLOOKUP(AQ$2,WatchbillMONTHLY!$A$88:$U$88,OFFSET(WatchbillMONTHLY!$A$88:$U$88,1,2))))=$A91,_xlfn.XLOOKUP(AQ$2,WatchbillMONTHLY!$A$88:$U$88,OFFSET(WatchbillMONTHLY!$A$88:$U$88,1,2)),FALSE),TRUE,FALSE)),
FALSE),FALSE)</f>
        <v>0</v>
      </c>
      <c r="AR91" s="209" t="b" cm="1">
        <f t="array" aca="1" ref="AR91" ca="1">IF(AND($A91 &gt; 0, K91 &gt; 0,AR$2&lt;MiscFormulas!$A$5+1),
_xlfn.IFNA(
_xlfn.IFNA(
_xlfn.IFNA(
_xlfn.IFNA(
_xlfn.IFNA(
_xlfn.IFNA(
IF(_xlfn.XLOOKUP(AR$2,WatchbillMONTHLY!$A$3:$U$3,OFFSET(WatchbillMONTHLY!$A$3:$U$3,1,2))=IF(_xlfn.XLOOKUP($A91,INDIRECT("_"&amp;_xlfn.XLOOKUP(AR$2,WatchbillMONTHLY!$A$3:$U$3,OFFSET(WatchbillMONTHLY!$A$3:$U$3,1,2))),INDIRECT("_"&amp;_xlfn.XLOOKUP(AR$2,WatchbillMONTHLY!$A$3:$U$3,OFFSET(WatchbillMONTHLY!$A$3:$U$3,1,2))))=$A91,_xlfn.XLOOKUP(AR$2,WatchbillMONTHLY!$A$3:$U$3,OFFSET(WatchbillMONTHLY!$A$3:$U$3,1,2)),FALSE),TRUE,FALSE),
IF(_xlfn.XLOOKUP(AR$2,WatchbillMONTHLY!$A$20:$U$20,OFFSET(WatchbillMONTHLY!$A$20:$U$20,1,2))=IF(_xlfn.XLOOKUP($A91,INDIRECT("_"&amp;_xlfn.XLOOKUP(AR$2,WatchbillMONTHLY!$A$20:$U$20,OFFSET(WatchbillMONTHLY!$A$20:$U$20,1,2))),INDIRECT("_"&amp;_xlfn.XLOOKUP(AR$2,WatchbillMONTHLY!$A$20:$U$20,OFFSET(WatchbillMONTHLY!$A$20:$U$20,1,2))))=$A91,_xlfn.XLOOKUP(AR$2,WatchbillMONTHLY!$A$20:$U$20,OFFSET(WatchbillMONTHLY!$A$20:$U$20,1,2)),FALSE),TRUE,FALSE)),
IF(_xlfn.XLOOKUP(AR$2,WatchbillMONTHLY!$A$37:$U$37,OFFSET(WatchbillMONTHLY!$A$37:$U$37,1,2))=IF(_xlfn.XLOOKUP($A91,INDIRECT("_"&amp;_xlfn.XLOOKUP(AR$2,WatchbillMONTHLY!$A$37:$U$37,OFFSET(WatchbillMONTHLY!$A$37:$U$37,1,2))),INDIRECT("_"&amp;_xlfn.XLOOKUP(AR$2,WatchbillMONTHLY!$A$37:$U$37,OFFSET(WatchbillMONTHLY!$A$37:$U$37,1,2))))=$A91,_xlfn.XLOOKUP(AR$2,WatchbillMONTHLY!$A$37:$U$37,OFFSET(WatchbillMONTHLY!$A$37:$U$37,1,2)),FALSE),TRUE,FALSE)),
IF(_xlfn.XLOOKUP(AR$2,WatchbillMONTHLY!$A$54:$U$54,OFFSET(WatchbillMONTHLY!$A$54:$U$54,1,2))=IF(_xlfn.XLOOKUP($A91,INDIRECT("_"&amp;_xlfn.XLOOKUP(AR$2,WatchbillMONTHLY!$A$54:$U$54,OFFSET(WatchbillMONTHLY!$A$54:$U$54,1,2))),INDIRECT("_"&amp;_xlfn.XLOOKUP(AR$2,WatchbillMONTHLY!$A$54:$U$54,OFFSET(WatchbillMONTHLY!$A$54:$U$54,1,2))))=$A91,_xlfn.XLOOKUP(AR$2,WatchbillMONTHLY!$A$54:$U$54,OFFSET(WatchbillMONTHLY!$A$54:$U$54,1,2)),FALSE),TRUE,FALSE)),
IF(_xlfn.XLOOKUP(AR$2,WatchbillMONTHLY!$A$71:$U$71,OFFSET(WatchbillMONTHLY!$A$71:$U$71,1,2))=IF(_xlfn.XLOOKUP($A91,INDIRECT("_"&amp;_xlfn.XLOOKUP(AR$2,WatchbillMONTHLY!$A$71:$U$71,OFFSET(WatchbillMONTHLY!$A$71:$U$71,1,2))),INDIRECT("_"&amp;_xlfn.XLOOKUP(AR$2,WatchbillMONTHLY!$A$71:$U$71,OFFSET(WatchbillMONTHLY!$A$71:$U$71,1,2))))=$A91,_xlfn.XLOOKUP(AR$2,WatchbillMONTHLY!$A$71:$U$71,OFFSET(WatchbillMONTHLY!$A$71:$U$71,1,2)),FALSE),TRUE,FALSE)),
IF(_xlfn.XLOOKUP(AR$2,WatchbillMONTHLY!$A$88:$U$88,OFFSET(WatchbillMONTHLY!$A$88:$U$88,1,2))=IF(_xlfn.XLOOKUP($A91,INDIRECT("_"&amp;_xlfn.XLOOKUP(AR$2,WatchbillMONTHLY!$A$88:$U$88,OFFSET(WatchbillMONTHLY!$A$88:$U$88,1,2))),INDIRECT("_"&amp;_xlfn.XLOOKUP(AR$2,WatchbillMONTHLY!$A$88:$U$88,OFFSET(WatchbillMONTHLY!$A$88:$U$88,1,2))))=$A91,_xlfn.XLOOKUP(AR$2,WatchbillMONTHLY!$A$88:$U$88,OFFSET(WatchbillMONTHLY!$A$88:$U$88,1,2)),FALSE),TRUE,FALSE)),
FALSE),FALSE)</f>
        <v>0</v>
      </c>
      <c r="AS91" s="209" t="b" cm="1">
        <f t="array" aca="1" ref="AS91" ca="1">IF(AND($A91 &gt; 0, L91 &gt; 0,AS$2&lt;MiscFormulas!$A$5+1),
_xlfn.IFNA(
_xlfn.IFNA(
_xlfn.IFNA(
_xlfn.IFNA(
_xlfn.IFNA(
_xlfn.IFNA(
IF(_xlfn.XLOOKUP(AS$2,WatchbillMONTHLY!$A$3:$U$3,OFFSET(WatchbillMONTHLY!$A$3:$U$3,1,2))=IF(_xlfn.XLOOKUP($A91,INDIRECT("_"&amp;_xlfn.XLOOKUP(AS$2,WatchbillMONTHLY!$A$3:$U$3,OFFSET(WatchbillMONTHLY!$A$3:$U$3,1,2))),INDIRECT("_"&amp;_xlfn.XLOOKUP(AS$2,WatchbillMONTHLY!$A$3:$U$3,OFFSET(WatchbillMONTHLY!$A$3:$U$3,1,2))))=$A91,_xlfn.XLOOKUP(AS$2,WatchbillMONTHLY!$A$3:$U$3,OFFSET(WatchbillMONTHLY!$A$3:$U$3,1,2)),FALSE),TRUE,FALSE),
IF(_xlfn.XLOOKUP(AS$2,WatchbillMONTHLY!$A$20:$U$20,OFFSET(WatchbillMONTHLY!$A$20:$U$20,1,2))=IF(_xlfn.XLOOKUP($A91,INDIRECT("_"&amp;_xlfn.XLOOKUP(AS$2,WatchbillMONTHLY!$A$20:$U$20,OFFSET(WatchbillMONTHLY!$A$20:$U$20,1,2))),INDIRECT("_"&amp;_xlfn.XLOOKUP(AS$2,WatchbillMONTHLY!$A$20:$U$20,OFFSET(WatchbillMONTHLY!$A$20:$U$20,1,2))))=$A91,_xlfn.XLOOKUP(AS$2,WatchbillMONTHLY!$A$20:$U$20,OFFSET(WatchbillMONTHLY!$A$20:$U$20,1,2)),FALSE),TRUE,FALSE)),
IF(_xlfn.XLOOKUP(AS$2,WatchbillMONTHLY!$A$37:$U$37,OFFSET(WatchbillMONTHLY!$A$37:$U$37,1,2))=IF(_xlfn.XLOOKUP($A91,INDIRECT("_"&amp;_xlfn.XLOOKUP(AS$2,WatchbillMONTHLY!$A$37:$U$37,OFFSET(WatchbillMONTHLY!$A$37:$U$37,1,2))),INDIRECT("_"&amp;_xlfn.XLOOKUP(AS$2,WatchbillMONTHLY!$A$37:$U$37,OFFSET(WatchbillMONTHLY!$A$37:$U$37,1,2))))=$A91,_xlfn.XLOOKUP(AS$2,WatchbillMONTHLY!$A$37:$U$37,OFFSET(WatchbillMONTHLY!$A$37:$U$37,1,2)),FALSE),TRUE,FALSE)),
IF(_xlfn.XLOOKUP(AS$2,WatchbillMONTHLY!$A$54:$U$54,OFFSET(WatchbillMONTHLY!$A$54:$U$54,1,2))=IF(_xlfn.XLOOKUP($A91,INDIRECT("_"&amp;_xlfn.XLOOKUP(AS$2,WatchbillMONTHLY!$A$54:$U$54,OFFSET(WatchbillMONTHLY!$A$54:$U$54,1,2))),INDIRECT("_"&amp;_xlfn.XLOOKUP(AS$2,WatchbillMONTHLY!$A$54:$U$54,OFFSET(WatchbillMONTHLY!$A$54:$U$54,1,2))))=$A91,_xlfn.XLOOKUP(AS$2,WatchbillMONTHLY!$A$54:$U$54,OFFSET(WatchbillMONTHLY!$A$54:$U$54,1,2)),FALSE),TRUE,FALSE)),
IF(_xlfn.XLOOKUP(AS$2,WatchbillMONTHLY!$A$71:$U$71,OFFSET(WatchbillMONTHLY!$A$71:$U$71,1,2))=IF(_xlfn.XLOOKUP($A91,INDIRECT("_"&amp;_xlfn.XLOOKUP(AS$2,WatchbillMONTHLY!$A$71:$U$71,OFFSET(WatchbillMONTHLY!$A$71:$U$71,1,2))),INDIRECT("_"&amp;_xlfn.XLOOKUP(AS$2,WatchbillMONTHLY!$A$71:$U$71,OFFSET(WatchbillMONTHLY!$A$71:$U$71,1,2))))=$A91,_xlfn.XLOOKUP(AS$2,WatchbillMONTHLY!$A$71:$U$71,OFFSET(WatchbillMONTHLY!$A$71:$U$71,1,2)),FALSE),TRUE,FALSE)),
IF(_xlfn.XLOOKUP(AS$2,WatchbillMONTHLY!$A$88:$U$88,OFFSET(WatchbillMONTHLY!$A$88:$U$88,1,2))=IF(_xlfn.XLOOKUP($A91,INDIRECT("_"&amp;_xlfn.XLOOKUP(AS$2,WatchbillMONTHLY!$A$88:$U$88,OFFSET(WatchbillMONTHLY!$A$88:$U$88,1,2))),INDIRECT("_"&amp;_xlfn.XLOOKUP(AS$2,WatchbillMONTHLY!$A$88:$U$88,OFFSET(WatchbillMONTHLY!$A$88:$U$88,1,2))))=$A91,_xlfn.XLOOKUP(AS$2,WatchbillMONTHLY!$A$88:$U$88,OFFSET(WatchbillMONTHLY!$A$88:$U$88,1,2)),FALSE),TRUE,FALSE)),
FALSE),FALSE)</f>
        <v>0</v>
      </c>
      <c r="AT91" s="209" t="b" cm="1">
        <f t="array" aca="1" ref="AT91" ca="1">IF(AND($A91 &gt; 0, M91 &gt; 0,AT$2&lt;MiscFormulas!$A$5+1),
_xlfn.IFNA(
_xlfn.IFNA(
_xlfn.IFNA(
_xlfn.IFNA(
_xlfn.IFNA(
_xlfn.IFNA(
IF(_xlfn.XLOOKUP(AT$2,WatchbillMONTHLY!$A$3:$U$3,OFFSET(WatchbillMONTHLY!$A$3:$U$3,1,2))=IF(_xlfn.XLOOKUP($A91,INDIRECT("_"&amp;_xlfn.XLOOKUP(AT$2,WatchbillMONTHLY!$A$3:$U$3,OFFSET(WatchbillMONTHLY!$A$3:$U$3,1,2))),INDIRECT("_"&amp;_xlfn.XLOOKUP(AT$2,WatchbillMONTHLY!$A$3:$U$3,OFFSET(WatchbillMONTHLY!$A$3:$U$3,1,2))))=$A91,_xlfn.XLOOKUP(AT$2,WatchbillMONTHLY!$A$3:$U$3,OFFSET(WatchbillMONTHLY!$A$3:$U$3,1,2)),FALSE),TRUE,FALSE),
IF(_xlfn.XLOOKUP(AT$2,WatchbillMONTHLY!$A$20:$U$20,OFFSET(WatchbillMONTHLY!$A$20:$U$20,1,2))=IF(_xlfn.XLOOKUP($A91,INDIRECT("_"&amp;_xlfn.XLOOKUP(AT$2,WatchbillMONTHLY!$A$20:$U$20,OFFSET(WatchbillMONTHLY!$A$20:$U$20,1,2))),INDIRECT("_"&amp;_xlfn.XLOOKUP(AT$2,WatchbillMONTHLY!$A$20:$U$20,OFFSET(WatchbillMONTHLY!$A$20:$U$20,1,2))))=$A91,_xlfn.XLOOKUP(AT$2,WatchbillMONTHLY!$A$20:$U$20,OFFSET(WatchbillMONTHLY!$A$20:$U$20,1,2)),FALSE),TRUE,FALSE)),
IF(_xlfn.XLOOKUP(AT$2,WatchbillMONTHLY!$A$37:$U$37,OFFSET(WatchbillMONTHLY!$A$37:$U$37,1,2))=IF(_xlfn.XLOOKUP($A91,INDIRECT("_"&amp;_xlfn.XLOOKUP(AT$2,WatchbillMONTHLY!$A$37:$U$37,OFFSET(WatchbillMONTHLY!$A$37:$U$37,1,2))),INDIRECT("_"&amp;_xlfn.XLOOKUP(AT$2,WatchbillMONTHLY!$A$37:$U$37,OFFSET(WatchbillMONTHLY!$A$37:$U$37,1,2))))=$A91,_xlfn.XLOOKUP(AT$2,WatchbillMONTHLY!$A$37:$U$37,OFFSET(WatchbillMONTHLY!$A$37:$U$37,1,2)),FALSE),TRUE,FALSE)),
IF(_xlfn.XLOOKUP(AT$2,WatchbillMONTHLY!$A$54:$U$54,OFFSET(WatchbillMONTHLY!$A$54:$U$54,1,2))=IF(_xlfn.XLOOKUP($A91,INDIRECT("_"&amp;_xlfn.XLOOKUP(AT$2,WatchbillMONTHLY!$A$54:$U$54,OFFSET(WatchbillMONTHLY!$A$54:$U$54,1,2))),INDIRECT("_"&amp;_xlfn.XLOOKUP(AT$2,WatchbillMONTHLY!$A$54:$U$54,OFFSET(WatchbillMONTHLY!$A$54:$U$54,1,2))))=$A91,_xlfn.XLOOKUP(AT$2,WatchbillMONTHLY!$A$54:$U$54,OFFSET(WatchbillMONTHLY!$A$54:$U$54,1,2)),FALSE),TRUE,FALSE)),
IF(_xlfn.XLOOKUP(AT$2,WatchbillMONTHLY!$A$71:$U$71,OFFSET(WatchbillMONTHLY!$A$71:$U$71,1,2))=IF(_xlfn.XLOOKUP($A91,INDIRECT("_"&amp;_xlfn.XLOOKUP(AT$2,WatchbillMONTHLY!$A$71:$U$71,OFFSET(WatchbillMONTHLY!$A$71:$U$71,1,2))),INDIRECT("_"&amp;_xlfn.XLOOKUP(AT$2,WatchbillMONTHLY!$A$71:$U$71,OFFSET(WatchbillMONTHLY!$A$71:$U$71,1,2))))=$A91,_xlfn.XLOOKUP(AT$2,WatchbillMONTHLY!$A$71:$U$71,OFFSET(WatchbillMONTHLY!$A$71:$U$71,1,2)),FALSE),TRUE,FALSE)),
IF(_xlfn.XLOOKUP(AT$2,WatchbillMONTHLY!$A$88:$U$88,OFFSET(WatchbillMONTHLY!$A$88:$U$88,1,2))=IF(_xlfn.XLOOKUP($A91,INDIRECT("_"&amp;_xlfn.XLOOKUP(AT$2,WatchbillMONTHLY!$A$88:$U$88,OFFSET(WatchbillMONTHLY!$A$88:$U$88,1,2))),INDIRECT("_"&amp;_xlfn.XLOOKUP(AT$2,WatchbillMONTHLY!$A$88:$U$88,OFFSET(WatchbillMONTHLY!$A$88:$U$88,1,2))))=$A91,_xlfn.XLOOKUP(AT$2,WatchbillMONTHLY!$A$88:$U$88,OFFSET(WatchbillMONTHLY!$A$88:$U$88,1,2)),FALSE),TRUE,FALSE)),
FALSE),FALSE)</f>
        <v>0</v>
      </c>
      <c r="AU91" s="209" t="b" cm="1">
        <f t="array" aca="1" ref="AU91" ca="1">IF(AND($A91 &gt; 0, N91 &gt; 0,AU$2&lt;MiscFormulas!$A$5+1),
_xlfn.IFNA(
_xlfn.IFNA(
_xlfn.IFNA(
_xlfn.IFNA(
_xlfn.IFNA(
_xlfn.IFNA(
IF(_xlfn.XLOOKUP(AU$2,WatchbillMONTHLY!$A$3:$U$3,OFFSET(WatchbillMONTHLY!$A$3:$U$3,1,2))=IF(_xlfn.XLOOKUP($A91,INDIRECT("_"&amp;_xlfn.XLOOKUP(AU$2,WatchbillMONTHLY!$A$3:$U$3,OFFSET(WatchbillMONTHLY!$A$3:$U$3,1,2))),INDIRECT("_"&amp;_xlfn.XLOOKUP(AU$2,WatchbillMONTHLY!$A$3:$U$3,OFFSET(WatchbillMONTHLY!$A$3:$U$3,1,2))))=$A91,_xlfn.XLOOKUP(AU$2,WatchbillMONTHLY!$A$3:$U$3,OFFSET(WatchbillMONTHLY!$A$3:$U$3,1,2)),FALSE),TRUE,FALSE),
IF(_xlfn.XLOOKUP(AU$2,WatchbillMONTHLY!$A$20:$U$20,OFFSET(WatchbillMONTHLY!$A$20:$U$20,1,2))=IF(_xlfn.XLOOKUP($A91,INDIRECT("_"&amp;_xlfn.XLOOKUP(AU$2,WatchbillMONTHLY!$A$20:$U$20,OFFSET(WatchbillMONTHLY!$A$20:$U$20,1,2))),INDIRECT("_"&amp;_xlfn.XLOOKUP(AU$2,WatchbillMONTHLY!$A$20:$U$20,OFFSET(WatchbillMONTHLY!$A$20:$U$20,1,2))))=$A91,_xlfn.XLOOKUP(AU$2,WatchbillMONTHLY!$A$20:$U$20,OFFSET(WatchbillMONTHLY!$A$20:$U$20,1,2)),FALSE),TRUE,FALSE)),
IF(_xlfn.XLOOKUP(AU$2,WatchbillMONTHLY!$A$37:$U$37,OFFSET(WatchbillMONTHLY!$A$37:$U$37,1,2))=IF(_xlfn.XLOOKUP($A91,INDIRECT("_"&amp;_xlfn.XLOOKUP(AU$2,WatchbillMONTHLY!$A$37:$U$37,OFFSET(WatchbillMONTHLY!$A$37:$U$37,1,2))),INDIRECT("_"&amp;_xlfn.XLOOKUP(AU$2,WatchbillMONTHLY!$A$37:$U$37,OFFSET(WatchbillMONTHLY!$A$37:$U$37,1,2))))=$A91,_xlfn.XLOOKUP(AU$2,WatchbillMONTHLY!$A$37:$U$37,OFFSET(WatchbillMONTHLY!$A$37:$U$37,1,2)),FALSE),TRUE,FALSE)),
IF(_xlfn.XLOOKUP(AU$2,WatchbillMONTHLY!$A$54:$U$54,OFFSET(WatchbillMONTHLY!$A$54:$U$54,1,2))=IF(_xlfn.XLOOKUP($A91,INDIRECT("_"&amp;_xlfn.XLOOKUP(AU$2,WatchbillMONTHLY!$A$54:$U$54,OFFSET(WatchbillMONTHLY!$A$54:$U$54,1,2))),INDIRECT("_"&amp;_xlfn.XLOOKUP(AU$2,WatchbillMONTHLY!$A$54:$U$54,OFFSET(WatchbillMONTHLY!$A$54:$U$54,1,2))))=$A91,_xlfn.XLOOKUP(AU$2,WatchbillMONTHLY!$A$54:$U$54,OFFSET(WatchbillMONTHLY!$A$54:$U$54,1,2)),FALSE),TRUE,FALSE)),
IF(_xlfn.XLOOKUP(AU$2,WatchbillMONTHLY!$A$71:$U$71,OFFSET(WatchbillMONTHLY!$A$71:$U$71,1,2))=IF(_xlfn.XLOOKUP($A91,INDIRECT("_"&amp;_xlfn.XLOOKUP(AU$2,WatchbillMONTHLY!$A$71:$U$71,OFFSET(WatchbillMONTHLY!$A$71:$U$71,1,2))),INDIRECT("_"&amp;_xlfn.XLOOKUP(AU$2,WatchbillMONTHLY!$A$71:$U$71,OFFSET(WatchbillMONTHLY!$A$71:$U$71,1,2))))=$A91,_xlfn.XLOOKUP(AU$2,WatchbillMONTHLY!$A$71:$U$71,OFFSET(WatchbillMONTHLY!$A$71:$U$71,1,2)),FALSE),TRUE,FALSE)),
IF(_xlfn.XLOOKUP(AU$2,WatchbillMONTHLY!$A$88:$U$88,OFFSET(WatchbillMONTHLY!$A$88:$U$88,1,2))=IF(_xlfn.XLOOKUP($A91,INDIRECT("_"&amp;_xlfn.XLOOKUP(AU$2,WatchbillMONTHLY!$A$88:$U$88,OFFSET(WatchbillMONTHLY!$A$88:$U$88,1,2))),INDIRECT("_"&amp;_xlfn.XLOOKUP(AU$2,WatchbillMONTHLY!$A$88:$U$88,OFFSET(WatchbillMONTHLY!$A$88:$U$88,1,2))))=$A91,_xlfn.XLOOKUP(AU$2,WatchbillMONTHLY!$A$88:$U$88,OFFSET(WatchbillMONTHLY!$A$88:$U$88,1,2)),FALSE),TRUE,FALSE)),
FALSE),FALSE)</f>
        <v>0</v>
      </c>
      <c r="AV91" s="209" t="b" cm="1">
        <f t="array" aca="1" ref="AV91" ca="1">IF(AND($A91 &gt; 0, O91 &gt; 0,AV$2&lt;MiscFormulas!$A$5+1),
_xlfn.IFNA(
_xlfn.IFNA(
_xlfn.IFNA(
_xlfn.IFNA(
_xlfn.IFNA(
_xlfn.IFNA(
IF(_xlfn.XLOOKUP(AV$2,WatchbillMONTHLY!$A$3:$U$3,OFFSET(WatchbillMONTHLY!$A$3:$U$3,1,2))=IF(_xlfn.XLOOKUP($A91,INDIRECT("_"&amp;_xlfn.XLOOKUP(AV$2,WatchbillMONTHLY!$A$3:$U$3,OFFSET(WatchbillMONTHLY!$A$3:$U$3,1,2))),INDIRECT("_"&amp;_xlfn.XLOOKUP(AV$2,WatchbillMONTHLY!$A$3:$U$3,OFFSET(WatchbillMONTHLY!$A$3:$U$3,1,2))))=$A91,_xlfn.XLOOKUP(AV$2,WatchbillMONTHLY!$A$3:$U$3,OFFSET(WatchbillMONTHLY!$A$3:$U$3,1,2)),FALSE),TRUE,FALSE),
IF(_xlfn.XLOOKUP(AV$2,WatchbillMONTHLY!$A$20:$U$20,OFFSET(WatchbillMONTHLY!$A$20:$U$20,1,2))=IF(_xlfn.XLOOKUP($A91,INDIRECT("_"&amp;_xlfn.XLOOKUP(AV$2,WatchbillMONTHLY!$A$20:$U$20,OFFSET(WatchbillMONTHLY!$A$20:$U$20,1,2))),INDIRECT("_"&amp;_xlfn.XLOOKUP(AV$2,WatchbillMONTHLY!$A$20:$U$20,OFFSET(WatchbillMONTHLY!$A$20:$U$20,1,2))))=$A91,_xlfn.XLOOKUP(AV$2,WatchbillMONTHLY!$A$20:$U$20,OFFSET(WatchbillMONTHLY!$A$20:$U$20,1,2)),FALSE),TRUE,FALSE)),
IF(_xlfn.XLOOKUP(AV$2,WatchbillMONTHLY!$A$37:$U$37,OFFSET(WatchbillMONTHLY!$A$37:$U$37,1,2))=IF(_xlfn.XLOOKUP($A91,INDIRECT("_"&amp;_xlfn.XLOOKUP(AV$2,WatchbillMONTHLY!$A$37:$U$37,OFFSET(WatchbillMONTHLY!$A$37:$U$37,1,2))),INDIRECT("_"&amp;_xlfn.XLOOKUP(AV$2,WatchbillMONTHLY!$A$37:$U$37,OFFSET(WatchbillMONTHLY!$A$37:$U$37,1,2))))=$A91,_xlfn.XLOOKUP(AV$2,WatchbillMONTHLY!$A$37:$U$37,OFFSET(WatchbillMONTHLY!$A$37:$U$37,1,2)),FALSE),TRUE,FALSE)),
IF(_xlfn.XLOOKUP(AV$2,WatchbillMONTHLY!$A$54:$U$54,OFFSET(WatchbillMONTHLY!$A$54:$U$54,1,2))=IF(_xlfn.XLOOKUP($A91,INDIRECT("_"&amp;_xlfn.XLOOKUP(AV$2,WatchbillMONTHLY!$A$54:$U$54,OFFSET(WatchbillMONTHLY!$A$54:$U$54,1,2))),INDIRECT("_"&amp;_xlfn.XLOOKUP(AV$2,WatchbillMONTHLY!$A$54:$U$54,OFFSET(WatchbillMONTHLY!$A$54:$U$54,1,2))))=$A91,_xlfn.XLOOKUP(AV$2,WatchbillMONTHLY!$A$54:$U$54,OFFSET(WatchbillMONTHLY!$A$54:$U$54,1,2)),FALSE),TRUE,FALSE)),
IF(_xlfn.XLOOKUP(AV$2,WatchbillMONTHLY!$A$71:$U$71,OFFSET(WatchbillMONTHLY!$A$71:$U$71,1,2))=IF(_xlfn.XLOOKUP($A91,INDIRECT("_"&amp;_xlfn.XLOOKUP(AV$2,WatchbillMONTHLY!$A$71:$U$71,OFFSET(WatchbillMONTHLY!$A$71:$U$71,1,2))),INDIRECT("_"&amp;_xlfn.XLOOKUP(AV$2,WatchbillMONTHLY!$A$71:$U$71,OFFSET(WatchbillMONTHLY!$A$71:$U$71,1,2))))=$A91,_xlfn.XLOOKUP(AV$2,WatchbillMONTHLY!$A$71:$U$71,OFFSET(WatchbillMONTHLY!$A$71:$U$71,1,2)),FALSE),TRUE,FALSE)),
IF(_xlfn.XLOOKUP(AV$2,WatchbillMONTHLY!$A$88:$U$88,OFFSET(WatchbillMONTHLY!$A$88:$U$88,1,2))=IF(_xlfn.XLOOKUP($A91,INDIRECT("_"&amp;_xlfn.XLOOKUP(AV$2,WatchbillMONTHLY!$A$88:$U$88,OFFSET(WatchbillMONTHLY!$A$88:$U$88,1,2))),INDIRECT("_"&amp;_xlfn.XLOOKUP(AV$2,WatchbillMONTHLY!$A$88:$U$88,OFFSET(WatchbillMONTHLY!$A$88:$U$88,1,2))))=$A91,_xlfn.XLOOKUP(AV$2,WatchbillMONTHLY!$A$88:$U$88,OFFSET(WatchbillMONTHLY!$A$88:$U$88,1,2)),FALSE),TRUE,FALSE)),
FALSE),FALSE)</f>
        <v>0</v>
      </c>
      <c r="AW91" s="209" t="b" cm="1">
        <f t="array" aca="1" ref="AW91" ca="1">IF(AND($A91 &gt; 0, P91 &gt; 0,AW$2&lt;MiscFormulas!$A$5+1),
_xlfn.IFNA(
_xlfn.IFNA(
_xlfn.IFNA(
_xlfn.IFNA(
_xlfn.IFNA(
_xlfn.IFNA(
IF(_xlfn.XLOOKUP(AW$2,WatchbillMONTHLY!$A$3:$U$3,OFFSET(WatchbillMONTHLY!$A$3:$U$3,1,2))=IF(_xlfn.XLOOKUP($A91,INDIRECT("_"&amp;_xlfn.XLOOKUP(AW$2,WatchbillMONTHLY!$A$3:$U$3,OFFSET(WatchbillMONTHLY!$A$3:$U$3,1,2))),INDIRECT("_"&amp;_xlfn.XLOOKUP(AW$2,WatchbillMONTHLY!$A$3:$U$3,OFFSET(WatchbillMONTHLY!$A$3:$U$3,1,2))))=$A91,_xlfn.XLOOKUP(AW$2,WatchbillMONTHLY!$A$3:$U$3,OFFSET(WatchbillMONTHLY!$A$3:$U$3,1,2)),FALSE),TRUE,FALSE),
IF(_xlfn.XLOOKUP(AW$2,WatchbillMONTHLY!$A$20:$U$20,OFFSET(WatchbillMONTHLY!$A$20:$U$20,1,2))=IF(_xlfn.XLOOKUP($A91,INDIRECT("_"&amp;_xlfn.XLOOKUP(AW$2,WatchbillMONTHLY!$A$20:$U$20,OFFSET(WatchbillMONTHLY!$A$20:$U$20,1,2))),INDIRECT("_"&amp;_xlfn.XLOOKUP(AW$2,WatchbillMONTHLY!$A$20:$U$20,OFFSET(WatchbillMONTHLY!$A$20:$U$20,1,2))))=$A91,_xlfn.XLOOKUP(AW$2,WatchbillMONTHLY!$A$20:$U$20,OFFSET(WatchbillMONTHLY!$A$20:$U$20,1,2)),FALSE),TRUE,FALSE)),
IF(_xlfn.XLOOKUP(AW$2,WatchbillMONTHLY!$A$37:$U$37,OFFSET(WatchbillMONTHLY!$A$37:$U$37,1,2))=IF(_xlfn.XLOOKUP($A91,INDIRECT("_"&amp;_xlfn.XLOOKUP(AW$2,WatchbillMONTHLY!$A$37:$U$37,OFFSET(WatchbillMONTHLY!$A$37:$U$37,1,2))),INDIRECT("_"&amp;_xlfn.XLOOKUP(AW$2,WatchbillMONTHLY!$A$37:$U$37,OFFSET(WatchbillMONTHLY!$A$37:$U$37,1,2))))=$A91,_xlfn.XLOOKUP(AW$2,WatchbillMONTHLY!$A$37:$U$37,OFFSET(WatchbillMONTHLY!$A$37:$U$37,1,2)),FALSE),TRUE,FALSE)),
IF(_xlfn.XLOOKUP(AW$2,WatchbillMONTHLY!$A$54:$U$54,OFFSET(WatchbillMONTHLY!$A$54:$U$54,1,2))=IF(_xlfn.XLOOKUP($A91,INDIRECT("_"&amp;_xlfn.XLOOKUP(AW$2,WatchbillMONTHLY!$A$54:$U$54,OFFSET(WatchbillMONTHLY!$A$54:$U$54,1,2))),INDIRECT("_"&amp;_xlfn.XLOOKUP(AW$2,WatchbillMONTHLY!$A$54:$U$54,OFFSET(WatchbillMONTHLY!$A$54:$U$54,1,2))))=$A91,_xlfn.XLOOKUP(AW$2,WatchbillMONTHLY!$A$54:$U$54,OFFSET(WatchbillMONTHLY!$A$54:$U$54,1,2)),FALSE),TRUE,FALSE)),
IF(_xlfn.XLOOKUP(AW$2,WatchbillMONTHLY!$A$71:$U$71,OFFSET(WatchbillMONTHLY!$A$71:$U$71,1,2))=IF(_xlfn.XLOOKUP($A91,INDIRECT("_"&amp;_xlfn.XLOOKUP(AW$2,WatchbillMONTHLY!$A$71:$U$71,OFFSET(WatchbillMONTHLY!$A$71:$U$71,1,2))),INDIRECT("_"&amp;_xlfn.XLOOKUP(AW$2,WatchbillMONTHLY!$A$71:$U$71,OFFSET(WatchbillMONTHLY!$A$71:$U$71,1,2))))=$A91,_xlfn.XLOOKUP(AW$2,WatchbillMONTHLY!$A$71:$U$71,OFFSET(WatchbillMONTHLY!$A$71:$U$71,1,2)),FALSE),TRUE,FALSE)),
IF(_xlfn.XLOOKUP(AW$2,WatchbillMONTHLY!$A$88:$U$88,OFFSET(WatchbillMONTHLY!$A$88:$U$88,1,2))=IF(_xlfn.XLOOKUP($A91,INDIRECT("_"&amp;_xlfn.XLOOKUP(AW$2,WatchbillMONTHLY!$A$88:$U$88,OFFSET(WatchbillMONTHLY!$A$88:$U$88,1,2))),INDIRECT("_"&amp;_xlfn.XLOOKUP(AW$2,WatchbillMONTHLY!$A$88:$U$88,OFFSET(WatchbillMONTHLY!$A$88:$U$88,1,2))))=$A91,_xlfn.XLOOKUP(AW$2,WatchbillMONTHLY!$A$88:$U$88,OFFSET(WatchbillMONTHLY!$A$88:$U$88,1,2)),FALSE),TRUE,FALSE)),
FALSE),FALSE)</f>
        <v>0</v>
      </c>
      <c r="AX91" s="209" t="b" cm="1">
        <f t="array" aca="1" ref="AX91" ca="1">IF(AND($A91 &gt; 0, Q91 &gt; 0,AX$2&lt;MiscFormulas!$A$5+1),
_xlfn.IFNA(
_xlfn.IFNA(
_xlfn.IFNA(
_xlfn.IFNA(
_xlfn.IFNA(
_xlfn.IFNA(
IF(_xlfn.XLOOKUP(AX$2,WatchbillMONTHLY!$A$3:$U$3,OFFSET(WatchbillMONTHLY!$A$3:$U$3,1,2))=IF(_xlfn.XLOOKUP($A91,INDIRECT("_"&amp;_xlfn.XLOOKUP(AX$2,WatchbillMONTHLY!$A$3:$U$3,OFFSET(WatchbillMONTHLY!$A$3:$U$3,1,2))),INDIRECT("_"&amp;_xlfn.XLOOKUP(AX$2,WatchbillMONTHLY!$A$3:$U$3,OFFSET(WatchbillMONTHLY!$A$3:$U$3,1,2))))=$A91,_xlfn.XLOOKUP(AX$2,WatchbillMONTHLY!$A$3:$U$3,OFFSET(WatchbillMONTHLY!$A$3:$U$3,1,2)),FALSE),TRUE,FALSE),
IF(_xlfn.XLOOKUP(AX$2,WatchbillMONTHLY!$A$20:$U$20,OFFSET(WatchbillMONTHLY!$A$20:$U$20,1,2))=IF(_xlfn.XLOOKUP($A91,INDIRECT("_"&amp;_xlfn.XLOOKUP(AX$2,WatchbillMONTHLY!$A$20:$U$20,OFFSET(WatchbillMONTHLY!$A$20:$U$20,1,2))),INDIRECT("_"&amp;_xlfn.XLOOKUP(AX$2,WatchbillMONTHLY!$A$20:$U$20,OFFSET(WatchbillMONTHLY!$A$20:$U$20,1,2))))=$A91,_xlfn.XLOOKUP(AX$2,WatchbillMONTHLY!$A$20:$U$20,OFFSET(WatchbillMONTHLY!$A$20:$U$20,1,2)),FALSE),TRUE,FALSE)),
IF(_xlfn.XLOOKUP(AX$2,WatchbillMONTHLY!$A$37:$U$37,OFFSET(WatchbillMONTHLY!$A$37:$U$37,1,2))=IF(_xlfn.XLOOKUP($A91,INDIRECT("_"&amp;_xlfn.XLOOKUP(AX$2,WatchbillMONTHLY!$A$37:$U$37,OFFSET(WatchbillMONTHLY!$A$37:$U$37,1,2))),INDIRECT("_"&amp;_xlfn.XLOOKUP(AX$2,WatchbillMONTHLY!$A$37:$U$37,OFFSET(WatchbillMONTHLY!$A$37:$U$37,1,2))))=$A91,_xlfn.XLOOKUP(AX$2,WatchbillMONTHLY!$A$37:$U$37,OFFSET(WatchbillMONTHLY!$A$37:$U$37,1,2)),FALSE),TRUE,FALSE)),
IF(_xlfn.XLOOKUP(AX$2,WatchbillMONTHLY!$A$54:$U$54,OFFSET(WatchbillMONTHLY!$A$54:$U$54,1,2))=IF(_xlfn.XLOOKUP($A91,INDIRECT("_"&amp;_xlfn.XLOOKUP(AX$2,WatchbillMONTHLY!$A$54:$U$54,OFFSET(WatchbillMONTHLY!$A$54:$U$54,1,2))),INDIRECT("_"&amp;_xlfn.XLOOKUP(AX$2,WatchbillMONTHLY!$A$54:$U$54,OFFSET(WatchbillMONTHLY!$A$54:$U$54,1,2))))=$A91,_xlfn.XLOOKUP(AX$2,WatchbillMONTHLY!$A$54:$U$54,OFFSET(WatchbillMONTHLY!$A$54:$U$54,1,2)),FALSE),TRUE,FALSE)),
IF(_xlfn.XLOOKUP(AX$2,WatchbillMONTHLY!$A$71:$U$71,OFFSET(WatchbillMONTHLY!$A$71:$U$71,1,2))=IF(_xlfn.XLOOKUP($A91,INDIRECT("_"&amp;_xlfn.XLOOKUP(AX$2,WatchbillMONTHLY!$A$71:$U$71,OFFSET(WatchbillMONTHLY!$A$71:$U$71,1,2))),INDIRECT("_"&amp;_xlfn.XLOOKUP(AX$2,WatchbillMONTHLY!$A$71:$U$71,OFFSET(WatchbillMONTHLY!$A$71:$U$71,1,2))))=$A91,_xlfn.XLOOKUP(AX$2,WatchbillMONTHLY!$A$71:$U$71,OFFSET(WatchbillMONTHLY!$A$71:$U$71,1,2)),FALSE),TRUE,FALSE)),
IF(_xlfn.XLOOKUP(AX$2,WatchbillMONTHLY!$A$88:$U$88,OFFSET(WatchbillMONTHLY!$A$88:$U$88,1,2))=IF(_xlfn.XLOOKUP($A91,INDIRECT("_"&amp;_xlfn.XLOOKUP(AX$2,WatchbillMONTHLY!$A$88:$U$88,OFFSET(WatchbillMONTHLY!$A$88:$U$88,1,2))),INDIRECT("_"&amp;_xlfn.XLOOKUP(AX$2,WatchbillMONTHLY!$A$88:$U$88,OFFSET(WatchbillMONTHLY!$A$88:$U$88,1,2))))=$A91,_xlfn.XLOOKUP(AX$2,WatchbillMONTHLY!$A$88:$U$88,OFFSET(WatchbillMONTHLY!$A$88:$U$88,1,2)),FALSE),TRUE,FALSE)),
FALSE),FALSE)</f>
        <v>0</v>
      </c>
      <c r="AY91" s="209" t="b" cm="1">
        <f t="array" aca="1" ref="AY91" ca="1">IF(AND($A91 &gt; 0, R91 &gt; 0,AY$2&lt;MiscFormulas!$A$5+1),
_xlfn.IFNA(
_xlfn.IFNA(
_xlfn.IFNA(
_xlfn.IFNA(
_xlfn.IFNA(
_xlfn.IFNA(
IF(_xlfn.XLOOKUP(AY$2,WatchbillMONTHLY!$A$3:$U$3,OFFSET(WatchbillMONTHLY!$A$3:$U$3,1,2))=IF(_xlfn.XLOOKUP($A91,INDIRECT("_"&amp;_xlfn.XLOOKUP(AY$2,WatchbillMONTHLY!$A$3:$U$3,OFFSET(WatchbillMONTHLY!$A$3:$U$3,1,2))),INDIRECT("_"&amp;_xlfn.XLOOKUP(AY$2,WatchbillMONTHLY!$A$3:$U$3,OFFSET(WatchbillMONTHLY!$A$3:$U$3,1,2))))=$A91,_xlfn.XLOOKUP(AY$2,WatchbillMONTHLY!$A$3:$U$3,OFFSET(WatchbillMONTHLY!$A$3:$U$3,1,2)),FALSE),TRUE,FALSE),
IF(_xlfn.XLOOKUP(AY$2,WatchbillMONTHLY!$A$20:$U$20,OFFSET(WatchbillMONTHLY!$A$20:$U$20,1,2))=IF(_xlfn.XLOOKUP($A91,INDIRECT("_"&amp;_xlfn.XLOOKUP(AY$2,WatchbillMONTHLY!$A$20:$U$20,OFFSET(WatchbillMONTHLY!$A$20:$U$20,1,2))),INDIRECT("_"&amp;_xlfn.XLOOKUP(AY$2,WatchbillMONTHLY!$A$20:$U$20,OFFSET(WatchbillMONTHLY!$A$20:$U$20,1,2))))=$A91,_xlfn.XLOOKUP(AY$2,WatchbillMONTHLY!$A$20:$U$20,OFFSET(WatchbillMONTHLY!$A$20:$U$20,1,2)),FALSE),TRUE,FALSE)),
IF(_xlfn.XLOOKUP(AY$2,WatchbillMONTHLY!$A$37:$U$37,OFFSET(WatchbillMONTHLY!$A$37:$U$37,1,2))=IF(_xlfn.XLOOKUP($A91,INDIRECT("_"&amp;_xlfn.XLOOKUP(AY$2,WatchbillMONTHLY!$A$37:$U$37,OFFSET(WatchbillMONTHLY!$A$37:$U$37,1,2))),INDIRECT("_"&amp;_xlfn.XLOOKUP(AY$2,WatchbillMONTHLY!$A$37:$U$37,OFFSET(WatchbillMONTHLY!$A$37:$U$37,1,2))))=$A91,_xlfn.XLOOKUP(AY$2,WatchbillMONTHLY!$A$37:$U$37,OFFSET(WatchbillMONTHLY!$A$37:$U$37,1,2)),FALSE),TRUE,FALSE)),
IF(_xlfn.XLOOKUP(AY$2,WatchbillMONTHLY!$A$54:$U$54,OFFSET(WatchbillMONTHLY!$A$54:$U$54,1,2))=IF(_xlfn.XLOOKUP($A91,INDIRECT("_"&amp;_xlfn.XLOOKUP(AY$2,WatchbillMONTHLY!$A$54:$U$54,OFFSET(WatchbillMONTHLY!$A$54:$U$54,1,2))),INDIRECT("_"&amp;_xlfn.XLOOKUP(AY$2,WatchbillMONTHLY!$A$54:$U$54,OFFSET(WatchbillMONTHLY!$A$54:$U$54,1,2))))=$A91,_xlfn.XLOOKUP(AY$2,WatchbillMONTHLY!$A$54:$U$54,OFFSET(WatchbillMONTHLY!$A$54:$U$54,1,2)),FALSE),TRUE,FALSE)),
IF(_xlfn.XLOOKUP(AY$2,WatchbillMONTHLY!$A$71:$U$71,OFFSET(WatchbillMONTHLY!$A$71:$U$71,1,2))=IF(_xlfn.XLOOKUP($A91,INDIRECT("_"&amp;_xlfn.XLOOKUP(AY$2,WatchbillMONTHLY!$A$71:$U$71,OFFSET(WatchbillMONTHLY!$A$71:$U$71,1,2))),INDIRECT("_"&amp;_xlfn.XLOOKUP(AY$2,WatchbillMONTHLY!$A$71:$U$71,OFFSET(WatchbillMONTHLY!$A$71:$U$71,1,2))))=$A91,_xlfn.XLOOKUP(AY$2,WatchbillMONTHLY!$A$71:$U$71,OFFSET(WatchbillMONTHLY!$A$71:$U$71,1,2)),FALSE),TRUE,FALSE)),
IF(_xlfn.XLOOKUP(AY$2,WatchbillMONTHLY!$A$88:$U$88,OFFSET(WatchbillMONTHLY!$A$88:$U$88,1,2))=IF(_xlfn.XLOOKUP($A91,INDIRECT("_"&amp;_xlfn.XLOOKUP(AY$2,WatchbillMONTHLY!$A$88:$U$88,OFFSET(WatchbillMONTHLY!$A$88:$U$88,1,2))),INDIRECT("_"&amp;_xlfn.XLOOKUP(AY$2,WatchbillMONTHLY!$A$88:$U$88,OFFSET(WatchbillMONTHLY!$A$88:$U$88,1,2))))=$A91,_xlfn.XLOOKUP(AY$2,WatchbillMONTHLY!$A$88:$U$88,OFFSET(WatchbillMONTHLY!$A$88:$U$88,1,2)),FALSE),TRUE,FALSE)),
FALSE),FALSE)</f>
        <v>0</v>
      </c>
      <c r="AZ91" s="209" t="b" cm="1">
        <f t="array" aca="1" ref="AZ91" ca="1">IF(AND($A91 &gt; 0, S91 &gt; 0,AZ$2&lt;MiscFormulas!$A$5+1),
_xlfn.IFNA(
_xlfn.IFNA(
_xlfn.IFNA(
_xlfn.IFNA(
_xlfn.IFNA(
_xlfn.IFNA(
IF(_xlfn.XLOOKUP(AZ$2,WatchbillMONTHLY!$A$3:$U$3,OFFSET(WatchbillMONTHLY!$A$3:$U$3,1,2))=IF(_xlfn.XLOOKUP($A91,INDIRECT("_"&amp;_xlfn.XLOOKUP(AZ$2,WatchbillMONTHLY!$A$3:$U$3,OFFSET(WatchbillMONTHLY!$A$3:$U$3,1,2))),INDIRECT("_"&amp;_xlfn.XLOOKUP(AZ$2,WatchbillMONTHLY!$A$3:$U$3,OFFSET(WatchbillMONTHLY!$A$3:$U$3,1,2))))=$A91,_xlfn.XLOOKUP(AZ$2,WatchbillMONTHLY!$A$3:$U$3,OFFSET(WatchbillMONTHLY!$A$3:$U$3,1,2)),FALSE),TRUE,FALSE),
IF(_xlfn.XLOOKUP(AZ$2,WatchbillMONTHLY!$A$20:$U$20,OFFSET(WatchbillMONTHLY!$A$20:$U$20,1,2))=IF(_xlfn.XLOOKUP($A91,INDIRECT("_"&amp;_xlfn.XLOOKUP(AZ$2,WatchbillMONTHLY!$A$20:$U$20,OFFSET(WatchbillMONTHLY!$A$20:$U$20,1,2))),INDIRECT("_"&amp;_xlfn.XLOOKUP(AZ$2,WatchbillMONTHLY!$A$20:$U$20,OFFSET(WatchbillMONTHLY!$A$20:$U$20,1,2))))=$A91,_xlfn.XLOOKUP(AZ$2,WatchbillMONTHLY!$A$20:$U$20,OFFSET(WatchbillMONTHLY!$A$20:$U$20,1,2)),FALSE),TRUE,FALSE)),
IF(_xlfn.XLOOKUP(AZ$2,WatchbillMONTHLY!$A$37:$U$37,OFFSET(WatchbillMONTHLY!$A$37:$U$37,1,2))=IF(_xlfn.XLOOKUP($A91,INDIRECT("_"&amp;_xlfn.XLOOKUP(AZ$2,WatchbillMONTHLY!$A$37:$U$37,OFFSET(WatchbillMONTHLY!$A$37:$U$37,1,2))),INDIRECT("_"&amp;_xlfn.XLOOKUP(AZ$2,WatchbillMONTHLY!$A$37:$U$37,OFFSET(WatchbillMONTHLY!$A$37:$U$37,1,2))))=$A91,_xlfn.XLOOKUP(AZ$2,WatchbillMONTHLY!$A$37:$U$37,OFFSET(WatchbillMONTHLY!$A$37:$U$37,1,2)),FALSE),TRUE,FALSE)),
IF(_xlfn.XLOOKUP(AZ$2,WatchbillMONTHLY!$A$54:$U$54,OFFSET(WatchbillMONTHLY!$A$54:$U$54,1,2))=IF(_xlfn.XLOOKUP($A91,INDIRECT("_"&amp;_xlfn.XLOOKUP(AZ$2,WatchbillMONTHLY!$A$54:$U$54,OFFSET(WatchbillMONTHLY!$A$54:$U$54,1,2))),INDIRECT("_"&amp;_xlfn.XLOOKUP(AZ$2,WatchbillMONTHLY!$A$54:$U$54,OFFSET(WatchbillMONTHLY!$A$54:$U$54,1,2))))=$A91,_xlfn.XLOOKUP(AZ$2,WatchbillMONTHLY!$A$54:$U$54,OFFSET(WatchbillMONTHLY!$A$54:$U$54,1,2)),FALSE),TRUE,FALSE)),
IF(_xlfn.XLOOKUP(AZ$2,WatchbillMONTHLY!$A$71:$U$71,OFFSET(WatchbillMONTHLY!$A$71:$U$71,1,2))=IF(_xlfn.XLOOKUP($A91,INDIRECT("_"&amp;_xlfn.XLOOKUP(AZ$2,WatchbillMONTHLY!$A$71:$U$71,OFFSET(WatchbillMONTHLY!$A$71:$U$71,1,2))),INDIRECT("_"&amp;_xlfn.XLOOKUP(AZ$2,WatchbillMONTHLY!$A$71:$U$71,OFFSET(WatchbillMONTHLY!$A$71:$U$71,1,2))))=$A91,_xlfn.XLOOKUP(AZ$2,WatchbillMONTHLY!$A$71:$U$71,OFFSET(WatchbillMONTHLY!$A$71:$U$71,1,2)),FALSE),TRUE,FALSE)),
IF(_xlfn.XLOOKUP(AZ$2,WatchbillMONTHLY!$A$88:$U$88,OFFSET(WatchbillMONTHLY!$A$88:$U$88,1,2))=IF(_xlfn.XLOOKUP($A91,INDIRECT("_"&amp;_xlfn.XLOOKUP(AZ$2,WatchbillMONTHLY!$A$88:$U$88,OFFSET(WatchbillMONTHLY!$A$88:$U$88,1,2))),INDIRECT("_"&amp;_xlfn.XLOOKUP(AZ$2,WatchbillMONTHLY!$A$88:$U$88,OFFSET(WatchbillMONTHLY!$A$88:$U$88,1,2))))=$A91,_xlfn.XLOOKUP(AZ$2,WatchbillMONTHLY!$A$88:$U$88,OFFSET(WatchbillMONTHLY!$A$88:$U$88,1,2)),FALSE),TRUE,FALSE)),
FALSE),FALSE)</f>
        <v>0</v>
      </c>
      <c r="BA91" s="209" t="b" cm="1">
        <f t="array" aca="1" ref="BA91" ca="1">IF(AND($A91 &gt; 0, T91 &gt; 0,BA$2&lt;MiscFormulas!$A$5+1),
_xlfn.IFNA(
_xlfn.IFNA(
_xlfn.IFNA(
_xlfn.IFNA(
_xlfn.IFNA(
_xlfn.IFNA(
IF(_xlfn.XLOOKUP(BA$2,WatchbillMONTHLY!$A$3:$U$3,OFFSET(WatchbillMONTHLY!$A$3:$U$3,1,2))=IF(_xlfn.XLOOKUP($A91,INDIRECT("_"&amp;_xlfn.XLOOKUP(BA$2,WatchbillMONTHLY!$A$3:$U$3,OFFSET(WatchbillMONTHLY!$A$3:$U$3,1,2))),INDIRECT("_"&amp;_xlfn.XLOOKUP(BA$2,WatchbillMONTHLY!$A$3:$U$3,OFFSET(WatchbillMONTHLY!$A$3:$U$3,1,2))))=$A91,_xlfn.XLOOKUP(BA$2,WatchbillMONTHLY!$A$3:$U$3,OFFSET(WatchbillMONTHLY!$A$3:$U$3,1,2)),FALSE),TRUE,FALSE),
IF(_xlfn.XLOOKUP(BA$2,WatchbillMONTHLY!$A$20:$U$20,OFFSET(WatchbillMONTHLY!$A$20:$U$20,1,2))=IF(_xlfn.XLOOKUP($A91,INDIRECT("_"&amp;_xlfn.XLOOKUP(BA$2,WatchbillMONTHLY!$A$20:$U$20,OFFSET(WatchbillMONTHLY!$A$20:$U$20,1,2))),INDIRECT("_"&amp;_xlfn.XLOOKUP(BA$2,WatchbillMONTHLY!$A$20:$U$20,OFFSET(WatchbillMONTHLY!$A$20:$U$20,1,2))))=$A91,_xlfn.XLOOKUP(BA$2,WatchbillMONTHLY!$A$20:$U$20,OFFSET(WatchbillMONTHLY!$A$20:$U$20,1,2)),FALSE),TRUE,FALSE)),
IF(_xlfn.XLOOKUP(BA$2,WatchbillMONTHLY!$A$37:$U$37,OFFSET(WatchbillMONTHLY!$A$37:$U$37,1,2))=IF(_xlfn.XLOOKUP($A91,INDIRECT("_"&amp;_xlfn.XLOOKUP(BA$2,WatchbillMONTHLY!$A$37:$U$37,OFFSET(WatchbillMONTHLY!$A$37:$U$37,1,2))),INDIRECT("_"&amp;_xlfn.XLOOKUP(BA$2,WatchbillMONTHLY!$A$37:$U$37,OFFSET(WatchbillMONTHLY!$A$37:$U$37,1,2))))=$A91,_xlfn.XLOOKUP(BA$2,WatchbillMONTHLY!$A$37:$U$37,OFFSET(WatchbillMONTHLY!$A$37:$U$37,1,2)),FALSE),TRUE,FALSE)),
IF(_xlfn.XLOOKUP(BA$2,WatchbillMONTHLY!$A$54:$U$54,OFFSET(WatchbillMONTHLY!$A$54:$U$54,1,2))=IF(_xlfn.XLOOKUP($A91,INDIRECT("_"&amp;_xlfn.XLOOKUP(BA$2,WatchbillMONTHLY!$A$54:$U$54,OFFSET(WatchbillMONTHLY!$A$54:$U$54,1,2))),INDIRECT("_"&amp;_xlfn.XLOOKUP(BA$2,WatchbillMONTHLY!$A$54:$U$54,OFFSET(WatchbillMONTHLY!$A$54:$U$54,1,2))))=$A91,_xlfn.XLOOKUP(BA$2,WatchbillMONTHLY!$A$54:$U$54,OFFSET(WatchbillMONTHLY!$A$54:$U$54,1,2)),FALSE),TRUE,FALSE)),
IF(_xlfn.XLOOKUP(BA$2,WatchbillMONTHLY!$A$71:$U$71,OFFSET(WatchbillMONTHLY!$A$71:$U$71,1,2))=IF(_xlfn.XLOOKUP($A91,INDIRECT("_"&amp;_xlfn.XLOOKUP(BA$2,WatchbillMONTHLY!$A$71:$U$71,OFFSET(WatchbillMONTHLY!$A$71:$U$71,1,2))),INDIRECT("_"&amp;_xlfn.XLOOKUP(BA$2,WatchbillMONTHLY!$A$71:$U$71,OFFSET(WatchbillMONTHLY!$A$71:$U$71,1,2))))=$A91,_xlfn.XLOOKUP(BA$2,WatchbillMONTHLY!$A$71:$U$71,OFFSET(WatchbillMONTHLY!$A$71:$U$71,1,2)),FALSE),TRUE,FALSE)),
IF(_xlfn.XLOOKUP(BA$2,WatchbillMONTHLY!$A$88:$U$88,OFFSET(WatchbillMONTHLY!$A$88:$U$88,1,2))=IF(_xlfn.XLOOKUP($A91,INDIRECT("_"&amp;_xlfn.XLOOKUP(BA$2,WatchbillMONTHLY!$A$88:$U$88,OFFSET(WatchbillMONTHLY!$A$88:$U$88,1,2))),INDIRECT("_"&amp;_xlfn.XLOOKUP(BA$2,WatchbillMONTHLY!$A$88:$U$88,OFFSET(WatchbillMONTHLY!$A$88:$U$88,1,2))))=$A91,_xlfn.XLOOKUP(BA$2,WatchbillMONTHLY!$A$88:$U$88,OFFSET(WatchbillMONTHLY!$A$88:$U$88,1,2)),FALSE),TRUE,FALSE)),
FALSE),FALSE)</f>
        <v>0</v>
      </c>
      <c r="BB91" s="209" t="b" cm="1">
        <f t="array" aca="1" ref="BB91" ca="1">IF(AND($A91 &gt; 0, U91 &gt; 0,BB$2&lt;MiscFormulas!$A$5+1),
_xlfn.IFNA(
_xlfn.IFNA(
_xlfn.IFNA(
_xlfn.IFNA(
_xlfn.IFNA(
_xlfn.IFNA(
IF(_xlfn.XLOOKUP(BB$2,WatchbillMONTHLY!$A$3:$U$3,OFFSET(WatchbillMONTHLY!$A$3:$U$3,1,2))=IF(_xlfn.XLOOKUP($A91,INDIRECT("_"&amp;_xlfn.XLOOKUP(BB$2,WatchbillMONTHLY!$A$3:$U$3,OFFSET(WatchbillMONTHLY!$A$3:$U$3,1,2))),INDIRECT("_"&amp;_xlfn.XLOOKUP(BB$2,WatchbillMONTHLY!$A$3:$U$3,OFFSET(WatchbillMONTHLY!$A$3:$U$3,1,2))))=$A91,_xlfn.XLOOKUP(BB$2,WatchbillMONTHLY!$A$3:$U$3,OFFSET(WatchbillMONTHLY!$A$3:$U$3,1,2)),FALSE),TRUE,FALSE),
IF(_xlfn.XLOOKUP(BB$2,WatchbillMONTHLY!$A$20:$U$20,OFFSET(WatchbillMONTHLY!$A$20:$U$20,1,2))=IF(_xlfn.XLOOKUP($A91,INDIRECT("_"&amp;_xlfn.XLOOKUP(BB$2,WatchbillMONTHLY!$A$20:$U$20,OFFSET(WatchbillMONTHLY!$A$20:$U$20,1,2))),INDIRECT("_"&amp;_xlfn.XLOOKUP(BB$2,WatchbillMONTHLY!$A$20:$U$20,OFFSET(WatchbillMONTHLY!$A$20:$U$20,1,2))))=$A91,_xlfn.XLOOKUP(BB$2,WatchbillMONTHLY!$A$20:$U$20,OFFSET(WatchbillMONTHLY!$A$20:$U$20,1,2)),FALSE),TRUE,FALSE)),
IF(_xlfn.XLOOKUP(BB$2,WatchbillMONTHLY!$A$37:$U$37,OFFSET(WatchbillMONTHLY!$A$37:$U$37,1,2))=IF(_xlfn.XLOOKUP($A91,INDIRECT("_"&amp;_xlfn.XLOOKUP(BB$2,WatchbillMONTHLY!$A$37:$U$37,OFFSET(WatchbillMONTHLY!$A$37:$U$37,1,2))),INDIRECT("_"&amp;_xlfn.XLOOKUP(BB$2,WatchbillMONTHLY!$A$37:$U$37,OFFSET(WatchbillMONTHLY!$A$37:$U$37,1,2))))=$A91,_xlfn.XLOOKUP(BB$2,WatchbillMONTHLY!$A$37:$U$37,OFFSET(WatchbillMONTHLY!$A$37:$U$37,1,2)),FALSE),TRUE,FALSE)),
IF(_xlfn.XLOOKUP(BB$2,WatchbillMONTHLY!$A$54:$U$54,OFFSET(WatchbillMONTHLY!$A$54:$U$54,1,2))=IF(_xlfn.XLOOKUP($A91,INDIRECT("_"&amp;_xlfn.XLOOKUP(BB$2,WatchbillMONTHLY!$A$54:$U$54,OFFSET(WatchbillMONTHLY!$A$54:$U$54,1,2))),INDIRECT("_"&amp;_xlfn.XLOOKUP(BB$2,WatchbillMONTHLY!$A$54:$U$54,OFFSET(WatchbillMONTHLY!$A$54:$U$54,1,2))))=$A91,_xlfn.XLOOKUP(BB$2,WatchbillMONTHLY!$A$54:$U$54,OFFSET(WatchbillMONTHLY!$A$54:$U$54,1,2)),FALSE),TRUE,FALSE)),
IF(_xlfn.XLOOKUP(BB$2,WatchbillMONTHLY!$A$71:$U$71,OFFSET(WatchbillMONTHLY!$A$71:$U$71,1,2))=IF(_xlfn.XLOOKUP($A91,INDIRECT("_"&amp;_xlfn.XLOOKUP(BB$2,WatchbillMONTHLY!$A$71:$U$71,OFFSET(WatchbillMONTHLY!$A$71:$U$71,1,2))),INDIRECT("_"&amp;_xlfn.XLOOKUP(BB$2,WatchbillMONTHLY!$A$71:$U$71,OFFSET(WatchbillMONTHLY!$A$71:$U$71,1,2))))=$A91,_xlfn.XLOOKUP(BB$2,WatchbillMONTHLY!$A$71:$U$71,OFFSET(WatchbillMONTHLY!$A$71:$U$71,1,2)),FALSE),TRUE,FALSE)),
IF(_xlfn.XLOOKUP(BB$2,WatchbillMONTHLY!$A$88:$U$88,OFFSET(WatchbillMONTHLY!$A$88:$U$88,1,2))=IF(_xlfn.XLOOKUP($A91,INDIRECT("_"&amp;_xlfn.XLOOKUP(BB$2,WatchbillMONTHLY!$A$88:$U$88,OFFSET(WatchbillMONTHLY!$A$88:$U$88,1,2))),INDIRECT("_"&amp;_xlfn.XLOOKUP(BB$2,WatchbillMONTHLY!$A$88:$U$88,OFFSET(WatchbillMONTHLY!$A$88:$U$88,1,2))))=$A91,_xlfn.XLOOKUP(BB$2,WatchbillMONTHLY!$A$88:$U$88,OFFSET(WatchbillMONTHLY!$A$88:$U$88,1,2)),FALSE),TRUE,FALSE)),
FALSE),FALSE)</f>
        <v>0</v>
      </c>
      <c r="BC91" s="209" t="b" cm="1">
        <f t="array" aca="1" ref="BC91" ca="1">IF(AND($A91 &gt; 0, V91 &gt; 0,BC$2&lt;MiscFormulas!$A$5+1),
_xlfn.IFNA(
_xlfn.IFNA(
_xlfn.IFNA(
_xlfn.IFNA(
_xlfn.IFNA(
_xlfn.IFNA(
IF(_xlfn.XLOOKUP(BC$2,WatchbillMONTHLY!$A$3:$U$3,OFFSET(WatchbillMONTHLY!$A$3:$U$3,1,2))=IF(_xlfn.XLOOKUP($A91,INDIRECT("_"&amp;_xlfn.XLOOKUP(BC$2,WatchbillMONTHLY!$A$3:$U$3,OFFSET(WatchbillMONTHLY!$A$3:$U$3,1,2))),INDIRECT("_"&amp;_xlfn.XLOOKUP(BC$2,WatchbillMONTHLY!$A$3:$U$3,OFFSET(WatchbillMONTHLY!$A$3:$U$3,1,2))))=$A91,_xlfn.XLOOKUP(BC$2,WatchbillMONTHLY!$A$3:$U$3,OFFSET(WatchbillMONTHLY!$A$3:$U$3,1,2)),FALSE),TRUE,FALSE),
IF(_xlfn.XLOOKUP(BC$2,WatchbillMONTHLY!$A$20:$U$20,OFFSET(WatchbillMONTHLY!$A$20:$U$20,1,2))=IF(_xlfn.XLOOKUP($A91,INDIRECT("_"&amp;_xlfn.XLOOKUP(BC$2,WatchbillMONTHLY!$A$20:$U$20,OFFSET(WatchbillMONTHLY!$A$20:$U$20,1,2))),INDIRECT("_"&amp;_xlfn.XLOOKUP(BC$2,WatchbillMONTHLY!$A$20:$U$20,OFFSET(WatchbillMONTHLY!$A$20:$U$20,1,2))))=$A91,_xlfn.XLOOKUP(BC$2,WatchbillMONTHLY!$A$20:$U$20,OFFSET(WatchbillMONTHLY!$A$20:$U$20,1,2)),FALSE),TRUE,FALSE)),
IF(_xlfn.XLOOKUP(BC$2,WatchbillMONTHLY!$A$37:$U$37,OFFSET(WatchbillMONTHLY!$A$37:$U$37,1,2))=IF(_xlfn.XLOOKUP($A91,INDIRECT("_"&amp;_xlfn.XLOOKUP(BC$2,WatchbillMONTHLY!$A$37:$U$37,OFFSET(WatchbillMONTHLY!$A$37:$U$37,1,2))),INDIRECT("_"&amp;_xlfn.XLOOKUP(BC$2,WatchbillMONTHLY!$A$37:$U$37,OFFSET(WatchbillMONTHLY!$A$37:$U$37,1,2))))=$A91,_xlfn.XLOOKUP(BC$2,WatchbillMONTHLY!$A$37:$U$37,OFFSET(WatchbillMONTHLY!$A$37:$U$37,1,2)),FALSE),TRUE,FALSE)),
IF(_xlfn.XLOOKUP(BC$2,WatchbillMONTHLY!$A$54:$U$54,OFFSET(WatchbillMONTHLY!$A$54:$U$54,1,2))=IF(_xlfn.XLOOKUP($A91,INDIRECT("_"&amp;_xlfn.XLOOKUP(BC$2,WatchbillMONTHLY!$A$54:$U$54,OFFSET(WatchbillMONTHLY!$A$54:$U$54,1,2))),INDIRECT("_"&amp;_xlfn.XLOOKUP(BC$2,WatchbillMONTHLY!$A$54:$U$54,OFFSET(WatchbillMONTHLY!$A$54:$U$54,1,2))))=$A91,_xlfn.XLOOKUP(BC$2,WatchbillMONTHLY!$A$54:$U$54,OFFSET(WatchbillMONTHLY!$A$54:$U$54,1,2)),FALSE),TRUE,FALSE)),
IF(_xlfn.XLOOKUP(BC$2,WatchbillMONTHLY!$A$71:$U$71,OFFSET(WatchbillMONTHLY!$A$71:$U$71,1,2))=IF(_xlfn.XLOOKUP($A91,INDIRECT("_"&amp;_xlfn.XLOOKUP(BC$2,WatchbillMONTHLY!$A$71:$U$71,OFFSET(WatchbillMONTHLY!$A$71:$U$71,1,2))),INDIRECT("_"&amp;_xlfn.XLOOKUP(BC$2,WatchbillMONTHLY!$A$71:$U$71,OFFSET(WatchbillMONTHLY!$A$71:$U$71,1,2))))=$A91,_xlfn.XLOOKUP(BC$2,WatchbillMONTHLY!$A$71:$U$71,OFFSET(WatchbillMONTHLY!$A$71:$U$71,1,2)),FALSE),TRUE,FALSE)),
IF(_xlfn.XLOOKUP(BC$2,WatchbillMONTHLY!$A$88:$U$88,OFFSET(WatchbillMONTHLY!$A$88:$U$88,1,2))=IF(_xlfn.XLOOKUP($A91,INDIRECT("_"&amp;_xlfn.XLOOKUP(BC$2,WatchbillMONTHLY!$A$88:$U$88,OFFSET(WatchbillMONTHLY!$A$88:$U$88,1,2))),INDIRECT("_"&amp;_xlfn.XLOOKUP(BC$2,WatchbillMONTHLY!$A$88:$U$88,OFFSET(WatchbillMONTHLY!$A$88:$U$88,1,2))))=$A91,_xlfn.XLOOKUP(BC$2,WatchbillMONTHLY!$A$88:$U$88,OFFSET(WatchbillMONTHLY!$A$88:$U$88,1,2)),FALSE),TRUE,FALSE)),
FALSE),FALSE)</f>
        <v>0</v>
      </c>
      <c r="BD91" s="209" t="b" cm="1">
        <f t="array" aca="1" ref="BD91" ca="1">IF(AND($A91 &gt; 0, W91 &gt; 0,BD$2&lt;MiscFormulas!$A$5+1),
_xlfn.IFNA(
_xlfn.IFNA(
_xlfn.IFNA(
_xlfn.IFNA(
_xlfn.IFNA(
_xlfn.IFNA(
IF(_xlfn.XLOOKUP(BD$2,WatchbillMONTHLY!$A$3:$U$3,OFFSET(WatchbillMONTHLY!$A$3:$U$3,1,2))=IF(_xlfn.XLOOKUP($A91,INDIRECT("_"&amp;_xlfn.XLOOKUP(BD$2,WatchbillMONTHLY!$A$3:$U$3,OFFSET(WatchbillMONTHLY!$A$3:$U$3,1,2))),INDIRECT("_"&amp;_xlfn.XLOOKUP(BD$2,WatchbillMONTHLY!$A$3:$U$3,OFFSET(WatchbillMONTHLY!$A$3:$U$3,1,2))))=$A91,_xlfn.XLOOKUP(BD$2,WatchbillMONTHLY!$A$3:$U$3,OFFSET(WatchbillMONTHLY!$A$3:$U$3,1,2)),FALSE),TRUE,FALSE),
IF(_xlfn.XLOOKUP(BD$2,WatchbillMONTHLY!$A$20:$U$20,OFFSET(WatchbillMONTHLY!$A$20:$U$20,1,2))=IF(_xlfn.XLOOKUP($A91,INDIRECT("_"&amp;_xlfn.XLOOKUP(BD$2,WatchbillMONTHLY!$A$20:$U$20,OFFSET(WatchbillMONTHLY!$A$20:$U$20,1,2))),INDIRECT("_"&amp;_xlfn.XLOOKUP(BD$2,WatchbillMONTHLY!$A$20:$U$20,OFFSET(WatchbillMONTHLY!$A$20:$U$20,1,2))))=$A91,_xlfn.XLOOKUP(BD$2,WatchbillMONTHLY!$A$20:$U$20,OFFSET(WatchbillMONTHLY!$A$20:$U$20,1,2)),FALSE),TRUE,FALSE)),
IF(_xlfn.XLOOKUP(BD$2,WatchbillMONTHLY!$A$37:$U$37,OFFSET(WatchbillMONTHLY!$A$37:$U$37,1,2))=IF(_xlfn.XLOOKUP($A91,INDIRECT("_"&amp;_xlfn.XLOOKUP(BD$2,WatchbillMONTHLY!$A$37:$U$37,OFFSET(WatchbillMONTHLY!$A$37:$U$37,1,2))),INDIRECT("_"&amp;_xlfn.XLOOKUP(BD$2,WatchbillMONTHLY!$A$37:$U$37,OFFSET(WatchbillMONTHLY!$A$37:$U$37,1,2))))=$A91,_xlfn.XLOOKUP(BD$2,WatchbillMONTHLY!$A$37:$U$37,OFFSET(WatchbillMONTHLY!$A$37:$U$37,1,2)),FALSE),TRUE,FALSE)),
IF(_xlfn.XLOOKUP(BD$2,WatchbillMONTHLY!$A$54:$U$54,OFFSET(WatchbillMONTHLY!$A$54:$U$54,1,2))=IF(_xlfn.XLOOKUP($A91,INDIRECT("_"&amp;_xlfn.XLOOKUP(BD$2,WatchbillMONTHLY!$A$54:$U$54,OFFSET(WatchbillMONTHLY!$A$54:$U$54,1,2))),INDIRECT("_"&amp;_xlfn.XLOOKUP(BD$2,WatchbillMONTHLY!$A$54:$U$54,OFFSET(WatchbillMONTHLY!$A$54:$U$54,1,2))))=$A91,_xlfn.XLOOKUP(BD$2,WatchbillMONTHLY!$A$54:$U$54,OFFSET(WatchbillMONTHLY!$A$54:$U$54,1,2)),FALSE),TRUE,FALSE)),
IF(_xlfn.XLOOKUP(BD$2,WatchbillMONTHLY!$A$71:$U$71,OFFSET(WatchbillMONTHLY!$A$71:$U$71,1,2))=IF(_xlfn.XLOOKUP($A91,INDIRECT("_"&amp;_xlfn.XLOOKUP(BD$2,WatchbillMONTHLY!$A$71:$U$71,OFFSET(WatchbillMONTHLY!$A$71:$U$71,1,2))),INDIRECT("_"&amp;_xlfn.XLOOKUP(BD$2,WatchbillMONTHLY!$A$71:$U$71,OFFSET(WatchbillMONTHLY!$A$71:$U$71,1,2))))=$A91,_xlfn.XLOOKUP(BD$2,WatchbillMONTHLY!$A$71:$U$71,OFFSET(WatchbillMONTHLY!$A$71:$U$71,1,2)),FALSE),TRUE,FALSE)),
IF(_xlfn.XLOOKUP(BD$2,WatchbillMONTHLY!$A$88:$U$88,OFFSET(WatchbillMONTHLY!$A$88:$U$88,1,2))=IF(_xlfn.XLOOKUP($A91,INDIRECT("_"&amp;_xlfn.XLOOKUP(BD$2,WatchbillMONTHLY!$A$88:$U$88,OFFSET(WatchbillMONTHLY!$A$88:$U$88,1,2))),INDIRECT("_"&amp;_xlfn.XLOOKUP(BD$2,WatchbillMONTHLY!$A$88:$U$88,OFFSET(WatchbillMONTHLY!$A$88:$U$88,1,2))))=$A91,_xlfn.XLOOKUP(BD$2,WatchbillMONTHLY!$A$88:$U$88,OFFSET(WatchbillMONTHLY!$A$88:$U$88,1,2)),FALSE),TRUE,FALSE)),
FALSE),FALSE)</f>
        <v>0</v>
      </c>
      <c r="BE91" s="209" t="b" cm="1">
        <f t="array" aca="1" ref="BE91" ca="1">IF(AND($A91 &gt; 0, X91 &gt; 0,BE$2&lt;MiscFormulas!$A$5+1),
_xlfn.IFNA(
_xlfn.IFNA(
_xlfn.IFNA(
_xlfn.IFNA(
_xlfn.IFNA(
_xlfn.IFNA(
IF(_xlfn.XLOOKUP(BE$2,WatchbillMONTHLY!$A$3:$U$3,OFFSET(WatchbillMONTHLY!$A$3:$U$3,1,2))=IF(_xlfn.XLOOKUP($A91,INDIRECT("_"&amp;_xlfn.XLOOKUP(BE$2,WatchbillMONTHLY!$A$3:$U$3,OFFSET(WatchbillMONTHLY!$A$3:$U$3,1,2))),INDIRECT("_"&amp;_xlfn.XLOOKUP(BE$2,WatchbillMONTHLY!$A$3:$U$3,OFFSET(WatchbillMONTHLY!$A$3:$U$3,1,2))))=$A91,_xlfn.XLOOKUP(BE$2,WatchbillMONTHLY!$A$3:$U$3,OFFSET(WatchbillMONTHLY!$A$3:$U$3,1,2)),FALSE),TRUE,FALSE),
IF(_xlfn.XLOOKUP(BE$2,WatchbillMONTHLY!$A$20:$U$20,OFFSET(WatchbillMONTHLY!$A$20:$U$20,1,2))=IF(_xlfn.XLOOKUP($A91,INDIRECT("_"&amp;_xlfn.XLOOKUP(BE$2,WatchbillMONTHLY!$A$20:$U$20,OFFSET(WatchbillMONTHLY!$A$20:$U$20,1,2))),INDIRECT("_"&amp;_xlfn.XLOOKUP(BE$2,WatchbillMONTHLY!$A$20:$U$20,OFFSET(WatchbillMONTHLY!$A$20:$U$20,1,2))))=$A91,_xlfn.XLOOKUP(BE$2,WatchbillMONTHLY!$A$20:$U$20,OFFSET(WatchbillMONTHLY!$A$20:$U$20,1,2)),FALSE),TRUE,FALSE)),
IF(_xlfn.XLOOKUP(BE$2,WatchbillMONTHLY!$A$37:$U$37,OFFSET(WatchbillMONTHLY!$A$37:$U$37,1,2))=IF(_xlfn.XLOOKUP($A91,INDIRECT("_"&amp;_xlfn.XLOOKUP(BE$2,WatchbillMONTHLY!$A$37:$U$37,OFFSET(WatchbillMONTHLY!$A$37:$U$37,1,2))),INDIRECT("_"&amp;_xlfn.XLOOKUP(BE$2,WatchbillMONTHLY!$A$37:$U$37,OFFSET(WatchbillMONTHLY!$A$37:$U$37,1,2))))=$A91,_xlfn.XLOOKUP(BE$2,WatchbillMONTHLY!$A$37:$U$37,OFFSET(WatchbillMONTHLY!$A$37:$U$37,1,2)),FALSE),TRUE,FALSE)),
IF(_xlfn.XLOOKUP(BE$2,WatchbillMONTHLY!$A$54:$U$54,OFFSET(WatchbillMONTHLY!$A$54:$U$54,1,2))=IF(_xlfn.XLOOKUP($A91,INDIRECT("_"&amp;_xlfn.XLOOKUP(BE$2,WatchbillMONTHLY!$A$54:$U$54,OFFSET(WatchbillMONTHLY!$A$54:$U$54,1,2))),INDIRECT("_"&amp;_xlfn.XLOOKUP(BE$2,WatchbillMONTHLY!$A$54:$U$54,OFFSET(WatchbillMONTHLY!$A$54:$U$54,1,2))))=$A91,_xlfn.XLOOKUP(BE$2,WatchbillMONTHLY!$A$54:$U$54,OFFSET(WatchbillMONTHLY!$A$54:$U$54,1,2)),FALSE),TRUE,FALSE)),
IF(_xlfn.XLOOKUP(BE$2,WatchbillMONTHLY!$A$71:$U$71,OFFSET(WatchbillMONTHLY!$A$71:$U$71,1,2))=IF(_xlfn.XLOOKUP($A91,INDIRECT("_"&amp;_xlfn.XLOOKUP(BE$2,WatchbillMONTHLY!$A$71:$U$71,OFFSET(WatchbillMONTHLY!$A$71:$U$71,1,2))),INDIRECT("_"&amp;_xlfn.XLOOKUP(BE$2,WatchbillMONTHLY!$A$71:$U$71,OFFSET(WatchbillMONTHLY!$A$71:$U$71,1,2))))=$A91,_xlfn.XLOOKUP(BE$2,WatchbillMONTHLY!$A$71:$U$71,OFFSET(WatchbillMONTHLY!$A$71:$U$71,1,2)),FALSE),TRUE,FALSE)),
IF(_xlfn.XLOOKUP(BE$2,WatchbillMONTHLY!$A$88:$U$88,OFFSET(WatchbillMONTHLY!$A$88:$U$88,1,2))=IF(_xlfn.XLOOKUP($A91,INDIRECT("_"&amp;_xlfn.XLOOKUP(BE$2,WatchbillMONTHLY!$A$88:$U$88,OFFSET(WatchbillMONTHLY!$A$88:$U$88,1,2))),INDIRECT("_"&amp;_xlfn.XLOOKUP(BE$2,WatchbillMONTHLY!$A$88:$U$88,OFFSET(WatchbillMONTHLY!$A$88:$U$88,1,2))))=$A91,_xlfn.XLOOKUP(BE$2,WatchbillMONTHLY!$A$88:$U$88,OFFSET(WatchbillMONTHLY!$A$88:$U$88,1,2)),FALSE),TRUE,FALSE)),
FALSE),FALSE)</f>
        <v>0</v>
      </c>
      <c r="BF91" s="209" t="b" cm="1">
        <f t="array" aca="1" ref="BF91" ca="1">IF(AND($A91 &gt; 0, Y91 &gt; 0,BF$2&lt;MiscFormulas!$A$5+1),
_xlfn.IFNA(
_xlfn.IFNA(
_xlfn.IFNA(
_xlfn.IFNA(
_xlfn.IFNA(
_xlfn.IFNA(
IF(_xlfn.XLOOKUP(BF$2,WatchbillMONTHLY!$A$3:$U$3,OFFSET(WatchbillMONTHLY!$A$3:$U$3,1,2))=IF(_xlfn.XLOOKUP($A91,INDIRECT("_"&amp;_xlfn.XLOOKUP(BF$2,WatchbillMONTHLY!$A$3:$U$3,OFFSET(WatchbillMONTHLY!$A$3:$U$3,1,2))),INDIRECT("_"&amp;_xlfn.XLOOKUP(BF$2,WatchbillMONTHLY!$A$3:$U$3,OFFSET(WatchbillMONTHLY!$A$3:$U$3,1,2))))=$A91,_xlfn.XLOOKUP(BF$2,WatchbillMONTHLY!$A$3:$U$3,OFFSET(WatchbillMONTHLY!$A$3:$U$3,1,2)),FALSE),TRUE,FALSE),
IF(_xlfn.XLOOKUP(BF$2,WatchbillMONTHLY!$A$20:$U$20,OFFSET(WatchbillMONTHLY!$A$20:$U$20,1,2))=IF(_xlfn.XLOOKUP($A91,INDIRECT("_"&amp;_xlfn.XLOOKUP(BF$2,WatchbillMONTHLY!$A$20:$U$20,OFFSET(WatchbillMONTHLY!$A$20:$U$20,1,2))),INDIRECT("_"&amp;_xlfn.XLOOKUP(BF$2,WatchbillMONTHLY!$A$20:$U$20,OFFSET(WatchbillMONTHLY!$A$20:$U$20,1,2))))=$A91,_xlfn.XLOOKUP(BF$2,WatchbillMONTHLY!$A$20:$U$20,OFFSET(WatchbillMONTHLY!$A$20:$U$20,1,2)),FALSE),TRUE,FALSE)),
IF(_xlfn.XLOOKUP(BF$2,WatchbillMONTHLY!$A$37:$U$37,OFFSET(WatchbillMONTHLY!$A$37:$U$37,1,2))=IF(_xlfn.XLOOKUP($A91,INDIRECT("_"&amp;_xlfn.XLOOKUP(BF$2,WatchbillMONTHLY!$A$37:$U$37,OFFSET(WatchbillMONTHLY!$A$37:$U$37,1,2))),INDIRECT("_"&amp;_xlfn.XLOOKUP(BF$2,WatchbillMONTHLY!$A$37:$U$37,OFFSET(WatchbillMONTHLY!$A$37:$U$37,1,2))))=$A91,_xlfn.XLOOKUP(BF$2,WatchbillMONTHLY!$A$37:$U$37,OFFSET(WatchbillMONTHLY!$A$37:$U$37,1,2)),FALSE),TRUE,FALSE)),
IF(_xlfn.XLOOKUP(BF$2,WatchbillMONTHLY!$A$54:$U$54,OFFSET(WatchbillMONTHLY!$A$54:$U$54,1,2))=IF(_xlfn.XLOOKUP($A91,INDIRECT("_"&amp;_xlfn.XLOOKUP(BF$2,WatchbillMONTHLY!$A$54:$U$54,OFFSET(WatchbillMONTHLY!$A$54:$U$54,1,2))),INDIRECT("_"&amp;_xlfn.XLOOKUP(BF$2,WatchbillMONTHLY!$A$54:$U$54,OFFSET(WatchbillMONTHLY!$A$54:$U$54,1,2))))=$A91,_xlfn.XLOOKUP(BF$2,WatchbillMONTHLY!$A$54:$U$54,OFFSET(WatchbillMONTHLY!$A$54:$U$54,1,2)),FALSE),TRUE,FALSE)),
IF(_xlfn.XLOOKUP(BF$2,WatchbillMONTHLY!$A$71:$U$71,OFFSET(WatchbillMONTHLY!$A$71:$U$71,1,2))=IF(_xlfn.XLOOKUP($A91,INDIRECT("_"&amp;_xlfn.XLOOKUP(BF$2,WatchbillMONTHLY!$A$71:$U$71,OFFSET(WatchbillMONTHLY!$A$71:$U$71,1,2))),INDIRECT("_"&amp;_xlfn.XLOOKUP(BF$2,WatchbillMONTHLY!$A$71:$U$71,OFFSET(WatchbillMONTHLY!$A$71:$U$71,1,2))))=$A91,_xlfn.XLOOKUP(BF$2,WatchbillMONTHLY!$A$71:$U$71,OFFSET(WatchbillMONTHLY!$A$71:$U$71,1,2)),FALSE),TRUE,FALSE)),
IF(_xlfn.XLOOKUP(BF$2,WatchbillMONTHLY!$A$88:$U$88,OFFSET(WatchbillMONTHLY!$A$88:$U$88,1,2))=IF(_xlfn.XLOOKUP($A91,INDIRECT("_"&amp;_xlfn.XLOOKUP(BF$2,WatchbillMONTHLY!$A$88:$U$88,OFFSET(WatchbillMONTHLY!$A$88:$U$88,1,2))),INDIRECT("_"&amp;_xlfn.XLOOKUP(BF$2,WatchbillMONTHLY!$A$88:$U$88,OFFSET(WatchbillMONTHLY!$A$88:$U$88,1,2))))=$A91,_xlfn.XLOOKUP(BF$2,WatchbillMONTHLY!$A$88:$U$88,OFFSET(WatchbillMONTHLY!$A$88:$U$88,1,2)),FALSE),TRUE,FALSE)),
FALSE),FALSE)</f>
        <v>0</v>
      </c>
      <c r="BG91" s="209" t="b" cm="1">
        <f t="array" aca="1" ref="BG91" ca="1">IF(AND($A91 &gt; 0, Z91 &gt; 0,BG$2&lt;MiscFormulas!$A$5+1),
_xlfn.IFNA(
_xlfn.IFNA(
_xlfn.IFNA(
_xlfn.IFNA(
_xlfn.IFNA(
_xlfn.IFNA(
IF(_xlfn.XLOOKUP(BG$2,WatchbillMONTHLY!$A$3:$U$3,OFFSET(WatchbillMONTHLY!$A$3:$U$3,1,2))=IF(_xlfn.XLOOKUP($A91,INDIRECT("_"&amp;_xlfn.XLOOKUP(BG$2,WatchbillMONTHLY!$A$3:$U$3,OFFSET(WatchbillMONTHLY!$A$3:$U$3,1,2))),INDIRECT("_"&amp;_xlfn.XLOOKUP(BG$2,WatchbillMONTHLY!$A$3:$U$3,OFFSET(WatchbillMONTHLY!$A$3:$U$3,1,2))))=$A91,_xlfn.XLOOKUP(BG$2,WatchbillMONTHLY!$A$3:$U$3,OFFSET(WatchbillMONTHLY!$A$3:$U$3,1,2)),FALSE),TRUE,FALSE),
IF(_xlfn.XLOOKUP(BG$2,WatchbillMONTHLY!$A$20:$U$20,OFFSET(WatchbillMONTHLY!$A$20:$U$20,1,2))=IF(_xlfn.XLOOKUP($A91,INDIRECT("_"&amp;_xlfn.XLOOKUP(BG$2,WatchbillMONTHLY!$A$20:$U$20,OFFSET(WatchbillMONTHLY!$A$20:$U$20,1,2))),INDIRECT("_"&amp;_xlfn.XLOOKUP(BG$2,WatchbillMONTHLY!$A$20:$U$20,OFFSET(WatchbillMONTHLY!$A$20:$U$20,1,2))))=$A91,_xlfn.XLOOKUP(BG$2,WatchbillMONTHLY!$A$20:$U$20,OFFSET(WatchbillMONTHLY!$A$20:$U$20,1,2)),FALSE),TRUE,FALSE)),
IF(_xlfn.XLOOKUP(BG$2,WatchbillMONTHLY!$A$37:$U$37,OFFSET(WatchbillMONTHLY!$A$37:$U$37,1,2))=IF(_xlfn.XLOOKUP($A91,INDIRECT("_"&amp;_xlfn.XLOOKUP(BG$2,WatchbillMONTHLY!$A$37:$U$37,OFFSET(WatchbillMONTHLY!$A$37:$U$37,1,2))),INDIRECT("_"&amp;_xlfn.XLOOKUP(BG$2,WatchbillMONTHLY!$A$37:$U$37,OFFSET(WatchbillMONTHLY!$A$37:$U$37,1,2))))=$A91,_xlfn.XLOOKUP(BG$2,WatchbillMONTHLY!$A$37:$U$37,OFFSET(WatchbillMONTHLY!$A$37:$U$37,1,2)),FALSE),TRUE,FALSE)),
IF(_xlfn.XLOOKUP(BG$2,WatchbillMONTHLY!$A$54:$U$54,OFFSET(WatchbillMONTHLY!$A$54:$U$54,1,2))=IF(_xlfn.XLOOKUP($A91,INDIRECT("_"&amp;_xlfn.XLOOKUP(BG$2,WatchbillMONTHLY!$A$54:$U$54,OFFSET(WatchbillMONTHLY!$A$54:$U$54,1,2))),INDIRECT("_"&amp;_xlfn.XLOOKUP(BG$2,WatchbillMONTHLY!$A$54:$U$54,OFFSET(WatchbillMONTHLY!$A$54:$U$54,1,2))))=$A91,_xlfn.XLOOKUP(BG$2,WatchbillMONTHLY!$A$54:$U$54,OFFSET(WatchbillMONTHLY!$A$54:$U$54,1,2)),FALSE),TRUE,FALSE)),
IF(_xlfn.XLOOKUP(BG$2,WatchbillMONTHLY!$A$71:$U$71,OFFSET(WatchbillMONTHLY!$A$71:$U$71,1,2))=IF(_xlfn.XLOOKUP($A91,INDIRECT("_"&amp;_xlfn.XLOOKUP(BG$2,WatchbillMONTHLY!$A$71:$U$71,OFFSET(WatchbillMONTHLY!$A$71:$U$71,1,2))),INDIRECT("_"&amp;_xlfn.XLOOKUP(BG$2,WatchbillMONTHLY!$A$71:$U$71,OFFSET(WatchbillMONTHLY!$A$71:$U$71,1,2))))=$A91,_xlfn.XLOOKUP(BG$2,WatchbillMONTHLY!$A$71:$U$71,OFFSET(WatchbillMONTHLY!$A$71:$U$71,1,2)),FALSE),TRUE,FALSE)),
IF(_xlfn.XLOOKUP(BG$2,WatchbillMONTHLY!$A$88:$U$88,OFFSET(WatchbillMONTHLY!$A$88:$U$88,1,2))=IF(_xlfn.XLOOKUP($A91,INDIRECT("_"&amp;_xlfn.XLOOKUP(BG$2,WatchbillMONTHLY!$A$88:$U$88,OFFSET(WatchbillMONTHLY!$A$88:$U$88,1,2))),INDIRECT("_"&amp;_xlfn.XLOOKUP(BG$2,WatchbillMONTHLY!$A$88:$U$88,OFFSET(WatchbillMONTHLY!$A$88:$U$88,1,2))))=$A91,_xlfn.XLOOKUP(BG$2,WatchbillMONTHLY!$A$88:$U$88,OFFSET(WatchbillMONTHLY!$A$88:$U$88,1,2)),FALSE),TRUE,FALSE)),
FALSE),FALSE)</f>
        <v>0</v>
      </c>
      <c r="BH91" s="209" t="b" cm="1">
        <f t="array" aca="1" ref="BH91" ca="1">IF(AND($A91 &gt; 0, AA91 &gt; 0,BH$2&lt;MiscFormulas!$A$5+1),
_xlfn.IFNA(
_xlfn.IFNA(
_xlfn.IFNA(
_xlfn.IFNA(
_xlfn.IFNA(
_xlfn.IFNA(
IF(_xlfn.XLOOKUP(BH$2,WatchbillMONTHLY!$A$3:$U$3,OFFSET(WatchbillMONTHLY!$A$3:$U$3,1,2))=IF(_xlfn.XLOOKUP($A91,INDIRECT("_"&amp;_xlfn.XLOOKUP(BH$2,WatchbillMONTHLY!$A$3:$U$3,OFFSET(WatchbillMONTHLY!$A$3:$U$3,1,2))),INDIRECT("_"&amp;_xlfn.XLOOKUP(BH$2,WatchbillMONTHLY!$A$3:$U$3,OFFSET(WatchbillMONTHLY!$A$3:$U$3,1,2))))=$A91,_xlfn.XLOOKUP(BH$2,WatchbillMONTHLY!$A$3:$U$3,OFFSET(WatchbillMONTHLY!$A$3:$U$3,1,2)),FALSE),TRUE,FALSE),
IF(_xlfn.XLOOKUP(BH$2,WatchbillMONTHLY!$A$20:$U$20,OFFSET(WatchbillMONTHLY!$A$20:$U$20,1,2))=IF(_xlfn.XLOOKUP($A91,INDIRECT("_"&amp;_xlfn.XLOOKUP(BH$2,WatchbillMONTHLY!$A$20:$U$20,OFFSET(WatchbillMONTHLY!$A$20:$U$20,1,2))),INDIRECT("_"&amp;_xlfn.XLOOKUP(BH$2,WatchbillMONTHLY!$A$20:$U$20,OFFSET(WatchbillMONTHLY!$A$20:$U$20,1,2))))=$A91,_xlfn.XLOOKUP(BH$2,WatchbillMONTHLY!$A$20:$U$20,OFFSET(WatchbillMONTHLY!$A$20:$U$20,1,2)),FALSE),TRUE,FALSE)),
IF(_xlfn.XLOOKUP(BH$2,WatchbillMONTHLY!$A$37:$U$37,OFFSET(WatchbillMONTHLY!$A$37:$U$37,1,2))=IF(_xlfn.XLOOKUP($A91,INDIRECT("_"&amp;_xlfn.XLOOKUP(BH$2,WatchbillMONTHLY!$A$37:$U$37,OFFSET(WatchbillMONTHLY!$A$37:$U$37,1,2))),INDIRECT("_"&amp;_xlfn.XLOOKUP(BH$2,WatchbillMONTHLY!$A$37:$U$37,OFFSET(WatchbillMONTHLY!$A$37:$U$37,1,2))))=$A91,_xlfn.XLOOKUP(BH$2,WatchbillMONTHLY!$A$37:$U$37,OFFSET(WatchbillMONTHLY!$A$37:$U$37,1,2)),FALSE),TRUE,FALSE)),
IF(_xlfn.XLOOKUP(BH$2,WatchbillMONTHLY!$A$54:$U$54,OFFSET(WatchbillMONTHLY!$A$54:$U$54,1,2))=IF(_xlfn.XLOOKUP($A91,INDIRECT("_"&amp;_xlfn.XLOOKUP(BH$2,WatchbillMONTHLY!$A$54:$U$54,OFFSET(WatchbillMONTHLY!$A$54:$U$54,1,2))),INDIRECT("_"&amp;_xlfn.XLOOKUP(BH$2,WatchbillMONTHLY!$A$54:$U$54,OFFSET(WatchbillMONTHLY!$A$54:$U$54,1,2))))=$A91,_xlfn.XLOOKUP(BH$2,WatchbillMONTHLY!$A$54:$U$54,OFFSET(WatchbillMONTHLY!$A$54:$U$54,1,2)),FALSE),TRUE,FALSE)),
IF(_xlfn.XLOOKUP(BH$2,WatchbillMONTHLY!$A$71:$U$71,OFFSET(WatchbillMONTHLY!$A$71:$U$71,1,2))=IF(_xlfn.XLOOKUP($A91,INDIRECT("_"&amp;_xlfn.XLOOKUP(BH$2,WatchbillMONTHLY!$A$71:$U$71,OFFSET(WatchbillMONTHLY!$A$71:$U$71,1,2))),INDIRECT("_"&amp;_xlfn.XLOOKUP(BH$2,WatchbillMONTHLY!$A$71:$U$71,OFFSET(WatchbillMONTHLY!$A$71:$U$71,1,2))))=$A91,_xlfn.XLOOKUP(BH$2,WatchbillMONTHLY!$A$71:$U$71,OFFSET(WatchbillMONTHLY!$A$71:$U$71,1,2)),FALSE),TRUE,FALSE)),
IF(_xlfn.XLOOKUP(BH$2,WatchbillMONTHLY!$A$88:$U$88,OFFSET(WatchbillMONTHLY!$A$88:$U$88,1,2))=IF(_xlfn.XLOOKUP($A91,INDIRECT("_"&amp;_xlfn.XLOOKUP(BH$2,WatchbillMONTHLY!$A$88:$U$88,OFFSET(WatchbillMONTHLY!$A$88:$U$88,1,2))),INDIRECT("_"&amp;_xlfn.XLOOKUP(BH$2,WatchbillMONTHLY!$A$88:$U$88,OFFSET(WatchbillMONTHLY!$A$88:$U$88,1,2))))=$A91,_xlfn.XLOOKUP(BH$2,WatchbillMONTHLY!$A$88:$U$88,OFFSET(WatchbillMONTHLY!$A$88:$U$88,1,2)),FALSE),TRUE,FALSE)),
FALSE),FALSE)</f>
        <v>0</v>
      </c>
      <c r="BI91" s="209" t="b" cm="1">
        <f t="array" aca="1" ref="BI91" ca="1">IF(AND($A91 &gt; 0, AB91 &gt; 0,BI$2&lt;MiscFormulas!$A$5+1),
_xlfn.IFNA(
_xlfn.IFNA(
_xlfn.IFNA(
_xlfn.IFNA(
_xlfn.IFNA(
_xlfn.IFNA(
IF(_xlfn.XLOOKUP(BI$2,WatchbillMONTHLY!$A$3:$U$3,OFFSET(WatchbillMONTHLY!$A$3:$U$3,1,2))=IF(_xlfn.XLOOKUP($A91,INDIRECT("_"&amp;_xlfn.XLOOKUP(BI$2,WatchbillMONTHLY!$A$3:$U$3,OFFSET(WatchbillMONTHLY!$A$3:$U$3,1,2))),INDIRECT("_"&amp;_xlfn.XLOOKUP(BI$2,WatchbillMONTHLY!$A$3:$U$3,OFFSET(WatchbillMONTHLY!$A$3:$U$3,1,2))))=$A91,_xlfn.XLOOKUP(BI$2,WatchbillMONTHLY!$A$3:$U$3,OFFSET(WatchbillMONTHLY!$A$3:$U$3,1,2)),FALSE),TRUE,FALSE),
IF(_xlfn.XLOOKUP(BI$2,WatchbillMONTHLY!$A$20:$U$20,OFFSET(WatchbillMONTHLY!$A$20:$U$20,1,2))=IF(_xlfn.XLOOKUP($A91,INDIRECT("_"&amp;_xlfn.XLOOKUP(BI$2,WatchbillMONTHLY!$A$20:$U$20,OFFSET(WatchbillMONTHLY!$A$20:$U$20,1,2))),INDIRECT("_"&amp;_xlfn.XLOOKUP(BI$2,WatchbillMONTHLY!$A$20:$U$20,OFFSET(WatchbillMONTHLY!$A$20:$U$20,1,2))))=$A91,_xlfn.XLOOKUP(BI$2,WatchbillMONTHLY!$A$20:$U$20,OFFSET(WatchbillMONTHLY!$A$20:$U$20,1,2)),FALSE),TRUE,FALSE)),
IF(_xlfn.XLOOKUP(BI$2,WatchbillMONTHLY!$A$37:$U$37,OFFSET(WatchbillMONTHLY!$A$37:$U$37,1,2))=IF(_xlfn.XLOOKUP($A91,INDIRECT("_"&amp;_xlfn.XLOOKUP(BI$2,WatchbillMONTHLY!$A$37:$U$37,OFFSET(WatchbillMONTHLY!$A$37:$U$37,1,2))),INDIRECT("_"&amp;_xlfn.XLOOKUP(BI$2,WatchbillMONTHLY!$A$37:$U$37,OFFSET(WatchbillMONTHLY!$A$37:$U$37,1,2))))=$A91,_xlfn.XLOOKUP(BI$2,WatchbillMONTHLY!$A$37:$U$37,OFFSET(WatchbillMONTHLY!$A$37:$U$37,1,2)),FALSE),TRUE,FALSE)),
IF(_xlfn.XLOOKUP(BI$2,WatchbillMONTHLY!$A$54:$U$54,OFFSET(WatchbillMONTHLY!$A$54:$U$54,1,2))=IF(_xlfn.XLOOKUP($A91,INDIRECT("_"&amp;_xlfn.XLOOKUP(BI$2,WatchbillMONTHLY!$A$54:$U$54,OFFSET(WatchbillMONTHLY!$A$54:$U$54,1,2))),INDIRECT("_"&amp;_xlfn.XLOOKUP(BI$2,WatchbillMONTHLY!$A$54:$U$54,OFFSET(WatchbillMONTHLY!$A$54:$U$54,1,2))))=$A91,_xlfn.XLOOKUP(BI$2,WatchbillMONTHLY!$A$54:$U$54,OFFSET(WatchbillMONTHLY!$A$54:$U$54,1,2)),FALSE),TRUE,FALSE)),
IF(_xlfn.XLOOKUP(BI$2,WatchbillMONTHLY!$A$71:$U$71,OFFSET(WatchbillMONTHLY!$A$71:$U$71,1,2))=IF(_xlfn.XLOOKUP($A91,INDIRECT("_"&amp;_xlfn.XLOOKUP(BI$2,WatchbillMONTHLY!$A$71:$U$71,OFFSET(WatchbillMONTHLY!$A$71:$U$71,1,2))),INDIRECT("_"&amp;_xlfn.XLOOKUP(BI$2,WatchbillMONTHLY!$A$71:$U$71,OFFSET(WatchbillMONTHLY!$A$71:$U$71,1,2))))=$A91,_xlfn.XLOOKUP(BI$2,WatchbillMONTHLY!$A$71:$U$71,OFFSET(WatchbillMONTHLY!$A$71:$U$71,1,2)),FALSE),TRUE,FALSE)),
IF(_xlfn.XLOOKUP(BI$2,WatchbillMONTHLY!$A$88:$U$88,OFFSET(WatchbillMONTHLY!$A$88:$U$88,1,2))=IF(_xlfn.XLOOKUP($A91,INDIRECT("_"&amp;_xlfn.XLOOKUP(BI$2,WatchbillMONTHLY!$A$88:$U$88,OFFSET(WatchbillMONTHLY!$A$88:$U$88,1,2))),INDIRECT("_"&amp;_xlfn.XLOOKUP(BI$2,WatchbillMONTHLY!$A$88:$U$88,OFFSET(WatchbillMONTHLY!$A$88:$U$88,1,2))))=$A91,_xlfn.XLOOKUP(BI$2,WatchbillMONTHLY!$A$88:$U$88,OFFSET(WatchbillMONTHLY!$A$88:$U$88,1,2)),FALSE),TRUE,FALSE)),
FALSE),FALSE)</f>
        <v>0</v>
      </c>
      <c r="BJ91" s="209" t="b" cm="1">
        <f t="array" aca="1" ref="BJ91" ca="1">IF(AND($A91 &gt; 0, AC91 &gt; 0,BJ$2&lt;MiscFormulas!$A$5+1),
_xlfn.IFNA(
_xlfn.IFNA(
_xlfn.IFNA(
_xlfn.IFNA(
_xlfn.IFNA(
_xlfn.IFNA(
IF(_xlfn.XLOOKUP(BJ$2,WatchbillMONTHLY!$A$3:$U$3,OFFSET(WatchbillMONTHLY!$A$3:$U$3,1,2))=IF(_xlfn.XLOOKUP($A91,INDIRECT("_"&amp;_xlfn.XLOOKUP(BJ$2,WatchbillMONTHLY!$A$3:$U$3,OFFSET(WatchbillMONTHLY!$A$3:$U$3,1,2))),INDIRECT("_"&amp;_xlfn.XLOOKUP(BJ$2,WatchbillMONTHLY!$A$3:$U$3,OFFSET(WatchbillMONTHLY!$A$3:$U$3,1,2))))=$A91,_xlfn.XLOOKUP(BJ$2,WatchbillMONTHLY!$A$3:$U$3,OFFSET(WatchbillMONTHLY!$A$3:$U$3,1,2)),FALSE),TRUE,FALSE),
IF(_xlfn.XLOOKUP(BJ$2,WatchbillMONTHLY!$A$20:$U$20,OFFSET(WatchbillMONTHLY!$A$20:$U$20,1,2))=IF(_xlfn.XLOOKUP($A91,INDIRECT("_"&amp;_xlfn.XLOOKUP(BJ$2,WatchbillMONTHLY!$A$20:$U$20,OFFSET(WatchbillMONTHLY!$A$20:$U$20,1,2))),INDIRECT("_"&amp;_xlfn.XLOOKUP(BJ$2,WatchbillMONTHLY!$A$20:$U$20,OFFSET(WatchbillMONTHLY!$A$20:$U$20,1,2))))=$A91,_xlfn.XLOOKUP(BJ$2,WatchbillMONTHLY!$A$20:$U$20,OFFSET(WatchbillMONTHLY!$A$20:$U$20,1,2)),FALSE),TRUE,FALSE)),
IF(_xlfn.XLOOKUP(BJ$2,WatchbillMONTHLY!$A$37:$U$37,OFFSET(WatchbillMONTHLY!$A$37:$U$37,1,2))=IF(_xlfn.XLOOKUP($A91,INDIRECT("_"&amp;_xlfn.XLOOKUP(BJ$2,WatchbillMONTHLY!$A$37:$U$37,OFFSET(WatchbillMONTHLY!$A$37:$U$37,1,2))),INDIRECT("_"&amp;_xlfn.XLOOKUP(BJ$2,WatchbillMONTHLY!$A$37:$U$37,OFFSET(WatchbillMONTHLY!$A$37:$U$37,1,2))))=$A91,_xlfn.XLOOKUP(BJ$2,WatchbillMONTHLY!$A$37:$U$37,OFFSET(WatchbillMONTHLY!$A$37:$U$37,1,2)),FALSE),TRUE,FALSE)),
IF(_xlfn.XLOOKUP(BJ$2,WatchbillMONTHLY!$A$54:$U$54,OFFSET(WatchbillMONTHLY!$A$54:$U$54,1,2))=IF(_xlfn.XLOOKUP($A91,INDIRECT("_"&amp;_xlfn.XLOOKUP(BJ$2,WatchbillMONTHLY!$A$54:$U$54,OFFSET(WatchbillMONTHLY!$A$54:$U$54,1,2))),INDIRECT("_"&amp;_xlfn.XLOOKUP(BJ$2,WatchbillMONTHLY!$A$54:$U$54,OFFSET(WatchbillMONTHLY!$A$54:$U$54,1,2))))=$A91,_xlfn.XLOOKUP(BJ$2,WatchbillMONTHLY!$A$54:$U$54,OFFSET(WatchbillMONTHLY!$A$54:$U$54,1,2)),FALSE),TRUE,FALSE)),
IF(_xlfn.XLOOKUP(BJ$2,WatchbillMONTHLY!$A$71:$U$71,OFFSET(WatchbillMONTHLY!$A$71:$U$71,1,2))=IF(_xlfn.XLOOKUP($A91,INDIRECT("_"&amp;_xlfn.XLOOKUP(BJ$2,WatchbillMONTHLY!$A$71:$U$71,OFFSET(WatchbillMONTHLY!$A$71:$U$71,1,2))),INDIRECT("_"&amp;_xlfn.XLOOKUP(BJ$2,WatchbillMONTHLY!$A$71:$U$71,OFFSET(WatchbillMONTHLY!$A$71:$U$71,1,2))))=$A91,_xlfn.XLOOKUP(BJ$2,WatchbillMONTHLY!$A$71:$U$71,OFFSET(WatchbillMONTHLY!$A$71:$U$71,1,2)),FALSE),TRUE,FALSE)),
IF(_xlfn.XLOOKUP(BJ$2,WatchbillMONTHLY!$A$88:$U$88,OFFSET(WatchbillMONTHLY!$A$88:$U$88,1,2))=IF(_xlfn.XLOOKUP($A91,INDIRECT("_"&amp;_xlfn.XLOOKUP(BJ$2,WatchbillMONTHLY!$A$88:$U$88,OFFSET(WatchbillMONTHLY!$A$88:$U$88,1,2))),INDIRECT("_"&amp;_xlfn.XLOOKUP(BJ$2,WatchbillMONTHLY!$A$88:$U$88,OFFSET(WatchbillMONTHLY!$A$88:$U$88,1,2))))=$A91,_xlfn.XLOOKUP(BJ$2,WatchbillMONTHLY!$A$88:$U$88,OFFSET(WatchbillMONTHLY!$A$88:$U$88,1,2)),FALSE),TRUE,FALSE)),
FALSE),FALSE)</f>
        <v>0</v>
      </c>
      <c r="BK91" s="209" t="b" cm="1">
        <f t="array" aca="1" ref="BK91" ca="1">IF(AND($A91 &gt; 0, AD91 &gt; 0,BK$2&lt;MiscFormulas!$A$5+1),
_xlfn.IFNA(
_xlfn.IFNA(
_xlfn.IFNA(
_xlfn.IFNA(
_xlfn.IFNA(
_xlfn.IFNA(
IF(_xlfn.XLOOKUP(BK$2,WatchbillMONTHLY!$A$3:$U$3,OFFSET(WatchbillMONTHLY!$A$3:$U$3,1,2))=IF(_xlfn.XLOOKUP($A91,INDIRECT("_"&amp;_xlfn.XLOOKUP(BK$2,WatchbillMONTHLY!$A$3:$U$3,OFFSET(WatchbillMONTHLY!$A$3:$U$3,1,2))),INDIRECT("_"&amp;_xlfn.XLOOKUP(BK$2,WatchbillMONTHLY!$A$3:$U$3,OFFSET(WatchbillMONTHLY!$A$3:$U$3,1,2))))=$A91,_xlfn.XLOOKUP(BK$2,WatchbillMONTHLY!$A$3:$U$3,OFFSET(WatchbillMONTHLY!$A$3:$U$3,1,2)),FALSE),TRUE,FALSE),
IF(_xlfn.XLOOKUP(BK$2,WatchbillMONTHLY!$A$20:$U$20,OFFSET(WatchbillMONTHLY!$A$20:$U$20,1,2))=IF(_xlfn.XLOOKUP($A91,INDIRECT("_"&amp;_xlfn.XLOOKUP(BK$2,WatchbillMONTHLY!$A$20:$U$20,OFFSET(WatchbillMONTHLY!$A$20:$U$20,1,2))),INDIRECT("_"&amp;_xlfn.XLOOKUP(BK$2,WatchbillMONTHLY!$A$20:$U$20,OFFSET(WatchbillMONTHLY!$A$20:$U$20,1,2))))=$A91,_xlfn.XLOOKUP(BK$2,WatchbillMONTHLY!$A$20:$U$20,OFFSET(WatchbillMONTHLY!$A$20:$U$20,1,2)),FALSE),TRUE,FALSE)),
IF(_xlfn.XLOOKUP(BK$2,WatchbillMONTHLY!$A$37:$U$37,OFFSET(WatchbillMONTHLY!$A$37:$U$37,1,2))=IF(_xlfn.XLOOKUP($A91,INDIRECT("_"&amp;_xlfn.XLOOKUP(BK$2,WatchbillMONTHLY!$A$37:$U$37,OFFSET(WatchbillMONTHLY!$A$37:$U$37,1,2))),INDIRECT("_"&amp;_xlfn.XLOOKUP(BK$2,WatchbillMONTHLY!$A$37:$U$37,OFFSET(WatchbillMONTHLY!$A$37:$U$37,1,2))))=$A91,_xlfn.XLOOKUP(BK$2,WatchbillMONTHLY!$A$37:$U$37,OFFSET(WatchbillMONTHLY!$A$37:$U$37,1,2)),FALSE),TRUE,FALSE)),
IF(_xlfn.XLOOKUP(BK$2,WatchbillMONTHLY!$A$54:$U$54,OFFSET(WatchbillMONTHLY!$A$54:$U$54,1,2))=IF(_xlfn.XLOOKUP($A91,INDIRECT("_"&amp;_xlfn.XLOOKUP(BK$2,WatchbillMONTHLY!$A$54:$U$54,OFFSET(WatchbillMONTHLY!$A$54:$U$54,1,2))),INDIRECT("_"&amp;_xlfn.XLOOKUP(BK$2,WatchbillMONTHLY!$A$54:$U$54,OFFSET(WatchbillMONTHLY!$A$54:$U$54,1,2))))=$A91,_xlfn.XLOOKUP(BK$2,WatchbillMONTHLY!$A$54:$U$54,OFFSET(WatchbillMONTHLY!$A$54:$U$54,1,2)),FALSE),TRUE,FALSE)),
IF(_xlfn.XLOOKUP(BK$2,WatchbillMONTHLY!$A$71:$U$71,OFFSET(WatchbillMONTHLY!$A$71:$U$71,1,2))=IF(_xlfn.XLOOKUP($A91,INDIRECT("_"&amp;_xlfn.XLOOKUP(BK$2,WatchbillMONTHLY!$A$71:$U$71,OFFSET(WatchbillMONTHLY!$A$71:$U$71,1,2))),INDIRECT("_"&amp;_xlfn.XLOOKUP(BK$2,WatchbillMONTHLY!$A$71:$U$71,OFFSET(WatchbillMONTHLY!$A$71:$U$71,1,2))))=$A91,_xlfn.XLOOKUP(BK$2,WatchbillMONTHLY!$A$71:$U$71,OFFSET(WatchbillMONTHLY!$A$71:$U$71,1,2)),FALSE),TRUE,FALSE)),
IF(_xlfn.XLOOKUP(BK$2,WatchbillMONTHLY!$A$88:$U$88,OFFSET(WatchbillMONTHLY!$A$88:$U$88,1,2))=IF(_xlfn.XLOOKUP($A91,INDIRECT("_"&amp;_xlfn.XLOOKUP(BK$2,WatchbillMONTHLY!$A$88:$U$88,OFFSET(WatchbillMONTHLY!$A$88:$U$88,1,2))),INDIRECT("_"&amp;_xlfn.XLOOKUP(BK$2,WatchbillMONTHLY!$A$88:$U$88,OFFSET(WatchbillMONTHLY!$A$88:$U$88,1,2))))=$A91,_xlfn.XLOOKUP(BK$2,WatchbillMONTHLY!$A$88:$U$88,OFFSET(WatchbillMONTHLY!$A$88:$U$88,1,2)),FALSE),TRUE,FALSE)),
FALSE),FALSE)</f>
        <v>0</v>
      </c>
      <c r="BL91" s="209" t="b" cm="1">
        <f t="array" aca="1" ref="BL91" ca="1">IF(AND($A91 &gt; 0, AE91 &gt; 0,BL$2&lt;MiscFormulas!$A$5+1),
_xlfn.IFNA(
_xlfn.IFNA(
_xlfn.IFNA(
_xlfn.IFNA(
_xlfn.IFNA(
_xlfn.IFNA(
IF(_xlfn.XLOOKUP(BL$2,WatchbillMONTHLY!$A$3:$U$3,OFFSET(WatchbillMONTHLY!$A$3:$U$3,1,2))=IF(_xlfn.XLOOKUP($A91,INDIRECT("_"&amp;_xlfn.XLOOKUP(BL$2,WatchbillMONTHLY!$A$3:$U$3,OFFSET(WatchbillMONTHLY!$A$3:$U$3,1,2))),INDIRECT("_"&amp;_xlfn.XLOOKUP(BL$2,WatchbillMONTHLY!$A$3:$U$3,OFFSET(WatchbillMONTHLY!$A$3:$U$3,1,2))))=$A91,_xlfn.XLOOKUP(BL$2,WatchbillMONTHLY!$A$3:$U$3,OFFSET(WatchbillMONTHLY!$A$3:$U$3,1,2)),FALSE),TRUE,FALSE),
IF(_xlfn.XLOOKUP(BL$2,WatchbillMONTHLY!$A$20:$U$20,OFFSET(WatchbillMONTHLY!$A$20:$U$20,1,2))=IF(_xlfn.XLOOKUP($A91,INDIRECT("_"&amp;_xlfn.XLOOKUP(BL$2,WatchbillMONTHLY!$A$20:$U$20,OFFSET(WatchbillMONTHLY!$A$20:$U$20,1,2))),INDIRECT("_"&amp;_xlfn.XLOOKUP(BL$2,WatchbillMONTHLY!$A$20:$U$20,OFFSET(WatchbillMONTHLY!$A$20:$U$20,1,2))))=$A91,_xlfn.XLOOKUP(BL$2,WatchbillMONTHLY!$A$20:$U$20,OFFSET(WatchbillMONTHLY!$A$20:$U$20,1,2)),FALSE),TRUE,FALSE)),
IF(_xlfn.XLOOKUP(BL$2,WatchbillMONTHLY!$A$37:$U$37,OFFSET(WatchbillMONTHLY!$A$37:$U$37,1,2))=IF(_xlfn.XLOOKUP($A91,INDIRECT("_"&amp;_xlfn.XLOOKUP(BL$2,WatchbillMONTHLY!$A$37:$U$37,OFFSET(WatchbillMONTHLY!$A$37:$U$37,1,2))),INDIRECT("_"&amp;_xlfn.XLOOKUP(BL$2,WatchbillMONTHLY!$A$37:$U$37,OFFSET(WatchbillMONTHLY!$A$37:$U$37,1,2))))=$A91,_xlfn.XLOOKUP(BL$2,WatchbillMONTHLY!$A$37:$U$37,OFFSET(WatchbillMONTHLY!$A$37:$U$37,1,2)),FALSE),TRUE,FALSE)),
IF(_xlfn.XLOOKUP(BL$2,WatchbillMONTHLY!$A$54:$U$54,OFFSET(WatchbillMONTHLY!$A$54:$U$54,1,2))=IF(_xlfn.XLOOKUP($A91,INDIRECT("_"&amp;_xlfn.XLOOKUP(BL$2,WatchbillMONTHLY!$A$54:$U$54,OFFSET(WatchbillMONTHLY!$A$54:$U$54,1,2))),INDIRECT("_"&amp;_xlfn.XLOOKUP(BL$2,WatchbillMONTHLY!$A$54:$U$54,OFFSET(WatchbillMONTHLY!$A$54:$U$54,1,2))))=$A91,_xlfn.XLOOKUP(BL$2,WatchbillMONTHLY!$A$54:$U$54,OFFSET(WatchbillMONTHLY!$A$54:$U$54,1,2)),FALSE),TRUE,FALSE)),
IF(_xlfn.XLOOKUP(BL$2,WatchbillMONTHLY!$A$71:$U$71,OFFSET(WatchbillMONTHLY!$A$71:$U$71,1,2))=IF(_xlfn.XLOOKUP($A91,INDIRECT("_"&amp;_xlfn.XLOOKUP(BL$2,WatchbillMONTHLY!$A$71:$U$71,OFFSET(WatchbillMONTHLY!$A$71:$U$71,1,2))),INDIRECT("_"&amp;_xlfn.XLOOKUP(BL$2,WatchbillMONTHLY!$A$71:$U$71,OFFSET(WatchbillMONTHLY!$A$71:$U$71,1,2))))=$A91,_xlfn.XLOOKUP(BL$2,WatchbillMONTHLY!$A$71:$U$71,OFFSET(WatchbillMONTHLY!$A$71:$U$71,1,2)),FALSE),TRUE,FALSE)),
IF(_xlfn.XLOOKUP(BL$2,WatchbillMONTHLY!$A$88:$U$88,OFFSET(WatchbillMONTHLY!$A$88:$U$88,1,2))=IF(_xlfn.XLOOKUP($A91,INDIRECT("_"&amp;_xlfn.XLOOKUP(BL$2,WatchbillMONTHLY!$A$88:$U$88,OFFSET(WatchbillMONTHLY!$A$88:$U$88,1,2))),INDIRECT("_"&amp;_xlfn.XLOOKUP(BL$2,WatchbillMONTHLY!$A$88:$U$88,OFFSET(WatchbillMONTHLY!$A$88:$U$88,1,2))))=$A91,_xlfn.XLOOKUP(BL$2,WatchbillMONTHLY!$A$88:$U$88,OFFSET(WatchbillMONTHLY!$A$88:$U$88,1,2)),FALSE),TRUE,FALSE)),
FALSE),FALSE)</f>
        <v>0</v>
      </c>
      <c r="BM91" s="209" t="b" cm="1">
        <f t="array" aca="1" ref="BM91" ca="1">IF(AND($A91 &gt; 0, AF91 &gt; 0,BM$2&lt;MiscFormulas!$A$5+1),
_xlfn.IFNA(
_xlfn.IFNA(
_xlfn.IFNA(
_xlfn.IFNA(
_xlfn.IFNA(
_xlfn.IFNA(
IF(_xlfn.XLOOKUP(BM$2,WatchbillMONTHLY!$A$3:$U$3,OFFSET(WatchbillMONTHLY!$A$3:$U$3,1,2))=IF(_xlfn.XLOOKUP($A91,INDIRECT("_"&amp;_xlfn.XLOOKUP(BM$2,WatchbillMONTHLY!$A$3:$U$3,OFFSET(WatchbillMONTHLY!$A$3:$U$3,1,2))),INDIRECT("_"&amp;_xlfn.XLOOKUP(BM$2,WatchbillMONTHLY!$A$3:$U$3,OFFSET(WatchbillMONTHLY!$A$3:$U$3,1,2))))=$A91,_xlfn.XLOOKUP(BM$2,WatchbillMONTHLY!$A$3:$U$3,OFFSET(WatchbillMONTHLY!$A$3:$U$3,1,2)),FALSE),TRUE,FALSE),
IF(_xlfn.XLOOKUP(BM$2,WatchbillMONTHLY!$A$20:$U$20,OFFSET(WatchbillMONTHLY!$A$20:$U$20,1,2))=IF(_xlfn.XLOOKUP($A91,INDIRECT("_"&amp;_xlfn.XLOOKUP(BM$2,WatchbillMONTHLY!$A$20:$U$20,OFFSET(WatchbillMONTHLY!$A$20:$U$20,1,2))),INDIRECT("_"&amp;_xlfn.XLOOKUP(BM$2,WatchbillMONTHLY!$A$20:$U$20,OFFSET(WatchbillMONTHLY!$A$20:$U$20,1,2))))=$A91,_xlfn.XLOOKUP(BM$2,WatchbillMONTHLY!$A$20:$U$20,OFFSET(WatchbillMONTHLY!$A$20:$U$20,1,2)),FALSE),TRUE,FALSE)),
IF(_xlfn.XLOOKUP(BM$2,WatchbillMONTHLY!$A$37:$U$37,OFFSET(WatchbillMONTHLY!$A$37:$U$37,1,2))=IF(_xlfn.XLOOKUP($A91,INDIRECT("_"&amp;_xlfn.XLOOKUP(BM$2,WatchbillMONTHLY!$A$37:$U$37,OFFSET(WatchbillMONTHLY!$A$37:$U$37,1,2))),INDIRECT("_"&amp;_xlfn.XLOOKUP(BM$2,WatchbillMONTHLY!$A$37:$U$37,OFFSET(WatchbillMONTHLY!$A$37:$U$37,1,2))))=$A91,_xlfn.XLOOKUP(BM$2,WatchbillMONTHLY!$A$37:$U$37,OFFSET(WatchbillMONTHLY!$A$37:$U$37,1,2)),FALSE),TRUE,FALSE)),
IF(_xlfn.XLOOKUP(BM$2,WatchbillMONTHLY!$A$54:$U$54,OFFSET(WatchbillMONTHLY!$A$54:$U$54,1,2))=IF(_xlfn.XLOOKUP($A91,INDIRECT("_"&amp;_xlfn.XLOOKUP(BM$2,WatchbillMONTHLY!$A$54:$U$54,OFFSET(WatchbillMONTHLY!$A$54:$U$54,1,2))),INDIRECT("_"&amp;_xlfn.XLOOKUP(BM$2,WatchbillMONTHLY!$A$54:$U$54,OFFSET(WatchbillMONTHLY!$A$54:$U$54,1,2))))=$A91,_xlfn.XLOOKUP(BM$2,WatchbillMONTHLY!$A$54:$U$54,OFFSET(WatchbillMONTHLY!$A$54:$U$54,1,2)),FALSE),TRUE,FALSE)),
IF(_xlfn.XLOOKUP(BM$2,WatchbillMONTHLY!$A$71:$U$71,OFFSET(WatchbillMONTHLY!$A$71:$U$71,1,2))=IF(_xlfn.XLOOKUP($A91,INDIRECT("_"&amp;_xlfn.XLOOKUP(BM$2,WatchbillMONTHLY!$A$71:$U$71,OFFSET(WatchbillMONTHLY!$A$71:$U$71,1,2))),INDIRECT("_"&amp;_xlfn.XLOOKUP(BM$2,WatchbillMONTHLY!$A$71:$U$71,OFFSET(WatchbillMONTHLY!$A$71:$U$71,1,2))))=$A91,_xlfn.XLOOKUP(BM$2,WatchbillMONTHLY!$A$71:$U$71,OFFSET(WatchbillMONTHLY!$A$71:$U$71,1,2)),FALSE),TRUE,FALSE)),
IF(_xlfn.XLOOKUP(BM$2,WatchbillMONTHLY!$A$88:$U$88,OFFSET(WatchbillMONTHLY!$A$88:$U$88,1,2))=IF(_xlfn.XLOOKUP($A91,INDIRECT("_"&amp;_xlfn.XLOOKUP(BM$2,WatchbillMONTHLY!$A$88:$U$88,OFFSET(WatchbillMONTHLY!$A$88:$U$88,1,2))),INDIRECT("_"&amp;_xlfn.XLOOKUP(BM$2,WatchbillMONTHLY!$A$88:$U$88,OFFSET(WatchbillMONTHLY!$A$88:$U$88,1,2))))=$A91,_xlfn.XLOOKUP(BM$2,WatchbillMONTHLY!$A$88:$U$88,OFFSET(WatchbillMONTHLY!$A$88:$U$88,1,2)),FALSE),TRUE,FALSE)),
FALSE),FALSE)</f>
        <v>0</v>
      </c>
      <c r="BN91" s="209" t="b" cm="1">
        <f t="array" aca="1" ref="BN91" ca="1">IF(AND($A91 &gt; 0, AG91 &gt; 0,BN$2&lt;MiscFormulas!$A$5+1),
_xlfn.IFNA(
_xlfn.IFNA(
_xlfn.IFNA(
_xlfn.IFNA(
_xlfn.IFNA(
_xlfn.IFNA(
IF(_xlfn.XLOOKUP(BN$2,WatchbillMONTHLY!$A$3:$U$3,OFFSET(WatchbillMONTHLY!$A$3:$U$3,1,2))=IF(_xlfn.XLOOKUP($A91,INDIRECT("_"&amp;_xlfn.XLOOKUP(BN$2,WatchbillMONTHLY!$A$3:$U$3,OFFSET(WatchbillMONTHLY!$A$3:$U$3,1,2))),INDIRECT("_"&amp;_xlfn.XLOOKUP(BN$2,WatchbillMONTHLY!$A$3:$U$3,OFFSET(WatchbillMONTHLY!$A$3:$U$3,1,2))))=$A91,_xlfn.XLOOKUP(BN$2,WatchbillMONTHLY!$A$3:$U$3,OFFSET(WatchbillMONTHLY!$A$3:$U$3,1,2)),FALSE),TRUE,FALSE),
IF(_xlfn.XLOOKUP(BN$2,WatchbillMONTHLY!$A$20:$U$20,OFFSET(WatchbillMONTHLY!$A$20:$U$20,1,2))=IF(_xlfn.XLOOKUP($A91,INDIRECT("_"&amp;_xlfn.XLOOKUP(BN$2,WatchbillMONTHLY!$A$20:$U$20,OFFSET(WatchbillMONTHLY!$A$20:$U$20,1,2))),INDIRECT("_"&amp;_xlfn.XLOOKUP(BN$2,WatchbillMONTHLY!$A$20:$U$20,OFFSET(WatchbillMONTHLY!$A$20:$U$20,1,2))))=$A91,_xlfn.XLOOKUP(BN$2,WatchbillMONTHLY!$A$20:$U$20,OFFSET(WatchbillMONTHLY!$A$20:$U$20,1,2)),FALSE),TRUE,FALSE)),
IF(_xlfn.XLOOKUP(BN$2,WatchbillMONTHLY!$A$37:$U$37,OFFSET(WatchbillMONTHLY!$A$37:$U$37,1,2))=IF(_xlfn.XLOOKUP($A91,INDIRECT("_"&amp;_xlfn.XLOOKUP(BN$2,WatchbillMONTHLY!$A$37:$U$37,OFFSET(WatchbillMONTHLY!$A$37:$U$37,1,2))),INDIRECT("_"&amp;_xlfn.XLOOKUP(BN$2,WatchbillMONTHLY!$A$37:$U$37,OFFSET(WatchbillMONTHLY!$A$37:$U$37,1,2))))=$A91,_xlfn.XLOOKUP(BN$2,WatchbillMONTHLY!$A$37:$U$37,OFFSET(WatchbillMONTHLY!$A$37:$U$37,1,2)),FALSE),TRUE,FALSE)),
IF(_xlfn.XLOOKUP(BN$2,WatchbillMONTHLY!$A$54:$U$54,OFFSET(WatchbillMONTHLY!$A$54:$U$54,1,2))=IF(_xlfn.XLOOKUP($A91,INDIRECT("_"&amp;_xlfn.XLOOKUP(BN$2,WatchbillMONTHLY!$A$54:$U$54,OFFSET(WatchbillMONTHLY!$A$54:$U$54,1,2))),INDIRECT("_"&amp;_xlfn.XLOOKUP(BN$2,WatchbillMONTHLY!$A$54:$U$54,OFFSET(WatchbillMONTHLY!$A$54:$U$54,1,2))))=$A91,_xlfn.XLOOKUP(BN$2,WatchbillMONTHLY!$A$54:$U$54,OFFSET(WatchbillMONTHLY!$A$54:$U$54,1,2)),FALSE),TRUE,FALSE)),
IF(_xlfn.XLOOKUP(BN$2,WatchbillMONTHLY!$A$71:$U$71,OFFSET(WatchbillMONTHLY!$A$71:$U$71,1,2))=IF(_xlfn.XLOOKUP($A91,INDIRECT("_"&amp;_xlfn.XLOOKUP(BN$2,WatchbillMONTHLY!$A$71:$U$71,OFFSET(WatchbillMONTHLY!$A$71:$U$71,1,2))),INDIRECT("_"&amp;_xlfn.XLOOKUP(BN$2,WatchbillMONTHLY!$A$71:$U$71,OFFSET(WatchbillMONTHLY!$A$71:$U$71,1,2))))=$A91,_xlfn.XLOOKUP(BN$2,WatchbillMONTHLY!$A$71:$U$71,OFFSET(WatchbillMONTHLY!$A$71:$U$71,1,2)),FALSE),TRUE,FALSE)),
IF(_xlfn.XLOOKUP(BN$2,WatchbillMONTHLY!$A$88:$U$88,OFFSET(WatchbillMONTHLY!$A$88:$U$88,1,2))=IF(_xlfn.XLOOKUP($A91,INDIRECT("_"&amp;_xlfn.XLOOKUP(BN$2,WatchbillMONTHLY!$A$88:$U$88,OFFSET(WatchbillMONTHLY!$A$88:$U$88,1,2))),INDIRECT("_"&amp;_xlfn.XLOOKUP(BN$2,WatchbillMONTHLY!$A$88:$U$88,OFFSET(WatchbillMONTHLY!$A$88:$U$88,1,2))))=$A91,_xlfn.XLOOKUP(BN$2,WatchbillMONTHLY!$A$88:$U$88,OFFSET(WatchbillMONTHLY!$A$88:$U$88,1,2)),FALSE),TRUE,FALSE)),
FALSE),FALSE)</f>
        <v>0</v>
      </c>
      <c r="BO91" s="209"/>
      <c r="BP91" s="210"/>
    </row>
    <row r="92" spans="1:68" x14ac:dyDescent="0.35">
      <c r="A92" t="str">
        <v>EX3 Paratroopa, K.</v>
      </c>
      <c r="B92" s="215" t="str">
        <v>EX3 Paratroopa, Koopa</v>
      </c>
      <c r="C92" s="191"/>
      <c r="D92" s="235"/>
      <c r="E92" s="235"/>
      <c r="F92" s="235"/>
      <c r="G92" s="235"/>
      <c r="H92" s="235"/>
      <c r="I92" s="235"/>
      <c r="J92" s="235"/>
      <c r="K92" s="235"/>
      <c r="L92" s="235"/>
      <c r="M92" s="235"/>
      <c r="N92" s="235"/>
      <c r="O92" s="235"/>
      <c r="P92" s="235"/>
      <c r="Q92" s="235"/>
      <c r="R92" s="235"/>
      <c r="S92" s="235"/>
      <c r="T92" s="235"/>
      <c r="U92" s="235"/>
      <c r="V92" s="235"/>
      <c r="W92" s="235"/>
      <c r="X92" s="235"/>
      <c r="Y92" s="235"/>
      <c r="Z92" s="235"/>
      <c r="AA92" s="235"/>
      <c r="AB92" s="235"/>
      <c r="AC92" s="235"/>
      <c r="AD92" s="235"/>
      <c r="AE92" s="235"/>
      <c r="AF92" s="235"/>
      <c r="AG92" s="235"/>
      <c r="AH92" s="192"/>
      <c r="AI92" s="209"/>
      <c r="AJ92" s="209" t="str" cm="1">
        <f t="array" aca="1" ref="AJ92" ca="1">IF(OR(AK92:BN92=TRUE),$A92&amp;" :  ","")&amp;_xlfn.TEXTJOIN(" | ",TRUE,IF(AK92:BN92=TRUE,$AK$2:$BN$2,""))</f>
        <v/>
      </c>
      <c r="AK92" s="209" t="b" cm="1">
        <f t="array" aca="1" ref="AK92" ca="1">IF(AND($A92 &gt; 0, D92 &gt; 0,AK$2&lt;MiscFormulas!$A$5+1),
_xlfn.IFNA(
_xlfn.IFNA(
_xlfn.IFNA(
_xlfn.IFNA(
_xlfn.IFNA(
_xlfn.IFNA(
IF(_xlfn.XLOOKUP(AK$2,WatchbillMONTHLY!$A$3:$U$3,OFFSET(WatchbillMONTHLY!$A$3:$U$3,1,2))=IF(_xlfn.XLOOKUP($A92,INDIRECT("_"&amp;_xlfn.XLOOKUP(AK$2,WatchbillMONTHLY!$A$3:$U$3,OFFSET(WatchbillMONTHLY!$A$3:$U$3,1,2))),INDIRECT("_"&amp;_xlfn.XLOOKUP(AK$2,WatchbillMONTHLY!$A$3:$U$3,OFFSET(WatchbillMONTHLY!$A$3:$U$3,1,2))))=$A92,_xlfn.XLOOKUP(AK$2,WatchbillMONTHLY!$A$3:$U$3,OFFSET(WatchbillMONTHLY!$A$3:$U$3,1,2)),FALSE),TRUE,FALSE),
IF(_xlfn.XLOOKUP(AK$2,WatchbillMONTHLY!$A$20:$U$20,OFFSET(WatchbillMONTHLY!$A$20:$U$20,1,2))=IF(_xlfn.XLOOKUP($A92,INDIRECT("_"&amp;_xlfn.XLOOKUP(AK$2,WatchbillMONTHLY!$A$20:$U$20,OFFSET(WatchbillMONTHLY!$A$20:$U$20,1,2))),INDIRECT("_"&amp;_xlfn.XLOOKUP(AK$2,WatchbillMONTHLY!$A$20:$U$20,OFFSET(WatchbillMONTHLY!$A$20:$U$20,1,2))))=$A92,_xlfn.XLOOKUP(AK$2,WatchbillMONTHLY!$A$20:$U$20,OFFSET(WatchbillMONTHLY!$A$20:$U$20,1,2)),FALSE),TRUE,FALSE)),
IF(_xlfn.XLOOKUP(AK$2,WatchbillMONTHLY!$A$37:$U$37,OFFSET(WatchbillMONTHLY!$A$37:$U$37,1,2))=IF(_xlfn.XLOOKUP($A92,INDIRECT("_"&amp;_xlfn.XLOOKUP(AK$2,WatchbillMONTHLY!$A$37:$U$37,OFFSET(WatchbillMONTHLY!$A$37:$U$37,1,2))),INDIRECT("_"&amp;_xlfn.XLOOKUP(AK$2,WatchbillMONTHLY!$A$37:$U$37,OFFSET(WatchbillMONTHLY!$A$37:$U$37,1,2))))=$A92,_xlfn.XLOOKUP(AK$2,WatchbillMONTHLY!$A$37:$U$37,OFFSET(WatchbillMONTHLY!$A$37:$U$37,1,2)),FALSE),TRUE,FALSE)),
IF(_xlfn.XLOOKUP(AK$2,WatchbillMONTHLY!$A$54:$U$54,OFFSET(WatchbillMONTHLY!$A$54:$U$54,1,2))=IF(_xlfn.XLOOKUP($A92,INDIRECT("_"&amp;_xlfn.XLOOKUP(AK$2,WatchbillMONTHLY!$A$54:$U$54,OFFSET(WatchbillMONTHLY!$A$54:$U$54,1,2))),INDIRECT("_"&amp;_xlfn.XLOOKUP(AK$2,WatchbillMONTHLY!$A$54:$U$54,OFFSET(WatchbillMONTHLY!$A$54:$U$54,1,2))))=$A92,_xlfn.XLOOKUP(AK$2,WatchbillMONTHLY!$A$54:$U$54,OFFSET(WatchbillMONTHLY!$A$54:$U$54,1,2)),FALSE),TRUE,FALSE)),
IF(_xlfn.XLOOKUP(AK$2,WatchbillMONTHLY!$A$71:$U$71,OFFSET(WatchbillMONTHLY!$A$71:$U$71,1,2))=IF(_xlfn.XLOOKUP($A92,INDIRECT("_"&amp;_xlfn.XLOOKUP(AK$2,WatchbillMONTHLY!$A$71:$U$71,OFFSET(WatchbillMONTHLY!$A$71:$U$71,1,2))),INDIRECT("_"&amp;_xlfn.XLOOKUP(AK$2,WatchbillMONTHLY!$A$71:$U$71,OFFSET(WatchbillMONTHLY!$A$71:$U$71,1,2))))=$A92,_xlfn.XLOOKUP(AK$2,WatchbillMONTHLY!$A$71:$U$71,OFFSET(WatchbillMONTHLY!$A$71:$U$71,1,2)),FALSE),TRUE,FALSE)),
IF(_xlfn.XLOOKUP(AK$2,WatchbillMONTHLY!$A$88:$U$88,OFFSET(WatchbillMONTHLY!$A$88:$U$88,1,2))=IF(_xlfn.XLOOKUP($A92,INDIRECT("_"&amp;_xlfn.XLOOKUP(AK$2,WatchbillMONTHLY!$A$88:$U$88,OFFSET(WatchbillMONTHLY!$A$88:$U$88,1,2))),INDIRECT("_"&amp;_xlfn.XLOOKUP(AK$2,WatchbillMONTHLY!$A$88:$U$88,OFFSET(WatchbillMONTHLY!$A$88:$U$88,1,2))))=$A92,_xlfn.XLOOKUP(AK$2,WatchbillMONTHLY!$A$88:$U$88,OFFSET(WatchbillMONTHLY!$A$88:$U$88,1,2)),FALSE),TRUE,FALSE)),
FALSE),FALSE)</f>
        <v>0</v>
      </c>
      <c r="AL92" s="209" t="b" cm="1">
        <f t="array" aca="1" ref="AL92" ca="1">IF(AND($A92 &gt; 0, E92 &gt; 0,AL$2&lt;MiscFormulas!$A$5+1),
_xlfn.IFNA(
_xlfn.IFNA(
_xlfn.IFNA(
_xlfn.IFNA(
_xlfn.IFNA(
_xlfn.IFNA(
IF(_xlfn.XLOOKUP(AL$2,WatchbillMONTHLY!$A$3:$U$3,OFFSET(WatchbillMONTHLY!$A$3:$U$3,1,2))=IF(_xlfn.XLOOKUP($A92,INDIRECT("_"&amp;_xlfn.XLOOKUP(AL$2,WatchbillMONTHLY!$A$3:$U$3,OFFSET(WatchbillMONTHLY!$A$3:$U$3,1,2))),INDIRECT("_"&amp;_xlfn.XLOOKUP(AL$2,WatchbillMONTHLY!$A$3:$U$3,OFFSET(WatchbillMONTHLY!$A$3:$U$3,1,2))))=$A92,_xlfn.XLOOKUP(AL$2,WatchbillMONTHLY!$A$3:$U$3,OFFSET(WatchbillMONTHLY!$A$3:$U$3,1,2)),FALSE),TRUE,FALSE),
IF(_xlfn.XLOOKUP(AL$2,WatchbillMONTHLY!$A$20:$U$20,OFFSET(WatchbillMONTHLY!$A$20:$U$20,1,2))=IF(_xlfn.XLOOKUP($A92,INDIRECT("_"&amp;_xlfn.XLOOKUP(AL$2,WatchbillMONTHLY!$A$20:$U$20,OFFSET(WatchbillMONTHLY!$A$20:$U$20,1,2))),INDIRECT("_"&amp;_xlfn.XLOOKUP(AL$2,WatchbillMONTHLY!$A$20:$U$20,OFFSET(WatchbillMONTHLY!$A$20:$U$20,1,2))))=$A92,_xlfn.XLOOKUP(AL$2,WatchbillMONTHLY!$A$20:$U$20,OFFSET(WatchbillMONTHLY!$A$20:$U$20,1,2)),FALSE),TRUE,FALSE)),
IF(_xlfn.XLOOKUP(AL$2,WatchbillMONTHLY!$A$37:$U$37,OFFSET(WatchbillMONTHLY!$A$37:$U$37,1,2))=IF(_xlfn.XLOOKUP($A92,INDIRECT("_"&amp;_xlfn.XLOOKUP(AL$2,WatchbillMONTHLY!$A$37:$U$37,OFFSET(WatchbillMONTHLY!$A$37:$U$37,1,2))),INDIRECT("_"&amp;_xlfn.XLOOKUP(AL$2,WatchbillMONTHLY!$A$37:$U$37,OFFSET(WatchbillMONTHLY!$A$37:$U$37,1,2))))=$A92,_xlfn.XLOOKUP(AL$2,WatchbillMONTHLY!$A$37:$U$37,OFFSET(WatchbillMONTHLY!$A$37:$U$37,1,2)),FALSE),TRUE,FALSE)),
IF(_xlfn.XLOOKUP(AL$2,WatchbillMONTHLY!$A$54:$U$54,OFFSET(WatchbillMONTHLY!$A$54:$U$54,1,2))=IF(_xlfn.XLOOKUP($A92,INDIRECT("_"&amp;_xlfn.XLOOKUP(AL$2,WatchbillMONTHLY!$A$54:$U$54,OFFSET(WatchbillMONTHLY!$A$54:$U$54,1,2))),INDIRECT("_"&amp;_xlfn.XLOOKUP(AL$2,WatchbillMONTHLY!$A$54:$U$54,OFFSET(WatchbillMONTHLY!$A$54:$U$54,1,2))))=$A92,_xlfn.XLOOKUP(AL$2,WatchbillMONTHLY!$A$54:$U$54,OFFSET(WatchbillMONTHLY!$A$54:$U$54,1,2)),FALSE),TRUE,FALSE)),
IF(_xlfn.XLOOKUP(AL$2,WatchbillMONTHLY!$A$71:$U$71,OFFSET(WatchbillMONTHLY!$A$71:$U$71,1,2))=IF(_xlfn.XLOOKUP($A92,INDIRECT("_"&amp;_xlfn.XLOOKUP(AL$2,WatchbillMONTHLY!$A$71:$U$71,OFFSET(WatchbillMONTHLY!$A$71:$U$71,1,2))),INDIRECT("_"&amp;_xlfn.XLOOKUP(AL$2,WatchbillMONTHLY!$A$71:$U$71,OFFSET(WatchbillMONTHLY!$A$71:$U$71,1,2))))=$A92,_xlfn.XLOOKUP(AL$2,WatchbillMONTHLY!$A$71:$U$71,OFFSET(WatchbillMONTHLY!$A$71:$U$71,1,2)),FALSE),TRUE,FALSE)),
IF(_xlfn.XLOOKUP(AL$2,WatchbillMONTHLY!$A$88:$U$88,OFFSET(WatchbillMONTHLY!$A$88:$U$88,1,2))=IF(_xlfn.XLOOKUP($A92,INDIRECT("_"&amp;_xlfn.XLOOKUP(AL$2,WatchbillMONTHLY!$A$88:$U$88,OFFSET(WatchbillMONTHLY!$A$88:$U$88,1,2))),INDIRECT("_"&amp;_xlfn.XLOOKUP(AL$2,WatchbillMONTHLY!$A$88:$U$88,OFFSET(WatchbillMONTHLY!$A$88:$U$88,1,2))))=$A92,_xlfn.XLOOKUP(AL$2,WatchbillMONTHLY!$A$88:$U$88,OFFSET(WatchbillMONTHLY!$A$88:$U$88,1,2)),FALSE),TRUE,FALSE)),
FALSE),FALSE)</f>
        <v>0</v>
      </c>
      <c r="AM92" s="209" t="b" cm="1">
        <f t="array" aca="1" ref="AM92" ca="1">IF(AND($A92 &gt; 0, F92 &gt; 0,AM$2&lt;MiscFormulas!$A$5+1),
_xlfn.IFNA(
_xlfn.IFNA(
_xlfn.IFNA(
_xlfn.IFNA(
_xlfn.IFNA(
_xlfn.IFNA(
IF(_xlfn.XLOOKUP(AM$2,WatchbillMONTHLY!$A$3:$U$3,OFFSET(WatchbillMONTHLY!$A$3:$U$3,1,2))=IF(_xlfn.XLOOKUP($A92,INDIRECT("_"&amp;_xlfn.XLOOKUP(AM$2,WatchbillMONTHLY!$A$3:$U$3,OFFSET(WatchbillMONTHLY!$A$3:$U$3,1,2))),INDIRECT("_"&amp;_xlfn.XLOOKUP(AM$2,WatchbillMONTHLY!$A$3:$U$3,OFFSET(WatchbillMONTHLY!$A$3:$U$3,1,2))))=$A92,_xlfn.XLOOKUP(AM$2,WatchbillMONTHLY!$A$3:$U$3,OFFSET(WatchbillMONTHLY!$A$3:$U$3,1,2)),FALSE),TRUE,FALSE),
IF(_xlfn.XLOOKUP(AM$2,WatchbillMONTHLY!$A$20:$U$20,OFFSET(WatchbillMONTHLY!$A$20:$U$20,1,2))=IF(_xlfn.XLOOKUP($A92,INDIRECT("_"&amp;_xlfn.XLOOKUP(AM$2,WatchbillMONTHLY!$A$20:$U$20,OFFSET(WatchbillMONTHLY!$A$20:$U$20,1,2))),INDIRECT("_"&amp;_xlfn.XLOOKUP(AM$2,WatchbillMONTHLY!$A$20:$U$20,OFFSET(WatchbillMONTHLY!$A$20:$U$20,1,2))))=$A92,_xlfn.XLOOKUP(AM$2,WatchbillMONTHLY!$A$20:$U$20,OFFSET(WatchbillMONTHLY!$A$20:$U$20,1,2)),FALSE),TRUE,FALSE)),
IF(_xlfn.XLOOKUP(AM$2,WatchbillMONTHLY!$A$37:$U$37,OFFSET(WatchbillMONTHLY!$A$37:$U$37,1,2))=IF(_xlfn.XLOOKUP($A92,INDIRECT("_"&amp;_xlfn.XLOOKUP(AM$2,WatchbillMONTHLY!$A$37:$U$37,OFFSET(WatchbillMONTHLY!$A$37:$U$37,1,2))),INDIRECT("_"&amp;_xlfn.XLOOKUP(AM$2,WatchbillMONTHLY!$A$37:$U$37,OFFSET(WatchbillMONTHLY!$A$37:$U$37,1,2))))=$A92,_xlfn.XLOOKUP(AM$2,WatchbillMONTHLY!$A$37:$U$37,OFFSET(WatchbillMONTHLY!$A$37:$U$37,1,2)),FALSE),TRUE,FALSE)),
IF(_xlfn.XLOOKUP(AM$2,WatchbillMONTHLY!$A$54:$U$54,OFFSET(WatchbillMONTHLY!$A$54:$U$54,1,2))=IF(_xlfn.XLOOKUP($A92,INDIRECT("_"&amp;_xlfn.XLOOKUP(AM$2,WatchbillMONTHLY!$A$54:$U$54,OFFSET(WatchbillMONTHLY!$A$54:$U$54,1,2))),INDIRECT("_"&amp;_xlfn.XLOOKUP(AM$2,WatchbillMONTHLY!$A$54:$U$54,OFFSET(WatchbillMONTHLY!$A$54:$U$54,1,2))))=$A92,_xlfn.XLOOKUP(AM$2,WatchbillMONTHLY!$A$54:$U$54,OFFSET(WatchbillMONTHLY!$A$54:$U$54,1,2)),FALSE),TRUE,FALSE)),
IF(_xlfn.XLOOKUP(AM$2,WatchbillMONTHLY!$A$71:$U$71,OFFSET(WatchbillMONTHLY!$A$71:$U$71,1,2))=IF(_xlfn.XLOOKUP($A92,INDIRECT("_"&amp;_xlfn.XLOOKUP(AM$2,WatchbillMONTHLY!$A$71:$U$71,OFFSET(WatchbillMONTHLY!$A$71:$U$71,1,2))),INDIRECT("_"&amp;_xlfn.XLOOKUP(AM$2,WatchbillMONTHLY!$A$71:$U$71,OFFSET(WatchbillMONTHLY!$A$71:$U$71,1,2))))=$A92,_xlfn.XLOOKUP(AM$2,WatchbillMONTHLY!$A$71:$U$71,OFFSET(WatchbillMONTHLY!$A$71:$U$71,1,2)),FALSE),TRUE,FALSE)),
IF(_xlfn.XLOOKUP(AM$2,WatchbillMONTHLY!$A$88:$U$88,OFFSET(WatchbillMONTHLY!$A$88:$U$88,1,2))=IF(_xlfn.XLOOKUP($A92,INDIRECT("_"&amp;_xlfn.XLOOKUP(AM$2,WatchbillMONTHLY!$A$88:$U$88,OFFSET(WatchbillMONTHLY!$A$88:$U$88,1,2))),INDIRECT("_"&amp;_xlfn.XLOOKUP(AM$2,WatchbillMONTHLY!$A$88:$U$88,OFFSET(WatchbillMONTHLY!$A$88:$U$88,1,2))))=$A92,_xlfn.XLOOKUP(AM$2,WatchbillMONTHLY!$A$88:$U$88,OFFSET(WatchbillMONTHLY!$A$88:$U$88,1,2)),FALSE),TRUE,FALSE)),
FALSE),FALSE)</f>
        <v>0</v>
      </c>
      <c r="AN92" s="209" t="b" cm="1">
        <f t="array" aca="1" ref="AN92" ca="1">IF(AND($A92 &gt; 0, G92 &gt; 0,AN$2&lt;MiscFormulas!$A$5+1),
_xlfn.IFNA(
_xlfn.IFNA(
_xlfn.IFNA(
_xlfn.IFNA(
_xlfn.IFNA(
_xlfn.IFNA(
IF(_xlfn.XLOOKUP(AN$2,WatchbillMONTHLY!$A$3:$U$3,OFFSET(WatchbillMONTHLY!$A$3:$U$3,1,2))=IF(_xlfn.XLOOKUP($A92,INDIRECT("_"&amp;_xlfn.XLOOKUP(AN$2,WatchbillMONTHLY!$A$3:$U$3,OFFSET(WatchbillMONTHLY!$A$3:$U$3,1,2))),INDIRECT("_"&amp;_xlfn.XLOOKUP(AN$2,WatchbillMONTHLY!$A$3:$U$3,OFFSET(WatchbillMONTHLY!$A$3:$U$3,1,2))))=$A92,_xlfn.XLOOKUP(AN$2,WatchbillMONTHLY!$A$3:$U$3,OFFSET(WatchbillMONTHLY!$A$3:$U$3,1,2)),FALSE),TRUE,FALSE),
IF(_xlfn.XLOOKUP(AN$2,WatchbillMONTHLY!$A$20:$U$20,OFFSET(WatchbillMONTHLY!$A$20:$U$20,1,2))=IF(_xlfn.XLOOKUP($A92,INDIRECT("_"&amp;_xlfn.XLOOKUP(AN$2,WatchbillMONTHLY!$A$20:$U$20,OFFSET(WatchbillMONTHLY!$A$20:$U$20,1,2))),INDIRECT("_"&amp;_xlfn.XLOOKUP(AN$2,WatchbillMONTHLY!$A$20:$U$20,OFFSET(WatchbillMONTHLY!$A$20:$U$20,1,2))))=$A92,_xlfn.XLOOKUP(AN$2,WatchbillMONTHLY!$A$20:$U$20,OFFSET(WatchbillMONTHLY!$A$20:$U$20,1,2)),FALSE),TRUE,FALSE)),
IF(_xlfn.XLOOKUP(AN$2,WatchbillMONTHLY!$A$37:$U$37,OFFSET(WatchbillMONTHLY!$A$37:$U$37,1,2))=IF(_xlfn.XLOOKUP($A92,INDIRECT("_"&amp;_xlfn.XLOOKUP(AN$2,WatchbillMONTHLY!$A$37:$U$37,OFFSET(WatchbillMONTHLY!$A$37:$U$37,1,2))),INDIRECT("_"&amp;_xlfn.XLOOKUP(AN$2,WatchbillMONTHLY!$A$37:$U$37,OFFSET(WatchbillMONTHLY!$A$37:$U$37,1,2))))=$A92,_xlfn.XLOOKUP(AN$2,WatchbillMONTHLY!$A$37:$U$37,OFFSET(WatchbillMONTHLY!$A$37:$U$37,1,2)),FALSE),TRUE,FALSE)),
IF(_xlfn.XLOOKUP(AN$2,WatchbillMONTHLY!$A$54:$U$54,OFFSET(WatchbillMONTHLY!$A$54:$U$54,1,2))=IF(_xlfn.XLOOKUP($A92,INDIRECT("_"&amp;_xlfn.XLOOKUP(AN$2,WatchbillMONTHLY!$A$54:$U$54,OFFSET(WatchbillMONTHLY!$A$54:$U$54,1,2))),INDIRECT("_"&amp;_xlfn.XLOOKUP(AN$2,WatchbillMONTHLY!$A$54:$U$54,OFFSET(WatchbillMONTHLY!$A$54:$U$54,1,2))))=$A92,_xlfn.XLOOKUP(AN$2,WatchbillMONTHLY!$A$54:$U$54,OFFSET(WatchbillMONTHLY!$A$54:$U$54,1,2)),FALSE),TRUE,FALSE)),
IF(_xlfn.XLOOKUP(AN$2,WatchbillMONTHLY!$A$71:$U$71,OFFSET(WatchbillMONTHLY!$A$71:$U$71,1,2))=IF(_xlfn.XLOOKUP($A92,INDIRECT("_"&amp;_xlfn.XLOOKUP(AN$2,WatchbillMONTHLY!$A$71:$U$71,OFFSET(WatchbillMONTHLY!$A$71:$U$71,1,2))),INDIRECT("_"&amp;_xlfn.XLOOKUP(AN$2,WatchbillMONTHLY!$A$71:$U$71,OFFSET(WatchbillMONTHLY!$A$71:$U$71,1,2))))=$A92,_xlfn.XLOOKUP(AN$2,WatchbillMONTHLY!$A$71:$U$71,OFFSET(WatchbillMONTHLY!$A$71:$U$71,1,2)),FALSE),TRUE,FALSE)),
IF(_xlfn.XLOOKUP(AN$2,WatchbillMONTHLY!$A$88:$U$88,OFFSET(WatchbillMONTHLY!$A$88:$U$88,1,2))=IF(_xlfn.XLOOKUP($A92,INDIRECT("_"&amp;_xlfn.XLOOKUP(AN$2,WatchbillMONTHLY!$A$88:$U$88,OFFSET(WatchbillMONTHLY!$A$88:$U$88,1,2))),INDIRECT("_"&amp;_xlfn.XLOOKUP(AN$2,WatchbillMONTHLY!$A$88:$U$88,OFFSET(WatchbillMONTHLY!$A$88:$U$88,1,2))))=$A92,_xlfn.XLOOKUP(AN$2,WatchbillMONTHLY!$A$88:$U$88,OFFSET(WatchbillMONTHLY!$A$88:$U$88,1,2)),FALSE),TRUE,FALSE)),
FALSE),FALSE)</f>
        <v>0</v>
      </c>
      <c r="AO92" s="209" t="b" cm="1">
        <f t="array" aca="1" ref="AO92" ca="1">IF(AND($A92 &gt; 0, H92 &gt; 0,AO$2&lt;MiscFormulas!$A$5+1),
_xlfn.IFNA(
_xlfn.IFNA(
_xlfn.IFNA(
_xlfn.IFNA(
_xlfn.IFNA(
_xlfn.IFNA(
IF(_xlfn.XLOOKUP(AO$2,WatchbillMONTHLY!$A$3:$U$3,OFFSET(WatchbillMONTHLY!$A$3:$U$3,1,2))=IF(_xlfn.XLOOKUP($A92,INDIRECT("_"&amp;_xlfn.XLOOKUP(AO$2,WatchbillMONTHLY!$A$3:$U$3,OFFSET(WatchbillMONTHLY!$A$3:$U$3,1,2))),INDIRECT("_"&amp;_xlfn.XLOOKUP(AO$2,WatchbillMONTHLY!$A$3:$U$3,OFFSET(WatchbillMONTHLY!$A$3:$U$3,1,2))))=$A92,_xlfn.XLOOKUP(AO$2,WatchbillMONTHLY!$A$3:$U$3,OFFSET(WatchbillMONTHLY!$A$3:$U$3,1,2)),FALSE),TRUE,FALSE),
IF(_xlfn.XLOOKUP(AO$2,WatchbillMONTHLY!$A$20:$U$20,OFFSET(WatchbillMONTHLY!$A$20:$U$20,1,2))=IF(_xlfn.XLOOKUP($A92,INDIRECT("_"&amp;_xlfn.XLOOKUP(AO$2,WatchbillMONTHLY!$A$20:$U$20,OFFSET(WatchbillMONTHLY!$A$20:$U$20,1,2))),INDIRECT("_"&amp;_xlfn.XLOOKUP(AO$2,WatchbillMONTHLY!$A$20:$U$20,OFFSET(WatchbillMONTHLY!$A$20:$U$20,1,2))))=$A92,_xlfn.XLOOKUP(AO$2,WatchbillMONTHLY!$A$20:$U$20,OFFSET(WatchbillMONTHLY!$A$20:$U$20,1,2)),FALSE),TRUE,FALSE)),
IF(_xlfn.XLOOKUP(AO$2,WatchbillMONTHLY!$A$37:$U$37,OFFSET(WatchbillMONTHLY!$A$37:$U$37,1,2))=IF(_xlfn.XLOOKUP($A92,INDIRECT("_"&amp;_xlfn.XLOOKUP(AO$2,WatchbillMONTHLY!$A$37:$U$37,OFFSET(WatchbillMONTHLY!$A$37:$U$37,1,2))),INDIRECT("_"&amp;_xlfn.XLOOKUP(AO$2,WatchbillMONTHLY!$A$37:$U$37,OFFSET(WatchbillMONTHLY!$A$37:$U$37,1,2))))=$A92,_xlfn.XLOOKUP(AO$2,WatchbillMONTHLY!$A$37:$U$37,OFFSET(WatchbillMONTHLY!$A$37:$U$37,1,2)),FALSE),TRUE,FALSE)),
IF(_xlfn.XLOOKUP(AO$2,WatchbillMONTHLY!$A$54:$U$54,OFFSET(WatchbillMONTHLY!$A$54:$U$54,1,2))=IF(_xlfn.XLOOKUP($A92,INDIRECT("_"&amp;_xlfn.XLOOKUP(AO$2,WatchbillMONTHLY!$A$54:$U$54,OFFSET(WatchbillMONTHLY!$A$54:$U$54,1,2))),INDIRECT("_"&amp;_xlfn.XLOOKUP(AO$2,WatchbillMONTHLY!$A$54:$U$54,OFFSET(WatchbillMONTHLY!$A$54:$U$54,1,2))))=$A92,_xlfn.XLOOKUP(AO$2,WatchbillMONTHLY!$A$54:$U$54,OFFSET(WatchbillMONTHLY!$A$54:$U$54,1,2)),FALSE),TRUE,FALSE)),
IF(_xlfn.XLOOKUP(AO$2,WatchbillMONTHLY!$A$71:$U$71,OFFSET(WatchbillMONTHLY!$A$71:$U$71,1,2))=IF(_xlfn.XLOOKUP($A92,INDIRECT("_"&amp;_xlfn.XLOOKUP(AO$2,WatchbillMONTHLY!$A$71:$U$71,OFFSET(WatchbillMONTHLY!$A$71:$U$71,1,2))),INDIRECT("_"&amp;_xlfn.XLOOKUP(AO$2,WatchbillMONTHLY!$A$71:$U$71,OFFSET(WatchbillMONTHLY!$A$71:$U$71,1,2))))=$A92,_xlfn.XLOOKUP(AO$2,WatchbillMONTHLY!$A$71:$U$71,OFFSET(WatchbillMONTHLY!$A$71:$U$71,1,2)),FALSE),TRUE,FALSE)),
IF(_xlfn.XLOOKUP(AO$2,WatchbillMONTHLY!$A$88:$U$88,OFFSET(WatchbillMONTHLY!$A$88:$U$88,1,2))=IF(_xlfn.XLOOKUP($A92,INDIRECT("_"&amp;_xlfn.XLOOKUP(AO$2,WatchbillMONTHLY!$A$88:$U$88,OFFSET(WatchbillMONTHLY!$A$88:$U$88,1,2))),INDIRECT("_"&amp;_xlfn.XLOOKUP(AO$2,WatchbillMONTHLY!$A$88:$U$88,OFFSET(WatchbillMONTHLY!$A$88:$U$88,1,2))))=$A92,_xlfn.XLOOKUP(AO$2,WatchbillMONTHLY!$A$88:$U$88,OFFSET(WatchbillMONTHLY!$A$88:$U$88,1,2)),FALSE),TRUE,FALSE)),
FALSE),FALSE)</f>
        <v>0</v>
      </c>
      <c r="AP92" s="209" t="b" cm="1">
        <f t="array" aca="1" ref="AP92" ca="1">IF(AND($A92 &gt; 0, I92 &gt; 0,AP$2&lt;MiscFormulas!$A$5+1),
_xlfn.IFNA(
_xlfn.IFNA(
_xlfn.IFNA(
_xlfn.IFNA(
_xlfn.IFNA(
_xlfn.IFNA(
IF(_xlfn.XLOOKUP(AP$2,WatchbillMONTHLY!$A$3:$U$3,OFFSET(WatchbillMONTHLY!$A$3:$U$3,1,2))=IF(_xlfn.XLOOKUP($A92,INDIRECT("_"&amp;_xlfn.XLOOKUP(AP$2,WatchbillMONTHLY!$A$3:$U$3,OFFSET(WatchbillMONTHLY!$A$3:$U$3,1,2))),INDIRECT("_"&amp;_xlfn.XLOOKUP(AP$2,WatchbillMONTHLY!$A$3:$U$3,OFFSET(WatchbillMONTHLY!$A$3:$U$3,1,2))))=$A92,_xlfn.XLOOKUP(AP$2,WatchbillMONTHLY!$A$3:$U$3,OFFSET(WatchbillMONTHLY!$A$3:$U$3,1,2)),FALSE),TRUE,FALSE),
IF(_xlfn.XLOOKUP(AP$2,WatchbillMONTHLY!$A$20:$U$20,OFFSET(WatchbillMONTHLY!$A$20:$U$20,1,2))=IF(_xlfn.XLOOKUP($A92,INDIRECT("_"&amp;_xlfn.XLOOKUP(AP$2,WatchbillMONTHLY!$A$20:$U$20,OFFSET(WatchbillMONTHLY!$A$20:$U$20,1,2))),INDIRECT("_"&amp;_xlfn.XLOOKUP(AP$2,WatchbillMONTHLY!$A$20:$U$20,OFFSET(WatchbillMONTHLY!$A$20:$U$20,1,2))))=$A92,_xlfn.XLOOKUP(AP$2,WatchbillMONTHLY!$A$20:$U$20,OFFSET(WatchbillMONTHLY!$A$20:$U$20,1,2)),FALSE),TRUE,FALSE)),
IF(_xlfn.XLOOKUP(AP$2,WatchbillMONTHLY!$A$37:$U$37,OFFSET(WatchbillMONTHLY!$A$37:$U$37,1,2))=IF(_xlfn.XLOOKUP($A92,INDIRECT("_"&amp;_xlfn.XLOOKUP(AP$2,WatchbillMONTHLY!$A$37:$U$37,OFFSET(WatchbillMONTHLY!$A$37:$U$37,1,2))),INDIRECT("_"&amp;_xlfn.XLOOKUP(AP$2,WatchbillMONTHLY!$A$37:$U$37,OFFSET(WatchbillMONTHLY!$A$37:$U$37,1,2))))=$A92,_xlfn.XLOOKUP(AP$2,WatchbillMONTHLY!$A$37:$U$37,OFFSET(WatchbillMONTHLY!$A$37:$U$37,1,2)),FALSE),TRUE,FALSE)),
IF(_xlfn.XLOOKUP(AP$2,WatchbillMONTHLY!$A$54:$U$54,OFFSET(WatchbillMONTHLY!$A$54:$U$54,1,2))=IF(_xlfn.XLOOKUP($A92,INDIRECT("_"&amp;_xlfn.XLOOKUP(AP$2,WatchbillMONTHLY!$A$54:$U$54,OFFSET(WatchbillMONTHLY!$A$54:$U$54,1,2))),INDIRECT("_"&amp;_xlfn.XLOOKUP(AP$2,WatchbillMONTHLY!$A$54:$U$54,OFFSET(WatchbillMONTHLY!$A$54:$U$54,1,2))))=$A92,_xlfn.XLOOKUP(AP$2,WatchbillMONTHLY!$A$54:$U$54,OFFSET(WatchbillMONTHLY!$A$54:$U$54,1,2)),FALSE),TRUE,FALSE)),
IF(_xlfn.XLOOKUP(AP$2,WatchbillMONTHLY!$A$71:$U$71,OFFSET(WatchbillMONTHLY!$A$71:$U$71,1,2))=IF(_xlfn.XLOOKUP($A92,INDIRECT("_"&amp;_xlfn.XLOOKUP(AP$2,WatchbillMONTHLY!$A$71:$U$71,OFFSET(WatchbillMONTHLY!$A$71:$U$71,1,2))),INDIRECT("_"&amp;_xlfn.XLOOKUP(AP$2,WatchbillMONTHLY!$A$71:$U$71,OFFSET(WatchbillMONTHLY!$A$71:$U$71,1,2))))=$A92,_xlfn.XLOOKUP(AP$2,WatchbillMONTHLY!$A$71:$U$71,OFFSET(WatchbillMONTHLY!$A$71:$U$71,1,2)),FALSE),TRUE,FALSE)),
IF(_xlfn.XLOOKUP(AP$2,WatchbillMONTHLY!$A$88:$U$88,OFFSET(WatchbillMONTHLY!$A$88:$U$88,1,2))=IF(_xlfn.XLOOKUP($A92,INDIRECT("_"&amp;_xlfn.XLOOKUP(AP$2,WatchbillMONTHLY!$A$88:$U$88,OFFSET(WatchbillMONTHLY!$A$88:$U$88,1,2))),INDIRECT("_"&amp;_xlfn.XLOOKUP(AP$2,WatchbillMONTHLY!$A$88:$U$88,OFFSET(WatchbillMONTHLY!$A$88:$U$88,1,2))))=$A92,_xlfn.XLOOKUP(AP$2,WatchbillMONTHLY!$A$88:$U$88,OFFSET(WatchbillMONTHLY!$A$88:$U$88,1,2)),FALSE),TRUE,FALSE)),
FALSE),FALSE)</f>
        <v>0</v>
      </c>
      <c r="AQ92" s="209" t="b" cm="1">
        <f t="array" aca="1" ref="AQ92" ca="1">IF(AND($A92 &gt; 0, J92 &gt; 0,AQ$2&lt;MiscFormulas!$A$5+1),
_xlfn.IFNA(
_xlfn.IFNA(
_xlfn.IFNA(
_xlfn.IFNA(
_xlfn.IFNA(
_xlfn.IFNA(
IF(_xlfn.XLOOKUP(AQ$2,WatchbillMONTHLY!$A$3:$U$3,OFFSET(WatchbillMONTHLY!$A$3:$U$3,1,2))=IF(_xlfn.XLOOKUP($A92,INDIRECT("_"&amp;_xlfn.XLOOKUP(AQ$2,WatchbillMONTHLY!$A$3:$U$3,OFFSET(WatchbillMONTHLY!$A$3:$U$3,1,2))),INDIRECT("_"&amp;_xlfn.XLOOKUP(AQ$2,WatchbillMONTHLY!$A$3:$U$3,OFFSET(WatchbillMONTHLY!$A$3:$U$3,1,2))))=$A92,_xlfn.XLOOKUP(AQ$2,WatchbillMONTHLY!$A$3:$U$3,OFFSET(WatchbillMONTHLY!$A$3:$U$3,1,2)),FALSE),TRUE,FALSE),
IF(_xlfn.XLOOKUP(AQ$2,WatchbillMONTHLY!$A$20:$U$20,OFFSET(WatchbillMONTHLY!$A$20:$U$20,1,2))=IF(_xlfn.XLOOKUP($A92,INDIRECT("_"&amp;_xlfn.XLOOKUP(AQ$2,WatchbillMONTHLY!$A$20:$U$20,OFFSET(WatchbillMONTHLY!$A$20:$U$20,1,2))),INDIRECT("_"&amp;_xlfn.XLOOKUP(AQ$2,WatchbillMONTHLY!$A$20:$U$20,OFFSET(WatchbillMONTHLY!$A$20:$U$20,1,2))))=$A92,_xlfn.XLOOKUP(AQ$2,WatchbillMONTHLY!$A$20:$U$20,OFFSET(WatchbillMONTHLY!$A$20:$U$20,1,2)),FALSE),TRUE,FALSE)),
IF(_xlfn.XLOOKUP(AQ$2,WatchbillMONTHLY!$A$37:$U$37,OFFSET(WatchbillMONTHLY!$A$37:$U$37,1,2))=IF(_xlfn.XLOOKUP($A92,INDIRECT("_"&amp;_xlfn.XLOOKUP(AQ$2,WatchbillMONTHLY!$A$37:$U$37,OFFSET(WatchbillMONTHLY!$A$37:$U$37,1,2))),INDIRECT("_"&amp;_xlfn.XLOOKUP(AQ$2,WatchbillMONTHLY!$A$37:$U$37,OFFSET(WatchbillMONTHLY!$A$37:$U$37,1,2))))=$A92,_xlfn.XLOOKUP(AQ$2,WatchbillMONTHLY!$A$37:$U$37,OFFSET(WatchbillMONTHLY!$A$37:$U$37,1,2)),FALSE),TRUE,FALSE)),
IF(_xlfn.XLOOKUP(AQ$2,WatchbillMONTHLY!$A$54:$U$54,OFFSET(WatchbillMONTHLY!$A$54:$U$54,1,2))=IF(_xlfn.XLOOKUP($A92,INDIRECT("_"&amp;_xlfn.XLOOKUP(AQ$2,WatchbillMONTHLY!$A$54:$U$54,OFFSET(WatchbillMONTHLY!$A$54:$U$54,1,2))),INDIRECT("_"&amp;_xlfn.XLOOKUP(AQ$2,WatchbillMONTHLY!$A$54:$U$54,OFFSET(WatchbillMONTHLY!$A$54:$U$54,1,2))))=$A92,_xlfn.XLOOKUP(AQ$2,WatchbillMONTHLY!$A$54:$U$54,OFFSET(WatchbillMONTHLY!$A$54:$U$54,1,2)),FALSE),TRUE,FALSE)),
IF(_xlfn.XLOOKUP(AQ$2,WatchbillMONTHLY!$A$71:$U$71,OFFSET(WatchbillMONTHLY!$A$71:$U$71,1,2))=IF(_xlfn.XLOOKUP($A92,INDIRECT("_"&amp;_xlfn.XLOOKUP(AQ$2,WatchbillMONTHLY!$A$71:$U$71,OFFSET(WatchbillMONTHLY!$A$71:$U$71,1,2))),INDIRECT("_"&amp;_xlfn.XLOOKUP(AQ$2,WatchbillMONTHLY!$A$71:$U$71,OFFSET(WatchbillMONTHLY!$A$71:$U$71,1,2))))=$A92,_xlfn.XLOOKUP(AQ$2,WatchbillMONTHLY!$A$71:$U$71,OFFSET(WatchbillMONTHLY!$A$71:$U$71,1,2)),FALSE),TRUE,FALSE)),
IF(_xlfn.XLOOKUP(AQ$2,WatchbillMONTHLY!$A$88:$U$88,OFFSET(WatchbillMONTHLY!$A$88:$U$88,1,2))=IF(_xlfn.XLOOKUP($A92,INDIRECT("_"&amp;_xlfn.XLOOKUP(AQ$2,WatchbillMONTHLY!$A$88:$U$88,OFFSET(WatchbillMONTHLY!$A$88:$U$88,1,2))),INDIRECT("_"&amp;_xlfn.XLOOKUP(AQ$2,WatchbillMONTHLY!$A$88:$U$88,OFFSET(WatchbillMONTHLY!$A$88:$U$88,1,2))))=$A92,_xlfn.XLOOKUP(AQ$2,WatchbillMONTHLY!$A$88:$U$88,OFFSET(WatchbillMONTHLY!$A$88:$U$88,1,2)),FALSE),TRUE,FALSE)),
FALSE),FALSE)</f>
        <v>0</v>
      </c>
      <c r="AR92" s="209" t="b" cm="1">
        <f t="array" aca="1" ref="AR92" ca="1">IF(AND($A92 &gt; 0, K92 &gt; 0,AR$2&lt;MiscFormulas!$A$5+1),
_xlfn.IFNA(
_xlfn.IFNA(
_xlfn.IFNA(
_xlfn.IFNA(
_xlfn.IFNA(
_xlfn.IFNA(
IF(_xlfn.XLOOKUP(AR$2,WatchbillMONTHLY!$A$3:$U$3,OFFSET(WatchbillMONTHLY!$A$3:$U$3,1,2))=IF(_xlfn.XLOOKUP($A92,INDIRECT("_"&amp;_xlfn.XLOOKUP(AR$2,WatchbillMONTHLY!$A$3:$U$3,OFFSET(WatchbillMONTHLY!$A$3:$U$3,1,2))),INDIRECT("_"&amp;_xlfn.XLOOKUP(AR$2,WatchbillMONTHLY!$A$3:$U$3,OFFSET(WatchbillMONTHLY!$A$3:$U$3,1,2))))=$A92,_xlfn.XLOOKUP(AR$2,WatchbillMONTHLY!$A$3:$U$3,OFFSET(WatchbillMONTHLY!$A$3:$U$3,1,2)),FALSE),TRUE,FALSE),
IF(_xlfn.XLOOKUP(AR$2,WatchbillMONTHLY!$A$20:$U$20,OFFSET(WatchbillMONTHLY!$A$20:$U$20,1,2))=IF(_xlfn.XLOOKUP($A92,INDIRECT("_"&amp;_xlfn.XLOOKUP(AR$2,WatchbillMONTHLY!$A$20:$U$20,OFFSET(WatchbillMONTHLY!$A$20:$U$20,1,2))),INDIRECT("_"&amp;_xlfn.XLOOKUP(AR$2,WatchbillMONTHLY!$A$20:$U$20,OFFSET(WatchbillMONTHLY!$A$20:$U$20,1,2))))=$A92,_xlfn.XLOOKUP(AR$2,WatchbillMONTHLY!$A$20:$U$20,OFFSET(WatchbillMONTHLY!$A$20:$U$20,1,2)),FALSE),TRUE,FALSE)),
IF(_xlfn.XLOOKUP(AR$2,WatchbillMONTHLY!$A$37:$U$37,OFFSET(WatchbillMONTHLY!$A$37:$U$37,1,2))=IF(_xlfn.XLOOKUP($A92,INDIRECT("_"&amp;_xlfn.XLOOKUP(AR$2,WatchbillMONTHLY!$A$37:$U$37,OFFSET(WatchbillMONTHLY!$A$37:$U$37,1,2))),INDIRECT("_"&amp;_xlfn.XLOOKUP(AR$2,WatchbillMONTHLY!$A$37:$U$37,OFFSET(WatchbillMONTHLY!$A$37:$U$37,1,2))))=$A92,_xlfn.XLOOKUP(AR$2,WatchbillMONTHLY!$A$37:$U$37,OFFSET(WatchbillMONTHLY!$A$37:$U$37,1,2)),FALSE),TRUE,FALSE)),
IF(_xlfn.XLOOKUP(AR$2,WatchbillMONTHLY!$A$54:$U$54,OFFSET(WatchbillMONTHLY!$A$54:$U$54,1,2))=IF(_xlfn.XLOOKUP($A92,INDIRECT("_"&amp;_xlfn.XLOOKUP(AR$2,WatchbillMONTHLY!$A$54:$U$54,OFFSET(WatchbillMONTHLY!$A$54:$U$54,1,2))),INDIRECT("_"&amp;_xlfn.XLOOKUP(AR$2,WatchbillMONTHLY!$A$54:$U$54,OFFSET(WatchbillMONTHLY!$A$54:$U$54,1,2))))=$A92,_xlfn.XLOOKUP(AR$2,WatchbillMONTHLY!$A$54:$U$54,OFFSET(WatchbillMONTHLY!$A$54:$U$54,1,2)),FALSE),TRUE,FALSE)),
IF(_xlfn.XLOOKUP(AR$2,WatchbillMONTHLY!$A$71:$U$71,OFFSET(WatchbillMONTHLY!$A$71:$U$71,1,2))=IF(_xlfn.XLOOKUP($A92,INDIRECT("_"&amp;_xlfn.XLOOKUP(AR$2,WatchbillMONTHLY!$A$71:$U$71,OFFSET(WatchbillMONTHLY!$A$71:$U$71,1,2))),INDIRECT("_"&amp;_xlfn.XLOOKUP(AR$2,WatchbillMONTHLY!$A$71:$U$71,OFFSET(WatchbillMONTHLY!$A$71:$U$71,1,2))))=$A92,_xlfn.XLOOKUP(AR$2,WatchbillMONTHLY!$A$71:$U$71,OFFSET(WatchbillMONTHLY!$A$71:$U$71,1,2)),FALSE),TRUE,FALSE)),
IF(_xlfn.XLOOKUP(AR$2,WatchbillMONTHLY!$A$88:$U$88,OFFSET(WatchbillMONTHLY!$A$88:$U$88,1,2))=IF(_xlfn.XLOOKUP($A92,INDIRECT("_"&amp;_xlfn.XLOOKUP(AR$2,WatchbillMONTHLY!$A$88:$U$88,OFFSET(WatchbillMONTHLY!$A$88:$U$88,1,2))),INDIRECT("_"&amp;_xlfn.XLOOKUP(AR$2,WatchbillMONTHLY!$A$88:$U$88,OFFSET(WatchbillMONTHLY!$A$88:$U$88,1,2))))=$A92,_xlfn.XLOOKUP(AR$2,WatchbillMONTHLY!$A$88:$U$88,OFFSET(WatchbillMONTHLY!$A$88:$U$88,1,2)),FALSE),TRUE,FALSE)),
FALSE),FALSE)</f>
        <v>0</v>
      </c>
      <c r="AS92" s="209" t="b" cm="1">
        <f t="array" aca="1" ref="AS92" ca="1">IF(AND($A92 &gt; 0, L92 &gt; 0,AS$2&lt;MiscFormulas!$A$5+1),
_xlfn.IFNA(
_xlfn.IFNA(
_xlfn.IFNA(
_xlfn.IFNA(
_xlfn.IFNA(
_xlfn.IFNA(
IF(_xlfn.XLOOKUP(AS$2,WatchbillMONTHLY!$A$3:$U$3,OFFSET(WatchbillMONTHLY!$A$3:$U$3,1,2))=IF(_xlfn.XLOOKUP($A92,INDIRECT("_"&amp;_xlfn.XLOOKUP(AS$2,WatchbillMONTHLY!$A$3:$U$3,OFFSET(WatchbillMONTHLY!$A$3:$U$3,1,2))),INDIRECT("_"&amp;_xlfn.XLOOKUP(AS$2,WatchbillMONTHLY!$A$3:$U$3,OFFSET(WatchbillMONTHLY!$A$3:$U$3,1,2))))=$A92,_xlfn.XLOOKUP(AS$2,WatchbillMONTHLY!$A$3:$U$3,OFFSET(WatchbillMONTHLY!$A$3:$U$3,1,2)),FALSE),TRUE,FALSE),
IF(_xlfn.XLOOKUP(AS$2,WatchbillMONTHLY!$A$20:$U$20,OFFSET(WatchbillMONTHLY!$A$20:$U$20,1,2))=IF(_xlfn.XLOOKUP($A92,INDIRECT("_"&amp;_xlfn.XLOOKUP(AS$2,WatchbillMONTHLY!$A$20:$U$20,OFFSET(WatchbillMONTHLY!$A$20:$U$20,1,2))),INDIRECT("_"&amp;_xlfn.XLOOKUP(AS$2,WatchbillMONTHLY!$A$20:$U$20,OFFSET(WatchbillMONTHLY!$A$20:$U$20,1,2))))=$A92,_xlfn.XLOOKUP(AS$2,WatchbillMONTHLY!$A$20:$U$20,OFFSET(WatchbillMONTHLY!$A$20:$U$20,1,2)),FALSE),TRUE,FALSE)),
IF(_xlfn.XLOOKUP(AS$2,WatchbillMONTHLY!$A$37:$U$37,OFFSET(WatchbillMONTHLY!$A$37:$U$37,1,2))=IF(_xlfn.XLOOKUP($A92,INDIRECT("_"&amp;_xlfn.XLOOKUP(AS$2,WatchbillMONTHLY!$A$37:$U$37,OFFSET(WatchbillMONTHLY!$A$37:$U$37,1,2))),INDIRECT("_"&amp;_xlfn.XLOOKUP(AS$2,WatchbillMONTHLY!$A$37:$U$37,OFFSET(WatchbillMONTHLY!$A$37:$U$37,1,2))))=$A92,_xlfn.XLOOKUP(AS$2,WatchbillMONTHLY!$A$37:$U$37,OFFSET(WatchbillMONTHLY!$A$37:$U$37,1,2)),FALSE),TRUE,FALSE)),
IF(_xlfn.XLOOKUP(AS$2,WatchbillMONTHLY!$A$54:$U$54,OFFSET(WatchbillMONTHLY!$A$54:$U$54,1,2))=IF(_xlfn.XLOOKUP($A92,INDIRECT("_"&amp;_xlfn.XLOOKUP(AS$2,WatchbillMONTHLY!$A$54:$U$54,OFFSET(WatchbillMONTHLY!$A$54:$U$54,1,2))),INDIRECT("_"&amp;_xlfn.XLOOKUP(AS$2,WatchbillMONTHLY!$A$54:$U$54,OFFSET(WatchbillMONTHLY!$A$54:$U$54,1,2))))=$A92,_xlfn.XLOOKUP(AS$2,WatchbillMONTHLY!$A$54:$U$54,OFFSET(WatchbillMONTHLY!$A$54:$U$54,1,2)),FALSE),TRUE,FALSE)),
IF(_xlfn.XLOOKUP(AS$2,WatchbillMONTHLY!$A$71:$U$71,OFFSET(WatchbillMONTHLY!$A$71:$U$71,1,2))=IF(_xlfn.XLOOKUP($A92,INDIRECT("_"&amp;_xlfn.XLOOKUP(AS$2,WatchbillMONTHLY!$A$71:$U$71,OFFSET(WatchbillMONTHLY!$A$71:$U$71,1,2))),INDIRECT("_"&amp;_xlfn.XLOOKUP(AS$2,WatchbillMONTHLY!$A$71:$U$71,OFFSET(WatchbillMONTHLY!$A$71:$U$71,1,2))))=$A92,_xlfn.XLOOKUP(AS$2,WatchbillMONTHLY!$A$71:$U$71,OFFSET(WatchbillMONTHLY!$A$71:$U$71,1,2)),FALSE),TRUE,FALSE)),
IF(_xlfn.XLOOKUP(AS$2,WatchbillMONTHLY!$A$88:$U$88,OFFSET(WatchbillMONTHLY!$A$88:$U$88,1,2))=IF(_xlfn.XLOOKUP($A92,INDIRECT("_"&amp;_xlfn.XLOOKUP(AS$2,WatchbillMONTHLY!$A$88:$U$88,OFFSET(WatchbillMONTHLY!$A$88:$U$88,1,2))),INDIRECT("_"&amp;_xlfn.XLOOKUP(AS$2,WatchbillMONTHLY!$A$88:$U$88,OFFSET(WatchbillMONTHLY!$A$88:$U$88,1,2))))=$A92,_xlfn.XLOOKUP(AS$2,WatchbillMONTHLY!$A$88:$U$88,OFFSET(WatchbillMONTHLY!$A$88:$U$88,1,2)),FALSE),TRUE,FALSE)),
FALSE),FALSE)</f>
        <v>0</v>
      </c>
      <c r="AT92" s="209" t="b" cm="1">
        <f t="array" aca="1" ref="AT92" ca="1">IF(AND($A92 &gt; 0, M92 &gt; 0,AT$2&lt;MiscFormulas!$A$5+1),
_xlfn.IFNA(
_xlfn.IFNA(
_xlfn.IFNA(
_xlfn.IFNA(
_xlfn.IFNA(
_xlfn.IFNA(
IF(_xlfn.XLOOKUP(AT$2,WatchbillMONTHLY!$A$3:$U$3,OFFSET(WatchbillMONTHLY!$A$3:$U$3,1,2))=IF(_xlfn.XLOOKUP($A92,INDIRECT("_"&amp;_xlfn.XLOOKUP(AT$2,WatchbillMONTHLY!$A$3:$U$3,OFFSET(WatchbillMONTHLY!$A$3:$U$3,1,2))),INDIRECT("_"&amp;_xlfn.XLOOKUP(AT$2,WatchbillMONTHLY!$A$3:$U$3,OFFSET(WatchbillMONTHLY!$A$3:$U$3,1,2))))=$A92,_xlfn.XLOOKUP(AT$2,WatchbillMONTHLY!$A$3:$U$3,OFFSET(WatchbillMONTHLY!$A$3:$U$3,1,2)),FALSE),TRUE,FALSE),
IF(_xlfn.XLOOKUP(AT$2,WatchbillMONTHLY!$A$20:$U$20,OFFSET(WatchbillMONTHLY!$A$20:$U$20,1,2))=IF(_xlfn.XLOOKUP($A92,INDIRECT("_"&amp;_xlfn.XLOOKUP(AT$2,WatchbillMONTHLY!$A$20:$U$20,OFFSET(WatchbillMONTHLY!$A$20:$U$20,1,2))),INDIRECT("_"&amp;_xlfn.XLOOKUP(AT$2,WatchbillMONTHLY!$A$20:$U$20,OFFSET(WatchbillMONTHLY!$A$20:$U$20,1,2))))=$A92,_xlfn.XLOOKUP(AT$2,WatchbillMONTHLY!$A$20:$U$20,OFFSET(WatchbillMONTHLY!$A$20:$U$20,1,2)),FALSE),TRUE,FALSE)),
IF(_xlfn.XLOOKUP(AT$2,WatchbillMONTHLY!$A$37:$U$37,OFFSET(WatchbillMONTHLY!$A$37:$U$37,1,2))=IF(_xlfn.XLOOKUP($A92,INDIRECT("_"&amp;_xlfn.XLOOKUP(AT$2,WatchbillMONTHLY!$A$37:$U$37,OFFSET(WatchbillMONTHLY!$A$37:$U$37,1,2))),INDIRECT("_"&amp;_xlfn.XLOOKUP(AT$2,WatchbillMONTHLY!$A$37:$U$37,OFFSET(WatchbillMONTHLY!$A$37:$U$37,1,2))))=$A92,_xlfn.XLOOKUP(AT$2,WatchbillMONTHLY!$A$37:$U$37,OFFSET(WatchbillMONTHLY!$A$37:$U$37,1,2)),FALSE),TRUE,FALSE)),
IF(_xlfn.XLOOKUP(AT$2,WatchbillMONTHLY!$A$54:$U$54,OFFSET(WatchbillMONTHLY!$A$54:$U$54,1,2))=IF(_xlfn.XLOOKUP($A92,INDIRECT("_"&amp;_xlfn.XLOOKUP(AT$2,WatchbillMONTHLY!$A$54:$U$54,OFFSET(WatchbillMONTHLY!$A$54:$U$54,1,2))),INDIRECT("_"&amp;_xlfn.XLOOKUP(AT$2,WatchbillMONTHLY!$A$54:$U$54,OFFSET(WatchbillMONTHLY!$A$54:$U$54,1,2))))=$A92,_xlfn.XLOOKUP(AT$2,WatchbillMONTHLY!$A$54:$U$54,OFFSET(WatchbillMONTHLY!$A$54:$U$54,1,2)),FALSE),TRUE,FALSE)),
IF(_xlfn.XLOOKUP(AT$2,WatchbillMONTHLY!$A$71:$U$71,OFFSET(WatchbillMONTHLY!$A$71:$U$71,1,2))=IF(_xlfn.XLOOKUP($A92,INDIRECT("_"&amp;_xlfn.XLOOKUP(AT$2,WatchbillMONTHLY!$A$71:$U$71,OFFSET(WatchbillMONTHLY!$A$71:$U$71,1,2))),INDIRECT("_"&amp;_xlfn.XLOOKUP(AT$2,WatchbillMONTHLY!$A$71:$U$71,OFFSET(WatchbillMONTHLY!$A$71:$U$71,1,2))))=$A92,_xlfn.XLOOKUP(AT$2,WatchbillMONTHLY!$A$71:$U$71,OFFSET(WatchbillMONTHLY!$A$71:$U$71,1,2)),FALSE),TRUE,FALSE)),
IF(_xlfn.XLOOKUP(AT$2,WatchbillMONTHLY!$A$88:$U$88,OFFSET(WatchbillMONTHLY!$A$88:$U$88,1,2))=IF(_xlfn.XLOOKUP($A92,INDIRECT("_"&amp;_xlfn.XLOOKUP(AT$2,WatchbillMONTHLY!$A$88:$U$88,OFFSET(WatchbillMONTHLY!$A$88:$U$88,1,2))),INDIRECT("_"&amp;_xlfn.XLOOKUP(AT$2,WatchbillMONTHLY!$A$88:$U$88,OFFSET(WatchbillMONTHLY!$A$88:$U$88,1,2))))=$A92,_xlfn.XLOOKUP(AT$2,WatchbillMONTHLY!$A$88:$U$88,OFFSET(WatchbillMONTHLY!$A$88:$U$88,1,2)),FALSE),TRUE,FALSE)),
FALSE),FALSE)</f>
        <v>0</v>
      </c>
      <c r="AU92" s="209" t="b" cm="1">
        <f t="array" aca="1" ref="AU92" ca="1">IF(AND($A92 &gt; 0, N92 &gt; 0,AU$2&lt;MiscFormulas!$A$5+1),
_xlfn.IFNA(
_xlfn.IFNA(
_xlfn.IFNA(
_xlfn.IFNA(
_xlfn.IFNA(
_xlfn.IFNA(
IF(_xlfn.XLOOKUP(AU$2,WatchbillMONTHLY!$A$3:$U$3,OFFSET(WatchbillMONTHLY!$A$3:$U$3,1,2))=IF(_xlfn.XLOOKUP($A92,INDIRECT("_"&amp;_xlfn.XLOOKUP(AU$2,WatchbillMONTHLY!$A$3:$U$3,OFFSET(WatchbillMONTHLY!$A$3:$U$3,1,2))),INDIRECT("_"&amp;_xlfn.XLOOKUP(AU$2,WatchbillMONTHLY!$A$3:$U$3,OFFSET(WatchbillMONTHLY!$A$3:$U$3,1,2))))=$A92,_xlfn.XLOOKUP(AU$2,WatchbillMONTHLY!$A$3:$U$3,OFFSET(WatchbillMONTHLY!$A$3:$U$3,1,2)),FALSE),TRUE,FALSE),
IF(_xlfn.XLOOKUP(AU$2,WatchbillMONTHLY!$A$20:$U$20,OFFSET(WatchbillMONTHLY!$A$20:$U$20,1,2))=IF(_xlfn.XLOOKUP($A92,INDIRECT("_"&amp;_xlfn.XLOOKUP(AU$2,WatchbillMONTHLY!$A$20:$U$20,OFFSET(WatchbillMONTHLY!$A$20:$U$20,1,2))),INDIRECT("_"&amp;_xlfn.XLOOKUP(AU$2,WatchbillMONTHLY!$A$20:$U$20,OFFSET(WatchbillMONTHLY!$A$20:$U$20,1,2))))=$A92,_xlfn.XLOOKUP(AU$2,WatchbillMONTHLY!$A$20:$U$20,OFFSET(WatchbillMONTHLY!$A$20:$U$20,1,2)),FALSE),TRUE,FALSE)),
IF(_xlfn.XLOOKUP(AU$2,WatchbillMONTHLY!$A$37:$U$37,OFFSET(WatchbillMONTHLY!$A$37:$U$37,1,2))=IF(_xlfn.XLOOKUP($A92,INDIRECT("_"&amp;_xlfn.XLOOKUP(AU$2,WatchbillMONTHLY!$A$37:$U$37,OFFSET(WatchbillMONTHLY!$A$37:$U$37,1,2))),INDIRECT("_"&amp;_xlfn.XLOOKUP(AU$2,WatchbillMONTHLY!$A$37:$U$37,OFFSET(WatchbillMONTHLY!$A$37:$U$37,1,2))))=$A92,_xlfn.XLOOKUP(AU$2,WatchbillMONTHLY!$A$37:$U$37,OFFSET(WatchbillMONTHLY!$A$37:$U$37,1,2)),FALSE),TRUE,FALSE)),
IF(_xlfn.XLOOKUP(AU$2,WatchbillMONTHLY!$A$54:$U$54,OFFSET(WatchbillMONTHLY!$A$54:$U$54,1,2))=IF(_xlfn.XLOOKUP($A92,INDIRECT("_"&amp;_xlfn.XLOOKUP(AU$2,WatchbillMONTHLY!$A$54:$U$54,OFFSET(WatchbillMONTHLY!$A$54:$U$54,1,2))),INDIRECT("_"&amp;_xlfn.XLOOKUP(AU$2,WatchbillMONTHLY!$A$54:$U$54,OFFSET(WatchbillMONTHLY!$A$54:$U$54,1,2))))=$A92,_xlfn.XLOOKUP(AU$2,WatchbillMONTHLY!$A$54:$U$54,OFFSET(WatchbillMONTHLY!$A$54:$U$54,1,2)),FALSE),TRUE,FALSE)),
IF(_xlfn.XLOOKUP(AU$2,WatchbillMONTHLY!$A$71:$U$71,OFFSET(WatchbillMONTHLY!$A$71:$U$71,1,2))=IF(_xlfn.XLOOKUP($A92,INDIRECT("_"&amp;_xlfn.XLOOKUP(AU$2,WatchbillMONTHLY!$A$71:$U$71,OFFSET(WatchbillMONTHLY!$A$71:$U$71,1,2))),INDIRECT("_"&amp;_xlfn.XLOOKUP(AU$2,WatchbillMONTHLY!$A$71:$U$71,OFFSET(WatchbillMONTHLY!$A$71:$U$71,1,2))))=$A92,_xlfn.XLOOKUP(AU$2,WatchbillMONTHLY!$A$71:$U$71,OFFSET(WatchbillMONTHLY!$A$71:$U$71,1,2)),FALSE),TRUE,FALSE)),
IF(_xlfn.XLOOKUP(AU$2,WatchbillMONTHLY!$A$88:$U$88,OFFSET(WatchbillMONTHLY!$A$88:$U$88,1,2))=IF(_xlfn.XLOOKUP($A92,INDIRECT("_"&amp;_xlfn.XLOOKUP(AU$2,WatchbillMONTHLY!$A$88:$U$88,OFFSET(WatchbillMONTHLY!$A$88:$U$88,1,2))),INDIRECT("_"&amp;_xlfn.XLOOKUP(AU$2,WatchbillMONTHLY!$A$88:$U$88,OFFSET(WatchbillMONTHLY!$A$88:$U$88,1,2))))=$A92,_xlfn.XLOOKUP(AU$2,WatchbillMONTHLY!$A$88:$U$88,OFFSET(WatchbillMONTHLY!$A$88:$U$88,1,2)),FALSE),TRUE,FALSE)),
FALSE),FALSE)</f>
        <v>0</v>
      </c>
      <c r="AV92" s="209" t="b" cm="1">
        <f t="array" aca="1" ref="AV92" ca="1">IF(AND($A92 &gt; 0, O92 &gt; 0,AV$2&lt;MiscFormulas!$A$5+1),
_xlfn.IFNA(
_xlfn.IFNA(
_xlfn.IFNA(
_xlfn.IFNA(
_xlfn.IFNA(
_xlfn.IFNA(
IF(_xlfn.XLOOKUP(AV$2,WatchbillMONTHLY!$A$3:$U$3,OFFSET(WatchbillMONTHLY!$A$3:$U$3,1,2))=IF(_xlfn.XLOOKUP($A92,INDIRECT("_"&amp;_xlfn.XLOOKUP(AV$2,WatchbillMONTHLY!$A$3:$U$3,OFFSET(WatchbillMONTHLY!$A$3:$U$3,1,2))),INDIRECT("_"&amp;_xlfn.XLOOKUP(AV$2,WatchbillMONTHLY!$A$3:$U$3,OFFSET(WatchbillMONTHLY!$A$3:$U$3,1,2))))=$A92,_xlfn.XLOOKUP(AV$2,WatchbillMONTHLY!$A$3:$U$3,OFFSET(WatchbillMONTHLY!$A$3:$U$3,1,2)),FALSE),TRUE,FALSE),
IF(_xlfn.XLOOKUP(AV$2,WatchbillMONTHLY!$A$20:$U$20,OFFSET(WatchbillMONTHLY!$A$20:$U$20,1,2))=IF(_xlfn.XLOOKUP($A92,INDIRECT("_"&amp;_xlfn.XLOOKUP(AV$2,WatchbillMONTHLY!$A$20:$U$20,OFFSET(WatchbillMONTHLY!$A$20:$U$20,1,2))),INDIRECT("_"&amp;_xlfn.XLOOKUP(AV$2,WatchbillMONTHLY!$A$20:$U$20,OFFSET(WatchbillMONTHLY!$A$20:$U$20,1,2))))=$A92,_xlfn.XLOOKUP(AV$2,WatchbillMONTHLY!$A$20:$U$20,OFFSET(WatchbillMONTHLY!$A$20:$U$20,1,2)),FALSE),TRUE,FALSE)),
IF(_xlfn.XLOOKUP(AV$2,WatchbillMONTHLY!$A$37:$U$37,OFFSET(WatchbillMONTHLY!$A$37:$U$37,1,2))=IF(_xlfn.XLOOKUP($A92,INDIRECT("_"&amp;_xlfn.XLOOKUP(AV$2,WatchbillMONTHLY!$A$37:$U$37,OFFSET(WatchbillMONTHLY!$A$37:$U$37,1,2))),INDIRECT("_"&amp;_xlfn.XLOOKUP(AV$2,WatchbillMONTHLY!$A$37:$U$37,OFFSET(WatchbillMONTHLY!$A$37:$U$37,1,2))))=$A92,_xlfn.XLOOKUP(AV$2,WatchbillMONTHLY!$A$37:$U$37,OFFSET(WatchbillMONTHLY!$A$37:$U$37,1,2)),FALSE),TRUE,FALSE)),
IF(_xlfn.XLOOKUP(AV$2,WatchbillMONTHLY!$A$54:$U$54,OFFSET(WatchbillMONTHLY!$A$54:$U$54,1,2))=IF(_xlfn.XLOOKUP($A92,INDIRECT("_"&amp;_xlfn.XLOOKUP(AV$2,WatchbillMONTHLY!$A$54:$U$54,OFFSET(WatchbillMONTHLY!$A$54:$U$54,1,2))),INDIRECT("_"&amp;_xlfn.XLOOKUP(AV$2,WatchbillMONTHLY!$A$54:$U$54,OFFSET(WatchbillMONTHLY!$A$54:$U$54,1,2))))=$A92,_xlfn.XLOOKUP(AV$2,WatchbillMONTHLY!$A$54:$U$54,OFFSET(WatchbillMONTHLY!$A$54:$U$54,1,2)),FALSE),TRUE,FALSE)),
IF(_xlfn.XLOOKUP(AV$2,WatchbillMONTHLY!$A$71:$U$71,OFFSET(WatchbillMONTHLY!$A$71:$U$71,1,2))=IF(_xlfn.XLOOKUP($A92,INDIRECT("_"&amp;_xlfn.XLOOKUP(AV$2,WatchbillMONTHLY!$A$71:$U$71,OFFSET(WatchbillMONTHLY!$A$71:$U$71,1,2))),INDIRECT("_"&amp;_xlfn.XLOOKUP(AV$2,WatchbillMONTHLY!$A$71:$U$71,OFFSET(WatchbillMONTHLY!$A$71:$U$71,1,2))))=$A92,_xlfn.XLOOKUP(AV$2,WatchbillMONTHLY!$A$71:$U$71,OFFSET(WatchbillMONTHLY!$A$71:$U$71,1,2)),FALSE),TRUE,FALSE)),
IF(_xlfn.XLOOKUP(AV$2,WatchbillMONTHLY!$A$88:$U$88,OFFSET(WatchbillMONTHLY!$A$88:$U$88,1,2))=IF(_xlfn.XLOOKUP($A92,INDIRECT("_"&amp;_xlfn.XLOOKUP(AV$2,WatchbillMONTHLY!$A$88:$U$88,OFFSET(WatchbillMONTHLY!$A$88:$U$88,1,2))),INDIRECT("_"&amp;_xlfn.XLOOKUP(AV$2,WatchbillMONTHLY!$A$88:$U$88,OFFSET(WatchbillMONTHLY!$A$88:$U$88,1,2))))=$A92,_xlfn.XLOOKUP(AV$2,WatchbillMONTHLY!$A$88:$U$88,OFFSET(WatchbillMONTHLY!$A$88:$U$88,1,2)),FALSE),TRUE,FALSE)),
FALSE),FALSE)</f>
        <v>0</v>
      </c>
      <c r="AW92" s="209" t="b" cm="1">
        <f t="array" aca="1" ref="AW92" ca="1">IF(AND($A92 &gt; 0, P92 &gt; 0,AW$2&lt;MiscFormulas!$A$5+1),
_xlfn.IFNA(
_xlfn.IFNA(
_xlfn.IFNA(
_xlfn.IFNA(
_xlfn.IFNA(
_xlfn.IFNA(
IF(_xlfn.XLOOKUP(AW$2,WatchbillMONTHLY!$A$3:$U$3,OFFSET(WatchbillMONTHLY!$A$3:$U$3,1,2))=IF(_xlfn.XLOOKUP($A92,INDIRECT("_"&amp;_xlfn.XLOOKUP(AW$2,WatchbillMONTHLY!$A$3:$U$3,OFFSET(WatchbillMONTHLY!$A$3:$U$3,1,2))),INDIRECT("_"&amp;_xlfn.XLOOKUP(AW$2,WatchbillMONTHLY!$A$3:$U$3,OFFSET(WatchbillMONTHLY!$A$3:$U$3,1,2))))=$A92,_xlfn.XLOOKUP(AW$2,WatchbillMONTHLY!$A$3:$U$3,OFFSET(WatchbillMONTHLY!$A$3:$U$3,1,2)),FALSE),TRUE,FALSE),
IF(_xlfn.XLOOKUP(AW$2,WatchbillMONTHLY!$A$20:$U$20,OFFSET(WatchbillMONTHLY!$A$20:$U$20,1,2))=IF(_xlfn.XLOOKUP($A92,INDIRECT("_"&amp;_xlfn.XLOOKUP(AW$2,WatchbillMONTHLY!$A$20:$U$20,OFFSET(WatchbillMONTHLY!$A$20:$U$20,1,2))),INDIRECT("_"&amp;_xlfn.XLOOKUP(AW$2,WatchbillMONTHLY!$A$20:$U$20,OFFSET(WatchbillMONTHLY!$A$20:$U$20,1,2))))=$A92,_xlfn.XLOOKUP(AW$2,WatchbillMONTHLY!$A$20:$U$20,OFFSET(WatchbillMONTHLY!$A$20:$U$20,1,2)),FALSE),TRUE,FALSE)),
IF(_xlfn.XLOOKUP(AW$2,WatchbillMONTHLY!$A$37:$U$37,OFFSET(WatchbillMONTHLY!$A$37:$U$37,1,2))=IF(_xlfn.XLOOKUP($A92,INDIRECT("_"&amp;_xlfn.XLOOKUP(AW$2,WatchbillMONTHLY!$A$37:$U$37,OFFSET(WatchbillMONTHLY!$A$37:$U$37,1,2))),INDIRECT("_"&amp;_xlfn.XLOOKUP(AW$2,WatchbillMONTHLY!$A$37:$U$37,OFFSET(WatchbillMONTHLY!$A$37:$U$37,1,2))))=$A92,_xlfn.XLOOKUP(AW$2,WatchbillMONTHLY!$A$37:$U$37,OFFSET(WatchbillMONTHLY!$A$37:$U$37,1,2)),FALSE),TRUE,FALSE)),
IF(_xlfn.XLOOKUP(AW$2,WatchbillMONTHLY!$A$54:$U$54,OFFSET(WatchbillMONTHLY!$A$54:$U$54,1,2))=IF(_xlfn.XLOOKUP($A92,INDIRECT("_"&amp;_xlfn.XLOOKUP(AW$2,WatchbillMONTHLY!$A$54:$U$54,OFFSET(WatchbillMONTHLY!$A$54:$U$54,1,2))),INDIRECT("_"&amp;_xlfn.XLOOKUP(AW$2,WatchbillMONTHLY!$A$54:$U$54,OFFSET(WatchbillMONTHLY!$A$54:$U$54,1,2))))=$A92,_xlfn.XLOOKUP(AW$2,WatchbillMONTHLY!$A$54:$U$54,OFFSET(WatchbillMONTHLY!$A$54:$U$54,1,2)),FALSE),TRUE,FALSE)),
IF(_xlfn.XLOOKUP(AW$2,WatchbillMONTHLY!$A$71:$U$71,OFFSET(WatchbillMONTHLY!$A$71:$U$71,1,2))=IF(_xlfn.XLOOKUP($A92,INDIRECT("_"&amp;_xlfn.XLOOKUP(AW$2,WatchbillMONTHLY!$A$71:$U$71,OFFSET(WatchbillMONTHLY!$A$71:$U$71,1,2))),INDIRECT("_"&amp;_xlfn.XLOOKUP(AW$2,WatchbillMONTHLY!$A$71:$U$71,OFFSET(WatchbillMONTHLY!$A$71:$U$71,1,2))))=$A92,_xlfn.XLOOKUP(AW$2,WatchbillMONTHLY!$A$71:$U$71,OFFSET(WatchbillMONTHLY!$A$71:$U$71,1,2)),FALSE),TRUE,FALSE)),
IF(_xlfn.XLOOKUP(AW$2,WatchbillMONTHLY!$A$88:$U$88,OFFSET(WatchbillMONTHLY!$A$88:$U$88,1,2))=IF(_xlfn.XLOOKUP($A92,INDIRECT("_"&amp;_xlfn.XLOOKUP(AW$2,WatchbillMONTHLY!$A$88:$U$88,OFFSET(WatchbillMONTHLY!$A$88:$U$88,1,2))),INDIRECT("_"&amp;_xlfn.XLOOKUP(AW$2,WatchbillMONTHLY!$A$88:$U$88,OFFSET(WatchbillMONTHLY!$A$88:$U$88,1,2))))=$A92,_xlfn.XLOOKUP(AW$2,WatchbillMONTHLY!$A$88:$U$88,OFFSET(WatchbillMONTHLY!$A$88:$U$88,1,2)),FALSE),TRUE,FALSE)),
FALSE),FALSE)</f>
        <v>0</v>
      </c>
      <c r="AX92" s="209" t="b" cm="1">
        <f t="array" aca="1" ref="AX92" ca="1">IF(AND($A92 &gt; 0, Q92 &gt; 0,AX$2&lt;MiscFormulas!$A$5+1),
_xlfn.IFNA(
_xlfn.IFNA(
_xlfn.IFNA(
_xlfn.IFNA(
_xlfn.IFNA(
_xlfn.IFNA(
IF(_xlfn.XLOOKUP(AX$2,WatchbillMONTHLY!$A$3:$U$3,OFFSET(WatchbillMONTHLY!$A$3:$U$3,1,2))=IF(_xlfn.XLOOKUP($A92,INDIRECT("_"&amp;_xlfn.XLOOKUP(AX$2,WatchbillMONTHLY!$A$3:$U$3,OFFSET(WatchbillMONTHLY!$A$3:$U$3,1,2))),INDIRECT("_"&amp;_xlfn.XLOOKUP(AX$2,WatchbillMONTHLY!$A$3:$U$3,OFFSET(WatchbillMONTHLY!$A$3:$U$3,1,2))))=$A92,_xlfn.XLOOKUP(AX$2,WatchbillMONTHLY!$A$3:$U$3,OFFSET(WatchbillMONTHLY!$A$3:$U$3,1,2)),FALSE),TRUE,FALSE),
IF(_xlfn.XLOOKUP(AX$2,WatchbillMONTHLY!$A$20:$U$20,OFFSET(WatchbillMONTHLY!$A$20:$U$20,1,2))=IF(_xlfn.XLOOKUP($A92,INDIRECT("_"&amp;_xlfn.XLOOKUP(AX$2,WatchbillMONTHLY!$A$20:$U$20,OFFSET(WatchbillMONTHLY!$A$20:$U$20,1,2))),INDIRECT("_"&amp;_xlfn.XLOOKUP(AX$2,WatchbillMONTHLY!$A$20:$U$20,OFFSET(WatchbillMONTHLY!$A$20:$U$20,1,2))))=$A92,_xlfn.XLOOKUP(AX$2,WatchbillMONTHLY!$A$20:$U$20,OFFSET(WatchbillMONTHLY!$A$20:$U$20,1,2)),FALSE),TRUE,FALSE)),
IF(_xlfn.XLOOKUP(AX$2,WatchbillMONTHLY!$A$37:$U$37,OFFSET(WatchbillMONTHLY!$A$37:$U$37,1,2))=IF(_xlfn.XLOOKUP($A92,INDIRECT("_"&amp;_xlfn.XLOOKUP(AX$2,WatchbillMONTHLY!$A$37:$U$37,OFFSET(WatchbillMONTHLY!$A$37:$U$37,1,2))),INDIRECT("_"&amp;_xlfn.XLOOKUP(AX$2,WatchbillMONTHLY!$A$37:$U$37,OFFSET(WatchbillMONTHLY!$A$37:$U$37,1,2))))=$A92,_xlfn.XLOOKUP(AX$2,WatchbillMONTHLY!$A$37:$U$37,OFFSET(WatchbillMONTHLY!$A$37:$U$37,1,2)),FALSE),TRUE,FALSE)),
IF(_xlfn.XLOOKUP(AX$2,WatchbillMONTHLY!$A$54:$U$54,OFFSET(WatchbillMONTHLY!$A$54:$U$54,1,2))=IF(_xlfn.XLOOKUP($A92,INDIRECT("_"&amp;_xlfn.XLOOKUP(AX$2,WatchbillMONTHLY!$A$54:$U$54,OFFSET(WatchbillMONTHLY!$A$54:$U$54,1,2))),INDIRECT("_"&amp;_xlfn.XLOOKUP(AX$2,WatchbillMONTHLY!$A$54:$U$54,OFFSET(WatchbillMONTHLY!$A$54:$U$54,1,2))))=$A92,_xlfn.XLOOKUP(AX$2,WatchbillMONTHLY!$A$54:$U$54,OFFSET(WatchbillMONTHLY!$A$54:$U$54,1,2)),FALSE),TRUE,FALSE)),
IF(_xlfn.XLOOKUP(AX$2,WatchbillMONTHLY!$A$71:$U$71,OFFSET(WatchbillMONTHLY!$A$71:$U$71,1,2))=IF(_xlfn.XLOOKUP($A92,INDIRECT("_"&amp;_xlfn.XLOOKUP(AX$2,WatchbillMONTHLY!$A$71:$U$71,OFFSET(WatchbillMONTHLY!$A$71:$U$71,1,2))),INDIRECT("_"&amp;_xlfn.XLOOKUP(AX$2,WatchbillMONTHLY!$A$71:$U$71,OFFSET(WatchbillMONTHLY!$A$71:$U$71,1,2))))=$A92,_xlfn.XLOOKUP(AX$2,WatchbillMONTHLY!$A$71:$U$71,OFFSET(WatchbillMONTHLY!$A$71:$U$71,1,2)),FALSE),TRUE,FALSE)),
IF(_xlfn.XLOOKUP(AX$2,WatchbillMONTHLY!$A$88:$U$88,OFFSET(WatchbillMONTHLY!$A$88:$U$88,1,2))=IF(_xlfn.XLOOKUP($A92,INDIRECT("_"&amp;_xlfn.XLOOKUP(AX$2,WatchbillMONTHLY!$A$88:$U$88,OFFSET(WatchbillMONTHLY!$A$88:$U$88,1,2))),INDIRECT("_"&amp;_xlfn.XLOOKUP(AX$2,WatchbillMONTHLY!$A$88:$U$88,OFFSET(WatchbillMONTHLY!$A$88:$U$88,1,2))))=$A92,_xlfn.XLOOKUP(AX$2,WatchbillMONTHLY!$A$88:$U$88,OFFSET(WatchbillMONTHLY!$A$88:$U$88,1,2)),FALSE),TRUE,FALSE)),
FALSE),FALSE)</f>
        <v>0</v>
      </c>
      <c r="AY92" s="209" t="b" cm="1">
        <f t="array" aca="1" ref="AY92" ca="1">IF(AND($A92 &gt; 0, R92 &gt; 0,AY$2&lt;MiscFormulas!$A$5+1),
_xlfn.IFNA(
_xlfn.IFNA(
_xlfn.IFNA(
_xlfn.IFNA(
_xlfn.IFNA(
_xlfn.IFNA(
IF(_xlfn.XLOOKUP(AY$2,WatchbillMONTHLY!$A$3:$U$3,OFFSET(WatchbillMONTHLY!$A$3:$U$3,1,2))=IF(_xlfn.XLOOKUP($A92,INDIRECT("_"&amp;_xlfn.XLOOKUP(AY$2,WatchbillMONTHLY!$A$3:$U$3,OFFSET(WatchbillMONTHLY!$A$3:$U$3,1,2))),INDIRECT("_"&amp;_xlfn.XLOOKUP(AY$2,WatchbillMONTHLY!$A$3:$U$3,OFFSET(WatchbillMONTHLY!$A$3:$U$3,1,2))))=$A92,_xlfn.XLOOKUP(AY$2,WatchbillMONTHLY!$A$3:$U$3,OFFSET(WatchbillMONTHLY!$A$3:$U$3,1,2)),FALSE),TRUE,FALSE),
IF(_xlfn.XLOOKUP(AY$2,WatchbillMONTHLY!$A$20:$U$20,OFFSET(WatchbillMONTHLY!$A$20:$U$20,1,2))=IF(_xlfn.XLOOKUP($A92,INDIRECT("_"&amp;_xlfn.XLOOKUP(AY$2,WatchbillMONTHLY!$A$20:$U$20,OFFSET(WatchbillMONTHLY!$A$20:$U$20,1,2))),INDIRECT("_"&amp;_xlfn.XLOOKUP(AY$2,WatchbillMONTHLY!$A$20:$U$20,OFFSET(WatchbillMONTHLY!$A$20:$U$20,1,2))))=$A92,_xlfn.XLOOKUP(AY$2,WatchbillMONTHLY!$A$20:$U$20,OFFSET(WatchbillMONTHLY!$A$20:$U$20,1,2)),FALSE),TRUE,FALSE)),
IF(_xlfn.XLOOKUP(AY$2,WatchbillMONTHLY!$A$37:$U$37,OFFSET(WatchbillMONTHLY!$A$37:$U$37,1,2))=IF(_xlfn.XLOOKUP($A92,INDIRECT("_"&amp;_xlfn.XLOOKUP(AY$2,WatchbillMONTHLY!$A$37:$U$37,OFFSET(WatchbillMONTHLY!$A$37:$U$37,1,2))),INDIRECT("_"&amp;_xlfn.XLOOKUP(AY$2,WatchbillMONTHLY!$A$37:$U$37,OFFSET(WatchbillMONTHLY!$A$37:$U$37,1,2))))=$A92,_xlfn.XLOOKUP(AY$2,WatchbillMONTHLY!$A$37:$U$37,OFFSET(WatchbillMONTHLY!$A$37:$U$37,1,2)),FALSE),TRUE,FALSE)),
IF(_xlfn.XLOOKUP(AY$2,WatchbillMONTHLY!$A$54:$U$54,OFFSET(WatchbillMONTHLY!$A$54:$U$54,1,2))=IF(_xlfn.XLOOKUP($A92,INDIRECT("_"&amp;_xlfn.XLOOKUP(AY$2,WatchbillMONTHLY!$A$54:$U$54,OFFSET(WatchbillMONTHLY!$A$54:$U$54,1,2))),INDIRECT("_"&amp;_xlfn.XLOOKUP(AY$2,WatchbillMONTHLY!$A$54:$U$54,OFFSET(WatchbillMONTHLY!$A$54:$U$54,1,2))))=$A92,_xlfn.XLOOKUP(AY$2,WatchbillMONTHLY!$A$54:$U$54,OFFSET(WatchbillMONTHLY!$A$54:$U$54,1,2)),FALSE),TRUE,FALSE)),
IF(_xlfn.XLOOKUP(AY$2,WatchbillMONTHLY!$A$71:$U$71,OFFSET(WatchbillMONTHLY!$A$71:$U$71,1,2))=IF(_xlfn.XLOOKUP($A92,INDIRECT("_"&amp;_xlfn.XLOOKUP(AY$2,WatchbillMONTHLY!$A$71:$U$71,OFFSET(WatchbillMONTHLY!$A$71:$U$71,1,2))),INDIRECT("_"&amp;_xlfn.XLOOKUP(AY$2,WatchbillMONTHLY!$A$71:$U$71,OFFSET(WatchbillMONTHLY!$A$71:$U$71,1,2))))=$A92,_xlfn.XLOOKUP(AY$2,WatchbillMONTHLY!$A$71:$U$71,OFFSET(WatchbillMONTHLY!$A$71:$U$71,1,2)),FALSE),TRUE,FALSE)),
IF(_xlfn.XLOOKUP(AY$2,WatchbillMONTHLY!$A$88:$U$88,OFFSET(WatchbillMONTHLY!$A$88:$U$88,1,2))=IF(_xlfn.XLOOKUP($A92,INDIRECT("_"&amp;_xlfn.XLOOKUP(AY$2,WatchbillMONTHLY!$A$88:$U$88,OFFSET(WatchbillMONTHLY!$A$88:$U$88,1,2))),INDIRECT("_"&amp;_xlfn.XLOOKUP(AY$2,WatchbillMONTHLY!$A$88:$U$88,OFFSET(WatchbillMONTHLY!$A$88:$U$88,1,2))))=$A92,_xlfn.XLOOKUP(AY$2,WatchbillMONTHLY!$A$88:$U$88,OFFSET(WatchbillMONTHLY!$A$88:$U$88,1,2)),FALSE),TRUE,FALSE)),
FALSE),FALSE)</f>
        <v>0</v>
      </c>
      <c r="AZ92" s="209" t="b" cm="1">
        <f t="array" aca="1" ref="AZ92" ca="1">IF(AND($A92 &gt; 0, S92 &gt; 0,AZ$2&lt;MiscFormulas!$A$5+1),
_xlfn.IFNA(
_xlfn.IFNA(
_xlfn.IFNA(
_xlfn.IFNA(
_xlfn.IFNA(
_xlfn.IFNA(
IF(_xlfn.XLOOKUP(AZ$2,WatchbillMONTHLY!$A$3:$U$3,OFFSET(WatchbillMONTHLY!$A$3:$U$3,1,2))=IF(_xlfn.XLOOKUP($A92,INDIRECT("_"&amp;_xlfn.XLOOKUP(AZ$2,WatchbillMONTHLY!$A$3:$U$3,OFFSET(WatchbillMONTHLY!$A$3:$U$3,1,2))),INDIRECT("_"&amp;_xlfn.XLOOKUP(AZ$2,WatchbillMONTHLY!$A$3:$U$3,OFFSET(WatchbillMONTHLY!$A$3:$U$3,1,2))))=$A92,_xlfn.XLOOKUP(AZ$2,WatchbillMONTHLY!$A$3:$U$3,OFFSET(WatchbillMONTHLY!$A$3:$U$3,1,2)),FALSE),TRUE,FALSE),
IF(_xlfn.XLOOKUP(AZ$2,WatchbillMONTHLY!$A$20:$U$20,OFFSET(WatchbillMONTHLY!$A$20:$U$20,1,2))=IF(_xlfn.XLOOKUP($A92,INDIRECT("_"&amp;_xlfn.XLOOKUP(AZ$2,WatchbillMONTHLY!$A$20:$U$20,OFFSET(WatchbillMONTHLY!$A$20:$U$20,1,2))),INDIRECT("_"&amp;_xlfn.XLOOKUP(AZ$2,WatchbillMONTHLY!$A$20:$U$20,OFFSET(WatchbillMONTHLY!$A$20:$U$20,1,2))))=$A92,_xlfn.XLOOKUP(AZ$2,WatchbillMONTHLY!$A$20:$U$20,OFFSET(WatchbillMONTHLY!$A$20:$U$20,1,2)),FALSE),TRUE,FALSE)),
IF(_xlfn.XLOOKUP(AZ$2,WatchbillMONTHLY!$A$37:$U$37,OFFSET(WatchbillMONTHLY!$A$37:$U$37,1,2))=IF(_xlfn.XLOOKUP($A92,INDIRECT("_"&amp;_xlfn.XLOOKUP(AZ$2,WatchbillMONTHLY!$A$37:$U$37,OFFSET(WatchbillMONTHLY!$A$37:$U$37,1,2))),INDIRECT("_"&amp;_xlfn.XLOOKUP(AZ$2,WatchbillMONTHLY!$A$37:$U$37,OFFSET(WatchbillMONTHLY!$A$37:$U$37,1,2))))=$A92,_xlfn.XLOOKUP(AZ$2,WatchbillMONTHLY!$A$37:$U$37,OFFSET(WatchbillMONTHLY!$A$37:$U$37,1,2)),FALSE),TRUE,FALSE)),
IF(_xlfn.XLOOKUP(AZ$2,WatchbillMONTHLY!$A$54:$U$54,OFFSET(WatchbillMONTHLY!$A$54:$U$54,1,2))=IF(_xlfn.XLOOKUP($A92,INDIRECT("_"&amp;_xlfn.XLOOKUP(AZ$2,WatchbillMONTHLY!$A$54:$U$54,OFFSET(WatchbillMONTHLY!$A$54:$U$54,1,2))),INDIRECT("_"&amp;_xlfn.XLOOKUP(AZ$2,WatchbillMONTHLY!$A$54:$U$54,OFFSET(WatchbillMONTHLY!$A$54:$U$54,1,2))))=$A92,_xlfn.XLOOKUP(AZ$2,WatchbillMONTHLY!$A$54:$U$54,OFFSET(WatchbillMONTHLY!$A$54:$U$54,1,2)),FALSE),TRUE,FALSE)),
IF(_xlfn.XLOOKUP(AZ$2,WatchbillMONTHLY!$A$71:$U$71,OFFSET(WatchbillMONTHLY!$A$71:$U$71,1,2))=IF(_xlfn.XLOOKUP($A92,INDIRECT("_"&amp;_xlfn.XLOOKUP(AZ$2,WatchbillMONTHLY!$A$71:$U$71,OFFSET(WatchbillMONTHLY!$A$71:$U$71,1,2))),INDIRECT("_"&amp;_xlfn.XLOOKUP(AZ$2,WatchbillMONTHLY!$A$71:$U$71,OFFSET(WatchbillMONTHLY!$A$71:$U$71,1,2))))=$A92,_xlfn.XLOOKUP(AZ$2,WatchbillMONTHLY!$A$71:$U$71,OFFSET(WatchbillMONTHLY!$A$71:$U$71,1,2)),FALSE),TRUE,FALSE)),
IF(_xlfn.XLOOKUP(AZ$2,WatchbillMONTHLY!$A$88:$U$88,OFFSET(WatchbillMONTHLY!$A$88:$U$88,1,2))=IF(_xlfn.XLOOKUP($A92,INDIRECT("_"&amp;_xlfn.XLOOKUP(AZ$2,WatchbillMONTHLY!$A$88:$U$88,OFFSET(WatchbillMONTHLY!$A$88:$U$88,1,2))),INDIRECT("_"&amp;_xlfn.XLOOKUP(AZ$2,WatchbillMONTHLY!$A$88:$U$88,OFFSET(WatchbillMONTHLY!$A$88:$U$88,1,2))))=$A92,_xlfn.XLOOKUP(AZ$2,WatchbillMONTHLY!$A$88:$U$88,OFFSET(WatchbillMONTHLY!$A$88:$U$88,1,2)),FALSE),TRUE,FALSE)),
FALSE),FALSE)</f>
        <v>0</v>
      </c>
      <c r="BA92" s="209" t="b" cm="1">
        <f t="array" aca="1" ref="BA92" ca="1">IF(AND($A92 &gt; 0, T92 &gt; 0,BA$2&lt;MiscFormulas!$A$5+1),
_xlfn.IFNA(
_xlfn.IFNA(
_xlfn.IFNA(
_xlfn.IFNA(
_xlfn.IFNA(
_xlfn.IFNA(
IF(_xlfn.XLOOKUP(BA$2,WatchbillMONTHLY!$A$3:$U$3,OFFSET(WatchbillMONTHLY!$A$3:$U$3,1,2))=IF(_xlfn.XLOOKUP($A92,INDIRECT("_"&amp;_xlfn.XLOOKUP(BA$2,WatchbillMONTHLY!$A$3:$U$3,OFFSET(WatchbillMONTHLY!$A$3:$U$3,1,2))),INDIRECT("_"&amp;_xlfn.XLOOKUP(BA$2,WatchbillMONTHLY!$A$3:$U$3,OFFSET(WatchbillMONTHLY!$A$3:$U$3,1,2))))=$A92,_xlfn.XLOOKUP(BA$2,WatchbillMONTHLY!$A$3:$U$3,OFFSET(WatchbillMONTHLY!$A$3:$U$3,1,2)),FALSE),TRUE,FALSE),
IF(_xlfn.XLOOKUP(BA$2,WatchbillMONTHLY!$A$20:$U$20,OFFSET(WatchbillMONTHLY!$A$20:$U$20,1,2))=IF(_xlfn.XLOOKUP($A92,INDIRECT("_"&amp;_xlfn.XLOOKUP(BA$2,WatchbillMONTHLY!$A$20:$U$20,OFFSET(WatchbillMONTHLY!$A$20:$U$20,1,2))),INDIRECT("_"&amp;_xlfn.XLOOKUP(BA$2,WatchbillMONTHLY!$A$20:$U$20,OFFSET(WatchbillMONTHLY!$A$20:$U$20,1,2))))=$A92,_xlfn.XLOOKUP(BA$2,WatchbillMONTHLY!$A$20:$U$20,OFFSET(WatchbillMONTHLY!$A$20:$U$20,1,2)),FALSE),TRUE,FALSE)),
IF(_xlfn.XLOOKUP(BA$2,WatchbillMONTHLY!$A$37:$U$37,OFFSET(WatchbillMONTHLY!$A$37:$U$37,1,2))=IF(_xlfn.XLOOKUP($A92,INDIRECT("_"&amp;_xlfn.XLOOKUP(BA$2,WatchbillMONTHLY!$A$37:$U$37,OFFSET(WatchbillMONTHLY!$A$37:$U$37,1,2))),INDIRECT("_"&amp;_xlfn.XLOOKUP(BA$2,WatchbillMONTHLY!$A$37:$U$37,OFFSET(WatchbillMONTHLY!$A$37:$U$37,1,2))))=$A92,_xlfn.XLOOKUP(BA$2,WatchbillMONTHLY!$A$37:$U$37,OFFSET(WatchbillMONTHLY!$A$37:$U$37,1,2)),FALSE),TRUE,FALSE)),
IF(_xlfn.XLOOKUP(BA$2,WatchbillMONTHLY!$A$54:$U$54,OFFSET(WatchbillMONTHLY!$A$54:$U$54,1,2))=IF(_xlfn.XLOOKUP($A92,INDIRECT("_"&amp;_xlfn.XLOOKUP(BA$2,WatchbillMONTHLY!$A$54:$U$54,OFFSET(WatchbillMONTHLY!$A$54:$U$54,1,2))),INDIRECT("_"&amp;_xlfn.XLOOKUP(BA$2,WatchbillMONTHLY!$A$54:$U$54,OFFSET(WatchbillMONTHLY!$A$54:$U$54,1,2))))=$A92,_xlfn.XLOOKUP(BA$2,WatchbillMONTHLY!$A$54:$U$54,OFFSET(WatchbillMONTHLY!$A$54:$U$54,1,2)),FALSE),TRUE,FALSE)),
IF(_xlfn.XLOOKUP(BA$2,WatchbillMONTHLY!$A$71:$U$71,OFFSET(WatchbillMONTHLY!$A$71:$U$71,1,2))=IF(_xlfn.XLOOKUP($A92,INDIRECT("_"&amp;_xlfn.XLOOKUP(BA$2,WatchbillMONTHLY!$A$71:$U$71,OFFSET(WatchbillMONTHLY!$A$71:$U$71,1,2))),INDIRECT("_"&amp;_xlfn.XLOOKUP(BA$2,WatchbillMONTHLY!$A$71:$U$71,OFFSET(WatchbillMONTHLY!$A$71:$U$71,1,2))))=$A92,_xlfn.XLOOKUP(BA$2,WatchbillMONTHLY!$A$71:$U$71,OFFSET(WatchbillMONTHLY!$A$71:$U$71,1,2)),FALSE),TRUE,FALSE)),
IF(_xlfn.XLOOKUP(BA$2,WatchbillMONTHLY!$A$88:$U$88,OFFSET(WatchbillMONTHLY!$A$88:$U$88,1,2))=IF(_xlfn.XLOOKUP($A92,INDIRECT("_"&amp;_xlfn.XLOOKUP(BA$2,WatchbillMONTHLY!$A$88:$U$88,OFFSET(WatchbillMONTHLY!$A$88:$U$88,1,2))),INDIRECT("_"&amp;_xlfn.XLOOKUP(BA$2,WatchbillMONTHLY!$A$88:$U$88,OFFSET(WatchbillMONTHLY!$A$88:$U$88,1,2))))=$A92,_xlfn.XLOOKUP(BA$2,WatchbillMONTHLY!$A$88:$U$88,OFFSET(WatchbillMONTHLY!$A$88:$U$88,1,2)),FALSE),TRUE,FALSE)),
FALSE),FALSE)</f>
        <v>0</v>
      </c>
      <c r="BB92" s="209" t="b" cm="1">
        <f t="array" aca="1" ref="BB92" ca="1">IF(AND($A92 &gt; 0, U92 &gt; 0,BB$2&lt;MiscFormulas!$A$5+1),
_xlfn.IFNA(
_xlfn.IFNA(
_xlfn.IFNA(
_xlfn.IFNA(
_xlfn.IFNA(
_xlfn.IFNA(
IF(_xlfn.XLOOKUP(BB$2,WatchbillMONTHLY!$A$3:$U$3,OFFSET(WatchbillMONTHLY!$A$3:$U$3,1,2))=IF(_xlfn.XLOOKUP($A92,INDIRECT("_"&amp;_xlfn.XLOOKUP(BB$2,WatchbillMONTHLY!$A$3:$U$3,OFFSET(WatchbillMONTHLY!$A$3:$U$3,1,2))),INDIRECT("_"&amp;_xlfn.XLOOKUP(BB$2,WatchbillMONTHLY!$A$3:$U$3,OFFSET(WatchbillMONTHLY!$A$3:$U$3,1,2))))=$A92,_xlfn.XLOOKUP(BB$2,WatchbillMONTHLY!$A$3:$U$3,OFFSET(WatchbillMONTHLY!$A$3:$U$3,1,2)),FALSE),TRUE,FALSE),
IF(_xlfn.XLOOKUP(BB$2,WatchbillMONTHLY!$A$20:$U$20,OFFSET(WatchbillMONTHLY!$A$20:$U$20,1,2))=IF(_xlfn.XLOOKUP($A92,INDIRECT("_"&amp;_xlfn.XLOOKUP(BB$2,WatchbillMONTHLY!$A$20:$U$20,OFFSET(WatchbillMONTHLY!$A$20:$U$20,1,2))),INDIRECT("_"&amp;_xlfn.XLOOKUP(BB$2,WatchbillMONTHLY!$A$20:$U$20,OFFSET(WatchbillMONTHLY!$A$20:$U$20,1,2))))=$A92,_xlfn.XLOOKUP(BB$2,WatchbillMONTHLY!$A$20:$U$20,OFFSET(WatchbillMONTHLY!$A$20:$U$20,1,2)),FALSE),TRUE,FALSE)),
IF(_xlfn.XLOOKUP(BB$2,WatchbillMONTHLY!$A$37:$U$37,OFFSET(WatchbillMONTHLY!$A$37:$U$37,1,2))=IF(_xlfn.XLOOKUP($A92,INDIRECT("_"&amp;_xlfn.XLOOKUP(BB$2,WatchbillMONTHLY!$A$37:$U$37,OFFSET(WatchbillMONTHLY!$A$37:$U$37,1,2))),INDIRECT("_"&amp;_xlfn.XLOOKUP(BB$2,WatchbillMONTHLY!$A$37:$U$37,OFFSET(WatchbillMONTHLY!$A$37:$U$37,1,2))))=$A92,_xlfn.XLOOKUP(BB$2,WatchbillMONTHLY!$A$37:$U$37,OFFSET(WatchbillMONTHLY!$A$37:$U$37,1,2)),FALSE),TRUE,FALSE)),
IF(_xlfn.XLOOKUP(BB$2,WatchbillMONTHLY!$A$54:$U$54,OFFSET(WatchbillMONTHLY!$A$54:$U$54,1,2))=IF(_xlfn.XLOOKUP($A92,INDIRECT("_"&amp;_xlfn.XLOOKUP(BB$2,WatchbillMONTHLY!$A$54:$U$54,OFFSET(WatchbillMONTHLY!$A$54:$U$54,1,2))),INDIRECT("_"&amp;_xlfn.XLOOKUP(BB$2,WatchbillMONTHLY!$A$54:$U$54,OFFSET(WatchbillMONTHLY!$A$54:$U$54,1,2))))=$A92,_xlfn.XLOOKUP(BB$2,WatchbillMONTHLY!$A$54:$U$54,OFFSET(WatchbillMONTHLY!$A$54:$U$54,1,2)),FALSE),TRUE,FALSE)),
IF(_xlfn.XLOOKUP(BB$2,WatchbillMONTHLY!$A$71:$U$71,OFFSET(WatchbillMONTHLY!$A$71:$U$71,1,2))=IF(_xlfn.XLOOKUP($A92,INDIRECT("_"&amp;_xlfn.XLOOKUP(BB$2,WatchbillMONTHLY!$A$71:$U$71,OFFSET(WatchbillMONTHLY!$A$71:$U$71,1,2))),INDIRECT("_"&amp;_xlfn.XLOOKUP(BB$2,WatchbillMONTHLY!$A$71:$U$71,OFFSET(WatchbillMONTHLY!$A$71:$U$71,1,2))))=$A92,_xlfn.XLOOKUP(BB$2,WatchbillMONTHLY!$A$71:$U$71,OFFSET(WatchbillMONTHLY!$A$71:$U$71,1,2)),FALSE),TRUE,FALSE)),
IF(_xlfn.XLOOKUP(BB$2,WatchbillMONTHLY!$A$88:$U$88,OFFSET(WatchbillMONTHLY!$A$88:$U$88,1,2))=IF(_xlfn.XLOOKUP($A92,INDIRECT("_"&amp;_xlfn.XLOOKUP(BB$2,WatchbillMONTHLY!$A$88:$U$88,OFFSET(WatchbillMONTHLY!$A$88:$U$88,1,2))),INDIRECT("_"&amp;_xlfn.XLOOKUP(BB$2,WatchbillMONTHLY!$A$88:$U$88,OFFSET(WatchbillMONTHLY!$A$88:$U$88,1,2))))=$A92,_xlfn.XLOOKUP(BB$2,WatchbillMONTHLY!$A$88:$U$88,OFFSET(WatchbillMONTHLY!$A$88:$U$88,1,2)),FALSE),TRUE,FALSE)),
FALSE),FALSE)</f>
        <v>0</v>
      </c>
      <c r="BC92" s="209" t="b" cm="1">
        <f t="array" aca="1" ref="BC92" ca="1">IF(AND($A92 &gt; 0, V92 &gt; 0,BC$2&lt;MiscFormulas!$A$5+1),
_xlfn.IFNA(
_xlfn.IFNA(
_xlfn.IFNA(
_xlfn.IFNA(
_xlfn.IFNA(
_xlfn.IFNA(
IF(_xlfn.XLOOKUP(BC$2,WatchbillMONTHLY!$A$3:$U$3,OFFSET(WatchbillMONTHLY!$A$3:$U$3,1,2))=IF(_xlfn.XLOOKUP($A92,INDIRECT("_"&amp;_xlfn.XLOOKUP(BC$2,WatchbillMONTHLY!$A$3:$U$3,OFFSET(WatchbillMONTHLY!$A$3:$U$3,1,2))),INDIRECT("_"&amp;_xlfn.XLOOKUP(BC$2,WatchbillMONTHLY!$A$3:$U$3,OFFSET(WatchbillMONTHLY!$A$3:$U$3,1,2))))=$A92,_xlfn.XLOOKUP(BC$2,WatchbillMONTHLY!$A$3:$U$3,OFFSET(WatchbillMONTHLY!$A$3:$U$3,1,2)),FALSE),TRUE,FALSE),
IF(_xlfn.XLOOKUP(BC$2,WatchbillMONTHLY!$A$20:$U$20,OFFSET(WatchbillMONTHLY!$A$20:$U$20,1,2))=IF(_xlfn.XLOOKUP($A92,INDIRECT("_"&amp;_xlfn.XLOOKUP(BC$2,WatchbillMONTHLY!$A$20:$U$20,OFFSET(WatchbillMONTHLY!$A$20:$U$20,1,2))),INDIRECT("_"&amp;_xlfn.XLOOKUP(BC$2,WatchbillMONTHLY!$A$20:$U$20,OFFSET(WatchbillMONTHLY!$A$20:$U$20,1,2))))=$A92,_xlfn.XLOOKUP(BC$2,WatchbillMONTHLY!$A$20:$U$20,OFFSET(WatchbillMONTHLY!$A$20:$U$20,1,2)),FALSE),TRUE,FALSE)),
IF(_xlfn.XLOOKUP(BC$2,WatchbillMONTHLY!$A$37:$U$37,OFFSET(WatchbillMONTHLY!$A$37:$U$37,1,2))=IF(_xlfn.XLOOKUP($A92,INDIRECT("_"&amp;_xlfn.XLOOKUP(BC$2,WatchbillMONTHLY!$A$37:$U$37,OFFSET(WatchbillMONTHLY!$A$37:$U$37,1,2))),INDIRECT("_"&amp;_xlfn.XLOOKUP(BC$2,WatchbillMONTHLY!$A$37:$U$37,OFFSET(WatchbillMONTHLY!$A$37:$U$37,1,2))))=$A92,_xlfn.XLOOKUP(BC$2,WatchbillMONTHLY!$A$37:$U$37,OFFSET(WatchbillMONTHLY!$A$37:$U$37,1,2)),FALSE),TRUE,FALSE)),
IF(_xlfn.XLOOKUP(BC$2,WatchbillMONTHLY!$A$54:$U$54,OFFSET(WatchbillMONTHLY!$A$54:$U$54,1,2))=IF(_xlfn.XLOOKUP($A92,INDIRECT("_"&amp;_xlfn.XLOOKUP(BC$2,WatchbillMONTHLY!$A$54:$U$54,OFFSET(WatchbillMONTHLY!$A$54:$U$54,1,2))),INDIRECT("_"&amp;_xlfn.XLOOKUP(BC$2,WatchbillMONTHLY!$A$54:$U$54,OFFSET(WatchbillMONTHLY!$A$54:$U$54,1,2))))=$A92,_xlfn.XLOOKUP(BC$2,WatchbillMONTHLY!$A$54:$U$54,OFFSET(WatchbillMONTHLY!$A$54:$U$54,1,2)),FALSE),TRUE,FALSE)),
IF(_xlfn.XLOOKUP(BC$2,WatchbillMONTHLY!$A$71:$U$71,OFFSET(WatchbillMONTHLY!$A$71:$U$71,1,2))=IF(_xlfn.XLOOKUP($A92,INDIRECT("_"&amp;_xlfn.XLOOKUP(BC$2,WatchbillMONTHLY!$A$71:$U$71,OFFSET(WatchbillMONTHLY!$A$71:$U$71,1,2))),INDIRECT("_"&amp;_xlfn.XLOOKUP(BC$2,WatchbillMONTHLY!$A$71:$U$71,OFFSET(WatchbillMONTHLY!$A$71:$U$71,1,2))))=$A92,_xlfn.XLOOKUP(BC$2,WatchbillMONTHLY!$A$71:$U$71,OFFSET(WatchbillMONTHLY!$A$71:$U$71,1,2)),FALSE),TRUE,FALSE)),
IF(_xlfn.XLOOKUP(BC$2,WatchbillMONTHLY!$A$88:$U$88,OFFSET(WatchbillMONTHLY!$A$88:$U$88,1,2))=IF(_xlfn.XLOOKUP($A92,INDIRECT("_"&amp;_xlfn.XLOOKUP(BC$2,WatchbillMONTHLY!$A$88:$U$88,OFFSET(WatchbillMONTHLY!$A$88:$U$88,1,2))),INDIRECT("_"&amp;_xlfn.XLOOKUP(BC$2,WatchbillMONTHLY!$A$88:$U$88,OFFSET(WatchbillMONTHLY!$A$88:$U$88,1,2))))=$A92,_xlfn.XLOOKUP(BC$2,WatchbillMONTHLY!$A$88:$U$88,OFFSET(WatchbillMONTHLY!$A$88:$U$88,1,2)),FALSE),TRUE,FALSE)),
FALSE),FALSE)</f>
        <v>0</v>
      </c>
      <c r="BD92" s="209" t="b" cm="1">
        <f t="array" aca="1" ref="BD92" ca="1">IF(AND($A92 &gt; 0, W92 &gt; 0,BD$2&lt;MiscFormulas!$A$5+1),
_xlfn.IFNA(
_xlfn.IFNA(
_xlfn.IFNA(
_xlfn.IFNA(
_xlfn.IFNA(
_xlfn.IFNA(
IF(_xlfn.XLOOKUP(BD$2,WatchbillMONTHLY!$A$3:$U$3,OFFSET(WatchbillMONTHLY!$A$3:$U$3,1,2))=IF(_xlfn.XLOOKUP($A92,INDIRECT("_"&amp;_xlfn.XLOOKUP(BD$2,WatchbillMONTHLY!$A$3:$U$3,OFFSET(WatchbillMONTHLY!$A$3:$U$3,1,2))),INDIRECT("_"&amp;_xlfn.XLOOKUP(BD$2,WatchbillMONTHLY!$A$3:$U$3,OFFSET(WatchbillMONTHLY!$A$3:$U$3,1,2))))=$A92,_xlfn.XLOOKUP(BD$2,WatchbillMONTHLY!$A$3:$U$3,OFFSET(WatchbillMONTHLY!$A$3:$U$3,1,2)),FALSE),TRUE,FALSE),
IF(_xlfn.XLOOKUP(BD$2,WatchbillMONTHLY!$A$20:$U$20,OFFSET(WatchbillMONTHLY!$A$20:$U$20,1,2))=IF(_xlfn.XLOOKUP($A92,INDIRECT("_"&amp;_xlfn.XLOOKUP(BD$2,WatchbillMONTHLY!$A$20:$U$20,OFFSET(WatchbillMONTHLY!$A$20:$U$20,1,2))),INDIRECT("_"&amp;_xlfn.XLOOKUP(BD$2,WatchbillMONTHLY!$A$20:$U$20,OFFSET(WatchbillMONTHLY!$A$20:$U$20,1,2))))=$A92,_xlfn.XLOOKUP(BD$2,WatchbillMONTHLY!$A$20:$U$20,OFFSET(WatchbillMONTHLY!$A$20:$U$20,1,2)),FALSE),TRUE,FALSE)),
IF(_xlfn.XLOOKUP(BD$2,WatchbillMONTHLY!$A$37:$U$37,OFFSET(WatchbillMONTHLY!$A$37:$U$37,1,2))=IF(_xlfn.XLOOKUP($A92,INDIRECT("_"&amp;_xlfn.XLOOKUP(BD$2,WatchbillMONTHLY!$A$37:$U$37,OFFSET(WatchbillMONTHLY!$A$37:$U$37,1,2))),INDIRECT("_"&amp;_xlfn.XLOOKUP(BD$2,WatchbillMONTHLY!$A$37:$U$37,OFFSET(WatchbillMONTHLY!$A$37:$U$37,1,2))))=$A92,_xlfn.XLOOKUP(BD$2,WatchbillMONTHLY!$A$37:$U$37,OFFSET(WatchbillMONTHLY!$A$37:$U$37,1,2)),FALSE),TRUE,FALSE)),
IF(_xlfn.XLOOKUP(BD$2,WatchbillMONTHLY!$A$54:$U$54,OFFSET(WatchbillMONTHLY!$A$54:$U$54,1,2))=IF(_xlfn.XLOOKUP($A92,INDIRECT("_"&amp;_xlfn.XLOOKUP(BD$2,WatchbillMONTHLY!$A$54:$U$54,OFFSET(WatchbillMONTHLY!$A$54:$U$54,1,2))),INDIRECT("_"&amp;_xlfn.XLOOKUP(BD$2,WatchbillMONTHLY!$A$54:$U$54,OFFSET(WatchbillMONTHLY!$A$54:$U$54,1,2))))=$A92,_xlfn.XLOOKUP(BD$2,WatchbillMONTHLY!$A$54:$U$54,OFFSET(WatchbillMONTHLY!$A$54:$U$54,1,2)),FALSE),TRUE,FALSE)),
IF(_xlfn.XLOOKUP(BD$2,WatchbillMONTHLY!$A$71:$U$71,OFFSET(WatchbillMONTHLY!$A$71:$U$71,1,2))=IF(_xlfn.XLOOKUP($A92,INDIRECT("_"&amp;_xlfn.XLOOKUP(BD$2,WatchbillMONTHLY!$A$71:$U$71,OFFSET(WatchbillMONTHLY!$A$71:$U$71,1,2))),INDIRECT("_"&amp;_xlfn.XLOOKUP(BD$2,WatchbillMONTHLY!$A$71:$U$71,OFFSET(WatchbillMONTHLY!$A$71:$U$71,1,2))))=$A92,_xlfn.XLOOKUP(BD$2,WatchbillMONTHLY!$A$71:$U$71,OFFSET(WatchbillMONTHLY!$A$71:$U$71,1,2)),FALSE),TRUE,FALSE)),
IF(_xlfn.XLOOKUP(BD$2,WatchbillMONTHLY!$A$88:$U$88,OFFSET(WatchbillMONTHLY!$A$88:$U$88,1,2))=IF(_xlfn.XLOOKUP($A92,INDIRECT("_"&amp;_xlfn.XLOOKUP(BD$2,WatchbillMONTHLY!$A$88:$U$88,OFFSET(WatchbillMONTHLY!$A$88:$U$88,1,2))),INDIRECT("_"&amp;_xlfn.XLOOKUP(BD$2,WatchbillMONTHLY!$A$88:$U$88,OFFSET(WatchbillMONTHLY!$A$88:$U$88,1,2))))=$A92,_xlfn.XLOOKUP(BD$2,WatchbillMONTHLY!$A$88:$U$88,OFFSET(WatchbillMONTHLY!$A$88:$U$88,1,2)),FALSE),TRUE,FALSE)),
FALSE),FALSE)</f>
        <v>0</v>
      </c>
      <c r="BE92" s="209" t="b" cm="1">
        <f t="array" aca="1" ref="BE92" ca="1">IF(AND($A92 &gt; 0, X92 &gt; 0,BE$2&lt;MiscFormulas!$A$5+1),
_xlfn.IFNA(
_xlfn.IFNA(
_xlfn.IFNA(
_xlfn.IFNA(
_xlfn.IFNA(
_xlfn.IFNA(
IF(_xlfn.XLOOKUP(BE$2,WatchbillMONTHLY!$A$3:$U$3,OFFSET(WatchbillMONTHLY!$A$3:$U$3,1,2))=IF(_xlfn.XLOOKUP($A92,INDIRECT("_"&amp;_xlfn.XLOOKUP(BE$2,WatchbillMONTHLY!$A$3:$U$3,OFFSET(WatchbillMONTHLY!$A$3:$U$3,1,2))),INDIRECT("_"&amp;_xlfn.XLOOKUP(BE$2,WatchbillMONTHLY!$A$3:$U$3,OFFSET(WatchbillMONTHLY!$A$3:$U$3,1,2))))=$A92,_xlfn.XLOOKUP(BE$2,WatchbillMONTHLY!$A$3:$U$3,OFFSET(WatchbillMONTHLY!$A$3:$U$3,1,2)),FALSE),TRUE,FALSE),
IF(_xlfn.XLOOKUP(BE$2,WatchbillMONTHLY!$A$20:$U$20,OFFSET(WatchbillMONTHLY!$A$20:$U$20,1,2))=IF(_xlfn.XLOOKUP($A92,INDIRECT("_"&amp;_xlfn.XLOOKUP(BE$2,WatchbillMONTHLY!$A$20:$U$20,OFFSET(WatchbillMONTHLY!$A$20:$U$20,1,2))),INDIRECT("_"&amp;_xlfn.XLOOKUP(BE$2,WatchbillMONTHLY!$A$20:$U$20,OFFSET(WatchbillMONTHLY!$A$20:$U$20,1,2))))=$A92,_xlfn.XLOOKUP(BE$2,WatchbillMONTHLY!$A$20:$U$20,OFFSET(WatchbillMONTHLY!$A$20:$U$20,1,2)),FALSE),TRUE,FALSE)),
IF(_xlfn.XLOOKUP(BE$2,WatchbillMONTHLY!$A$37:$U$37,OFFSET(WatchbillMONTHLY!$A$37:$U$37,1,2))=IF(_xlfn.XLOOKUP($A92,INDIRECT("_"&amp;_xlfn.XLOOKUP(BE$2,WatchbillMONTHLY!$A$37:$U$37,OFFSET(WatchbillMONTHLY!$A$37:$U$37,1,2))),INDIRECT("_"&amp;_xlfn.XLOOKUP(BE$2,WatchbillMONTHLY!$A$37:$U$37,OFFSET(WatchbillMONTHLY!$A$37:$U$37,1,2))))=$A92,_xlfn.XLOOKUP(BE$2,WatchbillMONTHLY!$A$37:$U$37,OFFSET(WatchbillMONTHLY!$A$37:$U$37,1,2)),FALSE),TRUE,FALSE)),
IF(_xlfn.XLOOKUP(BE$2,WatchbillMONTHLY!$A$54:$U$54,OFFSET(WatchbillMONTHLY!$A$54:$U$54,1,2))=IF(_xlfn.XLOOKUP($A92,INDIRECT("_"&amp;_xlfn.XLOOKUP(BE$2,WatchbillMONTHLY!$A$54:$U$54,OFFSET(WatchbillMONTHLY!$A$54:$U$54,1,2))),INDIRECT("_"&amp;_xlfn.XLOOKUP(BE$2,WatchbillMONTHLY!$A$54:$U$54,OFFSET(WatchbillMONTHLY!$A$54:$U$54,1,2))))=$A92,_xlfn.XLOOKUP(BE$2,WatchbillMONTHLY!$A$54:$U$54,OFFSET(WatchbillMONTHLY!$A$54:$U$54,1,2)),FALSE),TRUE,FALSE)),
IF(_xlfn.XLOOKUP(BE$2,WatchbillMONTHLY!$A$71:$U$71,OFFSET(WatchbillMONTHLY!$A$71:$U$71,1,2))=IF(_xlfn.XLOOKUP($A92,INDIRECT("_"&amp;_xlfn.XLOOKUP(BE$2,WatchbillMONTHLY!$A$71:$U$71,OFFSET(WatchbillMONTHLY!$A$71:$U$71,1,2))),INDIRECT("_"&amp;_xlfn.XLOOKUP(BE$2,WatchbillMONTHLY!$A$71:$U$71,OFFSET(WatchbillMONTHLY!$A$71:$U$71,1,2))))=$A92,_xlfn.XLOOKUP(BE$2,WatchbillMONTHLY!$A$71:$U$71,OFFSET(WatchbillMONTHLY!$A$71:$U$71,1,2)),FALSE),TRUE,FALSE)),
IF(_xlfn.XLOOKUP(BE$2,WatchbillMONTHLY!$A$88:$U$88,OFFSET(WatchbillMONTHLY!$A$88:$U$88,1,2))=IF(_xlfn.XLOOKUP($A92,INDIRECT("_"&amp;_xlfn.XLOOKUP(BE$2,WatchbillMONTHLY!$A$88:$U$88,OFFSET(WatchbillMONTHLY!$A$88:$U$88,1,2))),INDIRECT("_"&amp;_xlfn.XLOOKUP(BE$2,WatchbillMONTHLY!$A$88:$U$88,OFFSET(WatchbillMONTHLY!$A$88:$U$88,1,2))))=$A92,_xlfn.XLOOKUP(BE$2,WatchbillMONTHLY!$A$88:$U$88,OFFSET(WatchbillMONTHLY!$A$88:$U$88,1,2)),FALSE),TRUE,FALSE)),
FALSE),FALSE)</f>
        <v>0</v>
      </c>
      <c r="BF92" s="209" t="b" cm="1">
        <f t="array" aca="1" ref="BF92" ca="1">IF(AND($A92 &gt; 0, Y92 &gt; 0,BF$2&lt;MiscFormulas!$A$5+1),
_xlfn.IFNA(
_xlfn.IFNA(
_xlfn.IFNA(
_xlfn.IFNA(
_xlfn.IFNA(
_xlfn.IFNA(
IF(_xlfn.XLOOKUP(BF$2,WatchbillMONTHLY!$A$3:$U$3,OFFSET(WatchbillMONTHLY!$A$3:$U$3,1,2))=IF(_xlfn.XLOOKUP($A92,INDIRECT("_"&amp;_xlfn.XLOOKUP(BF$2,WatchbillMONTHLY!$A$3:$U$3,OFFSET(WatchbillMONTHLY!$A$3:$U$3,1,2))),INDIRECT("_"&amp;_xlfn.XLOOKUP(BF$2,WatchbillMONTHLY!$A$3:$U$3,OFFSET(WatchbillMONTHLY!$A$3:$U$3,1,2))))=$A92,_xlfn.XLOOKUP(BF$2,WatchbillMONTHLY!$A$3:$U$3,OFFSET(WatchbillMONTHLY!$A$3:$U$3,1,2)),FALSE),TRUE,FALSE),
IF(_xlfn.XLOOKUP(BF$2,WatchbillMONTHLY!$A$20:$U$20,OFFSET(WatchbillMONTHLY!$A$20:$U$20,1,2))=IF(_xlfn.XLOOKUP($A92,INDIRECT("_"&amp;_xlfn.XLOOKUP(BF$2,WatchbillMONTHLY!$A$20:$U$20,OFFSET(WatchbillMONTHLY!$A$20:$U$20,1,2))),INDIRECT("_"&amp;_xlfn.XLOOKUP(BF$2,WatchbillMONTHLY!$A$20:$U$20,OFFSET(WatchbillMONTHLY!$A$20:$U$20,1,2))))=$A92,_xlfn.XLOOKUP(BF$2,WatchbillMONTHLY!$A$20:$U$20,OFFSET(WatchbillMONTHLY!$A$20:$U$20,1,2)),FALSE),TRUE,FALSE)),
IF(_xlfn.XLOOKUP(BF$2,WatchbillMONTHLY!$A$37:$U$37,OFFSET(WatchbillMONTHLY!$A$37:$U$37,1,2))=IF(_xlfn.XLOOKUP($A92,INDIRECT("_"&amp;_xlfn.XLOOKUP(BF$2,WatchbillMONTHLY!$A$37:$U$37,OFFSET(WatchbillMONTHLY!$A$37:$U$37,1,2))),INDIRECT("_"&amp;_xlfn.XLOOKUP(BF$2,WatchbillMONTHLY!$A$37:$U$37,OFFSET(WatchbillMONTHLY!$A$37:$U$37,1,2))))=$A92,_xlfn.XLOOKUP(BF$2,WatchbillMONTHLY!$A$37:$U$37,OFFSET(WatchbillMONTHLY!$A$37:$U$37,1,2)),FALSE),TRUE,FALSE)),
IF(_xlfn.XLOOKUP(BF$2,WatchbillMONTHLY!$A$54:$U$54,OFFSET(WatchbillMONTHLY!$A$54:$U$54,1,2))=IF(_xlfn.XLOOKUP($A92,INDIRECT("_"&amp;_xlfn.XLOOKUP(BF$2,WatchbillMONTHLY!$A$54:$U$54,OFFSET(WatchbillMONTHLY!$A$54:$U$54,1,2))),INDIRECT("_"&amp;_xlfn.XLOOKUP(BF$2,WatchbillMONTHLY!$A$54:$U$54,OFFSET(WatchbillMONTHLY!$A$54:$U$54,1,2))))=$A92,_xlfn.XLOOKUP(BF$2,WatchbillMONTHLY!$A$54:$U$54,OFFSET(WatchbillMONTHLY!$A$54:$U$54,1,2)),FALSE),TRUE,FALSE)),
IF(_xlfn.XLOOKUP(BF$2,WatchbillMONTHLY!$A$71:$U$71,OFFSET(WatchbillMONTHLY!$A$71:$U$71,1,2))=IF(_xlfn.XLOOKUP($A92,INDIRECT("_"&amp;_xlfn.XLOOKUP(BF$2,WatchbillMONTHLY!$A$71:$U$71,OFFSET(WatchbillMONTHLY!$A$71:$U$71,1,2))),INDIRECT("_"&amp;_xlfn.XLOOKUP(BF$2,WatchbillMONTHLY!$A$71:$U$71,OFFSET(WatchbillMONTHLY!$A$71:$U$71,1,2))))=$A92,_xlfn.XLOOKUP(BF$2,WatchbillMONTHLY!$A$71:$U$71,OFFSET(WatchbillMONTHLY!$A$71:$U$71,1,2)),FALSE),TRUE,FALSE)),
IF(_xlfn.XLOOKUP(BF$2,WatchbillMONTHLY!$A$88:$U$88,OFFSET(WatchbillMONTHLY!$A$88:$U$88,1,2))=IF(_xlfn.XLOOKUP($A92,INDIRECT("_"&amp;_xlfn.XLOOKUP(BF$2,WatchbillMONTHLY!$A$88:$U$88,OFFSET(WatchbillMONTHLY!$A$88:$U$88,1,2))),INDIRECT("_"&amp;_xlfn.XLOOKUP(BF$2,WatchbillMONTHLY!$A$88:$U$88,OFFSET(WatchbillMONTHLY!$A$88:$U$88,1,2))))=$A92,_xlfn.XLOOKUP(BF$2,WatchbillMONTHLY!$A$88:$U$88,OFFSET(WatchbillMONTHLY!$A$88:$U$88,1,2)),FALSE),TRUE,FALSE)),
FALSE),FALSE)</f>
        <v>0</v>
      </c>
      <c r="BG92" s="209" t="b" cm="1">
        <f t="array" aca="1" ref="BG92" ca="1">IF(AND($A92 &gt; 0, Z92 &gt; 0,BG$2&lt;MiscFormulas!$A$5+1),
_xlfn.IFNA(
_xlfn.IFNA(
_xlfn.IFNA(
_xlfn.IFNA(
_xlfn.IFNA(
_xlfn.IFNA(
IF(_xlfn.XLOOKUP(BG$2,WatchbillMONTHLY!$A$3:$U$3,OFFSET(WatchbillMONTHLY!$A$3:$U$3,1,2))=IF(_xlfn.XLOOKUP($A92,INDIRECT("_"&amp;_xlfn.XLOOKUP(BG$2,WatchbillMONTHLY!$A$3:$U$3,OFFSET(WatchbillMONTHLY!$A$3:$U$3,1,2))),INDIRECT("_"&amp;_xlfn.XLOOKUP(BG$2,WatchbillMONTHLY!$A$3:$U$3,OFFSET(WatchbillMONTHLY!$A$3:$U$3,1,2))))=$A92,_xlfn.XLOOKUP(BG$2,WatchbillMONTHLY!$A$3:$U$3,OFFSET(WatchbillMONTHLY!$A$3:$U$3,1,2)),FALSE),TRUE,FALSE),
IF(_xlfn.XLOOKUP(BG$2,WatchbillMONTHLY!$A$20:$U$20,OFFSET(WatchbillMONTHLY!$A$20:$U$20,1,2))=IF(_xlfn.XLOOKUP($A92,INDIRECT("_"&amp;_xlfn.XLOOKUP(BG$2,WatchbillMONTHLY!$A$20:$U$20,OFFSET(WatchbillMONTHLY!$A$20:$U$20,1,2))),INDIRECT("_"&amp;_xlfn.XLOOKUP(BG$2,WatchbillMONTHLY!$A$20:$U$20,OFFSET(WatchbillMONTHLY!$A$20:$U$20,1,2))))=$A92,_xlfn.XLOOKUP(BG$2,WatchbillMONTHLY!$A$20:$U$20,OFFSET(WatchbillMONTHLY!$A$20:$U$20,1,2)),FALSE),TRUE,FALSE)),
IF(_xlfn.XLOOKUP(BG$2,WatchbillMONTHLY!$A$37:$U$37,OFFSET(WatchbillMONTHLY!$A$37:$U$37,1,2))=IF(_xlfn.XLOOKUP($A92,INDIRECT("_"&amp;_xlfn.XLOOKUP(BG$2,WatchbillMONTHLY!$A$37:$U$37,OFFSET(WatchbillMONTHLY!$A$37:$U$37,1,2))),INDIRECT("_"&amp;_xlfn.XLOOKUP(BG$2,WatchbillMONTHLY!$A$37:$U$37,OFFSET(WatchbillMONTHLY!$A$37:$U$37,1,2))))=$A92,_xlfn.XLOOKUP(BG$2,WatchbillMONTHLY!$A$37:$U$37,OFFSET(WatchbillMONTHLY!$A$37:$U$37,1,2)),FALSE),TRUE,FALSE)),
IF(_xlfn.XLOOKUP(BG$2,WatchbillMONTHLY!$A$54:$U$54,OFFSET(WatchbillMONTHLY!$A$54:$U$54,1,2))=IF(_xlfn.XLOOKUP($A92,INDIRECT("_"&amp;_xlfn.XLOOKUP(BG$2,WatchbillMONTHLY!$A$54:$U$54,OFFSET(WatchbillMONTHLY!$A$54:$U$54,1,2))),INDIRECT("_"&amp;_xlfn.XLOOKUP(BG$2,WatchbillMONTHLY!$A$54:$U$54,OFFSET(WatchbillMONTHLY!$A$54:$U$54,1,2))))=$A92,_xlfn.XLOOKUP(BG$2,WatchbillMONTHLY!$A$54:$U$54,OFFSET(WatchbillMONTHLY!$A$54:$U$54,1,2)),FALSE),TRUE,FALSE)),
IF(_xlfn.XLOOKUP(BG$2,WatchbillMONTHLY!$A$71:$U$71,OFFSET(WatchbillMONTHLY!$A$71:$U$71,1,2))=IF(_xlfn.XLOOKUP($A92,INDIRECT("_"&amp;_xlfn.XLOOKUP(BG$2,WatchbillMONTHLY!$A$71:$U$71,OFFSET(WatchbillMONTHLY!$A$71:$U$71,1,2))),INDIRECT("_"&amp;_xlfn.XLOOKUP(BG$2,WatchbillMONTHLY!$A$71:$U$71,OFFSET(WatchbillMONTHLY!$A$71:$U$71,1,2))))=$A92,_xlfn.XLOOKUP(BG$2,WatchbillMONTHLY!$A$71:$U$71,OFFSET(WatchbillMONTHLY!$A$71:$U$71,1,2)),FALSE),TRUE,FALSE)),
IF(_xlfn.XLOOKUP(BG$2,WatchbillMONTHLY!$A$88:$U$88,OFFSET(WatchbillMONTHLY!$A$88:$U$88,1,2))=IF(_xlfn.XLOOKUP($A92,INDIRECT("_"&amp;_xlfn.XLOOKUP(BG$2,WatchbillMONTHLY!$A$88:$U$88,OFFSET(WatchbillMONTHLY!$A$88:$U$88,1,2))),INDIRECT("_"&amp;_xlfn.XLOOKUP(BG$2,WatchbillMONTHLY!$A$88:$U$88,OFFSET(WatchbillMONTHLY!$A$88:$U$88,1,2))))=$A92,_xlfn.XLOOKUP(BG$2,WatchbillMONTHLY!$A$88:$U$88,OFFSET(WatchbillMONTHLY!$A$88:$U$88,1,2)),FALSE),TRUE,FALSE)),
FALSE),FALSE)</f>
        <v>0</v>
      </c>
      <c r="BH92" s="209" t="b" cm="1">
        <f t="array" aca="1" ref="BH92" ca="1">IF(AND($A92 &gt; 0, AA92 &gt; 0,BH$2&lt;MiscFormulas!$A$5+1),
_xlfn.IFNA(
_xlfn.IFNA(
_xlfn.IFNA(
_xlfn.IFNA(
_xlfn.IFNA(
_xlfn.IFNA(
IF(_xlfn.XLOOKUP(BH$2,WatchbillMONTHLY!$A$3:$U$3,OFFSET(WatchbillMONTHLY!$A$3:$U$3,1,2))=IF(_xlfn.XLOOKUP($A92,INDIRECT("_"&amp;_xlfn.XLOOKUP(BH$2,WatchbillMONTHLY!$A$3:$U$3,OFFSET(WatchbillMONTHLY!$A$3:$U$3,1,2))),INDIRECT("_"&amp;_xlfn.XLOOKUP(BH$2,WatchbillMONTHLY!$A$3:$U$3,OFFSET(WatchbillMONTHLY!$A$3:$U$3,1,2))))=$A92,_xlfn.XLOOKUP(BH$2,WatchbillMONTHLY!$A$3:$U$3,OFFSET(WatchbillMONTHLY!$A$3:$U$3,1,2)),FALSE),TRUE,FALSE),
IF(_xlfn.XLOOKUP(BH$2,WatchbillMONTHLY!$A$20:$U$20,OFFSET(WatchbillMONTHLY!$A$20:$U$20,1,2))=IF(_xlfn.XLOOKUP($A92,INDIRECT("_"&amp;_xlfn.XLOOKUP(BH$2,WatchbillMONTHLY!$A$20:$U$20,OFFSET(WatchbillMONTHLY!$A$20:$U$20,1,2))),INDIRECT("_"&amp;_xlfn.XLOOKUP(BH$2,WatchbillMONTHLY!$A$20:$U$20,OFFSET(WatchbillMONTHLY!$A$20:$U$20,1,2))))=$A92,_xlfn.XLOOKUP(BH$2,WatchbillMONTHLY!$A$20:$U$20,OFFSET(WatchbillMONTHLY!$A$20:$U$20,1,2)),FALSE),TRUE,FALSE)),
IF(_xlfn.XLOOKUP(BH$2,WatchbillMONTHLY!$A$37:$U$37,OFFSET(WatchbillMONTHLY!$A$37:$U$37,1,2))=IF(_xlfn.XLOOKUP($A92,INDIRECT("_"&amp;_xlfn.XLOOKUP(BH$2,WatchbillMONTHLY!$A$37:$U$37,OFFSET(WatchbillMONTHLY!$A$37:$U$37,1,2))),INDIRECT("_"&amp;_xlfn.XLOOKUP(BH$2,WatchbillMONTHLY!$A$37:$U$37,OFFSET(WatchbillMONTHLY!$A$37:$U$37,1,2))))=$A92,_xlfn.XLOOKUP(BH$2,WatchbillMONTHLY!$A$37:$U$37,OFFSET(WatchbillMONTHLY!$A$37:$U$37,1,2)),FALSE),TRUE,FALSE)),
IF(_xlfn.XLOOKUP(BH$2,WatchbillMONTHLY!$A$54:$U$54,OFFSET(WatchbillMONTHLY!$A$54:$U$54,1,2))=IF(_xlfn.XLOOKUP($A92,INDIRECT("_"&amp;_xlfn.XLOOKUP(BH$2,WatchbillMONTHLY!$A$54:$U$54,OFFSET(WatchbillMONTHLY!$A$54:$U$54,1,2))),INDIRECT("_"&amp;_xlfn.XLOOKUP(BH$2,WatchbillMONTHLY!$A$54:$U$54,OFFSET(WatchbillMONTHLY!$A$54:$U$54,1,2))))=$A92,_xlfn.XLOOKUP(BH$2,WatchbillMONTHLY!$A$54:$U$54,OFFSET(WatchbillMONTHLY!$A$54:$U$54,1,2)),FALSE),TRUE,FALSE)),
IF(_xlfn.XLOOKUP(BH$2,WatchbillMONTHLY!$A$71:$U$71,OFFSET(WatchbillMONTHLY!$A$71:$U$71,1,2))=IF(_xlfn.XLOOKUP($A92,INDIRECT("_"&amp;_xlfn.XLOOKUP(BH$2,WatchbillMONTHLY!$A$71:$U$71,OFFSET(WatchbillMONTHLY!$A$71:$U$71,1,2))),INDIRECT("_"&amp;_xlfn.XLOOKUP(BH$2,WatchbillMONTHLY!$A$71:$U$71,OFFSET(WatchbillMONTHLY!$A$71:$U$71,1,2))))=$A92,_xlfn.XLOOKUP(BH$2,WatchbillMONTHLY!$A$71:$U$71,OFFSET(WatchbillMONTHLY!$A$71:$U$71,1,2)),FALSE),TRUE,FALSE)),
IF(_xlfn.XLOOKUP(BH$2,WatchbillMONTHLY!$A$88:$U$88,OFFSET(WatchbillMONTHLY!$A$88:$U$88,1,2))=IF(_xlfn.XLOOKUP($A92,INDIRECT("_"&amp;_xlfn.XLOOKUP(BH$2,WatchbillMONTHLY!$A$88:$U$88,OFFSET(WatchbillMONTHLY!$A$88:$U$88,1,2))),INDIRECT("_"&amp;_xlfn.XLOOKUP(BH$2,WatchbillMONTHLY!$A$88:$U$88,OFFSET(WatchbillMONTHLY!$A$88:$U$88,1,2))))=$A92,_xlfn.XLOOKUP(BH$2,WatchbillMONTHLY!$A$88:$U$88,OFFSET(WatchbillMONTHLY!$A$88:$U$88,1,2)),FALSE),TRUE,FALSE)),
FALSE),FALSE)</f>
        <v>0</v>
      </c>
      <c r="BI92" s="209" t="b" cm="1">
        <f t="array" aca="1" ref="BI92" ca="1">IF(AND($A92 &gt; 0, AB92 &gt; 0,BI$2&lt;MiscFormulas!$A$5+1),
_xlfn.IFNA(
_xlfn.IFNA(
_xlfn.IFNA(
_xlfn.IFNA(
_xlfn.IFNA(
_xlfn.IFNA(
IF(_xlfn.XLOOKUP(BI$2,WatchbillMONTHLY!$A$3:$U$3,OFFSET(WatchbillMONTHLY!$A$3:$U$3,1,2))=IF(_xlfn.XLOOKUP($A92,INDIRECT("_"&amp;_xlfn.XLOOKUP(BI$2,WatchbillMONTHLY!$A$3:$U$3,OFFSET(WatchbillMONTHLY!$A$3:$U$3,1,2))),INDIRECT("_"&amp;_xlfn.XLOOKUP(BI$2,WatchbillMONTHLY!$A$3:$U$3,OFFSET(WatchbillMONTHLY!$A$3:$U$3,1,2))))=$A92,_xlfn.XLOOKUP(BI$2,WatchbillMONTHLY!$A$3:$U$3,OFFSET(WatchbillMONTHLY!$A$3:$U$3,1,2)),FALSE),TRUE,FALSE),
IF(_xlfn.XLOOKUP(BI$2,WatchbillMONTHLY!$A$20:$U$20,OFFSET(WatchbillMONTHLY!$A$20:$U$20,1,2))=IF(_xlfn.XLOOKUP($A92,INDIRECT("_"&amp;_xlfn.XLOOKUP(BI$2,WatchbillMONTHLY!$A$20:$U$20,OFFSET(WatchbillMONTHLY!$A$20:$U$20,1,2))),INDIRECT("_"&amp;_xlfn.XLOOKUP(BI$2,WatchbillMONTHLY!$A$20:$U$20,OFFSET(WatchbillMONTHLY!$A$20:$U$20,1,2))))=$A92,_xlfn.XLOOKUP(BI$2,WatchbillMONTHLY!$A$20:$U$20,OFFSET(WatchbillMONTHLY!$A$20:$U$20,1,2)),FALSE),TRUE,FALSE)),
IF(_xlfn.XLOOKUP(BI$2,WatchbillMONTHLY!$A$37:$U$37,OFFSET(WatchbillMONTHLY!$A$37:$U$37,1,2))=IF(_xlfn.XLOOKUP($A92,INDIRECT("_"&amp;_xlfn.XLOOKUP(BI$2,WatchbillMONTHLY!$A$37:$U$37,OFFSET(WatchbillMONTHLY!$A$37:$U$37,1,2))),INDIRECT("_"&amp;_xlfn.XLOOKUP(BI$2,WatchbillMONTHLY!$A$37:$U$37,OFFSET(WatchbillMONTHLY!$A$37:$U$37,1,2))))=$A92,_xlfn.XLOOKUP(BI$2,WatchbillMONTHLY!$A$37:$U$37,OFFSET(WatchbillMONTHLY!$A$37:$U$37,1,2)),FALSE),TRUE,FALSE)),
IF(_xlfn.XLOOKUP(BI$2,WatchbillMONTHLY!$A$54:$U$54,OFFSET(WatchbillMONTHLY!$A$54:$U$54,1,2))=IF(_xlfn.XLOOKUP($A92,INDIRECT("_"&amp;_xlfn.XLOOKUP(BI$2,WatchbillMONTHLY!$A$54:$U$54,OFFSET(WatchbillMONTHLY!$A$54:$U$54,1,2))),INDIRECT("_"&amp;_xlfn.XLOOKUP(BI$2,WatchbillMONTHLY!$A$54:$U$54,OFFSET(WatchbillMONTHLY!$A$54:$U$54,1,2))))=$A92,_xlfn.XLOOKUP(BI$2,WatchbillMONTHLY!$A$54:$U$54,OFFSET(WatchbillMONTHLY!$A$54:$U$54,1,2)),FALSE),TRUE,FALSE)),
IF(_xlfn.XLOOKUP(BI$2,WatchbillMONTHLY!$A$71:$U$71,OFFSET(WatchbillMONTHLY!$A$71:$U$71,1,2))=IF(_xlfn.XLOOKUP($A92,INDIRECT("_"&amp;_xlfn.XLOOKUP(BI$2,WatchbillMONTHLY!$A$71:$U$71,OFFSET(WatchbillMONTHLY!$A$71:$U$71,1,2))),INDIRECT("_"&amp;_xlfn.XLOOKUP(BI$2,WatchbillMONTHLY!$A$71:$U$71,OFFSET(WatchbillMONTHLY!$A$71:$U$71,1,2))))=$A92,_xlfn.XLOOKUP(BI$2,WatchbillMONTHLY!$A$71:$U$71,OFFSET(WatchbillMONTHLY!$A$71:$U$71,1,2)),FALSE),TRUE,FALSE)),
IF(_xlfn.XLOOKUP(BI$2,WatchbillMONTHLY!$A$88:$U$88,OFFSET(WatchbillMONTHLY!$A$88:$U$88,1,2))=IF(_xlfn.XLOOKUP($A92,INDIRECT("_"&amp;_xlfn.XLOOKUP(BI$2,WatchbillMONTHLY!$A$88:$U$88,OFFSET(WatchbillMONTHLY!$A$88:$U$88,1,2))),INDIRECT("_"&amp;_xlfn.XLOOKUP(BI$2,WatchbillMONTHLY!$A$88:$U$88,OFFSET(WatchbillMONTHLY!$A$88:$U$88,1,2))))=$A92,_xlfn.XLOOKUP(BI$2,WatchbillMONTHLY!$A$88:$U$88,OFFSET(WatchbillMONTHLY!$A$88:$U$88,1,2)),FALSE),TRUE,FALSE)),
FALSE),FALSE)</f>
        <v>0</v>
      </c>
      <c r="BJ92" s="209" t="b" cm="1">
        <f t="array" aca="1" ref="BJ92" ca="1">IF(AND($A92 &gt; 0, AC92 &gt; 0,BJ$2&lt;MiscFormulas!$A$5+1),
_xlfn.IFNA(
_xlfn.IFNA(
_xlfn.IFNA(
_xlfn.IFNA(
_xlfn.IFNA(
_xlfn.IFNA(
IF(_xlfn.XLOOKUP(BJ$2,WatchbillMONTHLY!$A$3:$U$3,OFFSET(WatchbillMONTHLY!$A$3:$U$3,1,2))=IF(_xlfn.XLOOKUP($A92,INDIRECT("_"&amp;_xlfn.XLOOKUP(BJ$2,WatchbillMONTHLY!$A$3:$U$3,OFFSET(WatchbillMONTHLY!$A$3:$U$3,1,2))),INDIRECT("_"&amp;_xlfn.XLOOKUP(BJ$2,WatchbillMONTHLY!$A$3:$U$3,OFFSET(WatchbillMONTHLY!$A$3:$U$3,1,2))))=$A92,_xlfn.XLOOKUP(BJ$2,WatchbillMONTHLY!$A$3:$U$3,OFFSET(WatchbillMONTHLY!$A$3:$U$3,1,2)),FALSE),TRUE,FALSE),
IF(_xlfn.XLOOKUP(BJ$2,WatchbillMONTHLY!$A$20:$U$20,OFFSET(WatchbillMONTHLY!$A$20:$U$20,1,2))=IF(_xlfn.XLOOKUP($A92,INDIRECT("_"&amp;_xlfn.XLOOKUP(BJ$2,WatchbillMONTHLY!$A$20:$U$20,OFFSET(WatchbillMONTHLY!$A$20:$U$20,1,2))),INDIRECT("_"&amp;_xlfn.XLOOKUP(BJ$2,WatchbillMONTHLY!$A$20:$U$20,OFFSET(WatchbillMONTHLY!$A$20:$U$20,1,2))))=$A92,_xlfn.XLOOKUP(BJ$2,WatchbillMONTHLY!$A$20:$U$20,OFFSET(WatchbillMONTHLY!$A$20:$U$20,1,2)),FALSE),TRUE,FALSE)),
IF(_xlfn.XLOOKUP(BJ$2,WatchbillMONTHLY!$A$37:$U$37,OFFSET(WatchbillMONTHLY!$A$37:$U$37,1,2))=IF(_xlfn.XLOOKUP($A92,INDIRECT("_"&amp;_xlfn.XLOOKUP(BJ$2,WatchbillMONTHLY!$A$37:$U$37,OFFSET(WatchbillMONTHLY!$A$37:$U$37,1,2))),INDIRECT("_"&amp;_xlfn.XLOOKUP(BJ$2,WatchbillMONTHLY!$A$37:$U$37,OFFSET(WatchbillMONTHLY!$A$37:$U$37,1,2))))=$A92,_xlfn.XLOOKUP(BJ$2,WatchbillMONTHLY!$A$37:$U$37,OFFSET(WatchbillMONTHLY!$A$37:$U$37,1,2)),FALSE),TRUE,FALSE)),
IF(_xlfn.XLOOKUP(BJ$2,WatchbillMONTHLY!$A$54:$U$54,OFFSET(WatchbillMONTHLY!$A$54:$U$54,1,2))=IF(_xlfn.XLOOKUP($A92,INDIRECT("_"&amp;_xlfn.XLOOKUP(BJ$2,WatchbillMONTHLY!$A$54:$U$54,OFFSET(WatchbillMONTHLY!$A$54:$U$54,1,2))),INDIRECT("_"&amp;_xlfn.XLOOKUP(BJ$2,WatchbillMONTHLY!$A$54:$U$54,OFFSET(WatchbillMONTHLY!$A$54:$U$54,1,2))))=$A92,_xlfn.XLOOKUP(BJ$2,WatchbillMONTHLY!$A$54:$U$54,OFFSET(WatchbillMONTHLY!$A$54:$U$54,1,2)),FALSE),TRUE,FALSE)),
IF(_xlfn.XLOOKUP(BJ$2,WatchbillMONTHLY!$A$71:$U$71,OFFSET(WatchbillMONTHLY!$A$71:$U$71,1,2))=IF(_xlfn.XLOOKUP($A92,INDIRECT("_"&amp;_xlfn.XLOOKUP(BJ$2,WatchbillMONTHLY!$A$71:$U$71,OFFSET(WatchbillMONTHLY!$A$71:$U$71,1,2))),INDIRECT("_"&amp;_xlfn.XLOOKUP(BJ$2,WatchbillMONTHLY!$A$71:$U$71,OFFSET(WatchbillMONTHLY!$A$71:$U$71,1,2))))=$A92,_xlfn.XLOOKUP(BJ$2,WatchbillMONTHLY!$A$71:$U$71,OFFSET(WatchbillMONTHLY!$A$71:$U$71,1,2)),FALSE),TRUE,FALSE)),
IF(_xlfn.XLOOKUP(BJ$2,WatchbillMONTHLY!$A$88:$U$88,OFFSET(WatchbillMONTHLY!$A$88:$U$88,1,2))=IF(_xlfn.XLOOKUP($A92,INDIRECT("_"&amp;_xlfn.XLOOKUP(BJ$2,WatchbillMONTHLY!$A$88:$U$88,OFFSET(WatchbillMONTHLY!$A$88:$U$88,1,2))),INDIRECT("_"&amp;_xlfn.XLOOKUP(BJ$2,WatchbillMONTHLY!$A$88:$U$88,OFFSET(WatchbillMONTHLY!$A$88:$U$88,1,2))))=$A92,_xlfn.XLOOKUP(BJ$2,WatchbillMONTHLY!$A$88:$U$88,OFFSET(WatchbillMONTHLY!$A$88:$U$88,1,2)),FALSE),TRUE,FALSE)),
FALSE),FALSE)</f>
        <v>0</v>
      </c>
      <c r="BK92" s="209" t="b" cm="1">
        <f t="array" aca="1" ref="BK92" ca="1">IF(AND($A92 &gt; 0, AD92 &gt; 0,BK$2&lt;MiscFormulas!$A$5+1),
_xlfn.IFNA(
_xlfn.IFNA(
_xlfn.IFNA(
_xlfn.IFNA(
_xlfn.IFNA(
_xlfn.IFNA(
IF(_xlfn.XLOOKUP(BK$2,WatchbillMONTHLY!$A$3:$U$3,OFFSET(WatchbillMONTHLY!$A$3:$U$3,1,2))=IF(_xlfn.XLOOKUP($A92,INDIRECT("_"&amp;_xlfn.XLOOKUP(BK$2,WatchbillMONTHLY!$A$3:$U$3,OFFSET(WatchbillMONTHLY!$A$3:$U$3,1,2))),INDIRECT("_"&amp;_xlfn.XLOOKUP(BK$2,WatchbillMONTHLY!$A$3:$U$3,OFFSET(WatchbillMONTHLY!$A$3:$U$3,1,2))))=$A92,_xlfn.XLOOKUP(BK$2,WatchbillMONTHLY!$A$3:$U$3,OFFSET(WatchbillMONTHLY!$A$3:$U$3,1,2)),FALSE),TRUE,FALSE),
IF(_xlfn.XLOOKUP(BK$2,WatchbillMONTHLY!$A$20:$U$20,OFFSET(WatchbillMONTHLY!$A$20:$U$20,1,2))=IF(_xlfn.XLOOKUP($A92,INDIRECT("_"&amp;_xlfn.XLOOKUP(BK$2,WatchbillMONTHLY!$A$20:$U$20,OFFSET(WatchbillMONTHLY!$A$20:$U$20,1,2))),INDIRECT("_"&amp;_xlfn.XLOOKUP(BK$2,WatchbillMONTHLY!$A$20:$U$20,OFFSET(WatchbillMONTHLY!$A$20:$U$20,1,2))))=$A92,_xlfn.XLOOKUP(BK$2,WatchbillMONTHLY!$A$20:$U$20,OFFSET(WatchbillMONTHLY!$A$20:$U$20,1,2)),FALSE),TRUE,FALSE)),
IF(_xlfn.XLOOKUP(BK$2,WatchbillMONTHLY!$A$37:$U$37,OFFSET(WatchbillMONTHLY!$A$37:$U$37,1,2))=IF(_xlfn.XLOOKUP($A92,INDIRECT("_"&amp;_xlfn.XLOOKUP(BK$2,WatchbillMONTHLY!$A$37:$U$37,OFFSET(WatchbillMONTHLY!$A$37:$U$37,1,2))),INDIRECT("_"&amp;_xlfn.XLOOKUP(BK$2,WatchbillMONTHLY!$A$37:$U$37,OFFSET(WatchbillMONTHLY!$A$37:$U$37,1,2))))=$A92,_xlfn.XLOOKUP(BK$2,WatchbillMONTHLY!$A$37:$U$37,OFFSET(WatchbillMONTHLY!$A$37:$U$37,1,2)),FALSE),TRUE,FALSE)),
IF(_xlfn.XLOOKUP(BK$2,WatchbillMONTHLY!$A$54:$U$54,OFFSET(WatchbillMONTHLY!$A$54:$U$54,1,2))=IF(_xlfn.XLOOKUP($A92,INDIRECT("_"&amp;_xlfn.XLOOKUP(BK$2,WatchbillMONTHLY!$A$54:$U$54,OFFSET(WatchbillMONTHLY!$A$54:$U$54,1,2))),INDIRECT("_"&amp;_xlfn.XLOOKUP(BK$2,WatchbillMONTHLY!$A$54:$U$54,OFFSET(WatchbillMONTHLY!$A$54:$U$54,1,2))))=$A92,_xlfn.XLOOKUP(BK$2,WatchbillMONTHLY!$A$54:$U$54,OFFSET(WatchbillMONTHLY!$A$54:$U$54,1,2)),FALSE),TRUE,FALSE)),
IF(_xlfn.XLOOKUP(BK$2,WatchbillMONTHLY!$A$71:$U$71,OFFSET(WatchbillMONTHLY!$A$71:$U$71,1,2))=IF(_xlfn.XLOOKUP($A92,INDIRECT("_"&amp;_xlfn.XLOOKUP(BK$2,WatchbillMONTHLY!$A$71:$U$71,OFFSET(WatchbillMONTHLY!$A$71:$U$71,1,2))),INDIRECT("_"&amp;_xlfn.XLOOKUP(BK$2,WatchbillMONTHLY!$A$71:$U$71,OFFSET(WatchbillMONTHLY!$A$71:$U$71,1,2))))=$A92,_xlfn.XLOOKUP(BK$2,WatchbillMONTHLY!$A$71:$U$71,OFFSET(WatchbillMONTHLY!$A$71:$U$71,1,2)),FALSE),TRUE,FALSE)),
IF(_xlfn.XLOOKUP(BK$2,WatchbillMONTHLY!$A$88:$U$88,OFFSET(WatchbillMONTHLY!$A$88:$U$88,1,2))=IF(_xlfn.XLOOKUP($A92,INDIRECT("_"&amp;_xlfn.XLOOKUP(BK$2,WatchbillMONTHLY!$A$88:$U$88,OFFSET(WatchbillMONTHLY!$A$88:$U$88,1,2))),INDIRECT("_"&amp;_xlfn.XLOOKUP(BK$2,WatchbillMONTHLY!$A$88:$U$88,OFFSET(WatchbillMONTHLY!$A$88:$U$88,1,2))))=$A92,_xlfn.XLOOKUP(BK$2,WatchbillMONTHLY!$A$88:$U$88,OFFSET(WatchbillMONTHLY!$A$88:$U$88,1,2)),FALSE),TRUE,FALSE)),
FALSE),FALSE)</f>
        <v>0</v>
      </c>
      <c r="BL92" s="209" t="b" cm="1">
        <f t="array" aca="1" ref="BL92" ca="1">IF(AND($A92 &gt; 0, AE92 &gt; 0,BL$2&lt;MiscFormulas!$A$5+1),
_xlfn.IFNA(
_xlfn.IFNA(
_xlfn.IFNA(
_xlfn.IFNA(
_xlfn.IFNA(
_xlfn.IFNA(
IF(_xlfn.XLOOKUP(BL$2,WatchbillMONTHLY!$A$3:$U$3,OFFSET(WatchbillMONTHLY!$A$3:$U$3,1,2))=IF(_xlfn.XLOOKUP($A92,INDIRECT("_"&amp;_xlfn.XLOOKUP(BL$2,WatchbillMONTHLY!$A$3:$U$3,OFFSET(WatchbillMONTHLY!$A$3:$U$3,1,2))),INDIRECT("_"&amp;_xlfn.XLOOKUP(BL$2,WatchbillMONTHLY!$A$3:$U$3,OFFSET(WatchbillMONTHLY!$A$3:$U$3,1,2))))=$A92,_xlfn.XLOOKUP(BL$2,WatchbillMONTHLY!$A$3:$U$3,OFFSET(WatchbillMONTHLY!$A$3:$U$3,1,2)),FALSE),TRUE,FALSE),
IF(_xlfn.XLOOKUP(BL$2,WatchbillMONTHLY!$A$20:$U$20,OFFSET(WatchbillMONTHLY!$A$20:$U$20,1,2))=IF(_xlfn.XLOOKUP($A92,INDIRECT("_"&amp;_xlfn.XLOOKUP(BL$2,WatchbillMONTHLY!$A$20:$U$20,OFFSET(WatchbillMONTHLY!$A$20:$U$20,1,2))),INDIRECT("_"&amp;_xlfn.XLOOKUP(BL$2,WatchbillMONTHLY!$A$20:$U$20,OFFSET(WatchbillMONTHLY!$A$20:$U$20,1,2))))=$A92,_xlfn.XLOOKUP(BL$2,WatchbillMONTHLY!$A$20:$U$20,OFFSET(WatchbillMONTHLY!$A$20:$U$20,1,2)),FALSE),TRUE,FALSE)),
IF(_xlfn.XLOOKUP(BL$2,WatchbillMONTHLY!$A$37:$U$37,OFFSET(WatchbillMONTHLY!$A$37:$U$37,1,2))=IF(_xlfn.XLOOKUP($A92,INDIRECT("_"&amp;_xlfn.XLOOKUP(BL$2,WatchbillMONTHLY!$A$37:$U$37,OFFSET(WatchbillMONTHLY!$A$37:$U$37,1,2))),INDIRECT("_"&amp;_xlfn.XLOOKUP(BL$2,WatchbillMONTHLY!$A$37:$U$37,OFFSET(WatchbillMONTHLY!$A$37:$U$37,1,2))))=$A92,_xlfn.XLOOKUP(BL$2,WatchbillMONTHLY!$A$37:$U$37,OFFSET(WatchbillMONTHLY!$A$37:$U$37,1,2)),FALSE),TRUE,FALSE)),
IF(_xlfn.XLOOKUP(BL$2,WatchbillMONTHLY!$A$54:$U$54,OFFSET(WatchbillMONTHLY!$A$54:$U$54,1,2))=IF(_xlfn.XLOOKUP($A92,INDIRECT("_"&amp;_xlfn.XLOOKUP(BL$2,WatchbillMONTHLY!$A$54:$U$54,OFFSET(WatchbillMONTHLY!$A$54:$U$54,1,2))),INDIRECT("_"&amp;_xlfn.XLOOKUP(BL$2,WatchbillMONTHLY!$A$54:$U$54,OFFSET(WatchbillMONTHLY!$A$54:$U$54,1,2))))=$A92,_xlfn.XLOOKUP(BL$2,WatchbillMONTHLY!$A$54:$U$54,OFFSET(WatchbillMONTHLY!$A$54:$U$54,1,2)),FALSE),TRUE,FALSE)),
IF(_xlfn.XLOOKUP(BL$2,WatchbillMONTHLY!$A$71:$U$71,OFFSET(WatchbillMONTHLY!$A$71:$U$71,1,2))=IF(_xlfn.XLOOKUP($A92,INDIRECT("_"&amp;_xlfn.XLOOKUP(BL$2,WatchbillMONTHLY!$A$71:$U$71,OFFSET(WatchbillMONTHLY!$A$71:$U$71,1,2))),INDIRECT("_"&amp;_xlfn.XLOOKUP(BL$2,WatchbillMONTHLY!$A$71:$U$71,OFFSET(WatchbillMONTHLY!$A$71:$U$71,1,2))))=$A92,_xlfn.XLOOKUP(BL$2,WatchbillMONTHLY!$A$71:$U$71,OFFSET(WatchbillMONTHLY!$A$71:$U$71,1,2)),FALSE),TRUE,FALSE)),
IF(_xlfn.XLOOKUP(BL$2,WatchbillMONTHLY!$A$88:$U$88,OFFSET(WatchbillMONTHLY!$A$88:$U$88,1,2))=IF(_xlfn.XLOOKUP($A92,INDIRECT("_"&amp;_xlfn.XLOOKUP(BL$2,WatchbillMONTHLY!$A$88:$U$88,OFFSET(WatchbillMONTHLY!$A$88:$U$88,1,2))),INDIRECT("_"&amp;_xlfn.XLOOKUP(BL$2,WatchbillMONTHLY!$A$88:$U$88,OFFSET(WatchbillMONTHLY!$A$88:$U$88,1,2))))=$A92,_xlfn.XLOOKUP(BL$2,WatchbillMONTHLY!$A$88:$U$88,OFFSET(WatchbillMONTHLY!$A$88:$U$88,1,2)),FALSE),TRUE,FALSE)),
FALSE),FALSE)</f>
        <v>0</v>
      </c>
      <c r="BM92" s="209" t="b" cm="1">
        <f t="array" aca="1" ref="BM92" ca="1">IF(AND($A92 &gt; 0, AF92 &gt; 0,BM$2&lt;MiscFormulas!$A$5+1),
_xlfn.IFNA(
_xlfn.IFNA(
_xlfn.IFNA(
_xlfn.IFNA(
_xlfn.IFNA(
_xlfn.IFNA(
IF(_xlfn.XLOOKUP(BM$2,WatchbillMONTHLY!$A$3:$U$3,OFFSET(WatchbillMONTHLY!$A$3:$U$3,1,2))=IF(_xlfn.XLOOKUP($A92,INDIRECT("_"&amp;_xlfn.XLOOKUP(BM$2,WatchbillMONTHLY!$A$3:$U$3,OFFSET(WatchbillMONTHLY!$A$3:$U$3,1,2))),INDIRECT("_"&amp;_xlfn.XLOOKUP(BM$2,WatchbillMONTHLY!$A$3:$U$3,OFFSET(WatchbillMONTHLY!$A$3:$U$3,1,2))))=$A92,_xlfn.XLOOKUP(BM$2,WatchbillMONTHLY!$A$3:$U$3,OFFSET(WatchbillMONTHLY!$A$3:$U$3,1,2)),FALSE),TRUE,FALSE),
IF(_xlfn.XLOOKUP(BM$2,WatchbillMONTHLY!$A$20:$U$20,OFFSET(WatchbillMONTHLY!$A$20:$U$20,1,2))=IF(_xlfn.XLOOKUP($A92,INDIRECT("_"&amp;_xlfn.XLOOKUP(BM$2,WatchbillMONTHLY!$A$20:$U$20,OFFSET(WatchbillMONTHLY!$A$20:$U$20,1,2))),INDIRECT("_"&amp;_xlfn.XLOOKUP(BM$2,WatchbillMONTHLY!$A$20:$U$20,OFFSET(WatchbillMONTHLY!$A$20:$U$20,1,2))))=$A92,_xlfn.XLOOKUP(BM$2,WatchbillMONTHLY!$A$20:$U$20,OFFSET(WatchbillMONTHLY!$A$20:$U$20,1,2)),FALSE),TRUE,FALSE)),
IF(_xlfn.XLOOKUP(BM$2,WatchbillMONTHLY!$A$37:$U$37,OFFSET(WatchbillMONTHLY!$A$37:$U$37,1,2))=IF(_xlfn.XLOOKUP($A92,INDIRECT("_"&amp;_xlfn.XLOOKUP(BM$2,WatchbillMONTHLY!$A$37:$U$37,OFFSET(WatchbillMONTHLY!$A$37:$U$37,1,2))),INDIRECT("_"&amp;_xlfn.XLOOKUP(BM$2,WatchbillMONTHLY!$A$37:$U$37,OFFSET(WatchbillMONTHLY!$A$37:$U$37,1,2))))=$A92,_xlfn.XLOOKUP(BM$2,WatchbillMONTHLY!$A$37:$U$37,OFFSET(WatchbillMONTHLY!$A$37:$U$37,1,2)),FALSE),TRUE,FALSE)),
IF(_xlfn.XLOOKUP(BM$2,WatchbillMONTHLY!$A$54:$U$54,OFFSET(WatchbillMONTHLY!$A$54:$U$54,1,2))=IF(_xlfn.XLOOKUP($A92,INDIRECT("_"&amp;_xlfn.XLOOKUP(BM$2,WatchbillMONTHLY!$A$54:$U$54,OFFSET(WatchbillMONTHLY!$A$54:$U$54,1,2))),INDIRECT("_"&amp;_xlfn.XLOOKUP(BM$2,WatchbillMONTHLY!$A$54:$U$54,OFFSET(WatchbillMONTHLY!$A$54:$U$54,1,2))))=$A92,_xlfn.XLOOKUP(BM$2,WatchbillMONTHLY!$A$54:$U$54,OFFSET(WatchbillMONTHLY!$A$54:$U$54,1,2)),FALSE),TRUE,FALSE)),
IF(_xlfn.XLOOKUP(BM$2,WatchbillMONTHLY!$A$71:$U$71,OFFSET(WatchbillMONTHLY!$A$71:$U$71,1,2))=IF(_xlfn.XLOOKUP($A92,INDIRECT("_"&amp;_xlfn.XLOOKUP(BM$2,WatchbillMONTHLY!$A$71:$U$71,OFFSET(WatchbillMONTHLY!$A$71:$U$71,1,2))),INDIRECT("_"&amp;_xlfn.XLOOKUP(BM$2,WatchbillMONTHLY!$A$71:$U$71,OFFSET(WatchbillMONTHLY!$A$71:$U$71,1,2))))=$A92,_xlfn.XLOOKUP(BM$2,WatchbillMONTHLY!$A$71:$U$71,OFFSET(WatchbillMONTHLY!$A$71:$U$71,1,2)),FALSE),TRUE,FALSE)),
IF(_xlfn.XLOOKUP(BM$2,WatchbillMONTHLY!$A$88:$U$88,OFFSET(WatchbillMONTHLY!$A$88:$U$88,1,2))=IF(_xlfn.XLOOKUP($A92,INDIRECT("_"&amp;_xlfn.XLOOKUP(BM$2,WatchbillMONTHLY!$A$88:$U$88,OFFSET(WatchbillMONTHLY!$A$88:$U$88,1,2))),INDIRECT("_"&amp;_xlfn.XLOOKUP(BM$2,WatchbillMONTHLY!$A$88:$U$88,OFFSET(WatchbillMONTHLY!$A$88:$U$88,1,2))))=$A92,_xlfn.XLOOKUP(BM$2,WatchbillMONTHLY!$A$88:$U$88,OFFSET(WatchbillMONTHLY!$A$88:$U$88,1,2)),FALSE),TRUE,FALSE)),
FALSE),FALSE)</f>
        <v>0</v>
      </c>
      <c r="BN92" s="209" t="b" cm="1">
        <f t="array" aca="1" ref="BN92" ca="1">IF(AND($A92 &gt; 0, AG92 &gt; 0,BN$2&lt;MiscFormulas!$A$5+1),
_xlfn.IFNA(
_xlfn.IFNA(
_xlfn.IFNA(
_xlfn.IFNA(
_xlfn.IFNA(
_xlfn.IFNA(
IF(_xlfn.XLOOKUP(BN$2,WatchbillMONTHLY!$A$3:$U$3,OFFSET(WatchbillMONTHLY!$A$3:$U$3,1,2))=IF(_xlfn.XLOOKUP($A92,INDIRECT("_"&amp;_xlfn.XLOOKUP(BN$2,WatchbillMONTHLY!$A$3:$U$3,OFFSET(WatchbillMONTHLY!$A$3:$U$3,1,2))),INDIRECT("_"&amp;_xlfn.XLOOKUP(BN$2,WatchbillMONTHLY!$A$3:$U$3,OFFSET(WatchbillMONTHLY!$A$3:$U$3,1,2))))=$A92,_xlfn.XLOOKUP(BN$2,WatchbillMONTHLY!$A$3:$U$3,OFFSET(WatchbillMONTHLY!$A$3:$U$3,1,2)),FALSE),TRUE,FALSE),
IF(_xlfn.XLOOKUP(BN$2,WatchbillMONTHLY!$A$20:$U$20,OFFSET(WatchbillMONTHLY!$A$20:$U$20,1,2))=IF(_xlfn.XLOOKUP($A92,INDIRECT("_"&amp;_xlfn.XLOOKUP(BN$2,WatchbillMONTHLY!$A$20:$U$20,OFFSET(WatchbillMONTHLY!$A$20:$U$20,1,2))),INDIRECT("_"&amp;_xlfn.XLOOKUP(BN$2,WatchbillMONTHLY!$A$20:$U$20,OFFSET(WatchbillMONTHLY!$A$20:$U$20,1,2))))=$A92,_xlfn.XLOOKUP(BN$2,WatchbillMONTHLY!$A$20:$U$20,OFFSET(WatchbillMONTHLY!$A$20:$U$20,1,2)),FALSE),TRUE,FALSE)),
IF(_xlfn.XLOOKUP(BN$2,WatchbillMONTHLY!$A$37:$U$37,OFFSET(WatchbillMONTHLY!$A$37:$U$37,1,2))=IF(_xlfn.XLOOKUP($A92,INDIRECT("_"&amp;_xlfn.XLOOKUP(BN$2,WatchbillMONTHLY!$A$37:$U$37,OFFSET(WatchbillMONTHLY!$A$37:$U$37,1,2))),INDIRECT("_"&amp;_xlfn.XLOOKUP(BN$2,WatchbillMONTHLY!$A$37:$U$37,OFFSET(WatchbillMONTHLY!$A$37:$U$37,1,2))))=$A92,_xlfn.XLOOKUP(BN$2,WatchbillMONTHLY!$A$37:$U$37,OFFSET(WatchbillMONTHLY!$A$37:$U$37,1,2)),FALSE),TRUE,FALSE)),
IF(_xlfn.XLOOKUP(BN$2,WatchbillMONTHLY!$A$54:$U$54,OFFSET(WatchbillMONTHLY!$A$54:$U$54,1,2))=IF(_xlfn.XLOOKUP($A92,INDIRECT("_"&amp;_xlfn.XLOOKUP(BN$2,WatchbillMONTHLY!$A$54:$U$54,OFFSET(WatchbillMONTHLY!$A$54:$U$54,1,2))),INDIRECT("_"&amp;_xlfn.XLOOKUP(BN$2,WatchbillMONTHLY!$A$54:$U$54,OFFSET(WatchbillMONTHLY!$A$54:$U$54,1,2))))=$A92,_xlfn.XLOOKUP(BN$2,WatchbillMONTHLY!$A$54:$U$54,OFFSET(WatchbillMONTHLY!$A$54:$U$54,1,2)),FALSE),TRUE,FALSE)),
IF(_xlfn.XLOOKUP(BN$2,WatchbillMONTHLY!$A$71:$U$71,OFFSET(WatchbillMONTHLY!$A$71:$U$71,1,2))=IF(_xlfn.XLOOKUP($A92,INDIRECT("_"&amp;_xlfn.XLOOKUP(BN$2,WatchbillMONTHLY!$A$71:$U$71,OFFSET(WatchbillMONTHLY!$A$71:$U$71,1,2))),INDIRECT("_"&amp;_xlfn.XLOOKUP(BN$2,WatchbillMONTHLY!$A$71:$U$71,OFFSET(WatchbillMONTHLY!$A$71:$U$71,1,2))))=$A92,_xlfn.XLOOKUP(BN$2,WatchbillMONTHLY!$A$71:$U$71,OFFSET(WatchbillMONTHLY!$A$71:$U$71,1,2)),FALSE),TRUE,FALSE)),
IF(_xlfn.XLOOKUP(BN$2,WatchbillMONTHLY!$A$88:$U$88,OFFSET(WatchbillMONTHLY!$A$88:$U$88,1,2))=IF(_xlfn.XLOOKUP($A92,INDIRECT("_"&amp;_xlfn.XLOOKUP(BN$2,WatchbillMONTHLY!$A$88:$U$88,OFFSET(WatchbillMONTHLY!$A$88:$U$88,1,2))),INDIRECT("_"&amp;_xlfn.XLOOKUP(BN$2,WatchbillMONTHLY!$A$88:$U$88,OFFSET(WatchbillMONTHLY!$A$88:$U$88,1,2))))=$A92,_xlfn.XLOOKUP(BN$2,WatchbillMONTHLY!$A$88:$U$88,OFFSET(WatchbillMONTHLY!$A$88:$U$88,1,2)),FALSE),TRUE,FALSE)),
FALSE),FALSE)</f>
        <v>0</v>
      </c>
      <c r="BO92" s="209"/>
      <c r="BP92" s="210"/>
    </row>
    <row r="93" spans="1:68" x14ac:dyDescent="0.35">
      <c r="A93" t="str">
        <v>EX4 Pleb2, P.</v>
      </c>
      <c r="B93" s="215" t="str">
        <v>EX4 Pleb2, Pleb2</v>
      </c>
      <c r="C93" s="191"/>
      <c r="D93" s="235"/>
      <c r="E93" s="235"/>
      <c r="F93" s="235"/>
      <c r="G93" s="235"/>
      <c r="H93" s="235"/>
      <c r="I93" s="235"/>
      <c r="J93" s="235"/>
      <c r="K93" s="235"/>
      <c r="L93" s="235"/>
      <c r="M93" s="235"/>
      <c r="N93" s="235"/>
      <c r="O93" s="235"/>
      <c r="P93" s="235"/>
      <c r="Q93" s="235"/>
      <c r="R93" s="235"/>
      <c r="S93" s="235"/>
      <c r="T93" s="235"/>
      <c r="U93" s="235"/>
      <c r="V93" s="235"/>
      <c r="W93" s="235"/>
      <c r="X93" s="235"/>
      <c r="Y93" s="235"/>
      <c r="Z93" s="235"/>
      <c r="AA93" s="235"/>
      <c r="AB93" s="235"/>
      <c r="AC93" s="235"/>
      <c r="AD93" s="235"/>
      <c r="AE93" s="235"/>
      <c r="AF93" s="235"/>
      <c r="AG93" s="235"/>
      <c r="AH93" s="192"/>
      <c r="AI93" s="209"/>
      <c r="AJ93" s="209" t="str" cm="1">
        <f t="array" aca="1" ref="AJ93" ca="1">IF(OR(AK93:BN93=TRUE),$A93&amp;" :  ","")&amp;_xlfn.TEXTJOIN(" | ",TRUE,IF(AK93:BN93=TRUE,$AK$2:$BN$2,""))</f>
        <v/>
      </c>
      <c r="AK93" s="209" t="b" cm="1">
        <f t="array" aca="1" ref="AK93" ca="1">IF(AND($A93 &gt; 0, D93 &gt; 0,AK$2&lt;MiscFormulas!$A$5+1),
_xlfn.IFNA(
_xlfn.IFNA(
_xlfn.IFNA(
_xlfn.IFNA(
_xlfn.IFNA(
_xlfn.IFNA(
IF(_xlfn.XLOOKUP(AK$2,WatchbillMONTHLY!$A$3:$U$3,OFFSET(WatchbillMONTHLY!$A$3:$U$3,1,2))=IF(_xlfn.XLOOKUP($A93,INDIRECT("_"&amp;_xlfn.XLOOKUP(AK$2,WatchbillMONTHLY!$A$3:$U$3,OFFSET(WatchbillMONTHLY!$A$3:$U$3,1,2))),INDIRECT("_"&amp;_xlfn.XLOOKUP(AK$2,WatchbillMONTHLY!$A$3:$U$3,OFFSET(WatchbillMONTHLY!$A$3:$U$3,1,2))))=$A93,_xlfn.XLOOKUP(AK$2,WatchbillMONTHLY!$A$3:$U$3,OFFSET(WatchbillMONTHLY!$A$3:$U$3,1,2)),FALSE),TRUE,FALSE),
IF(_xlfn.XLOOKUP(AK$2,WatchbillMONTHLY!$A$20:$U$20,OFFSET(WatchbillMONTHLY!$A$20:$U$20,1,2))=IF(_xlfn.XLOOKUP($A93,INDIRECT("_"&amp;_xlfn.XLOOKUP(AK$2,WatchbillMONTHLY!$A$20:$U$20,OFFSET(WatchbillMONTHLY!$A$20:$U$20,1,2))),INDIRECT("_"&amp;_xlfn.XLOOKUP(AK$2,WatchbillMONTHLY!$A$20:$U$20,OFFSET(WatchbillMONTHLY!$A$20:$U$20,1,2))))=$A93,_xlfn.XLOOKUP(AK$2,WatchbillMONTHLY!$A$20:$U$20,OFFSET(WatchbillMONTHLY!$A$20:$U$20,1,2)),FALSE),TRUE,FALSE)),
IF(_xlfn.XLOOKUP(AK$2,WatchbillMONTHLY!$A$37:$U$37,OFFSET(WatchbillMONTHLY!$A$37:$U$37,1,2))=IF(_xlfn.XLOOKUP($A93,INDIRECT("_"&amp;_xlfn.XLOOKUP(AK$2,WatchbillMONTHLY!$A$37:$U$37,OFFSET(WatchbillMONTHLY!$A$37:$U$37,1,2))),INDIRECT("_"&amp;_xlfn.XLOOKUP(AK$2,WatchbillMONTHLY!$A$37:$U$37,OFFSET(WatchbillMONTHLY!$A$37:$U$37,1,2))))=$A93,_xlfn.XLOOKUP(AK$2,WatchbillMONTHLY!$A$37:$U$37,OFFSET(WatchbillMONTHLY!$A$37:$U$37,1,2)),FALSE),TRUE,FALSE)),
IF(_xlfn.XLOOKUP(AK$2,WatchbillMONTHLY!$A$54:$U$54,OFFSET(WatchbillMONTHLY!$A$54:$U$54,1,2))=IF(_xlfn.XLOOKUP($A93,INDIRECT("_"&amp;_xlfn.XLOOKUP(AK$2,WatchbillMONTHLY!$A$54:$U$54,OFFSET(WatchbillMONTHLY!$A$54:$U$54,1,2))),INDIRECT("_"&amp;_xlfn.XLOOKUP(AK$2,WatchbillMONTHLY!$A$54:$U$54,OFFSET(WatchbillMONTHLY!$A$54:$U$54,1,2))))=$A93,_xlfn.XLOOKUP(AK$2,WatchbillMONTHLY!$A$54:$U$54,OFFSET(WatchbillMONTHLY!$A$54:$U$54,1,2)),FALSE),TRUE,FALSE)),
IF(_xlfn.XLOOKUP(AK$2,WatchbillMONTHLY!$A$71:$U$71,OFFSET(WatchbillMONTHLY!$A$71:$U$71,1,2))=IF(_xlfn.XLOOKUP($A93,INDIRECT("_"&amp;_xlfn.XLOOKUP(AK$2,WatchbillMONTHLY!$A$71:$U$71,OFFSET(WatchbillMONTHLY!$A$71:$U$71,1,2))),INDIRECT("_"&amp;_xlfn.XLOOKUP(AK$2,WatchbillMONTHLY!$A$71:$U$71,OFFSET(WatchbillMONTHLY!$A$71:$U$71,1,2))))=$A93,_xlfn.XLOOKUP(AK$2,WatchbillMONTHLY!$A$71:$U$71,OFFSET(WatchbillMONTHLY!$A$71:$U$71,1,2)),FALSE),TRUE,FALSE)),
IF(_xlfn.XLOOKUP(AK$2,WatchbillMONTHLY!$A$88:$U$88,OFFSET(WatchbillMONTHLY!$A$88:$U$88,1,2))=IF(_xlfn.XLOOKUP($A93,INDIRECT("_"&amp;_xlfn.XLOOKUP(AK$2,WatchbillMONTHLY!$A$88:$U$88,OFFSET(WatchbillMONTHLY!$A$88:$U$88,1,2))),INDIRECT("_"&amp;_xlfn.XLOOKUP(AK$2,WatchbillMONTHLY!$A$88:$U$88,OFFSET(WatchbillMONTHLY!$A$88:$U$88,1,2))))=$A93,_xlfn.XLOOKUP(AK$2,WatchbillMONTHLY!$A$88:$U$88,OFFSET(WatchbillMONTHLY!$A$88:$U$88,1,2)),FALSE),TRUE,FALSE)),
FALSE),FALSE)</f>
        <v>0</v>
      </c>
      <c r="AL93" s="209" t="b" cm="1">
        <f t="array" aca="1" ref="AL93" ca="1">IF(AND($A93 &gt; 0, E93 &gt; 0,AL$2&lt;MiscFormulas!$A$5+1),
_xlfn.IFNA(
_xlfn.IFNA(
_xlfn.IFNA(
_xlfn.IFNA(
_xlfn.IFNA(
_xlfn.IFNA(
IF(_xlfn.XLOOKUP(AL$2,WatchbillMONTHLY!$A$3:$U$3,OFFSET(WatchbillMONTHLY!$A$3:$U$3,1,2))=IF(_xlfn.XLOOKUP($A93,INDIRECT("_"&amp;_xlfn.XLOOKUP(AL$2,WatchbillMONTHLY!$A$3:$U$3,OFFSET(WatchbillMONTHLY!$A$3:$U$3,1,2))),INDIRECT("_"&amp;_xlfn.XLOOKUP(AL$2,WatchbillMONTHLY!$A$3:$U$3,OFFSET(WatchbillMONTHLY!$A$3:$U$3,1,2))))=$A93,_xlfn.XLOOKUP(AL$2,WatchbillMONTHLY!$A$3:$U$3,OFFSET(WatchbillMONTHLY!$A$3:$U$3,1,2)),FALSE),TRUE,FALSE),
IF(_xlfn.XLOOKUP(AL$2,WatchbillMONTHLY!$A$20:$U$20,OFFSET(WatchbillMONTHLY!$A$20:$U$20,1,2))=IF(_xlfn.XLOOKUP($A93,INDIRECT("_"&amp;_xlfn.XLOOKUP(AL$2,WatchbillMONTHLY!$A$20:$U$20,OFFSET(WatchbillMONTHLY!$A$20:$U$20,1,2))),INDIRECT("_"&amp;_xlfn.XLOOKUP(AL$2,WatchbillMONTHLY!$A$20:$U$20,OFFSET(WatchbillMONTHLY!$A$20:$U$20,1,2))))=$A93,_xlfn.XLOOKUP(AL$2,WatchbillMONTHLY!$A$20:$U$20,OFFSET(WatchbillMONTHLY!$A$20:$U$20,1,2)),FALSE),TRUE,FALSE)),
IF(_xlfn.XLOOKUP(AL$2,WatchbillMONTHLY!$A$37:$U$37,OFFSET(WatchbillMONTHLY!$A$37:$U$37,1,2))=IF(_xlfn.XLOOKUP($A93,INDIRECT("_"&amp;_xlfn.XLOOKUP(AL$2,WatchbillMONTHLY!$A$37:$U$37,OFFSET(WatchbillMONTHLY!$A$37:$U$37,1,2))),INDIRECT("_"&amp;_xlfn.XLOOKUP(AL$2,WatchbillMONTHLY!$A$37:$U$37,OFFSET(WatchbillMONTHLY!$A$37:$U$37,1,2))))=$A93,_xlfn.XLOOKUP(AL$2,WatchbillMONTHLY!$A$37:$U$37,OFFSET(WatchbillMONTHLY!$A$37:$U$37,1,2)),FALSE),TRUE,FALSE)),
IF(_xlfn.XLOOKUP(AL$2,WatchbillMONTHLY!$A$54:$U$54,OFFSET(WatchbillMONTHLY!$A$54:$U$54,1,2))=IF(_xlfn.XLOOKUP($A93,INDIRECT("_"&amp;_xlfn.XLOOKUP(AL$2,WatchbillMONTHLY!$A$54:$U$54,OFFSET(WatchbillMONTHLY!$A$54:$U$54,1,2))),INDIRECT("_"&amp;_xlfn.XLOOKUP(AL$2,WatchbillMONTHLY!$A$54:$U$54,OFFSET(WatchbillMONTHLY!$A$54:$U$54,1,2))))=$A93,_xlfn.XLOOKUP(AL$2,WatchbillMONTHLY!$A$54:$U$54,OFFSET(WatchbillMONTHLY!$A$54:$U$54,1,2)),FALSE),TRUE,FALSE)),
IF(_xlfn.XLOOKUP(AL$2,WatchbillMONTHLY!$A$71:$U$71,OFFSET(WatchbillMONTHLY!$A$71:$U$71,1,2))=IF(_xlfn.XLOOKUP($A93,INDIRECT("_"&amp;_xlfn.XLOOKUP(AL$2,WatchbillMONTHLY!$A$71:$U$71,OFFSET(WatchbillMONTHLY!$A$71:$U$71,1,2))),INDIRECT("_"&amp;_xlfn.XLOOKUP(AL$2,WatchbillMONTHLY!$A$71:$U$71,OFFSET(WatchbillMONTHLY!$A$71:$U$71,1,2))))=$A93,_xlfn.XLOOKUP(AL$2,WatchbillMONTHLY!$A$71:$U$71,OFFSET(WatchbillMONTHLY!$A$71:$U$71,1,2)),FALSE),TRUE,FALSE)),
IF(_xlfn.XLOOKUP(AL$2,WatchbillMONTHLY!$A$88:$U$88,OFFSET(WatchbillMONTHLY!$A$88:$U$88,1,2))=IF(_xlfn.XLOOKUP($A93,INDIRECT("_"&amp;_xlfn.XLOOKUP(AL$2,WatchbillMONTHLY!$A$88:$U$88,OFFSET(WatchbillMONTHLY!$A$88:$U$88,1,2))),INDIRECT("_"&amp;_xlfn.XLOOKUP(AL$2,WatchbillMONTHLY!$A$88:$U$88,OFFSET(WatchbillMONTHLY!$A$88:$U$88,1,2))))=$A93,_xlfn.XLOOKUP(AL$2,WatchbillMONTHLY!$A$88:$U$88,OFFSET(WatchbillMONTHLY!$A$88:$U$88,1,2)),FALSE),TRUE,FALSE)),
FALSE),FALSE)</f>
        <v>0</v>
      </c>
      <c r="AM93" s="209" t="b" cm="1">
        <f t="array" aca="1" ref="AM93" ca="1">IF(AND($A93 &gt; 0, F93 &gt; 0,AM$2&lt;MiscFormulas!$A$5+1),
_xlfn.IFNA(
_xlfn.IFNA(
_xlfn.IFNA(
_xlfn.IFNA(
_xlfn.IFNA(
_xlfn.IFNA(
IF(_xlfn.XLOOKUP(AM$2,WatchbillMONTHLY!$A$3:$U$3,OFFSET(WatchbillMONTHLY!$A$3:$U$3,1,2))=IF(_xlfn.XLOOKUP($A93,INDIRECT("_"&amp;_xlfn.XLOOKUP(AM$2,WatchbillMONTHLY!$A$3:$U$3,OFFSET(WatchbillMONTHLY!$A$3:$U$3,1,2))),INDIRECT("_"&amp;_xlfn.XLOOKUP(AM$2,WatchbillMONTHLY!$A$3:$U$3,OFFSET(WatchbillMONTHLY!$A$3:$U$3,1,2))))=$A93,_xlfn.XLOOKUP(AM$2,WatchbillMONTHLY!$A$3:$U$3,OFFSET(WatchbillMONTHLY!$A$3:$U$3,1,2)),FALSE),TRUE,FALSE),
IF(_xlfn.XLOOKUP(AM$2,WatchbillMONTHLY!$A$20:$U$20,OFFSET(WatchbillMONTHLY!$A$20:$U$20,1,2))=IF(_xlfn.XLOOKUP($A93,INDIRECT("_"&amp;_xlfn.XLOOKUP(AM$2,WatchbillMONTHLY!$A$20:$U$20,OFFSET(WatchbillMONTHLY!$A$20:$U$20,1,2))),INDIRECT("_"&amp;_xlfn.XLOOKUP(AM$2,WatchbillMONTHLY!$A$20:$U$20,OFFSET(WatchbillMONTHLY!$A$20:$U$20,1,2))))=$A93,_xlfn.XLOOKUP(AM$2,WatchbillMONTHLY!$A$20:$U$20,OFFSET(WatchbillMONTHLY!$A$20:$U$20,1,2)),FALSE),TRUE,FALSE)),
IF(_xlfn.XLOOKUP(AM$2,WatchbillMONTHLY!$A$37:$U$37,OFFSET(WatchbillMONTHLY!$A$37:$U$37,1,2))=IF(_xlfn.XLOOKUP($A93,INDIRECT("_"&amp;_xlfn.XLOOKUP(AM$2,WatchbillMONTHLY!$A$37:$U$37,OFFSET(WatchbillMONTHLY!$A$37:$U$37,1,2))),INDIRECT("_"&amp;_xlfn.XLOOKUP(AM$2,WatchbillMONTHLY!$A$37:$U$37,OFFSET(WatchbillMONTHLY!$A$37:$U$37,1,2))))=$A93,_xlfn.XLOOKUP(AM$2,WatchbillMONTHLY!$A$37:$U$37,OFFSET(WatchbillMONTHLY!$A$37:$U$37,1,2)),FALSE),TRUE,FALSE)),
IF(_xlfn.XLOOKUP(AM$2,WatchbillMONTHLY!$A$54:$U$54,OFFSET(WatchbillMONTHLY!$A$54:$U$54,1,2))=IF(_xlfn.XLOOKUP($A93,INDIRECT("_"&amp;_xlfn.XLOOKUP(AM$2,WatchbillMONTHLY!$A$54:$U$54,OFFSET(WatchbillMONTHLY!$A$54:$U$54,1,2))),INDIRECT("_"&amp;_xlfn.XLOOKUP(AM$2,WatchbillMONTHLY!$A$54:$U$54,OFFSET(WatchbillMONTHLY!$A$54:$U$54,1,2))))=$A93,_xlfn.XLOOKUP(AM$2,WatchbillMONTHLY!$A$54:$U$54,OFFSET(WatchbillMONTHLY!$A$54:$U$54,1,2)),FALSE),TRUE,FALSE)),
IF(_xlfn.XLOOKUP(AM$2,WatchbillMONTHLY!$A$71:$U$71,OFFSET(WatchbillMONTHLY!$A$71:$U$71,1,2))=IF(_xlfn.XLOOKUP($A93,INDIRECT("_"&amp;_xlfn.XLOOKUP(AM$2,WatchbillMONTHLY!$A$71:$U$71,OFFSET(WatchbillMONTHLY!$A$71:$U$71,1,2))),INDIRECT("_"&amp;_xlfn.XLOOKUP(AM$2,WatchbillMONTHLY!$A$71:$U$71,OFFSET(WatchbillMONTHLY!$A$71:$U$71,1,2))))=$A93,_xlfn.XLOOKUP(AM$2,WatchbillMONTHLY!$A$71:$U$71,OFFSET(WatchbillMONTHLY!$A$71:$U$71,1,2)),FALSE),TRUE,FALSE)),
IF(_xlfn.XLOOKUP(AM$2,WatchbillMONTHLY!$A$88:$U$88,OFFSET(WatchbillMONTHLY!$A$88:$U$88,1,2))=IF(_xlfn.XLOOKUP($A93,INDIRECT("_"&amp;_xlfn.XLOOKUP(AM$2,WatchbillMONTHLY!$A$88:$U$88,OFFSET(WatchbillMONTHLY!$A$88:$U$88,1,2))),INDIRECT("_"&amp;_xlfn.XLOOKUP(AM$2,WatchbillMONTHLY!$A$88:$U$88,OFFSET(WatchbillMONTHLY!$A$88:$U$88,1,2))))=$A93,_xlfn.XLOOKUP(AM$2,WatchbillMONTHLY!$A$88:$U$88,OFFSET(WatchbillMONTHLY!$A$88:$U$88,1,2)),FALSE),TRUE,FALSE)),
FALSE),FALSE)</f>
        <v>0</v>
      </c>
      <c r="AN93" s="209" t="b" cm="1">
        <f t="array" aca="1" ref="AN93" ca="1">IF(AND($A93 &gt; 0, G93 &gt; 0,AN$2&lt;MiscFormulas!$A$5+1),
_xlfn.IFNA(
_xlfn.IFNA(
_xlfn.IFNA(
_xlfn.IFNA(
_xlfn.IFNA(
_xlfn.IFNA(
IF(_xlfn.XLOOKUP(AN$2,WatchbillMONTHLY!$A$3:$U$3,OFFSET(WatchbillMONTHLY!$A$3:$U$3,1,2))=IF(_xlfn.XLOOKUP($A93,INDIRECT("_"&amp;_xlfn.XLOOKUP(AN$2,WatchbillMONTHLY!$A$3:$U$3,OFFSET(WatchbillMONTHLY!$A$3:$U$3,1,2))),INDIRECT("_"&amp;_xlfn.XLOOKUP(AN$2,WatchbillMONTHLY!$A$3:$U$3,OFFSET(WatchbillMONTHLY!$A$3:$U$3,1,2))))=$A93,_xlfn.XLOOKUP(AN$2,WatchbillMONTHLY!$A$3:$U$3,OFFSET(WatchbillMONTHLY!$A$3:$U$3,1,2)),FALSE),TRUE,FALSE),
IF(_xlfn.XLOOKUP(AN$2,WatchbillMONTHLY!$A$20:$U$20,OFFSET(WatchbillMONTHLY!$A$20:$U$20,1,2))=IF(_xlfn.XLOOKUP($A93,INDIRECT("_"&amp;_xlfn.XLOOKUP(AN$2,WatchbillMONTHLY!$A$20:$U$20,OFFSET(WatchbillMONTHLY!$A$20:$U$20,1,2))),INDIRECT("_"&amp;_xlfn.XLOOKUP(AN$2,WatchbillMONTHLY!$A$20:$U$20,OFFSET(WatchbillMONTHLY!$A$20:$U$20,1,2))))=$A93,_xlfn.XLOOKUP(AN$2,WatchbillMONTHLY!$A$20:$U$20,OFFSET(WatchbillMONTHLY!$A$20:$U$20,1,2)),FALSE),TRUE,FALSE)),
IF(_xlfn.XLOOKUP(AN$2,WatchbillMONTHLY!$A$37:$U$37,OFFSET(WatchbillMONTHLY!$A$37:$U$37,1,2))=IF(_xlfn.XLOOKUP($A93,INDIRECT("_"&amp;_xlfn.XLOOKUP(AN$2,WatchbillMONTHLY!$A$37:$U$37,OFFSET(WatchbillMONTHLY!$A$37:$U$37,1,2))),INDIRECT("_"&amp;_xlfn.XLOOKUP(AN$2,WatchbillMONTHLY!$A$37:$U$37,OFFSET(WatchbillMONTHLY!$A$37:$U$37,1,2))))=$A93,_xlfn.XLOOKUP(AN$2,WatchbillMONTHLY!$A$37:$U$37,OFFSET(WatchbillMONTHLY!$A$37:$U$37,1,2)),FALSE),TRUE,FALSE)),
IF(_xlfn.XLOOKUP(AN$2,WatchbillMONTHLY!$A$54:$U$54,OFFSET(WatchbillMONTHLY!$A$54:$U$54,1,2))=IF(_xlfn.XLOOKUP($A93,INDIRECT("_"&amp;_xlfn.XLOOKUP(AN$2,WatchbillMONTHLY!$A$54:$U$54,OFFSET(WatchbillMONTHLY!$A$54:$U$54,1,2))),INDIRECT("_"&amp;_xlfn.XLOOKUP(AN$2,WatchbillMONTHLY!$A$54:$U$54,OFFSET(WatchbillMONTHLY!$A$54:$U$54,1,2))))=$A93,_xlfn.XLOOKUP(AN$2,WatchbillMONTHLY!$A$54:$U$54,OFFSET(WatchbillMONTHLY!$A$54:$U$54,1,2)),FALSE),TRUE,FALSE)),
IF(_xlfn.XLOOKUP(AN$2,WatchbillMONTHLY!$A$71:$U$71,OFFSET(WatchbillMONTHLY!$A$71:$U$71,1,2))=IF(_xlfn.XLOOKUP($A93,INDIRECT("_"&amp;_xlfn.XLOOKUP(AN$2,WatchbillMONTHLY!$A$71:$U$71,OFFSET(WatchbillMONTHLY!$A$71:$U$71,1,2))),INDIRECT("_"&amp;_xlfn.XLOOKUP(AN$2,WatchbillMONTHLY!$A$71:$U$71,OFFSET(WatchbillMONTHLY!$A$71:$U$71,1,2))))=$A93,_xlfn.XLOOKUP(AN$2,WatchbillMONTHLY!$A$71:$U$71,OFFSET(WatchbillMONTHLY!$A$71:$U$71,1,2)),FALSE),TRUE,FALSE)),
IF(_xlfn.XLOOKUP(AN$2,WatchbillMONTHLY!$A$88:$U$88,OFFSET(WatchbillMONTHLY!$A$88:$U$88,1,2))=IF(_xlfn.XLOOKUP($A93,INDIRECT("_"&amp;_xlfn.XLOOKUP(AN$2,WatchbillMONTHLY!$A$88:$U$88,OFFSET(WatchbillMONTHLY!$A$88:$U$88,1,2))),INDIRECT("_"&amp;_xlfn.XLOOKUP(AN$2,WatchbillMONTHLY!$A$88:$U$88,OFFSET(WatchbillMONTHLY!$A$88:$U$88,1,2))))=$A93,_xlfn.XLOOKUP(AN$2,WatchbillMONTHLY!$A$88:$U$88,OFFSET(WatchbillMONTHLY!$A$88:$U$88,1,2)),FALSE),TRUE,FALSE)),
FALSE),FALSE)</f>
        <v>0</v>
      </c>
      <c r="AO93" s="209" t="b" cm="1">
        <f t="array" aca="1" ref="AO93" ca="1">IF(AND($A93 &gt; 0, H93 &gt; 0,AO$2&lt;MiscFormulas!$A$5+1),
_xlfn.IFNA(
_xlfn.IFNA(
_xlfn.IFNA(
_xlfn.IFNA(
_xlfn.IFNA(
_xlfn.IFNA(
IF(_xlfn.XLOOKUP(AO$2,WatchbillMONTHLY!$A$3:$U$3,OFFSET(WatchbillMONTHLY!$A$3:$U$3,1,2))=IF(_xlfn.XLOOKUP($A93,INDIRECT("_"&amp;_xlfn.XLOOKUP(AO$2,WatchbillMONTHLY!$A$3:$U$3,OFFSET(WatchbillMONTHLY!$A$3:$U$3,1,2))),INDIRECT("_"&amp;_xlfn.XLOOKUP(AO$2,WatchbillMONTHLY!$A$3:$U$3,OFFSET(WatchbillMONTHLY!$A$3:$U$3,1,2))))=$A93,_xlfn.XLOOKUP(AO$2,WatchbillMONTHLY!$A$3:$U$3,OFFSET(WatchbillMONTHLY!$A$3:$U$3,1,2)),FALSE),TRUE,FALSE),
IF(_xlfn.XLOOKUP(AO$2,WatchbillMONTHLY!$A$20:$U$20,OFFSET(WatchbillMONTHLY!$A$20:$U$20,1,2))=IF(_xlfn.XLOOKUP($A93,INDIRECT("_"&amp;_xlfn.XLOOKUP(AO$2,WatchbillMONTHLY!$A$20:$U$20,OFFSET(WatchbillMONTHLY!$A$20:$U$20,1,2))),INDIRECT("_"&amp;_xlfn.XLOOKUP(AO$2,WatchbillMONTHLY!$A$20:$U$20,OFFSET(WatchbillMONTHLY!$A$20:$U$20,1,2))))=$A93,_xlfn.XLOOKUP(AO$2,WatchbillMONTHLY!$A$20:$U$20,OFFSET(WatchbillMONTHLY!$A$20:$U$20,1,2)),FALSE),TRUE,FALSE)),
IF(_xlfn.XLOOKUP(AO$2,WatchbillMONTHLY!$A$37:$U$37,OFFSET(WatchbillMONTHLY!$A$37:$U$37,1,2))=IF(_xlfn.XLOOKUP($A93,INDIRECT("_"&amp;_xlfn.XLOOKUP(AO$2,WatchbillMONTHLY!$A$37:$U$37,OFFSET(WatchbillMONTHLY!$A$37:$U$37,1,2))),INDIRECT("_"&amp;_xlfn.XLOOKUP(AO$2,WatchbillMONTHLY!$A$37:$U$37,OFFSET(WatchbillMONTHLY!$A$37:$U$37,1,2))))=$A93,_xlfn.XLOOKUP(AO$2,WatchbillMONTHLY!$A$37:$U$37,OFFSET(WatchbillMONTHLY!$A$37:$U$37,1,2)),FALSE),TRUE,FALSE)),
IF(_xlfn.XLOOKUP(AO$2,WatchbillMONTHLY!$A$54:$U$54,OFFSET(WatchbillMONTHLY!$A$54:$U$54,1,2))=IF(_xlfn.XLOOKUP($A93,INDIRECT("_"&amp;_xlfn.XLOOKUP(AO$2,WatchbillMONTHLY!$A$54:$U$54,OFFSET(WatchbillMONTHLY!$A$54:$U$54,1,2))),INDIRECT("_"&amp;_xlfn.XLOOKUP(AO$2,WatchbillMONTHLY!$A$54:$U$54,OFFSET(WatchbillMONTHLY!$A$54:$U$54,1,2))))=$A93,_xlfn.XLOOKUP(AO$2,WatchbillMONTHLY!$A$54:$U$54,OFFSET(WatchbillMONTHLY!$A$54:$U$54,1,2)),FALSE),TRUE,FALSE)),
IF(_xlfn.XLOOKUP(AO$2,WatchbillMONTHLY!$A$71:$U$71,OFFSET(WatchbillMONTHLY!$A$71:$U$71,1,2))=IF(_xlfn.XLOOKUP($A93,INDIRECT("_"&amp;_xlfn.XLOOKUP(AO$2,WatchbillMONTHLY!$A$71:$U$71,OFFSET(WatchbillMONTHLY!$A$71:$U$71,1,2))),INDIRECT("_"&amp;_xlfn.XLOOKUP(AO$2,WatchbillMONTHLY!$A$71:$U$71,OFFSET(WatchbillMONTHLY!$A$71:$U$71,1,2))))=$A93,_xlfn.XLOOKUP(AO$2,WatchbillMONTHLY!$A$71:$U$71,OFFSET(WatchbillMONTHLY!$A$71:$U$71,1,2)),FALSE),TRUE,FALSE)),
IF(_xlfn.XLOOKUP(AO$2,WatchbillMONTHLY!$A$88:$U$88,OFFSET(WatchbillMONTHLY!$A$88:$U$88,1,2))=IF(_xlfn.XLOOKUP($A93,INDIRECT("_"&amp;_xlfn.XLOOKUP(AO$2,WatchbillMONTHLY!$A$88:$U$88,OFFSET(WatchbillMONTHLY!$A$88:$U$88,1,2))),INDIRECT("_"&amp;_xlfn.XLOOKUP(AO$2,WatchbillMONTHLY!$A$88:$U$88,OFFSET(WatchbillMONTHLY!$A$88:$U$88,1,2))))=$A93,_xlfn.XLOOKUP(AO$2,WatchbillMONTHLY!$A$88:$U$88,OFFSET(WatchbillMONTHLY!$A$88:$U$88,1,2)),FALSE),TRUE,FALSE)),
FALSE),FALSE)</f>
        <v>0</v>
      </c>
      <c r="AP93" s="209" t="b" cm="1">
        <f t="array" aca="1" ref="AP93" ca="1">IF(AND($A93 &gt; 0, I93 &gt; 0,AP$2&lt;MiscFormulas!$A$5+1),
_xlfn.IFNA(
_xlfn.IFNA(
_xlfn.IFNA(
_xlfn.IFNA(
_xlfn.IFNA(
_xlfn.IFNA(
IF(_xlfn.XLOOKUP(AP$2,WatchbillMONTHLY!$A$3:$U$3,OFFSET(WatchbillMONTHLY!$A$3:$U$3,1,2))=IF(_xlfn.XLOOKUP($A93,INDIRECT("_"&amp;_xlfn.XLOOKUP(AP$2,WatchbillMONTHLY!$A$3:$U$3,OFFSET(WatchbillMONTHLY!$A$3:$U$3,1,2))),INDIRECT("_"&amp;_xlfn.XLOOKUP(AP$2,WatchbillMONTHLY!$A$3:$U$3,OFFSET(WatchbillMONTHLY!$A$3:$U$3,1,2))))=$A93,_xlfn.XLOOKUP(AP$2,WatchbillMONTHLY!$A$3:$U$3,OFFSET(WatchbillMONTHLY!$A$3:$U$3,1,2)),FALSE),TRUE,FALSE),
IF(_xlfn.XLOOKUP(AP$2,WatchbillMONTHLY!$A$20:$U$20,OFFSET(WatchbillMONTHLY!$A$20:$U$20,1,2))=IF(_xlfn.XLOOKUP($A93,INDIRECT("_"&amp;_xlfn.XLOOKUP(AP$2,WatchbillMONTHLY!$A$20:$U$20,OFFSET(WatchbillMONTHLY!$A$20:$U$20,1,2))),INDIRECT("_"&amp;_xlfn.XLOOKUP(AP$2,WatchbillMONTHLY!$A$20:$U$20,OFFSET(WatchbillMONTHLY!$A$20:$U$20,1,2))))=$A93,_xlfn.XLOOKUP(AP$2,WatchbillMONTHLY!$A$20:$U$20,OFFSET(WatchbillMONTHLY!$A$20:$U$20,1,2)),FALSE),TRUE,FALSE)),
IF(_xlfn.XLOOKUP(AP$2,WatchbillMONTHLY!$A$37:$U$37,OFFSET(WatchbillMONTHLY!$A$37:$U$37,1,2))=IF(_xlfn.XLOOKUP($A93,INDIRECT("_"&amp;_xlfn.XLOOKUP(AP$2,WatchbillMONTHLY!$A$37:$U$37,OFFSET(WatchbillMONTHLY!$A$37:$U$37,1,2))),INDIRECT("_"&amp;_xlfn.XLOOKUP(AP$2,WatchbillMONTHLY!$A$37:$U$37,OFFSET(WatchbillMONTHLY!$A$37:$U$37,1,2))))=$A93,_xlfn.XLOOKUP(AP$2,WatchbillMONTHLY!$A$37:$U$37,OFFSET(WatchbillMONTHLY!$A$37:$U$37,1,2)),FALSE),TRUE,FALSE)),
IF(_xlfn.XLOOKUP(AP$2,WatchbillMONTHLY!$A$54:$U$54,OFFSET(WatchbillMONTHLY!$A$54:$U$54,1,2))=IF(_xlfn.XLOOKUP($A93,INDIRECT("_"&amp;_xlfn.XLOOKUP(AP$2,WatchbillMONTHLY!$A$54:$U$54,OFFSET(WatchbillMONTHLY!$A$54:$U$54,1,2))),INDIRECT("_"&amp;_xlfn.XLOOKUP(AP$2,WatchbillMONTHLY!$A$54:$U$54,OFFSET(WatchbillMONTHLY!$A$54:$U$54,1,2))))=$A93,_xlfn.XLOOKUP(AP$2,WatchbillMONTHLY!$A$54:$U$54,OFFSET(WatchbillMONTHLY!$A$54:$U$54,1,2)),FALSE),TRUE,FALSE)),
IF(_xlfn.XLOOKUP(AP$2,WatchbillMONTHLY!$A$71:$U$71,OFFSET(WatchbillMONTHLY!$A$71:$U$71,1,2))=IF(_xlfn.XLOOKUP($A93,INDIRECT("_"&amp;_xlfn.XLOOKUP(AP$2,WatchbillMONTHLY!$A$71:$U$71,OFFSET(WatchbillMONTHLY!$A$71:$U$71,1,2))),INDIRECT("_"&amp;_xlfn.XLOOKUP(AP$2,WatchbillMONTHLY!$A$71:$U$71,OFFSET(WatchbillMONTHLY!$A$71:$U$71,1,2))))=$A93,_xlfn.XLOOKUP(AP$2,WatchbillMONTHLY!$A$71:$U$71,OFFSET(WatchbillMONTHLY!$A$71:$U$71,1,2)),FALSE),TRUE,FALSE)),
IF(_xlfn.XLOOKUP(AP$2,WatchbillMONTHLY!$A$88:$U$88,OFFSET(WatchbillMONTHLY!$A$88:$U$88,1,2))=IF(_xlfn.XLOOKUP($A93,INDIRECT("_"&amp;_xlfn.XLOOKUP(AP$2,WatchbillMONTHLY!$A$88:$U$88,OFFSET(WatchbillMONTHLY!$A$88:$U$88,1,2))),INDIRECT("_"&amp;_xlfn.XLOOKUP(AP$2,WatchbillMONTHLY!$A$88:$U$88,OFFSET(WatchbillMONTHLY!$A$88:$U$88,1,2))))=$A93,_xlfn.XLOOKUP(AP$2,WatchbillMONTHLY!$A$88:$U$88,OFFSET(WatchbillMONTHLY!$A$88:$U$88,1,2)),FALSE),TRUE,FALSE)),
FALSE),FALSE)</f>
        <v>0</v>
      </c>
      <c r="AQ93" s="209" t="b" cm="1">
        <f t="array" aca="1" ref="AQ93" ca="1">IF(AND($A93 &gt; 0, J93 &gt; 0,AQ$2&lt;MiscFormulas!$A$5+1),
_xlfn.IFNA(
_xlfn.IFNA(
_xlfn.IFNA(
_xlfn.IFNA(
_xlfn.IFNA(
_xlfn.IFNA(
IF(_xlfn.XLOOKUP(AQ$2,WatchbillMONTHLY!$A$3:$U$3,OFFSET(WatchbillMONTHLY!$A$3:$U$3,1,2))=IF(_xlfn.XLOOKUP($A93,INDIRECT("_"&amp;_xlfn.XLOOKUP(AQ$2,WatchbillMONTHLY!$A$3:$U$3,OFFSET(WatchbillMONTHLY!$A$3:$U$3,1,2))),INDIRECT("_"&amp;_xlfn.XLOOKUP(AQ$2,WatchbillMONTHLY!$A$3:$U$3,OFFSET(WatchbillMONTHLY!$A$3:$U$3,1,2))))=$A93,_xlfn.XLOOKUP(AQ$2,WatchbillMONTHLY!$A$3:$U$3,OFFSET(WatchbillMONTHLY!$A$3:$U$3,1,2)),FALSE),TRUE,FALSE),
IF(_xlfn.XLOOKUP(AQ$2,WatchbillMONTHLY!$A$20:$U$20,OFFSET(WatchbillMONTHLY!$A$20:$U$20,1,2))=IF(_xlfn.XLOOKUP($A93,INDIRECT("_"&amp;_xlfn.XLOOKUP(AQ$2,WatchbillMONTHLY!$A$20:$U$20,OFFSET(WatchbillMONTHLY!$A$20:$U$20,1,2))),INDIRECT("_"&amp;_xlfn.XLOOKUP(AQ$2,WatchbillMONTHLY!$A$20:$U$20,OFFSET(WatchbillMONTHLY!$A$20:$U$20,1,2))))=$A93,_xlfn.XLOOKUP(AQ$2,WatchbillMONTHLY!$A$20:$U$20,OFFSET(WatchbillMONTHLY!$A$20:$U$20,1,2)),FALSE),TRUE,FALSE)),
IF(_xlfn.XLOOKUP(AQ$2,WatchbillMONTHLY!$A$37:$U$37,OFFSET(WatchbillMONTHLY!$A$37:$U$37,1,2))=IF(_xlfn.XLOOKUP($A93,INDIRECT("_"&amp;_xlfn.XLOOKUP(AQ$2,WatchbillMONTHLY!$A$37:$U$37,OFFSET(WatchbillMONTHLY!$A$37:$U$37,1,2))),INDIRECT("_"&amp;_xlfn.XLOOKUP(AQ$2,WatchbillMONTHLY!$A$37:$U$37,OFFSET(WatchbillMONTHLY!$A$37:$U$37,1,2))))=$A93,_xlfn.XLOOKUP(AQ$2,WatchbillMONTHLY!$A$37:$U$37,OFFSET(WatchbillMONTHLY!$A$37:$U$37,1,2)),FALSE),TRUE,FALSE)),
IF(_xlfn.XLOOKUP(AQ$2,WatchbillMONTHLY!$A$54:$U$54,OFFSET(WatchbillMONTHLY!$A$54:$U$54,1,2))=IF(_xlfn.XLOOKUP($A93,INDIRECT("_"&amp;_xlfn.XLOOKUP(AQ$2,WatchbillMONTHLY!$A$54:$U$54,OFFSET(WatchbillMONTHLY!$A$54:$U$54,1,2))),INDIRECT("_"&amp;_xlfn.XLOOKUP(AQ$2,WatchbillMONTHLY!$A$54:$U$54,OFFSET(WatchbillMONTHLY!$A$54:$U$54,1,2))))=$A93,_xlfn.XLOOKUP(AQ$2,WatchbillMONTHLY!$A$54:$U$54,OFFSET(WatchbillMONTHLY!$A$54:$U$54,1,2)),FALSE),TRUE,FALSE)),
IF(_xlfn.XLOOKUP(AQ$2,WatchbillMONTHLY!$A$71:$U$71,OFFSET(WatchbillMONTHLY!$A$71:$U$71,1,2))=IF(_xlfn.XLOOKUP($A93,INDIRECT("_"&amp;_xlfn.XLOOKUP(AQ$2,WatchbillMONTHLY!$A$71:$U$71,OFFSET(WatchbillMONTHLY!$A$71:$U$71,1,2))),INDIRECT("_"&amp;_xlfn.XLOOKUP(AQ$2,WatchbillMONTHLY!$A$71:$U$71,OFFSET(WatchbillMONTHLY!$A$71:$U$71,1,2))))=$A93,_xlfn.XLOOKUP(AQ$2,WatchbillMONTHLY!$A$71:$U$71,OFFSET(WatchbillMONTHLY!$A$71:$U$71,1,2)),FALSE),TRUE,FALSE)),
IF(_xlfn.XLOOKUP(AQ$2,WatchbillMONTHLY!$A$88:$U$88,OFFSET(WatchbillMONTHLY!$A$88:$U$88,1,2))=IF(_xlfn.XLOOKUP($A93,INDIRECT("_"&amp;_xlfn.XLOOKUP(AQ$2,WatchbillMONTHLY!$A$88:$U$88,OFFSET(WatchbillMONTHLY!$A$88:$U$88,1,2))),INDIRECT("_"&amp;_xlfn.XLOOKUP(AQ$2,WatchbillMONTHLY!$A$88:$U$88,OFFSET(WatchbillMONTHLY!$A$88:$U$88,1,2))))=$A93,_xlfn.XLOOKUP(AQ$2,WatchbillMONTHLY!$A$88:$U$88,OFFSET(WatchbillMONTHLY!$A$88:$U$88,1,2)),FALSE),TRUE,FALSE)),
FALSE),FALSE)</f>
        <v>0</v>
      </c>
      <c r="AR93" s="209" t="b" cm="1">
        <f t="array" aca="1" ref="AR93" ca="1">IF(AND($A93 &gt; 0, K93 &gt; 0,AR$2&lt;MiscFormulas!$A$5+1),
_xlfn.IFNA(
_xlfn.IFNA(
_xlfn.IFNA(
_xlfn.IFNA(
_xlfn.IFNA(
_xlfn.IFNA(
IF(_xlfn.XLOOKUP(AR$2,WatchbillMONTHLY!$A$3:$U$3,OFFSET(WatchbillMONTHLY!$A$3:$U$3,1,2))=IF(_xlfn.XLOOKUP($A93,INDIRECT("_"&amp;_xlfn.XLOOKUP(AR$2,WatchbillMONTHLY!$A$3:$U$3,OFFSET(WatchbillMONTHLY!$A$3:$U$3,1,2))),INDIRECT("_"&amp;_xlfn.XLOOKUP(AR$2,WatchbillMONTHLY!$A$3:$U$3,OFFSET(WatchbillMONTHLY!$A$3:$U$3,1,2))))=$A93,_xlfn.XLOOKUP(AR$2,WatchbillMONTHLY!$A$3:$U$3,OFFSET(WatchbillMONTHLY!$A$3:$U$3,1,2)),FALSE),TRUE,FALSE),
IF(_xlfn.XLOOKUP(AR$2,WatchbillMONTHLY!$A$20:$U$20,OFFSET(WatchbillMONTHLY!$A$20:$U$20,1,2))=IF(_xlfn.XLOOKUP($A93,INDIRECT("_"&amp;_xlfn.XLOOKUP(AR$2,WatchbillMONTHLY!$A$20:$U$20,OFFSET(WatchbillMONTHLY!$A$20:$U$20,1,2))),INDIRECT("_"&amp;_xlfn.XLOOKUP(AR$2,WatchbillMONTHLY!$A$20:$U$20,OFFSET(WatchbillMONTHLY!$A$20:$U$20,1,2))))=$A93,_xlfn.XLOOKUP(AR$2,WatchbillMONTHLY!$A$20:$U$20,OFFSET(WatchbillMONTHLY!$A$20:$U$20,1,2)),FALSE),TRUE,FALSE)),
IF(_xlfn.XLOOKUP(AR$2,WatchbillMONTHLY!$A$37:$U$37,OFFSET(WatchbillMONTHLY!$A$37:$U$37,1,2))=IF(_xlfn.XLOOKUP($A93,INDIRECT("_"&amp;_xlfn.XLOOKUP(AR$2,WatchbillMONTHLY!$A$37:$U$37,OFFSET(WatchbillMONTHLY!$A$37:$U$37,1,2))),INDIRECT("_"&amp;_xlfn.XLOOKUP(AR$2,WatchbillMONTHLY!$A$37:$U$37,OFFSET(WatchbillMONTHLY!$A$37:$U$37,1,2))))=$A93,_xlfn.XLOOKUP(AR$2,WatchbillMONTHLY!$A$37:$U$37,OFFSET(WatchbillMONTHLY!$A$37:$U$37,1,2)),FALSE),TRUE,FALSE)),
IF(_xlfn.XLOOKUP(AR$2,WatchbillMONTHLY!$A$54:$U$54,OFFSET(WatchbillMONTHLY!$A$54:$U$54,1,2))=IF(_xlfn.XLOOKUP($A93,INDIRECT("_"&amp;_xlfn.XLOOKUP(AR$2,WatchbillMONTHLY!$A$54:$U$54,OFFSET(WatchbillMONTHLY!$A$54:$U$54,1,2))),INDIRECT("_"&amp;_xlfn.XLOOKUP(AR$2,WatchbillMONTHLY!$A$54:$U$54,OFFSET(WatchbillMONTHLY!$A$54:$U$54,1,2))))=$A93,_xlfn.XLOOKUP(AR$2,WatchbillMONTHLY!$A$54:$U$54,OFFSET(WatchbillMONTHLY!$A$54:$U$54,1,2)),FALSE),TRUE,FALSE)),
IF(_xlfn.XLOOKUP(AR$2,WatchbillMONTHLY!$A$71:$U$71,OFFSET(WatchbillMONTHLY!$A$71:$U$71,1,2))=IF(_xlfn.XLOOKUP($A93,INDIRECT("_"&amp;_xlfn.XLOOKUP(AR$2,WatchbillMONTHLY!$A$71:$U$71,OFFSET(WatchbillMONTHLY!$A$71:$U$71,1,2))),INDIRECT("_"&amp;_xlfn.XLOOKUP(AR$2,WatchbillMONTHLY!$A$71:$U$71,OFFSET(WatchbillMONTHLY!$A$71:$U$71,1,2))))=$A93,_xlfn.XLOOKUP(AR$2,WatchbillMONTHLY!$A$71:$U$71,OFFSET(WatchbillMONTHLY!$A$71:$U$71,1,2)),FALSE),TRUE,FALSE)),
IF(_xlfn.XLOOKUP(AR$2,WatchbillMONTHLY!$A$88:$U$88,OFFSET(WatchbillMONTHLY!$A$88:$U$88,1,2))=IF(_xlfn.XLOOKUP($A93,INDIRECT("_"&amp;_xlfn.XLOOKUP(AR$2,WatchbillMONTHLY!$A$88:$U$88,OFFSET(WatchbillMONTHLY!$A$88:$U$88,1,2))),INDIRECT("_"&amp;_xlfn.XLOOKUP(AR$2,WatchbillMONTHLY!$A$88:$U$88,OFFSET(WatchbillMONTHLY!$A$88:$U$88,1,2))))=$A93,_xlfn.XLOOKUP(AR$2,WatchbillMONTHLY!$A$88:$U$88,OFFSET(WatchbillMONTHLY!$A$88:$U$88,1,2)),FALSE),TRUE,FALSE)),
FALSE),FALSE)</f>
        <v>0</v>
      </c>
      <c r="AS93" s="209" t="b" cm="1">
        <f t="array" aca="1" ref="AS93" ca="1">IF(AND($A93 &gt; 0, L93 &gt; 0,AS$2&lt;MiscFormulas!$A$5+1),
_xlfn.IFNA(
_xlfn.IFNA(
_xlfn.IFNA(
_xlfn.IFNA(
_xlfn.IFNA(
_xlfn.IFNA(
IF(_xlfn.XLOOKUP(AS$2,WatchbillMONTHLY!$A$3:$U$3,OFFSET(WatchbillMONTHLY!$A$3:$U$3,1,2))=IF(_xlfn.XLOOKUP($A93,INDIRECT("_"&amp;_xlfn.XLOOKUP(AS$2,WatchbillMONTHLY!$A$3:$U$3,OFFSET(WatchbillMONTHLY!$A$3:$U$3,1,2))),INDIRECT("_"&amp;_xlfn.XLOOKUP(AS$2,WatchbillMONTHLY!$A$3:$U$3,OFFSET(WatchbillMONTHLY!$A$3:$U$3,1,2))))=$A93,_xlfn.XLOOKUP(AS$2,WatchbillMONTHLY!$A$3:$U$3,OFFSET(WatchbillMONTHLY!$A$3:$U$3,1,2)),FALSE),TRUE,FALSE),
IF(_xlfn.XLOOKUP(AS$2,WatchbillMONTHLY!$A$20:$U$20,OFFSET(WatchbillMONTHLY!$A$20:$U$20,1,2))=IF(_xlfn.XLOOKUP($A93,INDIRECT("_"&amp;_xlfn.XLOOKUP(AS$2,WatchbillMONTHLY!$A$20:$U$20,OFFSET(WatchbillMONTHLY!$A$20:$U$20,1,2))),INDIRECT("_"&amp;_xlfn.XLOOKUP(AS$2,WatchbillMONTHLY!$A$20:$U$20,OFFSET(WatchbillMONTHLY!$A$20:$U$20,1,2))))=$A93,_xlfn.XLOOKUP(AS$2,WatchbillMONTHLY!$A$20:$U$20,OFFSET(WatchbillMONTHLY!$A$20:$U$20,1,2)),FALSE),TRUE,FALSE)),
IF(_xlfn.XLOOKUP(AS$2,WatchbillMONTHLY!$A$37:$U$37,OFFSET(WatchbillMONTHLY!$A$37:$U$37,1,2))=IF(_xlfn.XLOOKUP($A93,INDIRECT("_"&amp;_xlfn.XLOOKUP(AS$2,WatchbillMONTHLY!$A$37:$U$37,OFFSET(WatchbillMONTHLY!$A$37:$U$37,1,2))),INDIRECT("_"&amp;_xlfn.XLOOKUP(AS$2,WatchbillMONTHLY!$A$37:$U$37,OFFSET(WatchbillMONTHLY!$A$37:$U$37,1,2))))=$A93,_xlfn.XLOOKUP(AS$2,WatchbillMONTHLY!$A$37:$U$37,OFFSET(WatchbillMONTHLY!$A$37:$U$37,1,2)),FALSE),TRUE,FALSE)),
IF(_xlfn.XLOOKUP(AS$2,WatchbillMONTHLY!$A$54:$U$54,OFFSET(WatchbillMONTHLY!$A$54:$U$54,1,2))=IF(_xlfn.XLOOKUP($A93,INDIRECT("_"&amp;_xlfn.XLOOKUP(AS$2,WatchbillMONTHLY!$A$54:$U$54,OFFSET(WatchbillMONTHLY!$A$54:$U$54,1,2))),INDIRECT("_"&amp;_xlfn.XLOOKUP(AS$2,WatchbillMONTHLY!$A$54:$U$54,OFFSET(WatchbillMONTHLY!$A$54:$U$54,1,2))))=$A93,_xlfn.XLOOKUP(AS$2,WatchbillMONTHLY!$A$54:$U$54,OFFSET(WatchbillMONTHLY!$A$54:$U$54,1,2)),FALSE),TRUE,FALSE)),
IF(_xlfn.XLOOKUP(AS$2,WatchbillMONTHLY!$A$71:$U$71,OFFSET(WatchbillMONTHLY!$A$71:$U$71,1,2))=IF(_xlfn.XLOOKUP($A93,INDIRECT("_"&amp;_xlfn.XLOOKUP(AS$2,WatchbillMONTHLY!$A$71:$U$71,OFFSET(WatchbillMONTHLY!$A$71:$U$71,1,2))),INDIRECT("_"&amp;_xlfn.XLOOKUP(AS$2,WatchbillMONTHLY!$A$71:$U$71,OFFSET(WatchbillMONTHLY!$A$71:$U$71,1,2))))=$A93,_xlfn.XLOOKUP(AS$2,WatchbillMONTHLY!$A$71:$U$71,OFFSET(WatchbillMONTHLY!$A$71:$U$71,1,2)),FALSE),TRUE,FALSE)),
IF(_xlfn.XLOOKUP(AS$2,WatchbillMONTHLY!$A$88:$U$88,OFFSET(WatchbillMONTHLY!$A$88:$U$88,1,2))=IF(_xlfn.XLOOKUP($A93,INDIRECT("_"&amp;_xlfn.XLOOKUP(AS$2,WatchbillMONTHLY!$A$88:$U$88,OFFSET(WatchbillMONTHLY!$A$88:$U$88,1,2))),INDIRECT("_"&amp;_xlfn.XLOOKUP(AS$2,WatchbillMONTHLY!$A$88:$U$88,OFFSET(WatchbillMONTHLY!$A$88:$U$88,1,2))))=$A93,_xlfn.XLOOKUP(AS$2,WatchbillMONTHLY!$A$88:$U$88,OFFSET(WatchbillMONTHLY!$A$88:$U$88,1,2)),FALSE),TRUE,FALSE)),
FALSE),FALSE)</f>
        <v>0</v>
      </c>
      <c r="AT93" s="209" t="b" cm="1">
        <f t="array" aca="1" ref="AT93" ca="1">IF(AND($A93 &gt; 0, M93 &gt; 0,AT$2&lt;MiscFormulas!$A$5+1),
_xlfn.IFNA(
_xlfn.IFNA(
_xlfn.IFNA(
_xlfn.IFNA(
_xlfn.IFNA(
_xlfn.IFNA(
IF(_xlfn.XLOOKUP(AT$2,WatchbillMONTHLY!$A$3:$U$3,OFFSET(WatchbillMONTHLY!$A$3:$U$3,1,2))=IF(_xlfn.XLOOKUP($A93,INDIRECT("_"&amp;_xlfn.XLOOKUP(AT$2,WatchbillMONTHLY!$A$3:$U$3,OFFSET(WatchbillMONTHLY!$A$3:$U$3,1,2))),INDIRECT("_"&amp;_xlfn.XLOOKUP(AT$2,WatchbillMONTHLY!$A$3:$U$3,OFFSET(WatchbillMONTHLY!$A$3:$U$3,1,2))))=$A93,_xlfn.XLOOKUP(AT$2,WatchbillMONTHLY!$A$3:$U$3,OFFSET(WatchbillMONTHLY!$A$3:$U$3,1,2)),FALSE),TRUE,FALSE),
IF(_xlfn.XLOOKUP(AT$2,WatchbillMONTHLY!$A$20:$U$20,OFFSET(WatchbillMONTHLY!$A$20:$U$20,1,2))=IF(_xlfn.XLOOKUP($A93,INDIRECT("_"&amp;_xlfn.XLOOKUP(AT$2,WatchbillMONTHLY!$A$20:$U$20,OFFSET(WatchbillMONTHLY!$A$20:$U$20,1,2))),INDIRECT("_"&amp;_xlfn.XLOOKUP(AT$2,WatchbillMONTHLY!$A$20:$U$20,OFFSET(WatchbillMONTHLY!$A$20:$U$20,1,2))))=$A93,_xlfn.XLOOKUP(AT$2,WatchbillMONTHLY!$A$20:$U$20,OFFSET(WatchbillMONTHLY!$A$20:$U$20,1,2)),FALSE),TRUE,FALSE)),
IF(_xlfn.XLOOKUP(AT$2,WatchbillMONTHLY!$A$37:$U$37,OFFSET(WatchbillMONTHLY!$A$37:$U$37,1,2))=IF(_xlfn.XLOOKUP($A93,INDIRECT("_"&amp;_xlfn.XLOOKUP(AT$2,WatchbillMONTHLY!$A$37:$U$37,OFFSET(WatchbillMONTHLY!$A$37:$U$37,1,2))),INDIRECT("_"&amp;_xlfn.XLOOKUP(AT$2,WatchbillMONTHLY!$A$37:$U$37,OFFSET(WatchbillMONTHLY!$A$37:$U$37,1,2))))=$A93,_xlfn.XLOOKUP(AT$2,WatchbillMONTHLY!$A$37:$U$37,OFFSET(WatchbillMONTHLY!$A$37:$U$37,1,2)),FALSE),TRUE,FALSE)),
IF(_xlfn.XLOOKUP(AT$2,WatchbillMONTHLY!$A$54:$U$54,OFFSET(WatchbillMONTHLY!$A$54:$U$54,1,2))=IF(_xlfn.XLOOKUP($A93,INDIRECT("_"&amp;_xlfn.XLOOKUP(AT$2,WatchbillMONTHLY!$A$54:$U$54,OFFSET(WatchbillMONTHLY!$A$54:$U$54,1,2))),INDIRECT("_"&amp;_xlfn.XLOOKUP(AT$2,WatchbillMONTHLY!$A$54:$U$54,OFFSET(WatchbillMONTHLY!$A$54:$U$54,1,2))))=$A93,_xlfn.XLOOKUP(AT$2,WatchbillMONTHLY!$A$54:$U$54,OFFSET(WatchbillMONTHLY!$A$54:$U$54,1,2)),FALSE),TRUE,FALSE)),
IF(_xlfn.XLOOKUP(AT$2,WatchbillMONTHLY!$A$71:$U$71,OFFSET(WatchbillMONTHLY!$A$71:$U$71,1,2))=IF(_xlfn.XLOOKUP($A93,INDIRECT("_"&amp;_xlfn.XLOOKUP(AT$2,WatchbillMONTHLY!$A$71:$U$71,OFFSET(WatchbillMONTHLY!$A$71:$U$71,1,2))),INDIRECT("_"&amp;_xlfn.XLOOKUP(AT$2,WatchbillMONTHLY!$A$71:$U$71,OFFSET(WatchbillMONTHLY!$A$71:$U$71,1,2))))=$A93,_xlfn.XLOOKUP(AT$2,WatchbillMONTHLY!$A$71:$U$71,OFFSET(WatchbillMONTHLY!$A$71:$U$71,1,2)),FALSE),TRUE,FALSE)),
IF(_xlfn.XLOOKUP(AT$2,WatchbillMONTHLY!$A$88:$U$88,OFFSET(WatchbillMONTHLY!$A$88:$U$88,1,2))=IF(_xlfn.XLOOKUP($A93,INDIRECT("_"&amp;_xlfn.XLOOKUP(AT$2,WatchbillMONTHLY!$A$88:$U$88,OFFSET(WatchbillMONTHLY!$A$88:$U$88,1,2))),INDIRECT("_"&amp;_xlfn.XLOOKUP(AT$2,WatchbillMONTHLY!$A$88:$U$88,OFFSET(WatchbillMONTHLY!$A$88:$U$88,1,2))))=$A93,_xlfn.XLOOKUP(AT$2,WatchbillMONTHLY!$A$88:$U$88,OFFSET(WatchbillMONTHLY!$A$88:$U$88,1,2)),FALSE),TRUE,FALSE)),
FALSE),FALSE)</f>
        <v>0</v>
      </c>
      <c r="AU93" s="209" t="b" cm="1">
        <f t="array" aca="1" ref="AU93" ca="1">IF(AND($A93 &gt; 0, N93 &gt; 0,AU$2&lt;MiscFormulas!$A$5+1),
_xlfn.IFNA(
_xlfn.IFNA(
_xlfn.IFNA(
_xlfn.IFNA(
_xlfn.IFNA(
_xlfn.IFNA(
IF(_xlfn.XLOOKUP(AU$2,WatchbillMONTHLY!$A$3:$U$3,OFFSET(WatchbillMONTHLY!$A$3:$U$3,1,2))=IF(_xlfn.XLOOKUP($A93,INDIRECT("_"&amp;_xlfn.XLOOKUP(AU$2,WatchbillMONTHLY!$A$3:$U$3,OFFSET(WatchbillMONTHLY!$A$3:$U$3,1,2))),INDIRECT("_"&amp;_xlfn.XLOOKUP(AU$2,WatchbillMONTHLY!$A$3:$U$3,OFFSET(WatchbillMONTHLY!$A$3:$U$3,1,2))))=$A93,_xlfn.XLOOKUP(AU$2,WatchbillMONTHLY!$A$3:$U$3,OFFSET(WatchbillMONTHLY!$A$3:$U$3,1,2)),FALSE),TRUE,FALSE),
IF(_xlfn.XLOOKUP(AU$2,WatchbillMONTHLY!$A$20:$U$20,OFFSET(WatchbillMONTHLY!$A$20:$U$20,1,2))=IF(_xlfn.XLOOKUP($A93,INDIRECT("_"&amp;_xlfn.XLOOKUP(AU$2,WatchbillMONTHLY!$A$20:$U$20,OFFSET(WatchbillMONTHLY!$A$20:$U$20,1,2))),INDIRECT("_"&amp;_xlfn.XLOOKUP(AU$2,WatchbillMONTHLY!$A$20:$U$20,OFFSET(WatchbillMONTHLY!$A$20:$U$20,1,2))))=$A93,_xlfn.XLOOKUP(AU$2,WatchbillMONTHLY!$A$20:$U$20,OFFSET(WatchbillMONTHLY!$A$20:$U$20,1,2)),FALSE),TRUE,FALSE)),
IF(_xlfn.XLOOKUP(AU$2,WatchbillMONTHLY!$A$37:$U$37,OFFSET(WatchbillMONTHLY!$A$37:$U$37,1,2))=IF(_xlfn.XLOOKUP($A93,INDIRECT("_"&amp;_xlfn.XLOOKUP(AU$2,WatchbillMONTHLY!$A$37:$U$37,OFFSET(WatchbillMONTHLY!$A$37:$U$37,1,2))),INDIRECT("_"&amp;_xlfn.XLOOKUP(AU$2,WatchbillMONTHLY!$A$37:$U$37,OFFSET(WatchbillMONTHLY!$A$37:$U$37,1,2))))=$A93,_xlfn.XLOOKUP(AU$2,WatchbillMONTHLY!$A$37:$U$37,OFFSET(WatchbillMONTHLY!$A$37:$U$37,1,2)),FALSE),TRUE,FALSE)),
IF(_xlfn.XLOOKUP(AU$2,WatchbillMONTHLY!$A$54:$U$54,OFFSET(WatchbillMONTHLY!$A$54:$U$54,1,2))=IF(_xlfn.XLOOKUP($A93,INDIRECT("_"&amp;_xlfn.XLOOKUP(AU$2,WatchbillMONTHLY!$A$54:$U$54,OFFSET(WatchbillMONTHLY!$A$54:$U$54,1,2))),INDIRECT("_"&amp;_xlfn.XLOOKUP(AU$2,WatchbillMONTHLY!$A$54:$U$54,OFFSET(WatchbillMONTHLY!$A$54:$U$54,1,2))))=$A93,_xlfn.XLOOKUP(AU$2,WatchbillMONTHLY!$A$54:$U$54,OFFSET(WatchbillMONTHLY!$A$54:$U$54,1,2)),FALSE),TRUE,FALSE)),
IF(_xlfn.XLOOKUP(AU$2,WatchbillMONTHLY!$A$71:$U$71,OFFSET(WatchbillMONTHLY!$A$71:$U$71,1,2))=IF(_xlfn.XLOOKUP($A93,INDIRECT("_"&amp;_xlfn.XLOOKUP(AU$2,WatchbillMONTHLY!$A$71:$U$71,OFFSET(WatchbillMONTHLY!$A$71:$U$71,1,2))),INDIRECT("_"&amp;_xlfn.XLOOKUP(AU$2,WatchbillMONTHLY!$A$71:$U$71,OFFSET(WatchbillMONTHLY!$A$71:$U$71,1,2))))=$A93,_xlfn.XLOOKUP(AU$2,WatchbillMONTHLY!$A$71:$U$71,OFFSET(WatchbillMONTHLY!$A$71:$U$71,1,2)),FALSE),TRUE,FALSE)),
IF(_xlfn.XLOOKUP(AU$2,WatchbillMONTHLY!$A$88:$U$88,OFFSET(WatchbillMONTHLY!$A$88:$U$88,1,2))=IF(_xlfn.XLOOKUP($A93,INDIRECT("_"&amp;_xlfn.XLOOKUP(AU$2,WatchbillMONTHLY!$A$88:$U$88,OFFSET(WatchbillMONTHLY!$A$88:$U$88,1,2))),INDIRECT("_"&amp;_xlfn.XLOOKUP(AU$2,WatchbillMONTHLY!$A$88:$U$88,OFFSET(WatchbillMONTHLY!$A$88:$U$88,1,2))))=$A93,_xlfn.XLOOKUP(AU$2,WatchbillMONTHLY!$A$88:$U$88,OFFSET(WatchbillMONTHLY!$A$88:$U$88,1,2)),FALSE),TRUE,FALSE)),
FALSE),FALSE)</f>
        <v>0</v>
      </c>
      <c r="AV93" s="209" t="b" cm="1">
        <f t="array" aca="1" ref="AV93" ca="1">IF(AND($A93 &gt; 0, O93 &gt; 0,AV$2&lt;MiscFormulas!$A$5+1),
_xlfn.IFNA(
_xlfn.IFNA(
_xlfn.IFNA(
_xlfn.IFNA(
_xlfn.IFNA(
_xlfn.IFNA(
IF(_xlfn.XLOOKUP(AV$2,WatchbillMONTHLY!$A$3:$U$3,OFFSET(WatchbillMONTHLY!$A$3:$U$3,1,2))=IF(_xlfn.XLOOKUP($A93,INDIRECT("_"&amp;_xlfn.XLOOKUP(AV$2,WatchbillMONTHLY!$A$3:$U$3,OFFSET(WatchbillMONTHLY!$A$3:$U$3,1,2))),INDIRECT("_"&amp;_xlfn.XLOOKUP(AV$2,WatchbillMONTHLY!$A$3:$U$3,OFFSET(WatchbillMONTHLY!$A$3:$U$3,1,2))))=$A93,_xlfn.XLOOKUP(AV$2,WatchbillMONTHLY!$A$3:$U$3,OFFSET(WatchbillMONTHLY!$A$3:$U$3,1,2)),FALSE),TRUE,FALSE),
IF(_xlfn.XLOOKUP(AV$2,WatchbillMONTHLY!$A$20:$U$20,OFFSET(WatchbillMONTHLY!$A$20:$U$20,1,2))=IF(_xlfn.XLOOKUP($A93,INDIRECT("_"&amp;_xlfn.XLOOKUP(AV$2,WatchbillMONTHLY!$A$20:$U$20,OFFSET(WatchbillMONTHLY!$A$20:$U$20,1,2))),INDIRECT("_"&amp;_xlfn.XLOOKUP(AV$2,WatchbillMONTHLY!$A$20:$U$20,OFFSET(WatchbillMONTHLY!$A$20:$U$20,1,2))))=$A93,_xlfn.XLOOKUP(AV$2,WatchbillMONTHLY!$A$20:$U$20,OFFSET(WatchbillMONTHLY!$A$20:$U$20,1,2)),FALSE),TRUE,FALSE)),
IF(_xlfn.XLOOKUP(AV$2,WatchbillMONTHLY!$A$37:$U$37,OFFSET(WatchbillMONTHLY!$A$37:$U$37,1,2))=IF(_xlfn.XLOOKUP($A93,INDIRECT("_"&amp;_xlfn.XLOOKUP(AV$2,WatchbillMONTHLY!$A$37:$U$37,OFFSET(WatchbillMONTHLY!$A$37:$U$37,1,2))),INDIRECT("_"&amp;_xlfn.XLOOKUP(AV$2,WatchbillMONTHLY!$A$37:$U$37,OFFSET(WatchbillMONTHLY!$A$37:$U$37,1,2))))=$A93,_xlfn.XLOOKUP(AV$2,WatchbillMONTHLY!$A$37:$U$37,OFFSET(WatchbillMONTHLY!$A$37:$U$37,1,2)),FALSE),TRUE,FALSE)),
IF(_xlfn.XLOOKUP(AV$2,WatchbillMONTHLY!$A$54:$U$54,OFFSET(WatchbillMONTHLY!$A$54:$U$54,1,2))=IF(_xlfn.XLOOKUP($A93,INDIRECT("_"&amp;_xlfn.XLOOKUP(AV$2,WatchbillMONTHLY!$A$54:$U$54,OFFSET(WatchbillMONTHLY!$A$54:$U$54,1,2))),INDIRECT("_"&amp;_xlfn.XLOOKUP(AV$2,WatchbillMONTHLY!$A$54:$U$54,OFFSET(WatchbillMONTHLY!$A$54:$U$54,1,2))))=$A93,_xlfn.XLOOKUP(AV$2,WatchbillMONTHLY!$A$54:$U$54,OFFSET(WatchbillMONTHLY!$A$54:$U$54,1,2)),FALSE),TRUE,FALSE)),
IF(_xlfn.XLOOKUP(AV$2,WatchbillMONTHLY!$A$71:$U$71,OFFSET(WatchbillMONTHLY!$A$71:$U$71,1,2))=IF(_xlfn.XLOOKUP($A93,INDIRECT("_"&amp;_xlfn.XLOOKUP(AV$2,WatchbillMONTHLY!$A$71:$U$71,OFFSET(WatchbillMONTHLY!$A$71:$U$71,1,2))),INDIRECT("_"&amp;_xlfn.XLOOKUP(AV$2,WatchbillMONTHLY!$A$71:$U$71,OFFSET(WatchbillMONTHLY!$A$71:$U$71,1,2))))=$A93,_xlfn.XLOOKUP(AV$2,WatchbillMONTHLY!$A$71:$U$71,OFFSET(WatchbillMONTHLY!$A$71:$U$71,1,2)),FALSE),TRUE,FALSE)),
IF(_xlfn.XLOOKUP(AV$2,WatchbillMONTHLY!$A$88:$U$88,OFFSET(WatchbillMONTHLY!$A$88:$U$88,1,2))=IF(_xlfn.XLOOKUP($A93,INDIRECT("_"&amp;_xlfn.XLOOKUP(AV$2,WatchbillMONTHLY!$A$88:$U$88,OFFSET(WatchbillMONTHLY!$A$88:$U$88,1,2))),INDIRECT("_"&amp;_xlfn.XLOOKUP(AV$2,WatchbillMONTHLY!$A$88:$U$88,OFFSET(WatchbillMONTHLY!$A$88:$U$88,1,2))))=$A93,_xlfn.XLOOKUP(AV$2,WatchbillMONTHLY!$A$88:$U$88,OFFSET(WatchbillMONTHLY!$A$88:$U$88,1,2)),FALSE),TRUE,FALSE)),
FALSE),FALSE)</f>
        <v>0</v>
      </c>
      <c r="AW93" s="209" t="b" cm="1">
        <f t="array" aca="1" ref="AW93" ca="1">IF(AND($A93 &gt; 0, P93 &gt; 0,AW$2&lt;MiscFormulas!$A$5+1),
_xlfn.IFNA(
_xlfn.IFNA(
_xlfn.IFNA(
_xlfn.IFNA(
_xlfn.IFNA(
_xlfn.IFNA(
IF(_xlfn.XLOOKUP(AW$2,WatchbillMONTHLY!$A$3:$U$3,OFFSET(WatchbillMONTHLY!$A$3:$U$3,1,2))=IF(_xlfn.XLOOKUP($A93,INDIRECT("_"&amp;_xlfn.XLOOKUP(AW$2,WatchbillMONTHLY!$A$3:$U$3,OFFSET(WatchbillMONTHLY!$A$3:$U$3,1,2))),INDIRECT("_"&amp;_xlfn.XLOOKUP(AW$2,WatchbillMONTHLY!$A$3:$U$3,OFFSET(WatchbillMONTHLY!$A$3:$U$3,1,2))))=$A93,_xlfn.XLOOKUP(AW$2,WatchbillMONTHLY!$A$3:$U$3,OFFSET(WatchbillMONTHLY!$A$3:$U$3,1,2)),FALSE),TRUE,FALSE),
IF(_xlfn.XLOOKUP(AW$2,WatchbillMONTHLY!$A$20:$U$20,OFFSET(WatchbillMONTHLY!$A$20:$U$20,1,2))=IF(_xlfn.XLOOKUP($A93,INDIRECT("_"&amp;_xlfn.XLOOKUP(AW$2,WatchbillMONTHLY!$A$20:$U$20,OFFSET(WatchbillMONTHLY!$A$20:$U$20,1,2))),INDIRECT("_"&amp;_xlfn.XLOOKUP(AW$2,WatchbillMONTHLY!$A$20:$U$20,OFFSET(WatchbillMONTHLY!$A$20:$U$20,1,2))))=$A93,_xlfn.XLOOKUP(AW$2,WatchbillMONTHLY!$A$20:$U$20,OFFSET(WatchbillMONTHLY!$A$20:$U$20,1,2)),FALSE),TRUE,FALSE)),
IF(_xlfn.XLOOKUP(AW$2,WatchbillMONTHLY!$A$37:$U$37,OFFSET(WatchbillMONTHLY!$A$37:$U$37,1,2))=IF(_xlfn.XLOOKUP($A93,INDIRECT("_"&amp;_xlfn.XLOOKUP(AW$2,WatchbillMONTHLY!$A$37:$U$37,OFFSET(WatchbillMONTHLY!$A$37:$U$37,1,2))),INDIRECT("_"&amp;_xlfn.XLOOKUP(AW$2,WatchbillMONTHLY!$A$37:$U$37,OFFSET(WatchbillMONTHLY!$A$37:$U$37,1,2))))=$A93,_xlfn.XLOOKUP(AW$2,WatchbillMONTHLY!$A$37:$U$37,OFFSET(WatchbillMONTHLY!$A$37:$U$37,1,2)),FALSE),TRUE,FALSE)),
IF(_xlfn.XLOOKUP(AW$2,WatchbillMONTHLY!$A$54:$U$54,OFFSET(WatchbillMONTHLY!$A$54:$U$54,1,2))=IF(_xlfn.XLOOKUP($A93,INDIRECT("_"&amp;_xlfn.XLOOKUP(AW$2,WatchbillMONTHLY!$A$54:$U$54,OFFSET(WatchbillMONTHLY!$A$54:$U$54,1,2))),INDIRECT("_"&amp;_xlfn.XLOOKUP(AW$2,WatchbillMONTHLY!$A$54:$U$54,OFFSET(WatchbillMONTHLY!$A$54:$U$54,1,2))))=$A93,_xlfn.XLOOKUP(AW$2,WatchbillMONTHLY!$A$54:$U$54,OFFSET(WatchbillMONTHLY!$A$54:$U$54,1,2)),FALSE),TRUE,FALSE)),
IF(_xlfn.XLOOKUP(AW$2,WatchbillMONTHLY!$A$71:$U$71,OFFSET(WatchbillMONTHLY!$A$71:$U$71,1,2))=IF(_xlfn.XLOOKUP($A93,INDIRECT("_"&amp;_xlfn.XLOOKUP(AW$2,WatchbillMONTHLY!$A$71:$U$71,OFFSET(WatchbillMONTHLY!$A$71:$U$71,1,2))),INDIRECT("_"&amp;_xlfn.XLOOKUP(AW$2,WatchbillMONTHLY!$A$71:$U$71,OFFSET(WatchbillMONTHLY!$A$71:$U$71,1,2))))=$A93,_xlfn.XLOOKUP(AW$2,WatchbillMONTHLY!$A$71:$U$71,OFFSET(WatchbillMONTHLY!$A$71:$U$71,1,2)),FALSE),TRUE,FALSE)),
IF(_xlfn.XLOOKUP(AW$2,WatchbillMONTHLY!$A$88:$U$88,OFFSET(WatchbillMONTHLY!$A$88:$U$88,1,2))=IF(_xlfn.XLOOKUP($A93,INDIRECT("_"&amp;_xlfn.XLOOKUP(AW$2,WatchbillMONTHLY!$A$88:$U$88,OFFSET(WatchbillMONTHLY!$A$88:$U$88,1,2))),INDIRECT("_"&amp;_xlfn.XLOOKUP(AW$2,WatchbillMONTHLY!$A$88:$U$88,OFFSET(WatchbillMONTHLY!$A$88:$U$88,1,2))))=$A93,_xlfn.XLOOKUP(AW$2,WatchbillMONTHLY!$A$88:$U$88,OFFSET(WatchbillMONTHLY!$A$88:$U$88,1,2)),FALSE),TRUE,FALSE)),
FALSE),FALSE)</f>
        <v>0</v>
      </c>
      <c r="AX93" s="209" t="b" cm="1">
        <f t="array" aca="1" ref="AX93" ca="1">IF(AND($A93 &gt; 0, Q93 &gt; 0,AX$2&lt;MiscFormulas!$A$5+1),
_xlfn.IFNA(
_xlfn.IFNA(
_xlfn.IFNA(
_xlfn.IFNA(
_xlfn.IFNA(
_xlfn.IFNA(
IF(_xlfn.XLOOKUP(AX$2,WatchbillMONTHLY!$A$3:$U$3,OFFSET(WatchbillMONTHLY!$A$3:$U$3,1,2))=IF(_xlfn.XLOOKUP($A93,INDIRECT("_"&amp;_xlfn.XLOOKUP(AX$2,WatchbillMONTHLY!$A$3:$U$3,OFFSET(WatchbillMONTHLY!$A$3:$U$3,1,2))),INDIRECT("_"&amp;_xlfn.XLOOKUP(AX$2,WatchbillMONTHLY!$A$3:$U$3,OFFSET(WatchbillMONTHLY!$A$3:$U$3,1,2))))=$A93,_xlfn.XLOOKUP(AX$2,WatchbillMONTHLY!$A$3:$U$3,OFFSET(WatchbillMONTHLY!$A$3:$U$3,1,2)),FALSE),TRUE,FALSE),
IF(_xlfn.XLOOKUP(AX$2,WatchbillMONTHLY!$A$20:$U$20,OFFSET(WatchbillMONTHLY!$A$20:$U$20,1,2))=IF(_xlfn.XLOOKUP($A93,INDIRECT("_"&amp;_xlfn.XLOOKUP(AX$2,WatchbillMONTHLY!$A$20:$U$20,OFFSET(WatchbillMONTHLY!$A$20:$U$20,1,2))),INDIRECT("_"&amp;_xlfn.XLOOKUP(AX$2,WatchbillMONTHLY!$A$20:$U$20,OFFSET(WatchbillMONTHLY!$A$20:$U$20,1,2))))=$A93,_xlfn.XLOOKUP(AX$2,WatchbillMONTHLY!$A$20:$U$20,OFFSET(WatchbillMONTHLY!$A$20:$U$20,1,2)),FALSE),TRUE,FALSE)),
IF(_xlfn.XLOOKUP(AX$2,WatchbillMONTHLY!$A$37:$U$37,OFFSET(WatchbillMONTHLY!$A$37:$U$37,1,2))=IF(_xlfn.XLOOKUP($A93,INDIRECT("_"&amp;_xlfn.XLOOKUP(AX$2,WatchbillMONTHLY!$A$37:$U$37,OFFSET(WatchbillMONTHLY!$A$37:$U$37,1,2))),INDIRECT("_"&amp;_xlfn.XLOOKUP(AX$2,WatchbillMONTHLY!$A$37:$U$37,OFFSET(WatchbillMONTHLY!$A$37:$U$37,1,2))))=$A93,_xlfn.XLOOKUP(AX$2,WatchbillMONTHLY!$A$37:$U$37,OFFSET(WatchbillMONTHLY!$A$37:$U$37,1,2)),FALSE),TRUE,FALSE)),
IF(_xlfn.XLOOKUP(AX$2,WatchbillMONTHLY!$A$54:$U$54,OFFSET(WatchbillMONTHLY!$A$54:$U$54,1,2))=IF(_xlfn.XLOOKUP($A93,INDIRECT("_"&amp;_xlfn.XLOOKUP(AX$2,WatchbillMONTHLY!$A$54:$U$54,OFFSET(WatchbillMONTHLY!$A$54:$U$54,1,2))),INDIRECT("_"&amp;_xlfn.XLOOKUP(AX$2,WatchbillMONTHLY!$A$54:$U$54,OFFSET(WatchbillMONTHLY!$A$54:$U$54,1,2))))=$A93,_xlfn.XLOOKUP(AX$2,WatchbillMONTHLY!$A$54:$U$54,OFFSET(WatchbillMONTHLY!$A$54:$U$54,1,2)),FALSE),TRUE,FALSE)),
IF(_xlfn.XLOOKUP(AX$2,WatchbillMONTHLY!$A$71:$U$71,OFFSET(WatchbillMONTHLY!$A$71:$U$71,1,2))=IF(_xlfn.XLOOKUP($A93,INDIRECT("_"&amp;_xlfn.XLOOKUP(AX$2,WatchbillMONTHLY!$A$71:$U$71,OFFSET(WatchbillMONTHLY!$A$71:$U$71,1,2))),INDIRECT("_"&amp;_xlfn.XLOOKUP(AX$2,WatchbillMONTHLY!$A$71:$U$71,OFFSET(WatchbillMONTHLY!$A$71:$U$71,1,2))))=$A93,_xlfn.XLOOKUP(AX$2,WatchbillMONTHLY!$A$71:$U$71,OFFSET(WatchbillMONTHLY!$A$71:$U$71,1,2)),FALSE),TRUE,FALSE)),
IF(_xlfn.XLOOKUP(AX$2,WatchbillMONTHLY!$A$88:$U$88,OFFSET(WatchbillMONTHLY!$A$88:$U$88,1,2))=IF(_xlfn.XLOOKUP($A93,INDIRECT("_"&amp;_xlfn.XLOOKUP(AX$2,WatchbillMONTHLY!$A$88:$U$88,OFFSET(WatchbillMONTHLY!$A$88:$U$88,1,2))),INDIRECT("_"&amp;_xlfn.XLOOKUP(AX$2,WatchbillMONTHLY!$A$88:$U$88,OFFSET(WatchbillMONTHLY!$A$88:$U$88,1,2))))=$A93,_xlfn.XLOOKUP(AX$2,WatchbillMONTHLY!$A$88:$U$88,OFFSET(WatchbillMONTHLY!$A$88:$U$88,1,2)),FALSE),TRUE,FALSE)),
FALSE),FALSE)</f>
        <v>0</v>
      </c>
      <c r="AY93" s="209" t="b" cm="1">
        <f t="array" aca="1" ref="AY93" ca="1">IF(AND($A93 &gt; 0, R93 &gt; 0,AY$2&lt;MiscFormulas!$A$5+1),
_xlfn.IFNA(
_xlfn.IFNA(
_xlfn.IFNA(
_xlfn.IFNA(
_xlfn.IFNA(
_xlfn.IFNA(
IF(_xlfn.XLOOKUP(AY$2,WatchbillMONTHLY!$A$3:$U$3,OFFSET(WatchbillMONTHLY!$A$3:$U$3,1,2))=IF(_xlfn.XLOOKUP($A93,INDIRECT("_"&amp;_xlfn.XLOOKUP(AY$2,WatchbillMONTHLY!$A$3:$U$3,OFFSET(WatchbillMONTHLY!$A$3:$U$3,1,2))),INDIRECT("_"&amp;_xlfn.XLOOKUP(AY$2,WatchbillMONTHLY!$A$3:$U$3,OFFSET(WatchbillMONTHLY!$A$3:$U$3,1,2))))=$A93,_xlfn.XLOOKUP(AY$2,WatchbillMONTHLY!$A$3:$U$3,OFFSET(WatchbillMONTHLY!$A$3:$U$3,1,2)),FALSE),TRUE,FALSE),
IF(_xlfn.XLOOKUP(AY$2,WatchbillMONTHLY!$A$20:$U$20,OFFSET(WatchbillMONTHLY!$A$20:$U$20,1,2))=IF(_xlfn.XLOOKUP($A93,INDIRECT("_"&amp;_xlfn.XLOOKUP(AY$2,WatchbillMONTHLY!$A$20:$U$20,OFFSET(WatchbillMONTHLY!$A$20:$U$20,1,2))),INDIRECT("_"&amp;_xlfn.XLOOKUP(AY$2,WatchbillMONTHLY!$A$20:$U$20,OFFSET(WatchbillMONTHLY!$A$20:$U$20,1,2))))=$A93,_xlfn.XLOOKUP(AY$2,WatchbillMONTHLY!$A$20:$U$20,OFFSET(WatchbillMONTHLY!$A$20:$U$20,1,2)),FALSE),TRUE,FALSE)),
IF(_xlfn.XLOOKUP(AY$2,WatchbillMONTHLY!$A$37:$U$37,OFFSET(WatchbillMONTHLY!$A$37:$U$37,1,2))=IF(_xlfn.XLOOKUP($A93,INDIRECT("_"&amp;_xlfn.XLOOKUP(AY$2,WatchbillMONTHLY!$A$37:$U$37,OFFSET(WatchbillMONTHLY!$A$37:$U$37,1,2))),INDIRECT("_"&amp;_xlfn.XLOOKUP(AY$2,WatchbillMONTHLY!$A$37:$U$37,OFFSET(WatchbillMONTHLY!$A$37:$U$37,1,2))))=$A93,_xlfn.XLOOKUP(AY$2,WatchbillMONTHLY!$A$37:$U$37,OFFSET(WatchbillMONTHLY!$A$37:$U$37,1,2)),FALSE),TRUE,FALSE)),
IF(_xlfn.XLOOKUP(AY$2,WatchbillMONTHLY!$A$54:$U$54,OFFSET(WatchbillMONTHLY!$A$54:$U$54,1,2))=IF(_xlfn.XLOOKUP($A93,INDIRECT("_"&amp;_xlfn.XLOOKUP(AY$2,WatchbillMONTHLY!$A$54:$U$54,OFFSET(WatchbillMONTHLY!$A$54:$U$54,1,2))),INDIRECT("_"&amp;_xlfn.XLOOKUP(AY$2,WatchbillMONTHLY!$A$54:$U$54,OFFSET(WatchbillMONTHLY!$A$54:$U$54,1,2))))=$A93,_xlfn.XLOOKUP(AY$2,WatchbillMONTHLY!$A$54:$U$54,OFFSET(WatchbillMONTHLY!$A$54:$U$54,1,2)),FALSE),TRUE,FALSE)),
IF(_xlfn.XLOOKUP(AY$2,WatchbillMONTHLY!$A$71:$U$71,OFFSET(WatchbillMONTHLY!$A$71:$U$71,1,2))=IF(_xlfn.XLOOKUP($A93,INDIRECT("_"&amp;_xlfn.XLOOKUP(AY$2,WatchbillMONTHLY!$A$71:$U$71,OFFSET(WatchbillMONTHLY!$A$71:$U$71,1,2))),INDIRECT("_"&amp;_xlfn.XLOOKUP(AY$2,WatchbillMONTHLY!$A$71:$U$71,OFFSET(WatchbillMONTHLY!$A$71:$U$71,1,2))))=$A93,_xlfn.XLOOKUP(AY$2,WatchbillMONTHLY!$A$71:$U$71,OFFSET(WatchbillMONTHLY!$A$71:$U$71,1,2)),FALSE),TRUE,FALSE)),
IF(_xlfn.XLOOKUP(AY$2,WatchbillMONTHLY!$A$88:$U$88,OFFSET(WatchbillMONTHLY!$A$88:$U$88,1,2))=IF(_xlfn.XLOOKUP($A93,INDIRECT("_"&amp;_xlfn.XLOOKUP(AY$2,WatchbillMONTHLY!$A$88:$U$88,OFFSET(WatchbillMONTHLY!$A$88:$U$88,1,2))),INDIRECT("_"&amp;_xlfn.XLOOKUP(AY$2,WatchbillMONTHLY!$A$88:$U$88,OFFSET(WatchbillMONTHLY!$A$88:$U$88,1,2))))=$A93,_xlfn.XLOOKUP(AY$2,WatchbillMONTHLY!$A$88:$U$88,OFFSET(WatchbillMONTHLY!$A$88:$U$88,1,2)),FALSE),TRUE,FALSE)),
FALSE),FALSE)</f>
        <v>0</v>
      </c>
      <c r="AZ93" s="209" t="b" cm="1">
        <f t="array" aca="1" ref="AZ93" ca="1">IF(AND($A93 &gt; 0, S93 &gt; 0,AZ$2&lt;MiscFormulas!$A$5+1),
_xlfn.IFNA(
_xlfn.IFNA(
_xlfn.IFNA(
_xlfn.IFNA(
_xlfn.IFNA(
_xlfn.IFNA(
IF(_xlfn.XLOOKUP(AZ$2,WatchbillMONTHLY!$A$3:$U$3,OFFSET(WatchbillMONTHLY!$A$3:$U$3,1,2))=IF(_xlfn.XLOOKUP($A93,INDIRECT("_"&amp;_xlfn.XLOOKUP(AZ$2,WatchbillMONTHLY!$A$3:$U$3,OFFSET(WatchbillMONTHLY!$A$3:$U$3,1,2))),INDIRECT("_"&amp;_xlfn.XLOOKUP(AZ$2,WatchbillMONTHLY!$A$3:$U$3,OFFSET(WatchbillMONTHLY!$A$3:$U$3,1,2))))=$A93,_xlfn.XLOOKUP(AZ$2,WatchbillMONTHLY!$A$3:$U$3,OFFSET(WatchbillMONTHLY!$A$3:$U$3,1,2)),FALSE),TRUE,FALSE),
IF(_xlfn.XLOOKUP(AZ$2,WatchbillMONTHLY!$A$20:$U$20,OFFSET(WatchbillMONTHLY!$A$20:$U$20,1,2))=IF(_xlfn.XLOOKUP($A93,INDIRECT("_"&amp;_xlfn.XLOOKUP(AZ$2,WatchbillMONTHLY!$A$20:$U$20,OFFSET(WatchbillMONTHLY!$A$20:$U$20,1,2))),INDIRECT("_"&amp;_xlfn.XLOOKUP(AZ$2,WatchbillMONTHLY!$A$20:$U$20,OFFSET(WatchbillMONTHLY!$A$20:$U$20,1,2))))=$A93,_xlfn.XLOOKUP(AZ$2,WatchbillMONTHLY!$A$20:$U$20,OFFSET(WatchbillMONTHLY!$A$20:$U$20,1,2)),FALSE),TRUE,FALSE)),
IF(_xlfn.XLOOKUP(AZ$2,WatchbillMONTHLY!$A$37:$U$37,OFFSET(WatchbillMONTHLY!$A$37:$U$37,1,2))=IF(_xlfn.XLOOKUP($A93,INDIRECT("_"&amp;_xlfn.XLOOKUP(AZ$2,WatchbillMONTHLY!$A$37:$U$37,OFFSET(WatchbillMONTHLY!$A$37:$U$37,1,2))),INDIRECT("_"&amp;_xlfn.XLOOKUP(AZ$2,WatchbillMONTHLY!$A$37:$U$37,OFFSET(WatchbillMONTHLY!$A$37:$U$37,1,2))))=$A93,_xlfn.XLOOKUP(AZ$2,WatchbillMONTHLY!$A$37:$U$37,OFFSET(WatchbillMONTHLY!$A$37:$U$37,1,2)),FALSE),TRUE,FALSE)),
IF(_xlfn.XLOOKUP(AZ$2,WatchbillMONTHLY!$A$54:$U$54,OFFSET(WatchbillMONTHLY!$A$54:$U$54,1,2))=IF(_xlfn.XLOOKUP($A93,INDIRECT("_"&amp;_xlfn.XLOOKUP(AZ$2,WatchbillMONTHLY!$A$54:$U$54,OFFSET(WatchbillMONTHLY!$A$54:$U$54,1,2))),INDIRECT("_"&amp;_xlfn.XLOOKUP(AZ$2,WatchbillMONTHLY!$A$54:$U$54,OFFSET(WatchbillMONTHLY!$A$54:$U$54,1,2))))=$A93,_xlfn.XLOOKUP(AZ$2,WatchbillMONTHLY!$A$54:$U$54,OFFSET(WatchbillMONTHLY!$A$54:$U$54,1,2)),FALSE),TRUE,FALSE)),
IF(_xlfn.XLOOKUP(AZ$2,WatchbillMONTHLY!$A$71:$U$71,OFFSET(WatchbillMONTHLY!$A$71:$U$71,1,2))=IF(_xlfn.XLOOKUP($A93,INDIRECT("_"&amp;_xlfn.XLOOKUP(AZ$2,WatchbillMONTHLY!$A$71:$U$71,OFFSET(WatchbillMONTHLY!$A$71:$U$71,1,2))),INDIRECT("_"&amp;_xlfn.XLOOKUP(AZ$2,WatchbillMONTHLY!$A$71:$U$71,OFFSET(WatchbillMONTHLY!$A$71:$U$71,1,2))))=$A93,_xlfn.XLOOKUP(AZ$2,WatchbillMONTHLY!$A$71:$U$71,OFFSET(WatchbillMONTHLY!$A$71:$U$71,1,2)),FALSE),TRUE,FALSE)),
IF(_xlfn.XLOOKUP(AZ$2,WatchbillMONTHLY!$A$88:$U$88,OFFSET(WatchbillMONTHLY!$A$88:$U$88,1,2))=IF(_xlfn.XLOOKUP($A93,INDIRECT("_"&amp;_xlfn.XLOOKUP(AZ$2,WatchbillMONTHLY!$A$88:$U$88,OFFSET(WatchbillMONTHLY!$A$88:$U$88,1,2))),INDIRECT("_"&amp;_xlfn.XLOOKUP(AZ$2,WatchbillMONTHLY!$A$88:$U$88,OFFSET(WatchbillMONTHLY!$A$88:$U$88,1,2))))=$A93,_xlfn.XLOOKUP(AZ$2,WatchbillMONTHLY!$A$88:$U$88,OFFSET(WatchbillMONTHLY!$A$88:$U$88,1,2)),FALSE),TRUE,FALSE)),
FALSE),FALSE)</f>
        <v>0</v>
      </c>
      <c r="BA93" s="209" t="b" cm="1">
        <f t="array" aca="1" ref="BA93" ca="1">IF(AND($A93 &gt; 0, T93 &gt; 0,BA$2&lt;MiscFormulas!$A$5+1),
_xlfn.IFNA(
_xlfn.IFNA(
_xlfn.IFNA(
_xlfn.IFNA(
_xlfn.IFNA(
_xlfn.IFNA(
IF(_xlfn.XLOOKUP(BA$2,WatchbillMONTHLY!$A$3:$U$3,OFFSET(WatchbillMONTHLY!$A$3:$U$3,1,2))=IF(_xlfn.XLOOKUP($A93,INDIRECT("_"&amp;_xlfn.XLOOKUP(BA$2,WatchbillMONTHLY!$A$3:$U$3,OFFSET(WatchbillMONTHLY!$A$3:$U$3,1,2))),INDIRECT("_"&amp;_xlfn.XLOOKUP(BA$2,WatchbillMONTHLY!$A$3:$U$3,OFFSET(WatchbillMONTHLY!$A$3:$U$3,1,2))))=$A93,_xlfn.XLOOKUP(BA$2,WatchbillMONTHLY!$A$3:$U$3,OFFSET(WatchbillMONTHLY!$A$3:$U$3,1,2)),FALSE),TRUE,FALSE),
IF(_xlfn.XLOOKUP(BA$2,WatchbillMONTHLY!$A$20:$U$20,OFFSET(WatchbillMONTHLY!$A$20:$U$20,1,2))=IF(_xlfn.XLOOKUP($A93,INDIRECT("_"&amp;_xlfn.XLOOKUP(BA$2,WatchbillMONTHLY!$A$20:$U$20,OFFSET(WatchbillMONTHLY!$A$20:$U$20,1,2))),INDIRECT("_"&amp;_xlfn.XLOOKUP(BA$2,WatchbillMONTHLY!$A$20:$U$20,OFFSET(WatchbillMONTHLY!$A$20:$U$20,1,2))))=$A93,_xlfn.XLOOKUP(BA$2,WatchbillMONTHLY!$A$20:$U$20,OFFSET(WatchbillMONTHLY!$A$20:$U$20,1,2)),FALSE),TRUE,FALSE)),
IF(_xlfn.XLOOKUP(BA$2,WatchbillMONTHLY!$A$37:$U$37,OFFSET(WatchbillMONTHLY!$A$37:$U$37,1,2))=IF(_xlfn.XLOOKUP($A93,INDIRECT("_"&amp;_xlfn.XLOOKUP(BA$2,WatchbillMONTHLY!$A$37:$U$37,OFFSET(WatchbillMONTHLY!$A$37:$U$37,1,2))),INDIRECT("_"&amp;_xlfn.XLOOKUP(BA$2,WatchbillMONTHLY!$A$37:$U$37,OFFSET(WatchbillMONTHLY!$A$37:$U$37,1,2))))=$A93,_xlfn.XLOOKUP(BA$2,WatchbillMONTHLY!$A$37:$U$37,OFFSET(WatchbillMONTHLY!$A$37:$U$37,1,2)),FALSE),TRUE,FALSE)),
IF(_xlfn.XLOOKUP(BA$2,WatchbillMONTHLY!$A$54:$U$54,OFFSET(WatchbillMONTHLY!$A$54:$U$54,1,2))=IF(_xlfn.XLOOKUP($A93,INDIRECT("_"&amp;_xlfn.XLOOKUP(BA$2,WatchbillMONTHLY!$A$54:$U$54,OFFSET(WatchbillMONTHLY!$A$54:$U$54,1,2))),INDIRECT("_"&amp;_xlfn.XLOOKUP(BA$2,WatchbillMONTHLY!$A$54:$U$54,OFFSET(WatchbillMONTHLY!$A$54:$U$54,1,2))))=$A93,_xlfn.XLOOKUP(BA$2,WatchbillMONTHLY!$A$54:$U$54,OFFSET(WatchbillMONTHLY!$A$54:$U$54,1,2)),FALSE),TRUE,FALSE)),
IF(_xlfn.XLOOKUP(BA$2,WatchbillMONTHLY!$A$71:$U$71,OFFSET(WatchbillMONTHLY!$A$71:$U$71,1,2))=IF(_xlfn.XLOOKUP($A93,INDIRECT("_"&amp;_xlfn.XLOOKUP(BA$2,WatchbillMONTHLY!$A$71:$U$71,OFFSET(WatchbillMONTHLY!$A$71:$U$71,1,2))),INDIRECT("_"&amp;_xlfn.XLOOKUP(BA$2,WatchbillMONTHLY!$A$71:$U$71,OFFSET(WatchbillMONTHLY!$A$71:$U$71,1,2))))=$A93,_xlfn.XLOOKUP(BA$2,WatchbillMONTHLY!$A$71:$U$71,OFFSET(WatchbillMONTHLY!$A$71:$U$71,1,2)),FALSE),TRUE,FALSE)),
IF(_xlfn.XLOOKUP(BA$2,WatchbillMONTHLY!$A$88:$U$88,OFFSET(WatchbillMONTHLY!$A$88:$U$88,1,2))=IF(_xlfn.XLOOKUP($A93,INDIRECT("_"&amp;_xlfn.XLOOKUP(BA$2,WatchbillMONTHLY!$A$88:$U$88,OFFSET(WatchbillMONTHLY!$A$88:$U$88,1,2))),INDIRECT("_"&amp;_xlfn.XLOOKUP(BA$2,WatchbillMONTHLY!$A$88:$U$88,OFFSET(WatchbillMONTHLY!$A$88:$U$88,1,2))))=$A93,_xlfn.XLOOKUP(BA$2,WatchbillMONTHLY!$A$88:$U$88,OFFSET(WatchbillMONTHLY!$A$88:$U$88,1,2)),FALSE),TRUE,FALSE)),
FALSE),FALSE)</f>
        <v>0</v>
      </c>
      <c r="BB93" s="209" t="b" cm="1">
        <f t="array" aca="1" ref="BB93" ca="1">IF(AND($A93 &gt; 0, U93 &gt; 0,BB$2&lt;MiscFormulas!$A$5+1),
_xlfn.IFNA(
_xlfn.IFNA(
_xlfn.IFNA(
_xlfn.IFNA(
_xlfn.IFNA(
_xlfn.IFNA(
IF(_xlfn.XLOOKUP(BB$2,WatchbillMONTHLY!$A$3:$U$3,OFFSET(WatchbillMONTHLY!$A$3:$U$3,1,2))=IF(_xlfn.XLOOKUP($A93,INDIRECT("_"&amp;_xlfn.XLOOKUP(BB$2,WatchbillMONTHLY!$A$3:$U$3,OFFSET(WatchbillMONTHLY!$A$3:$U$3,1,2))),INDIRECT("_"&amp;_xlfn.XLOOKUP(BB$2,WatchbillMONTHLY!$A$3:$U$3,OFFSET(WatchbillMONTHLY!$A$3:$U$3,1,2))))=$A93,_xlfn.XLOOKUP(BB$2,WatchbillMONTHLY!$A$3:$U$3,OFFSET(WatchbillMONTHLY!$A$3:$U$3,1,2)),FALSE),TRUE,FALSE),
IF(_xlfn.XLOOKUP(BB$2,WatchbillMONTHLY!$A$20:$U$20,OFFSET(WatchbillMONTHLY!$A$20:$U$20,1,2))=IF(_xlfn.XLOOKUP($A93,INDIRECT("_"&amp;_xlfn.XLOOKUP(BB$2,WatchbillMONTHLY!$A$20:$U$20,OFFSET(WatchbillMONTHLY!$A$20:$U$20,1,2))),INDIRECT("_"&amp;_xlfn.XLOOKUP(BB$2,WatchbillMONTHLY!$A$20:$U$20,OFFSET(WatchbillMONTHLY!$A$20:$U$20,1,2))))=$A93,_xlfn.XLOOKUP(BB$2,WatchbillMONTHLY!$A$20:$U$20,OFFSET(WatchbillMONTHLY!$A$20:$U$20,1,2)),FALSE),TRUE,FALSE)),
IF(_xlfn.XLOOKUP(BB$2,WatchbillMONTHLY!$A$37:$U$37,OFFSET(WatchbillMONTHLY!$A$37:$U$37,1,2))=IF(_xlfn.XLOOKUP($A93,INDIRECT("_"&amp;_xlfn.XLOOKUP(BB$2,WatchbillMONTHLY!$A$37:$U$37,OFFSET(WatchbillMONTHLY!$A$37:$U$37,1,2))),INDIRECT("_"&amp;_xlfn.XLOOKUP(BB$2,WatchbillMONTHLY!$A$37:$U$37,OFFSET(WatchbillMONTHLY!$A$37:$U$37,1,2))))=$A93,_xlfn.XLOOKUP(BB$2,WatchbillMONTHLY!$A$37:$U$37,OFFSET(WatchbillMONTHLY!$A$37:$U$37,1,2)),FALSE),TRUE,FALSE)),
IF(_xlfn.XLOOKUP(BB$2,WatchbillMONTHLY!$A$54:$U$54,OFFSET(WatchbillMONTHLY!$A$54:$U$54,1,2))=IF(_xlfn.XLOOKUP($A93,INDIRECT("_"&amp;_xlfn.XLOOKUP(BB$2,WatchbillMONTHLY!$A$54:$U$54,OFFSET(WatchbillMONTHLY!$A$54:$U$54,1,2))),INDIRECT("_"&amp;_xlfn.XLOOKUP(BB$2,WatchbillMONTHLY!$A$54:$U$54,OFFSET(WatchbillMONTHLY!$A$54:$U$54,1,2))))=$A93,_xlfn.XLOOKUP(BB$2,WatchbillMONTHLY!$A$54:$U$54,OFFSET(WatchbillMONTHLY!$A$54:$U$54,1,2)),FALSE),TRUE,FALSE)),
IF(_xlfn.XLOOKUP(BB$2,WatchbillMONTHLY!$A$71:$U$71,OFFSET(WatchbillMONTHLY!$A$71:$U$71,1,2))=IF(_xlfn.XLOOKUP($A93,INDIRECT("_"&amp;_xlfn.XLOOKUP(BB$2,WatchbillMONTHLY!$A$71:$U$71,OFFSET(WatchbillMONTHLY!$A$71:$U$71,1,2))),INDIRECT("_"&amp;_xlfn.XLOOKUP(BB$2,WatchbillMONTHLY!$A$71:$U$71,OFFSET(WatchbillMONTHLY!$A$71:$U$71,1,2))))=$A93,_xlfn.XLOOKUP(BB$2,WatchbillMONTHLY!$A$71:$U$71,OFFSET(WatchbillMONTHLY!$A$71:$U$71,1,2)),FALSE),TRUE,FALSE)),
IF(_xlfn.XLOOKUP(BB$2,WatchbillMONTHLY!$A$88:$U$88,OFFSET(WatchbillMONTHLY!$A$88:$U$88,1,2))=IF(_xlfn.XLOOKUP($A93,INDIRECT("_"&amp;_xlfn.XLOOKUP(BB$2,WatchbillMONTHLY!$A$88:$U$88,OFFSET(WatchbillMONTHLY!$A$88:$U$88,1,2))),INDIRECT("_"&amp;_xlfn.XLOOKUP(BB$2,WatchbillMONTHLY!$A$88:$U$88,OFFSET(WatchbillMONTHLY!$A$88:$U$88,1,2))))=$A93,_xlfn.XLOOKUP(BB$2,WatchbillMONTHLY!$A$88:$U$88,OFFSET(WatchbillMONTHLY!$A$88:$U$88,1,2)),FALSE),TRUE,FALSE)),
FALSE),FALSE)</f>
        <v>0</v>
      </c>
      <c r="BC93" s="209" t="b" cm="1">
        <f t="array" aca="1" ref="BC93" ca="1">IF(AND($A93 &gt; 0, V93 &gt; 0,BC$2&lt;MiscFormulas!$A$5+1),
_xlfn.IFNA(
_xlfn.IFNA(
_xlfn.IFNA(
_xlfn.IFNA(
_xlfn.IFNA(
_xlfn.IFNA(
IF(_xlfn.XLOOKUP(BC$2,WatchbillMONTHLY!$A$3:$U$3,OFFSET(WatchbillMONTHLY!$A$3:$U$3,1,2))=IF(_xlfn.XLOOKUP($A93,INDIRECT("_"&amp;_xlfn.XLOOKUP(BC$2,WatchbillMONTHLY!$A$3:$U$3,OFFSET(WatchbillMONTHLY!$A$3:$U$3,1,2))),INDIRECT("_"&amp;_xlfn.XLOOKUP(BC$2,WatchbillMONTHLY!$A$3:$U$3,OFFSET(WatchbillMONTHLY!$A$3:$U$3,1,2))))=$A93,_xlfn.XLOOKUP(BC$2,WatchbillMONTHLY!$A$3:$U$3,OFFSET(WatchbillMONTHLY!$A$3:$U$3,1,2)),FALSE),TRUE,FALSE),
IF(_xlfn.XLOOKUP(BC$2,WatchbillMONTHLY!$A$20:$U$20,OFFSET(WatchbillMONTHLY!$A$20:$U$20,1,2))=IF(_xlfn.XLOOKUP($A93,INDIRECT("_"&amp;_xlfn.XLOOKUP(BC$2,WatchbillMONTHLY!$A$20:$U$20,OFFSET(WatchbillMONTHLY!$A$20:$U$20,1,2))),INDIRECT("_"&amp;_xlfn.XLOOKUP(BC$2,WatchbillMONTHLY!$A$20:$U$20,OFFSET(WatchbillMONTHLY!$A$20:$U$20,1,2))))=$A93,_xlfn.XLOOKUP(BC$2,WatchbillMONTHLY!$A$20:$U$20,OFFSET(WatchbillMONTHLY!$A$20:$U$20,1,2)),FALSE),TRUE,FALSE)),
IF(_xlfn.XLOOKUP(BC$2,WatchbillMONTHLY!$A$37:$U$37,OFFSET(WatchbillMONTHLY!$A$37:$U$37,1,2))=IF(_xlfn.XLOOKUP($A93,INDIRECT("_"&amp;_xlfn.XLOOKUP(BC$2,WatchbillMONTHLY!$A$37:$U$37,OFFSET(WatchbillMONTHLY!$A$37:$U$37,1,2))),INDIRECT("_"&amp;_xlfn.XLOOKUP(BC$2,WatchbillMONTHLY!$A$37:$U$37,OFFSET(WatchbillMONTHLY!$A$37:$U$37,1,2))))=$A93,_xlfn.XLOOKUP(BC$2,WatchbillMONTHLY!$A$37:$U$37,OFFSET(WatchbillMONTHLY!$A$37:$U$37,1,2)),FALSE),TRUE,FALSE)),
IF(_xlfn.XLOOKUP(BC$2,WatchbillMONTHLY!$A$54:$U$54,OFFSET(WatchbillMONTHLY!$A$54:$U$54,1,2))=IF(_xlfn.XLOOKUP($A93,INDIRECT("_"&amp;_xlfn.XLOOKUP(BC$2,WatchbillMONTHLY!$A$54:$U$54,OFFSET(WatchbillMONTHLY!$A$54:$U$54,1,2))),INDIRECT("_"&amp;_xlfn.XLOOKUP(BC$2,WatchbillMONTHLY!$A$54:$U$54,OFFSET(WatchbillMONTHLY!$A$54:$U$54,1,2))))=$A93,_xlfn.XLOOKUP(BC$2,WatchbillMONTHLY!$A$54:$U$54,OFFSET(WatchbillMONTHLY!$A$54:$U$54,1,2)),FALSE),TRUE,FALSE)),
IF(_xlfn.XLOOKUP(BC$2,WatchbillMONTHLY!$A$71:$U$71,OFFSET(WatchbillMONTHLY!$A$71:$U$71,1,2))=IF(_xlfn.XLOOKUP($A93,INDIRECT("_"&amp;_xlfn.XLOOKUP(BC$2,WatchbillMONTHLY!$A$71:$U$71,OFFSET(WatchbillMONTHLY!$A$71:$U$71,1,2))),INDIRECT("_"&amp;_xlfn.XLOOKUP(BC$2,WatchbillMONTHLY!$A$71:$U$71,OFFSET(WatchbillMONTHLY!$A$71:$U$71,1,2))))=$A93,_xlfn.XLOOKUP(BC$2,WatchbillMONTHLY!$A$71:$U$71,OFFSET(WatchbillMONTHLY!$A$71:$U$71,1,2)),FALSE),TRUE,FALSE)),
IF(_xlfn.XLOOKUP(BC$2,WatchbillMONTHLY!$A$88:$U$88,OFFSET(WatchbillMONTHLY!$A$88:$U$88,1,2))=IF(_xlfn.XLOOKUP($A93,INDIRECT("_"&amp;_xlfn.XLOOKUP(BC$2,WatchbillMONTHLY!$A$88:$U$88,OFFSET(WatchbillMONTHLY!$A$88:$U$88,1,2))),INDIRECT("_"&amp;_xlfn.XLOOKUP(BC$2,WatchbillMONTHLY!$A$88:$U$88,OFFSET(WatchbillMONTHLY!$A$88:$U$88,1,2))))=$A93,_xlfn.XLOOKUP(BC$2,WatchbillMONTHLY!$A$88:$U$88,OFFSET(WatchbillMONTHLY!$A$88:$U$88,1,2)),FALSE),TRUE,FALSE)),
FALSE),FALSE)</f>
        <v>0</v>
      </c>
      <c r="BD93" s="209" t="b" cm="1">
        <f t="array" aca="1" ref="BD93" ca="1">IF(AND($A93 &gt; 0, W93 &gt; 0,BD$2&lt;MiscFormulas!$A$5+1),
_xlfn.IFNA(
_xlfn.IFNA(
_xlfn.IFNA(
_xlfn.IFNA(
_xlfn.IFNA(
_xlfn.IFNA(
IF(_xlfn.XLOOKUP(BD$2,WatchbillMONTHLY!$A$3:$U$3,OFFSET(WatchbillMONTHLY!$A$3:$U$3,1,2))=IF(_xlfn.XLOOKUP($A93,INDIRECT("_"&amp;_xlfn.XLOOKUP(BD$2,WatchbillMONTHLY!$A$3:$U$3,OFFSET(WatchbillMONTHLY!$A$3:$U$3,1,2))),INDIRECT("_"&amp;_xlfn.XLOOKUP(BD$2,WatchbillMONTHLY!$A$3:$U$3,OFFSET(WatchbillMONTHLY!$A$3:$U$3,1,2))))=$A93,_xlfn.XLOOKUP(BD$2,WatchbillMONTHLY!$A$3:$U$3,OFFSET(WatchbillMONTHLY!$A$3:$U$3,1,2)),FALSE),TRUE,FALSE),
IF(_xlfn.XLOOKUP(BD$2,WatchbillMONTHLY!$A$20:$U$20,OFFSET(WatchbillMONTHLY!$A$20:$U$20,1,2))=IF(_xlfn.XLOOKUP($A93,INDIRECT("_"&amp;_xlfn.XLOOKUP(BD$2,WatchbillMONTHLY!$A$20:$U$20,OFFSET(WatchbillMONTHLY!$A$20:$U$20,1,2))),INDIRECT("_"&amp;_xlfn.XLOOKUP(BD$2,WatchbillMONTHLY!$A$20:$U$20,OFFSET(WatchbillMONTHLY!$A$20:$U$20,1,2))))=$A93,_xlfn.XLOOKUP(BD$2,WatchbillMONTHLY!$A$20:$U$20,OFFSET(WatchbillMONTHLY!$A$20:$U$20,1,2)),FALSE),TRUE,FALSE)),
IF(_xlfn.XLOOKUP(BD$2,WatchbillMONTHLY!$A$37:$U$37,OFFSET(WatchbillMONTHLY!$A$37:$U$37,1,2))=IF(_xlfn.XLOOKUP($A93,INDIRECT("_"&amp;_xlfn.XLOOKUP(BD$2,WatchbillMONTHLY!$A$37:$U$37,OFFSET(WatchbillMONTHLY!$A$37:$U$37,1,2))),INDIRECT("_"&amp;_xlfn.XLOOKUP(BD$2,WatchbillMONTHLY!$A$37:$U$37,OFFSET(WatchbillMONTHLY!$A$37:$U$37,1,2))))=$A93,_xlfn.XLOOKUP(BD$2,WatchbillMONTHLY!$A$37:$U$37,OFFSET(WatchbillMONTHLY!$A$37:$U$37,1,2)),FALSE),TRUE,FALSE)),
IF(_xlfn.XLOOKUP(BD$2,WatchbillMONTHLY!$A$54:$U$54,OFFSET(WatchbillMONTHLY!$A$54:$U$54,1,2))=IF(_xlfn.XLOOKUP($A93,INDIRECT("_"&amp;_xlfn.XLOOKUP(BD$2,WatchbillMONTHLY!$A$54:$U$54,OFFSET(WatchbillMONTHLY!$A$54:$U$54,1,2))),INDIRECT("_"&amp;_xlfn.XLOOKUP(BD$2,WatchbillMONTHLY!$A$54:$U$54,OFFSET(WatchbillMONTHLY!$A$54:$U$54,1,2))))=$A93,_xlfn.XLOOKUP(BD$2,WatchbillMONTHLY!$A$54:$U$54,OFFSET(WatchbillMONTHLY!$A$54:$U$54,1,2)),FALSE),TRUE,FALSE)),
IF(_xlfn.XLOOKUP(BD$2,WatchbillMONTHLY!$A$71:$U$71,OFFSET(WatchbillMONTHLY!$A$71:$U$71,1,2))=IF(_xlfn.XLOOKUP($A93,INDIRECT("_"&amp;_xlfn.XLOOKUP(BD$2,WatchbillMONTHLY!$A$71:$U$71,OFFSET(WatchbillMONTHLY!$A$71:$U$71,1,2))),INDIRECT("_"&amp;_xlfn.XLOOKUP(BD$2,WatchbillMONTHLY!$A$71:$U$71,OFFSET(WatchbillMONTHLY!$A$71:$U$71,1,2))))=$A93,_xlfn.XLOOKUP(BD$2,WatchbillMONTHLY!$A$71:$U$71,OFFSET(WatchbillMONTHLY!$A$71:$U$71,1,2)),FALSE),TRUE,FALSE)),
IF(_xlfn.XLOOKUP(BD$2,WatchbillMONTHLY!$A$88:$U$88,OFFSET(WatchbillMONTHLY!$A$88:$U$88,1,2))=IF(_xlfn.XLOOKUP($A93,INDIRECT("_"&amp;_xlfn.XLOOKUP(BD$2,WatchbillMONTHLY!$A$88:$U$88,OFFSET(WatchbillMONTHLY!$A$88:$U$88,1,2))),INDIRECT("_"&amp;_xlfn.XLOOKUP(BD$2,WatchbillMONTHLY!$A$88:$U$88,OFFSET(WatchbillMONTHLY!$A$88:$U$88,1,2))))=$A93,_xlfn.XLOOKUP(BD$2,WatchbillMONTHLY!$A$88:$U$88,OFFSET(WatchbillMONTHLY!$A$88:$U$88,1,2)),FALSE),TRUE,FALSE)),
FALSE),FALSE)</f>
        <v>0</v>
      </c>
      <c r="BE93" s="209" t="b" cm="1">
        <f t="array" aca="1" ref="BE93" ca="1">IF(AND($A93 &gt; 0, X93 &gt; 0,BE$2&lt;MiscFormulas!$A$5+1),
_xlfn.IFNA(
_xlfn.IFNA(
_xlfn.IFNA(
_xlfn.IFNA(
_xlfn.IFNA(
_xlfn.IFNA(
IF(_xlfn.XLOOKUP(BE$2,WatchbillMONTHLY!$A$3:$U$3,OFFSET(WatchbillMONTHLY!$A$3:$U$3,1,2))=IF(_xlfn.XLOOKUP($A93,INDIRECT("_"&amp;_xlfn.XLOOKUP(BE$2,WatchbillMONTHLY!$A$3:$U$3,OFFSET(WatchbillMONTHLY!$A$3:$U$3,1,2))),INDIRECT("_"&amp;_xlfn.XLOOKUP(BE$2,WatchbillMONTHLY!$A$3:$U$3,OFFSET(WatchbillMONTHLY!$A$3:$U$3,1,2))))=$A93,_xlfn.XLOOKUP(BE$2,WatchbillMONTHLY!$A$3:$U$3,OFFSET(WatchbillMONTHLY!$A$3:$U$3,1,2)),FALSE),TRUE,FALSE),
IF(_xlfn.XLOOKUP(BE$2,WatchbillMONTHLY!$A$20:$U$20,OFFSET(WatchbillMONTHLY!$A$20:$U$20,1,2))=IF(_xlfn.XLOOKUP($A93,INDIRECT("_"&amp;_xlfn.XLOOKUP(BE$2,WatchbillMONTHLY!$A$20:$U$20,OFFSET(WatchbillMONTHLY!$A$20:$U$20,1,2))),INDIRECT("_"&amp;_xlfn.XLOOKUP(BE$2,WatchbillMONTHLY!$A$20:$U$20,OFFSET(WatchbillMONTHLY!$A$20:$U$20,1,2))))=$A93,_xlfn.XLOOKUP(BE$2,WatchbillMONTHLY!$A$20:$U$20,OFFSET(WatchbillMONTHLY!$A$20:$U$20,1,2)),FALSE),TRUE,FALSE)),
IF(_xlfn.XLOOKUP(BE$2,WatchbillMONTHLY!$A$37:$U$37,OFFSET(WatchbillMONTHLY!$A$37:$U$37,1,2))=IF(_xlfn.XLOOKUP($A93,INDIRECT("_"&amp;_xlfn.XLOOKUP(BE$2,WatchbillMONTHLY!$A$37:$U$37,OFFSET(WatchbillMONTHLY!$A$37:$U$37,1,2))),INDIRECT("_"&amp;_xlfn.XLOOKUP(BE$2,WatchbillMONTHLY!$A$37:$U$37,OFFSET(WatchbillMONTHLY!$A$37:$U$37,1,2))))=$A93,_xlfn.XLOOKUP(BE$2,WatchbillMONTHLY!$A$37:$U$37,OFFSET(WatchbillMONTHLY!$A$37:$U$37,1,2)),FALSE),TRUE,FALSE)),
IF(_xlfn.XLOOKUP(BE$2,WatchbillMONTHLY!$A$54:$U$54,OFFSET(WatchbillMONTHLY!$A$54:$U$54,1,2))=IF(_xlfn.XLOOKUP($A93,INDIRECT("_"&amp;_xlfn.XLOOKUP(BE$2,WatchbillMONTHLY!$A$54:$U$54,OFFSET(WatchbillMONTHLY!$A$54:$U$54,1,2))),INDIRECT("_"&amp;_xlfn.XLOOKUP(BE$2,WatchbillMONTHLY!$A$54:$U$54,OFFSET(WatchbillMONTHLY!$A$54:$U$54,1,2))))=$A93,_xlfn.XLOOKUP(BE$2,WatchbillMONTHLY!$A$54:$U$54,OFFSET(WatchbillMONTHLY!$A$54:$U$54,1,2)),FALSE),TRUE,FALSE)),
IF(_xlfn.XLOOKUP(BE$2,WatchbillMONTHLY!$A$71:$U$71,OFFSET(WatchbillMONTHLY!$A$71:$U$71,1,2))=IF(_xlfn.XLOOKUP($A93,INDIRECT("_"&amp;_xlfn.XLOOKUP(BE$2,WatchbillMONTHLY!$A$71:$U$71,OFFSET(WatchbillMONTHLY!$A$71:$U$71,1,2))),INDIRECT("_"&amp;_xlfn.XLOOKUP(BE$2,WatchbillMONTHLY!$A$71:$U$71,OFFSET(WatchbillMONTHLY!$A$71:$U$71,1,2))))=$A93,_xlfn.XLOOKUP(BE$2,WatchbillMONTHLY!$A$71:$U$71,OFFSET(WatchbillMONTHLY!$A$71:$U$71,1,2)),FALSE),TRUE,FALSE)),
IF(_xlfn.XLOOKUP(BE$2,WatchbillMONTHLY!$A$88:$U$88,OFFSET(WatchbillMONTHLY!$A$88:$U$88,1,2))=IF(_xlfn.XLOOKUP($A93,INDIRECT("_"&amp;_xlfn.XLOOKUP(BE$2,WatchbillMONTHLY!$A$88:$U$88,OFFSET(WatchbillMONTHLY!$A$88:$U$88,1,2))),INDIRECT("_"&amp;_xlfn.XLOOKUP(BE$2,WatchbillMONTHLY!$A$88:$U$88,OFFSET(WatchbillMONTHLY!$A$88:$U$88,1,2))))=$A93,_xlfn.XLOOKUP(BE$2,WatchbillMONTHLY!$A$88:$U$88,OFFSET(WatchbillMONTHLY!$A$88:$U$88,1,2)),FALSE),TRUE,FALSE)),
FALSE),FALSE)</f>
        <v>0</v>
      </c>
      <c r="BF93" s="209" t="b" cm="1">
        <f t="array" aca="1" ref="BF93" ca="1">IF(AND($A93 &gt; 0, Y93 &gt; 0,BF$2&lt;MiscFormulas!$A$5+1),
_xlfn.IFNA(
_xlfn.IFNA(
_xlfn.IFNA(
_xlfn.IFNA(
_xlfn.IFNA(
_xlfn.IFNA(
IF(_xlfn.XLOOKUP(BF$2,WatchbillMONTHLY!$A$3:$U$3,OFFSET(WatchbillMONTHLY!$A$3:$U$3,1,2))=IF(_xlfn.XLOOKUP($A93,INDIRECT("_"&amp;_xlfn.XLOOKUP(BF$2,WatchbillMONTHLY!$A$3:$U$3,OFFSET(WatchbillMONTHLY!$A$3:$U$3,1,2))),INDIRECT("_"&amp;_xlfn.XLOOKUP(BF$2,WatchbillMONTHLY!$A$3:$U$3,OFFSET(WatchbillMONTHLY!$A$3:$U$3,1,2))))=$A93,_xlfn.XLOOKUP(BF$2,WatchbillMONTHLY!$A$3:$U$3,OFFSET(WatchbillMONTHLY!$A$3:$U$3,1,2)),FALSE),TRUE,FALSE),
IF(_xlfn.XLOOKUP(BF$2,WatchbillMONTHLY!$A$20:$U$20,OFFSET(WatchbillMONTHLY!$A$20:$U$20,1,2))=IF(_xlfn.XLOOKUP($A93,INDIRECT("_"&amp;_xlfn.XLOOKUP(BF$2,WatchbillMONTHLY!$A$20:$U$20,OFFSET(WatchbillMONTHLY!$A$20:$U$20,1,2))),INDIRECT("_"&amp;_xlfn.XLOOKUP(BF$2,WatchbillMONTHLY!$A$20:$U$20,OFFSET(WatchbillMONTHLY!$A$20:$U$20,1,2))))=$A93,_xlfn.XLOOKUP(BF$2,WatchbillMONTHLY!$A$20:$U$20,OFFSET(WatchbillMONTHLY!$A$20:$U$20,1,2)),FALSE),TRUE,FALSE)),
IF(_xlfn.XLOOKUP(BF$2,WatchbillMONTHLY!$A$37:$U$37,OFFSET(WatchbillMONTHLY!$A$37:$U$37,1,2))=IF(_xlfn.XLOOKUP($A93,INDIRECT("_"&amp;_xlfn.XLOOKUP(BF$2,WatchbillMONTHLY!$A$37:$U$37,OFFSET(WatchbillMONTHLY!$A$37:$U$37,1,2))),INDIRECT("_"&amp;_xlfn.XLOOKUP(BF$2,WatchbillMONTHLY!$A$37:$U$37,OFFSET(WatchbillMONTHLY!$A$37:$U$37,1,2))))=$A93,_xlfn.XLOOKUP(BF$2,WatchbillMONTHLY!$A$37:$U$37,OFFSET(WatchbillMONTHLY!$A$37:$U$37,1,2)),FALSE),TRUE,FALSE)),
IF(_xlfn.XLOOKUP(BF$2,WatchbillMONTHLY!$A$54:$U$54,OFFSET(WatchbillMONTHLY!$A$54:$U$54,1,2))=IF(_xlfn.XLOOKUP($A93,INDIRECT("_"&amp;_xlfn.XLOOKUP(BF$2,WatchbillMONTHLY!$A$54:$U$54,OFFSET(WatchbillMONTHLY!$A$54:$U$54,1,2))),INDIRECT("_"&amp;_xlfn.XLOOKUP(BF$2,WatchbillMONTHLY!$A$54:$U$54,OFFSET(WatchbillMONTHLY!$A$54:$U$54,1,2))))=$A93,_xlfn.XLOOKUP(BF$2,WatchbillMONTHLY!$A$54:$U$54,OFFSET(WatchbillMONTHLY!$A$54:$U$54,1,2)),FALSE),TRUE,FALSE)),
IF(_xlfn.XLOOKUP(BF$2,WatchbillMONTHLY!$A$71:$U$71,OFFSET(WatchbillMONTHLY!$A$71:$U$71,1,2))=IF(_xlfn.XLOOKUP($A93,INDIRECT("_"&amp;_xlfn.XLOOKUP(BF$2,WatchbillMONTHLY!$A$71:$U$71,OFFSET(WatchbillMONTHLY!$A$71:$U$71,1,2))),INDIRECT("_"&amp;_xlfn.XLOOKUP(BF$2,WatchbillMONTHLY!$A$71:$U$71,OFFSET(WatchbillMONTHLY!$A$71:$U$71,1,2))))=$A93,_xlfn.XLOOKUP(BF$2,WatchbillMONTHLY!$A$71:$U$71,OFFSET(WatchbillMONTHLY!$A$71:$U$71,1,2)),FALSE),TRUE,FALSE)),
IF(_xlfn.XLOOKUP(BF$2,WatchbillMONTHLY!$A$88:$U$88,OFFSET(WatchbillMONTHLY!$A$88:$U$88,1,2))=IF(_xlfn.XLOOKUP($A93,INDIRECT("_"&amp;_xlfn.XLOOKUP(BF$2,WatchbillMONTHLY!$A$88:$U$88,OFFSET(WatchbillMONTHLY!$A$88:$U$88,1,2))),INDIRECT("_"&amp;_xlfn.XLOOKUP(BF$2,WatchbillMONTHLY!$A$88:$U$88,OFFSET(WatchbillMONTHLY!$A$88:$U$88,1,2))))=$A93,_xlfn.XLOOKUP(BF$2,WatchbillMONTHLY!$A$88:$U$88,OFFSET(WatchbillMONTHLY!$A$88:$U$88,1,2)),FALSE),TRUE,FALSE)),
FALSE),FALSE)</f>
        <v>0</v>
      </c>
      <c r="BG93" s="209" t="b" cm="1">
        <f t="array" aca="1" ref="BG93" ca="1">IF(AND($A93 &gt; 0, Z93 &gt; 0,BG$2&lt;MiscFormulas!$A$5+1),
_xlfn.IFNA(
_xlfn.IFNA(
_xlfn.IFNA(
_xlfn.IFNA(
_xlfn.IFNA(
_xlfn.IFNA(
IF(_xlfn.XLOOKUP(BG$2,WatchbillMONTHLY!$A$3:$U$3,OFFSET(WatchbillMONTHLY!$A$3:$U$3,1,2))=IF(_xlfn.XLOOKUP($A93,INDIRECT("_"&amp;_xlfn.XLOOKUP(BG$2,WatchbillMONTHLY!$A$3:$U$3,OFFSET(WatchbillMONTHLY!$A$3:$U$3,1,2))),INDIRECT("_"&amp;_xlfn.XLOOKUP(BG$2,WatchbillMONTHLY!$A$3:$U$3,OFFSET(WatchbillMONTHLY!$A$3:$U$3,1,2))))=$A93,_xlfn.XLOOKUP(BG$2,WatchbillMONTHLY!$A$3:$U$3,OFFSET(WatchbillMONTHLY!$A$3:$U$3,1,2)),FALSE),TRUE,FALSE),
IF(_xlfn.XLOOKUP(BG$2,WatchbillMONTHLY!$A$20:$U$20,OFFSET(WatchbillMONTHLY!$A$20:$U$20,1,2))=IF(_xlfn.XLOOKUP($A93,INDIRECT("_"&amp;_xlfn.XLOOKUP(BG$2,WatchbillMONTHLY!$A$20:$U$20,OFFSET(WatchbillMONTHLY!$A$20:$U$20,1,2))),INDIRECT("_"&amp;_xlfn.XLOOKUP(BG$2,WatchbillMONTHLY!$A$20:$U$20,OFFSET(WatchbillMONTHLY!$A$20:$U$20,1,2))))=$A93,_xlfn.XLOOKUP(BG$2,WatchbillMONTHLY!$A$20:$U$20,OFFSET(WatchbillMONTHLY!$A$20:$U$20,1,2)),FALSE),TRUE,FALSE)),
IF(_xlfn.XLOOKUP(BG$2,WatchbillMONTHLY!$A$37:$U$37,OFFSET(WatchbillMONTHLY!$A$37:$U$37,1,2))=IF(_xlfn.XLOOKUP($A93,INDIRECT("_"&amp;_xlfn.XLOOKUP(BG$2,WatchbillMONTHLY!$A$37:$U$37,OFFSET(WatchbillMONTHLY!$A$37:$U$37,1,2))),INDIRECT("_"&amp;_xlfn.XLOOKUP(BG$2,WatchbillMONTHLY!$A$37:$U$37,OFFSET(WatchbillMONTHLY!$A$37:$U$37,1,2))))=$A93,_xlfn.XLOOKUP(BG$2,WatchbillMONTHLY!$A$37:$U$37,OFFSET(WatchbillMONTHLY!$A$37:$U$37,1,2)),FALSE),TRUE,FALSE)),
IF(_xlfn.XLOOKUP(BG$2,WatchbillMONTHLY!$A$54:$U$54,OFFSET(WatchbillMONTHLY!$A$54:$U$54,1,2))=IF(_xlfn.XLOOKUP($A93,INDIRECT("_"&amp;_xlfn.XLOOKUP(BG$2,WatchbillMONTHLY!$A$54:$U$54,OFFSET(WatchbillMONTHLY!$A$54:$U$54,1,2))),INDIRECT("_"&amp;_xlfn.XLOOKUP(BG$2,WatchbillMONTHLY!$A$54:$U$54,OFFSET(WatchbillMONTHLY!$A$54:$U$54,1,2))))=$A93,_xlfn.XLOOKUP(BG$2,WatchbillMONTHLY!$A$54:$U$54,OFFSET(WatchbillMONTHLY!$A$54:$U$54,1,2)),FALSE),TRUE,FALSE)),
IF(_xlfn.XLOOKUP(BG$2,WatchbillMONTHLY!$A$71:$U$71,OFFSET(WatchbillMONTHLY!$A$71:$U$71,1,2))=IF(_xlfn.XLOOKUP($A93,INDIRECT("_"&amp;_xlfn.XLOOKUP(BG$2,WatchbillMONTHLY!$A$71:$U$71,OFFSET(WatchbillMONTHLY!$A$71:$U$71,1,2))),INDIRECT("_"&amp;_xlfn.XLOOKUP(BG$2,WatchbillMONTHLY!$A$71:$U$71,OFFSET(WatchbillMONTHLY!$A$71:$U$71,1,2))))=$A93,_xlfn.XLOOKUP(BG$2,WatchbillMONTHLY!$A$71:$U$71,OFFSET(WatchbillMONTHLY!$A$71:$U$71,1,2)),FALSE),TRUE,FALSE)),
IF(_xlfn.XLOOKUP(BG$2,WatchbillMONTHLY!$A$88:$U$88,OFFSET(WatchbillMONTHLY!$A$88:$U$88,1,2))=IF(_xlfn.XLOOKUP($A93,INDIRECT("_"&amp;_xlfn.XLOOKUP(BG$2,WatchbillMONTHLY!$A$88:$U$88,OFFSET(WatchbillMONTHLY!$A$88:$U$88,1,2))),INDIRECT("_"&amp;_xlfn.XLOOKUP(BG$2,WatchbillMONTHLY!$A$88:$U$88,OFFSET(WatchbillMONTHLY!$A$88:$U$88,1,2))))=$A93,_xlfn.XLOOKUP(BG$2,WatchbillMONTHLY!$A$88:$U$88,OFFSET(WatchbillMONTHLY!$A$88:$U$88,1,2)),FALSE),TRUE,FALSE)),
FALSE),FALSE)</f>
        <v>0</v>
      </c>
      <c r="BH93" s="209" t="b" cm="1">
        <f t="array" aca="1" ref="BH93" ca="1">IF(AND($A93 &gt; 0, AA93 &gt; 0,BH$2&lt;MiscFormulas!$A$5+1),
_xlfn.IFNA(
_xlfn.IFNA(
_xlfn.IFNA(
_xlfn.IFNA(
_xlfn.IFNA(
_xlfn.IFNA(
IF(_xlfn.XLOOKUP(BH$2,WatchbillMONTHLY!$A$3:$U$3,OFFSET(WatchbillMONTHLY!$A$3:$U$3,1,2))=IF(_xlfn.XLOOKUP($A93,INDIRECT("_"&amp;_xlfn.XLOOKUP(BH$2,WatchbillMONTHLY!$A$3:$U$3,OFFSET(WatchbillMONTHLY!$A$3:$U$3,1,2))),INDIRECT("_"&amp;_xlfn.XLOOKUP(BH$2,WatchbillMONTHLY!$A$3:$U$3,OFFSET(WatchbillMONTHLY!$A$3:$U$3,1,2))))=$A93,_xlfn.XLOOKUP(BH$2,WatchbillMONTHLY!$A$3:$U$3,OFFSET(WatchbillMONTHLY!$A$3:$U$3,1,2)),FALSE),TRUE,FALSE),
IF(_xlfn.XLOOKUP(BH$2,WatchbillMONTHLY!$A$20:$U$20,OFFSET(WatchbillMONTHLY!$A$20:$U$20,1,2))=IF(_xlfn.XLOOKUP($A93,INDIRECT("_"&amp;_xlfn.XLOOKUP(BH$2,WatchbillMONTHLY!$A$20:$U$20,OFFSET(WatchbillMONTHLY!$A$20:$U$20,1,2))),INDIRECT("_"&amp;_xlfn.XLOOKUP(BH$2,WatchbillMONTHLY!$A$20:$U$20,OFFSET(WatchbillMONTHLY!$A$20:$U$20,1,2))))=$A93,_xlfn.XLOOKUP(BH$2,WatchbillMONTHLY!$A$20:$U$20,OFFSET(WatchbillMONTHLY!$A$20:$U$20,1,2)),FALSE),TRUE,FALSE)),
IF(_xlfn.XLOOKUP(BH$2,WatchbillMONTHLY!$A$37:$U$37,OFFSET(WatchbillMONTHLY!$A$37:$U$37,1,2))=IF(_xlfn.XLOOKUP($A93,INDIRECT("_"&amp;_xlfn.XLOOKUP(BH$2,WatchbillMONTHLY!$A$37:$U$37,OFFSET(WatchbillMONTHLY!$A$37:$U$37,1,2))),INDIRECT("_"&amp;_xlfn.XLOOKUP(BH$2,WatchbillMONTHLY!$A$37:$U$37,OFFSET(WatchbillMONTHLY!$A$37:$U$37,1,2))))=$A93,_xlfn.XLOOKUP(BH$2,WatchbillMONTHLY!$A$37:$U$37,OFFSET(WatchbillMONTHLY!$A$37:$U$37,1,2)),FALSE),TRUE,FALSE)),
IF(_xlfn.XLOOKUP(BH$2,WatchbillMONTHLY!$A$54:$U$54,OFFSET(WatchbillMONTHLY!$A$54:$U$54,1,2))=IF(_xlfn.XLOOKUP($A93,INDIRECT("_"&amp;_xlfn.XLOOKUP(BH$2,WatchbillMONTHLY!$A$54:$U$54,OFFSET(WatchbillMONTHLY!$A$54:$U$54,1,2))),INDIRECT("_"&amp;_xlfn.XLOOKUP(BH$2,WatchbillMONTHLY!$A$54:$U$54,OFFSET(WatchbillMONTHLY!$A$54:$U$54,1,2))))=$A93,_xlfn.XLOOKUP(BH$2,WatchbillMONTHLY!$A$54:$U$54,OFFSET(WatchbillMONTHLY!$A$54:$U$54,1,2)),FALSE),TRUE,FALSE)),
IF(_xlfn.XLOOKUP(BH$2,WatchbillMONTHLY!$A$71:$U$71,OFFSET(WatchbillMONTHLY!$A$71:$U$71,1,2))=IF(_xlfn.XLOOKUP($A93,INDIRECT("_"&amp;_xlfn.XLOOKUP(BH$2,WatchbillMONTHLY!$A$71:$U$71,OFFSET(WatchbillMONTHLY!$A$71:$U$71,1,2))),INDIRECT("_"&amp;_xlfn.XLOOKUP(BH$2,WatchbillMONTHLY!$A$71:$U$71,OFFSET(WatchbillMONTHLY!$A$71:$U$71,1,2))))=$A93,_xlfn.XLOOKUP(BH$2,WatchbillMONTHLY!$A$71:$U$71,OFFSET(WatchbillMONTHLY!$A$71:$U$71,1,2)),FALSE),TRUE,FALSE)),
IF(_xlfn.XLOOKUP(BH$2,WatchbillMONTHLY!$A$88:$U$88,OFFSET(WatchbillMONTHLY!$A$88:$U$88,1,2))=IF(_xlfn.XLOOKUP($A93,INDIRECT("_"&amp;_xlfn.XLOOKUP(BH$2,WatchbillMONTHLY!$A$88:$U$88,OFFSET(WatchbillMONTHLY!$A$88:$U$88,1,2))),INDIRECT("_"&amp;_xlfn.XLOOKUP(BH$2,WatchbillMONTHLY!$A$88:$U$88,OFFSET(WatchbillMONTHLY!$A$88:$U$88,1,2))))=$A93,_xlfn.XLOOKUP(BH$2,WatchbillMONTHLY!$A$88:$U$88,OFFSET(WatchbillMONTHLY!$A$88:$U$88,1,2)),FALSE),TRUE,FALSE)),
FALSE),FALSE)</f>
        <v>0</v>
      </c>
      <c r="BI93" s="209" t="b" cm="1">
        <f t="array" aca="1" ref="BI93" ca="1">IF(AND($A93 &gt; 0, AB93 &gt; 0,BI$2&lt;MiscFormulas!$A$5+1),
_xlfn.IFNA(
_xlfn.IFNA(
_xlfn.IFNA(
_xlfn.IFNA(
_xlfn.IFNA(
_xlfn.IFNA(
IF(_xlfn.XLOOKUP(BI$2,WatchbillMONTHLY!$A$3:$U$3,OFFSET(WatchbillMONTHLY!$A$3:$U$3,1,2))=IF(_xlfn.XLOOKUP($A93,INDIRECT("_"&amp;_xlfn.XLOOKUP(BI$2,WatchbillMONTHLY!$A$3:$U$3,OFFSET(WatchbillMONTHLY!$A$3:$U$3,1,2))),INDIRECT("_"&amp;_xlfn.XLOOKUP(BI$2,WatchbillMONTHLY!$A$3:$U$3,OFFSET(WatchbillMONTHLY!$A$3:$U$3,1,2))))=$A93,_xlfn.XLOOKUP(BI$2,WatchbillMONTHLY!$A$3:$U$3,OFFSET(WatchbillMONTHLY!$A$3:$U$3,1,2)),FALSE),TRUE,FALSE),
IF(_xlfn.XLOOKUP(BI$2,WatchbillMONTHLY!$A$20:$U$20,OFFSET(WatchbillMONTHLY!$A$20:$U$20,1,2))=IF(_xlfn.XLOOKUP($A93,INDIRECT("_"&amp;_xlfn.XLOOKUP(BI$2,WatchbillMONTHLY!$A$20:$U$20,OFFSET(WatchbillMONTHLY!$A$20:$U$20,1,2))),INDIRECT("_"&amp;_xlfn.XLOOKUP(BI$2,WatchbillMONTHLY!$A$20:$U$20,OFFSET(WatchbillMONTHLY!$A$20:$U$20,1,2))))=$A93,_xlfn.XLOOKUP(BI$2,WatchbillMONTHLY!$A$20:$U$20,OFFSET(WatchbillMONTHLY!$A$20:$U$20,1,2)),FALSE),TRUE,FALSE)),
IF(_xlfn.XLOOKUP(BI$2,WatchbillMONTHLY!$A$37:$U$37,OFFSET(WatchbillMONTHLY!$A$37:$U$37,1,2))=IF(_xlfn.XLOOKUP($A93,INDIRECT("_"&amp;_xlfn.XLOOKUP(BI$2,WatchbillMONTHLY!$A$37:$U$37,OFFSET(WatchbillMONTHLY!$A$37:$U$37,1,2))),INDIRECT("_"&amp;_xlfn.XLOOKUP(BI$2,WatchbillMONTHLY!$A$37:$U$37,OFFSET(WatchbillMONTHLY!$A$37:$U$37,1,2))))=$A93,_xlfn.XLOOKUP(BI$2,WatchbillMONTHLY!$A$37:$U$37,OFFSET(WatchbillMONTHLY!$A$37:$U$37,1,2)),FALSE),TRUE,FALSE)),
IF(_xlfn.XLOOKUP(BI$2,WatchbillMONTHLY!$A$54:$U$54,OFFSET(WatchbillMONTHLY!$A$54:$U$54,1,2))=IF(_xlfn.XLOOKUP($A93,INDIRECT("_"&amp;_xlfn.XLOOKUP(BI$2,WatchbillMONTHLY!$A$54:$U$54,OFFSET(WatchbillMONTHLY!$A$54:$U$54,1,2))),INDIRECT("_"&amp;_xlfn.XLOOKUP(BI$2,WatchbillMONTHLY!$A$54:$U$54,OFFSET(WatchbillMONTHLY!$A$54:$U$54,1,2))))=$A93,_xlfn.XLOOKUP(BI$2,WatchbillMONTHLY!$A$54:$U$54,OFFSET(WatchbillMONTHLY!$A$54:$U$54,1,2)),FALSE),TRUE,FALSE)),
IF(_xlfn.XLOOKUP(BI$2,WatchbillMONTHLY!$A$71:$U$71,OFFSET(WatchbillMONTHLY!$A$71:$U$71,1,2))=IF(_xlfn.XLOOKUP($A93,INDIRECT("_"&amp;_xlfn.XLOOKUP(BI$2,WatchbillMONTHLY!$A$71:$U$71,OFFSET(WatchbillMONTHLY!$A$71:$U$71,1,2))),INDIRECT("_"&amp;_xlfn.XLOOKUP(BI$2,WatchbillMONTHLY!$A$71:$U$71,OFFSET(WatchbillMONTHLY!$A$71:$U$71,1,2))))=$A93,_xlfn.XLOOKUP(BI$2,WatchbillMONTHLY!$A$71:$U$71,OFFSET(WatchbillMONTHLY!$A$71:$U$71,1,2)),FALSE),TRUE,FALSE)),
IF(_xlfn.XLOOKUP(BI$2,WatchbillMONTHLY!$A$88:$U$88,OFFSET(WatchbillMONTHLY!$A$88:$U$88,1,2))=IF(_xlfn.XLOOKUP($A93,INDIRECT("_"&amp;_xlfn.XLOOKUP(BI$2,WatchbillMONTHLY!$A$88:$U$88,OFFSET(WatchbillMONTHLY!$A$88:$U$88,1,2))),INDIRECT("_"&amp;_xlfn.XLOOKUP(BI$2,WatchbillMONTHLY!$A$88:$U$88,OFFSET(WatchbillMONTHLY!$A$88:$U$88,1,2))))=$A93,_xlfn.XLOOKUP(BI$2,WatchbillMONTHLY!$A$88:$U$88,OFFSET(WatchbillMONTHLY!$A$88:$U$88,1,2)),FALSE),TRUE,FALSE)),
FALSE),FALSE)</f>
        <v>0</v>
      </c>
      <c r="BJ93" s="209" t="b" cm="1">
        <f t="array" aca="1" ref="BJ93" ca="1">IF(AND($A93 &gt; 0, AC93 &gt; 0,BJ$2&lt;MiscFormulas!$A$5+1),
_xlfn.IFNA(
_xlfn.IFNA(
_xlfn.IFNA(
_xlfn.IFNA(
_xlfn.IFNA(
_xlfn.IFNA(
IF(_xlfn.XLOOKUP(BJ$2,WatchbillMONTHLY!$A$3:$U$3,OFFSET(WatchbillMONTHLY!$A$3:$U$3,1,2))=IF(_xlfn.XLOOKUP($A93,INDIRECT("_"&amp;_xlfn.XLOOKUP(BJ$2,WatchbillMONTHLY!$A$3:$U$3,OFFSET(WatchbillMONTHLY!$A$3:$U$3,1,2))),INDIRECT("_"&amp;_xlfn.XLOOKUP(BJ$2,WatchbillMONTHLY!$A$3:$U$3,OFFSET(WatchbillMONTHLY!$A$3:$U$3,1,2))))=$A93,_xlfn.XLOOKUP(BJ$2,WatchbillMONTHLY!$A$3:$U$3,OFFSET(WatchbillMONTHLY!$A$3:$U$3,1,2)),FALSE),TRUE,FALSE),
IF(_xlfn.XLOOKUP(BJ$2,WatchbillMONTHLY!$A$20:$U$20,OFFSET(WatchbillMONTHLY!$A$20:$U$20,1,2))=IF(_xlfn.XLOOKUP($A93,INDIRECT("_"&amp;_xlfn.XLOOKUP(BJ$2,WatchbillMONTHLY!$A$20:$U$20,OFFSET(WatchbillMONTHLY!$A$20:$U$20,1,2))),INDIRECT("_"&amp;_xlfn.XLOOKUP(BJ$2,WatchbillMONTHLY!$A$20:$U$20,OFFSET(WatchbillMONTHLY!$A$20:$U$20,1,2))))=$A93,_xlfn.XLOOKUP(BJ$2,WatchbillMONTHLY!$A$20:$U$20,OFFSET(WatchbillMONTHLY!$A$20:$U$20,1,2)),FALSE),TRUE,FALSE)),
IF(_xlfn.XLOOKUP(BJ$2,WatchbillMONTHLY!$A$37:$U$37,OFFSET(WatchbillMONTHLY!$A$37:$U$37,1,2))=IF(_xlfn.XLOOKUP($A93,INDIRECT("_"&amp;_xlfn.XLOOKUP(BJ$2,WatchbillMONTHLY!$A$37:$U$37,OFFSET(WatchbillMONTHLY!$A$37:$U$37,1,2))),INDIRECT("_"&amp;_xlfn.XLOOKUP(BJ$2,WatchbillMONTHLY!$A$37:$U$37,OFFSET(WatchbillMONTHLY!$A$37:$U$37,1,2))))=$A93,_xlfn.XLOOKUP(BJ$2,WatchbillMONTHLY!$A$37:$U$37,OFFSET(WatchbillMONTHLY!$A$37:$U$37,1,2)),FALSE),TRUE,FALSE)),
IF(_xlfn.XLOOKUP(BJ$2,WatchbillMONTHLY!$A$54:$U$54,OFFSET(WatchbillMONTHLY!$A$54:$U$54,1,2))=IF(_xlfn.XLOOKUP($A93,INDIRECT("_"&amp;_xlfn.XLOOKUP(BJ$2,WatchbillMONTHLY!$A$54:$U$54,OFFSET(WatchbillMONTHLY!$A$54:$U$54,1,2))),INDIRECT("_"&amp;_xlfn.XLOOKUP(BJ$2,WatchbillMONTHLY!$A$54:$U$54,OFFSET(WatchbillMONTHLY!$A$54:$U$54,1,2))))=$A93,_xlfn.XLOOKUP(BJ$2,WatchbillMONTHLY!$A$54:$U$54,OFFSET(WatchbillMONTHLY!$A$54:$U$54,1,2)),FALSE),TRUE,FALSE)),
IF(_xlfn.XLOOKUP(BJ$2,WatchbillMONTHLY!$A$71:$U$71,OFFSET(WatchbillMONTHLY!$A$71:$U$71,1,2))=IF(_xlfn.XLOOKUP($A93,INDIRECT("_"&amp;_xlfn.XLOOKUP(BJ$2,WatchbillMONTHLY!$A$71:$U$71,OFFSET(WatchbillMONTHLY!$A$71:$U$71,1,2))),INDIRECT("_"&amp;_xlfn.XLOOKUP(BJ$2,WatchbillMONTHLY!$A$71:$U$71,OFFSET(WatchbillMONTHLY!$A$71:$U$71,1,2))))=$A93,_xlfn.XLOOKUP(BJ$2,WatchbillMONTHLY!$A$71:$U$71,OFFSET(WatchbillMONTHLY!$A$71:$U$71,1,2)),FALSE),TRUE,FALSE)),
IF(_xlfn.XLOOKUP(BJ$2,WatchbillMONTHLY!$A$88:$U$88,OFFSET(WatchbillMONTHLY!$A$88:$U$88,1,2))=IF(_xlfn.XLOOKUP($A93,INDIRECT("_"&amp;_xlfn.XLOOKUP(BJ$2,WatchbillMONTHLY!$A$88:$U$88,OFFSET(WatchbillMONTHLY!$A$88:$U$88,1,2))),INDIRECT("_"&amp;_xlfn.XLOOKUP(BJ$2,WatchbillMONTHLY!$A$88:$U$88,OFFSET(WatchbillMONTHLY!$A$88:$U$88,1,2))))=$A93,_xlfn.XLOOKUP(BJ$2,WatchbillMONTHLY!$A$88:$U$88,OFFSET(WatchbillMONTHLY!$A$88:$U$88,1,2)),FALSE),TRUE,FALSE)),
FALSE),FALSE)</f>
        <v>0</v>
      </c>
      <c r="BK93" s="209" t="b" cm="1">
        <f t="array" aca="1" ref="BK93" ca="1">IF(AND($A93 &gt; 0, AD93 &gt; 0,BK$2&lt;MiscFormulas!$A$5+1),
_xlfn.IFNA(
_xlfn.IFNA(
_xlfn.IFNA(
_xlfn.IFNA(
_xlfn.IFNA(
_xlfn.IFNA(
IF(_xlfn.XLOOKUP(BK$2,WatchbillMONTHLY!$A$3:$U$3,OFFSET(WatchbillMONTHLY!$A$3:$U$3,1,2))=IF(_xlfn.XLOOKUP($A93,INDIRECT("_"&amp;_xlfn.XLOOKUP(BK$2,WatchbillMONTHLY!$A$3:$U$3,OFFSET(WatchbillMONTHLY!$A$3:$U$3,1,2))),INDIRECT("_"&amp;_xlfn.XLOOKUP(BK$2,WatchbillMONTHLY!$A$3:$U$3,OFFSET(WatchbillMONTHLY!$A$3:$U$3,1,2))))=$A93,_xlfn.XLOOKUP(BK$2,WatchbillMONTHLY!$A$3:$U$3,OFFSET(WatchbillMONTHLY!$A$3:$U$3,1,2)),FALSE),TRUE,FALSE),
IF(_xlfn.XLOOKUP(BK$2,WatchbillMONTHLY!$A$20:$U$20,OFFSET(WatchbillMONTHLY!$A$20:$U$20,1,2))=IF(_xlfn.XLOOKUP($A93,INDIRECT("_"&amp;_xlfn.XLOOKUP(BK$2,WatchbillMONTHLY!$A$20:$U$20,OFFSET(WatchbillMONTHLY!$A$20:$U$20,1,2))),INDIRECT("_"&amp;_xlfn.XLOOKUP(BK$2,WatchbillMONTHLY!$A$20:$U$20,OFFSET(WatchbillMONTHLY!$A$20:$U$20,1,2))))=$A93,_xlfn.XLOOKUP(BK$2,WatchbillMONTHLY!$A$20:$U$20,OFFSET(WatchbillMONTHLY!$A$20:$U$20,1,2)),FALSE),TRUE,FALSE)),
IF(_xlfn.XLOOKUP(BK$2,WatchbillMONTHLY!$A$37:$U$37,OFFSET(WatchbillMONTHLY!$A$37:$U$37,1,2))=IF(_xlfn.XLOOKUP($A93,INDIRECT("_"&amp;_xlfn.XLOOKUP(BK$2,WatchbillMONTHLY!$A$37:$U$37,OFFSET(WatchbillMONTHLY!$A$37:$U$37,1,2))),INDIRECT("_"&amp;_xlfn.XLOOKUP(BK$2,WatchbillMONTHLY!$A$37:$U$37,OFFSET(WatchbillMONTHLY!$A$37:$U$37,1,2))))=$A93,_xlfn.XLOOKUP(BK$2,WatchbillMONTHLY!$A$37:$U$37,OFFSET(WatchbillMONTHLY!$A$37:$U$37,1,2)),FALSE),TRUE,FALSE)),
IF(_xlfn.XLOOKUP(BK$2,WatchbillMONTHLY!$A$54:$U$54,OFFSET(WatchbillMONTHLY!$A$54:$U$54,1,2))=IF(_xlfn.XLOOKUP($A93,INDIRECT("_"&amp;_xlfn.XLOOKUP(BK$2,WatchbillMONTHLY!$A$54:$U$54,OFFSET(WatchbillMONTHLY!$A$54:$U$54,1,2))),INDIRECT("_"&amp;_xlfn.XLOOKUP(BK$2,WatchbillMONTHLY!$A$54:$U$54,OFFSET(WatchbillMONTHLY!$A$54:$U$54,1,2))))=$A93,_xlfn.XLOOKUP(BK$2,WatchbillMONTHLY!$A$54:$U$54,OFFSET(WatchbillMONTHLY!$A$54:$U$54,1,2)),FALSE),TRUE,FALSE)),
IF(_xlfn.XLOOKUP(BK$2,WatchbillMONTHLY!$A$71:$U$71,OFFSET(WatchbillMONTHLY!$A$71:$U$71,1,2))=IF(_xlfn.XLOOKUP($A93,INDIRECT("_"&amp;_xlfn.XLOOKUP(BK$2,WatchbillMONTHLY!$A$71:$U$71,OFFSET(WatchbillMONTHLY!$A$71:$U$71,1,2))),INDIRECT("_"&amp;_xlfn.XLOOKUP(BK$2,WatchbillMONTHLY!$A$71:$U$71,OFFSET(WatchbillMONTHLY!$A$71:$U$71,1,2))))=$A93,_xlfn.XLOOKUP(BK$2,WatchbillMONTHLY!$A$71:$U$71,OFFSET(WatchbillMONTHLY!$A$71:$U$71,1,2)),FALSE),TRUE,FALSE)),
IF(_xlfn.XLOOKUP(BK$2,WatchbillMONTHLY!$A$88:$U$88,OFFSET(WatchbillMONTHLY!$A$88:$U$88,1,2))=IF(_xlfn.XLOOKUP($A93,INDIRECT("_"&amp;_xlfn.XLOOKUP(BK$2,WatchbillMONTHLY!$A$88:$U$88,OFFSET(WatchbillMONTHLY!$A$88:$U$88,1,2))),INDIRECT("_"&amp;_xlfn.XLOOKUP(BK$2,WatchbillMONTHLY!$A$88:$U$88,OFFSET(WatchbillMONTHLY!$A$88:$U$88,1,2))))=$A93,_xlfn.XLOOKUP(BK$2,WatchbillMONTHLY!$A$88:$U$88,OFFSET(WatchbillMONTHLY!$A$88:$U$88,1,2)),FALSE),TRUE,FALSE)),
FALSE),FALSE)</f>
        <v>0</v>
      </c>
      <c r="BL93" s="209" t="b" cm="1">
        <f t="array" aca="1" ref="BL93" ca="1">IF(AND($A93 &gt; 0, AE93 &gt; 0,BL$2&lt;MiscFormulas!$A$5+1),
_xlfn.IFNA(
_xlfn.IFNA(
_xlfn.IFNA(
_xlfn.IFNA(
_xlfn.IFNA(
_xlfn.IFNA(
IF(_xlfn.XLOOKUP(BL$2,WatchbillMONTHLY!$A$3:$U$3,OFFSET(WatchbillMONTHLY!$A$3:$U$3,1,2))=IF(_xlfn.XLOOKUP($A93,INDIRECT("_"&amp;_xlfn.XLOOKUP(BL$2,WatchbillMONTHLY!$A$3:$U$3,OFFSET(WatchbillMONTHLY!$A$3:$U$3,1,2))),INDIRECT("_"&amp;_xlfn.XLOOKUP(BL$2,WatchbillMONTHLY!$A$3:$U$3,OFFSET(WatchbillMONTHLY!$A$3:$U$3,1,2))))=$A93,_xlfn.XLOOKUP(BL$2,WatchbillMONTHLY!$A$3:$U$3,OFFSET(WatchbillMONTHLY!$A$3:$U$3,1,2)),FALSE),TRUE,FALSE),
IF(_xlfn.XLOOKUP(BL$2,WatchbillMONTHLY!$A$20:$U$20,OFFSET(WatchbillMONTHLY!$A$20:$U$20,1,2))=IF(_xlfn.XLOOKUP($A93,INDIRECT("_"&amp;_xlfn.XLOOKUP(BL$2,WatchbillMONTHLY!$A$20:$U$20,OFFSET(WatchbillMONTHLY!$A$20:$U$20,1,2))),INDIRECT("_"&amp;_xlfn.XLOOKUP(BL$2,WatchbillMONTHLY!$A$20:$U$20,OFFSET(WatchbillMONTHLY!$A$20:$U$20,1,2))))=$A93,_xlfn.XLOOKUP(BL$2,WatchbillMONTHLY!$A$20:$U$20,OFFSET(WatchbillMONTHLY!$A$20:$U$20,1,2)),FALSE),TRUE,FALSE)),
IF(_xlfn.XLOOKUP(BL$2,WatchbillMONTHLY!$A$37:$U$37,OFFSET(WatchbillMONTHLY!$A$37:$U$37,1,2))=IF(_xlfn.XLOOKUP($A93,INDIRECT("_"&amp;_xlfn.XLOOKUP(BL$2,WatchbillMONTHLY!$A$37:$U$37,OFFSET(WatchbillMONTHLY!$A$37:$U$37,1,2))),INDIRECT("_"&amp;_xlfn.XLOOKUP(BL$2,WatchbillMONTHLY!$A$37:$U$37,OFFSET(WatchbillMONTHLY!$A$37:$U$37,1,2))))=$A93,_xlfn.XLOOKUP(BL$2,WatchbillMONTHLY!$A$37:$U$37,OFFSET(WatchbillMONTHLY!$A$37:$U$37,1,2)),FALSE),TRUE,FALSE)),
IF(_xlfn.XLOOKUP(BL$2,WatchbillMONTHLY!$A$54:$U$54,OFFSET(WatchbillMONTHLY!$A$54:$U$54,1,2))=IF(_xlfn.XLOOKUP($A93,INDIRECT("_"&amp;_xlfn.XLOOKUP(BL$2,WatchbillMONTHLY!$A$54:$U$54,OFFSET(WatchbillMONTHLY!$A$54:$U$54,1,2))),INDIRECT("_"&amp;_xlfn.XLOOKUP(BL$2,WatchbillMONTHLY!$A$54:$U$54,OFFSET(WatchbillMONTHLY!$A$54:$U$54,1,2))))=$A93,_xlfn.XLOOKUP(BL$2,WatchbillMONTHLY!$A$54:$U$54,OFFSET(WatchbillMONTHLY!$A$54:$U$54,1,2)),FALSE),TRUE,FALSE)),
IF(_xlfn.XLOOKUP(BL$2,WatchbillMONTHLY!$A$71:$U$71,OFFSET(WatchbillMONTHLY!$A$71:$U$71,1,2))=IF(_xlfn.XLOOKUP($A93,INDIRECT("_"&amp;_xlfn.XLOOKUP(BL$2,WatchbillMONTHLY!$A$71:$U$71,OFFSET(WatchbillMONTHLY!$A$71:$U$71,1,2))),INDIRECT("_"&amp;_xlfn.XLOOKUP(BL$2,WatchbillMONTHLY!$A$71:$U$71,OFFSET(WatchbillMONTHLY!$A$71:$U$71,1,2))))=$A93,_xlfn.XLOOKUP(BL$2,WatchbillMONTHLY!$A$71:$U$71,OFFSET(WatchbillMONTHLY!$A$71:$U$71,1,2)),FALSE),TRUE,FALSE)),
IF(_xlfn.XLOOKUP(BL$2,WatchbillMONTHLY!$A$88:$U$88,OFFSET(WatchbillMONTHLY!$A$88:$U$88,1,2))=IF(_xlfn.XLOOKUP($A93,INDIRECT("_"&amp;_xlfn.XLOOKUP(BL$2,WatchbillMONTHLY!$A$88:$U$88,OFFSET(WatchbillMONTHLY!$A$88:$U$88,1,2))),INDIRECT("_"&amp;_xlfn.XLOOKUP(BL$2,WatchbillMONTHLY!$A$88:$U$88,OFFSET(WatchbillMONTHLY!$A$88:$U$88,1,2))))=$A93,_xlfn.XLOOKUP(BL$2,WatchbillMONTHLY!$A$88:$U$88,OFFSET(WatchbillMONTHLY!$A$88:$U$88,1,2)),FALSE),TRUE,FALSE)),
FALSE),FALSE)</f>
        <v>0</v>
      </c>
      <c r="BM93" s="209" t="b" cm="1">
        <f t="array" aca="1" ref="BM93" ca="1">IF(AND($A93 &gt; 0, AF93 &gt; 0,BM$2&lt;MiscFormulas!$A$5+1),
_xlfn.IFNA(
_xlfn.IFNA(
_xlfn.IFNA(
_xlfn.IFNA(
_xlfn.IFNA(
_xlfn.IFNA(
IF(_xlfn.XLOOKUP(BM$2,WatchbillMONTHLY!$A$3:$U$3,OFFSET(WatchbillMONTHLY!$A$3:$U$3,1,2))=IF(_xlfn.XLOOKUP($A93,INDIRECT("_"&amp;_xlfn.XLOOKUP(BM$2,WatchbillMONTHLY!$A$3:$U$3,OFFSET(WatchbillMONTHLY!$A$3:$U$3,1,2))),INDIRECT("_"&amp;_xlfn.XLOOKUP(BM$2,WatchbillMONTHLY!$A$3:$U$3,OFFSET(WatchbillMONTHLY!$A$3:$U$3,1,2))))=$A93,_xlfn.XLOOKUP(BM$2,WatchbillMONTHLY!$A$3:$U$3,OFFSET(WatchbillMONTHLY!$A$3:$U$3,1,2)),FALSE),TRUE,FALSE),
IF(_xlfn.XLOOKUP(BM$2,WatchbillMONTHLY!$A$20:$U$20,OFFSET(WatchbillMONTHLY!$A$20:$U$20,1,2))=IF(_xlfn.XLOOKUP($A93,INDIRECT("_"&amp;_xlfn.XLOOKUP(BM$2,WatchbillMONTHLY!$A$20:$U$20,OFFSET(WatchbillMONTHLY!$A$20:$U$20,1,2))),INDIRECT("_"&amp;_xlfn.XLOOKUP(BM$2,WatchbillMONTHLY!$A$20:$U$20,OFFSET(WatchbillMONTHLY!$A$20:$U$20,1,2))))=$A93,_xlfn.XLOOKUP(BM$2,WatchbillMONTHLY!$A$20:$U$20,OFFSET(WatchbillMONTHLY!$A$20:$U$20,1,2)),FALSE),TRUE,FALSE)),
IF(_xlfn.XLOOKUP(BM$2,WatchbillMONTHLY!$A$37:$U$37,OFFSET(WatchbillMONTHLY!$A$37:$U$37,1,2))=IF(_xlfn.XLOOKUP($A93,INDIRECT("_"&amp;_xlfn.XLOOKUP(BM$2,WatchbillMONTHLY!$A$37:$U$37,OFFSET(WatchbillMONTHLY!$A$37:$U$37,1,2))),INDIRECT("_"&amp;_xlfn.XLOOKUP(BM$2,WatchbillMONTHLY!$A$37:$U$37,OFFSET(WatchbillMONTHLY!$A$37:$U$37,1,2))))=$A93,_xlfn.XLOOKUP(BM$2,WatchbillMONTHLY!$A$37:$U$37,OFFSET(WatchbillMONTHLY!$A$37:$U$37,1,2)),FALSE),TRUE,FALSE)),
IF(_xlfn.XLOOKUP(BM$2,WatchbillMONTHLY!$A$54:$U$54,OFFSET(WatchbillMONTHLY!$A$54:$U$54,1,2))=IF(_xlfn.XLOOKUP($A93,INDIRECT("_"&amp;_xlfn.XLOOKUP(BM$2,WatchbillMONTHLY!$A$54:$U$54,OFFSET(WatchbillMONTHLY!$A$54:$U$54,1,2))),INDIRECT("_"&amp;_xlfn.XLOOKUP(BM$2,WatchbillMONTHLY!$A$54:$U$54,OFFSET(WatchbillMONTHLY!$A$54:$U$54,1,2))))=$A93,_xlfn.XLOOKUP(BM$2,WatchbillMONTHLY!$A$54:$U$54,OFFSET(WatchbillMONTHLY!$A$54:$U$54,1,2)),FALSE),TRUE,FALSE)),
IF(_xlfn.XLOOKUP(BM$2,WatchbillMONTHLY!$A$71:$U$71,OFFSET(WatchbillMONTHLY!$A$71:$U$71,1,2))=IF(_xlfn.XLOOKUP($A93,INDIRECT("_"&amp;_xlfn.XLOOKUP(BM$2,WatchbillMONTHLY!$A$71:$U$71,OFFSET(WatchbillMONTHLY!$A$71:$U$71,1,2))),INDIRECT("_"&amp;_xlfn.XLOOKUP(BM$2,WatchbillMONTHLY!$A$71:$U$71,OFFSET(WatchbillMONTHLY!$A$71:$U$71,1,2))))=$A93,_xlfn.XLOOKUP(BM$2,WatchbillMONTHLY!$A$71:$U$71,OFFSET(WatchbillMONTHLY!$A$71:$U$71,1,2)),FALSE),TRUE,FALSE)),
IF(_xlfn.XLOOKUP(BM$2,WatchbillMONTHLY!$A$88:$U$88,OFFSET(WatchbillMONTHLY!$A$88:$U$88,1,2))=IF(_xlfn.XLOOKUP($A93,INDIRECT("_"&amp;_xlfn.XLOOKUP(BM$2,WatchbillMONTHLY!$A$88:$U$88,OFFSET(WatchbillMONTHLY!$A$88:$U$88,1,2))),INDIRECT("_"&amp;_xlfn.XLOOKUP(BM$2,WatchbillMONTHLY!$A$88:$U$88,OFFSET(WatchbillMONTHLY!$A$88:$U$88,1,2))))=$A93,_xlfn.XLOOKUP(BM$2,WatchbillMONTHLY!$A$88:$U$88,OFFSET(WatchbillMONTHLY!$A$88:$U$88,1,2)),FALSE),TRUE,FALSE)),
FALSE),FALSE)</f>
        <v>0</v>
      </c>
      <c r="BN93" s="209" t="b" cm="1">
        <f t="array" aca="1" ref="BN93" ca="1">IF(AND($A93 &gt; 0, AG93 &gt; 0,BN$2&lt;MiscFormulas!$A$5+1),
_xlfn.IFNA(
_xlfn.IFNA(
_xlfn.IFNA(
_xlfn.IFNA(
_xlfn.IFNA(
_xlfn.IFNA(
IF(_xlfn.XLOOKUP(BN$2,WatchbillMONTHLY!$A$3:$U$3,OFFSET(WatchbillMONTHLY!$A$3:$U$3,1,2))=IF(_xlfn.XLOOKUP($A93,INDIRECT("_"&amp;_xlfn.XLOOKUP(BN$2,WatchbillMONTHLY!$A$3:$U$3,OFFSET(WatchbillMONTHLY!$A$3:$U$3,1,2))),INDIRECT("_"&amp;_xlfn.XLOOKUP(BN$2,WatchbillMONTHLY!$A$3:$U$3,OFFSET(WatchbillMONTHLY!$A$3:$U$3,1,2))))=$A93,_xlfn.XLOOKUP(BN$2,WatchbillMONTHLY!$A$3:$U$3,OFFSET(WatchbillMONTHLY!$A$3:$U$3,1,2)),FALSE),TRUE,FALSE),
IF(_xlfn.XLOOKUP(BN$2,WatchbillMONTHLY!$A$20:$U$20,OFFSET(WatchbillMONTHLY!$A$20:$U$20,1,2))=IF(_xlfn.XLOOKUP($A93,INDIRECT("_"&amp;_xlfn.XLOOKUP(BN$2,WatchbillMONTHLY!$A$20:$U$20,OFFSET(WatchbillMONTHLY!$A$20:$U$20,1,2))),INDIRECT("_"&amp;_xlfn.XLOOKUP(BN$2,WatchbillMONTHLY!$A$20:$U$20,OFFSET(WatchbillMONTHLY!$A$20:$U$20,1,2))))=$A93,_xlfn.XLOOKUP(BN$2,WatchbillMONTHLY!$A$20:$U$20,OFFSET(WatchbillMONTHLY!$A$20:$U$20,1,2)),FALSE),TRUE,FALSE)),
IF(_xlfn.XLOOKUP(BN$2,WatchbillMONTHLY!$A$37:$U$37,OFFSET(WatchbillMONTHLY!$A$37:$U$37,1,2))=IF(_xlfn.XLOOKUP($A93,INDIRECT("_"&amp;_xlfn.XLOOKUP(BN$2,WatchbillMONTHLY!$A$37:$U$37,OFFSET(WatchbillMONTHLY!$A$37:$U$37,1,2))),INDIRECT("_"&amp;_xlfn.XLOOKUP(BN$2,WatchbillMONTHLY!$A$37:$U$37,OFFSET(WatchbillMONTHLY!$A$37:$U$37,1,2))))=$A93,_xlfn.XLOOKUP(BN$2,WatchbillMONTHLY!$A$37:$U$37,OFFSET(WatchbillMONTHLY!$A$37:$U$37,1,2)),FALSE),TRUE,FALSE)),
IF(_xlfn.XLOOKUP(BN$2,WatchbillMONTHLY!$A$54:$U$54,OFFSET(WatchbillMONTHLY!$A$54:$U$54,1,2))=IF(_xlfn.XLOOKUP($A93,INDIRECT("_"&amp;_xlfn.XLOOKUP(BN$2,WatchbillMONTHLY!$A$54:$U$54,OFFSET(WatchbillMONTHLY!$A$54:$U$54,1,2))),INDIRECT("_"&amp;_xlfn.XLOOKUP(BN$2,WatchbillMONTHLY!$A$54:$U$54,OFFSET(WatchbillMONTHLY!$A$54:$U$54,1,2))))=$A93,_xlfn.XLOOKUP(BN$2,WatchbillMONTHLY!$A$54:$U$54,OFFSET(WatchbillMONTHLY!$A$54:$U$54,1,2)),FALSE),TRUE,FALSE)),
IF(_xlfn.XLOOKUP(BN$2,WatchbillMONTHLY!$A$71:$U$71,OFFSET(WatchbillMONTHLY!$A$71:$U$71,1,2))=IF(_xlfn.XLOOKUP($A93,INDIRECT("_"&amp;_xlfn.XLOOKUP(BN$2,WatchbillMONTHLY!$A$71:$U$71,OFFSET(WatchbillMONTHLY!$A$71:$U$71,1,2))),INDIRECT("_"&amp;_xlfn.XLOOKUP(BN$2,WatchbillMONTHLY!$A$71:$U$71,OFFSET(WatchbillMONTHLY!$A$71:$U$71,1,2))))=$A93,_xlfn.XLOOKUP(BN$2,WatchbillMONTHLY!$A$71:$U$71,OFFSET(WatchbillMONTHLY!$A$71:$U$71,1,2)),FALSE),TRUE,FALSE)),
IF(_xlfn.XLOOKUP(BN$2,WatchbillMONTHLY!$A$88:$U$88,OFFSET(WatchbillMONTHLY!$A$88:$U$88,1,2))=IF(_xlfn.XLOOKUP($A93,INDIRECT("_"&amp;_xlfn.XLOOKUP(BN$2,WatchbillMONTHLY!$A$88:$U$88,OFFSET(WatchbillMONTHLY!$A$88:$U$88,1,2))),INDIRECT("_"&amp;_xlfn.XLOOKUP(BN$2,WatchbillMONTHLY!$A$88:$U$88,OFFSET(WatchbillMONTHLY!$A$88:$U$88,1,2))))=$A93,_xlfn.XLOOKUP(BN$2,WatchbillMONTHLY!$A$88:$U$88,OFFSET(WatchbillMONTHLY!$A$88:$U$88,1,2)),FALSE),TRUE,FALSE)),
FALSE),FALSE)</f>
        <v>0</v>
      </c>
      <c r="BO93" s="209"/>
      <c r="BP93" s="210"/>
    </row>
    <row r="94" spans="1:68" x14ac:dyDescent="0.35">
      <c r="A94" t="str">
        <v>EX5 Plebasarus, M.</v>
      </c>
      <c r="B94" s="215" t="str">
        <v>EX5 Plebasarus, Michael</v>
      </c>
      <c r="C94" s="191"/>
      <c r="D94" s="235"/>
      <c r="E94" s="235"/>
      <c r="F94" s="235"/>
      <c r="G94" s="235"/>
      <c r="H94" s="235"/>
      <c r="I94" s="235"/>
      <c r="J94" s="235"/>
      <c r="K94" s="235"/>
      <c r="L94" s="235"/>
      <c r="M94" s="235"/>
      <c r="N94" s="235"/>
      <c r="O94" s="235"/>
      <c r="P94" s="235"/>
      <c r="Q94" s="235"/>
      <c r="R94" s="235"/>
      <c r="S94" s="235"/>
      <c r="T94" s="235"/>
      <c r="U94" s="235"/>
      <c r="V94" s="235"/>
      <c r="W94" s="235"/>
      <c r="X94" s="235"/>
      <c r="Y94" s="235"/>
      <c r="Z94" s="235"/>
      <c r="AA94" s="235"/>
      <c r="AB94" s="235"/>
      <c r="AC94" s="235"/>
      <c r="AD94" s="235"/>
      <c r="AE94" s="235"/>
      <c r="AF94" s="235"/>
      <c r="AG94" s="235"/>
      <c r="AH94" s="192"/>
      <c r="AI94" s="209"/>
      <c r="AJ94" s="209" t="str" cm="1">
        <f t="array" aca="1" ref="AJ94" ca="1">IF(OR(AK94:BN94=TRUE),$A94&amp;" :  ","")&amp;_xlfn.TEXTJOIN(" | ",TRUE,IF(AK94:BN94=TRUE,$AK$2:$BN$2,""))</f>
        <v/>
      </c>
      <c r="AK94" s="209" t="b" cm="1">
        <f t="array" aca="1" ref="AK94" ca="1">IF(AND($A94 &gt; 0, D94 &gt; 0,AK$2&lt;MiscFormulas!$A$5+1),
_xlfn.IFNA(
_xlfn.IFNA(
_xlfn.IFNA(
_xlfn.IFNA(
_xlfn.IFNA(
_xlfn.IFNA(
IF(_xlfn.XLOOKUP(AK$2,WatchbillMONTHLY!$A$3:$U$3,OFFSET(WatchbillMONTHLY!$A$3:$U$3,1,2))=IF(_xlfn.XLOOKUP($A94,INDIRECT("_"&amp;_xlfn.XLOOKUP(AK$2,WatchbillMONTHLY!$A$3:$U$3,OFFSET(WatchbillMONTHLY!$A$3:$U$3,1,2))),INDIRECT("_"&amp;_xlfn.XLOOKUP(AK$2,WatchbillMONTHLY!$A$3:$U$3,OFFSET(WatchbillMONTHLY!$A$3:$U$3,1,2))))=$A94,_xlfn.XLOOKUP(AK$2,WatchbillMONTHLY!$A$3:$U$3,OFFSET(WatchbillMONTHLY!$A$3:$U$3,1,2)),FALSE),TRUE,FALSE),
IF(_xlfn.XLOOKUP(AK$2,WatchbillMONTHLY!$A$20:$U$20,OFFSET(WatchbillMONTHLY!$A$20:$U$20,1,2))=IF(_xlfn.XLOOKUP($A94,INDIRECT("_"&amp;_xlfn.XLOOKUP(AK$2,WatchbillMONTHLY!$A$20:$U$20,OFFSET(WatchbillMONTHLY!$A$20:$U$20,1,2))),INDIRECT("_"&amp;_xlfn.XLOOKUP(AK$2,WatchbillMONTHLY!$A$20:$U$20,OFFSET(WatchbillMONTHLY!$A$20:$U$20,1,2))))=$A94,_xlfn.XLOOKUP(AK$2,WatchbillMONTHLY!$A$20:$U$20,OFFSET(WatchbillMONTHLY!$A$20:$U$20,1,2)),FALSE),TRUE,FALSE)),
IF(_xlfn.XLOOKUP(AK$2,WatchbillMONTHLY!$A$37:$U$37,OFFSET(WatchbillMONTHLY!$A$37:$U$37,1,2))=IF(_xlfn.XLOOKUP($A94,INDIRECT("_"&amp;_xlfn.XLOOKUP(AK$2,WatchbillMONTHLY!$A$37:$U$37,OFFSET(WatchbillMONTHLY!$A$37:$U$37,1,2))),INDIRECT("_"&amp;_xlfn.XLOOKUP(AK$2,WatchbillMONTHLY!$A$37:$U$37,OFFSET(WatchbillMONTHLY!$A$37:$U$37,1,2))))=$A94,_xlfn.XLOOKUP(AK$2,WatchbillMONTHLY!$A$37:$U$37,OFFSET(WatchbillMONTHLY!$A$37:$U$37,1,2)),FALSE),TRUE,FALSE)),
IF(_xlfn.XLOOKUP(AK$2,WatchbillMONTHLY!$A$54:$U$54,OFFSET(WatchbillMONTHLY!$A$54:$U$54,1,2))=IF(_xlfn.XLOOKUP($A94,INDIRECT("_"&amp;_xlfn.XLOOKUP(AK$2,WatchbillMONTHLY!$A$54:$U$54,OFFSET(WatchbillMONTHLY!$A$54:$U$54,1,2))),INDIRECT("_"&amp;_xlfn.XLOOKUP(AK$2,WatchbillMONTHLY!$A$54:$U$54,OFFSET(WatchbillMONTHLY!$A$54:$U$54,1,2))))=$A94,_xlfn.XLOOKUP(AK$2,WatchbillMONTHLY!$A$54:$U$54,OFFSET(WatchbillMONTHLY!$A$54:$U$54,1,2)),FALSE),TRUE,FALSE)),
IF(_xlfn.XLOOKUP(AK$2,WatchbillMONTHLY!$A$71:$U$71,OFFSET(WatchbillMONTHLY!$A$71:$U$71,1,2))=IF(_xlfn.XLOOKUP($A94,INDIRECT("_"&amp;_xlfn.XLOOKUP(AK$2,WatchbillMONTHLY!$A$71:$U$71,OFFSET(WatchbillMONTHLY!$A$71:$U$71,1,2))),INDIRECT("_"&amp;_xlfn.XLOOKUP(AK$2,WatchbillMONTHLY!$A$71:$U$71,OFFSET(WatchbillMONTHLY!$A$71:$U$71,1,2))))=$A94,_xlfn.XLOOKUP(AK$2,WatchbillMONTHLY!$A$71:$U$71,OFFSET(WatchbillMONTHLY!$A$71:$U$71,1,2)),FALSE),TRUE,FALSE)),
IF(_xlfn.XLOOKUP(AK$2,WatchbillMONTHLY!$A$88:$U$88,OFFSET(WatchbillMONTHLY!$A$88:$U$88,1,2))=IF(_xlfn.XLOOKUP($A94,INDIRECT("_"&amp;_xlfn.XLOOKUP(AK$2,WatchbillMONTHLY!$A$88:$U$88,OFFSET(WatchbillMONTHLY!$A$88:$U$88,1,2))),INDIRECT("_"&amp;_xlfn.XLOOKUP(AK$2,WatchbillMONTHLY!$A$88:$U$88,OFFSET(WatchbillMONTHLY!$A$88:$U$88,1,2))))=$A94,_xlfn.XLOOKUP(AK$2,WatchbillMONTHLY!$A$88:$U$88,OFFSET(WatchbillMONTHLY!$A$88:$U$88,1,2)),FALSE),TRUE,FALSE)),
FALSE),FALSE)</f>
        <v>0</v>
      </c>
      <c r="AL94" s="209" t="b" cm="1">
        <f t="array" aca="1" ref="AL94" ca="1">IF(AND($A94 &gt; 0, E94 &gt; 0,AL$2&lt;MiscFormulas!$A$5+1),
_xlfn.IFNA(
_xlfn.IFNA(
_xlfn.IFNA(
_xlfn.IFNA(
_xlfn.IFNA(
_xlfn.IFNA(
IF(_xlfn.XLOOKUP(AL$2,WatchbillMONTHLY!$A$3:$U$3,OFFSET(WatchbillMONTHLY!$A$3:$U$3,1,2))=IF(_xlfn.XLOOKUP($A94,INDIRECT("_"&amp;_xlfn.XLOOKUP(AL$2,WatchbillMONTHLY!$A$3:$U$3,OFFSET(WatchbillMONTHLY!$A$3:$U$3,1,2))),INDIRECT("_"&amp;_xlfn.XLOOKUP(AL$2,WatchbillMONTHLY!$A$3:$U$3,OFFSET(WatchbillMONTHLY!$A$3:$U$3,1,2))))=$A94,_xlfn.XLOOKUP(AL$2,WatchbillMONTHLY!$A$3:$U$3,OFFSET(WatchbillMONTHLY!$A$3:$U$3,1,2)),FALSE),TRUE,FALSE),
IF(_xlfn.XLOOKUP(AL$2,WatchbillMONTHLY!$A$20:$U$20,OFFSET(WatchbillMONTHLY!$A$20:$U$20,1,2))=IF(_xlfn.XLOOKUP($A94,INDIRECT("_"&amp;_xlfn.XLOOKUP(AL$2,WatchbillMONTHLY!$A$20:$U$20,OFFSET(WatchbillMONTHLY!$A$20:$U$20,1,2))),INDIRECT("_"&amp;_xlfn.XLOOKUP(AL$2,WatchbillMONTHLY!$A$20:$U$20,OFFSET(WatchbillMONTHLY!$A$20:$U$20,1,2))))=$A94,_xlfn.XLOOKUP(AL$2,WatchbillMONTHLY!$A$20:$U$20,OFFSET(WatchbillMONTHLY!$A$20:$U$20,1,2)),FALSE),TRUE,FALSE)),
IF(_xlfn.XLOOKUP(AL$2,WatchbillMONTHLY!$A$37:$U$37,OFFSET(WatchbillMONTHLY!$A$37:$U$37,1,2))=IF(_xlfn.XLOOKUP($A94,INDIRECT("_"&amp;_xlfn.XLOOKUP(AL$2,WatchbillMONTHLY!$A$37:$U$37,OFFSET(WatchbillMONTHLY!$A$37:$U$37,1,2))),INDIRECT("_"&amp;_xlfn.XLOOKUP(AL$2,WatchbillMONTHLY!$A$37:$U$37,OFFSET(WatchbillMONTHLY!$A$37:$U$37,1,2))))=$A94,_xlfn.XLOOKUP(AL$2,WatchbillMONTHLY!$A$37:$U$37,OFFSET(WatchbillMONTHLY!$A$37:$U$37,1,2)),FALSE),TRUE,FALSE)),
IF(_xlfn.XLOOKUP(AL$2,WatchbillMONTHLY!$A$54:$U$54,OFFSET(WatchbillMONTHLY!$A$54:$U$54,1,2))=IF(_xlfn.XLOOKUP($A94,INDIRECT("_"&amp;_xlfn.XLOOKUP(AL$2,WatchbillMONTHLY!$A$54:$U$54,OFFSET(WatchbillMONTHLY!$A$54:$U$54,1,2))),INDIRECT("_"&amp;_xlfn.XLOOKUP(AL$2,WatchbillMONTHLY!$A$54:$U$54,OFFSET(WatchbillMONTHLY!$A$54:$U$54,1,2))))=$A94,_xlfn.XLOOKUP(AL$2,WatchbillMONTHLY!$A$54:$U$54,OFFSET(WatchbillMONTHLY!$A$54:$U$54,1,2)),FALSE),TRUE,FALSE)),
IF(_xlfn.XLOOKUP(AL$2,WatchbillMONTHLY!$A$71:$U$71,OFFSET(WatchbillMONTHLY!$A$71:$U$71,1,2))=IF(_xlfn.XLOOKUP($A94,INDIRECT("_"&amp;_xlfn.XLOOKUP(AL$2,WatchbillMONTHLY!$A$71:$U$71,OFFSET(WatchbillMONTHLY!$A$71:$U$71,1,2))),INDIRECT("_"&amp;_xlfn.XLOOKUP(AL$2,WatchbillMONTHLY!$A$71:$U$71,OFFSET(WatchbillMONTHLY!$A$71:$U$71,1,2))))=$A94,_xlfn.XLOOKUP(AL$2,WatchbillMONTHLY!$A$71:$U$71,OFFSET(WatchbillMONTHLY!$A$71:$U$71,1,2)),FALSE),TRUE,FALSE)),
IF(_xlfn.XLOOKUP(AL$2,WatchbillMONTHLY!$A$88:$U$88,OFFSET(WatchbillMONTHLY!$A$88:$U$88,1,2))=IF(_xlfn.XLOOKUP($A94,INDIRECT("_"&amp;_xlfn.XLOOKUP(AL$2,WatchbillMONTHLY!$A$88:$U$88,OFFSET(WatchbillMONTHLY!$A$88:$U$88,1,2))),INDIRECT("_"&amp;_xlfn.XLOOKUP(AL$2,WatchbillMONTHLY!$A$88:$U$88,OFFSET(WatchbillMONTHLY!$A$88:$U$88,1,2))))=$A94,_xlfn.XLOOKUP(AL$2,WatchbillMONTHLY!$A$88:$U$88,OFFSET(WatchbillMONTHLY!$A$88:$U$88,1,2)),FALSE),TRUE,FALSE)),
FALSE),FALSE)</f>
        <v>0</v>
      </c>
      <c r="AM94" s="209" t="b" cm="1">
        <f t="array" aca="1" ref="AM94" ca="1">IF(AND($A94 &gt; 0, F94 &gt; 0,AM$2&lt;MiscFormulas!$A$5+1),
_xlfn.IFNA(
_xlfn.IFNA(
_xlfn.IFNA(
_xlfn.IFNA(
_xlfn.IFNA(
_xlfn.IFNA(
IF(_xlfn.XLOOKUP(AM$2,WatchbillMONTHLY!$A$3:$U$3,OFFSET(WatchbillMONTHLY!$A$3:$U$3,1,2))=IF(_xlfn.XLOOKUP($A94,INDIRECT("_"&amp;_xlfn.XLOOKUP(AM$2,WatchbillMONTHLY!$A$3:$U$3,OFFSET(WatchbillMONTHLY!$A$3:$U$3,1,2))),INDIRECT("_"&amp;_xlfn.XLOOKUP(AM$2,WatchbillMONTHLY!$A$3:$U$3,OFFSET(WatchbillMONTHLY!$A$3:$U$3,1,2))))=$A94,_xlfn.XLOOKUP(AM$2,WatchbillMONTHLY!$A$3:$U$3,OFFSET(WatchbillMONTHLY!$A$3:$U$3,1,2)),FALSE),TRUE,FALSE),
IF(_xlfn.XLOOKUP(AM$2,WatchbillMONTHLY!$A$20:$U$20,OFFSET(WatchbillMONTHLY!$A$20:$U$20,1,2))=IF(_xlfn.XLOOKUP($A94,INDIRECT("_"&amp;_xlfn.XLOOKUP(AM$2,WatchbillMONTHLY!$A$20:$U$20,OFFSET(WatchbillMONTHLY!$A$20:$U$20,1,2))),INDIRECT("_"&amp;_xlfn.XLOOKUP(AM$2,WatchbillMONTHLY!$A$20:$U$20,OFFSET(WatchbillMONTHLY!$A$20:$U$20,1,2))))=$A94,_xlfn.XLOOKUP(AM$2,WatchbillMONTHLY!$A$20:$U$20,OFFSET(WatchbillMONTHLY!$A$20:$U$20,1,2)),FALSE),TRUE,FALSE)),
IF(_xlfn.XLOOKUP(AM$2,WatchbillMONTHLY!$A$37:$U$37,OFFSET(WatchbillMONTHLY!$A$37:$U$37,1,2))=IF(_xlfn.XLOOKUP($A94,INDIRECT("_"&amp;_xlfn.XLOOKUP(AM$2,WatchbillMONTHLY!$A$37:$U$37,OFFSET(WatchbillMONTHLY!$A$37:$U$37,1,2))),INDIRECT("_"&amp;_xlfn.XLOOKUP(AM$2,WatchbillMONTHLY!$A$37:$U$37,OFFSET(WatchbillMONTHLY!$A$37:$U$37,1,2))))=$A94,_xlfn.XLOOKUP(AM$2,WatchbillMONTHLY!$A$37:$U$37,OFFSET(WatchbillMONTHLY!$A$37:$U$37,1,2)),FALSE),TRUE,FALSE)),
IF(_xlfn.XLOOKUP(AM$2,WatchbillMONTHLY!$A$54:$U$54,OFFSET(WatchbillMONTHLY!$A$54:$U$54,1,2))=IF(_xlfn.XLOOKUP($A94,INDIRECT("_"&amp;_xlfn.XLOOKUP(AM$2,WatchbillMONTHLY!$A$54:$U$54,OFFSET(WatchbillMONTHLY!$A$54:$U$54,1,2))),INDIRECT("_"&amp;_xlfn.XLOOKUP(AM$2,WatchbillMONTHLY!$A$54:$U$54,OFFSET(WatchbillMONTHLY!$A$54:$U$54,1,2))))=$A94,_xlfn.XLOOKUP(AM$2,WatchbillMONTHLY!$A$54:$U$54,OFFSET(WatchbillMONTHLY!$A$54:$U$54,1,2)),FALSE),TRUE,FALSE)),
IF(_xlfn.XLOOKUP(AM$2,WatchbillMONTHLY!$A$71:$U$71,OFFSET(WatchbillMONTHLY!$A$71:$U$71,1,2))=IF(_xlfn.XLOOKUP($A94,INDIRECT("_"&amp;_xlfn.XLOOKUP(AM$2,WatchbillMONTHLY!$A$71:$U$71,OFFSET(WatchbillMONTHLY!$A$71:$U$71,1,2))),INDIRECT("_"&amp;_xlfn.XLOOKUP(AM$2,WatchbillMONTHLY!$A$71:$U$71,OFFSET(WatchbillMONTHLY!$A$71:$U$71,1,2))))=$A94,_xlfn.XLOOKUP(AM$2,WatchbillMONTHLY!$A$71:$U$71,OFFSET(WatchbillMONTHLY!$A$71:$U$71,1,2)),FALSE),TRUE,FALSE)),
IF(_xlfn.XLOOKUP(AM$2,WatchbillMONTHLY!$A$88:$U$88,OFFSET(WatchbillMONTHLY!$A$88:$U$88,1,2))=IF(_xlfn.XLOOKUP($A94,INDIRECT("_"&amp;_xlfn.XLOOKUP(AM$2,WatchbillMONTHLY!$A$88:$U$88,OFFSET(WatchbillMONTHLY!$A$88:$U$88,1,2))),INDIRECT("_"&amp;_xlfn.XLOOKUP(AM$2,WatchbillMONTHLY!$A$88:$U$88,OFFSET(WatchbillMONTHLY!$A$88:$U$88,1,2))))=$A94,_xlfn.XLOOKUP(AM$2,WatchbillMONTHLY!$A$88:$U$88,OFFSET(WatchbillMONTHLY!$A$88:$U$88,1,2)),FALSE),TRUE,FALSE)),
FALSE),FALSE)</f>
        <v>0</v>
      </c>
      <c r="AN94" s="209" t="b" cm="1">
        <f t="array" aca="1" ref="AN94" ca="1">IF(AND($A94 &gt; 0, G94 &gt; 0,AN$2&lt;MiscFormulas!$A$5+1),
_xlfn.IFNA(
_xlfn.IFNA(
_xlfn.IFNA(
_xlfn.IFNA(
_xlfn.IFNA(
_xlfn.IFNA(
IF(_xlfn.XLOOKUP(AN$2,WatchbillMONTHLY!$A$3:$U$3,OFFSET(WatchbillMONTHLY!$A$3:$U$3,1,2))=IF(_xlfn.XLOOKUP($A94,INDIRECT("_"&amp;_xlfn.XLOOKUP(AN$2,WatchbillMONTHLY!$A$3:$U$3,OFFSET(WatchbillMONTHLY!$A$3:$U$3,1,2))),INDIRECT("_"&amp;_xlfn.XLOOKUP(AN$2,WatchbillMONTHLY!$A$3:$U$3,OFFSET(WatchbillMONTHLY!$A$3:$U$3,1,2))))=$A94,_xlfn.XLOOKUP(AN$2,WatchbillMONTHLY!$A$3:$U$3,OFFSET(WatchbillMONTHLY!$A$3:$U$3,1,2)),FALSE),TRUE,FALSE),
IF(_xlfn.XLOOKUP(AN$2,WatchbillMONTHLY!$A$20:$U$20,OFFSET(WatchbillMONTHLY!$A$20:$U$20,1,2))=IF(_xlfn.XLOOKUP($A94,INDIRECT("_"&amp;_xlfn.XLOOKUP(AN$2,WatchbillMONTHLY!$A$20:$U$20,OFFSET(WatchbillMONTHLY!$A$20:$U$20,1,2))),INDIRECT("_"&amp;_xlfn.XLOOKUP(AN$2,WatchbillMONTHLY!$A$20:$U$20,OFFSET(WatchbillMONTHLY!$A$20:$U$20,1,2))))=$A94,_xlfn.XLOOKUP(AN$2,WatchbillMONTHLY!$A$20:$U$20,OFFSET(WatchbillMONTHLY!$A$20:$U$20,1,2)),FALSE),TRUE,FALSE)),
IF(_xlfn.XLOOKUP(AN$2,WatchbillMONTHLY!$A$37:$U$37,OFFSET(WatchbillMONTHLY!$A$37:$U$37,1,2))=IF(_xlfn.XLOOKUP($A94,INDIRECT("_"&amp;_xlfn.XLOOKUP(AN$2,WatchbillMONTHLY!$A$37:$U$37,OFFSET(WatchbillMONTHLY!$A$37:$U$37,1,2))),INDIRECT("_"&amp;_xlfn.XLOOKUP(AN$2,WatchbillMONTHLY!$A$37:$U$37,OFFSET(WatchbillMONTHLY!$A$37:$U$37,1,2))))=$A94,_xlfn.XLOOKUP(AN$2,WatchbillMONTHLY!$A$37:$U$37,OFFSET(WatchbillMONTHLY!$A$37:$U$37,1,2)),FALSE),TRUE,FALSE)),
IF(_xlfn.XLOOKUP(AN$2,WatchbillMONTHLY!$A$54:$U$54,OFFSET(WatchbillMONTHLY!$A$54:$U$54,1,2))=IF(_xlfn.XLOOKUP($A94,INDIRECT("_"&amp;_xlfn.XLOOKUP(AN$2,WatchbillMONTHLY!$A$54:$U$54,OFFSET(WatchbillMONTHLY!$A$54:$U$54,1,2))),INDIRECT("_"&amp;_xlfn.XLOOKUP(AN$2,WatchbillMONTHLY!$A$54:$U$54,OFFSET(WatchbillMONTHLY!$A$54:$U$54,1,2))))=$A94,_xlfn.XLOOKUP(AN$2,WatchbillMONTHLY!$A$54:$U$54,OFFSET(WatchbillMONTHLY!$A$54:$U$54,1,2)),FALSE),TRUE,FALSE)),
IF(_xlfn.XLOOKUP(AN$2,WatchbillMONTHLY!$A$71:$U$71,OFFSET(WatchbillMONTHLY!$A$71:$U$71,1,2))=IF(_xlfn.XLOOKUP($A94,INDIRECT("_"&amp;_xlfn.XLOOKUP(AN$2,WatchbillMONTHLY!$A$71:$U$71,OFFSET(WatchbillMONTHLY!$A$71:$U$71,1,2))),INDIRECT("_"&amp;_xlfn.XLOOKUP(AN$2,WatchbillMONTHLY!$A$71:$U$71,OFFSET(WatchbillMONTHLY!$A$71:$U$71,1,2))))=$A94,_xlfn.XLOOKUP(AN$2,WatchbillMONTHLY!$A$71:$U$71,OFFSET(WatchbillMONTHLY!$A$71:$U$71,1,2)),FALSE),TRUE,FALSE)),
IF(_xlfn.XLOOKUP(AN$2,WatchbillMONTHLY!$A$88:$U$88,OFFSET(WatchbillMONTHLY!$A$88:$U$88,1,2))=IF(_xlfn.XLOOKUP($A94,INDIRECT("_"&amp;_xlfn.XLOOKUP(AN$2,WatchbillMONTHLY!$A$88:$U$88,OFFSET(WatchbillMONTHLY!$A$88:$U$88,1,2))),INDIRECT("_"&amp;_xlfn.XLOOKUP(AN$2,WatchbillMONTHLY!$A$88:$U$88,OFFSET(WatchbillMONTHLY!$A$88:$U$88,1,2))))=$A94,_xlfn.XLOOKUP(AN$2,WatchbillMONTHLY!$A$88:$U$88,OFFSET(WatchbillMONTHLY!$A$88:$U$88,1,2)),FALSE),TRUE,FALSE)),
FALSE),FALSE)</f>
        <v>0</v>
      </c>
      <c r="AO94" s="209" t="b" cm="1">
        <f t="array" aca="1" ref="AO94" ca="1">IF(AND($A94 &gt; 0, H94 &gt; 0,AO$2&lt;MiscFormulas!$A$5+1),
_xlfn.IFNA(
_xlfn.IFNA(
_xlfn.IFNA(
_xlfn.IFNA(
_xlfn.IFNA(
_xlfn.IFNA(
IF(_xlfn.XLOOKUP(AO$2,WatchbillMONTHLY!$A$3:$U$3,OFFSET(WatchbillMONTHLY!$A$3:$U$3,1,2))=IF(_xlfn.XLOOKUP($A94,INDIRECT("_"&amp;_xlfn.XLOOKUP(AO$2,WatchbillMONTHLY!$A$3:$U$3,OFFSET(WatchbillMONTHLY!$A$3:$U$3,1,2))),INDIRECT("_"&amp;_xlfn.XLOOKUP(AO$2,WatchbillMONTHLY!$A$3:$U$3,OFFSET(WatchbillMONTHLY!$A$3:$U$3,1,2))))=$A94,_xlfn.XLOOKUP(AO$2,WatchbillMONTHLY!$A$3:$U$3,OFFSET(WatchbillMONTHLY!$A$3:$U$3,1,2)),FALSE),TRUE,FALSE),
IF(_xlfn.XLOOKUP(AO$2,WatchbillMONTHLY!$A$20:$U$20,OFFSET(WatchbillMONTHLY!$A$20:$U$20,1,2))=IF(_xlfn.XLOOKUP($A94,INDIRECT("_"&amp;_xlfn.XLOOKUP(AO$2,WatchbillMONTHLY!$A$20:$U$20,OFFSET(WatchbillMONTHLY!$A$20:$U$20,1,2))),INDIRECT("_"&amp;_xlfn.XLOOKUP(AO$2,WatchbillMONTHLY!$A$20:$U$20,OFFSET(WatchbillMONTHLY!$A$20:$U$20,1,2))))=$A94,_xlfn.XLOOKUP(AO$2,WatchbillMONTHLY!$A$20:$U$20,OFFSET(WatchbillMONTHLY!$A$20:$U$20,1,2)),FALSE),TRUE,FALSE)),
IF(_xlfn.XLOOKUP(AO$2,WatchbillMONTHLY!$A$37:$U$37,OFFSET(WatchbillMONTHLY!$A$37:$U$37,1,2))=IF(_xlfn.XLOOKUP($A94,INDIRECT("_"&amp;_xlfn.XLOOKUP(AO$2,WatchbillMONTHLY!$A$37:$U$37,OFFSET(WatchbillMONTHLY!$A$37:$U$37,1,2))),INDIRECT("_"&amp;_xlfn.XLOOKUP(AO$2,WatchbillMONTHLY!$A$37:$U$37,OFFSET(WatchbillMONTHLY!$A$37:$U$37,1,2))))=$A94,_xlfn.XLOOKUP(AO$2,WatchbillMONTHLY!$A$37:$U$37,OFFSET(WatchbillMONTHLY!$A$37:$U$37,1,2)),FALSE),TRUE,FALSE)),
IF(_xlfn.XLOOKUP(AO$2,WatchbillMONTHLY!$A$54:$U$54,OFFSET(WatchbillMONTHLY!$A$54:$U$54,1,2))=IF(_xlfn.XLOOKUP($A94,INDIRECT("_"&amp;_xlfn.XLOOKUP(AO$2,WatchbillMONTHLY!$A$54:$U$54,OFFSET(WatchbillMONTHLY!$A$54:$U$54,1,2))),INDIRECT("_"&amp;_xlfn.XLOOKUP(AO$2,WatchbillMONTHLY!$A$54:$U$54,OFFSET(WatchbillMONTHLY!$A$54:$U$54,1,2))))=$A94,_xlfn.XLOOKUP(AO$2,WatchbillMONTHLY!$A$54:$U$54,OFFSET(WatchbillMONTHLY!$A$54:$U$54,1,2)),FALSE),TRUE,FALSE)),
IF(_xlfn.XLOOKUP(AO$2,WatchbillMONTHLY!$A$71:$U$71,OFFSET(WatchbillMONTHLY!$A$71:$U$71,1,2))=IF(_xlfn.XLOOKUP($A94,INDIRECT("_"&amp;_xlfn.XLOOKUP(AO$2,WatchbillMONTHLY!$A$71:$U$71,OFFSET(WatchbillMONTHLY!$A$71:$U$71,1,2))),INDIRECT("_"&amp;_xlfn.XLOOKUP(AO$2,WatchbillMONTHLY!$A$71:$U$71,OFFSET(WatchbillMONTHLY!$A$71:$U$71,1,2))))=$A94,_xlfn.XLOOKUP(AO$2,WatchbillMONTHLY!$A$71:$U$71,OFFSET(WatchbillMONTHLY!$A$71:$U$71,1,2)),FALSE),TRUE,FALSE)),
IF(_xlfn.XLOOKUP(AO$2,WatchbillMONTHLY!$A$88:$U$88,OFFSET(WatchbillMONTHLY!$A$88:$U$88,1,2))=IF(_xlfn.XLOOKUP($A94,INDIRECT("_"&amp;_xlfn.XLOOKUP(AO$2,WatchbillMONTHLY!$A$88:$U$88,OFFSET(WatchbillMONTHLY!$A$88:$U$88,1,2))),INDIRECT("_"&amp;_xlfn.XLOOKUP(AO$2,WatchbillMONTHLY!$A$88:$U$88,OFFSET(WatchbillMONTHLY!$A$88:$U$88,1,2))))=$A94,_xlfn.XLOOKUP(AO$2,WatchbillMONTHLY!$A$88:$U$88,OFFSET(WatchbillMONTHLY!$A$88:$U$88,1,2)),FALSE),TRUE,FALSE)),
FALSE),FALSE)</f>
        <v>0</v>
      </c>
      <c r="AP94" s="209" t="b" cm="1">
        <f t="array" aca="1" ref="AP94" ca="1">IF(AND($A94 &gt; 0, I94 &gt; 0,AP$2&lt;MiscFormulas!$A$5+1),
_xlfn.IFNA(
_xlfn.IFNA(
_xlfn.IFNA(
_xlfn.IFNA(
_xlfn.IFNA(
_xlfn.IFNA(
IF(_xlfn.XLOOKUP(AP$2,WatchbillMONTHLY!$A$3:$U$3,OFFSET(WatchbillMONTHLY!$A$3:$U$3,1,2))=IF(_xlfn.XLOOKUP($A94,INDIRECT("_"&amp;_xlfn.XLOOKUP(AP$2,WatchbillMONTHLY!$A$3:$U$3,OFFSET(WatchbillMONTHLY!$A$3:$U$3,1,2))),INDIRECT("_"&amp;_xlfn.XLOOKUP(AP$2,WatchbillMONTHLY!$A$3:$U$3,OFFSET(WatchbillMONTHLY!$A$3:$U$3,1,2))))=$A94,_xlfn.XLOOKUP(AP$2,WatchbillMONTHLY!$A$3:$U$3,OFFSET(WatchbillMONTHLY!$A$3:$U$3,1,2)),FALSE),TRUE,FALSE),
IF(_xlfn.XLOOKUP(AP$2,WatchbillMONTHLY!$A$20:$U$20,OFFSET(WatchbillMONTHLY!$A$20:$U$20,1,2))=IF(_xlfn.XLOOKUP($A94,INDIRECT("_"&amp;_xlfn.XLOOKUP(AP$2,WatchbillMONTHLY!$A$20:$U$20,OFFSET(WatchbillMONTHLY!$A$20:$U$20,1,2))),INDIRECT("_"&amp;_xlfn.XLOOKUP(AP$2,WatchbillMONTHLY!$A$20:$U$20,OFFSET(WatchbillMONTHLY!$A$20:$U$20,1,2))))=$A94,_xlfn.XLOOKUP(AP$2,WatchbillMONTHLY!$A$20:$U$20,OFFSET(WatchbillMONTHLY!$A$20:$U$20,1,2)),FALSE),TRUE,FALSE)),
IF(_xlfn.XLOOKUP(AP$2,WatchbillMONTHLY!$A$37:$U$37,OFFSET(WatchbillMONTHLY!$A$37:$U$37,1,2))=IF(_xlfn.XLOOKUP($A94,INDIRECT("_"&amp;_xlfn.XLOOKUP(AP$2,WatchbillMONTHLY!$A$37:$U$37,OFFSET(WatchbillMONTHLY!$A$37:$U$37,1,2))),INDIRECT("_"&amp;_xlfn.XLOOKUP(AP$2,WatchbillMONTHLY!$A$37:$U$37,OFFSET(WatchbillMONTHLY!$A$37:$U$37,1,2))))=$A94,_xlfn.XLOOKUP(AP$2,WatchbillMONTHLY!$A$37:$U$37,OFFSET(WatchbillMONTHLY!$A$37:$U$37,1,2)),FALSE),TRUE,FALSE)),
IF(_xlfn.XLOOKUP(AP$2,WatchbillMONTHLY!$A$54:$U$54,OFFSET(WatchbillMONTHLY!$A$54:$U$54,1,2))=IF(_xlfn.XLOOKUP($A94,INDIRECT("_"&amp;_xlfn.XLOOKUP(AP$2,WatchbillMONTHLY!$A$54:$U$54,OFFSET(WatchbillMONTHLY!$A$54:$U$54,1,2))),INDIRECT("_"&amp;_xlfn.XLOOKUP(AP$2,WatchbillMONTHLY!$A$54:$U$54,OFFSET(WatchbillMONTHLY!$A$54:$U$54,1,2))))=$A94,_xlfn.XLOOKUP(AP$2,WatchbillMONTHLY!$A$54:$U$54,OFFSET(WatchbillMONTHLY!$A$54:$U$54,1,2)),FALSE),TRUE,FALSE)),
IF(_xlfn.XLOOKUP(AP$2,WatchbillMONTHLY!$A$71:$U$71,OFFSET(WatchbillMONTHLY!$A$71:$U$71,1,2))=IF(_xlfn.XLOOKUP($A94,INDIRECT("_"&amp;_xlfn.XLOOKUP(AP$2,WatchbillMONTHLY!$A$71:$U$71,OFFSET(WatchbillMONTHLY!$A$71:$U$71,1,2))),INDIRECT("_"&amp;_xlfn.XLOOKUP(AP$2,WatchbillMONTHLY!$A$71:$U$71,OFFSET(WatchbillMONTHLY!$A$71:$U$71,1,2))))=$A94,_xlfn.XLOOKUP(AP$2,WatchbillMONTHLY!$A$71:$U$71,OFFSET(WatchbillMONTHLY!$A$71:$U$71,1,2)),FALSE),TRUE,FALSE)),
IF(_xlfn.XLOOKUP(AP$2,WatchbillMONTHLY!$A$88:$U$88,OFFSET(WatchbillMONTHLY!$A$88:$U$88,1,2))=IF(_xlfn.XLOOKUP($A94,INDIRECT("_"&amp;_xlfn.XLOOKUP(AP$2,WatchbillMONTHLY!$A$88:$U$88,OFFSET(WatchbillMONTHLY!$A$88:$U$88,1,2))),INDIRECT("_"&amp;_xlfn.XLOOKUP(AP$2,WatchbillMONTHLY!$A$88:$U$88,OFFSET(WatchbillMONTHLY!$A$88:$U$88,1,2))))=$A94,_xlfn.XLOOKUP(AP$2,WatchbillMONTHLY!$A$88:$U$88,OFFSET(WatchbillMONTHLY!$A$88:$U$88,1,2)),FALSE),TRUE,FALSE)),
FALSE),FALSE)</f>
        <v>0</v>
      </c>
      <c r="AQ94" s="209" t="b" cm="1">
        <f t="array" aca="1" ref="AQ94" ca="1">IF(AND($A94 &gt; 0, J94 &gt; 0,AQ$2&lt;MiscFormulas!$A$5+1),
_xlfn.IFNA(
_xlfn.IFNA(
_xlfn.IFNA(
_xlfn.IFNA(
_xlfn.IFNA(
_xlfn.IFNA(
IF(_xlfn.XLOOKUP(AQ$2,WatchbillMONTHLY!$A$3:$U$3,OFFSET(WatchbillMONTHLY!$A$3:$U$3,1,2))=IF(_xlfn.XLOOKUP($A94,INDIRECT("_"&amp;_xlfn.XLOOKUP(AQ$2,WatchbillMONTHLY!$A$3:$U$3,OFFSET(WatchbillMONTHLY!$A$3:$U$3,1,2))),INDIRECT("_"&amp;_xlfn.XLOOKUP(AQ$2,WatchbillMONTHLY!$A$3:$U$3,OFFSET(WatchbillMONTHLY!$A$3:$U$3,1,2))))=$A94,_xlfn.XLOOKUP(AQ$2,WatchbillMONTHLY!$A$3:$U$3,OFFSET(WatchbillMONTHLY!$A$3:$U$3,1,2)),FALSE),TRUE,FALSE),
IF(_xlfn.XLOOKUP(AQ$2,WatchbillMONTHLY!$A$20:$U$20,OFFSET(WatchbillMONTHLY!$A$20:$U$20,1,2))=IF(_xlfn.XLOOKUP($A94,INDIRECT("_"&amp;_xlfn.XLOOKUP(AQ$2,WatchbillMONTHLY!$A$20:$U$20,OFFSET(WatchbillMONTHLY!$A$20:$U$20,1,2))),INDIRECT("_"&amp;_xlfn.XLOOKUP(AQ$2,WatchbillMONTHLY!$A$20:$U$20,OFFSET(WatchbillMONTHLY!$A$20:$U$20,1,2))))=$A94,_xlfn.XLOOKUP(AQ$2,WatchbillMONTHLY!$A$20:$U$20,OFFSET(WatchbillMONTHLY!$A$20:$U$20,1,2)),FALSE),TRUE,FALSE)),
IF(_xlfn.XLOOKUP(AQ$2,WatchbillMONTHLY!$A$37:$U$37,OFFSET(WatchbillMONTHLY!$A$37:$U$37,1,2))=IF(_xlfn.XLOOKUP($A94,INDIRECT("_"&amp;_xlfn.XLOOKUP(AQ$2,WatchbillMONTHLY!$A$37:$U$37,OFFSET(WatchbillMONTHLY!$A$37:$U$37,1,2))),INDIRECT("_"&amp;_xlfn.XLOOKUP(AQ$2,WatchbillMONTHLY!$A$37:$U$37,OFFSET(WatchbillMONTHLY!$A$37:$U$37,1,2))))=$A94,_xlfn.XLOOKUP(AQ$2,WatchbillMONTHLY!$A$37:$U$37,OFFSET(WatchbillMONTHLY!$A$37:$U$37,1,2)),FALSE),TRUE,FALSE)),
IF(_xlfn.XLOOKUP(AQ$2,WatchbillMONTHLY!$A$54:$U$54,OFFSET(WatchbillMONTHLY!$A$54:$U$54,1,2))=IF(_xlfn.XLOOKUP($A94,INDIRECT("_"&amp;_xlfn.XLOOKUP(AQ$2,WatchbillMONTHLY!$A$54:$U$54,OFFSET(WatchbillMONTHLY!$A$54:$U$54,1,2))),INDIRECT("_"&amp;_xlfn.XLOOKUP(AQ$2,WatchbillMONTHLY!$A$54:$U$54,OFFSET(WatchbillMONTHLY!$A$54:$U$54,1,2))))=$A94,_xlfn.XLOOKUP(AQ$2,WatchbillMONTHLY!$A$54:$U$54,OFFSET(WatchbillMONTHLY!$A$54:$U$54,1,2)),FALSE),TRUE,FALSE)),
IF(_xlfn.XLOOKUP(AQ$2,WatchbillMONTHLY!$A$71:$U$71,OFFSET(WatchbillMONTHLY!$A$71:$U$71,1,2))=IF(_xlfn.XLOOKUP($A94,INDIRECT("_"&amp;_xlfn.XLOOKUP(AQ$2,WatchbillMONTHLY!$A$71:$U$71,OFFSET(WatchbillMONTHLY!$A$71:$U$71,1,2))),INDIRECT("_"&amp;_xlfn.XLOOKUP(AQ$2,WatchbillMONTHLY!$A$71:$U$71,OFFSET(WatchbillMONTHLY!$A$71:$U$71,1,2))))=$A94,_xlfn.XLOOKUP(AQ$2,WatchbillMONTHLY!$A$71:$U$71,OFFSET(WatchbillMONTHLY!$A$71:$U$71,1,2)),FALSE),TRUE,FALSE)),
IF(_xlfn.XLOOKUP(AQ$2,WatchbillMONTHLY!$A$88:$U$88,OFFSET(WatchbillMONTHLY!$A$88:$U$88,1,2))=IF(_xlfn.XLOOKUP($A94,INDIRECT("_"&amp;_xlfn.XLOOKUP(AQ$2,WatchbillMONTHLY!$A$88:$U$88,OFFSET(WatchbillMONTHLY!$A$88:$U$88,1,2))),INDIRECT("_"&amp;_xlfn.XLOOKUP(AQ$2,WatchbillMONTHLY!$A$88:$U$88,OFFSET(WatchbillMONTHLY!$A$88:$U$88,1,2))))=$A94,_xlfn.XLOOKUP(AQ$2,WatchbillMONTHLY!$A$88:$U$88,OFFSET(WatchbillMONTHLY!$A$88:$U$88,1,2)),FALSE),TRUE,FALSE)),
FALSE),FALSE)</f>
        <v>0</v>
      </c>
      <c r="AR94" s="209" t="b" cm="1">
        <f t="array" aca="1" ref="AR94" ca="1">IF(AND($A94 &gt; 0, K94 &gt; 0,AR$2&lt;MiscFormulas!$A$5+1),
_xlfn.IFNA(
_xlfn.IFNA(
_xlfn.IFNA(
_xlfn.IFNA(
_xlfn.IFNA(
_xlfn.IFNA(
IF(_xlfn.XLOOKUP(AR$2,WatchbillMONTHLY!$A$3:$U$3,OFFSET(WatchbillMONTHLY!$A$3:$U$3,1,2))=IF(_xlfn.XLOOKUP($A94,INDIRECT("_"&amp;_xlfn.XLOOKUP(AR$2,WatchbillMONTHLY!$A$3:$U$3,OFFSET(WatchbillMONTHLY!$A$3:$U$3,1,2))),INDIRECT("_"&amp;_xlfn.XLOOKUP(AR$2,WatchbillMONTHLY!$A$3:$U$3,OFFSET(WatchbillMONTHLY!$A$3:$U$3,1,2))))=$A94,_xlfn.XLOOKUP(AR$2,WatchbillMONTHLY!$A$3:$U$3,OFFSET(WatchbillMONTHLY!$A$3:$U$3,1,2)),FALSE),TRUE,FALSE),
IF(_xlfn.XLOOKUP(AR$2,WatchbillMONTHLY!$A$20:$U$20,OFFSET(WatchbillMONTHLY!$A$20:$U$20,1,2))=IF(_xlfn.XLOOKUP($A94,INDIRECT("_"&amp;_xlfn.XLOOKUP(AR$2,WatchbillMONTHLY!$A$20:$U$20,OFFSET(WatchbillMONTHLY!$A$20:$U$20,1,2))),INDIRECT("_"&amp;_xlfn.XLOOKUP(AR$2,WatchbillMONTHLY!$A$20:$U$20,OFFSET(WatchbillMONTHLY!$A$20:$U$20,1,2))))=$A94,_xlfn.XLOOKUP(AR$2,WatchbillMONTHLY!$A$20:$U$20,OFFSET(WatchbillMONTHLY!$A$20:$U$20,1,2)),FALSE),TRUE,FALSE)),
IF(_xlfn.XLOOKUP(AR$2,WatchbillMONTHLY!$A$37:$U$37,OFFSET(WatchbillMONTHLY!$A$37:$U$37,1,2))=IF(_xlfn.XLOOKUP($A94,INDIRECT("_"&amp;_xlfn.XLOOKUP(AR$2,WatchbillMONTHLY!$A$37:$U$37,OFFSET(WatchbillMONTHLY!$A$37:$U$37,1,2))),INDIRECT("_"&amp;_xlfn.XLOOKUP(AR$2,WatchbillMONTHLY!$A$37:$U$37,OFFSET(WatchbillMONTHLY!$A$37:$U$37,1,2))))=$A94,_xlfn.XLOOKUP(AR$2,WatchbillMONTHLY!$A$37:$U$37,OFFSET(WatchbillMONTHLY!$A$37:$U$37,1,2)),FALSE),TRUE,FALSE)),
IF(_xlfn.XLOOKUP(AR$2,WatchbillMONTHLY!$A$54:$U$54,OFFSET(WatchbillMONTHLY!$A$54:$U$54,1,2))=IF(_xlfn.XLOOKUP($A94,INDIRECT("_"&amp;_xlfn.XLOOKUP(AR$2,WatchbillMONTHLY!$A$54:$U$54,OFFSET(WatchbillMONTHLY!$A$54:$U$54,1,2))),INDIRECT("_"&amp;_xlfn.XLOOKUP(AR$2,WatchbillMONTHLY!$A$54:$U$54,OFFSET(WatchbillMONTHLY!$A$54:$U$54,1,2))))=$A94,_xlfn.XLOOKUP(AR$2,WatchbillMONTHLY!$A$54:$U$54,OFFSET(WatchbillMONTHLY!$A$54:$U$54,1,2)),FALSE),TRUE,FALSE)),
IF(_xlfn.XLOOKUP(AR$2,WatchbillMONTHLY!$A$71:$U$71,OFFSET(WatchbillMONTHLY!$A$71:$U$71,1,2))=IF(_xlfn.XLOOKUP($A94,INDIRECT("_"&amp;_xlfn.XLOOKUP(AR$2,WatchbillMONTHLY!$A$71:$U$71,OFFSET(WatchbillMONTHLY!$A$71:$U$71,1,2))),INDIRECT("_"&amp;_xlfn.XLOOKUP(AR$2,WatchbillMONTHLY!$A$71:$U$71,OFFSET(WatchbillMONTHLY!$A$71:$U$71,1,2))))=$A94,_xlfn.XLOOKUP(AR$2,WatchbillMONTHLY!$A$71:$U$71,OFFSET(WatchbillMONTHLY!$A$71:$U$71,1,2)),FALSE),TRUE,FALSE)),
IF(_xlfn.XLOOKUP(AR$2,WatchbillMONTHLY!$A$88:$U$88,OFFSET(WatchbillMONTHLY!$A$88:$U$88,1,2))=IF(_xlfn.XLOOKUP($A94,INDIRECT("_"&amp;_xlfn.XLOOKUP(AR$2,WatchbillMONTHLY!$A$88:$U$88,OFFSET(WatchbillMONTHLY!$A$88:$U$88,1,2))),INDIRECT("_"&amp;_xlfn.XLOOKUP(AR$2,WatchbillMONTHLY!$A$88:$U$88,OFFSET(WatchbillMONTHLY!$A$88:$U$88,1,2))))=$A94,_xlfn.XLOOKUP(AR$2,WatchbillMONTHLY!$A$88:$U$88,OFFSET(WatchbillMONTHLY!$A$88:$U$88,1,2)),FALSE),TRUE,FALSE)),
FALSE),FALSE)</f>
        <v>0</v>
      </c>
      <c r="AS94" s="209" t="b" cm="1">
        <f t="array" aca="1" ref="AS94" ca="1">IF(AND($A94 &gt; 0, L94 &gt; 0,AS$2&lt;MiscFormulas!$A$5+1),
_xlfn.IFNA(
_xlfn.IFNA(
_xlfn.IFNA(
_xlfn.IFNA(
_xlfn.IFNA(
_xlfn.IFNA(
IF(_xlfn.XLOOKUP(AS$2,WatchbillMONTHLY!$A$3:$U$3,OFFSET(WatchbillMONTHLY!$A$3:$U$3,1,2))=IF(_xlfn.XLOOKUP($A94,INDIRECT("_"&amp;_xlfn.XLOOKUP(AS$2,WatchbillMONTHLY!$A$3:$U$3,OFFSET(WatchbillMONTHLY!$A$3:$U$3,1,2))),INDIRECT("_"&amp;_xlfn.XLOOKUP(AS$2,WatchbillMONTHLY!$A$3:$U$3,OFFSET(WatchbillMONTHLY!$A$3:$U$3,1,2))))=$A94,_xlfn.XLOOKUP(AS$2,WatchbillMONTHLY!$A$3:$U$3,OFFSET(WatchbillMONTHLY!$A$3:$U$3,1,2)),FALSE),TRUE,FALSE),
IF(_xlfn.XLOOKUP(AS$2,WatchbillMONTHLY!$A$20:$U$20,OFFSET(WatchbillMONTHLY!$A$20:$U$20,1,2))=IF(_xlfn.XLOOKUP($A94,INDIRECT("_"&amp;_xlfn.XLOOKUP(AS$2,WatchbillMONTHLY!$A$20:$U$20,OFFSET(WatchbillMONTHLY!$A$20:$U$20,1,2))),INDIRECT("_"&amp;_xlfn.XLOOKUP(AS$2,WatchbillMONTHLY!$A$20:$U$20,OFFSET(WatchbillMONTHLY!$A$20:$U$20,1,2))))=$A94,_xlfn.XLOOKUP(AS$2,WatchbillMONTHLY!$A$20:$U$20,OFFSET(WatchbillMONTHLY!$A$20:$U$20,1,2)),FALSE),TRUE,FALSE)),
IF(_xlfn.XLOOKUP(AS$2,WatchbillMONTHLY!$A$37:$U$37,OFFSET(WatchbillMONTHLY!$A$37:$U$37,1,2))=IF(_xlfn.XLOOKUP($A94,INDIRECT("_"&amp;_xlfn.XLOOKUP(AS$2,WatchbillMONTHLY!$A$37:$U$37,OFFSET(WatchbillMONTHLY!$A$37:$U$37,1,2))),INDIRECT("_"&amp;_xlfn.XLOOKUP(AS$2,WatchbillMONTHLY!$A$37:$U$37,OFFSET(WatchbillMONTHLY!$A$37:$U$37,1,2))))=$A94,_xlfn.XLOOKUP(AS$2,WatchbillMONTHLY!$A$37:$U$37,OFFSET(WatchbillMONTHLY!$A$37:$U$37,1,2)),FALSE),TRUE,FALSE)),
IF(_xlfn.XLOOKUP(AS$2,WatchbillMONTHLY!$A$54:$U$54,OFFSET(WatchbillMONTHLY!$A$54:$U$54,1,2))=IF(_xlfn.XLOOKUP($A94,INDIRECT("_"&amp;_xlfn.XLOOKUP(AS$2,WatchbillMONTHLY!$A$54:$U$54,OFFSET(WatchbillMONTHLY!$A$54:$U$54,1,2))),INDIRECT("_"&amp;_xlfn.XLOOKUP(AS$2,WatchbillMONTHLY!$A$54:$U$54,OFFSET(WatchbillMONTHLY!$A$54:$U$54,1,2))))=$A94,_xlfn.XLOOKUP(AS$2,WatchbillMONTHLY!$A$54:$U$54,OFFSET(WatchbillMONTHLY!$A$54:$U$54,1,2)),FALSE),TRUE,FALSE)),
IF(_xlfn.XLOOKUP(AS$2,WatchbillMONTHLY!$A$71:$U$71,OFFSET(WatchbillMONTHLY!$A$71:$U$71,1,2))=IF(_xlfn.XLOOKUP($A94,INDIRECT("_"&amp;_xlfn.XLOOKUP(AS$2,WatchbillMONTHLY!$A$71:$U$71,OFFSET(WatchbillMONTHLY!$A$71:$U$71,1,2))),INDIRECT("_"&amp;_xlfn.XLOOKUP(AS$2,WatchbillMONTHLY!$A$71:$U$71,OFFSET(WatchbillMONTHLY!$A$71:$U$71,1,2))))=$A94,_xlfn.XLOOKUP(AS$2,WatchbillMONTHLY!$A$71:$U$71,OFFSET(WatchbillMONTHLY!$A$71:$U$71,1,2)),FALSE),TRUE,FALSE)),
IF(_xlfn.XLOOKUP(AS$2,WatchbillMONTHLY!$A$88:$U$88,OFFSET(WatchbillMONTHLY!$A$88:$U$88,1,2))=IF(_xlfn.XLOOKUP($A94,INDIRECT("_"&amp;_xlfn.XLOOKUP(AS$2,WatchbillMONTHLY!$A$88:$U$88,OFFSET(WatchbillMONTHLY!$A$88:$U$88,1,2))),INDIRECT("_"&amp;_xlfn.XLOOKUP(AS$2,WatchbillMONTHLY!$A$88:$U$88,OFFSET(WatchbillMONTHLY!$A$88:$U$88,1,2))))=$A94,_xlfn.XLOOKUP(AS$2,WatchbillMONTHLY!$A$88:$U$88,OFFSET(WatchbillMONTHLY!$A$88:$U$88,1,2)),FALSE),TRUE,FALSE)),
FALSE),FALSE)</f>
        <v>0</v>
      </c>
      <c r="AT94" s="209" t="b" cm="1">
        <f t="array" aca="1" ref="AT94" ca="1">IF(AND($A94 &gt; 0, M94 &gt; 0,AT$2&lt;MiscFormulas!$A$5+1),
_xlfn.IFNA(
_xlfn.IFNA(
_xlfn.IFNA(
_xlfn.IFNA(
_xlfn.IFNA(
_xlfn.IFNA(
IF(_xlfn.XLOOKUP(AT$2,WatchbillMONTHLY!$A$3:$U$3,OFFSET(WatchbillMONTHLY!$A$3:$U$3,1,2))=IF(_xlfn.XLOOKUP($A94,INDIRECT("_"&amp;_xlfn.XLOOKUP(AT$2,WatchbillMONTHLY!$A$3:$U$3,OFFSET(WatchbillMONTHLY!$A$3:$U$3,1,2))),INDIRECT("_"&amp;_xlfn.XLOOKUP(AT$2,WatchbillMONTHLY!$A$3:$U$3,OFFSET(WatchbillMONTHLY!$A$3:$U$3,1,2))))=$A94,_xlfn.XLOOKUP(AT$2,WatchbillMONTHLY!$A$3:$U$3,OFFSET(WatchbillMONTHLY!$A$3:$U$3,1,2)),FALSE),TRUE,FALSE),
IF(_xlfn.XLOOKUP(AT$2,WatchbillMONTHLY!$A$20:$U$20,OFFSET(WatchbillMONTHLY!$A$20:$U$20,1,2))=IF(_xlfn.XLOOKUP($A94,INDIRECT("_"&amp;_xlfn.XLOOKUP(AT$2,WatchbillMONTHLY!$A$20:$U$20,OFFSET(WatchbillMONTHLY!$A$20:$U$20,1,2))),INDIRECT("_"&amp;_xlfn.XLOOKUP(AT$2,WatchbillMONTHLY!$A$20:$U$20,OFFSET(WatchbillMONTHLY!$A$20:$U$20,1,2))))=$A94,_xlfn.XLOOKUP(AT$2,WatchbillMONTHLY!$A$20:$U$20,OFFSET(WatchbillMONTHLY!$A$20:$U$20,1,2)),FALSE),TRUE,FALSE)),
IF(_xlfn.XLOOKUP(AT$2,WatchbillMONTHLY!$A$37:$U$37,OFFSET(WatchbillMONTHLY!$A$37:$U$37,1,2))=IF(_xlfn.XLOOKUP($A94,INDIRECT("_"&amp;_xlfn.XLOOKUP(AT$2,WatchbillMONTHLY!$A$37:$U$37,OFFSET(WatchbillMONTHLY!$A$37:$U$37,1,2))),INDIRECT("_"&amp;_xlfn.XLOOKUP(AT$2,WatchbillMONTHLY!$A$37:$U$37,OFFSET(WatchbillMONTHLY!$A$37:$U$37,1,2))))=$A94,_xlfn.XLOOKUP(AT$2,WatchbillMONTHLY!$A$37:$U$37,OFFSET(WatchbillMONTHLY!$A$37:$U$37,1,2)),FALSE),TRUE,FALSE)),
IF(_xlfn.XLOOKUP(AT$2,WatchbillMONTHLY!$A$54:$U$54,OFFSET(WatchbillMONTHLY!$A$54:$U$54,1,2))=IF(_xlfn.XLOOKUP($A94,INDIRECT("_"&amp;_xlfn.XLOOKUP(AT$2,WatchbillMONTHLY!$A$54:$U$54,OFFSET(WatchbillMONTHLY!$A$54:$U$54,1,2))),INDIRECT("_"&amp;_xlfn.XLOOKUP(AT$2,WatchbillMONTHLY!$A$54:$U$54,OFFSET(WatchbillMONTHLY!$A$54:$U$54,1,2))))=$A94,_xlfn.XLOOKUP(AT$2,WatchbillMONTHLY!$A$54:$U$54,OFFSET(WatchbillMONTHLY!$A$54:$U$54,1,2)),FALSE),TRUE,FALSE)),
IF(_xlfn.XLOOKUP(AT$2,WatchbillMONTHLY!$A$71:$U$71,OFFSET(WatchbillMONTHLY!$A$71:$U$71,1,2))=IF(_xlfn.XLOOKUP($A94,INDIRECT("_"&amp;_xlfn.XLOOKUP(AT$2,WatchbillMONTHLY!$A$71:$U$71,OFFSET(WatchbillMONTHLY!$A$71:$U$71,1,2))),INDIRECT("_"&amp;_xlfn.XLOOKUP(AT$2,WatchbillMONTHLY!$A$71:$U$71,OFFSET(WatchbillMONTHLY!$A$71:$U$71,1,2))))=$A94,_xlfn.XLOOKUP(AT$2,WatchbillMONTHLY!$A$71:$U$71,OFFSET(WatchbillMONTHLY!$A$71:$U$71,1,2)),FALSE),TRUE,FALSE)),
IF(_xlfn.XLOOKUP(AT$2,WatchbillMONTHLY!$A$88:$U$88,OFFSET(WatchbillMONTHLY!$A$88:$U$88,1,2))=IF(_xlfn.XLOOKUP($A94,INDIRECT("_"&amp;_xlfn.XLOOKUP(AT$2,WatchbillMONTHLY!$A$88:$U$88,OFFSET(WatchbillMONTHLY!$A$88:$U$88,1,2))),INDIRECT("_"&amp;_xlfn.XLOOKUP(AT$2,WatchbillMONTHLY!$A$88:$U$88,OFFSET(WatchbillMONTHLY!$A$88:$U$88,1,2))))=$A94,_xlfn.XLOOKUP(AT$2,WatchbillMONTHLY!$A$88:$U$88,OFFSET(WatchbillMONTHLY!$A$88:$U$88,1,2)),FALSE),TRUE,FALSE)),
FALSE),FALSE)</f>
        <v>0</v>
      </c>
      <c r="AU94" s="209" t="b" cm="1">
        <f t="array" aca="1" ref="AU94" ca="1">IF(AND($A94 &gt; 0, N94 &gt; 0,AU$2&lt;MiscFormulas!$A$5+1),
_xlfn.IFNA(
_xlfn.IFNA(
_xlfn.IFNA(
_xlfn.IFNA(
_xlfn.IFNA(
_xlfn.IFNA(
IF(_xlfn.XLOOKUP(AU$2,WatchbillMONTHLY!$A$3:$U$3,OFFSET(WatchbillMONTHLY!$A$3:$U$3,1,2))=IF(_xlfn.XLOOKUP($A94,INDIRECT("_"&amp;_xlfn.XLOOKUP(AU$2,WatchbillMONTHLY!$A$3:$U$3,OFFSET(WatchbillMONTHLY!$A$3:$U$3,1,2))),INDIRECT("_"&amp;_xlfn.XLOOKUP(AU$2,WatchbillMONTHLY!$A$3:$U$3,OFFSET(WatchbillMONTHLY!$A$3:$U$3,1,2))))=$A94,_xlfn.XLOOKUP(AU$2,WatchbillMONTHLY!$A$3:$U$3,OFFSET(WatchbillMONTHLY!$A$3:$U$3,1,2)),FALSE),TRUE,FALSE),
IF(_xlfn.XLOOKUP(AU$2,WatchbillMONTHLY!$A$20:$U$20,OFFSET(WatchbillMONTHLY!$A$20:$U$20,1,2))=IF(_xlfn.XLOOKUP($A94,INDIRECT("_"&amp;_xlfn.XLOOKUP(AU$2,WatchbillMONTHLY!$A$20:$U$20,OFFSET(WatchbillMONTHLY!$A$20:$U$20,1,2))),INDIRECT("_"&amp;_xlfn.XLOOKUP(AU$2,WatchbillMONTHLY!$A$20:$U$20,OFFSET(WatchbillMONTHLY!$A$20:$U$20,1,2))))=$A94,_xlfn.XLOOKUP(AU$2,WatchbillMONTHLY!$A$20:$U$20,OFFSET(WatchbillMONTHLY!$A$20:$U$20,1,2)),FALSE),TRUE,FALSE)),
IF(_xlfn.XLOOKUP(AU$2,WatchbillMONTHLY!$A$37:$U$37,OFFSET(WatchbillMONTHLY!$A$37:$U$37,1,2))=IF(_xlfn.XLOOKUP($A94,INDIRECT("_"&amp;_xlfn.XLOOKUP(AU$2,WatchbillMONTHLY!$A$37:$U$37,OFFSET(WatchbillMONTHLY!$A$37:$U$37,1,2))),INDIRECT("_"&amp;_xlfn.XLOOKUP(AU$2,WatchbillMONTHLY!$A$37:$U$37,OFFSET(WatchbillMONTHLY!$A$37:$U$37,1,2))))=$A94,_xlfn.XLOOKUP(AU$2,WatchbillMONTHLY!$A$37:$U$37,OFFSET(WatchbillMONTHLY!$A$37:$U$37,1,2)),FALSE),TRUE,FALSE)),
IF(_xlfn.XLOOKUP(AU$2,WatchbillMONTHLY!$A$54:$U$54,OFFSET(WatchbillMONTHLY!$A$54:$U$54,1,2))=IF(_xlfn.XLOOKUP($A94,INDIRECT("_"&amp;_xlfn.XLOOKUP(AU$2,WatchbillMONTHLY!$A$54:$U$54,OFFSET(WatchbillMONTHLY!$A$54:$U$54,1,2))),INDIRECT("_"&amp;_xlfn.XLOOKUP(AU$2,WatchbillMONTHLY!$A$54:$U$54,OFFSET(WatchbillMONTHLY!$A$54:$U$54,1,2))))=$A94,_xlfn.XLOOKUP(AU$2,WatchbillMONTHLY!$A$54:$U$54,OFFSET(WatchbillMONTHLY!$A$54:$U$54,1,2)),FALSE),TRUE,FALSE)),
IF(_xlfn.XLOOKUP(AU$2,WatchbillMONTHLY!$A$71:$U$71,OFFSET(WatchbillMONTHLY!$A$71:$U$71,1,2))=IF(_xlfn.XLOOKUP($A94,INDIRECT("_"&amp;_xlfn.XLOOKUP(AU$2,WatchbillMONTHLY!$A$71:$U$71,OFFSET(WatchbillMONTHLY!$A$71:$U$71,1,2))),INDIRECT("_"&amp;_xlfn.XLOOKUP(AU$2,WatchbillMONTHLY!$A$71:$U$71,OFFSET(WatchbillMONTHLY!$A$71:$U$71,1,2))))=$A94,_xlfn.XLOOKUP(AU$2,WatchbillMONTHLY!$A$71:$U$71,OFFSET(WatchbillMONTHLY!$A$71:$U$71,1,2)),FALSE),TRUE,FALSE)),
IF(_xlfn.XLOOKUP(AU$2,WatchbillMONTHLY!$A$88:$U$88,OFFSET(WatchbillMONTHLY!$A$88:$U$88,1,2))=IF(_xlfn.XLOOKUP($A94,INDIRECT("_"&amp;_xlfn.XLOOKUP(AU$2,WatchbillMONTHLY!$A$88:$U$88,OFFSET(WatchbillMONTHLY!$A$88:$U$88,1,2))),INDIRECT("_"&amp;_xlfn.XLOOKUP(AU$2,WatchbillMONTHLY!$A$88:$U$88,OFFSET(WatchbillMONTHLY!$A$88:$U$88,1,2))))=$A94,_xlfn.XLOOKUP(AU$2,WatchbillMONTHLY!$A$88:$U$88,OFFSET(WatchbillMONTHLY!$A$88:$U$88,1,2)),FALSE),TRUE,FALSE)),
FALSE),FALSE)</f>
        <v>0</v>
      </c>
      <c r="AV94" s="209" t="b" cm="1">
        <f t="array" aca="1" ref="AV94" ca="1">IF(AND($A94 &gt; 0, O94 &gt; 0,AV$2&lt;MiscFormulas!$A$5+1),
_xlfn.IFNA(
_xlfn.IFNA(
_xlfn.IFNA(
_xlfn.IFNA(
_xlfn.IFNA(
_xlfn.IFNA(
IF(_xlfn.XLOOKUP(AV$2,WatchbillMONTHLY!$A$3:$U$3,OFFSET(WatchbillMONTHLY!$A$3:$U$3,1,2))=IF(_xlfn.XLOOKUP($A94,INDIRECT("_"&amp;_xlfn.XLOOKUP(AV$2,WatchbillMONTHLY!$A$3:$U$3,OFFSET(WatchbillMONTHLY!$A$3:$U$3,1,2))),INDIRECT("_"&amp;_xlfn.XLOOKUP(AV$2,WatchbillMONTHLY!$A$3:$U$3,OFFSET(WatchbillMONTHLY!$A$3:$U$3,1,2))))=$A94,_xlfn.XLOOKUP(AV$2,WatchbillMONTHLY!$A$3:$U$3,OFFSET(WatchbillMONTHLY!$A$3:$U$3,1,2)),FALSE),TRUE,FALSE),
IF(_xlfn.XLOOKUP(AV$2,WatchbillMONTHLY!$A$20:$U$20,OFFSET(WatchbillMONTHLY!$A$20:$U$20,1,2))=IF(_xlfn.XLOOKUP($A94,INDIRECT("_"&amp;_xlfn.XLOOKUP(AV$2,WatchbillMONTHLY!$A$20:$U$20,OFFSET(WatchbillMONTHLY!$A$20:$U$20,1,2))),INDIRECT("_"&amp;_xlfn.XLOOKUP(AV$2,WatchbillMONTHLY!$A$20:$U$20,OFFSET(WatchbillMONTHLY!$A$20:$U$20,1,2))))=$A94,_xlfn.XLOOKUP(AV$2,WatchbillMONTHLY!$A$20:$U$20,OFFSET(WatchbillMONTHLY!$A$20:$U$20,1,2)),FALSE),TRUE,FALSE)),
IF(_xlfn.XLOOKUP(AV$2,WatchbillMONTHLY!$A$37:$U$37,OFFSET(WatchbillMONTHLY!$A$37:$U$37,1,2))=IF(_xlfn.XLOOKUP($A94,INDIRECT("_"&amp;_xlfn.XLOOKUP(AV$2,WatchbillMONTHLY!$A$37:$U$37,OFFSET(WatchbillMONTHLY!$A$37:$U$37,1,2))),INDIRECT("_"&amp;_xlfn.XLOOKUP(AV$2,WatchbillMONTHLY!$A$37:$U$37,OFFSET(WatchbillMONTHLY!$A$37:$U$37,1,2))))=$A94,_xlfn.XLOOKUP(AV$2,WatchbillMONTHLY!$A$37:$U$37,OFFSET(WatchbillMONTHLY!$A$37:$U$37,1,2)),FALSE),TRUE,FALSE)),
IF(_xlfn.XLOOKUP(AV$2,WatchbillMONTHLY!$A$54:$U$54,OFFSET(WatchbillMONTHLY!$A$54:$U$54,1,2))=IF(_xlfn.XLOOKUP($A94,INDIRECT("_"&amp;_xlfn.XLOOKUP(AV$2,WatchbillMONTHLY!$A$54:$U$54,OFFSET(WatchbillMONTHLY!$A$54:$U$54,1,2))),INDIRECT("_"&amp;_xlfn.XLOOKUP(AV$2,WatchbillMONTHLY!$A$54:$U$54,OFFSET(WatchbillMONTHLY!$A$54:$U$54,1,2))))=$A94,_xlfn.XLOOKUP(AV$2,WatchbillMONTHLY!$A$54:$U$54,OFFSET(WatchbillMONTHLY!$A$54:$U$54,1,2)),FALSE),TRUE,FALSE)),
IF(_xlfn.XLOOKUP(AV$2,WatchbillMONTHLY!$A$71:$U$71,OFFSET(WatchbillMONTHLY!$A$71:$U$71,1,2))=IF(_xlfn.XLOOKUP($A94,INDIRECT("_"&amp;_xlfn.XLOOKUP(AV$2,WatchbillMONTHLY!$A$71:$U$71,OFFSET(WatchbillMONTHLY!$A$71:$U$71,1,2))),INDIRECT("_"&amp;_xlfn.XLOOKUP(AV$2,WatchbillMONTHLY!$A$71:$U$71,OFFSET(WatchbillMONTHLY!$A$71:$U$71,1,2))))=$A94,_xlfn.XLOOKUP(AV$2,WatchbillMONTHLY!$A$71:$U$71,OFFSET(WatchbillMONTHLY!$A$71:$U$71,1,2)),FALSE),TRUE,FALSE)),
IF(_xlfn.XLOOKUP(AV$2,WatchbillMONTHLY!$A$88:$U$88,OFFSET(WatchbillMONTHLY!$A$88:$U$88,1,2))=IF(_xlfn.XLOOKUP($A94,INDIRECT("_"&amp;_xlfn.XLOOKUP(AV$2,WatchbillMONTHLY!$A$88:$U$88,OFFSET(WatchbillMONTHLY!$A$88:$U$88,1,2))),INDIRECT("_"&amp;_xlfn.XLOOKUP(AV$2,WatchbillMONTHLY!$A$88:$U$88,OFFSET(WatchbillMONTHLY!$A$88:$U$88,1,2))))=$A94,_xlfn.XLOOKUP(AV$2,WatchbillMONTHLY!$A$88:$U$88,OFFSET(WatchbillMONTHLY!$A$88:$U$88,1,2)),FALSE),TRUE,FALSE)),
FALSE),FALSE)</f>
        <v>0</v>
      </c>
      <c r="AW94" s="209" t="b" cm="1">
        <f t="array" aca="1" ref="AW94" ca="1">IF(AND($A94 &gt; 0, P94 &gt; 0,AW$2&lt;MiscFormulas!$A$5+1),
_xlfn.IFNA(
_xlfn.IFNA(
_xlfn.IFNA(
_xlfn.IFNA(
_xlfn.IFNA(
_xlfn.IFNA(
IF(_xlfn.XLOOKUP(AW$2,WatchbillMONTHLY!$A$3:$U$3,OFFSET(WatchbillMONTHLY!$A$3:$U$3,1,2))=IF(_xlfn.XLOOKUP($A94,INDIRECT("_"&amp;_xlfn.XLOOKUP(AW$2,WatchbillMONTHLY!$A$3:$U$3,OFFSET(WatchbillMONTHLY!$A$3:$U$3,1,2))),INDIRECT("_"&amp;_xlfn.XLOOKUP(AW$2,WatchbillMONTHLY!$A$3:$U$3,OFFSET(WatchbillMONTHLY!$A$3:$U$3,1,2))))=$A94,_xlfn.XLOOKUP(AW$2,WatchbillMONTHLY!$A$3:$U$3,OFFSET(WatchbillMONTHLY!$A$3:$U$3,1,2)),FALSE),TRUE,FALSE),
IF(_xlfn.XLOOKUP(AW$2,WatchbillMONTHLY!$A$20:$U$20,OFFSET(WatchbillMONTHLY!$A$20:$U$20,1,2))=IF(_xlfn.XLOOKUP($A94,INDIRECT("_"&amp;_xlfn.XLOOKUP(AW$2,WatchbillMONTHLY!$A$20:$U$20,OFFSET(WatchbillMONTHLY!$A$20:$U$20,1,2))),INDIRECT("_"&amp;_xlfn.XLOOKUP(AW$2,WatchbillMONTHLY!$A$20:$U$20,OFFSET(WatchbillMONTHLY!$A$20:$U$20,1,2))))=$A94,_xlfn.XLOOKUP(AW$2,WatchbillMONTHLY!$A$20:$U$20,OFFSET(WatchbillMONTHLY!$A$20:$U$20,1,2)),FALSE),TRUE,FALSE)),
IF(_xlfn.XLOOKUP(AW$2,WatchbillMONTHLY!$A$37:$U$37,OFFSET(WatchbillMONTHLY!$A$37:$U$37,1,2))=IF(_xlfn.XLOOKUP($A94,INDIRECT("_"&amp;_xlfn.XLOOKUP(AW$2,WatchbillMONTHLY!$A$37:$U$37,OFFSET(WatchbillMONTHLY!$A$37:$U$37,1,2))),INDIRECT("_"&amp;_xlfn.XLOOKUP(AW$2,WatchbillMONTHLY!$A$37:$U$37,OFFSET(WatchbillMONTHLY!$A$37:$U$37,1,2))))=$A94,_xlfn.XLOOKUP(AW$2,WatchbillMONTHLY!$A$37:$U$37,OFFSET(WatchbillMONTHLY!$A$37:$U$37,1,2)),FALSE),TRUE,FALSE)),
IF(_xlfn.XLOOKUP(AW$2,WatchbillMONTHLY!$A$54:$U$54,OFFSET(WatchbillMONTHLY!$A$54:$U$54,1,2))=IF(_xlfn.XLOOKUP($A94,INDIRECT("_"&amp;_xlfn.XLOOKUP(AW$2,WatchbillMONTHLY!$A$54:$U$54,OFFSET(WatchbillMONTHLY!$A$54:$U$54,1,2))),INDIRECT("_"&amp;_xlfn.XLOOKUP(AW$2,WatchbillMONTHLY!$A$54:$U$54,OFFSET(WatchbillMONTHLY!$A$54:$U$54,1,2))))=$A94,_xlfn.XLOOKUP(AW$2,WatchbillMONTHLY!$A$54:$U$54,OFFSET(WatchbillMONTHLY!$A$54:$U$54,1,2)),FALSE),TRUE,FALSE)),
IF(_xlfn.XLOOKUP(AW$2,WatchbillMONTHLY!$A$71:$U$71,OFFSET(WatchbillMONTHLY!$A$71:$U$71,1,2))=IF(_xlfn.XLOOKUP($A94,INDIRECT("_"&amp;_xlfn.XLOOKUP(AW$2,WatchbillMONTHLY!$A$71:$U$71,OFFSET(WatchbillMONTHLY!$A$71:$U$71,1,2))),INDIRECT("_"&amp;_xlfn.XLOOKUP(AW$2,WatchbillMONTHLY!$A$71:$U$71,OFFSET(WatchbillMONTHLY!$A$71:$U$71,1,2))))=$A94,_xlfn.XLOOKUP(AW$2,WatchbillMONTHLY!$A$71:$U$71,OFFSET(WatchbillMONTHLY!$A$71:$U$71,1,2)),FALSE),TRUE,FALSE)),
IF(_xlfn.XLOOKUP(AW$2,WatchbillMONTHLY!$A$88:$U$88,OFFSET(WatchbillMONTHLY!$A$88:$U$88,1,2))=IF(_xlfn.XLOOKUP($A94,INDIRECT("_"&amp;_xlfn.XLOOKUP(AW$2,WatchbillMONTHLY!$A$88:$U$88,OFFSET(WatchbillMONTHLY!$A$88:$U$88,1,2))),INDIRECT("_"&amp;_xlfn.XLOOKUP(AW$2,WatchbillMONTHLY!$A$88:$U$88,OFFSET(WatchbillMONTHLY!$A$88:$U$88,1,2))))=$A94,_xlfn.XLOOKUP(AW$2,WatchbillMONTHLY!$A$88:$U$88,OFFSET(WatchbillMONTHLY!$A$88:$U$88,1,2)),FALSE),TRUE,FALSE)),
FALSE),FALSE)</f>
        <v>0</v>
      </c>
      <c r="AX94" s="209" t="b" cm="1">
        <f t="array" aca="1" ref="AX94" ca="1">IF(AND($A94 &gt; 0, Q94 &gt; 0,AX$2&lt;MiscFormulas!$A$5+1),
_xlfn.IFNA(
_xlfn.IFNA(
_xlfn.IFNA(
_xlfn.IFNA(
_xlfn.IFNA(
_xlfn.IFNA(
IF(_xlfn.XLOOKUP(AX$2,WatchbillMONTHLY!$A$3:$U$3,OFFSET(WatchbillMONTHLY!$A$3:$U$3,1,2))=IF(_xlfn.XLOOKUP($A94,INDIRECT("_"&amp;_xlfn.XLOOKUP(AX$2,WatchbillMONTHLY!$A$3:$U$3,OFFSET(WatchbillMONTHLY!$A$3:$U$3,1,2))),INDIRECT("_"&amp;_xlfn.XLOOKUP(AX$2,WatchbillMONTHLY!$A$3:$U$3,OFFSET(WatchbillMONTHLY!$A$3:$U$3,1,2))))=$A94,_xlfn.XLOOKUP(AX$2,WatchbillMONTHLY!$A$3:$U$3,OFFSET(WatchbillMONTHLY!$A$3:$U$3,1,2)),FALSE),TRUE,FALSE),
IF(_xlfn.XLOOKUP(AX$2,WatchbillMONTHLY!$A$20:$U$20,OFFSET(WatchbillMONTHLY!$A$20:$U$20,1,2))=IF(_xlfn.XLOOKUP($A94,INDIRECT("_"&amp;_xlfn.XLOOKUP(AX$2,WatchbillMONTHLY!$A$20:$U$20,OFFSET(WatchbillMONTHLY!$A$20:$U$20,1,2))),INDIRECT("_"&amp;_xlfn.XLOOKUP(AX$2,WatchbillMONTHLY!$A$20:$U$20,OFFSET(WatchbillMONTHLY!$A$20:$U$20,1,2))))=$A94,_xlfn.XLOOKUP(AX$2,WatchbillMONTHLY!$A$20:$U$20,OFFSET(WatchbillMONTHLY!$A$20:$U$20,1,2)),FALSE),TRUE,FALSE)),
IF(_xlfn.XLOOKUP(AX$2,WatchbillMONTHLY!$A$37:$U$37,OFFSET(WatchbillMONTHLY!$A$37:$U$37,1,2))=IF(_xlfn.XLOOKUP($A94,INDIRECT("_"&amp;_xlfn.XLOOKUP(AX$2,WatchbillMONTHLY!$A$37:$U$37,OFFSET(WatchbillMONTHLY!$A$37:$U$37,1,2))),INDIRECT("_"&amp;_xlfn.XLOOKUP(AX$2,WatchbillMONTHLY!$A$37:$U$37,OFFSET(WatchbillMONTHLY!$A$37:$U$37,1,2))))=$A94,_xlfn.XLOOKUP(AX$2,WatchbillMONTHLY!$A$37:$U$37,OFFSET(WatchbillMONTHLY!$A$37:$U$37,1,2)),FALSE),TRUE,FALSE)),
IF(_xlfn.XLOOKUP(AX$2,WatchbillMONTHLY!$A$54:$U$54,OFFSET(WatchbillMONTHLY!$A$54:$U$54,1,2))=IF(_xlfn.XLOOKUP($A94,INDIRECT("_"&amp;_xlfn.XLOOKUP(AX$2,WatchbillMONTHLY!$A$54:$U$54,OFFSET(WatchbillMONTHLY!$A$54:$U$54,1,2))),INDIRECT("_"&amp;_xlfn.XLOOKUP(AX$2,WatchbillMONTHLY!$A$54:$U$54,OFFSET(WatchbillMONTHLY!$A$54:$U$54,1,2))))=$A94,_xlfn.XLOOKUP(AX$2,WatchbillMONTHLY!$A$54:$U$54,OFFSET(WatchbillMONTHLY!$A$54:$U$54,1,2)),FALSE),TRUE,FALSE)),
IF(_xlfn.XLOOKUP(AX$2,WatchbillMONTHLY!$A$71:$U$71,OFFSET(WatchbillMONTHLY!$A$71:$U$71,1,2))=IF(_xlfn.XLOOKUP($A94,INDIRECT("_"&amp;_xlfn.XLOOKUP(AX$2,WatchbillMONTHLY!$A$71:$U$71,OFFSET(WatchbillMONTHLY!$A$71:$U$71,1,2))),INDIRECT("_"&amp;_xlfn.XLOOKUP(AX$2,WatchbillMONTHLY!$A$71:$U$71,OFFSET(WatchbillMONTHLY!$A$71:$U$71,1,2))))=$A94,_xlfn.XLOOKUP(AX$2,WatchbillMONTHLY!$A$71:$U$71,OFFSET(WatchbillMONTHLY!$A$71:$U$71,1,2)),FALSE),TRUE,FALSE)),
IF(_xlfn.XLOOKUP(AX$2,WatchbillMONTHLY!$A$88:$U$88,OFFSET(WatchbillMONTHLY!$A$88:$U$88,1,2))=IF(_xlfn.XLOOKUP($A94,INDIRECT("_"&amp;_xlfn.XLOOKUP(AX$2,WatchbillMONTHLY!$A$88:$U$88,OFFSET(WatchbillMONTHLY!$A$88:$U$88,1,2))),INDIRECT("_"&amp;_xlfn.XLOOKUP(AX$2,WatchbillMONTHLY!$A$88:$U$88,OFFSET(WatchbillMONTHLY!$A$88:$U$88,1,2))))=$A94,_xlfn.XLOOKUP(AX$2,WatchbillMONTHLY!$A$88:$U$88,OFFSET(WatchbillMONTHLY!$A$88:$U$88,1,2)),FALSE),TRUE,FALSE)),
FALSE),FALSE)</f>
        <v>0</v>
      </c>
      <c r="AY94" s="209" t="b" cm="1">
        <f t="array" aca="1" ref="AY94" ca="1">IF(AND($A94 &gt; 0, R94 &gt; 0,AY$2&lt;MiscFormulas!$A$5+1),
_xlfn.IFNA(
_xlfn.IFNA(
_xlfn.IFNA(
_xlfn.IFNA(
_xlfn.IFNA(
_xlfn.IFNA(
IF(_xlfn.XLOOKUP(AY$2,WatchbillMONTHLY!$A$3:$U$3,OFFSET(WatchbillMONTHLY!$A$3:$U$3,1,2))=IF(_xlfn.XLOOKUP($A94,INDIRECT("_"&amp;_xlfn.XLOOKUP(AY$2,WatchbillMONTHLY!$A$3:$U$3,OFFSET(WatchbillMONTHLY!$A$3:$U$3,1,2))),INDIRECT("_"&amp;_xlfn.XLOOKUP(AY$2,WatchbillMONTHLY!$A$3:$U$3,OFFSET(WatchbillMONTHLY!$A$3:$U$3,1,2))))=$A94,_xlfn.XLOOKUP(AY$2,WatchbillMONTHLY!$A$3:$U$3,OFFSET(WatchbillMONTHLY!$A$3:$U$3,1,2)),FALSE),TRUE,FALSE),
IF(_xlfn.XLOOKUP(AY$2,WatchbillMONTHLY!$A$20:$U$20,OFFSET(WatchbillMONTHLY!$A$20:$U$20,1,2))=IF(_xlfn.XLOOKUP($A94,INDIRECT("_"&amp;_xlfn.XLOOKUP(AY$2,WatchbillMONTHLY!$A$20:$U$20,OFFSET(WatchbillMONTHLY!$A$20:$U$20,1,2))),INDIRECT("_"&amp;_xlfn.XLOOKUP(AY$2,WatchbillMONTHLY!$A$20:$U$20,OFFSET(WatchbillMONTHLY!$A$20:$U$20,1,2))))=$A94,_xlfn.XLOOKUP(AY$2,WatchbillMONTHLY!$A$20:$U$20,OFFSET(WatchbillMONTHLY!$A$20:$U$20,1,2)),FALSE),TRUE,FALSE)),
IF(_xlfn.XLOOKUP(AY$2,WatchbillMONTHLY!$A$37:$U$37,OFFSET(WatchbillMONTHLY!$A$37:$U$37,1,2))=IF(_xlfn.XLOOKUP($A94,INDIRECT("_"&amp;_xlfn.XLOOKUP(AY$2,WatchbillMONTHLY!$A$37:$U$37,OFFSET(WatchbillMONTHLY!$A$37:$U$37,1,2))),INDIRECT("_"&amp;_xlfn.XLOOKUP(AY$2,WatchbillMONTHLY!$A$37:$U$37,OFFSET(WatchbillMONTHLY!$A$37:$U$37,1,2))))=$A94,_xlfn.XLOOKUP(AY$2,WatchbillMONTHLY!$A$37:$U$37,OFFSET(WatchbillMONTHLY!$A$37:$U$37,1,2)),FALSE),TRUE,FALSE)),
IF(_xlfn.XLOOKUP(AY$2,WatchbillMONTHLY!$A$54:$U$54,OFFSET(WatchbillMONTHLY!$A$54:$U$54,1,2))=IF(_xlfn.XLOOKUP($A94,INDIRECT("_"&amp;_xlfn.XLOOKUP(AY$2,WatchbillMONTHLY!$A$54:$U$54,OFFSET(WatchbillMONTHLY!$A$54:$U$54,1,2))),INDIRECT("_"&amp;_xlfn.XLOOKUP(AY$2,WatchbillMONTHLY!$A$54:$U$54,OFFSET(WatchbillMONTHLY!$A$54:$U$54,1,2))))=$A94,_xlfn.XLOOKUP(AY$2,WatchbillMONTHLY!$A$54:$U$54,OFFSET(WatchbillMONTHLY!$A$54:$U$54,1,2)),FALSE),TRUE,FALSE)),
IF(_xlfn.XLOOKUP(AY$2,WatchbillMONTHLY!$A$71:$U$71,OFFSET(WatchbillMONTHLY!$A$71:$U$71,1,2))=IF(_xlfn.XLOOKUP($A94,INDIRECT("_"&amp;_xlfn.XLOOKUP(AY$2,WatchbillMONTHLY!$A$71:$U$71,OFFSET(WatchbillMONTHLY!$A$71:$U$71,1,2))),INDIRECT("_"&amp;_xlfn.XLOOKUP(AY$2,WatchbillMONTHLY!$A$71:$U$71,OFFSET(WatchbillMONTHLY!$A$71:$U$71,1,2))))=$A94,_xlfn.XLOOKUP(AY$2,WatchbillMONTHLY!$A$71:$U$71,OFFSET(WatchbillMONTHLY!$A$71:$U$71,1,2)),FALSE),TRUE,FALSE)),
IF(_xlfn.XLOOKUP(AY$2,WatchbillMONTHLY!$A$88:$U$88,OFFSET(WatchbillMONTHLY!$A$88:$U$88,1,2))=IF(_xlfn.XLOOKUP($A94,INDIRECT("_"&amp;_xlfn.XLOOKUP(AY$2,WatchbillMONTHLY!$A$88:$U$88,OFFSET(WatchbillMONTHLY!$A$88:$U$88,1,2))),INDIRECT("_"&amp;_xlfn.XLOOKUP(AY$2,WatchbillMONTHLY!$A$88:$U$88,OFFSET(WatchbillMONTHLY!$A$88:$U$88,1,2))))=$A94,_xlfn.XLOOKUP(AY$2,WatchbillMONTHLY!$A$88:$U$88,OFFSET(WatchbillMONTHLY!$A$88:$U$88,1,2)),FALSE),TRUE,FALSE)),
FALSE),FALSE)</f>
        <v>0</v>
      </c>
      <c r="AZ94" s="209" t="b" cm="1">
        <f t="array" aca="1" ref="AZ94" ca="1">IF(AND($A94 &gt; 0, S94 &gt; 0,AZ$2&lt;MiscFormulas!$A$5+1),
_xlfn.IFNA(
_xlfn.IFNA(
_xlfn.IFNA(
_xlfn.IFNA(
_xlfn.IFNA(
_xlfn.IFNA(
IF(_xlfn.XLOOKUP(AZ$2,WatchbillMONTHLY!$A$3:$U$3,OFFSET(WatchbillMONTHLY!$A$3:$U$3,1,2))=IF(_xlfn.XLOOKUP($A94,INDIRECT("_"&amp;_xlfn.XLOOKUP(AZ$2,WatchbillMONTHLY!$A$3:$U$3,OFFSET(WatchbillMONTHLY!$A$3:$U$3,1,2))),INDIRECT("_"&amp;_xlfn.XLOOKUP(AZ$2,WatchbillMONTHLY!$A$3:$U$3,OFFSET(WatchbillMONTHLY!$A$3:$U$3,1,2))))=$A94,_xlfn.XLOOKUP(AZ$2,WatchbillMONTHLY!$A$3:$U$3,OFFSET(WatchbillMONTHLY!$A$3:$U$3,1,2)),FALSE),TRUE,FALSE),
IF(_xlfn.XLOOKUP(AZ$2,WatchbillMONTHLY!$A$20:$U$20,OFFSET(WatchbillMONTHLY!$A$20:$U$20,1,2))=IF(_xlfn.XLOOKUP($A94,INDIRECT("_"&amp;_xlfn.XLOOKUP(AZ$2,WatchbillMONTHLY!$A$20:$U$20,OFFSET(WatchbillMONTHLY!$A$20:$U$20,1,2))),INDIRECT("_"&amp;_xlfn.XLOOKUP(AZ$2,WatchbillMONTHLY!$A$20:$U$20,OFFSET(WatchbillMONTHLY!$A$20:$U$20,1,2))))=$A94,_xlfn.XLOOKUP(AZ$2,WatchbillMONTHLY!$A$20:$U$20,OFFSET(WatchbillMONTHLY!$A$20:$U$20,1,2)),FALSE),TRUE,FALSE)),
IF(_xlfn.XLOOKUP(AZ$2,WatchbillMONTHLY!$A$37:$U$37,OFFSET(WatchbillMONTHLY!$A$37:$U$37,1,2))=IF(_xlfn.XLOOKUP($A94,INDIRECT("_"&amp;_xlfn.XLOOKUP(AZ$2,WatchbillMONTHLY!$A$37:$U$37,OFFSET(WatchbillMONTHLY!$A$37:$U$37,1,2))),INDIRECT("_"&amp;_xlfn.XLOOKUP(AZ$2,WatchbillMONTHLY!$A$37:$U$37,OFFSET(WatchbillMONTHLY!$A$37:$U$37,1,2))))=$A94,_xlfn.XLOOKUP(AZ$2,WatchbillMONTHLY!$A$37:$U$37,OFFSET(WatchbillMONTHLY!$A$37:$U$37,1,2)),FALSE),TRUE,FALSE)),
IF(_xlfn.XLOOKUP(AZ$2,WatchbillMONTHLY!$A$54:$U$54,OFFSET(WatchbillMONTHLY!$A$54:$U$54,1,2))=IF(_xlfn.XLOOKUP($A94,INDIRECT("_"&amp;_xlfn.XLOOKUP(AZ$2,WatchbillMONTHLY!$A$54:$U$54,OFFSET(WatchbillMONTHLY!$A$54:$U$54,1,2))),INDIRECT("_"&amp;_xlfn.XLOOKUP(AZ$2,WatchbillMONTHLY!$A$54:$U$54,OFFSET(WatchbillMONTHLY!$A$54:$U$54,1,2))))=$A94,_xlfn.XLOOKUP(AZ$2,WatchbillMONTHLY!$A$54:$U$54,OFFSET(WatchbillMONTHLY!$A$54:$U$54,1,2)),FALSE),TRUE,FALSE)),
IF(_xlfn.XLOOKUP(AZ$2,WatchbillMONTHLY!$A$71:$U$71,OFFSET(WatchbillMONTHLY!$A$71:$U$71,1,2))=IF(_xlfn.XLOOKUP($A94,INDIRECT("_"&amp;_xlfn.XLOOKUP(AZ$2,WatchbillMONTHLY!$A$71:$U$71,OFFSET(WatchbillMONTHLY!$A$71:$U$71,1,2))),INDIRECT("_"&amp;_xlfn.XLOOKUP(AZ$2,WatchbillMONTHLY!$A$71:$U$71,OFFSET(WatchbillMONTHLY!$A$71:$U$71,1,2))))=$A94,_xlfn.XLOOKUP(AZ$2,WatchbillMONTHLY!$A$71:$U$71,OFFSET(WatchbillMONTHLY!$A$71:$U$71,1,2)),FALSE),TRUE,FALSE)),
IF(_xlfn.XLOOKUP(AZ$2,WatchbillMONTHLY!$A$88:$U$88,OFFSET(WatchbillMONTHLY!$A$88:$U$88,1,2))=IF(_xlfn.XLOOKUP($A94,INDIRECT("_"&amp;_xlfn.XLOOKUP(AZ$2,WatchbillMONTHLY!$A$88:$U$88,OFFSET(WatchbillMONTHLY!$A$88:$U$88,1,2))),INDIRECT("_"&amp;_xlfn.XLOOKUP(AZ$2,WatchbillMONTHLY!$A$88:$U$88,OFFSET(WatchbillMONTHLY!$A$88:$U$88,1,2))))=$A94,_xlfn.XLOOKUP(AZ$2,WatchbillMONTHLY!$A$88:$U$88,OFFSET(WatchbillMONTHLY!$A$88:$U$88,1,2)),FALSE),TRUE,FALSE)),
FALSE),FALSE)</f>
        <v>0</v>
      </c>
      <c r="BA94" s="209" t="b" cm="1">
        <f t="array" aca="1" ref="BA94" ca="1">IF(AND($A94 &gt; 0, T94 &gt; 0,BA$2&lt;MiscFormulas!$A$5+1),
_xlfn.IFNA(
_xlfn.IFNA(
_xlfn.IFNA(
_xlfn.IFNA(
_xlfn.IFNA(
_xlfn.IFNA(
IF(_xlfn.XLOOKUP(BA$2,WatchbillMONTHLY!$A$3:$U$3,OFFSET(WatchbillMONTHLY!$A$3:$U$3,1,2))=IF(_xlfn.XLOOKUP($A94,INDIRECT("_"&amp;_xlfn.XLOOKUP(BA$2,WatchbillMONTHLY!$A$3:$U$3,OFFSET(WatchbillMONTHLY!$A$3:$U$3,1,2))),INDIRECT("_"&amp;_xlfn.XLOOKUP(BA$2,WatchbillMONTHLY!$A$3:$U$3,OFFSET(WatchbillMONTHLY!$A$3:$U$3,1,2))))=$A94,_xlfn.XLOOKUP(BA$2,WatchbillMONTHLY!$A$3:$U$3,OFFSET(WatchbillMONTHLY!$A$3:$U$3,1,2)),FALSE),TRUE,FALSE),
IF(_xlfn.XLOOKUP(BA$2,WatchbillMONTHLY!$A$20:$U$20,OFFSET(WatchbillMONTHLY!$A$20:$U$20,1,2))=IF(_xlfn.XLOOKUP($A94,INDIRECT("_"&amp;_xlfn.XLOOKUP(BA$2,WatchbillMONTHLY!$A$20:$U$20,OFFSET(WatchbillMONTHLY!$A$20:$U$20,1,2))),INDIRECT("_"&amp;_xlfn.XLOOKUP(BA$2,WatchbillMONTHLY!$A$20:$U$20,OFFSET(WatchbillMONTHLY!$A$20:$U$20,1,2))))=$A94,_xlfn.XLOOKUP(BA$2,WatchbillMONTHLY!$A$20:$U$20,OFFSET(WatchbillMONTHLY!$A$20:$U$20,1,2)),FALSE),TRUE,FALSE)),
IF(_xlfn.XLOOKUP(BA$2,WatchbillMONTHLY!$A$37:$U$37,OFFSET(WatchbillMONTHLY!$A$37:$U$37,1,2))=IF(_xlfn.XLOOKUP($A94,INDIRECT("_"&amp;_xlfn.XLOOKUP(BA$2,WatchbillMONTHLY!$A$37:$U$37,OFFSET(WatchbillMONTHLY!$A$37:$U$37,1,2))),INDIRECT("_"&amp;_xlfn.XLOOKUP(BA$2,WatchbillMONTHLY!$A$37:$U$37,OFFSET(WatchbillMONTHLY!$A$37:$U$37,1,2))))=$A94,_xlfn.XLOOKUP(BA$2,WatchbillMONTHLY!$A$37:$U$37,OFFSET(WatchbillMONTHLY!$A$37:$U$37,1,2)),FALSE),TRUE,FALSE)),
IF(_xlfn.XLOOKUP(BA$2,WatchbillMONTHLY!$A$54:$U$54,OFFSET(WatchbillMONTHLY!$A$54:$U$54,1,2))=IF(_xlfn.XLOOKUP($A94,INDIRECT("_"&amp;_xlfn.XLOOKUP(BA$2,WatchbillMONTHLY!$A$54:$U$54,OFFSET(WatchbillMONTHLY!$A$54:$U$54,1,2))),INDIRECT("_"&amp;_xlfn.XLOOKUP(BA$2,WatchbillMONTHLY!$A$54:$U$54,OFFSET(WatchbillMONTHLY!$A$54:$U$54,1,2))))=$A94,_xlfn.XLOOKUP(BA$2,WatchbillMONTHLY!$A$54:$U$54,OFFSET(WatchbillMONTHLY!$A$54:$U$54,1,2)),FALSE),TRUE,FALSE)),
IF(_xlfn.XLOOKUP(BA$2,WatchbillMONTHLY!$A$71:$U$71,OFFSET(WatchbillMONTHLY!$A$71:$U$71,1,2))=IF(_xlfn.XLOOKUP($A94,INDIRECT("_"&amp;_xlfn.XLOOKUP(BA$2,WatchbillMONTHLY!$A$71:$U$71,OFFSET(WatchbillMONTHLY!$A$71:$U$71,1,2))),INDIRECT("_"&amp;_xlfn.XLOOKUP(BA$2,WatchbillMONTHLY!$A$71:$U$71,OFFSET(WatchbillMONTHLY!$A$71:$U$71,1,2))))=$A94,_xlfn.XLOOKUP(BA$2,WatchbillMONTHLY!$A$71:$U$71,OFFSET(WatchbillMONTHLY!$A$71:$U$71,1,2)),FALSE),TRUE,FALSE)),
IF(_xlfn.XLOOKUP(BA$2,WatchbillMONTHLY!$A$88:$U$88,OFFSET(WatchbillMONTHLY!$A$88:$U$88,1,2))=IF(_xlfn.XLOOKUP($A94,INDIRECT("_"&amp;_xlfn.XLOOKUP(BA$2,WatchbillMONTHLY!$A$88:$U$88,OFFSET(WatchbillMONTHLY!$A$88:$U$88,1,2))),INDIRECT("_"&amp;_xlfn.XLOOKUP(BA$2,WatchbillMONTHLY!$A$88:$U$88,OFFSET(WatchbillMONTHLY!$A$88:$U$88,1,2))))=$A94,_xlfn.XLOOKUP(BA$2,WatchbillMONTHLY!$A$88:$U$88,OFFSET(WatchbillMONTHLY!$A$88:$U$88,1,2)),FALSE),TRUE,FALSE)),
FALSE),FALSE)</f>
        <v>0</v>
      </c>
      <c r="BB94" s="209" t="b" cm="1">
        <f t="array" aca="1" ref="BB94" ca="1">IF(AND($A94 &gt; 0, U94 &gt; 0,BB$2&lt;MiscFormulas!$A$5+1),
_xlfn.IFNA(
_xlfn.IFNA(
_xlfn.IFNA(
_xlfn.IFNA(
_xlfn.IFNA(
_xlfn.IFNA(
IF(_xlfn.XLOOKUP(BB$2,WatchbillMONTHLY!$A$3:$U$3,OFFSET(WatchbillMONTHLY!$A$3:$U$3,1,2))=IF(_xlfn.XLOOKUP($A94,INDIRECT("_"&amp;_xlfn.XLOOKUP(BB$2,WatchbillMONTHLY!$A$3:$U$3,OFFSET(WatchbillMONTHLY!$A$3:$U$3,1,2))),INDIRECT("_"&amp;_xlfn.XLOOKUP(BB$2,WatchbillMONTHLY!$A$3:$U$3,OFFSET(WatchbillMONTHLY!$A$3:$U$3,1,2))))=$A94,_xlfn.XLOOKUP(BB$2,WatchbillMONTHLY!$A$3:$U$3,OFFSET(WatchbillMONTHLY!$A$3:$U$3,1,2)),FALSE),TRUE,FALSE),
IF(_xlfn.XLOOKUP(BB$2,WatchbillMONTHLY!$A$20:$U$20,OFFSET(WatchbillMONTHLY!$A$20:$U$20,1,2))=IF(_xlfn.XLOOKUP($A94,INDIRECT("_"&amp;_xlfn.XLOOKUP(BB$2,WatchbillMONTHLY!$A$20:$U$20,OFFSET(WatchbillMONTHLY!$A$20:$U$20,1,2))),INDIRECT("_"&amp;_xlfn.XLOOKUP(BB$2,WatchbillMONTHLY!$A$20:$U$20,OFFSET(WatchbillMONTHLY!$A$20:$U$20,1,2))))=$A94,_xlfn.XLOOKUP(BB$2,WatchbillMONTHLY!$A$20:$U$20,OFFSET(WatchbillMONTHLY!$A$20:$U$20,1,2)),FALSE),TRUE,FALSE)),
IF(_xlfn.XLOOKUP(BB$2,WatchbillMONTHLY!$A$37:$U$37,OFFSET(WatchbillMONTHLY!$A$37:$U$37,1,2))=IF(_xlfn.XLOOKUP($A94,INDIRECT("_"&amp;_xlfn.XLOOKUP(BB$2,WatchbillMONTHLY!$A$37:$U$37,OFFSET(WatchbillMONTHLY!$A$37:$U$37,1,2))),INDIRECT("_"&amp;_xlfn.XLOOKUP(BB$2,WatchbillMONTHLY!$A$37:$U$37,OFFSET(WatchbillMONTHLY!$A$37:$U$37,1,2))))=$A94,_xlfn.XLOOKUP(BB$2,WatchbillMONTHLY!$A$37:$U$37,OFFSET(WatchbillMONTHLY!$A$37:$U$37,1,2)),FALSE),TRUE,FALSE)),
IF(_xlfn.XLOOKUP(BB$2,WatchbillMONTHLY!$A$54:$U$54,OFFSET(WatchbillMONTHLY!$A$54:$U$54,1,2))=IF(_xlfn.XLOOKUP($A94,INDIRECT("_"&amp;_xlfn.XLOOKUP(BB$2,WatchbillMONTHLY!$A$54:$U$54,OFFSET(WatchbillMONTHLY!$A$54:$U$54,1,2))),INDIRECT("_"&amp;_xlfn.XLOOKUP(BB$2,WatchbillMONTHLY!$A$54:$U$54,OFFSET(WatchbillMONTHLY!$A$54:$U$54,1,2))))=$A94,_xlfn.XLOOKUP(BB$2,WatchbillMONTHLY!$A$54:$U$54,OFFSET(WatchbillMONTHLY!$A$54:$U$54,1,2)),FALSE),TRUE,FALSE)),
IF(_xlfn.XLOOKUP(BB$2,WatchbillMONTHLY!$A$71:$U$71,OFFSET(WatchbillMONTHLY!$A$71:$U$71,1,2))=IF(_xlfn.XLOOKUP($A94,INDIRECT("_"&amp;_xlfn.XLOOKUP(BB$2,WatchbillMONTHLY!$A$71:$U$71,OFFSET(WatchbillMONTHLY!$A$71:$U$71,1,2))),INDIRECT("_"&amp;_xlfn.XLOOKUP(BB$2,WatchbillMONTHLY!$A$71:$U$71,OFFSET(WatchbillMONTHLY!$A$71:$U$71,1,2))))=$A94,_xlfn.XLOOKUP(BB$2,WatchbillMONTHLY!$A$71:$U$71,OFFSET(WatchbillMONTHLY!$A$71:$U$71,1,2)),FALSE),TRUE,FALSE)),
IF(_xlfn.XLOOKUP(BB$2,WatchbillMONTHLY!$A$88:$U$88,OFFSET(WatchbillMONTHLY!$A$88:$U$88,1,2))=IF(_xlfn.XLOOKUP($A94,INDIRECT("_"&amp;_xlfn.XLOOKUP(BB$2,WatchbillMONTHLY!$A$88:$U$88,OFFSET(WatchbillMONTHLY!$A$88:$U$88,1,2))),INDIRECT("_"&amp;_xlfn.XLOOKUP(BB$2,WatchbillMONTHLY!$A$88:$U$88,OFFSET(WatchbillMONTHLY!$A$88:$U$88,1,2))))=$A94,_xlfn.XLOOKUP(BB$2,WatchbillMONTHLY!$A$88:$U$88,OFFSET(WatchbillMONTHLY!$A$88:$U$88,1,2)),FALSE),TRUE,FALSE)),
FALSE),FALSE)</f>
        <v>0</v>
      </c>
      <c r="BC94" s="209" t="b" cm="1">
        <f t="array" aca="1" ref="BC94" ca="1">IF(AND($A94 &gt; 0, V94 &gt; 0,BC$2&lt;MiscFormulas!$A$5+1),
_xlfn.IFNA(
_xlfn.IFNA(
_xlfn.IFNA(
_xlfn.IFNA(
_xlfn.IFNA(
_xlfn.IFNA(
IF(_xlfn.XLOOKUP(BC$2,WatchbillMONTHLY!$A$3:$U$3,OFFSET(WatchbillMONTHLY!$A$3:$U$3,1,2))=IF(_xlfn.XLOOKUP($A94,INDIRECT("_"&amp;_xlfn.XLOOKUP(BC$2,WatchbillMONTHLY!$A$3:$U$3,OFFSET(WatchbillMONTHLY!$A$3:$U$3,1,2))),INDIRECT("_"&amp;_xlfn.XLOOKUP(BC$2,WatchbillMONTHLY!$A$3:$U$3,OFFSET(WatchbillMONTHLY!$A$3:$U$3,1,2))))=$A94,_xlfn.XLOOKUP(BC$2,WatchbillMONTHLY!$A$3:$U$3,OFFSET(WatchbillMONTHLY!$A$3:$U$3,1,2)),FALSE),TRUE,FALSE),
IF(_xlfn.XLOOKUP(BC$2,WatchbillMONTHLY!$A$20:$U$20,OFFSET(WatchbillMONTHLY!$A$20:$U$20,1,2))=IF(_xlfn.XLOOKUP($A94,INDIRECT("_"&amp;_xlfn.XLOOKUP(BC$2,WatchbillMONTHLY!$A$20:$U$20,OFFSET(WatchbillMONTHLY!$A$20:$U$20,1,2))),INDIRECT("_"&amp;_xlfn.XLOOKUP(BC$2,WatchbillMONTHLY!$A$20:$U$20,OFFSET(WatchbillMONTHLY!$A$20:$U$20,1,2))))=$A94,_xlfn.XLOOKUP(BC$2,WatchbillMONTHLY!$A$20:$U$20,OFFSET(WatchbillMONTHLY!$A$20:$U$20,1,2)),FALSE),TRUE,FALSE)),
IF(_xlfn.XLOOKUP(BC$2,WatchbillMONTHLY!$A$37:$U$37,OFFSET(WatchbillMONTHLY!$A$37:$U$37,1,2))=IF(_xlfn.XLOOKUP($A94,INDIRECT("_"&amp;_xlfn.XLOOKUP(BC$2,WatchbillMONTHLY!$A$37:$U$37,OFFSET(WatchbillMONTHLY!$A$37:$U$37,1,2))),INDIRECT("_"&amp;_xlfn.XLOOKUP(BC$2,WatchbillMONTHLY!$A$37:$U$37,OFFSET(WatchbillMONTHLY!$A$37:$U$37,1,2))))=$A94,_xlfn.XLOOKUP(BC$2,WatchbillMONTHLY!$A$37:$U$37,OFFSET(WatchbillMONTHLY!$A$37:$U$37,1,2)),FALSE),TRUE,FALSE)),
IF(_xlfn.XLOOKUP(BC$2,WatchbillMONTHLY!$A$54:$U$54,OFFSET(WatchbillMONTHLY!$A$54:$U$54,1,2))=IF(_xlfn.XLOOKUP($A94,INDIRECT("_"&amp;_xlfn.XLOOKUP(BC$2,WatchbillMONTHLY!$A$54:$U$54,OFFSET(WatchbillMONTHLY!$A$54:$U$54,1,2))),INDIRECT("_"&amp;_xlfn.XLOOKUP(BC$2,WatchbillMONTHLY!$A$54:$U$54,OFFSET(WatchbillMONTHLY!$A$54:$U$54,1,2))))=$A94,_xlfn.XLOOKUP(BC$2,WatchbillMONTHLY!$A$54:$U$54,OFFSET(WatchbillMONTHLY!$A$54:$U$54,1,2)),FALSE),TRUE,FALSE)),
IF(_xlfn.XLOOKUP(BC$2,WatchbillMONTHLY!$A$71:$U$71,OFFSET(WatchbillMONTHLY!$A$71:$U$71,1,2))=IF(_xlfn.XLOOKUP($A94,INDIRECT("_"&amp;_xlfn.XLOOKUP(BC$2,WatchbillMONTHLY!$A$71:$U$71,OFFSET(WatchbillMONTHLY!$A$71:$U$71,1,2))),INDIRECT("_"&amp;_xlfn.XLOOKUP(BC$2,WatchbillMONTHLY!$A$71:$U$71,OFFSET(WatchbillMONTHLY!$A$71:$U$71,1,2))))=$A94,_xlfn.XLOOKUP(BC$2,WatchbillMONTHLY!$A$71:$U$71,OFFSET(WatchbillMONTHLY!$A$71:$U$71,1,2)),FALSE),TRUE,FALSE)),
IF(_xlfn.XLOOKUP(BC$2,WatchbillMONTHLY!$A$88:$U$88,OFFSET(WatchbillMONTHLY!$A$88:$U$88,1,2))=IF(_xlfn.XLOOKUP($A94,INDIRECT("_"&amp;_xlfn.XLOOKUP(BC$2,WatchbillMONTHLY!$A$88:$U$88,OFFSET(WatchbillMONTHLY!$A$88:$U$88,1,2))),INDIRECT("_"&amp;_xlfn.XLOOKUP(BC$2,WatchbillMONTHLY!$A$88:$U$88,OFFSET(WatchbillMONTHLY!$A$88:$U$88,1,2))))=$A94,_xlfn.XLOOKUP(BC$2,WatchbillMONTHLY!$A$88:$U$88,OFFSET(WatchbillMONTHLY!$A$88:$U$88,1,2)),FALSE),TRUE,FALSE)),
FALSE),FALSE)</f>
        <v>0</v>
      </c>
      <c r="BD94" s="209" t="b" cm="1">
        <f t="array" aca="1" ref="BD94" ca="1">IF(AND($A94 &gt; 0, W94 &gt; 0,BD$2&lt;MiscFormulas!$A$5+1),
_xlfn.IFNA(
_xlfn.IFNA(
_xlfn.IFNA(
_xlfn.IFNA(
_xlfn.IFNA(
_xlfn.IFNA(
IF(_xlfn.XLOOKUP(BD$2,WatchbillMONTHLY!$A$3:$U$3,OFFSET(WatchbillMONTHLY!$A$3:$U$3,1,2))=IF(_xlfn.XLOOKUP($A94,INDIRECT("_"&amp;_xlfn.XLOOKUP(BD$2,WatchbillMONTHLY!$A$3:$U$3,OFFSET(WatchbillMONTHLY!$A$3:$U$3,1,2))),INDIRECT("_"&amp;_xlfn.XLOOKUP(BD$2,WatchbillMONTHLY!$A$3:$U$3,OFFSET(WatchbillMONTHLY!$A$3:$U$3,1,2))))=$A94,_xlfn.XLOOKUP(BD$2,WatchbillMONTHLY!$A$3:$U$3,OFFSET(WatchbillMONTHLY!$A$3:$U$3,1,2)),FALSE),TRUE,FALSE),
IF(_xlfn.XLOOKUP(BD$2,WatchbillMONTHLY!$A$20:$U$20,OFFSET(WatchbillMONTHLY!$A$20:$U$20,1,2))=IF(_xlfn.XLOOKUP($A94,INDIRECT("_"&amp;_xlfn.XLOOKUP(BD$2,WatchbillMONTHLY!$A$20:$U$20,OFFSET(WatchbillMONTHLY!$A$20:$U$20,1,2))),INDIRECT("_"&amp;_xlfn.XLOOKUP(BD$2,WatchbillMONTHLY!$A$20:$U$20,OFFSET(WatchbillMONTHLY!$A$20:$U$20,1,2))))=$A94,_xlfn.XLOOKUP(BD$2,WatchbillMONTHLY!$A$20:$U$20,OFFSET(WatchbillMONTHLY!$A$20:$U$20,1,2)),FALSE),TRUE,FALSE)),
IF(_xlfn.XLOOKUP(BD$2,WatchbillMONTHLY!$A$37:$U$37,OFFSET(WatchbillMONTHLY!$A$37:$U$37,1,2))=IF(_xlfn.XLOOKUP($A94,INDIRECT("_"&amp;_xlfn.XLOOKUP(BD$2,WatchbillMONTHLY!$A$37:$U$37,OFFSET(WatchbillMONTHLY!$A$37:$U$37,1,2))),INDIRECT("_"&amp;_xlfn.XLOOKUP(BD$2,WatchbillMONTHLY!$A$37:$U$37,OFFSET(WatchbillMONTHLY!$A$37:$U$37,1,2))))=$A94,_xlfn.XLOOKUP(BD$2,WatchbillMONTHLY!$A$37:$U$37,OFFSET(WatchbillMONTHLY!$A$37:$U$37,1,2)),FALSE),TRUE,FALSE)),
IF(_xlfn.XLOOKUP(BD$2,WatchbillMONTHLY!$A$54:$U$54,OFFSET(WatchbillMONTHLY!$A$54:$U$54,1,2))=IF(_xlfn.XLOOKUP($A94,INDIRECT("_"&amp;_xlfn.XLOOKUP(BD$2,WatchbillMONTHLY!$A$54:$U$54,OFFSET(WatchbillMONTHLY!$A$54:$U$54,1,2))),INDIRECT("_"&amp;_xlfn.XLOOKUP(BD$2,WatchbillMONTHLY!$A$54:$U$54,OFFSET(WatchbillMONTHLY!$A$54:$U$54,1,2))))=$A94,_xlfn.XLOOKUP(BD$2,WatchbillMONTHLY!$A$54:$U$54,OFFSET(WatchbillMONTHLY!$A$54:$U$54,1,2)),FALSE),TRUE,FALSE)),
IF(_xlfn.XLOOKUP(BD$2,WatchbillMONTHLY!$A$71:$U$71,OFFSET(WatchbillMONTHLY!$A$71:$U$71,1,2))=IF(_xlfn.XLOOKUP($A94,INDIRECT("_"&amp;_xlfn.XLOOKUP(BD$2,WatchbillMONTHLY!$A$71:$U$71,OFFSET(WatchbillMONTHLY!$A$71:$U$71,1,2))),INDIRECT("_"&amp;_xlfn.XLOOKUP(BD$2,WatchbillMONTHLY!$A$71:$U$71,OFFSET(WatchbillMONTHLY!$A$71:$U$71,1,2))))=$A94,_xlfn.XLOOKUP(BD$2,WatchbillMONTHLY!$A$71:$U$71,OFFSET(WatchbillMONTHLY!$A$71:$U$71,1,2)),FALSE),TRUE,FALSE)),
IF(_xlfn.XLOOKUP(BD$2,WatchbillMONTHLY!$A$88:$U$88,OFFSET(WatchbillMONTHLY!$A$88:$U$88,1,2))=IF(_xlfn.XLOOKUP($A94,INDIRECT("_"&amp;_xlfn.XLOOKUP(BD$2,WatchbillMONTHLY!$A$88:$U$88,OFFSET(WatchbillMONTHLY!$A$88:$U$88,1,2))),INDIRECT("_"&amp;_xlfn.XLOOKUP(BD$2,WatchbillMONTHLY!$A$88:$U$88,OFFSET(WatchbillMONTHLY!$A$88:$U$88,1,2))))=$A94,_xlfn.XLOOKUP(BD$2,WatchbillMONTHLY!$A$88:$U$88,OFFSET(WatchbillMONTHLY!$A$88:$U$88,1,2)),FALSE),TRUE,FALSE)),
FALSE),FALSE)</f>
        <v>0</v>
      </c>
      <c r="BE94" s="209" t="b" cm="1">
        <f t="array" aca="1" ref="BE94" ca="1">IF(AND($A94 &gt; 0, X94 &gt; 0,BE$2&lt;MiscFormulas!$A$5+1),
_xlfn.IFNA(
_xlfn.IFNA(
_xlfn.IFNA(
_xlfn.IFNA(
_xlfn.IFNA(
_xlfn.IFNA(
IF(_xlfn.XLOOKUP(BE$2,WatchbillMONTHLY!$A$3:$U$3,OFFSET(WatchbillMONTHLY!$A$3:$U$3,1,2))=IF(_xlfn.XLOOKUP($A94,INDIRECT("_"&amp;_xlfn.XLOOKUP(BE$2,WatchbillMONTHLY!$A$3:$U$3,OFFSET(WatchbillMONTHLY!$A$3:$U$3,1,2))),INDIRECT("_"&amp;_xlfn.XLOOKUP(BE$2,WatchbillMONTHLY!$A$3:$U$3,OFFSET(WatchbillMONTHLY!$A$3:$U$3,1,2))))=$A94,_xlfn.XLOOKUP(BE$2,WatchbillMONTHLY!$A$3:$U$3,OFFSET(WatchbillMONTHLY!$A$3:$U$3,1,2)),FALSE),TRUE,FALSE),
IF(_xlfn.XLOOKUP(BE$2,WatchbillMONTHLY!$A$20:$U$20,OFFSET(WatchbillMONTHLY!$A$20:$U$20,1,2))=IF(_xlfn.XLOOKUP($A94,INDIRECT("_"&amp;_xlfn.XLOOKUP(BE$2,WatchbillMONTHLY!$A$20:$U$20,OFFSET(WatchbillMONTHLY!$A$20:$U$20,1,2))),INDIRECT("_"&amp;_xlfn.XLOOKUP(BE$2,WatchbillMONTHLY!$A$20:$U$20,OFFSET(WatchbillMONTHLY!$A$20:$U$20,1,2))))=$A94,_xlfn.XLOOKUP(BE$2,WatchbillMONTHLY!$A$20:$U$20,OFFSET(WatchbillMONTHLY!$A$20:$U$20,1,2)),FALSE),TRUE,FALSE)),
IF(_xlfn.XLOOKUP(BE$2,WatchbillMONTHLY!$A$37:$U$37,OFFSET(WatchbillMONTHLY!$A$37:$U$37,1,2))=IF(_xlfn.XLOOKUP($A94,INDIRECT("_"&amp;_xlfn.XLOOKUP(BE$2,WatchbillMONTHLY!$A$37:$U$37,OFFSET(WatchbillMONTHLY!$A$37:$U$37,1,2))),INDIRECT("_"&amp;_xlfn.XLOOKUP(BE$2,WatchbillMONTHLY!$A$37:$U$37,OFFSET(WatchbillMONTHLY!$A$37:$U$37,1,2))))=$A94,_xlfn.XLOOKUP(BE$2,WatchbillMONTHLY!$A$37:$U$37,OFFSET(WatchbillMONTHLY!$A$37:$U$37,1,2)),FALSE),TRUE,FALSE)),
IF(_xlfn.XLOOKUP(BE$2,WatchbillMONTHLY!$A$54:$U$54,OFFSET(WatchbillMONTHLY!$A$54:$U$54,1,2))=IF(_xlfn.XLOOKUP($A94,INDIRECT("_"&amp;_xlfn.XLOOKUP(BE$2,WatchbillMONTHLY!$A$54:$U$54,OFFSET(WatchbillMONTHLY!$A$54:$U$54,1,2))),INDIRECT("_"&amp;_xlfn.XLOOKUP(BE$2,WatchbillMONTHLY!$A$54:$U$54,OFFSET(WatchbillMONTHLY!$A$54:$U$54,1,2))))=$A94,_xlfn.XLOOKUP(BE$2,WatchbillMONTHLY!$A$54:$U$54,OFFSET(WatchbillMONTHLY!$A$54:$U$54,1,2)),FALSE),TRUE,FALSE)),
IF(_xlfn.XLOOKUP(BE$2,WatchbillMONTHLY!$A$71:$U$71,OFFSET(WatchbillMONTHLY!$A$71:$U$71,1,2))=IF(_xlfn.XLOOKUP($A94,INDIRECT("_"&amp;_xlfn.XLOOKUP(BE$2,WatchbillMONTHLY!$A$71:$U$71,OFFSET(WatchbillMONTHLY!$A$71:$U$71,1,2))),INDIRECT("_"&amp;_xlfn.XLOOKUP(BE$2,WatchbillMONTHLY!$A$71:$U$71,OFFSET(WatchbillMONTHLY!$A$71:$U$71,1,2))))=$A94,_xlfn.XLOOKUP(BE$2,WatchbillMONTHLY!$A$71:$U$71,OFFSET(WatchbillMONTHLY!$A$71:$U$71,1,2)),FALSE),TRUE,FALSE)),
IF(_xlfn.XLOOKUP(BE$2,WatchbillMONTHLY!$A$88:$U$88,OFFSET(WatchbillMONTHLY!$A$88:$U$88,1,2))=IF(_xlfn.XLOOKUP($A94,INDIRECT("_"&amp;_xlfn.XLOOKUP(BE$2,WatchbillMONTHLY!$A$88:$U$88,OFFSET(WatchbillMONTHLY!$A$88:$U$88,1,2))),INDIRECT("_"&amp;_xlfn.XLOOKUP(BE$2,WatchbillMONTHLY!$A$88:$U$88,OFFSET(WatchbillMONTHLY!$A$88:$U$88,1,2))))=$A94,_xlfn.XLOOKUP(BE$2,WatchbillMONTHLY!$A$88:$U$88,OFFSET(WatchbillMONTHLY!$A$88:$U$88,1,2)),FALSE),TRUE,FALSE)),
FALSE),FALSE)</f>
        <v>0</v>
      </c>
      <c r="BF94" s="209" t="b" cm="1">
        <f t="array" aca="1" ref="BF94" ca="1">IF(AND($A94 &gt; 0, Y94 &gt; 0,BF$2&lt;MiscFormulas!$A$5+1),
_xlfn.IFNA(
_xlfn.IFNA(
_xlfn.IFNA(
_xlfn.IFNA(
_xlfn.IFNA(
_xlfn.IFNA(
IF(_xlfn.XLOOKUP(BF$2,WatchbillMONTHLY!$A$3:$U$3,OFFSET(WatchbillMONTHLY!$A$3:$U$3,1,2))=IF(_xlfn.XLOOKUP($A94,INDIRECT("_"&amp;_xlfn.XLOOKUP(BF$2,WatchbillMONTHLY!$A$3:$U$3,OFFSET(WatchbillMONTHLY!$A$3:$U$3,1,2))),INDIRECT("_"&amp;_xlfn.XLOOKUP(BF$2,WatchbillMONTHLY!$A$3:$U$3,OFFSET(WatchbillMONTHLY!$A$3:$U$3,1,2))))=$A94,_xlfn.XLOOKUP(BF$2,WatchbillMONTHLY!$A$3:$U$3,OFFSET(WatchbillMONTHLY!$A$3:$U$3,1,2)),FALSE),TRUE,FALSE),
IF(_xlfn.XLOOKUP(BF$2,WatchbillMONTHLY!$A$20:$U$20,OFFSET(WatchbillMONTHLY!$A$20:$U$20,1,2))=IF(_xlfn.XLOOKUP($A94,INDIRECT("_"&amp;_xlfn.XLOOKUP(BF$2,WatchbillMONTHLY!$A$20:$U$20,OFFSET(WatchbillMONTHLY!$A$20:$U$20,1,2))),INDIRECT("_"&amp;_xlfn.XLOOKUP(BF$2,WatchbillMONTHLY!$A$20:$U$20,OFFSET(WatchbillMONTHLY!$A$20:$U$20,1,2))))=$A94,_xlfn.XLOOKUP(BF$2,WatchbillMONTHLY!$A$20:$U$20,OFFSET(WatchbillMONTHLY!$A$20:$U$20,1,2)),FALSE),TRUE,FALSE)),
IF(_xlfn.XLOOKUP(BF$2,WatchbillMONTHLY!$A$37:$U$37,OFFSET(WatchbillMONTHLY!$A$37:$U$37,1,2))=IF(_xlfn.XLOOKUP($A94,INDIRECT("_"&amp;_xlfn.XLOOKUP(BF$2,WatchbillMONTHLY!$A$37:$U$37,OFFSET(WatchbillMONTHLY!$A$37:$U$37,1,2))),INDIRECT("_"&amp;_xlfn.XLOOKUP(BF$2,WatchbillMONTHLY!$A$37:$U$37,OFFSET(WatchbillMONTHLY!$A$37:$U$37,1,2))))=$A94,_xlfn.XLOOKUP(BF$2,WatchbillMONTHLY!$A$37:$U$37,OFFSET(WatchbillMONTHLY!$A$37:$U$37,1,2)),FALSE),TRUE,FALSE)),
IF(_xlfn.XLOOKUP(BF$2,WatchbillMONTHLY!$A$54:$U$54,OFFSET(WatchbillMONTHLY!$A$54:$U$54,1,2))=IF(_xlfn.XLOOKUP($A94,INDIRECT("_"&amp;_xlfn.XLOOKUP(BF$2,WatchbillMONTHLY!$A$54:$U$54,OFFSET(WatchbillMONTHLY!$A$54:$U$54,1,2))),INDIRECT("_"&amp;_xlfn.XLOOKUP(BF$2,WatchbillMONTHLY!$A$54:$U$54,OFFSET(WatchbillMONTHLY!$A$54:$U$54,1,2))))=$A94,_xlfn.XLOOKUP(BF$2,WatchbillMONTHLY!$A$54:$U$54,OFFSET(WatchbillMONTHLY!$A$54:$U$54,1,2)),FALSE),TRUE,FALSE)),
IF(_xlfn.XLOOKUP(BF$2,WatchbillMONTHLY!$A$71:$U$71,OFFSET(WatchbillMONTHLY!$A$71:$U$71,1,2))=IF(_xlfn.XLOOKUP($A94,INDIRECT("_"&amp;_xlfn.XLOOKUP(BF$2,WatchbillMONTHLY!$A$71:$U$71,OFFSET(WatchbillMONTHLY!$A$71:$U$71,1,2))),INDIRECT("_"&amp;_xlfn.XLOOKUP(BF$2,WatchbillMONTHLY!$A$71:$U$71,OFFSET(WatchbillMONTHLY!$A$71:$U$71,1,2))))=$A94,_xlfn.XLOOKUP(BF$2,WatchbillMONTHLY!$A$71:$U$71,OFFSET(WatchbillMONTHLY!$A$71:$U$71,1,2)),FALSE),TRUE,FALSE)),
IF(_xlfn.XLOOKUP(BF$2,WatchbillMONTHLY!$A$88:$U$88,OFFSET(WatchbillMONTHLY!$A$88:$U$88,1,2))=IF(_xlfn.XLOOKUP($A94,INDIRECT("_"&amp;_xlfn.XLOOKUP(BF$2,WatchbillMONTHLY!$A$88:$U$88,OFFSET(WatchbillMONTHLY!$A$88:$U$88,1,2))),INDIRECT("_"&amp;_xlfn.XLOOKUP(BF$2,WatchbillMONTHLY!$A$88:$U$88,OFFSET(WatchbillMONTHLY!$A$88:$U$88,1,2))))=$A94,_xlfn.XLOOKUP(BF$2,WatchbillMONTHLY!$A$88:$U$88,OFFSET(WatchbillMONTHLY!$A$88:$U$88,1,2)),FALSE),TRUE,FALSE)),
FALSE),FALSE)</f>
        <v>0</v>
      </c>
      <c r="BG94" s="209" t="b" cm="1">
        <f t="array" aca="1" ref="BG94" ca="1">IF(AND($A94 &gt; 0, Z94 &gt; 0,BG$2&lt;MiscFormulas!$A$5+1),
_xlfn.IFNA(
_xlfn.IFNA(
_xlfn.IFNA(
_xlfn.IFNA(
_xlfn.IFNA(
_xlfn.IFNA(
IF(_xlfn.XLOOKUP(BG$2,WatchbillMONTHLY!$A$3:$U$3,OFFSET(WatchbillMONTHLY!$A$3:$U$3,1,2))=IF(_xlfn.XLOOKUP($A94,INDIRECT("_"&amp;_xlfn.XLOOKUP(BG$2,WatchbillMONTHLY!$A$3:$U$3,OFFSET(WatchbillMONTHLY!$A$3:$U$3,1,2))),INDIRECT("_"&amp;_xlfn.XLOOKUP(BG$2,WatchbillMONTHLY!$A$3:$U$3,OFFSET(WatchbillMONTHLY!$A$3:$U$3,1,2))))=$A94,_xlfn.XLOOKUP(BG$2,WatchbillMONTHLY!$A$3:$U$3,OFFSET(WatchbillMONTHLY!$A$3:$U$3,1,2)),FALSE),TRUE,FALSE),
IF(_xlfn.XLOOKUP(BG$2,WatchbillMONTHLY!$A$20:$U$20,OFFSET(WatchbillMONTHLY!$A$20:$U$20,1,2))=IF(_xlfn.XLOOKUP($A94,INDIRECT("_"&amp;_xlfn.XLOOKUP(BG$2,WatchbillMONTHLY!$A$20:$U$20,OFFSET(WatchbillMONTHLY!$A$20:$U$20,1,2))),INDIRECT("_"&amp;_xlfn.XLOOKUP(BG$2,WatchbillMONTHLY!$A$20:$U$20,OFFSET(WatchbillMONTHLY!$A$20:$U$20,1,2))))=$A94,_xlfn.XLOOKUP(BG$2,WatchbillMONTHLY!$A$20:$U$20,OFFSET(WatchbillMONTHLY!$A$20:$U$20,1,2)),FALSE),TRUE,FALSE)),
IF(_xlfn.XLOOKUP(BG$2,WatchbillMONTHLY!$A$37:$U$37,OFFSET(WatchbillMONTHLY!$A$37:$U$37,1,2))=IF(_xlfn.XLOOKUP($A94,INDIRECT("_"&amp;_xlfn.XLOOKUP(BG$2,WatchbillMONTHLY!$A$37:$U$37,OFFSET(WatchbillMONTHLY!$A$37:$U$37,1,2))),INDIRECT("_"&amp;_xlfn.XLOOKUP(BG$2,WatchbillMONTHLY!$A$37:$U$37,OFFSET(WatchbillMONTHLY!$A$37:$U$37,1,2))))=$A94,_xlfn.XLOOKUP(BG$2,WatchbillMONTHLY!$A$37:$U$37,OFFSET(WatchbillMONTHLY!$A$37:$U$37,1,2)),FALSE),TRUE,FALSE)),
IF(_xlfn.XLOOKUP(BG$2,WatchbillMONTHLY!$A$54:$U$54,OFFSET(WatchbillMONTHLY!$A$54:$U$54,1,2))=IF(_xlfn.XLOOKUP($A94,INDIRECT("_"&amp;_xlfn.XLOOKUP(BG$2,WatchbillMONTHLY!$A$54:$U$54,OFFSET(WatchbillMONTHLY!$A$54:$U$54,1,2))),INDIRECT("_"&amp;_xlfn.XLOOKUP(BG$2,WatchbillMONTHLY!$A$54:$U$54,OFFSET(WatchbillMONTHLY!$A$54:$U$54,1,2))))=$A94,_xlfn.XLOOKUP(BG$2,WatchbillMONTHLY!$A$54:$U$54,OFFSET(WatchbillMONTHLY!$A$54:$U$54,1,2)),FALSE),TRUE,FALSE)),
IF(_xlfn.XLOOKUP(BG$2,WatchbillMONTHLY!$A$71:$U$71,OFFSET(WatchbillMONTHLY!$A$71:$U$71,1,2))=IF(_xlfn.XLOOKUP($A94,INDIRECT("_"&amp;_xlfn.XLOOKUP(BG$2,WatchbillMONTHLY!$A$71:$U$71,OFFSET(WatchbillMONTHLY!$A$71:$U$71,1,2))),INDIRECT("_"&amp;_xlfn.XLOOKUP(BG$2,WatchbillMONTHLY!$A$71:$U$71,OFFSET(WatchbillMONTHLY!$A$71:$U$71,1,2))))=$A94,_xlfn.XLOOKUP(BG$2,WatchbillMONTHLY!$A$71:$U$71,OFFSET(WatchbillMONTHLY!$A$71:$U$71,1,2)),FALSE),TRUE,FALSE)),
IF(_xlfn.XLOOKUP(BG$2,WatchbillMONTHLY!$A$88:$U$88,OFFSET(WatchbillMONTHLY!$A$88:$U$88,1,2))=IF(_xlfn.XLOOKUP($A94,INDIRECT("_"&amp;_xlfn.XLOOKUP(BG$2,WatchbillMONTHLY!$A$88:$U$88,OFFSET(WatchbillMONTHLY!$A$88:$U$88,1,2))),INDIRECT("_"&amp;_xlfn.XLOOKUP(BG$2,WatchbillMONTHLY!$A$88:$U$88,OFFSET(WatchbillMONTHLY!$A$88:$U$88,1,2))))=$A94,_xlfn.XLOOKUP(BG$2,WatchbillMONTHLY!$A$88:$U$88,OFFSET(WatchbillMONTHLY!$A$88:$U$88,1,2)),FALSE),TRUE,FALSE)),
FALSE),FALSE)</f>
        <v>0</v>
      </c>
      <c r="BH94" s="209" t="b" cm="1">
        <f t="array" aca="1" ref="BH94" ca="1">IF(AND($A94 &gt; 0, AA94 &gt; 0,BH$2&lt;MiscFormulas!$A$5+1),
_xlfn.IFNA(
_xlfn.IFNA(
_xlfn.IFNA(
_xlfn.IFNA(
_xlfn.IFNA(
_xlfn.IFNA(
IF(_xlfn.XLOOKUP(BH$2,WatchbillMONTHLY!$A$3:$U$3,OFFSET(WatchbillMONTHLY!$A$3:$U$3,1,2))=IF(_xlfn.XLOOKUP($A94,INDIRECT("_"&amp;_xlfn.XLOOKUP(BH$2,WatchbillMONTHLY!$A$3:$U$3,OFFSET(WatchbillMONTHLY!$A$3:$U$3,1,2))),INDIRECT("_"&amp;_xlfn.XLOOKUP(BH$2,WatchbillMONTHLY!$A$3:$U$3,OFFSET(WatchbillMONTHLY!$A$3:$U$3,1,2))))=$A94,_xlfn.XLOOKUP(BH$2,WatchbillMONTHLY!$A$3:$U$3,OFFSET(WatchbillMONTHLY!$A$3:$U$3,1,2)),FALSE),TRUE,FALSE),
IF(_xlfn.XLOOKUP(BH$2,WatchbillMONTHLY!$A$20:$U$20,OFFSET(WatchbillMONTHLY!$A$20:$U$20,1,2))=IF(_xlfn.XLOOKUP($A94,INDIRECT("_"&amp;_xlfn.XLOOKUP(BH$2,WatchbillMONTHLY!$A$20:$U$20,OFFSET(WatchbillMONTHLY!$A$20:$U$20,1,2))),INDIRECT("_"&amp;_xlfn.XLOOKUP(BH$2,WatchbillMONTHLY!$A$20:$U$20,OFFSET(WatchbillMONTHLY!$A$20:$U$20,1,2))))=$A94,_xlfn.XLOOKUP(BH$2,WatchbillMONTHLY!$A$20:$U$20,OFFSET(WatchbillMONTHLY!$A$20:$U$20,1,2)),FALSE),TRUE,FALSE)),
IF(_xlfn.XLOOKUP(BH$2,WatchbillMONTHLY!$A$37:$U$37,OFFSET(WatchbillMONTHLY!$A$37:$U$37,1,2))=IF(_xlfn.XLOOKUP($A94,INDIRECT("_"&amp;_xlfn.XLOOKUP(BH$2,WatchbillMONTHLY!$A$37:$U$37,OFFSET(WatchbillMONTHLY!$A$37:$U$37,1,2))),INDIRECT("_"&amp;_xlfn.XLOOKUP(BH$2,WatchbillMONTHLY!$A$37:$U$37,OFFSET(WatchbillMONTHLY!$A$37:$U$37,1,2))))=$A94,_xlfn.XLOOKUP(BH$2,WatchbillMONTHLY!$A$37:$U$37,OFFSET(WatchbillMONTHLY!$A$37:$U$37,1,2)),FALSE),TRUE,FALSE)),
IF(_xlfn.XLOOKUP(BH$2,WatchbillMONTHLY!$A$54:$U$54,OFFSET(WatchbillMONTHLY!$A$54:$U$54,1,2))=IF(_xlfn.XLOOKUP($A94,INDIRECT("_"&amp;_xlfn.XLOOKUP(BH$2,WatchbillMONTHLY!$A$54:$U$54,OFFSET(WatchbillMONTHLY!$A$54:$U$54,1,2))),INDIRECT("_"&amp;_xlfn.XLOOKUP(BH$2,WatchbillMONTHLY!$A$54:$U$54,OFFSET(WatchbillMONTHLY!$A$54:$U$54,1,2))))=$A94,_xlfn.XLOOKUP(BH$2,WatchbillMONTHLY!$A$54:$U$54,OFFSET(WatchbillMONTHLY!$A$54:$U$54,1,2)),FALSE),TRUE,FALSE)),
IF(_xlfn.XLOOKUP(BH$2,WatchbillMONTHLY!$A$71:$U$71,OFFSET(WatchbillMONTHLY!$A$71:$U$71,1,2))=IF(_xlfn.XLOOKUP($A94,INDIRECT("_"&amp;_xlfn.XLOOKUP(BH$2,WatchbillMONTHLY!$A$71:$U$71,OFFSET(WatchbillMONTHLY!$A$71:$U$71,1,2))),INDIRECT("_"&amp;_xlfn.XLOOKUP(BH$2,WatchbillMONTHLY!$A$71:$U$71,OFFSET(WatchbillMONTHLY!$A$71:$U$71,1,2))))=$A94,_xlfn.XLOOKUP(BH$2,WatchbillMONTHLY!$A$71:$U$71,OFFSET(WatchbillMONTHLY!$A$71:$U$71,1,2)),FALSE),TRUE,FALSE)),
IF(_xlfn.XLOOKUP(BH$2,WatchbillMONTHLY!$A$88:$U$88,OFFSET(WatchbillMONTHLY!$A$88:$U$88,1,2))=IF(_xlfn.XLOOKUP($A94,INDIRECT("_"&amp;_xlfn.XLOOKUP(BH$2,WatchbillMONTHLY!$A$88:$U$88,OFFSET(WatchbillMONTHLY!$A$88:$U$88,1,2))),INDIRECT("_"&amp;_xlfn.XLOOKUP(BH$2,WatchbillMONTHLY!$A$88:$U$88,OFFSET(WatchbillMONTHLY!$A$88:$U$88,1,2))))=$A94,_xlfn.XLOOKUP(BH$2,WatchbillMONTHLY!$A$88:$U$88,OFFSET(WatchbillMONTHLY!$A$88:$U$88,1,2)),FALSE),TRUE,FALSE)),
FALSE),FALSE)</f>
        <v>0</v>
      </c>
      <c r="BI94" s="209" t="b" cm="1">
        <f t="array" aca="1" ref="BI94" ca="1">IF(AND($A94 &gt; 0, AB94 &gt; 0,BI$2&lt;MiscFormulas!$A$5+1),
_xlfn.IFNA(
_xlfn.IFNA(
_xlfn.IFNA(
_xlfn.IFNA(
_xlfn.IFNA(
_xlfn.IFNA(
IF(_xlfn.XLOOKUP(BI$2,WatchbillMONTHLY!$A$3:$U$3,OFFSET(WatchbillMONTHLY!$A$3:$U$3,1,2))=IF(_xlfn.XLOOKUP($A94,INDIRECT("_"&amp;_xlfn.XLOOKUP(BI$2,WatchbillMONTHLY!$A$3:$U$3,OFFSET(WatchbillMONTHLY!$A$3:$U$3,1,2))),INDIRECT("_"&amp;_xlfn.XLOOKUP(BI$2,WatchbillMONTHLY!$A$3:$U$3,OFFSET(WatchbillMONTHLY!$A$3:$U$3,1,2))))=$A94,_xlfn.XLOOKUP(BI$2,WatchbillMONTHLY!$A$3:$U$3,OFFSET(WatchbillMONTHLY!$A$3:$U$3,1,2)),FALSE),TRUE,FALSE),
IF(_xlfn.XLOOKUP(BI$2,WatchbillMONTHLY!$A$20:$U$20,OFFSET(WatchbillMONTHLY!$A$20:$U$20,1,2))=IF(_xlfn.XLOOKUP($A94,INDIRECT("_"&amp;_xlfn.XLOOKUP(BI$2,WatchbillMONTHLY!$A$20:$U$20,OFFSET(WatchbillMONTHLY!$A$20:$U$20,1,2))),INDIRECT("_"&amp;_xlfn.XLOOKUP(BI$2,WatchbillMONTHLY!$A$20:$U$20,OFFSET(WatchbillMONTHLY!$A$20:$U$20,1,2))))=$A94,_xlfn.XLOOKUP(BI$2,WatchbillMONTHLY!$A$20:$U$20,OFFSET(WatchbillMONTHLY!$A$20:$U$20,1,2)),FALSE),TRUE,FALSE)),
IF(_xlfn.XLOOKUP(BI$2,WatchbillMONTHLY!$A$37:$U$37,OFFSET(WatchbillMONTHLY!$A$37:$U$37,1,2))=IF(_xlfn.XLOOKUP($A94,INDIRECT("_"&amp;_xlfn.XLOOKUP(BI$2,WatchbillMONTHLY!$A$37:$U$37,OFFSET(WatchbillMONTHLY!$A$37:$U$37,1,2))),INDIRECT("_"&amp;_xlfn.XLOOKUP(BI$2,WatchbillMONTHLY!$A$37:$U$37,OFFSET(WatchbillMONTHLY!$A$37:$U$37,1,2))))=$A94,_xlfn.XLOOKUP(BI$2,WatchbillMONTHLY!$A$37:$U$37,OFFSET(WatchbillMONTHLY!$A$37:$U$37,1,2)),FALSE),TRUE,FALSE)),
IF(_xlfn.XLOOKUP(BI$2,WatchbillMONTHLY!$A$54:$U$54,OFFSET(WatchbillMONTHLY!$A$54:$U$54,1,2))=IF(_xlfn.XLOOKUP($A94,INDIRECT("_"&amp;_xlfn.XLOOKUP(BI$2,WatchbillMONTHLY!$A$54:$U$54,OFFSET(WatchbillMONTHLY!$A$54:$U$54,1,2))),INDIRECT("_"&amp;_xlfn.XLOOKUP(BI$2,WatchbillMONTHLY!$A$54:$U$54,OFFSET(WatchbillMONTHLY!$A$54:$U$54,1,2))))=$A94,_xlfn.XLOOKUP(BI$2,WatchbillMONTHLY!$A$54:$U$54,OFFSET(WatchbillMONTHLY!$A$54:$U$54,1,2)),FALSE),TRUE,FALSE)),
IF(_xlfn.XLOOKUP(BI$2,WatchbillMONTHLY!$A$71:$U$71,OFFSET(WatchbillMONTHLY!$A$71:$U$71,1,2))=IF(_xlfn.XLOOKUP($A94,INDIRECT("_"&amp;_xlfn.XLOOKUP(BI$2,WatchbillMONTHLY!$A$71:$U$71,OFFSET(WatchbillMONTHLY!$A$71:$U$71,1,2))),INDIRECT("_"&amp;_xlfn.XLOOKUP(BI$2,WatchbillMONTHLY!$A$71:$U$71,OFFSET(WatchbillMONTHLY!$A$71:$U$71,1,2))))=$A94,_xlfn.XLOOKUP(BI$2,WatchbillMONTHLY!$A$71:$U$71,OFFSET(WatchbillMONTHLY!$A$71:$U$71,1,2)),FALSE),TRUE,FALSE)),
IF(_xlfn.XLOOKUP(BI$2,WatchbillMONTHLY!$A$88:$U$88,OFFSET(WatchbillMONTHLY!$A$88:$U$88,1,2))=IF(_xlfn.XLOOKUP($A94,INDIRECT("_"&amp;_xlfn.XLOOKUP(BI$2,WatchbillMONTHLY!$A$88:$U$88,OFFSET(WatchbillMONTHLY!$A$88:$U$88,1,2))),INDIRECT("_"&amp;_xlfn.XLOOKUP(BI$2,WatchbillMONTHLY!$A$88:$U$88,OFFSET(WatchbillMONTHLY!$A$88:$U$88,1,2))))=$A94,_xlfn.XLOOKUP(BI$2,WatchbillMONTHLY!$A$88:$U$88,OFFSET(WatchbillMONTHLY!$A$88:$U$88,1,2)),FALSE),TRUE,FALSE)),
FALSE),FALSE)</f>
        <v>0</v>
      </c>
      <c r="BJ94" s="209" t="b" cm="1">
        <f t="array" aca="1" ref="BJ94" ca="1">IF(AND($A94 &gt; 0, AC94 &gt; 0,BJ$2&lt;MiscFormulas!$A$5+1),
_xlfn.IFNA(
_xlfn.IFNA(
_xlfn.IFNA(
_xlfn.IFNA(
_xlfn.IFNA(
_xlfn.IFNA(
IF(_xlfn.XLOOKUP(BJ$2,WatchbillMONTHLY!$A$3:$U$3,OFFSET(WatchbillMONTHLY!$A$3:$U$3,1,2))=IF(_xlfn.XLOOKUP($A94,INDIRECT("_"&amp;_xlfn.XLOOKUP(BJ$2,WatchbillMONTHLY!$A$3:$U$3,OFFSET(WatchbillMONTHLY!$A$3:$U$3,1,2))),INDIRECT("_"&amp;_xlfn.XLOOKUP(BJ$2,WatchbillMONTHLY!$A$3:$U$3,OFFSET(WatchbillMONTHLY!$A$3:$U$3,1,2))))=$A94,_xlfn.XLOOKUP(BJ$2,WatchbillMONTHLY!$A$3:$U$3,OFFSET(WatchbillMONTHLY!$A$3:$U$3,1,2)),FALSE),TRUE,FALSE),
IF(_xlfn.XLOOKUP(BJ$2,WatchbillMONTHLY!$A$20:$U$20,OFFSET(WatchbillMONTHLY!$A$20:$U$20,1,2))=IF(_xlfn.XLOOKUP($A94,INDIRECT("_"&amp;_xlfn.XLOOKUP(BJ$2,WatchbillMONTHLY!$A$20:$U$20,OFFSET(WatchbillMONTHLY!$A$20:$U$20,1,2))),INDIRECT("_"&amp;_xlfn.XLOOKUP(BJ$2,WatchbillMONTHLY!$A$20:$U$20,OFFSET(WatchbillMONTHLY!$A$20:$U$20,1,2))))=$A94,_xlfn.XLOOKUP(BJ$2,WatchbillMONTHLY!$A$20:$U$20,OFFSET(WatchbillMONTHLY!$A$20:$U$20,1,2)),FALSE),TRUE,FALSE)),
IF(_xlfn.XLOOKUP(BJ$2,WatchbillMONTHLY!$A$37:$U$37,OFFSET(WatchbillMONTHLY!$A$37:$U$37,1,2))=IF(_xlfn.XLOOKUP($A94,INDIRECT("_"&amp;_xlfn.XLOOKUP(BJ$2,WatchbillMONTHLY!$A$37:$U$37,OFFSET(WatchbillMONTHLY!$A$37:$U$37,1,2))),INDIRECT("_"&amp;_xlfn.XLOOKUP(BJ$2,WatchbillMONTHLY!$A$37:$U$37,OFFSET(WatchbillMONTHLY!$A$37:$U$37,1,2))))=$A94,_xlfn.XLOOKUP(BJ$2,WatchbillMONTHLY!$A$37:$U$37,OFFSET(WatchbillMONTHLY!$A$37:$U$37,1,2)),FALSE),TRUE,FALSE)),
IF(_xlfn.XLOOKUP(BJ$2,WatchbillMONTHLY!$A$54:$U$54,OFFSET(WatchbillMONTHLY!$A$54:$U$54,1,2))=IF(_xlfn.XLOOKUP($A94,INDIRECT("_"&amp;_xlfn.XLOOKUP(BJ$2,WatchbillMONTHLY!$A$54:$U$54,OFFSET(WatchbillMONTHLY!$A$54:$U$54,1,2))),INDIRECT("_"&amp;_xlfn.XLOOKUP(BJ$2,WatchbillMONTHLY!$A$54:$U$54,OFFSET(WatchbillMONTHLY!$A$54:$U$54,1,2))))=$A94,_xlfn.XLOOKUP(BJ$2,WatchbillMONTHLY!$A$54:$U$54,OFFSET(WatchbillMONTHLY!$A$54:$U$54,1,2)),FALSE),TRUE,FALSE)),
IF(_xlfn.XLOOKUP(BJ$2,WatchbillMONTHLY!$A$71:$U$71,OFFSET(WatchbillMONTHLY!$A$71:$U$71,1,2))=IF(_xlfn.XLOOKUP($A94,INDIRECT("_"&amp;_xlfn.XLOOKUP(BJ$2,WatchbillMONTHLY!$A$71:$U$71,OFFSET(WatchbillMONTHLY!$A$71:$U$71,1,2))),INDIRECT("_"&amp;_xlfn.XLOOKUP(BJ$2,WatchbillMONTHLY!$A$71:$U$71,OFFSET(WatchbillMONTHLY!$A$71:$U$71,1,2))))=$A94,_xlfn.XLOOKUP(BJ$2,WatchbillMONTHLY!$A$71:$U$71,OFFSET(WatchbillMONTHLY!$A$71:$U$71,1,2)),FALSE),TRUE,FALSE)),
IF(_xlfn.XLOOKUP(BJ$2,WatchbillMONTHLY!$A$88:$U$88,OFFSET(WatchbillMONTHLY!$A$88:$U$88,1,2))=IF(_xlfn.XLOOKUP($A94,INDIRECT("_"&amp;_xlfn.XLOOKUP(BJ$2,WatchbillMONTHLY!$A$88:$U$88,OFFSET(WatchbillMONTHLY!$A$88:$U$88,1,2))),INDIRECT("_"&amp;_xlfn.XLOOKUP(BJ$2,WatchbillMONTHLY!$A$88:$U$88,OFFSET(WatchbillMONTHLY!$A$88:$U$88,1,2))))=$A94,_xlfn.XLOOKUP(BJ$2,WatchbillMONTHLY!$A$88:$U$88,OFFSET(WatchbillMONTHLY!$A$88:$U$88,1,2)),FALSE),TRUE,FALSE)),
FALSE),FALSE)</f>
        <v>0</v>
      </c>
      <c r="BK94" s="209" t="b" cm="1">
        <f t="array" aca="1" ref="BK94" ca="1">IF(AND($A94 &gt; 0, AD94 &gt; 0,BK$2&lt;MiscFormulas!$A$5+1),
_xlfn.IFNA(
_xlfn.IFNA(
_xlfn.IFNA(
_xlfn.IFNA(
_xlfn.IFNA(
_xlfn.IFNA(
IF(_xlfn.XLOOKUP(BK$2,WatchbillMONTHLY!$A$3:$U$3,OFFSET(WatchbillMONTHLY!$A$3:$U$3,1,2))=IF(_xlfn.XLOOKUP($A94,INDIRECT("_"&amp;_xlfn.XLOOKUP(BK$2,WatchbillMONTHLY!$A$3:$U$3,OFFSET(WatchbillMONTHLY!$A$3:$U$3,1,2))),INDIRECT("_"&amp;_xlfn.XLOOKUP(BK$2,WatchbillMONTHLY!$A$3:$U$3,OFFSET(WatchbillMONTHLY!$A$3:$U$3,1,2))))=$A94,_xlfn.XLOOKUP(BK$2,WatchbillMONTHLY!$A$3:$U$3,OFFSET(WatchbillMONTHLY!$A$3:$U$3,1,2)),FALSE),TRUE,FALSE),
IF(_xlfn.XLOOKUP(BK$2,WatchbillMONTHLY!$A$20:$U$20,OFFSET(WatchbillMONTHLY!$A$20:$U$20,1,2))=IF(_xlfn.XLOOKUP($A94,INDIRECT("_"&amp;_xlfn.XLOOKUP(BK$2,WatchbillMONTHLY!$A$20:$U$20,OFFSET(WatchbillMONTHLY!$A$20:$U$20,1,2))),INDIRECT("_"&amp;_xlfn.XLOOKUP(BK$2,WatchbillMONTHLY!$A$20:$U$20,OFFSET(WatchbillMONTHLY!$A$20:$U$20,1,2))))=$A94,_xlfn.XLOOKUP(BK$2,WatchbillMONTHLY!$A$20:$U$20,OFFSET(WatchbillMONTHLY!$A$20:$U$20,1,2)),FALSE),TRUE,FALSE)),
IF(_xlfn.XLOOKUP(BK$2,WatchbillMONTHLY!$A$37:$U$37,OFFSET(WatchbillMONTHLY!$A$37:$U$37,1,2))=IF(_xlfn.XLOOKUP($A94,INDIRECT("_"&amp;_xlfn.XLOOKUP(BK$2,WatchbillMONTHLY!$A$37:$U$37,OFFSET(WatchbillMONTHLY!$A$37:$U$37,1,2))),INDIRECT("_"&amp;_xlfn.XLOOKUP(BK$2,WatchbillMONTHLY!$A$37:$U$37,OFFSET(WatchbillMONTHLY!$A$37:$U$37,1,2))))=$A94,_xlfn.XLOOKUP(BK$2,WatchbillMONTHLY!$A$37:$U$37,OFFSET(WatchbillMONTHLY!$A$37:$U$37,1,2)),FALSE),TRUE,FALSE)),
IF(_xlfn.XLOOKUP(BK$2,WatchbillMONTHLY!$A$54:$U$54,OFFSET(WatchbillMONTHLY!$A$54:$U$54,1,2))=IF(_xlfn.XLOOKUP($A94,INDIRECT("_"&amp;_xlfn.XLOOKUP(BK$2,WatchbillMONTHLY!$A$54:$U$54,OFFSET(WatchbillMONTHLY!$A$54:$U$54,1,2))),INDIRECT("_"&amp;_xlfn.XLOOKUP(BK$2,WatchbillMONTHLY!$A$54:$U$54,OFFSET(WatchbillMONTHLY!$A$54:$U$54,1,2))))=$A94,_xlfn.XLOOKUP(BK$2,WatchbillMONTHLY!$A$54:$U$54,OFFSET(WatchbillMONTHLY!$A$54:$U$54,1,2)),FALSE),TRUE,FALSE)),
IF(_xlfn.XLOOKUP(BK$2,WatchbillMONTHLY!$A$71:$U$71,OFFSET(WatchbillMONTHLY!$A$71:$U$71,1,2))=IF(_xlfn.XLOOKUP($A94,INDIRECT("_"&amp;_xlfn.XLOOKUP(BK$2,WatchbillMONTHLY!$A$71:$U$71,OFFSET(WatchbillMONTHLY!$A$71:$U$71,1,2))),INDIRECT("_"&amp;_xlfn.XLOOKUP(BK$2,WatchbillMONTHLY!$A$71:$U$71,OFFSET(WatchbillMONTHLY!$A$71:$U$71,1,2))))=$A94,_xlfn.XLOOKUP(BK$2,WatchbillMONTHLY!$A$71:$U$71,OFFSET(WatchbillMONTHLY!$A$71:$U$71,1,2)),FALSE),TRUE,FALSE)),
IF(_xlfn.XLOOKUP(BK$2,WatchbillMONTHLY!$A$88:$U$88,OFFSET(WatchbillMONTHLY!$A$88:$U$88,1,2))=IF(_xlfn.XLOOKUP($A94,INDIRECT("_"&amp;_xlfn.XLOOKUP(BK$2,WatchbillMONTHLY!$A$88:$U$88,OFFSET(WatchbillMONTHLY!$A$88:$U$88,1,2))),INDIRECT("_"&amp;_xlfn.XLOOKUP(BK$2,WatchbillMONTHLY!$A$88:$U$88,OFFSET(WatchbillMONTHLY!$A$88:$U$88,1,2))))=$A94,_xlfn.XLOOKUP(BK$2,WatchbillMONTHLY!$A$88:$U$88,OFFSET(WatchbillMONTHLY!$A$88:$U$88,1,2)),FALSE),TRUE,FALSE)),
FALSE),FALSE)</f>
        <v>0</v>
      </c>
      <c r="BL94" s="209" t="b" cm="1">
        <f t="array" aca="1" ref="BL94" ca="1">IF(AND($A94 &gt; 0, AE94 &gt; 0,BL$2&lt;MiscFormulas!$A$5+1),
_xlfn.IFNA(
_xlfn.IFNA(
_xlfn.IFNA(
_xlfn.IFNA(
_xlfn.IFNA(
_xlfn.IFNA(
IF(_xlfn.XLOOKUP(BL$2,WatchbillMONTHLY!$A$3:$U$3,OFFSET(WatchbillMONTHLY!$A$3:$U$3,1,2))=IF(_xlfn.XLOOKUP($A94,INDIRECT("_"&amp;_xlfn.XLOOKUP(BL$2,WatchbillMONTHLY!$A$3:$U$3,OFFSET(WatchbillMONTHLY!$A$3:$U$3,1,2))),INDIRECT("_"&amp;_xlfn.XLOOKUP(BL$2,WatchbillMONTHLY!$A$3:$U$3,OFFSET(WatchbillMONTHLY!$A$3:$U$3,1,2))))=$A94,_xlfn.XLOOKUP(BL$2,WatchbillMONTHLY!$A$3:$U$3,OFFSET(WatchbillMONTHLY!$A$3:$U$3,1,2)),FALSE),TRUE,FALSE),
IF(_xlfn.XLOOKUP(BL$2,WatchbillMONTHLY!$A$20:$U$20,OFFSET(WatchbillMONTHLY!$A$20:$U$20,1,2))=IF(_xlfn.XLOOKUP($A94,INDIRECT("_"&amp;_xlfn.XLOOKUP(BL$2,WatchbillMONTHLY!$A$20:$U$20,OFFSET(WatchbillMONTHLY!$A$20:$U$20,1,2))),INDIRECT("_"&amp;_xlfn.XLOOKUP(BL$2,WatchbillMONTHLY!$A$20:$U$20,OFFSET(WatchbillMONTHLY!$A$20:$U$20,1,2))))=$A94,_xlfn.XLOOKUP(BL$2,WatchbillMONTHLY!$A$20:$U$20,OFFSET(WatchbillMONTHLY!$A$20:$U$20,1,2)),FALSE),TRUE,FALSE)),
IF(_xlfn.XLOOKUP(BL$2,WatchbillMONTHLY!$A$37:$U$37,OFFSET(WatchbillMONTHLY!$A$37:$U$37,1,2))=IF(_xlfn.XLOOKUP($A94,INDIRECT("_"&amp;_xlfn.XLOOKUP(BL$2,WatchbillMONTHLY!$A$37:$U$37,OFFSET(WatchbillMONTHLY!$A$37:$U$37,1,2))),INDIRECT("_"&amp;_xlfn.XLOOKUP(BL$2,WatchbillMONTHLY!$A$37:$U$37,OFFSET(WatchbillMONTHLY!$A$37:$U$37,1,2))))=$A94,_xlfn.XLOOKUP(BL$2,WatchbillMONTHLY!$A$37:$U$37,OFFSET(WatchbillMONTHLY!$A$37:$U$37,1,2)),FALSE),TRUE,FALSE)),
IF(_xlfn.XLOOKUP(BL$2,WatchbillMONTHLY!$A$54:$U$54,OFFSET(WatchbillMONTHLY!$A$54:$U$54,1,2))=IF(_xlfn.XLOOKUP($A94,INDIRECT("_"&amp;_xlfn.XLOOKUP(BL$2,WatchbillMONTHLY!$A$54:$U$54,OFFSET(WatchbillMONTHLY!$A$54:$U$54,1,2))),INDIRECT("_"&amp;_xlfn.XLOOKUP(BL$2,WatchbillMONTHLY!$A$54:$U$54,OFFSET(WatchbillMONTHLY!$A$54:$U$54,1,2))))=$A94,_xlfn.XLOOKUP(BL$2,WatchbillMONTHLY!$A$54:$U$54,OFFSET(WatchbillMONTHLY!$A$54:$U$54,1,2)),FALSE),TRUE,FALSE)),
IF(_xlfn.XLOOKUP(BL$2,WatchbillMONTHLY!$A$71:$U$71,OFFSET(WatchbillMONTHLY!$A$71:$U$71,1,2))=IF(_xlfn.XLOOKUP($A94,INDIRECT("_"&amp;_xlfn.XLOOKUP(BL$2,WatchbillMONTHLY!$A$71:$U$71,OFFSET(WatchbillMONTHLY!$A$71:$U$71,1,2))),INDIRECT("_"&amp;_xlfn.XLOOKUP(BL$2,WatchbillMONTHLY!$A$71:$U$71,OFFSET(WatchbillMONTHLY!$A$71:$U$71,1,2))))=$A94,_xlfn.XLOOKUP(BL$2,WatchbillMONTHLY!$A$71:$U$71,OFFSET(WatchbillMONTHLY!$A$71:$U$71,1,2)),FALSE),TRUE,FALSE)),
IF(_xlfn.XLOOKUP(BL$2,WatchbillMONTHLY!$A$88:$U$88,OFFSET(WatchbillMONTHLY!$A$88:$U$88,1,2))=IF(_xlfn.XLOOKUP($A94,INDIRECT("_"&amp;_xlfn.XLOOKUP(BL$2,WatchbillMONTHLY!$A$88:$U$88,OFFSET(WatchbillMONTHLY!$A$88:$U$88,1,2))),INDIRECT("_"&amp;_xlfn.XLOOKUP(BL$2,WatchbillMONTHLY!$A$88:$U$88,OFFSET(WatchbillMONTHLY!$A$88:$U$88,1,2))))=$A94,_xlfn.XLOOKUP(BL$2,WatchbillMONTHLY!$A$88:$U$88,OFFSET(WatchbillMONTHLY!$A$88:$U$88,1,2)),FALSE),TRUE,FALSE)),
FALSE),FALSE)</f>
        <v>0</v>
      </c>
      <c r="BM94" s="209" t="b" cm="1">
        <f t="array" aca="1" ref="BM94" ca="1">IF(AND($A94 &gt; 0, AF94 &gt; 0,BM$2&lt;MiscFormulas!$A$5+1),
_xlfn.IFNA(
_xlfn.IFNA(
_xlfn.IFNA(
_xlfn.IFNA(
_xlfn.IFNA(
_xlfn.IFNA(
IF(_xlfn.XLOOKUP(BM$2,WatchbillMONTHLY!$A$3:$U$3,OFFSET(WatchbillMONTHLY!$A$3:$U$3,1,2))=IF(_xlfn.XLOOKUP($A94,INDIRECT("_"&amp;_xlfn.XLOOKUP(BM$2,WatchbillMONTHLY!$A$3:$U$3,OFFSET(WatchbillMONTHLY!$A$3:$U$3,1,2))),INDIRECT("_"&amp;_xlfn.XLOOKUP(BM$2,WatchbillMONTHLY!$A$3:$U$3,OFFSET(WatchbillMONTHLY!$A$3:$U$3,1,2))))=$A94,_xlfn.XLOOKUP(BM$2,WatchbillMONTHLY!$A$3:$U$3,OFFSET(WatchbillMONTHLY!$A$3:$U$3,1,2)),FALSE),TRUE,FALSE),
IF(_xlfn.XLOOKUP(BM$2,WatchbillMONTHLY!$A$20:$U$20,OFFSET(WatchbillMONTHLY!$A$20:$U$20,1,2))=IF(_xlfn.XLOOKUP($A94,INDIRECT("_"&amp;_xlfn.XLOOKUP(BM$2,WatchbillMONTHLY!$A$20:$U$20,OFFSET(WatchbillMONTHLY!$A$20:$U$20,1,2))),INDIRECT("_"&amp;_xlfn.XLOOKUP(BM$2,WatchbillMONTHLY!$A$20:$U$20,OFFSET(WatchbillMONTHLY!$A$20:$U$20,1,2))))=$A94,_xlfn.XLOOKUP(BM$2,WatchbillMONTHLY!$A$20:$U$20,OFFSET(WatchbillMONTHLY!$A$20:$U$20,1,2)),FALSE),TRUE,FALSE)),
IF(_xlfn.XLOOKUP(BM$2,WatchbillMONTHLY!$A$37:$U$37,OFFSET(WatchbillMONTHLY!$A$37:$U$37,1,2))=IF(_xlfn.XLOOKUP($A94,INDIRECT("_"&amp;_xlfn.XLOOKUP(BM$2,WatchbillMONTHLY!$A$37:$U$37,OFFSET(WatchbillMONTHLY!$A$37:$U$37,1,2))),INDIRECT("_"&amp;_xlfn.XLOOKUP(BM$2,WatchbillMONTHLY!$A$37:$U$37,OFFSET(WatchbillMONTHLY!$A$37:$U$37,1,2))))=$A94,_xlfn.XLOOKUP(BM$2,WatchbillMONTHLY!$A$37:$U$37,OFFSET(WatchbillMONTHLY!$A$37:$U$37,1,2)),FALSE),TRUE,FALSE)),
IF(_xlfn.XLOOKUP(BM$2,WatchbillMONTHLY!$A$54:$U$54,OFFSET(WatchbillMONTHLY!$A$54:$U$54,1,2))=IF(_xlfn.XLOOKUP($A94,INDIRECT("_"&amp;_xlfn.XLOOKUP(BM$2,WatchbillMONTHLY!$A$54:$U$54,OFFSET(WatchbillMONTHLY!$A$54:$U$54,1,2))),INDIRECT("_"&amp;_xlfn.XLOOKUP(BM$2,WatchbillMONTHLY!$A$54:$U$54,OFFSET(WatchbillMONTHLY!$A$54:$U$54,1,2))))=$A94,_xlfn.XLOOKUP(BM$2,WatchbillMONTHLY!$A$54:$U$54,OFFSET(WatchbillMONTHLY!$A$54:$U$54,1,2)),FALSE),TRUE,FALSE)),
IF(_xlfn.XLOOKUP(BM$2,WatchbillMONTHLY!$A$71:$U$71,OFFSET(WatchbillMONTHLY!$A$71:$U$71,1,2))=IF(_xlfn.XLOOKUP($A94,INDIRECT("_"&amp;_xlfn.XLOOKUP(BM$2,WatchbillMONTHLY!$A$71:$U$71,OFFSET(WatchbillMONTHLY!$A$71:$U$71,1,2))),INDIRECT("_"&amp;_xlfn.XLOOKUP(BM$2,WatchbillMONTHLY!$A$71:$U$71,OFFSET(WatchbillMONTHLY!$A$71:$U$71,1,2))))=$A94,_xlfn.XLOOKUP(BM$2,WatchbillMONTHLY!$A$71:$U$71,OFFSET(WatchbillMONTHLY!$A$71:$U$71,1,2)),FALSE),TRUE,FALSE)),
IF(_xlfn.XLOOKUP(BM$2,WatchbillMONTHLY!$A$88:$U$88,OFFSET(WatchbillMONTHLY!$A$88:$U$88,1,2))=IF(_xlfn.XLOOKUP($A94,INDIRECT("_"&amp;_xlfn.XLOOKUP(BM$2,WatchbillMONTHLY!$A$88:$U$88,OFFSET(WatchbillMONTHLY!$A$88:$U$88,1,2))),INDIRECT("_"&amp;_xlfn.XLOOKUP(BM$2,WatchbillMONTHLY!$A$88:$U$88,OFFSET(WatchbillMONTHLY!$A$88:$U$88,1,2))))=$A94,_xlfn.XLOOKUP(BM$2,WatchbillMONTHLY!$A$88:$U$88,OFFSET(WatchbillMONTHLY!$A$88:$U$88,1,2)),FALSE),TRUE,FALSE)),
FALSE),FALSE)</f>
        <v>0</v>
      </c>
      <c r="BN94" s="209" t="b" cm="1">
        <f t="array" aca="1" ref="BN94" ca="1">IF(AND($A94 &gt; 0, AG94 &gt; 0,BN$2&lt;MiscFormulas!$A$5+1),
_xlfn.IFNA(
_xlfn.IFNA(
_xlfn.IFNA(
_xlfn.IFNA(
_xlfn.IFNA(
_xlfn.IFNA(
IF(_xlfn.XLOOKUP(BN$2,WatchbillMONTHLY!$A$3:$U$3,OFFSET(WatchbillMONTHLY!$A$3:$U$3,1,2))=IF(_xlfn.XLOOKUP($A94,INDIRECT("_"&amp;_xlfn.XLOOKUP(BN$2,WatchbillMONTHLY!$A$3:$U$3,OFFSET(WatchbillMONTHLY!$A$3:$U$3,1,2))),INDIRECT("_"&amp;_xlfn.XLOOKUP(BN$2,WatchbillMONTHLY!$A$3:$U$3,OFFSET(WatchbillMONTHLY!$A$3:$U$3,1,2))))=$A94,_xlfn.XLOOKUP(BN$2,WatchbillMONTHLY!$A$3:$U$3,OFFSET(WatchbillMONTHLY!$A$3:$U$3,1,2)),FALSE),TRUE,FALSE),
IF(_xlfn.XLOOKUP(BN$2,WatchbillMONTHLY!$A$20:$U$20,OFFSET(WatchbillMONTHLY!$A$20:$U$20,1,2))=IF(_xlfn.XLOOKUP($A94,INDIRECT("_"&amp;_xlfn.XLOOKUP(BN$2,WatchbillMONTHLY!$A$20:$U$20,OFFSET(WatchbillMONTHLY!$A$20:$U$20,1,2))),INDIRECT("_"&amp;_xlfn.XLOOKUP(BN$2,WatchbillMONTHLY!$A$20:$U$20,OFFSET(WatchbillMONTHLY!$A$20:$U$20,1,2))))=$A94,_xlfn.XLOOKUP(BN$2,WatchbillMONTHLY!$A$20:$U$20,OFFSET(WatchbillMONTHLY!$A$20:$U$20,1,2)),FALSE),TRUE,FALSE)),
IF(_xlfn.XLOOKUP(BN$2,WatchbillMONTHLY!$A$37:$U$37,OFFSET(WatchbillMONTHLY!$A$37:$U$37,1,2))=IF(_xlfn.XLOOKUP($A94,INDIRECT("_"&amp;_xlfn.XLOOKUP(BN$2,WatchbillMONTHLY!$A$37:$U$37,OFFSET(WatchbillMONTHLY!$A$37:$U$37,1,2))),INDIRECT("_"&amp;_xlfn.XLOOKUP(BN$2,WatchbillMONTHLY!$A$37:$U$37,OFFSET(WatchbillMONTHLY!$A$37:$U$37,1,2))))=$A94,_xlfn.XLOOKUP(BN$2,WatchbillMONTHLY!$A$37:$U$37,OFFSET(WatchbillMONTHLY!$A$37:$U$37,1,2)),FALSE),TRUE,FALSE)),
IF(_xlfn.XLOOKUP(BN$2,WatchbillMONTHLY!$A$54:$U$54,OFFSET(WatchbillMONTHLY!$A$54:$U$54,1,2))=IF(_xlfn.XLOOKUP($A94,INDIRECT("_"&amp;_xlfn.XLOOKUP(BN$2,WatchbillMONTHLY!$A$54:$U$54,OFFSET(WatchbillMONTHLY!$A$54:$U$54,1,2))),INDIRECT("_"&amp;_xlfn.XLOOKUP(BN$2,WatchbillMONTHLY!$A$54:$U$54,OFFSET(WatchbillMONTHLY!$A$54:$U$54,1,2))))=$A94,_xlfn.XLOOKUP(BN$2,WatchbillMONTHLY!$A$54:$U$54,OFFSET(WatchbillMONTHLY!$A$54:$U$54,1,2)),FALSE),TRUE,FALSE)),
IF(_xlfn.XLOOKUP(BN$2,WatchbillMONTHLY!$A$71:$U$71,OFFSET(WatchbillMONTHLY!$A$71:$U$71,1,2))=IF(_xlfn.XLOOKUP($A94,INDIRECT("_"&amp;_xlfn.XLOOKUP(BN$2,WatchbillMONTHLY!$A$71:$U$71,OFFSET(WatchbillMONTHLY!$A$71:$U$71,1,2))),INDIRECT("_"&amp;_xlfn.XLOOKUP(BN$2,WatchbillMONTHLY!$A$71:$U$71,OFFSET(WatchbillMONTHLY!$A$71:$U$71,1,2))))=$A94,_xlfn.XLOOKUP(BN$2,WatchbillMONTHLY!$A$71:$U$71,OFFSET(WatchbillMONTHLY!$A$71:$U$71,1,2)),FALSE),TRUE,FALSE)),
IF(_xlfn.XLOOKUP(BN$2,WatchbillMONTHLY!$A$88:$U$88,OFFSET(WatchbillMONTHLY!$A$88:$U$88,1,2))=IF(_xlfn.XLOOKUP($A94,INDIRECT("_"&amp;_xlfn.XLOOKUP(BN$2,WatchbillMONTHLY!$A$88:$U$88,OFFSET(WatchbillMONTHLY!$A$88:$U$88,1,2))),INDIRECT("_"&amp;_xlfn.XLOOKUP(BN$2,WatchbillMONTHLY!$A$88:$U$88,OFFSET(WatchbillMONTHLY!$A$88:$U$88,1,2))))=$A94,_xlfn.XLOOKUP(BN$2,WatchbillMONTHLY!$A$88:$U$88,OFFSET(WatchbillMONTHLY!$A$88:$U$88,1,2)),FALSE),TRUE,FALSE)),
FALSE),FALSE)</f>
        <v>0</v>
      </c>
      <c r="BO94" s="209"/>
      <c r="BP94" s="210"/>
    </row>
    <row r="95" spans="1:68" x14ac:dyDescent="0.35">
      <c r="A95" t="str">
        <v>EX6 Pog, S.</v>
      </c>
      <c r="B95" s="215" t="str">
        <v>EX6 Pog, Sail</v>
      </c>
      <c r="C95" s="191"/>
      <c r="D95" s="235"/>
      <c r="E95" s="235"/>
      <c r="F95" s="235"/>
      <c r="G95" s="235"/>
      <c r="H95" s="235"/>
      <c r="I95" s="235"/>
      <c r="J95" s="235"/>
      <c r="K95" s="235"/>
      <c r="L95" s="235"/>
      <c r="M95" s="235"/>
      <c r="N95" s="235"/>
      <c r="O95" s="235"/>
      <c r="P95" s="235"/>
      <c r="Q95" s="235"/>
      <c r="R95" s="235"/>
      <c r="S95" s="235"/>
      <c r="T95" s="235"/>
      <c r="U95" s="235"/>
      <c r="V95" s="235"/>
      <c r="W95" s="235"/>
      <c r="X95" s="235"/>
      <c r="Y95" s="235"/>
      <c r="Z95" s="235"/>
      <c r="AA95" s="235"/>
      <c r="AB95" s="235"/>
      <c r="AC95" s="235"/>
      <c r="AD95" s="235"/>
      <c r="AE95" s="235"/>
      <c r="AF95" s="235"/>
      <c r="AG95" s="235"/>
      <c r="AH95" s="192"/>
      <c r="AI95" s="209"/>
      <c r="AJ95" s="209" t="str" cm="1">
        <f t="array" aca="1" ref="AJ95" ca="1">IF(OR(AK95:BN95=TRUE),$A95&amp;" :  ","")&amp;_xlfn.TEXTJOIN(" | ",TRUE,IF(AK95:BN95=TRUE,$AK$2:$BN$2,""))</f>
        <v/>
      </c>
      <c r="AK95" s="209" t="b" cm="1">
        <f t="array" aca="1" ref="AK95" ca="1">IF(AND($A95 &gt; 0, D95 &gt; 0,AK$2&lt;MiscFormulas!$A$5+1),
_xlfn.IFNA(
_xlfn.IFNA(
_xlfn.IFNA(
_xlfn.IFNA(
_xlfn.IFNA(
_xlfn.IFNA(
IF(_xlfn.XLOOKUP(AK$2,WatchbillMONTHLY!$A$3:$U$3,OFFSET(WatchbillMONTHLY!$A$3:$U$3,1,2))=IF(_xlfn.XLOOKUP($A95,INDIRECT("_"&amp;_xlfn.XLOOKUP(AK$2,WatchbillMONTHLY!$A$3:$U$3,OFFSET(WatchbillMONTHLY!$A$3:$U$3,1,2))),INDIRECT("_"&amp;_xlfn.XLOOKUP(AK$2,WatchbillMONTHLY!$A$3:$U$3,OFFSET(WatchbillMONTHLY!$A$3:$U$3,1,2))))=$A95,_xlfn.XLOOKUP(AK$2,WatchbillMONTHLY!$A$3:$U$3,OFFSET(WatchbillMONTHLY!$A$3:$U$3,1,2)),FALSE),TRUE,FALSE),
IF(_xlfn.XLOOKUP(AK$2,WatchbillMONTHLY!$A$20:$U$20,OFFSET(WatchbillMONTHLY!$A$20:$U$20,1,2))=IF(_xlfn.XLOOKUP($A95,INDIRECT("_"&amp;_xlfn.XLOOKUP(AK$2,WatchbillMONTHLY!$A$20:$U$20,OFFSET(WatchbillMONTHLY!$A$20:$U$20,1,2))),INDIRECT("_"&amp;_xlfn.XLOOKUP(AK$2,WatchbillMONTHLY!$A$20:$U$20,OFFSET(WatchbillMONTHLY!$A$20:$U$20,1,2))))=$A95,_xlfn.XLOOKUP(AK$2,WatchbillMONTHLY!$A$20:$U$20,OFFSET(WatchbillMONTHLY!$A$20:$U$20,1,2)),FALSE),TRUE,FALSE)),
IF(_xlfn.XLOOKUP(AK$2,WatchbillMONTHLY!$A$37:$U$37,OFFSET(WatchbillMONTHLY!$A$37:$U$37,1,2))=IF(_xlfn.XLOOKUP($A95,INDIRECT("_"&amp;_xlfn.XLOOKUP(AK$2,WatchbillMONTHLY!$A$37:$U$37,OFFSET(WatchbillMONTHLY!$A$37:$U$37,1,2))),INDIRECT("_"&amp;_xlfn.XLOOKUP(AK$2,WatchbillMONTHLY!$A$37:$U$37,OFFSET(WatchbillMONTHLY!$A$37:$U$37,1,2))))=$A95,_xlfn.XLOOKUP(AK$2,WatchbillMONTHLY!$A$37:$U$37,OFFSET(WatchbillMONTHLY!$A$37:$U$37,1,2)),FALSE),TRUE,FALSE)),
IF(_xlfn.XLOOKUP(AK$2,WatchbillMONTHLY!$A$54:$U$54,OFFSET(WatchbillMONTHLY!$A$54:$U$54,1,2))=IF(_xlfn.XLOOKUP($A95,INDIRECT("_"&amp;_xlfn.XLOOKUP(AK$2,WatchbillMONTHLY!$A$54:$U$54,OFFSET(WatchbillMONTHLY!$A$54:$U$54,1,2))),INDIRECT("_"&amp;_xlfn.XLOOKUP(AK$2,WatchbillMONTHLY!$A$54:$U$54,OFFSET(WatchbillMONTHLY!$A$54:$U$54,1,2))))=$A95,_xlfn.XLOOKUP(AK$2,WatchbillMONTHLY!$A$54:$U$54,OFFSET(WatchbillMONTHLY!$A$54:$U$54,1,2)),FALSE),TRUE,FALSE)),
IF(_xlfn.XLOOKUP(AK$2,WatchbillMONTHLY!$A$71:$U$71,OFFSET(WatchbillMONTHLY!$A$71:$U$71,1,2))=IF(_xlfn.XLOOKUP($A95,INDIRECT("_"&amp;_xlfn.XLOOKUP(AK$2,WatchbillMONTHLY!$A$71:$U$71,OFFSET(WatchbillMONTHLY!$A$71:$U$71,1,2))),INDIRECT("_"&amp;_xlfn.XLOOKUP(AK$2,WatchbillMONTHLY!$A$71:$U$71,OFFSET(WatchbillMONTHLY!$A$71:$U$71,1,2))))=$A95,_xlfn.XLOOKUP(AK$2,WatchbillMONTHLY!$A$71:$U$71,OFFSET(WatchbillMONTHLY!$A$71:$U$71,1,2)),FALSE),TRUE,FALSE)),
IF(_xlfn.XLOOKUP(AK$2,WatchbillMONTHLY!$A$88:$U$88,OFFSET(WatchbillMONTHLY!$A$88:$U$88,1,2))=IF(_xlfn.XLOOKUP($A95,INDIRECT("_"&amp;_xlfn.XLOOKUP(AK$2,WatchbillMONTHLY!$A$88:$U$88,OFFSET(WatchbillMONTHLY!$A$88:$U$88,1,2))),INDIRECT("_"&amp;_xlfn.XLOOKUP(AK$2,WatchbillMONTHLY!$A$88:$U$88,OFFSET(WatchbillMONTHLY!$A$88:$U$88,1,2))))=$A95,_xlfn.XLOOKUP(AK$2,WatchbillMONTHLY!$A$88:$U$88,OFFSET(WatchbillMONTHLY!$A$88:$U$88,1,2)),FALSE),TRUE,FALSE)),
FALSE),FALSE)</f>
        <v>0</v>
      </c>
      <c r="AL95" s="209" t="b" cm="1">
        <f t="array" aca="1" ref="AL95" ca="1">IF(AND($A95 &gt; 0, E95 &gt; 0,AL$2&lt;MiscFormulas!$A$5+1),
_xlfn.IFNA(
_xlfn.IFNA(
_xlfn.IFNA(
_xlfn.IFNA(
_xlfn.IFNA(
_xlfn.IFNA(
IF(_xlfn.XLOOKUP(AL$2,WatchbillMONTHLY!$A$3:$U$3,OFFSET(WatchbillMONTHLY!$A$3:$U$3,1,2))=IF(_xlfn.XLOOKUP($A95,INDIRECT("_"&amp;_xlfn.XLOOKUP(AL$2,WatchbillMONTHLY!$A$3:$U$3,OFFSET(WatchbillMONTHLY!$A$3:$U$3,1,2))),INDIRECT("_"&amp;_xlfn.XLOOKUP(AL$2,WatchbillMONTHLY!$A$3:$U$3,OFFSET(WatchbillMONTHLY!$A$3:$U$3,1,2))))=$A95,_xlfn.XLOOKUP(AL$2,WatchbillMONTHLY!$A$3:$U$3,OFFSET(WatchbillMONTHLY!$A$3:$U$3,1,2)),FALSE),TRUE,FALSE),
IF(_xlfn.XLOOKUP(AL$2,WatchbillMONTHLY!$A$20:$U$20,OFFSET(WatchbillMONTHLY!$A$20:$U$20,1,2))=IF(_xlfn.XLOOKUP($A95,INDIRECT("_"&amp;_xlfn.XLOOKUP(AL$2,WatchbillMONTHLY!$A$20:$U$20,OFFSET(WatchbillMONTHLY!$A$20:$U$20,1,2))),INDIRECT("_"&amp;_xlfn.XLOOKUP(AL$2,WatchbillMONTHLY!$A$20:$U$20,OFFSET(WatchbillMONTHLY!$A$20:$U$20,1,2))))=$A95,_xlfn.XLOOKUP(AL$2,WatchbillMONTHLY!$A$20:$U$20,OFFSET(WatchbillMONTHLY!$A$20:$U$20,1,2)),FALSE),TRUE,FALSE)),
IF(_xlfn.XLOOKUP(AL$2,WatchbillMONTHLY!$A$37:$U$37,OFFSET(WatchbillMONTHLY!$A$37:$U$37,1,2))=IF(_xlfn.XLOOKUP($A95,INDIRECT("_"&amp;_xlfn.XLOOKUP(AL$2,WatchbillMONTHLY!$A$37:$U$37,OFFSET(WatchbillMONTHLY!$A$37:$U$37,1,2))),INDIRECT("_"&amp;_xlfn.XLOOKUP(AL$2,WatchbillMONTHLY!$A$37:$U$37,OFFSET(WatchbillMONTHLY!$A$37:$U$37,1,2))))=$A95,_xlfn.XLOOKUP(AL$2,WatchbillMONTHLY!$A$37:$U$37,OFFSET(WatchbillMONTHLY!$A$37:$U$37,1,2)),FALSE),TRUE,FALSE)),
IF(_xlfn.XLOOKUP(AL$2,WatchbillMONTHLY!$A$54:$U$54,OFFSET(WatchbillMONTHLY!$A$54:$U$54,1,2))=IF(_xlfn.XLOOKUP($A95,INDIRECT("_"&amp;_xlfn.XLOOKUP(AL$2,WatchbillMONTHLY!$A$54:$U$54,OFFSET(WatchbillMONTHLY!$A$54:$U$54,1,2))),INDIRECT("_"&amp;_xlfn.XLOOKUP(AL$2,WatchbillMONTHLY!$A$54:$U$54,OFFSET(WatchbillMONTHLY!$A$54:$U$54,1,2))))=$A95,_xlfn.XLOOKUP(AL$2,WatchbillMONTHLY!$A$54:$U$54,OFFSET(WatchbillMONTHLY!$A$54:$U$54,1,2)),FALSE),TRUE,FALSE)),
IF(_xlfn.XLOOKUP(AL$2,WatchbillMONTHLY!$A$71:$U$71,OFFSET(WatchbillMONTHLY!$A$71:$U$71,1,2))=IF(_xlfn.XLOOKUP($A95,INDIRECT("_"&amp;_xlfn.XLOOKUP(AL$2,WatchbillMONTHLY!$A$71:$U$71,OFFSET(WatchbillMONTHLY!$A$71:$U$71,1,2))),INDIRECT("_"&amp;_xlfn.XLOOKUP(AL$2,WatchbillMONTHLY!$A$71:$U$71,OFFSET(WatchbillMONTHLY!$A$71:$U$71,1,2))))=$A95,_xlfn.XLOOKUP(AL$2,WatchbillMONTHLY!$A$71:$U$71,OFFSET(WatchbillMONTHLY!$A$71:$U$71,1,2)),FALSE),TRUE,FALSE)),
IF(_xlfn.XLOOKUP(AL$2,WatchbillMONTHLY!$A$88:$U$88,OFFSET(WatchbillMONTHLY!$A$88:$U$88,1,2))=IF(_xlfn.XLOOKUP($A95,INDIRECT("_"&amp;_xlfn.XLOOKUP(AL$2,WatchbillMONTHLY!$A$88:$U$88,OFFSET(WatchbillMONTHLY!$A$88:$U$88,1,2))),INDIRECT("_"&amp;_xlfn.XLOOKUP(AL$2,WatchbillMONTHLY!$A$88:$U$88,OFFSET(WatchbillMONTHLY!$A$88:$U$88,1,2))))=$A95,_xlfn.XLOOKUP(AL$2,WatchbillMONTHLY!$A$88:$U$88,OFFSET(WatchbillMONTHLY!$A$88:$U$88,1,2)),FALSE),TRUE,FALSE)),
FALSE),FALSE)</f>
        <v>0</v>
      </c>
      <c r="AM95" s="209" t="b" cm="1">
        <f t="array" aca="1" ref="AM95" ca="1">IF(AND($A95 &gt; 0, F95 &gt; 0,AM$2&lt;MiscFormulas!$A$5+1),
_xlfn.IFNA(
_xlfn.IFNA(
_xlfn.IFNA(
_xlfn.IFNA(
_xlfn.IFNA(
_xlfn.IFNA(
IF(_xlfn.XLOOKUP(AM$2,WatchbillMONTHLY!$A$3:$U$3,OFFSET(WatchbillMONTHLY!$A$3:$U$3,1,2))=IF(_xlfn.XLOOKUP($A95,INDIRECT("_"&amp;_xlfn.XLOOKUP(AM$2,WatchbillMONTHLY!$A$3:$U$3,OFFSET(WatchbillMONTHLY!$A$3:$U$3,1,2))),INDIRECT("_"&amp;_xlfn.XLOOKUP(AM$2,WatchbillMONTHLY!$A$3:$U$3,OFFSET(WatchbillMONTHLY!$A$3:$U$3,1,2))))=$A95,_xlfn.XLOOKUP(AM$2,WatchbillMONTHLY!$A$3:$U$3,OFFSET(WatchbillMONTHLY!$A$3:$U$3,1,2)),FALSE),TRUE,FALSE),
IF(_xlfn.XLOOKUP(AM$2,WatchbillMONTHLY!$A$20:$U$20,OFFSET(WatchbillMONTHLY!$A$20:$U$20,1,2))=IF(_xlfn.XLOOKUP($A95,INDIRECT("_"&amp;_xlfn.XLOOKUP(AM$2,WatchbillMONTHLY!$A$20:$U$20,OFFSET(WatchbillMONTHLY!$A$20:$U$20,1,2))),INDIRECT("_"&amp;_xlfn.XLOOKUP(AM$2,WatchbillMONTHLY!$A$20:$U$20,OFFSET(WatchbillMONTHLY!$A$20:$U$20,1,2))))=$A95,_xlfn.XLOOKUP(AM$2,WatchbillMONTHLY!$A$20:$U$20,OFFSET(WatchbillMONTHLY!$A$20:$U$20,1,2)),FALSE),TRUE,FALSE)),
IF(_xlfn.XLOOKUP(AM$2,WatchbillMONTHLY!$A$37:$U$37,OFFSET(WatchbillMONTHLY!$A$37:$U$37,1,2))=IF(_xlfn.XLOOKUP($A95,INDIRECT("_"&amp;_xlfn.XLOOKUP(AM$2,WatchbillMONTHLY!$A$37:$U$37,OFFSET(WatchbillMONTHLY!$A$37:$U$37,1,2))),INDIRECT("_"&amp;_xlfn.XLOOKUP(AM$2,WatchbillMONTHLY!$A$37:$U$37,OFFSET(WatchbillMONTHLY!$A$37:$U$37,1,2))))=$A95,_xlfn.XLOOKUP(AM$2,WatchbillMONTHLY!$A$37:$U$37,OFFSET(WatchbillMONTHLY!$A$37:$U$37,1,2)),FALSE),TRUE,FALSE)),
IF(_xlfn.XLOOKUP(AM$2,WatchbillMONTHLY!$A$54:$U$54,OFFSET(WatchbillMONTHLY!$A$54:$U$54,1,2))=IF(_xlfn.XLOOKUP($A95,INDIRECT("_"&amp;_xlfn.XLOOKUP(AM$2,WatchbillMONTHLY!$A$54:$U$54,OFFSET(WatchbillMONTHLY!$A$54:$U$54,1,2))),INDIRECT("_"&amp;_xlfn.XLOOKUP(AM$2,WatchbillMONTHLY!$A$54:$U$54,OFFSET(WatchbillMONTHLY!$A$54:$U$54,1,2))))=$A95,_xlfn.XLOOKUP(AM$2,WatchbillMONTHLY!$A$54:$U$54,OFFSET(WatchbillMONTHLY!$A$54:$U$54,1,2)),FALSE),TRUE,FALSE)),
IF(_xlfn.XLOOKUP(AM$2,WatchbillMONTHLY!$A$71:$U$71,OFFSET(WatchbillMONTHLY!$A$71:$U$71,1,2))=IF(_xlfn.XLOOKUP($A95,INDIRECT("_"&amp;_xlfn.XLOOKUP(AM$2,WatchbillMONTHLY!$A$71:$U$71,OFFSET(WatchbillMONTHLY!$A$71:$U$71,1,2))),INDIRECT("_"&amp;_xlfn.XLOOKUP(AM$2,WatchbillMONTHLY!$A$71:$U$71,OFFSET(WatchbillMONTHLY!$A$71:$U$71,1,2))))=$A95,_xlfn.XLOOKUP(AM$2,WatchbillMONTHLY!$A$71:$U$71,OFFSET(WatchbillMONTHLY!$A$71:$U$71,1,2)),FALSE),TRUE,FALSE)),
IF(_xlfn.XLOOKUP(AM$2,WatchbillMONTHLY!$A$88:$U$88,OFFSET(WatchbillMONTHLY!$A$88:$U$88,1,2))=IF(_xlfn.XLOOKUP($A95,INDIRECT("_"&amp;_xlfn.XLOOKUP(AM$2,WatchbillMONTHLY!$A$88:$U$88,OFFSET(WatchbillMONTHLY!$A$88:$U$88,1,2))),INDIRECT("_"&amp;_xlfn.XLOOKUP(AM$2,WatchbillMONTHLY!$A$88:$U$88,OFFSET(WatchbillMONTHLY!$A$88:$U$88,1,2))))=$A95,_xlfn.XLOOKUP(AM$2,WatchbillMONTHLY!$A$88:$U$88,OFFSET(WatchbillMONTHLY!$A$88:$U$88,1,2)),FALSE),TRUE,FALSE)),
FALSE),FALSE)</f>
        <v>0</v>
      </c>
      <c r="AN95" s="209" t="b" cm="1">
        <f t="array" aca="1" ref="AN95" ca="1">IF(AND($A95 &gt; 0, G95 &gt; 0,AN$2&lt;MiscFormulas!$A$5+1),
_xlfn.IFNA(
_xlfn.IFNA(
_xlfn.IFNA(
_xlfn.IFNA(
_xlfn.IFNA(
_xlfn.IFNA(
IF(_xlfn.XLOOKUP(AN$2,WatchbillMONTHLY!$A$3:$U$3,OFFSET(WatchbillMONTHLY!$A$3:$U$3,1,2))=IF(_xlfn.XLOOKUP($A95,INDIRECT("_"&amp;_xlfn.XLOOKUP(AN$2,WatchbillMONTHLY!$A$3:$U$3,OFFSET(WatchbillMONTHLY!$A$3:$U$3,1,2))),INDIRECT("_"&amp;_xlfn.XLOOKUP(AN$2,WatchbillMONTHLY!$A$3:$U$3,OFFSET(WatchbillMONTHLY!$A$3:$U$3,1,2))))=$A95,_xlfn.XLOOKUP(AN$2,WatchbillMONTHLY!$A$3:$U$3,OFFSET(WatchbillMONTHLY!$A$3:$U$3,1,2)),FALSE),TRUE,FALSE),
IF(_xlfn.XLOOKUP(AN$2,WatchbillMONTHLY!$A$20:$U$20,OFFSET(WatchbillMONTHLY!$A$20:$U$20,1,2))=IF(_xlfn.XLOOKUP($A95,INDIRECT("_"&amp;_xlfn.XLOOKUP(AN$2,WatchbillMONTHLY!$A$20:$U$20,OFFSET(WatchbillMONTHLY!$A$20:$U$20,1,2))),INDIRECT("_"&amp;_xlfn.XLOOKUP(AN$2,WatchbillMONTHLY!$A$20:$U$20,OFFSET(WatchbillMONTHLY!$A$20:$U$20,1,2))))=$A95,_xlfn.XLOOKUP(AN$2,WatchbillMONTHLY!$A$20:$U$20,OFFSET(WatchbillMONTHLY!$A$20:$U$20,1,2)),FALSE),TRUE,FALSE)),
IF(_xlfn.XLOOKUP(AN$2,WatchbillMONTHLY!$A$37:$U$37,OFFSET(WatchbillMONTHLY!$A$37:$U$37,1,2))=IF(_xlfn.XLOOKUP($A95,INDIRECT("_"&amp;_xlfn.XLOOKUP(AN$2,WatchbillMONTHLY!$A$37:$U$37,OFFSET(WatchbillMONTHLY!$A$37:$U$37,1,2))),INDIRECT("_"&amp;_xlfn.XLOOKUP(AN$2,WatchbillMONTHLY!$A$37:$U$37,OFFSET(WatchbillMONTHLY!$A$37:$U$37,1,2))))=$A95,_xlfn.XLOOKUP(AN$2,WatchbillMONTHLY!$A$37:$U$37,OFFSET(WatchbillMONTHLY!$A$37:$U$37,1,2)),FALSE),TRUE,FALSE)),
IF(_xlfn.XLOOKUP(AN$2,WatchbillMONTHLY!$A$54:$U$54,OFFSET(WatchbillMONTHLY!$A$54:$U$54,1,2))=IF(_xlfn.XLOOKUP($A95,INDIRECT("_"&amp;_xlfn.XLOOKUP(AN$2,WatchbillMONTHLY!$A$54:$U$54,OFFSET(WatchbillMONTHLY!$A$54:$U$54,1,2))),INDIRECT("_"&amp;_xlfn.XLOOKUP(AN$2,WatchbillMONTHLY!$A$54:$U$54,OFFSET(WatchbillMONTHLY!$A$54:$U$54,1,2))))=$A95,_xlfn.XLOOKUP(AN$2,WatchbillMONTHLY!$A$54:$U$54,OFFSET(WatchbillMONTHLY!$A$54:$U$54,1,2)),FALSE),TRUE,FALSE)),
IF(_xlfn.XLOOKUP(AN$2,WatchbillMONTHLY!$A$71:$U$71,OFFSET(WatchbillMONTHLY!$A$71:$U$71,1,2))=IF(_xlfn.XLOOKUP($A95,INDIRECT("_"&amp;_xlfn.XLOOKUP(AN$2,WatchbillMONTHLY!$A$71:$U$71,OFFSET(WatchbillMONTHLY!$A$71:$U$71,1,2))),INDIRECT("_"&amp;_xlfn.XLOOKUP(AN$2,WatchbillMONTHLY!$A$71:$U$71,OFFSET(WatchbillMONTHLY!$A$71:$U$71,1,2))))=$A95,_xlfn.XLOOKUP(AN$2,WatchbillMONTHLY!$A$71:$U$71,OFFSET(WatchbillMONTHLY!$A$71:$U$71,1,2)),FALSE),TRUE,FALSE)),
IF(_xlfn.XLOOKUP(AN$2,WatchbillMONTHLY!$A$88:$U$88,OFFSET(WatchbillMONTHLY!$A$88:$U$88,1,2))=IF(_xlfn.XLOOKUP($A95,INDIRECT("_"&amp;_xlfn.XLOOKUP(AN$2,WatchbillMONTHLY!$A$88:$U$88,OFFSET(WatchbillMONTHLY!$A$88:$U$88,1,2))),INDIRECT("_"&amp;_xlfn.XLOOKUP(AN$2,WatchbillMONTHLY!$A$88:$U$88,OFFSET(WatchbillMONTHLY!$A$88:$U$88,1,2))))=$A95,_xlfn.XLOOKUP(AN$2,WatchbillMONTHLY!$A$88:$U$88,OFFSET(WatchbillMONTHLY!$A$88:$U$88,1,2)),FALSE),TRUE,FALSE)),
FALSE),FALSE)</f>
        <v>0</v>
      </c>
      <c r="AO95" s="209" t="b" cm="1">
        <f t="array" aca="1" ref="AO95" ca="1">IF(AND($A95 &gt; 0, H95 &gt; 0,AO$2&lt;MiscFormulas!$A$5+1),
_xlfn.IFNA(
_xlfn.IFNA(
_xlfn.IFNA(
_xlfn.IFNA(
_xlfn.IFNA(
_xlfn.IFNA(
IF(_xlfn.XLOOKUP(AO$2,WatchbillMONTHLY!$A$3:$U$3,OFFSET(WatchbillMONTHLY!$A$3:$U$3,1,2))=IF(_xlfn.XLOOKUP($A95,INDIRECT("_"&amp;_xlfn.XLOOKUP(AO$2,WatchbillMONTHLY!$A$3:$U$3,OFFSET(WatchbillMONTHLY!$A$3:$U$3,1,2))),INDIRECT("_"&amp;_xlfn.XLOOKUP(AO$2,WatchbillMONTHLY!$A$3:$U$3,OFFSET(WatchbillMONTHLY!$A$3:$U$3,1,2))))=$A95,_xlfn.XLOOKUP(AO$2,WatchbillMONTHLY!$A$3:$U$3,OFFSET(WatchbillMONTHLY!$A$3:$U$3,1,2)),FALSE),TRUE,FALSE),
IF(_xlfn.XLOOKUP(AO$2,WatchbillMONTHLY!$A$20:$U$20,OFFSET(WatchbillMONTHLY!$A$20:$U$20,1,2))=IF(_xlfn.XLOOKUP($A95,INDIRECT("_"&amp;_xlfn.XLOOKUP(AO$2,WatchbillMONTHLY!$A$20:$U$20,OFFSET(WatchbillMONTHLY!$A$20:$U$20,1,2))),INDIRECT("_"&amp;_xlfn.XLOOKUP(AO$2,WatchbillMONTHLY!$A$20:$U$20,OFFSET(WatchbillMONTHLY!$A$20:$U$20,1,2))))=$A95,_xlfn.XLOOKUP(AO$2,WatchbillMONTHLY!$A$20:$U$20,OFFSET(WatchbillMONTHLY!$A$20:$U$20,1,2)),FALSE),TRUE,FALSE)),
IF(_xlfn.XLOOKUP(AO$2,WatchbillMONTHLY!$A$37:$U$37,OFFSET(WatchbillMONTHLY!$A$37:$U$37,1,2))=IF(_xlfn.XLOOKUP($A95,INDIRECT("_"&amp;_xlfn.XLOOKUP(AO$2,WatchbillMONTHLY!$A$37:$U$37,OFFSET(WatchbillMONTHLY!$A$37:$U$37,1,2))),INDIRECT("_"&amp;_xlfn.XLOOKUP(AO$2,WatchbillMONTHLY!$A$37:$U$37,OFFSET(WatchbillMONTHLY!$A$37:$U$37,1,2))))=$A95,_xlfn.XLOOKUP(AO$2,WatchbillMONTHLY!$A$37:$U$37,OFFSET(WatchbillMONTHLY!$A$37:$U$37,1,2)),FALSE),TRUE,FALSE)),
IF(_xlfn.XLOOKUP(AO$2,WatchbillMONTHLY!$A$54:$U$54,OFFSET(WatchbillMONTHLY!$A$54:$U$54,1,2))=IF(_xlfn.XLOOKUP($A95,INDIRECT("_"&amp;_xlfn.XLOOKUP(AO$2,WatchbillMONTHLY!$A$54:$U$54,OFFSET(WatchbillMONTHLY!$A$54:$U$54,1,2))),INDIRECT("_"&amp;_xlfn.XLOOKUP(AO$2,WatchbillMONTHLY!$A$54:$U$54,OFFSET(WatchbillMONTHLY!$A$54:$U$54,1,2))))=$A95,_xlfn.XLOOKUP(AO$2,WatchbillMONTHLY!$A$54:$U$54,OFFSET(WatchbillMONTHLY!$A$54:$U$54,1,2)),FALSE),TRUE,FALSE)),
IF(_xlfn.XLOOKUP(AO$2,WatchbillMONTHLY!$A$71:$U$71,OFFSET(WatchbillMONTHLY!$A$71:$U$71,1,2))=IF(_xlfn.XLOOKUP($A95,INDIRECT("_"&amp;_xlfn.XLOOKUP(AO$2,WatchbillMONTHLY!$A$71:$U$71,OFFSET(WatchbillMONTHLY!$A$71:$U$71,1,2))),INDIRECT("_"&amp;_xlfn.XLOOKUP(AO$2,WatchbillMONTHLY!$A$71:$U$71,OFFSET(WatchbillMONTHLY!$A$71:$U$71,1,2))))=$A95,_xlfn.XLOOKUP(AO$2,WatchbillMONTHLY!$A$71:$U$71,OFFSET(WatchbillMONTHLY!$A$71:$U$71,1,2)),FALSE),TRUE,FALSE)),
IF(_xlfn.XLOOKUP(AO$2,WatchbillMONTHLY!$A$88:$U$88,OFFSET(WatchbillMONTHLY!$A$88:$U$88,1,2))=IF(_xlfn.XLOOKUP($A95,INDIRECT("_"&amp;_xlfn.XLOOKUP(AO$2,WatchbillMONTHLY!$A$88:$U$88,OFFSET(WatchbillMONTHLY!$A$88:$U$88,1,2))),INDIRECT("_"&amp;_xlfn.XLOOKUP(AO$2,WatchbillMONTHLY!$A$88:$U$88,OFFSET(WatchbillMONTHLY!$A$88:$U$88,1,2))))=$A95,_xlfn.XLOOKUP(AO$2,WatchbillMONTHLY!$A$88:$U$88,OFFSET(WatchbillMONTHLY!$A$88:$U$88,1,2)),FALSE),TRUE,FALSE)),
FALSE),FALSE)</f>
        <v>0</v>
      </c>
      <c r="AP95" s="209" t="b" cm="1">
        <f t="array" aca="1" ref="AP95" ca="1">IF(AND($A95 &gt; 0, I95 &gt; 0,AP$2&lt;MiscFormulas!$A$5+1),
_xlfn.IFNA(
_xlfn.IFNA(
_xlfn.IFNA(
_xlfn.IFNA(
_xlfn.IFNA(
_xlfn.IFNA(
IF(_xlfn.XLOOKUP(AP$2,WatchbillMONTHLY!$A$3:$U$3,OFFSET(WatchbillMONTHLY!$A$3:$U$3,1,2))=IF(_xlfn.XLOOKUP($A95,INDIRECT("_"&amp;_xlfn.XLOOKUP(AP$2,WatchbillMONTHLY!$A$3:$U$3,OFFSET(WatchbillMONTHLY!$A$3:$U$3,1,2))),INDIRECT("_"&amp;_xlfn.XLOOKUP(AP$2,WatchbillMONTHLY!$A$3:$U$3,OFFSET(WatchbillMONTHLY!$A$3:$U$3,1,2))))=$A95,_xlfn.XLOOKUP(AP$2,WatchbillMONTHLY!$A$3:$U$3,OFFSET(WatchbillMONTHLY!$A$3:$U$3,1,2)),FALSE),TRUE,FALSE),
IF(_xlfn.XLOOKUP(AP$2,WatchbillMONTHLY!$A$20:$U$20,OFFSET(WatchbillMONTHLY!$A$20:$U$20,1,2))=IF(_xlfn.XLOOKUP($A95,INDIRECT("_"&amp;_xlfn.XLOOKUP(AP$2,WatchbillMONTHLY!$A$20:$U$20,OFFSET(WatchbillMONTHLY!$A$20:$U$20,1,2))),INDIRECT("_"&amp;_xlfn.XLOOKUP(AP$2,WatchbillMONTHLY!$A$20:$U$20,OFFSET(WatchbillMONTHLY!$A$20:$U$20,1,2))))=$A95,_xlfn.XLOOKUP(AP$2,WatchbillMONTHLY!$A$20:$U$20,OFFSET(WatchbillMONTHLY!$A$20:$U$20,1,2)),FALSE),TRUE,FALSE)),
IF(_xlfn.XLOOKUP(AP$2,WatchbillMONTHLY!$A$37:$U$37,OFFSET(WatchbillMONTHLY!$A$37:$U$37,1,2))=IF(_xlfn.XLOOKUP($A95,INDIRECT("_"&amp;_xlfn.XLOOKUP(AP$2,WatchbillMONTHLY!$A$37:$U$37,OFFSET(WatchbillMONTHLY!$A$37:$U$37,1,2))),INDIRECT("_"&amp;_xlfn.XLOOKUP(AP$2,WatchbillMONTHLY!$A$37:$U$37,OFFSET(WatchbillMONTHLY!$A$37:$U$37,1,2))))=$A95,_xlfn.XLOOKUP(AP$2,WatchbillMONTHLY!$A$37:$U$37,OFFSET(WatchbillMONTHLY!$A$37:$U$37,1,2)),FALSE),TRUE,FALSE)),
IF(_xlfn.XLOOKUP(AP$2,WatchbillMONTHLY!$A$54:$U$54,OFFSET(WatchbillMONTHLY!$A$54:$U$54,1,2))=IF(_xlfn.XLOOKUP($A95,INDIRECT("_"&amp;_xlfn.XLOOKUP(AP$2,WatchbillMONTHLY!$A$54:$U$54,OFFSET(WatchbillMONTHLY!$A$54:$U$54,1,2))),INDIRECT("_"&amp;_xlfn.XLOOKUP(AP$2,WatchbillMONTHLY!$A$54:$U$54,OFFSET(WatchbillMONTHLY!$A$54:$U$54,1,2))))=$A95,_xlfn.XLOOKUP(AP$2,WatchbillMONTHLY!$A$54:$U$54,OFFSET(WatchbillMONTHLY!$A$54:$U$54,1,2)),FALSE),TRUE,FALSE)),
IF(_xlfn.XLOOKUP(AP$2,WatchbillMONTHLY!$A$71:$U$71,OFFSET(WatchbillMONTHLY!$A$71:$U$71,1,2))=IF(_xlfn.XLOOKUP($A95,INDIRECT("_"&amp;_xlfn.XLOOKUP(AP$2,WatchbillMONTHLY!$A$71:$U$71,OFFSET(WatchbillMONTHLY!$A$71:$U$71,1,2))),INDIRECT("_"&amp;_xlfn.XLOOKUP(AP$2,WatchbillMONTHLY!$A$71:$U$71,OFFSET(WatchbillMONTHLY!$A$71:$U$71,1,2))))=$A95,_xlfn.XLOOKUP(AP$2,WatchbillMONTHLY!$A$71:$U$71,OFFSET(WatchbillMONTHLY!$A$71:$U$71,1,2)),FALSE),TRUE,FALSE)),
IF(_xlfn.XLOOKUP(AP$2,WatchbillMONTHLY!$A$88:$U$88,OFFSET(WatchbillMONTHLY!$A$88:$U$88,1,2))=IF(_xlfn.XLOOKUP($A95,INDIRECT("_"&amp;_xlfn.XLOOKUP(AP$2,WatchbillMONTHLY!$A$88:$U$88,OFFSET(WatchbillMONTHLY!$A$88:$U$88,1,2))),INDIRECT("_"&amp;_xlfn.XLOOKUP(AP$2,WatchbillMONTHLY!$A$88:$U$88,OFFSET(WatchbillMONTHLY!$A$88:$U$88,1,2))))=$A95,_xlfn.XLOOKUP(AP$2,WatchbillMONTHLY!$A$88:$U$88,OFFSET(WatchbillMONTHLY!$A$88:$U$88,1,2)),FALSE),TRUE,FALSE)),
FALSE),FALSE)</f>
        <v>0</v>
      </c>
      <c r="AQ95" s="209" t="b" cm="1">
        <f t="array" aca="1" ref="AQ95" ca="1">IF(AND($A95 &gt; 0, J95 &gt; 0,AQ$2&lt;MiscFormulas!$A$5+1),
_xlfn.IFNA(
_xlfn.IFNA(
_xlfn.IFNA(
_xlfn.IFNA(
_xlfn.IFNA(
_xlfn.IFNA(
IF(_xlfn.XLOOKUP(AQ$2,WatchbillMONTHLY!$A$3:$U$3,OFFSET(WatchbillMONTHLY!$A$3:$U$3,1,2))=IF(_xlfn.XLOOKUP($A95,INDIRECT("_"&amp;_xlfn.XLOOKUP(AQ$2,WatchbillMONTHLY!$A$3:$U$3,OFFSET(WatchbillMONTHLY!$A$3:$U$3,1,2))),INDIRECT("_"&amp;_xlfn.XLOOKUP(AQ$2,WatchbillMONTHLY!$A$3:$U$3,OFFSET(WatchbillMONTHLY!$A$3:$U$3,1,2))))=$A95,_xlfn.XLOOKUP(AQ$2,WatchbillMONTHLY!$A$3:$U$3,OFFSET(WatchbillMONTHLY!$A$3:$U$3,1,2)),FALSE),TRUE,FALSE),
IF(_xlfn.XLOOKUP(AQ$2,WatchbillMONTHLY!$A$20:$U$20,OFFSET(WatchbillMONTHLY!$A$20:$U$20,1,2))=IF(_xlfn.XLOOKUP($A95,INDIRECT("_"&amp;_xlfn.XLOOKUP(AQ$2,WatchbillMONTHLY!$A$20:$U$20,OFFSET(WatchbillMONTHLY!$A$20:$U$20,1,2))),INDIRECT("_"&amp;_xlfn.XLOOKUP(AQ$2,WatchbillMONTHLY!$A$20:$U$20,OFFSET(WatchbillMONTHLY!$A$20:$U$20,1,2))))=$A95,_xlfn.XLOOKUP(AQ$2,WatchbillMONTHLY!$A$20:$U$20,OFFSET(WatchbillMONTHLY!$A$20:$U$20,1,2)),FALSE),TRUE,FALSE)),
IF(_xlfn.XLOOKUP(AQ$2,WatchbillMONTHLY!$A$37:$U$37,OFFSET(WatchbillMONTHLY!$A$37:$U$37,1,2))=IF(_xlfn.XLOOKUP($A95,INDIRECT("_"&amp;_xlfn.XLOOKUP(AQ$2,WatchbillMONTHLY!$A$37:$U$37,OFFSET(WatchbillMONTHLY!$A$37:$U$37,1,2))),INDIRECT("_"&amp;_xlfn.XLOOKUP(AQ$2,WatchbillMONTHLY!$A$37:$U$37,OFFSET(WatchbillMONTHLY!$A$37:$U$37,1,2))))=$A95,_xlfn.XLOOKUP(AQ$2,WatchbillMONTHLY!$A$37:$U$37,OFFSET(WatchbillMONTHLY!$A$37:$U$37,1,2)),FALSE),TRUE,FALSE)),
IF(_xlfn.XLOOKUP(AQ$2,WatchbillMONTHLY!$A$54:$U$54,OFFSET(WatchbillMONTHLY!$A$54:$U$54,1,2))=IF(_xlfn.XLOOKUP($A95,INDIRECT("_"&amp;_xlfn.XLOOKUP(AQ$2,WatchbillMONTHLY!$A$54:$U$54,OFFSET(WatchbillMONTHLY!$A$54:$U$54,1,2))),INDIRECT("_"&amp;_xlfn.XLOOKUP(AQ$2,WatchbillMONTHLY!$A$54:$U$54,OFFSET(WatchbillMONTHLY!$A$54:$U$54,1,2))))=$A95,_xlfn.XLOOKUP(AQ$2,WatchbillMONTHLY!$A$54:$U$54,OFFSET(WatchbillMONTHLY!$A$54:$U$54,1,2)),FALSE),TRUE,FALSE)),
IF(_xlfn.XLOOKUP(AQ$2,WatchbillMONTHLY!$A$71:$U$71,OFFSET(WatchbillMONTHLY!$A$71:$U$71,1,2))=IF(_xlfn.XLOOKUP($A95,INDIRECT("_"&amp;_xlfn.XLOOKUP(AQ$2,WatchbillMONTHLY!$A$71:$U$71,OFFSET(WatchbillMONTHLY!$A$71:$U$71,1,2))),INDIRECT("_"&amp;_xlfn.XLOOKUP(AQ$2,WatchbillMONTHLY!$A$71:$U$71,OFFSET(WatchbillMONTHLY!$A$71:$U$71,1,2))))=$A95,_xlfn.XLOOKUP(AQ$2,WatchbillMONTHLY!$A$71:$U$71,OFFSET(WatchbillMONTHLY!$A$71:$U$71,1,2)),FALSE),TRUE,FALSE)),
IF(_xlfn.XLOOKUP(AQ$2,WatchbillMONTHLY!$A$88:$U$88,OFFSET(WatchbillMONTHLY!$A$88:$U$88,1,2))=IF(_xlfn.XLOOKUP($A95,INDIRECT("_"&amp;_xlfn.XLOOKUP(AQ$2,WatchbillMONTHLY!$A$88:$U$88,OFFSET(WatchbillMONTHLY!$A$88:$U$88,1,2))),INDIRECT("_"&amp;_xlfn.XLOOKUP(AQ$2,WatchbillMONTHLY!$A$88:$U$88,OFFSET(WatchbillMONTHLY!$A$88:$U$88,1,2))))=$A95,_xlfn.XLOOKUP(AQ$2,WatchbillMONTHLY!$A$88:$U$88,OFFSET(WatchbillMONTHLY!$A$88:$U$88,1,2)),FALSE),TRUE,FALSE)),
FALSE),FALSE)</f>
        <v>0</v>
      </c>
      <c r="AR95" s="209" t="b" cm="1">
        <f t="array" aca="1" ref="AR95" ca="1">IF(AND($A95 &gt; 0, K95 &gt; 0,AR$2&lt;MiscFormulas!$A$5+1),
_xlfn.IFNA(
_xlfn.IFNA(
_xlfn.IFNA(
_xlfn.IFNA(
_xlfn.IFNA(
_xlfn.IFNA(
IF(_xlfn.XLOOKUP(AR$2,WatchbillMONTHLY!$A$3:$U$3,OFFSET(WatchbillMONTHLY!$A$3:$U$3,1,2))=IF(_xlfn.XLOOKUP($A95,INDIRECT("_"&amp;_xlfn.XLOOKUP(AR$2,WatchbillMONTHLY!$A$3:$U$3,OFFSET(WatchbillMONTHLY!$A$3:$U$3,1,2))),INDIRECT("_"&amp;_xlfn.XLOOKUP(AR$2,WatchbillMONTHLY!$A$3:$U$3,OFFSET(WatchbillMONTHLY!$A$3:$U$3,1,2))))=$A95,_xlfn.XLOOKUP(AR$2,WatchbillMONTHLY!$A$3:$U$3,OFFSET(WatchbillMONTHLY!$A$3:$U$3,1,2)),FALSE),TRUE,FALSE),
IF(_xlfn.XLOOKUP(AR$2,WatchbillMONTHLY!$A$20:$U$20,OFFSET(WatchbillMONTHLY!$A$20:$U$20,1,2))=IF(_xlfn.XLOOKUP($A95,INDIRECT("_"&amp;_xlfn.XLOOKUP(AR$2,WatchbillMONTHLY!$A$20:$U$20,OFFSET(WatchbillMONTHLY!$A$20:$U$20,1,2))),INDIRECT("_"&amp;_xlfn.XLOOKUP(AR$2,WatchbillMONTHLY!$A$20:$U$20,OFFSET(WatchbillMONTHLY!$A$20:$U$20,1,2))))=$A95,_xlfn.XLOOKUP(AR$2,WatchbillMONTHLY!$A$20:$U$20,OFFSET(WatchbillMONTHLY!$A$20:$U$20,1,2)),FALSE),TRUE,FALSE)),
IF(_xlfn.XLOOKUP(AR$2,WatchbillMONTHLY!$A$37:$U$37,OFFSET(WatchbillMONTHLY!$A$37:$U$37,1,2))=IF(_xlfn.XLOOKUP($A95,INDIRECT("_"&amp;_xlfn.XLOOKUP(AR$2,WatchbillMONTHLY!$A$37:$U$37,OFFSET(WatchbillMONTHLY!$A$37:$U$37,1,2))),INDIRECT("_"&amp;_xlfn.XLOOKUP(AR$2,WatchbillMONTHLY!$A$37:$U$37,OFFSET(WatchbillMONTHLY!$A$37:$U$37,1,2))))=$A95,_xlfn.XLOOKUP(AR$2,WatchbillMONTHLY!$A$37:$U$37,OFFSET(WatchbillMONTHLY!$A$37:$U$37,1,2)),FALSE),TRUE,FALSE)),
IF(_xlfn.XLOOKUP(AR$2,WatchbillMONTHLY!$A$54:$U$54,OFFSET(WatchbillMONTHLY!$A$54:$U$54,1,2))=IF(_xlfn.XLOOKUP($A95,INDIRECT("_"&amp;_xlfn.XLOOKUP(AR$2,WatchbillMONTHLY!$A$54:$U$54,OFFSET(WatchbillMONTHLY!$A$54:$U$54,1,2))),INDIRECT("_"&amp;_xlfn.XLOOKUP(AR$2,WatchbillMONTHLY!$A$54:$U$54,OFFSET(WatchbillMONTHLY!$A$54:$U$54,1,2))))=$A95,_xlfn.XLOOKUP(AR$2,WatchbillMONTHLY!$A$54:$U$54,OFFSET(WatchbillMONTHLY!$A$54:$U$54,1,2)),FALSE),TRUE,FALSE)),
IF(_xlfn.XLOOKUP(AR$2,WatchbillMONTHLY!$A$71:$U$71,OFFSET(WatchbillMONTHLY!$A$71:$U$71,1,2))=IF(_xlfn.XLOOKUP($A95,INDIRECT("_"&amp;_xlfn.XLOOKUP(AR$2,WatchbillMONTHLY!$A$71:$U$71,OFFSET(WatchbillMONTHLY!$A$71:$U$71,1,2))),INDIRECT("_"&amp;_xlfn.XLOOKUP(AR$2,WatchbillMONTHLY!$A$71:$U$71,OFFSET(WatchbillMONTHLY!$A$71:$U$71,1,2))))=$A95,_xlfn.XLOOKUP(AR$2,WatchbillMONTHLY!$A$71:$U$71,OFFSET(WatchbillMONTHLY!$A$71:$U$71,1,2)),FALSE),TRUE,FALSE)),
IF(_xlfn.XLOOKUP(AR$2,WatchbillMONTHLY!$A$88:$U$88,OFFSET(WatchbillMONTHLY!$A$88:$U$88,1,2))=IF(_xlfn.XLOOKUP($A95,INDIRECT("_"&amp;_xlfn.XLOOKUP(AR$2,WatchbillMONTHLY!$A$88:$U$88,OFFSET(WatchbillMONTHLY!$A$88:$U$88,1,2))),INDIRECT("_"&amp;_xlfn.XLOOKUP(AR$2,WatchbillMONTHLY!$A$88:$U$88,OFFSET(WatchbillMONTHLY!$A$88:$U$88,1,2))))=$A95,_xlfn.XLOOKUP(AR$2,WatchbillMONTHLY!$A$88:$U$88,OFFSET(WatchbillMONTHLY!$A$88:$U$88,1,2)),FALSE),TRUE,FALSE)),
FALSE),FALSE)</f>
        <v>0</v>
      </c>
      <c r="AS95" s="209" t="b" cm="1">
        <f t="array" aca="1" ref="AS95" ca="1">IF(AND($A95 &gt; 0, L95 &gt; 0,AS$2&lt;MiscFormulas!$A$5+1),
_xlfn.IFNA(
_xlfn.IFNA(
_xlfn.IFNA(
_xlfn.IFNA(
_xlfn.IFNA(
_xlfn.IFNA(
IF(_xlfn.XLOOKUP(AS$2,WatchbillMONTHLY!$A$3:$U$3,OFFSET(WatchbillMONTHLY!$A$3:$U$3,1,2))=IF(_xlfn.XLOOKUP($A95,INDIRECT("_"&amp;_xlfn.XLOOKUP(AS$2,WatchbillMONTHLY!$A$3:$U$3,OFFSET(WatchbillMONTHLY!$A$3:$U$3,1,2))),INDIRECT("_"&amp;_xlfn.XLOOKUP(AS$2,WatchbillMONTHLY!$A$3:$U$3,OFFSET(WatchbillMONTHLY!$A$3:$U$3,1,2))))=$A95,_xlfn.XLOOKUP(AS$2,WatchbillMONTHLY!$A$3:$U$3,OFFSET(WatchbillMONTHLY!$A$3:$U$3,1,2)),FALSE),TRUE,FALSE),
IF(_xlfn.XLOOKUP(AS$2,WatchbillMONTHLY!$A$20:$U$20,OFFSET(WatchbillMONTHLY!$A$20:$U$20,1,2))=IF(_xlfn.XLOOKUP($A95,INDIRECT("_"&amp;_xlfn.XLOOKUP(AS$2,WatchbillMONTHLY!$A$20:$U$20,OFFSET(WatchbillMONTHLY!$A$20:$U$20,1,2))),INDIRECT("_"&amp;_xlfn.XLOOKUP(AS$2,WatchbillMONTHLY!$A$20:$U$20,OFFSET(WatchbillMONTHLY!$A$20:$U$20,1,2))))=$A95,_xlfn.XLOOKUP(AS$2,WatchbillMONTHLY!$A$20:$U$20,OFFSET(WatchbillMONTHLY!$A$20:$U$20,1,2)),FALSE),TRUE,FALSE)),
IF(_xlfn.XLOOKUP(AS$2,WatchbillMONTHLY!$A$37:$U$37,OFFSET(WatchbillMONTHLY!$A$37:$U$37,1,2))=IF(_xlfn.XLOOKUP($A95,INDIRECT("_"&amp;_xlfn.XLOOKUP(AS$2,WatchbillMONTHLY!$A$37:$U$37,OFFSET(WatchbillMONTHLY!$A$37:$U$37,1,2))),INDIRECT("_"&amp;_xlfn.XLOOKUP(AS$2,WatchbillMONTHLY!$A$37:$U$37,OFFSET(WatchbillMONTHLY!$A$37:$U$37,1,2))))=$A95,_xlfn.XLOOKUP(AS$2,WatchbillMONTHLY!$A$37:$U$37,OFFSET(WatchbillMONTHLY!$A$37:$U$37,1,2)),FALSE),TRUE,FALSE)),
IF(_xlfn.XLOOKUP(AS$2,WatchbillMONTHLY!$A$54:$U$54,OFFSET(WatchbillMONTHLY!$A$54:$U$54,1,2))=IF(_xlfn.XLOOKUP($A95,INDIRECT("_"&amp;_xlfn.XLOOKUP(AS$2,WatchbillMONTHLY!$A$54:$U$54,OFFSET(WatchbillMONTHLY!$A$54:$U$54,1,2))),INDIRECT("_"&amp;_xlfn.XLOOKUP(AS$2,WatchbillMONTHLY!$A$54:$U$54,OFFSET(WatchbillMONTHLY!$A$54:$U$54,1,2))))=$A95,_xlfn.XLOOKUP(AS$2,WatchbillMONTHLY!$A$54:$U$54,OFFSET(WatchbillMONTHLY!$A$54:$U$54,1,2)),FALSE),TRUE,FALSE)),
IF(_xlfn.XLOOKUP(AS$2,WatchbillMONTHLY!$A$71:$U$71,OFFSET(WatchbillMONTHLY!$A$71:$U$71,1,2))=IF(_xlfn.XLOOKUP($A95,INDIRECT("_"&amp;_xlfn.XLOOKUP(AS$2,WatchbillMONTHLY!$A$71:$U$71,OFFSET(WatchbillMONTHLY!$A$71:$U$71,1,2))),INDIRECT("_"&amp;_xlfn.XLOOKUP(AS$2,WatchbillMONTHLY!$A$71:$U$71,OFFSET(WatchbillMONTHLY!$A$71:$U$71,1,2))))=$A95,_xlfn.XLOOKUP(AS$2,WatchbillMONTHLY!$A$71:$U$71,OFFSET(WatchbillMONTHLY!$A$71:$U$71,1,2)),FALSE),TRUE,FALSE)),
IF(_xlfn.XLOOKUP(AS$2,WatchbillMONTHLY!$A$88:$U$88,OFFSET(WatchbillMONTHLY!$A$88:$U$88,1,2))=IF(_xlfn.XLOOKUP($A95,INDIRECT("_"&amp;_xlfn.XLOOKUP(AS$2,WatchbillMONTHLY!$A$88:$U$88,OFFSET(WatchbillMONTHLY!$A$88:$U$88,1,2))),INDIRECT("_"&amp;_xlfn.XLOOKUP(AS$2,WatchbillMONTHLY!$A$88:$U$88,OFFSET(WatchbillMONTHLY!$A$88:$U$88,1,2))))=$A95,_xlfn.XLOOKUP(AS$2,WatchbillMONTHLY!$A$88:$U$88,OFFSET(WatchbillMONTHLY!$A$88:$U$88,1,2)),FALSE),TRUE,FALSE)),
FALSE),FALSE)</f>
        <v>0</v>
      </c>
      <c r="AT95" s="209" t="b" cm="1">
        <f t="array" aca="1" ref="AT95" ca="1">IF(AND($A95 &gt; 0, M95 &gt; 0,AT$2&lt;MiscFormulas!$A$5+1),
_xlfn.IFNA(
_xlfn.IFNA(
_xlfn.IFNA(
_xlfn.IFNA(
_xlfn.IFNA(
_xlfn.IFNA(
IF(_xlfn.XLOOKUP(AT$2,WatchbillMONTHLY!$A$3:$U$3,OFFSET(WatchbillMONTHLY!$A$3:$U$3,1,2))=IF(_xlfn.XLOOKUP($A95,INDIRECT("_"&amp;_xlfn.XLOOKUP(AT$2,WatchbillMONTHLY!$A$3:$U$3,OFFSET(WatchbillMONTHLY!$A$3:$U$3,1,2))),INDIRECT("_"&amp;_xlfn.XLOOKUP(AT$2,WatchbillMONTHLY!$A$3:$U$3,OFFSET(WatchbillMONTHLY!$A$3:$U$3,1,2))))=$A95,_xlfn.XLOOKUP(AT$2,WatchbillMONTHLY!$A$3:$U$3,OFFSET(WatchbillMONTHLY!$A$3:$U$3,1,2)),FALSE),TRUE,FALSE),
IF(_xlfn.XLOOKUP(AT$2,WatchbillMONTHLY!$A$20:$U$20,OFFSET(WatchbillMONTHLY!$A$20:$U$20,1,2))=IF(_xlfn.XLOOKUP($A95,INDIRECT("_"&amp;_xlfn.XLOOKUP(AT$2,WatchbillMONTHLY!$A$20:$U$20,OFFSET(WatchbillMONTHLY!$A$20:$U$20,1,2))),INDIRECT("_"&amp;_xlfn.XLOOKUP(AT$2,WatchbillMONTHLY!$A$20:$U$20,OFFSET(WatchbillMONTHLY!$A$20:$U$20,1,2))))=$A95,_xlfn.XLOOKUP(AT$2,WatchbillMONTHLY!$A$20:$U$20,OFFSET(WatchbillMONTHLY!$A$20:$U$20,1,2)),FALSE),TRUE,FALSE)),
IF(_xlfn.XLOOKUP(AT$2,WatchbillMONTHLY!$A$37:$U$37,OFFSET(WatchbillMONTHLY!$A$37:$U$37,1,2))=IF(_xlfn.XLOOKUP($A95,INDIRECT("_"&amp;_xlfn.XLOOKUP(AT$2,WatchbillMONTHLY!$A$37:$U$37,OFFSET(WatchbillMONTHLY!$A$37:$U$37,1,2))),INDIRECT("_"&amp;_xlfn.XLOOKUP(AT$2,WatchbillMONTHLY!$A$37:$U$37,OFFSET(WatchbillMONTHLY!$A$37:$U$37,1,2))))=$A95,_xlfn.XLOOKUP(AT$2,WatchbillMONTHLY!$A$37:$U$37,OFFSET(WatchbillMONTHLY!$A$37:$U$37,1,2)),FALSE),TRUE,FALSE)),
IF(_xlfn.XLOOKUP(AT$2,WatchbillMONTHLY!$A$54:$U$54,OFFSET(WatchbillMONTHLY!$A$54:$U$54,1,2))=IF(_xlfn.XLOOKUP($A95,INDIRECT("_"&amp;_xlfn.XLOOKUP(AT$2,WatchbillMONTHLY!$A$54:$U$54,OFFSET(WatchbillMONTHLY!$A$54:$U$54,1,2))),INDIRECT("_"&amp;_xlfn.XLOOKUP(AT$2,WatchbillMONTHLY!$A$54:$U$54,OFFSET(WatchbillMONTHLY!$A$54:$U$54,1,2))))=$A95,_xlfn.XLOOKUP(AT$2,WatchbillMONTHLY!$A$54:$U$54,OFFSET(WatchbillMONTHLY!$A$54:$U$54,1,2)),FALSE),TRUE,FALSE)),
IF(_xlfn.XLOOKUP(AT$2,WatchbillMONTHLY!$A$71:$U$71,OFFSET(WatchbillMONTHLY!$A$71:$U$71,1,2))=IF(_xlfn.XLOOKUP($A95,INDIRECT("_"&amp;_xlfn.XLOOKUP(AT$2,WatchbillMONTHLY!$A$71:$U$71,OFFSET(WatchbillMONTHLY!$A$71:$U$71,1,2))),INDIRECT("_"&amp;_xlfn.XLOOKUP(AT$2,WatchbillMONTHLY!$A$71:$U$71,OFFSET(WatchbillMONTHLY!$A$71:$U$71,1,2))))=$A95,_xlfn.XLOOKUP(AT$2,WatchbillMONTHLY!$A$71:$U$71,OFFSET(WatchbillMONTHLY!$A$71:$U$71,1,2)),FALSE),TRUE,FALSE)),
IF(_xlfn.XLOOKUP(AT$2,WatchbillMONTHLY!$A$88:$U$88,OFFSET(WatchbillMONTHLY!$A$88:$U$88,1,2))=IF(_xlfn.XLOOKUP($A95,INDIRECT("_"&amp;_xlfn.XLOOKUP(AT$2,WatchbillMONTHLY!$A$88:$U$88,OFFSET(WatchbillMONTHLY!$A$88:$U$88,1,2))),INDIRECT("_"&amp;_xlfn.XLOOKUP(AT$2,WatchbillMONTHLY!$A$88:$U$88,OFFSET(WatchbillMONTHLY!$A$88:$U$88,1,2))))=$A95,_xlfn.XLOOKUP(AT$2,WatchbillMONTHLY!$A$88:$U$88,OFFSET(WatchbillMONTHLY!$A$88:$U$88,1,2)),FALSE),TRUE,FALSE)),
FALSE),FALSE)</f>
        <v>0</v>
      </c>
      <c r="AU95" s="209" t="b" cm="1">
        <f t="array" aca="1" ref="AU95" ca="1">IF(AND($A95 &gt; 0, N95 &gt; 0,AU$2&lt;MiscFormulas!$A$5+1),
_xlfn.IFNA(
_xlfn.IFNA(
_xlfn.IFNA(
_xlfn.IFNA(
_xlfn.IFNA(
_xlfn.IFNA(
IF(_xlfn.XLOOKUP(AU$2,WatchbillMONTHLY!$A$3:$U$3,OFFSET(WatchbillMONTHLY!$A$3:$U$3,1,2))=IF(_xlfn.XLOOKUP($A95,INDIRECT("_"&amp;_xlfn.XLOOKUP(AU$2,WatchbillMONTHLY!$A$3:$U$3,OFFSET(WatchbillMONTHLY!$A$3:$U$3,1,2))),INDIRECT("_"&amp;_xlfn.XLOOKUP(AU$2,WatchbillMONTHLY!$A$3:$U$3,OFFSET(WatchbillMONTHLY!$A$3:$U$3,1,2))))=$A95,_xlfn.XLOOKUP(AU$2,WatchbillMONTHLY!$A$3:$U$3,OFFSET(WatchbillMONTHLY!$A$3:$U$3,1,2)),FALSE),TRUE,FALSE),
IF(_xlfn.XLOOKUP(AU$2,WatchbillMONTHLY!$A$20:$U$20,OFFSET(WatchbillMONTHLY!$A$20:$U$20,1,2))=IF(_xlfn.XLOOKUP($A95,INDIRECT("_"&amp;_xlfn.XLOOKUP(AU$2,WatchbillMONTHLY!$A$20:$U$20,OFFSET(WatchbillMONTHLY!$A$20:$U$20,1,2))),INDIRECT("_"&amp;_xlfn.XLOOKUP(AU$2,WatchbillMONTHLY!$A$20:$U$20,OFFSET(WatchbillMONTHLY!$A$20:$U$20,1,2))))=$A95,_xlfn.XLOOKUP(AU$2,WatchbillMONTHLY!$A$20:$U$20,OFFSET(WatchbillMONTHLY!$A$20:$U$20,1,2)),FALSE),TRUE,FALSE)),
IF(_xlfn.XLOOKUP(AU$2,WatchbillMONTHLY!$A$37:$U$37,OFFSET(WatchbillMONTHLY!$A$37:$U$37,1,2))=IF(_xlfn.XLOOKUP($A95,INDIRECT("_"&amp;_xlfn.XLOOKUP(AU$2,WatchbillMONTHLY!$A$37:$U$37,OFFSET(WatchbillMONTHLY!$A$37:$U$37,1,2))),INDIRECT("_"&amp;_xlfn.XLOOKUP(AU$2,WatchbillMONTHLY!$A$37:$U$37,OFFSET(WatchbillMONTHLY!$A$37:$U$37,1,2))))=$A95,_xlfn.XLOOKUP(AU$2,WatchbillMONTHLY!$A$37:$U$37,OFFSET(WatchbillMONTHLY!$A$37:$U$37,1,2)),FALSE),TRUE,FALSE)),
IF(_xlfn.XLOOKUP(AU$2,WatchbillMONTHLY!$A$54:$U$54,OFFSET(WatchbillMONTHLY!$A$54:$U$54,1,2))=IF(_xlfn.XLOOKUP($A95,INDIRECT("_"&amp;_xlfn.XLOOKUP(AU$2,WatchbillMONTHLY!$A$54:$U$54,OFFSET(WatchbillMONTHLY!$A$54:$U$54,1,2))),INDIRECT("_"&amp;_xlfn.XLOOKUP(AU$2,WatchbillMONTHLY!$A$54:$U$54,OFFSET(WatchbillMONTHLY!$A$54:$U$54,1,2))))=$A95,_xlfn.XLOOKUP(AU$2,WatchbillMONTHLY!$A$54:$U$54,OFFSET(WatchbillMONTHLY!$A$54:$U$54,1,2)),FALSE),TRUE,FALSE)),
IF(_xlfn.XLOOKUP(AU$2,WatchbillMONTHLY!$A$71:$U$71,OFFSET(WatchbillMONTHLY!$A$71:$U$71,1,2))=IF(_xlfn.XLOOKUP($A95,INDIRECT("_"&amp;_xlfn.XLOOKUP(AU$2,WatchbillMONTHLY!$A$71:$U$71,OFFSET(WatchbillMONTHLY!$A$71:$U$71,1,2))),INDIRECT("_"&amp;_xlfn.XLOOKUP(AU$2,WatchbillMONTHLY!$A$71:$U$71,OFFSET(WatchbillMONTHLY!$A$71:$U$71,1,2))))=$A95,_xlfn.XLOOKUP(AU$2,WatchbillMONTHLY!$A$71:$U$71,OFFSET(WatchbillMONTHLY!$A$71:$U$71,1,2)),FALSE),TRUE,FALSE)),
IF(_xlfn.XLOOKUP(AU$2,WatchbillMONTHLY!$A$88:$U$88,OFFSET(WatchbillMONTHLY!$A$88:$U$88,1,2))=IF(_xlfn.XLOOKUP($A95,INDIRECT("_"&amp;_xlfn.XLOOKUP(AU$2,WatchbillMONTHLY!$A$88:$U$88,OFFSET(WatchbillMONTHLY!$A$88:$U$88,1,2))),INDIRECT("_"&amp;_xlfn.XLOOKUP(AU$2,WatchbillMONTHLY!$A$88:$U$88,OFFSET(WatchbillMONTHLY!$A$88:$U$88,1,2))))=$A95,_xlfn.XLOOKUP(AU$2,WatchbillMONTHLY!$A$88:$U$88,OFFSET(WatchbillMONTHLY!$A$88:$U$88,1,2)),FALSE),TRUE,FALSE)),
FALSE),FALSE)</f>
        <v>0</v>
      </c>
      <c r="AV95" s="209" t="b" cm="1">
        <f t="array" aca="1" ref="AV95" ca="1">IF(AND($A95 &gt; 0, O95 &gt; 0,AV$2&lt;MiscFormulas!$A$5+1),
_xlfn.IFNA(
_xlfn.IFNA(
_xlfn.IFNA(
_xlfn.IFNA(
_xlfn.IFNA(
_xlfn.IFNA(
IF(_xlfn.XLOOKUP(AV$2,WatchbillMONTHLY!$A$3:$U$3,OFFSET(WatchbillMONTHLY!$A$3:$U$3,1,2))=IF(_xlfn.XLOOKUP($A95,INDIRECT("_"&amp;_xlfn.XLOOKUP(AV$2,WatchbillMONTHLY!$A$3:$U$3,OFFSET(WatchbillMONTHLY!$A$3:$U$3,1,2))),INDIRECT("_"&amp;_xlfn.XLOOKUP(AV$2,WatchbillMONTHLY!$A$3:$U$3,OFFSET(WatchbillMONTHLY!$A$3:$U$3,1,2))))=$A95,_xlfn.XLOOKUP(AV$2,WatchbillMONTHLY!$A$3:$U$3,OFFSET(WatchbillMONTHLY!$A$3:$U$3,1,2)),FALSE),TRUE,FALSE),
IF(_xlfn.XLOOKUP(AV$2,WatchbillMONTHLY!$A$20:$U$20,OFFSET(WatchbillMONTHLY!$A$20:$U$20,1,2))=IF(_xlfn.XLOOKUP($A95,INDIRECT("_"&amp;_xlfn.XLOOKUP(AV$2,WatchbillMONTHLY!$A$20:$U$20,OFFSET(WatchbillMONTHLY!$A$20:$U$20,1,2))),INDIRECT("_"&amp;_xlfn.XLOOKUP(AV$2,WatchbillMONTHLY!$A$20:$U$20,OFFSET(WatchbillMONTHLY!$A$20:$U$20,1,2))))=$A95,_xlfn.XLOOKUP(AV$2,WatchbillMONTHLY!$A$20:$U$20,OFFSET(WatchbillMONTHLY!$A$20:$U$20,1,2)),FALSE),TRUE,FALSE)),
IF(_xlfn.XLOOKUP(AV$2,WatchbillMONTHLY!$A$37:$U$37,OFFSET(WatchbillMONTHLY!$A$37:$U$37,1,2))=IF(_xlfn.XLOOKUP($A95,INDIRECT("_"&amp;_xlfn.XLOOKUP(AV$2,WatchbillMONTHLY!$A$37:$U$37,OFFSET(WatchbillMONTHLY!$A$37:$U$37,1,2))),INDIRECT("_"&amp;_xlfn.XLOOKUP(AV$2,WatchbillMONTHLY!$A$37:$U$37,OFFSET(WatchbillMONTHLY!$A$37:$U$37,1,2))))=$A95,_xlfn.XLOOKUP(AV$2,WatchbillMONTHLY!$A$37:$U$37,OFFSET(WatchbillMONTHLY!$A$37:$U$37,1,2)),FALSE),TRUE,FALSE)),
IF(_xlfn.XLOOKUP(AV$2,WatchbillMONTHLY!$A$54:$U$54,OFFSET(WatchbillMONTHLY!$A$54:$U$54,1,2))=IF(_xlfn.XLOOKUP($A95,INDIRECT("_"&amp;_xlfn.XLOOKUP(AV$2,WatchbillMONTHLY!$A$54:$U$54,OFFSET(WatchbillMONTHLY!$A$54:$U$54,1,2))),INDIRECT("_"&amp;_xlfn.XLOOKUP(AV$2,WatchbillMONTHLY!$A$54:$U$54,OFFSET(WatchbillMONTHLY!$A$54:$U$54,1,2))))=$A95,_xlfn.XLOOKUP(AV$2,WatchbillMONTHLY!$A$54:$U$54,OFFSET(WatchbillMONTHLY!$A$54:$U$54,1,2)),FALSE),TRUE,FALSE)),
IF(_xlfn.XLOOKUP(AV$2,WatchbillMONTHLY!$A$71:$U$71,OFFSET(WatchbillMONTHLY!$A$71:$U$71,1,2))=IF(_xlfn.XLOOKUP($A95,INDIRECT("_"&amp;_xlfn.XLOOKUP(AV$2,WatchbillMONTHLY!$A$71:$U$71,OFFSET(WatchbillMONTHLY!$A$71:$U$71,1,2))),INDIRECT("_"&amp;_xlfn.XLOOKUP(AV$2,WatchbillMONTHLY!$A$71:$U$71,OFFSET(WatchbillMONTHLY!$A$71:$U$71,1,2))))=$A95,_xlfn.XLOOKUP(AV$2,WatchbillMONTHLY!$A$71:$U$71,OFFSET(WatchbillMONTHLY!$A$71:$U$71,1,2)),FALSE),TRUE,FALSE)),
IF(_xlfn.XLOOKUP(AV$2,WatchbillMONTHLY!$A$88:$U$88,OFFSET(WatchbillMONTHLY!$A$88:$U$88,1,2))=IF(_xlfn.XLOOKUP($A95,INDIRECT("_"&amp;_xlfn.XLOOKUP(AV$2,WatchbillMONTHLY!$A$88:$U$88,OFFSET(WatchbillMONTHLY!$A$88:$U$88,1,2))),INDIRECT("_"&amp;_xlfn.XLOOKUP(AV$2,WatchbillMONTHLY!$A$88:$U$88,OFFSET(WatchbillMONTHLY!$A$88:$U$88,1,2))))=$A95,_xlfn.XLOOKUP(AV$2,WatchbillMONTHLY!$A$88:$U$88,OFFSET(WatchbillMONTHLY!$A$88:$U$88,1,2)),FALSE),TRUE,FALSE)),
FALSE),FALSE)</f>
        <v>0</v>
      </c>
      <c r="AW95" s="209" t="b" cm="1">
        <f t="array" aca="1" ref="AW95" ca="1">IF(AND($A95 &gt; 0, P95 &gt; 0,AW$2&lt;MiscFormulas!$A$5+1),
_xlfn.IFNA(
_xlfn.IFNA(
_xlfn.IFNA(
_xlfn.IFNA(
_xlfn.IFNA(
_xlfn.IFNA(
IF(_xlfn.XLOOKUP(AW$2,WatchbillMONTHLY!$A$3:$U$3,OFFSET(WatchbillMONTHLY!$A$3:$U$3,1,2))=IF(_xlfn.XLOOKUP($A95,INDIRECT("_"&amp;_xlfn.XLOOKUP(AW$2,WatchbillMONTHLY!$A$3:$U$3,OFFSET(WatchbillMONTHLY!$A$3:$U$3,1,2))),INDIRECT("_"&amp;_xlfn.XLOOKUP(AW$2,WatchbillMONTHLY!$A$3:$U$3,OFFSET(WatchbillMONTHLY!$A$3:$U$3,1,2))))=$A95,_xlfn.XLOOKUP(AW$2,WatchbillMONTHLY!$A$3:$U$3,OFFSET(WatchbillMONTHLY!$A$3:$U$3,1,2)),FALSE),TRUE,FALSE),
IF(_xlfn.XLOOKUP(AW$2,WatchbillMONTHLY!$A$20:$U$20,OFFSET(WatchbillMONTHLY!$A$20:$U$20,1,2))=IF(_xlfn.XLOOKUP($A95,INDIRECT("_"&amp;_xlfn.XLOOKUP(AW$2,WatchbillMONTHLY!$A$20:$U$20,OFFSET(WatchbillMONTHLY!$A$20:$U$20,1,2))),INDIRECT("_"&amp;_xlfn.XLOOKUP(AW$2,WatchbillMONTHLY!$A$20:$U$20,OFFSET(WatchbillMONTHLY!$A$20:$U$20,1,2))))=$A95,_xlfn.XLOOKUP(AW$2,WatchbillMONTHLY!$A$20:$U$20,OFFSET(WatchbillMONTHLY!$A$20:$U$20,1,2)),FALSE),TRUE,FALSE)),
IF(_xlfn.XLOOKUP(AW$2,WatchbillMONTHLY!$A$37:$U$37,OFFSET(WatchbillMONTHLY!$A$37:$U$37,1,2))=IF(_xlfn.XLOOKUP($A95,INDIRECT("_"&amp;_xlfn.XLOOKUP(AW$2,WatchbillMONTHLY!$A$37:$U$37,OFFSET(WatchbillMONTHLY!$A$37:$U$37,1,2))),INDIRECT("_"&amp;_xlfn.XLOOKUP(AW$2,WatchbillMONTHLY!$A$37:$U$37,OFFSET(WatchbillMONTHLY!$A$37:$U$37,1,2))))=$A95,_xlfn.XLOOKUP(AW$2,WatchbillMONTHLY!$A$37:$U$37,OFFSET(WatchbillMONTHLY!$A$37:$U$37,1,2)),FALSE),TRUE,FALSE)),
IF(_xlfn.XLOOKUP(AW$2,WatchbillMONTHLY!$A$54:$U$54,OFFSET(WatchbillMONTHLY!$A$54:$U$54,1,2))=IF(_xlfn.XLOOKUP($A95,INDIRECT("_"&amp;_xlfn.XLOOKUP(AW$2,WatchbillMONTHLY!$A$54:$U$54,OFFSET(WatchbillMONTHLY!$A$54:$U$54,1,2))),INDIRECT("_"&amp;_xlfn.XLOOKUP(AW$2,WatchbillMONTHLY!$A$54:$U$54,OFFSET(WatchbillMONTHLY!$A$54:$U$54,1,2))))=$A95,_xlfn.XLOOKUP(AW$2,WatchbillMONTHLY!$A$54:$U$54,OFFSET(WatchbillMONTHLY!$A$54:$U$54,1,2)),FALSE),TRUE,FALSE)),
IF(_xlfn.XLOOKUP(AW$2,WatchbillMONTHLY!$A$71:$U$71,OFFSET(WatchbillMONTHLY!$A$71:$U$71,1,2))=IF(_xlfn.XLOOKUP($A95,INDIRECT("_"&amp;_xlfn.XLOOKUP(AW$2,WatchbillMONTHLY!$A$71:$U$71,OFFSET(WatchbillMONTHLY!$A$71:$U$71,1,2))),INDIRECT("_"&amp;_xlfn.XLOOKUP(AW$2,WatchbillMONTHLY!$A$71:$U$71,OFFSET(WatchbillMONTHLY!$A$71:$U$71,1,2))))=$A95,_xlfn.XLOOKUP(AW$2,WatchbillMONTHLY!$A$71:$U$71,OFFSET(WatchbillMONTHLY!$A$71:$U$71,1,2)),FALSE),TRUE,FALSE)),
IF(_xlfn.XLOOKUP(AW$2,WatchbillMONTHLY!$A$88:$U$88,OFFSET(WatchbillMONTHLY!$A$88:$U$88,1,2))=IF(_xlfn.XLOOKUP($A95,INDIRECT("_"&amp;_xlfn.XLOOKUP(AW$2,WatchbillMONTHLY!$A$88:$U$88,OFFSET(WatchbillMONTHLY!$A$88:$U$88,1,2))),INDIRECT("_"&amp;_xlfn.XLOOKUP(AW$2,WatchbillMONTHLY!$A$88:$U$88,OFFSET(WatchbillMONTHLY!$A$88:$U$88,1,2))))=$A95,_xlfn.XLOOKUP(AW$2,WatchbillMONTHLY!$A$88:$U$88,OFFSET(WatchbillMONTHLY!$A$88:$U$88,1,2)),FALSE),TRUE,FALSE)),
FALSE),FALSE)</f>
        <v>0</v>
      </c>
      <c r="AX95" s="209" t="b" cm="1">
        <f t="array" aca="1" ref="AX95" ca="1">IF(AND($A95 &gt; 0, Q95 &gt; 0,AX$2&lt;MiscFormulas!$A$5+1),
_xlfn.IFNA(
_xlfn.IFNA(
_xlfn.IFNA(
_xlfn.IFNA(
_xlfn.IFNA(
_xlfn.IFNA(
IF(_xlfn.XLOOKUP(AX$2,WatchbillMONTHLY!$A$3:$U$3,OFFSET(WatchbillMONTHLY!$A$3:$U$3,1,2))=IF(_xlfn.XLOOKUP($A95,INDIRECT("_"&amp;_xlfn.XLOOKUP(AX$2,WatchbillMONTHLY!$A$3:$U$3,OFFSET(WatchbillMONTHLY!$A$3:$U$3,1,2))),INDIRECT("_"&amp;_xlfn.XLOOKUP(AX$2,WatchbillMONTHLY!$A$3:$U$3,OFFSET(WatchbillMONTHLY!$A$3:$U$3,1,2))))=$A95,_xlfn.XLOOKUP(AX$2,WatchbillMONTHLY!$A$3:$U$3,OFFSET(WatchbillMONTHLY!$A$3:$U$3,1,2)),FALSE),TRUE,FALSE),
IF(_xlfn.XLOOKUP(AX$2,WatchbillMONTHLY!$A$20:$U$20,OFFSET(WatchbillMONTHLY!$A$20:$U$20,1,2))=IF(_xlfn.XLOOKUP($A95,INDIRECT("_"&amp;_xlfn.XLOOKUP(AX$2,WatchbillMONTHLY!$A$20:$U$20,OFFSET(WatchbillMONTHLY!$A$20:$U$20,1,2))),INDIRECT("_"&amp;_xlfn.XLOOKUP(AX$2,WatchbillMONTHLY!$A$20:$U$20,OFFSET(WatchbillMONTHLY!$A$20:$U$20,1,2))))=$A95,_xlfn.XLOOKUP(AX$2,WatchbillMONTHLY!$A$20:$U$20,OFFSET(WatchbillMONTHLY!$A$20:$U$20,1,2)),FALSE),TRUE,FALSE)),
IF(_xlfn.XLOOKUP(AX$2,WatchbillMONTHLY!$A$37:$U$37,OFFSET(WatchbillMONTHLY!$A$37:$U$37,1,2))=IF(_xlfn.XLOOKUP($A95,INDIRECT("_"&amp;_xlfn.XLOOKUP(AX$2,WatchbillMONTHLY!$A$37:$U$37,OFFSET(WatchbillMONTHLY!$A$37:$U$37,1,2))),INDIRECT("_"&amp;_xlfn.XLOOKUP(AX$2,WatchbillMONTHLY!$A$37:$U$37,OFFSET(WatchbillMONTHLY!$A$37:$U$37,1,2))))=$A95,_xlfn.XLOOKUP(AX$2,WatchbillMONTHLY!$A$37:$U$37,OFFSET(WatchbillMONTHLY!$A$37:$U$37,1,2)),FALSE),TRUE,FALSE)),
IF(_xlfn.XLOOKUP(AX$2,WatchbillMONTHLY!$A$54:$U$54,OFFSET(WatchbillMONTHLY!$A$54:$U$54,1,2))=IF(_xlfn.XLOOKUP($A95,INDIRECT("_"&amp;_xlfn.XLOOKUP(AX$2,WatchbillMONTHLY!$A$54:$U$54,OFFSET(WatchbillMONTHLY!$A$54:$U$54,1,2))),INDIRECT("_"&amp;_xlfn.XLOOKUP(AX$2,WatchbillMONTHLY!$A$54:$U$54,OFFSET(WatchbillMONTHLY!$A$54:$U$54,1,2))))=$A95,_xlfn.XLOOKUP(AX$2,WatchbillMONTHLY!$A$54:$U$54,OFFSET(WatchbillMONTHLY!$A$54:$U$54,1,2)),FALSE),TRUE,FALSE)),
IF(_xlfn.XLOOKUP(AX$2,WatchbillMONTHLY!$A$71:$U$71,OFFSET(WatchbillMONTHLY!$A$71:$U$71,1,2))=IF(_xlfn.XLOOKUP($A95,INDIRECT("_"&amp;_xlfn.XLOOKUP(AX$2,WatchbillMONTHLY!$A$71:$U$71,OFFSET(WatchbillMONTHLY!$A$71:$U$71,1,2))),INDIRECT("_"&amp;_xlfn.XLOOKUP(AX$2,WatchbillMONTHLY!$A$71:$U$71,OFFSET(WatchbillMONTHLY!$A$71:$U$71,1,2))))=$A95,_xlfn.XLOOKUP(AX$2,WatchbillMONTHLY!$A$71:$U$71,OFFSET(WatchbillMONTHLY!$A$71:$U$71,1,2)),FALSE),TRUE,FALSE)),
IF(_xlfn.XLOOKUP(AX$2,WatchbillMONTHLY!$A$88:$U$88,OFFSET(WatchbillMONTHLY!$A$88:$U$88,1,2))=IF(_xlfn.XLOOKUP($A95,INDIRECT("_"&amp;_xlfn.XLOOKUP(AX$2,WatchbillMONTHLY!$A$88:$U$88,OFFSET(WatchbillMONTHLY!$A$88:$U$88,1,2))),INDIRECT("_"&amp;_xlfn.XLOOKUP(AX$2,WatchbillMONTHLY!$A$88:$U$88,OFFSET(WatchbillMONTHLY!$A$88:$U$88,1,2))))=$A95,_xlfn.XLOOKUP(AX$2,WatchbillMONTHLY!$A$88:$U$88,OFFSET(WatchbillMONTHLY!$A$88:$U$88,1,2)),FALSE),TRUE,FALSE)),
FALSE),FALSE)</f>
        <v>0</v>
      </c>
      <c r="AY95" s="209" t="b" cm="1">
        <f t="array" aca="1" ref="AY95" ca="1">IF(AND($A95 &gt; 0, R95 &gt; 0,AY$2&lt;MiscFormulas!$A$5+1),
_xlfn.IFNA(
_xlfn.IFNA(
_xlfn.IFNA(
_xlfn.IFNA(
_xlfn.IFNA(
_xlfn.IFNA(
IF(_xlfn.XLOOKUP(AY$2,WatchbillMONTHLY!$A$3:$U$3,OFFSET(WatchbillMONTHLY!$A$3:$U$3,1,2))=IF(_xlfn.XLOOKUP($A95,INDIRECT("_"&amp;_xlfn.XLOOKUP(AY$2,WatchbillMONTHLY!$A$3:$U$3,OFFSET(WatchbillMONTHLY!$A$3:$U$3,1,2))),INDIRECT("_"&amp;_xlfn.XLOOKUP(AY$2,WatchbillMONTHLY!$A$3:$U$3,OFFSET(WatchbillMONTHLY!$A$3:$U$3,1,2))))=$A95,_xlfn.XLOOKUP(AY$2,WatchbillMONTHLY!$A$3:$U$3,OFFSET(WatchbillMONTHLY!$A$3:$U$3,1,2)),FALSE),TRUE,FALSE),
IF(_xlfn.XLOOKUP(AY$2,WatchbillMONTHLY!$A$20:$U$20,OFFSET(WatchbillMONTHLY!$A$20:$U$20,1,2))=IF(_xlfn.XLOOKUP($A95,INDIRECT("_"&amp;_xlfn.XLOOKUP(AY$2,WatchbillMONTHLY!$A$20:$U$20,OFFSET(WatchbillMONTHLY!$A$20:$U$20,1,2))),INDIRECT("_"&amp;_xlfn.XLOOKUP(AY$2,WatchbillMONTHLY!$A$20:$U$20,OFFSET(WatchbillMONTHLY!$A$20:$U$20,1,2))))=$A95,_xlfn.XLOOKUP(AY$2,WatchbillMONTHLY!$A$20:$U$20,OFFSET(WatchbillMONTHLY!$A$20:$U$20,1,2)),FALSE),TRUE,FALSE)),
IF(_xlfn.XLOOKUP(AY$2,WatchbillMONTHLY!$A$37:$U$37,OFFSET(WatchbillMONTHLY!$A$37:$U$37,1,2))=IF(_xlfn.XLOOKUP($A95,INDIRECT("_"&amp;_xlfn.XLOOKUP(AY$2,WatchbillMONTHLY!$A$37:$U$37,OFFSET(WatchbillMONTHLY!$A$37:$U$37,1,2))),INDIRECT("_"&amp;_xlfn.XLOOKUP(AY$2,WatchbillMONTHLY!$A$37:$U$37,OFFSET(WatchbillMONTHLY!$A$37:$U$37,1,2))))=$A95,_xlfn.XLOOKUP(AY$2,WatchbillMONTHLY!$A$37:$U$37,OFFSET(WatchbillMONTHLY!$A$37:$U$37,1,2)),FALSE),TRUE,FALSE)),
IF(_xlfn.XLOOKUP(AY$2,WatchbillMONTHLY!$A$54:$U$54,OFFSET(WatchbillMONTHLY!$A$54:$U$54,1,2))=IF(_xlfn.XLOOKUP($A95,INDIRECT("_"&amp;_xlfn.XLOOKUP(AY$2,WatchbillMONTHLY!$A$54:$U$54,OFFSET(WatchbillMONTHLY!$A$54:$U$54,1,2))),INDIRECT("_"&amp;_xlfn.XLOOKUP(AY$2,WatchbillMONTHLY!$A$54:$U$54,OFFSET(WatchbillMONTHLY!$A$54:$U$54,1,2))))=$A95,_xlfn.XLOOKUP(AY$2,WatchbillMONTHLY!$A$54:$U$54,OFFSET(WatchbillMONTHLY!$A$54:$U$54,1,2)),FALSE),TRUE,FALSE)),
IF(_xlfn.XLOOKUP(AY$2,WatchbillMONTHLY!$A$71:$U$71,OFFSET(WatchbillMONTHLY!$A$71:$U$71,1,2))=IF(_xlfn.XLOOKUP($A95,INDIRECT("_"&amp;_xlfn.XLOOKUP(AY$2,WatchbillMONTHLY!$A$71:$U$71,OFFSET(WatchbillMONTHLY!$A$71:$U$71,1,2))),INDIRECT("_"&amp;_xlfn.XLOOKUP(AY$2,WatchbillMONTHLY!$A$71:$U$71,OFFSET(WatchbillMONTHLY!$A$71:$U$71,1,2))))=$A95,_xlfn.XLOOKUP(AY$2,WatchbillMONTHLY!$A$71:$U$71,OFFSET(WatchbillMONTHLY!$A$71:$U$71,1,2)),FALSE),TRUE,FALSE)),
IF(_xlfn.XLOOKUP(AY$2,WatchbillMONTHLY!$A$88:$U$88,OFFSET(WatchbillMONTHLY!$A$88:$U$88,1,2))=IF(_xlfn.XLOOKUP($A95,INDIRECT("_"&amp;_xlfn.XLOOKUP(AY$2,WatchbillMONTHLY!$A$88:$U$88,OFFSET(WatchbillMONTHLY!$A$88:$U$88,1,2))),INDIRECT("_"&amp;_xlfn.XLOOKUP(AY$2,WatchbillMONTHLY!$A$88:$U$88,OFFSET(WatchbillMONTHLY!$A$88:$U$88,1,2))))=$A95,_xlfn.XLOOKUP(AY$2,WatchbillMONTHLY!$A$88:$U$88,OFFSET(WatchbillMONTHLY!$A$88:$U$88,1,2)),FALSE),TRUE,FALSE)),
FALSE),FALSE)</f>
        <v>0</v>
      </c>
      <c r="AZ95" s="209" t="b" cm="1">
        <f t="array" aca="1" ref="AZ95" ca="1">IF(AND($A95 &gt; 0, S95 &gt; 0,AZ$2&lt;MiscFormulas!$A$5+1),
_xlfn.IFNA(
_xlfn.IFNA(
_xlfn.IFNA(
_xlfn.IFNA(
_xlfn.IFNA(
_xlfn.IFNA(
IF(_xlfn.XLOOKUP(AZ$2,WatchbillMONTHLY!$A$3:$U$3,OFFSET(WatchbillMONTHLY!$A$3:$U$3,1,2))=IF(_xlfn.XLOOKUP($A95,INDIRECT("_"&amp;_xlfn.XLOOKUP(AZ$2,WatchbillMONTHLY!$A$3:$U$3,OFFSET(WatchbillMONTHLY!$A$3:$U$3,1,2))),INDIRECT("_"&amp;_xlfn.XLOOKUP(AZ$2,WatchbillMONTHLY!$A$3:$U$3,OFFSET(WatchbillMONTHLY!$A$3:$U$3,1,2))))=$A95,_xlfn.XLOOKUP(AZ$2,WatchbillMONTHLY!$A$3:$U$3,OFFSET(WatchbillMONTHLY!$A$3:$U$3,1,2)),FALSE),TRUE,FALSE),
IF(_xlfn.XLOOKUP(AZ$2,WatchbillMONTHLY!$A$20:$U$20,OFFSET(WatchbillMONTHLY!$A$20:$U$20,1,2))=IF(_xlfn.XLOOKUP($A95,INDIRECT("_"&amp;_xlfn.XLOOKUP(AZ$2,WatchbillMONTHLY!$A$20:$U$20,OFFSET(WatchbillMONTHLY!$A$20:$U$20,1,2))),INDIRECT("_"&amp;_xlfn.XLOOKUP(AZ$2,WatchbillMONTHLY!$A$20:$U$20,OFFSET(WatchbillMONTHLY!$A$20:$U$20,1,2))))=$A95,_xlfn.XLOOKUP(AZ$2,WatchbillMONTHLY!$A$20:$U$20,OFFSET(WatchbillMONTHLY!$A$20:$U$20,1,2)),FALSE),TRUE,FALSE)),
IF(_xlfn.XLOOKUP(AZ$2,WatchbillMONTHLY!$A$37:$U$37,OFFSET(WatchbillMONTHLY!$A$37:$U$37,1,2))=IF(_xlfn.XLOOKUP($A95,INDIRECT("_"&amp;_xlfn.XLOOKUP(AZ$2,WatchbillMONTHLY!$A$37:$U$37,OFFSET(WatchbillMONTHLY!$A$37:$U$37,1,2))),INDIRECT("_"&amp;_xlfn.XLOOKUP(AZ$2,WatchbillMONTHLY!$A$37:$U$37,OFFSET(WatchbillMONTHLY!$A$37:$U$37,1,2))))=$A95,_xlfn.XLOOKUP(AZ$2,WatchbillMONTHLY!$A$37:$U$37,OFFSET(WatchbillMONTHLY!$A$37:$U$37,1,2)),FALSE),TRUE,FALSE)),
IF(_xlfn.XLOOKUP(AZ$2,WatchbillMONTHLY!$A$54:$U$54,OFFSET(WatchbillMONTHLY!$A$54:$U$54,1,2))=IF(_xlfn.XLOOKUP($A95,INDIRECT("_"&amp;_xlfn.XLOOKUP(AZ$2,WatchbillMONTHLY!$A$54:$U$54,OFFSET(WatchbillMONTHLY!$A$54:$U$54,1,2))),INDIRECT("_"&amp;_xlfn.XLOOKUP(AZ$2,WatchbillMONTHLY!$A$54:$U$54,OFFSET(WatchbillMONTHLY!$A$54:$U$54,1,2))))=$A95,_xlfn.XLOOKUP(AZ$2,WatchbillMONTHLY!$A$54:$U$54,OFFSET(WatchbillMONTHLY!$A$54:$U$54,1,2)),FALSE),TRUE,FALSE)),
IF(_xlfn.XLOOKUP(AZ$2,WatchbillMONTHLY!$A$71:$U$71,OFFSET(WatchbillMONTHLY!$A$71:$U$71,1,2))=IF(_xlfn.XLOOKUP($A95,INDIRECT("_"&amp;_xlfn.XLOOKUP(AZ$2,WatchbillMONTHLY!$A$71:$U$71,OFFSET(WatchbillMONTHLY!$A$71:$U$71,1,2))),INDIRECT("_"&amp;_xlfn.XLOOKUP(AZ$2,WatchbillMONTHLY!$A$71:$U$71,OFFSET(WatchbillMONTHLY!$A$71:$U$71,1,2))))=$A95,_xlfn.XLOOKUP(AZ$2,WatchbillMONTHLY!$A$71:$U$71,OFFSET(WatchbillMONTHLY!$A$71:$U$71,1,2)),FALSE),TRUE,FALSE)),
IF(_xlfn.XLOOKUP(AZ$2,WatchbillMONTHLY!$A$88:$U$88,OFFSET(WatchbillMONTHLY!$A$88:$U$88,1,2))=IF(_xlfn.XLOOKUP($A95,INDIRECT("_"&amp;_xlfn.XLOOKUP(AZ$2,WatchbillMONTHLY!$A$88:$U$88,OFFSET(WatchbillMONTHLY!$A$88:$U$88,1,2))),INDIRECT("_"&amp;_xlfn.XLOOKUP(AZ$2,WatchbillMONTHLY!$A$88:$U$88,OFFSET(WatchbillMONTHLY!$A$88:$U$88,1,2))))=$A95,_xlfn.XLOOKUP(AZ$2,WatchbillMONTHLY!$A$88:$U$88,OFFSET(WatchbillMONTHLY!$A$88:$U$88,1,2)),FALSE),TRUE,FALSE)),
FALSE),FALSE)</f>
        <v>0</v>
      </c>
      <c r="BA95" s="209" t="b" cm="1">
        <f t="array" aca="1" ref="BA95" ca="1">IF(AND($A95 &gt; 0, T95 &gt; 0,BA$2&lt;MiscFormulas!$A$5+1),
_xlfn.IFNA(
_xlfn.IFNA(
_xlfn.IFNA(
_xlfn.IFNA(
_xlfn.IFNA(
_xlfn.IFNA(
IF(_xlfn.XLOOKUP(BA$2,WatchbillMONTHLY!$A$3:$U$3,OFFSET(WatchbillMONTHLY!$A$3:$U$3,1,2))=IF(_xlfn.XLOOKUP($A95,INDIRECT("_"&amp;_xlfn.XLOOKUP(BA$2,WatchbillMONTHLY!$A$3:$U$3,OFFSET(WatchbillMONTHLY!$A$3:$U$3,1,2))),INDIRECT("_"&amp;_xlfn.XLOOKUP(BA$2,WatchbillMONTHLY!$A$3:$U$3,OFFSET(WatchbillMONTHLY!$A$3:$U$3,1,2))))=$A95,_xlfn.XLOOKUP(BA$2,WatchbillMONTHLY!$A$3:$U$3,OFFSET(WatchbillMONTHLY!$A$3:$U$3,1,2)),FALSE),TRUE,FALSE),
IF(_xlfn.XLOOKUP(BA$2,WatchbillMONTHLY!$A$20:$U$20,OFFSET(WatchbillMONTHLY!$A$20:$U$20,1,2))=IF(_xlfn.XLOOKUP($A95,INDIRECT("_"&amp;_xlfn.XLOOKUP(BA$2,WatchbillMONTHLY!$A$20:$U$20,OFFSET(WatchbillMONTHLY!$A$20:$U$20,1,2))),INDIRECT("_"&amp;_xlfn.XLOOKUP(BA$2,WatchbillMONTHLY!$A$20:$U$20,OFFSET(WatchbillMONTHLY!$A$20:$U$20,1,2))))=$A95,_xlfn.XLOOKUP(BA$2,WatchbillMONTHLY!$A$20:$U$20,OFFSET(WatchbillMONTHLY!$A$20:$U$20,1,2)),FALSE),TRUE,FALSE)),
IF(_xlfn.XLOOKUP(BA$2,WatchbillMONTHLY!$A$37:$U$37,OFFSET(WatchbillMONTHLY!$A$37:$U$37,1,2))=IF(_xlfn.XLOOKUP($A95,INDIRECT("_"&amp;_xlfn.XLOOKUP(BA$2,WatchbillMONTHLY!$A$37:$U$37,OFFSET(WatchbillMONTHLY!$A$37:$U$37,1,2))),INDIRECT("_"&amp;_xlfn.XLOOKUP(BA$2,WatchbillMONTHLY!$A$37:$U$37,OFFSET(WatchbillMONTHLY!$A$37:$U$37,1,2))))=$A95,_xlfn.XLOOKUP(BA$2,WatchbillMONTHLY!$A$37:$U$37,OFFSET(WatchbillMONTHLY!$A$37:$U$37,1,2)),FALSE),TRUE,FALSE)),
IF(_xlfn.XLOOKUP(BA$2,WatchbillMONTHLY!$A$54:$U$54,OFFSET(WatchbillMONTHLY!$A$54:$U$54,1,2))=IF(_xlfn.XLOOKUP($A95,INDIRECT("_"&amp;_xlfn.XLOOKUP(BA$2,WatchbillMONTHLY!$A$54:$U$54,OFFSET(WatchbillMONTHLY!$A$54:$U$54,1,2))),INDIRECT("_"&amp;_xlfn.XLOOKUP(BA$2,WatchbillMONTHLY!$A$54:$U$54,OFFSET(WatchbillMONTHLY!$A$54:$U$54,1,2))))=$A95,_xlfn.XLOOKUP(BA$2,WatchbillMONTHLY!$A$54:$U$54,OFFSET(WatchbillMONTHLY!$A$54:$U$54,1,2)),FALSE),TRUE,FALSE)),
IF(_xlfn.XLOOKUP(BA$2,WatchbillMONTHLY!$A$71:$U$71,OFFSET(WatchbillMONTHLY!$A$71:$U$71,1,2))=IF(_xlfn.XLOOKUP($A95,INDIRECT("_"&amp;_xlfn.XLOOKUP(BA$2,WatchbillMONTHLY!$A$71:$U$71,OFFSET(WatchbillMONTHLY!$A$71:$U$71,1,2))),INDIRECT("_"&amp;_xlfn.XLOOKUP(BA$2,WatchbillMONTHLY!$A$71:$U$71,OFFSET(WatchbillMONTHLY!$A$71:$U$71,1,2))))=$A95,_xlfn.XLOOKUP(BA$2,WatchbillMONTHLY!$A$71:$U$71,OFFSET(WatchbillMONTHLY!$A$71:$U$71,1,2)),FALSE),TRUE,FALSE)),
IF(_xlfn.XLOOKUP(BA$2,WatchbillMONTHLY!$A$88:$U$88,OFFSET(WatchbillMONTHLY!$A$88:$U$88,1,2))=IF(_xlfn.XLOOKUP($A95,INDIRECT("_"&amp;_xlfn.XLOOKUP(BA$2,WatchbillMONTHLY!$A$88:$U$88,OFFSET(WatchbillMONTHLY!$A$88:$U$88,1,2))),INDIRECT("_"&amp;_xlfn.XLOOKUP(BA$2,WatchbillMONTHLY!$A$88:$U$88,OFFSET(WatchbillMONTHLY!$A$88:$U$88,1,2))))=$A95,_xlfn.XLOOKUP(BA$2,WatchbillMONTHLY!$A$88:$U$88,OFFSET(WatchbillMONTHLY!$A$88:$U$88,1,2)),FALSE),TRUE,FALSE)),
FALSE),FALSE)</f>
        <v>0</v>
      </c>
      <c r="BB95" s="209" t="b" cm="1">
        <f t="array" aca="1" ref="BB95" ca="1">IF(AND($A95 &gt; 0, U95 &gt; 0,BB$2&lt;MiscFormulas!$A$5+1),
_xlfn.IFNA(
_xlfn.IFNA(
_xlfn.IFNA(
_xlfn.IFNA(
_xlfn.IFNA(
_xlfn.IFNA(
IF(_xlfn.XLOOKUP(BB$2,WatchbillMONTHLY!$A$3:$U$3,OFFSET(WatchbillMONTHLY!$A$3:$U$3,1,2))=IF(_xlfn.XLOOKUP($A95,INDIRECT("_"&amp;_xlfn.XLOOKUP(BB$2,WatchbillMONTHLY!$A$3:$U$3,OFFSET(WatchbillMONTHLY!$A$3:$U$3,1,2))),INDIRECT("_"&amp;_xlfn.XLOOKUP(BB$2,WatchbillMONTHLY!$A$3:$U$3,OFFSET(WatchbillMONTHLY!$A$3:$U$3,1,2))))=$A95,_xlfn.XLOOKUP(BB$2,WatchbillMONTHLY!$A$3:$U$3,OFFSET(WatchbillMONTHLY!$A$3:$U$3,1,2)),FALSE),TRUE,FALSE),
IF(_xlfn.XLOOKUP(BB$2,WatchbillMONTHLY!$A$20:$U$20,OFFSET(WatchbillMONTHLY!$A$20:$U$20,1,2))=IF(_xlfn.XLOOKUP($A95,INDIRECT("_"&amp;_xlfn.XLOOKUP(BB$2,WatchbillMONTHLY!$A$20:$U$20,OFFSET(WatchbillMONTHLY!$A$20:$U$20,1,2))),INDIRECT("_"&amp;_xlfn.XLOOKUP(BB$2,WatchbillMONTHLY!$A$20:$U$20,OFFSET(WatchbillMONTHLY!$A$20:$U$20,1,2))))=$A95,_xlfn.XLOOKUP(BB$2,WatchbillMONTHLY!$A$20:$U$20,OFFSET(WatchbillMONTHLY!$A$20:$U$20,1,2)),FALSE),TRUE,FALSE)),
IF(_xlfn.XLOOKUP(BB$2,WatchbillMONTHLY!$A$37:$U$37,OFFSET(WatchbillMONTHLY!$A$37:$U$37,1,2))=IF(_xlfn.XLOOKUP($A95,INDIRECT("_"&amp;_xlfn.XLOOKUP(BB$2,WatchbillMONTHLY!$A$37:$U$37,OFFSET(WatchbillMONTHLY!$A$37:$U$37,1,2))),INDIRECT("_"&amp;_xlfn.XLOOKUP(BB$2,WatchbillMONTHLY!$A$37:$U$37,OFFSET(WatchbillMONTHLY!$A$37:$U$37,1,2))))=$A95,_xlfn.XLOOKUP(BB$2,WatchbillMONTHLY!$A$37:$U$37,OFFSET(WatchbillMONTHLY!$A$37:$U$37,1,2)),FALSE),TRUE,FALSE)),
IF(_xlfn.XLOOKUP(BB$2,WatchbillMONTHLY!$A$54:$U$54,OFFSET(WatchbillMONTHLY!$A$54:$U$54,1,2))=IF(_xlfn.XLOOKUP($A95,INDIRECT("_"&amp;_xlfn.XLOOKUP(BB$2,WatchbillMONTHLY!$A$54:$U$54,OFFSET(WatchbillMONTHLY!$A$54:$U$54,1,2))),INDIRECT("_"&amp;_xlfn.XLOOKUP(BB$2,WatchbillMONTHLY!$A$54:$U$54,OFFSET(WatchbillMONTHLY!$A$54:$U$54,1,2))))=$A95,_xlfn.XLOOKUP(BB$2,WatchbillMONTHLY!$A$54:$U$54,OFFSET(WatchbillMONTHLY!$A$54:$U$54,1,2)),FALSE),TRUE,FALSE)),
IF(_xlfn.XLOOKUP(BB$2,WatchbillMONTHLY!$A$71:$U$71,OFFSET(WatchbillMONTHLY!$A$71:$U$71,1,2))=IF(_xlfn.XLOOKUP($A95,INDIRECT("_"&amp;_xlfn.XLOOKUP(BB$2,WatchbillMONTHLY!$A$71:$U$71,OFFSET(WatchbillMONTHLY!$A$71:$U$71,1,2))),INDIRECT("_"&amp;_xlfn.XLOOKUP(BB$2,WatchbillMONTHLY!$A$71:$U$71,OFFSET(WatchbillMONTHLY!$A$71:$U$71,1,2))))=$A95,_xlfn.XLOOKUP(BB$2,WatchbillMONTHLY!$A$71:$U$71,OFFSET(WatchbillMONTHLY!$A$71:$U$71,1,2)),FALSE),TRUE,FALSE)),
IF(_xlfn.XLOOKUP(BB$2,WatchbillMONTHLY!$A$88:$U$88,OFFSET(WatchbillMONTHLY!$A$88:$U$88,1,2))=IF(_xlfn.XLOOKUP($A95,INDIRECT("_"&amp;_xlfn.XLOOKUP(BB$2,WatchbillMONTHLY!$A$88:$U$88,OFFSET(WatchbillMONTHLY!$A$88:$U$88,1,2))),INDIRECT("_"&amp;_xlfn.XLOOKUP(BB$2,WatchbillMONTHLY!$A$88:$U$88,OFFSET(WatchbillMONTHLY!$A$88:$U$88,1,2))))=$A95,_xlfn.XLOOKUP(BB$2,WatchbillMONTHLY!$A$88:$U$88,OFFSET(WatchbillMONTHLY!$A$88:$U$88,1,2)),FALSE),TRUE,FALSE)),
FALSE),FALSE)</f>
        <v>0</v>
      </c>
      <c r="BC95" s="209" t="b" cm="1">
        <f t="array" aca="1" ref="BC95" ca="1">IF(AND($A95 &gt; 0, V95 &gt; 0,BC$2&lt;MiscFormulas!$A$5+1),
_xlfn.IFNA(
_xlfn.IFNA(
_xlfn.IFNA(
_xlfn.IFNA(
_xlfn.IFNA(
_xlfn.IFNA(
IF(_xlfn.XLOOKUP(BC$2,WatchbillMONTHLY!$A$3:$U$3,OFFSET(WatchbillMONTHLY!$A$3:$U$3,1,2))=IF(_xlfn.XLOOKUP($A95,INDIRECT("_"&amp;_xlfn.XLOOKUP(BC$2,WatchbillMONTHLY!$A$3:$U$3,OFFSET(WatchbillMONTHLY!$A$3:$U$3,1,2))),INDIRECT("_"&amp;_xlfn.XLOOKUP(BC$2,WatchbillMONTHLY!$A$3:$U$3,OFFSET(WatchbillMONTHLY!$A$3:$U$3,1,2))))=$A95,_xlfn.XLOOKUP(BC$2,WatchbillMONTHLY!$A$3:$U$3,OFFSET(WatchbillMONTHLY!$A$3:$U$3,1,2)),FALSE),TRUE,FALSE),
IF(_xlfn.XLOOKUP(BC$2,WatchbillMONTHLY!$A$20:$U$20,OFFSET(WatchbillMONTHLY!$A$20:$U$20,1,2))=IF(_xlfn.XLOOKUP($A95,INDIRECT("_"&amp;_xlfn.XLOOKUP(BC$2,WatchbillMONTHLY!$A$20:$U$20,OFFSET(WatchbillMONTHLY!$A$20:$U$20,1,2))),INDIRECT("_"&amp;_xlfn.XLOOKUP(BC$2,WatchbillMONTHLY!$A$20:$U$20,OFFSET(WatchbillMONTHLY!$A$20:$U$20,1,2))))=$A95,_xlfn.XLOOKUP(BC$2,WatchbillMONTHLY!$A$20:$U$20,OFFSET(WatchbillMONTHLY!$A$20:$U$20,1,2)),FALSE),TRUE,FALSE)),
IF(_xlfn.XLOOKUP(BC$2,WatchbillMONTHLY!$A$37:$U$37,OFFSET(WatchbillMONTHLY!$A$37:$U$37,1,2))=IF(_xlfn.XLOOKUP($A95,INDIRECT("_"&amp;_xlfn.XLOOKUP(BC$2,WatchbillMONTHLY!$A$37:$U$37,OFFSET(WatchbillMONTHLY!$A$37:$U$37,1,2))),INDIRECT("_"&amp;_xlfn.XLOOKUP(BC$2,WatchbillMONTHLY!$A$37:$U$37,OFFSET(WatchbillMONTHLY!$A$37:$U$37,1,2))))=$A95,_xlfn.XLOOKUP(BC$2,WatchbillMONTHLY!$A$37:$U$37,OFFSET(WatchbillMONTHLY!$A$37:$U$37,1,2)),FALSE),TRUE,FALSE)),
IF(_xlfn.XLOOKUP(BC$2,WatchbillMONTHLY!$A$54:$U$54,OFFSET(WatchbillMONTHLY!$A$54:$U$54,1,2))=IF(_xlfn.XLOOKUP($A95,INDIRECT("_"&amp;_xlfn.XLOOKUP(BC$2,WatchbillMONTHLY!$A$54:$U$54,OFFSET(WatchbillMONTHLY!$A$54:$U$54,1,2))),INDIRECT("_"&amp;_xlfn.XLOOKUP(BC$2,WatchbillMONTHLY!$A$54:$U$54,OFFSET(WatchbillMONTHLY!$A$54:$U$54,1,2))))=$A95,_xlfn.XLOOKUP(BC$2,WatchbillMONTHLY!$A$54:$U$54,OFFSET(WatchbillMONTHLY!$A$54:$U$54,1,2)),FALSE),TRUE,FALSE)),
IF(_xlfn.XLOOKUP(BC$2,WatchbillMONTHLY!$A$71:$U$71,OFFSET(WatchbillMONTHLY!$A$71:$U$71,1,2))=IF(_xlfn.XLOOKUP($A95,INDIRECT("_"&amp;_xlfn.XLOOKUP(BC$2,WatchbillMONTHLY!$A$71:$U$71,OFFSET(WatchbillMONTHLY!$A$71:$U$71,1,2))),INDIRECT("_"&amp;_xlfn.XLOOKUP(BC$2,WatchbillMONTHLY!$A$71:$U$71,OFFSET(WatchbillMONTHLY!$A$71:$U$71,1,2))))=$A95,_xlfn.XLOOKUP(BC$2,WatchbillMONTHLY!$A$71:$U$71,OFFSET(WatchbillMONTHLY!$A$71:$U$71,1,2)),FALSE),TRUE,FALSE)),
IF(_xlfn.XLOOKUP(BC$2,WatchbillMONTHLY!$A$88:$U$88,OFFSET(WatchbillMONTHLY!$A$88:$U$88,1,2))=IF(_xlfn.XLOOKUP($A95,INDIRECT("_"&amp;_xlfn.XLOOKUP(BC$2,WatchbillMONTHLY!$A$88:$U$88,OFFSET(WatchbillMONTHLY!$A$88:$U$88,1,2))),INDIRECT("_"&amp;_xlfn.XLOOKUP(BC$2,WatchbillMONTHLY!$A$88:$U$88,OFFSET(WatchbillMONTHLY!$A$88:$U$88,1,2))))=$A95,_xlfn.XLOOKUP(BC$2,WatchbillMONTHLY!$A$88:$U$88,OFFSET(WatchbillMONTHLY!$A$88:$U$88,1,2)),FALSE),TRUE,FALSE)),
FALSE),FALSE)</f>
        <v>0</v>
      </c>
      <c r="BD95" s="209" t="b" cm="1">
        <f t="array" aca="1" ref="BD95" ca="1">IF(AND($A95 &gt; 0, W95 &gt; 0,BD$2&lt;MiscFormulas!$A$5+1),
_xlfn.IFNA(
_xlfn.IFNA(
_xlfn.IFNA(
_xlfn.IFNA(
_xlfn.IFNA(
_xlfn.IFNA(
IF(_xlfn.XLOOKUP(BD$2,WatchbillMONTHLY!$A$3:$U$3,OFFSET(WatchbillMONTHLY!$A$3:$U$3,1,2))=IF(_xlfn.XLOOKUP($A95,INDIRECT("_"&amp;_xlfn.XLOOKUP(BD$2,WatchbillMONTHLY!$A$3:$U$3,OFFSET(WatchbillMONTHLY!$A$3:$U$3,1,2))),INDIRECT("_"&amp;_xlfn.XLOOKUP(BD$2,WatchbillMONTHLY!$A$3:$U$3,OFFSET(WatchbillMONTHLY!$A$3:$U$3,1,2))))=$A95,_xlfn.XLOOKUP(BD$2,WatchbillMONTHLY!$A$3:$U$3,OFFSET(WatchbillMONTHLY!$A$3:$U$3,1,2)),FALSE),TRUE,FALSE),
IF(_xlfn.XLOOKUP(BD$2,WatchbillMONTHLY!$A$20:$U$20,OFFSET(WatchbillMONTHLY!$A$20:$U$20,1,2))=IF(_xlfn.XLOOKUP($A95,INDIRECT("_"&amp;_xlfn.XLOOKUP(BD$2,WatchbillMONTHLY!$A$20:$U$20,OFFSET(WatchbillMONTHLY!$A$20:$U$20,1,2))),INDIRECT("_"&amp;_xlfn.XLOOKUP(BD$2,WatchbillMONTHLY!$A$20:$U$20,OFFSET(WatchbillMONTHLY!$A$20:$U$20,1,2))))=$A95,_xlfn.XLOOKUP(BD$2,WatchbillMONTHLY!$A$20:$U$20,OFFSET(WatchbillMONTHLY!$A$20:$U$20,1,2)),FALSE),TRUE,FALSE)),
IF(_xlfn.XLOOKUP(BD$2,WatchbillMONTHLY!$A$37:$U$37,OFFSET(WatchbillMONTHLY!$A$37:$U$37,1,2))=IF(_xlfn.XLOOKUP($A95,INDIRECT("_"&amp;_xlfn.XLOOKUP(BD$2,WatchbillMONTHLY!$A$37:$U$37,OFFSET(WatchbillMONTHLY!$A$37:$U$37,1,2))),INDIRECT("_"&amp;_xlfn.XLOOKUP(BD$2,WatchbillMONTHLY!$A$37:$U$37,OFFSET(WatchbillMONTHLY!$A$37:$U$37,1,2))))=$A95,_xlfn.XLOOKUP(BD$2,WatchbillMONTHLY!$A$37:$U$37,OFFSET(WatchbillMONTHLY!$A$37:$U$37,1,2)),FALSE),TRUE,FALSE)),
IF(_xlfn.XLOOKUP(BD$2,WatchbillMONTHLY!$A$54:$U$54,OFFSET(WatchbillMONTHLY!$A$54:$U$54,1,2))=IF(_xlfn.XLOOKUP($A95,INDIRECT("_"&amp;_xlfn.XLOOKUP(BD$2,WatchbillMONTHLY!$A$54:$U$54,OFFSET(WatchbillMONTHLY!$A$54:$U$54,1,2))),INDIRECT("_"&amp;_xlfn.XLOOKUP(BD$2,WatchbillMONTHLY!$A$54:$U$54,OFFSET(WatchbillMONTHLY!$A$54:$U$54,1,2))))=$A95,_xlfn.XLOOKUP(BD$2,WatchbillMONTHLY!$A$54:$U$54,OFFSET(WatchbillMONTHLY!$A$54:$U$54,1,2)),FALSE),TRUE,FALSE)),
IF(_xlfn.XLOOKUP(BD$2,WatchbillMONTHLY!$A$71:$U$71,OFFSET(WatchbillMONTHLY!$A$71:$U$71,1,2))=IF(_xlfn.XLOOKUP($A95,INDIRECT("_"&amp;_xlfn.XLOOKUP(BD$2,WatchbillMONTHLY!$A$71:$U$71,OFFSET(WatchbillMONTHLY!$A$71:$U$71,1,2))),INDIRECT("_"&amp;_xlfn.XLOOKUP(BD$2,WatchbillMONTHLY!$A$71:$U$71,OFFSET(WatchbillMONTHLY!$A$71:$U$71,1,2))))=$A95,_xlfn.XLOOKUP(BD$2,WatchbillMONTHLY!$A$71:$U$71,OFFSET(WatchbillMONTHLY!$A$71:$U$71,1,2)),FALSE),TRUE,FALSE)),
IF(_xlfn.XLOOKUP(BD$2,WatchbillMONTHLY!$A$88:$U$88,OFFSET(WatchbillMONTHLY!$A$88:$U$88,1,2))=IF(_xlfn.XLOOKUP($A95,INDIRECT("_"&amp;_xlfn.XLOOKUP(BD$2,WatchbillMONTHLY!$A$88:$U$88,OFFSET(WatchbillMONTHLY!$A$88:$U$88,1,2))),INDIRECT("_"&amp;_xlfn.XLOOKUP(BD$2,WatchbillMONTHLY!$A$88:$U$88,OFFSET(WatchbillMONTHLY!$A$88:$U$88,1,2))))=$A95,_xlfn.XLOOKUP(BD$2,WatchbillMONTHLY!$A$88:$U$88,OFFSET(WatchbillMONTHLY!$A$88:$U$88,1,2)),FALSE),TRUE,FALSE)),
FALSE),FALSE)</f>
        <v>0</v>
      </c>
      <c r="BE95" s="209" t="b" cm="1">
        <f t="array" aca="1" ref="BE95" ca="1">IF(AND($A95 &gt; 0, X95 &gt; 0,BE$2&lt;MiscFormulas!$A$5+1),
_xlfn.IFNA(
_xlfn.IFNA(
_xlfn.IFNA(
_xlfn.IFNA(
_xlfn.IFNA(
_xlfn.IFNA(
IF(_xlfn.XLOOKUP(BE$2,WatchbillMONTHLY!$A$3:$U$3,OFFSET(WatchbillMONTHLY!$A$3:$U$3,1,2))=IF(_xlfn.XLOOKUP($A95,INDIRECT("_"&amp;_xlfn.XLOOKUP(BE$2,WatchbillMONTHLY!$A$3:$U$3,OFFSET(WatchbillMONTHLY!$A$3:$U$3,1,2))),INDIRECT("_"&amp;_xlfn.XLOOKUP(BE$2,WatchbillMONTHLY!$A$3:$U$3,OFFSET(WatchbillMONTHLY!$A$3:$U$3,1,2))))=$A95,_xlfn.XLOOKUP(BE$2,WatchbillMONTHLY!$A$3:$U$3,OFFSET(WatchbillMONTHLY!$A$3:$U$3,1,2)),FALSE),TRUE,FALSE),
IF(_xlfn.XLOOKUP(BE$2,WatchbillMONTHLY!$A$20:$U$20,OFFSET(WatchbillMONTHLY!$A$20:$U$20,1,2))=IF(_xlfn.XLOOKUP($A95,INDIRECT("_"&amp;_xlfn.XLOOKUP(BE$2,WatchbillMONTHLY!$A$20:$U$20,OFFSET(WatchbillMONTHLY!$A$20:$U$20,1,2))),INDIRECT("_"&amp;_xlfn.XLOOKUP(BE$2,WatchbillMONTHLY!$A$20:$U$20,OFFSET(WatchbillMONTHLY!$A$20:$U$20,1,2))))=$A95,_xlfn.XLOOKUP(BE$2,WatchbillMONTHLY!$A$20:$U$20,OFFSET(WatchbillMONTHLY!$A$20:$U$20,1,2)),FALSE),TRUE,FALSE)),
IF(_xlfn.XLOOKUP(BE$2,WatchbillMONTHLY!$A$37:$U$37,OFFSET(WatchbillMONTHLY!$A$37:$U$37,1,2))=IF(_xlfn.XLOOKUP($A95,INDIRECT("_"&amp;_xlfn.XLOOKUP(BE$2,WatchbillMONTHLY!$A$37:$U$37,OFFSET(WatchbillMONTHLY!$A$37:$U$37,1,2))),INDIRECT("_"&amp;_xlfn.XLOOKUP(BE$2,WatchbillMONTHLY!$A$37:$U$37,OFFSET(WatchbillMONTHLY!$A$37:$U$37,1,2))))=$A95,_xlfn.XLOOKUP(BE$2,WatchbillMONTHLY!$A$37:$U$37,OFFSET(WatchbillMONTHLY!$A$37:$U$37,1,2)),FALSE),TRUE,FALSE)),
IF(_xlfn.XLOOKUP(BE$2,WatchbillMONTHLY!$A$54:$U$54,OFFSET(WatchbillMONTHLY!$A$54:$U$54,1,2))=IF(_xlfn.XLOOKUP($A95,INDIRECT("_"&amp;_xlfn.XLOOKUP(BE$2,WatchbillMONTHLY!$A$54:$U$54,OFFSET(WatchbillMONTHLY!$A$54:$U$54,1,2))),INDIRECT("_"&amp;_xlfn.XLOOKUP(BE$2,WatchbillMONTHLY!$A$54:$U$54,OFFSET(WatchbillMONTHLY!$A$54:$U$54,1,2))))=$A95,_xlfn.XLOOKUP(BE$2,WatchbillMONTHLY!$A$54:$U$54,OFFSET(WatchbillMONTHLY!$A$54:$U$54,1,2)),FALSE),TRUE,FALSE)),
IF(_xlfn.XLOOKUP(BE$2,WatchbillMONTHLY!$A$71:$U$71,OFFSET(WatchbillMONTHLY!$A$71:$U$71,1,2))=IF(_xlfn.XLOOKUP($A95,INDIRECT("_"&amp;_xlfn.XLOOKUP(BE$2,WatchbillMONTHLY!$A$71:$U$71,OFFSET(WatchbillMONTHLY!$A$71:$U$71,1,2))),INDIRECT("_"&amp;_xlfn.XLOOKUP(BE$2,WatchbillMONTHLY!$A$71:$U$71,OFFSET(WatchbillMONTHLY!$A$71:$U$71,1,2))))=$A95,_xlfn.XLOOKUP(BE$2,WatchbillMONTHLY!$A$71:$U$71,OFFSET(WatchbillMONTHLY!$A$71:$U$71,1,2)),FALSE),TRUE,FALSE)),
IF(_xlfn.XLOOKUP(BE$2,WatchbillMONTHLY!$A$88:$U$88,OFFSET(WatchbillMONTHLY!$A$88:$U$88,1,2))=IF(_xlfn.XLOOKUP($A95,INDIRECT("_"&amp;_xlfn.XLOOKUP(BE$2,WatchbillMONTHLY!$A$88:$U$88,OFFSET(WatchbillMONTHLY!$A$88:$U$88,1,2))),INDIRECT("_"&amp;_xlfn.XLOOKUP(BE$2,WatchbillMONTHLY!$A$88:$U$88,OFFSET(WatchbillMONTHLY!$A$88:$U$88,1,2))))=$A95,_xlfn.XLOOKUP(BE$2,WatchbillMONTHLY!$A$88:$U$88,OFFSET(WatchbillMONTHLY!$A$88:$U$88,1,2)),FALSE),TRUE,FALSE)),
FALSE),FALSE)</f>
        <v>0</v>
      </c>
      <c r="BF95" s="209" t="b" cm="1">
        <f t="array" aca="1" ref="BF95" ca="1">IF(AND($A95 &gt; 0, Y95 &gt; 0,BF$2&lt;MiscFormulas!$A$5+1),
_xlfn.IFNA(
_xlfn.IFNA(
_xlfn.IFNA(
_xlfn.IFNA(
_xlfn.IFNA(
_xlfn.IFNA(
IF(_xlfn.XLOOKUP(BF$2,WatchbillMONTHLY!$A$3:$U$3,OFFSET(WatchbillMONTHLY!$A$3:$U$3,1,2))=IF(_xlfn.XLOOKUP($A95,INDIRECT("_"&amp;_xlfn.XLOOKUP(BF$2,WatchbillMONTHLY!$A$3:$U$3,OFFSET(WatchbillMONTHLY!$A$3:$U$3,1,2))),INDIRECT("_"&amp;_xlfn.XLOOKUP(BF$2,WatchbillMONTHLY!$A$3:$U$3,OFFSET(WatchbillMONTHLY!$A$3:$U$3,1,2))))=$A95,_xlfn.XLOOKUP(BF$2,WatchbillMONTHLY!$A$3:$U$3,OFFSET(WatchbillMONTHLY!$A$3:$U$3,1,2)),FALSE),TRUE,FALSE),
IF(_xlfn.XLOOKUP(BF$2,WatchbillMONTHLY!$A$20:$U$20,OFFSET(WatchbillMONTHLY!$A$20:$U$20,1,2))=IF(_xlfn.XLOOKUP($A95,INDIRECT("_"&amp;_xlfn.XLOOKUP(BF$2,WatchbillMONTHLY!$A$20:$U$20,OFFSET(WatchbillMONTHLY!$A$20:$U$20,1,2))),INDIRECT("_"&amp;_xlfn.XLOOKUP(BF$2,WatchbillMONTHLY!$A$20:$U$20,OFFSET(WatchbillMONTHLY!$A$20:$U$20,1,2))))=$A95,_xlfn.XLOOKUP(BF$2,WatchbillMONTHLY!$A$20:$U$20,OFFSET(WatchbillMONTHLY!$A$20:$U$20,1,2)),FALSE),TRUE,FALSE)),
IF(_xlfn.XLOOKUP(BF$2,WatchbillMONTHLY!$A$37:$U$37,OFFSET(WatchbillMONTHLY!$A$37:$U$37,1,2))=IF(_xlfn.XLOOKUP($A95,INDIRECT("_"&amp;_xlfn.XLOOKUP(BF$2,WatchbillMONTHLY!$A$37:$U$37,OFFSET(WatchbillMONTHLY!$A$37:$U$37,1,2))),INDIRECT("_"&amp;_xlfn.XLOOKUP(BF$2,WatchbillMONTHLY!$A$37:$U$37,OFFSET(WatchbillMONTHLY!$A$37:$U$37,1,2))))=$A95,_xlfn.XLOOKUP(BF$2,WatchbillMONTHLY!$A$37:$U$37,OFFSET(WatchbillMONTHLY!$A$37:$U$37,1,2)),FALSE),TRUE,FALSE)),
IF(_xlfn.XLOOKUP(BF$2,WatchbillMONTHLY!$A$54:$U$54,OFFSET(WatchbillMONTHLY!$A$54:$U$54,1,2))=IF(_xlfn.XLOOKUP($A95,INDIRECT("_"&amp;_xlfn.XLOOKUP(BF$2,WatchbillMONTHLY!$A$54:$U$54,OFFSET(WatchbillMONTHLY!$A$54:$U$54,1,2))),INDIRECT("_"&amp;_xlfn.XLOOKUP(BF$2,WatchbillMONTHLY!$A$54:$U$54,OFFSET(WatchbillMONTHLY!$A$54:$U$54,1,2))))=$A95,_xlfn.XLOOKUP(BF$2,WatchbillMONTHLY!$A$54:$U$54,OFFSET(WatchbillMONTHLY!$A$54:$U$54,1,2)),FALSE),TRUE,FALSE)),
IF(_xlfn.XLOOKUP(BF$2,WatchbillMONTHLY!$A$71:$U$71,OFFSET(WatchbillMONTHLY!$A$71:$U$71,1,2))=IF(_xlfn.XLOOKUP($A95,INDIRECT("_"&amp;_xlfn.XLOOKUP(BF$2,WatchbillMONTHLY!$A$71:$U$71,OFFSET(WatchbillMONTHLY!$A$71:$U$71,1,2))),INDIRECT("_"&amp;_xlfn.XLOOKUP(BF$2,WatchbillMONTHLY!$A$71:$U$71,OFFSET(WatchbillMONTHLY!$A$71:$U$71,1,2))))=$A95,_xlfn.XLOOKUP(BF$2,WatchbillMONTHLY!$A$71:$U$71,OFFSET(WatchbillMONTHLY!$A$71:$U$71,1,2)),FALSE),TRUE,FALSE)),
IF(_xlfn.XLOOKUP(BF$2,WatchbillMONTHLY!$A$88:$U$88,OFFSET(WatchbillMONTHLY!$A$88:$U$88,1,2))=IF(_xlfn.XLOOKUP($A95,INDIRECT("_"&amp;_xlfn.XLOOKUP(BF$2,WatchbillMONTHLY!$A$88:$U$88,OFFSET(WatchbillMONTHLY!$A$88:$U$88,1,2))),INDIRECT("_"&amp;_xlfn.XLOOKUP(BF$2,WatchbillMONTHLY!$A$88:$U$88,OFFSET(WatchbillMONTHLY!$A$88:$U$88,1,2))))=$A95,_xlfn.XLOOKUP(BF$2,WatchbillMONTHLY!$A$88:$U$88,OFFSET(WatchbillMONTHLY!$A$88:$U$88,1,2)),FALSE),TRUE,FALSE)),
FALSE),FALSE)</f>
        <v>0</v>
      </c>
      <c r="BG95" s="209" t="b" cm="1">
        <f t="array" aca="1" ref="BG95" ca="1">IF(AND($A95 &gt; 0, Z95 &gt; 0,BG$2&lt;MiscFormulas!$A$5+1),
_xlfn.IFNA(
_xlfn.IFNA(
_xlfn.IFNA(
_xlfn.IFNA(
_xlfn.IFNA(
_xlfn.IFNA(
IF(_xlfn.XLOOKUP(BG$2,WatchbillMONTHLY!$A$3:$U$3,OFFSET(WatchbillMONTHLY!$A$3:$U$3,1,2))=IF(_xlfn.XLOOKUP($A95,INDIRECT("_"&amp;_xlfn.XLOOKUP(BG$2,WatchbillMONTHLY!$A$3:$U$3,OFFSET(WatchbillMONTHLY!$A$3:$U$3,1,2))),INDIRECT("_"&amp;_xlfn.XLOOKUP(BG$2,WatchbillMONTHLY!$A$3:$U$3,OFFSET(WatchbillMONTHLY!$A$3:$U$3,1,2))))=$A95,_xlfn.XLOOKUP(BG$2,WatchbillMONTHLY!$A$3:$U$3,OFFSET(WatchbillMONTHLY!$A$3:$U$3,1,2)),FALSE),TRUE,FALSE),
IF(_xlfn.XLOOKUP(BG$2,WatchbillMONTHLY!$A$20:$U$20,OFFSET(WatchbillMONTHLY!$A$20:$U$20,1,2))=IF(_xlfn.XLOOKUP($A95,INDIRECT("_"&amp;_xlfn.XLOOKUP(BG$2,WatchbillMONTHLY!$A$20:$U$20,OFFSET(WatchbillMONTHLY!$A$20:$U$20,1,2))),INDIRECT("_"&amp;_xlfn.XLOOKUP(BG$2,WatchbillMONTHLY!$A$20:$U$20,OFFSET(WatchbillMONTHLY!$A$20:$U$20,1,2))))=$A95,_xlfn.XLOOKUP(BG$2,WatchbillMONTHLY!$A$20:$U$20,OFFSET(WatchbillMONTHLY!$A$20:$U$20,1,2)),FALSE),TRUE,FALSE)),
IF(_xlfn.XLOOKUP(BG$2,WatchbillMONTHLY!$A$37:$U$37,OFFSET(WatchbillMONTHLY!$A$37:$U$37,1,2))=IF(_xlfn.XLOOKUP($A95,INDIRECT("_"&amp;_xlfn.XLOOKUP(BG$2,WatchbillMONTHLY!$A$37:$U$37,OFFSET(WatchbillMONTHLY!$A$37:$U$37,1,2))),INDIRECT("_"&amp;_xlfn.XLOOKUP(BG$2,WatchbillMONTHLY!$A$37:$U$37,OFFSET(WatchbillMONTHLY!$A$37:$U$37,1,2))))=$A95,_xlfn.XLOOKUP(BG$2,WatchbillMONTHLY!$A$37:$U$37,OFFSET(WatchbillMONTHLY!$A$37:$U$37,1,2)),FALSE),TRUE,FALSE)),
IF(_xlfn.XLOOKUP(BG$2,WatchbillMONTHLY!$A$54:$U$54,OFFSET(WatchbillMONTHLY!$A$54:$U$54,1,2))=IF(_xlfn.XLOOKUP($A95,INDIRECT("_"&amp;_xlfn.XLOOKUP(BG$2,WatchbillMONTHLY!$A$54:$U$54,OFFSET(WatchbillMONTHLY!$A$54:$U$54,1,2))),INDIRECT("_"&amp;_xlfn.XLOOKUP(BG$2,WatchbillMONTHLY!$A$54:$U$54,OFFSET(WatchbillMONTHLY!$A$54:$U$54,1,2))))=$A95,_xlfn.XLOOKUP(BG$2,WatchbillMONTHLY!$A$54:$U$54,OFFSET(WatchbillMONTHLY!$A$54:$U$54,1,2)),FALSE),TRUE,FALSE)),
IF(_xlfn.XLOOKUP(BG$2,WatchbillMONTHLY!$A$71:$U$71,OFFSET(WatchbillMONTHLY!$A$71:$U$71,1,2))=IF(_xlfn.XLOOKUP($A95,INDIRECT("_"&amp;_xlfn.XLOOKUP(BG$2,WatchbillMONTHLY!$A$71:$U$71,OFFSET(WatchbillMONTHLY!$A$71:$U$71,1,2))),INDIRECT("_"&amp;_xlfn.XLOOKUP(BG$2,WatchbillMONTHLY!$A$71:$U$71,OFFSET(WatchbillMONTHLY!$A$71:$U$71,1,2))))=$A95,_xlfn.XLOOKUP(BG$2,WatchbillMONTHLY!$A$71:$U$71,OFFSET(WatchbillMONTHLY!$A$71:$U$71,1,2)),FALSE),TRUE,FALSE)),
IF(_xlfn.XLOOKUP(BG$2,WatchbillMONTHLY!$A$88:$U$88,OFFSET(WatchbillMONTHLY!$A$88:$U$88,1,2))=IF(_xlfn.XLOOKUP($A95,INDIRECT("_"&amp;_xlfn.XLOOKUP(BG$2,WatchbillMONTHLY!$A$88:$U$88,OFFSET(WatchbillMONTHLY!$A$88:$U$88,1,2))),INDIRECT("_"&amp;_xlfn.XLOOKUP(BG$2,WatchbillMONTHLY!$A$88:$U$88,OFFSET(WatchbillMONTHLY!$A$88:$U$88,1,2))))=$A95,_xlfn.XLOOKUP(BG$2,WatchbillMONTHLY!$A$88:$U$88,OFFSET(WatchbillMONTHLY!$A$88:$U$88,1,2)),FALSE),TRUE,FALSE)),
FALSE),FALSE)</f>
        <v>0</v>
      </c>
      <c r="BH95" s="209" t="b" cm="1">
        <f t="array" aca="1" ref="BH95" ca="1">IF(AND($A95 &gt; 0, AA95 &gt; 0,BH$2&lt;MiscFormulas!$A$5+1),
_xlfn.IFNA(
_xlfn.IFNA(
_xlfn.IFNA(
_xlfn.IFNA(
_xlfn.IFNA(
_xlfn.IFNA(
IF(_xlfn.XLOOKUP(BH$2,WatchbillMONTHLY!$A$3:$U$3,OFFSET(WatchbillMONTHLY!$A$3:$U$3,1,2))=IF(_xlfn.XLOOKUP($A95,INDIRECT("_"&amp;_xlfn.XLOOKUP(BH$2,WatchbillMONTHLY!$A$3:$U$3,OFFSET(WatchbillMONTHLY!$A$3:$U$3,1,2))),INDIRECT("_"&amp;_xlfn.XLOOKUP(BH$2,WatchbillMONTHLY!$A$3:$U$3,OFFSET(WatchbillMONTHLY!$A$3:$U$3,1,2))))=$A95,_xlfn.XLOOKUP(BH$2,WatchbillMONTHLY!$A$3:$U$3,OFFSET(WatchbillMONTHLY!$A$3:$U$3,1,2)),FALSE),TRUE,FALSE),
IF(_xlfn.XLOOKUP(BH$2,WatchbillMONTHLY!$A$20:$U$20,OFFSET(WatchbillMONTHLY!$A$20:$U$20,1,2))=IF(_xlfn.XLOOKUP($A95,INDIRECT("_"&amp;_xlfn.XLOOKUP(BH$2,WatchbillMONTHLY!$A$20:$U$20,OFFSET(WatchbillMONTHLY!$A$20:$U$20,1,2))),INDIRECT("_"&amp;_xlfn.XLOOKUP(BH$2,WatchbillMONTHLY!$A$20:$U$20,OFFSET(WatchbillMONTHLY!$A$20:$U$20,1,2))))=$A95,_xlfn.XLOOKUP(BH$2,WatchbillMONTHLY!$A$20:$U$20,OFFSET(WatchbillMONTHLY!$A$20:$U$20,1,2)),FALSE),TRUE,FALSE)),
IF(_xlfn.XLOOKUP(BH$2,WatchbillMONTHLY!$A$37:$U$37,OFFSET(WatchbillMONTHLY!$A$37:$U$37,1,2))=IF(_xlfn.XLOOKUP($A95,INDIRECT("_"&amp;_xlfn.XLOOKUP(BH$2,WatchbillMONTHLY!$A$37:$U$37,OFFSET(WatchbillMONTHLY!$A$37:$U$37,1,2))),INDIRECT("_"&amp;_xlfn.XLOOKUP(BH$2,WatchbillMONTHLY!$A$37:$U$37,OFFSET(WatchbillMONTHLY!$A$37:$U$37,1,2))))=$A95,_xlfn.XLOOKUP(BH$2,WatchbillMONTHLY!$A$37:$U$37,OFFSET(WatchbillMONTHLY!$A$37:$U$37,1,2)),FALSE),TRUE,FALSE)),
IF(_xlfn.XLOOKUP(BH$2,WatchbillMONTHLY!$A$54:$U$54,OFFSET(WatchbillMONTHLY!$A$54:$U$54,1,2))=IF(_xlfn.XLOOKUP($A95,INDIRECT("_"&amp;_xlfn.XLOOKUP(BH$2,WatchbillMONTHLY!$A$54:$U$54,OFFSET(WatchbillMONTHLY!$A$54:$U$54,1,2))),INDIRECT("_"&amp;_xlfn.XLOOKUP(BH$2,WatchbillMONTHLY!$A$54:$U$54,OFFSET(WatchbillMONTHLY!$A$54:$U$54,1,2))))=$A95,_xlfn.XLOOKUP(BH$2,WatchbillMONTHLY!$A$54:$U$54,OFFSET(WatchbillMONTHLY!$A$54:$U$54,1,2)),FALSE),TRUE,FALSE)),
IF(_xlfn.XLOOKUP(BH$2,WatchbillMONTHLY!$A$71:$U$71,OFFSET(WatchbillMONTHLY!$A$71:$U$71,1,2))=IF(_xlfn.XLOOKUP($A95,INDIRECT("_"&amp;_xlfn.XLOOKUP(BH$2,WatchbillMONTHLY!$A$71:$U$71,OFFSET(WatchbillMONTHLY!$A$71:$U$71,1,2))),INDIRECT("_"&amp;_xlfn.XLOOKUP(BH$2,WatchbillMONTHLY!$A$71:$U$71,OFFSET(WatchbillMONTHLY!$A$71:$U$71,1,2))))=$A95,_xlfn.XLOOKUP(BH$2,WatchbillMONTHLY!$A$71:$U$71,OFFSET(WatchbillMONTHLY!$A$71:$U$71,1,2)),FALSE),TRUE,FALSE)),
IF(_xlfn.XLOOKUP(BH$2,WatchbillMONTHLY!$A$88:$U$88,OFFSET(WatchbillMONTHLY!$A$88:$U$88,1,2))=IF(_xlfn.XLOOKUP($A95,INDIRECT("_"&amp;_xlfn.XLOOKUP(BH$2,WatchbillMONTHLY!$A$88:$U$88,OFFSET(WatchbillMONTHLY!$A$88:$U$88,1,2))),INDIRECT("_"&amp;_xlfn.XLOOKUP(BH$2,WatchbillMONTHLY!$A$88:$U$88,OFFSET(WatchbillMONTHLY!$A$88:$U$88,1,2))))=$A95,_xlfn.XLOOKUP(BH$2,WatchbillMONTHLY!$A$88:$U$88,OFFSET(WatchbillMONTHLY!$A$88:$U$88,1,2)),FALSE),TRUE,FALSE)),
FALSE),FALSE)</f>
        <v>0</v>
      </c>
      <c r="BI95" s="209" t="b" cm="1">
        <f t="array" aca="1" ref="BI95" ca="1">IF(AND($A95 &gt; 0, AB95 &gt; 0,BI$2&lt;MiscFormulas!$A$5+1),
_xlfn.IFNA(
_xlfn.IFNA(
_xlfn.IFNA(
_xlfn.IFNA(
_xlfn.IFNA(
_xlfn.IFNA(
IF(_xlfn.XLOOKUP(BI$2,WatchbillMONTHLY!$A$3:$U$3,OFFSET(WatchbillMONTHLY!$A$3:$U$3,1,2))=IF(_xlfn.XLOOKUP($A95,INDIRECT("_"&amp;_xlfn.XLOOKUP(BI$2,WatchbillMONTHLY!$A$3:$U$3,OFFSET(WatchbillMONTHLY!$A$3:$U$3,1,2))),INDIRECT("_"&amp;_xlfn.XLOOKUP(BI$2,WatchbillMONTHLY!$A$3:$U$3,OFFSET(WatchbillMONTHLY!$A$3:$U$3,1,2))))=$A95,_xlfn.XLOOKUP(BI$2,WatchbillMONTHLY!$A$3:$U$3,OFFSET(WatchbillMONTHLY!$A$3:$U$3,1,2)),FALSE),TRUE,FALSE),
IF(_xlfn.XLOOKUP(BI$2,WatchbillMONTHLY!$A$20:$U$20,OFFSET(WatchbillMONTHLY!$A$20:$U$20,1,2))=IF(_xlfn.XLOOKUP($A95,INDIRECT("_"&amp;_xlfn.XLOOKUP(BI$2,WatchbillMONTHLY!$A$20:$U$20,OFFSET(WatchbillMONTHLY!$A$20:$U$20,1,2))),INDIRECT("_"&amp;_xlfn.XLOOKUP(BI$2,WatchbillMONTHLY!$A$20:$U$20,OFFSET(WatchbillMONTHLY!$A$20:$U$20,1,2))))=$A95,_xlfn.XLOOKUP(BI$2,WatchbillMONTHLY!$A$20:$U$20,OFFSET(WatchbillMONTHLY!$A$20:$U$20,1,2)),FALSE),TRUE,FALSE)),
IF(_xlfn.XLOOKUP(BI$2,WatchbillMONTHLY!$A$37:$U$37,OFFSET(WatchbillMONTHLY!$A$37:$U$37,1,2))=IF(_xlfn.XLOOKUP($A95,INDIRECT("_"&amp;_xlfn.XLOOKUP(BI$2,WatchbillMONTHLY!$A$37:$U$37,OFFSET(WatchbillMONTHLY!$A$37:$U$37,1,2))),INDIRECT("_"&amp;_xlfn.XLOOKUP(BI$2,WatchbillMONTHLY!$A$37:$U$37,OFFSET(WatchbillMONTHLY!$A$37:$U$37,1,2))))=$A95,_xlfn.XLOOKUP(BI$2,WatchbillMONTHLY!$A$37:$U$37,OFFSET(WatchbillMONTHLY!$A$37:$U$37,1,2)),FALSE),TRUE,FALSE)),
IF(_xlfn.XLOOKUP(BI$2,WatchbillMONTHLY!$A$54:$U$54,OFFSET(WatchbillMONTHLY!$A$54:$U$54,1,2))=IF(_xlfn.XLOOKUP($A95,INDIRECT("_"&amp;_xlfn.XLOOKUP(BI$2,WatchbillMONTHLY!$A$54:$U$54,OFFSET(WatchbillMONTHLY!$A$54:$U$54,1,2))),INDIRECT("_"&amp;_xlfn.XLOOKUP(BI$2,WatchbillMONTHLY!$A$54:$U$54,OFFSET(WatchbillMONTHLY!$A$54:$U$54,1,2))))=$A95,_xlfn.XLOOKUP(BI$2,WatchbillMONTHLY!$A$54:$U$54,OFFSET(WatchbillMONTHLY!$A$54:$U$54,1,2)),FALSE),TRUE,FALSE)),
IF(_xlfn.XLOOKUP(BI$2,WatchbillMONTHLY!$A$71:$U$71,OFFSET(WatchbillMONTHLY!$A$71:$U$71,1,2))=IF(_xlfn.XLOOKUP($A95,INDIRECT("_"&amp;_xlfn.XLOOKUP(BI$2,WatchbillMONTHLY!$A$71:$U$71,OFFSET(WatchbillMONTHLY!$A$71:$U$71,1,2))),INDIRECT("_"&amp;_xlfn.XLOOKUP(BI$2,WatchbillMONTHLY!$A$71:$U$71,OFFSET(WatchbillMONTHLY!$A$71:$U$71,1,2))))=$A95,_xlfn.XLOOKUP(BI$2,WatchbillMONTHLY!$A$71:$U$71,OFFSET(WatchbillMONTHLY!$A$71:$U$71,1,2)),FALSE),TRUE,FALSE)),
IF(_xlfn.XLOOKUP(BI$2,WatchbillMONTHLY!$A$88:$U$88,OFFSET(WatchbillMONTHLY!$A$88:$U$88,1,2))=IF(_xlfn.XLOOKUP($A95,INDIRECT("_"&amp;_xlfn.XLOOKUP(BI$2,WatchbillMONTHLY!$A$88:$U$88,OFFSET(WatchbillMONTHLY!$A$88:$U$88,1,2))),INDIRECT("_"&amp;_xlfn.XLOOKUP(BI$2,WatchbillMONTHLY!$A$88:$U$88,OFFSET(WatchbillMONTHLY!$A$88:$U$88,1,2))))=$A95,_xlfn.XLOOKUP(BI$2,WatchbillMONTHLY!$A$88:$U$88,OFFSET(WatchbillMONTHLY!$A$88:$U$88,1,2)),FALSE),TRUE,FALSE)),
FALSE),FALSE)</f>
        <v>0</v>
      </c>
      <c r="BJ95" s="209" t="b" cm="1">
        <f t="array" aca="1" ref="BJ95" ca="1">IF(AND($A95 &gt; 0, AC95 &gt; 0,BJ$2&lt;MiscFormulas!$A$5+1),
_xlfn.IFNA(
_xlfn.IFNA(
_xlfn.IFNA(
_xlfn.IFNA(
_xlfn.IFNA(
_xlfn.IFNA(
IF(_xlfn.XLOOKUP(BJ$2,WatchbillMONTHLY!$A$3:$U$3,OFFSET(WatchbillMONTHLY!$A$3:$U$3,1,2))=IF(_xlfn.XLOOKUP($A95,INDIRECT("_"&amp;_xlfn.XLOOKUP(BJ$2,WatchbillMONTHLY!$A$3:$U$3,OFFSET(WatchbillMONTHLY!$A$3:$U$3,1,2))),INDIRECT("_"&amp;_xlfn.XLOOKUP(BJ$2,WatchbillMONTHLY!$A$3:$U$3,OFFSET(WatchbillMONTHLY!$A$3:$U$3,1,2))))=$A95,_xlfn.XLOOKUP(BJ$2,WatchbillMONTHLY!$A$3:$U$3,OFFSET(WatchbillMONTHLY!$A$3:$U$3,1,2)),FALSE),TRUE,FALSE),
IF(_xlfn.XLOOKUP(BJ$2,WatchbillMONTHLY!$A$20:$U$20,OFFSET(WatchbillMONTHLY!$A$20:$U$20,1,2))=IF(_xlfn.XLOOKUP($A95,INDIRECT("_"&amp;_xlfn.XLOOKUP(BJ$2,WatchbillMONTHLY!$A$20:$U$20,OFFSET(WatchbillMONTHLY!$A$20:$U$20,1,2))),INDIRECT("_"&amp;_xlfn.XLOOKUP(BJ$2,WatchbillMONTHLY!$A$20:$U$20,OFFSET(WatchbillMONTHLY!$A$20:$U$20,1,2))))=$A95,_xlfn.XLOOKUP(BJ$2,WatchbillMONTHLY!$A$20:$U$20,OFFSET(WatchbillMONTHLY!$A$20:$U$20,1,2)),FALSE),TRUE,FALSE)),
IF(_xlfn.XLOOKUP(BJ$2,WatchbillMONTHLY!$A$37:$U$37,OFFSET(WatchbillMONTHLY!$A$37:$U$37,1,2))=IF(_xlfn.XLOOKUP($A95,INDIRECT("_"&amp;_xlfn.XLOOKUP(BJ$2,WatchbillMONTHLY!$A$37:$U$37,OFFSET(WatchbillMONTHLY!$A$37:$U$37,1,2))),INDIRECT("_"&amp;_xlfn.XLOOKUP(BJ$2,WatchbillMONTHLY!$A$37:$U$37,OFFSET(WatchbillMONTHLY!$A$37:$U$37,1,2))))=$A95,_xlfn.XLOOKUP(BJ$2,WatchbillMONTHLY!$A$37:$U$37,OFFSET(WatchbillMONTHLY!$A$37:$U$37,1,2)),FALSE),TRUE,FALSE)),
IF(_xlfn.XLOOKUP(BJ$2,WatchbillMONTHLY!$A$54:$U$54,OFFSET(WatchbillMONTHLY!$A$54:$U$54,1,2))=IF(_xlfn.XLOOKUP($A95,INDIRECT("_"&amp;_xlfn.XLOOKUP(BJ$2,WatchbillMONTHLY!$A$54:$U$54,OFFSET(WatchbillMONTHLY!$A$54:$U$54,1,2))),INDIRECT("_"&amp;_xlfn.XLOOKUP(BJ$2,WatchbillMONTHLY!$A$54:$U$54,OFFSET(WatchbillMONTHLY!$A$54:$U$54,1,2))))=$A95,_xlfn.XLOOKUP(BJ$2,WatchbillMONTHLY!$A$54:$U$54,OFFSET(WatchbillMONTHLY!$A$54:$U$54,1,2)),FALSE),TRUE,FALSE)),
IF(_xlfn.XLOOKUP(BJ$2,WatchbillMONTHLY!$A$71:$U$71,OFFSET(WatchbillMONTHLY!$A$71:$U$71,1,2))=IF(_xlfn.XLOOKUP($A95,INDIRECT("_"&amp;_xlfn.XLOOKUP(BJ$2,WatchbillMONTHLY!$A$71:$U$71,OFFSET(WatchbillMONTHLY!$A$71:$U$71,1,2))),INDIRECT("_"&amp;_xlfn.XLOOKUP(BJ$2,WatchbillMONTHLY!$A$71:$U$71,OFFSET(WatchbillMONTHLY!$A$71:$U$71,1,2))))=$A95,_xlfn.XLOOKUP(BJ$2,WatchbillMONTHLY!$A$71:$U$71,OFFSET(WatchbillMONTHLY!$A$71:$U$71,1,2)),FALSE),TRUE,FALSE)),
IF(_xlfn.XLOOKUP(BJ$2,WatchbillMONTHLY!$A$88:$U$88,OFFSET(WatchbillMONTHLY!$A$88:$U$88,1,2))=IF(_xlfn.XLOOKUP($A95,INDIRECT("_"&amp;_xlfn.XLOOKUP(BJ$2,WatchbillMONTHLY!$A$88:$U$88,OFFSET(WatchbillMONTHLY!$A$88:$U$88,1,2))),INDIRECT("_"&amp;_xlfn.XLOOKUP(BJ$2,WatchbillMONTHLY!$A$88:$U$88,OFFSET(WatchbillMONTHLY!$A$88:$U$88,1,2))))=$A95,_xlfn.XLOOKUP(BJ$2,WatchbillMONTHLY!$A$88:$U$88,OFFSET(WatchbillMONTHLY!$A$88:$U$88,1,2)),FALSE),TRUE,FALSE)),
FALSE),FALSE)</f>
        <v>0</v>
      </c>
      <c r="BK95" s="209" t="b" cm="1">
        <f t="array" aca="1" ref="BK95" ca="1">IF(AND($A95 &gt; 0, AD95 &gt; 0,BK$2&lt;MiscFormulas!$A$5+1),
_xlfn.IFNA(
_xlfn.IFNA(
_xlfn.IFNA(
_xlfn.IFNA(
_xlfn.IFNA(
_xlfn.IFNA(
IF(_xlfn.XLOOKUP(BK$2,WatchbillMONTHLY!$A$3:$U$3,OFFSET(WatchbillMONTHLY!$A$3:$U$3,1,2))=IF(_xlfn.XLOOKUP($A95,INDIRECT("_"&amp;_xlfn.XLOOKUP(BK$2,WatchbillMONTHLY!$A$3:$U$3,OFFSET(WatchbillMONTHLY!$A$3:$U$3,1,2))),INDIRECT("_"&amp;_xlfn.XLOOKUP(BK$2,WatchbillMONTHLY!$A$3:$U$3,OFFSET(WatchbillMONTHLY!$A$3:$U$3,1,2))))=$A95,_xlfn.XLOOKUP(BK$2,WatchbillMONTHLY!$A$3:$U$3,OFFSET(WatchbillMONTHLY!$A$3:$U$3,1,2)),FALSE),TRUE,FALSE),
IF(_xlfn.XLOOKUP(BK$2,WatchbillMONTHLY!$A$20:$U$20,OFFSET(WatchbillMONTHLY!$A$20:$U$20,1,2))=IF(_xlfn.XLOOKUP($A95,INDIRECT("_"&amp;_xlfn.XLOOKUP(BK$2,WatchbillMONTHLY!$A$20:$U$20,OFFSET(WatchbillMONTHLY!$A$20:$U$20,1,2))),INDIRECT("_"&amp;_xlfn.XLOOKUP(BK$2,WatchbillMONTHLY!$A$20:$U$20,OFFSET(WatchbillMONTHLY!$A$20:$U$20,1,2))))=$A95,_xlfn.XLOOKUP(BK$2,WatchbillMONTHLY!$A$20:$U$20,OFFSET(WatchbillMONTHLY!$A$20:$U$20,1,2)),FALSE),TRUE,FALSE)),
IF(_xlfn.XLOOKUP(BK$2,WatchbillMONTHLY!$A$37:$U$37,OFFSET(WatchbillMONTHLY!$A$37:$U$37,1,2))=IF(_xlfn.XLOOKUP($A95,INDIRECT("_"&amp;_xlfn.XLOOKUP(BK$2,WatchbillMONTHLY!$A$37:$U$37,OFFSET(WatchbillMONTHLY!$A$37:$U$37,1,2))),INDIRECT("_"&amp;_xlfn.XLOOKUP(BK$2,WatchbillMONTHLY!$A$37:$U$37,OFFSET(WatchbillMONTHLY!$A$37:$U$37,1,2))))=$A95,_xlfn.XLOOKUP(BK$2,WatchbillMONTHLY!$A$37:$U$37,OFFSET(WatchbillMONTHLY!$A$37:$U$37,1,2)),FALSE),TRUE,FALSE)),
IF(_xlfn.XLOOKUP(BK$2,WatchbillMONTHLY!$A$54:$U$54,OFFSET(WatchbillMONTHLY!$A$54:$U$54,1,2))=IF(_xlfn.XLOOKUP($A95,INDIRECT("_"&amp;_xlfn.XLOOKUP(BK$2,WatchbillMONTHLY!$A$54:$U$54,OFFSET(WatchbillMONTHLY!$A$54:$U$54,1,2))),INDIRECT("_"&amp;_xlfn.XLOOKUP(BK$2,WatchbillMONTHLY!$A$54:$U$54,OFFSET(WatchbillMONTHLY!$A$54:$U$54,1,2))))=$A95,_xlfn.XLOOKUP(BK$2,WatchbillMONTHLY!$A$54:$U$54,OFFSET(WatchbillMONTHLY!$A$54:$U$54,1,2)),FALSE),TRUE,FALSE)),
IF(_xlfn.XLOOKUP(BK$2,WatchbillMONTHLY!$A$71:$U$71,OFFSET(WatchbillMONTHLY!$A$71:$U$71,1,2))=IF(_xlfn.XLOOKUP($A95,INDIRECT("_"&amp;_xlfn.XLOOKUP(BK$2,WatchbillMONTHLY!$A$71:$U$71,OFFSET(WatchbillMONTHLY!$A$71:$U$71,1,2))),INDIRECT("_"&amp;_xlfn.XLOOKUP(BK$2,WatchbillMONTHLY!$A$71:$U$71,OFFSET(WatchbillMONTHLY!$A$71:$U$71,1,2))))=$A95,_xlfn.XLOOKUP(BK$2,WatchbillMONTHLY!$A$71:$U$71,OFFSET(WatchbillMONTHLY!$A$71:$U$71,1,2)),FALSE),TRUE,FALSE)),
IF(_xlfn.XLOOKUP(BK$2,WatchbillMONTHLY!$A$88:$U$88,OFFSET(WatchbillMONTHLY!$A$88:$U$88,1,2))=IF(_xlfn.XLOOKUP($A95,INDIRECT("_"&amp;_xlfn.XLOOKUP(BK$2,WatchbillMONTHLY!$A$88:$U$88,OFFSET(WatchbillMONTHLY!$A$88:$U$88,1,2))),INDIRECT("_"&amp;_xlfn.XLOOKUP(BK$2,WatchbillMONTHLY!$A$88:$U$88,OFFSET(WatchbillMONTHLY!$A$88:$U$88,1,2))))=$A95,_xlfn.XLOOKUP(BK$2,WatchbillMONTHLY!$A$88:$U$88,OFFSET(WatchbillMONTHLY!$A$88:$U$88,1,2)),FALSE),TRUE,FALSE)),
FALSE),FALSE)</f>
        <v>0</v>
      </c>
      <c r="BL95" s="209" t="b" cm="1">
        <f t="array" aca="1" ref="BL95" ca="1">IF(AND($A95 &gt; 0, AE95 &gt; 0,BL$2&lt;MiscFormulas!$A$5+1),
_xlfn.IFNA(
_xlfn.IFNA(
_xlfn.IFNA(
_xlfn.IFNA(
_xlfn.IFNA(
_xlfn.IFNA(
IF(_xlfn.XLOOKUP(BL$2,WatchbillMONTHLY!$A$3:$U$3,OFFSET(WatchbillMONTHLY!$A$3:$U$3,1,2))=IF(_xlfn.XLOOKUP($A95,INDIRECT("_"&amp;_xlfn.XLOOKUP(BL$2,WatchbillMONTHLY!$A$3:$U$3,OFFSET(WatchbillMONTHLY!$A$3:$U$3,1,2))),INDIRECT("_"&amp;_xlfn.XLOOKUP(BL$2,WatchbillMONTHLY!$A$3:$U$3,OFFSET(WatchbillMONTHLY!$A$3:$U$3,1,2))))=$A95,_xlfn.XLOOKUP(BL$2,WatchbillMONTHLY!$A$3:$U$3,OFFSET(WatchbillMONTHLY!$A$3:$U$3,1,2)),FALSE),TRUE,FALSE),
IF(_xlfn.XLOOKUP(BL$2,WatchbillMONTHLY!$A$20:$U$20,OFFSET(WatchbillMONTHLY!$A$20:$U$20,1,2))=IF(_xlfn.XLOOKUP($A95,INDIRECT("_"&amp;_xlfn.XLOOKUP(BL$2,WatchbillMONTHLY!$A$20:$U$20,OFFSET(WatchbillMONTHLY!$A$20:$U$20,1,2))),INDIRECT("_"&amp;_xlfn.XLOOKUP(BL$2,WatchbillMONTHLY!$A$20:$U$20,OFFSET(WatchbillMONTHLY!$A$20:$U$20,1,2))))=$A95,_xlfn.XLOOKUP(BL$2,WatchbillMONTHLY!$A$20:$U$20,OFFSET(WatchbillMONTHLY!$A$20:$U$20,1,2)),FALSE),TRUE,FALSE)),
IF(_xlfn.XLOOKUP(BL$2,WatchbillMONTHLY!$A$37:$U$37,OFFSET(WatchbillMONTHLY!$A$37:$U$37,1,2))=IF(_xlfn.XLOOKUP($A95,INDIRECT("_"&amp;_xlfn.XLOOKUP(BL$2,WatchbillMONTHLY!$A$37:$U$37,OFFSET(WatchbillMONTHLY!$A$37:$U$37,1,2))),INDIRECT("_"&amp;_xlfn.XLOOKUP(BL$2,WatchbillMONTHLY!$A$37:$U$37,OFFSET(WatchbillMONTHLY!$A$37:$U$37,1,2))))=$A95,_xlfn.XLOOKUP(BL$2,WatchbillMONTHLY!$A$37:$U$37,OFFSET(WatchbillMONTHLY!$A$37:$U$37,1,2)),FALSE),TRUE,FALSE)),
IF(_xlfn.XLOOKUP(BL$2,WatchbillMONTHLY!$A$54:$U$54,OFFSET(WatchbillMONTHLY!$A$54:$U$54,1,2))=IF(_xlfn.XLOOKUP($A95,INDIRECT("_"&amp;_xlfn.XLOOKUP(BL$2,WatchbillMONTHLY!$A$54:$U$54,OFFSET(WatchbillMONTHLY!$A$54:$U$54,1,2))),INDIRECT("_"&amp;_xlfn.XLOOKUP(BL$2,WatchbillMONTHLY!$A$54:$U$54,OFFSET(WatchbillMONTHLY!$A$54:$U$54,1,2))))=$A95,_xlfn.XLOOKUP(BL$2,WatchbillMONTHLY!$A$54:$U$54,OFFSET(WatchbillMONTHLY!$A$54:$U$54,1,2)),FALSE),TRUE,FALSE)),
IF(_xlfn.XLOOKUP(BL$2,WatchbillMONTHLY!$A$71:$U$71,OFFSET(WatchbillMONTHLY!$A$71:$U$71,1,2))=IF(_xlfn.XLOOKUP($A95,INDIRECT("_"&amp;_xlfn.XLOOKUP(BL$2,WatchbillMONTHLY!$A$71:$U$71,OFFSET(WatchbillMONTHLY!$A$71:$U$71,1,2))),INDIRECT("_"&amp;_xlfn.XLOOKUP(BL$2,WatchbillMONTHLY!$A$71:$U$71,OFFSET(WatchbillMONTHLY!$A$71:$U$71,1,2))))=$A95,_xlfn.XLOOKUP(BL$2,WatchbillMONTHLY!$A$71:$U$71,OFFSET(WatchbillMONTHLY!$A$71:$U$71,1,2)),FALSE),TRUE,FALSE)),
IF(_xlfn.XLOOKUP(BL$2,WatchbillMONTHLY!$A$88:$U$88,OFFSET(WatchbillMONTHLY!$A$88:$U$88,1,2))=IF(_xlfn.XLOOKUP($A95,INDIRECT("_"&amp;_xlfn.XLOOKUP(BL$2,WatchbillMONTHLY!$A$88:$U$88,OFFSET(WatchbillMONTHLY!$A$88:$U$88,1,2))),INDIRECT("_"&amp;_xlfn.XLOOKUP(BL$2,WatchbillMONTHLY!$A$88:$U$88,OFFSET(WatchbillMONTHLY!$A$88:$U$88,1,2))))=$A95,_xlfn.XLOOKUP(BL$2,WatchbillMONTHLY!$A$88:$U$88,OFFSET(WatchbillMONTHLY!$A$88:$U$88,1,2)),FALSE),TRUE,FALSE)),
FALSE),FALSE)</f>
        <v>0</v>
      </c>
      <c r="BM95" s="209" t="b" cm="1">
        <f t="array" aca="1" ref="BM95" ca="1">IF(AND($A95 &gt; 0, AF95 &gt; 0,BM$2&lt;MiscFormulas!$A$5+1),
_xlfn.IFNA(
_xlfn.IFNA(
_xlfn.IFNA(
_xlfn.IFNA(
_xlfn.IFNA(
_xlfn.IFNA(
IF(_xlfn.XLOOKUP(BM$2,WatchbillMONTHLY!$A$3:$U$3,OFFSET(WatchbillMONTHLY!$A$3:$U$3,1,2))=IF(_xlfn.XLOOKUP($A95,INDIRECT("_"&amp;_xlfn.XLOOKUP(BM$2,WatchbillMONTHLY!$A$3:$U$3,OFFSET(WatchbillMONTHLY!$A$3:$U$3,1,2))),INDIRECT("_"&amp;_xlfn.XLOOKUP(BM$2,WatchbillMONTHLY!$A$3:$U$3,OFFSET(WatchbillMONTHLY!$A$3:$U$3,1,2))))=$A95,_xlfn.XLOOKUP(BM$2,WatchbillMONTHLY!$A$3:$U$3,OFFSET(WatchbillMONTHLY!$A$3:$U$3,1,2)),FALSE),TRUE,FALSE),
IF(_xlfn.XLOOKUP(BM$2,WatchbillMONTHLY!$A$20:$U$20,OFFSET(WatchbillMONTHLY!$A$20:$U$20,1,2))=IF(_xlfn.XLOOKUP($A95,INDIRECT("_"&amp;_xlfn.XLOOKUP(BM$2,WatchbillMONTHLY!$A$20:$U$20,OFFSET(WatchbillMONTHLY!$A$20:$U$20,1,2))),INDIRECT("_"&amp;_xlfn.XLOOKUP(BM$2,WatchbillMONTHLY!$A$20:$U$20,OFFSET(WatchbillMONTHLY!$A$20:$U$20,1,2))))=$A95,_xlfn.XLOOKUP(BM$2,WatchbillMONTHLY!$A$20:$U$20,OFFSET(WatchbillMONTHLY!$A$20:$U$20,1,2)),FALSE),TRUE,FALSE)),
IF(_xlfn.XLOOKUP(BM$2,WatchbillMONTHLY!$A$37:$U$37,OFFSET(WatchbillMONTHLY!$A$37:$U$37,1,2))=IF(_xlfn.XLOOKUP($A95,INDIRECT("_"&amp;_xlfn.XLOOKUP(BM$2,WatchbillMONTHLY!$A$37:$U$37,OFFSET(WatchbillMONTHLY!$A$37:$U$37,1,2))),INDIRECT("_"&amp;_xlfn.XLOOKUP(BM$2,WatchbillMONTHLY!$A$37:$U$37,OFFSET(WatchbillMONTHLY!$A$37:$U$37,1,2))))=$A95,_xlfn.XLOOKUP(BM$2,WatchbillMONTHLY!$A$37:$U$37,OFFSET(WatchbillMONTHLY!$A$37:$U$37,1,2)),FALSE),TRUE,FALSE)),
IF(_xlfn.XLOOKUP(BM$2,WatchbillMONTHLY!$A$54:$U$54,OFFSET(WatchbillMONTHLY!$A$54:$U$54,1,2))=IF(_xlfn.XLOOKUP($A95,INDIRECT("_"&amp;_xlfn.XLOOKUP(BM$2,WatchbillMONTHLY!$A$54:$U$54,OFFSET(WatchbillMONTHLY!$A$54:$U$54,1,2))),INDIRECT("_"&amp;_xlfn.XLOOKUP(BM$2,WatchbillMONTHLY!$A$54:$U$54,OFFSET(WatchbillMONTHLY!$A$54:$U$54,1,2))))=$A95,_xlfn.XLOOKUP(BM$2,WatchbillMONTHLY!$A$54:$U$54,OFFSET(WatchbillMONTHLY!$A$54:$U$54,1,2)),FALSE),TRUE,FALSE)),
IF(_xlfn.XLOOKUP(BM$2,WatchbillMONTHLY!$A$71:$U$71,OFFSET(WatchbillMONTHLY!$A$71:$U$71,1,2))=IF(_xlfn.XLOOKUP($A95,INDIRECT("_"&amp;_xlfn.XLOOKUP(BM$2,WatchbillMONTHLY!$A$71:$U$71,OFFSET(WatchbillMONTHLY!$A$71:$U$71,1,2))),INDIRECT("_"&amp;_xlfn.XLOOKUP(BM$2,WatchbillMONTHLY!$A$71:$U$71,OFFSET(WatchbillMONTHLY!$A$71:$U$71,1,2))))=$A95,_xlfn.XLOOKUP(BM$2,WatchbillMONTHLY!$A$71:$U$71,OFFSET(WatchbillMONTHLY!$A$71:$U$71,1,2)),FALSE),TRUE,FALSE)),
IF(_xlfn.XLOOKUP(BM$2,WatchbillMONTHLY!$A$88:$U$88,OFFSET(WatchbillMONTHLY!$A$88:$U$88,1,2))=IF(_xlfn.XLOOKUP($A95,INDIRECT("_"&amp;_xlfn.XLOOKUP(BM$2,WatchbillMONTHLY!$A$88:$U$88,OFFSET(WatchbillMONTHLY!$A$88:$U$88,1,2))),INDIRECT("_"&amp;_xlfn.XLOOKUP(BM$2,WatchbillMONTHLY!$A$88:$U$88,OFFSET(WatchbillMONTHLY!$A$88:$U$88,1,2))))=$A95,_xlfn.XLOOKUP(BM$2,WatchbillMONTHLY!$A$88:$U$88,OFFSET(WatchbillMONTHLY!$A$88:$U$88,1,2)),FALSE),TRUE,FALSE)),
FALSE),FALSE)</f>
        <v>0</v>
      </c>
      <c r="BN95" s="209" t="b" cm="1">
        <f t="array" aca="1" ref="BN95" ca="1">IF(AND($A95 &gt; 0, AG95 &gt; 0,BN$2&lt;MiscFormulas!$A$5+1),
_xlfn.IFNA(
_xlfn.IFNA(
_xlfn.IFNA(
_xlfn.IFNA(
_xlfn.IFNA(
_xlfn.IFNA(
IF(_xlfn.XLOOKUP(BN$2,WatchbillMONTHLY!$A$3:$U$3,OFFSET(WatchbillMONTHLY!$A$3:$U$3,1,2))=IF(_xlfn.XLOOKUP($A95,INDIRECT("_"&amp;_xlfn.XLOOKUP(BN$2,WatchbillMONTHLY!$A$3:$U$3,OFFSET(WatchbillMONTHLY!$A$3:$U$3,1,2))),INDIRECT("_"&amp;_xlfn.XLOOKUP(BN$2,WatchbillMONTHLY!$A$3:$U$3,OFFSET(WatchbillMONTHLY!$A$3:$U$3,1,2))))=$A95,_xlfn.XLOOKUP(BN$2,WatchbillMONTHLY!$A$3:$U$3,OFFSET(WatchbillMONTHLY!$A$3:$U$3,1,2)),FALSE),TRUE,FALSE),
IF(_xlfn.XLOOKUP(BN$2,WatchbillMONTHLY!$A$20:$U$20,OFFSET(WatchbillMONTHLY!$A$20:$U$20,1,2))=IF(_xlfn.XLOOKUP($A95,INDIRECT("_"&amp;_xlfn.XLOOKUP(BN$2,WatchbillMONTHLY!$A$20:$U$20,OFFSET(WatchbillMONTHLY!$A$20:$U$20,1,2))),INDIRECT("_"&amp;_xlfn.XLOOKUP(BN$2,WatchbillMONTHLY!$A$20:$U$20,OFFSET(WatchbillMONTHLY!$A$20:$U$20,1,2))))=$A95,_xlfn.XLOOKUP(BN$2,WatchbillMONTHLY!$A$20:$U$20,OFFSET(WatchbillMONTHLY!$A$20:$U$20,1,2)),FALSE),TRUE,FALSE)),
IF(_xlfn.XLOOKUP(BN$2,WatchbillMONTHLY!$A$37:$U$37,OFFSET(WatchbillMONTHLY!$A$37:$U$37,1,2))=IF(_xlfn.XLOOKUP($A95,INDIRECT("_"&amp;_xlfn.XLOOKUP(BN$2,WatchbillMONTHLY!$A$37:$U$37,OFFSET(WatchbillMONTHLY!$A$37:$U$37,1,2))),INDIRECT("_"&amp;_xlfn.XLOOKUP(BN$2,WatchbillMONTHLY!$A$37:$U$37,OFFSET(WatchbillMONTHLY!$A$37:$U$37,1,2))))=$A95,_xlfn.XLOOKUP(BN$2,WatchbillMONTHLY!$A$37:$U$37,OFFSET(WatchbillMONTHLY!$A$37:$U$37,1,2)),FALSE),TRUE,FALSE)),
IF(_xlfn.XLOOKUP(BN$2,WatchbillMONTHLY!$A$54:$U$54,OFFSET(WatchbillMONTHLY!$A$54:$U$54,1,2))=IF(_xlfn.XLOOKUP($A95,INDIRECT("_"&amp;_xlfn.XLOOKUP(BN$2,WatchbillMONTHLY!$A$54:$U$54,OFFSET(WatchbillMONTHLY!$A$54:$U$54,1,2))),INDIRECT("_"&amp;_xlfn.XLOOKUP(BN$2,WatchbillMONTHLY!$A$54:$U$54,OFFSET(WatchbillMONTHLY!$A$54:$U$54,1,2))))=$A95,_xlfn.XLOOKUP(BN$2,WatchbillMONTHLY!$A$54:$U$54,OFFSET(WatchbillMONTHLY!$A$54:$U$54,1,2)),FALSE),TRUE,FALSE)),
IF(_xlfn.XLOOKUP(BN$2,WatchbillMONTHLY!$A$71:$U$71,OFFSET(WatchbillMONTHLY!$A$71:$U$71,1,2))=IF(_xlfn.XLOOKUP($A95,INDIRECT("_"&amp;_xlfn.XLOOKUP(BN$2,WatchbillMONTHLY!$A$71:$U$71,OFFSET(WatchbillMONTHLY!$A$71:$U$71,1,2))),INDIRECT("_"&amp;_xlfn.XLOOKUP(BN$2,WatchbillMONTHLY!$A$71:$U$71,OFFSET(WatchbillMONTHLY!$A$71:$U$71,1,2))))=$A95,_xlfn.XLOOKUP(BN$2,WatchbillMONTHLY!$A$71:$U$71,OFFSET(WatchbillMONTHLY!$A$71:$U$71,1,2)),FALSE),TRUE,FALSE)),
IF(_xlfn.XLOOKUP(BN$2,WatchbillMONTHLY!$A$88:$U$88,OFFSET(WatchbillMONTHLY!$A$88:$U$88,1,2))=IF(_xlfn.XLOOKUP($A95,INDIRECT("_"&amp;_xlfn.XLOOKUP(BN$2,WatchbillMONTHLY!$A$88:$U$88,OFFSET(WatchbillMONTHLY!$A$88:$U$88,1,2))),INDIRECT("_"&amp;_xlfn.XLOOKUP(BN$2,WatchbillMONTHLY!$A$88:$U$88,OFFSET(WatchbillMONTHLY!$A$88:$U$88,1,2))))=$A95,_xlfn.XLOOKUP(BN$2,WatchbillMONTHLY!$A$88:$U$88,OFFSET(WatchbillMONTHLY!$A$88:$U$88,1,2)),FALSE),TRUE,FALSE)),
FALSE),FALSE)</f>
        <v>0</v>
      </c>
      <c r="BO95" s="209"/>
      <c r="BP95" s="210"/>
    </row>
    <row r="96" spans="1:68" x14ac:dyDescent="0.35">
      <c r="A96" t="str">
        <v>EX7 Pootey, T.</v>
      </c>
      <c r="B96" s="215" t="str">
        <v>EX7 Pootey, Tang</v>
      </c>
      <c r="C96" s="191"/>
      <c r="D96" s="235"/>
      <c r="E96" s="235"/>
      <c r="F96" s="235"/>
      <c r="G96" s="235"/>
      <c r="H96" s="235"/>
      <c r="I96" s="235"/>
      <c r="J96" s="235"/>
      <c r="K96" s="235"/>
      <c r="L96" s="235"/>
      <c r="M96" s="235"/>
      <c r="N96" s="235"/>
      <c r="O96" s="235"/>
      <c r="P96" s="235"/>
      <c r="Q96" s="235"/>
      <c r="R96" s="235"/>
      <c r="S96" s="235"/>
      <c r="T96" s="235"/>
      <c r="U96" s="235"/>
      <c r="V96" s="235"/>
      <c r="W96" s="235"/>
      <c r="X96" s="235"/>
      <c r="Y96" s="235"/>
      <c r="Z96" s="235"/>
      <c r="AA96" s="235"/>
      <c r="AB96" s="235"/>
      <c r="AC96" s="235"/>
      <c r="AD96" s="235"/>
      <c r="AE96" s="235"/>
      <c r="AF96" s="235"/>
      <c r="AG96" s="235"/>
      <c r="AH96" s="192"/>
      <c r="AI96" s="209"/>
      <c r="AJ96" s="209" t="str" cm="1">
        <f t="array" aca="1" ref="AJ96" ca="1">IF(OR(AK96:BN96=TRUE),$A96&amp;" :  ","")&amp;_xlfn.TEXTJOIN(" | ",TRUE,IF(AK96:BN96=TRUE,$AK$2:$BN$2,""))</f>
        <v/>
      </c>
      <c r="AK96" s="209" t="b" cm="1">
        <f t="array" aca="1" ref="AK96" ca="1">IF(AND($A96 &gt; 0, D96 &gt; 0,AK$2&lt;MiscFormulas!$A$5+1),
_xlfn.IFNA(
_xlfn.IFNA(
_xlfn.IFNA(
_xlfn.IFNA(
_xlfn.IFNA(
_xlfn.IFNA(
IF(_xlfn.XLOOKUP(AK$2,WatchbillMONTHLY!$A$3:$U$3,OFFSET(WatchbillMONTHLY!$A$3:$U$3,1,2))=IF(_xlfn.XLOOKUP($A96,INDIRECT("_"&amp;_xlfn.XLOOKUP(AK$2,WatchbillMONTHLY!$A$3:$U$3,OFFSET(WatchbillMONTHLY!$A$3:$U$3,1,2))),INDIRECT("_"&amp;_xlfn.XLOOKUP(AK$2,WatchbillMONTHLY!$A$3:$U$3,OFFSET(WatchbillMONTHLY!$A$3:$U$3,1,2))))=$A96,_xlfn.XLOOKUP(AK$2,WatchbillMONTHLY!$A$3:$U$3,OFFSET(WatchbillMONTHLY!$A$3:$U$3,1,2)),FALSE),TRUE,FALSE),
IF(_xlfn.XLOOKUP(AK$2,WatchbillMONTHLY!$A$20:$U$20,OFFSET(WatchbillMONTHLY!$A$20:$U$20,1,2))=IF(_xlfn.XLOOKUP($A96,INDIRECT("_"&amp;_xlfn.XLOOKUP(AK$2,WatchbillMONTHLY!$A$20:$U$20,OFFSET(WatchbillMONTHLY!$A$20:$U$20,1,2))),INDIRECT("_"&amp;_xlfn.XLOOKUP(AK$2,WatchbillMONTHLY!$A$20:$U$20,OFFSET(WatchbillMONTHLY!$A$20:$U$20,1,2))))=$A96,_xlfn.XLOOKUP(AK$2,WatchbillMONTHLY!$A$20:$U$20,OFFSET(WatchbillMONTHLY!$A$20:$U$20,1,2)),FALSE),TRUE,FALSE)),
IF(_xlfn.XLOOKUP(AK$2,WatchbillMONTHLY!$A$37:$U$37,OFFSET(WatchbillMONTHLY!$A$37:$U$37,1,2))=IF(_xlfn.XLOOKUP($A96,INDIRECT("_"&amp;_xlfn.XLOOKUP(AK$2,WatchbillMONTHLY!$A$37:$U$37,OFFSET(WatchbillMONTHLY!$A$37:$U$37,1,2))),INDIRECT("_"&amp;_xlfn.XLOOKUP(AK$2,WatchbillMONTHLY!$A$37:$U$37,OFFSET(WatchbillMONTHLY!$A$37:$U$37,1,2))))=$A96,_xlfn.XLOOKUP(AK$2,WatchbillMONTHLY!$A$37:$U$37,OFFSET(WatchbillMONTHLY!$A$37:$U$37,1,2)),FALSE),TRUE,FALSE)),
IF(_xlfn.XLOOKUP(AK$2,WatchbillMONTHLY!$A$54:$U$54,OFFSET(WatchbillMONTHLY!$A$54:$U$54,1,2))=IF(_xlfn.XLOOKUP($A96,INDIRECT("_"&amp;_xlfn.XLOOKUP(AK$2,WatchbillMONTHLY!$A$54:$U$54,OFFSET(WatchbillMONTHLY!$A$54:$U$54,1,2))),INDIRECT("_"&amp;_xlfn.XLOOKUP(AK$2,WatchbillMONTHLY!$A$54:$U$54,OFFSET(WatchbillMONTHLY!$A$54:$U$54,1,2))))=$A96,_xlfn.XLOOKUP(AK$2,WatchbillMONTHLY!$A$54:$U$54,OFFSET(WatchbillMONTHLY!$A$54:$U$54,1,2)),FALSE),TRUE,FALSE)),
IF(_xlfn.XLOOKUP(AK$2,WatchbillMONTHLY!$A$71:$U$71,OFFSET(WatchbillMONTHLY!$A$71:$U$71,1,2))=IF(_xlfn.XLOOKUP($A96,INDIRECT("_"&amp;_xlfn.XLOOKUP(AK$2,WatchbillMONTHLY!$A$71:$U$71,OFFSET(WatchbillMONTHLY!$A$71:$U$71,1,2))),INDIRECT("_"&amp;_xlfn.XLOOKUP(AK$2,WatchbillMONTHLY!$A$71:$U$71,OFFSET(WatchbillMONTHLY!$A$71:$U$71,1,2))))=$A96,_xlfn.XLOOKUP(AK$2,WatchbillMONTHLY!$A$71:$U$71,OFFSET(WatchbillMONTHLY!$A$71:$U$71,1,2)),FALSE),TRUE,FALSE)),
IF(_xlfn.XLOOKUP(AK$2,WatchbillMONTHLY!$A$88:$U$88,OFFSET(WatchbillMONTHLY!$A$88:$U$88,1,2))=IF(_xlfn.XLOOKUP($A96,INDIRECT("_"&amp;_xlfn.XLOOKUP(AK$2,WatchbillMONTHLY!$A$88:$U$88,OFFSET(WatchbillMONTHLY!$A$88:$U$88,1,2))),INDIRECT("_"&amp;_xlfn.XLOOKUP(AK$2,WatchbillMONTHLY!$A$88:$U$88,OFFSET(WatchbillMONTHLY!$A$88:$U$88,1,2))))=$A96,_xlfn.XLOOKUP(AK$2,WatchbillMONTHLY!$A$88:$U$88,OFFSET(WatchbillMONTHLY!$A$88:$U$88,1,2)),FALSE),TRUE,FALSE)),
FALSE),FALSE)</f>
        <v>0</v>
      </c>
      <c r="AL96" s="209" t="b" cm="1">
        <f t="array" aca="1" ref="AL96" ca="1">IF(AND($A96 &gt; 0, E96 &gt; 0,AL$2&lt;MiscFormulas!$A$5+1),
_xlfn.IFNA(
_xlfn.IFNA(
_xlfn.IFNA(
_xlfn.IFNA(
_xlfn.IFNA(
_xlfn.IFNA(
IF(_xlfn.XLOOKUP(AL$2,WatchbillMONTHLY!$A$3:$U$3,OFFSET(WatchbillMONTHLY!$A$3:$U$3,1,2))=IF(_xlfn.XLOOKUP($A96,INDIRECT("_"&amp;_xlfn.XLOOKUP(AL$2,WatchbillMONTHLY!$A$3:$U$3,OFFSET(WatchbillMONTHLY!$A$3:$U$3,1,2))),INDIRECT("_"&amp;_xlfn.XLOOKUP(AL$2,WatchbillMONTHLY!$A$3:$U$3,OFFSET(WatchbillMONTHLY!$A$3:$U$3,1,2))))=$A96,_xlfn.XLOOKUP(AL$2,WatchbillMONTHLY!$A$3:$U$3,OFFSET(WatchbillMONTHLY!$A$3:$U$3,1,2)),FALSE),TRUE,FALSE),
IF(_xlfn.XLOOKUP(AL$2,WatchbillMONTHLY!$A$20:$U$20,OFFSET(WatchbillMONTHLY!$A$20:$U$20,1,2))=IF(_xlfn.XLOOKUP($A96,INDIRECT("_"&amp;_xlfn.XLOOKUP(AL$2,WatchbillMONTHLY!$A$20:$U$20,OFFSET(WatchbillMONTHLY!$A$20:$U$20,1,2))),INDIRECT("_"&amp;_xlfn.XLOOKUP(AL$2,WatchbillMONTHLY!$A$20:$U$20,OFFSET(WatchbillMONTHLY!$A$20:$U$20,1,2))))=$A96,_xlfn.XLOOKUP(AL$2,WatchbillMONTHLY!$A$20:$U$20,OFFSET(WatchbillMONTHLY!$A$20:$U$20,1,2)),FALSE),TRUE,FALSE)),
IF(_xlfn.XLOOKUP(AL$2,WatchbillMONTHLY!$A$37:$U$37,OFFSET(WatchbillMONTHLY!$A$37:$U$37,1,2))=IF(_xlfn.XLOOKUP($A96,INDIRECT("_"&amp;_xlfn.XLOOKUP(AL$2,WatchbillMONTHLY!$A$37:$U$37,OFFSET(WatchbillMONTHLY!$A$37:$U$37,1,2))),INDIRECT("_"&amp;_xlfn.XLOOKUP(AL$2,WatchbillMONTHLY!$A$37:$U$37,OFFSET(WatchbillMONTHLY!$A$37:$U$37,1,2))))=$A96,_xlfn.XLOOKUP(AL$2,WatchbillMONTHLY!$A$37:$U$37,OFFSET(WatchbillMONTHLY!$A$37:$U$37,1,2)),FALSE),TRUE,FALSE)),
IF(_xlfn.XLOOKUP(AL$2,WatchbillMONTHLY!$A$54:$U$54,OFFSET(WatchbillMONTHLY!$A$54:$U$54,1,2))=IF(_xlfn.XLOOKUP($A96,INDIRECT("_"&amp;_xlfn.XLOOKUP(AL$2,WatchbillMONTHLY!$A$54:$U$54,OFFSET(WatchbillMONTHLY!$A$54:$U$54,1,2))),INDIRECT("_"&amp;_xlfn.XLOOKUP(AL$2,WatchbillMONTHLY!$A$54:$U$54,OFFSET(WatchbillMONTHLY!$A$54:$U$54,1,2))))=$A96,_xlfn.XLOOKUP(AL$2,WatchbillMONTHLY!$A$54:$U$54,OFFSET(WatchbillMONTHLY!$A$54:$U$54,1,2)),FALSE),TRUE,FALSE)),
IF(_xlfn.XLOOKUP(AL$2,WatchbillMONTHLY!$A$71:$U$71,OFFSET(WatchbillMONTHLY!$A$71:$U$71,1,2))=IF(_xlfn.XLOOKUP($A96,INDIRECT("_"&amp;_xlfn.XLOOKUP(AL$2,WatchbillMONTHLY!$A$71:$U$71,OFFSET(WatchbillMONTHLY!$A$71:$U$71,1,2))),INDIRECT("_"&amp;_xlfn.XLOOKUP(AL$2,WatchbillMONTHLY!$A$71:$U$71,OFFSET(WatchbillMONTHLY!$A$71:$U$71,1,2))))=$A96,_xlfn.XLOOKUP(AL$2,WatchbillMONTHLY!$A$71:$U$71,OFFSET(WatchbillMONTHLY!$A$71:$U$71,1,2)),FALSE),TRUE,FALSE)),
IF(_xlfn.XLOOKUP(AL$2,WatchbillMONTHLY!$A$88:$U$88,OFFSET(WatchbillMONTHLY!$A$88:$U$88,1,2))=IF(_xlfn.XLOOKUP($A96,INDIRECT("_"&amp;_xlfn.XLOOKUP(AL$2,WatchbillMONTHLY!$A$88:$U$88,OFFSET(WatchbillMONTHLY!$A$88:$U$88,1,2))),INDIRECT("_"&amp;_xlfn.XLOOKUP(AL$2,WatchbillMONTHLY!$A$88:$U$88,OFFSET(WatchbillMONTHLY!$A$88:$U$88,1,2))))=$A96,_xlfn.XLOOKUP(AL$2,WatchbillMONTHLY!$A$88:$U$88,OFFSET(WatchbillMONTHLY!$A$88:$U$88,1,2)),FALSE),TRUE,FALSE)),
FALSE),FALSE)</f>
        <v>0</v>
      </c>
      <c r="AM96" s="209" t="b" cm="1">
        <f t="array" aca="1" ref="AM96" ca="1">IF(AND($A96 &gt; 0, F96 &gt; 0,AM$2&lt;MiscFormulas!$A$5+1),
_xlfn.IFNA(
_xlfn.IFNA(
_xlfn.IFNA(
_xlfn.IFNA(
_xlfn.IFNA(
_xlfn.IFNA(
IF(_xlfn.XLOOKUP(AM$2,WatchbillMONTHLY!$A$3:$U$3,OFFSET(WatchbillMONTHLY!$A$3:$U$3,1,2))=IF(_xlfn.XLOOKUP($A96,INDIRECT("_"&amp;_xlfn.XLOOKUP(AM$2,WatchbillMONTHLY!$A$3:$U$3,OFFSET(WatchbillMONTHLY!$A$3:$U$3,1,2))),INDIRECT("_"&amp;_xlfn.XLOOKUP(AM$2,WatchbillMONTHLY!$A$3:$U$3,OFFSET(WatchbillMONTHLY!$A$3:$U$3,1,2))))=$A96,_xlfn.XLOOKUP(AM$2,WatchbillMONTHLY!$A$3:$U$3,OFFSET(WatchbillMONTHLY!$A$3:$U$3,1,2)),FALSE),TRUE,FALSE),
IF(_xlfn.XLOOKUP(AM$2,WatchbillMONTHLY!$A$20:$U$20,OFFSET(WatchbillMONTHLY!$A$20:$U$20,1,2))=IF(_xlfn.XLOOKUP($A96,INDIRECT("_"&amp;_xlfn.XLOOKUP(AM$2,WatchbillMONTHLY!$A$20:$U$20,OFFSET(WatchbillMONTHLY!$A$20:$U$20,1,2))),INDIRECT("_"&amp;_xlfn.XLOOKUP(AM$2,WatchbillMONTHLY!$A$20:$U$20,OFFSET(WatchbillMONTHLY!$A$20:$U$20,1,2))))=$A96,_xlfn.XLOOKUP(AM$2,WatchbillMONTHLY!$A$20:$U$20,OFFSET(WatchbillMONTHLY!$A$20:$U$20,1,2)),FALSE),TRUE,FALSE)),
IF(_xlfn.XLOOKUP(AM$2,WatchbillMONTHLY!$A$37:$U$37,OFFSET(WatchbillMONTHLY!$A$37:$U$37,1,2))=IF(_xlfn.XLOOKUP($A96,INDIRECT("_"&amp;_xlfn.XLOOKUP(AM$2,WatchbillMONTHLY!$A$37:$U$37,OFFSET(WatchbillMONTHLY!$A$37:$U$37,1,2))),INDIRECT("_"&amp;_xlfn.XLOOKUP(AM$2,WatchbillMONTHLY!$A$37:$U$37,OFFSET(WatchbillMONTHLY!$A$37:$U$37,1,2))))=$A96,_xlfn.XLOOKUP(AM$2,WatchbillMONTHLY!$A$37:$U$37,OFFSET(WatchbillMONTHLY!$A$37:$U$37,1,2)),FALSE),TRUE,FALSE)),
IF(_xlfn.XLOOKUP(AM$2,WatchbillMONTHLY!$A$54:$U$54,OFFSET(WatchbillMONTHLY!$A$54:$U$54,1,2))=IF(_xlfn.XLOOKUP($A96,INDIRECT("_"&amp;_xlfn.XLOOKUP(AM$2,WatchbillMONTHLY!$A$54:$U$54,OFFSET(WatchbillMONTHLY!$A$54:$U$54,1,2))),INDIRECT("_"&amp;_xlfn.XLOOKUP(AM$2,WatchbillMONTHLY!$A$54:$U$54,OFFSET(WatchbillMONTHLY!$A$54:$U$54,1,2))))=$A96,_xlfn.XLOOKUP(AM$2,WatchbillMONTHLY!$A$54:$U$54,OFFSET(WatchbillMONTHLY!$A$54:$U$54,1,2)),FALSE),TRUE,FALSE)),
IF(_xlfn.XLOOKUP(AM$2,WatchbillMONTHLY!$A$71:$U$71,OFFSET(WatchbillMONTHLY!$A$71:$U$71,1,2))=IF(_xlfn.XLOOKUP($A96,INDIRECT("_"&amp;_xlfn.XLOOKUP(AM$2,WatchbillMONTHLY!$A$71:$U$71,OFFSET(WatchbillMONTHLY!$A$71:$U$71,1,2))),INDIRECT("_"&amp;_xlfn.XLOOKUP(AM$2,WatchbillMONTHLY!$A$71:$U$71,OFFSET(WatchbillMONTHLY!$A$71:$U$71,1,2))))=$A96,_xlfn.XLOOKUP(AM$2,WatchbillMONTHLY!$A$71:$U$71,OFFSET(WatchbillMONTHLY!$A$71:$U$71,1,2)),FALSE),TRUE,FALSE)),
IF(_xlfn.XLOOKUP(AM$2,WatchbillMONTHLY!$A$88:$U$88,OFFSET(WatchbillMONTHLY!$A$88:$U$88,1,2))=IF(_xlfn.XLOOKUP($A96,INDIRECT("_"&amp;_xlfn.XLOOKUP(AM$2,WatchbillMONTHLY!$A$88:$U$88,OFFSET(WatchbillMONTHLY!$A$88:$U$88,1,2))),INDIRECT("_"&amp;_xlfn.XLOOKUP(AM$2,WatchbillMONTHLY!$A$88:$U$88,OFFSET(WatchbillMONTHLY!$A$88:$U$88,1,2))))=$A96,_xlfn.XLOOKUP(AM$2,WatchbillMONTHLY!$A$88:$U$88,OFFSET(WatchbillMONTHLY!$A$88:$U$88,1,2)),FALSE),TRUE,FALSE)),
FALSE),FALSE)</f>
        <v>0</v>
      </c>
      <c r="AN96" s="209" t="b" cm="1">
        <f t="array" aca="1" ref="AN96" ca="1">IF(AND($A96 &gt; 0, G96 &gt; 0,AN$2&lt;MiscFormulas!$A$5+1),
_xlfn.IFNA(
_xlfn.IFNA(
_xlfn.IFNA(
_xlfn.IFNA(
_xlfn.IFNA(
_xlfn.IFNA(
IF(_xlfn.XLOOKUP(AN$2,WatchbillMONTHLY!$A$3:$U$3,OFFSET(WatchbillMONTHLY!$A$3:$U$3,1,2))=IF(_xlfn.XLOOKUP($A96,INDIRECT("_"&amp;_xlfn.XLOOKUP(AN$2,WatchbillMONTHLY!$A$3:$U$3,OFFSET(WatchbillMONTHLY!$A$3:$U$3,1,2))),INDIRECT("_"&amp;_xlfn.XLOOKUP(AN$2,WatchbillMONTHLY!$A$3:$U$3,OFFSET(WatchbillMONTHLY!$A$3:$U$3,1,2))))=$A96,_xlfn.XLOOKUP(AN$2,WatchbillMONTHLY!$A$3:$U$3,OFFSET(WatchbillMONTHLY!$A$3:$U$3,1,2)),FALSE),TRUE,FALSE),
IF(_xlfn.XLOOKUP(AN$2,WatchbillMONTHLY!$A$20:$U$20,OFFSET(WatchbillMONTHLY!$A$20:$U$20,1,2))=IF(_xlfn.XLOOKUP($A96,INDIRECT("_"&amp;_xlfn.XLOOKUP(AN$2,WatchbillMONTHLY!$A$20:$U$20,OFFSET(WatchbillMONTHLY!$A$20:$U$20,1,2))),INDIRECT("_"&amp;_xlfn.XLOOKUP(AN$2,WatchbillMONTHLY!$A$20:$U$20,OFFSET(WatchbillMONTHLY!$A$20:$U$20,1,2))))=$A96,_xlfn.XLOOKUP(AN$2,WatchbillMONTHLY!$A$20:$U$20,OFFSET(WatchbillMONTHLY!$A$20:$U$20,1,2)),FALSE),TRUE,FALSE)),
IF(_xlfn.XLOOKUP(AN$2,WatchbillMONTHLY!$A$37:$U$37,OFFSET(WatchbillMONTHLY!$A$37:$U$37,1,2))=IF(_xlfn.XLOOKUP($A96,INDIRECT("_"&amp;_xlfn.XLOOKUP(AN$2,WatchbillMONTHLY!$A$37:$U$37,OFFSET(WatchbillMONTHLY!$A$37:$U$37,1,2))),INDIRECT("_"&amp;_xlfn.XLOOKUP(AN$2,WatchbillMONTHLY!$A$37:$U$37,OFFSET(WatchbillMONTHLY!$A$37:$U$37,1,2))))=$A96,_xlfn.XLOOKUP(AN$2,WatchbillMONTHLY!$A$37:$U$37,OFFSET(WatchbillMONTHLY!$A$37:$U$37,1,2)),FALSE),TRUE,FALSE)),
IF(_xlfn.XLOOKUP(AN$2,WatchbillMONTHLY!$A$54:$U$54,OFFSET(WatchbillMONTHLY!$A$54:$U$54,1,2))=IF(_xlfn.XLOOKUP($A96,INDIRECT("_"&amp;_xlfn.XLOOKUP(AN$2,WatchbillMONTHLY!$A$54:$U$54,OFFSET(WatchbillMONTHLY!$A$54:$U$54,1,2))),INDIRECT("_"&amp;_xlfn.XLOOKUP(AN$2,WatchbillMONTHLY!$A$54:$U$54,OFFSET(WatchbillMONTHLY!$A$54:$U$54,1,2))))=$A96,_xlfn.XLOOKUP(AN$2,WatchbillMONTHLY!$A$54:$U$54,OFFSET(WatchbillMONTHLY!$A$54:$U$54,1,2)),FALSE),TRUE,FALSE)),
IF(_xlfn.XLOOKUP(AN$2,WatchbillMONTHLY!$A$71:$U$71,OFFSET(WatchbillMONTHLY!$A$71:$U$71,1,2))=IF(_xlfn.XLOOKUP($A96,INDIRECT("_"&amp;_xlfn.XLOOKUP(AN$2,WatchbillMONTHLY!$A$71:$U$71,OFFSET(WatchbillMONTHLY!$A$71:$U$71,1,2))),INDIRECT("_"&amp;_xlfn.XLOOKUP(AN$2,WatchbillMONTHLY!$A$71:$U$71,OFFSET(WatchbillMONTHLY!$A$71:$U$71,1,2))))=$A96,_xlfn.XLOOKUP(AN$2,WatchbillMONTHLY!$A$71:$U$71,OFFSET(WatchbillMONTHLY!$A$71:$U$71,1,2)),FALSE),TRUE,FALSE)),
IF(_xlfn.XLOOKUP(AN$2,WatchbillMONTHLY!$A$88:$U$88,OFFSET(WatchbillMONTHLY!$A$88:$U$88,1,2))=IF(_xlfn.XLOOKUP($A96,INDIRECT("_"&amp;_xlfn.XLOOKUP(AN$2,WatchbillMONTHLY!$A$88:$U$88,OFFSET(WatchbillMONTHLY!$A$88:$U$88,1,2))),INDIRECT("_"&amp;_xlfn.XLOOKUP(AN$2,WatchbillMONTHLY!$A$88:$U$88,OFFSET(WatchbillMONTHLY!$A$88:$U$88,1,2))))=$A96,_xlfn.XLOOKUP(AN$2,WatchbillMONTHLY!$A$88:$U$88,OFFSET(WatchbillMONTHLY!$A$88:$U$88,1,2)),FALSE),TRUE,FALSE)),
FALSE),FALSE)</f>
        <v>0</v>
      </c>
      <c r="AO96" s="209" t="b" cm="1">
        <f t="array" aca="1" ref="AO96" ca="1">IF(AND($A96 &gt; 0, H96 &gt; 0,AO$2&lt;MiscFormulas!$A$5+1),
_xlfn.IFNA(
_xlfn.IFNA(
_xlfn.IFNA(
_xlfn.IFNA(
_xlfn.IFNA(
_xlfn.IFNA(
IF(_xlfn.XLOOKUP(AO$2,WatchbillMONTHLY!$A$3:$U$3,OFFSET(WatchbillMONTHLY!$A$3:$U$3,1,2))=IF(_xlfn.XLOOKUP($A96,INDIRECT("_"&amp;_xlfn.XLOOKUP(AO$2,WatchbillMONTHLY!$A$3:$U$3,OFFSET(WatchbillMONTHLY!$A$3:$U$3,1,2))),INDIRECT("_"&amp;_xlfn.XLOOKUP(AO$2,WatchbillMONTHLY!$A$3:$U$3,OFFSET(WatchbillMONTHLY!$A$3:$U$3,1,2))))=$A96,_xlfn.XLOOKUP(AO$2,WatchbillMONTHLY!$A$3:$U$3,OFFSET(WatchbillMONTHLY!$A$3:$U$3,1,2)),FALSE),TRUE,FALSE),
IF(_xlfn.XLOOKUP(AO$2,WatchbillMONTHLY!$A$20:$U$20,OFFSET(WatchbillMONTHLY!$A$20:$U$20,1,2))=IF(_xlfn.XLOOKUP($A96,INDIRECT("_"&amp;_xlfn.XLOOKUP(AO$2,WatchbillMONTHLY!$A$20:$U$20,OFFSET(WatchbillMONTHLY!$A$20:$U$20,1,2))),INDIRECT("_"&amp;_xlfn.XLOOKUP(AO$2,WatchbillMONTHLY!$A$20:$U$20,OFFSET(WatchbillMONTHLY!$A$20:$U$20,1,2))))=$A96,_xlfn.XLOOKUP(AO$2,WatchbillMONTHLY!$A$20:$U$20,OFFSET(WatchbillMONTHLY!$A$20:$U$20,1,2)),FALSE),TRUE,FALSE)),
IF(_xlfn.XLOOKUP(AO$2,WatchbillMONTHLY!$A$37:$U$37,OFFSET(WatchbillMONTHLY!$A$37:$U$37,1,2))=IF(_xlfn.XLOOKUP($A96,INDIRECT("_"&amp;_xlfn.XLOOKUP(AO$2,WatchbillMONTHLY!$A$37:$U$37,OFFSET(WatchbillMONTHLY!$A$37:$U$37,1,2))),INDIRECT("_"&amp;_xlfn.XLOOKUP(AO$2,WatchbillMONTHLY!$A$37:$U$37,OFFSET(WatchbillMONTHLY!$A$37:$U$37,1,2))))=$A96,_xlfn.XLOOKUP(AO$2,WatchbillMONTHLY!$A$37:$U$37,OFFSET(WatchbillMONTHLY!$A$37:$U$37,1,2)),FALSE),TRUE,FALSE)),
IF(_xlfn.XLOOKUP(AO$2,WatchbillMONTHLY!$A$54:$U$54,OFFSET(WatchbillMONTHLY!$A$54:$U$54,1,2))=IF(_xlfn.XLOOKUP($A96,INDIRECT("_"&amp;_xlfn.XLOOKUP(AO$2,WatchbillMONTHLY!$A$54:$U$54,OFFSET(WatchbillMONTHLY!$A$54:$U$54,1,2))),INDIRECT("_"&amp;_xlfn.XLOOKUP(AO$2,WatchbillMONTHLY!$A$54:$U$54,OFFSET(WatchbillMONTHLY!$A$54:$U$54,1,2))))=$A96,_xlfn.XLOOKUP(AO$2,WatchbillMONTHLY!$A$54:$U$54,OFFSET(WatchbillMONTHLY!$A$54:$U$54,1,2)),FALSE),TRUE,FALSE)),
IF(_xlfn.XLOOKUP(AO$2,WatchbillMONTHLY!$A$71:$U$71,OFFSET(WatchbillMONTHLY!$A$71:$U$71,1,2))=IF(_xlfn.XLOOKUP($A96,INDIRECT("_"&amp;_xlfn.XLOOKUP(AO$2,WatchbillMONTHLY!$A$71:$U$71,OFFSET(WatchbillMONTHLY!$A$71:$U$71,1,2))),INDIRECT("_"&amp;_xlfn.XLOOKUP(AO$2,WatchbillMONTHLY!$A$71:$U$71,OFFSET(WatchbillMONTHLY!$A$71:$U$71,1,2))))=$A96,_xlfn.XLOOKUP(AO$2,WatchbillMONTHLY!$A$71:$U$71,OFFSET(WatchbillMONTHLY!$A$71:$U$71,1,2)),FALSE),TRUE,FALSE)),
IF(_xlfn.XLOOKUP(AO$2,WatchbillMONTHLY!$A$88:$U$88,OFFSET(WatchbillMONTHLY!$A$88:$U$88,1,2))=IF(_xlfn.XLOOKUP($A96,INDIRECT("_"&amp;_xlfn.XLOOKUP(AO$2,WatchbillMONTHLY!$A$88:$U$88,OFFSET(WatchbillMONTHLY!$A$88:$U$88,1,2))),INDIRECT("_"&amp;_xlfn.XLOOKUP(AO$2,WatchbillMONTHLY!$A$88:$U$88,OFFSET(WatchbillMONTHLY!$A$88:$U$88,1,2))))=$A96,_xlfn.XLOOKUP(AO$2,WatchbillMONTHLY!$A$88:$U$88,OFFSET(WatchbillMONTHLY!$A$88:$U$88,1,2)),FALSE),TRUE,FALSE)),
FALSE),FALSE)</f>
        <v>0</v>
      </c>
      <c r="AP96" s="209" t="b" cm="1">
        <f t="array" aca="1" ref="AP96" ca="1">IF(AND($A96 &gt; 0, I96 &gt; 0,AP$2&lt;MiscFormulas!$A$5+1),
_xlfn.IFNA(
_xlfn.IFNA(
_xlfn.IFNA(
_xlfn.IFNA(
_xlfn.IFNA(
_xlfn.IFNA(
IF(_xlfn.XLOOKUP(AP$2,WatchbillMONTHLY!$A$3:$U$3,OFFSET(WatchbillMONTHLY!$A$3:$U$3,1,2))=IF(_xlfn.XLOOKUP($A96,INDIRECT("_"&amp;_xlfn.XLOOKUP(AP$2,WatchbillMONTHLY!$A$3:$U$3,OFFSET(WatchbillMONTHLY!$A$3:$U$3,1,2))),INDIRECT("_"&amp;_xlfn.XLOOKUP(AP$2,WatchbillMONTHLY!$A$3:$U$3,OFFSET(WatchbillMONTHLY!$A$3:$U$3,1,2))))=$A96,_xlfn.XLOOKUP(AP$2,WatchbillMONTHLY!$A$3:$U$3,OFFSET(WatchbillMONTHLY!$A$3:$U$3,1,2)),FALSE),TRUE,FALSE),
IF(_xlfn.XLOOKUP(AP$2,WatchbillMONTHLY!$A$20:$U$20,OFFSET(WatchbillMONTHLY!$A$20:$U$20,1,2))=IF(_xlfn.XLOOKUP($A96,INDIRECT("_"&amp;_xlfn.XLOOKUP(AP$2,WatchbillMONTHLY!$A$20:$U$20,OFFSET(WatchbillMONTHLY!$A$20:$U$20,1,2))),INDIRECT("_"&amp;_xlfn.XLOOKUP(AP$2,WatchbillMONTHLY!$A$20:$U$20,OFFSET(WatchbillMONTHLY!$A$20:$U$20,1,2))))=$A96,_xlfn.XLOOKUP(AP$2,WatchbillMONTHLY!$A$20:$U$20,OFFSET(WatchbillMONTHLY!$A$20:$U$20,1,2)),FALSE),TRUE,FALSE)),
IF(_xlfn.XLOOKUP(AP$2,WatchbillMONTHLY!$A$37:$U$37,OFFSET(WatchbillMONTHLY!$A$37:$U$37,1,2))=IF(_xlfn.XLOOKUP($A96,INDIRECT("_"&amp;_xlfn.XLOOKUP(AP$2,WatchbillMONTHLY!$A$37:$U$37,OFFSET(WatchbillMONTHLY!$A$37:$U$37,1,2))),INDIRECT("_"&amp;_xlfn.XLOOKUP(AP$2,WatchbillMONTHLY!$A$37:$U$37,OFFSET(WatchbillMONTHLY!$A$37:$U$37,1,2))))=$A96,_xlfn.XLOOKUP(AP$2,WatchbillMONTHLY!$A$37:$U$37,OFFSET(WatchbillMONTHLY!$A$37:$U$37,1,2)),FALSE),TRUE,FALSE)),
IF(_xlfn.XLOOKUP(AP$2,WatchbillMONTHLY!$A$54:$U$54,OFFSET(WatchbillMONTHLY!$A$54:$U$54,1,2))=IF(_xlfn.XLOOKUP($A96,INDIRECT("_"&amp;_xlfn.XLOOKUP(AP$2,WatchbillMONTHLY!$A$54:$U$54,OFFSET(WatchbillMONTHLY!$A$54:$U$54,1,2))),INDIRECT("_"&amp;_xlfn.XLOOKUP(AP$2,WatchbillMONTHLY!$A$54:$U$54,OFFSET(WatchbillMONTHLY!$A$54:$U$54,1,2))))=$A96,_xlfn.XLOOKUP(AP$2,WatchbillMONTHLY!$A$54:$U$54,OFFSET(WatchbillMONTHLY!$A$54:$U$54,1,2)),FALSE),TRUE,FALSE)),
IF(_xlfn.XLOOKUP(AP$2,WatchbillMONTHLY!$A$71:$U$71,OFFSET(WatchbillMONTHLY!$A$71:$U$71,1,2))=IF(_xlfn.XLOOKUP($A96,INDIRECT("_"&amp;_xlfn.XLOOKUP(AP$2,WatchbillMONTHLY!$A$71:$U$71,OFFSET(WatchbillMONTHLY!$A$71:$U$71,1,2))),INDIRECT("_"&amp;_xlfn.XLOOKUP(AP$2,WatchbillMONTHLY!$A$71:$U$71,OFFSET(WatchbillMONTHLY!$A$71:$U$71,1,2))))=$A96,_xlfn.XLOOKUP(AP$2,WatchbillMONTHLY!$A$71:$U$71,OFFSET(WatchbillMONTHLY!$A$71:$U$71,1,2)),FALSE),TRUE,FALSE)),
IF(_xlfn.XLOOKUP(AP$2,WatchbillMONTHLY!$A$88:$U$88,OFFSET(WatchbillMONTHLY!$A$88:$U$88,1,2))=IF(_xlfn.XLOOKUP($A96,INDIRECT("_"&amp;_xlfn.XLOOKUP(AP$2,WatchbillMONTHLY!$A$88:$U$88,OFFSET(WatchbillMONTHLY!$A$88:$U$88,1,2))),INDIRECT("_"&amp;_xlfn.XLOOKUP(AP$2,WatchbillMONTHLY!$A$88:$U$88,OFFSET(WatchbillMONTHLY!$A$88:$U$88,1,2))))=$A96,_xlfn.XLOOKUP(AP$2,WatchbillMONTHLY!$A$88:$U$88,OFFSET(WatchbillMONTHLY!$A$88:$U$88,1,2)),FALSE),TRUE,FALSE)),
FALSE),FALSE)</f>
        <v>0</v>
      </c>
      <c r="AQ96" s="209" t="b" cm="1">
        <f t="array" aca="1" ref="AQ96" ca="1">IF(AND($A96 &gt; 0, J96 &gt; 0,AQ$2&lt;MiscFormulas!$A$5+1),
_xlfn.IFNA(
_xlfn.IFNA(
_xlfn.IFNA(
_xlfn.IFNA(
_xlfn.IFNA(
_xlfn.IFNA(
IF(_xlfn.XLOOKUP(AQ$2,WatchbillMONTHLY!$A$3:$U$3,OFFSET(WatchbillMONTHLY!$A$3:$U$3,1,2))=IF(_xlfn.XLOOKUP($A96,INDIRECT("_"&amp;_xlfn.XLOOKUP(AQ$2,WatchbillMONTHLY!$A$3:$U$3,OFFSET(WatchbillMONTHLY!$A$3:$U$3,1,2))),INDIRECT("_"&amp;_xlfn.XLOOKUP(AQ$2,WatchbillMONTHLY!$A$3:$U$3,OFFSET(WatchbillMONTHLY!$A$3:$U$3,1,2))))=$A96,_xlfn.XLOOKUP(AQ$2,WatchbillMONTHLY!$A$3:$U$3,OFFSET(WatchbillMONTHLY!$A$3:$U$3,1,2)),FALSE),TRUE,FALSE),
IF(_xlfn.XLOOKUP(AQ$2,WatchbillMONTHLY!$A$20:$U$20,OFFSET(WatchbillMONTHLY!$A$20:$U$20,1,2))=IF(_xlfn.XLOOKUP($A96,INDIRECT("_"&amp;_xlfn.XLOOKUP(AQ$2,WatchbillMONTHLY!$A$20:$U$20,OFFSET(WatchbillMONTHLY!$A$20:$U$20,1,2))),INDIRECT("_"&amp;_xlfn.XLOOKUP(AQ$2,WatchbillMONTHLY!$A$20:$U$20,OFFSET(WatchbillMONTHLY!$A$20:$U$20,1,2))))=$A96,_xlfn.XLOOKUP(AQ$2,WatchbillMONTHLY!$A$20:$U$20,OFFSET(WatchbillMONTHLY!$A$20:$U$20,1,2)),FALSE),TRUE,FALSE)),
IF(_xlfn.XLOOKUP(AQ$2,WatchbillMONTHLY!$A$37:$U$37,OFFSET(WatchbillMONTHLY!$A$37:$U$37,1,2))=IF(_xlfn.XLOOKUP($A96,INDIRECT("_"&amp;_xlfn.XLOOKUP(AQ$2,WatchbillMONTHLY!$A$37:$U$37,OFFSET(WatchbillMONTHLY!$A$37:$U$37,1,2))),INDIRECT("_"&amp;_xlfn.XLOOKUP(AQ$2,WatchbillMONTHLY!$A$37:$U$37,OFFSET(WatchbillMONTHLY!$A$37:$U$37,1,2))))=$A96,_xlfn.XLOOKUP(AQ$2,WatchbillMONTHLY!$A$37:$U$37,OFFSET(WatchbillMONTHLY!$A$37:$U$37,1,2)),FALSE),TRUE,FALSE)),
IF(_xlfn.XLOOKUP(AQ$2,WatchbillMONTHLY!$A$54:$U$54,OFFSET(WatchbillMONTHLY!$A$54:$U$54,1,2))=IF(_xlfn.XLOOKUP($A96,INDIRECT("_"&amp;_xlfn.XLOOKUP(AQ$2,WatchbillMONTHLY!$A$54:$U$54,OFFSET(WatchbillMONTHLY!$A$54:$U$54,1,2))),INDIRECT("_"&amp;_xlfn.XLOOKUP(AQ$2,WatchbillMONTHLY!$A$54:$U$54,OFFSET(WatchbillMONTHLY!$A$54:$U$54,1,2))))=$A96,_xlfn.XLOOKUP(AQ$2,WatchbillMONTHLY!$A$54:$U$54,OFFSET(WatchbillMONTHLY!$A$54:$U$54,1,2)),FALSE),TRUE,FALSE)),
IF(_xlfn.XLOOKUP(AQ$2,WatchbillMONTHLY!$A$71:$U$71,OFFSET(WatchbillMONTHLY!$A$71:$U$71,1,2))=IF(_xlfn.XLOOKUP($A96,INDIRECT("_"&amp;_xlfn.XLOOKUP(AQ$2,WatchbillMONTHLY!$A$71:$U$71,OFFSET(WatchbillMONTHLY!$A$71:$U$71,1,2))),INDIRECT("_"&amp;_xlfn.XLOOKUP(AQ$2,WatchbillMONTHLY!$A$71:$U$71,OFFSET(WatchbillMONTHLY!$A$71:$U$71,1,2))))=$A96,_xlfn.XLOOKUP(AQ$2,WatchbillMONTHLY!$A$71:$U$71,OFFSET(WatchbillMONTHLY!$A$71:$U$71,1,2)),FALSE),TRUE,FALSE)),
IF(_xlfn.XLOOKUP(AQ$2,WatchbillMONTHLY!$A$88:$U$88,OFFSET(WatchbillMONTHLY!$A$88:$U$88,1,2))=IF(_xlfn.XLOOKUP($A96,INDIRECT("_"&amp;_xlfn.XLOOKUP(AQ$2,WatchbillMONTHLY!$A$88:$U$88,OFFSET(WatchbillMONTHLY!$A$88:$U$88,1,2))),INDIRECT("_"&amp;_xlfn.XLOOKUP(AQ$2,WatchbillMONTHLY!$A$88:$U$88,OFFSET(WatchbillMONTHLY!$A$88:$U$88,1,2))))=$A96,_xlfn.XLOOKUP(AQ$2,WatchbillMONTHLY!$A$88:$U$88,OFFSET(WatchbillMONTHLY!$A$88:$U$88,1,2)),FALSE),TRUE,FALSE)),
FALSE),FALSE)</f>
        <v>0</v>
      </c>
      <c r="AR96" s="209" t="b" cm="1">
        <f t="array" aca="1" ref="AR96" ca="1">IF(AND($A96 &gt; 0, K96 &gt; 0,AR$2&lt;MiscFormulas!$A$5+1),
_xlfn.IFNA(
_xlfn.IFNA(
_xlfn.IFNA(
_xlfn.IFNA(
_xlfn.IFNA(
_xlfn.IFNA(
IF(_xlfn.XLOOKUP(AR$2,WatchbillMONTHLY!$A$3:$U$3,OFFSET(WatchbillMONTHLY!$A$3:$U$3,1,2))=IF(_xlfn.XLOOKUP($A96,INDIRECT("_"&amp;_xlfn.XLOOKUP(AR$2,WatchbillMONTHLY!$A$3:$U$3,OFFSET(WatchbillMONTHLY!$A$3:$U$3,1,2))),INDIRECT("_"&amp;_xlfn.XLOOKUP(AR$2,WatchbillMONTHLY!$A$3:$U$3,OFFSET(WatchbillMONTHLY!$A$3:$U$3,1,2))))=$A96,_xlfn.XLOOKUP(AR$2,WatchbillMONTHLY!$A$3:$U$3,OFFSET(WatchbillMONTHLY!$A$3:$U$3,1,2)),FALSE),TRUE,FALSE),
IF(_xlfn.XLOOKUP(AR$2,WatchbillMONTHLY!$A$20:$U$20,OFFSET(WatchbillMONTHLY!$A$20:$U$20,1,2))=IF(_xlfn.XLOOKUP($A96,INDIRECT("_"&amp;_xlfn.XLOOKUP(AR$2,WatchbillMONTHLY!$A$20:$U$20,OFFSET(WatchbillMONTHLY!$A$20:$U$20,1,2))),INDIRECT("_"&amp;_xlfn.XLOOKUP(AR$2,WatchbillMONTHLY!$A$20:$U$20,OFFSET(WatchbillMONTHLY!$A$20:$U$20,1,2))))=$A96,_xlfn.XLOOKUP(AR$2,WatchbillMONTHLY!$A$20:$U$20,OFFSET(WatchbillMONTHLY!$A$20:$U$20,1,2)),FALSE),TRUE,FALSE)),
IF(_xlfn.XLOOKUP(AR$2,WatchbillMONTHLY!$A$37:$U$37,OFFSET(WatchbillMONTHLY!$A$37:$U$37,1,2))=IF(_xlfn.XLOOKUP($A96,INDIRECT("_"&amp;_xlfn.XLOOKUP(AR$2,WatchbillMONTHLY!$A$37:$U$37,OFFSET(WatchbillMONTHLY!$A$37:$U$37,1,2))),INDIRECT("_"&amp;_xlfn.XLOOKUP(AR$2,WatchbillMONTHLY!$A$37:$U$37,OFFSET(WatchbillMONTHLY!$A$37:$U$37,1,2))))=$A96,_xlfn.XLOOKUP(AR$2,WatchbillMONTHLY!$A$37:$U$37,OFFSET(WatchbillMONTHLY!$A$37:$U$37,1,2)),FALSE),TRUE,FALSE)),
IF(_xlfn.XLOOKUP(AR$2,WatchbillMONTHLY!$A$54:$U$54,OFFSET(WatchbillMONTHLY!$A$54:$U$54,1,2))=IF(_xlfn.XLOOKUP($A96,INDIRECT("_"&amp;_xlfn.XLOOKUP(AR$2,WatchbillMONTHLY!$A$54:$U$54,OFFSET(WatchbillMONTHLY!$A$54:$U$54,1,2))),INDIRECT("_"&amp;_xlfn.XLOOKUP(AR$2,WatchbillMONTHLY!$A$54:$U$54,OFFSET(WatchbillMONTHLY!$A$54:$U$54,1,2))))=$A96,_xlfn.XLOOKUP(AR$2,WatchbillMONTHLY!$A$54:$U$54,OFFSET(WatchbillMONTHLY!$A$54:$U$54,1,2)),FALSE),TRUE,FALSE)),
IF(_xlfn.XLOOKUP(AR$2,WatchbillMONTHLY!$A$71:$U$71,OFFSET(WatchbillMONTHLY!$A$71:$U$71,1,2))=IF(_xlfn.XLOOKUP($A96,INDIRECT("_"&amp;_xlfn.XLOOKUP(AR$2,WatchbillMONTHLY!$A$71:$U$71,OFFSET(WatchbillMONTHLY!$A$71:$U$71,1,2))),INDIRECT("_"&amp;_xlfn.XLOOKUP(AR$2,WatchbillMONTHLY!$A$71:$U$71,OFFSET(WatchbillMONTHLY!$A$71:$U$71,1,2))))=$A96,_xlfn.XLOOKUP(AR$2,WatchbillMONTHLY!$A$71:$U$71,OFFSET(WatchbillMONTHLY!$A$71:$U$71,1,2)),FALSE),TRUE,FALSE)),
IF(_xlfn.XLOOKUP(AR$2,WatchbillMONTHLY!$A$88:$U$88,OFFSET(WatchbillMONTHLY!$A$88:$U$88,1,2))=IF(_xlfn.XLOOKUP($A96,INDIRECT("_"&amp;_xlfn.XLOOKUP(AR$2,WatchbillMONTHLY!$A$88:$U$88,OFFSET(WatchbillMONTHLY!$A$88:$U$88,1,2))),INDIRECT("_"&amp;_xlfn.XLOOKUP(AR$2,WatchbillMONTHLY!$A$88:$U$88,OFFSET(WatchbillMONTHLY!$A$88:$U$88,1,2))))=$A96,_xlfn.XLOOKUP(AR$2,WatchbillMONTHLY!$A$88:$U$88,OFFSET(WatchbillMONTHLY!$A$88:$U$88,1,2)),FALSE),TRUE,FALSE)),
FALSE),FALSE)</f>
        <v>0</v>
      </c>
      <c r="AS96" s="209" t="b" cm="1">
        <f t="array" aca="1" ref="AS96" ca="1">IF(AND($A96 &gt; 0, L96 &gt; 0,AS$2&lt;MiscFormulas!$A$5+1),
_xlfn.IFNA(
_xlfn.IFNA(
_xlfn.IFNA(
_xlfn.IFNA(
_xlfn.IFNA(
_xlfn.IFNA(
IF(_xlfn.XLOOKUP(AS$2,WatchbillMONTHLY!$A$3:$U$3,OFFSET(WatchbillMONTHLY!$A$3:$U$3,1,2))=IF(_xlfn.XLOOKUP($A96,INDIRECT("_"&amp;_xlfn.XLOOKUP(AS$2,WatchbillMONTHLY!$A$3:$U$3,OFFSET(WatchbillMONTHLY!$A$3:$U$3,1,2))),INDIRECT("_"&amp;_xlfn.XLOOKUP(AS$2,WatchbillMONTHLY!$A$3:$U$3,OFFSET(WatchbillMONTHLY!$A$3:$U$3,1,2))))=$A96,_xlfn.XLOOKUP(AS$2,WatchbillMONTHLY!$A$3:$U$3,OFFSET(WatchbillMONTHLY!$A$3:$U$3,1,2)),FALSE),TRUE,FALSE),
IF(_xlfn.XLOOKUP(AS$2,WatchbillMONTHLY!$A$20:$U$20,OFFSET(WatchbillMONTHLY!$A$20:$U$20,1,2))=IF(_xlfn.XLOOKUP($A96,INDIRECT("_"&amp;_xlfn.XLOOKUP(AS$2,WatchbillMONTHLY!$A$20:$U$20,OFFSET(WatchbillMONTHLY!$A$20:$U$20,1,2))),INDIRECT("_"&amp;_xlfn.XLOOKUP(AS$2,WatchbillMONTHLY!$A$20:$U$20,OFFSET(WatchbillMONTHLY!$A$20:$U$20,1,2))))=$A96,_xlfn.XLOOKUP(AS$2,WatchbillMONTHLY!$A$20:$U$20,OFFSET(WatchbillMONTHLY!$A$20:$U$20,1,2)),FALSE),TRUE,FALSE)),
IF(_xlfn.XLOOKUP(AS$2,WatchbillMONTHLY!$A$37:$U$37,OFFSET(WatchbillMONTHLY!$A$37:$U$37,1,2))=IF(_xlfn.XLOOKUP($A96,INDIRECT("_"&amp;_xlfn.XLOOKUP(AS$2,WatchbillMONTHLY!$A$37:$U$37,OFFSET(WatchbillMONTHLY!$A$37:$U$37,1,2))),INDIRECT("_"&amp;_xlfn.XLOOKUP(AS$2,WatchbillMONTHLY!$A$37:$U$37,OFFSET(WatchbillMONTHLY!$A$37:$U$37,1,2))))=$A96,_xlfn.XLOOKUP(AS$2,WatchbillMONTHLY!$A$37:$U$37,OFFSET(WatchbillMONTHLY!$A$37:$U$37,1,2)),FALSE),TRUE,FALSE)),
IF(_xlfn.XLOOKUP(AS$2,WatchbillMONTHLY!$A$54:$U$54,OFFSET(WatchbillMONTHLY!$A$54:$U$54,1,2))=IF(_xlfn.XLOOKUP($A96,INDIRECT("_"&amp;_xlfn.XLOOKUP(AS$2,WatchbillMONTHLY!$A$54:$U$54,OFFSET(WatchbillMONTHLY!$A$54:$U$54,1,2))),INDIRECT("_"&amp;_xlfn.XLOOKUP(AS$2,WatchbillMONTHLY!$A$54:$U$54,OFFSET(WatchbillMONTHLY!$A$54:$U$54,1,2))))=$A96,_xlfn.XLOOKUP(AS$2,WatchbillMONTHLY!$A$54:$U$54,OFFSET(WatchbillMONTHLY!$A$54:$U$54,1,2)),FALSE),TRUE,FALSE)),
IF(_xlfn.XLOOKUP(AS$2,WatchbillMONTHLY!$A$71:$U$71,OFFSET(WatchbillMONTHLY!$A$71:$U$71,1,2))=IF(_xlfn.XLOOKUP($A96,INDIRECT("_"&amp;_xlfn.XLOOKUP(AS$2,WatchbillMONTHLY!$A$71:$U$71,OFFSET(WatchbillMONTHLY!$A$71:$U$71,1,2))),INDIRECT("_"&amp;_xlfn.XLOOKUP(AS$2,WatchbillMONTHLY!$A$71:$U$71,OFFSET(WatchbillMONTHLY!$A$71:$U$71,1,2))))=$A96,_xlfn.XLOOKUP(AS$2,WatchbillMONTHLY!$A$71:$U$71,OFFSET(WatchbillMONTHLY!$A$71:$U$71,1,2)),FALSE),TRUE,FALSE)),
IF(_xlfn.XLOOKUP(AS$2,WatchbillMONTHLY!$A$88:$U$88,OFFSET(WatchbillMONTHLY!$A$88:$U$88,1,2))=IF(_xlfn.XLOOKUP($A96,INDIRECT("_"&amp;_xlfn.XLOOKUP(AS$2,WatchbillMONTHLY!$A$88:$U$88,OFFSET(WatchbillMONTHLY!$A$88:$U$88,1,2))),INDIRECT("_"&amp;_xlfn.XLOOKUP(AS$2,WatchbillMONTHLY!$A$88:$U$88,OFFSET(WatchbillMONTHLY!$A$88:$U$88,1,2))))=$A96,_xlfn.XLOOKUP(AS$2,WatchbillMONTHLY!$A$88:$U$88,OFFSET(WatchbillMONTHLY!$A$88:$U$88,1,2)),FALSE),TRUE,FALSE)),
FALSE),FALSE)</f>
        <v>0</v>
      </c>
      <c r="AT96" s="209" t="b" cm="1">
        <f t="array" aca="1" ref="AT96" ca="1">IF(AND($A96 &gt; 0, M96 &gt; 0,AT$2&lt;MiscFormulas!$A$5+1),
_xlfn.IFNA(
_xlfn.IFNA(
_xlfn.IFNA(
_xlfn.IFNA(
_xlfn.IFNA(
_xlfn.IFNA(
IF(_xlfn.XLOOKUP(AT$2,WatchbillMONTHLY!$A$3:$U$3,OFFSET(WatchbillMONTHLY!$A$3:$U$3,1,2))=IF(_xlfn.XLOOKUP($A96,INDIRECT("_"&amp;_xlfn.XLOOKUP(AT$2,WatchbillMONTHLY!$A$3:$U$3,OFFSET(WatchbillMONTHLY!$A$3:$U$3,1,2))),INDIRECT("_"&amp;_xlfn.XLOOKUP(AT$2,WatchbillMONTHLY!$A$3:$U$3,OFFSET(WatchbillMONTHLY!$A$3:$U$3,1,2))))=$A96,_xlfn.XLOOKUP(AT$2,WatchbillMONTHLY!$A$3:$U$3,OFFSET(WatchbillMONTHLY!$A$3:$U$3,1,2)),FALSE),TRUE,FALSE),
IF(_xlfn.XLOOKUP(AT$2,WatchbillMONTHLY!$A$20:$U$20,OFFSET(WatchbillMONTHLY!$A$20:$U$20,1,2))=IF(_xlfn.XLOOKUP($A96,INDIRECT("_"&amp;_xlfn.XLOOKUP(AT$2,WatchbillMONTHLY!$A$20:$U$20,OFFSET(WatchbillMONTHLY!$A$20:$U$20,1,2))),INDIRECT("_"&amp;_xlfn.XLOOKUP(AT$2,WatchbillMONTHLY!$A$20:$U$20,OFFSET(WatchbillMONTHLY!$A$20:$U$20,1,2))))=$A96,_xlfn.XLOOKUP(AT$2,WatchbillMONTHLY!$A$20:$U$20,OFFSET(WatchbillMONTHLY!$A$20:$U$20,1,2)),FALSE),TRUE,FALSE)),
IF(_xlfn.XLOOKUP(AT$2,WatchbillMONTHLY!$A$37:$U$37,OFFSET(WatchbillMONTHLY!$A$37:$U$37,1,2))=IF(_xlfn.XLOOKUP($A96,INDIRECT("_"&amp;_xlfn.XLOOKUP(AT$2,WatchbillMONTHLY!$A$37:$U$37,OFFSET(WatchbillMONTHLY!$A$37:$U$37,1,2))),INDIRECT("_"&amp;_xlfn.XLOOKUP(AT$2,WatchbillMONTHLY!$A$37:$U$37,OFFSET(WatchbillMONTHLY!$A$37:$U$37,1,2))))=$A96,_xlfn.XLOOKUP(AT$2,WatchbillMONTHLY!$A$37:$U$37,OFFSET(WatchbillMONTHLY!$A$37:$U$37,1,2)),FALSE),TRUE,FALSE)),
IF(_xlfn.XLOOKUP(AT$2,WatchbillMONTHLY!$A$54:$U$54,OFFSET(WatchbillMONTHLY!$A$54:$U$54,1,2))=IF(_xlfn.XLOOKUP($A96,INDIRECT("_"&amp;_xlfn.XLOOKUP(AT$2,WatchbillMONTHLY!$A$54:$U$54,OFFSET(WatchbillMONTHLY!$A$54:$U$54,1,2))),INDIRECT("_"&amp;_xlfn.XLOOKUP(AT$2,WatchbillMONTHLY!$A$54:$U$54,OFFSET(WatchbillMONTHLY!$A$54:$U$54,1,2))))=$A96,_xlfn.XLOOKUP(AT$2,WatchbillMONTHLY!$A$54:$U$54,OFFSET(WatchbillMONTHLY!$A$54:$U$54,1,2)),FALSE),TRUE,FALSE)),
IF(_xlfn.XLOOKUP(AT$2,WatchbillMONTHLY!$A$71:$U$71,OFFSET(WatchbillMONTHLY!$A$71:$U$71,1,2))=IF(_xlfn.XLOOKUP($A96,INDIRECT("_"&amp;_xlfn.XLOOKUP(AT$2,WatchbillMONTHLY!$A$71:$U$71,OFFSET(WatchbillMONTHLY!$A$71:$U$71,1,2))),INDIRECT("_"&amp;_xlfn.XLOOKUP(AT$2,WatchbillMONTHLY!$A$71:$U$71,OFFSET(WatchbillMONTHLY!$A$71:$U$71,1,2))))=$A96,_xlfn.XLOOKUP(AT$2,WatchbillMONTHLY!$A$71:$U$71,OFFSET(WatchbillMONTHLY!$A$71:$U$71,1,2)),FALSE),TRUE,FALSE)),
IF(_xlfn.XLOOKUP(AT$2,WatchbillMONTHLY!$A$88:$U$88,OFFSET(WatchbillMONTHLY!$A$88:$U$88,1,2))=IF(_xlfn.XLOOKUP($A96,INDIRECT("_"&amp;_xlfn.XLOOKUP(AT$2,WatchbillMONTHLY!$A$88:$U$88,OFFSET(WatchbillMONTHLY!$A$88:$U$88,1,2))),INDIRECT("_"&amp;_xlfn.XLOOKUP(AT$2,WatchbillMONTHLY!$A$88:$U$88,OFFSET(WatchbillMONTHLY!$A$88:$U$88,1,2))))=$A96,_xlfn.XLOOKUP(AT$2,WatchbillMONTHLY!$A$88:$U$88,OFFSET(WatchbillMONTHLY!$A$88:$U$88,1,2)),FALSE),TRUE,FALSE)),
FALSE),FALSE)</f>
        <v>0</v>
      </c>
      <c r="AU96" s="209" t="b" cm="1">
        <f t="array" aca="1" ref="AU96" ca="1">IF(AND($A96 &gt; 0, N96 &gt; 0,AU$2&lt;MiscFormulas!$A$5+1),
_xlfn.IFNA(
_xlfn.IFNA(
_xlfn.IFNA(
_xlfn.IFNA(
_xlfn.IFNA(
_xlfn.IFNA(
IF(_xlfn.XLOOKUP(AU$2,WatchbillMONTHLY!$A$3:$U$3,OFFSET(WatchbillMONTHLY!$A$3:$U$3,1,2))=IF(_xlfn.XLOOKUP($A96,INDIRECT("_"&amp;_xlfn.XLOOKUP(AU$2,WatchbillMONTHLY!$A$3:$U$3,OFFSET(WatchbillMONTHLY!$A$3:$U$3,1,2))),INDIRECT("_"&amp;_xlfn.XLOOKUP(AU$2,WatchbillMONTHLY!$A$3:$U$3,OFFSET(WatchbillMONTHLY!$A$3:$U$3,1,2))))=$A96,_xlfn.XLOOKUP(AU$2,WatchbillMONTHLY!$A$3:$U$3,OFFSET(WatchbillMONTHLY!$A$3:$U$3,1,2)),FALSE),TRUE,FALSE),
IF(_xlfn.XLOOKUP(AU$2,WatchbillMONTHLY!$A$20:$U$20,OFFSET(WatchbillMONTHLY!$A$20:$U$20,1,2))=IF(_xlfn.XLOOKUP($A96,INDIRECT("_"&amp;_xlfn.XLOOKUP(AU$2,WatchbillMONTHLY!$A$20:$U$20,OFFSET(WatchbillMONTHLY!$A$20:$U$20,1,2))),INDIRECT("_"&amp;_xlfn.XLOOKUP(AU$2,WatchbillMONTHLY!$A$20:$U$20,OFFSET(WatchbillMONTHLY!$A$20:$U$20,1,2))))=$A96,_xlfn.XLOOKUP(AU$2,WatchbillMONTHLY!$A$20:$U$20,OFFSET(WatchbillMONTHLY!$A$20:$U$20,1,2)),FALSE),TRUE,FALSE)),
IF(_xlfn.XLOOKUP(AU$2,WatchbillMONTHLY!$A$37:$U$37,OFFSET(WatchbillMONTHLY!$A$37:$U$37,1,2))=IF(_xlfn.XLOOKUP($A96,INDIRECT("_"&amp;_xlfn.XLOOKUP(AU$2,WatchbillMONTHLY!$A$37:$U$37,OFFSET(WatchbillMONTHLY!$A$37:$U$37,1,2))),INDIRECT("_"&amp;_xlfn.XLOOKUP(AU$2,WatchbillMONTHLY!$A$37:$U$37,OFFSET(WatchbillMONTHLY!$A$37:$U$37,1,2))))=$A96,_xlfn.XLOOKUP(AU$2,WatchbillMONTHLY!$A$37:$U$37,OFFSET(WatchbillMONTHLY!$A$37:$U$37,1,2)),FALSE),TRUE,FALSE)),
IF(_xlfn.XLOOKUP(AU$2,WatchbillMONTHLY!$A$54:$U$54,OFFSET(WatchbillMONTHLY!$A$54:$U$54,1,2))=IF(_xlfn.XLOOKUP($A96,INDIRECT("_"&amp;_xlfn.XLOOKUP(AU$2,WatchbillMONTHLY!$A$54:$U$54,OFFSET(WatchbillMONTHLY!$A$54:$U$54,1,2))),INDIRECT("_"&amp;_xlfn.XLOOKUP(AU$2,WatchbillMONTHLY!$A$54:$U$54,OFFSET(WatchbillMONTHLY!$A$54:$U$54,1,2))))=$A96,_xlfn.XLOOKUP(AU$2,WatchbillMONTHLY!$A$54:$U$54,OFFSET(WatchbillMONTHLY!$A$54:$U$54,1,2)),FALSE),TRUE,FALSE)),
IF(_xlfn.XLOOKUP(AU$2,WatchbillMONTHLY!$A$71:$U$71,OFFSET(WatchbillMONTHLY!$A$71:$U$71,1,2))=IF(_xlfn.XLOOKUP($A96,INDIRECT("_"&amp;_xlfn.XLOOKUP(AU$2,WatchbillMONTHLY!$A$71:$U$71,OFFSET(WatchbillMONTHLY!$A$71:$U$71,1,2))),INDIRECT("_"&amp;_xlfn.XLOOKUP(AU$2,WatchbillMONTHLY!$A$71:$U$71,OFFSET(WatchbillMONTHLY!$A$71:$U$71,1,2))))=$A96,_xlfn.XLOOKUP(AU$2,WatchbillMONTHLY!$A$71:$U$71,OFFSET(WatchbillMONTHLY!$A$71:$U$71,1,2)),FALSE),TRUE,FALSE)),
IF(_xlfn.XLOOKUP(AU$2,WatchbillMONTHLY!$A$88:$U$88,OFFSET(WatchbillMONTHLY!$A$88:$U$88,1,2))=IF(_xlfn.XLOOKUP($A96,INDIRECT("_"&amp;_xlfn.XLOOKUP(AU$2,WatchbillMONTHLY!$A$88:$U$88,OFFSET(WatchbillMONTHLY!$A$88:$U$88,1,2))),INDIRECT("_"&amp;_xlfn.XLOOKUP(AU$2,WatchbillMONTHLY!$A$88:$U$88,OFFSET(WatchbillMONTHLY!$A$88:$U$88,1,2))))=$A96,_xlfn.XLOOKUP(AU$2,WatchbillMONTHLY!$A$88:$U$88,OFFSET(WatchbillMONTHLY!$A$88:$U$88,1,2)),FALSE),TRUE,FALSE)),
FALSE),FALSE)</f>
        <v>0</v>
      </c>
      <c r="AV96" s="209" t="b" cm="1">
        <f t="array" aca="1" ref="AV96" ca="1">IF(AND($A96 &gt; 0, O96 &gt; 0,AV$2&lt;MiscFormulas!$A$5+1),
_xlfn.IFNA(
_xlfn.IFNA(
_xlfn.IFNA(
_xlfn.IFNA(
_xlfn.IFNA(
_xlfn.IFNA(
IF(_xlfn.XLOOKUP(AV$2,WatchbillMONTHLY!$A$3:$U$3,OFFSET(WatchbillMONTHLY!$A$3:$U$3,1,2))=IF(_xlfn.XLOOKUP($A96,INDIRECT("_"&amp;_xlfn.XLOOKUP(AV$2,WatchbillMONTHLY!$A$3:$U$3,OFFSET(WatchbillMONTHLY!$A$3:$U$3,1,2))),INDIRECT("_"&amp;_xlfn.XLOOKUP(AV$2,WatchbillMONTHLY!$A$3:$U$3,OFFSET(WatchbillMONTHLY!$A$3:$U$3,1,2))))=$A96,_xlfn.XLOOKUP(AV$2,WatchbillMONTHLY!$A$3:$U$3,OFFSET(WatchbillMONTHLY!$A$3:$U$3,1,2)),FALSE),TRUE,FALSE),
IF(_xlfn.XLOOKUP(AV$2,WatchbillMONTHLY!$A$20:$U$20,OFFSET(WatchbillMONTHLY!$A$20:$U$20,1,2))=IF(_xlfn.XLOOKUP($A96,INDIRECT("_"&amp;_xlfn.XLOOKUP(AV$2,WatchbillMONTHLY!$A$20:$U$20,OFFSET(WatchbillMONTHLY!$A$20:$U$20,1,2))),INDIRECT("_"&amp;_xlfn.XLOOKUP(AV$2,WatchbillMONTHLY!$A$20:$U$20,OFFSET(WatchbillMONTHLY!$A$20:$U$20,1,2))))=$A96,_xlfn.XLOOKUP(AV$2,WatchbillMONTHLY!$A$20:$U$20,OFFSET(WatchbillMONTHLY!$A$20:$U$20,1,2)),FALSE),TRUE,FALSE)),
IF(_xlfn.XLOOKUP(AV$2,WatchbillMONTHLY!$A$37:$U$37,OFFSET(WatchbillMONTHLY!$A$37:$U$37,1,2))=IF(_xlfn.XLOOKUP($A96,INDIRECT("_"&amp;_xlfn.XLOOKUP(AV$2,WatchbillMONTHLY!$A$37:$U$37,OFFSET(WatchbillMONTHLY!$A$37:$U$37,1,2))),INDIRECT("_"&amp;_xlfn.XLOOKUP(AV$2,WatchbillMONTHLY!$A$37:$U$37,OFFSET(WatchbillMONTHLY!$A$37:$U$37,1,2))))=$A96,_xlfn.XLOOKUP(AV$2,WatchbillMONTHLY!$A$37:$U$37,OFFSET(WatchbillMONTHLY!$A$37:$U$37,1,2)),FALSE),TRUE,FALSE)),
IF(_xlfn.XLOOKUP(AV$2,WatchbillMONTHLY!$A$54:$U$54,OFFSET(WatchbillMONTHLY!$A$54:$U$54,1,2))=IF(_xlfn.XLOOKUP($A96,INDIRECT("_"&amp;_xlfn.XLOOKUP(AV$2,WatchbillMONTHLY!$A$54:$U$54,OFFSET(WatchbillMONTHLY!$A$54:$U$54,1,2))),INDIRECT("_"&amp;_xlfn.XLOOKUP(AV$2,WatchbillMONTHLY!$A$54:$U$54,OFFSET(WatchbillMONTHLY!$A$54:$U$54,1,2))))=$A96,_xlfn.XLOOKUP(AV$2,WatchbillMONTHLY!$A$54:$U$54,OFFSET(WatchbillMONTHLY!$A$54:$U$54,1,2)),FALSE),TRUE,FALSE)),
IF(_xlfn.XLOOKUP(AV$2,WatchbillMONTHLY!$A$71:$U$71,OFFSET(WatchbillMONTHLY!$A$71:$U$71,1,2))=IF(_xlfn.XLOOKUP($A96,INDIRECT("_"&amp;_xlfn.XLOOKUP(AV$2,WatchbillMONTHLY!$A$71:$U$71,OFFSET(WatchbillMONTHLY!$A$71:$U$71,1,2))),INDIRECT("_"&amp;_xlfn.XLOOKUP(AV$2,WatchbillMONTHLY!$A$71:$U$71,OFFSET(WatchbillMONTHLY!$A$71:$U$71,1,2))))=$A96,_xlfn.XLOOKUP(AV$2,WatchbillMONTHLY!$A$71:$U$71,OFFSET(WatchbillMONTHLY!$A$71:$U$71,1,2)),FALSE),TRUE,FALSE)),
IF(_xlfn.XLOOKUP(AV$2,WatchbillMONTHLY!$A$88:$U$88,OFFSET(WatchbillMONTHLY!$A$88:$U$88,1,2))=IF(_xlfn.XLOOKUP($A96,INDIRECT("_"&amp;_xlfn.XLOOKUP(AV$2,WatchbillMONTHLY!$A$88:$U$88,OFFSET(WatchbillMONTHLY!$A$88:$U$88,1,2))),INDIRECT("_"&amp;_xlfn.XLOOKUP(AV$2,WatchbillMONTHLY!$A$88:$U$88,OFFSET(WatchbillMONTHLY!$A$88:$U$88,1,2))))=$A96,_xlfn.XLOOKUP(AV$2,WatchbillMONTHLY!$A$88:$U$88,OFFSET(WatchbillMONTHLY!$A$88:$U$88,1,2)),FALSE),TRUE,FALSE)),
FALSE),FALSE)</f>
        <v>0</v>
      </c>
      <c r="AW96" s="209" t="b" cm="1">
        <f t="array" aca="1" ref="AW96" ca="1">IF(AND($A96 &gt; 0, P96 &gt; 0,AW$2&lt;MiscFormulas!$A$5+1),
_xlfn.IFNA(
_xlfn.IFNA(
_xlfn.IFNA(
_xlfn.IFNA(
_xlfn.IFNA(
_xlfn.IFNA(
IF(_xlfn.XLOOKUP(AW$2,WatchbillMONTHLY!$A$3:$U$3,OFFSET(WatchbillMONTHLY!$A$3:$U$3,1,2))=IF(_xlfn.XLOOKUP($A96,INDIRECT("_"&amp;_xlfn.XLOOKUP(AW$2,WatchbillMONTHLY!$A$3:$U$3,OFFSET(WatchbillMONTHLY!$A$3:$U$3,1,2))),INDIRECT("_"&amp;_xlfn.XLOOKUP(AW$2,WatchbillMONTHLY!$A$3:$U$3,OFFSET(WatchbillMONTHLY!$A$3:$U$3,1,2))))=$A96,_xlfn.XLOOKUP(AW$2,WatchbillMONTHLY!$A$3:$U$3,OFFSET(WatchbillMONTHLY!$A$3:$U$3,1,2)),FALSE),TRUE,FALSE),
IF(_xlfn.XLOOKUP(AW$2,WatchbillMONTHLY!$A$20:$U$20,OFFSET(WatchbillMONTHLY!$A$20:$U$20,1,2))=IF(_xlfn.XLOOKUP($A96,INDIRECT("_"&amp;_xlfn.XLOOKUP(AW$2,WatchbillMONTHLY!$A$20:$U$20,OFFSET(WatchbillMONTHLY!$A$20:$U$20,1,2))),INDIRECT("_"&amp;_xlfn.XLOOKUP(AW$2,WatchbillMONTHLY!$A$20:$U$20,OFFSET(WatchbillMONTHLY!$A$20:$U$20,1,2))))=$A96,_xlfn.XLOOKUP(AW$2,WatchbillMONTHLY!$A$20:$U$20,OFFSET(WatchbillMONTHLY!$A$20:$U$20,1,2)),FALSE),TRUE,FALSE)),
IF(_xlfn.XLOOKUP(AW$2,WatchbillMONTHLY!$A$37:$U$37,OFFSET(WatchbillMONTHLY!$A$37:$U$37,1,2))=IF(_xlfn.XLOOKUP($A96,INDIRECT("_"&amp;_xlfn.XLOOKUP(AW$2,WatchbillMONTHLY!$A$37:$U$37,OFFSET(WatchbillMONTHLY!$A$37:$U$37,1,2))),INDIRECT("_"&amp;_xlfn.XLOOKUP(AW$2,WatchbillMONTHLY!$A$37:$U$37,OFFSET(WatchbillMONTHLY!$A$37:$U$37,1,2))))=$A96,_xlfn.XLOOKUP(AW$2,WatchbillMONTHLY!$A$37:$U$37,OFFSET(WatchbillMONTHLY!$A$37:$U$37,1,2)),FALSE),TRUE,FALSE)),
IF(_xlfn.XLOOKUP(AW$2,WatchbillMONTHLY!$A$54:$U$54,OFFSET(WatchbillMONTHLY!$A$54:$U$54,1,2))=IF(_xlfn.XLOOKUP($A96,INDIRECT("_"&amp;_xlfn.XLOOKUP(AW$2,WatchbillMONTHLY!$A$54:$U$54,OFFSET(WatchbillMONTHLY!$A$54:$U$54,1,2))),INDIRECT("_"&amp;_xlfn.XLOOKUP(AW$2,WatchbillMONTHLY!$A$54:$U$54,OFFSET(WatchbillMONTHLY!$A$54:$U$54,1,2))))=$A96,_xlfn.XLOOKUP(AW$2,WatchbillMONTHLY!$A$54:$U$54,OFFSET(WatchbillMONTHLY!$A$54:$U$54,1,2)),FALSE),TRUE,FALSE)),
IF(_xlfn.XLOOKUP(AW$2,WatchbillMONTHLY!$A$71:$U$71,OFFSET(WatchbillMONTHLY!$A$71:$U$71,1,2))=IF(_xlfn.XLOOKUP($A96,INDIRECT("_"&amp;_xlfn.XLOOKUP(AW$2,WatchbillMONTHLY!$A$71:$U$71,OFFSET(WatchbillMONTHLY!$A$71:$U$71,1,2))),INDIRECT("_"&amp;_xlfn.XLOOKUP(AW$2,WatchbillMONTHLY!$A$71:$U$71,OFFSET(WatchbillMONTHLY!$A$71:$U$71,1,2))))=$A96,_xlfn.XLOOKUP(AW$2,WatchbillMONTHLY!$A$71:$U$71,OFFSET(WatchbillMONTHLY!$A$71:$U$71,1,2)),FALSE),TRUE,FALSE)),
IF(_xlfn.XLOOKUP(AW$2,WatchbillMONTHLY!$A$88:$U$88,OFFSET(WatchbillMONTHLY!$A$88:$U$88,1,2))=IF(_xlfn.XLOOKUP($A96,INDIRECT("_"&amp;_xlfn.XLOOKUP(AW$2,WatchbillMONTHLY!$A$88:$U$88,OFFSET(WatchbillMONTHLY!$A$88:$U$88,1,2))),INDIRECT("_"&amp;_xlfn.XLOOKUP(AW$2,WatchbillMONTHLY!$A$88:$U$88,OFFSET(WatchbillMONTHLY!$A$88:$U$88,1,2))))=$A96,_xlfn.XLOOKUP(AW$2,WatchbillMONTHLY!$A$88:$U$88,OFFSET(WatchbillMONTHLY!$A$88:$U$88,1,2)),FALSE),TRUE,FALSE)),
FALSE),FALSE)</f>
        <v>0</v>
      </c>
      <c r="AX96" s="209" t="b" cm="1">
        <f t="array" aca="1" ref="AX96" ca="1">IF(AND($A96 &gt; 0, Q96 &gt; 0,AX$2&lt;MiscFormulas!$A$5+1),
_xlfn.IFNA(
_xlfn.IFNA(
_xlfn.IFNA(
_xlfn.IFNA(
_xlfn.IFNA(
_xlfn.IFNA(
IF(_xlfn.XLOOKUP(AX$2,WatchbillMONTHLY!$A$3:$U$3,OFFSET(WatchbillMONTHLY!$A$3:$U$3,1,2))=IF(_xlfn.XLOOKUP($A96,INDIRECT("_"&amp;_xlfn.XLOOKUP(AX$2,WatchbillMONTHLY!$A$3:$U$3,OFFSET(WatchbillMONTHLY!$A$3:$U$3,1,2))),INDIRECT("_"&amp;_xlfn.XLOOKUP(AX$2,WatchbillMONTHLY!$A$3:$U$3,OFFSET(WatchbillMONTHLY!$A$3:$U$3,1,2))))=$A96,_xlfn.XLOOKUP(AX$2,WatchbillMONTHLY!$A$3:$U$3,OFFSET(WatchbillMONTHLY!$A$3:$U$3,1,2)),FALSE),TRUE,FALSE),
IF(_xlfn.XLOOKUP(AX$2,WatchbillMONTHLY!$A$20:$U$20,OFFSET(WatchbillMONTHLY!$A$20:$U$20,1,2))=IF(_xlfn.XLOOKUP($A96,INDIRECT("_"&amp;_xlfn.XLOOKUP(AX$2,WatchbillMONTHLY!$A$20:$U$20,OFFSET(WatchbillMONTHLY!$A$20:$U$20,1,2))),INDIRECT("_"&amp;_xlfn.XLOOKUP(AX$2,WatchbillMONTHLY!$A$20:$U$20,OFFSET(WatchbillMONTHLY!$A$20:$U$20,1,2))))=$A96,_xlfn.XLOOKUP(AX$2,WatchbillMONTHLY!$A$20:$U$20,OFFSET(WatchbillMONTHLY!$A$20:$U$20,1,2)),FALSE),TRUE,FALSE)),
IF(_xlfn.XLOOKUP(AX$2,WatchbillMONTHLY!$A$37:$U$37,OFFSET(WatchbillMONTHLY!$A$37:$U$37,1,2))=IF(_xlfn.XLOOKUP($A96,INDIRECT("_"&amp;_xlfn.XLOOKUP(AX$2,WatchbillMONTHLY!$A$37:$U$37,OFFSET(WatchbillMONTHLY!$A$37:$U$37,1,2))),INDIRECT("_"&amp;_xlfn.XLOOKUP(AX$2,WatchbillMONTHLY!$A$37:$U$37,OFFSET(WatchbillMONTHLY!$A$37:$U$37,1,2))))=$A96,_xlfn.XLOOKUP(AX$2,WatchbillMONTHLY!$A$37:$U$37,OFFSET(WatchbillMONTHLY!$A$37:$U$37,1,2)),FALSE),TRUE,FALSE)),
IF(_xlfn.XLOOKUP(AX$2,WatchbillMONTHLY!$A$54:$U$54,OFFSET(WatchbillMONTHLY!$A$54:$U$54,1,2))=IF(_xlfn.XLOOKUP($A96,INDIRECT("_"&amp;_xlfn.XLOOKUP(AX$2,WatchbillMONTHLY!$A$54:$U$54,OFFSET(WatchbillMONTHLY!$A$54:$U$54,1,2))),INDIRECT("_"&amp;_xlfn.XLOOKUP(AX$2,WatchbillMONTHLY!$A$54:$U$54,OFFSET(WatchbillMONTHLY!$A$54:$U$54,1,2))))=$A96,_xlfn.XLOOKUP(AX$2,WatchbillMONTHLY!$A$54:$U$54,OFFSET(WatchbillMONTHLY!$A$54:$U$54,1,2)),FALSE),TRUE,FALSE)),
IF(_xlfn.XLOOKUP(AX$2,WatchbillMONTHLY!$A$71:$U$71,OFFSET(WatchbillMONTHLY!$A$71:$U$71,1,2))=IF(_xlfn.XLOOKUP($A96,INDIRECT("_"&amp;_xlfn.XLOOKUP(AX$2,WatchbillMONTHLY!$A$71:$U$71,OFFSET(WatchbillMONTHLY!$A$71:$U$71,1,2))),INDIRECT("_"&amp;_xlfn.XLOOKUP(AX$2,WatchbillMONTHLY!$A$71:$U$71,OFFSET(WatchbillMONTHLY!$A$71:$U$71,1,2))))=$A96,_xlfn.XLOOKUP(AX$2,WatchbillMONTHLY!$A$71:$U$71,OFFSET(WatchbillMONTHLY!$A$71:$U$71,1,2)),FALSE),TRUE,FALSE)),
IF(_xlfn.XLOOKUP(AX$2,WatchbillMONTHLY!$A$88:$U$88,OFFSET(WatchbillMONTHLY!$A$88:$U$88,1,2))=IF(_xlfn.XLOOKUP($A96,INDIRECT("_"&amp;_xlfn.XLOOKUP(AX$2,WatchbillMONTHLY!$A$88:$U$88,OFFSET(WatchbillMONTHLY!$A$88:$U$88,1,2))),INDIRECT("_"&amp;_xlfn.XLOOKUP(AX$2,WatchbillMONTHLY!$A$88:$U$88,OFFSET(WatchbillMONTHLY!$A$88:$U$88,1,2))))=$A96,_xlfn.XLOOKUP(AX$2,WatchbillMONTHLY!$A$88:$U$88,OFFSET(WatchbillMONTHLY!$A$88:$U$88,1,2)),FALSE),TRUE,FALSE)),
FALSE),FALSE)</f>
        <v>0</v>
      </c>
      <c r="AY96" s="209" t="b" cm="1">
        <f t="array" aca="1" ref="AY96" ca="1">IF(AND($A96 &gt; 0, R96 &gt; 0,AY$2&lt;MiscFormulas!$A$5+1),
_xlfn.IFNA(
_xlfn.IFNA(
_xlfn.IFNA(
_xlfn.IFNA(
_xlfn.IFNA(
_xlfn.IFNA(
IF(_xlfn.XLOOKUP(AY$2,WatchbillMONTHLY!$A$3:$U$3,OFFSET(WatchbillMONTHLY!$A$3:$U$3,1,2))=IF(_xlfn.XLOOKUP($A96,INDIRECT("_"&amp;_xlfn.XLOOKUP(AY$2,WatchbillMONTHLY!$A$3:$U$3,OFFSET(WatchbillMONTHLY!$A$3:$U$3,1,2))),INDIRECT("_"&amp;_xlfn.XLOOKUP(AY$2,WatchbillMONTHLY!$A$3:$U$3,OFFSET(WatchbillMONTHLY!$A$3:$U$3,1,2))))=$A96,_xlfn.XLOOKUP(AY$2,WatchbillMONTHLY!$A$3:$U$3,OFFSET(WatchbillMONTHLY!$A$3:$U$3,1,2)),FALSE),TRUE,FALSE),
IF(_xlfn.XLOOKUP(AY$2,WatchbillMONTHLY!$A$20:$U$20,OFFSET(WatchbillMONTHLY!$A$20:$U$20,1,2))=IF(_xlfn.XLOOKUP($A96,INDIRECT("_"&amp;_xlfn.XLOOKUP(AY$2,WatchbillMONTHLY!$A$20:$U$20,OFFSET(WatchbillMONTHLY!$A$20:$U$20,1,2))),INDIRECT("_"&amp;_xlfn.XLOOKUP(AY$2,WatchbillMONTHLY!$A$20:$U$20,OFFSET(WatchbillMONTHLY!$A$20:$U$20,1,2))))=$A96,_xlfn.XLOOKUP(AY$2,WatchbillMONTHLY!$A$20:$U$20,OFFSET(WatchbillMONTHLY!$A$20:$U$20,1,2)),FALSE),TRUE,FALSE)),
IF(_xlfn.XLOOKUP(AY$2,WatchbillMONTHLY!$A$37:$U$37,OFFSET(WatchbillMONTHLY!$A$37:$U$37,1,2))=IF(_xlfn.XLOOKUP($A96,INDIRECT("_"&amp;_xlfn.XLOOKUP(AY$2,WatchbillMONTHLY!$A$37:$U$37,OFFSET(WatchbillMONTHLY!$A$37:$U$37,1,2))),INDIRECT("_"&amp;_xlfn.XLOOKUP(AY$2,WatchbillMONTHLY!$A$37:$U$37,OFFSET(WatchbillMONTHLY!$A$37:$U$37,1,2))))=$A96,_xlfn.XLOOKUP(AY$2,WatchbillMONTHLY!$A$37:$U$37,OFFSET(WatchbillMONTHLY!$A$37:$U$37,1,2)),FALSE),TRUE,FALSE)),
IF(_xlfn.XLOOKUP(AY$2,WatchbillMONTHLY!$A$54:$U$54,OFFSET(WatchbillMONTHLY!$A$54:$U$54,1,2))=IF(_xlfn.XLOOKUP($A96,INDIRECT("_"&amp;_xlfn.XLOOKUP(AY$2,WatchbillMONTHLY!$A$54:$U$54,OFFSET(WatchbillMONTHLY!$A$54:$U$54,1,2))),INDIRECT("_"&amp;_xlfn.XLOOKUP(AY$2,WatchbillMONTHLY!$A$54:$U$54,OFFSET(WatchbillMONTHLY!$A$54:$U$54,1,2))))=$A96,_xlfn.XLOOKUP(AY$2,WatchbillMONTHLY!$A$54:$U$54,OFFSET(WatchbillMONTHLY!$A$54:$U$54,1,2)),FALSE),TRUE,FALSE)),
IF(_xlfn.XLOOKUP(AY$2,WatchbillMONTHLY!$A$71:$U$71,OFFSET(WatchbillMONTHLY!$A$71:$U$71,1,2))=IF(_xlfn.XLOOKUP($A96,INDIRECT("_"&amp;_xlfn.XLOOKUP(AY$2,WatchbillMONTHLY!$A$71:$U$71,OFFSET(WatchbillMONTHLY!$A$71:$U$71,1,2))),INDIRECT("_"&amp;_xlfn.XLOOKUP(AY$2,WatchbillMONTHLY!$A$71:$U$71,OFFSET(WatchbillMONTHLY!$A$71:$U$71,1,2))))=$A96,_xlfn.XLOOKUP(AY$2,WatchbillMONTHLY!$A$71:$U$71,OFFSET(WatchbillMONTHLY!$A$71:$U$71,1,2)),FALSE),TRUE,FALSE)),
IF(_xlfn.XLOOKUP(AY$2,WatchbillMONTHLY!$A$88:$U$88,OFFSET(WatchbillMONTHLY!$A$88:$U$88,1,2))=IF(_xlfn.XLOOKUP($A96,INDIRECT("_"&amp;_xlfn.XLOOKUP(AY$2,WatchbillMONTHLY!$A$88:$U$88,OFFSET(WatchbillMONTHLY!$A$88:$U$88,1,2))),INDIRECT("_"&amp;_xlfn.XLOOKUP(AY$2,WatchbillMONTHLY!$A$88:$U$88,OFFSET(WatchbillMONTHLY!$A$88:$U$88,1,2))))=$A96,_xlfn.XLOOKUP(AY$2,WatchbillMONTHLY!$A$88:$U$88,OFFSET(WatchbillMONTHLY!$A$88:$U$88,1,2)),FALSE),TRUE,FALSE)),
FALSE),FALSE)</f>
        <v>0</v>
      </c>
      <c r="AZ96" s="209" t="b" cm="1">
        <f t="array" aca="1" ref="AZ96" ca="1">IF(AND($A96 &gt; 0, S96 &gt; 0,AZ$2&lt;MiscFormulas!$A$5+1),
_xlfn.IFNA(
_xlfn.IFNA(
_xlfn.IFNA(
_xlfn.IFNA(
_xlfn.IFNA(
_xlfn.IFNA(
IF(_xlfn.XLOOKUP(AZ$2,WatchbillMONTHLY!$A$3:$U$3,OFFSET(WatchbillMONTHLY!$A$3:$U$3,1,2))=IF(_xlfn.XLOOKUP($A96,INDIRECT("_"&amp;_xlfn.XLOOKUP(AZ$2,WatchbillMONTHLY!$A$3:$U$3,OFFSET(WatchbillMONTHLY!$A$3:$U$3,1,2))),INDIRECT("_"&amp;_xlfn.XLOOKUP(AZ$2,WatchbillMONTHLY!$A$3:$U$3,OFFSET(WatchbillMONTHLY!$A$3:$U$3,1,2))))=$A96,_xlfn.XLOOKUP(AZ$2,WatchbillMONTHLY!$A$3:$U$3,OFFSET(WatchbillMONTHLY!$A$3:$U$3,1,2)),FALSE),TRUE,FALSE),
IF(_xlfn.XLOOKUP(AZ$2,WatchbillMONTHLY!$A$20:$U$20,OFFSET(WatchbillMONTHLY!$A$20:$U$20,1,2))=IF(_xlfn.XLOOKUP($A96,INDIRECT("_"&amp;_xlfn.XLOOKUP(AZ$2,WatchbillMONTHLY!$A$20:$U$20,OFFSET(WatchbillMONTHLY!$A$20:$U$20,1,2))),INDIRECT("_"&amp;_xlfn.XLOOKUP(AZ$2,WatchbillMONTHLY!$A$20:$U$20,OFFSET(WatchbillMONTHLY!$A$20:$U$20,1,2))))=$A96,_xlfn.XLOOKUP(AZ$2,WatchbillMONTHLY!$A$20:$U$20,OFFSET(WatchbillMONTHLY!$A$20:$U$20,1,2)),FALSE),TRUE,FALSE)),
IF(_xlfn.XLOOKUP(AZ$2,WatchbillMONTHLY!$A$37:$U$37,OFFSET(WatchbillMONTHLY!$A$37:$U$37,1,2))=IF(_xlfn.XLOOKUP($A96,INDIRECT("_"&amp;_xlfn.XLOOKUP(AZ$2,WatchbillMONTHLY!$A$37:$U$37,OFFSET(WatchbillMONTHLY!$A$37:$U$37,1,2))),INDIRECT("_"&amp;_xlfn.XLOOKUP(AZ$2,WatchbillMONTHLY!$A$37:$U$37,OFFSET(WatchbillMONTHLY!$A$37:$U$37,1,2))))=$A96,_xlfn.XLOOKUP(AZ$2,WatchbillMONTHLY!$A$37:$U$37,OFFSET(WatchbillMONTHLY!$A$37:$U$37,1,2)),FALSE),TRUE,FALSE)),
IF(_xlfn.XLOOKUP(AZ$2,WatchbillMONTHLY!$A$54:$U$54,OFFSET(WatchbillMONTHLY!$A$54:$U$54,1,2))=IF(_xlfn.XLOOKUP($A96,INDIRECT("_"&amp;_xlfn.XLOOKUP(AZ$2,WatchbillMONTHLY!$A$54:$U$54,OFFSET(WatchbillMONTHLY!$A$54:$U$54,1,2))),INDIRECT("_"&amp;_xlfn.XLOOKUP(AZ$2,WatchbillMONTHLY!$A$54:$U$54,OFFSET(WatchbillMONTHLY!$A$54:$U$54,1,2))))=$A96,_xlfn.XLOOKUP(AZ$2,WatchbillMONTHLY!$A$54:$U$54,OFFSET(WatchbillMONTHLY!$A$54:$U$54,1,2)),FALSE),TRUE,FALSE)),
IF(_xlfn.XLOOKUP(AZ$2,WatchbillMONTHLY!$A$71:$U$71,OFFSET(WatchbillMONTHLY!$A$71:$U$71,1,2))=IF(_xlfn.XLOOKUP($A96,INDIRECT("_"&amp;_xlfn.XLOOKUP(AZ$2,WatchbillMONTHLY!$A$71:$U$71,OFFSET(WatchbillMONTHLY!$A$71:$U$71,1,2))),INDIRECT("_"&amp;_xlfn.XLOOKUP(AZ$2,WatchbillMONTHLY!$A$71:$U$71,OFFSET(WatchbillMONTHLY!$A$71:$U$71,1,2))))=$A96,_xlfn.XLOOKUP(AZ$2,WatchbillMONTHLY!$A$71:$U$71,OFFSET(WatchbillMONTHLY!$A$71:$U$71,1,2)),FALSE),TRUE,FALSE)),
IF(_xlfn.XLOOKUP(AZ$2,WatchbillMONTHLY!$A$88:$U$88,OFFSET(WatchbillMONTHLY!$A$88:$U$88,1,2))=IF(_xlfn.XLOOKUP($A96,INDIRECT("_"&amp;_xlfn.XLOOKUP(AZ$2,WatchbillMONTHLY!$A$88:$U$88,OFFSET(WatchbillMONTHLY!$A$88:$U$88,1,2))),INDIRECT("_"&amp;_xlfn.XLOOKUP(AZ$2,WatchbillMONTHLY!$A$88:$U$88,OFFSET(WatchbillMONTHLY!$A$88:$U$88,1,2))))=$A96,_xlfn.XLOOKUP(AZ$2,WatchbillMONTHLY!$A$88:$U$88,OFFSET(WatchbillMONTHLY!$A$88:$U$88,1,2)),FALSE),TRUE,FALSE)),
FALSE),FALSE)</f>
        <v>0</v>
      </c>
      <c r="BA96" s="209" t="b" cm="1">
        <f t="array" aca="1" ref="BA96" ca="1">IF(AND($A96 &gt; 0, T96 &gt; 0,BA$2&lt;MiscFormulas!$A$5+1),
_xlfn.IFNA(
_xlfn.IFNA(
_xlfn.IFNA(
_xlfn.IFNA(
_xlfn.IFNA(
_xlfn.IFNA(
IF(_xlfn.XLOOKUP(BA$2,WatchbillMONTHLY!$A$3:$U$3,OFFSET(WatchbillMONTHLY!$A$3:$U$3,1,2))=IF(_xlfn.XLOOKUP($A96,INDIRECT("_"&amp;_xlfn.XLOOKUP(BA$2,WatchbillMONTHLY!$A$3:$U$3,OFFSET(WatchbillMONTHLY!$A$3:$U$3,1,2))),INDIRECT("_"&amp;_xlfn.XLOOKUP(BA$2,WatchbillMONTHLY!$A$3:$U$3,OFFSET(WatchbillMONTHLY!$A$3:$U$3,1,2))))=$A96,_xlfn.XLOOKUP(BA$2,WatchbillMONTHLY!$A$3:$U$3,OFFSET(WatchbillMONTHLY!$A$3:$U$3,1,2)),FALSE),TRUE,FALSE),
IF(_xlfn.XLOOKUP(BA$2,WatchbillMONTHLY!$A$20:$U$20,OFFSET(WatchbillMONTHLY!$A$20:$U$20,1,2))=IF(_xlfn.XLOOKUP($A96,INDIRECT("_"&amp;_xlfn.XLOOKUP(BA$2,WatchbillMONTHLY!$A$20:$U$20,OFFSET(WatchbillMONTHLY!$A$20:$U$20,1,2))),INDIRECT("_"&amp;_xlfn.XLOOKUP(BA$2,WatchbillMONTHLY!$A$20:$U$20,OFFSET(WatchbillMONTHLY!$A$20:$U$20,1,2))))=$A96,_xlfn.XLOOKUP(BA$2,WatchbillMONTHLY!$A$20:$U$20,OFFSET(WatchbillMONTHLY!$A$20:$U$20,1,2)),FALSE),TRUE,FALSE)),
IF(_xlfn.XLOOKUP(BA$2,WatchbillMONTHLY!$A$37:$U$37,OFFSET(WatchbillMONTHLY!$A$37:$U$37,1,2))=IF(_xlfn.XLOOKUP($A96,INDIRECT("_"&amp;_xlfn.XLOOKUP(BA$2,WatchbillMONTHLY!$A$37:$U$37,OFFSET(WatchbillMONTHLY!$A$37:$U$37,1,2))),INDIRECT("_"&amp;_xlfn.XLOOKUP(BA$2,WatchbillMONTHLY!$A$37:$U$37,OFFSET(WatchbillMONTHLY!$A$37:$U$37,1,2))))=$A96,_xlfn.XLOOKUP(BA$2,WatchbillMONTHLY!$A$37:$U$37,OFFSET(WatchbillMONTHLY!$A$37:$U$37,1,2)),FALSE),TRUE,FALSE)),
IF(_xlfn.XLOOKUP(BA$2,WatchbillMONTHLY!$A$54:$U$54,OFFSET(WatchbillMONTHLY!$A$54:$U$54,1,2))=IF(_xlfn.XLOOKUP($A96,INDIRECT("_"&amp;_xlfn.XLOOKUP(BA$2,WatchbillMONTHLY!$A$54:$U$54,OFFSET(WatchbillMONTHLY!$A$54:$U$54,1,2))),INDIRECT("_"&amp;_xlfn.XLOOKUP(BA$2,WatchbillMONTHLY!$A$54:$U$54,OFFSET(WatchbillMONTHLY!$A$54:$U$54,1,2))))=$A96,_xlfn.XLOOKUP(BA$2,WatchbillMONTHLY!$A$54:$U$54,OFFSET(WatchbillMONTHLY!$A$54:$U$54,1,2)),FALSE),TRUE,FALSE)),
IF(_xlfn.XLOOKUP(BA$2,WatchbillMONTHLY!$A$71:$U$71,OFFSET(WatchbillMONTHLY!$A$71:$U$71,1,2))=IF(_xlfn.XLOOKUP($A96,INDIRECT("_"&amp;_xlfn.XLOOKUP(BA$2,WatchbillMONTHLY!$A$71:$U$71,OFFSET(WatchbillMONTHLY!$A$71:$U$71,1,2))),INDIRECT("_"&amp;_xlfn.XLOOKUP(BA$2,WatchbillMONTHLY!$A$71:$U$71,OFFSET(WatchbillMONTHLY!$A$71:$U$71,1,2))))=$A96,_xlfn.XLOOKUP(BA$2,WatchbillMONTHLY!$A$71:$U$71,OFFSET(WatchbillMONTHLY!$A$71:$U$71,1,2)),FALSE),TRUE,FALSE)),
IF(_xlfn.XLOOKUP(BA$2,WatchbillMONTHLY!$A$88:$U$88,OFFSET(WatchbillMONTHLY!$A$88:$U$88,1,2))=IF(_xlfn.XLOOKUP($A96,INDIRECT("_"&amp;_xlfn.XLOOKUP(BA$2,WatchbillMONTHLY!$A$88:$U$88,OFFSET(WatchbillMONTHLY!$A$88:$U$88,1,2))),INDIRECT("_"&amp;_xlfn.XLOOKUP(BA$2,WatchbillMONTHLY!$A$88:$U$88,OFFSET(WatchbillMONTHLY!$A$88:$U$88,1,2))))=$A96,_xlfn.XLOOKUP(BA$2,WatchbillMONTHLY!$A$88:$U$88,OFFSET(WatchbillMONTHLY!$A$88:$U$88,1,2)),FALSE),TRUE,FALSE)),
FALSE),FALSE)</f>
        <v>0</v>
      </c>
      <c r="BB96" s="209" t="b" cm="1">
        <f t="array" aca="1" ref="BB96" ca="1">IF(AND($A96 &gt; 0, U96 &gt; 0,BB$2&lt;MiscFormulas!$A$5+1),
_xlfn.IFNA(
_xlfn.IFNA(
_xlfn.IFNA(
_xlfn.IFNA(
_xlfn.IFNA(
_xlfn.IFNA(
IF(_xlfn.XLOOKUP(BB$2,WatchbillMONTHLY!$A$3:$U$3,OFFSET(WatchbillMONTHLY!$A$3:$U$3,1,2))=IF(_xlfn.XLOOKUP($A96,INDIRECT("_"&amp;_xlfn.XLOOKUP(BB$2,WatchbillMONTHLY!$A$3:$U$3,OFFSET(WatchbillMONTHLY!$A$3:$U$3,1,2))),INDIRECT("_"&amp;_xlfn.XLOOKUP(BB$2,WatchbillMONTHLY!$A$3:$U$3,OFFSET(WatchbillMONTHLY!$A$3:$U$3,1,2))))=$A96,_xlfn.XLOOKUP(BB$2,WatchbillMONTHLY!$A$3:$U$3,OFFSET(WatchbillMONTHLY!$A$3:$U$3,1,2)),FALSE),TRUE,FALSE),
IF(_xlfn.XLOOKUP(BB$2,WatchbillMONTHLY!$A$20:$U$20,OFFSET(WatchbillMONTHLY!$A$20:$U$20,1,2))=IF(_xlfn.XLOOKUP($A96,INDIRECT("_"&amp;_xlfn.XLOOKUP(BB$2,WatchbillMONTHLY!$A$20:$U$20,OFFSET(WatchbillMONTHLY!$A$20:$U$20,1,2))),INDIRECT("_"&amp;_xlfn.XLOOKUP(BB$2,WatchbillMONTHLY!$A$20:$U$20,OFFSET(WatchbillMONTHLY!$A$20:$U$20,1,2))))=$A96,_xlfn.XLOOKUP(BB$2,WatchbillMONTHLY!$A$20:$U$20,OFFSET(WatchbillMONTHLY!$A$20:$U$20,1,2)),FALSE),TRUE,FALSE)),
IF(_xlfn.XLOOKUP(BB$2,WatchbillMONTHLY!$A$37:$U$37,OFFSET(WatchbillMONTHLY!$A$37:$U$37,1,2))=IF(_xlfn.XLOOKUP($A96,INDIRECT("_"&amp;_xlfn.XLOOKUP(BB$2,WatchbillMONTHLY!$A$37:$U$37,OFFSET(WatchbillMONTHLY!$A$37:$U$37,1,2))),INDIRECT("_"&amp;_xlfn.XLOOKUP(BB$2,WatchbillMONTHLY!$A$37:$U$37,OFFSET(WatchbillMONTHLY!$A$37:$U$37,1,2))))=$A96,_xlfn.XLOOKUP(BB$2,WatchbillMONTHLY!$A$37:$U$37,OFFSET(WatchbillMONTHLY!$A$37:$U$37,1,2)),FALSE),TRUE,FALSE)),
IF(_xlfn.XLOOKUP(BB$2,WatchbillMONTHLY!$A$54:$U$54,OFFSET(WatchbillMONTHLY!$A$54:$U$54,1,2))=IF(_xlfn.XLOOKUP($A96,INDIRECT("_"&amp;_xlfn.XLOOKUP(BB$2,WatchbillMONTHLY!$A$54:$U$54,OFFSET(WatchbillMONTHLY!$A$54:$U$54,1,2))),INDIRECT("_"&amp;_xlfn.XLOOKUP(BB$2,WatchbillMONTHLY!$A$54:$U$54,OFFSET(WatchbillMONTHLY!$A$54:$U$54,1,2))))=$A96,_xlfn.XLOOKUP(BB$2,WatchbillMONTHLY!$A$54:$U$54,OFFSET(WatchbillMONTHLY!$A$54:$U$54,1,2)),FALSE),TRUE,FALSE)),
IF(_xlfn.XLOOKUP(BB$2,WatchbillMONTHLY!$A$71:$U$71,OFFSET(WatchbillMONTHLY!$A$71:$U$71,1,2))=IF(_xlfn.XLOOKUP($A96,INDIRECT("_"&amp;_xlfn.XLOOKUP(BB$2,WatchbillMONTHLY!$A$71:$U$71,OFFSET(WatchbillMONTHLY!$A$71:$U$71,1,2))),INDIRECT("_"&amp;_xlfn.XLOOKUP(BB$2,WatchbillMONTHLY!$A$71:$U$71,OFFSET(WatchbillMONTHLY!$A$71:$U$71,1,2))))=$A96,_xlfn.XLOOKUP(BB$2,WatchbillMONTHLY!$A$71:$U$71,OFFSET(WatchbillMONTHLY!$A$71:$U$71,1,2)),FALSE),TRUE,FALSE)),
IF(_xlfn.XLOOKUP(BB$2,WatchbillMONTHLY!$A$88:$U$88,OFFSET(WatchbillMONTHLY!$A$88:$U$88,1,2))=IF(_xlfn.XLOOKUP($A96,INDIRECT("_"&amp;_xlfn.XLOOKUP(BB$2,WatchbillMONTHLY!$A$88:$U$88,OFFSET(WatchbillMONTHLY!$A$88:$U$88,1,2))),INDIRECT("_"&amp;_xlfn.XLOOKUP(BB$2,WatchbillMONTHLY!$A$88:$U$88,OFFSET(WatchbillMONTHLY!$A$88:$U$88,1,2))))=$A96,_xlfn.XLOOKUP(BB$2,WatchbillMONTHLY!$A$88:$U$88,OFFSET(WatchbillMONTHLY!$A$88:$U$88,1,2)),FALSE),TRUE,FALSE)),
FALSE),FALSE)</f>
        <v>0</v>
      </c>
      <c r="BC96" s="209" t="b" cm="1">
        <f t="array" aca="1" ref="BC96" ca="1">IF(AND($A96 &gt; 0, V96 &gt; 0,BC$2&lt;MiscFormulas!$A$5+1),
_xlfn.IFNA(
_xlfn.IFNA(
_xlfn.IFNA(
_xlfn.IFNA(
_xlfn.IFNA(
_xlfn.IFNA(
IF(_xlfn.XLOOKUP(BC$2,WatchbillMONTHLY!$A$3:$U$3,OFFSET(WatchbillMONTHLY!$A$3:$U$3,1,2))=IF(_xlfn.XLOOKUP($A96,INDIRECT("_"&amp;_xlfn.XLOOKUP(BC$2,WatchbillMONTHLY!$A$3:$U$3,OFFSET(WatchbillMONTHLY!$A$3:$U$3,1,2))),INDIRECT("_"&amp;_xlfn.XLOOKUP(BC$2,WatchbillMONTHLY!$A$3:$U$3,OFFSET(WatchbillMONTHLY!$A$3:$U$3,1,2))))=$A96,_xlfn.XLOOKUP(BC$2,WatchbillMONTHLY!$A$3:$U$3,OFFSET(WatchbillMONTHLY!$A$3:$U$3,1,2)),FALSE),TRUE,FALSE),
IF(_xlfn.XLOOKUP(BC$2,WatchbillMONTHLY!$A$20:$U$20,OFFSET(WatchbillMONTHLY!$A$20:$U$20,1,2))=IF(_xlfn.XLOOKUP($A96,INDIRECT("_"&amp;_xlfn.XLOOKUP(BC$2,WatchbillMONTHLY!$A$20:$U$20,OFFSET(WatchbillMONTHLY!$A$20:$U$20,1,2))),INDIRECT("_"&amp;_xlfn.XLOOKUP(BC$2,WatchbillMONTHLY!$A$20:$U$20,OFFSET(WatchbillMONTHLY!$A$20:$U$20,1,2))))=$A96,_xlfn.XLOOKUP(BC$2,WatchbillMONTHLY!$A$20:$U$20,OFFSET(WatchbillMONTHLY!$A$20:$U$20,1,2)),FALSE),TRUE,FALSE)),
IF(_xlfn.XLOOKUP(BC$2,WatchbillMONTHLY!$A$37:$U$37,OFFSET(WatchbillMONTHLY!$A$37:$U$37,1,2))=IF(_xlfn.XLOOKUP($A96,INDIRECT("_"&amp;_xlfn.XLOOKUP(BC$2,WatchbillMONTHLY!$A$37:$U$37,OFFSET(WatchbillMONTHLY!$A$37:$U$37,1,2))),INDIRECT("_"&amp;_xlfn.XLOOKUP(BC$2,WatchbillMONTHLY!$A$37:$U$37,OFFSET(WatchbillMONTHLY!$A$37:$U$37,1,2))))=$A96,_xlfn.XLOOKUP(BC$2,WatchbillMONTHLY!$A$37:$U$37,OFFSET(WatchbillMONTHLY!$A$37:$U$37,1,2)),FALSE),TRUE,FALSE)),
IF(_xlfn.XLOOKUP(BC$2,WatchbillMONTHLY!$A$54:$U$54,OFFSET(WatchbillMONTHLY!$A$54:$U$54,1,2))=IF(_xlfn.XLOOKUP($A96,INDIRECT("_"&amp;_xlfn.XLOOKUP(BC$2,WatchbillMONTHLY!$A$54:$U$54,OFFSET(WatchbillMONTHLY!$A$54:$U$54,1,2))),INDIRECT("_"&amp;_xlfn.XLOOKUP(BC$2,WatchbillMONTHLY!$A$54:$U$54,OFFSET(WatchbillMONTHLY!$A$54:$U$54,1,2))))=$A96,_xlfn.XLOOKUP(BC$2,WatchbillMONTHLY!$A$54:$U$54,OFFSET(WatchbillMONTHLY!$A$54:$U$54,1,2)),FALSE),TRUE,FALSE)),
IF(_xlfn.XLOOKUP(BC$2,WatchbillMONTHLY!$A$71:$U$71,OFFSET(WatchbillMONTHLY!$A$71:$U$71,1,2))=IF(_xlfn.XLOOKUP($A96,INDIRECT("_"&amp;_xlfn.XLOOKUP(BC$2,WatchbillMONTHLY!$A$71:$U$71,OFFSET(WatchbillMONTHLY!$A$71:$U$71,1,2))),INDIRECT("_"&amp;_xlfn.XLOOKUP(BC$2,WatchbillMONTHLY!$A$71:$U$71,OFFSET(WatchbillMONTHLY!$A$71:$U$71,1,2))))=$A96,_xlfn.XLOOKUP(BC$2,WatchbillMONTHLY!$A$71:$U$71,OFFSET(WatchbillMONTHLY!$A$71:$U$71,1,2)),FALSE),TRUE,FALSE)),
IF(_xlfn.XLOOKUP(BC$2,WatchbillMONTHLY!$A$88:$U$88,OFFSET(WatchbillMONTHLY!$A$88:$U$88,1,2))=IF(_xlfn.XLOOKUP($A96,INDIRECT("_"&amp;_xlfn.XLOOKUP(BC$2,WatchbillMONTHLY!$A$88:$U$88,OFFSET(WatchbillMONTHLY!$A$88:$U$88,1,2))),INDIRECT("_"&amp;_xlfn.XLOOKUP(BC$2,WatchbillMONTHLY!$A$88:$U$88,OFFSET(WatchbillMONTHLY!$A$88:$U$88,1,2))))=$A96,_xlfn.XLOOKUP(BC$2,WatchbillMONTHLY!$A$88:$U$88,OFFSET(WatchbillMONTHLY!$A$88:$U$88,1,2)),FALSE),TRUE,FALSE)),
FALSE),FALSE)</f>
        <v>0</v>
      </c>
      <c r="BD96" s="209" t="b" cm="1">
        <f t="array" aca="1" ref="BD96" ca="1">IF(AND($A96 &gt; 0, W96 &gt; 0,BD$2&lt;MiscFormulas!$A$5+1),
_xlfn.IFNA(
_xlfn.IFNA(
_xlfn.IFNA(
_xlfn.IFNA(
_xlfn.IFNA(
_xlfn.IFNA(
IF(_xlfn.XLOOKUP(BD$2,WatchbillMONTHLY!$A$3:$U$3,OFFSET(WatchbillMONTHLY!$A$3:$U$3,1,2))=IF(_xlfn.XLOOKUP($A96,INDIRECT("_"&amp;_xlfn.XLOOKUP(BD$2,WatchbillMONTHLY!$A$3:$U$3,OFFSET(WatchbillMONTHLY!$A$3:$U$3,1,2))),INDIRECT("_"&amp;_xlfn.XLOOKUP(BD$2,WatchbillMONTHLY!$A$3:$U$3,OFFSET(WatchbillMONTHLY!$A$3:$U$3,1,2))))=$A96,_xlfn.XLOOKUP(BD$2,WatchbillMONTHLY!$A$3:$U$3,OFFSET(WatchbillMONTHLY!$A$3:$U$3,1,2)),FALSE),TRUE,FALSE),
IF(_xlfn.XLOOKUP(BD$2,WatchbillMONTHLY!$A$20:$U$20,OFFSET(WatchbillMONTHLY!$A$20:$U$20,1,2))=IF(_xlfn.XLOOKUP($A96,INDIRECT("_"&amp;_xlfn.XLOOKUP(BD$2,WatchbillMONTHLY!$A$20:$U$20,OFFSET(WatchbillMONTHLY!$A$20:$U$20,1,2))),INDIRECT("_"&amp;_xlfn.XLOOKUP(BD$2,WatchbillMONTHLY!$A$20:$U$20,OFFSET(WatchbillMONTHLY!$A$20:$U$20,1,2))))=$A96,_xlfn.XLOOKUP(BD$2,WatchbillMONTHLY!$A$20:$U$20,OFFSET(WatchbillMONTHLY!$A$20:$U$20,1,2)),FALSE),TRUE,FALSE)),
IF(_xlfn.XLOOKUP(BD$2,WatchbillMONTHLY!$A$37:$U$37,OFFSET(WatchbillMONTHLY!$A$37:$U$37,1,2))=IF(_xlfn.XLOOKUP($A96,INDIRECT("_"&amp;_xlfn.XLOOKUP(BD$2,WatchbillMONTHLY!$A$37:$U$37,OFFSET(WatchbillMONTHLY!$A$37:$U$37,1,2))),INDIRECT("_"&amp;_xlfn.XLOOKUP(BD$2,WatchbillMONTHLY!$A$37:$U$37,OFFSET(WatchbillMONTHLY!$A$37:$U$37,1,2))))=$A96,_xlfn.XLOOKUP(BD$2,WatchbillMONTHLY!$A$37:$U$37,OFFSET(WatchbillMONTHLY!$A$37:$U$37,1,2)),FALSE),TRUE,FALSE)),
IF(_xlfn.XLOOKUP(BD$2,WatchbillMONTHLY!$A$54:$U$54,OFFSET(WatchbillMONTHLY!$A$54:$U$54,1,2))=IF(_xlfn.XLOOKUP($A96,INDIRECT("_"&amp;_xlfn.XLOOKUP(BD$2,WatchbillMONTHLY!$A$54:$U$54,OFFSET(WatchbillMONTHLY!$A$54:$U$54,1,2))),INDIRECT("_"&amp;_xlfn.XLOOKUP(BD$2,WatchbillMONTHLY!$A$54:$U$54,OFFSET(WatchbillMONTHLY!$A$54:$U$54,1,2))))=$A96,_xlfn.XLOOKUP(BD$2,WatchbillMONTHLY!$A$54:$U$54,OFFSET(WatchbillMONTHLY!$A$54:$U$54,1,2)),FALSE),TRUE,FALSE)),
IF(_xlfn.XLOOKUP(BD$2,WatchbillMONTHLY!$A$71:$U$71,OFFSET(WatchbillMONTHLY!$A$71:$U$71,1,2))=IF(_xlfn.XLOOKUP($A96,INDIRECT("_"&amp;_xlfn.XLOOKUP(BD$2,WatchbillMONTHLY!$A$71:$U$71,OFFSET(WatchbillMONTHLY!$A$71:$U$71,1,2))),INDIRECT("_"&amp;_xlfn.XLOOKUP(BD$2,WatchbillMONTHLY!$A$71:$U$71,OFFSET(WatchbillMONTHLY!$A$71:$U$71,1,2))))=$A96,_xlfn.XLOOKUP(BD$2,WatchbillMONTHLY!$A$71:$U$71,OFFSET(WatchbillMONTHLY!$A$71:$U$71,1,2)),FALSE),TRUE,FALSE)),
IF(_xlfn.XLOOKUP(BD$2,WatchbillMONTHLY!$A$88:$U$88,OFFSET(WatchbillMONTHLY!$A$88:$U$88,1,2))=IF(_xlfn.XLOOKUP($A96,INDIRECT("_"&amp;_xlfn.XLOOKUP(BD$2,WatchbillMONTHLY!$A$88:$U$88,OFFSET(WatchbillMONTHLY!$A$88:$U$88,1,2))),INDIRECT("_"&amp;_xlfn.XLOOKUP(BD$2,WatchbillMONTHLY!$A$88:$U$88,OFFSET(WatchbillMONTHLY!$A$88:$U$88,1,2))))=$A96,_xlfn.XLOOKUP(BD$2,WatchbillMONTHLY!$A$88:$U$88,OFFSET(WatchbillMONTHLY!$A$88:$U$88,1,2)),FALSE),TRUE,FALSE)),
FALSE),FALSE)</f>
        <v>0</v>
      </c>
      <c r="BE96" s="209" t="b" cm="1">
        <f t="array" aca="1" ref="BE96" ca="1">IF(AND($A96 &gt; 0, X96 &gt; 0,BE$2&lt;MiscFormulas!$A$5+1),
_xlfn.IFNA(
_xlfn.IFNA(
_xlfn.IFNA(
_xlfn.IFNA(
_xlfn.IFNA(
_xlfn.IFNA(
IF(_xlfn.XLOOKUP(BE$2,WatchbillMONTHLY!$A$3:$U$3,OFFSET(WatchbillMONTHLY!$A$3:$U$3,1,2))=IF(_xlfn.XLOOKUP($A96,INDIRECT("_"&amp;_xlfn.XLOOKUP(BE$2,WatchbillMONTHLY!$A$3:$U$3,OFFSET(WatchbillMONTHLY!$A$3:$U$3,1,2))),INDIRECT("_"&amp;_xlfn.XLOOKUP(BE$2,WatchbillMONTHLY!$A$3:$U$3,OFFSET(WatchbillMONTHLY!$A$3:$U$3,1,2))))=$A96,_xlfn.XLOOKUP(BE$2,WatchbillMONTHLY!$A$3:$U$3,OFFSET(WatchbillMONTHLY!$A$3:$U$3,1,2)),FALSE),TRUE,FALSE),
IF(_xlfn.XLOOKUP(BE$2,WatchbillMONTHLY!$A$20:$U$20,OFFSET(WatchbillMONTHLY!$A$20:$U$20,1,2))=IF(_xlfn.XLOOKUP($A96,INDIRECT("_"&amp;_xlfn.XLOOKUP(BE$2,WatchbillMONTHLY!$A$20:$U$20,OFFSET(WatchbillMONTHLY!$A$20:$U$20,1,2))),INDIRECT("_"&amp;_xlfn.XLOOKUP(BE$2,WatchbillMONTHLY!$A$20:$U$20,OFFSET(WatchbillMONTHLY!$A$20:$U$20,1,2))))=$A96,_xlfn.XLOOKUP(BE$2,WatchbillMONTHLY!$A$20:$U$20,OFFSET(WatchbillMONTHLY!$A$20:$U$20,1,2)),FALSE),TRUE,FALSE)),
IF(_xlfn.XLOOKUP(BE$2,WatchbillMONTHLY!$A$37:$U$37,OFFSET(WatchbillMONTHLY!$A$37:$U$37,1,2))=IF(_xlfn.XLOOKUP($A96,INDIRECT("_"&amp;_xlfn.XLOOKUP(BE$2,WatchbillMONTHLY!$A$37:$U$37,OFFSET(WatchbillMONTHLY!$A$37:$U$37,1,2))),INDIRECT("_"&amp;_xlfn.XLOOKUP(BE$2,WatchbillMONTHLY!$A$37:$U$37,OFFSET(WatchbillMONTHLY!$A$37:$U$37,1,2))))=$A96,_xlfn.XLOOKUP(BE$2,WatchbillMONTHLY!$A$37:$U$37,OFFSET(WatchbillMONTHLY!$A$37:$U$37,1,2)),FALSE),TRUE,FALSE)),
IF(_xlfn.XLOOKUP(BE$2,WatchbillMONTHLY!$A$54:$U$54,OFFSET(WatchbillMONTHLY!$A$54:$U$54,1,2))=IF(_xlfn.XLOOKUP($A96,INDIRECT("_"&amp;_xlfn.XLOOKUP(BE$2,WatchbillMONTHLY!$A$54:$U$54,OFFSET(WatchbillMONTHLY!$A$54:$U$54,1,2))),INDIRECT("_"&amp;_xlfn.XLOOKUP(BE$2,WatchbillMONTHLY!$A$54:$U$54,OFFSET(WatchbillMONTHLY!$A$54:$U$54,1,2))))=$A96,_xlfn.XLOOKUP(BE$2,WatchbillMONTHLY!$A$54:$U$54,OFFSET(WatchbillMONTHLY!$A$54:$U$54,1,2)),FALSE),TRUE,FALSE)),
IF(_xlfn.XLOOKUP(BE$2,WatchbillMONTHLY!$A$71:$U$71,OFFSET(WatchbillMONTHLY!$A$71:$U$71,1,2))=IF(_xlfn.XLOOKUP($A96,INDIRECT("_"&amp;_xlfn.XLOOKUP(BE$2,WatchbillMONTHLY!$A$71:$U$71,OFFSET(WatchbillMONTHLY!$A$71:$U$71,1,2))),INDIRECT("_"&amp;_xlfn.XLOOKUP(BE$2,WatchbillMONTHLY!$A$71:$U$71,OFFSET(WatchbillMONTHLY!$A$71:$U$71,1,2))))=$A96,_xlfn.XLOOKUP(BE$2,WatchbillMONTHLY!$A$71:$U$71,OFFSET(WatchbillMONTHLY!$A$71:$U$71,1,2)),FALSE),TRUE,FALSE)),
IF(_xlfn.XLOOKUP(BE$2,WatchbillMONTHLY!$A$88:$U$88,OFFSET(WatchbillMONTHLY!$A$88:$U$88,1,2))=IF(_xlfn.XLOOKUP($A96,INDIRECT("_"&amp;_xlfn.XLOOKUP(BE$2,WatchbillMONTHLY!$A$88:$U$88,OFFSET(WatchbillMONTHLY!$A$88:$U$88,1,2))),INDIRECT("_"&amp;_xlfn.XLOOKUP(BE$2,WatchbillMONTHLY!$A$88:$U$88,OFFSET(WatchbillMONTHLY!$A$88:$U$88,1,2))))=$A96,_xlfn.XLOOKUP(BE$2,WatchbillMONTHLY!$A$88:$U$88,OFFSET(WatchbillMONTHLY!$A$88:$U$88,1,2)),FALSE),TRUE,FALSE)),
FALSE),FALSE)</f>
        <v>0</v>
      </c>
      <c r="BF96" s="209" t="b" cm="1">
        <f t="array" aca="1" ref="BF96" ca="1">IF(AND($A96 &gt; 0, Y96 &gt; 0,BF$2&lt;MiscFormulas!$A$5+1),
_xlfn.IFNA(
_xlfn.IFNA(
_xlfn.IFNA(
_xlfn.IFNA(
_xlfn.IFNA(
_xlfn.IFNA(
IF(_xlfn.XLOOKUP(BF$2,WatchbillMONTHLY!$A$3:$U$3,OFFSET(WatchbillMONTHLY!$A$3:$U$3,1,2))=IF(_xlfn.XLOOKUP($A96,INDIRECT("_"&amp;_xlfn.XLOOKUP(BF$2,WatchbillMONTHLY!$A$3:$U$3,OFFSET(WatchbillMONTHLY!$A$3:$U$3,1,2))),INDIRECT("_"&amp;_xlfn.XLOOKUP(BF$2,WatchbillMONTHLY!$A$3:$U$3,OFFSET(WatchbillMONTHLY!$A$3:$U$3,1,2))))=$A96,_xlfn.XLOOKUP(BF$2,WatchbillMONTHLY!$A$3:$U$3,OFFSET(WatchbillMONTHLY!$A$3:$U$3,1,2)),FALSE),TRUE,FALSE),
IF(_xlfn.XLOOKUP(BF$2,WatchbillMONTHLY!$A$20:$U$20,OFFSET(WatchbillMONTHLY!$A$20:$U$20,1,2))=IF(_xlfn.XLOOKUP($A96,INDIRECT("_"&amp;_xlfn.XLOOKUP(BF$2,WatchbillMONTHLY!$A$20:$U$20,OFFSET(WatchbillMONTHLY!$A$20:$U$20,1,2))),INDIRECT("_"&amp;_xlfn.XLOOKUP(BF$2,WatchbillMONTHLY!$A$20:$U$20,OFFSET(WatchbillMONTHLY!$A$20:$U$20,1,2))))=$A96,_xlfn.XLOOKUP(BF$2,WatchbillMONTHLY!$A$20:$U$20,OFFSET(WatchbillMONTHLY!$A$20:$U$20,1,2)),FALSE),TRUE,FALSE)),
IF(_xlfn.XLOOKUP(BF$2,WatchbillMONTHLY!$A$37:$U$37,OFFSET(WatchbillMONTHLY!$A$37:$U$37,1,2))=IF(_xlfn.XLOOKUP($A96,INDIRECT("_"&amp;_xlfn.XLOOKUP(BF$2,WatchbillMONTHLY!$A$37:$U$37,OFFSET(WatchbillMONTHLY!$A$37:$U$37,1,2))),INDIRECT("_"&amp;_xlfn.XLOOKUP(BF$2,WatchbillMONTHLY!$A$37:$U$37,OFFSET(WatchbillMONTHLY!$A$37:$U$37,1,2))))=$A96,_xlfn.XLOOKUP(BF$2,WatchbillMONTHLY!$A$37:$U$37,OFFSET(WatchbillMONTHLY!$A$37:$U$37,1,2)),FALSE),TRUE,FALSE)),
IF(_xlfn.XLOOKUP(BF$2,WatchbillMONTHLY!$A$54:$U$54,OFFSET(WatchbillMONTHLY!$A$54:$U$54,1,2))=IF(_xlfn.XLOOKUP($A96,INDIRECT("_"&amp;_xlfn.XLOOKUP(BF$2,WatchbillMONTHLY!$A$54:$U$54,OFFSET(WatchbillMONTHLY!$A$54:$U$54,1,2))),INDIRECT("_"&amp;_xlfn.XLOOKUP(BF$2,WatchbillMONTHLY!$A$54:$U$54,OFFSET(WatchbillMONTHLY!$A$54:$U$54,1,2))))=$A96,_xlfn.XLOOKUP(BF$2,WatchbillMONTHLY!$A$54:$U$54,OFFSET(WatchbillMONTHLY!$A$54:$U$54,1,2)),FALSE),TRUE,FALSE)),
IF(_xlfn.XLOOKUP(BF$2,WatchbillMONTHLY!$A$71:$U$71,OFFSET(WatchbillMONTHLY!$A$71:$U$71,1,2))=IF(_xlfn.XLOOKUP($A96,INDIRECT("_"&amp;_xlfn.XLOOKUP(BF$2,WatchbillMONTHLY!$A$71:$U$71,OFFSET(WatchbillMONTHLY!$A$71:$U$71,1,2))),INDIRECT("_"&amp;_xlfn.XLOOKUP(BF$2,WatchbillMONTHLY!$A$71:$U$71,OFFSET(WatchbillMONTHLY!$A$71:$U$71,1,2))))=$A96,_xlfn.XLOOKUP(BF$2,WatchbillMONTHLY!$A$71:$U$71,OFFSET(WatchbillMONTHLY!$A$71:$U$71,1,2)),FALSE),TRUE,FALSE)),
IF(_xlfn.XLOOKUP(BF$2,WatchbillMONTHLY!$A$88:$U$88,OFFSET(WatchbillMONTHLY!$A$88:$U$88,1,2))=IF(_xlfn.XLOOKUP($A96,INDIRECT("_"&amp;_xlfn.XLOOKUP(BF$2,WatchbillMONTHLY!$A$88:$U$88,OFFSET(WatchbillMONTHLY!$A$88:$U$88,1,2))),INDIRECT("_"&amp;_xlfn.XLOOKUP(BF$2,WatchbillMONTHLY!$A$88:$U$88,OFFSET(WatchbillMONTHLY!$A$88:$U$88,1,2))))=$A96,_xlfn.XLOOKUP(BF$2,WatchbillMONTHLY!$A$88:$U$88,OFFSET(WatchbillMONTHLY!$A$88:$U$88,1,2)),FALSE),TRUE,FALSE)),
FALSE),FALSE)</f>
        <v>0</v>
      </c>
      <c r="BG96" s="209" t="b" cm="1">
        <f t="array" aca="1" ref="BG96" ca="1">IF(AND($A96 &gt; 0, Z96 &gt; 0,BG$2&lt;MiscFormulas!$A$5+1),
_xlfn.IFNA(
_xlfn.IFNA(
_xlfn.IFNA(
_xlfn.IFNA(
_xlfn.IFNA(
_xlfn.IFNA(
IF(_xlfn.XLOOKUP(BG$2,WatchbillMONTHLY!$A$3:$U$3,OFFSET(WatchbillMONTHLY!$A$3:$U$3,1,2))=IF(_xlfn.XLOOKUP($A96,INDIRECT("_"&amp;_xlfn.XLOOKUP(BG$2,WatchbillMONTHLY!$A$3:$U$3,OFFSET(WatchbillMONTHLY!$A$3:$U$3,1,2))),INDIRECT("_"&amp;_xlfn.XLOOKUP(BG$2,WatchbillMONTHLY!$A$3:$U$3,OFFSET(WatchbillMONTHLY!$A$3:$U$3,1,2))))=$A96,_xlfn.XLOOKUP(BG$2,WatchbillMONTHLY!$A$3:$U$3,OFFSET(WatchbillMONTHLY!$A$3:$U$3,1,2)),FALSE),TRUE,FALSE),
IF(_xlfn.XLOOKUP(BG$2,WatchbillMONTHLY!$A$20:$U$20,OFFSET(WatchbillMONTHLY!$A$20:$U$20,1,2))=IF(_xlfn.XLOOKUP($A96,INDIRECT("_"&amp;_xlfn.XLOOKUP(BG$2,WatchbillMONTHLY!$A$20:$U$20,OFFSET(WatchbillMONTHLY!$A$20:$U$20,1,2))),INDIRECT("_"&amp;_xlfn.XLOOKUP(BG$2,WatchbillMONTHLY!$A$20:$U$20,OFFSET(WatchbillMONTHLY!$A$20:$U$20,1,2))))=$A96,_xlfn.XLOOKUP(BG$2,WatchbillMONTHLY!$A$20:$U$20,OFFSET(WatchbillMONTHLY!$A$20:$U$20,1,2)),FALSE),TRUE,FALSE)),
IF(_xlfn.XLOOKUP(BG$2,WatchbillMONTHLY!$A$37:$U$37,OFFSET(WatchbillMONTHLY!$A$37:$U$37,1,2))=IF(_xlfn.XLOOKUP($A96,INDIRECT("_"&amp;_xlfn.XLOOKUP(BG$2,WatchbillMONTHLY!$A$37:$U$37,OFFSET(WatchbillMONTHLY!$A$37:$U$37,1,2))),INDIRECT("_"&amp;_xlfn.XLOOKUP(BG$2,WatchbillMONTHLY!$A$37:$U$37,OFFSET(WatchbillMONTHLY!$A$37:$U$37,1,2))))=$A96,_xlfn.XLOOKUP(BG$2,WatchbillMONTHLY!$A$37:$U$37,OFFSET(WatchbillMONTHLY!$A$37:$U$37,1,2)),FALSE),TRUE,FALSE)),
IF(_xlfn.XLOOKUP(BG$2,WatchbillMONTHLY!$A$54:$U$54,OFFSET(WatchbillMONTHLY!$A$54:$U$54,1,2))=IF(_xlfn.XLOOKUP($A96,INDIRECT("_"&amp;_xlfn.XLOOKUP(BG$2,WatchbillMONTHLY!$A$54:$U$54,OFFSET(WatchbillMONTHLY!$A$54:$U$54,1,2))),INDIRECT("_"&amp;_xlfn.XLOOKUP(BG$2,WatchbillMONTHLY!$A$54:$U$54,OFFSET(WatchbillMONTHLY!$A$54:$U$54,1,2))))=$A96,_xlfn.XLOOKUP(BG$2,WatchbillMONTHLY!$A$54:$U$54,OFFSET(WatchbillMONTHLY!$A$54:$U$54,1,2)),FALSE),TRUE,FALSE)),
IF(_xlfn.XLOOKUP(BG$2,WatchbillMONTHLY!$A$71:$U$71,OFFSET(WatchbillMONTHLY!$A$71:$U$71,1,2))=IF(_xlfn.XLOOKUP($A96,INDIRECT("_"&amp;_xlfn.XLOOKUP(BG$2,WatchbillMONTHLY!$A$71:$U$71,OFFSET(WatchbillMONTHLY!$A$71:$U$71,1,2))),INDIRECT("_"&amp;_xlfn.XLOOKUP(BG$2,WatchbillMONTHLY!$A$71:$U$71,OFFSET(WatchbillMONTHLY!$A$71:$U$71,1,2))))=$A96,_xlfn.XLOOKUP(BG$2,WatchbillMONTHLY!$A$71:$U$71,OFFSET(WatchbillMONTHLY!$A$71:$U$71,1,2)),FALSE),TRUE,FALSE)),
IF(_xlfn.XLOOKUP(BG$2,WatchbillMONTHLY!$A$88:$U$88,OFFSET(WatchbillMONTHLY!$A$88:$U$88,1,2))=IF(_xlfn.XLOOKUP($A96,INDIRECT("_"&amp;_xlfn.XLOOKUP(BG$2,WatchbillMONTHLY!$A$88:$U$88,OFFSET(WatchbillMONTHLY!$A$88:$U$88,1,2))),INDIRECT("_"&amp;_xlfn.XLOOKUP(BG$2,WatchbillMONTHLY!$A$88:$U$88,OFFSET(WatchbillMONTHLY!$A$88:$U$88,1,2))))=$A96,_xlfn.XLOOKUP(BG$2,WatchbillMONTHLY!$A$88:$U$88,OFFSET(WatchbillMONTHLY!$A$88:$U$88,1,2)),FALSE),TRUE,FALSE)),
FALSE),FALSE)</f>
        <v>0</v>
      </c>
      <c r="BH96" s="209" t="b" cm="1">
        <f t="array" aca="1" ref="BH96" ca="1">IF(AND($A96 &gt; 0, AA96 &gt; 0,BH$2&lt;MiscFormulas!$A$5+1),
_xlfn.IFNA(
_xlfn.IFNA(
_xlfn.IFNA(
_xlfn.IFNA(
_xlfn.IFNA(
_xlfn.IFNA(
IF(_xlfn.XLOOKUP(BH$2,WatchbillMONTHLY!$A$3:$U$3,OFFSET(WatchbillMONTHLY!$A$3:$U$3,1,2))=IF(_xlfn.XLOOKUP($A96,INDIRECT("_"&amp;_xlfn.XLOOKUP(BH$2,WatchbillMONTHLY!$A$3:$U$3,OFFSET(WatchbillMONTHLY!$A$3:$U$3,1,2))),INDIRECT("_"&amp;_xlfn.XLOOKUP(BH$2,WatchbillMONTHLY!$A$3:$U$3,OFFSET(WatchbillMONTHLY!$A$3:$U$3,1,2))))=$A96,_xlfn.XLOOKUP(BH$2,WatchbillMONTHLY!$A$3:$U$3,OFFSET(WatchbillMONTHLY!$A$3:$U$3,1,2)),FALSE),TRUE,FALSE),
IF(_xlfn.XLOOKUP(BH$2,WatchbillMONTHLY!$A$20:$U$20,OFFSET(WatchbillMONTHLY!$A$20:$U$20,1,2))=IF(_xlfn.XLOOKUP($A96,INDIRECT("_"&amp;_xlfn.XLOOKUP(BH$2,WatchbillMONTHLY!$A$20:$U$20,OFFSET(WatchbillMONTHLY!$A$20:$U$20,1,2))),INDIRECT("_"&amp;_xlfn.XLOOKUP(BH$2,WatchbillMONTHLY!$A$20:$U$20,OFFSET(WatchbillMONTHLY!$A$20:$U$20,1,2))))=$A96,_xlfn.XLOOKUP(BH$2,WatchbillMONTHLY!$A$20:$U$20,OFFSET(WatchbillMONTHLY!$A$20:$U$20,1,2)),FALSE),TRUE,FALSE)),
IF(_xlfn.XLOOKUP(BH$2,WatchbillMONTHLY!$A$37:$U$37,OFFSET(WatchbillMONTHLY!$A$37:$U$37,1,2))=IF(_xlfn.XLOOKUP($A96,INDIRECT("_"&amp;_xlfn.XLOOKUP(BH$2,WatchbillMONTHLY!$A$37:$U$37,OFFSET(WatchbillMONTHLY!$A$37:$U$37,1,2))),INDIRECT("_"&amp;_xlfn.XLOOKUP(BH$2,WatchbillMONTHLY!$A$37:$U$37,OFFSET(WatchbillMONTHLY!$A$37:$U$37,1,2))))=$A96,_xlfn.XLOOKUP(BH$2,WatchbillMONTHLY!$A$37:$U$37,OFFSET(WatchbillMONTHLY!$A$37:$U$37,1,2)),FALSE),TRUE,FALSE)),
IF(_xlfn.XLOOKUP(BH$2,WatchbillMONTHLY!$A$54:$U$54,OFFSET(WatchbillMONTHLY!$A$54:$U$54,1,2))=IF(_xlfn.XLOOKUP($A96,INDIRECT("_"&amp;_xlfn.XLOOKUP(BH$2,WatchbillMONTHLY!$A$54:$U$54,OFFSET(WatchbillMONTHLY!$A$54:$U$54,1,2))),INDIRECT("_"&amp;_xlfn.XLOOKUP(BH$2,WatchbillMONTHLY!$A$54:$U$54,OFFSET(WatchbillMONTHLY!$A$54:$U$54,1,2))))=$A96,_xlfn.XLOOKUP(BH$2,WatchbillMONTHLY!$A$54:$U$54,OFFSET(WatchbillMONTHLY!$A$54:$U$54,1,2)),FALSE),TRUE,FALSE)),
IF(_xlfn.XLOOKUP(BH$2,WatchbillMONTHLY!$A$71:$U$71,OFFSET(WatchbillMONTHLY!$A$71:$U$71,1,2))=IF(_xlfn.XLOOKUP($A96,INDIRECT("_"&amp;_xlfn.XLOOKUP(BH$2,WatchbillMONTHLY!$A$71:$U$71,OFFSET(WatchbillMONTHLY!$A$71:$U$71,1,2))),INDIRECT("_"&amp;_xlfn.XLOOKUP(BH$2,WatchbillMONTHLY!$A$71:$U$71,OFFSET(WatchbillMONTHLY!$A$71:$U$71,1,2))))=$A96,_xlfn.XLOOKUP(BH$2,WatchbillMONTHLY!$A$71:$U$71,OFFSET(WatchbillMONTHLY!$A$71:$U$71,1,2)),FALSE),TRUE,FALSE)),
IF(_xlfn.XLOOKUP(BH$2,WatchbillMONTHLY!$A$88:$U$88,OFFSET(WatchbillMONTHLY!$A$88:$U$88,1,2))=IF(_xlfn.XLOOKUP($A96,INDIRECT("_"&amp;_xlfn.XLOOKUP(BH$2,WatchbillMONTHLY!$A$88:$U$88,OFFSET(WatchbillMONTHLY!$A$88:$U$88,1,2))),INDIRECT("_"&amp;_xlfn.XLOOKUP(BH$2,WatchbillMONTHLY!$A$88:$U$88,OFFSET(WatchbillMONTHLY!$A$88:$U$88,1,2))))=$A96,_xlfn.XLOOKUP(BH$2,WatchbillMONTHLY!$A$88:$U$88,OFFSET(WatchbillMONTHLY!$A$88:$U$88,1,2)),FALSE),TRUE,FALSE)),
FALSE),FALSE)</f>
        <v>0</v>
      </c>
      <c r="BI96" s="209" t="b" cm="1">
        <f t="array" aca="1" ref="BI96" ca="1">IF(AND($A96 &gt; 0, AB96 &gt; 0,BI$2&lt;MiscFormulas!$A$5+1),
_xlfn.IFNA(
_xlfn.IFNA(
_xlfn.IFNA(
_xlfn.IFNA(
_xlfn.IFNA(
_xlfn.IFNA(
IF(_xlfn.XLOOKUP(BI$2,WatchbillMONTHLY!$A$3:$U$3,OFFSET(WatchbillMONTHLY!$A$3:$U$3,1,2))=IF(_xlfn.XLOOKUP($A96,INDIRECT("_"&amp;_xlfn.XLOOKUP(BI$2,WatchbillMONTHLY!$A$3:$U$3,OFFSET(WatchbillMONTHLY!$A$3:$U$3,1,2))),INDIRECT("_"&amp;_xlfn.XLOOKUP(BI$2,WatchbillMONTHLY!$A$3:$U$3,OFFSET(WatchbillMONTHLY!$A$3:$U$3,1,2))))=$A96,_xlfn.XLOOKUP(BI$2,WatchbillMONTHLY!$A$3:$U$3,OFFSET(WatchbillMONTHLY!$A$3:$U$3,1,2)),FALSE),TRUE,FALSE),
IF(_xlfn.XLOOKUP(BI$2,WatchbillMONTHLY!$A$20:$U$20,OFFSET(WatchbillMONTHLY!$A$20:$U$20,1,2))=IF(_xlfn.XLOOKUP($A96,INDIRECT("_"&amp;_xlfn.XLOOKUP(BI$2,WatchbillMONTHLY!$A$20:$U$20,OFFSET(WatchbillMONTHLY!$A$20:$U$20,1,2))),INDIRECT("_"&amp;_xlfn.XLOOKUP(BI$2,WatchbillMONTHLY!$A$20:$U$20,OFFSET(WatchbillMONTHLY!$A$20:$U$20,1,2))))=$A96,_xlfn.XLOOKUP(BI$2,WatchbillMONTHLY!$A$20:$U$20,OFFSET(WatchbillMONTHLY!$A$20:$U$20,1,2)),FALSE),TRUE,FALSE)),
IF(_xlfn.XLOOKUP(BI$2,WatchbillMONTHLY!$A$37:$U$37,OFFSET(WatchbillMONTHLY!$A$37:$U$37,1,2))=IF(_xlfn.XLOOKUP($A96,INDIRECT("_"&amp;_xlfn.XLOOKUP(BI$2,WatchbillMONTHLY!$A$37:$U$37,OFFSET(WatchbillMONTHLY!$A$37:$U$37,1,2))),INDIRECT("_"&amp;_xlfn.XLOOKUP(BI$2,WatchbillMONTHLY!$A$37:$U$37,OFFSET(WatchbillMONTHLY!$A$37:$U$37,1,2))))=$A96,_xlfn.XLOOKUP(BI$2,WatchbillMONTHLY!$A$37:$U$37,OFFSET(WatchbillMONTHLY!$A$37:$U$37,1,2)),FALSE),TRUE,FALSE)),
IF(_xlfn.XLOOKUP(BI$2,WatchbillMONTHLY!$A$54:$U$54,OFFSET(WatchbillMONTHLY!$A$54:$U$54,1,2))=IF(_xlfn.XLOOKUP($A96,INDIRECT("_"&amp;_xlfn.XLOOKUP(BI$2,WatchbillMONTHLY!$A$54:$U$54,OFFSET(WatchbillMONTHLY!$A$54:$U$54,1,2))),INDIRECT("_"&amp;_xlfn.XLOOKUP(BI$2,WatchbillMONTHLY!$A$54:$U$54,OFFSET(WatchbillMONTHLY!$A$54:$U$54,1,2))))=$A96,_xlfn.XLOOKUP(BI$2,WatchbillMONTHLY!$A$54:$U$54,OFFSET(WatchbillMONTHLY!$A$54:$U$54,1,2)),FALSE),TRUE,FALSE)),
IF(_xlfn.XLOOKUP(BI$2,WatchbillMONTHLY!$A$71:$U$71,OFFSET(WatchbillMONTHLY!$A$71:$U$71,1,2))=IF(_xlfn.XLOOKUP($A96,INDIRECT("_"&amp;_xlfn.XLOOKUP(BI$2,WatchbillMONTHLY!$A$71:$U$71,OFFSET(WatchbillMONTHLY!$A$71:$U$71,1,2))),INDIRECT("_"&amp;_xlfn.XLOOKUP(BI$2,WatchbillMONTHLY!$A$71:$U$71,OFFSET(WatchbillMONTHLY!$A$71:$U$71,1,2))))=$A96,_xlfn.XLOOKUP(BI$2,WatchbillMONTHLY!$A$71:$U$71,OFFSET(WatchbillMONTHLY!$A$71:$U$71,1,2)),FALSE),TRUE,FALSE)),
IF(_xlfn.XLOOKUP(BI$2,WatchbillMONTHLY!$A$88:$U$88,OFFSET(WatchbillMONTHLY!$A$88:$U$88,1,2))=IF(_xlfn.XLOOKUP($A96,INDIRECT("_"&amp;_xlfn.XLOOKUP(BI$2,WatchbillMONTHLY!$A$88:$U$88,OFFSET(WatchbillMONTHLY!$A$88:$U$88,1,2))),INDIRECT("_"&amp;_xlfn.XLOOKUP(BI$2,WatchbillMONTHLY!$A$88:$U$88,OFFSET(WatchbillMONTHLY!$A$88:$U$88,1,2))))=$A96,_xlfn.XLOOKUP(BI$2,WatchbillMONTHLY!$A$88:$U$88,OFFSET(WatchbillMONTHLY!$A$88:$U$88,1,2)),FALSE),TRUE,FALSE)),
FALSE),FALSE)</f>
        <v>0</v>
      </c>
      <c r="BJ96" s="209" t="b" cm="1">
        <f t="array" aca="1" ref="BJ96" ca="1">IF(AND($A96 &gt; 0, AC96 &gt; 0,BJ$2&lt;MiscFormulas!$A$5+1),
_xlfn.IFNA(
_xlfn.IFNA(
_xlfn.IFNA(
_xlfn.IFNA(
_xlfn.IFNA(
_xlfn.IFNA(
IF(_xlfn.XLOOKUP(BJ$2,WatchbillMONTHLY!$A$3:$U$3,OFFSET(WatchbillMONTHLY!$A$3:$U$3,1,2))=IF(_xlfn.XLOOKUP($A96,INDIRECT("_"&amp;_xlfn.XLOOKUP(BJ$2,WatchbillMONTHLY!$A$3:$U$3,OFFSET(WatchbillMONTHLY!$A$3:$U$3,1,2))),INDIRECT("_"&amp;_xlfn.XLOOKUP(BJ$2,WatchbillMONTHLY!$A$3:$U$3,OFFSET(WatchbillMONTHLY!$A$3:$U$3,1,2))))=$A96,_xlfn.XLOOKUP(BJ$2,WatchbillMONTHLY!$A$3:$U$3,OFFSET(WatchbillMONTHLY!$A$3:$U$3,1,2)),FALSE),TRUE,FALSE),
IF(_xlfn.XLOOKUP(BJ$2,WatchbillMONTHLY!$A$20:$U$20,OFFSET(WatchbillMONTHLY!$A$20:$U$20,1,2))=IF(_xlfn.XLOOKUP($A96,INDIRECT("_"&amp;_xlfn.XLOOKUP(BJ$2,WatchbillMONTHLY!$A$20:$U$20,OFFSET(WatchbillMONTHLY!$A$20:$U$20,1,2))),INDIRECT("_"&amp;_xlfn.XLOOKUP(BJ$2,WatchbillMONTHLY!$A$20:$U$20,OFFSET(WatchbillMONTHLY!$A$20:$U$20,1,2))))=$A96,_xlfn.XLOOKUP(BJ$2,WatchbillMONTHLY!$A$20:$U$20,OFFSET(WatchbillMONTHLY!$A$20:$U$20,1,2)),FALSE),TRUE,FALSE)),
IF(_xlfn.XLOOKUP(BJ$2,WatchbillMONTHLY!$A$37:$U$37,OFFSET(WatchbillMONTHLY!$A$37:$U$37,1,2))=IF(_xlfn.XLOOKUP($A96,INDIRECT("_"&amp;_xlfn.XLOOKUP(BJ$2,WatchbillMONTHLY!$A$37:$U$37,OFFSET(WatchbillMONTHLY!$A$37:$U$37,1,2))),INDIRECT("_"&amp;_xlfn.XLOOKUP(BJ$2,WatchbillMONTHLY!$A$37:$U$37,OFFSET(WatchbillMONTHLY!$A$37:$U$37,1,2))))=$A96,_xlfn.XLOOKUP(BJ$2,WatchbillMONTHLY!$A$37:$U$37,OFFSET(WatchbillMONTHLY!$A$37:$U$37,1,2)),FALSE),TRUE,FALSE)),
IF(_xlfn.XLOOKUP(BJ$2,WatchbillMONTHLY!$A$54:$U$54,OFFSET(WatchbillMONTHLY!$A$54:$U$54,1,2))=IF(_xlfn.XLOOKUP($A96,INDIRECT("_"&amp;_xlfn.XLOOKUP(BJ$2,WatchbillMONTHLY!$A$54:$U$54,OFFSET(WatchbillMONTHLY!$A$54:$U$54,1,2))),INDIRECT("_"&amp;_xlfn.XLOOKUP(BJ$2,WatchbillMONTHLY!$A$54:$U$54,OFFSET(WatchbillMONTHLY!$A$54:$U$54,1,2))))=$A96,_xlfn.XLOOKUP(BJ$2,WatchbillMONTHLY!$A$54:$U$54,OFFSET(WatchbillMONTHLY!$A$54:$U$54,1,2)),FALSE),TRUE,FALSE)),
IF(_xlfn.XLOOKUP(BJ$2,WatchbillMONTHLY!$A$71:$U$71,OFFSET(WatchbillMONTHLY!$A$71:$U$71,1,2))=IF(_xlfn.XLOOKUP($A96,INDIRECT("_"&amp;_xlfn.XLOOKUP(BJ$2,WatchbillMONTHLY!$A$71:$U$71,OFFSET(WatchbillMONTHLY!$A$71:$U$71,1,2))),INDIRECT("_"&amp;_xlfn.XLOOKUP(BJ$2,WatchbillMONTHLY!$A$71:$U$71,OFFSET(WatchbillMONTHLY!$A$71:$U$71,1,2))))=$A96,_xlfn.XLOOKUP(BJ$2,WatchbillMONTHLY!$A$71:$U$71,OFFSET(WatchbillMONTHLY!$A$71:$U$71,1,2)),FALSE),TRUE,FALSE)),
IF(_xlfn.XLOOKUP(BJ$2,WatchbillMONTHLY!$A$88:$U$88,OFFSET(WatchbillMONTHLY!$A$88:$U$88,1,2))=IF(_xlfn.XLOOKUP($A96,INDIRECT("_"&amp;_xlfn.XLOOKUP(BJ$2,WatchbillMONTHLY!$A$88:$U$88,OFFSET(WatchbillMONTHLY!$A$88:$U$88,1,2))),INDIRECT("_"&amp;_xlfn.XLOOKUP(BJ$2,WatchbillMONTHLY!$A$88:$U$88,OFFSET(WatchbillMONTHLY!$A$88:$U$88,1,2))))=$A96,_xlfn.XLOOKUP(BJ$2,WatchbillMONTHLY!$A$88:$U$88,OFFSET(WatchbillMONTHLY!$A$88:$U$88,1,2)),FALSE),TRUE,FALSE)),
FALSE),FALSE)</f>
        <v>0</v>
      </c>
      <c r="BK96" s="209" t="b" cm="1">
        <f t="array" aca="1" ref="BK96" ca="1">IF(AND($A96 &gt; 0, AD96 &gt; 0,BK$2&lt;MiscFormulas!$A$5+1),
_xlfn.IFNA(
_xlfn.IFNA(
_xlfn.IFNA(
_xlfn.IFNA(
_xlfn.IFNA(
_xlfn.IFNA(
IF(_xlfn.XLOOKUP(BK$2,WatchbillMONTHLY!$A$3:$U$3,OFFSET(WatchbillMONTHLY!$A$3:$U$3,1,2))=IF(_xlfn.XLOOKUP($A96,INDIRECT("_"&amp;_xlfn.XLOOKUP(BK$2,WatchbillMONTHLY!$A$3:$U$3,OFFSET(WatchbillMONTHLY!$A$3:$U$3,1,2))),INDIRECT("_"&amp;_xlfn.XLOOKUP(BK$2,WatchbillMONTHLY!$A$3:$U$3,OFFSET(WatchbillMONTHLY!$A$3:$U$3,1,2))))=$A96,_xlfn.XLOOKUP(BK$2,WatchbillMONTHLY!$A$3:$U$3,OFFSET(WatchbillMONTHLY!$A$3:$U$3,1,2)),FALSE),TRUE,FALSE),
IF(_xlfn.XLOOKUP(BK$2,WatchbillMONTHLY!$A$20:$U$20,OFFSET(WatchbillMONTHLY!$A$20:$U$20,1,2))=IF(_xlfn.XLOOKUP($A96,INDIRECT("_"&amp;_xlfn.XLOOKUP(BK$2,WatchbillMONTHLY!$A$20:$U$20,OFFSET(WatchbillMONTHLY!$A$20:$U$20,1,2))),INDIRECT("_"&amp;_xlfn.XLOOKUP(BK$2,WatchbillMONTHLY!$A$20:$U$20,OFFSET(WatchbillMONTHLY!$A$20:$U$20,1,2))))=$A96,_xlfn.XLOOKUP(BK$2,WatchbillMONTHLY!$A$20:$U$20,OFFSET(WatchbillMONTHLY!$A$20:$U$20,1,2)),FALSE),TRUE,FALSE)),
IF(_xlfn.XLOOKUP(BK$2,WatchbillMONTHLY!$A$37:$U$37,OFFSET(WatchbillMONTHLY!$A$37:$U$37,1,2))=IF(_xlfn.XLOOKUP($A96,INDIRECT("_"&amp;_xlfn.XLOOKUP(BK$2,WatchbillMONTHLY!$A$37:$U$37,OFFSET(WatchbillMONTHLY!$A$37:$U$37,1,2))),INDIRECT("_"&amp;_xlfn.XLOOKUP(BK$2,WatchbillMONTHLY!$A$37:$U$37,OFFSET(WatchbillMONTHLY!$A$37:$U$37,1,2))))=$A96,_xlfn.XLOOKUP(BK$2,WatchbillMONTHLY!$A$37:$U$37,OFFSET(WatchbillMONTHLY!$A$37:$U$37,1,2)),FALSE),TRUE,FALSE)),
IF(_xlfn.XLOOKUP(BK$2,WatchbillMONTHLY!$A$54:$U$54,OFFSET(WatchbillMONTHLY!$A$54:$U$54,1,2))=IF(_xlfn.XLOOKUP($A96,INDIRECT("_"&amp;_xlfn.XLOOKUP(BK$2,WatchbillMONTHLY!$A$54:$U$54,OFFSET(WatchbillMONTHLY!$A$54:$U$54,1,2))),INDIRECT("_"&amp;_xlfn.XLOOKUP(BK$2,WatchbillMONTHLY!$A$54:$U$54,OFFSET(WatchbillMONTHLY!$A$54:$U$54,1,2))))=$A96,_xlfn.XLOOKUP(BK$2,WatchbillMONTHLY!$A$54:$U$54,OFFSET(WatchbillMONTHLY!$A$54:$U$54,1,2)),FALSE),TRUE,FALSE)),
IF(_xlfn.XLOOKUP(BK$2,WatchbillMONTHLY!$A$71:$U$71,OFFSET(WatchbillMONTHLY!$A$71:$U$71,1,2))=IF(_xlfn.XLOOKUP($A96,INDIRECT("_"&amp;_xlfn.XLOOKUP(BK$2,WatchbillMONTHLY!$A$71:$U$71,OFFSET(WatchbillMONTHLY!$A$71:$U$71,1,2))),INDIRECT("_"&amp;_xlfn.XLOOKUP(BK$2,WatchbillMONTHLY!$A$71:$U$71,OFFSET(WatchbillMONTHLY!$A$71:$U$71,1,2))))=$A96,_xlfn.XLOOKUP(BK$2,WatchbillMONTHLY!$A$71:$U$71,OFFSET(WatchbillMONTHLY!$A$71:$U$71,1,2)),FALSE),TRUE,FALSE)),
IF(_xlfn.XLOOKUP(BK$2,WatchbillMONTHLY!$A$88:$U$88,OFFSET(WatchbillMONTHLY!$A$88:$U$88,1,2))=IF(_xlfn.XLOOKUP($A96,INDIRECT("_"&amp;_xlfn.XLOOKUP(BK$2,WatchbillMONTHLY!$A$88:$U$88,OFFSET(WatchbillMONTHLY!$A$88:$U$88,1,2))),INDIRECT("_"&amp;_xlfn.XLOOKUP(BK$2,WatchbillMONTHLY!$A$88:$U$88,OFFSET(WatchbillMONTHLY!$A$88:$U$88,1,2))))=$A96,_xlfn.XLOOKUP(BK$2,WatchbillMONTHLY!$A$88:$U$88,OFFSET(WatchbillMONTHLY!$A$88:$U$88,1,2)),FALSE),TRUE,FALSE)),
FALSE),FALSE)</f>
        <v>0</v>
      </c>
      <c r="BL96" s="209" t="b" cm="1">
        <f t="array" aca="1" ref="BL96" ca="1">IF(AND($A96 &gt; 0, AE96 &gt; 0,BL$2&lt;MiscFormulas!$A$5+1),
_xlfn.IFNA(
_xlfn.IFNA(
_xlfn.IFNA(
_xlfn.IFNA(
_xlfn.IFNA(
_xlfn.IFNA(
IF(_xlfn.XLOOKUP(BL$2,WatchbillMONTHLY!$A$3:$U$3,OFFSET(WatchbillMONTHLY!$A$3:$U$3,1,2))=IF(_xlfn.XLOOKUP($A96,INDIRECT("_"&amp;_xlfn.XLOOKUP(BL$2,WatchbillMONTHLY!$A$3:$U$3,OFFSET(WatchbillMONTHLY!$A$3:$U$3,1,2))),INDIRECT("_"&amp;_xlfn.XLOOKUP(BL$2,WatchbillMONTHLY!$A$3:$U$3,OFFSET(WatchbillMONTHLY!$A$3:$U$3,1,2))))=$A96,_xlfn.XLOOKUP(BL$2,WatchbillMONTHLY!$A$3:$U$3,OFFSET(WatchbillMONTHLY!$A$3:$U$3,1,2)),FALSE),TRUE,FALSE),
IF(_xlfn.XLOOKUP(BL$2,WatchbillMONTHLY!$A$20:$U$20,OFFSET(WatchbillMONTHLY!$A$20:$U$20,1,2))=IF(_xlfn.XLOOKUP($A96,INDIRECT("_"&amp;_xlfn.XLOOKUP(BL$2,WatchbillMONTHLY!$A$20:$U$20,OFFSET(WatchbillMONTHLY!$A$20:$U$20,1,2))),INDIRECT("_"&amp;_xlfn.XLOOKUP(BL$2,WatchbillMONTHLY!$A$20:$U$20,OFFSET(WatchbillMONTHLY!$A$20:$U$20,1,2))))=$A96,_xlfn.XLOOKUP(BL$2,WatchbillMONTHLY!$A$20:$U$20,OFFSET(WatchbillMONTHLY!$A$20:$U$20,1,2)),FALSE),TRUE,FALSE)),
IF(_xlfn.XLOOKUP(BL$2,WatchbillMONTHLY!$A$37:$U$37,OFFSET(WatchbillMONTHLY!$A$37:$U$37,1,2))=IF(_xlfn.XLOOKUP($A96,INDIRECT("_"&amp;_xlfn.XLOOKUP(BL$2,WatchbillMONTHLY!$A$37:$U$37,OFFSET(WatchbillMONTHLY!$A$37:$U$37,1,2))),INDIRECT("_"&amp;_xlfn.XLOOKUP(BL$2,WatchbillMONTHLY!$A$37:$U$37,OFFSET(WatchbillMONTHLY!$A$37:$U$37,1,2))))=$A96,_xlfn.XLOOKUP(BL$2,WatchbillMONTHLY!$A$37:$U$37,OFFSET(WatchbillMONTHLY!$A$37:$U$37,1,2)),FALSE),TRUE,FALSE)),
IF(_xlfn.XLOOKUP(BL$2,WatchbillMONTHLY!$A$54:$U$54,OFFSET(WatchbillMONTHLY!$A$54:$U$54,1,2))=IF(_xlfn.XLOOKUP($A96,INDIRECT("_"&amp;_xlfn.XLOOKUP(BL$2,WatchbillMONTHLY!$A$54:$U$54,OFFSET(WatchbillMONTHLY!$A$54:$U$54,1,2))),INDIRECT("_"&amp;_xlfn.XLOOKUP(BL$2,WatchbillMONTHLY!$A$54:$U$54,OFFSET(WatchbillMONTHLY!$A$54:$U$54,1,2))))=$A96,_xlfn.XLOOKUP(BL$2,WatchbillMONTHLY!$A$54:$U$54,OFFSET(WatchbillMONTHLY!$A$54:$U$54,1,2)),FALSE),TRUE,FALSE)),
IF(_xlfn.XLOOKUP(BL$2,WatchbillMONTHLY!$A$71:$U$71,OFFSET(WatchbillMONTHLY!$A$71:$U$71,1,2))=IF(_xlfn.XLOOKUP($A96,INDIRECT("_"&amp;_xlfn.XLOOKUP(BL$2,WatchbillMONTHLY!$A$71:$U$71,OFFSET(WatchbillMONTHLY!$A$71:$U$71,1,2))),INDIRECT("_"&amp;_xlfn.XLOOKUP(BL$2,WatchbillMONTHLY!$A$71:$U$71,OFFSET(WatchbillMONTHLY!$A$71:$U$71,1,2))))=$A96,_xlfn.XLOOKUP(BL$2,WatchbillMONTHLY!$A$71:$U$71,OFFSET(WatchbillMONTHLY!$A$71:$U$71,1,2)),FALSE),TRUE,FALSE)),
IF(_xlfn.XLOOKUP(BL$2,WatchbillMONTHLY!$A$88:$U$88,OFFSET(WatchbillMONTHLY!$A$88:$U$88,1,2))=IF(_xlfn.XLOOKUP($A96,INDIRECT("_"&amp;_xlfn.XLOOKUP(BL$2,WatchbillMONTHLY!$A$88:$U$88,OFFSET(WatchbillMONTHLY!$A$88:$U$88,1,2))),INDIRECT("_"&amp;_xlfn.XLOOKUP(BL$2,WatchbillMONTHLY!$A$88:$U$88,OFFSET(WatchbillMONTHLY!$A$88:$U$88,1,2))))=$A96,_xlfn.XLOOKUP(BL$2,WatchbillMONTHLY!$A$88:$U$88,OFFSET(WatchbillMONTHLY!$A$88:$U$88,1,2)),FALSE),TRUE,FALSE)),
FALSE),FALSE)</f>
        <v>0</v>
      </c>
      <c r="BM96" s="209" t="b" cm="1">
        <f t="array" aca="1" ref="BM96" ca="1">IF(AND($A96 &gt; 0, AF96 &gt; 0,BM$2&lt;MiscFormulas!$A$5+1),
_xlfn.IFNA(
_xlfn.IFNA(
_xlfn.IFNA(
_xlfn.IFNA(
_xlfn.IFNA(
_xlfn.IFNA(
IF(_xlfn.XLOOKUP(BM$2,WatchbillMONTHLY!$A$3:$U$3,OFFSET(WatchbillMONTHLY!$A$3:$U$3,1,2))=IF(_xlfn.XLOOKUP($A96,INDIRECT("_"&amp;_xlfn.XLOOKUP(BM$2,WatchbillMONTHLY!$A$3:$U$3,OFFSET(WatchbillMONTHLY!$A$3:$U$3,1,2))),INDIRECT("_"&amp;_xlfn.XLOOKUP(BM$2,WatchbillMONTHLY!$A$3:$U$3,OFFSET(WatchbillMONTHLY!$A$3:$U$3,1,2))))=$A96,_xlfn.XLOOKUP(BM$2,WatchbillMONTHLY!$A$3:$U$3,OFFSET(WatchbillMONTHLY!$A$3:$U$3,1,2)),FALSE),TRUE,FALSE),
IF(_xlfn.XLOOKUP(BM$2,WatchbillMONTHLY!$A$20:$U$20,OFFSET(WatchbillMONTHLY!$A$20:$U$20,1,2))=IF(_xlfn.XLOOKUP($A96,INDIRECT("_"&amp;_xlfn.XLOOKUP(BM$2,WatchbillMONTHLY!$A$20:$U$20,OFFSET(WatchbillMONTHLY!$A$20:$U$20,1,2))),INDIRECT("_"&amp;_xlfn.XLOOKUP(BM$2,WatchbillMONTHLY!$A$20:$U$20,OFFSET(WatchbillMONTHLY!$A$20:$U$20,1,2))))=$A96,_xlfn.XLOOKUP(BM$2,WatchbillMONTHLY!$A$20:$U$20,OFFSET(WatchbillMONTHLY!$A$20:$U$20,1,2)),FALSE),TRUE,FALSE)),
IF(_xlfn.XLOOKUP(BM$2,WatchbillMONTHLY!$A$37:$U$37,OFFSET(WatchbillMONTHLY!$A$37:$U$37,1,2))=IF(_xlfn.XLOOKUP($A96,INDIRECT("_"&amp;_xlfn.XLOOKUP(BM$2,WatchbillMONTHLY!$A$37:$U$37,OFFSET(WatchbillMONTHLY!$A$37:$U$37,1,2))),INDIRECT("_"&amp;_xlfn.XLOOKUP(BM$2,WatchbillMONTHLY!$A$37:$U$37,OFFSET(WatchbillMONTHLY!$A$37:$U$37,1,2))))=$A96,_xlfn.XLOOKUP(BM$2,WatchbillMONTHLY!$A$37:$U$37,OFFSET(WatchbillMONTHLY!$A$37:$U$37,1,2)),FALSE),TRUE,FALSE)),
IF(_xlfn.XLOOKUP(BM$2,WatchbillMONTHLY!$A$54:$U$54,OFFSET(WatchbillMONTHLY!$A$54:$U$54,1,2))=IF(_xlfn.XLOOKUP($A96,INDIRECT("_"&amp;_xlfn.XLOOKUP(BM$2,WatchbillMONTHLY!$A$54:$U$54,OFFSET(WatchbillMONTHLY!$A$54:$U$54,1,2))),INDIRECT("_"&amp;_xlfn.XLOOKUP(BM$2,WatchbillMONTHLY!$A$54:$U$54,OFFSET(WatchbillMONTHLY!$A$54:$U$54,1,2))))=$A96,_xlfn.XLOOKUP(BM$2,WatchbillMONTHLY!$A$54:$U$54,OFFSET(WatchbillMONTHLY!$A$54:$U$54,1,2)),FALSE),TRUE,FALSE)),
IF(_xlfn.XLOOKUP(BM$2,WatchbillMONTHLY!$A$71:$U$71,OFFSET(WatchbillMONTHLY!$A$71:$U$71,1,2))=IF(_xlfn.XLOOKUP($A96,INDIRECT("_"&amp;_xlfn.XLOOKUP(BM$2,WatchbillMONTHLY!$A$71:$U$71,OFFSET(WatchbillMONTHLY!$A$71:$U$71,1,2))),INDIRECT("_"&amp;_xlfn.XLOOKUP(BM$2,WatchbillMONTHLY!$A$71:$U$71,OFFSET(WatchbillMONTHLY!$A$71:$U$71,1,2))))=$A96,_xlfn.XLOOKUP(BM$2,WatchbillMONTHLY!$A$71:$U$71,OFFSET(WatchbillMONTHLY!$A$71:$U$71,1,2)),FALSE),TRUE,FALSE)),
IF(_xlfn.XLOOKUP(BM$2,WatchbillMONTHLY!$A$88:$U$88,OFFSET(WatchbillMONTHLY!$A$88:$U$88,1,2))=IF(_xlfn.XLOOKUP($A96,INDIRECT("_"&amp;_xlfn.XLOOKUP(BM$2,WatchbillMONTHLY!$A$88:$U$88,OFFSET(WatchbillMONTHLY!$A$88:$U$88,1,2))),INDIRECT("_"&amp;_xlfn.XLOOKUP(BM$2,WatchbillMONTHLY!$A$88:$U$88,OFFSET(WatchbillMONTHLY!$A$88:$U$88,1,2))))=$A96,_xlfn.XLOOKUP(BM$2,WatchbillMONTHLY!$A$88:$U$88,OFFSET(WatchbillMONTHLY!$A$88:$U$88,1,2)),FALSE),TRUE,FALSE)),
FALSE),FALSE)</f>
        <v>0</v>
      </c>
      <c r="BN96" s="209" t="b" cm="1">
        <f t="array" aca="1" ref="BN96" ca="1">IF(AND($A96 &gt; 0, AG96 &gt; 0,BN$2&lt;MiscFormulas!$A$5+1),
_xlfn.IFNA(
_xlfn.IFNA(
_xlfn.IFNA(
_xlfn.IFNA(
_xlfn.IFNA(
_xlfn.IFNA(
IF(_xlfn.XLOOKUP(BN$2,WatchbillMONTHLY!$A$3:$U$3,OFFSET(WatchbillMONTHLY!$A$3:$U$3,1,2))=IF(_xlfn.XLOOKUP($A96,INDIRECT("_"&amp;_xlfn.XLOOKUP(BN$2,WatchbillMONTHLY!$A$3:$U$3,OFFSET(WatchbillMONTHLY!$A$3:$U$3,1,2))),INDIRECT("_"&amp;_xlfn.XLOOKUP(BN$2,WatchbillMONTHLY!$A$3:$U$3,OFFSET(WatchbillMONTHLY!$A$3:$U$3,1,2))))=$A96,_xlfn.XLOOKUP(BN$2,WatchbillMONTHLY!$A$3:$U$3,OFFSET(WatchbillMONTHLY!$A$3:$U$3,1,2)),FALSE),TRUE,FALSE),
IF(_xlfn.XLOOKUP(BN$2,WatchbillMONTHLY!$A$20:$U$20,OFFSET(WatchbillMONTHLY!$A$20:$U$20,1,2))=IF(_xlfn.XLOOKUP($A96,INDIRECT("_"&amp;_xlfn.XLOOKUP(BN$2,WatchbillMONTHLY!$A$20:$U$20,OFFSET(WatchbillMONTHLY!$A$20:$U$20,1,2))),INDIRECT("_"&amp;_xlfn.XLOOKUP(BN$2,WatchbillMONTHLY!$A$20:$U$20,OFFSET(WatchbillMONTHLY!$A$20:$U$20,1,2))))=$A96,_xlfn.XLOOKUP(BN$2,WatchbillMONTHLY!$A$20:$U$20,OFFSET(WatchbillMONTHLY!$A$20:$U$20,1,2)),FALSE),TRUE,FALSE)),
IF(_xlfn.XLOOKUP(BN$2,WatchbillMONTHLY!$A$37:$U$37,OFFSET(WatchbillMONTHLY!$A$37:$U$37,1,2))=IF(_xlfn.XLOOKUP($A96,INDIRECT("_"&amp;_xlfn.XLOOKUP(BN$2,WatchbillMONTHLY!$A$37:$U$37,OFFSET(WatchbillMONTHLY!$A$37:$U$37,1,2))),INDIRECT("_"&amp;_xlfn.XLOOKUP(BN$2,WatchbillMONTHLY!$A$37:$U$37,OFFSET(WatchbillMONTHLY!$A$37:$U$37,1,2))))=$A96,_xlfn.XLOOKUP(BN$2,WatchbillMONTHLY!$A$37:$U$37,OFFSET(WatchbillMONTHLY!$A$37:$U$37,1,2)),FALSE),TRUE,FALSE)),
IF(_xlfn.XLOOKUP(BN$2,WatchbillMONTHLY!$A$54:$U$54,OFFSET(WatchbillMONTHLY!$A$54:$U$54,1,2))=IF(_xlfn.XLOOKUP($A96,INDIRECT("_"&amp;_xlfn.XLOOKUP(BN$2,WatchbillMONTHLY!$A$54:$U$54,OFFSET(WatchbillMONTHLY!$A$54:$U$54,1,2))),INDIRECT("_"&amp;_xlfn.XLOOKUP(BN$2,WatchbillMONTHLY!$A$54:$U$54,OFFSET(WatchbillMONTHLY!$A$54:$U$54,1,2))))=$A96,_xlfn.XLOOKUP(BN$2,WatchbillMONTHLY!$A$54:$U$54,OFFSET(WatchbillMONTHLY!$A$54:$U$54,1,2)),FALSE),TRUE,FALSE)),
IF(_xlfn.XLOOKUP(BN$2,WatchbillMONTHLY!$A$71:$U$71,OFFSET(WatchbillMONTHLY!$A$71:$U$71,1,2))=IF(_xlfn.XLOOKUP($A96,INDIRECT("_"&amp;_xlfn.XLOOKUP(BN$2,WatchbillMONTHLY!$A$71:$U$71,OFFSET(WatchbillMONTHLY!$A$71:$U$71,1,2))),INDIRECT("_"&amp;_xlfn.XLOOKUP(BN$2,WatchbillMONTHLY!$A$71:$U$71,OFFSET(WatchbillMONTHLY!$A$71:$U$71,1,2))))=$A96,_xlfn.XLOOKUP(BN$2,WatchbillMONTHLY!$A$71:$U$71,OFFSET(WatchbillMONTHLY!$A$71:$U$71,1,2)),FALSE),TRUE,FALSE)),
IF(_xlfn.XLOOKUP(BN$2,WatchbillMONTHLY!$A$88:$U$88,OFFSET(WatchbillMONTHLY!$A$88:$U$88,1,2))=IF(_xlfn.XLOOKUP($A96,INDIRECT("_"&amp;_xlfn.XLOOKUP(BN$2,WatchbillMONTHLY!$A$88:$U$88,OFFSET(WatchbillMONTHLY!$A$88:$U$88,1,2))),INDIRECT("_"&amp;_xlfn.XLOOKUP(BN$2,WatchbillMONTHLY!$A$88:$U$88,OFFSET(WatchbillMONTHLY!$A$88:$U$88,1,2))))=$A96,_xlfn.XLOOKUP(BN$2,WatchbillMONTHLY!$A$88:$U$88,OFFSET(WatchbillMONTHLY!$A$88:$U$88,1,2)),FALSE),TRUE,FALSE)),
FALSE),FALSE)</f>
        <v>0</v>
      </c>
      <c r="BO96" s="209"/>
      <c r="BP96" s="210"/>
    </row>
    <row r="97" spans="1:68" x14ac:dyDescent="0.35">
      <c r="A97" t="str">
        <v>EX3 Rachel, C.</v>
      </c>
      <c r="B97" s="215" t="str">
        <v>EX3 Rachel, Cass</v>
      </c>
      <c r="C97" s="191"/>
      <c r="D97" s="235"/>
      <c r="E97" s="235"/>
      <c r="F97" s="235"/>
      <c r="G97" s="235"/>
      <c r="H97" s="235"/>
      <c r="I97" s="235"/>
      <c r="J97" s="235"/>
      <c r="K97" s="235"/>
      <c r="L97" s="235"/>
      <c r="M97" s="235"/>
      <c r="N97" s="235"/>
      <c r="O97" s="235"/>
      <c r="P97" s="235"/>
      <c r="Q97" s="235"/>
      <c r="R97" s="235"/>
      <c r="S97" s="235"/>
      <c r="T97" s="235"/>
      <c r="U97" s="235"/>
      <c r="V97" s="235"/>
      <c r="W97" s="235"/>
      <c r="X97" s="235"/>
      <c r="Y97" s="235"/>
      <c r="Z97" s="235"/>
      <c r="AA97" s="235"/>
      <c r="AB97" s="235"/>
      <c r="AC97" s="235"/>
      <c r="AD97" s="235"/>
      <c r="AE97" s="235"/>
      <c r="AF97" s="235"/>
      <c r="AG97" s="235"/>
      <c r="AH97" s="192"/>
      <c r="AI97" s="209"/>
      <c r="AJ97" s="209" t="str" cm="1">
        <f t="array" aca="1" ref="AJ97" ca="1">IF(OR(AK97:BN97=TRUE),$A97&amp;" :  ","")&amp;_xlfn.TEXTJOIN(" | ",TRUE,IF(AK97:BN97=TRUE,$AK$2:$BN$2,""))</f>
        <v/>
      </c>
      <c r="AK97" s="209" t="b" cm="1">
        <f t="array" aca="1" ref="AK97" ca="1">IF(AND($A97 &gt; 0, D97 &gt; 0,AK$2&lt;MiscFormulas!$A$5+1),
_xlfn.IFNA(
_xlfn.IFNA(
_xlfn.IFNA(
_xlfn.IFNA(
_xlfn.IFNA(
_xlfn.IFNA(
IF(_xlfn.XLOOKUP(AK$2,WatchbillMONTHLY!$A$3:$U$3,OFFSET(WatchbillMONTHLY!$A$3:$U$3,1,2))=IF(_xlfn.XLOOKUP($A97,INDIRECT("_"&amp;_xlfn.XLOOKUP(AK$2,WatchbillMONTHLY!$A$3:$U$3,OFFSET(WatchbillMONTHLY!$A$3:$U$3,1,2))),INDIRECT("_"&amp;_xlfn.XLOOKUP(AK$2,WatchbillMONTHLY!$A$3:$U$3,OFFSET(WatchbillMONTHLY!$A$3:$U$3,1,2))))=$A97,_xlfn.XLOOKUP(AK$2,WatchbillMONTHLY!$A$3:$U$3,OFFSET(WatchbillMONTHLY!$A$3:$U$3,1,2)),FALSE),TRUE,FALSE),
IF(_xlfn.XLOOKUP(AK$2,WatchbillMONTHLY!$A$20:$U$20,OFFSET(WatchbillMONTHLY!$A$20:$U$20,1,2))=IF(_xlfn.XLOOKUP($A97,INDIRECT("_"&amp;_xlfn.XLOOKUP(AK$2,WatchbillMONTHLY!$A$20:$U$20,OFFSET(WatchbillMONTHLY!$A$20:$U$20,1,2))),INDIRECT("_"&amp;_xlfn.XLOOKUP(AK$2,WatchbillMONTHLY!$A$20:$U$20,OFFSET(WatchbillMONTHLY!$A$20:$U$20,1,2))))=$A97,_xlfn.XLOOKUP(AK$2,WatchbillMONTHLY!$A$20:$U$20,OFFSET(WatchbillMONTHLY!$A$20:$U$20,1,2)),FALSE),TRUE,FALSE)),
IF(_xlfn.XLOOKUP(AK$2,WatchbillMONTHLY!$A$37:$U$37,OFFSET(WatchbillMONTHLY!$A$37:$U$37,1,2))=IF(_xlfn.XLOOKUP($A97,INDIRECT("_"&amp;_xlfn.XLOOKUP(AK$2,WatchbillMONTHLY!$A$37:$U$37,OFFSET(WatchbillMONTHLY!$A$37:$U$37,1,2))),INDIRECT("_"&amp;_xlfn.XLOOKUP(AK$2,WatchbillMONTHLY!$A$37:$U$37,OFFSET(WatchbillMONTHLY!$A$37:$U$37,1,2))))=$A97,_xlfn.XLOOKUP(AK$2,WatchbillMONTHLY!$A$37:$U$37,OFFSET(WatchbillMONTHLY!$A$37:$U$37,1,2)),FALSE),TRUE,FALSE)),
IF(_xlfn.XLOOKUP(AK$2,WatchbillMONTHLY!$A$54:$U$54,OFFSET(WatchbillMONTHLY!$A$54:$U$54,1,2))=IF(_xlfn.XLOOKUP($A97,INDIRECT("_"&amp;_xlfn.XLOOKUP(AK$2,WatchbillMONTHLY!$A$54:$U$54,OFFSET(WatchbillMONTHLY!$A$54:$U$54,1,2))),INDIRECT("_"&amp;_xlfn.XLOOKUP(AK$2,WatchbillMONTHLY!$A$54:$U$54,OFFSET(WatchbillMONTHLY!$A$54:$U$54,1,2))))=$A97,_xlfn.XLOOKUP(AK$2,WatchbillMONTHLY!$A$54:$U$54,OFFSET(WatchbillMONTHLY!$A$54:$U$54,1,2)),FALSE),TRUE,FALSE)),
IF(_xlfn.XLOOKUP(AK$2,WatchbillMONTHLY!$A$71:$U$71,OFFSET(WatchbillMONTHLY!$A$71:$U$71,1,2))=IF(_xlfn.XLOOKUP($A97,INDIRECT("_"&amp;_xlfn.XLOOKUP(AK$2,WatchbillMONTHLY!$A$71:$U$71,OFFSET(WatchbillMONTHLY!$A$71:$U$71,1,2))),INDIRECT("_"&amp;_xlfn.XLOOKUP(AK$2,WatchbillMONTHLY!$A$71:$U$71,OFFSET(WatchbillMONTHLY!$A$71:$U$71,1,2))))=$A97,_xlfn.XLOOKUP(AK$2,WatchbillMONTHLY!$A$71:$U$71,OFFSET(WatchbillMONTHLY!$A$71:$U$71,1,2)),FALSE),TRUE,FALSE)),
IF(_xlfn.XLOOKUP(AK$2,WatchbillMONTHLY!$A$88:$U$88,OFFSET(WatchbillMONTHLY!$A$88:$U$88,1,2))=IF(_xlfn.XLOOKUP($A97,INDIRECT("_"&amp;_xlfn.XLOOKUP(AK$2,WatchbillMONTHLY!$A$88:$U$88,OFFSET(WatchbillMONTHLY!$A$88:$U$88,1,2))),INDIRECT("_"&amp;_xlfn.XLOOKUP(AK$2,WatchbillMONTHLY!$A$88:$U$88,OFFSET(WatchbillMONTHLY!$A$88:$U$88,1,2))))=$A97,_xlfn.XLOOKUP(AK$2,WatchbillMONTHLY!$A$88:$U$88,OFFSET(WatchbillMONTHLY!$A$88:$U$88,1,2)),FALSE),TRUE,FALSE)),
FALSE),FALSE)</f>
        <v>0</v>
      </c>
      <c r="AL97" s="209" t="b" cm="1">
        <f t="array" aca="1" ref="AL97" ca="1">IF(AND($A97 &gt; 0, E97 &gt; 0,AL$2&lt;MiscFormulas!$A$5+1),
_xlfn.IFNA(
_xlfn.IFNA(
_xlfn.IFNA(
_xlfn.IFNA(
_xlfn.IFNA(
_xlfn.IFNA(
IF(_xlfn.XLOOKUP(AL$2,WatchbillMONTHLY!$A$3:$U$3,OFFSET(WatchbillMONTHLY!$A$3:$U$3,1,2))=IF(_xlfn.XLOOKUP($A97,INDIRECT("_"&amp;_xlfn.XLOOKUP(AL$2,WatchbillMONTHLY!$A$3:$U$3,OFFSET(WatchbillMONTHLY!$A$3:$U$3,1,2))),INDIRECT("_"&amp;_xlfn.XLOOKUP(AL$2,WatchbillMONTHLY!$A$3:$U$3,OFFSET(WatchbillMONTHLY!$A$3:$U$3,1,2))))=$A97,_xlfn.XLOOKUP(AL$2,WatchbillMONTHLY!$A$3:$U$3,OFFSET(WatchbillMONTHLY!$A$3:$U$3,1,2)),FALSE),TRUE,FALSE),
IF(_xlfn.XLOOKUP(AL$2,WatchbillMONTHLY!$A$20:$U$20,OFFSET(WatchbillMONTHLY!$A$20:$U$20,1,2))=IF(_xlfn.XLOOKUP($A97,INDIRECT("_"&amp;_xlfn.XLOOKUP(AL$2,WatchbillMONTHLY!$A$20:$U$20,OFFSET(WatchbillMONTHLY!$A$20:$U$20,1,2))),INDIRECT("_"&amp;_xlfn.XLOOKUP(AL$2,WatchbillMONTHLY!$A$20:$U$20,OFFSET(WatchbillMONTHLY!$A$20:$U$20,1,2))))=$A97,_xlfn.XLOOKUP(AL$2,WatchbillMONTHLY!$A$20:$U$20,OFFSET(WatchbillMONTHLY!$A$20:$U$20,1,2)),FALSE),TRUE,FALSE)),
IF(_xlfn.XLOOKUP(AL$2,WatchbillMONTHLY!$A$37:$U$37,OFFSET(WatchbillMONTHLY!$A$37:$U$37,1,2))=IF(_xlfn.XLOOKUP($A97,INDIRECT("_"&amp;_xlfn.XLOOKUP(AL$2,WatchbillMONTHLY!$A$37:$U$37,OFFSET(WatchbillMONTHLY!$A$37:$U$37,1,2))),INDIRECT("_"&amp;_xlfn.XLOOKUP(AL$2,WatchbillMONTHLY!$A$37:$U$37,OFFSET(WatchbillMONTHLY!$A$37:$U$37,1,2))))=$A97,_xlfn.XLOOKUP(AL$2,WatchbillMONTHLY!$A$37:$U$37,OFFSET(WatchbillMONTHLY!$A$37:$U$37,1,2)),FALSE),TRUE,FALSE)),
IF(_xlfn.XLOOKUP(AL$2,WatchbillMONTHLY!$A$54:$U$54,OFFSET(WatchbillMONTHLY!$A$54:$U$54,1,2))=IF(_xlfn.XLOOKUP($A97,INDIRECT("_"&amp;_xlfn.XLOOKUP(AL$2,WatchbillMONTHLY!$A$54:$U$54,OFFSET(WatchbillMONTHLY!$A$54:$U$54,1,2))),INDIRECT("_"&amp;_xlfn.XLOOKUP(AL$2,WatchbillMONTHLY!$A$54:$U$54,OFFSET(WatchbillMONTHLY!$A$54:$U$54,1,2))))=$A97,_xlfn.XLOOKUP(AL$2,WatchbillMONTHLY!$A$54:$U$54,OFFSET(WatchbillMONTHLY!$A$54:$U$54,1,2)),FALSE),TRUE,FALSE)),
IF(_xlfn.XLOOKUP(AL$2,WatchbillMONTHLY!$A$71:$U$71,OFFSET(WatchbillMONTHLY!$A$71:$U$71,1,2))=IF(_xlfn.XLOOKUP($A97,INDIRECT("_"&amp;_xlfn.XLOOKUP(AL$2,WatchbillMONTHLY!$A$71:$U$71,OFFSET(WatchbillMONTHLY!$A$71:$U$71,1,2))),INDIRECT("_"&amp;_xlfn.XLOOKUP(AL$2,WatchbillMONTHLY!$A$71:$U$71,OFFSET(WatchbillMONTHLY!$A$71:$U$71,1,2))))=$A97,_xlfn.XLOOKUP(AL$2,WatchbillMONTHLY!$A$71:$U$71,OFFSET(WatchbillMONTHLY!$A$71:$U$71,1,2)),FALSE),TRUE,FALSE)),
IF(_xlfn.XLOOKUP(AL$2,WatchbillMONTHLY!$A$88:$U$88,OFFSET(WatchbillMONTHLY!$A$88:$U$88,1,2))=IF(_xlfn.XLOOKUP($A97,INDIRECT("_"&amp;_xlfn.XLOOKUP(AL$2,WatchbillMONTHLY!$A$88:$U$88,OFFSET(WatchbillMONTHLY!$A$88:$U$88,1,2))),INDIRECT("_"&amp;_xlfn.XLOOKUP(AL$2,WatchbillMONTHLY!$A$88:$U$88,OFFSET(WatchbillMONTHLY!$A$88:$U$88,1,2))))=$A97,_xlfn.XLOOKUP(AL$2,WatchbillMONTHLY!$A$88:$U$88,OFFSET(WatchbillMONTHLY!$A$88:$U$88,1,2)),FALSE),TRUE,FALSE)),
FALSE),FALSE)</f>
        <v>0</v>
      </c>
      <c r="AM97" s="209" t="b" cm="1">
        <f t="array" aca="1" ref="AM97" ca="1">IF(AND($A97 &gt; 0, F97 &gt; 0,AM$2&lt;MiscFormulas!$A$5+1),
_xlfn.IFNA(
_xlfn.IFNA(
_xlfn.IFNA(
_xlfn.IFNA(
_xlfn.IFNA(
_xlfn.IFNA(
IF(_xlfn.XLOOKUP(AM$2,WatchbillMONTHLY!$A$3:$U$3,OFFSET(WatchbillMONTHLY!$A$3:$U$3,1,2))=IF(_xlfn.XLOOKUP($A97,INDIRECT("_"&amp;_xlfn.XLOOKUP(AM$2,WatchbillMONTHLY!$A$3:$U$3,OFFSET(WatchbillMONTHLY!$A$3:$U$3,1,2))),INDIRECT("_"&amp;_xlfn.XLOOKUP(AM$2,WatchbillMONTHLY!$A$3:$U$3,OFFSET(WatchbillMONTHLY!$A$3:$U$3,1,2))))=$A97,_xlfn.XLOOKUP(AM$2,WatchbillMONTHLY!$A$3:$U$3,OFFSET(WatchbillMONTHLY!$A$3:$U$3,1,2)),FALSE),TRUE,FALSE),
IF(_xlfn.XLOOKUP(AM$2,WatchbillMONTHLY!$A$20:$U$20,OFFSET(WatchbillMONTHLY!$A$20:$U$20,1,2))=IF(_xlfn.XLOOKUP($A97,INDIRECT("_"&amp;_xlfn.XLOOKUP(AM$2,WatchbillMONTHLY!$A$20:$U$20,OFFSET(WatchbillMONTHLY!$A$20:$U$20,1,2))),INDIRECT("_"&amp;_xlfn.XLOOKUP(AM$2,WatchbillMONTHLY!$A$20:$U$20,OFFSET(WatchbillMONTHLY!$A$20:$U$20,1,2))))=$A97,_xlfn.XLOOKUP(AM$2,WatchbillMONTHLY!$A$20:$U$20,OFFSET(WatchbillMONTHLY!$A$20:$U$20,1,2)),FALSE),TRUE,FALSE)),
IF(_xlfn.XLOOKUP(AM$2,WatchbillMONTHLY!$A$37:$U$37,OFFSET(WatchbillMONTHLY!$A$37:$U$37,1,2))=IF(_xlfn.XLOOKUP($A97,INDIRECT("_"&amp;_xlfn.XLOOKUP(AM$2,WatchbillMONTHLY!$A$37:$U$37,OFFSET(WatchbillMONTHLY!$A$37:$U$37,1,2))),INDIRECT("_"&amp;_xlfn.XLOOKUP(AM$2,WatchbillMONTHLY!$A$37:$U$37,OFFSET(WatchbillMONTHLY!$A$37:$U$37,1,2))))=$A97,_xlfn.XLOOKUP(AM$2,WatchbillMONTHLY!$A$37:$U$37,OFFSET(WatchbillMONTHLY!$A$37:$U$37,1,2)),FALSE),TRUE,FALSE)),
IF(_xlfn.XLOOKUP(AM$2,WatchbillMONTHLY!$A$54:$U$54,OFFSET(WatchbillMONTHLY!$A$54:$U$54,1,2))=IF(_xlfn.XLOOKUP($A97,INDIRECT("_"&amp;_xlfn.XLOOKUP(AM$2,WatchbillMONTHLY!$A$54:$U$54,OFFSET(WatchbillMONTHLY!$A$54:$U$54,1,2))),INDIRECT("_"&amp;_xlfn.XLOOKUP(AM$2,WatchbillMONTHLY!$A$54:$U$54,OFFSET(WatchbillMONTHLY!$A$54:$U$54,1,2))))=$A97,_xlfn.XLOOKUP(AM$2,WatchbillMONTHLY!$A$54:$U$54,OFFSET(WatchbillMONTHLY!$A$54:$U$54,1,2)),FALSE),TRUE,FALSE)),
IF(_xlfn.XLOOKUP(AM$2,WatchbillMONTHLY!$A$71:$U$71,OFFSET(WatchbillMONTHLY!$A$71:$U$71,1,2))=IF(_xlfn.XLOOKUP($A97,INDIRECT("_"&amp;_xlfn.XLOOKUP(AM$2,WatchbillMONTHLY!$A$71:$U$71,OFFSET(WatchbillMONTHLY!$A$71:$U$71,1,2))),INDIRECT("_"&amp;_xlfn.XLOOKUP(AM$2,WatchbillMONTHLY!$A$71:$U$71,OFFSET(WatchbillMONTHLY!$A$71:$U$71,1,2))))=$A97,_xlfn.XLOOKUP(AM$2,WatchbillMONTHLY!$A$71:$U$71,OFFSET(WatchbillMONTHLY!$A$71:$U$71,1,2)),FALSE),TRUE,FALSE)),
IF(_xlfn.XLOOKUP(AM$2,WatchbillMONTHLY!$A$88:$U$88,OFFSET(WatchbillMONTHLY!$A$88:$U$88,1,2))=IF(_xlfn.XLOOKUP($A97,INDIRECT("_"&amp;_xlfn.XLOOKUP(AM$2,WatchbillMONTHLY!$A$88:$U$88,OFFSET(WatchbillMONTHLY!$A$88:$U$88,1,2))),INDIRECT("_"&amp;_xlfn.XLOOKUP(AM$2,WatchbillMONTHLY!$A$88:$U$88,OFFSET(WatchbillMONTHLY!$A$88:$U$88,1,2))))=$A97,_xlfn.XLOOKUP(AM$2,WatchbillMONTHLY!$A$88:$U$88,OFFSET(WatchbillMONTHLY!$A$88:$U$88,1,2)),FALSE),TRUE,FALSE)),
FALSE),FALSE)</f>
        <v>0</v>
      </c>
      <c r="AN97" s="209" t="b" cm="1">
        <f t="array" aca="1" ref="AN97" ca="1">IF(AND($A97 &gt; 0, G97 &gt; 0,AN$2&lt;MiscFormulas!$A$5+1),
_xlfn.IFNA(
_xlfn.IFNA(
_xlfn.IFNA(
_xlfn.IFNA(
_xlfn.IFNA(
_xlfn.IFNA(
IF(_xlfn.XLOOKUP(AN$2,WatchbillMONTHLY!$A$3:$U$3,OFFSET(WatchbillMONTHLY!$A$3:$U$3,1,2))=IF(_xlfn.XLOOKUP($A97,INDIRECT("_"&amp;_xlfn.XLOOKUP(AN$2,WatchbillMONTHLY!$A$3:$U$3,OFFSET(WatchbillMONTHLY!$A$3:$U$3,1,2))),INDIRECT("_"&amp;_xlfn.XLOOKUP(AN$2,WatchbillMONTHLY!$A$3:$U$3,OFFSET(WatchbillMONTHLY!$A$3:$U$3,1,2))))=$A97,_xlfn.XLOOKUP(AN$2,WatchbillMONTHLY!$A$3:$U$3,OFFSET(WatchbillMONTHLY!$A$3:$U$3,1,2)),FALSE),TRUE,FALSE),
IF(_xlfn.XLOOKUP(AN$2,WatchbillMONTHLY!$A$20:$U$20,OFFSET(WatchbillMONTHLY!$A$20:$U$20,1,2))=IF(_xlfn.XLOOKUP($A97,INDIRECT("_"&amp;_xlfn.XLOOKUP(AN$2,WatchbillMONTHLY!$A$20:$U$20,OFFSET(WatchbillMONTHLY!$A$20:$U$20,1,2))),INDIRECT("_"&amp;_xlfn.XLOOKUP(AN$2,WatchbillMONTHLY!$A$20:$U$20,OFFSET(WatchbillMONTHLY!$A$20:$U$20,1,2))))=$A97,_xlfn.XLOOKUP(AN$2,WatchbillMONTHLY!$A$20:$U$20,OFFSET(WatchbillMONTHLY!$A$20:$U$20,1,2)),FALSE),TRUE,FALSE)),
IF(_xlfn.XLOOKUP(AN$2,WatchbillMONTHLY!$A$37:$U$37,OFFSET(WatchbillMONTHLY!$A$37:$U$37,1,2))=IF(_xlfn.XLOOKUP($A97,INDIRECT("_"&amp;_xlfn.XLOOKUP(AN$2,WatchbillMONTHLY!$A$37:$U$37,OFFSET(WatchbillMONTHLY!$A$37:$U$37,1,2))),INDIRECT("_"&amp;_xlfn.XLOOKUP(AN$2,WatchbillMONTHLY!$A$37:$U$37,OFFSET(WatchbillMONTHLY!$A$37:$U$37,1,2))))=$A97,_xlfn.XLOOKUP(AN$2,WatchbillMONTHLY!$A$37:$U$37,OFFSET(WatchbillMONTHLY!$A$37:$U$37,1,2)),FALSE),TRUE,FALSE)),
IF(_xlfn.XLOOKUP(AN$2,WatchbillMONTHLY!$A$54:$U$54,OFFSET(WatchbillMONTHLY!$A$54:$U$54,1,2))=IF(_xlfn.XLOOKUP($A97,INDIRECT("_"&amp;_xlfn.XLOOKUP(AN$2,WatchbillMONTHLY!$A$54:$U$54,OFFSET(WatchbillMONTHLY!$A$54:$U$54,1,2))),INDIRECT("_"&amp;_xlfn.XLOOKUP(AN$2,WatchbillMONTHLY!$A$54:$U$54,OFFSET(WatchbillMONTHLY!$A$54:$U$54,1,2))))=$A97,_xlfn.XLOOKUP(AN$2,WatchbillMONTHLY!$A$54:$U$54,OFFSET(WatchbillMONTHLY!$A$54:$U$54,1,2)),FALSE),TRUE,FALSE)),
IF(_xlfn.XLOOKUP(AN$2,WatchbillMONTHLY!$A$71:$U$71,OFFSET(WatchbillMONTHLY!$A$71:$U$71,1,2))=IF(_xlfn.XLOOKUP($A97,INDIRECT("_"&amp;_xlfn.XLOOKUP(AN$2,WatchbillMONTHLY!$A$71:$U$71,OFFSET(WatchbillMONTHLY!$A$71:$U$71,1,2))),INDIRECT("_"&amp;_xlfn.XLOOKUP(AN$2,WatchbillMONTHLY!$A$71:$U$71,OFFSET(WatchbillMONTHLY!$A$71:$U$71,1,2))))=$A97,_xlfn.XLOOKUP(AN$2,WatchbillMONTHLY!$A$71:$U$71,OFFSET(WatchbillMONTHLY!$A$71:$U$71,1,2)),FALSE),TRUE,FALSE)),
IF(_xlfn.XLOOKUP(AN$2,WatchbillMONTHLY!$A$88:$U$88,OFFSET(WatchbillMONTHLY!$A$88:$U$88,1,2))=IF(_xlfn.XLOOKUP($A97,INDIRECT("_"&amp;_xlfn.XLOOKUP(AN$2,WatchbillMONTHLY!$A$88:$U$88,OFFSET(WatchbillMONTHLY!$A$88:$U$88,1,2))),INDIRECT("_"&amp;_xlfn.XLOOKUP(AN$2,WatchbillMONTHLY!$A$88:$U$88,OFFSET(WatchbillMONTHLY!$A$88:$U$88,1,2))))=$A97,_xlfn.XLOOKUP(AN$2,WatchbillMONTHLY!$A$88:$U$88,OFFSET(WatchbillMONTHLY!$A$88:$U$88,1,2)),FALSE),TRUE,FALSE)),
FALSE),FALSE)</f>
        <v>0</v>
      </c>
      <c r="AO97" s="209" t="b" cm="1">
        <f t="array" aca="1" ref="AO97" ca="1">IF(AND($A97 &gt; 0, H97 &gt; 0,AO$2&lt;MiscFormulas!$A$5+1),
_xlfn.IFNA(
_xlfn.IFNA(
_xlfn.IFNA(
_xlfn.IFNA(
_xlfn.IFNA(
_xlfn.IFNA(
IF(_xlfn.XLOOKUP(AO$2,WatchbillMONTHLY!$A$3:$U$3,OFFSET(WatchbillMONTHLY!$A$3:$U$3,1,2))=IF(_xlfn.XLOOKUP($A97,INDIRECT("_"&amp;_xlfn.XLOOKUP(AO$2,WatchbillMONTHLY!$A$3:$U$3,OFFSET(WatchbillMONTHLY!$A$3:$U$3,1,2))),INDIRECT("_"&amp;_xlfn.XLOOKUP(AO$2,WatchbillMONTHLY!$A$3:$U$3,OFFSET(WatchbillMONTHLY!$A$3:$U$3,1,2))))=$A97,_xlfn.XLOOKUP(AO$2,WatchbillMONTHLY!$A$3:$U$3,OFFSET(WatchbillMONTHLY!$A$3:$U$3,1,2)),FALSE),TRUE,FALSE),
IF(_xlfn.XLOOKUP(AO$2,WatchbillMONTHLY!$A$20:$U$20,OFFSET(WatchbillMONTHLY!$A$20:$U$20,1,2))=IF(_xlfn.XLOOKUP($A97,INDIRECT("_"&amp;_xlfn.XLOOKUP(AO$2,WatchbillMONTHLY!$A$20:$U$20,OFFSET(WatchbillMONTHLY!$A$20:$U$20,1,2))),INDIRECT("_"&amp;_xlfn.XLOOKUP(AO$2,WatchbillMONTHLY!$A$20:$U$20,OFFSET(WatchbillMONTHLY!$A$20:$U$20,1,2))))=$A97,_xlfn.XLOOKUP(AO$2,WatchbillMONTHLY!$A$20:$U$20,OFFSET(WatchbillMONTHLY!$A$20:$U$20,1,2)),FALSE),TRUE,FALSE)),
IF(_xlfn.XLOOKUP(AO$2,WatchbillMONTHLY!$A$37:$U$37,OFFSET(WatchbillMONTHLY!$A$37:$U$37,1,2))=IF(_xlfn.XLOOKUP($A97,INDIRECT("_"&amp;_xlfn.XLOOKUP(AO$2,WatchbillMONTHLY!$A$37:$U$37,OFFSET(WatchbillMONTHLY!$A$37:$U$37,1,2))),INDIRECT("_"&amp;_xlfn.XLOOKUP(AO$2,WatchbillMONTHLY!$A$37:$U$37,OFFSET(WatchbillMONTHLY!$A$37:$U$37,1,2))))=$A97,_xlfn.XLOOKUP(AO$2,WatchbillMONTHLY!$A$37:$U$37,OFFSET(WatchbillMONTHLY!$A$37:$U$37,1,2)),FALSE),TRUE,FALSE)),
IF(_xlfn.XLOOKUP(AO$2,WatchbillMONTHLY!$A$54:$U$54,OFFSET(WatchbillMONTHLY!$A$54:$U$54,1,2))=IF(_xlfn.XLOOKUP($A97,INDIRECT("_"&amp;_xlfn.XLOOKUP(AO$2,WatchbillMONTHLY!$A$54:$U$54,OFFSET(WatchbillMONTHLY!$A$54:$U$54,1,2))),INDIRECT("_"&amp;_xlfn.XLOOKUP(AO$2,WatchbillMONTHLY!$A$54:$U$54,OFFSET(WatchbillMONTHLY!$A$54:$U$54,1,2))))=$A97,_xlfn.XLOOKUP(AO$2,WatchbillMONTHLY!$A$54:$U$54,OFFSET(WatchbillMONTHLY!$A$54:$U$54,1,2)),FALSE),TRUE,FALSE)),
IF(_xlfn.XLOOKUP(AO$2,WatchbillMONTHLY!$A$71:$U$71,OFFSET(WatchbillMONTHLY!$A$71:$U$71,1,2))=IF(_xlfn.XLOOKUP($A97,INDIRECT("_"&amp;_xlfn.XLOOKUP(AO$2,WatchbillMONTHLY!$A$71:$U$71,OFFSET(WatchbillMONTHLY!$A$71:$U$71,1,2))),INDIRECT("_"&amp;_xlfn.XLOOKUP(AO$2,WatchbillMONTHLY!$A$71:$U$71,OFFSET(WatchbillMONTHLY!$A$71:$U$71,1,2))))=$A97,_xlfn.XLOOKUP(AO$2,WatchbillMONTHLY!$A$71:$U$71,OFFSET(WatchbillMONTHLY!$A$71:$U$71,1,2)),FALSE),TRUE,FALSE)),
IF(_xlfn.XLOOKUP(AO$2,WatchbillMONTHLY!$A$88:$U$88,OFFSET(WatchbillMONTHLY!$A$88:$U$88,1,2))=IF(_xlfn.XLOOKUP($A97,INDIRECT("_"&amp;_xlfn.XLOOKUP(AO$2,WatchbillMONTHLY!$A$88:$U$88,OFFSET(WatchbillMONTHLY!$A$88:$U$88,1,2))),INDIRECT("_"&amp;_xlfn.XLOOKUP(AO$2,WatchbillMONTHLY!$A$88:$U$88,OFFSET(WatchbillMONTHLY!$A$88:$U$88,1,2))))=$A97,_xlfn.XLOOKUP(AO$2,WatchbillMONTHLY!$A$88:$U$88,OFFSET(WatchbillMONTHLY!$A$88:$U$88,1,2)),FALSE),TRUE,FALSE)),
FALSE),FALSE)</f>
        <v>0</v>
      </c>
      <c r="AP97" s="209" t="b" cm="1">
        <f t="array" aca="1" ref="AP97" ca="1">IF(AND($A97 &gt; 0, I97 &gt; 0,AP$2&lt;MiscFormulas!$A$5+1),
_xlfn.IFNA(
_xlfn.IFNA(
_xlfn.IFNA(
_xlfn.IFNA(
_xlfn.IFNA(
_xlfn.IFNA(
IF(_xlfn.XLOOKUP(AP$2,WatchbillMONTHLY!$A$3:$U$3,OFFSET(WatchbillMONTHLY!$A$3:$U$3,1,2))=IF(_xlfn.XLOOKUP($A97,INDIRECT("_"&amp;_xlfn.XLOOKUP(AP$2,WatchbillMONTHLY!$A$3:$U$3,OFFSET(WatchbillMONTHLY!$A$3:$U$3,1,2))),INDIRECT("_"&amp;_xlfn.XLOOKUP(AP$2,WatchbillMONTHLY!$A$3:$U$3,OFFSET(WatchbillMONTHLY!$A$3:$U$3,1,2))))=$A97,_xlfn.XLOOKUP(AP$2,WatchbillMONTHLY!$A$3:$U$3,OFFSET(WatchbillMONTHLY!$A$3:$U$3,1,2)),FALSE),TRUE,FALSE),
IF(_xlfn.XLOOKUP(AP$2,WatchbillMONTHLY!$A$20:$U$20,OFFSET(WatchbillMONTHLY!$A$20:$U$20,1,2))=IF(_xlfn.XLOOKUP($A97,INDIRECT("_"&amp;_xlfn.XLOOKUP(AP$2,WatchbillMONTHLY!$A$20:$U$20,OFFSET(WatchbillMONTHLY!$A$20:$U$20,1,2))),INDIRECT("_"&amp;_xlfn.XLOOKUP(AP$2,WatchbillMONTHLY!$A$20:$U$20,OFFSET(WatchbillMONTHLY!$A$20:$U$20,1,2))))=$A97,_xlfn.XLOOKUP(AP$2,WatchbillMONTHLY!$A$20:$U$20,OFFSET(WatchbillMONTHLY!$A$20:$U$20,1,2)),FALSE),TRUE,FALSE)),
IF(_xlfn.XLOOKUP(AP$2,WatchbillMONTHLY!$A$37:$U$37,OFFSET(WatchbillMONTHLY!$A$37:$U$37,1,2))=IF(_xlfn.XLOOKUP($A97,INDIRECT("_"&amp;_xlfn.XLOOKUP(AP$2,WatchbillMONTHLY!$A$37:$U$37,OFFSET(WatchbillMONTHLY!$A$37:$U$37,1,2))),INDIRECT("_"&amp;_xlfn.XLOOKUP(AP$2,WatchbillMONTHLY!$A$37:$U$37,OFFSET(WatchbillMONTHLY!$A$37:$U$37,1,2))))=$A97,_xlfn.XLOOKUP(AP$2,WatchbillMONTHLY!$A$37:$U$37,OFFSET(WatchbillMONTHLY!$A$37:$U$37,1,2)),FALSE),TRUE,FALSE)),
IF(_xlfn.XLOOKUP(AP$2,WatchbillMONTHLY!$A$54:$U$54,OFFSET(WatchbillMONTHLY!$A$54:$U$54,1,2))=IF(_xlfn.XLOOKUP($A97,INDIRECT("_"&amp;_xlfn.XLOOKUP(AP$2,WatchbillMONTHLY!$A$54:$U$54,OFFSET(WatchbillMONTHLY!$A$54:$U$54,1,2))),INDIRECT("_"&amp;_xlfn.XLOOKUP(AP$2,WatchbillMONTHLY!$A$54:$U$54,OFFSET(WatchbillMONTHLY!$A$54:$U$54,1,2))))=$A97,_xlfn.XLOOKUP(AP$2,WatchbillMONTHLY!$A$54:$U$54,OFFSET(WatchbillMONTHLY!$A$54:$U$54,1,2)),FALSE),TRUE,FALSE)),
IF(_xlfn.XLOOKUP(AP$2,WatchbillMONTHLY!$A$71:$U$71,OFFSET(WatchbillMONTHLY!$A$71:$U$71,1,2))=IF(_xlfn.XLOOKUP($A97,INDIRECT("_"&amp;_xlfn.XLOOKUP(AP$2,WatchbillMONTHLY!$A$71:$U$71,OFFSET(WatchbillMONTHLY!$A$71:$U$71,1,2))),INDIRECT("_"&amp;_xlfn.XLOOKUP(AP$2,WatchbillMONTHLY!$A$71:$U$71,OFFSET(WatchbillMONTHLY!$A$71:$U$71,1,2))))=$A97,_xlfn.XLOOKUP(AP$2,WatchbillMONTHLY!$A$71:$U$71,OFFSET(WatchbillMONTHLY!$A$71:$U$71,1,2)),FALSE),TRUE,FALSE)),
IF(_xlfn.XLOOKUP(AP$2,WatchbillMONTHLY!$A$88:$U$88,OFFSET(WatchbillMONTHLY!$A$88:$U$88,1,2))=IF(_xlfn.XLOOKUP($A97,INDIRECT("_"&amp;_xlfn.XLOOKUP(AP$2,WatchbillMONTHLY!$A$88:$U$88,OFFSET(WatchbillMONTHLY!$A$88:$U$88,1,2))),INDIRECT("_"&amp;_xlfn.XLOOKUP(AP$2,WatchbillMONTHLY!$A$88:$U$88,OFFSET(WatchbillMONTHLY!$A$88:$U$88,1,2))))=$A97,_xlfn.XLOOKUP(AP$2,WatchbillMONTHLY!$A$88:$U$88,OFFSET(WatchbillMONTHLY!$A$88:$U$88,1,2)),FALSE),TRUE,FALSE)),
FALSE),FALSE)</f>
        <v>0</v>
      </c>
      <c r="AQ97" s="209" t="b" cm="1">
        <f t="array" aca="1" ref="AQ97" ca="1">IF(AND($A97 &gt; 0, J97 &gt; 0,AQ$2&lt;MiscFormulas!$A$5+1),
_xlfn.IFNA(
_xlfn.IFNA(
_xlfn.IFNA(
_xlfn.IFNA(
_xlfn.IFNA(
_xlfn.IFNA(
IF(_xlfn.XLOOKUP(AQ$2,WatchbillMONTHLY!$A$3:$U$3,OFFSET(WatchbillMONTHLY!$A$3:$U$3,1,2))=IF(_xlfn.XLOOKUP($A97,INDIRECT("_"&amp;_xlfn.XLOOKUP(AQ$2,WatchbillMONTHLY!$A$3:$U$3,OFFSET(WatchbillMONTHLY!$A$3:$U$3,1,2))),INDIRECT("_"&amp;_xlfn.XLOOKUP(AQ$2,WatchbillMONTHLY!$A$3:$U$3,OFFSET(WatchbillMONTHLY!$A$3:$U$3,1,2))))=$A97,_xlfn.XLOOKUP(AQ$2,WatchbillMONTHLY!$A$3:$U$3,OFFSET(WatchbillMONTHLY!$A$3:$U$3,1,2)),FALSE),TRUE,FALSE),
IF(_xlfn.XLOOKUP(AQ$2,WatchbillMONTHLY!$A$20:$U$20,OFFSET(WatchbillMONTHLY!$A$20:$U$20,1,2))=IF(_xlfn.XLOOKUP($A97,INDIRECT("_"&amp;_xlfn.XLOOKUP(AQ$2,WatchbillMONTHLY!$A$20:$U$20,OFFSET(WatchbillMONTHLY!$A$20:$U$20,1,2))),INDIRECT("_"&amp;_xlfn.XLOOKUP(AQ$2,WatchbillMONTHLY!$A$20:$U$20,OFFSET(WatchbillMONTHLY!$A$20:$U$20,1,2))))=$A97,_xlfn.XLOOKUP(AQ$2,WatchbillMONTHLY!$A$20:$U$20,OFFSET(WatchbillMONTHLY!$A$20:$U$20,1,2)),FALSE),TRUE,FALSE)),
IF(_xlfn.XLOOKUP(AQ$2,WatchbillMONTHLY!$A$37:$U$37,OFFSET(WatchbillMONTHLY!$A$37:$U$37,1,2))=IF(_xlfn.XLOOKUP($A97,INDIRECT("_"&amp;_xlfn.XLOOKUP(AQ$2,WatchbillMONTHLY!$A$37:$U$37,OFFSET(WatchbillMONTHLY!$A$37:$U$37,1,2))),INDIRECT("_"&amp;_xlfn.XLOOKUP(AQ$2,WatchbillMONTHLY!$A$37:$U$37,OFFSET(WatchbillMONTHLY!$A$37:$U$37,1,2))))=$A97,_xlfn.XLOOKUP(AQ$2,WatchbillMONTHLY!$A$37:$U$37,OFFSET(WatchbillMONTHLY!$A$37:$U$37,1,2)),FALSE),TRUE,FALSE)),
IF(_xlfn.XLOOKUP(AQ$2,WatchbillMONTHLY!$A$54:$U$54,OFFSET(WatchbillMONTHLY!$A$54:$U$54,1,2))=IF(_xlfn.XLOOKUP($A97,INDIRECT("_"&amp;_xlfn.XLOOKUP(AQ$2,WatchbillMONTHLY!$A$54:$U$54,OFFSET(WatchbillMONTHLY!$A$54:$U$54,1,2))),INDIRECT("_"&amp;_xlfn.XLOOKUP(AQ$2,WatchbillMONTHLY!$A$54:$U$54,OFFSET(WatchbillMONTHLY!$A$54:$U$54,1,2))))=$A97,_xlfn.XLOOKUP(AQ$2,WatchbillMONTHLY!$A$54:$U$54,OFFSET(WatchbillMONTHLY!$A$54:$U$54,1,2)),FALSE),TRUE,FALSE)),
IF(_xlfn.XLOOKUP(AQ$2,WatchbillMONTHLY!$A$71:$U$71,OFFSET(WatchbillMONTHLY!$A$71:$U$71,1,2))=IF(_xlfn.XLOOKUP($A97,INDIRECT("_"&amp;_xlfn.XLOOKUP(AQ$2,WatchbillMONTHLY!$A$71:$U$71,OFFSET(WatchbillMONTHLY!$A$71:$U$71,1,2))),INDIRECT("_"&amp;_xlfn.XLOOKUP(AQ$2,WatchbillMONTHLY!$A$71:$U$71,OFFSET(WatchbillMONTHLY!$A$71:$U$71,1,2))))=$A97,_xlfn.XLOOKUP(AQ$2,WatchbillMONTHLY!$A$71:$U$71,OFFSET(WatchbillMONTHLY!$A$71:$U$71,1,2)),FALSE),TRUE,FALSE)),
IF(_xlfn.XLOOKUP(AQ$2,WatchbillMONTHLY!$A$88:$U$88,OFFSET(WatchbillMONTHLY!$A$88:$U$88,1,2))=IF(_xlfn.XLOOKUP($A97,INDIRECT("_"&amp;_xlfn.XLOOKUP(AQ$2,WatchbillMONTHLY!$A$88:$U$88,OFFSET(WatchbillMONTHLY!$A$88:$U$88,1,2))),INDIRECT("_"&amp;_xlfn.XLOOKUP(AQ$2,WatchbillMONTHLY!$A$88:$U$88,OFFSET(WatchbillMONTHLY!$A$88:$U$88,1,2))))=$A97,_xlfn.XLOOKUP(AQ$2,WatchbillMONTHLY!$A$88:$U$88,OFFSET(WatchbillMONTHLY!$A$88:$U$88,1,2)),FALSE),TRUE,FALSE)),
FALSE),FALSE)</f>
        <v>0</v>
      </c>
      <c r="AR97" s="209" t="b" cm="1">
        <f t="array" aca="1" ref="AR97" ca="1">IF(AND($A97 &gt; 0, K97 &gt; 0,AR$2&lt;MiscFormulas!$A$5+1),
_xlfn.IFNA(
_xlfn.IFNA(
_xlfn.IFNA(
_xlfn.IFNA(
_xlfn.IFNA(
_xlfn.IFNA(
IF(_xlfn.XLOOKUP(AR$2,WatchbillMONTHLY!$A$3:$U$3,OFFSET(WatchbillMONTHLY!$A$3:$U$3,1,2))=IF(_xlfn.XLOOKUP($A97,INDIRECT("_"&amp;_xlfn.XLOOKUP(AR$2,WatchbillMONTHLY!$A$3:$U$3,OFFSET(WatchbillMONTHLY!$A$3:$U$3,1,2))),INDIRECT("_"&amp;_xlfn.XLOOKUP(AR$2,WatchbillMONTHLY!$A$3:$U$3,OFFSET(WatchbillMONTHLY!$A$3:$U$3,1,2))))=$A97,_xlfn.XLOOKUP(AR$2,WatchbillMONTHLY!$A$3:$U$3,OFFSET(WatchbillMONTHLY!$A$3:$U$3,1,2)),FALSE),TRUE,FALSE),
IF(_xlfn.XLOOKUP(AR$2,WatchbillMONTHLY!$A$20:$U$20,OFFSET(WatchbillMONTHLY!$A$20:$U$20,1,2))=IF(_xlfn.XLOOKUP($A97,INDIRECT("_"&amp;_xlfn.XLOOKUP(AR$2,WatchbillMONTHLY!$A$20:$U$20,OFFSET(WatchbillMONTHLY!$A$20:$U$20,1,2))),INDIRECT("_"&amp;_xlfn.XLOOKUP(AR$2,WatchbillMONTHLY!$A$20:$U$20,OFFSET(WatchbillMONTHLY!$A$20:$U$20,1,2))))=$A97,_xlfn.XLOOKUP(AR$2,WatchbillMONTHLY!$A$20:$U$20,OFFSET(WatchbillMONTHLY!$A$20:$U$20,1,2)),FALSE),TRUE,FALSE)),
IF(_xlfn.XLOOKUP(AR$2,WatchbillMONTHLY!$A$37:$U$37,OFFSET(WatchbillMONTHLY!$A$37:$U$37,1,2))=IF(_xlfn.XLOOKUP($A97,INDIRECT("_"&amp;_xlfn.XLOOKUP(AR$2,WatchbillMONTHLY!$A$37:$U$37,OFFSET(WatchbillMONTHLY!$A$37:$U$37,1,2))),INDIRECT("_"&amp;_xlfn.XLOOKUP(AR$2,WatchbillMONTHLY!$A$37:$U$37,OFFSET(WatchbillMONTHLY!$A$37:$U$37,1,2))))=$A97,_xlfn.XLOOKUP(AR$2,WatchbillMONTHLY!$A$37:$U$37,OFFSET(WatchbillMONTHLY!$A$37:$U$37,1,2)),FALSE),TRUE,FALSE)),
IF(_xlfn.XLOOKUP(AR$2,WatchbillMONTHLY!$A$54:$U$54,OFFSET(WatchbillMONTHLY!$A$54:$U$54,1,2))=IF(_xlfn.XLOOKUP($A97,INDIRECT("_"&amp;_xlfn.XLOOKUP(AR$2,WatchbillMONTHLY!$A$54:$U$54,OFFSET(WatchbillMONTHLY!$A$54:$U$54,1,2))),INDIRECT("_"&amp;_xlfn.XLOOKUP(AR$2,WatchbillMONTHLY!$A$54:$U$54,OFFSET(WatchbillMONTHLY!$A$54:$U$54,1,2))))=$A97,_xlfn.XLOOKUP(AR$2,WatchbillMONTHLY!$A$54:$U$54,OFFSET(WatchbillMONTHLY!$A$54:$U$54,1,2)),FALSE),TRUE,FALSE)),
IF(_xlfn.XLOOKUP(AR$2,WatchbillMONTHLY!$A$71:$U$71,OFFSET(WatchbillMONTHLY!$A$71:$U$71,1,2))=IF(_xlfn.XLOOKUP($A97,INDIRECT("_"&amp;_xlfn.XLOOKUP(AR$2,WatchbillMONTHLY!$A$71:$U$71,OFFSET(WatchbillMONTHLY!$A$71:$U$71,1,2))),INDIRECT("_"&amp;_xlfn.XLOOKUP(AR$2,WatchbillMONTHLY!$A$71:$U$71,OFFSET(WatchbillMONTHLY!$A$71:$U$71,1,2))))=$A97,_xlfn.XLOOKUP(AR$2,WatchbillMONTHLY!$A$71:$U$71,OFFSET(WatchbillMONTHLY!$A$71:$U$71,1,2)),FALSE),TRUE,FALSE)),
IF(_xlfn.XLOOKUP(AR$2,WatchbillMONTHLY!$A$88:$U$88,OFFSET(WatchbillMONTHLY!$A$88:$U$88,1,2))=IF(_xlfn.XLOOKUP($A97,INDIRECT("_"&amp;_xlfn.XLOOKUP(AR$2,WatchbillMONTHLY!$A$88:$U$88,OFFSET(WatchbillMONTHLY!$A$88:$U$88,1,2))),INDIRECT("_"&amp;_xlfn.XLOOKUP(AR$2,WatchbillMONTHLY!$A$88:$U$88,OFFSET(WatchbillMONTHLY!$A$88:$U$88,1,2))))=$A97,_xlfn.XLOOKUP(AR$2,WatchbillMONTHLY!$A$88:$U$88,OFFSET(WatchbillMONTHLY!$A$88:$U$88,1,2)),FALSE),TRUE,FALSE)),
FALSE),FALSE)</f>
        <v>0</v>
      </c>
      <c r="AS97" s="209" t="b" cm="1">
        <f t="array" aca="1" ref="AS97" ca="1">IF(AND($A97 &gt; 0, L97 &gt; 0,AS$2&lt;MiscFormulas!$A$5+1),
_xlfn.IFNA(
_xlfn.IFNA(
_xlfn.IFNA(
_xlfn.IFNA(
_xlfn.IFNA(
_xlfn.IFNA(
IF(_xlfn.XLOOKUP(AS$2,WatchbillMONTHLY!$A$3:$U$3,OFFSET(WatchbillMONTHLY!$A$3:$U$3,1,2))=IF(_xlfn.XLOOKUP($A97,INDIRECT("_"&amp;_xlfn.XLOOKUP(AS$2,WatchbillMONTHLY!$A$3:$U$3,OFFSET(WatchbillMONTHLY!$A$3:$U$3,1,2))),INDIRECT("_"&amp;_xlfn.XLOOKUP(AS$2,WatchbillMONTHLY!$A$3:$U$3,OFFSET(WatchbillMONTHLY!$A$3:$U$3,1,2))))=$A97,_xlfn.XLOOKUP(AS$2,WatchbillMONTHLY!$A$3:$U$3,OFFSET(WatchbillMONTHLY!$A$3:$U$3,1,2)),FALSE),TRUE,FALSE),
IF(_xlfn.XLOOKUP(AS$2,WatchbillMONTHLY!$A$20:$U$20,OFFSET(WatchbillMONTHLY!$A$20:$U$20,1,2))=IF(_xlfn.XLOOKUP($A97,INDIRECT("_"&amp;_xlfn.XLOOKUP(AS$2,WatchbillMONTHLY!$A$20:$U$20,OFFSET(WatchbillMONTHLY!$A$20:$U$20,1,2))),INDIRECT("_"&amp;_xlfn.XLOOKUP(AS$2,WatchbillMONTHLY!$A$20:$U$20,OFFSET(WatchbillMONTHLY!$A$20:$U$20,1,2))))=$A97,_xlfn.XLOOKUP(AS$2,WatchbillMONTHLY!$A$20:$U$20,OFFSET(WatchbillMONTHLY!$A$20:$U$20,1,2)),FALSE),TRUE,FALSE)),
IF(_xlfn.XLOOKUP(AS$2,WatchbillMONTHLY!$A$37:$U$37,OFFSET(WatchbillMONTHLY!$A$37:$U$37,1,2))=IF(_xlfn.XLOOKUP($A97,INDIRECT("_"&amp;_xlfn.XLOOKUP(AS$2,WatchbillMONTHLY!$A$37:$U$37,OFFSET(WatchbillMONTHLY!$A$37:$U$37,1,2))),INDIRECT("_"&amp;_xlfn.XLOOKUP(AS$2,WatchbillMONTHLY!$A$37:$U$37,OFFSET(WatchbillMONTHLY!$A$37:$U$37,1,2))))=$A97,_xlfn.XLOOKUP(AS$2,WatchbillMONTHLY!$A$37:$U$37,OFFSET(WatchbillMONTHLY!$A$37:$U$37,1,2)),FALSE),TRUE,FALSE)),
IF(_xlfn.XLOOKUP(AS$2,WatchbillMONTHLY!$A$54:$U$54,OFFSET(WatchbillMONTHLY!$A$54:$U$54,1,2))=IF(_xlfn.XLOOKUP($A97,INDIRECT("_"&amp;_xlfn.XLOOKUP(AS$2,WatchbillMONTHLY!$A$54:$U$54,OFFSET(WatchbillMONTHLY!$A$54:$U$54,1,2))),INDIRECT("_"&amp;_xlfn.XLOOKUP(AS$2,WatchbillMONTHLY!$A$54:$U$54,OFFSET(WatchbillMONTHLY!$A$54:$U$54,1,2))))=$A97,_xlfn.XLOOKUP(AS$2,WatchbillMONTHLY!$A$54:$U$54,OFFSET(WatchbillMONTHLY!$A$54:$U$54,1,2)),FALSE),TRUE,FALSE)),
IF(_xlfn.XLOOKUP(AS$2,WatchbillMONTHLY!$A$71:$U$71,OFFSET(WatchbillMONTHLY!$A$71:$U$71,1,2))=IF(_xlfn.XLOOKUP($A97,INDIRECT("_"&amp;_xlfn.XLOOKUP(AS$2,WatchbillMONTHLY!$A$71:$U$71,OFFSET(WatchbillMONTHLY!$A$71:$U$71,1,2))),INDIRECT("_"&amp;_xlfn.XLOOKUP(AS$2,WatchbillMONTHLY!$A$71:$U$71,OFFSET(WatchbillMONTHLY!$A$71:$U$71,1,2))))=$A97,_xlfn.XLOOKUP(AS$2,WatchbillMONTHLY!$A$71:$U$71,OFFSET(WatchbillMONTHLY!$A$71:$U$71,1,2)),FALSE),TRUE,FALSE)),
IF(_xlfn.XLOOKUP(AS$2,WatchbillMONTHLY!$A$88:$U$88,OFFSET(WatchbillMONTHLY!$A$88:$U$88,1,2))=IF(_xlfn.XLOOKUP($A97,INDIRECT("_"&amp;_xlfn.XLOOKUP(AS$2,WatchbillMONTHLY!$A$88:$U$88,OFFSET(WatchbillMONTHLY!$A$88:$U$88,1,2))),INDIRECT("_"&amp;_xlfn.XLOOKUP(AS$2,WatchbillMONTHLY!$A$88:$U$88,OFFSET(WatchbillMONTHLY!$A$88:$U$88,1,2))))=$A97,_xlfn.XLOOKUP(AS$2,WatchbillMONTHLY!$A$88:$U$88,OFFSET(WatchbillMONTHLY!$A$88:$U$88,1,2)),FALSE),TRUE,FALSE)),
FALSE),FALSE)</f>
        <v>0</v>
      </c>
      <c r="AT97" s="209" t="b" cm="1">
        <f t="array" aca="1" ref="AT97" ca="1">IF(AND($A97 &gt; 0, M97 &gt; 0,AT$2&lt;MiscFormulas!$A$5+1),
_xlfn.IFNA(
_xlfn.IFNA(
_xlfn.IFNA(
_xlfn.IFNA(
_xlfn.IFNA(
_xlfn.IFNA(
IF(_xlfn.XLOOKUP(AT$2,WatchbillMONTHLY!$A$3:$U$3,OFFSET(WatchbillMONTHLY!$A$3:$U$3,1,2))=IF(_xlfn.XLOOKUP($A97,INDIRECT("_"&amp;_xlfn.XLOOKUP(AT$2,WatchbillMONTHLY!$A$3:$U$3,OFFSET(WatchbillMONTHLY!$A$3:$U$3,1,2))),INDIRECT("_"&amp;_xlfn.XLOOKUP(AT$2,WatchbillMONTHLY!$A$3:$U$3,OFFSET(WatchbillMONTHLY!$A$3:$U$3,1,2))))=$A97,_xlfn.XLOOKUP(AT$2,WatchbillMONTHLY!$A$3:$U$3,OFFSET(WatchbillMONTHLY!$A$3:$U$3,1,2)),FALSE),TRUE,FALSE),
IF(_xlfn.XLOOKUP(AT$2,WatchbillMONTHLY!$A$20:$U$20,OFFSET(WatchbillMONTHLY!$A$20:$U$20,1,2))=IF(_xlfn.XLOOKUP($A97,INDIRECT("_"&amp;_xlfn.XLOOKUP(AT$2,WatchbillMONTHLY!$A$20:$U$20,OFFSET(WatchbillMONTHLY!$A$20:$U$20,1,2))),INDIRECT("_"&amp;_xlfn.XLOOKUP(AT$2,WatchbillMONTHLY!$A$20:$U$20,OFFSET(WatchbillMONTHLY!$A$20:$U$20,1,2))))=$A97,_xlfn.XLOOKUP(AT$2,WatchbillMONTHLY!$A$20:$U$20,OFFSET(WatchbillMONTHLY!$A$20:$U$20,1,2)),FALSE),TRUE,FALSE)),
IF(_xlfn.XLOOKUP(AT$2,WatchbillMONTHLY!$A$37:$U$37,OFFSET(WatchbillMONTHLY!$A$37:$U$37,1,2))=IF(_xlfn.XLOOKUP($A97,INDIRECT("_"&amp;_xlfn.XLOOKUP(AT$2,WatchbillMONTHLY!$A$37:$U$37,OFFSET(WatchbillMONTHLY!$A$37:$U$37,1,2))),INDIRECT("_"&amp;_xlfn.XLOOKUP(AT$2,WatchbillMONTHLY!$A$37:$U$37,OFFSET(WatchbillMONTHLY!$A$37:$U$37,1,2))))=$A97,_xlfn.XLOOKUP(AT$2,WatchbillMONTHLY!$A$37:$U$37,OFFSET(WatchbillMONTHLY!$A$37:$U$37,1,2)),FALSE),TRUE,FALSE)),
IF(_xlfn.XLOOKUP(AT$2,WatchbillMONTHLY!$A$54:$U$54,OFFSET(WatchbillMONTHLY!$A$54:$U$54,1,2))=IF(_xlfn.XLOOKUP($A97,INDIRECT("_"&amp;_xlfn.XLOOKUP(AT$2,WatchbillMONTHLY!$A$54:$U$54,OFFSET(WatchbillMONTHLY!$A$54:$U$54,1,2))),INDIRECT("_"&amp;_xlfn.XLOOKUP(AT$2,WatchbillMONTHLY!$A$54:$U$54,OFFSET(WatchbillMONTHLY!$A$54:$U$54,1,2))))=$A97,_xlfn.XLOOKUP(AT$2,WatchbillMONTHLY!$A$54:$U$54,OFFSET(WatchbillMONTHLY!$A$54:$U$54,1,2)),FALSE),TRUE,FALSE)),
IF(_xlfn.XLOOKUP(AT$2,WatchbillMONTHLY!$A$71:$U$71,OFFSET(WatchbillMONTHLY!$A$71:$U$71,1,2))=IF(_xlfn.XLOOKUP($A97,INDIRECT("_"&amp;_xlfn.XLOOKUP(AT$2,WatchbillMONTHLY!$A$71:$U$71,OFFSET(WatchbillMONTHLY!$A$71:$U$71,1,2))),INDIRECT("_"&amp;_xlfn.XLOOKUP(AT$2,WatchbillMONTHLY!$A$71:$U$71,OFFSET(WatchbillMONTHLY!$A$71:$U$71,1,2))))=$A97,_xlfn.XLOOKUP(AT$2,WatchbillMONTHLY!$A$71:$U$71,OFFSET(WatchbillMONTHLY!$A$71:$U$71,1,2)),FALSE),TRUE,FALSE)),
IF(_xlfn.XLOOKUP(AT$2,WatchbillMONTHLY!$A$88:$U$88,OFFSET(WatchbillMONTHLY!$A$88:$U$88,1,2))=IF(_xlfn.XLOOKUP($A97,INDIRECT("_"&amp;_xlfn.XLOOKUP(AT$2,WatchbillMONTHLY!$A$88:$U$88,OFFSET(WatchbillMONTHLY!$A$88:$U$88,1,2))),INDIRECT("_"&amp;_xlfn.XLOOKUP(AT$2,WatchbillMONTHLY!$A$88:$U$88,OFFSET(WatchbillMONTHLY!$A$88:$U$88,1,2))))=$A97,_xlfn.XLOOKUP(AT$2,WatchbillMONTHLY!$A$88:$U$88,OFFSET(WatchbillMONTHLY!$A$88:$U$88,1,2)),FALSE),TRUE,FALSE)),
FALSE),FALSE)</f>
        <v>0</v>
      </c>
      <c r="AU97" s="209" t="b" cm="1">
        <f t="array" aca="1" ref="AU97" ca="1">IF(AND($A97 &gt; 0, N97 &gt; 0,AU$2&lt;MiscFormulas!$A$5+1),
_xlfn.IFNA(
_xlfn.IFNA(
_xlfn.IFNA(
_xlfn.IFNA(
_xlfn.IFNA(
_xlfn.IFNA(
IF(_xlfn.XLOOKUP(AU$2,WatchbillMONTHLY!$A$3:$U$3,OFFSET(WatchbillMONTHLY!$A$3:$U$3,1,2))=IF(_xlfn.XLOOKUP($A97,INDIRECT("_"&amp;_xlfn.XLOOKUP(AU$2,WatchbillMONTHLY!$A$3:$U$3,OFFSET(WatchbillMONTHLY!$A$3:$U$3,1,2))),INDIRECT("_"&amp;_xlfn.XLOOKUP(AU$2,WatchbillMONTHLY!$A$3:$U$3,OFFSET(WatchbillMONTHLY!$A$3:$U$3,1,2))))=$A97,_xlfn.XLOOKUP(AU$2,WatchbillMONTHLY!$A$3:$U$3,OFFSET(WatchbillMONTHLY!$A$3:$U$3,1,2)),FALSE),TRUE,FALSE),
IF(_xlfn.XLOOKUP(AU$2,WatchbillMONTHLY!$A$20:$U$20,OFFSET(WatchbillMONTHLY!$A$20:$U$20,1,2))=IF(_xlfn.XLOOKUP($A97,INDIRECT("_"&amp;_xlfn.XLOOKUP(AU$2,WatchbillMONTHLY!$A$20:$U$20,OFFSET(WatchbillMONTHLY!$A$20:$U$20,1,2))),INDIRECT("_"&amp;_xlfn.XLOOKUP(AU$2,WatchbillMONTHLY!$A$20:$U$20,OFFSET(WatchbillMONTHLY!$A$20:$U$20,1,2))))=$A97,_xlfn.XLOOKUP(AU$2,WatchbillMONTHLY!$A$20:$U$20,OFFSET(WatchbillMONTHLY!$A$20:$U$20,1,2)),FALSE),TRUE,FALSE)),
IF(_xlfn.XLOOKUP(AU$2,WatchbillMONTHLY!$A$37:$U$37,OFFSET(WatchbillMONTHLY!$A$37:$U$37,1,2))=IF(_xlfn.XLOOKUP($A97,INDIRECT("_"&amp;_xlfn.XLOOKUP(AU$2,WatchbillMONTHLY!$A$37:$U$37,OFFSET(WatchbillMONTHLY!$A$37:$U$37,1,2))),INDIRECT("_"&amp;_xlfn.XLOOKUP(AU$2,WatchbillMONTHLY!$A$37:$U$37,OFFSET(WatchbillMONTHLY!$A$37:$U$37,1,2))))=$A97,_xlfn.XLOOKUP(AU$2,WatchbillMONTHLY!$A$37:$U$37,OFFSET(WatchbillMONTHLY!$A$37:$U$37,1,2)),FALSE),TRUE,FALSE)),
IF(_xlfn.XLOOKUP(AU$2,WatchbillMONTHLY!$A$54:$U$54,OFFSET(WatchbillMONTHLY!$A$54:$U$54,1,2))=IF(_xlfn.XLOOKUP($A97,INDIRECT("_"&amp;_xlfn.XLOOKUP(AU$2,WatchbillMONTHLY!$A$54:$U$54,OFFSET(WatchbillMONTHLY!$A$54:$U$54,1,2))),INDIRECT("_"&amp;_xlfn.XLOOKUP(AU$2,WatchbillMONTHLY!$A$54:$U$54,OFFSET(WatchbillMONTHLY!$A$54:$U$54,1,2))))=$A97,_xlfn.XLOOKUP(AU$2,WatchbillMONTHLY!$A$54:$U$54,OFFSET(WatchbillMONTHLY!$A$54:$U$54,1,2)),FALSE),TRUE,FALSE)),
IF(_xlfn.XLOOKUP(AU$2,WatchbillMONTHLY!$A$71:$U$71,OFFSET(WatchbillMONTHLY!$A$71:$U$71,1,2))=IF(_xlfn.XLOOKUP($A97,INDIRECT("_"&amp;_xlfn.XLOOKUP(AU$2,WatchbillMONTHLY!$A$71:$U$71,OFFSET(WatchbillMONTHLY!$A$71:$U$71,1,2))),INDIRECT("_"&amp;_xlfn.XLOOKUP(AU$2,WatchbillMONTHLY!$A$71:$U$71,OFFSET(WatchbillMONTHLY!$A$71:$U$71,1,2))))=$A97,_xlfn.XLOOKUP(AU$2,WatchbillMONTHLY!$A$71:$U$71,OFFSET(WatchbillMONTHLY!$A$71:$U$71,1,2)),FALSE),TRUE,FALSE)),
IF(_xlfn.XLOOKUP(AU$2,WatchbillMONTHLY!$A$88:$U$88,OFFSET(WatchbillMONTHLY!$A$88:$U$88,1,2))=IF(_xlfn.XLOOKUP($A97,INDIRECT("_"&amp;_xlfn.XLOOKUP(AU$2,WatchbillMONTHLY!$A$88:$U$88,OFFSET(WatchbillMONTHLY!$A$88:$U$88,1,2))),INDIRECT("_"&amp;_xlfn.XLOOKUP(AU$2,WatchbillMONTHLY!$A$88:$U$88,OFFSET(WatchbillMONTHLY!$A$88:$U$88,1,2))))=$A97,_xlfn.XLOOKUP(AU$2,WatchbillMONTHLY!$A$88:$U$88,OFFSET(WatchbillMONTHLY!$A$88:$U$88,1,2)),FALSE),TRUE,FALSE)),
FALSE),FALSE)</f>
        <v>0</v>
      </c>
      <c r="AV97" s="209" t="b" cm="1">
        <f t="array" aca="1" ref="AV97" ca="1">IF(AND($A97 &gt; 0, O97 &gt; 0,AV$2&lt;MiscFormulas!$A$5+1),
_xlfn.IFNA(
_xlfn.IFNA(
_xlfn.IFNA(
_xlfn.IFNA(
_xlfn.IFNA(
_xlfn.IFNA(
IF(_xlfn.XLOOKUP(AV$2,WatchbillMONTHLY!$A$3:$U$3,OFFSET(WatchbillMONTHLY!$A$3:$U$3,1,2))=IF(_xlfn.XLOOKUP($A97,INDIRECT("_"&amp;_xlfn.XLOOKUP(AV$2,WatchbillMONTHLY!$A$3:$U$3,OFFSET(WatchbillMONTHLY!$A$3:$U$3,1,2))),INDIRECT("_"&amp;_xlfn.XLOOKUP(AV$2,WatchbillMONTHLY!$A$3:$U$3,OFFSET(WatchbillMONTHLY!$A$3:$U$3,1,2))))=$A97,_xlfn.XLOOKUP(AV$2,WatchbillMONTHLY!$A$3:$U$3,OFFSET(WatchbillMONTHLY!$A$3:$U$3,1,2)),FALSE),TRUE,FALSE),
IF(_xlfn.XLOOKUP(AV$2,WatchbillMONTHLY!$A$20:$U$20,OFFSET(WatchbillMONTHLY!$A$20:$U$20,1,2))=IF(_xlfn.XLOOKUP($A97,INDIRECT("_"&amp;_xlfn.XLOOKUP(AV$2,WatchbillMONTHLY!$A$20:$U$20,OFFSET(WatchbillMONTHLY!$A$20:$U$20,1,2))),INDIRECT("_"&amp;_xlfn.XLOOKUP(AV$2,WatchbillMONTHLY!$A$20:$U$20,OFFSET(WatchbillMONTHLY!$A$20:$U$20,1,2))))=$A97,_xlfn.XLOOKUP(AV$2,WatchbillMONTHLY!$A$20:$U$20,OFFSET(WatchbillMONTHLY!$A$20:$U$20,1,2)),FALSE),TRUE,FALSE)),
IF(_xlfn.XLOOKUP(AV$2,WatchbillMONTHLY!$A$37:$U$37,OFFSET(WatchbillMONTHLY!$A$37:$U$37,1,2))=IF(_xlfn.XLOOKUP($A97,INDIRECT("_"&amp;_xlfn.XLOOKUP(AV$2,WatchbillMONTHLY!$A$37:$U$37,OFFSET(WatchbillMONTHLY!$A$37:$U$37,1,2))),INDIRECT("_"&amp;_xlfn.XLOOKUP(AV$2,WatchbillMONTHLY!$A$37:$U$37,OFFSET(WatchbillMONTHLY!$A$37:$U$37,1,2))))=$A97,_xlfn.XLOOKUP(AV$2,WatchbillMONTHLY!$A$37:$U$37,OFFSET(WatchbillMONTHLY!$A$37:$U$37,1,2)),FALSE),TRUE,FALSE)),
IF(_xlfn.XLOOKUP(AV$2,WatchbillMONTHLY!$A$54:$U$54,OFFSET(WatchbillMONTHLY!$A$54:$U$54,1,2))=IF(_xlfn.XLOOKUP($A97,INDIRECT("_"&amp;_xlfn.XLOOKUP(AV$2,WatchbillMONTHLY!$A$54:$U$54,OFFSET(WatchbillMONTHLY!$A$54:$U$54,1,2))),INDIRECT("_"&amp;_xlfn.XLOOKUP(AV$2,WatchbillMONTHLY!$A$54:$U$54,OFFSET(WatchbillMONTHLY!$A$54:$U$54,1,2))))=$A97,_xlfn.XLOOKUP(AV$2,WatchbillMONTHLY!$A$54:$U$54,OFFSET(WatchbillMONTHLY!$A$54:$U$54,1,2)),FALSE),TRUE,FALSE)),
IF(_xlfn.XLOOKUP(AV$2,WatchbillMONTHLY!$A$71:$U$71,OFFSET(WatchbillMONTHLY!$A$71:$U$71,1,2))=IF(_xlfn.XLOOKUP($A97,INDIRECT("_"&amp;_xlfn.XLOOKUP(AV$2,WatchbillMONTHLY!$A$71:$U$71,OFFSET(WatchbillMONTHLY!$A$71:$U$71,1,2))),INDIRECT("_"&amp;_xlfn.XLOOKUP(AV$2,WatchbillMONTHLY!$A$71:$U$71,OFFSET(WatchbillMONTHLY!$A$71:$U$71,1,2))))=$A97,_xlfn.XLOOKUP(AV$2,WatchbillMONTHLY!$A$71:$U$71,OFFSET(WatchbillMONTHLY!$A$71:$U$71,1,2)),FALSE),TRUE,FALSE)),
IF(_xlfn.XLOOKUP(AV$2,WatchbillMONTHLY!$A$88:$U$88,OFFSET(WatchbillMONTHLY!$A$88:$U$88,1,2))=IF(_xlfn.XLOOKUP($A97,INDIRECT("_"&amp;_xlfn.XLOOKUP(AV$2,WatchbillMONTHLY!$A$88:$U$88,OFFSET(WatchbillMONTHLY!$A$88:$U$88,1,2))),INDIRECT("_"&amp;_xlfn.XLOOKUP(AV$2,WatchbillMONTHLY!$A$88:$U$88,OFFSET(WatchbillMONTHLY!$A$88:$U$88,1,2))))=$A97,_xlfn.XLOOKUP(AV$2,WatchbillMONTHLY!$A$88:$U$88,OFFSET(WatchbillMONTHLY!$A$88:$U$88,1,2)),FALSE),TRUE,FALSE)),
FALSE),FALSE)</f>
        <v>0</v>
      </c>
      <c r="AW97" s="209" t="b" cm="1">
        <f t="array" aca="1" ref="AW97" ca="1">IF(AND($A97 &gt; 0, P97 &gt; 0,AW$2&lt;MiscFormulas!$A$5+1),
_xlfn.IFNA(
_xlfn.IFNA(
_xlfn.IFNA(
_xlfn.IFNA(
_xlfn.IFNA(
_xlfn.IFNA(
IF(_xlfn.XLOOKUP(AW$2,WatchbillMONTHLY!$A$3:$U$3,OFFSET(WatchbillMONTHLY!$A$3:$U$3,1,2))=IF(_xlfn.XLOOKUP($A97,INDIRECT("_"&amp;_xlfn.XLOOKUP(AW$2,WatchbillMONTHLY!$A$3:$U$3,OFFSET(WatchbillMONTHLY!$A$3:$U$3,1,2))),INDIRECT("_"&amp;_xlfn.XLOOKUP(AW$2,WatchbillMONTHLY!$A$3:$U$3,OFFSET(WatchbillMONTHLY!$A$3:$U$3,1,2))))=$A97,_xlfn.XLOOKUP(AW$2,WatchbillMONTHLY!$A$3:$U$3,OFFSET(WatchbillMONTHLY!$A$3:$U$3,1,2)),FALSE),TRUE,FALSE),
IF(_xlfn.XLOOKUP(AW$2,WatchbillMONTHLY!$A$20:$U$20,OFFSET(WatchbillMONTHLY!$A$20:$U$20,1,2))=IF(_xlfn.XLOOKUP($A97,INDIRECT("_"&amp;_xlfn.XLOOKUP(AW$2,WatchbillMONTHLY!$A$20:$U$20,OFFSET(WatchbillMONTHLY!$A$20:$U$20,1,2))),INDIRECT("_"&amp;_xlfn.XLOOKUP(AW$2,WatchbillMONTHLY!$A$20:$U$20,OFFSET(WatchbillMONTHLY!$A$20:$U$20,1,2))))=$A97,_xlfn.XLOOKUP(AW$2,WatchbillMONTHLY!$A$20:$U$20,OFFSET(WatchbillMONTHLY!$A$20:$U$20,1,2)),FALSE),TRUE,FALSE)),
IF(_xlfn.XLOOKUP(AW$2,WatchbillMONTHLY!$A$37:$U$37,OFFSET(WatchbillMONTHLY!$A$37:$U$37,1,2))=IF(_xlfn.XLOOKUP($A97,INDIRECT("_"&amp;_xlfn.XLOOKUP(AW$2,WatchbillMONTHLY!$A$37:$U$37,OFFSET(WatchbillMONTHLY!$A$37:$U$37,1,2))),INDIRECT("_"&amp;_xlfn.XLOOKUP(AW$2,WatchbillMONTHLY!$A$37:$U$37,OFFSET(WatchbillMONTHLY!$A$37:$U$37,1,2))))=$A97,_xlfn.XLOOKUP(AW$2,WatchbillMONTHLY!$A$37:$U$37,OFFSET(WatchbillMONTHLY!$A$37:$U$37,1,2)),FALSE),TRUE,FALSE)),
IF(_xlfn.XLOOKUP(AW$2,WatchbillMONTHLY!$A$54:$U$54,OFFSET(WatchbillMONTHLY!$A$54:$U$54,1,2))=IF(_xlfn.XLOOKUP($A97,INDIRECT("_"&amp;_xlfn.XLOOKUP(AW$2,WatchbillMONTHLY!$A$54:$U$54,OFFSET(WatchbillMONTHLY!$A$54:$U$54,1,2))),INDIRECT("_"&amp;_xlfn.XLOOKUP(AW$2,WatchbillMONTHLY!$A$54:$U$54,OFFSET(WatchbillMONTHLY!$A$54:$U$54,1,2))))=$A97,_xlfn.XLOOKUP(AW$2,WatchbillMONTHLY!$A$54:$U$54,OFFSET(WatchbillMONTHLY!$A$54:$U$54,1,2)),FALSE),TRUE,FALSE)),
IF(_xlfn.XLOOKUP(AW$2,WatchbillMONTHLY!$A$71:$U$71,OFFSET(WatchbillMONTHLY!$A$71:$U$71,1,2))=IF(_xlfn.XLOOKUP($A97,INDIRECT("_"&amp;_xlfn.XLOOKUP(AW$2,WatchbillMONTHLY!$A$71:$U$71,OFFSET(WatchbillMONTHLY!$A$71:$U$71,1,2))),INDIRECT("_"&amp;_xlfn.XLOOKUP(AW$2,WatchbillMONTHLY!$A$71:$U$71,OFFSET(WatchbillMONTHLY!$A$71:$U$71,1,2))))=$A97,_xlfn.XLOOKUP(AW$2,WatchbillMONTHLY!$A$71:$U$71,OFFSET(WatchbillMONTHLY!$A$71:$U$71,1,2)),FALSE),TRUE,FALSE)),
IF(_xlfn.XLOOKUP(AW$2,WatchbillMONTHLY!$A$88:$U$88,OFFSET(WatchbillMONTHLY!$A$88:$U$88,1,2))=IF(_xlfn.XLOOKUP($A97,INDIRECT("_"&amp;_xlfn.XLOOKUP(AW$2,WatchbillMONTHLY!$A$88:$U$88,OFFSET(WatchbillMONTHLY!$A$88:$U$88,1,2))),INDIRECT("_"&amp;_xlfn.XLOOKUP(AW$2,WatchbillMONTHLY!$A$88:$U$88,OFFSET(WatchbillMONTHLY!$A$88:$U$88,1,2))))=$A97,_xlfn.XLOOKUP(AW$2,WatchbillMONTHLY!$A$88:$U$88,OFFSET(WatchbillMONTHLY!$A$88:$U$88,1,2)),FALSE),TRUE,FALSE)),
FALSE),FALSE)</f>
        <v>0</v>
      </c>
      <c r="AX97" s="209" t="b" cm="1">
        <f t="array" aca="1" ref="AX97" ca="1">IF(AND($A97 &gt; 0, Q97 &gt; 0,AX$2&lt;MiscFormulas!$A$5+1),
_xlfn.IFNA(
_xlfn.IFNA(
_xlfn.IFNA(
_xlfn.IFNA(
_xlfn.IFNA(
_xlfn.IFNA(
IF(_xlfn.XLOOKUP(AX$2,WatchbillMONTHLY!$A$3:$U$3,OFFSET(WatchbillMONTHLY!$A$3:$U$3,1,2))=IF(_xlfn.XLOOKUP($A97,INDIRECT("_"&amp;_xlfn.XLOOKUP(AX$2,WatchbillMONTHLY!$A$3:$U$3,OFFSET(WatchbillMONTHLY!$A$3:$U$3,1,2))),INDIRECT("_"&amp;_xlfn.XLOOKUP(AX$2,WatchbillMONTHLY!$A$3:$U$3,OFFSET(WatchbillMONTHLY!$A$3:$U$3,1,2))))=$A97,_xlfn.XLOOKUP(AX$2,WatchbillMONTHLY!$A$3:$U$3,OFFSET(WatchbillMONTHLY!$A$3:$U$3,1,2)),FALSE),TRUE,FALSE),
IF(_xlfn.XLOOKUP(AX$2,WatchbillMONTHLY!$A$20:$U$20,OFFSET(WatchbillMONTHLY!$A$20:$U$20,1,2))=IF(_xlfn.XLOOKUP($A97,INDIRECT("_"&amp;_xlfn.XLOOKUP(AX$2,WatchbillMONTHLY!$A$20:$U$20,OFFSET(WatchbillMONTHLY!$A$20:$U$20,1,2))),INDIRECT("_"&amp;_xlfn.XLOOKUP(AX$2,WatchbillMONTHLY!$A$20:$U$20,OFFSET(WatchbillMONTHLY!$A$20:$U$20,1,2))))=$A97,_xlfn.XLOOKUP(AX$2,WatchbillMONTHLY!$A$20:$U$20,OFFSET(WatchbillMONTHLY!$A$20:$U$20,1,2)),FALSE),TRUE,FALSE)),
IF(_xlfn.XLOOKUP(AX$2,WatchbillMONTHLY!$A$37:$U$37,OFFSET(WatchbillMONTHLY!$A$37:$U$37,1,2))=IF(_xlfn.XLOOKUP($A97,INDIRECT("_"&amp;_xlfn.XLOOKUP(AX$2,WatchbillMONTHLY!$A$37:$U$37,OFFSET(WatchbillMONTHLY!$A$37:$U$37,1,2))),INDIRECT("_"&amp;_xlfn.XLOOKUP(AX$2,WatchbillMONTHLY!$A$37:$U$37,OFFSET(WatchbillMONTHLY!$A$37:$U$37,1,2))))=$A97,_xlfn.XLOOKUP(AX$2,WatchbillMONTHLY!$A$37:$U$37,OFFSET(WatchbillMONTHLY!$A$37:$U$37,1,2)),FALSE),TRUE,FALSE)),
IF(_xlfn.XLOOKUP(AX$2,WatchbillMONTHLY!$A$54:$U$54,OFFSET(WatchbillMONTHLY!$A$54:$U$54,1,2))=IF(_xlfn.XLOOKUP($A97,INDIRECT("_"&amp;_xlfn.XLOOKUP(AX$2,WatchbillMONTHLY!$A$54:$U$54,OFFSET(WatchbillMONTHLY!$A$54:$U$54,1,2))),INDIRECT("_"&amp;_xlfn.XLOOKUP(AX$2,WatchbillMONTHLY!$A$54:$U$54,OFFSET(WatchbillMONTHLY!$A$54:$U$54,1,2))))=$A97,_xlfn.XLOOKUP(AX$2,WatchbillMONTHLY!$A$54:$U$54,OFFSET(WatchbillMONTHLY!$A$54:$U$54,1,2)),FALSE),TRUE,FALSE)),
IF(_xlfn.XLOOKUP(AX$2,WatchbillMONTHLY!$A$71:$U$71,OFFSET(WatchbillMONTHLY!$A$71:$U$71,1,2))=IF(_xlfn.XLOOKUP($A97,INDIRECT("_"&amp;_xlfn.XLOOKUP(AX$2,WatchbillMONTHLY!$A$71:$U$71,OFFSET(WatchbillMONTHLY!$A$71:$U$71,1,2))),INDIRECT("_"&amp;_xlfn.XLOOKUP(AX$2,WatchbillMONTHLY!$A$71:$U$71,OFFSET(WatchbillMONTHLY!$A$71:$U$71,1,2))))=$A97,_xlfn.XLOOKUP(AX$2,WatchbillMONTHLY!$A$71:$U$71,OFFSET(WatchbillMONTHLY!$A$71:$U$71,1,2)),FALSE),TRUE,FALSE)),
IF(_xlfn.XLOOKUP(AX$2,WatchbillMONTHLY!$A$88:$U$88,OFFSET(WatchbillMONTHLY!$A$88:$U$88,1,2))=IF(_xlfn.XLOOKUP($A97,INDIRECT("_"&amp;_xlfn.XLOOKUP(AX$2,WatchbillMONTHLY!$A$88:$U$88,OFFSET(WatchbillMONTHLY!$A$88:$U$88,1,2))),INDIRECT("_"&amp;_xlfn.XLOOKUP(AX$2,WatchbillMONTHLY!$A$88:$U$88,OFFSET(WatchbillMONTHLY!$A$88:$U$88,1,2))))=$A97,_xlfn.XLOOKUP(AX$2,WatchbillMONTHLY!$A$88:$U$88,OFFSET(WatchbillMONTHLY!$A$88:$U$88,1,2)),FALSE),TRUE,FALSE)),
FALSE),FALSE)</f>
        <v>0</v>
      </c>
      <c r="AY97" s="209" t="b" cm="1">
        <f t="array" aca="1" ref="AY97" ca="1">IF(AND($A97 &gt; 0, R97 &gt; 0,AY$2&lt;MiscFormulas!$A$5+1),
_xlfn.IFNA(
_xlfn.IFNA(
_xlfn.IFNA(
_xlfn.IFNA(
_xlfn.IFNA(
_xlfn.IFNA(
IF(_xlfn.XLOOKUP(AY$2,WatchbillMONTHLY!$A$3:$U$3,OFFSET(WatchbillMONTHLY!$A$3:$U$3,1,2))=IF(_xlfn.XLOOKUP($A97,INDIRECT("_"&amp;_xlfn.XLOOKUP(AY$2,WatchbillMONTHLY!$A$3:$U$3,OFFSET(WatchbillMONTHLY!$A$3:$U$3,1,2))),INDIRECT("_"&amp;_xlfn.XLOOKUP(AY$2,WatchbillMONTHLY!$A$3:$U$3,OFFSET(WatchbillMONTHLY!$A$3:$U$3,1,2))))=$A97,_xlfn.XLOOKUP(AY$2,WatchbillMONTHLY!$A$3:$U$3,OFFSET(WatchbillMONTHLY!$A$3:$U$3,1,2)),FALSE),TRUE,FALSE),
IF(_xlfn.XLOOKUP(AY$2,WatchbillMONTHLY!$A$20:$U$20,OFFSET(WatchbillMONTHLY!$A$20:$U$20,1,2))=IF(_xlfn.XLOOKUP($A97,INDIRECT("_"&amp;_xlfn.XLOOKUP(AY$2,WatchbillMONTHLY!$A$20:$U$20,OFFSET(WatchbillMONTHLY!$A$20:$U$20,1,2))),INDIRECT("_"&amp;_xlfn.XLOOKUP(AY$2,WatchbillMONTHLY!$A$20:$U$20,OFFSET(WatchbillMONTHLY!$A$20:$U$20,1,2))))=$A97,_xlfn.XLOOKUP(AY$2,WatchbillMONTHLY!$A$20:$U$20,OFFSET(WatchbillMONTHLY!$A$20:$U$20,1,2)),FALSE),TRUE,FALSE)),
IF(_xlfn.XLOOKUP(AY$2,WatchbillMONTHLY!$A$37:$U$37,OFFSET(WatchbillMONTHLY!$A$37:$U$37,1,2))=IF(_xlfn.XLOOKUP($A97,INDIRECT("_"&amp;_xlfn.XLOOKUP(AY$2,WatchbillMONTHLY!$A$37:$U$37,OFFSET(WatchbillMONTHLY!$A$37:$U$37,1,2))),INDIRECT("_"&amp;_xlfn.XLOOKUP(AY$2,WatchbillMONTHLY!$A$37:$U$37,OFFSET(WatchbillMONTHLY!$A$37:$U$37,1,2))))=$A97,_xlfn.XLOOKUP(AY$2,WatchbillMONTHLY!$A$37:$U$37,OFFSET(WatchbillMONTHLY!$A$37:$U$37,1,2)),FALSE),TRUE,FALSE)),
IF(_xlfn.XLOOKUP(AY$2,WatchbillMONTHLY!$A$54:$U$54,OFFSET(WatchbillMONTHLY!$A$54:$U$54,1,2))=IF(_xlfn.XLOOKUP($A97,INDIRECT("_"&amp;_xlfn.XLOOKUP(AY$2,WatchbillMONTHLY!$A$54:$U$54,OFFSET(WatchbillMONTHLY!$A$54:$U$54,1,2))),INDIRECT("_"&amp;_xlfn.XLOOKUP(AY$2,WatchbillMONTHLY!$A$54:$U$54,OFFSET(WatchbillMONTHLY!$A$54:$U$54,1,2))))=$A97,_xlfn.XLOOKUP(AY$2,WatchbillMONTHLY!$A$54:$U$54,OFFSET(WatchbillMONTHLY!$A$54:$U$54,1,2)),FALSE),TRUE,FALSE)),
IF(_xlfn.XLOOKUP(AY$2,WatchbillMONTHLY!$A$71:$U$71,OFFSET(WatchbillMONTHLY!$A$71:$U$71,1,2))=IF(_xlfn.XLOOKUP($A97,INDIRECT("_"&amp;_xlfn.XLOOKUP(AY$2,WatchbillMONTHLY!$A$71:$U$71,OFFSET(WatchbillMONTHLY!$A$71:$U$71,1,2))),INDIRECT("_"&amp;_xlfn.XLOOKUP(AY$2,WatchbillMONTHLY!$A$71:$U$71,OFFSET(WatchbillMONTHLY!$A$71:$U$71,1,2))))=$A97,_xlfn.XLOOKUP(AY$2,WatchbillMONTHLY!$A$71:$U$71,OFFSET(WatchbillMONTHLY!$A$71:$U$71,1,2)),FALSE),TRUE,FALSE)),
IF(_xlfn.XLOOKUP(AY$2,WatchbillMONTHLY!$A$88:$U$88,OFFSET(WatchbillMONTHLY!$A$88:$U$88,1,2))=IF(_xlfn.XLOOKUP($A97,INDIRECT("_"&amp;_xlfn.XLOOKUP(AY$2,WatchbillMONTHLY!$A$88:$U$88,OFFSET(WatchbillMONTHLY!$A$88:$U$88,1,2))),INDIRECT("_"&amp;_xlfn.XLOOKUP(AY$2,WatchbillMONTHLY!$A$88:$U$88,OFFSET(WatchbillMONTHLY!$A$88:$U$88,1,2))))=$A97,_xlfn.XLOOKUP(AY$2,WatchbillMONTHLY!$A$88:$U$88,OFFSET(WatchbillMONTHLY!$A$88:$U$88,1,2)),FALSE),TRUE,FALSE)),
FALSE),FALSE)</f>
        <v>0</v>
      </c>
      <c r="AZ97" s="209" t="b" cm="1">
        <f t="array" aca="1" ref="AZ97" ca="1">IF(AND($A97 &gt; 0, S97 &gt; 0,AZ$2&lt;MiscFormulas!$A$5+1),
_xlfn.IFNA(
_xlfn.IFNA(
_xlfn.IFNA(
_xlfn.IFNA(
_xlfn.IFNA(
_xlfn.IFNA(
IF(_xlfn.XLOOKUP(AZ$2,WatchbillMONTHLY!$A$3:$U$3,OFFSET(WatchbillMONTHLY!$A$3:$U$3,1,2))=IF(_xlfn.XLOOKUP($A97,INDIRECT("_"&amp;_xlfn.XLOOKUP(AZ$2,WatchbillMONTHLY!$A$3:$U$3,OFFSET(WatchbillMONTHLY!$A$3:$U$3,1,2))),INDIRECT("_"&amp;_xlfn.XLOOKUP(AZ$2,WatchbillMONTHLY!$A$3:$U$3,OFFSET(WatchbillMONTHLY!$A$3:$U$3,1,2))))=$A97,_xlfn.XLOOKUP(AZ$2,WatchbillMONTHLY!$A$3:$U$3,OFFSET(WatchbillMONTHLY!$A$3:$U$3,1,2)),FALSE),TRUE,FALSE),
IF(_xlfn.XLOOKUP(AZ$2,WatchbillMONTHLY!$A$20:$U$20,OFFSET(WatchbillMONTHLY!$A$20:$U$20,1,2))=IF(_xlfn.XLOOKUP($A97,INDIRECT("_"&amp;_xlfn.XLOOKUP(AZ$2,WatchbillMONTHLY!$A$20:$U$20,OFFSET(WatchbillMONTHLY!$A$20:$U$20,1,2))),INDIRECT("_"&amp;_xlfn.XLOOKUP(AZ$2,WatchbillMONTHLY!$A$20:$U$20,OFFSET(WatchbillMONTHLY!$A$20:$U$20,1,2))))=$A97,_xlfn.XLOOKUP(AZ$2,WatchbillMONTHLY!$A$20:$U$20,OFFSET(WatchbillMONTHLY!$A$20:$U$20,1,2)),FALSE),TRUE,FALSE)),
IF(_xlfn.XLOOKUP(AZ$2,WatchbillMONTHLY!$A$37:$U$37,OFFSET(WatchbillMONTHLY!$A$37:$U$37,1,2))=IF(_xlfn.XLOOKUP($A97,INDIRECT("_"&amp;_xlfn.XLOOKUP(AZ$2,WatchbillMONTHLY!$A$37:$U$37,OFFSET(WatchbillMONTHLY!$A$37:$U$37,1,2))),INDIRECT("_"&amp;_xlfn.XLOOKUP(AZ$2,WatchbillMONTHLY!$A$37:$U$37,OFFSET(WatchbillMONTHLY!$A$37:$U$37,1,2))))=$A97,_xlfn.XLOOKUP(AZ$2,WatchbillMONTHLY!$A$37:$U$37,OFFSET(WatchbillMONTHLY!$A$37:$U$37,1,2)),FALSE),TRUE,FALSE)),
IF(_xlfn.XLOOKUP(AZ$2,WatchbillMONTHLY!$A$54:$U$54,OFFSET(WatchbillMONTHLY!$A$54:$U$54,1,2))=IF(_xlfn.XLOOKUP($A97,INDIRECT("_"&amp;_xlfn.XLOOKUP(AZ$2,WatchbillMONTHLY!$A$54:$U$54,OFFSET(WatchbillMONTHLY!$A$54:$U$54,1,2))),INDIRECT("_"&amp;_xlfn.XLOOKUP(AZ$2,WatchbillMONTHLY!$A$54:$U$54,OFFSET(WatchbillMONTHLY!$A$54:$U$54,1,2))))=$A97,_xlfn.XLOOKUP(AZ$2,WatchbillMONTHLY!$A$54:$U$54,OFFSET(WatchbillMONTHLY!$A$54:$U$54,1,2)),FALSE),TRUE,FALSE)),
IF(_xlfn.XLOOKUP(AZ$2,WatchbillMONTHLY!$A$71:$U$71,OFFSET(WatchbillMONTHLY!$A$71:$U$71,1,2))=IF(_xlfn.XLOOKUP($A97,INDIRECT("_"&amp;_xlfn.XLOOKUP(AZ$2,WatchbillMONTHLY!$A$71:$U$71,OFFSET(WatchbillMONTHLY!$A$71:$U$71,1,2))),INDIRECT("_"&amp;_xlfn.XLOOKUP(AZ$2,WatchbillMONTHLY!$A$71:$U$71,OFFSET(WatchbillMONTHLY!$A$71:$U$71,1,2))))=$A97,_xlfn.XLOOKUP(AZ$2,WatchbillMONTHLY!$A$71:$U$71,OFFSET(WatchbillMONTHLY!$A$71:$U$71,1,2)),FALSE),TRUE,FALSE)),
IF(_xlfn.XLOOKUP(AZ$2,WatchbillMONTHLY!$A$88:$U$88,OFFSET(WatchbillMONTHLY!$A$88:$U$88,1,2))=IF(_xlfn.XLOOKUP($A97,INDIRECT("_"&amp;_xlfn.XLOOKUP(AZ$2,WatchbillMONTHLY!$A$88:$U$88,OFFSET(WatchbillMONTHLY!$A$88:$U$88,1,2))),INDIRECT("_"&amp;_xlfn.XLOOKUP(AZ$2,WatchbillMONTHLY!$A$88:$U$88,OFFSET(WatchbillMONTHLY!$A$88:$U$88,1,2))))=$A97,_xlfn.XLOOKUP(AZ$2,WatchbillMONTHLY!$A$88:$U$88,OFFSET(WatchbillMONTHLY!$A$88:$U$88,1,2)),FALSE),TRUE,FALSE)),
FALSE),FALSE)</f>
        <v>0</v>
      </c>
      <c r="BA97" s="209" t="b" cm="1">
        <f t="array" aca="1" ref="BA97" ca="1">IF(AND($A97 &gt; 0, T97 &gt; 0,BA$2&lt;MiscFormulas!$A$5+1),
_xlfn.IFNA(
_xlfn.IFNA(
_xlfn.IFNA(
_xlfn.IFNA(
_xlfn.IFNA(
_xlfn.IFNA(
IF(_xlfn.XLOOKUP(BA$2,WatchbillMONTHLY!$A$3:$U$3,OFFSET(WatchbillMONTHLY!$A$3:$U$3,1,2))=IF(_xlfn.XLOOKUP($A97,INDIRECT("_"&amp;_xlfn.XLOOKUP(BA$2,WatchbillMONTHLY!$A$3:$U$3,OFFSET(WatchbillMONTHLY!$A$3:$U$3,1,2))),INDIRECT("_"&amp;_xlfn.XLOOKUP(BA$2,WatchbillMONTHLY!$A$3:$U$3,OFFSET(WatchbillMONTHLY!$A$3:$U$3,1,2))))=$A97,_xlfn.XLOOKUP(BA$2,WatchbillMONTHLY!$A$3:$U$3,OFFSET(WatchbillMONTHLY!$A$3:$U$3,1,2)),FALSE),TRUE,FALSE),
IF(_xlfn.XLOOKUP(BA$2,WatchbillMONTHLY!$A$20:$U$20,OFFSET(WatchbillMONTHLY!$A$20:$U$20,1,2))=IF(_xlfn.XLOOKUP($A97,INDIRECT("_"&amp;_xlfn.XLOOKUP(BA$2,WatchbillMONTHLY!$A$20:$U$20,OFFSET(WatchbillMONTHLY!$A$20:$U$20,1,2))),INDIRECT("_"&amp;_xlfn.XLOOKUP(BA$2,WatchbillMONTHLY!$A$20:$U$20,OFFSET(WatchbillMONTHLY!$A$20:$U$20,1,2))))=$A97,_xlfn.XLOOKUP(BA$2,WatchbillMONTHLY!$A$20:$U$20,OFFSET(WatchbillMONTHLY!$A$20:$U$20,1,2)),FALSE),TRUE,FALSE)),
IF(_xlfn.XLOOKUP(BA$2,WatchbillMONTHLY!$A$37:$U$37,OFFSET(WatchbillMONTHLY!$A$37:$U$37,1,2))=IF(_xlfn.XLOOKUP($A97,INDIRECT("_"&amp;_xlfn.XLOOKUP(BA$2,WatchbillMONTHLY!$A$37:$U$37,OFFSET(WatchbillMONTHLY!$A$37:$U$37,1,2))),INDIRECT("_"&amp;_xlfn.XLOOKUP(BA$2,WatchbillMONTHLY!$A$37:$U$37,OFFSET(WatchbillMONTHLY!$A$37:$U$37,1,2))))=$A97,_xlfn.XLOOKUP(BA$2,WatchbillMONTHLY!$A$37:$U$37,OFFSET(WatchbillMONTHLY!$A$37:$U$37,1,2)),FALSE),TRUE,FALSE)),
IF(_xlfn.XLOOKUP(BA$2,WatchbillMONTHLY!$A$54:$U$54,OFFSET(WatchbillMONTHLY!$A$54:$U$54,1,2))=IF(_xlfn.XLOOKUP($A97,INDIRECT("_"&amp;_xlfn.XLOOKUP(BA$2,WatchbillMONTHLY!$A$54:$U$54,OFFSET(WatchbillMONTHLY!$A$54:$U$54,1,2))),INDIRECT("_"&amp;_xlfn.XLOOKUP(BA$2,WatchbillMONTHLY!$A$54:$U$54,OFFSET(WatchbillMONTHLY!$A$54:$U$54,1,2))))=$A97,_xlfn.XLOOKUP(BA$2,WatchbillMONTHLY!$A$54:$U$54,OFFSET(WatchbillMONTHLY!$A$54:$U$54,1,2)),FALSE),TRUE,FALSE)),
IF(_xlfn.XLOOKUP(BA$2,WatchbillMONTHLY!$A$71:$U$71,OFFSET(WatchbillMONTHLY!$A$71:$U$71,1,2))=IF(_xlfn.XLOOKUP($A97,INDIRECT("_"&amp;_xlfn.XLOOKUP(BA$2,WatchbillMONTHLY!$A$71:$U$71,OFFSET(WatchbillMONTHLY!$A$71:$U$71,1,2))),INDIRECT("_"&amp;_xlfn.XLOOKUP(BA$2,WatchbillMONTHLY!$A$71:$U$71,OFFSET(WatchbillMONTHLY!$A$71:$U$71,1,2))))=$A97,_xlfn.XLOOKUP(BA$2,WatchbillMONTHLY!$A$71:$U$71,OFFSET(WatchbillMONTHLY!$A$71:$U$71,1,2)),FALSE),TRUE,FALSE)),
IF(_xlfn.XLOOKUP(BA$2,WatchbillMONTHLY!$A$88:$U$88,OFFSET(WatchbillMONTHLY!$A$88:$U$88,1,2))=IF(_xlfn.XLOOKUP($A97,INDIRECT("_"&amp;_xlfn.XLOOKUP(BA$2,WatchbillMONTHLY!$A$88:$U$88,OFFSET(WatchbillMONTHLY!$A$88:$U$88,1,2))),INDIRECT("_"&amp;_xlfn.XLOOKUP(BA$2,WatchbillMONTHLY!$A$88:$U$88,OFFSET(WatchbillMONTHLY!$A$88:$U$88,1,2))))=$A97,_xlfn.XLOOKUP(BA$2,WatchbillMONTHLY!$A$88:$U$88,OFFSET(WatchbillMONTHLY!$A$88:$U$88,1,2)),FALSE),TRUE,FALSE)),
FALSE),FALSE)</f>
        <v>0</v>
      </c>
      <c r="BB97" s="209" t="b" cm="1">
        <f t="array" aca="1" ref="BB97" ca="1">IF(AND($A97 &gt; 0, U97 &gt; 0,BB$2&lt;MiscFormulas!$A$5+1),
_xlfn.IFNA(
_xlfn.IFNA(
_xlfn.IFNA(
_xlfn.IFNA(
_xlfn.IFNA(
_xlfn.IFNA(
IF(_xlfn.XLOOKUP(BB$2,WatchbillMONTHLY!$A$3:$U$3,OFFSET(WatchbillMONTHLY!$A$3:$U$3,1,2))=IF(_xlfn.XLOOKUP($A97,INDIRECT("_"&amp;_xlfn.XLOOKUP(BB$2,WatchbillMONTHLY!$A$3:$U$3,OFFSET(WatchbillMONTHLY!$A$3:$U$3,1,2))),INDIRECT("_"&amp;_xlfn.XLOOKUP(BB$2,WatchbillMONTHLY!$A$3:$U$3,OFFSET(WatchbillMONTHLY!$A$3:$U$3,1,2))))=$A97,_xlfn.XLOOKUP(BB$2,WatchbillMONTHLY!$A$3:$U$3,OFFSET(WatchbillMONTHLY!$A$3:$U$3,1,2)),FALSE),TRUE,FALSE),
IF(_xlfn.XLOOKUP(BB$2,WatchbillMONTHLY!$A$20:$U$20,OFFSET(WatchbillMONTHLY!$A$20:$U$20,1,2))=IF(_xlfn.XLOOKUP($A97,INDIRECT("_"&amp;_xlfn.XLOOKUP(BB$2,WatchbillMONTHLY!$A$20:$U$20,OFFSET(WatchbillMONTHLY!$A$20:$U$20,1,2))),INDIRECT("_"&amp;_xlfn.XLOOKUP(BB$2,WatchbillMONTHLY!$A$20:$U$20,OFFSET(WatchbillMONTHLY!$A$20:$U$20,1,2))))=$A97,_xlfn.XLOOKUP(BB$2,WatchbillMONTHLY!$A$20:$U$20,OFFSET(WatchbillMONTHLY!$A$20:$U$20,1,2)),FALSE),TRUE,FALSE)),
IF(_xlfn.XLOOKUP(BB$2,WatchbillMONTHLY!$A$37:$U$37,OFFSET(WatchbillMONTHLY!$A$37:$U$37,1,2))=IF(_xlfn.XLOOKUP($A97,INDIRECT("_"&amp;_xlfn.XLOOKUP(BB$2,WatchbillMONTHLY!$A$37:$U$37,OFFSET(WatchbillMONTHLY!$A$37:$U$37,1,2))),INDIRECT("_"&amp;_xlfn.XLOOKUP(BB$2,WatchbillMONTHLY!$A$37:$U$37,OFFSET(WatchbillMONTHLY!$A$37:$U$37,1,2))))=$A97,_xlfn.XLOOKUP(BB$2,WatchbillMONTHLY!$A$37:$U$37,OFFSET(WatchbillMONTHLY!$A$37:$U$37,1,2)),FALSE),TRUE,FALSE)),
IF(_xlfn.XLOOKUP(BB$2,WatchbillMONTHLY!$A$54:$U$54,OFFSET(WatchbillMONTHLY!$A$54:$U$54,1,2))=IF(_xlfn.XLOOKUP($A97,INDIRECT("_"&amp;_xlfn.XLOOKUP(BB$2,WatchbillMONTHLY!$A$54:$U$54,OFFSET(WatchbillMONTHLY!$A$54:$U$54,1,2))),INDIRECT("_"&amp;_xlfn.XLOOKUP(BB$2,WatchbillMONTHLY!$A$54:$U$54,OFFSET(WatchbillMONTHLY!$A$54:$U$54,1,2))))=$A97,_xlfn.XLOOKUP(BB$2,WatchbillMONTHLY!$A$54:$U$54,OFFSET(WatchbillMONTHLY!$A$54:$U$54,1,2)),FALSE),TRUE,FALSE)),
IF(_xlfn.XLOOKUP(BB$2,WatchbillMONTHLY!$A$71:$U$71,OFFSET(WatchbillMONTHLY!$A$71:$U$71,1,2))=IF(_xlfn.XLOOKUP($A97,INDIRECT("_"&amp;_xlfn.XLOOKUP(BB$2,WatchbillMONTHLY!$A$71:$U$71,OFFSET(WatchbillMONTHLY!$A$71:$U$71,1,2))),INDIRECT("_"&amp;_xlfn.XLOOKUP(BB$2,WatchbillMONTHLY!$A$71:$U$71,OFFSET(WatchbillMONTHLY!$A$71:$U$71,1,2))))=$A97,_xlfn.XLOOKUP(BB$2,WatchbillMONTHLY!$A$71:$U$71,OFFSET(WatchbillMONTHLY!$A$71:$U$71,1,2)),FALSE),TRUE,FALSE)),
IF(_xlfn.XLOOKUP(BB$2,WatchbillMONTHLY!$A$88:$U$88,OFFSET(WatchbillMONTHLY!$A$88:$U$88,1,2))=IF(_xlfn.XLOOKUP($A97,INDIRECT("_"&amp;_xlfn.XLOOKUP(BB$2,WatchbillMONTHLY!$A$88:$U$88,OFFSET(WatchbillMONTHLY!$A$88:$U$88,1,2))),INDIRECT("_"&amp;_xlfn.XLOOKUP(BB$2,WatchbillMONTHLY!$A$88:$U$88,OFFSET(WatchbillMONTHLY!$A$88:$U$88,1,2))))=$A97,_xlfn.XLOOKUP(BB$2,WatchbillMONTHLY!$A$88:$U$88,OFFSET(WatchbillMONTHLY!$A$88:$U$88,1,2)),FALSE),TRUE,FALSE)),
FALSE),FALSE)</f>
        <v>0</v>
      </c>
      <c r="BC97" s="209" t="b" cm="1">
        <f t="array" aca="1" ref="BC97" ca="1">IF(AND($A97 &gt; 0, V97 &gt; 0,BC$2&lt;MiscFormulas!$A$5+1),
_xlfn.IFNA(
_xlfn.IFNA(
_xlfn.IFNA(
_xlfn.IFNA(
_xlfn.IFNA(
_xlfn.IFNA(
IF(_xlfn.XLOOKUP(BC$2,WatchbillMONTHLY!$A$3:$U$3,OFFSET(WatchbillMONTHLY!$A$3:$U$3,1,2))=IF(_xlfn.XLOOKUP($A97,INDIRECT("_"&amp;_xlfn.XLOOKUP(BC$2,WatchbillMONTHLY!$A$3:$U$3,OFFSET(WatchbillMONTHLY!$A$3:$U$3,1,2))),INDIRECT("_"&amp;_xlfn.XLOOKUP(BC$2,WatchbillMONTHLY!$A$3:$U$3,OFFSET(WatchbillMONTHLY!$A$3:$U$3,1,2))))=$A97,_xlfn.XLOOKUP(BC$2,WatchbillMONTHLY!$A$3:$U$3,OFFSET(WatchbillMONTHLY!$A$3:$U$3,1,2)),FALSE),TRUE,FALSE),
IF(_xlfn.XLOOKUP(BC$2,WatchbillMONTHLY!$A$20:$U$20,OFFSET(WatchbillMONTHLY!$A$20:$U$20,1,2))=IF(_xlfn.XLOOKUP($A97,INDIRECT("_"&amp;_xlfn.XLOOKUP(BC$2,WatchbillMONTHLY!$A$20:$U$20,OFFSET(WatchbillMONTHLY!$A$20:$U$20,1,2))),INDIRECT("_"&amp;_xlfn.XLOOKUP(BC$2,WatchbillMONTHLY!$A$20:$U$20,OFFSET(WatchbillMONTHLY!$A$20:$U$20,1,2))))=$A97,_xlfn.XLOOKUP(BC$2,WatchbillMONTHLY!$A$20:$U$20,OFFSET(WatchbillMONTHLY!$A$20:$U$20,1,2)),FALSE),TRUE,FALSE)),
IF(_xlfn.XLOOKUP(BC$2,WatchbillMONTHLY!$A$37:$U$37,OFFSET(WatchbillMONTHLY!$A$37:$U$37,1,2))=IF(_xlfn.XLOOKUP($A97,INDIRECT("_"&amp;_xlfn.XLOOKUP(BC$2,WatchbillMONTHLY!$A$37:$U$37,OFFSET(WatchbillMONTHLY!$A$37:$U$37,1,2))),INDIRECT("_"&amp;_xlfn.XLOOKUP(BC$2,WatchbillMONTHLY!$A$37:$U$37,OFFSET(WatchbillMONTHLY!$A$37:$U$37,1,2))))=$A97,_xlfn.XLOOKUP(BC$2,WatchbillMONTHLY!$A$37:$U$37,OFFSET(WatchbillMONTHLY!$A$37:$U$37,1,2)),FALSE),TRUE,FALSE)),
IF(_xlfn.XLOOKUP(BC$2,WatchbillMONTHLY!$A$54:$U$54,OFFSET(WatchbillMONTHLY!$A$54:$U$54,1,2))=IF(_xlfn.XLOOKUP($A97,INDIRECT("_"&amp;_xlfn.XLOOKUP(BC$2,WatchbillMONTHLY!$A$54:$U$54,OFFSET(WatchbillMONTHLY!$A$54:$U$54,1,2))),INDIRECT("_"&amp;_xlfn.XLOOKUP(BC$2,WatchbillMONTHLY!$A$54:$U$54,OFFSET(WatchbillMONTHLY!$A$54:$U$54,1,2))))=$A97,_xlfn.XLOOKUP(BC$2,WatchbillMONTHLY!$A$54:$U$54,OFFSET(WatchbillMONTHLY!$A$54:$U$54,1,2)),FALSE),TRUE,FALSE)),
IF(_xlfn.XLOOKUP(BC$2,WatchbillMONTHLY!$A$71:$U$71,OFFSET(WatchbillMONTHLY!$A$71:$U$71,1,2))=IF(_xlfn.XLOOKUP($A97,INDIRECT("_"&amp;_xlfn.XLOOKUP(BC$2,WatchbillMONTHLY!$A$71:$U$71,OFFSET(WatchbillMONTHLY!$A$71:$U$71,1,2))),INDIRECT("_"&amp;_xlfn.XLOOKUP(BC$2,WatchbillMONTHLY!$A$71:$U$71,OFFSET(WatchbillMONTHLY!$A$71:$U$71,1,2))))=$A97,_xlfn.XLOOKUP(BC$2,WatchbillMONTHLY!$A$71:$U$71,OFFSET(WatchbillMONTHLY!$A$71:$U$71,1,2)),FALSE),TRUE,FALSE)),
IF(_xlfn.XLOOKUP(BC$2,WatchbillMONTHLY!$A$88:$U$88,OFFSET(WatchbillMONTHLY!$A$88:$U$88,1,2))=IF(_xlfn.XLOOKUP($A97,INDIRECT("_"&amp;_xlfn.XLOOKUP(BC$2,WatchbillMONTHLY!$A$88:$U$88,OFFSET(WatchbillMONTHLY!$A$88:$U$88,1,2))),INDIRECT("_"&amp;_xlfn.XLOOKUP(BC$2,WatchbillMONTHLY!$A$88:$U$88,OFFSET(WatchbillMONTHLY!$A$88:$U$88,1,2))))=$A97,_xlfn.XLOOKUP(BC$2,WatchbillMONTHLY!$A$88:$U$88,OFFSET(WatchbillMONTHLY!$A$88:$U$88,1,2)),FALSE),TRUE,FALSE)),
FALSE),FALSE)</f>
        <v>0</v>
      </c>
      <c r="BD97" s="209" t="b" cm="1">
        <f t="array" aca="1" ref="BD97" ca="1">IF(AND($A97 &gt; 0, W97 &gt; 0,BD$2&lt;MiscFormulas!$A$5+1),
_xlfn.IFNA(
_xlfn.IFNA(
_xlfn.IFNA(
_xlfn.IFNA(
_xlfn.IFNA(
_xlfn.IFNA(
IF(_xlfn.XLOOKUP(BD$2,WatchbillMONTHLY!$A$3:$U$3,OFFSET(WatchbillMONTHLY!$A$3:$U$3,1,2))=IF(_xlfn.XLOOKUP($A97,INDIRECT("_"&amp;_xlfn.XLOOKUP(BD$2,WatchbillMONTHLY!$A$3:$U$3,OFFSET(WatchbillMONTHLY!$A$3:$U$3,1,2))),INDIRECT("_"&amp;_xlfn.XLOOKUP(BD$2,WatchbillMONTHLY!$A$3:$U$3,OFFSET(WatchbillMONTHLY!$A$3:$U$3,1,2))))=$A97,_xlfn.XLOOKUP(BD$2,WatchbillMONTHLY!$A$3:$U$3,OFFSET(WatchbillMONTHLY!$A$3:$U$3,1,2)),FALSE),TRUE,FALSE),
IF(_xlfn.XLOOKUP(BD$2,WatchbillMONTHLY!$A$20:$U$20,OFFSET(WatchbillMONTHLY!$A$20:$U$20,1,2))=IF(_xlfn.XLOOKUP($A97,INDIRECT("_"&amp;_xlfn.XLOOKUP(BD$2,WatchbillMONTHLY!$A$20:$U$20,OFFSET(WatchbillMONTHLY!$A$20:$U$20,1,2))),INDIRECT("_"&amp;_xlfn.XLOOKUP(BD$2,WatchbillMONTHLY!$A$20:$U$20,OFFSET(WatchbillMONTHLY!$A$20:$U$20,1,2))))=$A97,_xlfn.XLOOKUP(BD$2,WatchbillMONTHLY!$A$20:$U$20,OFFSET(WatchbillMONTHLY!$A$20:$U$20,1,2)),FALSE),TRUE,FALSE)),
IF(_xlfn.XLOOKUP(BD$2,WatchbillMONTHLY!$A$37:$U$37,OFFSET(WatchbillMONTHLY!$A$37:$U$37,1,2))=IF(_xlfn.XLOOKUP($A97,INDIRECT("_"&amp;_xlfn.XLOOKUP(BD$2,WatchbillMONTHLY!$A$37:$U$37,OFFSET(WatchbillMONTHLY!$A$37:$U$37,1,2))),INDIRECT("_"&amp;_xlfn.XLOOKUP(BD$2,WatchbillMONTHLY!$A$37:$U$37,OFFSET(WatchbillMONTHLY!$A$37:$U$37,1,2))))=$A97,_xlfn.XLOOKUP(BD$2,WatchbillMONTHLY!$A$37:$U$37,OFFSET(WatchbillMONTHLY!$A$37:$U$37,1,2)),FALSE),TRUE,FALSE)),
IF(_xlfn.XLOOKUP(BD$2,WatchbillMONTHLY!$A$54:$U$54,OFFSET(WatchbillMONTHLY!$A$54:$U$54,1,2))=IF(_xlfn.XLOOKUP($A97,INDIRECT("_"&amp;_xlfn.XLOOKUP(BD$2,WatchbillMONTHLY!$A$54:$U$54,OFFSET(WatchbillMONTHLY!$A$54:$U$54,1,2))),INDIRECT("_"&amp;_xlfn.XLOOKUP(BD$2,WatchbillMONTHLY!$A$54:$U$54,OFFSET(WatchbillMONTHLY!$A$54:$U$54,1,2))))=$A97,_xlfn.XLOOKUP(BD$2,WatchbillMONTHLY!$A$54:$U$54,OFFSET(WatchbillMONTHLY!$A$54:$U$54,1,2)),FALSE),TRUE,FALSE)),
IF(_xlfn.XLOOKUP(BD$2,WatchbillMONTHLY!$A$71:$U$71,OFFSET(WatchbillMONTHLY!$A$71:$U$71,1,2))=IF(_xlfn.XLOOKUP($A97,INDIRECT("_"&amp;_xlfn.XLOOKUP(BD$2,WatchbillMONTHLY!$A$71:$U$71,OFFSET(WatchbillMONTHLY!$A$71:$U$71,1,2))),INDIRECT("_"&amp;_xlfn.XLOOKUP(BD$2,WatchbillMONTHLY!$A$71:$U$71,OFFSET(WatchbillMONTHLY!$A$71:$U$71,1,2))))=$A97,_xlfn.XLOOKUP(BD$2,WatchbillMONTHLY!$A$71:$U$71,OFFSET(WatchbillMONTHLY!$A$71:$U$71,1,2)),FALSE),TRUE,FALSE)),
IF(_xlfn.XLOOKUP(BD$2,WatchbillMONTHLY!$A$88:$U$88,OFFSET(WatchbillMONTHLY!$A$88:$U$88,1,2))=IF(_xlfn.XLOOKUP($A97,INDIRECT("_"&amp;_xlfn.XLOOKUP(BD$2,WatchbillMONTHLY!$A$88:$U$88,OFFSET(WatchbillMONTHLY!$A$88:$U$88,1,2))),INDIRECT("_"&amp;_xlfn.XLOOKUP(BD$2,WatchbillMONTHLY!$A$88:$U$88,OFFSET(WatchbillMONTHLY!$A$88:$U$88,1,2))))=$A97,_xlfn.XLOOKUP(BD$2,WatchbillMONTHLY!$A$88:$U$88,OFFSET(WatchbillMONTHLY!$A$88:$U$88,1,2)),FALSE),TRUE,FALSE)),
FALSE),FALSE)</f>
        <v>0</v>
      </c>
      <c r="BE97" s="209" t="b" cm="1">
        <f t="array" aca="1" ref="BE97" ca="1">IF(AND($A97 &gt; 0, X97 &gt; 0,BE$2&lt;MiscFormulas!$A$5+1),
_xlfn.IFNA(
_xlfn.IFNA(
_xlfn.IFNA(
_xlfn.IFNA(
_xlfn.IFNA(
_xlfn.IFNA(
IF(_xlfn.XLOOKUP(BE$2,WatchbillMONTHLY!$A$3:$U$3,OFFSET(WatchbillMONTHLY!$A$3:$U$3,1,2))=IF(_xlfn.XLOOKUP($A97,INDIRECT("_"&amp;_xlfn.XLOOKUP(BE$2,WatchbillMONTHLY!$A$3:$U$3,OFFSET(WatchbillMONTHLY!$A$3:$U$3,1,2))),INDIRECT("_"&amp;_xlfn.XLOOKUP(BE$2,WatchbillMONTHLY!$A$3:$U$3,OFFSET(WatchbillMONTHLY!$A$3:$U$3,1,2))))=$A97,_xlfn.XLOOKUP(BE$2,WatchbillMONTHLY!$A$3:$U$3,OFFSET(WatchbillMONTHLY!$A$3:$U$3,1,2)),FALSE),TRUE,FALSE),
IF(_xlfn.XLOOKUP(BE$2,WatchbillMONTHLY!$A$20:$U$20,OFFSET(WatchbillMONTHLY!$A$20:$U$20,1,2))=IF(_xlfn.XLOOKUP($A97,INDIRECT("_"&amp;_xlfn.XLOOKUP(BE$2,WatchbillMONTHLY!$A$20:$U$20,OFFSET(WatchbillMONTHLY!$A$20:$U$20,1,2))),INDIRECT("_"&amp;_xlfn.XLOOKUP(BE$2,WatchbillMONTHLY!$A$20:$U$20,OFFSET(WatchbillMONTHLY!$A$20:$U$20,1,2))))=$A97,_xlfn.XLOOKUP(BE$2,WatchbillMONTHLY!$A$20:$U$20,OFFSET(WatchbillMONTHLY!$A$20:$U$20,1,2)),FALSE),TRUE,FALSE)),
IF(_xlfn.XLOOKUP(BE$2,WatchbillMONTHLY!$A$37:$U$37,OFFSET(WatchbillMONTHLY!$A$37:$U$37,1,2))=IF(_xlfn.XLOOKUP($A97,INDIRECT("_"&amp;_xlfn.XLOOKUP(BE$2,WatchbillMONTHLY!$A$37:$U$37,OFFSET(WatchbillMONTHLY!$A$37:$U$37,1,2))),INDIRECT("_"&amp;_xlfn.XLOOKUP(BE$2,WatchbillMONTHLY!$A$37:$U$37,OFFSET(WatchbillMONTHLY!$A$37:$U$37,1,2))))=$A97,_xlfn.XLOOKUP(BE$2,WatchbillMONTHLY!$A$37:$U$37,OFFSET(WatchbillMONTHLY!$A$37:$U$37,1,2)),FALSE),TRUE,FALSE)),
IF(_xlfn.XLOOKUP(BE$2,WatchbillMONTHLY!$A$54:$U$54,OFFSET(WatchbillMONTHLY!$A$54:$U$54,1,2))=IF(_xlfn.XLOOKUP($A97,INDIRECT("_"&amp;_xlfn.XLOOKUP(BE$2,WatchbillMONTHLY!$A$54:$U$54,OFFSET(WatchbillMONTHLY!$A$54:$U$54,1,2))),INDIRECT("_"&amp;_xlfn.XLOOKUP(BE$2,WatchbillMONTHLY!$A$54:$U$54,OFFSET(WatchbillMONTHLY!$A$54:$U$54,1,2))))=$A97,_xlfn.XLOOKUP(BE$2,WatchbillMONTHLY!$A$54:$U$54,OFFSET(WatchbillMONTHLY!$A$54:$U$54,1,2)),FALSE),TRUE,FALSE)),
IF(_xlfn.XLOOKUP(BE$2,WatchbillMONTHLY!$A$71:$U$71,OFFSET(WatchbillMONTHLY!$A$71:$U$71,1,2))=IF(_xlfn.XLOOKUP($A97,INDIRECT("_"&amp;_xlfn.XLOOKUP(BE$2,WatchbillMONTHLY!$A$71:$U$71,OFFSET(WatchbillMONTHLY!$A$71:$U$71,1,2))),INDIRECT("_"&amp;_xlfn.XLOOKUP(BE$2,WatchbillMONTHLY!$A$71:$U$71,OFFSET(WatchbillMONTHLY!$A$71:$U$71,1,2))))=$A97,_xlfn.XLOOKUP(BE$2,WatchbillMONTHLY!$A$71:$U$71,OFFSET(WatchbillMONTHLY!$A$71:$U$71,1,2)),FALSE),TRUE,FALSE)),
IF(_xlfn.XLOOKUP(BE$2,WatchbillMONTHLY!$A$88:$U$88,OFFSET(WatchbillMONTHLY!$A$88:$U$88,1,2))=IF(_xlfn.XLOOKUP($A97,INDIRECT("_"&amp;_xlfn.XLOOKUP(BE$2,WatchbillMONTHLY!$A$88:$U$88,OFFSET(WatchbillMONTHLY!$A$88:$U$88,1,2))),INDIRECT("_"&amp;_xlfn.XLOOKUP(BE$2,WatchbillMONTHLY!$A$88:$U$88,OFFSET(WatchbillMONTHLY!$A$88:$U$88,1,2))))=$A97,_xlfn.XLOOKUP(BE$2,WatchbillMONTHLY!$A$88:$U$88,OFFSET(WatchbillMONTHLY!$A$88:$U$88,1,2)),FALSE),TRUE,FALSE)),
FALSE),FALSE)</f>
        <v>0</v>
      </c>
      <c r="BF97" s="209" t="b" cm="1">
        <f t="array" aca="1" ref="BF97" ca="1">IF(AND($A97 &gt; 0, Y97 &gt; 0,BF$2&lt;MiscFormulas!$A$5+1),
_xlfn.IFNA(
_xlfn.IFNA(
_xlfn.IFNA(
_xlfn.IFNA(
_xlfn.IFNA(
_xlfn.IFNA(
IF(_xlfn.XLOOKUP(BF$2,WatchbillMONTHLY!$A$3:$U$3,OFFSET(WatchbillMONTHLY!$A$3:$U$3,1,2))=IF(_xlfn.XLOOKUP($A97,INDIRECT("_"&amp;_xlfn.XLOOKUP(BF$2,WatchbillMONTHLY!$A$3:$U$3,OFFSET(WatchbillMONTHLY!$A$3:$U$3,1,2))),INDIRECT("_"&amp;_xlfn.XLOOKUP(BF$2,WatchbillMONTHLY!$A$3:$U$3,OFFSET(WatchbillMONTHLY!$A$3:$U$3,1,2))))=$A97,_xlfn.XLOOKUP(BF$2,WatchbillMONTHLY!$A$3:$U$3,OFFSET(WatchbillMONTHLY!$A$3:$U$3,1,2)),FALSE),TRUE,FALSE),
IF(_xlfn.XLOOKUP(BF$2,WatchbillMONTHLY!$A$20:$U$20,OFFSET(WatchbillMONTHLY!$A$20:$U$20,1,2))=IF(_xlfn.XLOOKUP($A97,INDIRECT("_"&amp;_xlfn.XLOOKUP(BF$2,WatchbillMONTHLY!$A$20:$U$20,OFFSET(WatchbillMONTHLY!$A$20:$U$20,1,2))),INDIRECT("_"&amp;_xlfn.XLOOKUP(BF$2,WatchbillMONTHLY!$A$20:$U$20,OFFSET(WatchbillMONTHLY!$A$20:$U$20,1,2))))=$A97,_xlfn.XLOOKUP(BF$2,WatchbillMONTHLY!$A$20:$U$20,OFFSET(WatchbillMONTHLY!$A$20:$U$20,1,2)),FALSE),TRUE,FALSE)),
IF(_xlfn.XLOOKUP(BF$2,WatchbillMONTHLY!$A$37:$U$37,OFFSET(WatchbillMONTHLY!$A$37:$U$37,1,2))=IF(_xlfn.XLOOKUP($A97,INDIRECT("_"&amp;_xlfn.XLOOKUP(BF$2,WatchbillMONTHLY!$A$37:$U$37,OFFSET(WatchbillMONTHLY!$A$37:$U$37,1,2))),INDIRECT("_"&amp;_xlfn.XLOOKUP(BF$2,WatchbillMONTHLY!$A$37:$U$37,OFFSET(WatchbillMONTHLY!$A$37:$U$37,1,2))))=$A97,_xlfn.XLOOKUP(BF$2,WatchbillMONTHLY!$A$37:$U$37,OFFSET(WatchbillMONTHLY!$A$37:$U$37,1,2)),FALSE),TRUE,FALSE)),
IF(_xlfn.XLOOKUP(BF$2,WatchbillMONTHLY!$A$54:$U$54,OFFSET(WatchbillMONTHLY!$A$54:$U$54,1,2))=IF(_xlfn.XLOOKUP($A97,INDIRECT("_"&amp;_xlfn.XLOOKUP(BF$2,WatchbillMONTHLY!$A$54:$U$54,OFFSET(WatchbillMONTHLY!$A$54:$U$54,1,2))),INDIRECT("_"&amp;_xlfn.XLOOKUP(BF$2,WatchbillMONTHLY!$A$54:$U$54,OFFSET(WatchbillMONTHLY!$A$54:$U$54,1,2))))=$A97,_xlfn.XLOOKUP(BF$2,WatchbillMONTHLY!$A$54:$U$54,OFFSET(WatchbillMONTHLY!$A$54:$U$54,1,2)),FALSE),TRUE,FALSE)),
IF(_xlfn.XLOOKUP(BF$2,WatchbillMONTHLY!$A$71:$U$71,OFFSET(WatchbillMONTHLY!$A$71:$U$71,1,2))=IF(_xlfn.XLOOKUP($A97,INDIRECT("_"&amp;_xlfn.XLOOKUP(BF$2,WatchbillMONTHLY!$A$71:$U$71,OFFSET(WatchbillMONTHLY!$A$71:$U$71,1,2))),INDIRECT("_"&amp;_xlfn.XLOOKUP(BF$2,WatchbillMONTHLY!$A$71:$U$71,OFFSET(WatchbillMONTHLY!$A$71:$U$71,1,2))))=$A97,_xlfn.XLOOKUP(BF$2,WatchbillMONTHLY!$A$71:$U$71,OFFSET(WatchbillMONTHLY!$A$71:$U$71,1,2)),FALSE),TRUE,FALSE)),
IF(_xlfn.XLOOKUP(BF$2,WatchbillMONTHLY!$A$88:$U$88,OFFSET(WatchbillMONTHLY!$A$88:$U$88,1,2))=IF(_xlfn.XLOOKUP($A97,INDIRECT("_"&amp;_xlfn.XLOOKUP(BF$2,WatchbillMONTHLY!$A$88:$U$88,OFFSET(WatchbillMONTHLY!$A$88:$U$88,1,2))),INDIRECT("_"&amp;_xlfn.XLOOKUP(BF$2,WatchbillMONTHLY!$A$88:$U$88,OFFSET(WatchbillMONTHLY!$A$88:$U$88,1,2))))=$A97,_xlfn.XLOOKUP(BF$2,WatchbillMONTHLY!$A$88:$U$88,OFFSET(WatchbillMONTHLY!$A$88:$U$88,1,2)),FALSE),TRUE,FALSE)),
FALSE),FALSE)</f>
        <v>0</v>
      </c>
      <c r="BG97" s="209" t="b" cm="1">
        <f t="array" aca="1" ref="BG97" ca="1">IF(AND($A97 &gt; 0, Z97 &gt; 0,BG$2&lt;MiscFormulas!$A$5+1),
_xlfn.IFNA(
_xlfn.IFNA(
_xlfn.IFNA(
_xlfn.IFNA(
_xlfn.IFNA(
_xlfn.IFNA(
IF(_xlfn.XLOOKUP(BG$2,WatchbillMONTHLY!$A$3:$U$3,OFFSET(WatchbillMONTHLY!$A$3:$U$3,1,2))=IF(_xlfn.XLOOKUP($A97,INDIRECT("_"&amp;_xlfn.XLOOKUP(BG$2,WatchbillMONTHLY!$A$3:$U$3,OFFSET(WatchbillMONTHLY!$A$3:$U$3,1,2))),INDIRECT("_"&amp;_xlfn.XLOOKUP(BG$2,WatchbillMONTHLY!$A$3:$U$3,OFFSET(WatchbillMONTHLY!$A$3:$U$3,1,2))))=$A97,_xlfn.XLOOKUP(BG$2,WatchbillMONTHLY!$A$3:$U$3,OFFSET(WatchbillMONTHLY!$A$3:$U$3,1,2)),FALSE),TRUE,FALSE),
IF(_xlfn.XLOOKUP(BG$2,WatchbillMONTHLY!$A$20:$U$20,OFFSET(WatchbillMONTHLY!$A$20:$U$20,1,2))=IF(_xlfn.XLOOKUP($A97,INDIRECT("_"&amp;_xlfn.XLOOKUP(BG$2,WatchbillMONTHLY!$A$20:$U$20,OFFSET(WatchbillMONTHLY!$A$20:$U$20,1,2))),INDIRECT("_"&amp;_xlfn.XLOOKUP(BG$2,WatchbillMONTHLY!$A$20:$U$20,OFFSET(WatchbillMONTHLY!$A$20:$U$20,1,2))))=$A97,_xlfn.XLOOKUP(BG$2,WatchbillMONTHLY!$A$20:$U$20,OFFSET(WatchbillMONTHLY!$A$20:$U$20,1,2)),FALSE),TRUE,FALSE)),
IF(_xlfn.XLOOKUP(BG$2,WatchbillMONTHLY!$A$37:$U$37,OFFSET(WatchbillMONTHLY!$A$37:$U$37,1,2))=IF(_xlfn.XLOOKUP($A97,INDIRECT("_"&amp;_xlfn.XLOOKUP(BG$2,WatchbillMONTHLY!$A$37:$U$37,OFFSET(WatchbillMONTHLY!$A$37:$U$37,1,2))),INDIRECT("_"&amp;_xlfn.XLOOKUP(BG$2,WatchbillMONTHLY!$A$37:$U$37,OFFSET(WatchbillMONTHLY!$A$37:$U$37,1,2))))=$A97,_xlfn.XLOOKUP(BG$2,WatchbillMONTHLY!$A$37:$U$37,OFFSET(WatchbillMONTHLY!$A$37:$U$37,1,2)),FALSE),TRUE,FALSE)),
IF(_xlfn.XLOOKUP(BG$2,WatchbillMONTHLY!$A$54:$U$54,OFFSET(WatchbillMONTHLY!$A$54:$U$54,1,2))=IF(_xlfn.XLOOKUP($A97,INDIRECT("_"&amp;_xlfn.XLOOKUP(BG$2,WatchbillMONTHLY!$A$54:$U$54,OFFSET(WatchbillMONTHLY!$A$54:$U$54,1,2))),INDIRECT("_"&amp;_xlfn.XLOOKUP(BG$2,WatchbillMONTHLY!$A$54:$U$54,OFFSET(WatchbillMONTHLY!$A$54:$U$54,1,2))))=$A97,_xlfn.XLOOKUP(BG$2,WatchbillMONTHLY!$A$54:$U$54,OFFSET(WatchbillMONTHLY!$A$54:$U$54,1,2)),FALSE),TRUE,FALSE)),
IF(_xlfn.XLOOKUP(BG$2,WatchbillMONTHLY!$A$71:$U$71,OFFSET(WatchbillMONTHLY!$A$71:$U$71,1,2))=IF(_xlfn.XLOOKUP($A97,INDIRECT("_"&amp;_xlfn.XLOOKUP(BG$2,WatchbillMONTHLY!$A$71:$U$71,OFFSET(WatchbillMONTHLY!$A$71:$U$71,1,2))),INDIRECT("_"&amp;_xlfn.XLOOKUP(BG$2,WatchbillMONTHLY!$A$71:$U$71,OFFSET(WatchbillMONTHLY!$A$71:$U$71,1,2))))=$A97,_xlfn.XLOOKUP(BG$2,WatchbillMONTHLY!$A$71:$U$71,OFFSET(WatchbillMONTHLY!$A$71:$U$71,1,2)),FALSE),TRUE,FALSE)),
IF(_xlfn.XLOOKUP(BG$2,WatchbillMONTHLY!$A$88:$U$88,OFFSET(WatchbillMONTHLY!$A$88:$U$88,1,2))=IF(_xlfn.XLOOKUP($A97,INDIRECT("_"&amp;_xlfn.XLOOKUP(BG$2,WatchbillMONTHLY!$A$88:$U$88,OFFSET(WatchbillMONTHLY!$A$88:$U$88,1,2))),INDIRECT("_"&amp;_xlfn.XLOOKUP(BG$2,WatchbillMONTHLY!$A$88:$U$88,OFFSET(WatchbillMONTHLY!$A$88:$U$88,1,2))))=$A97,_xlfn.XLOOKUP(BG$2,WatchbillMONTHLY!$A$88:$U$88,OFFSET(WatchbillMONTHLY!$A$88:$U$88,1,2)),FALSE),TRUE,FALSE)),
FALSE),FALSE)</f>
        <v>0</v>
      </c>
      <c r="BH97" s="209" t="b" cm="1">
        <f t="array" aca="1" ref="BH97" ca="1">IF(AND($A97 &gt; 0, AA97 &gt; 0,BH$2&lt;MiscFormulas!$A$5+1),
_xlfn.IFNA(
_xlfn.IFNA(
_xlfn.IFNA(
_xlfn.IFNA(
_xlfn.IFNA(
_xlfn.IFNA(
IF(_xlfn.XLOOKUP(BH$2,WatchbillMONTHLY!$A$3:$U$3,OFFSET(WatchbillMONTHLY!$A$3:$U$3,1,2))=IF(_xlfn.XLOOKUP($A97,INDIRECT("_"&amp;_xlfn.XLOOKUP(BH$2,WatchbillMONTHLY!$A$3:$U$3,OFFSET(WatchbillMONTHLY!$A$3:$U$3,1,2))),INDIRECT("_"&amp;_xlfn.XLOOKUP(BH$2,WatchbillMONTHLY!$A$3:$U$3,OFFSET(WatchbillMONTHLY!$A$3:$U$3,1,2))))=$A97,_xlfn.XLOOKUP(BH$2,WatchbillMONTHLY!$A$3:$U$3,OFFSET(WatchbillMONTHLY!$A$3:$U$3,1,2)),FALSE),TRUE,FALSE),
IF(_xlfn.XLOOKUP(BH$2,WatchbillMONTHLY!$A$20:$U$20,OFFSET(WatchbillMONTHLY!$A$20:$U$20,1,2))=IF(_xlfn.XLOOKUP($A97,INDIRECT("_"&amp;_xlfn.XLOOKUP(BH$2,WatchbillMONTHLY!$A$20:$U$20,OFFSET(WatchbillMONTHLY!$A$20:$U$20,1,2))),INDIRECT("_"&amp;_xlfn.XLOOKUP(BH$2,WatchbillMONTHLY!$A$20:$U$20,OFFSET(WatchbillMONTHLY!$A$20:$U$20,1,2))))=$A97,_xlfn.XLOOKUP(BH$2,WatchbillMONTHLY!$A$20:$U$20,OFFSET(WatchbillMONTHLY!$A$20:$U$20,1,2)),FALSE),TRUE,FALSE)),
IF(_xlfn.XLOOKUP(BH$2,WatchbillMONTHLY!$A$37:$U$37,OFFSET(WatchbillMONTHLY!$A$37:$U$37,1,2))=IF(_xlfn.XLOOKUP($A97,INDIRECT("_"&amp;_xlfn.XLOOKUP(BH$2,WatchbillMONTHLY!$A$37:$U$37,OFFSET(WatchbillMONTHLY!$A$37:$U$37,1,2))),INDIRECT("_"&amp;_xlfn.XLOOKUP(BH$2,WatchbillMONTHLY!$A$37:$U$37,OFFSET(WatchbillMONTHLY!$A$37:$U$37,1,2))))=$A97,_xlfn.XLOOKUP(BH$2,WatchbillMONTHLY!$A$37:$U$37,OFFSET(WatchbillMONTHLY!$A$37:$U$37,1,2)),FALSE),TRUE,FALSE)),
IF(_xlfn.XLOOKUP(BH$2,WatchbillMONTHLY!$A$54:$U$54,OFFSET(WatchbillMONTHLY!$A$54:$U$54,1,2))=IF(_xlfn.XLOOKUP($A97,INDIRECT("_"&amp;_xlfn.XLOOKUP(BH$2,WatchbillMONTHLY!$A$54:$U$54,OFFSET(WatchbillMONTHLY!$A$54:$U$54,1,2))),INDIRECT("_"&amp;_xlfn.XLOOKUP(BH$2,WatchbillMONTHLY!$A$54:$U$54,OFFSET(WatchbillMONTHLY!$A$54:$U$54,1,2))))=$A97,_xlfn.XLOOKUP(BH$2,WatchbillMONTHLY!$A$54:$U$54,OFFSET(WatchbillMONTHLY!$A$54:$U$54,1,2)),FALSE),TRUE,FALSE)),
IF(_xlfn.XLOOKUP(BH$2,WatchbillMONTHLY!$A$71:$U$71,OFFSET(WatchbillMONTHLY!$A$71:$U$71,1,2))=IF(_xlfn.XLOOKUP($A97,INDIRECT("_"&amp;_xlfn.XLOOKUP(BH$2,WatchbillMONTHLY!$A$71:$U$71,OFFSET(WatchbillMONTHLY!$A$71:$U$71,1,2))),INDIRECT("_"&amp;_xlfn.XLOOKUP(BH$2,WatchbillMONTHLY!$A$71:$U$71,OFFSET(WatchbillMONTHLY!$A$71:$U$71,1,2))))=$A97,_xlfn.XLOOKUP(BH$2,WatchbillMONTHLY!$A$71:$U$71,OFFSET(WatchbillMONTHLY!$A$71:$U$71,1,2)),FALSE),TRUE,FALSE)),
IF(_xlfn.XLOOKUP(BH$2,WatchbillMONTHLY!$A$88:$U$88,OFFSET(WatchbillMONTHLY!$A$88:$U$88,1,2))=IF(_xlfn.XLOOKUP($A97,INDIRECT("_"&amp;_xlfn.XLOOKUP(BH$2,WatchbillMONTHLY!$A$88:$U$88,OFFSET(WatchbillMONTHLY!$A$88:$U$88,1,2))),INDIRECT("_"&amp;_xlfn.XLOOKUP(BH$2,WatchbillMONTHLY!$A$88:$U$88,OFFSET(WatchbillMONTHLY!$A$88:$U$88,1,2))))=$A97,_xlfn.XLOOKUP(BH$2,WatchbillMONTHLY!$A$88:$U$88,OFFSET(WatchbillMONTHLY!$A$88:$U$88,1,2)),FALSE),TRUE,FALSE)),
FALSE),FALSE)</f>
        <v>0</v>
      </c>
      <c r="BI97" s="209" t="b" cm="1">
        <f t="array" aca="1" ref="BI97" ca="1">IF(AND($A97 &gt; 0, AB97 &gt; 0,BI$2&lt;MiscFormulas!$A$5+1),
_xlfn.IFNA(
_xlfn.IFNA(
_xlfn.IFNA(
_xlfn.IFNA(
_xlfn.IFNA(
_xlfn.IFNA(
IF(_xlfn.XLOOKUP(BI$2,WatchbillMONTHLY!$A$3:$U$3,OFFSET(WatchbillMONTHLY!$A$3:$U$3,1,2))=IF(_xlfn.XLOOKUP($A97,INDIRECT("_"&amp;_xlfn.XLOOKUP(BI$2,WatchbillMONTHLY!$A$3:$U$3,OFFSET(WatchbillMONTHLY!$A$3:$U$3,1,2))),INDIRECT("_"&amp;_xlfn.XLOOKUP(BI$2,WatchbillMONTHLY!$A$3:$U$3,OFFSET(WatchbillMONTHLY!$A$3:$U$3,1,2))))=$A97,_xlfn.XLOOKUP(BI$2,WatchbillMONTHLY!$A$3:$U$3,OFFSET(WatchbillMONTHLY!$A$3:$U$3,1,2)),FALSE),TRUE,FALSE),
IF(_xlfn.XLOOKUP(BI$2,WatchbillMONTHLY!$A$20:$U$20,OFFSET(WatchbillMONTHLY!$A$20:$U$20,1,2))=IF(_xlfn.XLOOKUP($A97,INDIRECT("_"&amp;_xlfn.XLOOKUP(BI$2,WatchbillMONTHLY!$A$20:$U$20,OFFSET(WatchbillMONTHLY!$A$20:$U$20,1,2))),INDIRECT("_"&amp;_xlfn.XLOOKUP(BI$2,WatchbillMONTHLY!$A$20:$U$20,OFFSET(WatchbillMONTHLY!$A$20:$U$20,1,2))))=$A97,_xlfn.XLOOKUP(BI$2,WatchbillMONTHLY!$A$20:$U$20,OFFSET(WatchbillMONTHLY!$A$20:$U$20,1,2)),FALSE),TRUE,FALSE)),
IF(_xlfn.XLOOKUP(BI$2,WatchbillMONTHLY!$A$37:$U$37,OFFSET(WatchbillMONTHLY!$A$37:$U$37,1,2))=IF(_xlfn.XLOOKUP($A97,INDIRECT("_"&amp;_xlfn.XLOOKUP(BI$2,WatchbillMONTHLY!$A$37:$U$37,OFFSET(WatchbillMONTHLY!$A$37:$U$37,1,2))),INDIRECT("_"&amp;_xlfn.XLOOKUP(BI$2,WatchbillMONTHLY!$A$37:$U$37,OFFSET(WatchbillMONTHLY!$A$37:$U$37,1,2))))=$A97,_xlfn.XLOOKUP(BI$2,WatchbillMONTHLY!$A$37:$U$37,OFFSET(WatchbillMONTHLY!$A$37:$U$37,1,2)),FALSE),TRUE,FALSE)),
IF(_xlfn.XLOOKUP(BI$2,WatchbillMONTHLY!$A$54:$U$54,OFFSET(WatchbillMONTHLY!$A$54:$U$54,1,2))=IF(_xlfn.XLOOKUP($A97,INDIRECT("_"&amp;_xlfn.XLOOKUP(BI$2,WatchbillMONTHLY!$A$54:$U$54,OFFSET(WatchbillMONTHLY!$A$54:$U$54,1,2))),INDIRECT("_"&amp;_xlfn.XLOOKUP(BI$2,WatchbillMONTHLY!$A$54:$U$54,OFFSET(WatchbillMONTHLY!$A$54:$U$54,1,2))))=$A97,_xlfn.XLOOKUP(BI$2,WatchbillMONTHLY!$A$54:$U$54,OFFSET(WatchbillMONTHLY!$A$54:$U$54,1,2)),FALSE),TRUE,FALSE)),
IF(_xlfn.XLOOKUP(BI$2,WatchbillMONTHLY!$A$71:$U$71,OFFSET(WatchbillMONTHLY!$A$71:$U$71,1,2))=IF(_xlfn.XLOOKUP($A97,INDIRECT("_"&amp;_xlfn.XLOOKUP(BI$2,WatchbillMONTHLY!$A$71:$U$71,OFFSET(WatchbillMONTHLY!$A$71:$U$71,1,2))),INDIRECT("_"&amp;_xlfn.XLOOKUP(BI$2,WatchbillMONTHLY!$A$71:$U$71,OFFSET(WatchbillMONTHLY!$A$71:$U$71,1,2))))=$A97,_xlfn.XLOOKUP(BI$2,WatchbillMONTHLY!$A$71:$U$71,OFFSET(WatchbillMONTHLY!$A$71:$U$71,1,2)),FALSE),TRUE,FALSE)),
IF(_xlfn.XLOOKUP(BI$2,WatchbillMONTHLY!$A$88:$U$88,OFFSET(WatchbillMONTHLY!$A$88:$U$88,1,2))=IF(_xlfn.XLOOKUP($A97,INDIRECT("_"&amp;_xlfn.XLOOKUP(BI$2,WatchbillMONTHLY!$A$88:$U$88,OFFSET(WatchbillMONTHLY!$A$88:$U$88,1,2))),INDIRECT("_"&amp;_xlfn.XLOOKUP(BI$2,WatchbillMONTHLY!$A$88:$U$88,OFFSET(WatchbillMONTHLY!$A$88:$U$88,1,2))))=$A97,_xlfn.XLOOKUP(BI$2,WatchbillMONTHLY!$A$88:$U$88,OFFSET(WatchbillMONTHLY!$A$88:$U$88,1,2)),FALSE),TRUE,FALSE)),
FALSE),FALSE)</f>
        <v>0</v>
      </c>
      <c r="BJ97" s="209" t="b" cm="1">
        <f t="array" aca="1" ref="BJ97" ca="1">IF(AND($A97 &gt; 0, AC97 &gt; 0,BJ$2&lt;MiscFormulas!$A$5+1),
_xlfn.IFNA(
_xlfn.IFNA(
_xlfn.IFNA(
_xlfn.IFNA(
_xlfn.IFNA(
_xlfn.IFNA(
IF(_xlfn.XLOOKUP(BJ$2,WatchbillMONTHLY!$A$3:$U$3,OFFSET(WatchbillMONTHLY!$A$3:$U$3,1,2))=IF(_xlfn.XLOOKUP($A97,INDIRECT("_"&amp;_xlfn.XLOOKUP(BJ$2,WatchbillMONTHLY!$A$3:$U$3,OFFSET(WatchbillMONTHLY!$A$3:$U$3,1,2))),INDIRECT("_"&amp;_xlfn.XLOOKUP(BJ$2,WatchbillMONTHLY!$A$3:$U$3,OFFSET(WatchbillMONTHLY!$A$3:$U$3,1,2))))=$A97,_xlfn.XLOOKUP(BJ$2,WatchbillMONTHLY!$A$3:$U$3,OFFSET(WatchbillMONTHLY!$A$3:$U$3,1,2)),FALSE),TRUE,FALSE),
IF(_xlfn.XLOOKUP(BJ$2,WatchbillMONTHLY!$A$20:$U$20,OFFSET(WatchbillMONTHLY!$A$20:$U$20,1,2))=IF(_xlfn.XLOOKUP($A97,INDIRECT("_"&amp;_xlfn.XLOOKUP(BJ$2,WatchbillMONTHLY!$A$20:$U$20,OFFSET(WatchbillMONTHLY!$A$20:$U$20,1,2))),INDIRECT("_"&amp;_xlfn.XLOOKUP(BJ$2,WatchbillMONTHLY!$A$20:$U$20,OFFSET(WatchbillMONTHLY!$A$20:$U$20,1,2))))=$A97,_xlfn.XLOOKUP(BJ$2,WatchbillMONTHLY!$A$20:$U$20,OFFSET(WatchbillMONTHLY!$A$20:$U$20,1,2)),FALSE),TRUE,FALSE)),
IF(_xlfn.XLOOKUP(BJ$2,WatchbillMONTHLY!$A$37:$U$37,OFFSET(WatchbillMONTHLY!$A$37:$U$37,1,2))=IF(_xlfn.XLOOKUP($A97,INDIRECT("_"&amp;_xlfn.XLOOKUP(BJ$2,WatchbillMONTHLY!$A$37:$U$37,OFFSET(WatchbillMONTHLY!$A$37:$U$37,1,2))),INDIRECT("_"&amp;_xlfn.XLOOKUP(BJ$2,WatchbillMONTHLY!$A$37:$U$37,OFFSET(WatchbillMONTHLY!$A$37:$U$37,1,2))))=$A97,_xlfn.XLOOKUP(BJ$2,WatchbillMONTHLY!$A$37:$U$37,OFFSET(WatchbillMONTHLY!$A$37:$U$37,1,2)),FALSE),TRUE,FALSE)),
IF(_xlfn.XLOOKUP(BJ$2,WatchbillMONTHLY!$A$54:$U$54,OFFSET(WatchbillMONTHLY!$A$54:$U$54,1,2))=IF(_xlfn.XLOOKUP($A97,INDIRECT("_"&amp;_xlfn.XLOOKUP(BJ$2,WatchbillMONTHLY!$A$54:$U$54,OFFSET(WatchbillMONTHLY!$A$54:$U$54,1,2))),INDIRECT("_"&amp;_xlfn.XLOOKUP(BJ$2,WatchbillMONTHLY!$A$54:$U$54,OFFSET(WatchbillMONTHLY!$A$54:$U$54,1,2))))=$A97,_xlfn.XLOOKUP(BJ$2,WatchbillMONTHLY!$A$54:$U$54,OFFSET(WatchbillMONTHLY!$A$54:$U$54,1,2)),FALSE),TRUE,FALSE)),
IF(_xlfn.XLOOKUP(BJ$2,WatchbillMONTHLY!$A$71:$U$71,OFFSET(WatchbillMONTHLY!$A$71:$U$71,1,2))=IF(_xlfn.XLOOKUP($A97,INDIRECT("_"&amp;_xlfn.XLOOKUP(BJ$2,WatchbillMONTHLY!$A$71:$U$71,OFFSET(WatchbillMONTHLY!$A$71:$U$71,1,2))),INDIRECT("_"&amp;_xlfn.XLOOKUP(BJ$2,WatchbillMONTHLY!$A$71:$U$71,OFFSET(WatchbillMONTHLY!$A$71:$U$71,1,2))))=$A97,_xlfn.XLOOKUP(BJ$2,WatchbillMONTHLY!$A$71:$U$71,OFFSET(WatchbillMONTHLY!$A$71:$U$71,1,2)),FALSE),TRUE,FALSE)),
IF(_xlfn.XLOOKUP(BJ$2,WatchbillMONTHLY!$A$88:$U$88,OFFSET(WatchbillMONTHLY!$A$88:$U$88,1,2))=IF(_xlfn.XLOOKUP($A97,INDIRECT("_"&amp;_xlfn.XLOOKUP(BJ$2,WatchbillMONTHLY!$A$88:$U$88,OFFSET(WatchbillMONTHLY!$A$88:$U$88,1,2))),INDIRECT("_"&amp;_xlfn.XLOOKUP(BJ$2,WatchbillMONTHLY!$A$88:$U$88,OFFSET(WatchbillMONTHLY!$A$88:$U$88,1,2))))=$A97,_xlfn.XLOOKUP(BJ$2,WatchbillMONTHLY!$A$88:$U$88,OFFSET(WatchbillMONTHLY!$A$88:$U$88,1,2)),FALSE),TRUE,FALSE)),
FALSE),FALSE)</f>
        <v>0</v>
      </c>
      <c r="BK97" s="209" t="b" cm="1">
        <f t="array" aca="1" ref="BK97" ca="1">IF(AND($A97 &gt; 0, AD97 &gt; 0,BK$2&lt;MiscFormulas!$A$5+1),
_xlfn.IFNA(
_xlfn.IFNA(
_xlfn.IFNA(
_xlfn.IFNA(
_xlfn.IFNA(
_xlfn.IFNA(
IF(_xlfn.XLOOKUP(BK$2,WatchbillMONTHLY!$A$3:$U$3,OFFSET(WatchbillMONTHLY!$A$3:$U$3,1,2))=IF(_xlfn.XLOOKUP($A97,INDIRECT("_"&amp;_xlfn.XLOOKUP(BK$2,WatchbillMONTHLY!$A$3:$U$3,OFFSET(WatchbillMONTHLY!$A$3:$U$3,1,2))),INDIRECT("_"&amp;_xlfn.XLOOKUP(BK$2,WatchbillMONTHLY!$A$3:$U$3,OFFSET(WatchbillMONTHLY!$A$3:$U$3,1,2))))=$A97,_xlfn.XLOOKUP(BK$2,WatchbillMONTHLY!$A$3:$U$3,OFFSET(WatchbillMONTHLY!$A$3:$U$3,1,2)),FALSE),TRUE,FALSE),
IF(_xlfn.XLOOKUP(BK$2,WatchbillMONTHLY!$A$20:$U$20,OFFSET(WatchbillMONTHLY!$A$20:$U$20,1,2))=IF(_xlfn.XLOOKUP($A97,INDIRECT("_"&amp;_xlfn.XLOOKUP(BK$2,WatchbillMONTHLY!$A$20:$U$20,OFFSET(WatchbillMONTHLY!$A$20:$U$20,1,2))),INDIRECT("_"&amp;_xlfn.XLOOKUP(BK$2,WatchbillMONTHLY!$A$20:$U$20,OFFSET(WatchbillMONTHLY!$A$20:$U$20,1,2))))=$A97,_xlfn.XLOOKUP(BK$2,WatchbillMONTHLY!$A$20:$U$20,OFFSET(WatchbillMONTHLY!$A$20:$U$20,1,2)),FALSE),TRUE,FALSE)),
IF(_xlfn.XLOOKUP(BK$2,WatchbillMONTHLY!$A$37:$U$37,OFFSET(WatchbillMONTHLY!$A$37:$U$37,1,2))=IF(_xlfn.XLOOKUP($A97,INDIRECT("_"&amp;_xlfn.XLOOKUP(BK$2,WatchbillMONTHLY!$A$37:$U$37,OFFSET(WatchbillMONTHLY!$A$37:$U$37,1,2))),INDIRECT("_"&amp;_xlfn.XLOOKUP(BK$2,WatchbillMONTHLY!$A$37:$U$37,OFFSET(WatchbillMONTHLY!$A$37:$U$37,1,2))))=$A97,_xlfn.XLOOKUP(BK$2,WatchbillMONTHLY!$A$37:$U$37,OFFSET(WatchbillMONTHLY!$A$37:$U$37,1,2)),FALSE),TRUE,FALSE)),
IF(_xlfn.XLOOKUP(BK$2,WatchbillMONTHLY!$A$54:$U$54,OFFSET(WatchbillMONTHLY!$A$54:$U$54,1,2))=IF(_xlfn.XLOOKUP($A97,INDIRECT("_"&amp;_xlfn.XLOOKUP(BK$2,WatchbillMONTHLY!$A$54:$U$54,OFFSET(WatchbillMONTHLY!$A$54:$U$54,1,2))),INDIRECT("_"&amp;_xlfn.XLOOKUP(BK$2,WatchbillMONTHLY!$A$54:$U$54,OFFSET(WatchbillMONTHLY!$A$54:$U$54,1,2))))=$A97,_xlfn.XLOOKUP(BK$2,WatchbillMONTHLY!$A$54:$U$54,OFFSET(WatchbillMONTHLY!$A$54:$U$54,1,2)),FALSE),TRUE,FALSE)),
IF(_xlfn.XLOOKUP(BK$2,WatchbillMONTHLY!$A$71:$U$71,OFFSET(WatchbillMONTHLY!$A$71:$U$71,1,2))=IF(_xlfn.XLOOKUP($A97,INDIRECT("_"&amp;_xlfn.XLOOKUP(BK$2,WatchbillMONTHLY!$A$71:$U$71,OFFSET(WatchbillMONTHLY!$A$71:$U$71,1,2))),INDIRECT("_"&amp;_xlfn.XLOOKUP(BK$2,WatchbillMONTHLY!$A$71:$U$71,OFFSET(WatchbillMONTHLY!$A$71:$U$71,1,2))))=$A97,_xlfn.XLOOKUP(BK$2,WatchbillMONTHLY!$A$71:$U$71,OFFSET(WatchbillMONTHLY!$A$71:$U$71,1,2)),FALSE),TRUE,FALSE)),
IF(_xlfn.XLOOKUP(BK$2,WatchbillMONTHLY!$A$88:$U$88,OFFSET(WatchbillMONTHLY!$A$88:$U$88,1,2))=IF(_xlfn.XLOOKUP($A97,INDIRECT("_"&amp;_xlfn.XLOOKUP(BK$2,WatchbillMONTHLY!$A$88:$U$88,OFFSET(WatchbillMONTHLY!$A$88:$U$88,1,2))),INDIRECT("_"&amp;_xlfn.XLOOKUP(BK$2,WatchbillMONTHLY!$A$88:$U$88,OFFSET(WatchbillMONTHLY!$A$88:$U$88,1,2))))=$A97,_xlfn.XLOOKUP(BK$2,WatchbillMONTHLY!$A$88:$U$88,OFFSET(WatchbillMONTHLY!$A$88:$U$88,1,2)),FALSE),TRUE,FALSE)),
FALSE),FALSE)</f>
        <v>0</v>
      </c>
      <c r="BL97" s="209" t="b" cm="1">
        <f t="array" aca="1" ref="BL97" ca="1">IF(AND($A97 &gt; 0, AE97 &gt; 0,BL$2&lt;MiscFormulas!$A$5+1),
_xlfn.IFNA(
_xlfn.IFNA(
_xlfn.IFNA(
_xlfn.IFNA(
_xlfn.IFNA(
_xlfn.IFNA(
IF(_xlfn.XLOOKUP(BL$2,WatchbillMONTHLY!$A$3:$U$3,OFFSET(WatchbillMONTHLY!$A$3:$U$3,1,2))=IF(_xlfn.XLOOKUP($A97,INDIRECT("_"&amp;_xlfn.XLOOKUP(BL$2,WatchbillMONTHLY!$A$3:$U$3,OFFSET(WatchbillMONTHLY!$A$3:$U$3,1,2))),INDIRECT("_"&amp;_xlfn.XLOOKUP(BL$2,WatchbillMONTHLY!$A$3:$U$3,OFFSET(WatchbillMONTHLY!$A$3:$U$3,1,2))))=$A97,_xlfn.XLOOKUP(BL$2,WatchbillMONTHLY!$A$3:$U$3,OFFSET(WatchbillMONTHLY!$A$3:$U$3,1,2)),FALSE),TRUE,FALSE),
IF(_xlfn.XLOOKUP(BL$2,WatchbillMONTHLY!$A$20:$U$20,OFFSET(WatchbillMONTHLY!$A$20:$U$20,1,2))=IF(_xlfn.XLOOKUP($A97,INDIRECT("_"&amp;_xlfn.XLOOKUP(BL$2,WatchbillMONTHLY!$A$20:$U$20,OFFSET(WatchbillMONTHLY!$A$20:$U$20,1,2))),INDIRECT("_"&amp;_xlfn.XLOOKUP(BL$2,WatchbillMONTHLY!$A$20:$U$20,OFFSET(WatchbillMONTHLY!$A$20:$U$20,1,2))))=$A97,_xlfn.XLOOKUP(BL$2,WatchbillMONTHLY!$A$20:$U$20,OFFSET(WatchbillMONTHLY!$A$20:$U$20,1,2)),FALSE),TRUE,FALSE)),
IF(_xlfn.XLOOKUP(BL$2,WatchbillMONTHLY!$A$37:$U$37,OFFSET(WatchbillMONTHLY!$A$37:$U$37,1,2))=IF(_xlfn.XLOOKUP($A97,INDIRECT("_"&amp;_xlfn.XLOOKUP(BL$2,WatchbillMONTHLY!$A$37:$U$37,OFFSET(WatchbillMONTHLY!$A$37:$U$37,1,2))),INDIRECT("_"&amp;_xlfn.XLOOKUP(BL$2,WatchbillMONTHLY!$A$37:$U$37,OFFSET(WatchbillMONTHLY!$A$37:$U$37,1,2))))=$A97,_xlfn.XLOOKUP(BL$2,WatchbillMONTHLY!$A$37:$U$37,OFFSET(WatchbillMONTHLY!$A$37:$U$37,1,2)),FALSE),TRUE,FALSE)),
IF(_xlfn.XLOOKUP(BL$2,WatchbillMONTHLY!$A$54:$U$54,OFFSET(WatchbillMONTHLY!$A$54:$U$54,1,2))=IF(_xlfn.XLOOKUP($A97,INDIRECT("_"&amp;_xlfn.XLOOKUP(BL$2,WatchbillMONTHLY!$A$54:$U$54,OFFSET(WatchbillMONTHLY!$A$54:$U$54,1,2))),INDIRECT("_"&amp;_xlfn.XLOOKUP(BL$2,WatchbillMONTHLY!$A$54:$U$54,OFFSET(WatchbillMONTHLY!$A$54:$U$54,1,2))))=$A97,_xlfn.XLOOKUP(BL$2,WatchbillMONTHLY!$A$54:$U$54,OFFSET(WatchbillMONTHLY!$A$54:$U$54,1,2)),FALSE),TRUE,FALSE)),
IF(_xlfn.XLOOKUP(BL$2,WatchbillMONTHLY!$A$71:$U$71,OFFSET(WatchbillMONTHLY!$A$71:$U$71,1,2))=IF(_xlfn.XLOOKUP($A97,INDIRECT("_"&amp;_xlfn.XLOOKUP(BL$2,WatchbillMONTHLY!$A$71:$U$71,OFFSET(WatchbillMONTHLY!$A$71:$U$71,1,2))),INDIRECT("_"&amp;_xlfn.XLOOKUP(BL$2,WatchbillMONTHLY!$A$71:$U$71,OFFSET(WatchbillMONTHLY!$A$71:$U$71,1,2))))=$A97,_xlfn.XLOOKUP(BL$2,WatchbillMONTHLY!$A$71:$U$71,OFFSET(WatchbillMONTHLY!$A$71:$U$71,1,2)),FALSE),TRUE,FALSE)),
IF(_xlfn.XLOOKUP(BL$2,WatchbillMONTHLY!$A$88:$U$88,OFFSET(WatchbillMONTHLY!$A$88:$U$88,1,2))=IF(_xlfn.XLOOKUP($A97,INDIRECT("_"&amp;_xlfn.XLOOKUP(BL$2,WatchbillMONTHLY!$A$88:$U$88,OFFSET(WatchbillMONTHLY!$A$88:$U$88,1,2))),INDIRECT("_"&amp;_xlfn.XLOOKUP(BL$2,WatchbillMONTHLY!$A$88:$U$88,OFFSET(WatchbillMONTHLY!$A$88:$U$88,1,2))))=$A97,_xlfn.XLOOKUP(BL$2,WatchbillMONTHLY!$A$88:$U$88,OFFSET(WatchbillMONTHLY!$A$88:$U$88,1,2)),FALSE),TRUE,FALSE)),
FALSE),FALSE)</f>
        <v>0</v>
      </c>
      <c r="BM97" s="209" t="b" cm="1">
        <f t="array" aca="1" ref="BM97" ca="1">IF(AND($A97 &gt; 0, AF97 &gt; 0,BM$2&lt;MiscFormulas!$A$5+1),
_xlfn.IFNA(
_xlfn.IFNA(
_xlfn.IFNA(
_xlfn.IFNA(
_xlfn.IFNA(
_xlfn.IFNA(
IF(_xlfn.XLOOKUP(BM$2,WatchbillMONTHLY!$A$3:$U$3,OFFSET(WatchbillMONTHLY!$A$3:$U$3,1,2))=IF(_xlfn.XLOOKUP($A97,INDIRECT("_"&amp;_xlfn.XLOOKUP(BM$2,WatchbillMONTHLY!$A$3:$U$3,OFFSET(WatchbillMONTHLY!$A$3:$U$3,1,2))),INDIRECT("_"&amp;_xlfn.XLOOKUP(BM$2,WatchbillMONTHLY!$A$3:$U$3,OFFSET(WatchbillMONTHLY!$A$3:$U$3,1,2))))=$A97,_xlfn.XLOOKUP(BM$2,WatchbillMONTHLY!$A$3:$U$3,OFFSET(WatchbillMONTHLY!$A$3:$U$3,1,2)),FALSE),TRUE,FALSE),
IF(_xlfn.XLOOKUP(BM$2,WatchbillMONTHLY!$A$20:$U$20,OFFSET(WatchbillMONTHLY!$A$20:$U$20,1,2))=IF(_xlfn.XLOOKUP($A97,INDIRECT("_"&amp;_xlfn.XLOOKUP(BM$2,WatchbillMONTHLY!$A$20:$U$20,OFFSET(WatchbillMONTHLY!$A$20:$U$20,1,2))),INDIRECT("_"&amp;_xlfn.XLOOKUP(BM$2,WatchbillMONTHLY!$A$20:$U$20,OFFSET(WatchbillMONTHLY!$A$20:$U$20,1,2))))=$A97,_xlfn.XLOOKUP(BM$2,WatchbillMONTHLY!$A$20:$U$20,OFFSET(WatchbillMONTHLY!$A$20:$U$20,1,2)),FALSE),TRUE,FALSE)),
IF(_xlfn.XLOOKUP(BM$2,WatchbillMONTHLY!$A$37:$U$37,OFFSET(WatchbillMONTHLY!$A$37:$U$37,1,2))=IF(_xlfn.XLOOKUP($A97,INDIRECT("_"&amp;_xlfn.XLOOKUP(BM$2,WatchbillMONTHLY!$A$37:$U$37,OFFSET(WatchbillMONTHLY!$A$37:$U$37,1,2))),INDIRECT("_"&amp;_xlfn.XLOOKUP(BM$2,WatchbillMONTHLY!$A$37:$U$37,OFFSET(WatchbillMONTHLY!$A$37:$U$37,1,2))))=$A97,_xlfn.XLOOKUP(BM$2,WatchbillMONTHLY!$A$37:$U$37,OFFSET(WatchbillMONTHLY!$A$37:$U$37,1,2)),FALSE),TRUE,FALSE)),
IF(_xlfn.XLOOKUP(BM$2,WatchbillMONTHLY!$A$54:$U$54,OFFSET(WatchbillMONTHLY!$A$54:$U$54,1,2))=IF(_xlfn.XLOOKUP($A97,INDIRECT("_"&amp;_xlfn.XLOOKUP(BM$2,WatchbillMONTHLY!$A$54:$U$54,OFFSET(WatchbillMONTHLY!$A$54:$U$54,1,2))),INDIRECT("_"&amp;_xlfn.XLOOKUP(BM$2,WatchbillMONTHLY!$A$54:$U$54,OFFSET(WatchbillMONTHLY!$A$54:$U$54,1,2))))=$A97,_xlfn.XLOOKUP(BM$2,WatchbillMONTHLY!$A$54:$U$54,OFFSET(WatchbillMONTHLY!$A$54:$U$54,1,2)),FALSE),TRUE,FALSE)),
IF(_xlfn.XLOOKUP(BM$2,WatchbillMONTHLY!$A$71:$U$71,OFFSET(WatchbillMONTHLY!$A$71:$U$71,1,2))=IF(_xlfn.XLOOKUP($A97,INDIRECT("_"&amp;_xlfn.XLOOKUP(BM$2,WatchbillMONTHLY!$A$71:$U$71,OFFSET(WatchbillMONTHLY!$A$71:$U$71,1,2))),INDIRECT("_"&amp;_xlfn.XLOOKUP(BM$2,WatchbillMONTHLY!$A$71:$U$71,OFFSET(WatchbillMONTHLY!$A$71:$U$71,1,2))))=$A97,_xlfn.XLOOKUP(BM$2,WatchbillMONTHLY!$A$71:$U$71,OFFSET(WatchbillMONTHLY!$A$71:$U$71,1,2)),FALSE),TRUE,FALSE)),
IF(_xlfn.XLOOKUP(BM$2,WatchbillMONTHLY!$A$88:$U$88,OFFSET(WatchbillMONTHLY!$A$88:$U$88,1,2))=IF(_xlfn.XLOOKUP($A97,INDIRECT("_"&amp;_xlfn.XLOOKUP(BM$2,WatchbillMONTHLY!$A$88:$U$88,OFFSET(WatchbillMONTHLY!$A$88:$U$88,1,2))),INDIRECT("_"&amp;_xlfn.XLOOKUP(BM$2,WatchbillMONTHLY!$A$88:$U$88,OFFSET(WatchbillMONTHLY!$A$88:$U$88,1,2))))=$A97,_xlfn.XLOOKUP(BM$2,WatchbillMONTHLY!$A$88:$U$88,OFFSET(WatchbillMONTHLY!$A$88:$U$88,1,2)),FALSE),TRUE,FALSE)),
FALSE),FALSE)</f>
        <v>0</v>
      </c>
      <c r="BN97" s="209" t="b" cm="1">
        <f t="array" aca="1" ref="BN97" ca="1">IF(AND($A97 &gt; 0, AG97 &gt; 0,BN$2&lt;MiscFormulas!$A$5+1),
_xlfn.IFNA(
_xlfn.IFNA(
_xlfn.IFNA(
_xlfn.IFNA(
_xlfn.IFNA(
_xlfn.IFNA(
IF(_xlfn.XLOOKUP(BN$2,WatchbillMONTHLY!$A$3:$U$3,OFFSET(WatchbillMONTHLY!$A$3:$U$3,1,2))=IF(_xlfn.XLOOKUP($A97,INDIRECT("_"&amp;_xlfn.XLOOKUP(BN$2,WatchbillMONTHLY!$A$3:$U$3,OFFSET(WatchbillMONTHLY!$A$3:$U$3,1,2))),INDIRECT("_"&amp;_xlfn.XLOOKUP(BN$2,WatchbillMONTHLY!$A$3:$U$3,OFFSET(WatchbillMONTHLY!$A$3:$U$3,1,2))))=$A97,_xlfn.XLOOKUP(BN$2,WatchbillMONTHLY!$A$3:$U$3,OFFSET(WatchbillMONTHLY!$A$3:$U$3,1,2)),FALSE),TRUE,FALSE),
IF(_xlfn.XLOOKUP(BN$2,WatchbillMONTHLY!$A$20:$U$20,OFFSET(WatchbillMONTHLY!$A$20:$U$20,1,2))=IF(_xlfn.XLOOKUP($A97,INDIRECT("_"&amp;_xlfn.XLOOKUP(BN$2,WatchbillMONTHLY!$A$20:$U$20,OFFSET(WatchbillMONTHLY!$A$20:$U$20,1,2))),INDIRECT("_"&amp;_xlfn.XLOOKUP(BN$2,WatchbillMONTHLY!$A$20:$U$20,OFFSET(WatchbillMONTHLY!$A$20:$U$20,1,2))))=$A97,_xlfn.XLOOKUP(BN$2,WatchbillMONTHLY!$A$20:$U$20,OFFSET(WatchbillMONTHLY!$A$20:$U$20,1,2)),FALSE),TRUE,FALSE)),
IF(_xlfn.XLOOKUP(BN$2,WatchbillMONTHLY!$A$37:$U$37,OFFSET(WatchbillMONTHLY!$A$37:$U$37,1,2))=IF(_xlfn.XLOOKUP($A97,INDIRECT("_"&amp;_xlfn.XLOOKUP(BN$2,WatchbillMONTHLY!$A$37:$U$37,OFFSET(WatchbillMONTHLY!$A$37:$U$37,1,2))),INDIRECT("_"&amp;_xlfn.XLOOKUP(BN$2,WatchbillMONTHLY!$A$37:$U$37,OFFSET(WatchbillMONTHLY!$A$37:$U$37,1,2))))=$A97,_xlfn.XLOOKUP(BN$2,WatchbillMONTHLY!$A$37:$U$37,OFFSET(WatchbillMONTHLY!$A$37:$U$37,1,2)),FALSE),TRUE,FALSE)),
IF(_xlfn.XLOOKUP(BN$2,WatchbillMONTHLY!$A$54:$U$54,OFFSET(WatchbillMONTHLY!$A$54:$U$54,1,2))=IF(_xlfn.XLOOKUP($A97,INDIRECT("_"&amp;_xlfn.XLOOKUP(BN$2,WatchbillMONTHLY!$A$54:$U$54,OFFSET(WatchbillMONTHLY!$A$54:$U$54,1,2))),INDIRECT("_"&amp;_xlfn.XLOOKUP(BN$2,WatchbillMONTHLY!$A$54:$U$54,OFFSET(WatchbillMONTHLY!$A$54:$U$54,1,2))))=$A97,_xlfn.XLOOKUP(BN$2,WatchbillMONTHLY!$A$54:$U$54,OFFSET(WatchbillMONTHLY!$A$54:$U$54,1,2)),FALSE),TRUE,FALSE)),
IF(_xlfn.XLOOKUP(BN$2,WatchbillMONTHLY!$A$71:$U$71,OFFSET(WatchbillMONTHLY!$A$71:$U$71,1,2))=IF(_xlfn.XLOOKUP($A97,INDIRECT("_"&amp;_xlfn.XLOOKUP(BN$2,WatchbillMONTHLY!$A$71:$U$71,OFFSET(WatchbillMONTHLY!$A$71:$U$71,1,2))),INDIRECT("_"&amp;_xlfn.XLOOKUP(BN$2,WatchbillMONTHLY!$A$71:$U$71,OFFSET(WatchbillMONTHLY!$A$71:$U$71,1,2))))=$A97,_xlfn.XLOOKUP(BN$2,WatchbillMONTHLY!$A$71:$U$71,OFFSET(WatchbillMONTHLY!$A$71:$U$71,1,2)),FALSE),TRUE,FALSE)),
IF(_xlfn.XLOOKUP(BN$2,WatchbillMONTHLY!$A$88:$U$88,OFFSET(WatchbillMONTHLY!$A$88:$U$88,1,2))=IF(_xlfn.XLOOKUP($A97,INDIRECT("_"&amp;_xlfn.XLOOKUP(BN$2,WatchbillMONTHLY!$A$88:$U$88,OFFSET(WatchbillMONTHLY!$A$88:$U$88,1,2))),INDIRECT("_"&amp;_xlfn.XLOOKUP(BN$2,WatchbillMONTHLY!$A$88:$U$88,OFFSET(WatchbillMONTHLY!$A$88:$U$88,1,2))))=$A97,_xlfn.XLOOKUP(BN$2,WatchbillMONTHLY!$A$88:$U$88,OFFSET(WatchbillMONTHLY!$A$88:$U$88,1,2)),FALSE),TRUE,FALSE)),
FALSE),FALSE)</f>
        <v>0</v>
      </c>
      <c r="BO97" s="209"/>
      <c r="BP97" s="210"/>
    </row>
    <row r="98" spans="1:68" x14ac:dyDescent="0.35">
      <c r="A98" t="str">
        <v>EX8 Ran, I.</v>
      </c>
      <c r="B98" s="215" t="str">
        <v>EX8 Ran, It</v>
      </c>
      <c r="C98" s="191"/>
      <c r="D98" s="235"/>
      <c r="E98" s="235"/>
      <c r="F98" s="235"/>
      <c r="G98" s="235"/>
      <c r="H98" s="235"/>
      <c r="I98" s="235"/>
      <c r="J98" s="235"/>
      <c r="K98" s="235"/>
      <c r="L98" s="235"/>
      <c r="M98" s="235"/>
      <c r="N98" s="235"/>
      <c r="O98" s="235"/>
      <c r="P98" s="235"/>
      <c r="Q98" s="235"/>
      <c r="R98" s="235"/>
      <c r="S98" s="235"/>
      <c r="T98" s="235"/>
      <c r="U98" s="235"/>
      <c r="V98" s="235"/>
      <c r="W98" s="235"/>
      <c r="X98" s="235"/>
      <c r="Y98" s="235"/>
      <c r="Z98" s="235"/>
      <c r="AA98" s="235"/>
      <c r="AB98" s="235"/>
      <c r="AC98" s="235"/>
      <c r="AD98" s="235"/>
      <c r="AE98" s="235"/>
      <c r="AF98" s="235"/>
      <c r="AG98" s="235"/>
      <c r="AH98" s="192"/>
      <c r="AI98" s="209"/>
      <c r="AJ98" s="209" t="str" cm="1">
        <f t="array" aca="1" ref="AJ98" ca="1">IF(OR(AK98:BN98=TRUE),$A98&amp;" :  ","")&amp;_xlfn.TEXTJOIN(" | ",TRUE,IF(AK98:BN98=TRUE,$AK$2:$BN$2,""))</f>
        <v/>
      </c>
      <c r="AK98" s="209" t="b" cm="1">
        <f t="array" aca="1" ref="AK98" ca="1">IF(AND($A98 &gt; 0, D98 &gt; 0,AK$2&lt;MiscFormulas!$A$5+1),
_xlfn.IFNA(
_xlfn.IFNA(
_xlfn.IFNA(
_xlfn.IFNA(
_xlfn.IFNA(
_xlfn.IFNA(
IF(_xlfn.XLOOKUP(AK$2,WatchbillMONTHLY!$A$3:$U$3,OFFSET(WatchbillMONTHLY!$A$3:$U$3,1,2))=IF(_xlfn.XLOOKUP($A98,INDIRECT("_"&amp;_xlfn.XLOOKUP(AK$2,WatchbillMONTHLY!$A$3:$U$3,OFFSET(WatchbillMONTHLY!$A$3:$U$3,1,2))),INDIRECT("_"&amp;_xlfn.XLOOKUP(AK$2,WatchbillMONTHLY!$A$3:$U$3,OFFSET(WatchbillMONTHLY!$A$3:$U$3,1,2))))=$A98,_xlfn.XLOOKUP(AK$2,WatchbillMONTHLY!$A$3:$U$3,OFFSET(WatchbillMONTHLY!$A$3:$U$3,1,2)),FALSE),TRUE,FALSE),
IF(_xlfn.XLOOKUP(AK$2,WatchbillMONTHLY!$A$20:$U$20,OFFSET(WatchbillMONTHLY!$A$20:$U$20,1,2))=IF(_xlfn.XLOOKUP($A98,INDIRECT("_"&amp;_xlfn.XLOOKUP(AK$2,WatchbillMONTHLY!$A$20:$U$20,OFFSET(WatchbillMONTHLY!$A$20:$U$20,1,2))),INDIRECT("_"&amp;_xlfn.XLOOKUP(AK$2,WatchbillMONTHLY!$A$20:$U$20,OFFSET(WatchbillMONTHLY!$A$20:$U$20,1,2))))=$A98,_xlfn.XLOOKUP(AK$2,WatchbillMONTHLY!$A$20:$U$20,OFFSET(WatchbillMONTHLY!$A$20:$U$20,1,2)),FALSE),TRUE,FALSE)),
IF(_xlfn.XLOOKUP(AK$2,WatchbillMONTHLY!$A$37:$U$37,OFFSET(WatchbillMONTHLY!$A$37:$U$37,1,2))=IF(_xlfn.XLOOKUP($A98,INDIRECT("_"&amp;_xlfn.XLOOKUP(AK$2,WatchbillMONTHLY!$A$37:$U$37,OFFSET(WatchbillMONTHLY!$A$37:$U$37,1,2))),INDIRECT("_"&amp;_xlfn.XLOOKUP(AK$2,WatchbillMONTHLY!$A$37:$U$37,OFFSET(WatchbillMONTHLY!$A$37:$U$37,1,2))))=$A98,_xlfn.XLOOKUP(AK$2,WatchbillMONTHLY!$A$37:$U$37,OFFSET(WatchbillMONTHLY!$A$37:$U$37,1,2)),FALSE),TRUE,FALSE)),
IF(_xlfn.XLOOKUP(AK$2,WatchbillMONTHLY!$A$54:$U$54,OFFSET(WatchbillMONTHLY!$A$54:$U$54,1,2))=IF(_xlfn.XLOOKUP($A98,INDIRECT("_"&amp;_xlfn.XLOOKUP(AK$2,WatchbillMONTHLY!$A$54:$U$54,OFFSET(WatchbillMONTHLY!$A$54:$U$54,1,2))),INDIRECT("_"&amp;_xlfn.XLOOKUP(AK$2,WatchbillMONTHLY!$A$54:$U$54,OFFSET(WatchbillMONTHLY!$A$54:$U$54,1,2))))=$A98,_xlfn.XLOOKUP(AK$2,WatchbillMONTHLY!$A$54:$U$54,OFFSET(WatchbillMONTHLY!$A$54:$U$54,1,2)),FALSE),TRUE,FALSE)),
IF(_xlfn.XLOOKUP(AK$2,WatchbillMONTHLY!$A$71:$U$71,OFFSET(WatchbillMONTHLY!$A$71:$U$71,1,2))=IF(_xlfn.XLOOKUP($A98,INDIRECT("_"&amp;_xlfn.XLOOKUP(AK$2,WatchbillMONTHLY!$A$71:$U$71,OFFSET(WatchbillMONTHLY!$A$71:$U$71,1,2))),INDIRECT("_"&amp;_xlfn.XLOOKUP(AK$2,WatchbillMONTHLY!$A$71:$U$71,OFFSET(WatchbillMONTHLY!$A$71:$U$71,1,2))))=$A98,_xlfn.XLOOKUP(AK$2,WatchbillMONTHLY!$A$71:$U$71,OFFSET(WatchbillMONTHLY!$A$71:$U$71,1,2)),FALSE),TRUE,FALSE)),
IF(_xlfn.XLOOKUP(AK$2,WatchbillMONTHLY!$A$88:$U$88,OFFSET(WatchbillMONTHLY!$A$88:$U$88,1,2))=IF(_xlfn.XLOOKUP($A98,INDIRECT("_"&amp;_xlfn.XLOOKUP(AK$2,WatchbillMONTHLY!$A$88:$U$88,OFFSET(WatchbillMONTHLY!$A$88:$U$88,1,2))),INDIRECT("_"&amp;_xlfn.XLOOKUP(AK$2,WatchbillMONTHLY!$A$88:$U$88,OFFSET(WatchbillMONTHLY!$A$88:$U$88,1,2))))=$A98,_xlfn.XLOOKUP(AK$2,WatchbillMONTHLY!$A$88:$U$88,OFFSET(WatchbillMONTHLY!$A$88:$U$88,1,2)),FALSE),TRUE,FALSE)),
FALSE),FALSE)</f>
        <v>0</v>
      </c>
      <c r="AL98" s="209" t="b" cm="1">
        <f t="array" aca="1" ref="AL98" ca="1">IF(AND($A98 &gt; 0, E98 &gt; 0,AL$2&lt;MiscFormulas!$A$5+1),
_xlfn.IFNA(
_xlfn.IFNA(
_xlfn.IFNA(
_xlfn.IFNA(
_xlfn.IFNA(
_xlfn.IFNA(
IF(_xlfn.XLOOKUP(AL$2,WatchbillMONTHLY!$A$3:$U$3,OFFSET(WatchbillMONTHLY!$A$3:$U$3,1,2))=IF(_xlfn.XLOOKUP($A98,INDIRECT("_"&amp;_xlfn.XLOOKUP(AL$2,WatchbillMONTHLY!$A$3:$U$3,OFFSET(WatchbillMONTHLY!$A$3:$U$3,1,2))),INDIRECT("_"&amp;_xlfn.XLOOKUP(AL$2,WatchbillMONTHLY!$A$3:$U$3,OFFSET(WatchbillMONTHLY!$A$3:$U$3,1,2))))=$A98,_xlfn.XLOOKUP(AL$2,WatchbillMONTHLY!$A$3:$U$3,OFFSET(WatchbillMONTHLY!$A$3:$U$3,1,2)),FALSE),TRUE,FALSE),
IF(_xlfn.XLOOKUP(AL$2,WatchbillMONTHLY!$A$20:$U$20,OFFSET(WatchbillMONTHLY!$A$20:$U$20,1,2))=IF(_xlfn.XLOOKUP($A98,INDIRECT("_"&amp;_xlfn.XLOOKUP(AL$2,WatchbillMONTHLY!$A$20:$U$20,OFFSET(WatchbillMONTHLY!$A$20:$U$20,1,2))),INDIRECT("_"&amp;_xlfn.XLOOKUP(AL$2,WatchbillMONTHLY!$A$20:$U$20,OFFSET(WatchbillMONTHLY!$A$20:$U$20,1,2))))=$A98,_xlfn.XLOOKUP(AL$2,WatchbillMONTHLY!$A$20:$U$20,OFFSET(WatchbillMONTHLY!$A$20:$U$20,1,2)),FALSE),TRUE,FALSE)),
IF(_xlfn.XLOOKUP(AL$2,WatchbillMONTHLY!$A$37:$U$37,OFFSET(WatchbillMONTHLY!$A$37:$U$37,1,2))=IF(_xlfn.XLOOKUP($A98,INDIRECT("_"&amp;_xlfn.XLOOKUP(AL$2,WatchbillMONTHLY!$A$37:$U$37,OFFSET(WatchbillMONTHLY!$A$37:$U$37,1,2))),INDIRECT("_"&amp;_xlfn.XLOOKUP(AL$2,WatchbillMONTHLY!$A$37:$U$37,OFFSET(WatchbillMONTHLY!$A$37:$U$37,1,2))))=$A98,_xlfn.XLOOKUP(AL$2,WatchbillMONTHLY!$A$37:$U$37,OFFSET(WatchbillMONTHLY!$A$37:$U$37,1,2)),FALSE),TRUE,FALSE)),
IF(_xlfn.XLOOKUP(AL$2,WatchbillMONTHLY!$A$54:$U$54,OFFSET(WatchbillMONTHLY!$A$54:$U$54,1,2))=IF(_xlfn.XLOOKUP($A98,INDIRECT("_"&amp;_xlfn.XLOOKUP(AL$2,WatchbillMONTHLY!$A$54:$U$54,OFFSET(WatchbillMONTHLY!$A$54:$U$54,1,2))),INDIRECT("_"&amp;_xlfn.XLOOKUP(AL$2,WatchbillMONTHLY!$A$54:$U$54,OFFSET(WatchbillMONTHLY!$A$54:$U$54,1,2))))=$A98,_xlfn.XLOOKUP(AL$2,WatchbillMONTHLY!$A$54:$U$54,OFFSET(WatchbillMONTHLY!$A$54:$U$54,1,2)),FALSE),TRUE,FALSE)),
IF(_xlfn.XLOOKUP(AL$2,WatchbillMONTHLY!$A$71:$U$71,OFFSET(WatchbillMONTHLY!$A$71:$U$71,1,2))=IF(_xlfn.XLOOKUP($A98,INDIRECT("_"&amp;_xlfn.XLOOKUP(AL$2,WatchbillMONTHLY!$A$71:$U$71,OFFSET(WatchbillMONTHLY!$A$71:$U$71,1,2))),INDIRECT("_"&amp;_xlfn.XLOOKUP(AL$2,WatchbillMONTHLY!$A$71:$U$71,OFFSET(WatchbillMONTHLY!$A$71:$U$71,1,2))))=$A98,_xlfn.XLOOKUP(AL$2,WatchbillMONTHLY!$A$71:$U$71,OFFSET(WatchbillMONTHLY!$A$71:$U$71,1,2)),FALSE),TRUE,FALSE)),
IF(_xlfn.XLOOKUP(AL$2,WatchbillMONTHLY!$A$88:$U$88,OFFSET(WatchbillMONTHLY!$A$88:$U$88,1,2))=IF(_xlfn.XLOOKUP($A98,INDIRECT("_"&amp;_xlfn.XLOOKUP(AL$2,WatchbillMONTHLY!$A$88:$U$88,OFFSET(WatchbillMONTHLY!$A$88:$U$88,1,2))),INDIRECT("_"&amp;_xlfn.XLOOKUP(AL$2,WatchbillMONTHLY!$A$88:$U$88,OFFSET(WatchbillMONTHLY!$A$88:$U$88,1,2))))=$A98,_xlfn.XLOOKUP(AL$2,WatchbillMONTHLY!$A$88:$U$88,OFFSET(WatchbillMONTHLY!$A$88:$U$88,1,2)),FALSE),TRUE,FALSE)),
FALSE),FALSE)</f>
        <v>0</v>
      </c>
      <c r="AM98" s="209" t="b" cm="1">
        <f t="array" aca="1" ref="AM98" ca="1">IF(AND($A98 &gt; 0, F98 &gt; 0,AM$2&lt;MiscFormulas!$A$5+1),
_xlfn.IFNA(
_xlfn.IFNA(
_xlfn.IFNA(
_xlfn.IFNA(
_xlfn.IFNA(
_xlfn.IFNA(
IF(_xlfn.XLOOKUP(AM$2,WatchbillMONTHLY!$A$3:$U$3,OFFSET(WatchbillMONTHLY!$A$3:$U$3,1,2))=IF(_xlfn.XLOOKUP($A98,INDIRECT("_"&amp;_xlfn.XLOOKUP(AM$2,WatchbillMONTHLY!$A$3:$U$3,OFFSET(WatchbillMONTHLY!$A$3:$U$3,1,2))),INDIRECT("_"&amp;_xlfn.XLOOKUP(AM$2,WatchbillMONTHLY!$A$3:$U$3,OFFSET(WatchbillMONTHLY!$A$3:$U$3,1,2))))=$A98,_xlfn.XLOOKUP(AM$2,WatchbillMONTHLY!$A$3:$U$3,OFFSET(WatchbillMONTHLY!$A$3:$U$3,1,2)),FALSE),TRUE,FALSE),
IF(_xlfn.XLOOKUP(AM$2,WatchbillMONTHLY!$A$20:$U$20,OFFSET(WatchbillMONTHLY!$A$20:$U$20,1,2))=IF(_xlfn.XLOOKUP($A98,INDIRECT("_"&amp;_xlfn.XLOOKUP(AM$2,WatchbillMONTHLY!$A$20:$U$20,OFFSET(WatchbillMONTHLY!$A$20:$U$20,1,2))),INDIRECT("_"&amp;_xlfn.XLOOKUP(AM$2,WatchbillMONTHLY!$A$20:$U$20,OFFSET(WatchbillMONTHLY!$A$20:$U$20,1,2))))=$A98,_xlfn.XLOOKUP(AM$2,WatchbillMONTHLY!$A$20:$U$20,OFFSET(WatchbillMONTHLY!$A$20:$U$20,1,2)),FALSE),TRUE,FALSE)),
IF(_xlfn.XLOOKUP(AM$2,WatchbillMONTHLY!$A$37:$U$37,OFFSET(WatchbillMONTHLY!$A$37:$U$37,1,2))=IF(_xlfn.XLOOKUP($A98,INDIRECT("_"&amp;_xlfn.XLOOKUP(AM$2,WatchbillMONTHLY!$A$37:$U$37,OFFSET(WatchbillMONTHLY!$A$37:$U$37,1,2))),INDIRECT("_"&amp;_xlfn.XLOOKUP(AM$2,WatchbillMONTHLY!$A$37:$U$37,OFFSET(WatchbillMONTHLY!$A$37:$U$37,1,2))))=$A98,_xlfn.XLOOKUP(AM$2,WatchbillMONTHLY!$A$37:$U$37,OFFSET(WatchbillMONTHLY!$A$37:$U$37,1,2)),FALSE),TRUE,FALSE)),
IF(_xlfn.XLOOKUP(AM$2,WatchbillMONTHLY!$A$54:$U$54,OFFSET(WatchbillMONTHLY!$A$54:$U$54,1,2))=IF(_xlfn.XLOOKUP($A98,INDIRECT("_"&amp;_xlfn.XLOOKUP(AM$2,WatchbillMONTHLY!$A$54:$U$54,OFFSET(WatchbillMONTHLY!$A$54:$U$54,1,2))),INDIRECT("_"&amp;_xlfn.XLOOKUP(AM$2,WatchbillMONTHLY!$A$54:$U$54,OFFSET(WatchbillMONTHLY!$A$54:$U$54,1,2))))=$A98,_xlfn.XLOOKUP(AM$2,WatchbillMONTHLY!$A$54:$U$54,OFFSET(WatchbillMONTHLY!$A$54:$U$54,1,2)),FALSE),TRUE,FALSE)),
IF(_xlfn.XLOOKUP(AM$2,WatchbillMONTHLY!$A$71:$U$71,OFFSET(WatchbillMONTHLY!$A$71:$U$71,1,2))=IF(_xlfn.XLOOKUP($A98,INDIRECT("_"&amp;_xlfn.XLOOKUP(AM$2,WatchbillMONTHLY!$A$71:$U$71,OFFSET(WatchbillMONTHLY!$A$71:$U$71,1,2))),INDIRECT("_"&amp;_xlfn.XLOOKUP(AM$2,WatchbillMONTHLY!$A$71:$U$71,OFFSET(WatchbillMONTHLY!$A$71:$U$71,1,2))))=$A98,_xlfn.XLOOKUP(AM$2,WatchbillMONTHLY!$A$71:$U$71,OFFSET(WatchbillMONTHLY!$A$71:$U$71,1,2)),FALSE),TRUE,FALSE)),
IF(_xlfn.XLOOKUP(AM$2,WatchbillMONTHLY!$A$88:$U$88,OFFSET(WatchbillMONTHLY!$A$88:$U$88,1,2))=IF(_xlfn.XLOOKUP($A98,INDIRECT("_"&amp;_xlfn.XLOOKUP(AM$2,WatchbillMONTHLY!$A$88:$U$88,OFFSET(WatchbillMONTHLY!$A$88:$U$88,1,2))),INDIRECT("_"&amp;_xlfn.XLOOKUP(AM$2,WatchbillMONTHLY!$A$88:$U$88,OFFSET(WatchbillMONTHLY!$A$88:$U$88,1,2))))=$A98,_xlfn.XLOOKUP(AM$2,WatchbillMONTHLY!$A$88:$U$88,OFFSET(WatchbillMONTHLY!$A$88:$U$88,1,2)),FALSE),TRUE,FALSE)),
FALSE),FALSE)</f>
        <v>0</v>
      </c>
      <c r="AN98" s="209" t="b" cm="1">
        <f t="array" aca="1" ref="AN98" ca="1">IF(AND($A98 &gt; 0, G98 &gt; 0,AN$2&lt;MiscFormulas!$A$5+1),
_xlfn.IFNA(
_xlfn.IFNA(
_xlfn.IFNA(
_xlfn.IFNA(
_xlfn.IFNA(
_xlfn.IFNA(
IF(_xlfn.XLOOKUP(AN$2,WatchbillMONTHLY!$A$3:$U$3,OFFSET(WatchbillMONTHLY!$A$3:$U$3,1,2))=IF(_xlfn.XLOOKUP($A98,INDIRECT("_"&amp;_xlfn.XLOOKUP(AN$2,WatchbillMONTHLY!$A$3:$U$3,OFFSET(WatchbillMONTHLY!$A$3:$U$3,1,2))),INDIRECT("_"&amp;_xlfn.XLOOKUP(AN$2,WatchbillMONTHLY!$A$3:$U$3,OFFSET(WatchbillMONTHLY!$A$3:$U$3,1,2))))=$A98,_xlfn.XLOOKUP(AN$2,WatchbillMONTHLY!$A$3:$U$3,OFFSET(WatchbillMONTHLY!$A$3:$U$3,1,2)),FALSE),TRUE,FALSE),
IF(_xlfn.XLOOKUP(AN$2,WatchbillMONTHLY!$A$20:$U$20,OFFSET(WatchbillMONTHLY!$A$20:$U$20,1,2))=IF(_xlfn.XLOOKUP($A98,INDIRECT("_"&amp;_xlfn.XLOOKUP(AN$2,WatchbillMONTHLY!$A$20:$U$20,OFFSET(WatchbillMONTHLY!$A$20:$U$20,1,2))),INDIRECT("_"&amp;_xlfn.XLOOKUP(AN$2,WatchbillMONTHLY!$A$20:$U$20,OFFSET(WatchbillMONTHLY!$A$20:$U$20,1,2))))=$A98,_xlfn.XLOOKUP(AN$2,WatchbillMONTHLY!$A$20:$U$20,OFFSET(WatchbillMONTHLY!$A$20:$U$20,1,2)),FALSE),TRUE,FALSE)),
IF(_xlfn.XLOOKUP(AN$2,WatchbillMONTHLY!$A$37:$U$37,OFFSET(WatchbillMONTHLY!$A$37:$U$37,1,2))=IF(_xlfn.XLOOKUP($A98,INDIRECT("_"&amp;_xlfn.XLOOKUP(AN$2,WatchbillMONTHLY!$A$37:$U$37,OFFSET(WatchbillMONTHLY!$A$37:$U$37,1,2))),INDIRECT("_"&amp;_xlfn.XLOOKUP(AN$2,WatchbillMONTHLY!$A$37:$U$37,OFFSET(WatchbillMONTHLY!$A$37:$U$37,1,2))))=$A98,_xlfn.XLOOKUP(AN$2,WatchbillMONTHLY!$A$37:$U$37,OFFSET(WatchbillMONTHLY!$A$37:$U$37,1,2)),FALSE),TRUE,FALSE)),
IF(_xlfn.XLOOKUP(AN$2,WatchbillMONTHLY!$A$54:$U$54,OFFSET(WatchbillMONTHLY!$A$54:$U$54,1,2))=IF(_xlfn.XLOOKUP($A98,INDIRECT("_"&amp;_xlfn.XLOOKUP(AN$2,WatchbillMONTHLY!$A$54:$U$54,OFFSET(WatchbillMONTHLY!$A$54:$U$54,1,2))),INDIRECT("_"&amp;_xlfn.XLOOKUP(AN$2,WatchbillMONTHLY!$A$54:$U$54,OFFSET(WatchbillMONTHLY!$A$54:$U$54,1,2))))=$A98,_xlfn.XLOOKUP(AN$2,WatchbillMONTHLY!$A$54:$U$54,OFFSET(WatchbillMONTHLY!$A$54:$U$54,1,2)),FALSE),TRUE,FALSE)),
IF(_xlfn.XLOOKUP(AN$2,WatchbillMONTHLY!$A$71:$U$71,OFFSET(WatchbillMONTHLY!$A$71:$U$71,1,2))=IF(_xlfn.XLOOKUP($A98,INDIRECT("_"&amp;_xlfn.XLOOKUP(AN$2,WatchbillMONTHLY!$A$71:$U$71,OFFSET(WatchbillMONTHLY!$A$71:$U$71,1,2))),INDIRECT("_"&amp;_xlfn.XLOOKUP(AN$2,WatchbillMONTHLY!$A$71:$U$71,OFFSET(WatchbillMONTHLY!$A$71:$U$71,1,2))))=$A98,_xlfn.XLOOKUP(AN$2,WatchbillMONTHLY!$A$71:$U$71,OFFSET(WatchbillMONTHLY!$A$71:$U$71,1,2)),FALSE),TRUE,FALSE)),
IF(_xlfn.XLOOKUP(AN$2,WatchbillMONTHLY!$A$88:$U$88,OFFSET(WatchbillMONTHLY!$A$88:$U$88,1,2))=IF(_xlfn.XLOOKUP($A98,INDIRECT("_"&amp;_xlfn.XLOOKUP(AN$2,WatchbillMONTHLY!$A$88:$U$88,OFFSET(WatchbillMONTHLY!$A$88:$U$88,1,2))),INDIRECT("_"&amp;_xlfn.XLOOKUP(AN$2,WatchbillMONTHLY!$A$88:$U$88,OFFSET(WatchbillMONTHLY!$A$88:$U$88,1,2))))=$A98,_xlfn.XLOOKUP(AN$2,WatchbillMONTHLY!$A$88:$U$88,OFFSET(WatchbillMONTHLY!$A$88:$U$88,1,2)),FALSE),TRUE,FALSE)),
FALSE),FALSE)</f>
        <v>0</v>
      </c>
      <c r="AO98" s="209" t="b" cm="1">
        <f t="array" aca="1" ref="AO98" ca="1">IF(AND($A98 &gt; 0, H98 &gt; 0,AO$2&lt;MiscFormulas!$A$5+1),
_xlfn.IFNA(
_xlfn.IFNA(
_xlfn.IFNA(
_xlfn.IFNA(
_xlfn.IFNA(
_xlfn.IFNA(
IF(_xlfn.XLOOKUP(AO$2,WatchbillMONTHLY!$A$3:$U$3,OFFSET(WatchbillMONTHLY!$A$3:$U$3,1,2))=IF(_xlfn.XLOOKUP($A98,INDIRECT("_"&amp;_xlfn.XLOOKUP(AO$2,WatchbillMONTHLY!$A$3:$U$3,OFFSET(WatchbillMONTHLY!$A$3:$U$3,1,2))),INDIRECT("_"&amp;_xlfn.XLOOKUP(AO$2,WatchbillMONTHLY!$A$3:$U$3,OFFSET(WatchbillMONTHLY!$A$3:$U$3,1,2))))=$A98,_xlfn.XLOOKUP(AO$2,WatchbillMONTHLY!$A$3:$U$3,OFFSET(WatchbillMONTHLY!$A$3:$U$3,1,2)),FALSE),TRUE,FALSE),
IF(_xlfn.XLOOKUP(AO$2,WatchbillMONTHLY!$A$20:$U$20,OFFSET(WatchbillMONTHLY!$A$20:$U$20,1,2))=IF(_xlfn.XLOOKUP($A98,INDIRECT("_"&amp;_xlfn.XLOOKUP(AO$2,WatchbillMONTHLY!$A$20:$U$20,OFFSET(WatchbillMONTHLY!$A$20:$U$20,1,2))),INDIRECT("_"&amp;_xlfn.XLOOKUP(AO$2,WatchbillMONTHLY!$A$20:$U$20,OFFSET(WatchbillMONTHLY!$A$20:$U$20,1,2))))=$A98,_xlfn.XLOOKUP(AO$2,WatchbillMONTHLY!$A$20:$U$20,OFFSET(WatchbillMONTHLY!$A$20:$U$20,1,2)),FALSE),TRUE,FALSE)),
IF(_xlfn.XLOOKUP(AO$2,WatchbillMONTHLY!$A$37:$U$37,OFFSET(WatchbillMONTHLY!$A$37:$U$37,1,2))=IF(_xlfn.XLOOKUP($A98,INDIRECT("_"&amp;_xlfn.XLOOKUP(AO$2,WatchbillMONTHLY!$A$37:$U$37,OFFSET(WatchbillMONTHLY!$A$37:$U$37,1,2))),INDIRECT("_"&amp;_xlfn.XLOOKUP(AO$2,WatchbillMONTHLY!$A$37:$U$37,OFFSET(WatchbillMONTHLY!$A$37:$U$37,1,2))))=$A98,_xlfn.XLOOKUP(AO$2,WatchbillMONTHLY!$A$37:$U$37,OFFSET(WatchbillMONTHLY!$A$37:$U$37,1,2)),FALSE),TRUE,FALSE)),
IF(_xlfn.XLOOKUP(AO$2,WatchbillMONTHLY!$A$54:$U$54,OFFSET(WatchbillMONTHLY!$A$54:$U$54,1,2))=IF(_xlfn.XLOOKUP($A98,INDIRECT("_"&amp;_xlfn.XLOOKUP(AO$2,WatchbillMONTHLY!$A$54:$U$54,OFFSET(WatchbillMONTHLY!$A$54:$U$54,1,2))),INDIRECT("_"&amp;_xlfn.XLOOKUP(AO$2,WatchbillMONTHLY!$A$54:$U$54,OFFSET(WatchbillMONTHLY!$A$54:$U$54,1,2))))=$A98,_xlfn.XLOOKUP(AO$2,WatchbillMONTHLY!$A$54:$U$54,OFFSET(WatchbillMONTHLY!$A$54:$U$54,1,2)),FALSE),TRUE,FALSE)),
IF(_xlfn.XLOOKUP(AO$2,WatchbillMONTHLY!$A$71:$U$71,OFFSET(WatchbillMONTHLY!$A$71:$U$71,1,2))=IF(_xlfn.XLOOKUP($A98,INDIRECT("_"&amp;_xlfn.XLOOKUP(AO$2,WatchbillMONTHLY!$A$71:$U$71,OFFSET(WatchbillMONTHLY!$A$71:$U$71,1,2))),INDIRECT("_"&amp;_xlfn.XLOOKUP(AO$2,WatchbillMONTHLY!$A$71:$U$71,OFFSET(WatchbillMONTHLY!$A$71:$U$71,1,2))))=$A98,_xlfn.XLOOKUP(AO$2,WatchbillMONTHLY!$A$71:$U$71,OFFSET(WatchbillMONTHLY!$A$71:$U$71,1,2)),FALSE),TRUE,FALSE)),
IF(_xlfn.XLOOKUP(AO$2,WatchbillMONTHLY!$A$88:$U$88,OFFSET(WatchbillMONTHLY!$A$88:$U$88,1,2))=IF(_xlfn.XLOOKUP($A98,INDIRECT("_"&amp;_xlfn.XLOOKUP(AO$2,WatchbillMONTHLY!$A$88:$U$88,OFFSET(WatchbillMONTHLY!$A$88:$U$88,1,2))),INDIRECT("_"&amp;_xlfn.XLOOKUP(AO$2,WatchbillMONTHLY!$A$88:$U$88,OFFSET(WatchbillMONTHLY!$A$88:$U$88,1,2))))=$A98,_xlfn.XLOOKUP(AO$2,WatchbillMONTHLY!$A$88:$U$88,OFFSET(WatchbillMONTHLY!$A$88:$U$88,1,2)),FALSE),TRUE,FALSE)),
FALSE),FALSE)</f>
        <v>0</v>
      </c>
      <c r="AP98" s="209" t="b" cm="1">
        <f t="array" aca="1" ref="AP98" ca="1">IF(AND($A98 &gt; 0, I98 &gt; 0,AP$2&lt;MiscFormulas!$A$5+1),
_xlfn.IFNA(
_xlfn.IFNA(
_xlfn.IFNA(
_xlfn.IFNA(
_xlfn.IFNA(
_xlfn.IFNA(
IF(_xlfn.XLOOKUP(AP$2,WatchbillMONTHLY!$A$3:$U$3,OFFSET(WatchbillMONTHLY!$A$3:$U$3,1,2))=IF(_xlfn.XLOOKUP($A98,INDIRECT("_"&amp;_xlfn.XLOOKUP(AP$2,WatchbillMONTHLY!$A$3:$U$3,OFFSET(WatchbillMONTHLY!$A$3:$U$3,1,2))),INDIRECT("_"&amp;_xlfn.XLOOKUP(AP$2,WatchbillMONTHLY!$A$3:$U$3,OFFSET(WatchbillMONTHLY!$A$3:$U$3,1,2))))=$A98,_xlfn.XLOOKUP(AP$2,WatchbillMONTHLY!$A$3:$U$3,OFFSET(WatchbillMONTHLY!$A$3:$U$3,1,2)),FALSE),TRUE,FALSE),
IF(_xlfn.XLOOKUP(AP$2,WatchbillMONTHLY!$A$20:$U$20,OFFSET(WatchbillMONTHLY!$A$20:$U$20,1,2))=IF(_xlfn.XLOOKUP($A98,INDIRECT("_"&amp;_xlfn.XLOOKUP(AP$2,WatchbillMONTHLY!$A$20:$U$20,OFFSET(WatchbillMONTHLY!$A$20:$U$20,1,2))),INDIRECT("_"&amp;_xlfn.XLOOKUP(AP$2,WatchbillMONTHLY!$A$20:$U$20,OFFSET(WatchbillMONTHLY!$A$20:$U$20,1,2))))=$A98,_xlfn.XLOOKUP(AP$2,WatchbillMONTHLY!$A$20:$U$20,OFFSET(WatchbillMONTHLY!$A$20:$U$20,1,2)),FALSE),TRUE,FALSE)),
IF(_xlfn.XLOOKUP(AP$2,WatchbillMONTHLY!$A$37:$U$37,OFFSET(WatchbillMONTHLY!$A$37:$U$37,1,2))=IF(_xlfn.XLOOKUP($A98,INDIRECT("_"&amp;_xlfn.XLOOKUP(AP$2,WatchbillMONTHLY!$A$37:$U$37,OFFSET(WatchbillMONTHLY!$A$37:$U$37,1,2))),INDIRECT("_"&amp;_xlfn.XLOOKUP(AP$2,WatchbillMONTHLY!$A$37:$U$37,OFFSET(WatchbillMONTHLY!$A$37:$U$37,1,2))))=$A98,_xlfn.XLOOKUP(AP$2,WatchbillMONTHLY!$A$37:$U$37,OFFSET(WatchbillMONTHLY!$A$37:$U$37,1,2)),FALSE),TRUE,FALSE)),
IF(_xlfn.XLOOKUP(AP$2,WatchbillMONTHLY!$A$54:$U$54,OFFSET(WatchbillMONTHLY!$A$54:$U$54,1,2))=IF(_xlfn.XLOOKUP($A98,INDIRECT("_"&amp;_xlfn.XLOOKUP(AP$2,WatchbillMONTHLY!$A$54:$U$54,OFFSET(WatchbillMONTHLY!$A$54:$U$54,1,2))),INDIRECT("_"&amp;_xlfn.XLOOKUP(AP$2,WatchbillMONTHLY!$A$54:$U$54,OFFSET(WatchbillMONTHLY!$A$54:$U$54,1,2))))=$A98,_xlfn.XLOOKUP(AP$2,WatchbillMONTHLY!$A$54:$U$54,OFFSET(WatchbillMONTHLY!$A$54:$U$54,1,2)),FALSE),TRUE,FALSE)),
IF(_xlfn.XLOOKUP(AP$2,WatchbillMONTHLY!$A$71:$U$71,OFFSET(WatchbillMONTHLY!$A$71:$U$71,1,2))=IF(_xlfn.XLOOKUP($A98,INDIRECT("_"&amp;_xlfn.XLOOKUP(AP$2,WatchbillMONTHLY!$A$71:$U$71,OFFSET(WatchbillMONTHLY!$A$71:$U$71,1,2))),INDIRECT("_"&amp;_xlfn.XLOOKUP(AP$2,WatchbillMONTHLY!$A$71:$U$71,OFFSET(WatchbillMONTHLY!$A$71:$U$71,1,2))))=$A98,_xlfn.XLOOKUP(AP$2,WatchbillMONTHLY!$A$71:$U$71,OFFSET(WatchbillMONTHLY!$A$71:$U$71,1,2)),FALSE),TRUE,FALSE)),
IF(_xlfn.XLOOKUP(AP$2,WatchbillMONTHLY!$A$88:$U$88,OFFSET(WatchbillMONTHLY!$A$88:$U$88,1,2))=IF(_xlfn.XLOOKUP($A98,INDIRECT("_"&amp;_xlfn.XLOOKUP(AP$2,WatchbillMONTHLY!$A$88:$U$88,OFFSET(WatchbillMONTHLY!$A$88:$U$88,1,2))),INDIRECT("_"&amp;_xlfn.XLOOKUP(AP$2,WatchbillMONTHLY!$A$88:$U$88,OFFSET(WatchbillMONTHLY!$A$88:$U$88,1,2))))=$A98,_xlfn.XLOOKUP(AP$2,WatchbillMONTHLY!$A$88:$U$88,OFFSET(WatchbillMONTHLY!$A$88:$U$88,1,2)),FALSE),TRUE,FALSE)),
FALSE),FALSE)</f>
        <v>0</v>
      </c>
      <c r="AQ98" s="209" t="b" cm="1">
        <f t="array" aca="1" ref="AQ98" ca="1">IF(AND($A98 &gt; 0, J98 &gt; 0,AQ$2&lt;MiscFormulas!$A$5+1),
_xlfn.IFNA(
_xlfn.IFNA(
_xlfn.IFNA(
_xlfn.IFNA(
_xlfn.IFNA(
_xlfn.IFNA(
IF(_xlfn.XLOOKUP(AQ$2,WatchbillMONTHLY!$A$3:$U$3,OFFSET(WatchbillMONTHLY!$A$3:$U$3,1,2))=IF(_xlfn.XLOOKUP($A98,INDIRECT("_"&amp;_xlfn.XLOOKUP(AQ$2,WatchbillMONTHLY!$A$3:$U$3,OFFSET(WatchbillMONTHLY!$A$3:$U$3,1,2))),INDIRECT("_"&amp;_xlfn.XLOOKUP(AQ$2,WatchbillMONTHLY!$A$3:$U$3,OFFSET(WatchbillMONTHLY!$A$3:$U$3,1,2))))=$A98,_xlfn.XLOOKUP(AQ$2,WatchbillMONTHLY!$A$3:$U$3,OFFSET(WatchbillMONTHLY!$A$3:$U$3,1,2)),FALSE),TRUE,FALSE),
IF(_xlfn.XLOOKUP(AQ$2,WatchbillMONTHLY!$A$20:$U$20,OFFSET(WatchbillMONTHLY!$A$20:$U$20,1,2))=IF(_xlfn.XLOOKUP($A98,INDIRECT("_"&amp;_xlfn.XLOOKUP(AQ$2,WatchbillMONTHLY!$A$20:$U$20,OFFSET(WatchbillMONTHLY!$A$20:$U$20,1,2))),INDIRECT("_"&amp;_xlfn.XLOOKUP(AQ$2,WatchbillMONTHLY!$A$20:$U$20,OFFSET(WatchbillMONTHLY!$A$20:$U$20,1,2))))=$A98,_xlfn.XLOOKUP(AQ$2,WatchbillMONTHLY!$A$20:$U$20,OFFSET(WatchbillMONTHLY!$A$20:$U$20,1,2)),FALSE),TRUE,FALSE)),
IF(_xlfn.XLOOKUP(AQ$2,WatchbillMONTHLY!$A$37:$U$37,OFFSET(WatchbillMONTHLY!$A$37:$U$37,1,2))=IF(_xlfn.XLOOKUP($A98,INDIRECT("_"&amp;_xlfn.XLOOKUP(AQ$2,WatchbillMONTHLY!$A$37:$U$37,OFFSET(WatchbillMONTHLY!$A$37:$U$37,1,2))),INDIRECT("_"&amp;_xlfn.XLOOKUP(AQ$2,WatchbillMONTHLY!$A$37:$U$37,OFFSET(WatchbillMONTHLY!$A$37:$U$37,1,2))))=$A98,_xlfn.XLOOKUP(AQ$2,WatchbillMONTHLY!$A$37:$U$37,OFFSET(WatchbillMONTHLY!$A$37:$U$37,1,2)),FALSE),TRUE,FALSE)),
IF(_xlfn.XLOOKUP(AQ$2,WatchbillMONTHLY!$A$54:$U$54,OFFSET(WatchbillMONTHLY!$A$54:$U$54,1,2))=IF(_xlfn.XLOOKUP($A98,INDIRECT("_"&amp;_xlfn.XLOOKUP(AQ$2,WatchbillMONTHLY!$A$54:$U$54,OFFSET(WatchbillMONTHLY!$A$54:$U$54,1,2))),INDIRECT("_"&amp;_xlfn.XLOOKUP(AQ$2,WatchbillMONTHLY!$A$54:$U$54,OFFSET(WatchbillMONTHLY!$A$54:$U$54,1,2))))=$A98,_xlfn.XLOOKUP(AQ$2,WatchbillMONTHLY!$A$54:$U$54,OFFSET(WatchbillMONTHLY!$A$54:$U$54,1,2)),FALSE),TRUE,FALSE)),
IF(_xlfn.XLOOKUP(AQ$2,WatchbillMONTHLY!$A$71:$U$71,OFFSET(WatchbillMONTHLY!$A$71:$U$71,1,2))=IF(_xlfn.XLOOKUP($A98,INDIRECT("_"&amp;_xlfn.XLOOKUP(AQ$2,WatchbillMONTHLY!$A$71:$U$71,OFFSET(WatchbillMONTHLY!$A$71:$U$71,1,2))),INDIRECT("_"&amp;_xlfn.XLOOKUP(AQ$2,WatchbillMONTHLY!$A$71:$U$71,OFFSET(WatchbillMONTHLY!$A$71:$U$71,1,2))))=$A98,_xlfn.XLOOKUP(AQ$2,WatchbillMONTHLY!$A$71:$U$71,OFFSET(WatchbillMONTHLY!$A$71:$U$71,1,2)),FALSE),TRUE,FALSE)),
IF(_xlfn.XLOOKUP(AQ$2,WatchbillMONTHLY!$A$88:$U$88,OFFSET(WatchbillMONTHLY!$A$88:$U$88,1,2))=IF(_xlfn.XLOOKUP($A98,INDIRECT("_"&amp;_xlfn.XLOOKUP(AQ$2,WatchbillMONTHLY!$A$88:$U$88,OFFSET(WatchbillMONTHLY!$A$88:$U$88,1,2))),INDIRECT("_"&amp;_xlfn.XLOOKUP(AQ$2,WatchbillMONTHLY!$A$88:$U$88,OFFSET(WatchbillMONTHLY!$A$88:$U$88,1,2))))=$A98,_xlfn.XLOOKUP(AQ$2,WatchbillMONTHLY!$A$88:$U$88,OFFSET(WatchbillMONTHLY!$A$88:$U$88,1,2)),FALSE),TRUE,FALSE)),
FALSE),FALSE)</f>
        <v>0</v>
      </c>
      <c r="AR98" s="209" t="b" cm="1">
        <f t="array" aca="1" ref="AR98" ca="1">IF(AND($A98 &gt; 0, K98 &gt; 0,AR$2&lt;MiscFormulas!$A$5+1),
_xlfn.IFNA(
_xlfn.IFNA(
_xlfn.IFNA(
_xlfn.IFNA(
_xlfn.IFNA(
_xlfn.IFNA(
IF(_xlfn.XLOOKUP(AR$2,WatchbillMONTHLY!$A$3:$U$3,OFFSET(WatchbillMONTHLY!$A$3:$U$3,1,2))=IF(_xlfn.XLOOKUP($A98,INDIRECT("_"&amp;_xlfn.XLOOKUP(AR$2,WatchbillMONTHLY!$A$3:$U$3,OFFSET(WatchbillMONTHLY!$A$3:$U$3,1,2))),INDIRECT("_"&amp;_xlfn.XLOOKUP(AR$2,WatchbillMONTHLY!$A$3:$U$3,OFFSET(WatchbillMONTHLY!$A$3:$U$3,1,2))))=$A98,_xlfn.XLOOKUP(AR$2,WatchbillMONTHLY!$A$3:$U$3,OFFSET(WatchbillMONTHLY!$A$3:$U$3,1,2)),FALSE),TRUE,FALSE),
IF(_xlfn.XLOOKUP(AR$2,WatchbillMONTHLY!$A$20:$U$20,OFFSET(WatchbillMONTHLY!$A$20:$U$20,1,2))=IF(_xlfn.XLOOKUP($A98,INDIRECT("_"&amp;_xlfn.XLOOKUP(AR$2,WatchbillMONTHLY!$A$20:$U$20,OFFSET(WatchbillMONTHLY!$A$20:$U$20,1,2))),INDIRECT("_"&amp;_xlfn.XLOOKUP(AR$2,WatchbillMONTHLY!$A$20:$U$20,OFFSET(WatchbillMONTHLY!$A$20:$U$20,1,2))))=$A98,_xlfn.XLOOKUP(AR$2,WatchbillMONTHLY!$A$20:$U$20,OFFSET(WatchbillMONTHLY!$A$20:$U$20,1,2)),FALSE),TRUE,FALSE)),
IF(_xlfn.XLOOKUP(AR$2,WatchbillMONTHLY!$A$37:$U$37,OFFSET(WatchbillMONTHLY!$A$37:$U$37,1,2))=IF(_xlfn.XLOOKUP($A98,INDIRECT("_"&amp;_xlfn.XLOOKUP(AR$2,WatchbillMONTHLY!$A$37:$U$37,OFFSET(WatchbillMONTHLY!$A$37:$U$37,1,2))),INDIRECT("_"&amp;_xlfn.XLOOKUP(AR$2,WatchbillMONTHLY!$A$37:$U$37,OFFSET(WatchbillMONTHLY!$A$37:$U$37,1,2))))=$A98,_xlfn.XLOOKUP(AR$2,WatchbillMONTHLY!$A$37:$U$37,OFFSET(WatchbillMONTHLY!$A$37:$U$37,1,2)),FALSE),TRUE,FALSE)),
IF(_xlfn.XLOOKUP(AR$2,WatchbillMONTHLY!$A$54:$U$54,OFFSET(WatchbillMONTHLY!$A$54:$U$54,1,2))=IF(_xlfn.XLOOKUP($A98,INDIRECT("_"&amp;_xlfn.XLOOKUP(AR$2,WatchbillMONTHLY!$A$54:$U$54,OFFSET(WatchbillMONTHLY!$A$54:$U$54,1,2))),INDIRECT("_"&amp;_xlfn.XLOOKUP(AR$2,WatchbillMONTHLY!$A$54:$U$54,OFFSET(WatchbillMONTHLY!$A$54:$U$54,1,2))))=$A98,_xlfn.XLOOKUP(AR$2,WatchbillMONTHLY!$A$54:$U$54,OFFSET(WatchbillMONTHLY!$A$54:$U$54,1,2)),FALSE),TRUE,FALSE)),
IF(_xlfn.XLOOKUP(AR$2,WatchbillMONTHLY!$A$71:$U$71,OFFSET(WatchbillMONTHLY!$A$71:$U$71,1,2))=IF(_xlfn.XLOOKUP($A98,INDIRECT("_"&amp;_xlfn.XLOOKUP(AR$2,WatchbillMONTHLY!$A$71:$U$71,OFFSET(WatchbillMONTHLY!$A$71:$U$71,1,2))),INDIRECT("_"&amp;_xlfn.XLOOKUP(AR$2,WatchbillMONTHLY!$A$71:$U$71,OFFSET(WatchbillMONTHLY!$A$71:$U$71,1,2))))=$A98,_xlfn.XLOOKUP(AR$2,WatchbillMONTHLY!$A$71:$U$71,OFFSET(WatchbillMONTHLY!$A$71:$U$71,1,2)),FALSE),TRUE,FALSE)),
IF(_xlfn.XLOOKUP(AR$2,WatchbillMONTHLY!$A$88:$U$88,OFFSET(WatchbillMONTHLY!$A$88:$U$88,1,2))=IF(_xlfn.XLOOKUP($A98,INDIRECT("_"&amp;_xlfn.XLOOKUP(AR$2,WatchbillMONTHLY!$A$88:$U$88,OFFSET(WatchbillMONTHLY!$A$88:$U$88,1,2))),INDIRECT("_"&amp;_xlfn.XLOOKUP(AR$2,WatchbillMONTHLY!$A$88:$U$88,OFFSET(WatchbillMONTHLY!$A$88:$U$88,1,2))))=$A98,_xlfn.XLOOKUP(AR$2,WatchbillMONTHLY!$A$88:$U$88,OFFSET(WatchbillMONTHLY!$A$88:$U$88,1,2)),FALSE),TRUE,FALSE)),
FALSE),FALSE)</f>
        <v>0</v>
      </c>
      <c r="AS98" s="209" t="b" cm="1">
        <f t="array" aca="1" ref="AS98" ca="1">IF(AND($A98 &gt; 0, L98 &gt; 0,AS$2&lt;MiscFormulas!$A$5+1),
_xlfn.IFNA(
_xlfn.IFNA(
_xlfn.IFNA(
_xlfn.IFNA(
_xlfn.IFNA(
_xlfn.IFNA(
IF(_xlfn.XLOOKUP(AS$2,WatchbillMONTHLY!$A$3:$U$3,OFFSET(WatchbillMONTHLY!$A$3:$U$3,1,2))=IF(_xlfn.XLOOKUP($A98,INDIRECT("_"&amp;_xlfn.XLOOKUP(AS$2,WatchbillMONTHLY!$A$3:$U$3,OFFSET(WatchbillMONTHLY!$A$3:$U$3,1,2))),INDIRECT("_"&amp;_xlfn.XLOOKUP(AS$2,WatchbillMONTHLY!$A$3:$U$3,OFFSET(WatchbillMONTHLY!$A$3:$U$3,1,2))))=$A98,_xlfn.XLOOKUP(AS$2,WatchbillMONTHLY!$A$3:$U$3,OFFSET(WatchbillMONTHLY!$A$3:$U$3,1,2)),FALSE),TRUE,FALSE),
IF(_xlfn.XLOOKUP(AS$2,WatchbillMONTHLY!$A$20:$U$20,OFFSET(WatchbillMONTHLY!$A$20:$U$20,1,2))=IF(_xlfn.XLOOKUP($A98,INDIRECT("_"&amp;_xlfn.XLOOKUP(AS$2,WatchbillMONTHLY!$A$20:$U$20,OFFSET(WatchbillMONTHLY!$A$20:$U$20,1,2))),INDIRECT("_"&amp;_xlfn.XLOOKUP(AS$2,WatchbillMONTHLY!$A$20:$U$20,OFFSET(WatchbillMONTHLY!$A$20:$U$20,1,2))))=$A98,_xlfn.XLOOKUP(AS$2,WatchbillMONTHLY!$A$20:$U$20,OFFSET(WatchbillMONTHLY!$A$20:$U$20,1,2)),FALSE),TRUE,FALSE)),
IF(_xlfn.XLOOKUP(AS$2,WatchbillMONTHLY!$A$37:$U$37,OFFSET(WatchbillMONTHLY!$A$37:$U$37,1,2))=IF(_xlfn.XLOOKUP($A98,INDIRECT("_"&amp;_xlfn.XLOOKUP(AS$2,WatchbillMONTHLY!$A$37:$U$37,OFFSET(WatchbillMONTHLY!$A$37:$U$37,1,2))),INDIRECT("_"&amp;_xlfn.XLOOKUP(AS$2,WatchbillMONTHLY!$A$37:$U$37,OFFSET(WatchbillMONTHLY!$A$37:$U$37,1,2))))=$A98,_xlfn.XLOOKUP(AS$2,WatchbillMONTHLY!$A$37:$U$37,OFFSET(WatchbillMONTHLY!$A$37:$U$37,1,2)),FALSE),TRUE,FALSE)),
IF(_xlfn.XLOOKUP(AS$2,WatchbillMONTHLY!$A$54:$U$54,OFFSET(WatchbillMONTHLY!$A$54:$U$54,1,2))=IF(_xlfn.XLOOKUP($A98,INDIRECT("_"&amp;_xlfn.XLOOKUP(AS$2,WatchbillMONTHLY!$A$54:$U$54,OFFSET(WatchbillMONTHLY!$A$54:$U$54,1,2))),INDIRECT("_"&amp;_xlfn.XLOOKUP(AS$2,WatchbillMONTHLY!$A$54:$U$54,OFFSET(WatchbillMONTHLY!$A$54:$U$54,1,2))))=$A98,_xlfn.XLOOKUP(AS$2,WatchbillMONTHLY!$A$54:$U$54,OFFSET(WatchbillMONTHLY!$A$54:$U$54,1,2)),FALSE),TRUE,FALSE)),
IF(_xlfn.XLOOKUP(AS$2,WatchbillMONTHLY!$A$71:$U$71,OFFSET(WatchbillMONTHLY!$A$71:$U$71,1,2))=IF(_xlfn.XLOOKUP($A98,INDIRECT("_"&amp;_xlfn.XLOOKUP(AS$2,WatchbillMONTHLY!$A$71:$U$71,OFFSET(WatchbillMONTHLY!$A$71:$U$71,1,2))),INDIRECT("_"&amp;_xlfn.XLOOKUP(AS$2,WatchbillMONTHLY!$A$71:$U$71,OFFSET(WatchbillMONTHLY!$A$71:$U$71,1,2))))=$A98,_xlfn.XLOOKUP(AS$2,WatchbillMONTHLY!$A$71:$U$71,OFFSET(WatchbillMONTHLY!$A$71:$U$71,1,2)),FALSE),TRUE,FALSE)),
IF(_xlfn.XLOOKUP(AS$2,WatchbillMONTHLY!$A$88:$U$88,OFFSET(WatchbillMONTHLY!$A$88:$U$88,1,2))=IF(_xlfn.XLOOKUP($A98,INDIRECT("_"&amp;_xlfn.XLOOKUP(AS$2,WatchbillMONTHLY!$A$88:$U$88,OFFSET(WatchbillMONTHLY!$A$88:$U$88,1,2))),INDIRECT("_"&amp;_xlfn.XLOOKUP(AS$2,WatchbillMONTHLY!$A$88:$U$88,OFFSET(WatchbillMONTHLY!$A$88:$U$88,1,2))))=$A98,_xlfn.XLOOKUP(AS$2,WatchbillMONTHLY!$A$88:$U$88,OFFSET(WatchbillMONTHLY!$A$88:$U$88,1,2)),FALSE),TRUE,FALSE)),
FALSE),FALSE)</f>
        <v>0</v>
      </c>
      <c r="AT98" s="209" t="b" cm="1">
        <f t="array" aca="1" ref="AT98" ca="1">IF(AND($A98 &gt; 0, M98 &gt; 0,AT$2&lt;MiscFormulas!$A$5+1),
_xlfn.IFNA(
_xlfn.IFNA(
_xlfn.IFNA(
_xlfn.IFNA(
_xlfn.IFNA(
_xlfn.IFNA(
IF(_xlfn.XLOOKUP(AT$2,WatchbillMONTHLY!$A$3:$U$3,OFFSET(WatchbillMONTHLY!$A$3:$U$3,1,2))=IF(_xlfn.XLOOKUP($A98,INDIRECT("_"&amp;_xlfn.XLOOKUP(AT$2,WatchbillMONTHLY!$A$3:$U$3,OFFSET(WatchbillMONTHLY!$A$3:$U$3,1,2))),INDIRECT("_"&amp;_xlfn.XLOOKUP(AT$2,WatchbillMONTHLY!$A$3:$U$3,OFFSET(WatchbillMONTHLY!$A$3:$U$3,1,2))))=$A98,_xlfn.XLOOKUP(AT$2,WatchbillMONTHLY!$A$3:$U$3,OFFSET(WatchbillMONTHLY!$A$3:$U$3,1,2)),FALSE),TRUE,FALSE),
IF(_xlfn.XLOOKUP(AT$2,WatchbillMONTHLY!$A$20:$U$20,OFFSET(WatchbillMONTHLY!$A$20:$U$20,1,2))=IF(_xlfn.XLOOKUP($A98,INDIRECT("_"&amp;_xlfn.XLOOKUP(AT$2,WatchbillMONTHLY!$A$20:$U$20,OFFSET(WatchbillMONTHLY!$A$20:$U$20,1,2))),INDIRECT("_"&amp;_xlfn.XLOOKUP(AT$2,WatchbillMONTHLY!$A$20:$U$20,OFFSET(WatchbillMONTHLY!$A$20:$U$20,1,2))))=$A98,_xlfn.XLOOKUP(AT$2,WatchbillMONTHLY!$A$20:$U$20,OFFSET(WatchbillMONTHLY!$A$20:$U$20,1,2)),FALSE),TRUE,FALSE)),
IF(_xlfn.XLOOKUP(AT$2,WatchbillMONTHLY!$A$37:$U$37,OFFSET(WatchbillMONTHLY!$A$37:$U$37,1,2))=IF(_xlfn.XLOOKUP($A98,INDIRECT("_"&amp;_xlfn.XLOOKUP(AT$2,WatchbillMONTHLY!$A$37:$U$37,OFFSET(WatchbillMONTHLY!$A$37:$U$37,1,2))),INDIRECT("_"&amp;_xlfn.XLOOKUP(AT$2,WatchbillMONTHLY!$A$37:$U$37,OFFSET(WatchbillMONTHLY!$A$37:$U$37,1,2))))=$A98,_xlfn.XLOOKUP(AT$2,WatchbillMONTHLY!$A$37:$U$37,OFFSET(WatchbillMONTHLY!$A$37:$U$37,1,2)),FALSE),TRUE,FALSE)),
IF(_xlfn.XLOOKUP(AT$2,WatchbillMONTHLY!$A$54:$U$54,OFFSET(WatchbillMONTHLY!$A$54:$U$54,1,2))=IF(_xlfn.XLOOKUP($A98,INDIRECT("_"&amp;_xlfn.XLOOKUP(AT$2,WatchbillMONTHLY!$A$54:$U$54,OFFSET(WatchbillMONTHLY!$A$54:$U$54,1,2))),INDIRECT("_"&amp;_xlfn.XLOOKUP(AT$2,WatchbillMONTHLY!$A$54:$U$54,OFFSET(WatchbillMONTHLY!$A$54:$U$54,1,2))))=$A98,_xlfn.XLOOKUP(AT$2,WatchbillMONTHLY!$A$54:$U$54,OFFSET(WatchbillMONTHLY!$A$54:$U$54,1,2)),FALSE),TRUE,FALSE)),
IF(_xlfn.XLOOKUP(AT$2,WatchbillMONTHLY!$A$71:$U$71,OFFSET(WatchbillMONTHLY!$A$71:$U$71,1,2))=IF(_xlfn.XLOOKUP($A98,INDIRECT("_"&amp;_xlfn.XLOOKUP(AT$2,WatchbillMONTHLY!$A$71:$U$71,OFFSET(WatchbillMONTHLY!$A$71:$U$71,1,2))),INDIRECT("_"&amp;_xlfn.XLOOKUP(AT$2,WatchbillMONTHLY!$A$71:$U$71,OFFSET(WatchbillMONTHLY!$A$71:$U$71,1,2))))=$A98,_xlfn.XLOOKUP(AT$2,WatchbillMONTHLY!$A$71:$U$71,OFFSET(WatchbillMONTHLY!$A$71:$U$71,1,2)),FALSE),TRUE,FALSE)),
IF(_xlfn.XLOOKUP(AT$2,WatchbillMONTHLY!$A$88:$U$88,OFFSET(WatchbillMONTHLY!$A$88:$U$88,1,2))=IF(_xlfn.XLOOKUP($A98,INDIRECT("_"&amp;_xlfn.XLOOKUP(AT$2,WatchbillMONTHLY!$A$88:$U$88,OFFSET(WatchbillMONTHLY!$A$88:$U$88,1,2))),INDIRECT("_"&amp;_xlfn.XLOOKUP(AT$2,WatchbillMONTHLY!$A$88:$U$88,OFFSET(WatchbillMONTHLY!$A$88:$U$88,1,2))))=$A98,_xlfn.XLOOKUP(AT$2,WatchbillMONTHLY!$A$88:$U$88,OFFSET(WatchbillMONTHLY!$A$88:$U$88,1,2)),FALSE),TRUE,FALSE)),
FALSE),FALSE)</f>
        <v>0</v>
      </c>
      <c r="AU98" s="209" t="b" cm="1">
        <f t="array" aca="1" ref="AU98" ca="1">IF(AND($A98 &gt; 0, N98 &gt; 0,AU$2&lt;MiscFormulas!$A$5+1),
_xlfn.IFNA(
_xlfn.IFNA(
_xlfn.IFNA(
_xlfn.IFNA(
_xlfn.IFNA(
_xlfn.IFNA(
IF(_xlfn.XLOOKUP(AU$2,WatchbillMONTHLY!$A$3:$U$3,OFFSET(WatchbillMONTHLY!$A$3:$U$3,1,2))=IF(_xlfn.XLOOKUP($A98,INDIRECT("_"&amp;_xlfn.XLOOKUP(AU$2,WatchbillMONTHLY!$A$3:$U$3,OFFSET(WatchbillMONTHLY!$A$3:$U$3,1,2))),INDIRECT("_"&amp;_xlfn.XLOOKUP(AU$2,WatchbillMONTHLY!$A$3:$U$3,OFFSET(WatchbillMONTHLY!$A$3:$U$3,1,2))))=$A98,_xlfn.XLOOKUP(AU$2,WatchbillMONTHLY!$A$3:$U$3,OFFSET(WatchbillMONTHLY!$A$3:$U$3,1,2)),FALSE),TRUE,FALSE),
IF(_xlfn.XLOOKUP(AU$2,WatchbillMONTHLY!$A$20:$U$20,OFFSET(WatchbillMONTHLY!$A$20:$U$20,1,2))=IF(_xlfn.XLOOKUP($A98,INDIRECT("_"&amp;_xlfn.XLOOKUP(AU$2,WatchbillMONTHLY!$A$20:$U$20,OFFSET(WatchbillMONTHLY!$A$20:$U$20,1,2))),INDIRECT("_"&amp;_xlfn.XLOOKUP(AU$2,WatchbillMONTHLY!$A$20:$U$20,OFFSET(WatchbillMONTHLY!$A$20:$U$20,1,2))))=$A98,_xlfn.XLOOKUP(AU$2,WatchbillMONTHLY!$A$20:$U$20,OFFSET(WatchbillMONTHLY!$A$20:$U$20,1,2)),FALSE),TRUE,FALSE)),
IF(_xlfn.XLOOKUP(AU$2,WatchbillMONTHLY!$A$37:$U$37,OFFSET(WatchbillMONTHLY!$A$37:$U$37,1,2))=IF(_xlfn.XLOOKUP($A98,INDIRECT("_"&amp;_xlfn.XLOOKUP(AU$2,WatchbillMONTHLY!$A$37:$U$37,OFFSET(WatchbillMONTHLY!$A$37:$U$37,1,2))),INDIRECT("_"&amp;_xlfn.XLOOKUP(AU$2,WatchbillMONTHLY!$A$37:$U$37,OFFSET(WatchbillMONTHLY!$A$37:$U$37,1,2))))=$A98,_xlfn.XLOOKUP(AU$2,WatchbillMONTHLY!$A$37:$U$37,OFFSET(WatchbillMONTHLY!$A$37:$U$37,1,2)),FALSE),TRUE,FALSE)),
IF(_xlfn.XLOOKUP(AU$2,WatchbillMONTHLY!$A$54:$U$54,OFFSET(WatchbillMONTHLY!$A$54:$U$54,1,2))=IF(_xlfn.XLOOKUP($A98,INDIRECT("_"&amp;_xlfn.XLOOKUP(AU$2,WatchbillMONTHLY!$A$54:$U$54,OFFSET(WatchbillMONTHLY!$A$54:$U$54,1,2))),INDIRECT("_"&amp;_xlfn.XLOOKUP(AU$2,WatchbillMONTHLY!$A$54:$U$54,OFFSET(WatchbillMONTHLY!$A$54:$U$54,1,2))))=$A98,_xlfn.XLOOKUP(AU$2,WatchbillMONTHLY!$A$54:$U$54,OFFSET(WatchbillMONTHLY!$A$54:$U$54,1,2)),FALSE),TRUE,FALSE)),
IF(_xlfn.XLOOKUP(AU$2,WatchbillMONTHLY!$A$71:$U$71,OFFSET(WatchbillMONTHLY!$A$71:$U$71,1,2))=IF(_xlfn.XLOOKUP($A98,INDIRECT("_"&amp;_xlfn.XLOOKUP(AU$2,WatchbillMONTHLY!$A$71:$U$71,OFFSET(WatchbillMONTHLY!$A$71:$U$71,1,2))),INDIRECT("_"&amp;_xlfn.XLOOKUP(AU$2,WatchbillMONTHLY!$A$71:$U$71,OFFSET(WatchbillMONTHLY!$A$71:$U$71,1,2))))=$A98,_xlfn.XLOOKUP(AU$2,WatchbillMONTHLY!$A$71:$U$71,OFFSET(WatchbillMONTHLY!$A$71:$U$71,1,2)),FALSE),TRUE,FALSE)),
IF(_xlfn.XLOOKUP(AU$2,WatchbillMONTHLY!$A$88:$U$88,OFFSET(WatchbillMONTHLY!$A$88:$U$88,1,2))=IF(_xlfn.XLOOKUP($A98,INDIRECT("_"&amp;_xlfn.XLOOKUP(AU$2,WatchbillMONTHLY!$A$88:$U$88,OFFSET(WatchbillMONTHLY!$A$88:$U$88,1,2))),INDIRECT("_"&amp;_xlfn.XLOOKUP(AU$2,WatchbillMONTHLY!$A$88:$U$88,OFFSET(WatchbillMONTHLY!$A$88:$U$88,1,2))))=$A98,_xlfn.XLOOKUP(AU$2,WatchbillMONTHLY!$A$88:$U$88,OFFSET(WatchbillMONTHLY!$A$88:$U$88,1,2)),FALSE),TRUE,FALSE)),
FALSE),FALSE)</f>
        <v>0</v>
      </c>
      <c r="AV98" s="209" t="b" cm="1">
        <f t="array" aca="1" ref="AV98" ca="1">IF(AND($A98 &gt; 0, O98 &gt; 0,AV$2&lt;MiscFormulas!$A$5+1),
_xlfn.IFNA(
_xlfn.IFNA(
_xlfn.IFNA(
_xlfn.IFNA(
_xlfn.IFNA(
_xlfn.IFNA(
IF(_xlfn.XLOOKUP(AV$2,WatchbillMONTHLY!$A$3:$U$3,OFFSET(WatchbillMONTHLY!$A$3:$U$3,1,2))=IF(_xlfn.XLOOKUP($A98,INDIRECT("_"&amp;_xlfn.XLOOKUP(AV$2,WatchbillMONTHLY!$A$3:$U$3,OFFSET(WatchbillMONTHLY!$A$3:$U$3,1,2))),INDIRECT("_"&amp;_xlfn.XLOOKUP(AV$2,WatchbillMONTHLY!$A$3:$U$3,OFFSET(WatchbillMONTHLY!$A$3:$U$3,1,2))))=$A98,_xlfn.XLOOKUP(AV$2,WatchbillMONTHLY!$A$3:$U$3,OFFSET(WatchbillMONTHLY!$A$3:$U$3,1,2)),FALSE),TRUE,FALSE),
IF(_xlfn.XLOOKUP(AV$2,WatchbillMONTHLY!$A$20:$U$20,OFFSET(WatchbillMONTHLY!$A$20:$U$20,1,2))=IF(_xlfn.XLOOKUP($A98,INDIRECT("_"&amp;_xlfn.XLOOKUP(AV$2,WatchbillMONTHLY!$A$20:$U$20,OFFSET(WatchbillMONTHLY!$A$20:$U$20,1,2))),INDIRECT("_"&amp;_xlfn.XLOOKUP(AV$2,WatchbillMONTHLY!$A$20:$U$20,OFFSET(WatchbillMONTHLY!$A$20:$U$20,1,2))))=$A98,_xlfn.XLOOKUP(AV$2,WatchbillMONTHLY!$A$20:$U$20,OFFSET(WatchbillMONTHLY!$A$20:$U$20,1,2)),FALSE),TRUE,FALSE)),
IF(_xlfn.XLOOKUP(AV$2,WatchbillMONTHLY!$A$37:$U$37,OFFSET(WatchbillMONTHLY!$A$37:$U$37,1,2))=IF(_xlfn.XLOOKUP($A98,INDIRECT("_"&amp;_xlfn.XLOOKUP(AV$2,WatchbillMONTHLY!$A$37:$U$37,OFFSET(WatchbillMONTHLY!$A$37:$U$37,1,2))),INDIRECT("_"&amp;_xlfn.XLOOKUP(AV$2,WatchbillMONTHLY!$A$37:$U$37,OFFSET(WatchbillMONTHLY!$A$37:$U$37,1,2))))=$A98,_xlfn.XLOOKUP(AV$2,WatchbillMONTHLY!$A$37:$U$37,OFFSET(WatchbillMONTHLY!$A$37:$U$37,1,2)),FALSE),TRUE,FALSE)),
IF(_xlfn.XLOOKUP(AV$2,WatchbillMONTHLY!$A$54:$U$54,OFFSET(WatchbillMONTHLY!$A$54:$U$54,1,2))=IF(_xlfn.XLOOKUP($A98,INDIRECT("_"&amp;_xlfn.XLOOKUP(AV$2,WatchbillMONTHLY!$A$54:$U$54,OFFSET(WatchbillMONTHLY!$A$54:$U$54,1,2))),INDIRECT("_"&amp;_xlfn.XLOOKUP(AV$2,WatchbillMONTHLY!$A$54:$U$54,OFFSET(WatchbillMONTHLY!$A$54:$U$54,1,2))))=$A98,_xlfn.XLOOKUP(AV$2,WatchbillMONTHLY!$A$54:$U$54,OFFSET(WatchbillMONTHLY!$A$54:$U$54,1,2)),FALSE),TRUE,FALSE)),
IF(_xlfn.XLOOKUP(AV$2,WatchbillMONTHLY!$A$71:$U$71,OFFSET(WatchbillMONTHLY!$A$71:$U$71,1,2))=IF(_xlfn.XLOOKUP($A98,INDIRECT("_"&amp;_xlfn.XLOOKUP(AV$2,WatchbillMONTHLY!$A$71:$U$71,OFFSET(WatchbillMONTHLY!$A$71:$U$71,1,2))),INDIRECT("_"&amp;_xlfn.XLOOKUP(AV$2,WatchbillMONTHLY!$A$71:$U$71,OFFSET(WatchbillMONTHLY!$A$71:$U$71,1,2))))=$A98,_xlfn.XLOOKUP(AV$2,WatchbillMONTHLY!$A$71:$U$71,OFFSET(WatchbillMONTHLY!$A$71:$U$71,1,2)),FALSE),TRUE,FALSE)),
IF(_xlfn.XLOOKUP(AV$2,WatchbillMONTHLY!$A$88:$U$88,OFFSET(WatchbillMONTHLY!$A$88:$U$88,1,2))=IF(_xlfn.XLOOKUP($A98,INDIRECT("_"&amp;_xlfn.XLOOKUP(AV$2,WatchbillMONTHLY!$A$88:$U$88,OFFSET(WatchbillMONTHLY!$A$88:$U$88,1,2))),INDIRECT("_"&amp;_xlfn.XLOOKUP(AV$2,WatchbillMONTHLY!$A$88:$U$88,OFFSET(WatchbillMONTHLY!$A$88:$U$88,1,2))))=$A98,_xlfn.XLOOKUP(AV$2,WatchbillMONTHLY!$A$88:$U$88,OFFSET(WatchbillMONTHLY!$A$88:$U$88,1,2)),FALSE),TRUE,FALSE)),
FALSE),FALSE)</f>
        <v>0</v>
      </c>
      <c r="AW98" s="209" t="b" cm="1">
        <f t="array" aca="1" ref="AW98" ca="1">IF(AND($A98 &gt; 0, P98 &gt; 0,AW$2&lt;MiscFormulas!$A$5+1),
_xlfn.IFNA(
_xlfn.IFNA(
_xlfn.IFNA(
_xlfn.IFNA(
_xlfn.IFNA(
_xlfn.IFNA(
IF(_xlfn.XLOOKUP(AW$2,WatchbillMONTHLY!$A$3:$U$3,OFFSET(WatchbillMONTHLY!$A$3:$U$3,1,2))=IF(_xlfn.XLOOKUP($A98,INDIRECT("_"&amp;_xlfn.XLOOKUP(AW$2,WatchbillMONTHLY!$A$3:$U$3,OFFSET(WatchbillMONTHLY!$A$3:$U$3,1,2))),INDIRECT("_"&amp;_xlfn.XLOOKUP(AW$2,WatchbillMONTHLY!$A$3:$U$3,OFFSET(WatchbillMONTHLY!$A$3:$U$3,1,2))))=$A98,_xlfn.XLOOKUP(AW$2,WatchbillMONTHLY!$A$3:$U$3,OFFSET(WatchbillMONTHLY!$A$3:$U$3,1,2)),FALSE),TRUE,FALSE),
IF(_xlfn.XLOOKUP(AW$2,WatchbillMONTHLY!$A$20:$U$20,OFFSET(WatchbillMONTHLY!$A$20:$U$20,1,2))=IF(_xlfn.XLOOKUP($A98,INDIRECT("_"&amp;_xlfn.XLOOKUP(AW$2,WatchbillMONTHLY!$A$20:$U$20,OFFSET(WatchbillMONTHLY!$A$20:$U$20,1,2))),INDIRECT("_"&amp;_xlfn.XLOOKUP(AW$2,WatchbillMONTHLY!$A$20:$U$20,OFFSET(WatchbillMONTHLY!$A$20:$U$20,1,2))))=$A98,_xlfn.XLOOKUP(AW$2,WatchbillMONTHLY!$A$20:$U$20,OFFSET(WatchbillMONTHLY!$A$20:$U$20,1,2)),FALSE),TRUE,FALSE)),
IF(_xlfn.XLOOKUP(AW$2,WatchbillMONTHLY!$A$37:$U$37,OFFSET(WatchbillMONTHLY!$A$37:$U$37,1,2))=IF(_xlfn.XLOOKUP($A98,INDIRECT("_"&amp;_xlfn.XLOOKUP(AW$2,WatchbillMONTHLY!$A$37:$U$37,OFFSET(WatchbillMONTHLY!$A$37:$U$37,1,2))),INDIRECT("_"&amp;_xlfn.XLOOKUP(AW$2,WatchbillMONTHLY!$A$37:$U$37,OFFSET(WatchbillMONTHLY!$A$37:$U$37,1,2))))=$A98,_xlfn.XLOOKUP(AW$2,WatchbillMONTHLY!$A$37:$U$37,OFFSET(WatchbillMONTHLY!$A$37:$U$37,1,2)),FALSE),TRUE,FALSE)),
IF(_xlfn.XLOOKUP(AW$2,WatchbillMONTHLY!$A$54:$U$54,OFFSET(WatchbillMONTHLY!$A$54:$U$54,1,2))=IF(_xlfn.XLOOKUP($A98,INDIRECT("_"&amp;_xlfn.XLOOKUP(AW$2,WatchbillMONTHLY!$A$54:$U$54,OFFSET(WatchbillMONTHLY!$A$54:$U$54,1,2))),INDIRECT("_"&amp;_xlfn.XLOOKUP(AW$2,WatchbillMONTHLY!$A$54:$U$54,OFFSET(WatchbillMONTHLY!$A$54:$U$54,1,2))))=$A98,_xlfn.XLOOKUP(AW$2,WatchbillMONTHLY!$A$54:$U$54,OFFSET(WatchbillMONTHLY!$A$54:$U$54,1,2)),FALSE),TRUE,FALSE)),
IF(_xlfn.XLOOKUP(AW$2,WatchbillMONTHLY!$A$71:$U$71,OFFSET(WatchbillMONTHLY!$A$71:$U$71,1,2))=IF(_xlfn.XLOOKUP($A98,INDIRECT("_"&amp;_xlfn.XLOOKUP(AW$2,WatchbillMONTHLY!$A$71:$U$71,OFFSET(WatchbillMONTHLY!$A$71:$U$71,1,2))),INDIRECT("_"&amp;_xlfn.XLOOKUP(AW$2,WatchbillMONTHLY!$A$71:$U$71,OFFSET(WatchbillMONTHLY!$A$71:$U$71,1,2))))=$A98,_xlfn.XLOOKUP(AW$2,WatchbillMONTHLY!$A$71:$U$71,OFFSET(WatchbillMONTHLY!$A$71:$U$71,1,2)),FALSE),TRUE,FALSE)),
IF(_xlfn.XLOOKUP(AW$2,WatchbillMONTHLY!$A$88:$U$88,OFFSET(WatchbillMONTHLY!$A$88:$U$88,1,2))=IF(_xlfn.XLOOKUP($A98,INDIRECT("_"&amp;_xlfn.XLOOKUP(AW$2,WatchbillMONTHLY!$A$88:$U$88,OFFSET(WatchbillMONTHLY!$A$88:$U$88,1,2))),INDIRECT("_"&amp;_xlfn.XLOOKUP(AW$2,WatchbillMONTHLY!$A$88:$U$88,OFFSET(WatchbillMONTHLY!$A$88:$U$88,1,2))))=$A98,_xlfn.XLOOKUP(AW$2,WatchbillMONTHLY!$A$88:$U$88,OFFSET(WatchbillMONTHLY!$A$88:$U$88,1,2)),FALSE),TRUE,FALSE)),
FALSE),FALSE)</f>
        <v>0</v>
      </c>
      <c r="AX98" s="209" t="b" cm="1">
        <f t="array" aca="1" ref="AX98" ca="1">IF(AND($A98 &gt; 0, Q98 &gt; 0,AX$2&lt;MiscFormulas!$A$5+1),
_xlfn.IFNA(
_xlfn.IFNA(
_xlfn.IFNA(
_xlfn.IFNA(
_xlfn.IFNA(
_xlfn.IFNA(
IF(_xlfn.XLOOKUP(AX$2,WatchbillMONTHLY!$A$3:$U$3,OFFSET(WatchbillMONTHLY!$A$3:$U$3,1,2))=IF(_xlfn.XLOOKUP($A98,INDIRECT("_"&amp;_xlfn.XLOOKUP(AX$2,WatchbillMONTHLY!$A$3:$U$3,OFFSET(WatchbillMONTHLY!$A$3:$U$3,1,2))),INDIRECT("_"&amp;_xlfn.XLOOKUP(AX$2,WatchbillMONTHLY!$A$3:$U$3,OFFSET(WatchbillMONTHLY!$A$3:$U$3,1,2))))=$A98,_xlfn.XLOOKUP(AX$2,WatchbillMONTHLY!$A$3:$U$3,OFFSET(WatchbillMONTHLY!$A$3:$U$3,1,2)),FALSE),TRUE,FALSE),
IF(_xlfn.XLOOKUP(AX$2,WatchbillMONTHLY!$A$20:$U$20,OFFSET(WatchbillMONTHLY!$A$20:$U$20,1,2))=IF(_xlfn.XLOOKUP($A98,INDIRECT("_"&amp;_xlfn.XLOOKUP(AX$2,WatchbillMONTHLY!$A$20:$U$20,OFFSET(WatchbillMONTHLY!$A$20:$U$20,1,2))),INDIRECT("_"&amp;_xlfn.XLOOKUP(AX$2,WatchbillMONTHLY!$A$20:$U$20,OFFSET(WatchbillMONTHLY!$A$20:$U$20,1,2))))=$A98,_xlfn.XLOOKUP(AX$2,WatchbillMONTHLY!$A$20:$U$20,OFFSET(WatchbillMONTHLY!$A$20:$U$20,1,2)),FALSE),TRUE,FALSE)),
IF(_xlfn.XLOOKUP(AX$2,WatchbillMONTHLY!$A$37:$U$37,OFFSET(WatchbillMONTHLY!$A$37:$U$37,1,2))=IF(_xlfn.XLOOKUP($A98,INDIRECT("_"&amp;_xlfn.XLOOKUP(AX$2,WatchbillMONTHLY!$A$37:$U$37,OFFSET(WatchbillMONTHLY!$A$37:$U$37,1,2))),INDIRECT("_"&amp;_xlfn.XLOOKUP(AX$2,WatchbillMONTHLY!$A$37:$U$37,OFFSET(WatchbillMONTHLY!$A$37:$U$37,1,2))))=$A98,_xlfn.XLOOKUP(AX$2,WatchbillMONTHLY!$A$37:$U$37,OFFSET(WatchbillMONTHLY!$A$37:$U$37,1,2)),FALSE),TRUE,FALSE)),
IF(_xlfn.XLOOKUP(AX$2,WatchbillMONTHLY!$A$54:$U$54,OFFSET(WatchbillMONTHLY!$A$54:$U$54,1,2))=IF(_xlfn.XLOOKUP($A98,INDIRECT("_"&amp;_xlfn.XLOOKUP(AX$2,WatchbillMONTHLY!$A$54:$U$54,OFFSET(WatchbillMONTHLY!$A$54:$U$54,1,2))),INDIRECT("_"&amp;_xlfn.XLOOKUP(AX$2,WatchbillMONTHLY!$A$54:$U$54,OFFSET(WatchbillMONTHLY!$A$54:$U$54,1,2))))=$A98,_xlfn.XLOOKUP(AX$2,WatchbillMONTHLY!$A$54:$U$54,OFFSET(WatchbillMONTHLY!$A$54:$U$54,1,2)),FALSE),TRUE,FALSE)),
IF(_xlfn.XLOOKUP(AX$2,WatchbillMONTHLY!$A$71:$U$71,OFFSET(WatchbillMONTHLY!$A$71:$U$71,1,2))=IF(_xlfn.XLOOKUP($A98,INDIRECT("_"&amp;_xlfn.XLOOKUP(AX$2,WatchbillMONTHLY!$A$71:$U$71,OFFSET(WatchbillMONTHLY!$A$71:$U$71,1,2))),INDIRECT("_"&amp;_xlfn.XLOOKUP(AX$2,WatchbillMONTHLY!$A$71:$U$71,OFFSET(WatchbillMONTHLY!$A$71:$U$71,1,2))))=$A98,_xlfn.XLOOKUP(AX$2,WatchbillMONTHLY!$A$71:$U$71,OFFSET(WatchbillMONTHLY!$A$71:$U$71,1,2)),FALSE),TRUE,FALSE)),
IF(_xlfn.XLOOKUP(AX$2,WatchbillMONTHLY!$A$88:$U$88,OFFSET(WatchbillMONTHLY!$A$88:$U$88,1,2))=IF(_xlfn.XLOOKUP($A98,INDIRECT("_"&amp;_xlfn.XLOOKUP(AX$2,WatchbillMONTHLY!$A$88:$U$88,OFFSET(WatchbillMONTHLY!$A$88:$U$88,1,2))),INDIRECT("_"&amp;_xlfn.XLOOKUP(AX$2,WatchbillMONTHLY!$A$88:$U$88,OFFSET(WatchbillMONTHLY!$A$88:$U$88,1,2))))=$A98,_xlfn.XLOOKUP(AX$2,WatchbillMONTHLY!$A$88:$U$88,OFFSET(WatchbillMONTHLY!$A$88:$U$88,1,2)),FALSE),TRUE,FALSE)),
FALSE),FALSE)</f>
        <v>0</v>
      </c>
      <c r="AY98" s="209" t="b" cm="1">
        <f t="array" aca="1" ref="AY98" ca="1">IF(AND($A98 &gt; 0, R98 &gt; 0,AY$2&lt;MiscFormulas!$A$5+1),
_xlfn.IFNA(
_xlfn.IFNA(
_xlfn.IFNA(
_xlfn.IFNA(
_xlfn.IFNA(
_xlfn.IFNA(
IF(_xlfn.XLOOKUP(AY$2,WatchbillMONTHLY!$A$3:$U$3,OFFSET(WatchbillMONTHLY!$A$3:$U$3,1,2))=IF(_xlfn.XLOOKUP($A98,INDIRECT("_"&amp;_xlfn.XLOOKUP(AY$2,WatchbillMONTHLY!$A$3:$U$3,OFFSET(WatchbillMONTHLY!$A$3:$U$3,1,2))),INDIRECT("_"&amp;_xlfn.XLOOKUP(AY$2,WatchbillMONTHLY!$A$3:$U$3,OFFSET(WatchbillMONTHLY!$A$3:$U$3,1,2))))=$A98,_xlfn.XLOOKUP(AY$2,WatchbillMONTHLY!$A$3:$U$3,OFFSET(WatchbillMONTHLY!$A$3:$U$3,1,2)),FALSE),TRUE,FALSE),
IF(_xlfn.XLOOKUP(AY$2,WatchbillMONTHLY!$A$20:$U$20,OFFSET(WatchbillMONTHLY!$A$20:$U$20,1,2))=IF(_xlfn.XLOOKUP($A98,INDIRECT("_"&amp;_xlfn.XLOOKUP(AY$2,WatchbillMONTHLY!$A$20:$U$20,OFFSET(WatchbillMONTHLY!$A$20:$U$20,1,2))),INDIRECT("_"&amp;_xlfn.XLOOKUP(AY$2,WatchbillMONTHLY!$A$20:$U$20,OFFSET(WatchbillMONTHLY!$A$20:$U$20,1,2))))=$A98,_xlfn.XLOOKUP(AY$2,WatchbillMONTHLY!$A$20:$U$20,OFFSET(WatchbillMONTHLY!$A$20:$U$20,1,2)),FALSE),TRUE,FALSE)),
IF(_xlfn.XLOOKUP(AY$2,WatchbillMONTHLY!$A$37:$U$37,OFFSET(WatchbillMONTHLY!$A$37:$U$37,1,2))=IF(_xlfn.XLOOKUP($A98,INDIRECT("_"&amp;_xlfn.XLOOKUP(AY$2,WatchbillMONTHLY!$A$37:$U$37,OFFSET(WatchbillMONTHLY!$A$37:$U$37,1,2))),INDIRECT("_"&amp;_xlfn.XLOOKUP(AY$2,WatchbillMONTHLY!$A$37:$U$37,OFFSET(WatchbillMONTHLY!$A$37:$U$37,1,2))))=$A98,_xlfn.XLOOKUP(AY$2,WatchbillMONTHLY!$A$37:$U$37,OFFSET(WatchbillMONTHLY!$A$37:$U$37,1,2)),FALSE),TRUE,FALSE)),
IF(_xlfn.XLOOKUP(AY$2,WatchbillMONTHLY!$A$54:$U$54,OFFSET(WatchbillMONTHLY!$A$54:$U$54,1,2))=IF(_xlfn.XLOOKUP($A98,INDIRECT("_"&amp;_xlfn.XLOOKUP(AY$2,WatchbillMONTHLY!$A$54:$U$54,OFFSET(WatchbillMONTHLY!$A$54:$U$54,1,2))),INDIRECT("_"&amp;_xlfn.XLOOKUP(AY$2,WatchbillMONTHLY!$A$54:$U$54,OFFSET(WatchbillMONTHLY!$A$54:$U$54,1,2))))=$A98,_xlfn.XLOOKUP(AY$2,WatchbillMONTHLY!$A$54:$U$54,OFFSET(WatchbillMONTHLY!$A$54:$U$54,1,2)),FALSE),TRUE,FALSE)),
IF(_xlfn.XLOOKUP(AY$2,WatchbillMONTHLY!$A$71:$U$71,OFFSET(WatchbillMONTHLY!$A$71:$U$71,1,2))=IF(_xlfn.XLOOKUP($A98,INDIRECT("_"&amp;_xlfn.XLOOKUP(AY$2,WatchbillMONTHLY!$A$71:$U$71,OFFSET(WatchbillMONTHLY!$A$71:$U$71,1,2))),INDIRECT("_"&amp;_xlfn.XLOOKUP(AY$2,WatchbillMONTHLY!$A$71:$U$71,OFFSET(WatchbillMONTHLY!$A$71:$U$71,1,2))))=$A98,_xlfn.XLOOKUP(AY$2,WatchbillMONTHLY!$A$71:$U$71,OFFSET(WatchbillMONTHLY!$A$71:$U$71,1,2)),FALSE),TRUE,FALSE)),
IF(_xlfn.XLOOKUP(AY$2,WatchbillMONTHLY!$A$88:$U$88,OFFSET(WatchbillMONTHLY!$A$88:$U$88,1,2))=IF(_xlfn.XLOOKUP($A98,INDIRECT("_"&amp;_xlfn.XLOOKUP(AY$2,WatchbillMONTHLY!$A$88:$U$88,OFFSET(WatchbillMONTHLY!$A$88:$U$88,1,2))),INDIRECT("_"&amp;_xlfn.XLOOKUP(AY$2,WatchbillMONTHLY!$A$88:$U$88,OFFSET(WatchbillMONTHLY!$A$88:$U$88,1,2))))=$A98,_xlfn.XLOOKUP(AY$2,WatchbillMONTHLY!$A$88:$U$88,OFFSET(WatchbillMONTHLY!$A$88:$U$88,1,2)),FALSE),TRUE,FALSE)),
FALSE),FALSE)</f>
        <v>0</v>
      </c>
      <c r="AZ98" s="209" t="b" cm="1">
        <f t="array" aca="1" ref="AZ98" ca="1">IF(AND($A98 &gt; 0, S98 &gt; 0,AZ$2&lt;MiscFormulas!$A$5+1),
_xlfn.IFNA(
_xlfn.IFNA(
_xlfn.IFNA(
_xlfn.IFNA(
_xlfn.IFNA(
_xlfn.IFNA(
IF(_xlfn.XLOOKUP(AZ$2,WatchbillMONTHLY!$A$3:$U$3,OFFSET(WatchbillMONTHLY!$A$3:$U$3,1,2))=IF(_xlfn.XLOOKUP($A98,INDIRECT("_"&amp;_xlfn.XLOOKUP(AZ$2,WatchbillMONTHLY!$A$3:$U$3,OFFSET(WatchbillMONTHLY!$A$3:$U$3,1,2))),INDIRECT("_"&amp;_xlfn.XLOOKUP(AZ$2,WatchbillMONTHLY!$A$3:$U$3,OFFSET(WatchbillMONTHLY!$A$3:$U$3,1,2))))=$A98,_xlfn.XLOOKUP(AZ$2,WatchbillMONTHLY!$A$3:$U$3,OFFSET(WatchbillMONTHLY!$A$3:$U$3,1,2)),FALSE),TRUE,FALSE),
IF(_xlfn.XLOOKUP(AZ$2,WatchbillMONTHLY!$A$20:$U$20,OFFSET(WatchbillMONTHLY!$A$20:$U$20,1,2))=IF(_xlfn.XLOOKUP($A98,INDIRECT("_"&amp;_xlfn.XLOOKUP(AZ$2,WatchbillMONTHLY!$A$20:$U$20,OFFSET(WatchbillMONTHLY!$A$20:$U$20,1,2))),INDIRECT("_"&amp;_xlfn.XLOOKUP(AZ$2,WatchbillMONTHLY!$A$20:$U$20,OFFSET(WatchbillMONTHLY!$A$20:$U$20,1,2))))=$A98,_xlfn.XLOOKUP(AZ$2,WatchbillMONTHLY!$A$20:$U$20,OFFSET(WatchbillMONTHLY!$A$20:$U$20,1,2)),FALSE),TRUE,FALSE)),
IF(_xlfn.XLOOKUP(AZ$2,WatchbillMONTHLY!$A$37:$U$37,OFFSET(WatchbillMONTHLY!$A$37:$U$37,1,2))=IF(_xlfn.XLOOKUP($A98,INDIRECT("_"&amp;_xlfn.XLOOKUP(AZ$2,WatchbillMONTHLY!$A$37:$U$37,OFFSET(WatchbillMONTHLY!$A$37:$U$37,1,2))),INDIRECT("_"&amp;_xlfn.XLOOKUP(AZ$2,WatchbillMONTHLY!$A$37:$U$37,OFFSET(WatchbillMONTHLY!$A$37:$U$37,1,2))))=$A98,_xlfn.XLOOKUP(AZ$2,WatchbillMONTHLY!$A$37:$U$37,OFFSET(WatchbillMONTHLY!$A$37:$U$37,1,2)),FALSE),TRUE,FALSE)),
IF(_xlfn.XLOOKUP(AZ$2,WatchbillMONTHLY!$A$54:$U$54,OFFSET(WatchbillMONTHLY!$A$54:$U$54,1,2))=IF(_xlfn.XLOOKUP($A98,INDIRECT("_"&amp;_xlfn.XLOOKUP(AZ$2,WatchbillMONTHLY!$A$54:$U$54,OFFSET(WatchbillMONTHLY!$A$54:$U$54,1,2))),INDIRECT("_"&amp;_xlfn.XLOOKUP(AZ$2,WatchbillMONTHLY!$A$54:$U$54,OFFSET(WatchbillMONTHLY!$A$54:$U$54,1,2))))=$A98,_xlfn.XLOOKUP(AZ$2,WatchbillMONTHLY!$A$54:$U$54,OFFSET(WatchbillMONTHLY!$A$54:$U$54,1,2)),FALSE),TRUE,FALSE)),
IF(_xlfn.XLOOKUP(AZ$2,WatchbillMONTHLY!$A$71:$U$71,OFFSET(WatchbillMONTHLY!$A$71:$U$71,1,2))=IF(_xlfn.XLOOKUP($A98,INDIRECT("_"&amp;_xlfn.XLOOKUP(AZ$2,WatchbillMONTHLY!$A$71:$U$71,OFFSET(WatchbillMONTHLY!$A$71:$U$71,1,2))),INDIRECT("_"&amp;_xlfn.XLOOKUP(AZ$2,WatchbillMONTHLY!$A$71:$U$71,OFFSET(WatchbillMONTHLY!$A$71:$U$71,1,2))))=$A98,_xlfn.XLOOKUP(AZ$2,WatchbillMONTHLY!$A$71:$U$71,OFFSET(WatchbillMONTHLY!$A$71:$U$71,1,2)),FALSE),TRUE,FALSE)),
IF(_xlfn.XLOOKUP(AZ$2,WatchbillMONTHLY!$A$88:$U$88,OFFSET(WatchbillMONTHLY!$A$88:$U$88,1,2))=IF(_xlfn.XLOOKUP($A98,INDIRECT("_"&amp;_xlfn.XLOOKUP(AZ$2,WatchbillMONTHLY!$A$88:$U$88,OFFSET(WatchbillMONTHLY!$A$88:$U$88,1,2))),INDIRECT("_"&amp;_xlfn.XLOOKUP(AZ$2,WatchbillMONTHLY!$A$88:$U$88,OFFSET(WatchbillMONTHLY!$A$88:$U$88,1,2))))=$A98,_xlfn.XLOOKUP(AZ$2,WatchbillMONTHLY!$A$88:$U$88,OFFSET(WatchbillMONTHLY!$A$88:$U$88,1,2)),FALSE),TRUE,FALSE)),
FALSE),FALSE)</f>
        <v>0</v>
      </c>
      <c r="BA98" s="209" t="b" cm="1">
        <f t="array" aca="1" ref="BA98" ca="1">IF(AND($A98 &gt; 0, T98 &gt; 0,BA$2&lt;MiscFormulas!$A$5+1),
_xlfn.IFNA(
_xlfn.IFNA(
_xlfn.IFNA(
_xlfn.IFNA(
_xlfn.IFNA(
_xlfn.IFNA(
IF(_xlfn.XLOOKUP(BA$2,WatchbillMONTHLY!$A$3:$U$3,OFFSET(WatchbillMONTHLY!$A$3:$U$3,1,2))=IF(_xlfn.XLOOKUP($A98,INDIRECT("_"&amp;_xlfn.XLOOKUP(BA$2,WatchbillMONTHLY!$A$3:$U$3,OFFSET(WatchbillMONTHLY!$A$3:$U$3,1,2))),INDIRECT("_"&amp;_xlfn.XLOOKUP(BA$2,WatchbillMONTHLY!$A$3:$U$3,OFFSET(WatchbillMONTHLY!$A$3:$U$3,1,2))))=$A98,_xlfn.XLOOKUP(BA$2,WatchbillMONTHLY!$A$3:$U$3,OFFSET(WatchbillMONTHLY!$A$3:$U$3,1,2)),FALSE),TRUE,FALSE),
IF(_xlfn.XLOOKUP(BA$2,WatchbillMONTHLY!$A$20:$U$20,OFFSET(WatchbillMONTHLY!$A$20:$U$20,1,2))=IF(_xlfn.XLOOKUP($A98,INDIRECT("_"&amp;_xlfn.XLOOKUP(BA$2,WatchbillMONTHLY!$A$20:$U$20,OFFSET(WatchbillMONTHLY!$A$20:$U$20,1,2))),INDIRECT("_"&amp;_xlfn.XLOOKUP(BA$2,WatchbillMONTHLY!$A$20:$U$20,OFFSET(WatchbillMONTHLY!$A$20:$U$20,1,2))))=$A98,_xlfn.XLOOKUP(BA$2,WatchbillMONTHLY!$A$20:$U$20,OFFSET(WatchbillMONTHLY!$A$20:$U$20,1,2)),FALSE),TRUE,FALSE)),
IF(_xlfn.XLOOKUP(BA$2,WatchbillMONTHLY!$A$37:$U$37,OFFSET(WatchbillMONTHLY!$A$37:$U$37,1,2))=IF(_xlfn.XLOOKUP($A98,INDIRECT("_"&amp;_xlfn.XLOOKUP(BA$2,WatchbillMONTHLY!$A$37:$U$37,OFFSET(WatchbillMONTHLY!$A$37:$U$37,1,2))),INDIRECT("_"&amp;_xlfn.XLOOKUP(BA$2,WatchbillMONTHLY!$A$37:$U$37,OFFSET(WatchbillMONTHLY!$A$37:$U$37,1,2))))=$A98,_xlfn.XLOOKUP(BA$2,WatchbillMONTHLY!$A$37:$U$37,OFFSET(WatchbillMONTHLY!$A$37:$U$37,1,2)),FALSE),TRUE,FALSE)),
IF(_xlfn.XLOOKUP(BA$2,WatchbillMONTHLY!$A$54:$U$54,OFFSET(WatchbillMONTHLY!$A$54:$U$54,1,2))=IF(_xlfn.XLOOKUP($A98,INDIRECT("_"&amp;_xlfn.XLOOKUP(BA$2,WatchbillMONTHLY!$A$54:$U$54,OFFSET(WatchbillMONTHLY!$A$54:$U$54,1,2))),INDIRECT("_"&amp;_xlfn.XLOOKUP(BA$2,WatchbillMONTHLY!$A$54:$U$54,OFFSET(WatchbillMONTHLY!$A$54:$U$54,1,2))))=$A98,_xlfn.XLOOKUP(BA$2,WatchbillMONTHLY!$A$54:$U$54,OFFSET(WatchbillMONTHLY!$A$54:$U$54,1,2)),FALSE),TRUE,FALSE)),
IF(_xlfn.XLOOKUP(BA$2,WatchbillMONTHLY!$A$71:$U$71,OFFSET(WatchbillMONTHLY!$A$71:$U$71,1,2))=IF(_xlfn.XLOOKUP($A98,INDIRECT("_"&amp;_xlfn.XLOOKUP(BA$2,WatchbillMONTHLY!$A$71:$U$71,OFFSET(WatchbillMONTHLY!$A$71:$U$71,1,2))),INDIRECT("_"&amp;_xlfn.XLOOKUP(BA$2,WatchbillMONTHLY!$A$71:$U$71,OFFSET(WatchbillMONTHLY!$A$71:$U$71,1,2))))=$A98,_xlfn.XLOOKUP(BA$2,WatchbillMONTHLY!$A$71:$U$71,OFFSET(WatchbillMONTHLY!$A$71:$U$71,1,2)),FALSE),TRUE,FALSE)),
IF(_xlfn.XLOOKUP(BA$2,WatchbillMONTHLY!$A$88:$U$88,OFFSET(WatchbillMONTHLY!$A$88:$U$88,1,2))=IF(_xlfn.XLOOKUP($A98,INDIRECT("_"&amp;_xlfn.XLOOKUP(BA$2,WatchbillMONTHLY!$A$88:$U$88,OFFSET(WatchbillMONTHLY!$A$88:$U$88,1,2))),INDIRECT("_"&amp;_xlfn.XLOOKUP(BA$2,WatchbillMONTHLY!$A$88:$U$88,OFFSET(WatchbillMONTHLY!$A$88:$U$88,1,2))))=$A98,_xlfn.XLOOKUP(BA$2,WatchbillMONTHLY!$A$88:$U$88,OFFSET(WatchbillMONTHLY!$A$88:$U$88,1,2)),FALSE),TRUE,FALSE)),
FALSE),FALSE)</f>
        <v>0</v>
      </c>
      <c r="BB98" s="209" t="b" cm="1">
        <f t="array" aca="1" ref="BB98" ca="1">IF(AND($A98 &gt; 0, U98 &gt; 0,BB$2&lt;MiscFormulas!$A$5+1),
_xlfn.IFNA(
_xlfn.IFNA(
_xlfn.IFNA(
_xlfn.IFNA(
_xlfn.IFNA(
_xlfn.IFNA(
IF(_xlfn.XLOOKUP(BB$2,WatchbillMONTHLY!$A$3:$U$3,OFFSET(WatchbillMONTHLY!$A$3:$U$3,1,2))=IF(_xlfn.XLOOKUP($A98,INDIRECT("_"&amp;_xlfn.XLOOKUP(BB$2,WatchbillMONTHLY!$A$3:$U$3,OFFSET(WatchbillMONTHLY!$A$3:$U$3,1,2))),INDIRECT("_"&amp;_xlfn.XLOOKUP(BB$2,WatchbillMONTHLY!$A$3:$U$3,OFFSET(WatchbillMONTHLY!$A$3:$U$3,1,2))))=$A98,_xlfn.XLOOKUP(BB$2,WatchbillMONTHLY!$A$3:$U$3,OFFSET(WatchbillMONTHLY!$A$3:$U$3,1,2)),FALSE),TRUE,FALSE),
IF(_xlfn.XLOOKUP(BB$2,WatchbillMONTHLY!$A$20:$U$20,OFFSET(WatchbillMONTHLY!$A$20:$U$20,1,2))=IF(_xlfn.XLOOKUP($A98,INDIRECT("_"&amp;_xlfn.XLOOKUP(BB$2,WatchbillMONTHLY!$A$20:$U$20,OFFSET(WatchbillMONTHLY!$A$20:$U$20,1,2))),INDIRECT("_"&amp;_xlfn.XLOOKUP(BB$2,WatchbillMONTHLY!$A$20:$U$20,OFFSET(WatchbillMONTHLY!$A$20:$U$20,1,2))))=$A98,_xlfn.XLOOKUP(BB$2,WatchbillMONTHLY!$A$20:$U$20,OFFSET(WatchbillMONTHLY!$A$20:$U$20,1,2)),FALSE),TRUE,FALSE)),
IF(_xlfn.XLOOKUP(BB$2,WatchbillMONTHLY!$A$37:$U$37,OFFSET(WatchbillMONTHLY!$A$37:$U$37,1,2))=IF(_xlfn.XLOOKUP($A98,INDIRECT("_"&amp;_xlfn.XLOOKUP(BB$2,WatchbillMONTHLY!$A$37:$U$37,OFFSET(WatchbillMONTHLY!$A$37:$U$37,1,2))),INDIRECT("_"&amp;_xlfn.XLOOKUP(BB$2,WatchbillMONTHLY!$A$37:$U$37,OFFSET(WatchbillMONTHLY!$A$37:$U$37,1,2))))=$A98,_xlfn.XLOOKUP(BB$2,WatchbillMONTHLY!$A$37:$U$37,OFFSET(WatchbillMONTHLY!$A$37:$U$37,1,2)),FALSE),TRUE,FALSE)),
IF(_xlfn.XLOOKUP(BB$2,WatchbillMONTHLY!$A$54:$U$54,OFFSET(WatchbillMONTHLY!$A$54:$U$54,1,2))=IF(_xlfn.XLOOKUP($A98,INDIRECT("_"&amp;_xlfn.XLOOKUP(BB$2,WatchbillMONTHLY!$A$54:$U$54,OFFSET(WatchbillMONTHLY!$A$54:$U$54,1,2))),INDIRECT("_"&amp;_xlfn.XLOOKUP(BB$2,WatchbillMONTHLY!$A$54:$U$54,OFFSET(WatchbillMONTHLY!$A$54:$U$54,1,2))))=$A98,_xlfn.XLOOKUP(BB$2,WatchbillMONTHLY!$A$54:$U$54,OFFSET(WatchbillMONTHLY!$A$54:$U$54,1,2)),FALSE),TRUE,FALSE)),
IF(_xlfn.XLOOKUP(BB$2,WatchbillMONTHLY!$A$71:$U$71,OFFSET(WatchbillMONTHLY!$A$71:$U$71,1,2))=IF(_xlfn.XLOOKUP($A98,INDIRECT("_"&amp;_xlfn.XLOOKUP(BB$2,WatchbillMONTHLY!$A$71:$U$71,OFFSET(WatchbillMONTHLY!$A$71:$U$71,1,2))),INDIRECT("_"&amp;_xlfn.XLOOKUP(BB$2,WatchbillMONTHLY!$A$71:$U$71,OFFSET(WatchbillMONTHLY!$A$71:$U$71,1,2))))=$A98,_xlfn.XLOOKUP(BB$2,WatchbillMONTHLY!$A$71:$U$71,OFFSET(WatchbillMONTHLY!$A$71:$U$71,1,2)),FALSE),TRUE,FALSE)),
IF(_xlfn.XLOOKUP(BB$2,WatchbillMONTHLY!$A$88:$U$88,OFFSET(WatchbillMONTHLY!$A$88:$U$88,1,2))=IF(_xlfn.XLOOKUP($A98,INDIRECT("_"&amp;_xlfn.XLOOKUP(BB$2,WatchbillMONTHLY!$A$88:$U$88,OFFSET(WatchbillMONTHLY!$A$88:$U$88,1,2))),INDIRECT("_"&amp;_xlfn.XLOOKUP(BB$2,WatchbillMONTHLY!$A$88:$U$88,OFFSET(WatchbillMONTHLY!$A$88:$U$88,1,2))))=$A98,_xlfn.XLOOKUP(BB$2,WatchbillMONTHLY!$A$88:$U$88,OFFSET(WatchbillMONTHLY!$A$88:$U$88,1,2)),FALSE),TRUE,FALSE)),
FALSE),FALSE)</f>
        <v>0</v>
      </c>
      <c r="BC98" s="209" t="b" cm="1">
        <f t="array" aca="1" ref="BC98" ca="1">IF(AND($A98 &gt; 0, V98 &gt; 0,BC$2&lt;MiscFormulas!$A$5+1),
_xlfn.IFNA(
_xlfn.IFNA(
_xlfn.IFNA(
_xlfn.IFNA(
_xlfn.IFNA(
_xlfn.IFNA(
IF(_xlfn.XLOOKUP(BC$2,WatchbillMONTHLY!$A$3:$U$3,OFFSET(WatchbillMONTHLY!$A$3:$U$3,1,2))=IF(_xlfn.XLOOKUP($A98,INDIRECT("_"&amp;_xlfn.XLOOKUP(BC$2,WatchbillMONTHLY!$A$3:$U$3,OFFSET(WatchbillMONTHLY!$A$3:$U$3,1,2))),INDIRECT("_"&amp;_xlfn.XLOOKUP(BC$2,WatchbillMONTHLY!$A$3:$U$3,OFFSET(WatchbillMONTHLY!$A$3:$U$3,1,2))))=$A98,_xlfn.XLOOKUP(BC$2,WatchbillMONTHLY!$A$3:$U$3,OFFSET(WatchbillMONTHLY!$A$3:$U$3,1,2)),FALSE),TRUE,FALSE),
IF(_xlfn.XLOOKUP(BC$2,WatchbillMONTHLY!$A$20:$U$20,OFFSET(WatchbillMONTHLY!$A$20:$U$20,1,2))=IF(_xlfn.XLOOKUP($A98,INDIRECT("_"&amp;_xlfn.XLOOKUP(BC$2,WatchbillMONTHLY!$A$20:$U$20,OFFSET(WatchbillMONTHLY!$A$20:$U$20,1,2))),INDIRECT("_"&amp;_xlfn.XLOOKUP(BC$2,WatchbillMONTHLY!$A$20:$U$20,OFFSET(WatchbillMONTHLY!$A$20:$U$20,1,2))))=$A98,_xlfn.XLOOKUP(BC$2,WatchbillMONTHLY!$A$20:$U$20,OFFSET(WatchbillMONTHLY!$A$20:$U$20,1,2)),FALSE),TRUE,FALSE)),
IF(_xlfn.XLOOKUP(BC$2,WatchbillMONTHLY!$A$37:$U$37,OFFSET(WatchbillMONTHLY!$A$37:$U$37,1,2))=IF(_xlfn.XLOOKUP($A98,INDIRECT("_"&amp;_xlfn.XLOOKUP(BC$2,WatchbillMONTHLY!$A$37:$U$37,OFFSET(WatchbillMONTHLY!$A$37:$U$37,1,2))),INDIRECT("_"&amp;_xlfn.XLOOKUP(BC$2,WatchbillMONTHLY!$A$37:$U$37,OFFSET(WatchbillMONTHLY!$A$37:$U$37,1,2))))=$A98,_xlfn.XLOOKUP(BC$2,WatchbillMONTHLY!$A$37:$U$37,OFFSET(WatchbillMONTHLY!$A$37:$U$37,1,2)),FALSE),TRUE,FALSE)),
IF(_xlfn.XLOOKUP(BC$2,WatchbillMONTHLY!$A$54:$U$54,OFFSET(WatchbillMONTHLY!$A$54:$U$54,1,2))=IF(_xlfn.XLOOKUP($A98,INDIRECT("_"&amp;_xlfn.XLOOKUP(BC$2,WatchbillMONTHLY!$A$54:$U$54,OFFSET(WatchbillMONTHLY!$A$54:$U$54,1,2))),INDIRECT("_"&amp;_xlfn.XLOOKUP(BC$2,WatchbillMONTHLY!$A$54:$U$54,OFFSET(WatchbillMONTHLY!$A$54:$U$54,1,2))))=$A98,_xlfn.XLOOKUP(BC$2,WatchbillMONTHLY!$A$54:$U$54,OFFSET(WatchbillMONTHLY!$A$54:$U$54,1,2)),FALSE),TRUE,FALSE)),
IF(_xlfn.XLOOKUP(BC$2,WatchbillMONTHLY!$A$71:$U$71,OFFSET(WatchbillMONTHLY!$A$71:$U$71,1,2))=IF(_xlfn.XLOOKUP($A98,INDIRECT("_"&amp;_xlfn.XLOOKUP(BC$2,WatchbillMONTHLY!$A$71:$U$71,OFFSET(WatchbillMONTHLY!$A$71:$U$71,1,2))),INDIRECT("_"&amp;_xlfn.XLOOKUP(BC$2,WatchbillMONTHLY!$A$71:$U$71,OFFSET(WatchbillMONTHLY!$A$71:$U$71,1,2))))=$A98,_xlfn.XLOOKUP(BC$2,WatchbillMONTHLY!$A$71:$U$71,OFFSET(WatchbillMONTHLY!$A$71:$U$71,1,2)),FALSE),TRUE,FALSE)),
IF(_xlfn.XLOOKUP(BC$2,WatchbillMONTHLY!$A$88:$U$88,OFFSET(WatchbillMONTHLY!$A$88:$U$88,1,2))=IF(_xlfn.XLOOKUP($A98,INDIRECT("_"&amp;_xlfn.XLOOKUP(BC$2,WatchbillMONTHLY!$A$88:$U$88,OFFSET(WatchbillMONTHLY!$A$88:$U$88,1,2))),INDIRECT("_"&amp;_xlfn.XLOOKUP(BC$2,WatchbillMONTHLY!$A$88:$U$88,OFFSET(WatchbillMONTHLY!$A$88:$U$88,1,2))))=$A98,_xlfn.XLOOKUP(BC$2,WatchbillMONTHLY!$A$88:$U$88,OFFSET(WatchbillMONTHLY!$A$88:$U$88,1,2)),FALSE),TRUE,FALSE)),
FALSE),FALSE)</f>
        <v>0</v>
      </c>
      <c r="BD98" s="209" t="b" cm="1">
        <f t="array" aca="1" ref="BD98" ca="1">IF(AND($A98 &gt; 0, W98 &gt; 0,BD$2&lt;MiscFormulas!$A$5+1),
_xlfn.IFNA(
_xlfn.IFNA(
_xlfn.IFNA(
_xlfn.IFNA(
_xlfn.IFNA(
_xlfn.IFNA(
IF(_xlfn.XLOOKUP(BD$2,WatchbillMONTHLY!$A$3:$U$3,OFFSET(WatchbillMONTHLY!$A$3:$U$3,1,2))=IF(_xlfn.XLOOKUP($A98,INDIRECT("_"&amp;_xlfn.XLOOKUP(BD$2,WatchbillMONTHLY!$A$3:$U$3,OFFSET(WatchbillMONTHLY!$A$3:$U$3,1,2))),INDIRECT("_"&amp;_xlfn.XLOOKUP(BD$2,WatchbillMONTHLY!$A$3:$U$3,OFFSET(WatchbillMONTHLY!$A$3:$U$3,1,2))))=$A98,_xlfn.XLOOKUP(BD$2,WatchbillMONTHLY!$A$3:$U$3,OFFSET(WatchbillMONTHLY!$A$3:$U$3,1,2)),FALSE),TRUE,FALSE),
IF(_xlfn.XLOOKUP(BD$2,WatchbillMONTHLY!$A$20:$U$20,OFFSET(WatchbillMONTHLY!$A$20:$U$20,1,2))=IF(_xlfn.XLOOKUP($A98,INDIRECT("_"&amp;_xlfn.XLOOKUP(BD$2,WatchbillMONTHLY!$A$20:$U$20,OFFSET(WatchbillMONTHLY!$A$20:$U$20,1,2))),INDIRECT("_"&amp;_xlfn.XLOOKUP(BD$2,WatchbillMONTHLY!$A$20:$U$20,OFFSET(WatchbillMONTHLY!$A$20:$U$20,1,2))))=$A98,_xlfn.XLOOKUP(BD$2,WatchbillMONTHLY!$A$20:$U$20,OFFSET(WatchbillMONTHLY!$A$20:$U$20,1,2)),FALSE),TRUE,FALSE)),
IF(_xlfn.XLOOKUP(BD$2,WatchbillMONTHLY!$A$37:$U$37,OFFSET(WatchbillMONTHLY!$A$37:$U$37,1,2))=IF(_xlfn.XLOOKUP($A98,INDIRECT("_"&amp;_xlfn.XLOOKUP(BD$2,WatchbillMONTHLY!$A$37:$U$37,OFFSET(WatchbillMONTHLY!$A$37:$U$37,1,2))),INDIRECT("_"&amp;_xlfn.XLOOKUP(BD$2,WatchbillMONTHLY!$A$37:$U$37,OFFSET(WatchbillMONTHLY!$A$37:$U$37,1,2))))=$A98,_xlfn.XLOOKUP(BD$2,WatchbillMONTHLY!$A$37:$U$37,OFFSET(WatchbillMONTHLY!$A$37:$U$37,1,2)),FALSE),TRUE,FALSE)),
IF(_xlfn.XLOOKUP(BD$2,WatchbillMONTHLY!$A$54:$U$54,OFFSET(WatchbillMONTHLY!$A$54:$U$54,1,2))=IF(_xlfn.XLOOKUP($A98,INDIRECT("_"&amp;_xlfn.XLOOKUP(BD$2,WatchbillMONTHLY!$A$54:$U$54,OFFSET(WatchbillMONTHLY!$A$54:$U$54,1,2))),INDIRECT("_"&amp;_xlfn.XLOOKUP(BD$2,WatchbillMONTHLY!$A$54:$U$54,OFFSET(WatchbillMONTHLY!$A$54:$U$54,1,2))))=$A98,_xlfn.XLOOKUP(BD$2,WatchbillMONTHLY!$A$54:$U$54,OFFSET(WatchbillMONTHLY!$A$54:$U$54,1,2)),FALSE),TRUE,FALSE)),
IF(_xlfn.XLOOKUP(BD$2,WatchbillMONTHLY!$A$71:$U$71,OFFSET(WatchbillMONTHLY!$A$71:$U$71,1,2))=IF(_xlfn.XLOOKUP($A98,INDIRECT("_"&amp;_xlfn.XLOOKUP(BD$2,WatchbillMONTHLY!$A$71:$U$71,OFFSET(WatchbillMONTHLY!$A$71:$U$71,1,2))),INDIRECT("_"&amp;_xlfn.XLOOKUP(BD$2,WatchbillMONTHLY!$A$71:$U$71,OFFSET(WatchbillMONTHLY!$A$71:$U$71,1,2))))=$A98,_xlfn.XLOOKUP(BD$2,WatchbillMONTHLY!$A$71:$U$71,OFFSET(WatchbillMONTHLY!$A$71:$U$71,1,2)),FALSE),TRUE,FALSE)),
IF(_xlfn.XLOOKUP(BD$2,WatchbillMONTHLY!$A$88:$U$88,OFFSET(WatchbillMONTHLY!$A$88:$U$88,1,2))=IF(_xlfn.XLOOKUP($A98,INDIRECT("_"&amp;_xlfn.XLOOKUP(BD$2,WatchbillMONTHLY!$A$88:$U$88,OFFSET(WatchbillMONTHLY!$A$88:$U$88,1,2))),INDIRECT("_"&amp;_xlfn.XLOOKUP(BD$2,WatchbillMONTHLY!$A$88:$U$88,OFFSET(WatchbillMONTHLY!$A$88:$U$88,1,2))))=$A98,_xlfn.XLOOKUP(BD$2,WatchbillMONTHLY!$A$88:$U$88,OFFSET(WatchbillMONTHLY!$A$88:$U$88,1,2)),FALSE),TRUE,FALSE)),
FALSE),FALSE)</f>
        <v>0</v>
      </c>
      <c r="BE98" s="209" t="b" cm="1">
        <f t="array" aca="1" ref="BE98" ca="1">IF(AND($A98 &gt; 0, X98 &gt; 0,BE$2&lt;MiscFormulas!$A$5+1),
_xlfn.IFNA(
_xlfn.IFNA(
_xlfn.IFNA(
_xlfn.IFNA(
_xlfn.IFNA(
_xlfn.IFNA(
IF(_xlfn.XLOOKUP(BE$2,WatchbillMONTHLY!$A$3:$U$3,OFFSET(WatchbillMONTHLY!$A$3:$U$3,1,2))=IF(_xlfn.XLOOKUP($A98,INDIRECT("_"&amp;_xlfn.XLOOKUP(BE$2,WatchbillMONTHLY!$A$3:$U$3,OFFSET(WatchbillMONTHLY!$A$3:$U$3,1,2))),INDIRECT("_"&amp;_xlfn.XLOOKUP(BE$2,WatchbillMONTHLY!$A$3:$U$3,OFFSET(WatchbillMONTHLY!$A$3:$U$3,1,2))))=$A98,_xlfn.XLOOKUP(BE$2,WatchbillMONTHLY!$A$3:$U$3,OFFSET(WatchbillMONTHLY!$A$3:$U$3,1,2)),FALSE),TRUE,FALSE),
IF(_xlfn.XLOOKUP(BE$2,WatchbillMONTHLY!$A$20:$U$20,OFFSET(WatchbillMONTHLY!$A$20:$U$20,1,2))=IF(_xlfn.XLOOKUP($A98,INDIRECT("_"&amp;_xlfn.XLOOKUP(BE$2,WatchbillMONTHLY!$A$20:$U$20,OFFSET(WatchbillMONTHLY!$A$20:$U$20,1,2))),INDIRECT("_"&amp;_xlfn.XLOOKUP(BE$2,WatchbillMONTHLY!$A$20:$U$20,OFFSET(WatchbillMONTHLY!$A$20:$U$20,1,2))))=$A98,_xlfn.XLOOKUP(BE$2,WatchbillMONTHLY!$A$20:$U$20,OFFSET(WatchbillMONTHLY!$A$20:$U$20,1,2)),FALSE),TRUE,FALSE)),
IF(_xlfn.XLOOKUP(BE$2,WatchbillMONTHLY!$A$37:$U$37,OFFSET(WatchbillMONTHLY!$A$37:$U$37,1,2))=IF(_xlfn.XLOOKUP($A98,INDIRECT("_"&amp;_xlfn.XLOOKUP(BE$2,WatchbillMONTHLY!$A$37:$U$37,OFFSET(WatchbillMONTHLY!$A$37:$U$37,1,2))),INDIRECT("_"&amp;_xlfn.XLOOKUP(BE$2,WatchbillMONTHLY!$A$37:$U$37,OFFSET(WatchbillMONTHLY!$A$37:$U$37,1,2))))=$A98,_xlfn.XLOOKUP(BE$2,WatchbillMONTHLY!$A$37:$U$37,OFFSET(WatchbillMONTHLY!$A$37:$U$37,1,2)),FALSE),TRUE,FALSE)),
IF(_xlfn.XLOOKUP(BE$2,WatchbillMONTHLY!$A$54:$U$54,OFFSET(WatchbillMONTHLY!$A$54:$U$54,1,2))=IF(_xlfn.XLOOKUP($A98,INDIRECT("_"&amp;_xlfn.XLOOKUP(BE$2,WatchbillMONTHLY!$A$54:$U$54,OFFSET(WatchbillMONTHLY!$A$54:$U$54,1,2))),INDIRECT("_"&amp;_xlfn.XLOOKUP(BE$2,WatchbillMONTHLY!$A$54:$U$54,OFFSET(WatchbillMONTHLY!$A$54:$U$54,1,2))))=$A98,_xlfn.XLOOKUP(BE$2,WatchbillMONTHLY!$A$54:$U$54,OFFSET(WatchbillMONTHLY!$A$54:$U$54,1,2)),FALSE),TRUE,FALSE)),
IF(_xlfn.XLOOKUP(BE$2,WatchbillMONTHLY!$A$71:$U$71,OFFSET(WatchbillMONTHLY!$A$71:$U$71,1,2))=IF(_xlfn.XLOOKUP($A98,INDIRECT("_"&amp;_xlfn.XLOOKUP(BE$2,WatchbillMONTHLY!$A$71:$U$71,OFFSET(WatchbillMONTHLY!$A$71:$U$71,1,2))),INDIRECT("_"&amp;_xlfn.XLOOKUP(BE$2,WatchbillMONTHLY!$A$71:$U$71,OFFSET(WatchbillMONTHLY!$A$71:$U$71,1,2))))=$A98,_xlfn.XLOOKUP(BE$2,WatchbillMONTHLY!$A$71:$U$71,OFFSET(WatchbillMONTHLY!$A$71:$U$71,1,2)),FALSE),TRUE,FALSE)),
IF(_xlfn.XLOOKUP(BE$2,WatchbillMONTHLY!$A$88:$U$88,OFFSET(WatchbillMONTHLY!$A$88:$U$88,1,2))=IF(_xlfn.XLOOKUP($A98,INDIRECT("_"&amp;_xlfn.XLOOKUP(BE$2,WatchbillMONTHLY!$A$88:$U$88,OFFSET(WatchbillMONTHLY!$A$88:$U$88,1,2))),INDIRECT("_"&amp;_xlfn.XLOOKUP(BE$2,WatchbillMONTHLY!$A$88:$U$88,OFFSET(WatchbillMONTHLY!$A$88:$U$88,1,2))))=$A98,_xlfn.XLOOKUP(BE$2,WatchbillMONTHLY!$A$88:$U$88,OFFSET(WatchbillMONTHLY!$A$88:$U$88,1,2)),FALSE),TRUE,FALSE)),
FALSE),FALSE)</f>
        <v>0</v>
      </c>
      <c r="BF98" s="209" t="b" cm="1">
        <f t="array" aca="1" ref="BF98" ca="1">IF(AND($A98 &gt; 0, Y98 &gt; 0,BF$2&lt;MiscFormulas!$A$5+1),
_xlfn.IFNA(
_xlfn.IFNA(
_xlfn.IFNA(
_xlfn.IFNA(
_xlfn.IFNA(
_xlfn.IFNA(
IF(_xlfn.XLOOKUP(BF$2,WatchbillMONTHLY!$A$3:$U$3,OFFSET(WatchbillMONTHLY!$A$3:$U$3,1,2))=IF(_xlfn.XLOOKUP($A98,INDIRECT("_"&amp;_xlfn.XLOOKUP(BF$2,WatchbillMONTHLY!$A$3:$U$3,OFFSET(WatchbillMONTHLY!$A$3:$U$3,1,2))),INDIRECT("_"&amp;_xlfn.XLOOKUP(BF$2,WatchbillMONTHLY!$A$3:$U$3,OFFSET(WatchbillMONTHLY!$A$3:$U$3,1,2))))=$A98,_xlfn.XLOOKUP(BF$2,WatchbillMONTHLY!$A$3:$U$3,OFFSET(WatchbillMONTHLY!$A$3:$U$3,1,2)),FALSE),TRUE,FALSE),
IF(_xlfn.XLOOKUP(BF$2,WatchbillMONTHLY!$A$20:$U$20,OFFSET(WatchbillMONTHLY!$A$20:$U$20,1,2))=IF(_xlfn.XLOOKUP($A98,INDIRECT("_"&amp;_xlfn.XLOOKUP(BF$2,WatchbillMONTHLY!$A$20:$U$20,OFFSET(WatchbillMONTHLY!$A$20:$U$20,1,2))),INDIRECT("_"&amp;_xlfn.XLOOKUP(BF$2,WatchbillMONTHLY!$A$20:$U$20,OFFSET(WatchbillMONTHLY!$A$20:$U$20,1,2))))=$A98,_xlfn.XLOOKUP(BF$2,WatchbillMONTHLY!$A$20:$U$20,OFFSET(WatchbillMONTHLY!$A$20:$U$20,1,2)),FALSE),TRUE,FALSE)),
IF(_xlfn.XLOOKUP(BF$2,WatchbillMONTHLY!$A$37:$U$37,OFFSET(WatchbillMONTHLY!$A$37:$U$37,1,2))=IF(_xlfn.XLOOKUP($A98,INDIRECT("_"&amp;_xlfn.XLOOKUP(BF$2,WatchbillMONTHLY!$A$37:$U$37,OFFSET(WatchbillMONTHLY!$A$37:$U$37,1,2))),INDIRECT("_"&amp;_xlfn.XLOOKUP(BF$2,WatchbillMONTHLY!$A$37:$U$37,OFFSET(WatchbillMONTHLY!$A$37:$U$37,1,2))))=$A98,_xlfn.XLOOKUP(BF$2,WatchbillMONTHLY!$A$37:$U$37,OFFSET(WatchbillMONTHLY!$A$37:$U$37,1,2)),FALSE),TRUE,FALSE)),
IF(_xlfn.XLOOKUP(BF$2,WatchbillMONTHLY!$A$54:$U$54,OFFSET(WatchbillMONTHLY!$A$54:$U$54,1,2))=IF(_xlfn.XLOOKUP($A98,INDIRECT("_"&amp;_xlfn.XLOOKUP(BF$2,WatchbillMONTHLY!$A$54:$U$54,OFFSET(WatchbillMONTHLY!$A$54:$U$54,1,2))),INDIRECT("_"&amp;_xlfn.XLOOKUP(BF$2,WatchbillMONTHLY!$A$54:$U$54,OFFSET(WatchbillMONTHLY!$A$54:$U$54,1,2))))=$A98,_xlfn.XLOOKUP(BF$2,WatchbillMONTHLY!$A$54:$U$54,OFFSET(WatchbillMONTHLY!$A$54:$U$54,1,2)),FALSE),TRUE,FALSE)),
IF(_xlfn.XLOOKUP(BF$2,WatchbillMONTHLY!$A$71:$U$71,OFFSET(WatchbillMONTHLY!$A$71:$U$71,1,2))=IF(_xlfn.XLOOKUP($A98,INDIRECT("_"&amp;_xlfn.XLOOKUP(BF$2,WatchbillMONTHLY!$A$71:$U$71,OFFSET(WatchbillMONTHLY!$A$71:$U$71,1,2))),INDIRECT("_"&amp;_xlfn.XLOOKUP(BF$2,WatchbillMONTHLY!$A$71:$U$71,OFFSET(WatchbillMONTHLY!$A$71:$U$71,1,2))))=$A98,_xlfn.XLOOKUP(BF$2,WatchbillMONTHLY!$A$71:$U$71,OFFSET(WatchbillMONTHLY!$A$71:$U$71,1,2)),FALSE),TRUE,FALSE)),
IF(_xlfn.XLOOKUP(BF$2,WatchbillMONTHLY!$A$88:$U$88,OFFSET(WatchbillMONTHLY!$A$88:$U$88,1,2))=IF(_xlfn.XLOOKUP($A98,INDIRECT("_"&amp;_xlfn.XLOOKUP(BF$2,WatchbillMONTHLY!$A$88:$U$88,OFFSET(WatchbillMONTHLY!$A$88:$U$88,1,2))),INDIRECT("_"&amp;_xlfn.XLOOKUP(BF$2,WatchbillMONTHLY!$A$88:$U$88,OFFSET(WatchbillMONTHLY!$A$88:$U$88,1,2))))=$A98,_xlfn.XLOOKUP(BF$2,WatchbillMONTHLY!$A$88:$U$88,OFFSET(WatchbillMONTHLY!$A$88:$U$88,1,2)),FALSE),TRUE,FALSE)),
FALSE),FALSE)</f>
        <v>0</v>
      </c>
      <c r="BG98" s="209" t="b" cm="1">
        <f t="array" aca="1" ref="BG98" ca="1">IF(AND($A98 &gt; 0, Z98 &gt; 0,BG$2&lt;MiscFormulas!$A$5+1),
_xlfn.IFNA(
_xlfn.IFNA(
_xlfn.IFNA(
_xlfn.IFNA(
_xlfn.IFNA(
_xlfn.IFNA(
IF(_xlfn.XLOOKUP(BG$2,WatchbillMONTHLY!$A$3:$U$3,OFFSET(WatchbillMONTHLY!$A$3:$U$3,1,2))=IF(_xlfn.XLOOKUP($A98,INDIRECT("_"&amp;_xlfn.XLOOKUP(BG$2,WatchbillMONTHLY!$A$3:$U$3,OFFSET(WatchbillMONTHLY!$A$3:$U$3,1,2))),INDIRECT("_"&amp;_xlfn.XLOOKUP(BG$2,WatchbillMONTHLY!$A$3:$U$3,OFFSET(WatchbillMONTHLY!$A$3:$U$3,1,2))))=$A98,_xlfn.XLOOKUP(BG$2,WatchbillMONTHLY!$A$3:$U$3,OFFSET(WatchbillMONTHLY!$A$3:$U$3,1,2)),FALSE),TRUE,FALSE),
IF(_xlfn.XLOOKUP(BG$2,WatchbillMONTHLY!$A$20:$U$20,OFFSET(WatchbillMONTHLY!$A$20:$U$20,1,2))=IF(_xlfn.XLOOKUP($A98,INDIRECT("_"&amp;_xlfn.XLOOKUP(BG$2,WatchbillMONTHLY!$A$20:$U$20,OFFSET(WatchbillMONTHLY!$A$20:$U$20,1,2))),INDIRECT("_"&amp;_xlfn.XLOOKUP(BG$2,WatchbillMONTHLY!$A$20:$U$20,OFFSET(WatchbillMONTHLY!$A$20:$U$20,1,2))))=$A98,_xlfn.XLOOKUP(BG$2,WatchbillMONTHLY!$A$20:$U$20,OFFSET(WatchbillMONTHLY!$A$20:$U$20,1,2)),FALSE),TRUE,FALSE)),
IF(_xlfn.XLOOKUP(BG$2,WatchbillMONTHLY!$A$37:$U$37,OFFSET(WatchbillMONTHLY!$A$37:$U$37,1,2))=IF(_xlfn.XLOOKUP($A98,INDIRECT("_"&amp;_xlfn.XLOOKUP(BG$2,WatchbillMONTHLY!$A$37:$U$37,OFFSET(WatchbillMONTHLY!$A$37:$U$37,1,2))),INDIRECT("_"&amp;_xlfn.XLOOKUP(BG$2,WatchbillMONTHLY!$A$37:$U$37,OFFSET(WatchbillMONTHLY!$A$37:$U$37,1,2))))=$A98,_xlfn.XLOOKUP(BG$2,WatchbillMONTHLY!$A$37:$U$37,OFFSET(WatchbillMONTHLY!$A$37:$U$37,1,2)),FALSE),TRUE,FALSE)),
IF(_xlfn.XLOOKUP(BG$2,WatchbillMONTHLY!$A$54:$U$54,OFFSET(WatchbillMONTHLY!$A$54:$U$54,1,2))=IF(_xlfn.XLOOKUP($A98,INDIRECT("_"&amp;_xlfn.XLOOKUP(BG$2,WatchbillMONTHLY!$A$54:$U$54,OFFSET(WatchbillMONTHLY!$A$54:$U$54,1,2))),INDIRECT("_"&amp;_xlfn.XLOOKUP(BG$2,WatchbillMONTHLY!$A$54:$U$54,OFFSET(WatchbillMONTHLY!$A$54:$U$54,1,2))))=$A98,_xlfn.XLOOKUP(BG$2,WatchbillMONTHLY!$A$54:$U$54,OFFSET(WatchbillMONTHLY!$A$54:$U$54,1,2)),FALSE),TRUE,FALSE)),
IF(_xlfn.XLOOKUP(BG$2,WatchbillMONTHLY!$A$71:$U$71,OFFSET(WatchbillMONTHLY!$A$71:$U$71,1,2))=IF(_xlfn.XLOOKUP($A98,INDIRECT("_"&amp;_xlfn.XLOOKUP(BG$2,WatchbillMONTHLY!$A$71:$U$71,OFFSET(WatchbillMONTHLY!$A$71:$U$71,1,2))),INDIRECT("_"&amp;_xlfn.XLOOKUP(BG$2,WatchbillMONTHLY!$A$71:$U$71,OFFSET(WatchbillMONTHLY!$A$71:$U$71,1,2))))=$A98,_xlfn.XLOOKUP(BG$2,WatchbillMONTHLY!$A$71:$U$71,OFFSET(WatchbillMONTHLY!$A$71:$U$71,1,2)),FALSE),TRUE,FALSE)),
IF(_xlfn.XLOOKUP(BG$2,WatchbillMONTHLY!$A$88:$U$88,OFFSET(WatchbillMONTHLY!$A$88:$U$88,1,2))=IF(_xlfn.XLOOKUP($A98,INDIRECT("_"&amp;_xlfn.XLOOKUP(BG$2,WatchbillMONTHLY!$A$88:$U$88,OFFSET(WatchbillMONTHLY!$A$88:$U$88,1,2))),INDIRECT("_"&amp;_xlfn.XLOOKUP(BG$2,WatchbillMONTHLY!$A$88:$U$88,OFFSET(WatchbillMONTHLY!$A$88:$U$88,1,2))))=$A98,_xlfn.XLOOKUP(BG$2,WatchbillMONTHLY!$A$88:$U$88,OFFSET(WatchbillMONTHLY!$A$88:$U$88,1,2)),FALSE),TRUE,FALSE)),
FALSE),FALSE)</f>
        <v>0</v>
      </c>
      <c r="BH98" s="209" t="b" cm="1">
        <f t="array" aca="1" ref="BH98" ca="1">IF(AND($A98 &gt; 0, AA98 &gt; 0,BH$2&lt;MiscFormulas!$A$5+1),
_xlfn.IFNA(
_xlfn.IFNA(
_xlfn.IFNA(
_xlfn.IFNA(
_xlfn.IFNA(
_xlfn.IFNA(
IF(_xlfn.XLOOKUP(BH$2,WatchbillMONTHLY!$A$3:$U$3,OFFSET(WatchbillMONTHLY!$A$3:$U$3,1,2))=IF(_xlfn.XLOOKUP($A98,INDIRECT("_"&amp;_xlfn.XLOOKUP(BH$2,WatchbillMONTHLY!$A$3:$U$3,OFFSET(WatchbillMONTHLY!$A$3:$U$3,1,2))),INDIRECT("_"&amp;_xlfn.XLOOKUP(BH$2,WatchbillMONTHLY!$A$3:$U$3,OFFSET(WatchbillMONTHLY!$A$3:$U$3,1,2))))=$A98,_xlfn.XLOOKUP(BH$2,WatchbillMONTHLY!$A$3:$U$3,OFFSET(WatchbillMONTHLY!$A$3:$U$3,1,2)),FALSE),TRUE,FALSE),
IF(_xlfn.XLOOKUP(BH$2,WatchbillMONTHLY!$A$20:$U$20,OFFSET(WatchbillMONTHLY!$A$20:$U$20,1,2))=IF(_xlfn.XLOOKUP($A98,INDIRECT("_"&amp;_xlfn.XLOOKUP(BH$2,WatchbillMONTHLY!$A$20:$U$20,OFFSET(WatchbillMONTHLY!$A$20:$U$20,1,2))),INDIRECT("_"&amp;_xlfn.XLOOKUP(BH$2,WatchbillMONTHLY!$A$20:$U$20,OFFSET(WatchbillMONTHLY!$A$20:$U$20,1,2))))=$A98,_xlfn.XLOOKUP(BH$2,WatchbillMONTHLY!$A$20:$U$20,OFFSET(WatchbillMONTHLY!$A$20:$U$20,1,2)),FALSE),TRUE,FALSE)),
IF(_xlfn.XLOOKUP(BH$2,WatchbillMONTHLY!$A$37:$U$37,OFFSET(WatchbillMONTHLY!$A$37:$U$37,1,2))=IF(_xlfn.XLOOKUP($A98,INDIRECT("_"&amp;_xlfn.XLOOKUP(BH$2,WatchbillMONTHLY!$A$37:$U$37,OFFSET(WatchbillMONTHLY!$A$37:$U$37,1,2))),INDIRECT("_"&amp;_xlfn.XLOOKUP(BH$2,WatchbillMONTHLY!$A$37:$U$37,OFFSET(WatchbillMONTHLY!$A$37:$U$37,1,2))))=$A98,_xlfn.XLOOKUP(BH$2,WatchbillMONTHLY!$A$37:$U$37,OFFSET(WatchbillMONTHLY!$A$37:$U$37,1,2)),FALSE),TRUE,FALSE)),
IF(_xlfn.XLOOKUP(BH$2,WatchbillMONTHLY!$A$54:$U$54,OFFSET(WatchbillMONTHLY!$A$54:$U$54,1,2))=IF(_xlfn.XLOOKUP($A98,INDIRECT("_"&amp;_xlfn.XLOOKUP(BH$2,WatchbillMONTHLY!$A$54:$U$54,OFFSET(WatchbillMONTHLY!$A$54:$U$54,1,2))),INDIRECT("_"&amp;_xlfn.XLOOKUP(BH$2,WatchbillMONTHLY!$A$54:$U$54,OFFSET(WatchbillMONTHLY!$A$54:$U$54,1,2))))=$A98,_xlfn.XLOOKUP(BH$2,WatchbillMONTHLY!$A$54:$U$54,OFFSET(WatchbillMONTHLY!$A$54:$U$54,1,2)),FALSE),TRUE,FALSE)),
IF(_xlfn.XLOOKUP(BH$2,WatchbillMONTHLY!$A$71:$U$71,OFFSET(WatchbillMONTHLY!$A$71:$U$71,1,2))=IF(_xlfn.XLOOKUP($A98,INDIRECT("_"&amp;_xlfn.XLOOKUP(BH$2,WatchbillMONTHLY!$A$71:$U$71,OFFSET(WatchbillMONTHLY!$A$71:$U$71,1,2))),INDIRECT("_"&amp;_xlfn.XLOOKUP(BH$2,WatchbillMONTHLY!$A$71:$U$71,OFFSET(WatchbillMONTHLY!$A$71:$U$71,1,2))))=$A98,_xlfn.XLOOKUP(BH$2,WatchbillMONTHLY!$A$71:$U$71,OFFSET(WatchbillMONTHLY!$A$71:$U$71,1,2)),FALSE),TRUE,FALSE)),
IF(_xlfn.XLOOKUP(BH$2,WatchbillMONTHLY!$A$88:$U$88,OFFSET(WatchbillMONTHLY!$A$88:$U$88,1,2))=IF(_xlfn.XLOOKUP($A98,INDIRECT("_"&amp;_xlfn.XLOOKUP(BH$2,WatchbillMONTHLY!$A$88:$U$88,OFFSET(WatchbillMONTHLY!$A$88:$U$88,1,2))),INDIRECT("_"&amp;_xlfn.XLOOKUP(BH$2,WatchbillMONTHLY!$A$88:$U$88,OFFSET(WatchbillMONTHLY!$A$88:$U$88,1,2))))=$A98,_xlfn.XLOOKUP(BH$2,WatchbillMONTHLY!$A$88:$U$88,OFFSET(WatchbillMONTHLY!$A$88:$U$88,1,2)),FALSE),TRUE,FALSE)),
FALSE),FALSE)</f>
        <v>0</v>
      </c>
      <c r="BI98" s="209" t="b" cm="1">
        <f t="array" aca="1" ref="BI98" ca="1">IF(AND($A98 &gt; 0, AB98 &gt; 0,BI$2&lt;MiscFormulas!$A$5+1),
_xlfn.IFNA(
_xlfn.IFNA(
_xlfn.IFNA(
_xlfn.IFNA(
_xlfn.IFNA(
_xlfn.IFNA(
IF(_xlfn.XLOOKUP(BI$2,WatchbillMONTHLY!$A$3:$U$3,OFFSET(WatchbillMONTHLY!$A$3:$U$3,1,2))=IF(_xlfn.XLOOKUP($A98,INDIRECT("_"&amp;_xlfn.XLOOKUP(BI$2,WatchbillMONTHLY!$A$3:$U$3,OFFSET(WatchbillMONTHLY!$A$3:$U$3,1,2))),INDIRECT("_"&amp;_xlfn.XLOOKUP(BI$2,WatchbillMONTHLY!$A$3:$U$3,OFFSET(WatchbillMONTHLY!$A$3:$U$3,1,2))))=$A98,_xlfn.XLOOKUP(BI$2,WatchbillMONTHLY!$A$3:$U$3,OFFSET(WatchbillMONTHLY!$A$3:$U$3,1,2)),FALSE),TRUE,FALSE),
IF(_xlfn.XLOOKUP(BI$2,WatchbillMONTHLY!$A$20:$U$20,OFFSET(WatchbillMONTHLY!$A$20:$U$20,1,2))=IF(_xlfn.XLOOKUP($A98,INDIRECT("_"&amp;_xlfn.XLOOKUP(BI$2,WatchbillMONTHLY!$A$20:$U$20,OFFSET(WatchbillMONTHLY!$A$20:$U$20,1,2))),INDIRECT("_"&amp;_xlfn.XLOOKUP(BI$2,WatchbillMONTHLY!$A$20:$U$20,OFFSET(WatchbillMONTHLY!$A$20:$U$20,1,2))))=$A98,_xlfn.XLOOKUP(BI$2,WatchbillMONTHLY!$A$20:$U$20,OFFSET(WatchbillMONTHLY!$A$20:$U$20,1,2)),FALSE),TRUE,FALSE)),
IF(_xlfn.XLOOKUP(BI$2,WatchbillMONTHLY!$A$37:$U$37,OFFSET(WatchbillMONTHLY!$A$37:$U$37,1,2))=IF(_xlfn.XLOOKUP($A98,INDIRECT("_"&amp;_xlfn.XLOOKUP(BI$2,WatchbillMONTHLY!$A$37:$U$37,OFFSET(WatchbillMONTHLY!$A$37:$U$37,1,2))),INDIRECT("_"&amp;_xlfn.XLOOKUP(BI$2,WatchbillMONTHLY!$A$37:$U$37,OFFSET(WatchbillMONTHLY!$A$37:$U$37,1,2))))=$A98,_xlfn.XLOOKUP(BI$2,WatchbillMONTHLY!$A$37:$U$37,OFFSET(WatchbillMONTHLY!$A$37:$U$37,1,2)),FALSE),TRUE,FALSE)),
IF(_xlfn.XLOOKUP(BI$2,WatchbillMONTHLY!$A$54:$U$54,OFFSET(WatchbillMONTHLY!$A$54:$U$54,1,2))=IF(_xlfn.XLOOKUP($A98,INDIRECT("_"&amp;_xlfn.XLOOKUP(BI$2,WatchbillMONTHLY!$A$54:$U$54,OFFSET(WatchbillMONTHLY!$A$54:$U$54,1,2))),INDIRECT("_"&amp;_xlfn.XLOOKUP(BI$2,WatchbillMONTHLY!$A$54:$U$54,OFFSET(WatchbillMONTHLY!$A$54:$U$54,1,2))))=$A98,_xlfn.XLOOKUP(BI$2,WatchbillMONTHLY!$A$54:$U$54,OFFSET(WatchbillMONTHLY!$A$54:$U$54,1,2)),FALSE),TRUE,FALSE)),
IF(_xlfn.XLOOKUP(BI$2,WatchbillMONTHLY!$A$71:$U$71,OFFSET(WatchbillMONTHLY!$A$71:$U$71,1,2))=IF(_xlfn.XLOOKUP($A98,INDIRECT("_"&amp;_xlfn.XLOOKUP(BI$2,WatchbillMONTHLY!$A$71:$U$71,OFFSET(WatchbillMONTHLY!$A$71:$U$71,1,2))),INDIRECT("_"&amp;_xlfn.XLOOKUP(BI$2,WatchbillMONTHLY!$A$71:$U$71,OFFSET(WatchbillMONTHLY!$A$71:$U$71,1,2))))=$A98,_xlfn.XLOOKUP(BI$2,WatchbillMONTHLY!$A$71:$U$71,OFFSET(WatchbillMONTHLY!$A$71:$U$71,1,2)),FALSE),TRUE,FALSE)),
IF(_xlfn.XLOOKUP(BI$2,WatchbillMONTHLY!$A$88:$U$88,OFFSET(WatchbillMONTHLY!$A$88:$U$88,1,2))=IF(_xlfn.XLOOKUP($A98,INDIRECT("_"&amp;_xlfn.XLOOKUP(BI$2,WatchbillMONTHLY!$A$88:$U$88,OFFSET(WatchbillMONTHLY!$A$88:$U$88,1,2))),INDIRECT("_"&amp;_xlfn.XLOOKUP(BI$2,WatchbillMONTHLY!$A$88:$U$88,OFFSET(WatchbillMONTHLY!$A$88:$U$88,1,2))))=$A98,_xlfn.XLOOKUP(BI$2,WatchbillMONTHLY!$A$88:$U$88,OFFSET(WatchbillMONTHLY!$A$88:$U$88,1,2)),FALSE),TRUE,FALSE)),
FALSE),FALSE)</f>
        <v>0</v>
      </c>
      <c r="BJ98" s="209" t="b" cm="1">
        <f t="array" aca="1" ref="BJ98" ca="1">IF(AND($A98 &gt; 0, AC98 &gt; 0,BJ$2&lt;MiscFormulas!$A$5+1),
_xlfn.IFNA(
_xlfn.IFNA(
_xlfn.IFNA(
_xlfn.IFNA(
_xlfn.IFNA(
_xlfn.IFNA(
IF(_xlfn.XLOOKUP(BJ$2,WatchbillMONTHLY!$A$3:$U$3,OFFSET(WatchbillMONTHLY!$A$3:$U$3,1,2))=IF(_xlfn.XLOOKUP($A98,INDIRECT("_"&amp;_xlfn.XLOOKUP(BJ$2,WatchbillMONTHLY!$A$3:$U$3,OFFSET(WatchbillMONTHLY!$A$3:$U$3,1,2))),INDIRECT("_"&amp;_xlfn.XLOOKUP(BJ$2,WatchbillMONTHLY!$A$3:$U$3,OFFSET(WatchbillMONTHLY!$A$3:$U$3,1,2))))=$A98,_xlfn.XLOOKUP(BJ$2,WatchbillMONTHLY!$A$3:$U$3,OFFSET(WatchbillMONTHLY!$A$3:$U$3,1,2)),FALSE),TRUE,FALSE),
IF(_xlfn.XLOOKUP(BJ$2,WatchbillMONTHLY!$A$20:$U$20,OFFSET(WatchbillMONTHLY!$A$20:$U$20,1,2))=IF(_xlfn.XLOOKUP($A98,INDIRECT("_"&amp;_xlfn.XLOOKUP(BJ$2,WatchbillMONTHLY!$A$20:$U$20,OFFSET(WatchbillMONTHLY!$A$20:$U$20,1,2))),INDIRECT("_"&amp;_xlfn.XLOOKUP(BJ$2,WatchbillMONTHLY!$A$20:$U$20,OFFSET(WatchbillMONTHLY!$A$20:$U$20,1,2))))=$A98,_xlfn.XLOOKUP(BJ$2,WatchbillMONTHLY!$A$20:$U$20,OFFSET(WatchbillMONTHLY!$A$20:$U$20,1,2)),FALSE),TRUE,FALSE)),
IF(_xlfn.XLOOKUP(BJ$2,WatchbillMONTHLY!$A$37:$U$37,OFFSET(WatchbillMONTHLY!$A$37:$U$37,1,2))=IF(_xlfn.XLOOKUP($A98,INDIRECT("_"&amp;_xlfn.XLOOKUP(BJ$2,WatchbillMONTHLY!$A$37:$U$37,OFFSET(WatchbillMONTHLY!$A$37:$U$37,1,2))),INDIRECT("_"&amp;_xlfn.XLOOKUP(BJ$2,WatchbillMONTHLY!$A$37:$U$37,OFFSET(WatchbillMONTHLY!$A$37:$U$37,1,2))))=$A98,_xlfn.XLOOKUP(BJ$2,WatchbillMONTHLY!$A$37:$U$37,OFFSET(WatchbillMONTHLY!$A$37:$U$37,1,2)),FALSE),TRUE,FALSE)),
IF(_xlfn.XLOOKUP(BJ$2,WatchbillMONTHLY!$A$54:$U$54,OFFSET(WatchbillMONTHLY!$A$54:$U$54,1,2))=IF(_xlfn.XLOOKUP($A98,INDIRECT("_"&amp;_xlfn.XLOOKUP(BJ$2,WatchbillMONTHLY!$A$54:$U$54,OFFSET(WatchbillMONTHLY!$A$54:$U$54,1,2))),INDIRECT("_"&amp;_xlfn.XLOOKUP(BJ$2,WatchbillMONTHLY!$A$54:$U$54,OFFSET(WatchbillMONTHLY!$A$54:$U$54,1,2))))=$A98,_xlfn.XLOOKUP(BJ$2,WatchbillMONTHLY!$A$54:$U$54,OFFSET(WatchbillMONTHLY!$A$54:$U$54,1,2)),FALSE),TRUE,FALSE)),
IF(_xlfn.XLOOKUP(BJ$2,WatchbillMONTHLY!$A$71:$U$71,OFFSET(WatchbillMONTHLY!$A$71:$U$71,1,2))=IF(_xlfn.XLOOKUP($A98,INDIRECT("_"&amp;_xlfn.XLOOKUP(BJ$2,WatchbillMONTHLY!$A$71:$U$71,OFFSET(WatchbillMONTHLY!$A$71:$U$71,1,2))),INDIRECT("_"&amp;_xlfn.XLOOKUP(BJ$2,WatchbillMONTHLY!$A$71:$U$71,OFFSET(WatchbillMONTHLY!$A$71:$U$71,1,2))))=$A98,_xlfn.XLOOKUP(BJ$2,WatchbillMONTHLY!$A$71:$U$71,OFFSET(WatchbillMONTHLY!$A$71:$U$71,1,2)),FALSE),TRUE,FALSE)),
IF(_xlfn.XLOOKUP(BJ$2,WatchbillMONTHLY!$A$88:$U$88,OFFSET(WatchbillMONTHLY!$A$88:$U$88,1,2))=IF(_xlfn.XLOOKUP($A98,INDIRECT("_"&amp;_xlfn.XLOOKUP(BJ$2,WatchbillMONTHLY!$A$88:$U$88,OFFSET(WatchbillMONTHLY!$A$88:$U$88,1,2))),INDIRECT("_"&amp;_xlfn.XLOOKUP(BJ$2,WatchbillMONTHLY!$A$88:$U$88,OFFSET(WatchbillMONTHLY!$A$88:$U$88,1,2))))=$A98,_xlfn.XLOOKUP(BJ$2,WatchbillMONTHLY!$A$88:$U$88,OFFSET(WatchbillMONTHLY!$A$88:$U$88,1,2)),FALSE),TRUE,FALSE)),
FALSE),FALSE)</f>
        <v>0</v>
      </c>
      <c r="BK98" s="209" t="b" cm="1">
        <f t="array" aca="1" ref="BK98" ca="1">IF(AND($A98 &gt; 0, AD98 &gt; 0,BK$2&lt;MiscFormulas!$A$5+1),
_xlfn.IFNA(
_xlfn.IFNA(
_xlfn.IFNA(
_xlfn.IFNA(
_xlfn.IFNA(
_xlfn.IFNA(
IF(_xlfn.XLOOKUP(BK$2,WatchbillMONTHLY!$A$3:$U$3,OFFSET(WatchbillMONTHLY!$A$3:$U$3,1,2))=IF(_xlfn.XLOOKUP($A98,INDIRECT("_"&amp;_xlfn.XLOOKUP(BK$2,WatchbillMONTHLY!$A$3:$U$3,OFFSET(WatchbillMONTHLY!$A$3:$U$3,1,2))),INDIRECT("_"&amp;_xlfn.XLOOKUP(BK$2,WatchbillMONTHLY!$A$3:$U$3,OFFSET(WatchbillMONTHLY!$A$3:$U$3,1,2))))=$A98,_xlfn.XLOOKUP(BK$2,WatchbillMONTHLY!$A$3:$U$3,OFFSET(WatchbillMONTHLY!$A$3:$U$3,1,2)),FALSE),TRUE,FALSE),
IF(_xlfn.XLOOKUP(BK$2,WatchbillMONTHLY!$A$20:$U$20,OFFSET(WatchbillMONTHLY!$A$20:$U$20,1,2))=IF(_xlfn.XLOOKUP($A98,INDIRECT("_"&amp;_xlfn.XLOOKUP(BK$2,WatchbillMONTHLY!$A$20:$U$20,OFFSET(WatchbillMONTHLY!$A$20:$U$20,1,2))),INDIRECT("_"&amp;_xlfn.XLOOKUP(BK$2,WatchbillMONTHLY!$A$20:$U$20,OFFSET(WatchbillMONTHLY!$A$20:$U$20,1,2))))=$A98,_xlfn.XLOOKUP(BK$2,WatchbillMONTHLY!$A$20:$U$20,OFFSET(WatchbillMONTHLY!$A$20:$U$20,1,2)),FALSE),TRUE,FALSE)),
IF(_xlfn.XLOOKUP(BK$2,WatchbillMONTHLY!$A$37:$U$37,OFFSET(WatchbillMONTHLY!$A$37:$U$37,1,2))=IF(_xlfn.XLOOKUP($A98,INDIRECT("_"&amp;_xlfn.XLOOKUP(BK$2,WatchbillMONTHLY!$A$37:$U$37,OFFSET(WatchbillMONTHLY!$A$37:$U$37,1,2))),INDIRECT("_"&amp;_xlfn.XLOOKUP(BK$2,WatchbillMONTHLY!$A$37:$U$37,OFFSET(WatchbillMONTHLY!$A$37:$U$37,1,2))))=$A98,_xlfn.XLOOKUP(BK$2,WatchbillMONTHLY!$A$37:$U$37,OFFSET(WatchbillMONTHLY!$A$37:$U$37,1,2)),FALSE),TRUE,FALSE)),
IF(_xlfn.XLOOKUP(BK$2,WatchbillMONTHLY!$A$54:$U$54,OFFSET(WatchbillMONTHLY!$A$54:$U$54,1,2))=IF(_xlfn.XLOOKUP($A98,INDIRECT("_"&amp;_xlfn.XLOOKUP(BK$2,WatchbillMONTHLY!$A$54:$U$54,OFFSET(WatchbillMONTHLY!$A$54:$U$54,1,2))),INDIRECT("_"&amp;_xlfn.XLOOKUP(BK$2,WatchbillMONTHLY!$A$54:$U$54,OFFSET(WatchbillMONTHLY!$A$54:$U$54,1,2))))=$A98,_xlfn.XLOOKUP(BK$2,WatchbillMONTHLY!$A$54:$U$54,OFFSET(WatchbillMONTHLY!$A$54:$U$54,1,2)),FALSE),TRUE,FALSE)),
IF(_xlfn.XLOOKUP(BK$2,WatchbillMONTHLY!$A$71:$U$71,OFFSET(WatchbillMONTHLY!$A$71:$U$71,1,2))=IF(_xlfn.XLOOKUP($A98,INDIRECT("_"&amp;_xlfn.XLOOKUP(BK$2,WatchbillMONTHLY!$A$71:$U$71,OFFSET(WatchbillMONTHLY!$A$71:$U$71,1,2))),INDIRECT("_"&amp;_xlfn.XLOOKUP(BK$2,WatchbillMONTHLY!$A$71:$U$71,OFFSET(WatchbillMONTHLY!$A$71:$U$71,1,2))))=$A98,_xlfn.XLOOKUP(BK$2,WatchbillMONTHLY!$A$71:$U$71,OFFSET(WatchbillMONTHLY!$A$71:$U$71,1,2)),FALSE),TRUE,FALSE)),
IF(_xlfn.XLOOKUP(BK$2,WatchbillMONTHLY!$A$88:$U$88,OFFSET(WatchbillMONTHLY!$A$88:$U$88,1,2))=IF(_xlfn.XLOOKUP($A98,INDIRECT("_"&amp;_xlfn.XLOOKUP(BK$2,WatchbillMONTHLY!$A$88:$U$88,OFFSET(WatchbillMONTHLY!$A$88:$U$88,1,2))),INDIRECT("_"&amp;_xlfn.XLOOKUP(BK$2,WatchbillMONTHLY!$A$88:$U$88,OFFSET(WatchbillMONTHLY!$A$88:$U$88,1,2))))=$A98,_xlfn.XLOOKUP(BK$2,WatchbillMONTHLY!$A$88:$U$88,OFFSET(WatchbillMONTHLY!$A$88:$U$88,1,2)),FALSE),TRUE,FALSE)),
FALSE),FALSE)</f>
        <v>0</v>
      </c>
      <c r="BL98" s="209" t="b" cm="1">
        <f t="array" aca="1" ref="BL98" ca="1">IF(AND($A98 &gt; 0, AE98 &gt; 0,BL$2&lt;MiscFormulas!$A$5+1),
_xlfn.IFNA(
_xlfn.IFNA(
_xlfn.IFNA(
_xlfn.IFNA(
_xlfn.IFNA(
_xlfn.IFNA(
IF(_xlfn.XLOOKUP(BL$2,WatchbillMONTHLY!$A$3:$U$3,OFFSET(WatchbillMONTHLY!$A$3:$U$3,1,2))=IF(_xlfn.XLOOKUP($A98,INDIRECT("_"&amp;_xlfn.XLOOKUP(BL$2,WatchbillMONTHLY!$A$3:$U$3,OFFSET(WatchbillMONTHLY!$A$3:$U$3,1,2))),INDIRECT("_"&amp;_xlfn.XLOOKUP(BL$2,WatchbillMONTHLY!$A$3:$U$3,OFFSET(WatchbillMONTHLY!$A$3:$U$3,1,2))))=$A98,_xlfn.XLOOKUP(BL$2,WatchbillMONTHLY!$A$3:$U$3,OFFSET(WatchbillMONTHLY!$A$3:$U$3,1,2)),FALSE),TRUE,FALSE),
IF(_xlfn.XLOOKUP(BL$2,WatchbillMONTHLY!$A$20:$U$20,OFFSET(WatchbillMONTHLY!$A$20:$U$20,1,2))=IF(_xlfn.XLOOKUP($A98,INDIRECT("_"&amp;_xlfn.XLOOKUP(BL$2,WatchbillMONTHLY!$A$20:$U$20,OFFSET(WatchbillMONTHLY!$A$20:$U$20,1,2))),INDIRECT("_"&amp;_xlfn.XLOOKUP(BL$2,WatchbillMONTHLY!$A$20:$U$20,OFFSET(WatchbillMONTHLY!$A$20:$U$20,1,2))))=$A98,_xlfn.XLOOKUP(BL$2,WatchbillMONTHLY!$A$20:$U$20,OFFSET(WatchbillMONTHLY!$A$20:$U$20,1,2)),FALSE),TRUE,FALSE)),
IF(_xlfn.XLOOKUP(BL$2,WatchbillMONTHLY!$A$37:$U$37,OFFSET(WatchbillMONTHLY!$A$37:$U$37,1,2))=IF(_xlfn.XLOOKUP($A98,INDIRECT("_"&amp;_xlfn.XLOOKUP(BL$2,WatchbillMONTHLY!$A$37:$U$37,OFFSET(WatchbillMONTHLY!$A$37:$U$37,1,2))),INDIRECT("_"&amp;_xlfn.XLOOKUP(BL$2,WatchbillMONTHLY!$A$37:$U$37,OFFSET(WatchbillMONTHLY!$A$37:$U$37,1,2))))=$A98,_xlfn.XLOOKUP(BL$2,WatchbillMONTHLY!$A$37:$U$37,OFFSET(WatchbillMONTHLY!$A$37:$U$37,1,2)),FALSE),TRUE,FALSE)),
IF(_xlfn.XLOOKUP(BL$2,WatchbillMONTHLY!$A$54:$U$54,OFFSET(WatchbillMONTHLY!$A$54:$U$54,1,2))=IF(_xlfn.XLOOKUP($A98,INDIRECT("_"&amp;_xlfn.XLOOKUP(BL$2,WatchbillMONTHLY!$A$54:$U$54,OFFSET(WatchbillMONTHLY!$A$54:$U$54,1,2))),INDIRECT("_"&amp;_xlfn.XLOOKUP(BL$2,WatchbillMONTHLY!$A$54:$U$54,OFFSET(WatchbillMONTHLY!$A$54:$U$54,1,2))))=$A98,_xlfn.XLOOKUP(BL$2,WatchbillMONTHLY!$A$54:$U$54,OFFSET(WatchbillMONTHLY!$A$54:$U$54,1,2)),FALSE),TRUE,FALSE)),
IF(_xlfn.XLOOKUP(BL$2,WatchbillMONTHLY!$A$71:$U$71,OFFSET(WatchbillMONTHLY!$A$71:$U$71,1,2))=IF(_xlfn.XLOOKUP($A98,INDIRECT("_"&amp;_xlfn.XLOOKUP(BL$2,WatchbillMONTHLY!$A$71:$U$71,OFFSET(WatchbillMONTHLY!$A$71:$U$71,1,2))),INDIRECT("_"&amp;_xlfn.XLOOKUP(BL$2,WatchbillMONTHLY!$A$71:$U$71,OFFSET(WatchbillMONTHLY!$A$71:$U$71,1,2))))=$A98,_xlfn.XLOOKUP(BL$2,WatchbillMONTHLY!$A$71:$U$71,OFFSET(WatchbillMONTHLY!$A$71:$U$71,1,2)),FALSE),TRUE,FALSE)),
IF(_xlfn.XLOOKUP(BL$2,WatchbillMONTHLY!$A$88:$U$88,OFFSET(WatchbillMONTHLY!$A$88:$U$88,1,2))=IF(_xlfn.XLOOKUP($A98,INDIRECT("_"&amp;_xlfn.XLOOKUP(BL$2,WatchbillMONTHLY!$A$88:$U$88,OFFSET(WatchbillMONTHLY!$A$88:$U$88,1,2))),INDIRECT("_"&amp;_xlfn.XLOOKUP(BL$2,WatchbillMONTHLY!$A$88:$U$88,OFFSET(WatchbillMONTHLY!$A$88:$U$88,1,2))))=$A98,_xlfn.XLOOKUP(BL$2,WatchbillMONTHLY!$A$88:$U$88,OFFSET(WatchbillMONTHLY!$A$88:$U$88,1,2)),FALSE),TRUE,FALSE)),
FALSE),FALSE)</f>
        <v>0</v>
      </c>
      <c r="BM98" s="209" t="b" cm="1">
        <f t="array" aca="1" ref="BM98" ca="1">IF(AND($A98 &gt; 0, AF98 &gt; 0,BM$2&lt;MiscFormulas!$A$5+1),
_xlfn.IFNA(
_xlfn.IFNA(
_xlfn.IFNA(
_xlfn.IFNA(
_xlfn.IFNA(
_xlfn.IFNA(
IF(_xlfn.XLOOKUP(BM$2,WatchbillMONTHLY!$A$3:$U$3,OFFSET(WatchbillMONTHLY!$A$3:$U$3,1,2))=IF(_xlfn.XLOOKUP($A98,INDIRECT("_"&amp;_xlfn.XLOOKUP(BM$2,WatchbillMONTHLY!$A$3:$U$3,OFFSET(WatchbillMONTHLY!$A$3:$U$3,1,2))),INDIRECT("_"&amp;_xlfn.XLOOKUP(BM$2,WatchbillMONTHLY!$A$3:$U$3,OFFSET(WatchbillMONTHLY!$A$3:$U$3,1,2))))=$A98,_xlfn.XLOOKUP(BM$2,WatchbillMONTHLY!$A$3:$U$3,OFFSET(WatchbillMONTHLY!$A$3:$U$3,1,2)),FALSE),TRUE,FALSE),
IF(_xlfn.XLOOKUP(BM$2,WatchbillMONTHLY!$A$20:$U$20,OFFSET(WatchbillMONTHLY!$A$20:$U$20,1,2))=IF(_xlfn.XLOOKUP($A98,INDIRECT("_"&amp;_xlfn.XLOOKUP(BM$2,WatchbillMONTHLY!$A$20:$U$20,OFFSET(WatchbillMONTHLY!$A$20:$U$20,1,2))),INDIRECT("_"&amp;_xlfn.XLOOKUP(BM$2,WatchbillMONTHLY!$A$20:$U$20,OFFSET(WatchbillMONTHLY!$A$20:$U$20,1,2))))=$A98,_xlfn.XLOOKUP(BM$2,WatchbillMONTHLY!$A$20:$U$20,OFFSET(WatchbillMONTHLY!$A$20:$U$20,1,2)),FALSE),TRUE,FALSE)),
IF(_xlfn.XLOOKUP(BM$2,WatchbillMONTHLY!$A$37:$U$37,OFFSET(WatchbillMONTHLY!$A$37:$U$37,1,2))=IF(_xlfn.XLOOKUP($A98,INDIRECT("_"&amp;_xlfn.XLOOKUP(BM$2,WatchbillMONTHLY!$A$37:$U$37,OFFSET(WatchbillMONTHLY!$A$37:$U$37,1,2))),INDIRECT("_"&amp;_xlfn.XLOOKUP(BM$2,WatchbillMONTHLY!$A$37:$U$37,OFFSET(WatchbillMONTHLY!$A$37:$U$37,1,2))))=$A98,_xlfn.XLOOKUP(BM$2,WatchbillMONTHLY!$A$37:$U$37,OFFSET(WatchbillMONTHLY!$A$37:$U$37,1,2)),FALSE),TRUE,FALSE)),
IF(_xlfn.XLOOKUP(BM$2,WatchbillMONTHLY!$A$54:$U$54,OFFSET(WatchbillMONTHLY!$A$54:$U$54,1,2))=IF(_xlfn.XLOOKUP($A98,INDIRECT("_"&amp;_xlfn.XLOOKUP(BM$2,WatchbillMONTHLY!$A$54:$U$54,OFFSET(WatchbillMONTHLY!$A$54:$U$54,1,2))),INDIRECT("_"&amp;_xlfn.XLOOKUP(BM$2,WatchbillMONTHLY!$A$54:$U$54,OFFSET(WatchbillMONTHLY!$A$54:$U$54,1,2))))=$A98,_xlfn.XLOOKUP(BM$2,WatchbillMONTHLY!$A$54:$U$54,OFFSET(WatchbillMONTHLY!$A$54:$U$54,1,2)),FALSE),TRUE,FALSE)),
IF(_xlfn.XLOOKUP(BM$2,WatchbillMONTHLY!$A$71:$U$71,OFFSET(WatchbillMONTHLY!$A$71:$U$71,1,2))=IF(_xlfn.XLOOKUP($A98,INDIRECT("_"&amp;_xlfn.XLOOKUP(BM$2,WatchbillMONTHLY!$A$71:$U$71,OFFSET(WatchbillMONTHLY!$A$71:$U$71,1,2))),INDIRECT("_"&amp;_xlfn.XLOOKUP(BM$2,WatchbillMONTHLY!$A$71:$U$71,OFFSET(WatchbillMONTHLY!$A$71:$U$71,1,2))))=$A98,_xlfn.XLOOKUP(BM$2,WatchbillMONTHLY!$A$71:$U$71,OFFSET(WatchbillMONTHLY!$A$71:$U$71,1,2)),FALSE),TRUE,FALSE)),
IF(_xlfn.XLOOKUP(BM$2,WatchbillMONTHLY!$A$88:$U$88,OFFSET(WatchbillMONTHLY!$A$88:$U$88,1,2))=IF(_xlfn.XLOOKUP($A98,INDIRECT("_"&amp;_xlfn.XLOOKUP(BM$2,WatchbillMONTHLY!$A$88:$U$88,OFFSET(WatchbillMONTHLY!$A$88:$U$88,1,2))),INDIRECT("_"&amp;_xlfn.XLOOKUP(BM$2,WatchbillMONTHLY!$A$88:$U$88,OFFSET(WatchbillMONTHLY!$A$88:$U$88,1,2))))=$A98,_xlfn.XLOOKUP(BM$2,WatchbillMONTHLY!$A$88:$U$88,OFFSET(WatchbillMONTHLY!$A$88:$U$88,1,2)),FALSE),TRUE,FALSE)),
FALSE),FALSE)</f>
        <v>0</v>
      </c>
      <c r="BN98" s="209" t="b" cm="1">
        <f t="array" aca="1" ref="BN98" ca="1">IF(AND($A98 &gt; 0, AG98 &gt; 0,BN$2&lt;MiscFormulas!$A$5+1),
_xlfn.IFNA(
_xlfn.IFNA(
_xlfn.IFNA(
_xlfn.IFNA(
_xlfn.IFNA(
_xlfn.IFNA(
IF(_xlfn.XLOOKUP(BN$2,WatchbillMONTHLY!$A$3:$U$3,OFFSET(WatchbillMONTHLY!$A$3:$U$3,1,2))=IF(_xlfn.XLOOKUP($A98,INDIRECT("_"&amp;_xlfn.XLOOKUP(BN$2,WatchbillMONTHLY!$A$3:$U$3,OFFSET(WatchbillMONTHLY!$A$3:$U$3,1,2))),INDIRECT("_"&amp;_xlfn.XLOOKUP(BN$2,WatchbillMONTHLY!$A$3:$U$3,OFFSET(WatchbillMONTHLY!$A$3:$U$3,1,2))))=$A98,_xlfn.XLOOKUP(BN$2,WatchbillMONTHLY!$A$3:$U$3,OFFSET(WatchbillMONTHLY!$A$3:$U$3,1,2)),FALSE),TRUE,FALSE),
IF(_xlfn.XLOOKUP(BN$2,WatchbillMONTHLY!$A$20:$U$20,OFFSET(WatchbillMONTHLY!$A$20:$U$20,1,2))=IF(_xlfn.XLOOKUP($A98,INDIRECT("_"&amp;_xlfn.XLOOKUP(BN$2,WatchbillMONTHLY!$A$20:$U$20,OFFSET(WatchbillMONTHLY!$A$20:$U$20,1,2))),INDIRECT("_"&amp;_xlfn.XLOOKUP(BN$2,WatchbillMONTHLY!$A$20:$U$20,OFFSET(WatchbillMONTHLY!$A$20:$U$20,1,2))))=$A98,_xlfn.XLOOKUP(BN$2,WatchbillMONTHLY!$A$20:$U$20,OFFSET(WatchbillMONTHLY!$A$20:$U$20,1,2)),FALSE),TRUE,FALSE)),
IF(_xlfn.XLOOKUP(BN$2,WatchbillMONTHLY!$A$37:$U$37,OFFSET(WatchbillMONTHLY!$A$37:$U$37,1,2))=IF(_xlfn.XLOOKUP($A98,INDIRECT("_"&amp;_xlfn.XLOOKUP(BN$2,WatchbillMONTHLY!$A$37:$U$37,OFFSET(WatchbillMONTHLY!$A$37:$U$37,1,2))),INDIRECT("_"&amp;_xlfn.XLOOKUP(BN$2,WatchbillMONTHLY!$A$37:$U$37,OFFSET(WatchbillMONTHLY!$A$37:$U$37,1,2))))=$A98,_xlfn.XLOOKUP(BN$2,WatchbillMONTHLY!$A$37:$U$37,OFFSET(WatchbillMONTHLY!$A$37:$U$37,1,2)),FALSE),TRUE,FALSE)),
IF(_xlfn.XLOOKUP(BN$2,WatchbillMONTHLY!$A$54:$U$54,OFFSET(WatchbillMONTHLY!$A$54:$U$54,1,2))=IF(_xlfn.XLOOKUP($A98,INDIRECT("_"&amp;_xlfn.XLOOKUP(BN$2,WatchbillMONTHLY!$A$54:$U$54,OFFSET(WatchbillMONTHLY!$A$54:$U$54,1,2))),INDIRECT("_"&amp;_xlfn.XLOOKUP(BN$2,WatchbillMONTHLY!$A$54:$U$54,OFFSET(WatchbillMONTHLY!$A$54:$U$54,1,2))))=$A98,_xlfn.XLOOKUP(BN$2,WatchbillMONTHLY!$A$54:$U$54,OFFSET(WatchbillMONTHLY!$A$54:$U$54,1,2)),FALSE),TRUE,FALSE)),
IF(_xlfn.XLOOKUP(BN$2,WatchbillMONTHLY!$A$71:$U$71,OFFSET(WatchbillMONTHLY!$A$71:$U$71,1,2))=IF(_xlfn.XLOOKUP($A98,INDIRECT("_"&amp;_xlfn.XLOOKUP(BN$2,WatchbillMONTHLY!$A$71:$U$71,OFFSET(WatchbillMONTHLY!$A$71:$U$71,1,2))),INDIRECT("_"&amp;_xlfn.XLOOKUP(BN$2,WatchbillMONTHLY!$A$71:$U$71,OFFSET(WatchbillMONTHLY!$A$71:$U$71,1,2))))=$A98,_xlfn.XLOOKUP(BN$2,WatchbillMONTHLY!$A$71:$U$71,OFFSET(WatchbillMONTHLY!$A$71:$U$71,1,2)),FALSE),TRUE,FALSE)),
IF(_xlfn.XLOOKUP(BN$2,WatchbillMONTHLY!$A$88:$U$88,OFFSET(WatchbillMONTHLY!$A$88:$U$88,1,2))=IF(_xlfn.XLOOKUP($A98,INDIRECT("_"&amp;_xlfn.XLOOKUP(BN$2,WatchbillMONTHLY!$A$88:$U$88,OFFSET(WatchbillMONTHLY!$A$88:$U$88,1,2))),INDIRECT("_"&amp;_xlfn.XLOOKUP(BN$2,WatchbillMONTHLY!$A$88:$U$88,OFFSET(WatchbillMONTHLY!$A$88:$U$88,1,2))))=$A98,_xlfn.XLOOKUP(BN$2,WatchbillMONTHLY!$A$88:$U$88,OFFSET(WatchbillMONTHLY!$A$88:$U$88,1,2)),FALSE),TRUE,FALSE)),
FALSE),FALSE)</f>
        <v>0</v>
      </c>
      <c r="BO98" s="209"/>
      <c r="BP98" s="210"/>
    </row>
    <row r="99" spans="1:68" x14ac:dyDescent="0.35">
      <c r="A99" t="str">
        <v>EX3 Rebecca, L.</v>
      </c>
      <c r="B99" s="215" t="str">
        <v>EX3 Rebecca, Landy</v>
      </c>
      <c r="C99" s="191"/>
      <c r="D99" s="235"/>
      <c r="E99" s="235"/>
      <c r="F99" s="235"/>
      <c r="G99" s="235"/>
      <c r="H99" s="235"/>
      <c r="I99" s="235"/>
      <c r="J99" s="235"/>
      <c r="K99" s="235"/>
      <c r="L99" s="235"/>
      <c r="M99" s="235"/>
      <c r="N99" s="235"/>
      <c r="O99" s="235"/>
      <c r="P99" s="235"/>
      <c r="Q99" s="235"/>
      <c r="R99" s="235"/>
      <c r="S99" s="235"/>
      <c r="T99" s="235"/>
      <c r="U99" s="235"/>
      <c r="V99" s="235"/>
      <c r="W99" s="235"/>
      <c r="X99" s="235"/>
      <c r="Y99" s="235"/>
      <c r="Z99" s="235"/>
      <c r="AA99" s="235"/>
      <c r="AB99" s="235"/>
      <c r="AC99" s="235"/>
      <c r="AD99" s="235"/>
      <c r="AE99" s="235"/>
      <c r="AF99" s="235"/>
      <c r="AG99" s="235"/>
      <c r="AH99" s="192"/>
      <c r="AI99" s="209"/>
      <c r="AJ99" s="209" t="str" cm="1">
        <f t="array" aca="1" ref="AJ99" ca="1">IF(OR(AK99:BN99=TRUE),$A99&amp;" :  ","")&amp;_xlfn.TEXTJOIN(" | ",TRUE,IF(AK99:BN99=TRUE,$AK$2:$BN$2,""))</f>
        <v/>
      </c>
      <c r="AK99" s="209" t="b" cm="1">
        <f t="array" aca="1" ref="AK99" ca="1">IF(AND($A99 &gt; 0, D99 &gt; 0,AK$2&lt;MiscFormulas!$A$5+1),
_xlfn.IFNA(
_xlfn.IFNA(
_xlfn.IFNA(
_xlfn.IFNA(
_xlfn.IFNA(
_xlfn.IFNA(
IF(_xlfn.XLOOKUP(AK$2,WatchbillMONTHLY!$A$3:$U$3,OFFSET(WatchbillMONTHLY!$A$3:$U$3,1,2))=IF(_xlfn.XLOOKUP($A99,INDIRECT("_"&amp;_xlfn.XLOOKUP(AK$2,WatchbillMONTHLY!$A$3:$U$3,OFFSET(WatchbillMONTHLY!$A$3:$U$3,1,2))),INDIRECT("_"&amp;_xlfn.XLOOKUP(AK$2,WatchbillMONTHLY!$A$3:$U$3,OFFSET(WatchbillMONTHLY!$A$3:$U$3,1,2))))=$A99,_xlfn.XLOOKUP(AK$2,WatchbillMONTHLY!$A$3:$U$3,OFFSET(WatchbillMONTHLY!$A$3:$U$3,1,2)),FALSE),TRUE,FALSE),
IF(_xlfn.XLOOKUP(AK$2,WatchbillMONTHLY!$A$20:$U$20,OFFSET(WatchbillMONTHLY!$A$20:$U$20,1,2))=IF(_xlfn.XLOOKUP($A99,INDIRECT("_"&amp;_xlfn.XLOOKUP(AK$2,WatchbillMONTHLY!$A$20:$U$20,OFFSET(WatchbillMONTHLY!$A$20:$U$20,1,2))),INDIRECT("_"&amp;_xlfn.XLOOKUP(AK$2,WatchbillMONTHLY!$A$20:$U$20,OFFSET(WatchbillMONTHLY!$A$20:$U$20,1,2))))=$A99,_xlfn.XLOOKUP(AK$2,WatchbillMONTHLY!$A$20:$U$20,OFFSET(WatchbillMONTHLY!$A$20:$U$20,1,2)),FALSE),TRUE,FALSE)),
IF(_xlfn.XLOOKUP(AK$2,WatchbillMONTHLY!$A$37:$U$37,OFFSET(WatchbillMONTHLY!$A$37:$U$37,1,2))=IF(_xlfn.XLOOKUP($A99,INDIRECT("_"&amp;_xlfn.XLOOKUP(AK$2,WatchbillMONTHLY!$A$37:$U$37,OFFSET(WatchbillMONTHLY!$A$37:$U$37,1,2))),INDIRECT("_"&amp;_xlfn.XLOOKUP(AK$2,WatchbillMONTHLY!$A$37:$U$37,OFFSET(WatchbillMONTHLY!$A$37:$U$37,1,2))))=$A99,_xlfn.XLOOKUP(AK$2,WatchbillMONTHLY!$A$37:$U$37,OFFSET(WatchbillMONTHLY!$A$37:$U$37,1,2)),FALSE),TRUE,FALSE)),
IF(_xlfn.XLOOKUP(AK$2,WatchbillMONTHLY!$A$54:$U$54,OFFSET(WatchbillMONTHLY!$A$54:$U$54,1,2))=IF(_xlfn.XLOOKUP($A99,INDIRECT("_"&amp;_xlfn.XLOOKUP(AK$2,WatchbillMONTHLY!$A$54:$U$54,OFFSET(WatchbillMONTHLY!$A$54:$U$54,1,2))),INDIRECT("_"&amp;_xlfn.XLOOKUP(AK$2,WatchbillMONTHLY!$A$54:$U$54,OFFSET(WatchbillMONTHLY!$A$54:$U$54,1,2))))=$A99,_xlfn.XLOOKUP(AK$2,WatchbillMONTHLY!$A$54:$U$54,OFFSET(WatchbillMONTHLY!$A$54:$U$54,1,2)),FALSE),TRUE,FALSE)),
IF(_xlfn.XLOOKUP(AK$2,WatchbillMONTHLY!$A$71:$U$71,OFFSET(WatchbillMONTHLY!$A$71:$U$71,1,2))=IF(_xlfn.XLOOKUP($A99,INDIRECT("_"&amp;_xlfn.XLOOKUP(AK$2,WatchbillMONTHLY!$A$71:$U$71,OFFSET(WatchbillMONTHLY!$A$71:$U$71,1,2))),INDIRECT("_"&amp;_xlfn.XLOOKUP(AK$2,WatchbillMONTHLY!$A$71:$U$71,OFFSET(WatchbillMONTHLY!$A$71:$U$71,1,2))))=$A99,_xlfn.XLOOKUP(AK$2,WatchbillMONTHLY!$A$71:$U$71,OFFSET(WatchbillMONTHLY!$A$71:$U$71,1,2)),FALSE),TRUE,FALSE)),
IF(_xlfn.XLOOKUP(AK$2,WatchbillMONTHLY!$A$88:$U$88,OFFSET(WatchbillMONTHLY!$A$88:$U$88,1,2))=IF(_xlfn.XLOOKUP($A99,INDIRECT("_"&amp;_xlfn.XLOOKUP(AK$2,WatchbillMONTHLY!$A$88:$U$88,OFFSET(WatchbillMONTHLY!$A$88:$U$88,1,2))),INDIRECT("_"&amp;_xlfn.XLOOKUP(AK$2,WatchbillMONTHLY!$A$88:$U$88,OFFSET(WatchbillMONTHLY!$A$88:$U$88,1,2))))=$A99,_xlfn.XLOOKUP(AK$2,WatchbillMONTHLY!$A$88:$U$88,OFFSET(WatchbillMONTHLY!$A$88:$U$88,1,2)),FALSE),TRUE,FALSE)),
FALSE),FALSE)</f>
        <v>0</v>
      </c>
      <c r="AL99" s="209" t="b" cm="1">
        <f t="array" aca="1" ref="AL99" ca="1">IF(AND($A99 &gt; 0, E99 &gt; 0,AL$2&lt;MiscFormulas!$A$5+1),
_xlfn.IFNA(
_xlfn.IFNA(
_xlfn.IFNA(
_xlfn.IFNA(
_xlfn.IFNA(
_xlfn.IFNA(
IF(_xlfn.XLOOKUP(AL$2,WatchbillMONTHLY!$A$3:$U$3,OFFSET(WatchbillMONTHLY!$A$3:$U$3,1,2))=IF(_xlfn.XLOOKUP($A99,INDIRECT("_"&amp;_xlfn.XLOOKUP(AL$2,WatchbillMONTHLY!$A$3:$U$3,OFFSET(WatchbillMONTHLY!$A$3:$U$3,1,2))),INDIRECT("_"&amp;_xlfn.XLOOKUP(AL$2,WatchbillMONTHLY!$A$3:$U$3,OFFSET(WatchbillMONTHLY!$A$3:$U$3,1,2))))=$A99,_xlfn.XLOOKUP(AL$2,WatchbillMONTHLY!$A$3:$U$3,OFFSET(WatchbillMONTHLY!$A$3:$U$3,1,2)),FALSE),TRUE,FALSE),
IF(_xlfn.XLOOKUP(AL$2,WatchbillMONTHLY!$A$20:$U$20,OFFSET(WatchbillMONTHLY!$A$20:$U$20,1,2))=IF(_xlfn.XLOOKUP($A99,INDIRECT("_"&amp;_xlfn.XLOOKUP(AL$2,WatchbillMONTHLY!$A$20:$U$20,OFFSET(WatchbillMONTHLY!$A$20:$U$20,1,2))),INDIRECT("_"&amp;_xlfn.XLOOKUP(AL$2,WatchbillMONTHLY!$A$20:$U$20,OFFSET(WatchbillMONTHLY!$A$20:$U$20,1,2))))=$A99,_xlfn.XLOOKUP(AL$2,WatchbillMONTHLY!$A$20:$U$20,OFFSET(WatchbillMONTHLY!$A$20:$U$20,1,2)),FALSE),TRUE,FALSE)),
IF(_xlfn.XLOOKUP(AL$2,WatchbillMONTHLY!$A$37:$U$37,OFFSET(WatchbillMONTHLY!$A$37:$U$37,1,2))=IF(_xlfn.XLOOKUP($A99,INDIRECT("_"&amp;_xlfn.XLOOKUP(AL$2,WatchbillMONTHLY!$A$37:$U$37,OFFSET(WatchbillMONTHLY!$A$37:$U$37,1,2))),INDIRECT("_"&amp;_xlfn.XLOOKUP(AL$2,WatchbillMONTHLY!$A$37:$U$37,OFFSET(WatchbillMONTHLY!$A$37:$U$37,1,2))))=$A99,_xlfn.XLOOKUP(AL$2,WatchbillMONTHLY!$A$37:$U$37,OFFSET(WatchbillMONTHLY!$A$37:$U$37,1,2)),FALSE),TRUE,FALSE)),
IF(_xlfn.XLOOKUP(AL$2,WatchbillMONTHLY!$A$54:$U$54,OFFSET(WatchbillMONTHLY!$A$54:$U$54,1,2))=IF(_xlfn.XLOOKUP($A99,INDIRECT("_"&amp;_xlfn.XLOOKUP(AL$2,WatchbillMONTHLY!$A$54:$U$54,OFFSET(WatchbillMONTHLY!$A$54:$U$54,1,2))),INDIRECT("_"&amp;_xlfn.XLOOKUP(AL$2,WatchbillMONTHLY!$A$54:$U$54,OFFSET(WatchbillMONTHLY!$A$54:$U$54,1,2))))=$A99,_xlfn.XLOOKUP(AL$2,WatchbillMONTHLY!$A$54:$U$54,OFFSET(WatchbillMONTHLY!$A$54:$U$54,1,2)),FALSE),TRUE,FALSE)),
IF(_xlfn.XLOOKUP(AL$2,WatchbillMONTHLY!$A$71:$U$71,OFFSET(WatchbillMONTHLY!$A$71:$U$71,1,2))=IF(_xlfn.XLOOKUP($A99,INDIRECT("_"&amp;_xlfn.XLOOKUP(AL$2,WatchbillMONTHLY!$A$71:$U$71,OFFSET(WatchbillMONTHLY!$A$71:$U$71,1,2))),INDIRECT("_"&amp;_xlfn.XLOOKUP(AL$2,WatchbillMONTHLY!$A$71:$U$71,OFFSET(WatchbillMONTHLY!$A$71:$U$71,1,2))))=$A99,_xlfn.XLOOKUP(AL$2,WatchbillMONTHLY!$A$71:$U$71,OFFSET(WatchbillMONTHLY!$A$71:$U$71,1,2)),FALSE),TRUE,FALSE)),
IF(_xlfn.XLOOKUP(AL$2,WatchbillMONTHLY!$A$88:$U$88,OFFSET(WatchbillMONTHLY!$A$88:$U$88,1,2))=IF(_xlfn.XLOOKUP($A99,INDIRECT("_"&amp;_xlfn.XLOOKUP(AL$2,WatchbillMONTHLY!$A$88:$U$88,OFFSET(WatchbillMONTHLY!$A$88:$U$88,1,2))),INDIRECT("_"&amp;_xlfn.XLOOKUP(AL$2,WatchbillMONTHLY!$A$88:$U$88,OFFSET(WatchbillMONTHLY!$A$88:$U$88,1,2))))=$A99,_xlfn.XLOOKUP(AL$2,WatchbillMONTHLY!$A$88:$U$88,OFFSET(WatchbillMONTHLY!$A$88:$U$88,1,2)),FALSE),TRUE,FALSE)),
FALSE),FALSE)</f>
        <v>0</v>
      </c>
      <c r="AM99" s="209" t="b" cm="1">
        <f t="array" aca="1" ref="AM99" ca="1">IF(AND($A99 &gt; 0, F99 &gt; 0,AM$2&lt;MiscFormulas!$A$5+1),
_xlfn.IFNA(
_xlfn.IFNA(
_xlfn.IFNA(
_xlfn.IFNA(
_xlfn.IFNA(
_xlfn.IFNA(
IF(_xlfn.XLOOKUP(AM$2,WatchbillMONTHLY!$A$3:$U$3,OFFSET(WatchbillMONTHLY!$A$3:$U$3,1,2))=IF(_xlfn.XLOOKUP($A99,INDIRECT("_"&amp;_xlfn.XLOOKUP(AM$2,WatchbillMONTHLY!$A$3:$U$3,OFFSET(WatchbillMONTHLY!$A$3:$U$3,1,2))),INDIRECT("_"&amp;_xlfn.XLOOKUP(AM$2,WatchbillMONTHLY!$A$3:$U$3,OFFSET(WatchbillMONTHLY!$A$3:$U$3,1,2))))=$A99,_xlfn.XLOOKUP(AM$2,WatchbillMONTHLY!$A$3:$U$3,OFFSET(WatchbillMONTHLY!$A$3:$U$3,1,2)),FALSE),TRUE,FALSE),
IF(_xlfn.XLOOKUP(AM$2,WatchbillMONTHLY!$A$20:$U$20,OFFSET(WatchbillMONTHLY!$A$20:$U$20,1,2))=IF(_xlfn.XLOOKUP($A99,INDIRECT("_"&amp;_xlfn.XLOOKUP(AM$2,WatchbillMONTHLY!$A$20:$U$20,OFFSET(WatchbillMONTHLY!$A$20:$U$20,1,2))),INDIRECT("_"&amp;_xlfn.XLOOKUP(AM$2,WatchbillMONTHLY!$A$20:$U$20,OFFSET(WatchbillMONTHLY!$A$20:$U$20,1,2))))=$A99,_xlfn.XLOOKUP(AM$2,WatchbillMONTHLY!$A$20:$U$20,OFFSET(WatchbillMONTHLY!$A$20:$U$20,1,2)),FALSE),TRUE,FALSE)),
IF(_xlfn.XLOOKUP(AM$2,WatchbillMONTHLY!$A$37:$U$37,OFFSET(WatchbillMONTHLY!$A$37:$U$37,1,2))=IF(_xlfn.XLOOKUP($A99,INDIRECT("_"&amp;_xlfn.XLOOKUP(AM$2,WatchbillMONTHLY!$A$37:$U$37,OFFSET(WatchbillMONTHLY!$A$37:$U$37,1,2))),INDIRECT("_"&amp;_xlfn.XLOOKUP(AM$2,WatchbillMONTHLY!$A$37:$U$37,OFFSET(WatchbillMONTHLY!$A$37:$U$37,1,2))))=$A99,_xlfn.XLOOKUP(AM$2,WatchbillMONTHLY!$A$37:$U$37,OFFSET(WatchbillMONTHLY!$A$37:$U$37,1,2)),FALSE),TRUE,FALSE)),
IF(_xlfn.XLOOKUP(AM$2,WatchbillMONTHLY!$A$54:$U$54,OFFSET(WatchbillMONTHLY!$A$54:$U$54,1,2))=IF(_xlfn.XLOOKUP($A99,INDIRECT("_"&amp;_xlfn.XLOOKUP(AM$2,WatchbillMONTHLY!$A$54:$U$54,OFFSET(WatchbillMONTHLY!$A$54:$U$54,1,2))),INDIRECT("_"&amp;_xlfn.XLOOKUP(AM$2,WatchbillMONTHLY!$A$54:$U$54,OFFSET(WatchbillMONTHLY!$A$54:$U$54,1,2))))=$A99,_xlfn.XLOOKUP(AM$2,WatchbillMONTHLY!$A$54:$U$54,OFFSET(WatchbillMONTHLY!$A$54:$U$54,1,2)),FALSE),TRUE,FALSE)),
IF(_xlfn.XLOOKUP(AM$2,WatchbillMONTHLY!$A$71:$U$71,OFFSET(WatchbillMONTHLY!$A$71:$U$71,1,2))=IF(_xlfn.XLOOKUP($A99,INDIRECT("_"&amp;_xlfn.XLOOKUP(AM$2,WatchbillMONTHLY!$A$71:$U$71,OFFSET(WatchbillMONTHLY!$A$71:$U$71,1,2))),INDIRECT("_"&amp;_xlfn.XLOOKUP(AM$2,WatchbillMONTHLY!$A$71:$U$71,OFFSET(WatchbillMONTHLY!$A$71:$U$71,1,2))))=$A99,_xlfn.XLOOKUP(AM$2,WatchbillMONTHLY!$A$71:$U$71,OFFSET(WatchbillMONTHLY!$A$71:$U$71,1,2)),FALSE),TRUE,FALSE)),
IF(_xlfn.XLOOKUP(AM$2,WatchbillMONTHLY!$A$88:$U$88,OFFSET(WatchbillMONTHLY!$A$88:$U$88,1,2))=IF(_xlfn.XLOOKUP($A99,INDIRECT("_"&amp;_xlfn.XLOOKUP(AM$2,WatchbillMONTHLY!$A$88:$U$88,OFFSET(WatchbillMONTHLY!$A$88:$U$88,1,2))),INDIRECT("_"&amp;_xlfn.XLOOKUP(AM$2,WatchbillMONTHLY!$A$88:$U$88,OFFSET(WatchbillMONTHLY!$A$88:$U$88,1,2))))=$A99,_xlfn.XLOOKUP(AM$2,WatchbillMONTHLY!$A$88:$U$88,OFFSET(WatchbillMONTHLY!$A$88:$U$88,1,2)),FALSE),TRUE,FALSE)),
FALSE),FALSE)</f>
        <v>0</v>
      </c>
      <c r="AN99" s="209" t="b" cm="1">
        <f t="array" aca="1" ref="AN99" ca="1">IF(AND($A99 &gt; 0, G99 &gt; 0,AN$2&lt;MiscFormulas!$A$5+1),
_xlfn.IFNA(
_xlfn.IFNA(
_xlfn.IFNA(
_xlfn.IFNA(
_xlfn.IFNA(
_xlfn.IFNA(
IF(_xlfn.XLOOKUP(AN$2,WatchbillMONTHLY!$A$3:$U$3,OFFSET(WatchbillMONTHLY!$A$3:$U$3,1,2))=IF(_xlfn.XLOOKUP($A99,INDIRECT("_"&amp;_xlfn.XLOOKUP(AN$2,WatchbillMONTHLY!$A$3:$U$3,OFFSET(WatchbillMONTHLY!$A$3:$U$3,1,2))),INDIRECT("_"&amp;_xlfn.XLOOKUP(AN$2,WatchbillMONTHLY!$A$3:$U$3,OFFSET(WatchbillMONTHLY!$A$3:$U$3,1,2))))=$A99,_xlfn.XLOOKUP(AN$2,WatchbillMONTHLY!$A$3:$U$3,OFFSET(WatchbillMONTHLY!$A$3:$U$3,1,2)),FALSE),TRUE,FALSE),
IF(_xlfn.XLOOKUP(AN$2,WatchbillMONTHLY!$A$20:$U$20,OFFSET(WatchbillMONTHLY!$A$20:$U$20,1,2))=IF(_xlfn.XLOOKUP($A99,INDIRECT("_"&amp;_xlfn.XLOOKUP(AN$2,WatchbillMONTHLY!$A$20:$U$20,OFFSET(WatchbillMONTHLY!$A$20:$U$20,1,2))),INDIRECT("_"&amp;_xlfn.XLOOKUP(AN$2,WatchbillMONTHLY!$A$20:$U$20,OFFSET(WatchbillMONTHLY!$A$20:$U$20,1,2))))=$A99,_xlfn.XLOOKUP(AN$2,WatchbillMONTHLY!$A$20:$U$20,OFFSET(WatchbillMONTHLY!$A$20:$U$20,1,2)),FALSE),TRUE,FALSE)),
IF(_xlfn.XLOOKUP(AN$2,WatchbillMONTHLY!$A$37:$U$37,OFFSET(WatchbillMONTHLY!$A$37:$U$37,1,2))=IF(_xlfn.XLOOKUP($A99,INDIRECT("_"&amp;_xlfn.XLOOKUP(AN$2,WatchbillMONTHLY!$A$37:$U$37,OFFSET(WatchbillMONTHLY!$A$37:$U$37,1,2))),INDIRECT("_"&amp;_xlfn.XLOOKUP(AN$2,WatchbillMONTHLY!$A$37:$U$37,OFFSET(WatchbillMONTHLY!$A$37:$U$37,1,2))))=$A99,_xlfn.XLOOKUP(AN$2,WatchbillMONTHLY!$A$37:$U$37,OFFSET(WatchbillMONTHLY!$A$37:$U$37,1,2)),FALSE),TRUE,FALSE)),
IF(_xlfn.XLOOKUP(AN$2,WatchbillMONTHLY!$A$54:$U$54,OFFSET(WatchbillMONTHLY!$A$54:$U$54,1,2))=IF(_xlfn.XLOOKUP($A99,INDIRECT("_"&amp;_xlfn.XLOOKUP(AN$2,WatchbillMONTHLY!$A$54:$U$54,OFFSET(WatchbillMONTHLY!$A$54:$U$54,1,2))),INDIRECT("_"&amp;_xlfn.XLOOKUP(AN$2,WatchbillMONTHLY!$A$54:$U$54,OFFSET(WatchbillMONTHLY!$A$54:$U$54,1,2))))=$A99,_xlfn.XLOOKUP(AN$2,WatchbillMONTHLY!$A$54:$U$54,OFFSET(WatchbillMONTHLY!$A$54:$U$54,1,2)),FALSE),TRUE,FALSE)),
IF(_xlfn.XLOOKUP(AN$2,WatchbillMONTHLY!$A$71:$U$71,OFFSET(WatchbillMONTHLY!$A$71:$U$71,1,2))=IF(_xlfn.XLOOKUP($A99,INDIRECT("_"&amp;_xlfn.XLOOKUP(AN$2,WatchbillMONTHLY!$A$71:$U$71,OFFSET(WatchbillMONTHLY!$A$71:$U$71,1,2))),INDIRECT("_"&amp;_xlfn.XLOOKUP(AN$2,WatchbillMONTHLY!$A$71:$U$71,OFFSET(WatchbillMONTHLY!$A$71:$U$71,1,2))))=$A99,_xlfn.XLOOKUP(AN$2,WatchbillMONTHLY!$A$71:$U$71,OFFSET(WatchbillMONTHLY!$A$71:$U$71,1,2)),FALSE),TRUE,FALSE)),
IF(_xlfn.XLOOKUP(AN$2,WatchbillMONTHLY!$A$88:$U$88,OFFSET(WatchbillMONTHLY!$A$88:$U$88,1,2))=IF(_xlfn.XLOOKUP($A99,INDIRECT("_"&amp;_xlfn.XLOOKUP(AN$2,WatchbillMONTHLY!$A$88:$U$88,OFFSET(WatchbillMONTHLY!$A$88:$U$88,1,2))),INDIRECT("_"&amp;_xlfn.XLOOKUP(AN$2,WatchbillMONTHLY!$A$88:$U$88,OFFSET(WatchbillMONTHLY!$A$88:$U$88,1,2))))=$A99,_xlfn.XLOOKUP(AN$2,WatchbillMONTHLY!$A$88:$U$88,OFFSET(WatchbillMONTHLY!$A$88:$U$88,1,2)),FALSE),TRUE,FALSE)),
FALSE),FALSE)</f>
        <v>0</v>
      </c>
      <c r="AO99" s="209" t="b" cm="1">
        <f t="array" aca="1" ref="AO99" ca="1">IF(AND($A99 &gt; 0, H99 &gt; 0,AO$2&lt;MiscFormulas!$A$5+1),
_xlfn.IFNA(
_xlfn.IFNA(
_xlfn.IFNA(
_xlfn.IFNA(
_xlfn.IFNA(
_xlfn.IFNA(
IF(_xlfn.XLOOKUP(AO$2,WatchbillMONTHLY!$A$3:$U$3,OFFSET(WatchbillMONTHLY!$A$3:$U$3,1,2))=IF(_xlfn.XLOOKUP($A99,INDIRECT("_"&amp;_xlfn.XLOOKUP(AO$2,WatchbillMONTHLY!$A$3:$U$3,OFFSET(WatchbillMONTHLY!$A$3:$U$3,1,2))),INDIRECT("_"&amp;_xlfn.XLOOKUP(AO$2,WatchbillMONTHLY!$A$3:$U$3,OFFSET(WatchbillMONTHLY!$A$3:$U$3,1,2))))=$A99,_xlfn.XLOOKUP(AO$2,WatchbillMONTHLY!$A$3:$U$3,OFFSET(WatchbillMONTHLY!$A$3:$U$3,1,2)),FALSE),TRUE,FALSE),
IF(_xlfn.XLOOKUP(AO$2,WatchbillMONTHLY!$A$20:$U$20,OFFSET(WatchbillMONTHLY!$A$20:$U$20,1,2))=IF(_xlfn.XLOOKUP($A99,INDIRECT("_"&amp;_xlfn.XLOOKUP(AO$2,WatchbillMONTHLY!$A$20:$U$20,OFFSET(WatchbillMONTHLY!$A$20:$U$20,1,2))),INDIRECT("_"&amp;_xlfn.XLOOKUP(AO$2,WatchbillMONTHLY!$A$20:$U$20,OFFSET(WatchbillMONTHLY!$A$20:$U$20,1,2))))=$A99,_xlfn.XLOOKUP(AO$2,WatchbillMONTHLY!$A$20:$U$20,OFFSET(WatchbillMONTHLY!$A$20:$U$20,1,2)),FALSE),TRUE,FALSE)),
IF(_xlfn.XLOOKUP(AO$2,WatchbillMONTHLY!$A$37:$U$37,OFFSET(WatchbillMONTHLY!$A$37:$U$37,1,2))=IF(_xlfn.XLOOKUP($A99,INDIRECT("_"&amp;_xlfn.XLOOKUP(AO$2,WatchbillMONTHLY!$A$37:$U$37,OFFSET(WatchbillMONTHLY!$A$37:$U$37,1,2))),INDIRECT("_"&amp;_xlfn.XLOOKUP(AO$2,WatchbillMONTHLY!$A$37:$U$37,OFFSET(WatchbillMONTHLY!$A$37:$U$37,1,2))))=$A99,_xlfn.XLOOKUP(AO$2,WatchbillMONTHLY!$A$37:$U$37,OFFSET(WatchbillMONTHLY!$A$37:$U$37,1,2)),FALSE),TRUE,FALSE)),
IF(_xlfn.XLOOKUP(AO$2,WatchbillMONTHLY!$A$54:$U$54,OFFSET(WatchbillMONTHLY!$A$54:$U$54,1,2))=IF(_xlfn.XLOOKUP($A99,INDIRECT("_"&amp;_xlfn.XLOOKUP(AO$2,WatchbillMONTHLY!$A$54:$U$54,OFFSET(WatchbillMONTHLY!$A$54:$U$54,1,2))),INDIRECT("_"&amp;_xlfn.XLOOKUP(AO$2,WatchbillMONTHLY!$A$54:$U$54,OFFSET(WatchbillMONTHLY!$A$54:$U$54,1,2))))=$A99,_xlfn.XLOOKUP(AO$2,WatchbillMONTHLY!$A$54:$U$54,OFFSET(WatchbillMONTHLY!$A$54:$U$54,1,2)),FALSE),TRUE,FALSE)),
IF(_xlfn.XLOOKUP(AO$2,WatchbillMONTHLY!$A$71:$U$71,OFFSET(WatchbillMONTHLY!$A$71:$U$71,1,2))=IF(_xlfn.XLOOKUP($A99,INDIRECT("_"&amp;_xlfn.XLOOKUP(AO$2,WatchbillMONTHLY!$A$71:$U$71,OFFSET(WatchbillMONTHLY!$A$71:$U$71,1,2))),INDIRECT("_"&amp;_xlfn.XLOOKUP(AO$2,WatchbillMONTHLY!$A$71:$U$71,OFFSET(WatchbillMONTHLY!$A$71:$U$71,1,2))))=$A99,_xlfn.XLOOKUP(AO$2,WatchbillMONTHLY!$A$71:$U$71,OFFSET(WatchbillMONTHLY!$A$71:$U$71,1,2)),FALSE),TRUE,FALSE)),
IF(_xlfn.XLOOKUP(AO$2,WatchbillMONTHLY!$A$88:$U$88,OFFSET(WatchbillMONTHLY!$A$88:$U$88,1,2))=IF(_xlfn.XLOOKUP($A99,INDIRECT("_"&amp;_xlfn.XLOOKUP(AO$2,WatchbillMONTHLY!$A$88:$U$88,OFFSET(WatchbillMONTHLY!$A$88:$U$88,1,2))),INDIRECT("_"&amp;_xlfn.XLOOKUP(AO$2,WatchbillMONTHLY!$A$88:$U$88,OFFSET(WatchbillMONTHLY!$A$88:$U$88,1,2))))=$A99,_xlfn.XLOOKUP(AO$2,WatchbillMONTHLY!$A$88:$U$88,OFFSET(WatchbillMONTHLY!$A$88:$U$88,1,2)),FALSE),TRUE,FALSE)),
FALSE),FALSE)</f>
        <v>0</v>
      </c>
      <c r="AP99" s="209" t="b" cm="1">
        <f t="array" aca="1" ref="AP99" ca="1">IF(AND($A99 &gt; 0, I99 &gt; 0,AP$2&lt;MiscFormulas!$A$5+1),
_xlfn.IFNA(
_xlfn.IFNA(
_xlfn.IFNA(
_xlfn.IFNA(
_xlfn.IFNA(
_xlfn.IFNA(
IF(_xlfn.XLOOKUP(AP$2,WatchbillMONTHLY!$A$3:$U$3,OFFSET(WatchbillMONTHLY!$A$3:$U$3,1,2))=IF(_xlfn.XLOOKUP($A99,INDIRECT("_"&amp;_xlfn.XLOOKUP(AP$2,WatchbillMONTHLY!$A$3:$U$3,OFFSET(WatchbillMONTHLY!$A$3:$U$3,1,2))),INDIRECT("_"&amp;_xlfn.XLOOKUP(AP$2,WatchbillMONTHLY!$A$3:$U$3,OFFSET(WatchbillMONTHLY!$A$3:$U$3,1,2))))=$A99,_xlfn.XLOOKUP(AP$2,WatchbillMONTHLY!$A$3:$U$3,OFFSET(WatchbillMONTHLY!$A$3:$U$3,1,2)),FALSE),TRUE,FALSE),
IF(_xlfn.XLOOKUP(AP$2,WatchbillMONTHLY!$A$20:$U$20,OFFSET(WatchbillMONTHLY!$A$20:$U$20,1,2))=IF(_xlfn.XLOOKUP($A99,INDIRECT("_"&amp;_xlfn.XLOOKUP(AP$2,WatchbillMONTHLY!$A$20:$U$20,OFFSET(WatchbillMONTHLY!$A$20:$U$20,1,2))),INDIRECT("_"&amp;_xlfn.XLOOKUP(AP$2,WatchbillMONTHLY!$A$20:$U$20,OFFSET(WatchbillMONTHLY!$A$20:$U$20,1,2))))=$A99,_xlfn.XLOOKUP(AP$2,WatchbillMONTHLY!$A$20:$U$20,OFFSET(WatchbillMONTHLY!$A$20:$U$20,1,2)),FALSE),TRUE,FALSE)),
IF(_xlfn.XLOOKUP(AP$2,WatchbillMONTHLY!$A$37:$U$37,OFFSET(WatchbillMONTHLY!$A$37:$U$37,1,2))=IF(_xlfn.XLOOKUP($A99,INDIRECT("_"&amp;_xlfn.XLOOKUP(AP$2,WatchbillMONTHLY!$A$37:$U$37,OFFSET(WatchbillMONTHLY!$A$37:$U$37,1,2))),INDIRECT("_"&amp;_xlfn.XLOOKUP(AP$2,WatchbillMONTHLY!$A$37:$U$37,OFFSET(WatchbillMONTHLY!$A$37:$U$37,1,2))))=$A99,_xlfn.XLOOKUP(AP$2,WatchbillMONTHLY!$A$37:$U$37,OFFSET(WatchbillMONTHLY!$A$37:$U$37,1,2)),FALSE),TRUE,FALSE)),
IF(_xlfn.XLOOKUP(AP$2,WatchbillMONTHLY!$A$54:$U$54,OFFSET(WatchbillMONTHLY!$A$54:$U$54,1,2))=IF(_xlfn.XLOOKUP($A99,INDIRECT("_"&amp;_xlfn.XLOOKUP(AP$2,WatchbillMONTHLY!$A$54:$U$54,OFFSET(WatchbillMONTHLY!$A$54:$U$54,1,2))),INDIRECT("_"&amp;_xlfn.XLOOKUP(AP$2,WatchbillMONTHLY!$A$54:$U$54,OFFSET(WatchbillMONTHLY!$A$54:$U$54,1,2))))=$A99,_xlfn.XLOOKUP(AP$2,WatchbillMONTHLY!$A$54:$U$54,OFFSET(WatchbillMONTHLY!$A$54:$U$54,1,2)),FALSE),TRUE,FALSE)),
IF(_xlfn.XLOOKUP(AP$2,WatchbillMONTHLY!$A$71:$U$71,OFFSET(WatchbillMONTHLY!$A$71:$U$71,1,2))=IF(_xlfn.XLOOKUP($A99,INDIRECT("_"&amp;_xlfn.XLOOKUP(AP$2,WatchbillMONTHLY!$A$71:$U$71,OFFSET(WatchbillMONTHLY!$A$71:$U$71,1,2))),INDIRECT("_"&amp;_xlfn.XLOOKUP(AP$2,WatchbillMONTHLY!$A$71:$U$71,OFFSET(WatchbillMONTHLY!$A$71:$U$71,1,2))))=$A99,_xlfn.XLOOKUP(AP$2,WatchbillMONTHLY!$A$71:$U$71,OFFSET(WatchbillMONTHLY!$A$71:$U$71,1,2)),FALSE),TRUE,FALSE)),
IF(_xlfn.XLOOKUP(AP$2,WatchbillMONTHLY!$A$88:$U$88,OFFSET(WatchbillMONTHLY!$A$88:$U$88,1,2))=IF(_xlfn.XLOOKUP($A99,INDIRECT("_"&amp;_xlfn.XLOOKUP(AP$2,WatchbillMONTHLY!$A$88:$U$88,OFFSET(WatchbillMONTHLY!$A$88:$U$88,1,2))),INDIRECT("_"&amp;_xlfn.XLOOKUP(AP$2,WatchbillMONTHLY!$A$88:$U$88,OFFSET(WatchbillMONTHLY!$A$88:$U$88,1,2))))=$A99,_xlfn.XLOOKUP(AP$2,WatchbillMONTHLY!$A$88:$U$88,OFFSET(WatchbillMONTHLY!$A$88:$U$88,1,2)),FALSE),TRUE,FALSE)),
FALSE),FALSE)</f>
        <v>0</v>
      </c>
      <c r="AQ99" s="209" t="b" cm="1">
        <f t="array" aca="1" ref="AQ99" ca="1">IF(AND($A99 &gt; 0, J99 &gt; 0,AQ$2&lt;MiscFormulas!$A$5+1),
_xlfn.IFNA(
_xlfn.IFNA(
_xlfn.IFNA(
_xlfn.IFNA(
_xlfn.IFNA(
_xlfn.IFNA(
IF(_xlfn.XLOOKUP(AQ$2,WatchbillMONTHLY!$A$3:$U$3,OFFSET(WatchbillMONTHLY!$A$3:$U$3,1,2))=IF(_xlfn.XLOOKUP($A99,INDIRECT("_"&amp;_xlfn.XLOOKUP(AQ$2,WatchbillMONTHLY!$A$3:$U$3,OFFSET(WatchbillMONTHLY!$A$3:$U$3,1,2))),INDIRECT("_"&amp;_xlfn.XLOOKUP(AQ$2,WatchbillMONTHLY!$A$3:$U$3,OFFSET(WatchbillMONTHLY!$A$3:$U$3,1,2))))=$A99,_xlfn.XLOOKUP(AQ$2,WatchbillMONTHLY!$A$3:$U$3,OFFSET(WatchbillMONTHLY!$A$3:$U$3,1,2)),FALSE),TRUE,FALSE),
IF(_xlfn.XLOOKUP(AQ$2,WatchbillMONTHLY!$A$20:$U$20,OFFSET(WatchbillMONTHLY!$A$20:$U$20,1,2))=IF(_xlfn.XLOOKUP($A99,INDIRECT("_"&amp;_xlfn.XLOOKUP(AQ$2,WatchbillMONTHLY!$A$20:$U$20,OFFSET(WatchbillMONTHLY!$A$20:$U$20,1,2))),INDIRECT("_"&amp;_xlfn.XLOOKUP(AQ$2,WatchbillMONTHLY!$A$20:$U$20,OFFSET(WatchbillMONTHLY!$A$20:$U$20,1,2))))=$A99,_xlfn.XLOOKUP(AQ$2,WatchbillMONTHLY!$A$20:$U$20,OFFSET(WatchbillMONTHLY!$A$20:$U$20,1,2)),FALSE),TRUE,FALSE)),
IF(_xlfn.XLOOKUP(AQ$2,WatchbillMONTHLY!$A$37:$U$37,OFFSET(WatchbillMONTHLY!$A$37:$U$37,1,2))=IF(_xlfn.XLOOKUP($A99,INDIRECT("_"&amp;_xlfn.XLOOKUP(AQ$2,WatchbillMONTHLY!$A$37:$U$37,OFFSET(WatchbillMONTHLY!$A$37:$U$37,1,2))),INDIRECT("_"&amp;_xlfn.XLOOKUP(AQ$2,WatchbillMONTHLY!$A$37:$U$37,OFFSET(WatchbillMONTHLY!$A$37:$U$37,1,2))))=$A99,_xlfn.XLOOKUP(AQ$2,WatchbillMONTHLY!$A$37:$U$37,OFFSET(WatchbillMONTHLY!$A$37:$U$37,1,2)),FALSE),TRUE,FALSE)),
IF(_xlfn.XLOOKUP(AQ$2,WatchbillMONTHLY!$A$54:$U$54,OFFSET(WatchbillMONTHLY!$A$54:$U$54,1,2))=IF(_xlfn.XLOOKUP($A99,INDIRECT("_"&amp;_xlfn.XLOOKUP(AQ$2,WatchbillMONTHLY!$A$54:$U$54,OFFSET(WatchbillMONTHLY!$A$54:$U$54,1,2))),INDIRECT("_"&amp;_xlfn.XLOOKUP(AQ$2,WatchbillMONTHLY!$A$54:$U$54,OFFSET(WatchbillMONTHLY!$A$54:$U$54,1,2))))=$A99,_xlfn.XLOOKUP(AQ$2,WatchbillMONTHLY!$A$54:$U$54,OFFSET(WatchbillMONTHLY!$A$54:$U$54,1,2)),FALSE),TRUE,FALSE)),
IF(_xlfn.XLOOKUP(AQ$2,WatchbillMONTHLY!$A$71:$U$71,OFFSET(WatchbillMONTHLY!$A$71:$U$71,1,2))=IF(_xlfn.XLOOKUP($A99,INDIRECT("_"&amp;_xlfn.XLOOKUP(AQ$2,WatchbillMONTHLY!$A$71:$U$71,OFFSET(WatchbillMONTHLY!$A$71:$U$71,1,2))),INDIRECT("_"&amp;_xlfn.XLOOKUP(AQ$2,WatchbillMONTHLY!$A$71:$U$71,OFFSET(WatchbillMONTHLY!$A$71:$U$71,1,2))))=$A99,_xlfn.XLOOKUP(AQ$2,WatchbillMONTHLY!$A$71:$U$71,OFFSET(WatchbillMONTHLY!$A$71:$U$71,1,2)),FALSE),TRUE,FALSE)),
IF(_xlfn.XLOOKUP(AQ$2,WatchbillMONTHLY!$A$88:$U$88,OFFSET(WatchbillMONTHLY!$A$88:$U$88,1,2))=IF(_xlfn.XLOOKUP($A99,INDIRECT("_"&amp;_xlfn.XLOOKUP(AQ$2,WatchbillMONTHLY!$A$88:$U$88,OFFSET(WatchbillMONTHLY!$A$88:$U$88,1,2))),INDIRECT("_"&amp;_xlfn.XLOOKUP(AQ$2,WatchbillMONTHLY!$A$88:$U$88,OFFSET(WatchbillMONTHLY!$A$88:$U$88,1,2))))=$A99,_xlfn.XLOOKUP(AQ$2,WatchbillMONTHLY!$A$88:$U$88,OFFSET(WatchbillMONTHLY!$A$88:$U$88,1,2)),FALSE),TRUE,FALSE)),
FALSE),FALSE)</f>
        <v>0</v>
      </c>
      <c r="AR99" s="209" t="b" cm="1">
        <f t="array" aca="1" ref="AR99" ca="1">IF(AND($A99 &gt; 0, K99 &gt; 0,AR$2&lt;MiscFormulas!$A$5+1),
_xlfn.IFNA(
_xlfn.IFNA(
_xlfn.IFNA(
_xlfn.IFNA(
_xlfn.IFNA(
_xlfn.IFNA(
IF(_xlfn.XLOOKUP(AR$2,WatchbillMONTHLY!$A$3:$U$3,OFFSET(WatchbillMONTHLY!$A$3:$U$3,1,2))=IF(_xlfn.XLOOKUP($A99,INDIRECT("_"&amp;_xlfn.XLOOKUP(AR$2,WatchbillMONTHLY!$A$3:$U$3,OFFSET(WatchbillMONTHLY!$A$3:$U$3,1,2))),INDIRECT("_"&amp;_xlfn.XLOOKUP(AR$2,WatchbillMONTHLY!$A$3:$U$3,OFFSET(WatchbillMONTHLY!$A$3:$U$3,1,2))))=$A99,_xlfn.XLOOKUP(AR$2,WatchbillMONTHLY!$A$3:$U$3,OFFSET(WatchbillMONTHLY!$A$3:$U$3,1,2)),FALSE),TRUE,FALSE),
IF(_xlfn.XLOOKUP(AR$2,WatchbillMONTHLY!$A$20:$U$20,OFFSET(WatchbillMONTHLY!$A$20:$U$20,1,2))=IF(_xlfn.XLOOKUP($A99,INDIRECT("_"&amp;_xlfn.XLOOKUP(AR$2,WatchbillMONTHLY!$A$20:$U$20,OFFSET(WatchbillMONTHLY!$A$20:$U$20,1,2))),INDIRECT("_"&amp;_xlfn.XLOOKUP(AR$2,WatchbillMONTHLY!$A$20:$U$20,OFFSET(WatchbillMONTHLY!$A$20:$U$20,1,2))))=$A99,_xlfn.XLOOKUP(AR$2,WatchbillMONTHLY!$A$20:$U$20,OFFSET(WatchbillMONTHLY!$A$20:$U$20,1,2)),FALSE),TRUE,FALSE)),
IF(_xlfn.XLOOKUP(AR$2,WatchbillMONTHLY!$A$37:$U$37,OFFSET(WatchbillMONTHLY!$A$37:$U$37,1,2))=IF(_xlfn.XLOOKUP($A99,INDIRECT("_"&amp;_xlfn.XLOOKUP(AR$2,WatchbillMONTHLY!$A$37:$U$37,OFFSET(WatchbillMONTHLY!$A$37:$U$37,1,2))),INDIRECT("_"&amp;_xlfn.XLOOKUP(AR$2,WatchbillMONTHLY!$A$37:$U$37,OFFSET(WatchbillMONTHLY!$A$37:$U$37,1,2))))=$A99,_xlfn.XLOOKUP(AR$2,WatchbillMONTHLY!$A$37:$U$37,OFFSET(WatchbillMONTHLY!$A$37:$U$37,1,2)),FALSE),TRUE,FALSE)),
IF(_xlfn.XLOOKUP(AR$2,WatchbillMONTHLY!$A$54:$U$54,OFFSET(WatchbillMONTHLY!$A$54:$U$54,1,2))=IF(_xlfn.XLOOKUP($A99,INDIRECT("_"&amp;_xlfn.XLOOKUP(AR$2,WatchbillMONTHLY!$A$54:$U$54,OFFSET(WatchbillMONTHLY!$A$54:$U$54,1,2))),INDIRECT("_"&amp;_xlfn.XLOOKUP(AR$2,WatchbillMONTHLY!$A$54:$U$54,OFFSET(WatchbillMONTHLY!$A$54:$U$54,1,2))))=$A99,_xlfn.XLOOKUP(AR$2,WatchbillMONTHLY!$A$54:$U$54,OFFSET(WatchbillMONTHLY!$A$54:$U$54,1,2)),FALSE),TRUE,FALSE)),
IF(_xlfn.XLOOKUP(AR$2,WatchbillMONTHLY!$A$71:$U$71,OFFSET(WatchbillMONTHLY!$A$71:$U$71,1,2))=IF(_xlfn.XLOOKUP($A99,INDIRECT("_"&amp;_xlfn.XLOOKUP(AR$2,WatchbillMONTHLY!$A$71:$U$71,OFFSET(WatchbillMONTHLY!$A$71:$U$71,1,2))),INDIRECT("_"&amp;_xlfn.XLOOKUP(AR$2,WatchbillMONTHLY!$A$71:$U$71,OFFSET(WatchbillMONTHLY!$A$71:$U$71,1,2))))=$A99,_xlfn.XLOOKUP(AR$2,WatchbillMONTHLY!$A$71:$U$71,OFFSET(WatchbillMONTHLY!$A$71:$U$71,1,2)),FALSE),TRUE,FALSE)),
IF(_xlfn.XLOOKUP(AR$2,WatchbillMONTHLY!$A$88:$U$88,OFFSET(WatchbillMONTHLY!$A$88:$U$88,1,2))=IF(_xlfn.XLOOKUP($A99,INDIRECT("_"&amp;_xlfn.XLOOKUP(AR$2,WatchbillMONTHLY!$A$88:$U$88,OFFSET(WatchbillMONTHLY!$A$88:$U$88,1,2))),INDIRECT("_"&amp;_xlfn.XLOOKUP(AR$2,WatchbillMONTHLY!$A$88:$U$88,OFFSET(WatchbillMONTHLY!$A$88:$U$88,1,2))))=$A99,_xlfn.XLOOKUP(AR$2,WatchbillMONTHLY!$A$88:$U$88,OFFSET(WatchbillMONTHLY!$A$88:$U$88,1,2)),FALSE),TRUE,FALSE)),
FALSE),FALSE)</f>
        <v>0</v>
      </c>
      <c r="AS99" s="209" t="b" cm="1">
        <f t="array" aca="1" ref="AS99" ca="1">IF(AND($A99 &gt; 0, L99 &gt; 0,AS$2&lt;MiscFormulas!$A$5+1),
_xlfn.IFNA(
_xlfn.IFNA(
_xlfn.IFNA(
_xlfn.IFNA(
_xlfn.IFNA(
_xlfn.IFNA(
IF(_xlfn.XLOOKUP(AS$2,WatchbillMONTHLY!$A$3:$U$3,OFFSET(WatchbillMONTHLY!$A$3:$U$3,1,2))=IF(_xlfn.XLOOKUP($A99,INDIRECT("_"&amp;_xlfn.XLOOKUP(AS$2,WatchbillMONTHLY!$A$3:$U$3,OFFSET(WatchbillMONTHLY!$A$3:$U$3,1,2))),INDIRECT("_"&amp;_xlfn.XLOOKUP(AS$2,WatchbillMONTHLY!$A$3:$U$3,OFFSET(WatchbillMONTHLY!$A$3:$U$3,1,2))))=$A99,_xlfn.XLOOKUP(AS$2,WatchbillMONTHLY!$A$3:$U$3,OFFSET(WatchbillMONTHLY!$A$3:$U$3,1,2)),FALSE),TRUE,FALSE),
IF(_xlfn.XLOOKUP(AS$2,WatchbillMONTHLY!$A$20:$U$20,OFFSET(WatchbillMONTHLY!$A$20:$U$20,1,2))=IF(_xlfn.XLOOKUP($A99,INDIRECT("_"&amp;_xlfn.XLOOKUP(AS$2,WatchbillMONTHLY!$A$20:$U$20,OFFSET(WatchbillMONTHLY!$A$20:$U$20,1,2))),INDIRECT("_"&amp;_xlfn.XLOOKUP(AS$2,WatchbillMONTHLY!$A$20:$U$20,OFFSET(WatchbillMONTHLY!$A$20:$U$20,1,2))))=$A99,_xlfn.XLOOKUP(AS$2,WatchbillMONTHLY!$A$20:$U$20,OFFSET(WatchbillMONTHLY!$A$20:$U$20,1,2)),FALSE),TRUE,FALSE)),
IF(_xlfn.XLOOKUP(AS$2,WatchbillMONTHLY!$A$37:$U$37,OFFSET(WatchbillMONTHLY!$A$37:$U$37,1,2))=IF(_xlfn.XLOOKUP($A99,INDIRECT("_"&amp;_xlfn.XLOOKUP(AS$2,WatchbillMONTHLY!$A$37:$U$37,OFFSET(WatchbillMONTHLY!$A$37:$U$37,1,2))),INDIRECT("_"&amp;_xlfn.XLOOKUP(AS$2,WatchbillMONTHLY!$A$37:$U$37,OFFSET(WatchbillMONTHLY!$A$37:$U$37,1,2))))=$A99,_xlfn.XLOOKUP(AS$2,WatchbillMONTHLY!$A$37:$U$37,OFFSET(WatchbillMONTHLY!$A$37:$U$37,1,2)),FALSE),TRUE,FALSE)),
IF(_xlfn.XLOOKUP(AS$2,WatchbillMONTHLY!$A$54:$U$54,OFFSET(WatchbillMONTHLY!$A$54:$U$54,1,2))=IF(_xlfn.XLOOKUP($A99,INDIRECT("_"&amp;_xlfn.XLOOKUP(AS$2,WatchbillMONTHLY!$A$54:$U$54,OFFSET(WatchbillMONTHLY!$A$54:$U$54,1,2))),INDIRECT("_"&amp;_xlfn.XLOOKUP(AS$2,WatchbillMONTHLY!$A$54:$U$54,OFFSET(WatchbillMONTHLY!$A$54:$U$54,1,2))))=$A99,_xlfn.XLOOKUP(AS$2,WatchbillMONTHLY!$A$54:$U$54,OFFSET(WatchbillMONTHLY!$A$54:$U$54,1,2)),FALSE),TRUE,FALSE)),
IF(_xlfn.XLOOKUP(AS$2,WatchbillMONTHLY!$A$71:$U$71,OFFSET(WatchbillMONTHLY!$A$71:$U$71,1,2))=IF(_xlfn.XLOOKUP($A99,INDIRECT("_"&amp;_xlfn.XLOOKUP(AS$2,WatchbillMONTHLY!$A$71:$U$71,OFFSET(WatchbillMONTHLY!$A$71:$U$71,1,2))),INDIRECT("_"&amp;_xlfn.XLOOKUP(AS$2,WatchbillMONTHLY!$A$71:$U$71,OFFSET(WatchbillMONTHLY!$A$71:$U$71,1,2))))=$A99,_xlfn.XLOOKUP(AS$2,WatchbillMONTHLY!$A$71:$U$71,OFFSET(WatchbillMONTHLY!$A$71:$U$71,1,2)),FALSE),TRUE,FALSE)),
IF(_xlfn.XLOOKUP(AS$2,WatchbillMONTHLY!$A$88:$U$88,OFFSET(WatchbillMONTHLY!$A$88:$U$88,1,2))=IF(_xlfn.XLOOKUP($A99,INDIRECT("_"&amp;_xlfn.XLOOKUP(AS$2,WatchbillMONTHLY!$A$88:$U$88,OFFSET(WatchbillMONTHLY!$A$88:$U$88,1,2))),INDIRECT("_"&amp;_xlfn.XLOOKUP(AS$2,WatchbillMONTHLY!$A$88:$U$88,OFFSET(WatchbillMONTHLY!$A$88:$U$88,1,2))))=$A99,_xlfn.XLOOKUP(AS$2,WatchbillMONTHLY!$A$88:$U$88,OFFSET(WatchbillMONTHLY!$A$88:$U$88,1,2)),FALSE),TRUE,FALSE)),
FALSE),FALSE)</f>
        <v>0</v>
      </c>
      <c r="AT99" s="209" t="b" cm="1">
        <f t="array" aca="1" ref="AT99" ca="1">IF(AND($A99 &gt; 0, M99 &gt; 0,AT$2&lt;MiscFormulas!$A$5+1),
_xlfn.IFNA(
_xlfn.IFNA(
_xlfn.IFNA(
_xlfn.IFNA(
_xlfn.IFNA(
_xlfn.IFNA(
IF(_xlfn.XLOOKUP(AT$2,WatchbillMONTHLY!$A$3:$U$3,OFFSET(WatchbillMONTHLY!$A$3:$U$3,1,2))=IF(_xlfn.XLOOKUP($A99,INDIRECT("_"&amp;_xlfn.XLOOKUP(AT$2,WatchbillMONTHLY!$A$3:$U$3,OFFSET(WatchbillMONTHLY!$A$3:$U$3,1,2))),INDIRECT("_"&amp;_xlfn.XLOOKUP(AT$2,WatchbillMONTHLY!$A$3:$U$3,OFFSET(WatchbillMONTHLY!$A$3:$U$3,1,2))))=$A99,_xlfn.XLOOKUP(AT$2,WatchbillMONTHLY!$A$3:$U$3,OFFSET(WatchbillMONTHLY!$A$3:$U$3,1,2)),FALSE),TRUE,FALSE),
IF(_xlfn.XLOOKUP(AT$2,WatchbillMONTHLY!$A$20:$U$20,OFFSET(WatchbillMONTHLY!$A$20:$U$20,1,2))=IF(_xlfn.XLOOKUP($A99,INDIRECT("_"&amp;_xlfn.XLOOKUP(AT$2,WatchbillMONTHLY!$A$20:$U$20,OFFSET(WatchbillMONTHLY!$A$20:$U$20,1,2))),INDIRECT("_"&amp;_xlfn.XLOOKUP(AT$2,WatchbillMONTHLY!$A$20:$U$20,OFFSET(WatchbillMONTHLY!$A$20:$U$20,1,2))))=$A99,_xlfn.XLOOKUP(AT$2,WatchbillMONTHLY!$A$20:$U$20,OFFSET(WatchbillMONTHLY!$A$20:$U$20,1,2)),FALSE),TRUE,FALSE)),
IF(_xlfn.XLOOKUP(AT$2,WatchbillMONTHLY!$A$37:$U$37,OFFSET(WatchbillMONTHLY!$A$37:$U$37,1,2))=IF(_xlfn.XLOOKUP($A99,INDIRECT("_"&amp;_xlfn.XLOOKUP(AT$2,WatchbillMONTHLY!$A$37:$U$37,OFFSET(WatchbillMONTHLY!$A$37:$U$37,1,2))),INDIRECT("_"&amp;_xlfn.XLOOKUP(AT$2,WatchbillMONTHLY!$A$37:$U$37,OFFSET(WatchbillMONTHLY!$A$37:$U$37,1,2))))=$A99,_xlfn.XLOOKUP(AT$2,WatchbillMONTHLY!$A$37:$U$37,OFFSET(WatchbillMONTHLY!$A$37:$U$37,1,2)),FALSE),TRUE,FALSE)),
IF(_xlfn.XLOOKUP(AT$2,WatchbillMONTHLY!$A$54:$U$54,OFFSET(WatchbillMONTHLY!$A$54:$U$54,1,2))=IF(_xlfn.XLOOKUP($A99,INDIRECT("_"&amp;_xlfn.XLOOKUP(AT$2,WatchbillMONTHLY!$A$54:$U$54,OFFSET(WatchbillMONTHLY!$A$54:$U$54,1,2))),INDIRECT("_"&amp;_xlfn.XLOOKUP(AT$2,WatchbillMONTHLY!$A$54:$U$54,OFFSET(WatchbillMONTHLY!$A$54:$U$54,1,2))))=$A99,_xlfn.XLOOKUP(AT$2,WatchbillMONTHLY!$A$54:$U$54,OFFSET(WatchbillMONTHLY!$A$54:$U$54,1,2)),FALSE),TRUE,FALSE)),
IF(_xlfn.XLOOKUP(AT$2,WatchbillMONTHLY!$A$71:$U$71,OFFSET(WatchbillMONTHLY!$A$71:$U$71,1,2))=IF(_xlfn.XLOOKUP($A99,INDIRECT("_"&amp;_xlfn.XLOOKUP(AT$2,WatchbillMONTHLY!$A$71:$U$71,OFFSET(WatchbillMONTHLY!$A$71:$U$71,1,2))),INDIRECT("_"&amp;_xlfn.XLOOKUP(AT$2,WatchbillMONTHLY!$A$71:$U$71,OFFSET(WatchbillMONTHLY!$A$71:$U$71,1,2))))=$A99,_xlfn.XLOOKUP(AT$2,WatchbillMONTHLY!$A$71:$U$71,OFFSET(WatchbillMONTHLY!$A$71:$U$71,1,2)),FALSE),TRUE,FALSE)),
IF(_xlfn.XLOOKUP(AT$2,WatchbillMONTHLY!$A$88:$U$88,OFFSET(WatchbillMONTHLY!$A$88:$U$88,1,2))=IF(_xlfn.XLOOKUP($A99,INDIRECT("_"&amp;_xlfn.XLOOKUP(AT$2,WatchbillMONTHLY!$A$88:$U$88,OFFSET(WatchbillMONTHLY!$A$88:$U$88,1,2))),INDIRECT("_"&amp;_xlfn.XLOOKUP(AT$2,WatchbillMONTHLY!$A$88:$U$88,OFFSET(WatchbillMONTHLY!$A$88:$U$88,1,2))))=$A99,_xlfn.XLOOKUP(AT$2,WatchbillMONTHLY!$A$88:$U$88,OFFSET(WatchbillMONTHLY!$A$88:$U$88,1,2)),FALSE),TRUE,FALSE)),
FALSE),FALSE)</f>
        <v>0</v>
      </c>
      <c r="AU99" s="209" t="b" cm="1">
        <f t="array" aca="1" ref="AU99" ca="1">IF(AND($A99 &gt; 0, N99 &gt; 0,AU$2&lt;MiscFormulas!$A$5+1),
_xlfn.IFNA(
_xlfn.IFNA(
_xlfn.IFNA(
_xlfn.IFNA(
_xlfn.IFNA(
_xlfn.IFNA(
IF(_xlfn.XLOOKUP(AU$2,WatchbillMONTHLY!$A$3:$U$3,OFFSET(WatchbillMONTHLY!$A$3:$U$3,1,2))=IF(_xlfn.XLOOKUP($A99,INDIRECT("_"&amp;_xlfn.XLOOKUP(AU$2,WatchbillMONTHLY!$A$3:$U$3,OFFSET(WatchbillMONTHLY!$A$3:$U$3,1,2))),INDIRECT("_"&amp;_xlfn.XLOOKUP(AU$2,WatchbillMONTHLY!$A$3:$U$3,OFFSET(WatchbillMONTHLY!$A$3:$U$3,1,2))))=$A99,_xlfn.XLOOKUP(AU$2,WatchbillMONTHLY!$A$3:$U$3,OFFSET(WatchbillMONTHLY!$A$3:$U$3,1,2)),FALSE),TRUE,FALSE),
IF(_xlfn.XLOOKUP(AU$2,WatchbillMONTHLY!$A$20:$U$20,OFFSET(WatchbillMONTHLY!$A$20:$U$20,1,2))=IF(_xlfn.XLOOKUP($A99,INDIRECT("_"&amp;_xlfn.XLOOKUP(AU$2,WatchbillMONTHLY!$A$20:$U$20,OFFSET(WatchbillMONTHLY!$A$20:$U$20,1,2))),INDIRECT("_"&amp;_xlfn.XLOOKUP(AU$2,WatchbillMONTHLY!$A$20:$U$20,OFFSET(WatchbillMONTHLY!$A$20:$U$20,1,2))))=$A99,_xlfn.XLOOKUP(AU$2,WatchbillMONTHLY!$A$20:$U$20,OFFSET(WatchbillMONTHLY!$A$20:$U$20,1,2)),FALSE),TRUE,FALSE)),
IF(_xlfn.XLOOKUP(AU$2,WatchbillMONTHLY!$A$37:$U$37,OFFSET(WatchbillMONTHLY!$A$37:$U$37,1,2))=IF(_xlfn.XLOOKUP($A99,INDIRECT("_"&amp;_xlfn.XLOOKUP(AU$2,WatchbillMONTHLY!$A$37:$U$37,OFFSET(WatchbillMONTHLY!$A$37:$U$37,1,2))),INDIRECT("_"&amp;_xlfn.XLOOKUP(AU$2,WatchbillMONTHLY!$A$37:$U$37,OFFSET(WatchbillMONTHLY!$A$37:$U$37,1,2))))=$A99,_xlfn.XLOOKUP(AU$2,WatchbillMONTHLY!$A$37:$U$37,OFFSET(WatchbillMONTHLY!$A$37:$U$37,1,2)),FALSE),TRUE,FALSE)),
IF(_xlfn.XLOOKUP(AU$2,WatchbillMONTHLY!$A$54:$U$54,OFFSET(WatchbillMONTHLY!$A$54:$U$54,1,2))=IF(_xlfn.XLOOKUP($A99,INDIRECT("_"&amp;_xlfn.XLOOKUP(AU$2,WatchbillMONTHLY!$A$54:$U$54,OFFSET(WatchbillMONTHLY!$A$54:$U$54,1,2))),INDIRECT("_"&amp;_xlfn.XLOOKUP(AU$2,WatchbillMONTHLY!$A$54:$U$54,OFFSET(WatchbillMONTHLY!$A$54:$U$54,1,2))))=$A99,_xlfn.XLOOKUP(AU$2,WatchbillMONTHLY!$A$54:$U$54,OFFSET(WatchbillMONTHLY!$A$54:$U$54,1,2)),FALSE),TRUE,FALSE)),
IF(_xlfn.XLOOKUP(AU$2,WatchbillMONTHLY!$A$71:$U$71,OFFSET(WatchbillMONTHLY!$A$71:$U$71,1,2))=IF(_xlfn.XLOOKUP($A99,INDIRECT("_"&amp;_xlfn.XLOOKUP(AU$2,WatchbillMONTHLY!$A$71:$U$71,OFFSET(WatchbillMONTHLY!$A$71:$U$71,1,2))),INDIRECT("_"&amp;_xlfn.XLOOKUP(AU$2,WatchbillMONTHLY!$A$71:$U$71,OFFSET(WatchbillMONTHLY!$A$71:$U$71,1,2))))=$A99,_xlfn.XLOOKUP(AU$2,WatchbillMONTHLY!$A$71:$U$71,OFFSET(WatchbillMONTHLY!$A$71:$U$71,1,2)),FALSE),TRUE,FALSE)),
IF(_xlfn.XLOOKUP(AU$2,WatchbillMONTHLY!$A$88:$U$88,OFFSET(WatchbillMONTHLY!$A$88:$U$88,1,2))=IF(_xlfn.XLOOKUP($A99,INDIRECT("_"&amp;_xlfn.XLOOKUP(AU$2,WatchbillMONTHLY!$A$88:$U$88,OFFSET(WatchbillMONTHLY!$A$88:$U$88,1,2))),INDIRECT("_"&amp;_xlfn.XLOOKUP(AU$2,WatchbillMONTHLY!$A$88:$U$88,OFFSET(WatchbillMONTHLY!$A$88:$U$88,1,2))))=$A99,_xlfn.XLOOKUP(AU$2,WatchbillMONTHLY!$A$88:$U$88,OFFSET(WatchbillMONTHLY!$A$88:$U$88,1,2)),FALSE),TRUE,FALSE)),
FALSE),FALSE)</f>
        <v>0</v>
      </c>
      <c r="AV99" s="209" t="b" cm="1">
        <f t="array" aca="1" ref="AV99" ca="1">IF(AND($A99 &gt; 0, O99 &gt; 0,AV$2&lt;MiscFormulas!$A$5+1),
_xlfn.IFNA(
_xlfn.IFNA(
_xlfn.IFNA(
_xlfn.IFNA(
_xlfn.IFNA(
_xlfn.IFNA(
IF(_xlfn.XLOOKUP(AV$2,WatchbillMONTHLY!$A$3:$U$3,OFFSET(WatchbillMONTHLY!$A$3:$U$3,1,2))=IF(_xlfn.XLOOKUP($A99,INDIRECT("_"&amp;_xlfn.XLOOKUP(AV$2,WatchbillMONTHLY!$A$3:$U$3,OFFSET(WatchbillMONTHLY!$A$3:$U$3,1,2))),INDIRECT("_"&amp;_xlfn.XLOOKUP(AV$2,WatchbillMONTHLY!$A$3:$U$3,OFFSET(WatchbillMONTHLY!$A$3:$U$3,1,2))))=$A99,_xlfn.XLOOKUP(AV$2,WatchbillMONTHLY!$A$3:$U$3,OFFSET(WatchbillMONTHLY!$A$3:$U$3,1,2)),FALSE),TRUE,FALSE),
IF(_xlfn.XLOOKUP(AV$2,WatchbillMONTHLY!$A$20:$U$20,OFFSET(WatchbillMONTHLY!$A$20:$U$20,1,2))=IF(_xlfn.XLOOKUP($A99,INDIRECT("_"&amp;_xlfn.XLOOKUP(AV$2,WatchbillMONTHLY!$A$20:$U$20,OFFSET(WatchbillMONTHLY!$A$20:$U$20,1,2))),INDIRECT("_"&amp;_xlfn.XLOOKUP(AV$2,WatchbillMONTHLY!$A$20:$U$20,OFFSET(WatchbillMONTHLY!$A$20:$U$20,1,2))))=$A99,_xlfn.XLOOKUP(AV$2,WatchbillMONTHLY!$A$20:$U$20,OFFSET(WatchbillMONTHLY!$A$20:$U$20,1,2)),FALSE),TRUE,FALSE)),
IF(_xlfn.XLOOKUP(AV$2,WatchbillMONTHLY!$A$37:$U$37,OFFSET(WatchbillMONTHLY!$A$37:$U$37,1,2))=IF(_xlfn.XLOOKUP($A99,INDIRECT("_"&amp;_xlfn.XLOOKUP(AV$2,WatchbillMONTHLY!$A$37:$U$37,OFFSET(WatchbillMONTHLY!$A$37:$U$37,1,2))),INDIRECT("_"&amp;_xlfn.XLOOKUP(AV$2,WatchbillMONTHLY!$A$37:$U$37,OFFSET(WatchbillMONTHLY!$A$37:$U$37,1,2))))=$A99,_xlfn.XLOOKUP(AV$2,WatchbillMONTHLY!$A$37:$U$37,OFFSET(WatchbillMONTHLY!$A$37:$U$37,1,2)),FALSE),TRUE,FALSE)),
IF(_xlfn.XLOOKUP(AV$2,WatchbillMONTHLY!$A$54:$U$54,OFFSET(WatchbillMONTHLY!$A$54:$U$54,1,2))=IF(_xlfn.XLOOKUP($A99,INDIRECT("_"&amp;_xlfn.XLOOKUP(AV$2,WatchbillMONTHLY!$A$54:$U$54,OFFSET(WatchbillMONTHLY!$A$54:$U$54,1,2))),INDIRECT("_"&amp;_xlfn.XLOOKUP(AV$2,WatchbillMONTHLY!$A$54:$U$54,OFFSET(WatchbillMONTHLY!$A$54:$U$54,1,2))))=$A99,_xlfn.XLOOKUP(AV$2,WatchbillMONTHLY!$A$54:$U$54,OFFSET(WatchbillMONTHLY!$A$54:$U$54,1,2)),FALSE),TRUE,FALSE)),
IF(_xlfn.XLOOKUP(AV$2,WatchbillMONTHLY!$A$71:$U$71,OFFSET(WatchbillMONTHLY!$A$71:$U$71,1,2))=IF(_xlfn.XLOOKUP($A99,INDIRECT("_"&amp;_xlfn.XLOOKUP(AV$2,WatchbillMONTHLY!$A$71:$U$71,OFFSET(WatchbillMONTHLY!$A$71:$U$71,1,2))),INDIRECT("_"&amp;_xlfn.XLOOKUP(AV$2,WatchbillMONTHLY!$A$71:$U$71,OFFSET(WatchbillMONTHLY!$A$71:$U$71,1,2))))=$A99,_xlfn.XLOOKUP(AV$2,WatchbillMONTHLY!$A$71:$U$71,OFFSET(WatchbillMONTHLY!$A$71:$U$71,1,2)),FALSE),TRUE,FALSE)),
IF(_xlfn.XLOOKUP(AV$2,WatchbillMONTHLY!$A$88:$U$88,OFFSET(WatchbillMONTHLY!$A$88:$U$88,1,2))=IF(_xlfn.XLOOKUP($A99,INDIRECT("_"&amp;_xlfn.XLOOKUP(AV$2,WatchbillMONTHLY!$A$88:$U$88,OFFSET(WatchbillMONTHLY!$A$88:$U$88,1,2))),INDIRECT("_"&amp;_xlfn.XLOOKUP(AV$2,WatchbillMONTHLY!$A$88:$U$88,OFFSET(WatchbillMONTHLY!$A$88:$U$88,1,2))))=$A99,_xlfn.XLOOKUP(AV$2,WatchbillMONTHLY!$A$88:$U$88,OFFSET(WatchbillMONTHLY!$A$88:$U$88,1,2)),FALSE),TRUE,FALSE)),
FALSE),FALSE)</f>
        <v>0</v>
      </c>
      <c r="AW99" s="209" t="b" cm="1">
        <f t="array" aca="1" ref="AW99" ca="1">IF(AND($A99 &gt; 0, P99 &gt; 0,AW$2&lt;MiscFormulas!$A$5+1),
_xlfn.IFNA(
_xlfn.IFNA(
_xlfn.IFNA(
_xlfn.IFNA(
_xlfn.IFNA(
_xlfn.IFNA(
IF(_xlfn.XLOOKUP(AW$2,WatchbillMONTHLY!$A$3:$U$3,OFFSET(WatchbillMONTHLY!$A$3:$U$3,1,2))=IF(_xlfn.XLOOKUP($A99,INDIRECT("_"&amp;_xlfn.XLOOKUP(AW$2,WatchbillMONTHLY!$A$3:$U$3,OFFSET(WatchbillMONTHLY!$A$3:$U$3,1,2))),INDIRECT("_"&amp;_xlfn.XLOOKUP(AW$2,WatchbillMONTHLY!$A$3:$U$3,OFFSET(WatchbillMONTHLY!$A$3:$U$3,1,2))))=$A99,_xlfn.XLOOKUP(AW$2,WatchbillMONTHLY!$A$3:$U$3,OFFSET(WatchbillMONTHLY!$A$3:$U$3,1,2)),FALSE),TRUE,FALSE),
IF(_xlfn.XLOOKUP(AW$2,WatchbillMONTHLY!$A$20:$U$20,OFFSET(WatchbillMONTHLY!$A$20:$U$20,1,2))=IF(_xlfn.XLOOKUP($A99,INDIRECT("_"&amp;_xlfn.XLOOKUP(AW$2,WatchbillMONTHLY!$A$20:$U$20,OFFSET(WatchbillMONTHLY!$A$20:$U$20,1,2))),INDIRECT("_"&amp;_xlfn.XLOOKUP(AW$2,WatchbillMONTHLY!$A$20:$U$20,OFFSET(WatchbillMONTHLY!$A$20:$U$20,1,2))))=$A99,_xlfn.XLOOKUP(AW$2,WatchbillMONTHLY!$A$20:$U$20,OFFSET(WatchbillMONTHLY!$A$20:$U$20,1,2)),FALSE),TRUE,FALSE)),
IF(_xlfn.XLOOKUP(AW$2,WatchbillMONTHLY!$A$37:$U$37,OFFSET(WatchbillMONTHLY!$A$37:$U$37,1,2))=IF(_xlfn.XLOOKUP($A99,INDIRECT("_"&amp;_xlfn.XLOOKUP(AW$2,WatchbillMONTHLY!$A$37:$U$37,OFFSET(WatchbillMONTHLY!$A$37:$U$37,1,2))),INDIRECT("_"&amp;_xlfn.XLOOKUP(AW$2,WatchbillMONTHLY!$A$37:$U$37,OFFSET(WatchbillMONTHLY!$A$37:$U$37,1,2))))=$A99,_xlfn.XLOOKUP(AW$2,WatchbillMONTHLY!$A$37:$U$37,OFFSET(WatchbillMONTHLY!$A$37:$U$37,1,2)),FALSE),TRUE,FALSE)),
IF(_xlfn.XLOOKUP(AW$2,WatchbillMONTHLY!$A$54:$U$54,OFFSET(WatchbillMONTHLY!$A$54:$U$54,1,2))=IF(_xlfn.XLOOKUP($A99,INDIRECT("_"&amp;_xlfn.XLOOKUP(AW$2,WatchbillMONTHLY!$A$54:$U$54,OFFSET(WatchbillMONTHLY!$A$54:$U$54,1,2))),INDIRECT("_"&amp;_xlfn.XLOOKUP(AW$2,WatchbillMONTHLY!$A$54:$U$54,OFFSET(WatchbillMONTHLY!$A$54:$U$54,1,2))))=$A99,_xlfn.XLOOKUP(AW$2,WatchbillMONTHLY!$A$54:$U$54,OFFSET(WatchbillMONTHLY!$A$54:$U$54,1,2)),FALSE),TRUE,FALSE)),
IF(_xlfn.XLOOKUP(AW$2,WatchbillMONTHLY!$A$71:$U$71,OFFSET(WatchbillMONTHLY!$A$71:$U$71,1,2))=IF(_xlfn.XLOOKUP($A99,INDIRECT("_"&amp;_xlfn.XLOOKUP(AW$2,WatchbillMONTHLY!$A$71:$U$71,OFFSET(WatchbillMONTHLY!$A$71:$U$71,1,2))),INDIRECT("_"&amp;_xlfn.XLOOKUP(AW$2,WatchbillMONTHLY!$A$71:$U$71,OFFSET(WatchbillMONTHLY!$A$71:$U$71,1,2))))=$A99,_xlfn.XLOOKUP(AW$2,WatchbillMONTHLY!$A$71:$U$71,OFFSET(WatchbillMONTHLY!$A$71:$U$71,1,2)),FALSE),TRUE,FALSE)),
IF(_xlfn.XLOOKUP(AW$2,WatchbillMONTHLY!$A$88:$U$88,OFFSET(WatchbillMONTHLY!$A$88:$U$88,1,2))=IF(_xlfn.XLOOKUP($A99,INDIRECT("_"&amp;_xlfn.XLOOKUP(AW$2,WatchbillMONTHLY!$A$88:$U$88,OFFSET(WatchbillMONTHLY!$A$88:$U$88,1,2))),INDIRECT("_"&amp;_xlfn.XLOOKUP(AW$2,WatchbillMONTHLY!$A$88:$U$88,OFFSET(WatchbillMONTHLY!$A$88:$U$88,1,2))))=$A99,_xlfn.XLOOKUP(AW$2,WatchbillMONTHLY!$A$88:$U$88,OFFSET(WatchbillMONTHLY!$A$88:$U$88,1,2)),FALSE),TRUE,FALSE)),
FALSE),FALSE)</f>
        <v>0</v>
      </c>
      <c r="AX99" s="209" t="b" cm="1">
        <f t="array" aca="1" ref="AX99" ca="1">IF(AND($A99 &gt; 0, Q99 &gt; 0,AX$2&lt;MiscFormulas!$A$5+1),
_xlfn.IFNA(
_xlfn.IFNA(
_xlfn.IFNA(
_xlfn.IFNA(
_xlfn.IFNA(
_xlfn.IFNA(
IF(_xlfn.XLOOKUP(AX$2,WatchbillMONTHLY!$A$3:$U$3,OFFSET(WatchbillMONTHLY!$A$3:$U$3,1,2))=IF(_xlfn.XLOOKUP($A99,INDIRECT("_"&amp;_xlfn.XLOOKUP(AX$2,WatchbillMONTHLY!$A$3:$U$3,OFFSET(WatchbillMONTHLY!$A$3:$U$3,1,2))),INDIRECT("_"&amp;_xlfn.XLOOKUP(AX$2,WatchbillMONTHLY!$A$3:$U$3,OFFSET(WatchbillMONTHLY!$A$3:$U$3,1,2))))=$A99,_xlfn.XLOOKUP(AX$2,WatchbillMONTHLY!$A$3:$U$3,OFFSET(WatchbillMONTHLY!$A$3:$U$3,1,2)),FALSE),TRUE,FALSE),
IF(_xlfn.XLOOKUP(AX$2,WatchbillMONTHLY!$A$20:$U$20,OFFSET(WatchbillMONTHLY!$A$20:$U$20,1,2))=IF(_xlfn.XLOOKUP($A99,INDIRECT("_"&amp;_xlfn.XLOOKUP(AX$2,WatchbillMONTHLY!$A$20:$U$20,OFFSET(WatchbillMONTHLY!$A$20:$U$20,1,2))),INDIRECT("_"&amp;_xlfn.XLOOKUP(AX$2,WatchbillMONTHLY!$A$20:$U$20,OFFSET(WatchbillMONTHLY!$A$20:$U$20,1,2))))=$A99,_xlfn.XLOOKUP(AX$2,WatchbillMONTHLY!$A$20:$U$20,OFFSET(WatchbillMONTHLY!$A$20:$U$20,1,2)),FALSE),TRUE,FALSE)),
IF(_xlfn.XLOOKUP(AX$2,WatchbillMONTHLY!$A$37:$U$37,OFFSET(WatchbillMONTHLY!$A$37:$U$37,1,2))=IF(_xlfn.XLOOKUP($A99,INDIRECT("_"&amp;_xlfn.XLOOKUP(AX$2,WatchbillMONTHLY!$A$37:$U$37,OFFSET(WatchbillMONTHLY!$A$37:$U$37,1,2))),INDIRECT("_"&amp;_xlfn.XLOOKUP(AX$2,WatchbillMONTHLY!$A$37:$U$37,OFFSET(WatchbillMONTHLY!$A$37:$U$37,1,2))))=$A99,_xlfn.XLOOKUP(AX$2,WatchbillMONTHLY!$A$37:$U$37,OFFSET(WatchbillMONTHLY!$A$37:$U$37,1,2)),FALSE),TRUE,FALSE)),
IF(_xlfn.XLOOKUP(AX$2,WatchbillMONTHLY!$A$54:$U$54,OFFSET(WatchbillMONTHLY!$A$54:$U$54,1,2))=IF(_xlfn.XLOOKUP($A99,INDIRECT("_"&amp;_xlfn.XLOOKUP(AX$2,WatchbillMONTHLY!$A$54:$U$54,OFFSET(WatchbillMONTHLY!$A$54:$U$54,1,2))),INDIRECT("_"&amp;_xlfn.XLOOKUP(AX$2,WatchbillMONTHLY!$A$54:$U$54,OFFSET(WatchbillMONTHLY!$A$54:$U$54,1,2))))=$A99,_xlfn.XLOOKUP(AX$2,WatchbillMONTHLY!$A$54:$U$54,OFFSET(WatchbillMONTHLY!$A$54:$U$54,1,2)),FALSE),TRUE,FALSE)),
IF(_xlfn.XLOOKUP(AX$2,WatchbillMONTHLY!$A$71:$U$71,OFFSET(WatchbillMONTHLY!$A$71:$U$71,1,2))=IF(_xlfn.XLOOKUP($A99,INDIRECT("_"&amp;_xlfn.XLOOKUP(AX$2,WatchbillMONTHLY!$A$71:$U$71,OFFSET(WatchbillMONTHLY!$A$71:$U$71,1,2))),INDIRECT("_"&amp;_xlfn.XLOOKUP(AX$2,WatchbillMONTHLY!$A$71:$U$71,OFFSET(WatchbillMONTHLY!$A$71:$U$71,1,2))))=$A99,_xlfn.XLOOKUP(AX$2,WatchbillMONTHLY!$A$71:$U$71,OFFSET(WatchbillMONTHLY!$A$71:$U$71,1,2)),FALSE),TRUE,FALSE)),
IF(_xlfn.XLOOKUP(AX$2,WatchbillMONTHLY!$A$88:$U$88,OFFSET(WatchbillMONTHLY!$A$88:$U$88,1,2))=IF(_xlfn.XLOOKUP($A99,INDIRECT("_"&amp;_xlfn.XLOOKUP(AX$2,WatchbillMONTHLY!$A$88:$U$88,OFFSET(WatchbillMONTHLY!$A$88:$U$88,1,2))),INDIRECT("_"&amp;_xlfn.XLOOKUP(AX$2,WatchbillMONTHLY!$A$88:$U$88,OFFSET(WatchbillMONTHLY!$A$88:$U$88,1,2))))=$A99,_xlfn.XLOOKUP(AX$2,WatchbillMONTHLY!$A$88:$U$88,OFFSET(WatchbillMONTHLY!$A$88:$U$88,1,2)),FALSE),TRUE,FALSE)),
FALSE),FALSE)</f>
        <v>0</v>
      </c>
      <c r="AY99" s="209" t="b" cm="1">
        <f t="array" aca="1" ref="AY99" ca="1">IF(AND($A99 &gt; 0, R99 &gt; 0,AY$2&lt;MiscFormulas!$A$5+1),
_xlfn.IFNA(
_xlfn.IFNA(
_xlfn.IFNA(
_xlfn.IFNA(
_xlfn.IFNA(
_xlfn.IFNA(
IF(_xlfn.XLOOKUP(AY$2,WatchbillMONTHLY!$A$3:$U$3,OFFSET(WatchbillMONTHLY!$A$3:$U$3,1,2))=IF(_xlfn.XLOOKUP($A99,INDIRECT("_"&amp;_xlfn.XLOOKUP(AY$2,WatchbillMONTHLY!$A$3:$U$3,OFFSET(WatchbillMONTHLY!$A$3:$U$3,1,2))),INDIRECT("_"&amp;_xlfn.XLOOKUP(AY$2,WatchbillMONTHLY!$A$3:$U$3,OFFSET(WatchbillMONTHLY!$A$3:$U$3,1,2))))=$A99,_xlfn.XLOOKUP(AY$2,WatchbillMONTHLY!$A$3:$U$3,OFFSET(WatchbillMONTHLY!$A$3:$U$3,1,2)),FALSE),TRUE,FALSE),
IF(_xlfn.XLOOKUP(AY$2,WatchbillMONTHLY!$A$20:$U$20,OFFSET(WatchbillMONTHLY!$A$20:$U$20,1,2))=IF(_xlfn.XLOOKUP($A99,INDIRECT("_"&amp;_xlfn.XLOOKUP(AY$2,WatchbillMONTHLY!$A$20:$U$20,OFFSET(WatchbillMONTHLY!$A$20:$U$20,1,2))),INDIRECT("_"&amp;_xlfn.XLOOKUP(AY$2,WatchbillMONTHLY!$A$20:$U$20,OFFSET(WatchbillMONTHLY!$A$20:$U$20,1,2))))=$A99,_xlfn.XLOOKUP(AY$2,WatchbillMONTHLY!$A$20:$U$20,OFFSET(WatchbillMONTHLY!$A$20:$U$20,1,2)),FALSE),TRUE,FALSE)),
IF(_xlfn.XLOOKUP(AY$2,WatchbillMONTHLY!$A$37:$U$37,OFFSET(WatchbillMONTHLY!$A$37:$U$37,1,2))=IF(_xlfn.XLOOKUP($A99,INDIRECT("_"&amp;_xlfn.XLOOKUP(AY$2,WatchbillMONTHLY!$A$37:$U$37,OFFSET(WatchbillMONTHLY!$A$37:$U$37,1,2))),INDIRECT("_"&amp;_xlfn.XLOOKUP(AY$2,WatchbillMONTHLY!$A$37:$U$37,OFFSET(WatchbillMONTHLY!$A$37:$U$37,1,2))))=$A99,_xlfn.XLOOKUP(AY$2,WatchbillMONTHLY!$A$37:$U$37,OFFSET(WatchbillMONTHLY!$A$37:$U$37,1,2)),FALSE),TRUE,FALSE)),
IF(_xlfn.XLOOKUP(AY$2,WatchbillMONTHLY!$A$54:$U$54,OFFSET(WatchbillMONTHLY!$A$54:$U$54,1,2))=IF(_xlfn.XLOOKUP($A99,INDIRECT("_"&amp;_xlfn.XLOOKUP(AY$2,WatchbillMONTHLY!$A$54:$U$54,OFFSET(WatchbillMONTHLY!$A$54:$U$54,1,2))),INDIRECT("_"&amp;_xlfn.XLOOKUP(AY$2,WatchbillMONTHLY!$A$54:$U$54,OFFSET(WatchbillMONTHLY!$A$54:$U$54,1,2))))=$A99,_xlfn.XLOOKUP(AY$2,WatchbillMONTHLY!$A$54:$U$54,OFFSET(WatchbillMONTHLY!$A$54:$U$54,1,2)),FALSE),TRUE,FALSE)),
IF(_xlfn.XLOOKUP(AY$2,WatchbillMONTHLY!$A$71:$U$71,OFFSET(WatchbillMONTHLY!$A$71:$U$71,1,2))=IF(_xlfn.XLOOKUP($A99,INDIRECT("_"&amp;_xlfn.XLOOKUP(AY$2,WatchbillMONTHLY!$A$71:$U$71,OFFSET(WatchbillMONTHLY!$A$71:$U$71,1,2))),INDIRECT("_"&amp;_xlfn.XLOOKUP(AY$2,WatchbillMONTHLY!$A$71:$U$71,OFFSET(WatchbillMONTHLY!$A$71:$U$71,1,2))))=$A99,_xlfn.XLOOKUP(AY$2,WatchbillMONTHLY!$A$71:$U$71,OFFSET(WatchbillMONTHLY!$A$71:$U$71,1,2)),FALSE),TRUE,FALSE)),
IF(_xlfn.XLOOKUP(AY$2,WatchbillMONTHLY!$A$88:$U$88,OFFSET(WatchbillMONTHLY!$A$88:$U$88,1,2))=IF(_xlfn.XLOOKUP($A99,INDIRECT("_"&amp;_xlfn.XLOOKUP(AY$2,WatchbillMONTHLY!$A$88:$U$88,OFFSET(WatchbillMONTHLY!$A$88:$U$88,1,2))),INDIRECT("_"&amp;_xlfn.XLOOKUP(AY$2,WatchbillMONTHLY!$A$88:$U$88,OFFSET(WatchbillMONTHLY!$A$88:$U$88,1,2))))=$A99,_xlfn.XLOOKUP(AY$2,WatchbillMONTHLY!$A$88:$U$88,OFFSET(WatchbillMONTHLY!$A$88:$U$88,1,2)),FALSE),TRUE,FALSE)),
FALSE),FALSE)</f>
        <v>0</v>
      </c>
      <c r="AZ99" s="209" t="b" cm="1">
        <f t="array" aca="1" ref="AZ99" ca="1">IF(AND($A99 &gt; 0, S99 &gt; 0,AZ$2&lt;MiscFormulas!$A$5+1),
_xlfn.IFNA(
_xlfn.IFNA(
_xlfn.IFNA(
_xlfn.IFNA(
_xlfn.IFNA(
_xlfn.IFNA(
IF(_xlfn.XLOOKUP(AZ$2,WatchbillMONTHLY!$A$3:$U$3,OFFSET(WatchbillMONTHLY!$A$3:$U$3,1,2))=IF(_xlfn.XLOOKUP($A99,INDIRECT("_"&amp;_xlfn.XLOOKUP(AZ$2,WatchbillMONTHLY!$A$3:$U$3,OFFSET(WatchbillMONTHLY!$A$3:$U$3,1,2))),INDIRECT("_"&amp;_xlfn.XLOOKUP(AZ$2,WatchbillMONTHLY!$A$3:$U$3,OFFSET(WatchbillMONTHLY!$A$3:$U$3,1,2))))=$A99,_xlfn.XLOOKUP(AZ$2,WatchbillMONTHLY!$A$3:$U$3,OFFSET(WatchbillMONTHLY!$A$3:$U$3,1,2)),FALSE),TRUE,FALSE),
IF(_xlfn.XLOOKUP(AZ$2,WatchbillMONTHLY!$A$20:$U$20,OFFSET(WatchbillMONTHLY!$A$20:$U$20,1,2))=IF(_xlfn.XLOOKUP($A99,INDIRECT("_"&amp;_xlfn.XLOOKUP(AZ$2,WatchbillMONTHLY!$A$20:$U$20,OFFSET(WatchbillMONTHLY!$A$20:$U$20,1,2))),INDIRECT("_"&amp;_xlfn.XLOOKUP(AZ$2,WatchbillMONTHLY!$A$20:$U$20,OFFSET(WatchbillMONTHLY!$A$20:$U$20,1,2))))=$A99,_xlfn.XLOOKUP(AZ$2,WatchbillMONTHLY!$A$20:$U$20,OFFSET(WatchbillMONTHLY!$A$20:$U$20,1,2)),FALSE),TRUE,FALSE)),
IF(_xlfn.XLOOKUP(AZ$2,WatchbillMONTHLY!$A$37:$U$37,OFFSET(WatchbillMONTHLY!$A$37:$U$37,1,2))=IF(_xlfn.XLOOKUP($A99,INDIRECT("_"&amp;_xlfn.XLOOKUP(AZ$2,WatchbillMONTHLY!$A$37:$U$37,OFFSET(WatchbillMONTHLY!$A$37:$U$37,1,2))),INDIRECT("_"&amp;_xlfn.XLOOKUP(AZ$2,WatchbillMONTHLY!$A$37:$U$37,OFFSET(WatchbillMONTHLY!$A$37:$U$37,1,2))))=$A99,_xlfn.XLOOKUP(AZ$2,WatchbillMONTHLY!$A$37:$U$37,OFFSET(WatchbillMONTHLY!$A$37:$U$37,1,2)),FALSE),TRUE,FALSE)),
IF(_xlfn.XLOOKUP(AZ$2,WatchbillMONTHLY!$A$54:$U$54,OFFSET(WatchbillMONTHLY!$A$54:$U$54,1,2))=IF(_xlfn.XLOOKUP($A99,INDIRECT("_"&amp;_xlfn.XLOOKUP(AZ$2,WatchbillMONTHLY!$A$54:$U$54,OFFSET(WatchbillMONTHLY!$A$54:$U$54,1,2))),INDIRECT("_"&amp;_xlfn.XLOOKUP(AZ$2,WatchbillMONTHLY!$A$54:$U$54,OFFSET(WatchbillMONTHLY!$A$54:$U$54,1,2))))=$A99,_xlfn.XLOOKUP(AZ$2,WatchbillMONTHLY!$A$54:$U$54,OFFSET(WatchbillMONTHLY!$A$54:$U$54,1,2)),FALSE),TRUE,FALSE)),
IF(_xlfn.XLOOKUP(AZ$2,WatchbillMONTHLY!$A$71:$U$71,OFFSET(WatchbillMONTHLY!$A$71:$U$71,1,2))=IF(_xlfn.XLOOKUP($A99,INDIRECT("_"&amp;_xlfn.XLOOKUP(AZ$2,WatchbillMONTHLY!$A$71:$U$71,OFFSET(WatchbillMONTHLY!$A$71:$U$71,1,2))),INDIRECT("_"&amp;_xlfn.XLOOKUP(AZ$2,WatchbillMONTHLY!$A$71:$U$71,OFFSET(WatchbillMONTHLY!$A$71:$U$71,1,2))))=$A99,_xlfn.XLOOKUP(AZ$2,WatchbillMONTHLY!$A$71:$U$71,OFFSET(WatchbillMONTHLY!$A$71:$U$71,1,2)),FALSE),TRUE,FALSE)),
IF(_xlfn.XLOOKUP(AZ$2,WatchbillMONTHLY!$A$88:$U$88,OFFSET(WatchbillMONTHLY!$A$88:$U$88,1,2))=IF(_xlfn.XLOOKUP($A99,INDIRECT("_"&amp;_xlfn.XLOOKUP(AZ$2,WatchbillMONTHLY!$A$88:$U$88,OFFSET(WatchbillMONTHLY!$A$88:$U$88,1,2))),INDIRECT("_"&amp;_xlfn.XLOOKUP(AZ$2,WatchbillMONTHLY!$A$88:$U$88,OFFSET(WatchbillMONTHLY!$A$88:$U$88,1,2))))=$A99,_xlfn.XLOOKUP(AZ$2,WatchbillMONTHLY!$A$88:$U$88,OFFSET(WatchbillMONTHLY!$A$88:$U$88,1,2)),FALSE),TRUE,FALSE)),
FALSE),FALSE)</f>
        <v>0</v>
      </c>
      <c r="BA99" s="209" t="b" cm="1">
        <f t="array" aca="1" ref="BA99" ca="1">IF(AND($A99 &gt; 0, T99 &gt; 0,BA$2&lt;MiscFormulas!$A$5+1),
_xlfn.IFNA(
_xlfn.IFNA(
_xlfn.IFNA(
_xlfn.IFNA(
_xlfn.IFNA(
_xlfn.IFNA(
IF(_xlfn.XLOOKUP(BA$2,WatchbillMONTHLY!$A$3:$U$3,OFFSET(WatchbillMONTHLY!$A$3:$U$3,1,2))=IF(_xlfn.XLOOKUP($A99,INDIRECT("_"&amp;_xlfn.XLOOKUP(BA$2,WatchbillMONTHLY!$A$3:$U$3,OFFSET(WatchbillMONTHLY!$A$3:$U$3,1,2))),INDIRECT("_"&amp;_xlfn.XLOOKUP(BA$2,WatchbillMONTHLY!$A$3:$U$3,OFFSET(WatchbillMONTHLY!$A$3:$U$3,1,2))))=$A99,_xlfn.XLOOKUP(BA$2,WatchbillMONTHLY!$A$3:$U$3,OFFSET(WatchbillMONTHLY!$A$3:$U$3,1,2)),FALSE),TRUE,FALSE),
IF(_xlfn.XLOOKUP(BA$2,WatchbillMONTHLY!$A$20:$U$20,OFFSET(WatchbillMONTHLY!$A$20:$U$20,1,2))=IF(_xlfn.XLOOKUP($A99,INDIRECT("_"&amp;_xlfn.XLOOKUP(BA$2,WatchbillMONTHLY!$A$20:$U$20,OFFSET(WatchbillMONTHLY!$A$20:$U$20,1,2))),INDIRECT("_"&amp;_xlfn.XLOOKUP(BA$2,WatchbillMONTHLY!$A$20:$U$20,OFFSET(WatchbillMONTHLY!$A$20:$U$20,1,2))))=$A99,_xlfn.XLOOKUP(BA$2,WatchbillMONTHLY!$A$20:$U$20,OFFSET(WatchbillMONTHLY!$A$20:$U$20,1,2)),FALSE),TRUE,FALSE)),
IF(_xlfn.XLOOKUP(BA$2,WatchbillMONTHLY!$A$37:$U$37,OFFSET(WatchbillMONTHLY!$A$37:$U$37,1,2))=IF(_xlfn.XLOOKUP($A99,INDIRECT("_"&amp;_xlfn.XLOOKUP(BA$2,WatchbillMONTHLY!$A$37:$U$37,OFFSET(WatchbillMONTHLY!$A$37:$U$37,1,2))),INDIRECT("_"&amp;_xlfn.XLOOKUP(BA$2,WatchbillMONTHLY!$A$37:$U$37,OFFSET(WatchbillMONTHLY!$A$37:$U$37,1,2))))=$A99,_xlfn.XLOOKUP(BA$2,WatchbillMONTHLY!$A$37:$U$37,OFFSET(WatchbillMONTHLY!$A$37:$U$37,1,2)),FALSE),TRUE,FALSE)),
IF(_xlfn.XLOOKUP(BA$2,WatchbillMONTHLY!$A$54:$U$54,OFFSET(WatchbillMONTHLY!$A$54:$U$54,1,2))=IF(_xlfn.XLOOKUP($A99,INDIRECT("_"&amp;_xlfn.XLOOKUP(BA$2,WatchbillMONTHLY!$A$54:$U$54,OFFSET(WatchbillMONTHLY!$A$54:$U$54,1,2))),INDIRECT("_"&amp;_xlfn.XLOOKUP(BA$2,WatchbillMONTHLY!$A$54:$U$54,OFFSET(WatchbillMONTHLY!$A$54:$U$54,1,2))))=$A99,_xlfn.XLOOKUP(BA$2,WatchbillMONTHLY!$A$54:$U$54,OFFSET(WatchbillMONTHLY!$A$54:$U$54,1,2)),FALSE),TRUE,FALSE)),
IF(_xlfn.XLOOKUP(BA$2,WatchbillMONTHLY!$A$71:$U$71,OFFSET(WatchbillMONTHLY!$A$71:$U$71,1,2))=IF(_xlfn.XLOOKUP($A99,INDIRECT("_"&amp;_xlfn.XLOOKUP(BA$2,WatchbillMONTHLY!$A$71:$U$71,OFFSET(WatchbillMONTHLY!$A$71:$U$71,1,2))),INDIRECT("_"&amp;_xlfn.XLOOKUP(BA$2,WatchbillMONTHLY!$A$71:$U$71,OFFSET(WatchbillMONTHLY!$A$71:$U$71,1,2))))=$A99,_xlfn.XLOOKUP(BA$2,WatchbillMONTHLY!$A$71:$U$71,OFFSET(WatchbillMONTHLY!$A$71:$U$71,1,2)),FALSE),TRUE,FALSE)),
IF(_xlfn.XLOOKUP(BA$2,WatchbillMONTHLY!$A$88:$U$88,OFFSET(WatchbillMONTHLY!$A$88:$U$88,1,2))=IF(_xlfn.XLOOKUP($A99,INDIRECT("_"&amp;_xlfn.XLOOKUP(BA$2,WatchbillMONTHLY!$A$88:$U$88,OFFSET(WatchbillMONTHLY!$A$88:$U$88,1,2))),INDIRECT("_"&amp;_xlfn.XLOOKUP(BA$2,WatchbillMONTHLY!$A$88:$U$88,OFFSET(WatchbillMONTHLY!$A$88:$U$88,1,2))))=$A99,_xlfn.XLOOKUP(BA$2,WatchbillMONTHLY!$A$88:$U$88,OFFSET(WatchbillMONTHLY!$A$88:$U$88,1,2)),FALSE),TRUE,FALSE)),
FALSE),FALSE)</f>
        <v>0</v>
      </c>
      <c r="BB99" s="209" t="b" cm="1">
        <f t="array" aca="1" ref="BB99" ca="1">IF(AND($A99 &gt; 0, U99 &gt; 0,BB$2&lt;MiscFormulas!$A$5+1),
_xlfn.IFNA(
_xlfn.IFNA(
_xlfn.IFNA(
_xlfn.IFNA(
_xlfn.IFNA(
_xlfn.IFNA(
IF(_xlfn.XLOOKUP(BB$2,WatchbillMONTHLY!$A$3:$U$3,OFFSET(WatchbillMONTHLY!$A$3:$U$3,1,2))=IF(_xlfn.XLOOKUP($A99,INDIRECT("_"&amp;_xlfn.XLOOKUP(BB$2,WatchbillMONTHLY!$A$3:$U$3,OFFSET(WatchbillMONTHLY!$A$3:$U$3,1,2))),INDIRECT("_"&amp;_xlfn.XLOOKUP(BB$2,WatchbillMONTHLY!$A$3:$U$3,OFFSET(WatchbillMONTHLY!$A$3:$U$3,1,2))))=$A99,_xlfn.XLOOKUP(BB$2,WatchbillMONTHLY!$A$3:$U$3,OFFSET(WatchbillMONTHLY!$A$3:$U$3,1,2)),FALSE),TRUE,FALSE),
IF(_xlfn.XLOOKUP(BB$2,WatchbillMONTHLY!$A$20:$U$20,OFFSET(WatchbillMONTHLY!$A$20:$U$20,1,2))=IF(_xlfn.XLOOKUP($A99,INDIRECT("_"&amp;_xlfn.XLOOKUP(BB$2,WatchbillMONTHLY!$A$20:$U$20,OFFSET(WatchbillMONTHLY!$A$20:$U$20,1,2))),INDIRECT("_"&amp;_xlfn.XLOOKUP(BB$2,WatchbillMONTHLY!$A$20:$U$20,OFFSET(WatchbillMONTHLY!$A$20:$U$20,1,2))))=$A99,_xlfn.XLOOKUP(BB$2,WatchbillMONTHLY!$A$20:$U$20,OFFSET(WatchbillMONTHLY!$A$20:$U$20,1,2)),FALSE),TRUE,FALSE)),
IF(_xlfn.XLOOKUP(BB$2,WatchbillMONTHLY!$A$37:$U$37,OFFSET(WatchbillMONTHLY!$A$37:$U$37,1,2))=IF(_xlfn.XLOOKUP($A99,INDIRECT("_"&amp;_xlfn.XLOOKUP(BB$2,WatchbillMONTHLY!$A$37:$U$37,OFFSET(WatchbillMONTHLY!$A$37:$U$37,1,2))),INDIRECT("_"&amp;_xlfn.XLOOKUP(BB$2,WatchbillMONTHLY!$A$37:$U$37,OFFSET(WatchbillMONTHLY!$A$37:$U$37,1,2))))=$A99,_xlfn.XLOOKUP(BB$2,WatchbillMONTHLY!$A$37:$U$37,OFFSET(WatchbillMONTHLY!$A$37:$U$37,1,2)),FALSE),TRUE,FALSE)),
IF(_xlfn.XLOOKUP(BB$2,WatchbillMONTHLY!$A$54:$U$54,OFFSET(WatchbillMONTHLY!$A$54:$U$54,1,2))=IF(_xlfn.XLOOKUP($A99,INDIRECT("_"&amp;_xlfn.XLOOKUP(BB$2,WatchbillMONTHLY!$A$54:$U$54,OFFSET(WatchbillMONTHLY!$A$54:$U$54,1,2))),INDIRECT("_"&amp;_xlfn.XLOOKUP(BB$2,WatchbillMONTHLY!$A$54:$U$54,OFFSET(WatchbillMONTHLY!$A$54:$U$54,1,2))))=$A99,_xlfn.XLOOKUP(BB$2,WatchbillMONTHLY!$A$54:$U$54,OFFSET(WatchbillMONTHLY!$A$54:$U$54,1,2)),FALSE),TRUE,FALSE)),
IF(_xlfn.XLOOKUP(BB$2,WatchbillMONTHLY!$A$71:$U$71,OFFSET(WatchbillMONTHLY!$A$71:$U$71,1,2))=IF(_xlfn.XLOOKUP($A99,INDIRECT("_"&amp;_xlfn.XLOOKUP(BB$2,WatchbillMONTHLY!$A$71:$U$71,OFFSET(WatchbillMONTHLY!$A$71:$U$71,1,2))),INDIRECT("_"&amp;_xlfn.XLOOKUP(BB$2,WatchbillMONTHLY!$A$71:$U$71,OFFSET(WatchbillMONTHLY!$A$71:$U$71,1,2))))=$A99,_xlfn.XLOOKUP(BB$2,WatchbillMONTHLY!$A$71:$U$71,OFFSET(WatchbillMONTHLY!$A$71:$U$71,1,2)),FALSE),TRUE,FALSE)),
IF(_xlfn.XLOOKUP(BB$2,WatchbillMONTHLY!$A$88:$U$88,OFFSET(WatchbillMONTHLY!$A$88:$U$88,1,2))=IF(_xlfn.XLOOKUP($A99,INDIRECT("_"&amp;_xlfn.XLOOKUP(BB$2,WatchbillMONTHLY!$A$88:$U$88,OFFSET(WatchbillMONTHLY!$A$88:$U$88,1,2))),INDIRECT("_"&amp;_xlfn.XLOOKUP(BB$2,WatchbillMONTHLY!$A$88:$U$88,OFFSET(WatchbillMONTHLY!$A$88:$U$88,1,2))))=$A99,_xlfn.XLOOKUP(BB$2,WatchbillMONTHLY!$A$88:$U$88,OFFSET(WatchbillMONTHLY!$A$88:$U$88,1,2)),FALSE),TRUE,FALSE)),
FALSE),FALSE)</f>
        <v>0</v>
      </c>
      <c r="BC99" s="209" t="b" cm="1">
        <f t="array" aca="1" ref="BC99" ca="1">IF(AND($A99 &gt; 0, V99 &gt; 0,BC$2&lt;MiscFormulas!$A$5+1),
_xlfn.IFNA(
_xlfn.IFNA(
_xlfn.IFNA(
_xlfn.IFNA(
_xlfn.IFNA(
_xlfn.IFNA(
IF(_xlfn.XLOOKUP(BC$2,WatchbillMONTHLY!$A$3:$U$3,OFFSET(WatchbillMONTHLY!$A$3:$U$3,1,2))=IF(_xlfn.XLOOKUP($A99,INDIRECT("_"&amp;_xlfn.XLOOKUP(BC$2,WatchbillMONTHLY!$A$3:$U$3,OFFSET(WatchbillMONTHLY!$A$3:$U$3,1,2))),INDIRECT("_"&amp;_xlfn.XLOOKUP(BC$2,WatchbillMONTHLY!$A$3:$U$3,OFFSET(WatchbillMONTHLY!$A$3:$U$3,1,2))))=$A99,_xlfn.XLOOKUP(BC$2,WatchbillMONTHLY!$A$3:$U$3,OFFSET(WatchbillMONTHLY!$A$3:$U$3,1,2)),FALSE),TRUE,FALSE),
IF(_xlfn.XLOOKUP(BC$2,WatchbillMONTHLY!$A$20:$U$20,OFFSET(WatchbillMONTHLY!$A$20:$U$20,1,2))=IF(_xlfn.XLOOKUP($A99,INDIRECT("_"&amp;_xlfn.XLOOKUP(BC$2,WatchbillMONTHLY!$A$20:$U$20,OFFSET(WatchbillMONTHLY!$A$20:$U$20,1,2))),INDIRECT("_"&amp;_xlfn.XLOOKUP(BC$2,WatchbillMONTHLY!$A$20:$U$20,OFFSET(WatchbillMONTHLY!$A$20:$U$20,1,2))))=$A99,_xlfn.XLOOKUP(BC$2,WatchbillMONTHLY!$A$20:$U$20,OFFSET(WatchbillMONTHLY!$A$20:$U$20,1,2)),FALSE),TRUE,FALSE)),
IF(_xlfn.XLOOKUP(BC$2,WatchbillMONTHLY!$A$37:$U$37,OFFSET(WatchbillMONTHLY!$A$37:$U$37,1,2))=IF(_xlfn.XLOOKUP($A99,INDIRECT("_"&amp;_xlfn.XLOOKUP(BC$2,WatchbillMONTHLY!$A$37:$U$37,OFFSET(WatchbillMONTHLY!$A$37:$U$37,1,2))),INDIRECT("_"&amp;_xlfn.XLOOKUP(BC$2,WatchbillMONTHLY!$A$37:$U$37,OFFSET(WatchbillMONTHLY!$A$37:$U$37,1,2))))=$A99,_xlfn.XLOOKUP(BC$2,WatchbillMONTHLY!$A$37:$U$37,OFFSET(WatchbillMONTHLY!$A$37:$U$37,1,2)),FALSE),TRUE,FALSE)),
IF(_xlfn.XLOOKUP(BC$2,WatchbillMONTHLY!$A$54:$U$54,OFFSET(WatchbillMONTHLY!$A$54:$U$54,1,2))=IF(_xlfn.XLOOKUP($A99,INDIRECT("_"&amp;_xlfn.XLOOKUP(BC$2,WatchbillMONTHLY!$A$54:$U$54,OFFSET(WatchbillMONTHLY!$A$54:$U$54,1,2))),INDIRECT("_"&amp;_xlfn.XLOOKUP(BC$2,WatchbillMONTHLY!$A$54:$U$54,OFFSET(WatchbillMONTHLY!$A$54:$U$54,1,2))))=$A99,_xlfn.XLOOKUP(BC$2,WatchbillMONTHLY!$A$54:$U$54,OFFSET(WatchbillMONTHLY!$A$54:$U$54,1,2)),FALSE),TRUE,FALSE)),
IF(_xlfn.XLOOKUP(BC$2,WatchbillMONTHLY!$A$71:$U$71,OFFSET(WatchbillMONTHLY!$A$71:$U$71,1,2))=IF(_xlfn.XLOOKUP($A99,INDIRECT("_"&amp;_xlfn.XLOOKUP(BC$2,WatchbillMONTHLY!$A$71:$U$71,OFFSET(WatchbillMONTHLY!$A$71:$U$71,1,2))),INDIRECT("_"&amp;_xlfn.XLOOKUP(BC$2,WatchbillMONTHLY!$A$71:$U$71,OFFSET(WatchbillMONTHLY!$A$71:$U$71,1,2))))=$A99,_xlfn.XLOOKUP(BC$2,WatchbillMONTHLY!$A$71:$U$71,OFFSET(WatchbillMONTHLY!$A$71:$U$71,1,2)),FALSE),TRUE,FALSE)),
IF(_xlfn.XLOOKUP(BC$2,WatchbillMONTHLY!$A$88:$U$88,OFFSET(WatchbillMONTHLY!$A$88:$U$88,1,2))=IF(_xlfn.XLOOKUP($A99,INDIRECT("_"&amp;_xlfn.XLOOKUP(BC$2,WatchbillMONTHLY!$A$88:$U$88,OFFSET(WatchbillMONTHLY!$A$88:$U$88,1,2))),INDIRECT("_"&amp;_xlfn.XLOOKUP(BC$2,WatchbillMONTHLY!$A$88:$U$88,OFFSET(WatchbillMONTHLY!$A$88:$U$88,1,2))))=$A99,_xlfn.XLOOKUP(BC$2,WatchbillMONTHLY!$A$88:$U$88,OFFSET(WatchbillMONTHLY!$A$88:$U$88,1,2)),FALSE),TRUE,FALSE)),
FALSE),FALSE)</f>
        <v>0</v>
      </c>
      <c r="BD99" s="209" t="b" cm="1">
        <f t="array" aca="1" ref="BD99" ca="1">IF(AND($A99 &gt; 0, W99 &gt; 0,BD$2&lt;MiscFormulas!$A$5+1),
_xlfn.IFNA(
_xlfn.IFNA(
_xlfn.IFNA(
_xlfn.IFNA(
_xlfn.IFNA(
_xlfn.IFNA(
IF(_xlfn.XLOOKUP(BD$2,WatchbillMONTHLY!$A$3:$U$3,OFFSET(WatchbillMONTHLY!$A$3:$U$3,1,2))=IF(_xlfn.XLOOKUP($A99,INDIRECT("_"&amp;_xlfn.XLOOKUP(BD$2,WatchbillMONTHLY!$A$3:$U$3,OFFSET(WatchbillMONTHLY!$A$3:$U$3,1,2))),INDIRECT("_"&amp;_xlfn.XLOOKUP(BD$2,WatchbillMONTHLY!$A$3:$U$3,OFFSET(WatchbillMONTHLY!$A$3:$U$3,1,2))))=$A99,_xlfn.XLOOKUP(BD$2,WatchbillMONTHLY!$A$3:$U$3,OFFSET(WatchbillMONTHLY!$A$3:$U$3,1,2)),FALSE),TRUE,FALSE),
IF(_xlfn.XLOOKUP(BD$2,WatchbillMONTHLY!$A$20:$U$20,OFFSET(WatchbillMONTHLY!$A$20:$U$20,1,2))=IF(_xlfn.XLOOKUP($A99,INDIRECT("_"&amp;_xlfn.XLOOKUP(BD$2,WatchbillMONTHLY!$A$20:$U$20,OFFSET(WatchbillMONTHLY!$A$20:$U$20,1,2))),INDIRECT("_"&amp;_xlfn.XLOOKUP(BD$2,WatchbillMONTHLY!$A$20:$U$20,OFFSET(WatchbillMONTHLY!$A$20:$U$20,1,2))))=$A99,_xlfn.XLOOKUP(BD$2,WatchbillMONTHLY!$A$20:$U$20,OFFSET(WatchbillMONTHLY!$A$20:$U$20,1,2)),FALSE),TRUE,FALSE)),
IF(_xlfn.XLOOKUP(BD$2,WatchbillMONTHLY!$A$37:$U$37,OFFSET(WatchbillMONTHLY!$A$37:$U$37,1,2))=IF(_xlfn.XLOOKUP($A99,INDIRECT("_"&amp;_xlfn.XLOOKUP(BD$2,WatchbillMONTHLY!$A$37:$U$37,OFFSET(WatchbillMONTHLY!$A$37:$U$37,1,2))),INDIRECT("_"&amp;_xlfn.XLOOKUP(BD$2,WatchbillMONTHLY!$A$37:$U$37,OFFSET(WatchbillMONTHLY!$A$37:$U$37,1,2))))=$A99,_xlfn.XLOOKUP(BD$2,WatchbillMONTHLY!$A$37:$U$37,OFFSET(WatchbillMONTHLY!$A$37:$U$37,1,2)),FALSE),TRUE,FALSE)),
IF(_xlfn.XLOOKUP(BD$2,WatchbillMONTHLY!$A$54:$U$54,OFFSET(WatchbillMONTHLY!$A$54:$U$54,1,2))=IF(_xlfn.XLOOKUP($A99,INDIRECT("_"&amp;_xlfn.XLOOKUP(BD$2,WatchbillMONTHLY!$A$54:$U$54,OFFSET(WatchbillMONTHLY!$A$54:$U$54,1,2))),INDIRECT("_"&amp;_xlfn.XLOOKUP(BD$2,WatchbillMONTHLY!$A$54:$U$54,OFFSET(WatchbillMONTHLY!$A$54:$U$54,1,2))))=$A99,_xlfn.XLOOKUP(BD$2,WatchbillMONTHLY!$A$54:$U$54,OFFSET(WatchbillMONTHLY!$A$54:$U$54,1,2)),FALSE),TRUE,FALSE)),
IF(_xlfn.XLOOKUP(BD$2,WatchbillMONTHLY!$A$71:$U$71,OFFSET(WatchbillMONTHLY!$A$71:$U$71,1,2))=IF(_xlfn.XLOOKUP($A99,INDIRECT("_"&amp;_xlfn.XLOOKUP(BD$2,WatchbillMONTHLY!$A$71:$U$71,OFFSET(WatchbillMONTHLY!$A$71:$U$71,1,2))),INDIRECT("_"&amp;_xlfn.XLOOKUP(BD$2,WatchbillMONTHLY!$A$71:$U$71,OFFSET(WatchbillMONTHLY!$A$71:$U$71,1,2))))=$A99,_xlfn.XLOOKUP(BD$2,WatchbillMONTHLY!$A$71:$U$71,OFFSET(WatchbillMONTHLY!$A$71:$U$71,1,2)),FALSE),TRUE,FALSE)),
IF(_xlfn.XLOOKUP(BD$2,WatchbillMONTHLY!$A$88:$U$88,OFFSET(WatchbillMONTHLY!$A$88:$U$88,1,2))=IF(_xlfn.XLOOKUP($A99,INDIRECT("_"&amp;_xlfn.XLOOKUP(BD$2,WatchbillMONTHLY!$A$88:$U$88,OFFSET(WatchbillMONTHLY!$A$88:$U$88,1,2))),INDIRECT("_"&amp;_xlfn.XLOOKUP(BD$2,WatchbillMONTHLY!$A$88:$U$88,OFFSET(WatchbillMONTHLY!$A$88:$U$88,1,2))))=$A99,_xlfn.XLOOKUP(BD$2,WatchbillMONTHLY!$A$88:$U$88,OFFSET(WatchbillMONTHLY!$A$88:$U$88,1,2)),FALSE),TRUE,FALSE)),
FALSE),FALSE)</f>
        <v>0</v>
      </c>
      <c r="BE99" s="209" t="b" cm="1">
        <f t="array" aca="1" ref="BE99" ca="1">IF(AND($A99 &gt; 0, X99 &gt; 0,BE$2&lt;MiscFormulas!$A$5+1),
_xlfn.IFNA(
_xlfn.IFNA(
_xlfn.IFNA(
_xlfn.IFNA(
_xlfn.IFNA(
_xlfn.IFNA(
IF(_xlfn.XLOOKUP(BE$2,WatchbillMONTHLY!$A$3:$U$3,OFFSET(WatchbillMONTHLY!$A$3:$U$3,1,2))=IF(_xlfn.XLOOKUP($A99,INDIRECT("_"&amp;_xlfn.XLOOKUP(BE$2,WatchbillMONTHLY!$A$3:$U$3,OFFSET(WatchbillMONTHLY!$A$3:$U$3,1,2))),INDIRECT("_"&amp;_xlfn.XLOOKUP(BE$2,WatchbillMONTHLY!$A$3:$U$3,OFFSET(WatchbillMONTHLY!$A$3:$U$3,1,2))))=$A99,_xlfn.XLOOKUP(BE$2,WatchbillMONTHLY!$A$3:$U$3,OFFSET(WatchbillMONTHLY!$A$3:$U$3,1,2)),FALSE),TRUE,FALSE),
IF(_xlfn.XLOOKUP(BE$2,WatchbillMONTHLY!$A$20:$U$20,OFFSET(WatchbillMONTHLY!$A$20:$U$20,1,2))=IF(_xlfn.XLOOKUP($A99,INDIRECT("_"&amp;_xlfn.XLOOKUP(BE$2,WatchbillMONTHLY!$A$20:$U$20,OFFSET(WatchbillMONTHLY!$A$20:$U$20,1,2))),INDIRECT("_"&amp;_xlfn.XLOOKUP(BE$2,WatchbillMONTHLY!$A$20:$U$20,OFFSET(WatchbillMONTHLY!$A$20:$U$20,1,2))))=$A99,_xlfn.XLOOKUP(BE$2,WatchbillMONTHLY!$A$20:$U$20,OFFSET(WatchbillMONTHLY!$A$20:$U$20,1,2)),FALSE),TRUE,FALSE)),
IF(_xlfn.XLOOKUP(BE$2,WatchbillMONTHLY!$A$37:$U$37,OFFSET(WatchbillMONTHLY!$A$37:$U$37,1,2))=IF(_xlfn.XLOOKUP($A99,INDIRECT("_"&amp;_xlfn.XLOOKUP(BE$2,WatchbillMONTHLY!$A$37:$U$37,OFFSET(WatchbillMONTHLY!$A$37:$U$37,1,2))),INDIRECT("_"&amp;_xlfn.XLOOKUP(BE$2,WatchbillMONTHLY!$A$37:$U$37,OFFSET(WatchbillMONTHLY!$A$37:$U$37,1,2))))=$A99,_xlfn.XLOOKUP(BE$2,WatchbillMONTHLY!$A$37:$U$37,OFFSET(WatchbillMONTHLY!$A$37:$U$37,1,2)),FALSE),TRUE,FALSE)),
IF(_xlfn.XLOOKUP(BE$2,WatchbillMONTHLY!$A$54:$U$54,OFFSET(WatchbillMONTHLY!$A$54:$U$54,1,2))=IF(_xlfn.XLOOKUP($A99,INDIRECT("_"&amp;_xlfn.XLOOKUP(BE$2,WatchbillMONTHLY!$A$54:$U$54,OFFSET(WatchbillMONTHLY!$A$54:$U$54,1,2))),INDIRECT("_"&amp;_xlfn.XLOOKUP(BE$2,WatchbillMONTHLY!$A$54:$U$54,OFFSET(WatchbillMONTHLY!$A$54:$U$54,1,2))))=$A99,_xlfn.XLOOKUP(BE$2,WatchbillMONTHLY!$A$54:$U$54,OFFSET(WatchbillMONTHLY!$A$54:$U$54,1,2)),FALSE),TRUE,FALSE)),
IF(_xlfn.XLOOKUP(BE$2,WatchbillMONTHLY!$A$71:$U$71,OFFSET(WatchbillMONTHLY!$A$71:$U$71,1,2))=IF(_xlfn.XLOOKUP($A99,INDIRECT("_"&amp;_xlfn.XLOOKUP(BE$2,WatchbillMONTHLY!$A$71:$U$71,OFFSET(WatchbillMONTHLY!$A$71:$U$71,1,2))),INDIRECT("_"&amp;_xlfn.XLOOKUP(BE$2,WatchbillMONTHLY!$A$71:$U$71,OFFSET(WatchbillMONTHLY!$A$71:$U$71,1,2))))=$A99,_xlfn.XLOOKUP(BE$2,WatchbillMONTHLY!$A$71:$U$71,OFFSET(WatchbillMONTHLY!$A$71:$U$71,1,2)),FALSE),TRUE,FALSE)),
IF(_xlfn.XLOOKUP(BE$2,WatchbillMONTHLY!$A$88:$U$88,OFFSET(WatchbillMONTHLY!$A$88:$U$88,1,2))=IF(_xlfn.XLOOKUP($A99,INDIRECT("_"&amp;_xlfn.XLOOKUP(BE$2,WatchbillMONTHLY!$A$88:$U$88,OFFSET(WatchbillMONTHLY!$A$88:$U$88,1,2))),INDIRECT("_"&amp;_xlfn.XLOOKUP(BE$2,WatchbillMONTHLY!$A$88:$U$88,OFFSET(WatchbillMONTHLY!$A$88:$U$88,1,2))))=$A99,_xlfn.XLOOKUP(BE$2,WatchbillMONTHLY!$A$88:$U$88,OFFSET(WatchbillMONTHLY!$A$88:$U$88,1,2)),FALSE),TRUE,FALSE)),
FALSE),FALSE)</f>
        <v>0</v>
      </c>
      <c r="BF99" s="209" t="b" cm="1">
        <f t="array" aca="1" ref="BF99" ca="1">IF(AND($A99 &gt; 0, Y99 &gt; 0,BF$2&lt;MiscFormulas!$A$5+1),
_xlfn.IFNA(
_xlfn.IFNA(
_xlfn.IFNA(
_xlfn.IFNA(
_xlfn.IFNA(
_xlfn.IFNA(
IF(_xlfn.XLOOKUP(BF$2,WatchbillMONTHLY!$A$3:$U$3,OFFSET(WatchbillMONTHLY!$A$3:$U$3,1,2))=IF(_xlfn.XLOOKUP($A99,INDIRECT("_"&amp;_xlfn.XLOOKUP(BF$2,WatchbillMONTHLY!$A$3:$U$3,OFFSET(WatchbillMONTHLY!$A$3:$U$3,1,2))),INDIRECT("_"&amp;_xlfn.XLOOKUP(BF$2,WatchbillMONTHLY!$A$3:$U$3,OFFSET(WatchbillMONTHLY!$A$3:$U$3,1,2))))=$A99,_xlfn.XLOOKUP(BF$2,WatchbillMONTHLY!$A$3:$U$3,OFFSET(WatchbillMONTHLY!$A$3:$U$3,1,2)),FALSE),TRUE,FALSE),
IF(_xlfn.XLOOKUP(BF$2,WatchbillMONTHLY!$A$20:$U$20,OFFSET(WatchbillMONTHLY!$A$20:$U$20,1,2))=IF(_xlfn.XLOOKUP($A99,INDIRECT("_"&amp;_xlfn.XLOOKUP(BF$2,WatchbillMONTHLY!$A$20:$U$20,OFFSET(WatchbillMONTHLY!$A$20:$U$20,1,2))),INDIRECT("_"&amp;_xlfn.XLOOKUP(BF$2,WatchbillMONTHLY!$A$20:$U$20,OFFSET(WatchbillMONTHLY!$A$20:$U$20,1,2))))=$A99,_xlfn.XLOOKUP(BF$2,WatchbillMONTHLY!$A$20:$U$20,OFFSET(WatchbillMONTHLY!$A$20:$U$20,1,2)),FALSE),TRUE,FALSE)),
IF(_xlfn.XLOOKUP(BF$2,WatchbillMONTHLY!$A$37:$U$37,OFFSET(WatchbillMONTHLY!$A$37:$U$37,1,2))=IF(_xlfn.XLOOKUP($A99,INDIRECT("_"&amp;_xlfn.XLOOKUP(BF$2,WatchbillMONTHLY!$A$37:$U$37,OFFSET(WatchbillMONTHLY!$A$37:$U$37,1,2))),INDIRECT("_"&amp;_xlfn.XLOOKUP(BF$2,WatchbillMONTHLY!$A$37:$U$37,OFFSET(WatchbillMONTHLY!$A$37:$U$37,1,2))))=$A99,_xlfn.XLOOKUP(BF$2,WatchbillMONTHLY!$A$37:$U$37,OFFSET(WatchbillMONTHLY!$A$37:$U$37,1,2)),FALSE),TRUE,FALSE)),
IF(_xlfn.XLOOKUP(BF$2,WatchbillMONTHLY!$A$54:$U$54,OFFSET(WatchbillMONTHLY!$A$54:$U$54,1,2))=IF(_xlfn.XLOOKUP($A99,INDIRECT("_"&amp;_xlfn.XLOOKUP(BF$2,WatchbillMONTHLY!$A$54:$U$54,OFFSET(WatchbillMONTHLY!$A$54:$U$54,1,2))),INDIRECT("_"&amp;_xlfn.XLOOKUP(BF$2,WatchbillMONTHLY!$A$54:$U$54,OFFSET(WatchbillMONTHLY!$A$54:$U$54,1,2))))=$A99,_xlfn.XLOOKUP(BF$2,WatchbillMONTHLY!$A$54:$U$54,OFFSET(WatchbillMONTHLY!$A$54:$U$54,1,2)),FALSE),TRUE,FALSE)),
IF(_xlfn.XLOOKUP(BF$2,WatchbillMONTHLY!$A$71:$U$71,OFFSET(WatchbillMONTHLY!$A$71:$U$71,1,2))=IF(_xlfn.XLOOKUP($A99,INDIRECT("_"&amp;_xlfn.XLOOKUP(BF$2,WatchbillMONTHLY!$A$71:$U$71,OFFSET(WatchbillMONTHLY!$A$71:$U$71,1,2))),INDIRECT("_"&amp;_xlfn.XLOOKUP(BF$2,WatchbillMONTHLY!$A$71:$U$71,OFFSET(WatchbillMONTHLY!$A$71:$U$71,1,2))))=$A99,_xlfn.XLOOKUP(BF$2,WatchbillMONTHLY!$A$71:$U$71,OFFSET(WatchbillMONTHLY!$A$71:$U$71,1,2)),FALSE),TRUE,FALSE)),
IF(_xlfn.XLOOKUP(BF$2,WatchbillMONTHLY!$A$88:$U$88,OFFSET(WatchbillMONTHLY!$A$88:$U$88,1,2))=IF(_xlfn.XLOOKUP($A99,INDIRECT("_"&amp;_xlfn.XLOOKUP(BF$2,WatchbillMONTHLY!$A$88:$U$88,OFFSET(WatchbillMONTHLY!$A$88:$U$88,1,2))),INDIRECT("_"&amp;_xlfn.XLOOKUP(BF$2,WatchbillMONTHLY!$A$88:$U$88,OFFSET(WatchbillMONTHLY!$A$88:$U$88,1,2))))=$A99,_xlfn.XLOOKUP(BF$2,WatchbillMONTHLY!$A$88:$U$88,OFFSET(WatchbillMONTHLY!$A$88:$U$88,1,2)),FALSE),TRUE,FALSE)),
FALSE),FALSE)</f>
        <v>0</v>
      </c>
      <c r="BG99" s="209" t="b" cm="1">
        <f t="array" aca="1" ref="BG99" ca="1">IF(AND($A99 &gt; 0, Z99 &gt; 0,BG$2&lt;MiscFormulas!$A$5+1),
_xlfn.IFNA(
_xlfn.IFNA(
_xlfn.IFNA(
_xlfn.IFNA(
_xlfn.IFNA(
_xlfn.IFNA(
IF(_xlfn.XLOOKUP(BG$2,WatchbillMONTHLY!$A$3:$U$3,OFFSET(WatchbillMONTHLY!$A$3:$U$3,1,2))=IF(_xlfn.XLOOKUP($A99,INDIRECT("_"&amp;_xlfn.XLOOKUP(BG$2,WatchbillMONTHLY!$A$3:$U$3,OFFSET(WatchbillMONTHLY!$A$3:$U$3,1,2))),INDIRECT("_"&amp;_xlfn.XLOOKUP(BG$2,WatchbillMONTHLY!$A$3:$U$3,OFFSET(WatchbillMONTHLY!$A$3:$U$3,1,2))))=$A99,_xlfn.XLOOKUP(BG$2,WatchbillMONTHLY!$A$3:$U$3,OFFSET(WatchbillMONTHLY!$A$3:$U$3,1,2)),FALSE),TRUE,FALSE),
IF(_xlfn.XLOOKUP(BG$2,WatchbillMONTHLY!$A$20:$U$20,OFFSET(WatchbillMONTHLY!$A$20:$U$20,1,2))=IF(_xlfn.XLOOKUP($A99,INDIRECT("_"&amp;_xlfn.XLOOKUP(BG$2,WatchbillMONTHLY!$A$20:$U$20,OFFSET(WatchbillMONTHLY!$A$20:$U$20,1,2))),INDIRECT("_"&amp;_xlfn.XLOOKUP(BG$2,WatchbillMONTHLY!$A$20:$U$20,OFFSET(WatchbillMONTHLY!$A$20:$U$20,1,2))))=$A99,_xlfn.XLOOKUP(BG$2,WatchbillMONTHLY!$A$20:$U$20,OFFSET(WatchbillMONTHLY!$A$20:$U$20,1,2)),FALSE),TRUE,FALSE)),
IF(_xlfn.XLOOKUP(BG$2,WatchbillMONTHLY!$A$37:$U$37,OFFSET(WatchbillMONTHLY!$A$37:$U$37,1,2))=IF(_xlfn.XLOOKUP($A99,INDIRECT("_"&amp;_xlfn.XLOOKUP(BG$2,WatchbillMONTHLY!$A$37:$U$37,OFFSET(WatchbillMONTHLY!$A$37:$U$37,1,2))),INDIRECT("_"&amp;_xlfn.XLOOKUP(BG$2,WatchbillMONTHLY!$A$37:$U$37,OFFSET(WatchbillMONTHLY!$A$37:$U$37,1,2))))=$A99,_xlfn.XLOOKUP(BG$2,WatchbillMONTHLY!$A$37:$U$37,OFFSET(WatchbillMONTHLY!$A$37:$U$37,1,2)),FALSE),TRUE,FALSE)),
IF(_xlfn.XLOOKUP(BG$2,WatchbillMONTHLY!$A$54:$U$54,OFFSET(WatchbillMONTHLY!$A$54:$U$54,1,2))=IF(_xlfn.XLOOKUP($A99,INDIRECT("_"&amp;_xlfn.XLOOKUP(BG$2,WatchbillMONTHLY!$A$54:$U$54,OFFSET(WatchbillMONTHLY!$A$54:$U$54,1,2))),INDIRECT("_"&amp;_xlfn.XLOOKUP(BG$2,WatchbillMONTHLY!$A$54:$U$54,OFFSET(WatchbillMONTHLY!$A$54:$U$54,1,2))))=$A99,_xlfn.XLOOKUP(BG$2,WatchbillMONTHLY!$A$54:$U$54,OFFSET(WatchbillMONTHLY!$A$54:$U$54,1,2)),FALSE),TRUE,FALSE)),
IF(_xlfn.XLOOKUP(BG$2,WatchbillMONTHLY!$A$71:$U$71,OFFSET(WatchbillMONTHLY!$A$71:$U$71,1,2))=IF(_xlfn.XLOOKUP($A99,INDIRECT("_"&amp;_xlfn.XLOOKUP(BG$2,WatchbillMONTHLY!$A$71:$U$71,OFFSET(WatchbillMONTHLY!$A$71:$U$71,1,2))),INDIRECT("_"&amp;_xlfn.XLOOKUP(BG$2,WatchbillMONTHLY!$A$71:$U$71,OFFSET(WatchbillMONTHLY!$A$71:$U$71,1,2))))=$A99,_xlfn.XLOOKUP(BG$2,WatchbillMONTHLY!$A$71:$U$71,OFFSET(WatchbillMONTHLY!$A$71:$U$71,1,2)),FALSE),TRUE,FALSE)),
IF(_xlfn.XLOOKUP(BG$2,WatchbillMONTHLY!$A$88:$U$88,OFFSET(WatchbillMONTHLY!$A$88:$U$88,1,2))=IF(_xlfn.XLOOKUP($A99,INDIRECT("_"&amp;_xlfn.XLOOKUP(BG$2,WatchbillMONTHLY!$A$88:$U$88,OFFSET(WatchbillMONTHLY!$A$88:$U$88,1,2))),INDIRECT("_"&amp;_xlfn.XLOOKUP(BG$2,WatchbillMONTHLY!$A$88:$U$88,OFFSET(WatchbillMONTHLY!$A$88:$U$88,1,2))))=$A99,_xlfn.XLOOKUP(BG$2,WatchbillMONTHLY!$A$88:$U$88,OFFSET(WatchbillMONTHLY!$A$88:$U$88,1,2)),FALSE),TRUE,FALSE)),
FALSE),FALSE)</f>
        <v>0</v>
      </c>
      <c r="BH99" s="209" t="b" cm="1">
        <f t="array" aca="1" ref="BH99" ca="1">IF(AND($A99 &gt; 0, AA99 &gt; 0,BH$2&lt;MiscFormulas!$A$5+1),
_xlfn.IFNA(
_xlfn.IFNA(
_xlfn.IFNA(
_xlfn.IFNA(
_xlfn.IFNA(
_xlfn.IFNA(
IF(_xlfn.XLOOKUP(BH$2,WatchbillMONTHLY!$A$3:$U$3,OFFSET(WatchbillMONTHLY!$A$3:$U$3,1,2))=IF(_xlfn.XLOOKUP($A99,INDIRECT("_"&amp;_xlfn.XLOOKUP(BH$2,WatchbillMONTHLY!$A$3:$U$3,OFFSET(WatchbillMONTHLY!$A$3:$U$3,1,2))),INDIRECT("_"&amp;_xlfn.XLOOKUP(BH$2,WatchbillMONTHLY!$A$3:$U$3,OFFSET(WatchbillMONTHLY!$A$3:$U$3,1,2))))=$A99,_xlfn.XLOOKUP(BH$2,WatchbillMONTHLY!$A$3:$U$3,OFFSET(WatchbillMONTHLY!$A$3:$U$3,1,2)),FALSE),TRUE,FALSE),
IF(_xlfn.XLOOKUP(BH$2,WatchbillMONTHLY!$A$20:$U$20,OFFSET(WatchbillMONTHLY!$A$20:$U$20,1,2))=IF(_xlfn.XLOOKUP($A99,INDIRECT("_"&amp;_xlfn.XLOOKUP(BH$2,WatchbillMONTHLY!$A$20:$U$20,OFFSET(WatchbillMONTHLY!$A$20:$U$20,1,2))),INDIRECT("_"&amp;_xlfn.XLOOKUP(BH$2,WatchbillMONTHLY!$A$20:$U$20,OFFSET(WatchbillMONTHLY!$A$20:$U$20,1,2))))=$A99,_xlfn.XLOOKUP(BH$2,WatchbillMONTHLY!$A$20:$U$20,OFFSET(WatchbillMONTHLY!$A$20:$U$20,1,2)),FALSE),TRUE,FALSE)),
IF(_xlfn.XLOOKUP(BH$2,WatchbillMONTHLY!$A$37:$U$37,OFFSET(WatchbillMONTHLY!$A$37:$U$37,1,2))=IF(_xlfn.XLOOKUP($A99,INDIRECT("_"&amp;_xlfn.XLOOKUP(BH$2,WatchbillMONTHLY!$A$37:$U$37,OFFSET(WatchbillMONTHLY!$A$37:$U$37,1,2))),INDIRECT("_"&amp;_xlfn.XLOOKUP(BH$2,WatchbillMONTHLY!$A$37:$U$37,OFFSET(WatchbillMONTHLY!$A$37:$U$37,1,2))))=$A99,_xlfn.XLOOKUP(BH$2,WatchbillMONTHLY!$A$37:$U$37,OFFSET(WatchbillMONTHLY!$A$37:$U$37,1,2)),FALSE),TRUE,FALSE)),
IF(_xlfn.XLOOKUP(BH$2,WatchbillMONTHLY!$A$54:$U$54,OFFSET(WatchbillMONTHLY!$A$54:$U$54,1,2))=IF(_xlfn.XLOOKUP($A99,INDIRECT("_"&amp;_xlfn.XLOOKUP(BH$2,WatchbillMONTHLY!$A$54:$U$54,OFFSET(WatchbillMONTHLY!$A$54:$U$54,1,2))),INDIRECT("_"&amp;_xlfn.XLOOKUP(BH$2,WatchbillMONTHLY!$A$54:$U$54,OFFSET(WatchbillMONTHLY!$A$54:$U$54,1,2))))=$A99,_xlfn.XLOOKUP(BH$2,WatchbillMONTHLY!$A$54:$U$54,OFFSET(WatchbillMONTHLY!$A$54:$U$54,1,2)),FALSE),TRUE,FALSE)),
IF(_xlfn.XLOOKUP(BH$2,WatchbillMONTHLY!$A$71:$U$71,OFFSET(WatchbillMONTHLY!$A$71:$U$71,1,2))=IF(_xlfn.XLOOKUP($A99,INDIRECT("_"&amp;_xlfn.XLOOKUP(BH$2,WatchbillMONTHLY!$A$71:$U$71,OFFSET(WatchbillMONTHLY!$A$71:$U$71,1,2))),INDIRECT("_"&amp;_xlfn.XLOOKUP(BH$2,WatchbillMONTHLY!$A$71:$U$71,OFFSET(WatchbillMONTHLY!$A$71:$U$71,1,2))))=$A99,_xlfn.XLOOKUP(BH$2,WatchbillMONTHLY!$A$71:$U$71,OFFSET(WatchbillMONTHLY!$A$71:$U$71,1,2)),FALSE),TRUE,FALSE)),
IF(_xlfn.XLOOKUP(BH$2,WatchbillMONTHLY!$A$88:$U$88,OFFSET(WatchbillMONTHLY!$A$88:$U$88,1,2))=IF(_xlfn.XLOOKUP($A99,INDIRECT("_"&amp;_xlfn.XLOOKUP(BH$2,WatchbillMONTHLY!$A$88:$U$88,OFFSET(WatchbillMONTHLY!$A$88:$U$88,1,2))),INDIRECT("_"&amp;_xlfn.XLOOKUP(BH$2,WatchbillMONTHLY!$A$88:$U$88,OFFSET(WatchbillMONTHLY!$A$88:$U$88,1,2))))=$A99,_xlfn.XLOOKUP(BH$2,WatchbillMONTHLY!$A$88:$U$88,OFFSET(WatchbillMONTHLY!$A$88:$U$88,1,2)),FALSE),TRUE,FALSE)),
FALSE),FALSE)</f>
        <v>0</v>
      </c>
      <c r="BI99" s="209" t="b" cm="1">
        <f t="array" aca="1" ref="BI99" ca="1">IF(AND($A99 &gt; 0, AB99 &gt; 0,BI$2&lt;MiscFormulas!$A$5+1),
_xlfn.IFNA(
_xlfn.IFNA(
_xlfn.IFNA(
_xlfn.IFNA(
_xlfn.IFNA(
_xlfn.IFNA(
IF(_xlfn.XLOOKUP(BI$2,WatchbillMONTHLY!$A$3:$U$3,OFFSET(WatchbillMONTHLY!$A$3:$U$3,1,2))=IF(_xlfn.XLOOKUP($A99,INDIRECT("_"&amp;_xlfn.XLOOKUP(BI$2,WatchbillMONTHLY!$A$3:$U$3,OFFSET(WatchbillMONTHLY!$A$3:$U$3,1,2))),INDIRECT("_"&amp;_xlfn.XLOOKUP(BI$2,WatchbillMONTHLY!$A$3:$U$3,OFFSET(WatchbillMONTHLY!$A$3:$U$3,1,2))))=$A99,_xlfn.XLOOKUP(BI$2,WatchbillMONTHLY!$A$3:$U$3,OFFSET(WatchbillMONTHLY!$A$3:$U$3,1,2)),FALSE),TRUE,FALSE),
IF(_xlfn.XLOOKUP(BI$2,WatchbillMONTHLY!$A$20:$U$20,OFFSET(WatchbillMONTHLY!$A$20:$U$20,1,2))=IF(_xlfn.XLOOKUP($A99,INDIRECT("_"&amp;_xlfn.XLOOKUP(BI$2,WatchbillMONTHLY!$A$20:$U$20,OFFSET(WatchbillMONTHLY!$A$20:$U$20,1,2))),INDIRECT("_"&amp;_xlfn.XLOOKUP(BI$2,WatchbillMONTHLY!$A$20:$U$20,OFFSET(WatchbillMONTHLY!$A$20:$U$20,1,2))))=$A99,_xlfn.XLOOKUP(BI$2,WatchbillMONTHLY!$A$20:$U$20,OFFSET(WatchbillMONTHLY!$A$20:$U$20,1,2)),FALSE),TRUE,FALSE)),
IF(_xlfn.XLOOKUP(BI$2,WatchbillMONTHLY!$A$37:$U$37,OFFSET(WatchbillMONTHLY!$A$37:$U$37,1,2))=IF(_xlfn.XLOOKUP($A99,INDIRECT("_"&amp;_xlfn.XLOOKUP(BI$2,WatchbillMONTHLY!$A$37:$U$37,OFFSET(WatchbillMONTHLY!$A$37:$U$37,1,2))),INDIRECT("_"&amp;_xlfn.XLOOKUP(BI$2,WatchbillMONTHLY!$A$37:$U$37,OFFSET(WatchbillMONTHLY!$A$37:$U$37,1,2))))=$A99,_xlfn.XLOOKUP(BI$2,WatchbillMONTHLY!$A$37:$U$37,OFFSET(WatchbillMONTHLY!$A$37:$U$37,1,2)),FALSE),TRUE,FALSE)),
IF(_xlfn.XLOOKUP(BI$2,WatchbillMONTHLY!$A$54:$U$54,OFFSET(WatchbillMONTHLY!$A$54:$U$54,1,2))=IF(_xlfn.XLOOKUP($A99,INDIRECT("_"&amp;_xlfn.XLOOKUP(BI$2,WatchbillMONTHLY!$A$54:$U$54,OFFSET(WatchbillMONTHLY!$A$54:$U$54,1,2))),INDIRECT("_"&amp;_xlfn.XLOOKUP(BI$2,WatchbillMONTHLY!$A$54:$U$54,OFFSET(WatchbillMONTHLY!$A$54:$U$54,1,2))))=$A99,_xlfn.XLOOKUP(BI$2,WatchbillMONTHLY!$A$54:$U$54,OFFSET(WatchbillMONTHLY!$A$54:$U$54,1,2)),FALSE),TRUE,FALSE)),
IF(_xlfn.XLOOKUP(BI$2,WatchbillMONTHLY!$A$71:$U$71,OFFSET(WatchbillMONTHLY!$A$71:$U$71,1,2))=IF(_xlfn.XLOOKUP($A99,INDIRECT("_"&amp;_xlfn.XLOOKUP(BI$2,WatchbillMONTHLY!$A$71:$U$71,OFFSET(WatchbillMONTHLY!$A$71:$U$71,1,2))),INDIRECT("_"&amp;_xlfn.XLOOKUP(BI$2,WatchbillMONTHLY!$A$71:$U$71,OFFSET(WatchbillMONTHLY!$A$71:$U$71,1,2))))=$A99,_xlfn.XLOOKUP(BI$2,WatchbillMONTHLY!$A$71:$U$71,OFFSET(WatchbillMONTHLY!$A$71:$U$71,1,2)),FALSE),TRUE,FALSE)),
IF(_xlfn.XLOOKUP(BI$2,WatchbillMONTHLY!$A$88:$U$88,OFFSET(WatchbillMONTHLY!$A$88:$U$88,1,2))=IF(_xlfn.XLOOKUP($A99,INDIRECT("_"&amp;_xlfn.XLOOKUP(BI$2,WatchbillMONTHLY!$A$88:$U$88,OFFSET(WatchbillMONTHLY!$A$88:$U$88,1,2))),INDIRECT("_"&amp;_xlfn.XLOOKUP(BI$2,WatchbillMONTHLY!$A$88:$U$88,OFFSET(WatchbillMONTHLY!$A$88:$U$88,1,2))))=$A99,_xlfn.XLOOKUP(BI$2,WatchbillMONTHLY!$A$88:$U$88,OFFSET(WatchbillMONTHLY!$A$88:$U$88,1,2)),FALSE),TRUE,FALSE)),
FALSE),FALSE)</f>
        <v>0</v>
      </c>
      <c r="BJ99" s="209" t="b" cm="1">
        <f t="array" aca="1" ref="BJ99" ca="1">IF(AND($A99 &gt; 0, AC99 &gt; 0,BJ$2&lt;MiscFormulas!$A$5+1),
_xlfn.IFNA(
_xlfn.IFNA(
_xlfn.IFNA(
_xlfn.IFNA(
_xlfn.IFNA(
_xlfn.IFNA(
IF(_xlfn.XLOOKUP(BJ$2,WatchbillMONTHLY!$A$3:$U$3,OFFSET(WatchbillMONTHLY!$A$3:$U$3,1,2))=IF(_xlfn.XLOOKUP($A99,INDIRECT("_"&amp;_xlfn.XLOOKUP(BJ$2,WatchbillMONTHLY!$A$3:$U$3,OFFSET(WatchbillMONTHLY!$A$3:$U$3,1,2))),INDIRECT("_"&amp;_xlfn.XLOOKUP(BJ$2,WatchbillMONTHLY!$A$3:$U$3,OFFSET(WatchbillMONTHLY!$A$3:$U$3,1,2))))=$A99,_xlfn.XLOOKUP(BJ$2,WatchbillMONTHLY!$A$3:$U$3,OFFSET(WatchbillMONTHLY!$A$3:$U$3,1,2)),FALSE),TRUE,FALSE),
IF(_xlfn.XLOOKUP(BJ$2,WatchbillMONTHLY!$A$20:$U$20,OFFSET(WatchbillMONTHLY!$A$20:$U$20,1,2))=IF(_xlfn.XLOOKUP($A99,INDIRECT("_"&amp;_xlfn.XLOOKUP(BJ$2,WatchbillMONTHLY!$A$20:$U$20,OFFSET(WatchbillMONTHLY!$A$20:$U$20,1,2))),INDIRECT("_"&amp;_xlfn.XLOOKUP(BJ$2,WatchbillMONTHLY!$A$20:$U$20,OFFSET(WatchbillMONTHLY!$A$20:$U$20,1,2))))=$A99,_xlfn.XLOOKUP(BJ$2,WatchbillMONTHLY!$A$20:$U$20,OFFSET(WatchbillMONTHLY!$A$20:$U$20,1,2)),FALSE),TRUE,FALSE)),
IF(_xlfn.XLOOKUP(BJ$2,WatchbillMONTHLY!$A$37:$U$37,OFFSET(WatchbillMONTHLY!$A$37:$U$37,1,2))=IF(_xlfn.XLOOKUP($A99,INDIRECT("_"&amp;_xlfn.XLOOKUP(BJ$2,WatchbillMONTHLY!$A$37:$U$37,OFFSET(WatchbillMONTHLY!$A$37:$U$37,1,2))),INDIRECT("_"&amp;_xlfn.XLOOKUP(BJ$2,WatchbillMONTHLY!$A$37:$U$37,OFFSET(WatchbillMONTHLY!$A$37:$U$37,1,2))))=$A99,_xlfn.XLOOKUP(BJ$2,WatchbillMONTHLY!$A$37:$U$37,OFFSET(WatchbillMONTHLY!$A$37:$U$37,1,2)),FALSE),TRUE,FALSE)),
IF(_xlfn.XLOOKUP(BJ$2,WatchbillMONTHLY!$A$54:$U$54,OFFSET(WatchbillMONTHLY!$A$54:$U$54,1,2))=IF(_xlfn.XLOOKUP($A99,INDIRECT("_"&amp;_xlfn.XLOOKUP(BJ$2,WatchbillMONTHLY!$A$54:$U$54,OFFSET(WatchbillMONTHLY!$A$54:$U$54,1,2))),INDIRECT("_"&amp;_xlfn.XLOOKUP(BJ$2,WatchbillMONTHLY!$A$54:$U$54,OFFSET(WatchbillMONTHLY!$A$54:$U$54,1,2))))=$A99,_xlfn.XLOOKUP(BJ$2,WatchbillMONTHLY!$A$54:$U$54,OFFSET(WatchbillMONTHLY!$A$54:$U$54,1,2)),FALSE),TRUE,FALSE)),
IF(_xlfn.XLOOKUP(BJ$2,WatchbillMONTHLY!$A$71:$U$71,OFFSET(WatchbillMONTHLY!$A$71:$U$71,1,2))=IF(_xlfn.XLOOKUP($A99,INDIRECT("_"&amp;_xlfn.XLOOKUP(BJ$2,WatchbillMONTHLY!$A$71:$U$71,OFFSET(WatchbillMONTHLY!$A$71:$U$71,1,2))),INDIRECT("_"&amp;_xlfn.XLOOKUP(BJ$2,WatchbillMONTHLY!$A$71:$U$71,OFFSET(WatchbillMONTHLY!$A$71:$U$71,1,2))))=$A99,_xlfn.XLOOKUP(BJ$2,WatchbillMONTHLY!$A$71:$U$71,OFFSET(WatchbillMONTHLY!$A$71:$U$71,1,2)),FALSE),TRUE,FALSE)),
IF(_xlfn.XLOOKUP(BJ$2,WatchbillMONTHLY!$A$88:$U$88,OFFSET(WatchbillMONTHLY!$A$88:$U$88,1,2))=IF(_xlfn.XLOOKUP($A99,INDIRECT("_"&amp;_xlfn.XLOOKUP(BJ$2,WatchbillMONTHLY!$A$88:$U$88,OFFSET(WatchbillMONTHLY!$A$88:$U$88,1,2))),INDIRECT("_"&amp;_xlfn.XLOOKUP(BJ$2,WatchbillMONTHLY!$A$88:$U$88,OFFSET(WatchbillMONTHLY!$A$88:$U$88,1,2))))=$A99,_xlfn.XLOOKUP(BJ$2,WatchbillMONTHLY!$A$88:$U$88,OFFSET(WatchbillMONTHLY!$A$88:$U$88,1,2)),FALSE),TRUE,FALSE)),
FALSE),FALSE)</f>
        <v>0</v>
      </c>
      <c r="BK99" s="209" t="b" cm="1">
        <f t="array" aca="1" ref="BK99" ca="1">IF(AND($A99 &gt; 0, AD99 &gt; 0,BK$2&lt;MiscFormulas!$A$5+1),
_xlfn.IFNA(
_xlfn.IFNA(
_xlfn.IFNA(
_xlfn.IFNA(
_xlfn.IFNA(
_xlfn.IFNA(
IF(_xlfn.XLOOKUP(BK$2,WatchbillMONTHLY!$A$3:$U$3,OFFSET(WatchbillMONTHLY!$A$3:$U$3,1,2))=IF(_xlfn.XLOOKUP($A99,INDIRECT("_"&amp;_xlfn.XLOOKUP(BK$2,WatchbillMONTHLY!$A$3:$U$3,OFFSET(WatchbillMONTHLY!$A$3:$U$3,1,2))),INDIRECT("_"&amp;_xlfn.XLOOKUP(BK$2,WatchbillMONTHLY!$A$3:$U$3,OFFSET(WatchbillMONTHLY!$A$3:$U$3,1,2))))=$A99,_xlfn.XLOOKUP(BK$2,WatchbillMONTHLY!$A$3:$U$3,OFFSET(WatchbillMONTHLY!$A$3:$U$3,1,2)),FALSE),TRUE,FALSE),
IF(_xlfn.XLOOKUP(BK$2,WatchbillMONTHLY!$A$20:$U$20,OFFSET(WatchbillMONTHLY!$A$20:$U$20,1,2))=IF(_xlfn.XLOOKUP($A99,INDIRECT("_"&amp;_xlfn.XLOOKUP(BK$2,WatchbillMONTHLY!$A$20:$U$20,OFFSET(WatchbillMONTHLY!$A$20:$U$20,1,2))),INDIRECT("_"&amp;_xlfn.XLOOKUP(BK$2,WatchbillMONTHLY!$A$20:$U$20,OFFSET(WatchbillMONTHLY!$A$20:$U$20,1,2))))=$A99,_xlfn.XLOOKUP(BK$2,WatchbillMONTHLY!$A$20:$U$20,OFFSET(WatchbillMONTHLY!$A$20:$U$20,1,2)),FALSE),TRUE,FALSE)),
IF(_xlfn.XLOOKUP(BK$2,WatchbillMONTHLY!$A$37:$U$37,OFFSET(WatchbillMONTHLY!$A$37:$U$37,1,2))=IF(_xlfn.XLOOKUP($A99,INDIRECT("_"&amp;_xlfn.XLOOKUP(BK$2,WatchbillMONTHLY!$A$37:$U$37,OFFSET(WatchbillMONTHLY!$A$37:$U$37,1,2))),INDIRECT("_"&amp;_xlfn.XLOOKUP(BK$2,WatchbillMONTHLY!$A$37:$U$37,OFFSET(WatchbillMONTHLY!$A$37:$U$37,1,2))))=$A99,_xlfn.XLOOKUP(BK$2,WatchbillMONTHLY!$A$37:$U$37,OFFSET(WatchbillMONTHLY!$A$37:$U$37,1,2)),FALSE),TRUE,FALSE)),
IF(_xlfn.XLOOKUP(BK$2,WatchbillMONTHLY!$A$54:$U$54,OFFSET(WatchbillMONTHLY!$A$54:$U$54,1,2))=IF(_xlfn.XLOOKUP($A99,INDIRECT("_"&amp;_xlfn.XLOOKUP(BK$2,WatchbillMONTHLY!$A$54:$U$54,OFFSET(WatchbillMONTHLY!$A$54:$U$54,1,2))),INDIRECT("_"&amp;_xlfn.XLOOKUP(BK$2,WatchbillMONTHLY!$A$54:$U$54,OFFSET(WatchbillMONTHLY!$A$54:$U$54,1,2))))=$A99,_xlfn.XLOOKUP(BK$2,WatchbillMONTHLY!$A$54:$U$54,OFFSET(WatchbillMONTHLY!$A$54:$U$54,1,2)),FALSE),TRUE,FALSE)),
IF(_xlfn.XLOOKUP(BK$2,WatchbillMONTHLY!$A$71:$U$71,OFFSET(WatchbillMONTHLY!$A$71:$U$71,1,2))=IF(_xlfn.XLOOKUP($A99,INDIRECT("_"&amp;_xlfn.XLOOKUP(BK$2,WatchbillMONTHLY!$A$71:$U$71,OFFSET(WatchbillMONTHLY!$A$71:$U$71,1,2))),INDIRECT("_"&amp;_xlfn.XLOOKUP(BK$2,WatchbillMONTHLY!$A$71:$U$71,OFFSET(WatchbillMONTHLY!$A$71:$U$71,1,2))))=$A99,_xlfn.XLOOKUP(BK$2,WatchbillMONTHLY!$A$71:$U$71,OFFSET(WatchbillMONTHLY!$A$71:$U$71,1,2)),FALSE),TRUE,FALSE)),
IF(_xlfn.XLOOKUP(BK$2,WatchbillMONTHLY!$A$88:$U$88,OFFSET(WatchbillMONTHLY!$A$88:$U$88,1,2))=IF(_xlfn.XLOOKUP($A99,INDIRECT("_"&amp;_xlfn.XLOOKUP(BK$2,WatchbillMONTHLY!$A$88:$U$88,OFFSET(WatchbillMONTHLY!$A$88:$U$88,1,2))),INDIRECT("_"&amp;_xlfn.XLOOKUP(BK$2,WatchbillMONTHLY!$A$88:$U$88,OFFSET(WatchbillMONTHLY!$A$88:$U$88,1,2))))=$A99,_xlfn.XLOOKUP(BK$2,WatchbillMONTHLY!$A$88:$U$88,OFFSET(WatchbillMONTHLY!$A$88:$U$88,1,2)),FALSE),TRUE,FALSE)),
FALSE),FALSE)</f>
        <v>0</v>
      </c>
      <c r="BL99" s="209" t="b" cm="1">
        <f t="array" aca="1" ref="BL99" ca="1">IF(AND($A99 &gt; 0, AE99 &gt; 0,BL$2&lt;MiscFormulas!$A$5+1),
_xlfn.IFNA(
_xlfn.IFNA(
_xlfn.IFNA(
_xlfn.IFNA(
_xlfn.IFNA(
_xlfn.IFNA(
IF(_xlfn.XLOOKUP(BL$2,WatchbillMONTHLY!$A$3:$U$3,OFFSET(WatchbillMONTHLY!$A$3:$U$3,1,2))=IF(_xlfn.XLOOKUP($A99,INDIRECT("_"&amp;_xlfn.XLOOKUP(BL$2,WatchbillMONTHLY!$A$3:$U$3,OFFSET(WatchbillMONTHLY!$A$3:$U$3,1,2))),INDIRECT("_"&amp;_xlfn.XLOOKUP(BL$2,WatchbillMONTHLY!$A$3:$U$3,OFFSET(WatchbillMONTHLY!$A$3:$U$3,1,2))))=$A99,_xlfn.XLOOKUP(BL$2,WatchbillMONTHLY!$A$3:$U$3,OFFSET(WatchbillMONTHLY!$A$3:$U$3,1,2)),FALSE),TRUE,FALSE),
IF(_xlfn.XLOOKUP(BL$2,WatchbillMONTHLY!$A$20:$U$20,OFFSET(WatchbillMONTHLY!$A$20:$U$20,1,2))=IF(_xlfn.XLOOKUP($A99,INDIRECT("_"&amp;_xlfn.XLOOKUP(BL$2,WatchbillMONTHLY!$A$20:$U$20,OFFSET(WatchbillMONTHLY!$A$20:$U$20,1,2))),INDIRECT("_"&amp;_xlfn.XLOOKUP(BL$2,WatchbillMONTHLY!$A$20:$U$20,OFFSET(WatchbillMONTHLY!$A$20:$U$20,1,2))))=$A99,_xlfn.XLOOKUP(BL$2,WatchbillMONTHLY!$A$20:$U$20,OFFSET(WatchbillMONTHLY!$A$20:$U$20,1,2)),FALSE),TRUE,FALSE)),
IF(_xlfn.XLOOKUP(BL$2,WatchbillMONTHLY!$A$37:$U$37,OFFSET(WatchbillMONTHLY!$A$37:$U$37,1,2))=IF(_xlfn.XLOOKUP($A99,INDIRECT("_"&amp;_xlfn.XLOOKUP(BL$2,WatchbillMONTHLY!$A$37:$U$37,OFFSET(WatchbillMONTHLY!$A$37:$U$37,1,2))),INDIRECT("_"&amp;_xlfn.XLOOKUP(BL$2,WatchbillMONTHLY!$A$37:$U$37,OFFSET(WatchbillMONTHLY!$A$37:$U$37,1,2))))=$A99,_xlfn.XLOOKUP(BL$2,WatchbillMONTHLY!$A$37:$U$37,OFFSET(WatchbillMONTHLY!$A$37:$U$37,1,2)),FALSE),TRUE,FALSE)),
IF(_xlfn.XLOOKUP(BL$2,WatchbillMONTHLY!$A$54:$U$54,OFFSET(WatchbillMONTHLY!$A$54:$U$54,1,2))=IF(_xlfn.XLOOKUP($A99,INDIRECT("_"&amp;_xlfn.XLOOKUP(BL$2,WatchbillMONTHLY!$A$54:$U$54,OFFSET(WatchbillMONTHLY!$A$54:$U$54,1,2))),INDIRECT("_"&amp;_xlfn.XLOOKUP(BL$2,WatchbillMONTHLY!$A$54:$U$54,OFFSET(WatchbillMONTHLY!$A$54:$U$54,1,2))))=$A99,_xlfn.XLOOKUP(BL$2,WatchbillMONTHLY!$A$54:$U$54,OFFSET(WatchbillMONTHLY!$A$54:$U$54,1,2)),FALSE),TRUE,FALSE)),
IF(_xlfn.XLOOKUP(BL$2,WatchbillMONTHLY!$A$71:$U$71,OFFSET(WatchbillMONTHLY!$A$71:$U$71,1,2))=IF(_xlfn.XLOOKUP($A99,INDIRECT("_"&amp;_xlfn.XLOOKUP(BL$2,WatchbillMONTHLY!$A$71:$U$71,OFFSET(WatchbillMONTHLY!$A$71:$U$71,1,2))),INDIRECT("_"&amp;_xlfn.XLOOKUP(BL$2,WatchbillMONTHLY!$A$71:$U$71,OFFSET(WatchbillMONTHLY!$A$71:$U$71,1,2))))=$A99,_xlfn.XLOOKUP(BL$2,WatchbillMONTHLY!$A$71:$U$71,OFFSET(WatchbillMONTHLY!$A$71:$U$71,1,2)),FALSE),TRUE,FALSE)),
IF(_xlfn.XLOOKUP(BL$2,WatchbillMONTHLY!$A$88:$U$88,OFFSET(WatchbillMONTHLY!$A$88:$U$88,1,2))=IF(_xlfn.XLOOKUP($A99,INDIRECT("_"&amp;_xlfn.XLOOKUP(BL$2,WatchbillMONTHLY!$A$88:$U$88,OFFSET(WatchbillMONTHLY!$A$88:$U$88,1,2))),INDIRECT("_"&amp;_xlfn.XLOOKUP(BL$2,WatchbillMONTHLY!$A$88:$U$88,OFFSET(WatchbillMONTHLY!$A$88:$U$88,1,2))))=$A99,_xlfn.XLOOKUP(BL$2,WatchbillMONTHLY!$A$88:$U$88,OFFSET(WatchbillMONTHLY!$A$88:$U$88,1,2)),FALSE),TRUE,FALSE)),
FALSE),FALSE)</f>
        <v>0</v>
      </c>
      <c r="BM99" s="209" t="b" cm="1">
        <f t="array" aca="1" ref="BM99" ca="1">IF(AND($A99 &gt; 0, AF99 &gt; 0,BM$2&lt;MiscFormulas!$A$5+1),
_xlfn.IFNA(
_xlfn.IFNA(
_xlfn.IFNA(
_xlfn.IFNA(
_xlfn.IFNA(
_xlfn.IFNA(
IF(_xlfn.XLOOKUP(BM$2,WatchbillMONTHLY!$A$3:$U$3,OFFSET(WatchbillMONTHLY!$A$3:$U$3,1,2))=IF(_xlfn.XLOOKUP($A99,INDIRECT("_"&amp;_xlfn.XLOOKUP(BM$2,WatchbillMONTHLY!$A$3:$U$3,OFFSET(WatchbillMONTHLY!$A$3:$U$3,1,2))),INDIRECT("_"&amp;_xlfn.XLOOKUP(BM$2,WatchbillMONTHLY!$A$3:$U$3,OFFSET(WatchbillMONTHLY!$A$3:$U$3,1,2))))=$A99,_xlfn.XLOOKUP(BM$2,WatchbillMONTHLY!$A$3:$U$3,OFFSET(WatchbillMONTHLY!$A$3:$U$3,1,2)),FALSE),TRUE,FALSE),
IF(_xlfn.XLOOKUP(BM$2,WatchbillMONTHLY!$A$20:$U$20,OFFSET(WatchbillMONTHLY!$A$20:$U$20,1,2))=IF(_xlfn.XLOOKUP($A99,INDIRECT("_"&amp;_xlfn.XLOOKUP(BM$2,WatchbillMONTHLY!$A$20:$U$20,OFFSET(WatchbillMONTHLY!$A$20:$U$20,1,2))),INDIRECT("_"&amp;_xlfn.XLOOKUP(BM$2,WatchbillMONTHLY!$A$20:$U$20,OFFSET(WatchbillMONTHLY!$A$20:$U$20,1,2))))=$A99,_xlfn.XLOOKUP(BM$2,WatchbillMONTHLY!$A$20:$U$20,OFFSET(WatchbillMONTHLY!$A$20:$U$20,1,2)),FALSE),TRUE,FALSE)),
IF(_xlfn.XLOOKUP(BM$2,WatchbillMONTHLY!$A$37:$U$37,OFFSET(WatchbillMONTHLY!$A$37:$U$37,1,2))=IF(_xlfn.XLOOKUP($A99,INDIRECT("_"&amp;_xlfn.XLOOKUP(BM$2,WatchbillMONTHLY!$A$37:$U$37,OFFSET(WatchbillMONTHLY!$A$37:$U$37,1,2))),INDIRECT("_"&amp;_xlfn.XLOOKUP(BM$2,WatchbillMONTHLY!$A$37:$U$37,OFFSET(WatchbillMONTHLY!$A$37:$U$37,1,2))))=$A99,_xlfn.XLOOKUP(BM$2,WatchbillMONTHLY!$A$37:$U$37,OFFSET(WatchbillMONTHLY!$A$37:$U$37,1,2)),FALSE),TRUE,FALSE)),
IF(_xlfn.XLOOKUP(BM$2,WatchbillMONTHLY!$A$54:$U$54,OFFSET(WatchbillMONTHLY!$A$54:$U$54,1,2))=IF(_xlfn.XLOOKUP($A99,INDIRECT("_"&amp;_xlfn.XLOOKUP(BM$2,WatchbillMONTHLY!$A$54:$U$54,OFFSET(WatchbillMONTHLY!$A$54:$U$54,1,2))),INDIRECT("_"&amp;_xlfn.XLOOKUP(BM$2,WatchbillMONTHLY!$A$54:$U$54,OFFSET(WatchbillMONTHLY!$A$54:$U$54,1,2))))=$A99,_xlfn.XLOOKUP(BM$2,WatchbillMONTHLY!$A$54:$U$54,OFFSET(WatchbillMONTHLY!$A$54:$U$54,1,2)),FALSE),TRUE,FALSE)),
IF(_xlfn.XLOOKUP(BM$2,WatchbillMONTHLY!$A$71:$U$71,OFFSET(WatchbillMONTHLY!$A$71:$U$71,1,2))=IF(_xlfn.XLOOKUP($A99,INDIRECT("_"&amp;_xlfn.XLOOKUP(BM$2,WatchbillMONTHLY!$A$71:$U$71,OFFSET(WatchbillMONTHLY!$A$71:$U$71,1,2))),INDIRECT("_"&amp;_xlfn.XLOOKUP(BM$2,WatchbillMONTHLY!$A$71:$U$71,OFFSET(WatchbillMONTHLY!$A$71:$U$71,1,2))))=$A99,_xlfn.XLOOKUP(BM$2,WatchbillMONTHLY!$A$71:$U$71,OFFSET(WatchbillMONTHLY!$A$71:$U$71,1,2)),FALSE),TRUE,FALSE)),
IF(_xlfn.XLOOKUP(BM$2,WatchbillMONTHLY!$A$88:$U$88,OFFSET(WatchbillMONTHLY!$A$88:$U$88,1,2))=IF(_xlfn.XLOOKUP($A99,INDIRECT("_"&amp;_xlfn.XLOOKUP(BM$2,WatchbillMONTHLY!$A$88:$U$88,OFFSET(WatchbillMONTHLY!$A$88:$U$88,1,2))),INDIRECT("_"&amp;_xlfn.XLOOKUP(BM$2,WatchbillMONTHLY!$A$88:$U$88,OFFSET(WatchbillMONTHLY!$A$88:$U$88,1,2))))=$A99,_xlfn.XLOOKUP(BM$2,WatchbillMONTHLY!$A$88:$U$88,OFFSET(WatchbillMONTHLY!$A$88:$U$88,1,2)),FALSE),TRUE,FALSE)),
FALSE),FALSE)</f>
        <v>0</v>
      </c>
      <c r="BN99" s="209" t="b" cm="1">
        <f t="array" aca="1" ref="BN99" ca="1">IF(AND($A99 &gt; 0, AG99 &gt; 0,BN$2&lt;MiscFormulas!$A$5+1),
_xlfn.IFNA(
_xlfn.IFNA(
_xlfn.IFNA(
_xlfn.IFNA(
_xlfn.IFNA(
_xlfn.IFNA(
IF(_xlfn.XLOOKUP(BN$2,WatchbillMONTHLY!$A$3:$U$3,OFFSET(WatchbillMONTHLY!$A$3:$U$3,1,2))=IF(_xlfn.XLOOKUP($A99,INDIRECT("_"&amp;_xlfn.XLOOKUP(BN$2,WatchbillMONTHLY!$A$3:$U$3,OFFSET(WatchbillMONTHLY!$A$3:$U$3,1,2))),INDIRECT("_"&amp;_xlfn.XLOOKUP(BN$2,WatchbillMONTHLY!$A$3:$U$3,OFFSET(WatchbillMONTHLY!$A$3:$U$3,1,2))))=$A99,_xlfn.XLOOKUP(BN$2,WatchbillMONTHLY!$A$3:$U$3,OFFSET(WatchbillMONTHLY!$A$3:$U$3,1,2)),FALSE),TRUE,FALSE),
IF(_xlfn.XLOOKUP(BN$2,WatchbillMONTHLY!$A$20:$U$20,OFFSET(WatchbillMONTHLY!$A$20:$U$20,1,2))=IF(_xlfn.XLOOKUP($A99,INDIRECT("_"&amp;_xlfn.XLOOKUP(BN$2,WatchbillMONTHLY!$A$20:$U$20,OFFSET(WatchbillMONTHLY!$A$20:$U$20,1,2))),INDIRECT("_"&amp;_xlfn.XLOOKUP(BN$2,WatchbillMONTHLY!$A$20:$U$20,OFFSET(WatchbillMONTHLY!$A$20:$U$20,1,2))))=$A99,_xlfn.XLOOKUP(BN$2,WatchbillMONTHLY!$A$20:$U$20,OFFSET(WatchbillMONTHLY!$A$20:$U$20,1,2)),FALSE),TRUE,FALSE)),
IF(_xlfn.XLOOKUP(BN$2,WatchbillMONTHLY!$A$37:$U$37,OFFSET(WatchbillMONTHLY!$A$37:$U$37,1,2))=IF(_xlfn.XLOOKUP($A99,INDIRECT("_"&amp;_xlfn.XLOOKUP(BN$2,WatchbillMONTHLY!$A$37:$U$37,OFFSET(WatchbillMONTHLY!$A$37:$U$37,1,2))),INDIRECT("_"&amp;_xlfn.XLOOKUP(BN$2,WatchbillMONTHLY!$A$37:$U$37,OFFSET(WatchbillMONTHLY!$A$37:$U$37,1,2))))=$A99,_xlfn.XLOOKUP(BN$2,WatchbillMONTHLY!$A$37:$U$37,OFFSET(WatchbillMONTHLY!$A$37:$U$37,1,2)),FALSE),TRUE,FALSE)),
IF(_xlfn.XLOOKUP(BN$2,WatchbillMONTHLY!$A$54:$U$54,OFFSET(WatchbillMONTHLY!$A$54:$U$54,1,2))=IF(_xlfn.XLOOKUP($A99,INDIRECT("_"&amp;_xlfn.XLOOKUP(BN$2,WatchbillMONTHLY!$A$54:$U$54,OFFSET(WatchbillMONTHLY!$A$54:$U$54,1,2))),INDIRECT("_"&amp;_xlfn.XLOOKUP(BN$2,WatchbillMONTHLY!$A$54:$U$54,OFFSET(WatchbillMONTHLY!$A$54:$U$54,1,2))))=$A99,_xlfn.XLOOKUP(BN$2,WatchbillMONTHLY!$A$54:$U$54,OFFSET(WatchbillMONTHLY!$A$54:$U$54,1,2)),FALSE),TRUE,FALSE)),
IF(_xlfn.XLOOKUP(BN$2,WatchbillMONTHLY!$A$71:$U$71,OFFSET(WatchbillMONTHLY!$A$71:$U$71,1,2))=IF(_xlfn.XLOOKUP($A99,INDIRECT("_"&amp;_xlfn.XLOOKUP(BN$2,WatchbillMONTHLY!$A$71:$U$71,OFFSET(WatchbillMONTHLY!$A$71:$U$71,1,2))),INDIRECT("_"&amp;_xlfn.XLOOKUP(BN$2,WatchbillMONTHLY!$A$71:$U$71,OFFSET(WatchbillMONTHLY!$A$71:$U$71,1,2))))=$A99,_xlfn.XLOOKUP(BN$2,WatchbillMONTHLY!$A$71:$U$71,OFFSET(WatchbillMONTHLY!$A$71:$U$71,1,2)),FALSE),TRUE,FALSE)),
IF(_xlfn.XLOOKUP(BN$2,WatchbillMONTHLY!$A$88:$U$88,OFFSET(WatchbillMONTHLY!$A$88:$U$88,1,2))=IF(_xlfn.XLOOKUP($A99,INDIRECT("_"&amp;_xlfn.XLOOKUP(BN$2,WatchbillMONTHLY!$A$88:$U$88,OFFSET(WatchbillMONTHLY!$A$88:$U$88,1,2))),INDIRECT("_"&amp;_xlfn.XLOOKUP(BN$2,WatchbillMONTHLY!$A$88:$U$88,OFFSET(WatchbillMONTHLY!$A$88:$U$88,1,2))))=$A99,_xlfn.XLOOKUP(BN$2,WatchbillMONTHLY!$A$88:$U$88,OFFSET(WatchbillMONTHLY!$A$88:$U$88,1,2)),FALSE),TRUE,FALSE)),
FALSE),FALSE)</f>
        <v>0</v>
      </c>
      <c r="BO99" s="209"/>
      <c r="BP99" s="210"/>
    </row>
    <row r="100" spans="1:68" x14ac:dyDescent="0.35">
      <c r="A100" t="str">
        <v>EX9 Rhodes, J.</v>
      </c>
      <c r="B100" s="215" t="str">
        <v>EX9 Rhodes, Jamey</v>
      </c>
      <c r="C100" s="191"/>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192"/>
      <c r="AI100" s="209"/>
      <c r="AJ100" s="209" t="str" cm="1">
        <f t="array" aca="1" ref="AJ100" ca="1">IF(OR(AK100:BN100=TRUE),$A100&amp;" :  ","")&amp;_xlfn.TEXTJOIN(" | ",TRUE,IF(AK100:BN100=TRUE,$AK$2:$BN$2,""))</f>
        <v/>
      </c>
      <c r="AK100" s="209" t="b" cm="1">
        <f t="array" aca="1" ref="AK100" ca="1">IF(AND($A100 &gt; 0, D100 &gt; 0,AK$2&lt;MiscFormulas!$A$5+1),
_xlfn.IFNA(
_xlfn.IFNA(
_xlfn.IFNA(
_xlfn.IFNA(
_xlfn.IFNA(
_xlfn.IFNA(
IF(_xlfn.XLOOKUP(AK$2,WatchbillMONTHLY!$A$3:$U$3,OFFSET(WatchbillMONTHLY!$A$3:$U$3,1,2))=IF(_xlfn.XLOOKUP($A100,INDIRECT("_"&amp;_xlfn.XLOOKUP(AK$2,WatchbillMONTHLY!$A$3:$U$3,OFFSET(WatchbillMONTHLY!$A$3:$U$3,1,2))),INDIRECT("_"&amp;_xlfn.XLOOKUP(AK$2,WatchbillMONTHLY!$A$3:$U$3,OFFSET(WatchbillMONTHLY!$A$3:$U$3,1,2))))=$A100,_xlfn.XLOOKUP(AK$2,WatchbillMONTHLY!$A$3:$U$3,OFFSET(WatchbillMONTHLY!$A$3:$U$3,1,2)),FALSE),TRUE,FALSE),
IF(_xlfn.XLOOKUP(AK$2,WatchbillMONTHLY!$A$20:$U$20,OFFSET(WatchbillMONTHLY!$A$20:$U$20,1,2))=IF(_xlfn.XLOOKUP($A100,INDIRECT("_"&amp;_xlfn.XLOOKUP(AK$2,WatchbillMONTHLY!$A$20:$U$20,OFFSET(WatchbillMONTHLY!$A$20:$U$20,1,2))),INDIRECT("_"&amp;_xlfn.XLOOKUP(AK$2,WatchbillMONTHLY!$A$20:$U$20,OFFSET(WatchbillMONTHLY!$A$20:$U$20,1,2))))=$A100,_xlfn.XLOOKUP(AK$2,WatchbillMONTHLY!$A$20:$U$20,OFFSET(WatchbillMONTHLY!$A$20:$U$20,1,2)),FALSE),TRUE,FALSE)),
IF(_xlfn.XLOOKUP(AK$2,WatchbillMONTHLY!$A$37:$U$37,OFFSET(WatchbillMONTHLY!$A$37:$U$37,1,2))=IF(_xlfn.XLOOKUP($A100,INDIRECT("_"&amp;_xlfn.XLOOKUP(AK$2,WatchbillMONTHLY!$A$37:$U$37,OFFSET(WatchbillMONTHLY!$A$37:$U$37,1,2))),INDIRECT("_"&amp;_xlfn.XLOOKUP(AK$2,WatchbillMONTHLY!$A$37:$U$37,OFFSET(WatchbillMONTHLY!$A$37:$U$37,1,2))))=$A100,_xlfn.XLOOKUP(AK$2,WatchbillMONTHLY!$A$37:$U$37,OFFSET(WatchbillMONTHLY!$A$37:$U$37,1,2)),FALSE),TRUE,FALSE)),
IF(_xlfn.XLOOKUP(AK$2,WatchbillMONTHLY!$A$54:$U$54,OFFSET(WatchbillMONTHLY!$A$54:$U$54,1,2))=IF(_xlfn.XLOOKUP($A100,INDIRECT("_"&amp;_xlfn.XLOOKUP(AK$2,WatchbillMONTHLY!$A$54:$U$54,OFFSET(WatchbillMONTHLY!$A$54:$U$54,1,2))),INDIRECT("_"&amp;_xlfn.XLOOKUP(AK$2,WatchbillMONTHLY!$A$54:$U$54,OFFSET(WatchbillMONTHLY!$A$54:$U$54,1,2))))=$A100,_xlfn.XLOOKUP(AK$2,WatchbillMONTHLY!$A$54:$U$54,OFFSET(WatchbillMONTHLY!$A$54:$U$54,1,2)),FALSE),TRUE,FALSE)),
IF(_xlfn.XLOOKUP(AK$2,WatchbillMONTHLY!$A$71:$U$71,OFFSET(WatchbillMONTHLY!$A$71:$U$71,1,2))=IF(_xlfn.XLOOKUP($A100,INDIRECT("_"&amp;_xlfn.XLOOKUP(AK$2,WatchbillMONTHLY!$A$71:$U$71,OFFSET(WatchbillMONTHLY!$A$71:$U$71,1,2))),INDIRECT("_"&amp;_xlfn.XLOOKUP(AK$2,WatchbillMONTHLY!$A$71:$U$71,OFFSET(WatchbillMONTHLY!$A$71:$U$71,1,2))))=$A100,_xlfn.XLOOKUP(AK$2,WatchbillMONTHLY!$A$71:$U$71,OFFSET(WatchbillMONTHLY!$A$71:$U$71,1,2)),FALSE),TRUE,FALSE)),
IF(_xlfn.XLOOKUP(AK$2,WatchbillMONTHLY!$A$88:$U$88,OFFSET(WatchbillMONTHLY!$A$88:$U$88,1,2))=IF(_xlfn.XLOOKUP($A100,INDIRECT("_"&amp;_xlfn.XLOOKUP(AK$2,WatchbillMONTHLY!$A$88:$U$88,OFFSET(WatchbillMONTHLY!$A$88:$U$88,1,2))),INDIRECT("_"&amp;_xlfn.XLOOKUP(AK$2,WatchbillMONTHLY!$A$88:$U$88,OFFSET(WatchbillMONTHLY!$A$88:$U$88,1,2))))=$A100,_xlfn.XLOOKUP(AK$2,WatchbillMONTHLY!$A$88:$U$88,OFFSET(WatchbillMONTHLY!$A$88:$U$88,1,2)),FALSE),TRUE,FALSE)),
FALSE),FALSE)</f>
        <v>0</v>
      </c>
      <c r="AL100" s="209" t="b" cm="1">
        <f t="array" aca="1" ref="AL100" ca="1">IF(AND($A100 &gt; 0, E100 &gt; 0,AL$2&lt;MiscFormulas!$A$5+1),
_xlfn.IFNA(
_xlfn.IFNA(
_xlfn.IFNA(
_xlfn.IFNA(
_xlfn.IFNA(
_xlfn.IFNA(
IF(_xlfn.XLOOKUP(AL$2,WatchbillMONTHLY!$A$3:$U$3,OFFSET(WatchbillMONTHLY!$A$3:$U$3,1,2))=IF(_xlfn.XLOOKUP($A100,INDIRECT("_"&amp;_xlfn.XLOOKUP(AL$2,WatchbillMONTHLY!$A$3:$U$3,OFFSET(WatchbillMONTHLY!$A$3:$U$3,1,2))),INDIRECT("_"&amp;_xlfn.XLOOKUP(AL$2,WatchbillMONTHLY!$A$3:$U$3,OFFSET(WatchbillMONTHLY!$A$3:$U$3,1,2))))=$A100,_xlfn.XLOOKUP(AL$2,WatchbillMONTHLY!$A$3:$U$3,OFFSET(WatchbillMONTHLY!$A$3:$U$3,1,2)),FALSE),TRUE,FALSE),
IF(_xlfn.XLOOKUP(AL$2,WatchbillMONTHLY!$A$20:$U$20,OFFSET(WatchbillMONTHLY!$A$20:$U$20,1,2))=IF(_xlfn.XLOOKUP($A100,INDIRECT("_"&amp;_xlfn.XLOOKUP(AL$2,WatchbillMONTHLY!$A$20:$U$20,OFFSET(WatchbillMONTHLY!$A$20:$U$20,1,2))),INDIRECT("_"&amp;_xlfn.XLOOKUP(AL$2,WatchbillMONTHLY!$A$20:$U$20,OFFSET(WatchbillMONTHLY!$A$20:$U$20,1,2))))=$A100,_xlfn.XLOOKUP(AL$2,WatchbillMONTHLY!$A$20:$U$20,OFFSET(WatchbillMONTHLY!$A$20:$U$20,1,2)),FALSE),TRUE,FALSE)),
IF(_xlfn.XLOOKUP(AL$2,WatchbillMONTHLY!$A$37:$U$37,OFFSET(WatchbillMONTHLY!$A$37:$U$37,1,2))=IF(_xlfn.XLOOKUP($A100,INDIRECT("_"&amp;_xlfn.XLOOKUP(AL$2,WatchbillMONTHLY!$A$37:$U$37,OFFSET(WatchbillMONTHLY!$A$37:$U$37,1,2))),INDIRECT("_"&amp;_xlfn.XLOOKUP(AL$2,WatchbillMONTHLY!$A$37:$U$37,OFFSET(WatchbillMONTHLY!$A$37:$U$37,1,2))))=$A100,_xlfn.XLOOKUP(AL$2,WatchbillMONTHLY!$A$37:$U$37,OFFSET(WatchbillMONTHLY!$A$37:$U$37,1,2)),FALSE),TRUE,FALSE)),
IF(_xlfn.XLOOKUP(AL$2,WatchbillMONTHLY!$A$54:$U$54,OFFSET(WatchbillMONTHLY!$A$54:$U$54,1,2))=IF(_xlfn.XLOOKUP($A100,INDIRECT("_"&amp;_xlfn.XLOOKUP(AL$2,WatchbillMONTHLY!$A$54:$U$54,OFFSET(WatchbillMONTHLY!$A$54:$U$54,1,2))),INDIRECT("_"&amp;_xlfn.XLOOKUP(AL$2,WatchbillMONTHLY!$A$54:$U$54,OFFSET(WatchbillMONTHLY!$A$54:$U$54,1,2))))=$A100,_xlfn.XLOOKUP(AL$2,WatchbillMONTHLY!$A$54:$U$54,OFFSET(WatchbillMONTHLY!$A$54:$U$54,1,2)),FALSE),TRUE,FALSE)),
IF(_xlfn.XLOOKUP(AL$2,WatchbillMONTHLY!$A$71:$U$71,OFFSET(WatchbillMONTHLY!$A$71:$U$71,1,2))=IF(_xlfn.XLOOKUP($A100,INDIRECT("_"&amp;_xlfn.XLOOKUP(AL$2,WatchbillMONTHLY!$A$71:$U$71,OFFSET(WatchbillMONTHLY!$A$71:$U$71,1,2))),INDIRECT("_"&amp;_xlfn.XLOOKUP(AL$2,WatchbillMONTHLY!$A$71:$U$71,OFFSET(WatchbillMONTHLY!$A$71:$U$71,1,2))))=$A100,_xlfn.XLOOKUP(AL$2,WatchbillMONTHLY!$A$71:$U$71,OFFSET(WatchbillMONTHLY!$A$71:$U$71,1,2)),FALSE),TRUE,FALSE)),
IF(_xlfn.XLOOKUP(AL$2,WatchbillMONTHLY!$A$88:$U$88,OFFSET(WatchbillMONTHLY!$A$88:$U$88,1,2))=IF(_xlfn.XLOOKUP($A100,INDIRECT("_"&amp;_xlfn.XLOOKUP(AL$2,WatchbillMONTHLY!$A$88:$U$88,OFFSET(WatchbillMONTHLY!$A$88:$U$88,1,2))),INDIRECT("_"&amp;_xlfn.XLOOKUP(AL$2,WatchbillMONTHLY!$A$88:$U$88,OFFSET(WatchbillMONTHLY!$A$88:$U$88,1,2))))=$A100,_xlfn.XLOOKUP(AL$2,WatchbillMONTHLY!$A$88:$U$88,OFFSET(WatchbillMONTHLY!$A$88:$U$88,1,2)),FALSE),TRUE,FALSE)),
FALSE),FALSE)</f>
        <v>0</v>
      </c>
      <c r="AM100" s="209" t="b" cm="1">
        <f t="array" aca="1" ref="AM100" ca="1">IF(AND($A100 &gt; 0, F100 &gt; 0,AM$2&lt;MiscFormulas!$A$5+1),
_xlfn.IFNA(
_xlfn.IFNA(
_xlfn.IFNA(
_xlfn.IFNA(
_xlfn.IFNA(
_xlfn.IFNA(
IF(_xlfn.XLOOKUP(AM$2,WatchbillMONTHLY!$A$3:$U$3,OFFSET(WatchbillMONTHLY!$A$3:$U$3,1,2))=IF(_xlfn.XLOOKUP($A100,INDIRECT("_"&amp;_xlfn.XLOOKUP(AM$2,WatchbillMONTHLY!$A$3:$U$3,OFFSET(WatchbillMONTHLY!$A$3:$U$3,1,2))),INDIRECT("_"&amp;_xlfn.XLOOKUP(AM$2,WatchbillMONTHLY!$A$3:$U$3,OFFSET(WatchbillMONTHLY!$A$3:$U$3,1,2))))=$A100,_xlfn.XLOOKUP(AM$2,WatchbillMONTHLY!$A$3:$U$3,OFFSET(WatchbillMONTHLY!$A$3:$U$3,1,2)),FALSE),TRUE,FALSE),
IF(_xlfn.XLOOKUP(AM$2,WatchbillMONTHLY!$A$20:$U$20,OFFSET(WatchbillMONTHLY!$A$20:$U$20,1,2))=IF(_xlfn.XLOOKUP($A100,INDIRECT("_"&amp;_xlfn.XLOOKUP(AM$2,WatchbillMONTHLY!$A$20:$U$20,OFFSET(WatchbillMONTHLY!$A$20:$U$20,1,2))),INDIRECT("_"&amp;_xlfn.XLOOKUP(AM$2,WatchbillMONTHLY!$A$20:$U$20,OFFSET(WatchbillMONTHLY!$A$20:$U$20,1,2))))=$A100,_xlfn.XLOOKUP(AM$2,WatchbillMONTHLY!$A$20:$U$20,OFFSET(WatchbillMONTHLY!$A$20:$U$20,1,2)),FALSE),TRUE,FALSE)),
IF(_xlfn.XLOOKUP(AM$2,WatchbillMONTHLY!$A$37:$U$37,OFFSET(WatchbillMONTHLY!$A$37:$U$37,1,2))=IF(_xlfn.XLOOKUP($A100,INDIRECT("_"&amp;_xlfn.XLOOKUP(AM$2,WatchbillMONTHLY!$A$37:$U$37,OFFSET(WatchbillMONTHLY!$A$37:$U$37,1,2))),INDIRECT("_"&amp;_xlfn.XLOOKUP(AM$2,WatchbillMONTHLY!$A$37:$U$37,OFFSET(WatchbillMONTHLY!$A$37:$U$37,1,2))))=$A100,_xlfn.XLOOKUP(AM$2,WatchbillMONTHLY!$A$37:$U$37,OFFSET(WatchbillMONTHLY!$A$37:$U$37,1,2)),FALSE),TRUE,FALSE)),
IF(_xlfn.XLOOKUP(AM$2,WatchbillMONTHLY!$A$54:$U$54,OFFSET(WatchbillMONTHLY!$A$54:$U$54,1,2))=IF(_xlfn.XLOOKUP($A100,INDIRECT("_"&amp;_xlfn.XLOOKUP(AM$2,WatchbillMONTHLY!$A$54:$U$54,OFFSET(WatchbillMONTHLY!$A$54:$U$54,1,2))),INDIRECT("_"&amp;_xlfn.XLOOKUP(AM$2,WatchbillMONTHLY!$A$54:$U$54,OFFSET(WatchbillMONTHLY!$A$54:$U$54,1,2))))=$A100,_xlfn.XLOOKUP(AM$2,WatchbillMONTHLY!$A$54:$U$54,OFFSET(WatchbillMONTHLY!$A$54:$U$54,1,2)),FALSE),TRUE,FALSE)),
IF(_xlfn.XLOOKUP(AM$2,WatchbillMONTHLY!$A$71:$U$71,OFFSET(WatchbillMONTHLY!$A$71:$U$71,1,2))=IF(_xlfn.XLOOKUP($A100,INDIRECT("_"&amp;_xlfn.XLOOKUP(AM$2,WatchbillMONTHLY!$A$71:$U$71,OFFSET(WatchbillMONTHLY!$A$71:$U$71,1,2))),INDIRECT("_"&amp;_xlfn.XLOOKUP(AM$2,WatchbillMONTHLY!$A$71:$U$71,OFFSET(WatchbillMONTHLY!$A$71:$U$71,1,2))))=$A100,_xlfn.XLOOKUP(AM$2,WatchbillMONTHLY!$A$71:$U$71,OFFSET(WatchbillMONTHLY!$A$71:$U$71,1,2)),FALSE),TRUE,FALSE)),
IF(_xlfn.XLOOKUP(AM$2,WatchbillMONTHLY!$A$88:$U$88,OFFSET(WatchbillMONTHLY!$A$88:$U$88,1,2))=IF(_xlfn.XLOOKUP($A100,INDIRECT("_"&amp;_xlfn.XLOOKUP(AM$2,WatchbillMONTHLY!$A$88:$U$88,OFFSET(WatchbillMONTHLY!$A$88:$U$88,1,2))),INDIRECT("_"&amp;_xlfn.XLOOKUP(AM$2,WatchbillMONTHLY!$A$88:$U$88,OFFSET(WatchbillMONTHLY!$A$88:$U$88,1,2))))=$A100,_xlfn.XLOOKUP(AM$2,WatchbillMONTHLY!$A$88:$U$88,OFFSET(WatchbillMONTHLY!$A$88:$U$88,1,2)),FALSE),TRUE,FALSE)),
FALSE),FALSE)</f>
        <v>0</v>
      </c>
      <c r="AN100" s="209" t="b" cm="1">
        <f t="array" aca="1" ref="AN100" ca="1">IF(AND($A100 &gt; 0, G100 &gt; 0,AN$2&lt;MiscFormulas!$A$5+1),
_xlfn.IFNA(
_xlfn.IFNA(
_xlfn.IFNA(
_xlfn.IFNA(
_xlfn.IFNA(
_xlfn.IFNA(
IF(_xlfn.XLOOKUP(AN$2,WatchbillMONTHLY!$A$3:$U$3,OFFSET(WatchbillMONTHLY!$A$3:$U$3,1,2))=IF(_xlfn.XLOOKUP($A100,INDIRECT("_"&amp;_xlfn.XLOOKUP(AN$2,WatchbillMONTHLY!$A$3:$U$3,OFFSET(WatchbillMONTHLY!$A$3:$U$3,1,2))),INDIRECT("_"&amp;_xlfn.XLOOKUP(AN$2,WatchbillMONTHLY!$A$3:$U$3,OFFSET(WatchbillMONTHLY!$A$3:$U$3,1,2))))=$A100,_xlfn.XLOOKUP(AN$2,WatchbillMONTHLY!$A$3:$U$3,OFFSET(WatchbillMONTHLY!$A$3:$U$3,1,2)),FALSE),TRUE,FALSE),
IF(_xlfn.XLOOKUP(AN$2,WatchbillMONTHLY!$A$20:$U$20,OFFSET(WatchbillMONTHLY!$A$20:$U$20,1,2))=IF(_xlfn.XLOOKUP($A100,INDIRECT("_"&amp;_xlfn.XLOOKUP(AN$2,WatchbillMONTHLY!$A$20:$U$20,OFFSET(WatchbillMONTHLY!$A$20:$U$20,1,2))),INDIRECT("_"&amp;_xlfn.XLOOKUP(AN$2,WatchbillMONTHLY!$A$20:$U$20,OFFSET(WatchbillMONTHLY!$A$20:$U$20,1,2))))=$A100,_xlfn.XLOOKUP(AN$2,WatchbillMONTHLY!$A$20:$U$20,OFFSET(WatchbillMONTHLY!$A$20:$U$20,1,2)),FALSE),TRUE,FALSE)),
IF(_xlfn.XLOOKUP(AN$2,WatchbillMONTHLY!$A$37:$U$37,OFFSET(WatchbillMONTHLY!$A$37:$U$37,1,2))=IF(_xlfn.XLOOKUP($A100,INDIRECT("_"&amp;_xlfn.XLOOKUP(AN$2,WatchbillMONTHLY!$A$37:$U$37,OFFSET(WatchbillMONTHLY!$A$37:$U$37,1,2))),INDIRECT("_"&amp;_xlfn.XLOOKUP(AN$2,WatchbillMONTHLY!$A$37:$U$37,OFFSET(WatchbillMONTHLY!$A$37:$U$37,1,2))))=$A100,_xlfn.XLOOKUP(AN$2,WatchbillMONTHLY!$A$37:$U$37,OFFSET(WatchbillMONTHLY!$A$37:$U$37,1,2)),FALSE),TRUE,FALSE)),
IF(_xlfn.XLOOKUP(AN$2,WatchbillMONTHLY!$A$54:$U$54,OFFSET(WatchbillMONTHLY!$A$54:$U$54,1,2))=IF(_xlfn.XLOOKUP($A100,INDIRECT("_"&amp;_xlfn.XLOOKUP(AN$2,WatchbillMONTHLY!$A$54:$U$54,OFFSET(WatchbillMONTHLY!$A$54:$U$54,1,2))),INDIRECT("_"&amp;_xlfn.XLOOKUP(AN$2,WatchbillMONTHLY!$A$54:$U$54,OFFSET(WatchbillMONTHLY!$A$54:$U$54,1,2))))=$A100,_xlfn.XLOOKUP(AN$2,WatchbillMONTHLY!$A$54:$U$54,OFFSET(WatchbillMONTHLY!$A$54:$U$54,1,2)),FALSE),TRUE,FALSE)),
IF(_xlfn.XLOOKUP(AN$2,WatchbillMONTHLY!$A$71:$U$71,OFFSET(WatchbillMONTHLY!$A$71:$U$71,1,2))=IF(_xlfn.XLOOKUP($A100,INDIRECT("_"&amp;_xlfn.XLOOKUP(AN$2,WatchbillMONTHLY!$A$71:$U$71,OFFSET(WatchbillMONTHLY!$A$71:$U$71,1,2))),INDIRECT("_"&amp;_xlfn.XLOOKUP(AN$2,WatchbillMONTHLY!$A$71:$U$71,OFFSET(WatchbillMONTHLY!$A$71:$U$71,1,2))))=$A100,_xlfn.XLOOKUP(AN$2,WatchbillMONTHLY!$A$71:$U$71,OFFSET(WatchbillMONTHLY!$A$71:$U$71,1,2)),FALSE),TRUE,FALSE)),
IF(_xlfn.XLOOKUP(AN$2,WatchbillMONTHLY!$A$88:$U$88,OFFSET(WatchbillMONTHLY!$A$88:$U$88,1,2))=IF(_xlfn.XLOOKUP($A100,INDIRECT("_"&amp;_xlfn.XLOOKUP(AN$2,WatchbillMONTHLY!$A$88:$U$88,OFFSET(WatchbillMONTHLY!$A$88:$U$88,1,2))),INDIRECT("_"&amp;_xlfn.XLOOKUP(AN$2,WatchbillMONTHLY!$A$88:$U$88,OFFSET(WatchbillMONTHLY!$A$88:$U$88,1,2))))=$A100,_xlfn.XLOOKUP(AN$2,WatchbillMONTHLY!$A$88:$U$88,OFFSET(WatchbillMONTHLY!$A$88:$U$88,1,2)),FALSE),TRUE,FALSE)),
FALSE),FALSE)</f>
        <v>0</v>
      </c>
      <c r="AO100" s="209" t="b" cm="1">
        <f t="array" aca="1" ref="AO100" ca="1">IF(AND($A100 &gt; 0, H100 &gt; 0,AO$2&lt;MiscFormulas!$A$5+1),
_xlfn.IFNA(
_xlfn.IFNA(
_xlfn.IFNA(
_xlfn.IFNA(
_xlfn.IFNA(
_xlfn.IFNA(
IF(_xlfn.XLOOKUP(AO$2,WatchbillMONTHLY!$A$3:$U$3,OFFSET(WatchbillMONTHLY!$A$3:$U$3,1,2))=IF(_xlfn.XLOOKUP($A100,INDIRECT("_"&amp;_xlfn.XLOOKUP(AO$2,WatchbillMONTHLY!$A$3:$U$3,OFFSET(WatchbillMONTHLY!$A$3:$U$3,1,2))),INDIRECT("_"&amp;_xlfn.XLOOKUP(AO$2,WatchbillMONTHLY!$A$3:$U$3,OFFSET(WatchbillMONTHLY!$A$3:$U$3,1,2))))=$A100,_xlfn.XLOOKUP(AO$2,WatchbillMONTHLY!$A$3:$U$3,OFFSET(WatchbillMONTHLY!$A$3:$U$3,1,2)),FALSE),TRUE,FALSE),
IF(_xlfn.XLOOKUP(AO$2,WatchbillMONTHLY!$A$20:$U$20,OFFSET(WatchbillMONTHLY!$A$20:$U$20,1,2))=IF(_xlfn.XLOOKUP($A100,INDIRECT("_"&amp;_xlfn.XLOOKUP(AO$2,WatchbillMONTHLY!$A$20:$U$20,OFFSET(WatchbillMONTHLY!$A$20:$U$20,1,2))),INDIRECT("_"&amp;_xlfn.XLOOKUP(AO$2,WatchbillMONTHLY!$A$20:$U$20,OFFSET(WatchbillMONTHLY!$A$20:$U$20,1,2))))=$A100,_xlfn.XLOOKUP(AO$2,WatchbillMONTHLY!$A$20:$U$20,OFFSET(WatchbillMONTHLY!$A$20:$U$20,1,2)),FALSE),TRUE,FALSE)),
IF(_xlfn.XLOOKUP(AO$2,WatchbillMONTHLY!$A$37:$U$37,OFFSET(WatchbillMONTHLY!$A$37:$U$37,1,2))=IF(_xlfn.XLOOKUP($A100,INDIRECT("_"&amp;_xlfn.XLOOKUP(AO$2,WatchbillMONTHLY!$A$37:$U$37,OFFSET(WatchbillMONTHLY!$A$37:$U$37,1,2))),INDIRECT("_"&amp;_xlfn.XLOOKUP(AO$2,WatchbillMONTHLY!$A$37:$U$37,OFFSET(WatchbillMONTHLY!$A$37:$U$37,1,2))))=$A100,_xlfn.XLOOKUP(AO$2,WatchbillMONTHLY!$A$37:$U$37,OFFSET(WatchbillMONTHLY!$A$37:$U$37,1,2)),FALSE),TRUE,FALSE)),
IF(_xlfn.XLOOKUP(AO$2,WatchbillMONTHLY!$A$54:$U$54,OFFSET(WatchbillMONTHLY!$A$54:$U$54,1,2))=IF(_xlfn.XLOOKUP($A100,INDIRECT("_"&amp;_xlfn.XLOOKUP(AO$2,WatchbillMONTHLY!$A$54:$U$54,OFFSET(WatchbillMONTHLY!$A$54:$U$54,1,2))),INDIRECT("_"&amp;_xlfn.XLOOKUP(AO$2,WatchbillMONTHLY!$A$54:$U$54,OFFSET(WatchbillMONTHLY!$A$54:$U$54,1,2))))=$A100,_xlfn.XLOOKUP(AO$2,WatchbillMONTHLY!$A$54:$U$54,OFFSET(WatchbillMONTHLY!$A$54:$U$54,1,2)),FALSE),TRUE,FALSE)),
IF(_xlfn.XLOOKUP(AO$2,WatchbillMONTHLY!$A$71:$U$71,OFFSET(WatchbillMONTHLY!$A$71:$U$71,1,2))=IF(_xlfn.XLOOKUP($A100,INDIRECT("_"&amp;_xlfn.XLOOKUP(AO$2,WatchbillMONTHLY!$A$71:$U$71,OFFSET(WatchbillMONTHLY!$A$71:$U$71,1,2))),INDIRECT("_"&amp;_xlfn.XLOOKUP(AO$2,WatchbillMONTHLY!$A$71:$U$71,OFFSET(WatchbillMONTHLY!$A$71:$U$71,1,2))))=$A100,_xlfn.XLOOKUP(AO$2,WatchbillMONTHLY!$A$71:$U$71,OFFSET(WatchbillMONTHLY!$A$71:$U$71,1,2)),FALSE),TRUE,FALSE)),
IF(_xlfn.XLOOKUP(AO$2,WatchbillMONTHLY!$A$88:$U$88,OFFSET(WatchbillMONTHLY!$A$88:$U$88,1,2))=IF(_xlfn.XLOOKUP($A100,INDIRECT("_"&amp;_xlfn.XLOOKUP(AO$2,WatchbillMONTHLY!$A$88:$U$88,OFFSET(WatchbillMONTHLY!$A$88:$U$88,1,2))),INDIRECT("_"&amp;_xlfn.XLOOKUP(AO$2,WatchbillMONTHLY!$A$88:$U$88,OFFSET(WatchbillMONTHLY!$A$88:$U$88,1,2))))=$A100,_xlfn.XLOOKUP(AO$2,WatchbillMONTHLY!$A$88:$U$88,OFFSET(WatchbillMONTHLY!$A$88:$U$88,1,2)),FALSE),TRUE,FALSE)),
FALSE),FALSE)</f>
        <v>0</v>
      </c>
      <c r="AP100" s="209" t="b" cm="1">
        <f t="array" aca="1" ref="AP100" ca="1">IF(AND($A100 &gt; 0, I100 &gt; 0,AP$2&lt;MiscFormulas!$A$5+1),
_xlfn.IFNA(
_xlfn.IFNA(
_xlfn.IFNA(
_xlfn.IFNA(
_xlfn.IFNA(
_xlfn.IFNA(
IF(_xlfn.XLOOKUP(AP$2,WatchbillMONTHLY!$A$3:$U$3,OFFSET(WatchbillMONTHLY!$A$3:$U$3,1,2))=IF(_xlfn.XLOOKUP($A100,INDIRECT("_"&amp;_xlfn.XLOOKUP(AP$2,WatchbillMONTHLY!$A$3:$U$3,OFFSET(WatchbillMONTHLY!$A$3:$U$3,1,2))),INDIRECT("_"&amp;_xlfn.XLOOKUP(AP$2,WatchbillMONTHLY!$A$3:$U$3,OFFSET(WatchbillMONTHLY!$A$3:$U$3,1,2))))=$A100,_xlfn.XLOOKUP(AP$2,WatchbillMONTHLY!$A$3:$U$3,OFFSET(WatchbillMONTHLY!$A$3:$U$3,1,2)),FALSE),TRUE,FALSE),
IF(_xlfn.XLOOKUP(AP$2,WatchbillMONTHLY!$A$20:$U$20,OFFSET(WatchbillMONTHLY!$A$20:$U$20,1,2))=IF(_xlfn.XLOOKUP($A100,INDIRECT("_"&amp;_xlfn.XLOOKUP(AP$2,WatchbillMONTHLY!$A$20:$U$20,OFFSET(WatchbillMONTHLY!$A$20:$U$20,1,2))),INDIRECT("_"&amp;_xlfn.XLOOKUP(AP$2,WatchbillMONTHLY!$A$20:$U$20,OFFSET(WatchbillMONTHLY!$A$20:$U$20,1,2))))=$A100,_xlfn.XLOOKUP(AP$2,WatchbillMONTHLY!$A$20:$U$20,OFFSET(WatchbillMONTHLY!$A$20:$U$20,1,2)),FALSE),TRUE,FALSE)),
IF(_xlfn.XLOOKUP(AP$2,WatchbillMONTHLY!$A$37:$U$37,OFFSET(WatchbillMONTHLY!$A$37:$U$37,1,2))=IF(_xlfn.XLOOKUP($A100,INDIRECT("_"&amp;_xlfn.XLOOKUP(AP$2,WatchbillMONTHLY!$A$37:$U$37,OFFSET(WatchbillMONTHLY!$A$37:$U$37,1,2))),INDIRECT("_"&amp;_xlfn.XLOOKUP(AP$2,WatchbillMONTHLY!$A$37:$U$37,OFFSET(WatchbillMONTHLY!$A$37:$U$37,1,2))))=$A100,_xlfn.XLOOKUP(AP$2,WatchbillMONTHLY!$A$37:$U$37,OFFSET(WatchbillMONTHLY!$A$37:$U$37,1,2)),FALSE),TRUE,FALSE)),
IF(_xlfn.XLOOKUP(AP$2,WatchbillMONTHLY!$A$54:$U$54,OFFSET(WatchbillMONTHLY!$A$54:$U$54,1,2))=IF(_xlfn.XLOOKUP($A100,INDIRECT("_"&amp;_xlfn.XLOOKUP(AP$2,WatchbillMONTHLY!$A$54:$U$54,OFFSET(WatchbillMONTHLY!$A$54:$U$54,1,2))),INDIRECT("_"&amp;_xlfn.XLOOKUP(AP$2,WatchbillMONTHLY!$A$54:$U$54,OFFSET(WatchbillMONTHLY!$A$54:$U$54,1,2))))=$A100,_xlfn.XLOOKUP(AP$2,WatchbillMONTHLY!$A$54:$U$54,OFFSET(WatchbillMONTHLY!$A$54:$U$54,1,2)),FALSE),TRUE,FALSE)),
IF(_xlfn.XLOOKUP(AP$2,WatchbillMONTHLY!$A$71:$U$71,OFFSET(WatchbillMONTHLY!$A$71:$U$71,1,2))=IF(_xlfn.XLOOKUP($A100,INDIRECT("_"&amp;_xlfn.XLOOKUP(AP$2,WatchbillMONTHLY!$A$71:$U$71,OFFSET(WatchbillMONTHLY!$A$71:$U$71,1,2))),INDIRECT("_"&amp;_xlfn.XLOOKUP(AP$2,WatchbillMONTHLY!$A$71:$U$71,OFFSET(WatchbillMONTHLY!$A$71:$U$71,1,2))))=$A100,_xlfn.XLOOKUP(AP$2,WatchbillMONTHLY!$A$71:$U$71,OFFSET(WatchbillMONTHLY!$A$71:$U$71,1,2)),FALSE),TRUE,FALSE)),
IF(_xlfn.XLOOKUP(AP$2,WatchbillMONTHLY!$A$88:$U$88,OFFSET(WatchbillMONTHLY!$A$88:$U$88,1,2))=IF(_xlfn.XLOOKUP($A100,INDIRECT("_"&amp;_xlfn.XLOOKUP(AP$2,WatchbillMONTHLY!$A$88:$U$88,OFFSET(WatchbillMONTHLY!$A$88:$U$88,1,2))),INDIRECT("_"&amp;_xlfn.XLOOKUP(AP$2,WatchbillMONTHLY!$A$88:$U$88,OFFSET(WatchbillMONTHLY!$A$88:$U$88,1,2))))=$A100,_xlfn.XLOOKUP(AP$2,WatchbillMONTHLY!$A$88:$U$88,OFFSET(WatchbillMONTHLY!$A$88:$U$88,1,2)),FALSE),TRUE,FALSE)),
FALSE),FALSE)</f>
        <v>0</v>
      </c>
      <c r="AQ100" s="209" t="b" cm="1">
        <f t="array" aca="1" ref="AQ100" ca="1">IF(AND($A100 &gt; 0, J100 &gt; 0,AQ$2&lt;MiscFormulas!$A$5+1),
_xlfn.IFNA(
_xlfn.IFNA(
_xlfn.IFNA(
_xlfn.IFNA(
_xlfn.IFNA(
_xlfn.IFNA(
IF(_xlfn.XLOOKUP(AQ$2,WatchbillMONTHLY!$A$3:$U$3,OFFSET(WatchbillMONTHLY!$A$3:$U$3,1,2))=IF(_xlfn.XLOOKUP($A100,INDIRECT("_"&amp;_xlfn.XLOOKUP(AQ$2,WatchbillMONTHLY!$A$3:$U$3,OFFSET(WatchbillMONTHLY!$A$3:$U$3,1,2))),INDIRECT("_"&amp;_xlfn.XLOOKUP(AQ$2,WatchbillMONTHLY!$A$3:$U$3,OFFSET(WatchbillMONTHLY!$A$3:$U$3,1,2))))=$A100,_xlfn.XLOOKUP(AQ$2,WatchbillMONTHLY!$A$3:$U$3,OFFSET(WatchbillMONTHLY!$A$3:$U$3,1,2)),FALSE),TRUE,FALSE),
IF(_xlfn.XLOOKUP(AQ$2,WatchbillMONTHLY!$A$20:$U$20,OFFSET(WatchbillMONTHLY!$A$20:$U$20,1,2))=IF(_xlfn.XLOOKUP($A100,INDIRECT("_"&amp;_xlfn.XLOOKUP(AQ$2,WatchbillMONTHLY!$A$20:$U$20,OFFSET(WatchbillMONTHLY!$A$20:$U$20,1,2))),INDIRECT("_"&amp;_xlfn.XLOOKUP(AQ$2,WatchbillMONTHLY!$A$20:$U$20,OFFSET(WatchbillMONTHLY!$A$20:$U$20,1,2))))=$A100,_xlfn.XLOOKUP(AQ$2,WatchbillMONTHLY!$A$20:$U$20,OFFSET(WatchbillMONTHLY!$A$20:$U$20,1,2)),FALSE),TRUE,FALSE)),
IF(_xlfn.XLOOKUP(AQ$2,WatchbillMONTHLY!$A$37:$U$37,OFFSET(WatchbillMONTHLY!$A$37:$U$37,1,2))=IF(_xlfn.XLOOKUP($A100,INDIRECT("_"&amp;_xlfn.XLOOKUP(AQ$2,WatchbillMONTHLY!$A$37:$U$37,OFFSET(WatchbillMONTHLY!$A$37:$U$37,1,2))),INDIRECT("_"&amp;_xlfn.XLOOKUP(AQ$2,WatchbillMONTHLY!$A$37:$U$37,OFFSET(WatchbillMONTHLY!$A$37:$U$37,1,2))))=$A100,_xlfn.XLOOKUP(AQ$2,WatchbillMONTHLY!$A$37:$U$37,OFFSET(WatchbillMONTHLY!$A$37:$U$37,1,2)),FALSE),TRUE,FALSE)),
IF(_xlfn.XLOOKUP(AQ$2,WatchbillMONTHLY!$A$54:$U$54,OFFSET(WatchbillMONTHLY!$A$54:$U$54,1,2))=IF(_xlfn.XLOOKUP($A100,INDIRECT("_"&amp;_xlfn.XLOOKUP(AQ$2,WatchbillMONTHLY!$A$54:$U$54,OFFSET(WatchbillMONTHLY!$A$54:$U$54,1,2))),INDIRECT("_"&amp;_xlfn.XLOOKUP(AQ$2,WatchbillMONTHLY!$A$54:$U$54,OFFSET(WatchbillMONTHLY!$A$54:$U$54,1,2))))=$A100,_xlfn.XLOOKUP(AQ$2,WatchbillMONTHLY!$A$54:$U$54,OFFSET(WatchbillMONTHLY!$A$54:$U$54,1,2)),FALSE),TRUE,FALSE)),
IF(_xlfn.XLOOKUP(AQ$2,WatchbillMONTHLY!$A$71:$U$71,OFFSET(WatchbillMONTHLY!$A$71:$U$71,1,2))=IF(_xlfn.XLOOKUP($A100,INDIRECT("_"&amp;_xlfn.XLOOKUP(AQ$2,WatchbillMONTHLY!$A$71:$U$71,OFFSET(WatchbillMONTHLY!$A$71:$U$71,1,2))),INDIRECT("_"&amp;_xlfn.XLOOKUP(AQ$2,WatchbillMONTHLY!$A$71:$U$71,OFFSET(WatchbillMONTHLY!$A$71:$U$71,1,2))))=$A100,_xlfn.XLOOKUP(AQ$2,WatchbillMONTHLY!$A$71:$U$71,OFFSET(WatchbillMONTHLY!$A$71:$U$71,1,2)),FALSE),TRUE,FALSE)),
IF(_xlfn.XLOOKUP(AQ$2,WatchbillMONTHLY!$A$88:$U$88,OFFSET(WatchbillMONTHLY!$A$88:$U$88,1,2))=IF(_xlfn.XLOOKUP($A100,INDIRECT("_"&amp;_xlfn.XLOOKUP(AQ$2,WatchbillMONTHLY!$A$88:$U$88,OFFSET(WatchbillMONTHLY!$A$88:$U$88,1,2))),INDIRECT("_"&amp;_xlfn.XLOOKUP(AQ$2,WatchbillMONTHLY!$A$88:$U$88,OFFSET(WatchbillMONTHLY!$A$88:$U$88,1,2))))=$A100,_xlfn.XLOOKUP(AQ$2,WatchbillMONTHLY!$A$88:$U$88,OFFSET(WatchbillMONTHLY!$A$88:$U$88,1,2)),FALSE),TRUE,FALSE)),
FALSE),FALSE)</f>
        <v>0</v>
      </c>
      <c r="AR100" s="209" t="b" cm="1">
        <f t="array" aca="1" ref="AR100" ca="1">IF(AND($A100 &gt; 0, K100 &gt; 0,AR$2&lt;MiscFormulas!$A$5+1),
_xlfn.IFNA(
_xlfn.IFNA(
_xlfn.IFNA(
_xlfn.IFNA(
_xlfn.IFNA(
_xlfn.IFNA(
IF(_xlfn.XLOOKUP(AR$2,WatchbillMONTHLY!$A$3:$U$3,OFFSET(WatchbillMONTHLY!$A$3:$U$3,1,2))=IF(_xlfn.XLOOKUP($A100,INDIRECT("_"&amp;_xlfn.XLOOKUP(AR$2,WatchbillMONTHLY!$A$3:$U$3,OFFSET(WatchbillMONTHLY!$A$3:$U$3,1,2))),INDIRECT("_"&amp;_xlfn.XLOOKUP(AR$2,WatchbillMONTHLY!$A$3:$U$3,OFFSET(WatchbillMONTHLY!$A$3:$U$3,1,2))))=$A100,_xlfn.XLOOKUP(AR$2,WatchbillMONTHLY!$A$3:$U$3,OFFSET(WatchbillMONTHLY!$A$3:$U$3,1,2)),FALSE),TRUE,FALSE),
IF(_xlfn.XLOOKUP(AR$2,WatchbillMONTHLY!$A$20:$U$20,OFFSET(WatchbillMONTHLY!$A$20:$U$20,1,2))=IF(_xlfn.XLOOKUP($A100,INDIRECT("_"&amp;_xlfn.XLOOKUP(AR$2,WatchbillMONTHLY!$A$20:$U$20,OFFSET(WatchbillMONTHLY!$A$20:$U$20,1,2))),INDIRECT("_"&amp;_xlfn.XLOOKUP(AR$2,WatchbillMONTHLY!$A$20:$U$20,OFFSET(WatchbillMONTHLY!$A$20:$U$20,1,2))))=$A100,_xlfn.XLOOKUP(AR$2,WatchbillMONTHLY!$A$20:$U$20,OFFSET(WatchbillMONTHLY!$A$20:$U$20,1,2)),FALSE),TRUE,FALSE)),
IF(_xlfn.XLOOKUP(AR$2,WatchbillMONTHLY!$A$37:$U$37,OFFSET(WatchbillMONTHLY!$A$37:$U$37,1,2))=IF(_xlfn.XLOOKUP($A100,INDIRECT("_"&amp;_xlfn.XLOOKUP(AR$2,WatchbillMONTHLY!$A$37:$U$37,OFFSET(WatchbillMONTHLY!$A$37:$U$37,1,2))),INDIRECT("_"&amp;_xlfn.XLOOKUP(AR$2,WatchbillMONTHLY!$A$37:$U$37,OFFSET(WatchbillMONTHLY!$A$37:$U$37,1,2))))=$A100,_xlfn.XLOOKUP(AR$2,WatchbillMONTHLY!$A$37:$U$37,OFFSET(WatchbillMONTHLY!$A$37:$U$37,1,2)),FALSE),TRUE,FALSE)),
IF(_xlfn.XLOOKUP(AR$2,WatchbillMONTHLY!$A$54:$U$54,OFFSET(WatchbillMONTHLY!$A$54:$U$54,1,2))=IF(_xlfn.XLOOKUP($A100,INDIRECT("_"&amp;_xlfn.XLOOKUP(AR$2,WatchbillMONTHLY!$A$54:$U$54,OFFSET(WatchbillMONTHLY!$A$54:$U$54,1,2))),INDIRECT("_"&amp;_xlfn.XLOOKUP(AR$2,WatchbillMONTHLY!$A$54:$U$54,OFFSET(WatchbillMONTHLY!$A$54:$U$54,1,2))))=$A100,_xlfn.XLOOKUP(AR$2,WatchbillMONTHLY!$A$54:$U$54,OFFSET(WatchbillMONTHLY!$A$54:$U$54,1,2)),FALSE),TRUE,FALSE)),
IF(_xlfn.XLOOKUP(AR$2,WatchbillMONTHLY!$A$71:$U$71,OFFSET(WatchbillMONTHLY!$A$71:$U$71,1,2))=IF(_xlfn.XLOOKUP($A100,INDIRECT("_"&amp;_xlfn.XLOOKUP(AR$2,WatchbillMONTHLY!$A$71:$U$71,OFFSET(WatchbillMONTHLY!$A$71:$U$71,1,2))),INDIRECT("_"&amp;_xlfn.XLOOKUP(AR$2,WatchbillMONTHLY!$A$71:$U$71,OFFSET(WatchbillMONTHLY!$A$71:$U$71,1,2))))=$A100,_xlfn.XLOOKUP(AR$2,WatchbillMONTHLY!$A$71:$U$71,OFFSET(WatchbillMONTHLY!$A$71:$U$71,1,2)),FALSE),TRUE,FALSE)),
IF(_xlfn.XLOOKUP(AR$2,WatchbillMONTHLY!$A$88:$U$88,OFFSET(WatchbillMONTHLY!$A$88:$U$88,1,2))=IF(_xlfn.XLOOKUP($A100,INDIRECT("_"&amp;_xlfn.XLOOKUP(AR$2,WatchbillMONTHLY!$A$88:$U$88,OFFSET(WatchbillMONTHLY!$A$88:$U$88,1,2))),INDIRECT("_"&amp;_xlfn.XLOOKUP(AR$2,WatchbillMONTHLY!$A$88:$U$88,OFFSET(WatchbillMONTHLY!$A$88:$U$88,1,2))))=$A100,_xlfn.XLOOKUP(AR$2,WatchbillMONTHLY!$A$88:$U$88,OFFSET(WatchbillMONTHLY!$A$88:$U$88,1,2)),FALSE),TRUE,FALSE)),
FALSE),FALSE)</f>
        <v>0</v>
      </c>
      <c r="AS100" s="209" t="b" cm="1">
        <f t="array" aca="1" ref="AS100" ca="1">IF(AND($A100 &gt; 0, L100 &gt; 0,AS$2&lt;MiscFormulas!$A$5+1),
_xlfn.IFNA(
_xlfn.IFNA(
_xlfn.IFNA(
_xlfn.IFNA(
_xlfn.IFNA(
_xlfn.IFNA(
IF(_xlfn.XLOOKUP(AS$2,WatchbillMONTHLY!$A$3:$U$3,OFFSET(WatchbillMONTHLY!$A$3:$U$3,1,2))=IF(_xlfn.XLOOKUP($A100,INDIRECT("_"&amp;_xlfn.XLOOKUP(AS$2,WatchbillMONTHLY!$A$3:$U$3,OFFSET(WatchbillMONTHLY!$A$3:$U$3,1,2))),INDIRECT("_"&amp;_xlfn.XLOOKUP(AS$2,WatchbillMONTHLY!$A$3:$U$3,OFFSET(WatchbillMONTHLY!$A$3:$U$3,1,2))))=$A100,_xlfn.XLOOKUP(AS$2,WatchbillMONTHLY!$A$3:$U$3,OFFSET(WatchbillMONTHLY!$A$3:$U$3,1,2)),FALSE),TRUE,FALSE),
IF(_xlfn.XLOOKUP(AS$2,WatchbillMONTHLY!$A$20:$U$20,OFFSET(WatchbillMONTHLY!$A$20:$U$20,1,2))=IF(_xlfn.XLOOKUP($A100,INDIRECT("_"&amp;_xlfn.XLOOKUP(AS$2,WatchbillMONTHLY!$A$20:$U$20,OFFSET(WatchbillMONTHLY!$A$20:$U$20,1,2))),INDIRECT("_"&amp;_xlfn.XLOOKUP(AS$2,WatchbillMONTHLY!$A$20:$U$20,OFFSET(WatchbillMONTHLY!$A$20:$U$20,1,2))))=$A100,_xlfn.XLOOKUP(AS$2,WatchbillMONTHLY!$A$20:$U$20,OFFSET(WatchbillMONTHLY!$A$20:$U$20,1,2)),FALSE),TRUE,FALSE)),
IF(_xlfn.XLOOKUP(AS$2,WatchbillMONTHLY!$A$37:$U$37,OFFSET(WatchbillMONTHLY!$A$37:$U$37,1,2))=IF(_xlfn.XLOOKUP($A100,INDIRECT("_"&amp;_xlfn.XLOOKUP(AS$2,WatchbillMONTHLY!$A$37:$U$37,OFFSET(WatchbillMONTHLY!$A$37:$U$37,1,2))),INDIRECT("_"&amp;_xlfn.XLOOKUP(AS$2,WatchbillMONTHLY!$A$37:$U$37,OFFSET(WatchbillMONTHLY!$A$37:$U$37,1,2))))=$A100,_xlfn.XLOOKUP(AS$2,WatchbillMONTHLY!$A$37:$U$37,OFFSET(WatchbillMONTHLY!$A$37:$U$37,1,2)),FALSE),TRUE,FALSE)),
IF(_xlfn.XLOOKUP(AS$2,WatchbillMONTHLY!$A$54:$U$54,OFFSET(WatchbillMONTHLY!$A$54:$U$54,1,2))=IF(_xlfn.XLOOKUP($A100,INDIRECT("_"&amp;_xlfn.XLOOKUP(AS$2,WatchbillMONTHLY!$A$54:$U$54,OFFSET(WatchbillMONTHLY!$A$54:$U$54,1,2))),INDIRECT("_"&amp;_xlfn.XLOOKUP(AS$2,WatchbillMONTHLY!$A$54:$U$54,OFFSET(WatchbillMONTHLY!$A$54:$U$54,1,2))))=$A100,_xlfn.XLOOKUP(AS$2,WatchbillMONTHLY!$A$54:$U$54,OFFSET(WatchbillMONTHLY!$A$54:$U$54,1,2)),FALSE),TRUE,FALSE)),
IF(_xlfn.XLOOKUP(AS$2,WatchbillMONTHLY!$A$71:$U$71,OFFSET(WatchbillMONTHLY!$A$71:$U$71,1,2))=IF(_xlfn.XLOOKUP($A100,INDIRECT("_"&amp;_xlfn.XLOOKUP(AS$2,WatchbillMONTHLY!$A$71:$U$71,OFFSET(WatchbillMONTHLY!$A$71:$U$71,1,2))),INDIRECT("_"&amp;_xlfn.XLOOKUP(AS$2,WatchbillMONTHLY!$A$71:$U$71,OFFSET(WatchbillMONTHLY!$A$71:$U$71,1,2))))=$A100,_xlfn.XLOOKUP(AS$2,WatchbillMONTHLY!$A$71:$U$71,OFFSET(WatchbillMONTHLY!$A$71:$U$71,1,2)),FALSE),TRUE,FALSE)),
IF(_xlfn.XLOOKUP(AS$2,WatchbillMONTHLY!$A$88:$U$88,OFFSET(WatchbillMONTHLY!$A$88:$U$88,1,2))=IF(_xlfn.XLOOKUP($A100,INDIRECT("_"&amp;_xlfn.XLOOKUP(AS$2,WatchbillMONTHLY!$A$88:$U$88,OFFSET(WatchbillMONTHLY!$A$88:$U$88,1,2))),INDIRECT("_"&amp;_xlfn.XLOOKUP(AS$2,WatchbillMONTHLY!$A$88:$U$88,OFFSET(WatchbillMONTHLY!$A$88:$U$88,1,2))))=$A100,_xlfn.XLOOKUP(AS$2,WatchbillMONTHLY!$A$88:$U$88,OFFSET(WatchbillMONTHLY!$A$88:$U$88,1,2)),FALSE),TRUE,FALSE)),
FALSE),FALSE)</f>
        <v>0</v>
      </c>
      <c r="AT100" s="209" t="b" cm="1">
        <f t="array" aca="1" ref="AT100" ca="1">IF(AND($A100 &gt; 0, M100 &gt; 0,AT$2&lt;MiscFormulas!$A$5+1),
_xlfn.IFNA(
_xlfn.IFNA(
_xlfn.IFNA(
_xlfn.IFNA(
_xlfn.IFNA(
_xlfn.IFNA(
IF(_xlfn.XLOOKUP(AT$2,WatchbillMONTHLY!$A$3:$U$3,OFFSET(WatchbillMONTHLY!$A$3:$U$3,1,2))=IF(_xlfn.XLOOKUP($A100,INDIRECT("_"&amp;_xlfn.XLOOKUP(AT$2,WatchbillMONTHLY!$A$3:$U$3,OFFSET(WatchbillMONTHLY!$A$3:$U$3,1,2))),INDIRECT("_"&amp;_xlfn.XLOOKUP(AT$2,WatchbillMONTHLY!$A$3:$U$3,OFFSET(WatchbillMONTHLY!$A$3:$U$3,1,2))))=$A100,_xlfn.XLOOKUP(AT$2,WatchbillMONTHLY!$A$3:$U$3,OFFSET(WatchbillMONTHLY!$A$3:$U$3,1,2)),FALSE),TRUE,FALSE),
IF(_xlfn.XLOOKUP(AT$2,WatchbillMONTHLY!$A$20:$U$20,OFFSET(WatchbillMONTHLY!$A$20:$U$20,1,2))=IF(_xlfn.XLOOKUP($A100,INDIRECT("_"&amp;_xlfn.XLOOKUP(AT$2,WatchbillMONTHLY!$A$20:$U$20,OFFSET(WatchbillMONTHLY!$A$20:$U$20,1,2))),INDIRECT("_"&amp;_xlfn.XLOOKUP(AT$2,WatchbillMONTHLY!$A$20:$U$20,OFFSET(WatchbillMONTHLY!$A$20:$U$20,1,2))))=$A100,_xlfn.XLOOKUP(AT$2,WatchbillMONTHLY!$A$20:$U$20,OFFSET(WatchbillMONTHLY!$A$20:$U$20,1,2)),FALSE),TRUE,FALSE)),
IF(_xlfn.XLOOKUP(AT$2,WatchbillMONTHLY!$A$37:$U$37,OFFSET(WatchbillMONTHLY!$A$37:$U$37,1,2))=IF(_xlfn.XLOOKUP($A100,INDIRECT("_"&amp;_xlfn.XLOOKUP(AT$2,WatchbillMONTHLY!$A$37:$U$37,OFFSET(WatchbillMONTHLY!$A$37:$U$37,1,2))),INDIRECT("_"&amp;_xlfn.XLOOKUP(AT$2,WatchbillMONTHLY!$A$37:$U$37,OFFSET(WatchbillMONTHLY!$A$37:$U$37,1,2))))=$A100,_xlfn.XLOOKUP(AT$2,WatchbillMONTHLY!$A$37:$U$37,OFFSET(WatchbillMONTHLY!$A$37:$U$37,1,2)),FALSE),TRUE,FALSE)),
IF(_xlfn.XLOOKUP(AT$2,WatchbillMONTHLY!$A$54:$U$54,OFFSET(WatchbillMONTHLY!$A$54:$U$54,1,2))=IF(_xlfn.XLOOKUP($A100,INDIRECT("_"&amp;_xlfn.XLOOKUP(AT$2,WatchbillMONTHLY!$A$54:$U$54,OFFSET(WatchbillMONTHLY!$A$54:$U$54,1,2))),INDIRECT("_"&amp;_xlfn.XLOOKUP(AT$2,WatchbillMONTHLY!$A$54:$U$54,OFFSET(WatchbillMONTHLY!$A$54:$U$54,1,2))))=$A100,_xlfn.XLOOKUP(AT$2,WatchbillMONTHLY!$A$54:$U$54,OFFSET(WatchbillMONTHLY!$A$54:$U$54,1,2)),FALSE),TRUE,FALSE)),
IF(_xlfn.XLOOKUP(AT$2,WatchbillMONTHLY!$A$71:$U$71,OFFSET(WatchbillMONTHLY!$A$71:$U$71,1,2))=IF(_xlfn.XLOOKUP($A100,INDIRECT("_"&amp;_xlfn.XLOOKUP(AT$2,WatchbillMONTHLY!$A$71:$U$71,OFFSET(WatchbillMONTHLY!$A$71:$U$71,1,2))),INDIRECT("_"&amp;_xlfn.XLOOKUP(AT$2,WatchbillMONTHLY!$A$71:$U$71,OFFSET(WatchbillMONTHLY!$A$71:$U$71,1,2))))=$A100,_xlfn.XLOOKUP(AT$2,WatchbillMONTHLY!$A$71:$U$71,OFFSET(WatchbillMONTHLY!$A$71:$U$71,1,2)),FALSE),TRUE,FALSE)),
IF(_xlfn.XLOOKUP(AT$2,WatchbillMONTHLY!$A$88:$U$88,OFFSET(WatchbillMONTHLY!$A$88:$U$88,1,2))=IF(_xlfn.XLOOKUP($A100,INDIRECT("_"&amp;_xlfn.XLOOKUP(AT$2,WatchbillMONTHLY!$A$88:$U$88,OFFSET(WatchbillMONTHLY!$A$88:$U$88,1,2))),INDIRECT("_"&amp;_xlfn.XLOOKUP(AT$2,WatchbillMONTHLY!$A$88:$U$88,OFFSET(WatchbillMONTHLY!$A$88:$U$88,1,2))))=$A100,_xlfn.XLOOKUP(AT$2,WatchbillMONTHLY!$A$88:$U$88,OFFSET(WatchbillMONTHLY!$A$88:$U$88,1,2)),FALSE),TRUE,FALSE)),
FALSE),FALSE)</f>
        <v>0</v>
      </c>
      <c r="AU100" s="209" t="b" cm="1">
        <f t="array" aca="1" ref="AU100" ca="1">IF(AND($A100 &gt; 0, N100 &gt; 0,AU$2&lt;MiscFormulas!$A$5+1),
_xlfn.IFNA(
_xlfn.IFNA(
_xlfn.IFNA(
_xlfn.IFNA(
_xlfn.IFNA(
_xlfn.IFNA(
IF(_xlfn.XLOOKUP(AU$2,WatchbillMONTHLY!$A$3:$U$3,OFFSET(WatchbillMONTHLY!$A$3:$U$3,1,2))=IF(_xlfn.XLOOKUP($A100,INDIRECT("_"&amp;_xlfn.XLOOKUP(AU$2,WatchbillMONTHLY!$A$3:$U$3,OFFSET(WatchbillMONTHLY!$A$3:$U$3,1,2))),INDIRECT("_"&amp;_xlfn.XLOOKUP(AU$2,WatchbillMONTHLY!$A$3:$U$3,OFFSET(WatchbillMONTHLY!$A$3:$U$3,1,2))))=$A100,_xlfn.XLOOKUP(AU$2,WatchbillMONTHLY!$A$3:$U$3,OFFSET(WatchbillMONTHLY!$A$3:$U$3,1,2)),FALSE),TRUE,FALSE),
IF(_xlfn.XLOOKUP(AU$2,WatchbillMONTHLY!$A$20:$U$20,OFFSET(WatchbillMONTHLY!$A$20:$U$20,1,2))=IF(_xlfn.XLOOKUP($A100,INDIRECT("_"&amp;_xlfn.XLOOKUP(AU$2,WatchbillMONTHLY!$A$20:$U$20,OFFSET(WatchbillMONTHLY!$A$20:$U$20,1,2))),INDIRECT("_"&amp;_xlfn.XLOOKUP(AU$2,WatchbillMONTHLY!$A$20:$U$20,OFFSET(WatchbillMONTHLY!$A$20:$U$20,1,2))))=$A100,_xlfn.XLOOKUP(AU$2,WatchbillMONTHLY!$A$20:$U$20,OFFSET(WatchbillMONTHLY!$A$20:$U$20,1,2)),FALSE),TRUE,FALSE)),
IF(_xlfn.XLOOKUP(AU$2,WatchbillMONTHLY!$A$37:$U$37,OFFSET(WatchbillMONTHLY!$A$37:$U$37,1,2))=IF(_xlfn.XLOOKUP($A100,INDIRECT("_"&amp;_xlfn.XLOOKUP(AU$2,WatchbillMONTHLY!$A$37:$U$37,OFFSET(WatchbillMONTHLY!$A$37:$U$37,1,2))),INDIRECT("_"&amp;_xlfn.XLOOKUP(AU$2,WatchbillMONTHLY!$A$37:$U$37,OFFSET(WatchbillMONTHLY!$A$37:$U$37,1,2))))=$A100,_xlfn.XLOOKUP(AU$2,WatchbillMONTHLY!$A$37:$U$37,OFFSET(WatchbillMONTHLY!$A$37:$U$37,1,2)),FALSE),TRUE,FALSE)),
IF(_xlfn.XLOOKUP(AU$2,WatchbillMONTHLY!$A$54:$U$54,OFFSET(WatchbillMONTHLY!$A$54:$U$54,1,2))=IF(_xlfn.XLOOKUP($A100,INDIRECT("_"&amp;_xlfn.XLOOKUP(AU$2,WatchbillMONTHLY!$A$54:$U$54,OFFSET(WatchbillMONTHLY!$A$54:$U$54,1,2))),INDIRECT("_"&amp;_xlfn.XLOOKUP(AU$2,WatchbillMONTHLY!$A$54:$U$54,OFFSET(WatchbillMONTHLY!$A$54:$U$54,1,2))))=$A100,_xlfn.XLOOKUP(AU$2,WatchbillMONTHLY!$A$54:$U$54,OFFSET(WatchbillMONTHLY!$A$54:$U$54,1,2)),FALSE),TRUE,FALSE)),
IF(_xlfn.XLOOKUP(AU$2,WatchbillMONTHLY!$A$71:$U$71,OFFSET(WatchbillMONTHLY!$A$71:$U$71,1,2))=IF(_xlfn.XLOOKUP($A100,INDIRECT("_"&amp;_xlfn.XLOOKUP(AU$2,WatchbillMONTHLY!$A$71:$U$71,OFFSET(WatchbillMONTHLY!$A$71:$U$71,1,2))),INDIRECT("_"&amp;_xlfn.XLOOKUP(AU$2,WatchbillMONTHLY!$A$71:$U$71,OFFSET(WatchbillMONTHLY!$A$71:$U$71,1,2))))=$A100,_xlfn.XLOOKUP(AU$2,WatchbillMONTHLY!$A$71:$U$71,OFFSET(WatchbillMONTHLY!$A$71:$U$71,1,2)),FALSE),TRUE,FALSE)),
IF(_xlfn.XLOOKUP(AU$2,WatchbillMONTHLY!$A$88:$U$88,OFFSET(WatchbillMONTHLY!$A$88:$U$88,1,2))=IF(_xlfn.XLOOKUP($A100,INDIRECT("_"&amp;_xlfn.XLOOKUP(AU$2,WatchbillMONTHLY!$A$88:$U$88,OFFSET(WatchbillMONTHLY!$A$88:$U$88,1,2))),INDIRECT("_"&amp;_xlfn.XLOOKUP(AU$2,WatchbillMONTHLY!$A$88:$U$88,OFFSET(WatchbillMONTHLY!$A$88:$U$88,1,2))))=$A100,_xlfn.XLOOKUP(AU$2,WatchbillMONTHLY!$A$88:$U$88,OFFSET(WatchbillMONTHLY!$A$88:$U$88,1,2)),FALSE),TRUE,FALSE)),
FALSE),FALSE)</f>
        <v>0</v>
      </c>
      <c r="AV100" s="209" t="b" cm="1">
        <f t="array" aca="1" ref="AV100" ca="1">IF(AND($A100 &gt; 0, O100 &gt; 0,AV$2&lt;MiscFormulas!$A$5+1),
_xlfn.IFNA(
_xlfn.IFNA(
_xlfn.IFNA(
_xlfn.IFNA(
_xlfn.IFNA(
_xlfn.IFNA(
IF(_xlfn.XLOOKUP(AV$2,WatchbillMONTHLY!$A$3:$U$3,OFFSET(WatchbillMONTHLY!$A$3:$U$3,1,2))=IF(_xlfn.XLOOKUP($A100,INDIRECT("_"&amp;_xlfn.XLOOKUP(AV$2,WatchbillMONTHLY!$A$3:$U$3,OFFSET(WatchbillMONTHLY!$A$3:$U$3,1,2))),INDIRECT("_"&amp;_xlfn.XLOOKUP(AV$2,WatchbillMONTHLY!$A$3:$U$3,OFFSET(WatchbillMONTHLY!$A$3:$U$3,1,2))))=$A100,_xlfn.XLOOKUP(AV$2,WatchbillMONTHLY!$A$3:$U$3,OFFSET(WatchbillMONTHLY!$A$3:$U$3,1,2)),FALSE),TRUE,FALSE),
IF(_xlfn.XLOOKUP(AV$2,WatchbillMONTHLY!$A$20:$U$20,OFFSET(WatchbillMONTHLY!$A$20:$U$20,1,2))=IF(_xlfn.XLOOKUP($A100,INDIRECT("_"&amp;_xlfn.XLOOKUP(AV$2,WatchbillMONTHLY!$A$20:$U$20,OFFSET(WatchbillMONTHLY!$A$20:$U$20,1,2))),INDIRECT("_"&amp;_xlfn.XLOOKUP(AV$2,WatchbillMONTHLY!$A$20:$U$20,OFFSET(WatchbillMONTHLY!$A$20:$U$20,1,2))))=$A100,_xlfn.XLOOKUP(AV$2,WatchbillMONTHLY!$A$20:$U$20,OFFSET(WatchbillMONTHLY!$A$20:$U$20,1,2)),FALSE),TRUE,FALSE)),
IF(_xlfn.XLOOKUP(AV$2,WatchbillMONTHLY!$A$37:$U$37,OFFSET(WatchbillMONTHLY!$A$37:$U$37,1,2))=IF(_xlfn.XLOOKUP($A100,INDIRECT("_"&amp;_xlfn.XLOOKUP(AV$2,WatchbillMONTHLY!$A$37:$U$37,OFFSET(WatchbillMONTHLY!$A$37:$U$37,1,2))),INDIRECT("_"&amp;_xlfn.XLOOKUP(AV$2,WatchbillMONTHLY!$A$37:$U$37,OFFSET(WatchbillMONTHLY!$A$37:$U$37,1,2))))=$A100,_xlfn.XLOOKUP(AV$2,WatchbillMONTHLY!$A$37:$U$37,OFFSET(WatchbillMONTHLY!$A$37:$U$37,1,2)),FALSE),TRUE,FALSE)),
IF(_xlfn.XLOOKUP(AV$2,WatchbillMONTHLY!$A$54:$U$54,OFFSET(WatchbillMONTHLY!$A$54:$U$54,1,2))=IF(_xlfn.XLOOKUP($A100,INDIRECT("_"&amp;_xlfn.XLOOKUP(AV$2,WatchbillMONTHLY!$A$54:$U$54,OFFSET(WatchbillMONTHLY!$A$54:$U$54,1,2))),INDIRECT("_"&amp;_xlfn.XLOOKUP(AV$2,WatchbillMONTHLY!$A$54:$U$54,OFFSET(WatchbillMONTHLY!$A$54:$U$54,1,2))))=$A100,_xlfn.XLOOKUP(AV$2,WatchbillMONTHLY!$A$54:$U$54,OFFSET(WatchbillMONTHLY!$A$54:$U$54,1,2)),FALSE),TRUE,FALSE)),
IF(_xlfn.XLOOKUP(AV$2,WatchbillMONTHLY!$A$71:$U$71,OFFSET(WatchbillMONTHLY!$A$71:$U$71,1,2))=IF(_xlfn.XLOOKUP($A100,INDIRECT("_"&amp;_xlfn.XLOOKUP(AV$2,WatchbillMONTHLY!$A$71:$U$71,OFFSET(WatchbillMONTHLY!$A$71:$U$71,1,2))),INDIRECT("_"&amp;_xlfn.XLOOKUP(AV$2,WatchbillMONTHLY!$A$71:$U$71,OFFSET(WatchbillMONTHLY!$A$71:$U$71,1,2))))=$A100,_xlfn.XLOOKUP(AV$2,WatchbillMONTHLY!$A$71:$U$71,OFFSET(WatchbillMONTHLY!$A$71:$U$71,1,2)),FALSE),TRUE,FALSE)),
IF(_xlfn.XLOOKUP(AV$2,WatchbillMONTHLY!$A$88:$U$88,OFFSET(WatchbillMONTHLY!$A$88:$U$88,1,2))=IF(_xlfn.XLOOKUP($A100,INDIRECT("_"&amp;_xlfn.XLOOKUP(AV$2,WatchbillMONTHLY!$A$88:$U$88,OFFSET(WatchbillMONTHLY!$A$88:$U$88,1,2))),INDIRECT("_"&amp;_xlfn.XLOOKUP(AV$2,WatchbillMONTHLY!$A$88:$U$88,OFFSET(WatchbillMONTHLY!$A$88:$U$88,1,2))))=$A100,_xlfn.XLOOKUP(AV$2,WatchbillMONTHLY!$A$88:$U$88,OFFSET(WatchbillMONTHLY!$A$88:$U$88,1,2)),FALSE),TRUE,FALSE)),
FALSE),FALSE)</f>
        <v>0</v>
      </c>
      <c r="AW100" s="209" t="b" cm="1">
        <f t="array" aca="1" ref="AW100" ca="1">IF(AND($A100 &gt; 0, P100 &gt; 0,AW$2&lt;MiscFormulas!$A$5+1),
_xlfn.IFNA(
_xlfn.IFNA(
_xlfn.IFNA(
_xlfn.IFNA(
_xlfn.IFNA(
_xlfn.IFNA(
IF(_xlfn.XLOOKUP(AW$2,WatchbillMONTHLY!$A$3:$U$3,OFFSET(WatchbillMONTHLY!$A$3:$U$3,1,2))=IF(_xlfn.XLOOKUP($A100,INDIRECT("_"&amp;_xlfn.XLOOKUP(AW$2,WatchbillMONTHLY!$A$3:$U$3,OFFSET(WatchbillMONTHLY!$A$3:$U$3,1,2))),INDIRECT("_"&amp;_xlfn.XLOOKUP(AW$2,WatchbillMONTHLY!$A$3:$U$3,OFFSET(WatchbillMONTHLY!$A$3:$U$3,1,2))))=$A100,_xlfn.XLOOKUP(AW$2,WatchbillMONTHLY!$A$3:$U$3,OFFSET(WatchbillMONTHLY!$A$3:$U$3,1,2)),FALSE),TRUE,FALSE),
IF(_xlfn.XLOOKUP(AW$2,WatchbillMONTHLY!$A$20:$U$20,OFFSET(WatchbillMONTHLY!$A$20:$U$20,1,2))=IF(_xlfn.XLOOKUP($A100,INDIRECT("_"&amp;_xlfn.XLOOKUP(AW$2,WatchbillMONTHLY!$A$20:$U$20,OFFSET(WatchbillMONTHLY!$A$20:$U$20,1,2))),INDIRECT("_"&amp;_xlfn.XLOOKUP(AW$2,WatchbillMONTHLY!$A$20:$U$20,OFFSET(WatchbillMONTHLY!$A$20:$U$20,1,2))))=$A100,_xlfn.XLOOKUP(AW$2,WatchbillMONTHLY!$A$20:$U$20,OFFSET(WatchbillMONTHLY!$A$20:$U$20,1,2)),FALSE),TRUE,FALSE)),
IF(_xlfn.XLOOKUP(AW$2,WatchbillMONTHLY!$A$37:$U$37,OFFSET(WatchbillMONTHLY!$A$37:$U$37,1,2))=IF(_xlfn.XLOOKUP($A100,INDIRECT("_"&amp;_xlfn.XLOOKUP(AW$2,WatchbillMONTHLY!$A$37:$U$37,OFFSET(WatchbillMONTHLY!$A$37:$U$37,1,2))),INDIRECT("_"&amp;_xlfn.XLOOKUP(AW$2,WatchbillMONTHLY!$A$37:$U$37,OFFSET(WatchbillMONTHLY!$A$37:$U$37,1,2))))=$A100,_xlfn.XLOOKUP(AW$2,WatchbillMONTHLY!$A$37:$U$37,OFFSET(WatchbillMONTHLY!$A$37:$U$37,1,2)),FALSE),TRUE,FALSE)),
IF(_xlfn.XLOOKUP(AW$2,WatchbillMONTHLY!$A$54:$U$54,OFFSET(WatchbillMONTHLY!$A$54:$U$54,1,2))=IF(_xlfn.XLOOKUP($A100,INDIRECT("_"&amp;_xlfn.XLOOKUP(AW$2,WatchbillMONTHLY!$A$54:$U$54,OFFSET(WatchbillMONTHLY!$A$54:$U$54,1,2))),INDIRECT("_"&amp;_xlfn.XLOOKUP(AW$2,WatchbillMONTHLY!$A$54:$U$54,OFFSET(WatchbillMONTHLY!$A$54:$U$54,1,2))))=$A100,_xlfn.XLOOKUP(AW$2,WatchbillMONTHLY!$A$54:$U$54,OFFSET(WatchbillMONTHLY!$A$54:$U$54,1,2)),FALSE),TRUE,FALSE)),
IF(_xlfn.XLOOKUP(AW$2,WatchbillMONTHLY!$A$71:$U$71,OFFSET(WatchbillMONTHLY!$A$71:$U$71,1,2))=IF(_xlfn.XLOOKUP($A100,INDIRECT("_"&amp;_xlfn.XLOOKUP(AW$2,WatchbillMONTHLY!$A$71:$U$71,OFFSET(WatchbillMONTHLY!$A$71:$U$71,1,2))),INDIRECT("_"&amp;_xlfn.XLOOKUP(AW$2,WatchbillMONTHLY!$A$71:$U$71,OFFSET(WatchbillMONTHLY!$A$71:$U$71,1,2))))=$A100,_xlfn.XLOOKUP(AW$2,WatchbillMONTHLY!$A$71:$U$71,OFFSET(WatchbillMONTHLY!$A$71:$U$71,1,2)),FALSE),TRUE,FALSE)),
IF(_xlfn.XLOOKUP(AW$2,WatchbillMONTHLY!$A$88:$U$88,OFFSET(WatchbillMONTHLY!$A$88:$U$88,1,2))=IF(_xlfn.XLOOKUP($A100,INDIRECT("_"&amp;_xlfn.XLOOKUP(AW$2,WatchbillMONTHLY!$A$88:$U$88,OFFSET(WatchbillMONTHLY!$A$88:$U$88,1,2))),INDIRECT("_"&amp;_xlfn.XLOOKUP(AW$2,WatchbillMONTHLY!$A$88:$U$88,OFFSET(WatchbillMONTHLY!$A$88:$U$88,1,2))))=$A100,_xlfn.XLOOKUP(AW$2,WatchbillMONTHLY!$A$88:$U$88,OFFSET(WatchbillMONTHLY!$A$88:$U$88,1,2)),FALSE),TRUE,FALSE)),
FALSE),FALSE)</f>
        <v>0</v>
      </c>
      <c r="AX100" s="209" t="b" cm="1">
        <f t="array" aca="1" ref="AX100" ca="1">IF(AND($A100 &gt; 0, Q100 &gt; 0,AX$2&lt;MiscFormulas!$A$5+1),
_xlfn.IFNA(
_xlfn.IFNA(
_xlfn.IFNA(
_xlfn.IFNA(
_xlfn.IFNA(
_xlfn.IFNA(
IF(_xlfn.XLOOKUP(AX$2,WatchbillMONTHLY!$A$3:$U$3,OFFSET(WatchbillMONTHLY!$A$3:$U$3,1,2))=IF(_xlfn.XLOOKUP($A100,INDIRECT("_"&amp;_xlfn.XLOOKUP(AX$2,WatchbillMONTHLY!$A$3:$U$3,OFFSET(WatchbillMONTHLY!$A$3:$U$3,1,2))),INDIRECT("_"&amp;_xlfn.XLOOKUP(AX$2,WatchbillMONTHLY!$A$3:$U$3,OFFSET(WatchbillMONTHLY!$A$3:$U$3,1,2))))=$A100,_xlfn.XLOOKUP(AX$2,WatchbillMONTHLY!$A$3:$U$3,OFFSET(WatchbillMONTHLY!$A$3:$U$3,1,2)),FALSE),TRUE,FALSE),
IF(_xlfn.XLOOKUP(AX$2,WatchbillMONTHLY!$A$20:$U$20,OFFSET(WatchbillMONTHLY!$A$20:$U$20,1,2))=IF(_xlfn.XLOOKUP($A100,INDIRECT("_"&amp;_xlfn.XLOOKUP(AX$2,WatchbillMONTHLY!$A$20:$U$20,OFFSET(WatchbillMONTHLY!$A$20:$U$20,1,2))),INDIRECT("_"&amp;_xlfn.XLOOKUP(AX$2,WatchbillMONTHLY!$A$20:$U$20,OFFSET(WatchbillMONTHLY!$A$20:$U$20,1,2))))=$A100,_xlfn.XLOOKUP(AX$2,WatchbillMONTHLY!$A$20:$U$20,OFFSET(WatchbillMONTHLY!$A$20:$U$20,1,2)),FALSE),TRUE,FALSE)),
IF(_xlfn.XLOOKUP(AX$2,WatchbillMONTHLY!$A$37:$U$37,OFFSET(WatchbillMONTHLY!$A$37:$U$37,1,2))=IF(_xlfn.XLOOKUP($A100,INDIRECT("_"&amp;_xlfn.XLOOKUP(AX$2,WatchbillMONTHLY!$A$37:$U$37,OFFSET(WatchbillMONTHLY!$A$37:$U$37,1,2))),INDIRECT("_"&amp;_xlfn.XLOOKUP(AX$2,WatchbillMONTHLY!$A$37:$U$37,OFFSET(WatchbillMONTHLY!$A$37:$U$37,1,2))))=$A100,_xlfn.XLOOKUP(AX$2,WatchbillMONTHLY!$A$37:$U$37,OFFSET(WatchbillMONTHLY!$A$37:$U$37,1,2)),FALSE),TRUE,FALSE)),
IF(_xlfn.XLOOKUP(AX$2,WatchbillMONTHLY!$A$54:$U$54,OFFSET(WatchbillMONTHLY!$A$54:$U$54,1,2))=IF(_xlfn.XLOOKUP($A100,INDIRECT("_"&amp;_xlfn.XLOOKUP(AX$2,WatchbillMONTHLY!$A$54:$U$54,OFFSET(WatchbillMONTHLY!$A$54:$U$54,1,2))),INDIRECT("_"&amp;_xlfn.XLOOKUP(AX$2,WatchbillMONTHLY!$A$54:$U$54,OFFSET(WatchbillMONTHLY!$A$54:$U$54,1,2))))=$A100,_xlfn.XLOOKUP(AX$2,WatchbillMONTHLY!$A$54:$U$54,OFFSET(WatchbillMONTHLY!$A$54:$U$54,1,2)),FALSE),TRUE,FALSE)),
IF(_xlfn.XLOOKUP(AX$2,WatchbillMONTHLY!$A$71:$U$71,OFFSET(WatchbillMONTHLY!$A$71:$U$71,1,2))=IF(_xlfn.XLOOKUP($A100,INDIRECT("_"&amp;_xlfn.XLOOKUP(AX$2,WatchbillMONTHLY!$A$71:$U$71,OFFSET(WatchbillMONTHLY!$A$71:$U$71,1,2))),INDIRECT("_"&amp;_xlfn.XLOOKUP(AX$2,WatchbillMONTHLY!$A$71:$U$71,OFFSET(WatchbillMONTHLY!$A$71:$U$71,1,2))))=$A100,_xlfn.XLOOKUP(AX$2,WatchbillMONTHLY!$A$71:$U$71,OFFSET(WatchbillMONTHLY!$A$71:$U$71,1,2)),FALSE),TRUE,FALSE)),
IF(_xlfn.XLOOKUP(AX$2,WatchbillMONTHLY!$A$88:$U$88,OFFSET(WatchbillMONTHLY!$A$88:$U$88,1,2))=IF(_xlfn.XLOOKUP($A100,INDIRECT("_"&amp;_xlfn.XLOOKUP(AX$2,WatchbillMONTHLY!$A$88:$U$88,OFFSET(WatchbillMONTHLY!$A$88:$U$88,1,2))),INDIRECT("_"&amp;_xlfn.XLOOKUP(AX$2,WatchbillMONTHLY!$A$88:$U$88,OFFSET(WatchbillMONTHLY!$A$88:$U$88,1,2))))=$A100,_xlfn.XLOOKUP(AX$2,WatchbillMONTHLY!$A$88:$U$88,OFFSET(WatchbillMONTHLY!$A$88:$U$88,1,2)),FALSE),TRUE,FALSE)),
FALSE),FALSE)</f>
        <v>0</v>
      </c>
      <c r="AY100" s="209" t="b" cm="1">
        <f t="array" aca="1" ref="AY100" ca="1">IF(AND($A100 &gt; 0, R100 &gt; 0,AY$2&lt;MiscFormulas!$A$5+1),
_xlfn.IFNA(
_xlfn.IFNA(
_xlfn.IFNA(
_xlfn.IFNA(
_xlfn.IFNA(
_xlfn.IFNA(
IF(_xlfn.XLOOKUP(AY$2,WatchbillMONTHLY!$A$3:$U$3,OFFSET(WatchbillMONTHLY!$A$3:$U$3,1,2))=IF(_xlfn.XLOOKUP($A100,INDIRECT("_"&amp;_xlfn.XLOOKUP(AY$2,WatchbillMONTHLY!$A$3:$U$3,OFFSET(WatchbillMONTHLY!$A$3:$U$3,1,2))),INDIRECT("_"&amp;_xlfn.XLOOKUP(AY$2,WatchbillMONTHLY!$A$3:$U$3,OFFSET(WatchbillMONTHLY!$A$3:$U$3,1,2))))=$A100,_xlfn.XLOOKUP(AY$2,WatchbillMONTHLY!$A$3:$U$3,OFFSET(WatchbillMONTHLY!$A$3:$U$3,1,2)),FALSE),TRUE,FALSE),
IF(_xlfn.XLOOKUP(AY$2,WatchbillMONTHLY!$A$20:$U$20,OFFSET(WatchbillMONTHLY!$A$20:$U$20,1,2))=IF(_xlfn.XLOOKUP($A100,INDIRECT("_"&amp;_xlfn.XLOOKUP(AY$2,WatchbillMONTHLY!$A$20:$U$20,OFFSET(WatchbillMONTHLY!$A$20:$U$20,1,2))),INDIRECT("_"&amp;_xlfn.XLOOKUP(AY$2,WatchbillMONTHLY!$A$20:$U$20,OFFSET(WatchbillMONTHLY!$A$20:$U$20,1,2))))=$A100,_xlfn.XLOOKUP(AY$2,WatchbillMONTHLY!$A$20:$U$20,OFFSET(WatchbillMONTHLY!$A$20:$U$20,1,2)),FALSE),TRUE,FALSE)),
IF(_xlfn.XLOOKUP(AY$2,WatchbillMONTHLY!$A$37:$U$37,OFFSET(WatchbillMONTHLY!$A$37:$U$37,1,2))=IF(_xlfn.XLOOKUP($A100,INDIRECT("_"&amp;_xlfn.XLOOKUP(AY$2,WatchbillMONTHLY!$A$37:$U$37,OFFSET(WatchbillMONTHLY!$A$37:$U$37,1,2))),INDIRECT("_"&amp;_xlfn.XLOOKUP(AY$2,WatchbillMONTHLY!$A$37:$U$37,OFFSET(WatchbillMONTHLY!$A$37:$U$37,1,2))))=$A100,_xlfn.XLOOKUP(AY$2,WatchbillMONTHLY!$A$37:$U$37,OFFSET(WatchbillMONTHLY!$A$37:$U$37,1,2)),FALSE),TRUE,FALSE)),
IF(_xlfn.XLOOKUP(AY$2,WatchbillMONTHLY!$A$54:$U$54,OFFSET(WatchbillMONTHLY!$A$54:$U$54,1,2))=IF(_xlfn.XLOOKUP($A100,INDIRECT("_"&amp;_xlfn.XLOOKUP(AY$2,WatchbillMONTHLY!$A$54:$U$54,OFFSET(WatchbillMONTHLY!$A$54:$U$54,1,2))),INDIRECT("_"&amp;_xlfn.XLOOKUP(AY$2,WatchbillMONTHLY!$A$54:$U$54,OFFSET(WatchbillMONTHLY!$A$54:$U$54,1,2))))=$A100,_xlfn.XLOOKUP(AY$2,WatchbillMONTHLY!$A$54:$U$54,OFFSET(WatchbillMONTHLY!$A$54:$U$54,1,2)),FALSE),TRUE,FALSE)),
IF(_xlfn.XLOOKUP(AY$2,WatchbillMONTHLY!$A$71:$U$71,OFFSET(WatchbillMONTHLY!$A$71:$U$71,1,2))=IF(_xlfn.XLOOKUP($A100,INDIRECT("_"&amp;_xlfn.XLOOKUP(AY$2,WatchbillMONTHLY!$A$71:$U$71,OFFSET(WatchbillMONTHLY!$A$71:$U$71,1,2))),INDIRECT("_"&amp;_xlfn.XLOOKUP(AY$2,WatchbillMONTHLY!$A$71:$U$71,OFFSET(WatchbillMONTHLY!$A$71:$U$71,1,2))))=$A100,_xlfn.XLOOKUP(AY$2,WatchbillMONTHLY!$A$71:$U$71,OFFSET(WatchbillMONTHLY!$A$71:$U$71,1,2)),FALSE),TRUE,FALSE)),
IF(_xlfn.XLOOKUP(AY$2,WatchbillMONTHLY!$A$88:$U$88,OFFSET(WatchbillMONTHLY!$A$88:$U$88,1,2))=IF(_xlfn.XLOOKUP($A100,INDIRECT("_"&amp;_xlfn.XLOOKUP(AY$2,WatchbillMONTHLY!$A$88:$U$88,OFFSET(WatchbillMONTHLY!$A$88:$U$88,1,2))),INDIRECT("_"&amp;_xlfn.XLOOKUP(AY$2,WatchbillMONTHLY!$A$88:$U$88,OFFSET(WatchbillMONTHLY!$A$88:$U$88,1,2))))=$A100,_xlfn.XLOOKUP(AY$2,WatchbillMONTHLY!$A$88:$U$88,OFFSET(WatchbillMONTHLY!$A$88:$U$88,1,2)),FALSE),TRUE,FALSE)),
FALSE),FALSE)</f>
        <v>0</v>
      </c>
      <c r="AZ100" s="209" t="b" cm="1">
        <f t="array" aca="1" ref="AZ100" ca="1">IF(AND($A100 &gt; 0, S100 &gt; 0,AZ$2&lt;MiscFormulas!$A$5+1),
_xlfn.IFNA(
_xlfn.IFNA(
_xlfn.IFNA(
_xlfn.IFNA(
_xlfn.IFNA(
_xlfn.IFNA(
IF(_xlfn.XLOOKUP(AZ$2,WatchbillMONTHLY!$A$3:$U$3,OFFSET(WatchbillMONTHLY!$A$3:$U$3,1,2))=IF(_xlfn.XLOOKUP($A100,INDIRECT("_"&amp;_xlfn.XLOOKUP(AZ$2,WatchbillMONTHLY!$A$3:$U$3,OFFSET(WatchbillMONTHLY!$A$3:$U$3,1,2))),INDIRECT("_"&amp;_xlfn.XLOOKUP(AZ$2,WatchbillMONTHLY!$A$3:$U$3,OFFSET(WatchbillMONTHLY!$A$3:$U$3,1,2))))=$A100,_xlfn.XLOOKUP(AZ$2,WatchbillMONTHLY!$A$3:$U$3,OFFSET(WatchbillMONTHLY!$A$3:$U$3,1,2)),FALSE),TRUE,FALSE),
IF(_xlfn.XLOOKUP(AZ$2,WatchbillMONTHLY!$A$20:$U$20,OFFSET(WatchbillMONTHLY!$A$20:$U$20,1,2))=IF(_xlfn.XLOOKUP($A100,INDIRECT("_"&amp;_xlfn.XLOOKUP(AZ$2,WatchbillMONTHLY!$A$20:$U$20,OFFSET(WatchbillMONTHLY!$A$20:$U$20,1,2))),INDIRECT("_"&amp;_xlfn.XLOOKUP(AZ$2,WatchbillMONTHLY!$A$20:$U$20,OFFSET(WatchbillMONTHLY!$A$20:$U$20,1,2))))=$A100,_xlfn.XLOOKUP(AZ$2,WatchbillMONTHLY!$A$20:$U$20,OFFSET(WatchbillMONTHLY!$A$20:$U$20,1,2)),FALSE),TRUE,FALSE)),
IF(_xlfn.XLOOKUP(AZ$2,WatchbillMONTHLY!$A$37:$U$37,OFFSET(WatchbillMONTHLY!$A$37:$U$37,1,2))=IF(_xlfn.XLOOKUP($A100,INDIRECT("_"&amp;_xlfn.XLOOKUP(AZ$2,WatchbillMONTHLY!$A$37:$U$37,OFFSET(WatchbillMONTHLY!$A$37:$U$37,1,2))),INDIRECT("_"&amp;_xlfn.XLOOKUP(AZ$2,WatchbillMONTHLY!$A$37:$U$37,OFFSET(WatchbillMONTHLY!$A$37:$U$37,1,2))))=$A100,_xlfn.XLOOKUP(AZ$2,WatchbillMONTHLY!$A$37:$U$37,OFFSET(WatchbillMONTHLY!$A$37:$U$37,1,2)),FALSE),TRUE,FALSE)),
IF(_xlfn.XLOOKUP(AZ$2,WatchbillMONTHLY!$A$54:$U$54,OFFSET(WatchbillMONTHLY!$A$54:$U$54,1,2))=IF(_xlfn.XLOOKUP($A100,INDIRECT("_"&amp;_xlfn.XLOOKUP(AZ$2,WatchbillMONTHLY!$A$54:$U$54,OFFSET(WatchbillMONTHLY!$A$54:$U$54,1,2))),INDIRECT("_"&amp;_xlfn.XLOOKUP(AZ$2,WatchbillMONTHLY!$A$54:$U$54,OFFSET(WatchbillMONTHLY!$A$54:$U$54,1,2))))=$A100,_xlfn.XLOOKUP(AZ$2,WatchbillMONTHLY!$A$54:$U$54,OFFSET(WatchbillMONTHLY!$A$54:$U$54,1,2)),FALSE),TRUE,FALSE)),
IF(_xlfn.XLOOKUP(AZ$2,WatchbillMONTHLY!$A$71:$U$71,OFFSET(WatchbillMONTHLY!$A$71:$U$71,1,2))=IF(_xlfn.XLOOKUP($A100,INDIRECT("_"&amp;_xlfn.XLOOKUP(AZ$2,WatchbillMONTHLY!$A$71:$U$71,OFFSET(WatchbillMONTHLY!$A$71:$U$71,1,2))),INDIRECT("_"&amp;_xlfn.XLOOKUP(AZ$2,WatchbillMONTHLY!$A$71:$U$71,OFFSET(WatchbillMONTHLY!$A$71:$U$71,1,2))))=$A100,_xlfn.XLOOKUP(AZ$2,WatchbillMONTHLY!$A$71:$U$71,OFFSET(WatchbillMONTHLY!$A$71:$U$71,1,2)),FALSE),TRUE,FALSE)),
IF(_xlfn.XLOOKUP(AZ$2,WatchbillMONTHLY!$A$88:$U$88,OFFSET(WatchbillMONTHLY!$A$88:$U$88,1,2))=IF(_xlfn.XLOOKUP($A100,INDIRECT("_"&amp;_xlfn.XLOOKUP(AZ$2,WatchbillMONTHLY!$A$88:$U$88,OFFSET(WatchbillMONTHLY!$A$88:$U$88,1,2))),INDIRECT("_"&amp;_xlfn.XLOOKUP(AZ$2,WatchbillMONTHLY!$A$88:$U$88,OFFSET(WatchbillMONTHLY!$A$88:$U$88,1,2))))=$A100,_xlfn.XLOOKUP(AZ$2,WatchbillMONTHLY!$A$88:$U$88,OFFSET(WatchbillMONTHLY!$A$88:$U$88,1,2)),FALSE),TRUE,FALSE)),
FALSE),FALSE)</f>
        <v>0</v>
      </c>
      <c r="BA100" s="209" t="b" cm="1">
        <f t="array" aca="1" ref="BA100" ca="1">IF(AND($A100 &gt; 0, T100 &gt; 0,BA$2&lt;MiscFormulas!$A$5+1),
_xlfn.IFNA(
_xlfn.IFNA(
_xlfn.IFNA(
_xlfn.IFNA(
_xlfn.IFNA(
_xlfn.IFNA(
IF(_xlfn.XLOOKUP(BA$2,WatchbillMONTHLY!$A$3:$U$3,OFFSET(WatchbillMONTHLY!$A$3:$U$3,1,2))=IF(_xlfn.XLOOKUP($A100,INDIRECT("_"&amp;_xlfn.XLOOKUP(BA$2,WatchbillMONTHLY!$A$3:$U$3,OFFSET(WatchbillMONTHLY!$A$3:$U$3,1,2))),INDIRECT("_"&amp;_xlfn.XLOOKUP(BA$2,WatchbillMONTHLY!$A$3:$U$3,OFFSET(WatchbillMONTHLY!$A$3:$U$3,1,2))))=$A100,_xlfn.XLOOKUP(BA$2,WatchbillMONTHLY!$A$3:$U$3,OFFSET(WatchbillMONTHLY!$A$3:$U$3,1,2)),FALSE),TRUE,FALSE),
IF(_xlfn.XLOOKUP(BA$2,WatchbillMONTHLY!$A$20:$U$20,OFFSET(WatchbillMONTHLY!$A$20:$U$20,1,2))=IF(_xlfn.XLOOKUP($A100,INDIRECT("_"&amp;_xlfn.XLOOKUP(BA$2,WatchbillMONTHLY!$A$20:$U$20,OFFSET(WatchbillMONTHLY!$A$20:$U$20,1,2))),INDIRECT("_"&amp;_xlfn.XLOOKUP(BA$2,WatchbillMONTHLY!$A$20:$U$20,OFFSET(WatchbillMONTHLY!$A$20:$U$20,1,2))))=$A100,_xlfn.XLOOKUP(BA$2,WatchbillMONTHLY!$A$20:$U$20,OFFSET(WatchbillMONTHLY!$A$20:$U$20,1,2)),FALSE),TRUE,FALSE)),
IF(_xlfn.XLOOKUP(BA$2,WatchbillMONTHLY!$A$37:$U$37,OFFSET(WatchbillMONTHLY!$A$37:$U$37,1,2))=IF(_xlfn.XLOOKUP($A100,INDIRECT("_"&amp;_xlfn.XLOOKUP(BA$2,WatchbillMONTHLY!$A$37:$U$37,OFFSET(WatchbillMONTHLY!$A$37:$U$37,1,2))),INDIRECT("_"&amp;_xlfn.XLOOKUP(BA$2,WatchbillMONTHLY!$A$37:$U$37,OFFSET(WatchbillMONTHLY!$A$37:$U$37,1,2))))=$A100,_xlfn.XLOOKUP(BA$2,WatchbillMONTHLY!$A$37:$U$37,OFFSET(WatchbillMONTHLY!$A$37:$U$37,1,2)),FALSE),TRUE,FALSE)),
IF(_xlfn.XLOOKUP(BA$2,WatchbillMONTHLY!$A$54:$U$54,OFFSET(WatchbillMONTHLY!$A$54:$U$54,1,2))=IF(_xlfn.XLOOKUP($A100,INDIRECT("_"&amp;_xlfn.XLOOKUP(BA$2,WatchbillMONTHLY!$A$54:$U$54,OFFSET(WatchbillMONTHLY!$A$54:$U$54,1,2))),INDIRECT("_"&amp;_xlfn.XLOOKUP(BA$2,WatchbillMONTHLY!$A$54:$U$54,OFFSET(WatchbillMONTHLY!$A$54:$U$54,1,2))))=$A100,_xlfn.XLOOKUP(BA$2,WatchbillMONTHLY!$A$54:$U$54,OFFSET(WatchbillMONTHLY!$A$54:$U$54,1,2)),FALSE),TRUE,FALSE)),
IF(_xlfn.XLOOKUP(BA$2,WatchbillMONTHLY!$A$71:$U$71,OFFSET(WatchbillMONTHLY!$A$71:$U$71,1,2))=IF(_xlfn.XLOOKUP($A100,INDIRECT("_"&amp;_xlfn.XLOOKUP(BA$2,WatchbillMONTHLY!$A$71:$U$71,OFFSET(WatchbillMONTHLY!$A$71:$U$71,1,2))),INDIRECT("_"&amp;_xlfn.XLOOKUP(BA$2,WatchbillMONTHLY!$A$71:$U$71,OFFSET(WatchbillMONTHLY!$A$71:$U$71,1,2))))=$A100,_xlfn.XLOOKUP(BA$2,WatchbillMONTHLY!$A$71:$U$71,OFFSET(WatchbillMONTHLY!$A$71:$U$71,1,2)),FALSE),TRUE,FALSE)),
IF(_xlfn.XLOOKUP(BA$2,WatchbillMONTHLY!$A$88:$U$88,OFFSET(WatchbillMONTHLY!$A$88:$U$88,1,2))=IF(_xlfn.XLOOKUP($A100,INDIRECT("_"&amp;_xlfn.XLOOKUP(BA$2,WatchbillMONTHLY!$A$88:$U$88,OFFSET(WatchbillMONTHLY!$A$88:$U$88,1,2))),INDIRECT("_"&amp;_xlfn.XLOOKUP(BA$2,WatchbillMONTHLY!$A$88:$U$88,OFFSET(WatchbillMONTHLY!$A$88:$U$88,1,2))))=$A100,_xlfn.XLOOKUP(BA$2,WatchbillMONTHLY!$A$88:$U$88,OFFSET(WatchbillMONTHLY!$A$88:$U$88,1,2)),FALSE),TRUE,FALSE)),
FALSE),FALSE)</f>
        <v>0</v>
      </c>
      <c r="BB100" s="209" t="b" cm="1">
        <f t="array" aca="1" ref="BB100" ca="1">IF(AND($A100 &gt; 0, U100 &gt; 0,BB$2&lt;MiscFormulas!$A$5+1),
_xlfn.IFNA(
_xlfn.IFNA(
_xlfn.IFNA(
_xlfn.IFNA(
_xlfn.IFNA(
_xlfn.IFNA(
IF(_xlfn.XLOOKUP(BB$2,WatchbillMONTHLY!$A$3:$U$3,OFFSET(WatchbillMONTHLY!$A$3:$U$3,1,2))=IF(_xlfn.XLOOKUP($A100,INDIRECT("_"&amp;_xlfn.XLOOKUP(BB$2,WatchbillMONTHLY!$A$3:$U$3,OFFSET(WatchbillMONTHLY!$A$3:$U$3,1,2))),INDIRECT("_"&amp;_xlfn.XLOOKUP(BB$2,WatchbillMONTHLY!$A$3:$U$3,OFFSET(WatchbillMONTHLY!$A$3:$U$3,1,2))))=$A100,_xlfn.XLOOKUP(BB$2,WatchbillMONTHLY!$A$3:$U$3,OFFSET(WatchbillMONTHLY!$A$3:$U$3,1,2)),FALSE),TRUE,FALSE),
IF(_xlfn.XLOOKUP(BB$2,WatchbillMONTHLY!$A$20:$U$20,OFFSET(WatchbillMONTHLY!$A$20:$U$20,1,2))=IF(_xlfn.XLOOKUP($A100,INDIRECT("_"&amp;_xlfn.XLOOKUP(BB$2,WatchbillMONTHLY!$A$20:$U$20,OFFSET(WatchbillMONTHLY!$A$20:$U$20,1,2))),INDIRECT("_"&amp;_xlfn.XLOOKUP(BB$2,WatchbillMONTHLY!$A$20:$U$20,OFFSET(WatchbillMONTHLY!$A$20:$U$20,1,2))))=$A100,_xlfn.XLOOKUP(BB$2,WatchbillMONTHLY!$A$20:$U$20,OFFSET(WatchbillMONTHLY!$A$20:$U$20,1,2)),FALSE),TRUE,FALSE)),
IF(_xlfn.XLOOKUP(BB$2,WatchbillMONTHLY!$A$37:$U$37,OFFSET(WatchbillMONTHLY!$A$37:$U$37,1,2))=IF(_xlfn.XLOOKUP($A100,INDIRECT("_"&amp;_xlfn.XLOOKUP(BB$2,WatchbillMONTHLY!$A$37:$U$37,OFFSET(WatchbillMONTHLY!$A$37:$U$37,1,2))),INDIRECT("_"&amp;_xlfn.XLOOKUP(BB$2,WatchbillMONTHLY!$A$37:$U$37,OFFSET(WatchbillMONTHLY!$A$37:$U$37,1,2))))=$A100,_xlfn.XLOOKUP(BB$2,WatchbillMONTHLY!$A$37:$U$37,OFFSET(WatchbillMONTHLY!$A$37:$U$37,1,2)),FALSE),TRUE,FALSE)),
IF(_xlfn.XLOOKUP(BB$2,WatchbillMONTHLY!$A$54:$U$54,OFFSET(WatchbillMONTHLY!$A$54:$U$54,1,2))=IF(_xlfn.XLOOKUP($A100,INDIRECT("_"&amp;_xlfn.XLOOKUP(BB$2,WatchbillMONTHLY!$A$54:$U$54,OFFSET(WatchbillMONTHLY!$A$54:$U$54,1,2))),INDIRECT("_"&amp;_xlfn.XLOOKUP(BB$2,WatchbillMONTHLY!$A$54:$U$54,OFFSET(WatchbillMONTHLY!$A$54:$U$54,1,2))))=$A100,_xlfn.XLOOKUP(BB$2,WatchbillMONTHLY!$A$54:$U$54,OFFSET(WatchbillMONTHLY!$A$54:$U$54,1,2)),FALSE),TRUE,FALSE)),
IF(_xlfn.XLOOKUP(BB$2,WatchbillMONTHLY!$A$71:$U$71,OFFSET(WatchbillMONTHLY!$A$71:$U$71,1,2))=IF(_xlfn.XLOOKUP($A100,INDIRECT("_"&amp;_xlfn.XLOOKUP(BB$2,WatchbillMONTHLY!$A$71:$U$71,OFFSET(WatchbillMONTHLY!$A$71:$U$71,1,2))),INDIRECT("_"&amp;_xlfn.XLOOKUP(BB$2,WatchbillMONTHLY!$A$71:$U$71,OFFSET(WatchbillMONTHLY!$A$71:$U$71,1,2))))=$A100,_xlfn.XLOOKUP(BB$2,WatchbillMONTHLY!$A$71:$U$71,OFFSET(WatchbillMONTHLY!$A$71:$U$71,1,2)),FALSE),TRUE,FALSE)),
IF(_xlfn.XLOOKUP(BB$2,WatchbillMONTHLY!$A$88:$U$88,OFFSET(WatchbillMONTHLY!$A$88:$U$88,1,2))=IF(_xlfn.XLOOKUP($A100,INDIRECT("_"&amp;_xlfn.XLOOKUP(BB$2,WatchbillMONTHLY!$A$88:$U$88,OFFSET(WatchbillMONTHLY!$A$88:$U$88,1,2))),INDIRECT("_"&amp;_xlfn.XLOOKUP(BB$2,WatchbillMONTHLY!$A$88:$U$88,OFFSET(WatchbillMONTHLY!$A$88:$U$88,1,2))))=$A100,_xlfn.XLOOKUP(BB$2,WatchbillMONTHLY!$A$88:$U$88,OFFSET(WatchbillMONTHLY!$A$88:$U$88,1,2)),FALSE),TRUE,FALSE)),
FALSE),FALSE)</f>
        <v>0</v>
      </c>
      <c r="BC100" s="209" t="b" cm="1">
        <f t="array" aca="1" ref="BC100" ca="1">IF(AND($A100 &gt; 0, V100 &gt; 0,BC$2&lt;MiscFormulas!$A$5+1),
_xlfn.IFNA(
_xlfn.IFNA(
_xlfn.IFNA(
_xlfn.IFNA(
_xlfn.IFNA(
_xlfn.IFNA(
IF(_xlfn.XLOOKUP(BC$2,WatchbillMONTHLY!$A$3:$U$3,OFFSET(WatchbillMONTHLY!$A$3:$U$3,1,2))=IF(_xlfn.XLOOKUP($A100,INDIRECT("_"&amp;_xlfn.XLOOKUP(BC$2,WatchbillMONTHLY!$A$3:$U$3,OFFSET(WatchbillMONTHLY!$A$3:$U$3,1,2))),INDIRECT("_"&amp;_xlfn.XLOOKUP(BC$2,WatchbillMONTHLY!$A$3:$U$3,OFFSET(WatchbillMONTHLY!$A$3:$U$3,1,2))))=$A100,_xlfn.XLOOKUP(BC$2,WatchbillMONTHLY!$A$3:$U$3,OFFSET(WatchbillMONTHLY!$A$3:$U$3,1,2)),FALSE),TRUE,FALSE),
IF(_xlfn.XLOOKUP(BC$2,WatchbillMONTHLY!$A$20:$U$20,OFFSET(WatchbillMONTHLY!$A$20:$U$20,1,2))=IF(_xlfn.XLOOKUP($A100,INDIRECT("_"&amp;_xlfn.XLOOKUP(BC$2,WatchbillMONTHLY!$A$20:$U$20,OFFSET(WatchbillMONTHLY!$A$20:$U$20,1,2))),INDIRECT("_"&amp;_xlfn.XLOOKUP(BC$2,WatchbillMONTHLY!$A$20:$U$20,OFFSET(WatchbillMONTHLY!$A$20:$U$20,1,2))))=$A100,_xlfn.XLOOKUP(BC$2,WatchbillMONTHLY!$A$20:$U$20,OFFSET(WatchbillMONTHLY!$A$20:$U$20,1,2)),FALSE),TRUE,FALSE)),
IF(_xlfn.XLOOKUP(BC$2,WatchbillMONTHLY!$A$37:$U$37,OFFSET(WatchbillMONTHLY!$A$37:$U$37,1,2))=IF(_xlfn.XLOOKUP($A100,INDIRECT("_"&amp;_xlfn.XLOOKUP(BC$2,WatchbillMONTHLY!$A$37:$U$37,OFFSET(WatchbillMONTHLY!$A$37:$U$37,1,2))),INDIRECT("_"&amp;_xlfn.XLOOKUP(BC$2,WatchbillMONTHLY!$A$37:$U$37,OFFSET(WatchbillMONTHLY!$A$37:$U$37,1,2))))=$A100,_xlfn.XLOOKUP(BC$2,WatchbillMONTHLY!$A$37:$U$37,OFFSET(WatchbillMONTHLY!$A$37:$U$37,1,2)),FALSE),TRUE,FALSE)),
IF(_xlfn.XLOOKUP(BC$2,WatchbillMONTHLY!$A$54:$U$54,OFFSET(WatchbillMONTHLY!$A$54:$U$54,1,2))=IF(_xlfn.XLOOKUP($A100,INDIRECT("_"&amp;_xlfn.XLOOKUP(BC$2,WatchbillMONTHLY!$A$54:$U$54,OFFSET(WatchbillMONTHLY!$A$54:$U$54,1,2))),INDIRECT("_"&amp;_xlfn.XLOOKUP(BC$2,WatchbillMONTHLY!$A$54:$U$54,OFFSET(WatchbillMONTHLY!$A$54:$U$54,1,2))))=$A100,_xlfn.XLOOKUP(BC$2,WatchbillMONTHLY!$A$54:$U$54,OFFSET(WatchbillMONTHLY!$A$54:$U$54,1,2)),FALSE),TRUE,FALSE)),
IF(_xlfn.XLOOKUP(BC$2,WatchbillMONTHLY!$A$71:$U$71,OFFSET(WatchbillMONTHLY!$A$71:$U$71,1,2))=IF(_xlfn.XLOOKUP($A100,INDIRECT("_"&amp;_xlfn.XLOOKUP(BC$2,WatchbillMONTHLY!$A$71:$U$71,OFFSET(WatchbillMONTHLY!$A$71:$U$71,1,2))),INDIRECT("_"&amp;_xlfn.XLOOKUP(BC$2,WatchbillMONTHLY!$A$71:$U$71,OFFSET(WatchbillMONTHLY!$A$71:$U$71,1,2))))=$A100,_xlfn.XLOOKUP(BC$2,WatchbillMONTHLY!$A$71:$U$71,OFFSET(WatchbillMONTHLY!$A$71:$U$71,1,2)),FALSE),TRUE,FALSE)),
IF(_xlfn.XLOOKUP(BC$2,WatchbillMONTHLY!$A$88:$U$88,OFFSET(WatchbillMONTHLY!$A$88:$U$88,1,2))=IF(_xlfn.XLOOKUP($A100,INDIRECT("_"&amp;_xlfn.XLOOKUP(BC$2,WatchbillMONTHLY!$A$88:$U$88,OFFSET(WatchbillMONTHLY!$A$88:$U$88,1,2))),INDIRECT("_"&amp;_xlfn.XLOOKUP(BC$2,WatchbillMONTHLY!$A$88:$U$88,OFFSET(WatchbillMONTHLY!$A$88:$U$88,1,2))))=$A100,_xlfn.XLOOKUP(BC$2,WatchbillMONTHLY!$A$88:$U$88,OFFSET(WatchbillMONTHLY!$A$88:$U$88,1,2)),FALSE),TRUE,FALSE)),
FALSE),FALSE)</f>
        <v>0</v>
      </c>
      <c r="BD100" s="209" t="b" cm="1">
        <f t="array" aca="1" ref="BD100" ca="1">IF(AND($A100 &gt; 0, W100 &gt; 0,BD$2&lt;MiscFormulas!$A$5+1),
_xlfn.IFNA(
_xlfn.IFNA(
_xlfn.IFNA(
_xlfn.IFNA(
_xlfn.IFNA(
_xlfn.IFNA(
IF(_xlfn.XLOOKUP(BD$2,WatchbillMONTHLY!$A$3:$U$3,OFFSET(WatchbillMONTHLY!$A$3:$U$3,1,2))=IF(_xlfn.XLOOKUP($A100,INDIRECT("_"&amp;_xlfn.XLOOKUP(BD$2,WatchbillMONTHLY!$A$3:$U$3,OFFSET(WatchbillMONTHLY!$A$3:$U$3,1,2))),INDIRECT("_"&amp;_xlfn.XLOOKUP(BD$2,WatchbillMONTHLY!$A$3:$U$3,OFFSET(WatchbillMONTHLY!$A$3:$U$3,1,2))))=$A100,_xlfn.XLOOKUP(BD$2,WatchbillMONTHLY!$A$3:$U$3,OFFSET(WatchbillMONTHLY!$A$3:$U$3,1,2)),FALSE),TRUE,FALSE),
IF(_xlfn.XLOOKUP(BD$2,WatchbillMONTHLY!$A$20:$U$20,OFFSET(WatchbillMONTHLY!$A$20:$U$20,1,2))=IF(_xlfn.XLOOKUP($A100,INDIRECT("_"&amp;_xlfn.XLOOKUP(BD$2,WatchbillMONTHLY!$A$20:$U$20,OFFSET(WatchbillMONTHLY!$A$20:$U$20,1,2))),INDIRECT("_"&amp;_xlfn.XLOOKUP(BD$2,WatchbillMONTHLY!$A$20:$U$20,OFFSET(WatchbillMONTHLY!$A$20:$U$20,1,2))))=$A100,_xlfn.XLOOKUP(BD$2,WatchbillMONTHLY!$A$20:$U$20,OFFSET(WatchbillMONTHLY!$A$20:$U$20,1,2)),FALSE),TRUE,FALSE)),
IF(_xlfn.XLOOKUP(BD$2,WatchbillMONTHLY!$A$37:$U$37,OFFSET(WatchbillMONTHLY!$A$37:$U$37,1,2))=IF(_xlfn.XLOOKUP($A100,INDIRECT("_"&amp;_xlfn.XLOOKUP(BD$2,WatchbillMONTHLY!$A$37:$U$37,OFFSET(WatchbillMONTHLY!$A$37:$U$37,1,2))),INDIRECT("_"&amp;_xlfn.XLOOKUP(BD$2,WatchbillMONTHLY!$A$37:$U$37,OFFSET(WatchbillMONTHLY!$A$37:$U$37,1,2))))=$A100,_xlfn.XLOOKUP(BD$2,WatchbillMONTHLY!$A$37:$U$37,OFFSET(WatchbillMONTHLY!$A$37:$U$37,1,2)),FALSE),TRUE,FALSE)),
IF(_xlfn.XLOOKUP(BD$2,WatchbillMONTHLY!$A$54:$U$54,OFFSET(WatchbillMONTHLY!$A$54:$U$54,1,2))=IF(_xlfn.XLOOKUP($A100,INDIRECT("_"&amp;_xlfn.XLOOKUP(BD$2,WatchbillMONTHLY!$A$54:$U$54,OFFSET(WatchbillMONTHLY!$A$54:$U$54,1,2))),INDIRECT("_"&amp;_xlfn.XLOOKUP(BD$2,WatchbillMONTHLY!$A$54:$U$54,OFFSET(WatchbillMONTHLY!$A$54:$U$54,1,2))))=$A100,_xlfn.XLOOKUP(BD$2,WatchbillMONTHLY!$A$54:$U$54,OFFSET(WatchbillMONTHLY!$A$54:$U$54,1,2)),FALSE),TRUE,FALSE)),
IF(_xlfn.XLOOKUP(BD$2,WatchbillMONTHLY!$A$71:$U$71,OFFSET(WatchbillMONTHLY!$A$71:$U$71,1,2))=IF(_xlfn.XLOOKUP($A100,INDIRECT("_"&amp;_xlfn.XLOOKUP(BD$2,WatchbillMONTHLY!$A$71:$U$71,OFFSET(WatchbillMONTHLY!$A$71:$U$71,1,2))),INDIRECT("_"&amp;_xlfn.XLOOKUP(BD$2,WatchbillMONTHLY!$A$71:$U$71,OFFSET(WatchbillMONTHLY!$A$71:$U$71,1,2))))=$A100,_xlfn.XLOOKUP(BD$2,WatchbillMONTHLY!$A$71:$U$71,OFFSET(WatchbillMONTHLY!$A$71:$U$71,1,2)),FALSE),TRUE,FALSE)),
IF(_xlfn.XLOOKUP(BD$2,WatchbillMONTHLY!$A$88:$U$88,OFFSET(WatchbillMONTHLY!$A$88:$U$88,1,2))=IF(_xlfn.XLOOKUP($A100,INDIRECT("_"&amp;_xlfn.XLOOKUP(BD$2,WatchbillMONTHLY!$A$88:$U$88,OFFSET(WatchbillMONTHLY!$A$88:$U$88,1,2))),INDIRECT("_"&amp;_xlfn.XLOOKUP(BD$2,WatchbillMONTHLY!$A$88:$U$88,OFFSET(WatchbillMONTHLY!$A$88:$U$88,1,2))))=$A100,_xlfn.XLOOKUP(BD$2,WatchbillMONTHLY!$A$88:$U$88,OFFSET(WatchbillMONTHLY!$A$88:$U$88,1,2)),FALSE),TRUE,FALSE)),
FALSE),FALSE)</f>
        <v>0</v>
      </c>
      <c r="BE100" s="209" t="b" cm="1">
        <f t="array" aca="1" ref="BE100" ca="1">IF(AND($A100 &gt; 0, X100 &gt; 0,BE$2&lt;MiscFormulas!$A$5+1),
_xlfn.IFNA(
_xlfn.IFNA(
_xlfn.IFNA(
_xlfn.IFNA(
_xlfn.IFNA(
_xlfn.IFNA(
IF(_xlfn.XLOOKUP(BE$2,WatchbillMONTHLY!$A$3:$U$3,OFFSET(WatchbillMONTHLY!$A$3:$U$3,1,2))=IF(_xlfn.XLOOKUP($A100,INDIRECT("_"&amp;_xlfn.XLOOKUP(BE$2,WatchbillMONTHLY!$A$3:$U$3,OFFSET(WatchbillMONTHLY!$A$3:$U$3,1,2))),INDIRECT("_"&amp;_xlfn.XLOOKUP(BE$2,WatchbillMONTHLY!$A$3:$U$3,OFFSET(WatchbillMONTHLY!$A$3:$U$3,1,2))))=$A100,_xlfn.XLOOKUP(BE$2,WatchbillMONTHLY!$A$3:$U$3,OFFSET(WatchbillMONTHLY!$A$3:$U$3,1,2)),FALSE),TRUE,FALSE),
IF(_xlfn.XLOOKUP(BE$2,WatchbillMONTHLY!$A$20:$U$20,OFFSET(WatchbillMONTHLY!$A$20:$U$20,1,2))=IF(_xlfn.XLOOKUP($A100,INDIRECT("_"&amp;_xlfn.XLOOKUP(BE$2,WatchbillMONTHLY!$A$20:$U$20,OFFSET(WatchbillMONTHLY!$A$20:$U$20,1,2))),INDIRECT("_"&amp;_xlfn.XLOOKUP(BE$2,WatchbillMONTHLY!$A$20:$U$20,OFFSET(WatchbillMONTHLY!$A$20:$U$20,1,2))))=$A100,_xlfn.XLOOKUP(BE$2,WatchbillMONTHLY!$A$20:$U$20,OFFSET(WatchbillMONTHLY!$A$20:$U$20,1,2)),FALSE),TRUE,FALSE)),
IF(_xlfn.XLOOKUP(BE$2,WatchbillMONTHLY!$A$37:$U$37,OFFSET(WatchbillMONTHLY!$A$37:$U$37,1,2))=IF(_xlfn.XLOOKUP($A100,INDIRECT("_"&amp;_xlfn.XLOOKUP(BE$2,WatchbillMONTHLY!$A$37:$U$37,OFFSET(WatchbillMONTHLY!$A$37:$U$37,1,2))),INDIRECT("_"&amp;_xlfn.XLOOKUP(BE$2,WatchbillMONTHLY!$A$37:$U$37,OFFSET(WatchbillMONTHLY!$A$37:$U$37,1,2))))=$A100,_xlfn.XLOOKUP(BE$2,WatchbillMONTHLY!$A$37:$U$37,OFFSET(WatchbillMONTHLY!$A$37:$U$37,1,2)),FALSE),TRUE,FALSE)),
IF(_xlfn.XLOOKUP(BE$2,WatchbillMONTHLY!$A$54:$U$54,OFFSET(WatchbillMONTHLY!$A$54:$U$54,1,2))=IF(_xlfn.XLOOKUP($A100,INDIRECT("_"&amp;_xlfn.XLOOKUP(BE$2,WatchbillMONTHLY!$A$54:$U$54,OFFSET(WatchbillMONTHLY!$A$54:$U$54,1,2))),INDIRECT("_"&amp;_xlfn.XLOOKUP(BE$2,WatchbillMONTHLY!$A$54:$U$54,OFFSET(WatchbillMONTHLY!$A$54:$U$54,1,2))))=$A100,_xlfn.XLOOKUP(BE$2,WatchbillMONTHLY!$A$54:$U$54,OFFSET(WatchbillMONTHLY!$A$54:$U$54,1,2)),FALSE),TRUE,FALSE)),
IF(_xlfn.XLOOKUP(BE$2,WatchbillMONTHLY!$A$71:$U$71,OFFSET(WatchbillMONTHLY!$A$71:$U$71,1,2))=IF(_xlfn.XLOOKUP($A100,INDIRECT("_"&amp;_xlfn.XLOOKUP(BE$2,WatchbillMONTHLY!$A$71:$U$71,OFFSET(WatchbillMONTHLY!$A$71:$U$71,1,2))),INDIRECT("_"&amp;_xlfn.XLOOKUP(BE$2,WatchbillMONTHLY!$A$71:$U$71,OFFSET(WatchbillMONTHLY!$A$71:$U$71,1,2))))=$A100,_xlfn.XLOOKUP(BE$2,WatchbillMONTHLY!$A$71:$U$71,OFFSET(WatchbillMONTHLY!$A$71:$U$71,1,2)),FALSE),TRUE,FALSE)),
IF(_xlfn.XLOOKUP(BE$2,WatchbillMONTHLY!$A$88:$U$88,OFFSET(WatchbillMONTHLY!$A$88:$U$88,1,2))=IF(_xlfn.XLOOKUP($A100,INDIRECT("_"&amp;_xlfn.XLOOKUP(BE$2,WatchbillMONTHLY!$A$88:$U$88,OFFSET(WatchbillMONTHLY!$A$88:$U$88,1,2))),INDIRECT("_"&amp;_xlfn.XLOOKUP(BE$2,WatchbillMONTHLY!$A$88:$U$88,OFFSET(WatchbillMONTHLY!$A$88:$U$88,1,2))))=$A100,_xlfn.XLOOKUP(BE$2,WatchbillMONTHLY!$A$88:$U$88,OFFSET(WatchbillMONTHLY!$A$88:$U$88,1,2)),FALSE),TRUE,FALSE)),
FALSE),FALSE)</f>
        <v>0</v>
      </c>
      <c r="BF100" s="209" t="b" cm="1">
        <f t="array" aca="1" ref="BF100" ca="1">IF(AND($A100 &gt; 0, Y100 &gt; 0,BF$2&lt;MiscFormulas!$A$5+1),
_xlfn.IFNA(
_xlfn.IFNA(
_xlfn.IFNA(
_xlfn.IFNA(
_xlfn.IFNA(
_xlfn.IFNA(
IF(_xlfn.XLOOKUP(BF$2,WatchbillMONTHLY!$A$3:$U$3,OFFSET(WatchbillMONTHLY!$A$3:$U$3,1,2))=IF(_xlfn.XLOOKUP($A100,INDIRECT("_"&amp;_xlfn.XLOOKUP(BF$2,WatchbillMONTHLY!$A$3:$U$3,OFFSET(WatchbillMONTHLY!$A$3:$U$3,1,2))),INDIRECT("_"&amp;_xlfn.XLOOKUP(BF$2,WatchbillMONTHLY!$A$3:$U$3,OFFSET(WatchbillMONTHLY!$A$3:$U$3,1,2))))=$A100,_xlfn.XLOOKUP(BF$2,WatchbillMONTHLY!$A$3:$U$3,OFFSET(WatchbillMONTHLY!$A$3:$U$3,1,2)),FALSE),TRUE,FALSE),
IF(_xlfn.XLOOKUP(BF$2,WatchbillMONTHLY!$A$20:$U$20,OFFSET(WatchbillMONTHLY!$A$20:$U$20,1,2))=IF(_xlfn.XLOOKUP($A100,INDIRECT("_"&amp;_xlfn.XLOOKUP(BF$2,WatchbillMONTHLY!$A$20:$U$20,OFFSET(WatchbillMONTHLY!$A$20:$U$20,1,2))),INDIRECT("_"&amp;_xlfn.XLOOKUP(BF$2,WatchbillMONTHLY!$A$20:$U$20,OFFSET(WatchbillMONTHLY!$A$20:$U$20,1,2))))=$A100,_xlfn.XLOOKUP(BF$2,WatchbillMONTHLY!$A$20:$U$20,OFFSET(WatchbillMONTHLY!$A$20:$U$20,1,2)),FALSE),TRUE,FALSE)),
IF(_xlfn.XLOOKUP(BF$2,WatchbillMONTHLY!$A$37:$U$37,OFFSET(WatchbillMONTHLY!$A$37:$U$37,1,2))=IF(_xlfn.XLOOKUP($A100,INDIRECT("_"&amp;_xlfn.XLOOKUP(BF$2,WatchbillMONTHLY!$A$37:$U$37,OFFSET(WatchbillMONTHLY!$A$37:$U$37,1,2))),INDIRECT("_"&amp;_xlfn.XLOOKUP(BF$2,WatchbillMONTHLY!$A$37:$U$37,OFFSET(WatchbillMONTHLY!$A$37:$U$37,1,2))))=$A100,_xlfn.XLOOKUP(BF$2,WatchbillMONTHLY!$A$37:$U$37,OFFSET(WatchbillMONTHLY!$A$37:$U$37,1,2)),FALSE),TRUE,FALSE)),
IF(_xlfn.XLOOKUP(BF$2,WatchbillMONTHLY!$A$54:$U$54,OFFSET(WatchbillMONTHLY!$A$54:$U$54,1,2))=IF(_xlfn.XLOOKUP($A100,INDIRECT("_"&amp;_xlfn.XLOOKUP(BF$2,WatchbillMONTHLY!$A$54:$U$54,OFFSET(WatchbillMONTHLY!$A$54:$U$54,1,2))),INDIRECT("_"&amp;_xlfn.XLOOKUP(BF$2,WatchbillMONTHLY!$A$54:$U$54,OFFSET(WatchbillMONTHLY!$A$54:$U$54,1,2))))=$A100,_xlfn.XLOOKUP(BF$2,WatchbillMONTHLY!$A$54:$U$54,OFFSET(WatchbillMONTHLY!$A$54:$U$54,1,2)),FALSE),TRUE,FALSE)),
IF(_xlfn.XLOOKUP(BF$2,WatchbillMONTHLY!$A$71:$U$71,OFFSET(WatchbillMONTHLY!$A$71:$U$71,1,2))=IF(_xlfn.XLOOKUP($A100,INDIRECT("_"&amp;_xlfn.XLOOKUP(BF$2,WatchbillMONTHLY!$A$71:$U$71,OFFSET(WatchbillMONTHLY!$A$71:$U$71,1,2))),INDIRECT("_"&amp;_xlfn.XLOOKUP(BF$2,WatchbillMONTHLY!$A$71:$U$71,OFFSET(WatchbillMONTHLY!$A$71:$U$71,1,2))))=$A100,_xlfn.XLOOKUP(BF$2,WatchbillMONTHLY!$A$71:$U$71,OFFSET(WatchbillMONTHLY!$A$71:$U$71,1,2)),FALSE),TRUE,FALSE)),
IF(_xlfn.XLOOKUP(BF$2,WatchbillMONTHLY!$A$88:$U$88,OFFSET(WatchbillMONTHLY!$A$88:$U$88,1,2))=IF(_xlfn.XLOOKUP($A100,INDIRECT("_"&amp;_xlfn.XLOOKUP(BF$2,WatchbillMONTHLY!$A$88:$U$88,OFFSET(WatchbillMONTHLY!$A$88:$U$88,1,2))),INDIRECT("_"&amp;_xlfn.XLOOKUP(BF$2,WatchbillMONTHLY!$A$88:$U$88,OFFSET(WatchbillMONTHLY!$A$88:$U$88,1,2))))=$A100,_xlfn.XLOOKUP(BF$2,WatchbillMONTHLY!$A$88:$U$88,OFFSET(WatchbillMONTHLY!$A$88:$U$88,1,2)),FALSE),TRUE,FALSE)),
FALSE),FALSE)</f>
        <v>0</v>
      </c>
      <c r="BG100" s="209" t="b" cm="1">
        <f t="array" aca="1" ref="BG100" ca="1">IF(AND($A100 &gt; 0, Z100 &gt; 0,BG$2&lt;MiscFormulas!$A$5+1),
_xlfn.IFNA(
_xlfn.IFNA(
_xlfn.IFNA(
_xlfn.IFNA(
_xlfn.IFNA(
_xlfn.IFNA(
IF(_xlfn.XLOOKUP(BG$2,WatchbillMONTHLY!$A$3:$U$3,OFFSET(WatchbillMONTHLY!$A$3:$U$3,1,2))=IF(_xlfn.XLOOKUP($A100,INDIRECT("_"&amp;_xlfn.XLOOKUP(BG$2,WatchbillMONTHLY!$A$3:$U$3,OFFSET(WatchbillMONTHLY!$A$3:$U$3,1,2))),INDIRECT("_"&amp;_xlfn.XLOOKUP(BG$2,WatchbillMONTHLY!$A$3:$U$3,OFFSET(WatchbillMONTHLY!$A$3:$U$3,1,2))))=$A100,_xlfn.XLOOKUP(BG$2,WatchbillMONTHLY!$A$3:$U$3,OFFSET(WatchbillMONTHLY!$A$3:$U$3,1,2)),FALSE),TRUE,FALSE),
IF(_xlfn.XLOOKUP(BG$2,WatchbillMONTHLY!$A$20:$U$20,OFFSET(WatchbillMONTHLY!$A$20:$U$20,1,2))=IF(_xlfn.XLOOKUP($A100,INDIRECT("_"&amp;_xlfn.XLOOKUP(BG$2,WatchbillMONTHLY!$A$20:$U$20,OFFSET(WatchbillMONTHLY!$A$20:$U$20,1,2))),INDIRECT("_"&amp;_xlfn.XLOOKUP(BG$2,WatchbillMONTHLY!$A$20:$U$20,OFFSET(WatchbillMONTHLY!$A$20:$U$20,1,2))))=$A100,_xlfn.XLOOKUP(BG$2,WatchbillMONTHLY!$A$20:$U$20,OFFSET(WatchbillMONTHLY!$A$20:$U$20,1,2)),FALSE),TRUE,FALSE)),
IF(_xlfn.XLOOKUP(BG$2,WatchbillMONTHLY!$A$37:$U$37,OFFSET(WatchbillMONTHLY!$A$37:$U$37,1,2))=IF(_xlfn.XLOOKUP($A100,INDIRECT("_"&amp;_xlfn.XLOOKUP(BG$2,WatchbillMONTHLY!$A$37:$U$37,OFFSET(WatchbillMONTHLY!$A$37:$U$37,1,2))),INDIRECT("_"&amp;_xlfn.XLOOKUP(BG$2,WatchbillMONTHLY!$A$37:$U$37,OFFSET(WatchbillMONTHLY!$A$37:$U$37,1,2))))=$A100,_xlfn.XLOOKUP(BG$2,WatchbillMONTHLY!$A$37:$U$37,OFFSET(WatchbillMONTHLY!$A$37:$U$37,1,2)),FALSE),TRUE,FALSE)),
IF(_xlfn.XLOOKUP(BG$2,WatchbillMONTHLY!$A$54:$U$54,OFFSET(WatchbillMONTHLY!$A$54:$U$54,1,2))=IF(_xlfn.XLOOKUP($A100,INDIRECT("_"&amp;_xlfn.XLOOKUP(BG$2,WatchbillMONTHLY!$A$54:$U$54,OFFSET(WatchbillMONTHLY!$A$54:$U$54,1,2))),INDIRECT("_"&amp;_xlfn.XLOOKUP(BG$2,WatchbillMONTHLY!$A$54:$U$54,OFFSET(WatchbillMONTHLY!$A$54:$U$54,1,2))))=$A100,_xlfn.XLOOKUP(BG$2,WatchbillMONTHLY!$A$54:$U$54,OFFSET(WatchbillMONTHLY!$A$54:$U$54,1,2)),FALSE),TRUE,FALSE)),
IF(_xlfn.XLOOKUP(BG$2,WatchbillMONTHLY!$A$71:$U$71,OFFSET(WatchbillMONTHLY!$A$71:$U$71,1,2))=IF(_xlfn.XLOOKUP($A100,INDIRECT("_"&amp;_xlfn.XLOOKUP(BG$2,WatchbillMONTHLY!$A$71:$U$71,OFFSET(WatchbillMONTHLY!$A$71:$U$71,1,2))),INDIRECT("_"&amp;_xlfn.XLOOKUP(BG$2,WatchbillMONTHLY!$A$71:$U$71,OFFSET(WatchbillMONTHLY!$A$71:$U$71,1,2))))=$A100,_xlfn.XLOOKUP(BG$2,WatchbillMONTHLY!$A$71:$U$71,OFFSET(WatchbillMONTHLY!$A$71:$U$71,1,2)),FALSE),TRUE,FALSE)),
IF(_xlfn.XLOOKUP(BG$2,WatchbillMONTHLY!$A$88:$U$88,OFFSET(WatchbillMONTHLY!$A$88:$U$88,1,2))=IF(_xlfn.XLOOKUP($A100,INDIRECT("_"&amp;_xlfn.XLOOKUP(BG$2,WatchbillMONTHLY!$A$88:$U$88,OFFSET(WatchbillMONTHLY!$A$88:$U$88,1,2))),INDIRECT("_"&amp;_xlfn.XLOOKUP(BG$2,WatchbillMONTHLY!$A$88:$U$88,OFFSET(WatchbillMONTHLY!$A$88:$U$88,1,2))))=$A100,_xlfn.XLOOKUP(BG$2,WatchbillMONTHLY!$A$88:$U$88,OFFSET(WatchbillMONTHLY!$A$88:$U$88,1,2)),FALSE),TRUE,FALSE)),
FALSE),FALSE)</f>
        <v>0</v>
      </c>
      <c r="BH100" s="209" t="b" cm="1">
        <f t="array" aca="1" ref="BH100" ca="1">IF(AND($A100 &gt; 0, AA100 &gt; 0,BH$2&lt;MiscFormulas!$A$5+1),
_xlfn.IFNA(
_xlfn.IFNA(
_xlfn.IFNA(
_xlfn.IFNA(
_xlfn.IFNA(
_xlfn.IFNA(
IF(_xlfn.XLOOKUP(BH$2,WatchbillMONTHLY!$A$3:$U$3,OFFSET(WatchbillMONTHLY!$A$3:$U$3,1,2))=IF(_xlfn.XLOOKUP($A100,INDIRECT("_"&amp;_xlfn.XLOOKUP(BH$2,WatchbillMONTHLY!$A$3:$U$3,OFFSET(WatchbillMONTHLY!$A$3:$U$3,1,2))),INDIRECT("_"&amp;_xlfn.XLOOKUP(BH$2,WatchbillMONTHLY!$A$3:$U$3,OFFSET(WatchbillMONTHLY!$A$3:$U$3,1,2))))=$A100,_xlfn.XLOOKUP(BH$2,WatchbillMONTHLY!$A$3:$U$3,OFFSET(WatchbillMONTHLY!$A$3:$U$3,1,2)),FALSE),TRUE,FALSE),
IF(_xlfn.XLOOKUP(BH$2,WatchbillMONTHLY!$A$20:$U$20,OFFSET(WatchbillMONTHLY!$A$20:$U$20,1,2))=IF(_xlfn.XLOOKUP($A100,INDIRECT("_"&amp;_xlfn.XLOOKUP(BH$2,WatchbillMONTHLY!$A$20:$U$20,OFFSET(WatchbillMONTHLY!$A$20:$U$20,1,2))),INDIRECT("_"&amp;_xlfn.XLOOKUP(BH$2,WatchbillMONTHLY!$A$20:$U$20,OFFSET(WatchbillMONTHLY!$A$20:$U$20,1,2))))=$A100,_xlfn.XLOOKUP(BH$2,WatchbillMONTHLY!$A$20:$U$20,OFFSET(WatchbillMONTHLY!$A$20:$U$20,1,2)),FALSE),TRUE,FALSE)),
IF(_xlfn.XLOOKUP(BH$2,WatchbillMONTHLY!$A$37:$U$37,OFFSET(WatchbillMONTHLY!$A$37:$U$37,1,2))=IF(_xlfn.XLOOKUP($A100,INDIRECT("_"&amp;_xlfn.XLOOKUP(BH$2,WatchbillMONTHLY!$A$37:$U$37,OFFSET(WatchbillMONTHLY!$A$37:$U$37,1,2))),INDIRECT("_"&amp;_xlfn.XLOOKUP(BH$2,WatchbillMONTHLY!$A$37:$U$37,OFFSET(WatchbillMONTHLY!$A$37:$U$37,1,2))))=$A100,_xlfn.XLOOKUP(BH$2,WatchbillMONTHLY!$A$37:$U$37,OFFSET(WatchbillMONTHLY!$A$37:$U$37,1,2)),FALSE),TRUE,FALSE)),
IF(_xlfn.XLOOKUP(BH$2,WatchbillMONTHLY!$A$54:$U$54,OFFSET(WatchbillMONTHLY!$A$54:$U$54,1,2))=IF(_xlfn.XLOOKUP($A100,INDIRECT("_"&amp;_xlfn.XLOOKUP(BH$2,WatchbillMONTHLY!$A$54:$U$54,OFFSET(WatchbillMONTHLY!$A$54:$U$54,1,2))),INDIRECT("_"&amp;_xlfn.XLOOKUP(BH$2,WatchbillMONTHLY!$A$54:$U$54,OFFSET(WatchbillMONTHLY!$A$54:$U$54,1,2))))=$A100,_xlfn.XLOOKUP(BH$2,WatchbillMONTHLY!$A$54:$U$54,OFFSET(WatchbillMONTHLY!$A$54:$U$54,1,2)),FALSE),TRUE,FALSE)),
IF(_xlfn.XLOOKUP(BH$2,WatchbillMONTHLY!$A$71:$U$71,OFFSET(WatchbillMONTHLY!$A$71:$U$71,1,2))=IF(_xlfn.XLOOKUP($A100,INDIRECT("_"&amp;_xlfn.XLOOKUP(BH$2,WatchbillMONTHLY!$A$71:$U$71,OFFSET(WatchbillMONTHLY!$A$71:$U$71,1,2))),INDIRECT("_"&amp;_xlfn.XLOOKUP(BH$2,WatchbillMONTHLY!$A$71:$U$71,OFFSET(WatchbillMONTHLY!$A$71:$U$71,1,2))))=$A100,_xlfn.XLOOKUP(BH$2,WatchbillMONTHLY!$A$71:$U$71,OFFSET(WatchbillMONTHLY!$A$71:$U$71,1,2)),FALSE),TRUE,FALSE)),
IF(_xlfn.XLOOKUP(BH$2,WatchbillMONTHLY!$A$88:$U$88,OFFSET(WatchbillMONTHLY!$A$88:$U$88,1,2))=IF(_xlfn.XLOOKUP($A100,INDIRECT("_"&amp;_xlfn.XLOOKUP(BH$2,WatchbillMONTHLY!$A$88:$U$88,OFFSET(WatchbillMONTHLY!$A$88:$U$88,1,2))),INDIRECT("_"&amp;_xlfn.XLOOKUP(BH$2,WatchbillMONTHLY!$A$88:$U$88,OFFSET(WatchbillMONTHLY!$A$88:$U$88,1,2))))=$A100,_xlfn.XLOOKUP(BH$2,WatchbillMONTHLY!$A$88:$U$88,OFFSET(WatchbillMONTHLY!$A$88:$U$88,1,2)),FALSE),TRUE,FALSE)),
FALSE),FALSE)</f>
        <v>0</v>
      </c>
      <c r="BI100" s="209" t="b" cm="1">
        <f t="array" aca="1" ref="BI100" ca="1">IF(AND($A100 &gt; 0, AB100 &gt; 0,BI$2&lt;MiscFormulas!$A$5+1),
_xlfn.IFNA(
_xlfn.IFNA(
_xlfn.IFNA(
_xlfn.IFNA(
_xlfn.IFNA(
_xlfn.IFNA(
IF(_xlfn.XLOOKUP(BI$2,WatchbillMONTHLY!$A$3:$U$3,OFFSET(WatchbillMONTHLY!$A$3:$U$3,1,2))=IF(_xlfn.XLOOKUP($A100,INDIRECT("_"&amp;_xlfn.XLOOKUP(BI$2,WatchbillMONTHLY!$A$3:$U$3,OFFSET(WatchbillMONTHLY!$A$3:$U$3,1,2))),INDIRECT("_"&amp;_xlfn.XLOOKUP(BI$2,WatchbillMONTHLY!$A$3:$U$3,OFFSET(WatchbillMONTHLY!$A$3:$U$3,1,2))))=$A100,_xlfn.XLOOKUP(BI$2,WatchbillMONTHLY!$A$3:$U$3,OFFSET(WatchbillMONTHLY!$A$3:$U$3,1,2)),FALSE),TRUE,FALSE),
IF(_xlfn.XLOOKUP(BI$2,WatchbillMONTHLY!$A$20:$U$20,OFFSET(WatchbillMONTHLY!$A$20:$U$20,1,2))=IF(_xlfn.XLOOKUP($A100,INDIRECT("_"&amp;_xlfn.XLOOKUP(BI$2,WatchbillMONTHLY!$A$20:$U$20,OFFSET(WatchbillMONTHLY!$A$20:$U$20,1,2))),INDIRECT("_"&amp;_xlfn.XLOOKUP(BI$2,WatchbillMONTHLY!$A$20:$U$20,OFFSET(WatchbillMONTHLY!$A$20:$U$20,1,2))))=$A100,_xlfn.XLOOKUP(BI$2,WatchbillMONTHLY!$A$20:$U$20,OFFSET(WatchbillMONTHLY!$A$20:$U$20,1,2)),FALSE),TRUE,FALSE)),
IF(_xlfn.XLOOKUP(BI$2,WatchbillMONTHLY!$A$37:$U$37,OFFSET(WatchbillMONTHLY!$A$37:$U$37,1,2))=IF(_xlfn.XLOOKUP($A100,INDIRECT("_"&amp;_xlfn.XLOOKUP(BI$2,WatchbillMONTHLY!$A$37:$U$37,OFFSET(WatchbillMONTHLY!$A$37:$U$37,1,2))),INDIRECT("_"&amp;_xlfn.XLOOKUP(BI$2,WatchbillMONTHLY!$A$37:$U$37,OFFSET(WatchbillMONTHLY!$A$37:$U$37,1,2))))=$A100,_xlfn.XLOOKUP(BI$2,WatchbillMONTHLY!$A$37:$U$37,OFFSET(WatchbillMONTHLY!$A$37:$U$37,1,2)),FALSE),TRUE,FALSE)),
IF(_xlfn.XLOOKUP(BI$2,WatchbillMONTHLY!$A$54:$U$54,OFFSET(WatchbillMONTHLY!$A$54:$U$54,1,2))=IF(_xlfn.XLOOKUP($A100,INDIRECT("_"&amp;_xlfn.XLOOKUP(BI$2,WatchbillMONTHLY!$A$54:$U$54,OFFSET(WatchbillMONTHLY!$A$54:$U$54,1,2))),INDIRECT("_"&amp;_xlfn.XLOOKUP(BI$2,WatchbillMONTHLY!$A$54:$U$54,OFFSET(WatchbillMONTHLY!$A$54:$U$54,1,2))))=$A100,_xlfn.XLOOKUP(BI$2,WatchbillMONTHLY!$A$54:$U$54,OFFSET(WatchbillMONTHLY!$A$54:$U$54,1,2)),FALSE),TRUE,FALSE)),
IF(_xlfn.XLOOKUP(BI$2,WatchbillMONTHLY!$A$71:$U$71,OFFSET(WatchbillMONTHLY!$A$71:$U$71,1,2))=IF(_xlfn.XLOOKUP($A100,INDIRECT("_"&amp;_xlfn.XLOOKUP(BI$2,WatchbillMONTHLY!$A$71:$U$71,OFFSET(WatchbillMONTHLY!$A$71:$U$71,1,2))),INDIRECT("_"&amp;_xlfn.XLOOKUP(BI$2,WatchbillMONTHLY!$A$71:$U$71,OFFSET(WatchbillMONTHLY!$A$71:$U$71,1,2))))=$A100,_xlfn.XLOOKUP(BI$2,WatchbillMONTHLY!$A$71:$U$71,OFFSET(WatchbillMONTHLY!$A$71:$U$71,1,2)),FALSE),TRUE,FALSE)),
IF(_xlfn.XLOOKUP(BI$2,WatchbillMONTHLY!$A$88:$U$88,OFFSET(WatchbillMONTHLY!$A$88:$U$88,1,2))=IF(_xlfn.XLOOKUP($A100,INDIRECT("_"&amp;_xlfn.XLOOKUP(BI$2,WatchbillMONTHLY!$A$88:$U$88,OFFSET(WatchbillMONTHLY!$A$88:$U$88,1,2))),INDIRECT("_"&amp;_xlfn.XLOOKUP(BI$2,WatchbillMONTHLY!$A$88:$U$88,OFFSET(WatchbillMONTHLY!$A$88:$U$88,1,2))))=$A100,_xlfn.XLOOKUP(BI$2,WatchbillMONTHLY!$A$88:$U$88,OFFSET(WatchbillMONTHLY!$A$88:$U$88,1,2)),FALSE),TRUE,FALSE)),
FALSE),FALSE)</f>
        <v>0</v>
      </c>
      <c r="BJ100" s="209" t="b" cm="1">
        <f t="array" aca="1" ref="BJ100" ca="1">IF(AND($A100 &gt; 0, AC100 &gt; 0,BJ$2&lt;MiscFormulas!$A$5+1),
_xlfn.IFNA(
_xlfn.IFNA(
_xlfn.IFNA(
_xlfn.IFNA(
_xlfn.IFNA(
_xlfn.IFNA(
IF(_xlfn.XLOOKUP(BJ$2,WatchbillMONTHLY!$A$3:$U$3,OFFSET(WatchbillMONTHLY!$A$3:$U$3,1,2))=IF(_xlfn.XLOOKUP($A100,INDIRECT("_"&amp;_xlfn.XLOOKUP(BJ$2,WatchbillMONTHLY!$A$3:$U$3,OFFSET(WatchbillMONTHLY!$A$3:$U$3,1,2))),INDIRECT("_"&amp;_xlfn.XLOOKUP(BJ$2,WatchbillMONTHLY!$A$3:$U$3,OFFSET(WatchbillMONTHLY!$A$3:$U$3,1,2))))=$A100,_xlfn.XLOOKUP(BJ$2,WatchbillMONTHLY!$A$3:$U$3,OFFSET(WatchbillMONTHLY!$A$3:$U$3,1,2)),FALSE),TRUE,FALSE),
IF(_xlfn.XLOOKUP(BJ$2,WatchbillMONTHLY!$A$20:$U$20,OFFSET(WatchbillMONTHLY!$A$20:$U$20,1,2))=IF(_xlfn.XLOOKUP($A100,INDIRECT("_"&amp;_xlfn.XLOOKUP(BJ$2,WatchbillMONTHLY!$A$20:$U$20,OFFSET(WatchbillMONTHLY!$A$20:$U$20,1,2))),INDIRECT("_"&amp;_xlfn.XLOOKUP(BJ$2,WatchbillMONTHLY!$A$20:$U$20,OFFSET(WatchbillMONTHLY!$A$20:$U$20,1,2))))=$A100,_xlfn.XLOOKUP(BJ$2,WatchbillMONTHLY!$A$20:$U$20,OFFSET(WatchbillMONTHLY!$A$20:$U$20,1,2)),FALSE),TRUE,FALSE)),
IF(_xlfn.XLOOKUP(BJ$2,WatchbillMONTHLY!$A$37:$U$37,OFFSET(WatchbillMONTHLY!$A$37:$U$37,1,2))=IF(_xlfn.XLOOKUP($A100,INDIRECT("_"&amp;_xlfn.XLOOKUP(BJ$2,WatchbillMONTHLY!$A$37:$U$37,OFFSET(WatchbillMONTHLY!$A$37:$U$37,1,2))),INDIRECT("_"&amp;_xlfn.XLOOKUP(BJ$2,WatchbillMONTHLY!$A$37:$U$37,OFFSET(WatchbillMONTHLY!$A$37:$U$37,1,2))))=$A100,_xlfn.XLOOKUP(BJ$2,WatchbillMONTHLY!$A$37:$U$37,OFFSET(WatchbillMONTHLY!$A$37:$U$37,1,2)),FALSE),TRUE,FALSE)),
IF(_xlfn.XLOOKUP(BJ$2,WatchbillMONTHLY!$A$54:$U$54,OFFSET(WatchbillMONTHLY!$A$54:$U$54,1,2))=IF(_xlfn.XLOOKUP($A100,INDIRECT("_"&amp;_xlfn.XLOOKUP(BJ$2,WatchbillMONTHLY!$A$54:$U$54,OFFSET(WatchbillMONTHLY!$A$54:$U$54,1,2))),INDIRECT("_"&amp;_xlfn.XLOOKUP(BJ$2,WatchbillMONTHLY!$A$54:$U$54,OFFSET(WatchbillMONTHLY!$A$54:$U$54,1,2))))=$A100,_xlfn.XLOOKUP(BJ$2,WatchbillMONTHLY!$A$54:$U$54,OFFSET(WatchbillMONTHLY!$A$54:$U$54,1,2)),FALSE),TRUE,FALSE)),
IF(_xlfn.XLOOKUP(BJ$2,WatchbillMONTHLY!$A$71:$U$71,OFFSET(WatchbillMONTHLY!$A$71:$U$71,1,2))=IF(_xlfn.XLOOKUP($A100,INDIRECT("_"&amp;_xlfn.XLOOKUP(BJ$2,WatchbillMONTHLY!$A$71:$U$71,OFFSET(WatchbillMONTHLY!$A$71:$U$71,1,2))),INDIRECT("_"&amp;_xlfn.XLOOKUP(BJ$2,WatchbillMONTHLY!$A$71:$U$71,OFFSET(WatchbillMONTHLY!$A$71:$U$71,1,2))))=$A100,_xlfn.XLOOKUP(BJ$2,WatchbillMONTHLY!$A$71:$U$71,OFFSET(WatchbillMONTHLY!$A$71:$U$71,1,2)),FALSE),TRUE,FALSE)),
IF(_xlfn.XLOOKUP(BJ$2,WatchbillMONTHLY!$A$88:$U$88,OFFSET(WatchbillMONTHLY!$A$88:$U$88,1,2))=IF(_xlfn.XLOOKUP($A100,INDIRECT("_"&amp;_xlfn.XLOOKUP(BJ$2,WatchbillMONTHLY!$A$88:$U$88,OFFSET(WatchbillMONTHLY!$A$88:$U$88,1,2))),INDIRECT("_"&amp;_xlfn.XLOOKUP(BJ$2,WatchbillMONTHLY!$A$88:$U$88,OFFSET(WatchbillMONTHLY!$A$88:$U$88,1,2))))=$A100,_xlfn.XLOOKUP(BJ$2,WatchbillMONTHLY!$A$88:$U$88,OFFSET(WatchbillMONTHLY!$A$88:$U$88,1,2)),FALSE),TRUE,FALSE)),
FALSE),FALSE)</f>
        <v>0</v>
      </c>
      <c r="BK100" s="209" t="b" cm="1">
        <f t="array" aca="1" ref="BK100" ca="1">IF(AND($A100 &gt; 0, AD100 &gt; 0,BK$2&lt;MiscFormulas!$A$5+1),
_xlfn.IFNA(
_xlfn.IFNA(
_xlfn.IFNA(
_xlfn.IFNA(
_xlfn.IFNA(
_xlfn.IFNA(
IF(_xlfn.XLOOKUP(BK$2,WatchbillMONTHLY!$A$3:$U$3,OFFSET(WatchbillMONTHLY!$A$3:$U$3,1,2))=IF(_xlfn.XLOOKUP($A100,INDIRECT("_"&amp;_xlfn.XLOOKUP(BK$2,WatchbillMONTHLY!$A$3:$U$3,OFFSET(WatchbillMONTHLY!$A$3:$U$3,1,2))),INDIRECT("_"&amp;_xlfn.XLOOKUP(BK$2,WatchbillMONTHLY!$A$3:$U$3,OFFSET(WatchbillMONTHLY!$A$3:$U$3,1,2))))=$A100,_xlfn.XLOOKUP(BK$2,WatchbillMONTHLY!$A$3:$U$3,OFFSET(WatchbillMONTHLY!$A$3:$U$3,1,2)),FALSE),TRUE,FALSE),
IF(_xlfn.XLOOKUP(BK$2,WatchbillMONTHLY!$A$20:$U$20,OFFSET(WatchbillMONTHLY!$A$20:$U$20,1,2))=IF(_xlfn.XLOOKUP($A100,INDIRECT("_"&amp;_xlfn.XLOOKUP(BK$2,WatchbillMONTHLY!$A$20:$U$20,OFFSET(WatchbillMONTHLY!$A$20:$U$20,1,2))),INDIRECT("_"&amp;_xlfn.XLOOKUP(BK$2,WatchbillMONTHLY!$A$20:$U$20,OFFSET(WatchbillMONTHLY!$A$20:$U$20,1,2))))=$A100,_xlfn.XLOOKUP(BK$2,WatchbillMONTHLY!$A$20:$U$20,OFFSET(WatchbillMONTHLY!$A$20:$U$20,1,2)),FALSE),TRUE,FALSE)),
IF(_xlfn.XLOOKUP(BK$2,WatchbillMONTHLY!$A$37:$U$37,OFFSET(WatchbillMONTHLY!$A$37:$U$37,1,2))=IF(_xlfn.XLOOKUP($A100,INDIRECT("_"&amp;_xlfn.XLOOKUP(BK$2,WatchbillMONTHLY!$A$37:$U$37,OFFSET(WatchbillMONTHLY!$A$37:$U$37,1,2))),INDIRECT("_"&amp;_xlfn.XLOOKUP(BK$2,WatchbillMONTHLY!$A$37:$U$37,OFFSET(WatchbillMONTHLY!$A$37:$U$37,1,2))))=$A100,_xlfn.XLOOKUP(BK$2,WatchbillMONTHLY!$A$37:$U$37,OFFSET(WatchbillMONTHLY!$A$37:$U$37,1,2)),FALSE),TRUE,FALSE)),
IF(_xlfn.XLOOKUP(BK$2,WatchbillMONTHLY!$A$54:$U$54,OFFSET(WatchbillMONTHLY!$A$54:$U$54,1,2))=IF(_xlfn.XLOOKUP($A100,INDIRECT("_"&amp;_xlfn.XLOOKUP(BK$2,WatchbillMONTHLY!$A$54:$U$54,OFFSET(WatchbillMONTHLY!$A$54:$U$54,1,2))),INDIRECT("_"&amp;_xlfn.XLOOKUP(BK$2,WatchbillMONTHLY!$A$54:$U$54,OFFSET(WatchbillMONTHLY!$A$54:$U$54,1,2))))=$A100,_xlfn.XLOOKUP(BK$2,WatchbillMONTHLY!$A$54:$U$54,OFFSET(WatchbillMONTHLY!$A$54:$U$54,1,2)),FALSE),TRUE,FALSE)),
IF(_xlfn.XLOOKUP(BK$2,WatchbillMONTHLY!$A$71:$U$71,OFFSET(WatchbillMONTHLY!$A$71:$U$71,1,2))=IF(_xlfn.XLOOKUP($A100,INDIRECT("_"&amp;_xlfn.XLOOKUP(BK$2,WatchbillMONTHLY!$A$71:$U$71,OFFSET(WatchbillMONTHLY!$A$71:$U$71,1,2))),INDIRECT("_"&amp;_xlfn.XLOOKUP(BK$2,WatchbillMONTHLY!$A$71:$U$71,OFFSET(WatchbillMONTHLY!$A$71:$U$71,1,2))))=$A100,_xlfn.XLOOKUP(BK$2,WatchbillMONTHLY!$A$71:$U$71,OFFSET(WatchbillMONTHLY!$A$71:$U$71,1,2)),FALSE),TRUE,FALSE)),
IF(_xlfn.XLOOKUP(BK$2,WatchbillMONTHLY!$A$88:$U$88,OFFSET(WatchbillMONTHLY!$A$88:$U$88,1,2))=IF(_xlfn.XLOOKUP($A100,INDIRECT("_"&amp;_xlfn.XLOOKUP(BK$2,WatchbillMONTHLY!$A$88:$U$88,OFFSET(WatchbillMONTHLY!$A$88:$U$88,1,2))),INDIRECT("_"&amp;_xlfn.XLOOKUP(BK$2,WatchbillMONTHLY!$A$88:$U$88,OFFSET(WatchbillMONTHLY!$A$88:$U$88,1,2))))=$A100,_xlfn.XLOOKUP(BK$2,WatchbillMONTHLY!$A$88:$U$88,OFFSET(WatchbillMONTHLY!$A$88:$U$88,1,2)),FALSE),TRUE,FALSE)),
FALSE),FALSE)</f>
        <v>0</v>
      </c>
      <c r="BL100" s="209" t="b" cm="1">
        <f t="array" aca="1" ref="BL100" ca="1">IF(AND($A100 &gt; 0, AE100 &gt; 0,BL$2&lt;MiscFormulas!$A$5+1),
_xlfn.IFNA(
_xlfn.IFNA(
_xlfn.IFNA(
_xlfn.IFNA(
_xlfn.IFNA(
_xlfn.IFNA(
IF(_xlfn.XLOOKUP(BL$2,WatchbillMONTHLY!$A$3:$U$3,OFFSET(WatchbillMONTHLY!$A$3:$U$3,1,2))=IF(_xlfn.XLOOKUP($A100,INDIRECT("_"&amp;_xlfn.XLOOKUP(BL$2,WatchbillMONTHLY!$A$3:$U$3,OFFSET(WatchbillMONTHLY!$A$3:$U$3,1,2))),INDIRECT("_"&amp;_xlfn.XLOOKUP(BL$2,WatchbillMONTHLY!$A$3:$U$3,OFFSET(WatchbillMONTHLY!$A$3:$U$3,1,2))))=$A100,_xlfn.XLOOKUP(BL$2,WatchbillMONTHLY!$A$3:$U$3,OFFSET(WatchbillMONTHLY!$A$3:$U$3,1,2)),FALSE),TRUE,FALSE),
IF(_xlfn.XLOOKUP(BL$2,WatchbillMONTHLY!$A$20:$U$20,OFFSET(WatchbillMONTHLY!$A$20:$U$20,1,2))=IF(_xlfn.XLOOKUP($A100,INDIRECT("_"&amp;_xlfn.XLOOKUP(BL$2,WatchbillMONTHLY!$A$20:$U$20,OFFSET(WatchbillMONTHLY!$A$20:$U$20,1,2))),INDIRECT("_"&amp;_xlfn.XLOOKUP(BL$2,WatchbillMONTHLY!$A$20:$U$20,OFFSET(WatchbillMONTHLY!$A$20:$U$20,1,2))))=$A100,_xlfn.XLOOKUP(BL$2,WatchbillMONTHLY!$A$20:$U$20,OFFSET(WatchbillMONTHLY!$A$20:$U$20,1,2)),FALSE),TRUE,FALSE)),
IF(_xlfn.XLOOKUP(BL$2,WatchbillMONTHLY!$A$37:$U$37,OFFSET(WatchbillMONTHLY!$A$37:$U$37,1,2))=IF(_xlfn.XLOOKUP($A100,INDIRECT("_"&amp;_xlfn.XLOOKUP(BL$2,WatchbillMONTHLY!$A$37:$U$37,OFFSET(WatchbillMONTHLY!$A$37:$U$37,1,2))),INDIRECT("_"&amp;_xlfn.XLOOKUP(BL$2,WatchbillMONTHLY!$A$37:$U$37,OFFSET(WatchbillMONTHLY!$A$37:$U$37,1,2))))=$A100,_xlfn.XLOOKUP(BL$2,WatchbillMONTHLY!$A$37:$U$37,OFFSET(WatchbillMONTHLY!$A$37:$U$37,1,2)),FALSE),TRUE,FALSE)),
IF(_xlfn.XLOOKUP(BL$2,WatchbillMONTHLY!$A$54:$U$54,OFFSET(WatchbillMONTHLY!$A$54:$U$54,1,2))=IF(_xlfn.XLOOKUP($A100,INDIRECT("_"&amp;_xlfn.XLOOKUP(BL$2,WatchbillMONTHLY!$A$54:$U$54,OFFSET(WatchbillMONTHLY!$A$54:$U$54,1,2))),INDIRECT("_"&amp;_xlfn.XLOOKUP(BL$2,WatchbillMONTHLY!$A$54:$U$54,OFFSET(WatchbillMONTHLY!$A$54:$U$54,1,2))))=$A100,_xlfn.XLOOKUP(BL$2,WatchbillMONTHLY!$A$54:$U$54,OFFSET(WatchbillMONTHLY!$A$54:$U$54,1,2)),FALSE),TRUE,FALSE)),
IF(_xlfn.XLOOKUP(BL$2,WatchbillMONTHLY!$A$71:$U$71,OFFSET(WatchbillMONTHLY!$A$71:$U$71,1,2))=IF(_xlfn.XLOOKUP($A100,INDIRECT("_"&amp;_xlfn.XLOOKUP(BL$2,WatchbillMONTHLY!$A$71:$U$71,OFFSET(WatchbillMONTHLY!$A$71:$U$71,1,2))),INDIRECT("_"&amp;_xlfn.XLOOKUP(BL$2,WatchbillMONTHLY!$A$71:$U$71,OFFSET(WatchbillMONTHLY!$A$71:$U$71,1,2))))=$A100,_xlfn.XLOOKUP(BL$2,WatchbillMONTHLY!$A$71:$U$71,OFFSET(WatchbillMONTHLY!$A$71:$U$71,1,2)),FALSE),TRUE,FALSE)),
IF(_xlfn.XLOOKUP(BL$2,WatchbillMONTHLY!$A$88:$U$88,OFFSET(WatchbillMONTHLY!$A$88:$U$88,1,2))=IF(_xlfn.XLOOKUP($A100,INDIRECT("_"&amp;_xlfn.XLOOKUP(BL$2,WatchbillMONTHLY!$A$88:$U$88,OFFSET(WatchbillMONTHLY!$A$88:$U$88,1,2))),INDIRECT("_"&amp;_xlfn.XLOOKUP(BL$2,WatchbillMONTHLY!$A$88:$U$88,OFFSET(WatchbillMONTHLY!$A$88:$U$88,1,2))))=$A100,_xlfn.XLOOKUP(BL$2,WatchbillMONTHLY!$A$88:$U$88,OFFSET(WatchbillMONTHLY!$A$88:$U$88,1,2)),FALSE),TRUE,FALSE)),
FALSE),FALSE)</f>
        <v>0</v>
      </c>
      <c r="BM100" s="209" t="b" cm="1">
        <f t="array" aca="1" ref="BM100" ca="1">IF(AND($A100 &gt; 0, AF100 &gt; 0,BM$2&lt;MiscFormulas!$A$5+1),
_xlfn.IFNA(
_xlfn.IFNA(
_xlfn.IFNA(
_xlfn.IFNA(
_xlfn.IFNA(
_xlfn.IFNA(
IF(_xlfn.XLOOKUP(BM$2,WatchbillMONTHLY!$A$3:$U$3,OFFSET(WatchbillMONTHLY!$A$3:$U$3,1,2))=IF(_xlfn.XLOOKUP($A100,INDIRECT("_"&amp;_xlfn.XLOOKUP(BM$2,WatchbillMONTHLY!$A$3:$U$3,OFFSET(WatchbillMONTHLY!$A$3:$U$3,1,2))),INDIRECT("_"&amp;_xlfn.XLOOKUP(BM$2,WatchbillMONTHLY!$A$3:$U$3,OFFSET(WatchbillMONTHLY!$A$3:$U$3,1,2))))=$A100,_xlfn.XLOOKUP(BM$2,WatchbillMONTHLY!$A$3:$U$3,OFFSET(WatchbillMONTHLY!$A$3:$U$3,1,2)),FALSE),TRUE,FALSE),
IF(_xlfn.XLOOKUP(BM$2,WatchbillMONTHLY!$A$20:$U$20,OFFSET(WatchbillMONTHLY!$A$20:$U$20,1,2))=IF(_xlfn.XLOOKUP($A100,INDIRECT("_"&amp;_xlfn.XLOOKUP(BM$2,WatchbillMONTHLY!$A$20:$U$20,OFFSET(WatchbillMONTHLY!$A$20:$U$20,1,2))),INDIRECT("_"&amp;_xlfn.XLOOKUP(BM$2,WatchbillMONTHLY!$A$20:$U$20,OFFSET(WatchbillMONTHLY!$A$20:$U$20,1,2))))=$A100,_xlfn.XLOOKUP(BM$2,WatchbillMONTHLY!$A$20:$U$20,OFFSET(WatchbillMONTHLY!$A$20:$U$20,1,2)),FALSE),TRUE,FALSE)),
IF(_xlfn.XLOOKUP(BM$2,WatchbillMONTHLY!$A$37:$U$37,OFFSET(WatchbillMONTHLY!$A$37:$U$37,1,2))=IF(_xlfn.XLOOKUP($A100,INDIRECT("_"&amp;_xlfn.XLOOKUP(BM$2,WatchbillMONTHLY!$A$37:$U$37,OFFSET(WatchbillMONTHLY!$A$37:$U$37,1,2))),INDIRECT("_"&amp;_xlfn.XLOOKUP(BM$2,WatchbillMONTHLY!$A$37:$U$37,OFFSET(WatchbillMONTHLY!$A$37:$U$37,1,2))))=$A100,_xlfn.XLOOKUP(BM$2,WatchbillMONTHLY!$A$37:$U$37,OFFSET(WatchbillMONTHLY!$A$37:$U$37,1,2)),FALSE),TRUE,FALSE)),
IF(_xlfn.XLOOKUP(BM$2,WatchbillMONTHLY!$A$54:$U$54,OFFSET(WatchbillMONTHLY!$A$54:$U$54,1,2))=IF(_xlfn.XLOOKUP($A100,INDIRECT("_"&amp;_xlfn.XLOOKUP(BM$2,WatchbillMONTHLY!$A$54:$U$54,OFFSET(WatchbillMONTHLY!$A$54:$U$54,1,2))),INDIRECT("_"&amp;_xlfn.XLOOKUP(BM$2,WatchbillMONTHLY!$A$54:$U$54,OFFSET(WatchbillMONTHLY!$A$54:$U$54,1,2))))=$A100,_xlfn.XLOOKUP(BM$2,WatchbillMONTHLY!$A$54:$U$54,OFFSET(WatchbillMONTHLY!$A$54:$U$54,1,2)),FALSE),TRUE,FALSE)),
IF(_xlfn.XLOOKUP(BM$2,WatchbillMONTHLY!$A$71:$U$71,OFFSET(WatchbillMONTHLY!$A$71:$U$71,1,2))=IF(_xlfn.XLOOKUP($A100,INDIRECT("_"&amp;_xlfn.XLOOKUP(BM$2,WatchbillMONTHLY!$A$71:$U$71,OFFSET(WatchbillMONTHLY!$A$71:$U$71,1,2))),INDIRECT("_"&amp;_xlfn.XLOOKUP(BM$2,WatchbillMONTHLY!$A$71:$U$71,OFFSET(WatchbillMONTHLY!$A$71:$U$71,1,2))))=$A100,_xlfn.XLOOKUP(BM$2,WatchbillMONTHLY!$A$71:$U$71,OFFSET(WatchbillMONTHLY!$A$71:$U$71,1,2)),FALSE),TRUE,FALSE)),
IF(_xlfn.XLOOKUP(BM$2,WatchbillMONTHLY!$A$88:$U$88,OFFSET(WatchbillMONTHLY!$A$88:$U$88,1,2))=IF(_xlfn.XLOOKUP($A100,INDIRECT("_"&amp;_xlfn.XLOOKUP(BM$2,WatchbillMONTHLY!$A$88:$U$88,OFFSET(WatchbillMONTHLY!$A$88:$U$88,1,2))),INDIRECT("_"&amp;_xlfn.XLOOKUP(BM$2,WatchbillMONTHLY!$A$88:$U$88,OFFSET(WatchbillMONTHLY!$A$88:$U$88,1,2))))=$A100,_xlfn.XLOOKUP(BM$2,WatchbillMONTHLY!$A$88:$U$88,OFFSET(WatchbillMONTHLY!$A$88:$U$88,1,2)),FALSE),TRUE,FALSE)),
FALSE),FALSE)</f>
        <v>0</v>
      </c>
      <c r="BN100" s="209" t="b" cm="1">
        <f t="array" aca="1" ref="BN100" ca="1">IF(AND($A100 &gt; 0, AG100 &gt; 0,BN$2&lt;MiscFormulas!$A$5+1),
_xlfn.IFNA(
_xlfn.IFNA(
_xlfn.IFNA(
_xlfn.IFNA(
_xlfn.IFNA(
_xlfn.IFNA(
IF(_xlfn.XLOOKUP(BN$2,WatchbillMONTHLY!$A$3:$U$3,OFFSET(WatchbillMONTHLY!$A$3:$U$3,1,2))=IF(_xlfn.XLOOKUP($A100,INDIRECT("_"&amp;_xlfn.XLOOKUP(BN$2,WatchbillMONTHLY!$A$3:$U$3,OFFSET(WatchbillMONTHLY!$A$3:$U$3,1,2))),INDIRECT("_"&amp;_xlfn.XLOOKUP(BN$2,WatchbillMONTHLY!$A$3:$U$3,OFFSET(WatchbillMONTHLY!$A$3:$U$3,1,2))))=$A100,_xlfn.XLOOKUP(BN$2,WatchbillMONTHLY!$A$3:$U$3,OFFSET(WatchbillMONTHLY!$A$3:$U$3,1,2)),FALSE),TRUE,FALSE),
IF(_xlfn.XLOOKUP(BN$2,WatchbillMONTHLY!$A$20:$U$20,OFFSET(WatchbillMONTHLY!$A$20:$U$20,1,2))=IF(_xlfn.XLOOKUP($A100,INDIRECT("_"&amp;_xlfn.XLOOKUP(BN$2,WatchbillMONTHLY!$A$20:$U$20,OFFSET(WatchbillMONTHLY!$A$20:$U$20,1,2))),INDIRECT("_"&amp;_xlfn.XLOOKUP(BN$2,WatchbillMONTHLY!$A$20:$U$20,OFFSET(WatchbillMONTHLY!$A$20:$U$20,1,2))))=$A100,_xlfn.XLOOKUP(BN$2,WatchbillMONTHLY!$A$20:$U$20,OFFSET(WatchbillMONTHLY!$A$20:$U$20,1,2)),FALSE),TRUE,FALSE)),
IF(_xlfn.XLOOKUP(BN$2,WatchbillMONTHLY!$A$37:$U$37,OFFSET(WatchbillMONTHLY!$A$37:$U$37,1,2))=IF(_xlfn.XLOOKUP($A100,INDIRECT("_"&amp;_xlfn.XLOOKUP(BN$2,WatchbillMONTHLY!$A$37:$U$37,OFFSET(WatchbillMONTHLY!$A$37:$U$37,1,2))),INDIRECT("_"&amp;_xlfn.XLOOKUP(BN$2,WatchbillMONTHLY!$A$37:$U$37,OFFSET(WatchbillMONTHLY!$A$37:$U$37,1,2))))=$A100,_xlfn.XLOOKUP(BN$2,WatchbillMONTHLY!$A$37:$U$37,OFFSET(WatchbillMONTHLY!$A$37:$U$37,1,2)),FALSE),TRUE,FALSE)),
IF(_xlfn.XLOOKUP(BN$2,WatchbillMONTHLY!$A$54:$U$54,OFFSET(WatchbillMONTHLY!$A$54:$U$54,1,2))=IF(_xlfn.XLOOKUP($A100,INDIRECT("_"&amp;_xlfn.XLOOKUP(BN$2,WatchbillMONTHLY!$A$54:$U$54,OFFSET(WatchbillMONTHLY!$A$54:$U$54,1,2))),INDIRECT("_"&amp;_xlfn.XLOOKUP(BN$2,WatchbillMONTHLY!$A$54:$U$54,OFFSET(WatchbillMONTHLY!$A$54:$U$54,1,2))))=$A100,_xlfn.XLOOKUP(BN$2,WatchbillMONTHLY!$A$54:$U$54,OFFSET(WatchbillMONTHLY!$A$54:$U$54,1,2)),FALSE),TRUE,FALSE)),
IF(_xlfn.XLOOKUP(BN$2,WatchbillMONTHLY!$A$71:$U$71,OFFSET(WatchbillMONTHLY!$A$71:$U$71,1,2))=IF(_xlfn.XLOOKUP($A100,INDIRECT("_"&amp;_xlfn.XLOOKUP(BN$2,WatchbillMONTHLY!$A$71:$U$71,OFFSET(WatchbillMONTHLY!$A$71:$U$71,1,2))),INDIRECT("_"&amp;_xlfn.XLOOKUP(BN$2,WatchbillMONTHLY!$A$71:$U$71,OFFSET(WatchbillMONTHLY!$A$71:$U$71,1,2))))=$A100,_xlfn.XLOOKUP(BN$2,WatchbillMONTHLY!$A$71:$U$71,OFFSET(WatchbillMONTHLY!$A$71:$U$71,1,2)),FALSE),TRUE,FALSE)),
IF(_xlfn.XLOOKUP(BN$2,WatchbillMONTHLY!$A$88:$U$88,OFFSET(WatchbillMONTHLY!$A$88:$U$88,1,2))=IF(_xlfn.XLOOKUP($A100,INDIRECT("_"&amp;_xlfn.XLOOKUP(BN$2,WatchbillMONTHLY!$A$88:$U$88,OFFSET(WatchbillMONTHLY!$A$88:$U$88,1,2))),INDIRECT("_"&amp;_xlfn.XLOOKUP(BN$2,WatchbillMONTHLY!$A$88:$U$88,OFFSET(WatchbillMONTHLY!$A$88:$U$88,1,2))))=$A100,_xlfn.XLOOKUP(BN$2,WatchbillMONTHLY!$A$88:$U$88,OFFSET(WatchbillMONTHLY!$A$88:$U$88,1,2)),FALSE),TRUE,FALSE)),
FALSE),FALSE)</f>
        <v>0</v>
      </c>
      <c r="BO100" s="209"/>
      <c r="BP100" s="210"/>
    </row>
    <row r="101" spans="1:68" x14ac:dyDescent="0.35">
      <c r="A101" t="str">
        <v>EX3 Richard, T.</v>
      </c>
      <c r="B101" s="215" t="str">
        <v>EX3 Richard, Taker</v>
      </c>
      <c r="C101" s="191"/>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c r="Z101" s="235"/>
      <c r="AA101" s="235"/>
      <c r="AB101" s="235"/>
      <c r="AC101" s="235"/>
      <c r="AD101" s="235"/>
      <c r="AE101" s="235" t="s">
        <v>266</v>
      </c>
      <c r="AF101" s="235"/>
      <c r="AG101" s="235"/>
      <c r="AH101" s="192"/>
      <c r="AI101" s="209"/>
      <c r="AJ101" s="209" t="str" cm="1">
        <f t="array" aca="1" ref="AJ101" ca="1">IF(OR(AK101:BN101=TRUE),$A101&amp;" :  ","")&amp;_xlfn.TEXTJOIN(" | ",TRUE,IF(AK101:BN101=TRUE,$AK$2:$BN$2,""))</f>
        <v/>
      </c>
      <c r="AK101" s="209" t="b" cm="1">
        <f t="array" aca="1" ref="AK101" ca="1">IF(AND($A101 &gt; 0, D101 &gt; 0,AK$2&lt;MiscFormulas!$A$5+1),
_xlfn.IFNA(
_xlfn.IFNA(
_xlfn.IFNA(
_xlfn.IFNA(
_xlfn.IFNA(
_xlfn.IFNA(
IF(_xlfn.XLOOKUP(AK$2,WatchbillMONTHLY!$A$3:$U$3,OFFSET(WatchbillMONTHLY!$A$3:$U$3,1,2))=IF(_xlfn.XLOOKUP($A101,INDIRECT("_"&amp;_xlfn.XLOOKUP(AK$2,WatchbillMONTHLY!$A$3:$U$3,OFFSET(WatchbillMONTHLY!$A$3:$U$3,1,2))),INDIRECT("_"&amp;_xlfn.XLOOKUP(AK$2,WatchbillMONTHLY!$A$3:$U$3,OFFSET(WatchbillMONTHLY!$A$3:$U$3,1,2))))=$A101,_xlfn.XLOOKUP(AK$2,WatchbillMONTHLY!$A$3:$U$3,OFFSET(WatchbillMONTHLY!$A$3:$U$3,1,2)),FALSE),TRUE,FALSE),
IF(_xlfn.XLOOKUP(AK$2,WatchbillMONTHLY!$A$20:$U$20,OFFSET(WatchbillMONTHLY!$A$20:$U$20,1,2))=IF(_xlfn.XLOOKUP($A101,INDIRECT("_"&amp;_xlfn.XLOOKUP(AK$2,WatchbillMONTHLY!$A$20:$U$20,OFFSET(WatchbillMONTHLY!$A$20:$U$20,1,2))),INDIRECT("_"&amp;_xlfn.XLOOKUP(AK$2,WatchbillMONTHLY!$A$20:$U$20,OFFSET(WatchbillMONTHLY!$A$20:$U$20,1,2))))=$A101,_xlfn.XLOOKUP(AK$2,WatchbillMONTHLY!$A$20:$U$20,OFFSET(WatchbillMONTHLY!$A$20:$U$20,1,2)),FALSE),TRUE,FALSE)),
IF(_xlfn.XLOOKUP(AK$2,WatchbillMONTHLY!$A$37:$U$37,OFFSET(WatchbillMONTHLY!$A$37:$U$37,1,2))=IF(_xlfn.XLOOKUP($A101,INDIRECT("_"&amp;_xlfn.XLOOKUP(AK$2,WatchbillMONTHLY!$A$37:$U$37,OFFSET(WatchbillMONTHLY!$A$37:$U$37,1,2))),INDIRECT("_"&amp;_xlfn.XLOOKUP(AK$2,WatchbillMONTHLY!$A$37:$U$37,OFFSET(WatchbillMONTHLY!$A$37:$U$37,1,2))))=$A101,_xlfn.XLOOKUP(AK$2,WatchbillMONTHLY!$A$37:$U$37,OFFSET(WatchbillMONTHLY!$A$37:$U$37,1,2)),FALSE),TRUE,FALSE)),
IF(_xlfn.XLOOKUP(AK$2,WatchbillMONTHLY!$A$54:$U$54,OFFSET(WatchbillMONTHLY!$A$54:$U$54,1,2))=IF(_xlfn.XLOOKUP($A101,INDIRECT("_"&amp;_xlfn.XLOOKUP(AK$2,WatchbillMONTHLY!$A$54:$U$54,OFFSET(WatchbillMONTHLY!$A$54:$U$54,1,2))),INDIRECT("_"&amp;_xlfn.XLOOKUP(AK$2,WatchbillMONTHLY!$A$54:$U$54,OFFSET(WatchbillMONTHLY!$A$54:$U$54,1,2))))=$A101,_xlfn.XLOOKUP(AK$2,WatchbillMONTHLY!$A$54:$U$54,OFFSET(WatchbillMONTHLY!$A$54:$U$54,1,2)),FALSE),TRUE,FALSE)),
IF(_xlfn.XLOOKUP(AK$2,WatchbillMONTHLY!$A$71:$U$71,OFFSET(WatchbillMONTHLY!$A$71:$U$71,1,2))=IF(_xlfn.XLOOKUP($A101,INDIRECT("_"&amp;_xlfn.XLOOKUP(AK$2,WatchbillMONTHLY!$A$71:$U$71,OFFSET(WatchbillMONTHLY!$A$71:$U$71,1,2))),INDIRECT("_"&amp;_xlfn.XLOOKUP(AK$2,WatchbillMONTHLY!$A$71:$U$71,OFFSET(WatchbillMONTHLY!$A$71:$U$71,1,2))))=$A101,_xlfn.XLOOKUP(AK$2,WatchbillMONTHLY!$A$71:$U$71,OFFSET(WatchbillMONTHLY!$A$71:$U$71,1,2)),FALSE),TRUE,FALSE)),
IF(_xlfn.XLOOKUP(AK$2,WatchbillMONTHLY!$A$88:$U$88,OFFSET(WatchbillMONTHLY!$A$88:$U$88,1,2))=IF(_xlfn.XLOOKUP($A101,INDIRECT("_"&amp;_xlfn.XLOOKUP(AK$2,WatchbillMONTHLY!$A$88:$U$88,OFFSET(WatchbillMONTHLY!$A$88:$U$88,1,2))),INDIRECT("_"&amp;_xlfn.XLOOKUP(AK$2,WatchbillMONTHLY!$A$88:$U$88,OFFSET(WatchbillMONTHLY!$A$88:$U$88,1,2))))=$A101,_xlfn.XLOOKUP(AK$2,WatchbillMONTHLY!$A$88:$U$88,OFFSET(WatchbillMONTHLY!$A$88:$U$88,1,2)),FALSE),TRUE,FALSE)),
FALSE),FALSE)</f>
        <v>0</v>
      </c>
      <c r="AL101" s="209" t="b" cm="1">
        <f t="array" aca="1" ref="AL101" ca="1">IF(AND($A101 &gt; 0, E101 &gt; 0,AL$2&lt;MiscFormulas!$A$5+1),
_xlfn.IFNA(
_xlfn.IFNA(
_xlfn.IFNA(
_xlfn.IFNA(
_xlfn.IFNA(
_xlfn.IFNA(
IF(_xlfn.XLOOKUP(AL$2,WatchbillMONTHLY!$A$3:$U$3,OFFSET(WatchbillMONTHLY!$A$3:$U$3,1,2))=IF(_xlfn.XLOOKUP($A101,INDIRECT("_"&amp;_xlfn.XLOOKUP(AL$2,WatchbillMONTHLY!$A$3:$U$3,OFFSET(WatchbillMONTHLY!$A$3:$U$3,1,2))),INDIRECT("_"&amp;_xlfn.XLOOKUP(AL$2,WatchbillMONTHLY!$A$3:$U$3,OFFSET(WatchbillMONTHLY!$A$3:$U$3,1,2))))=$A101,_xlfn.XLOOKUP(AL$2,WatchbillMONTHLY!$A$3:$U$3,OFFSET(WatchbillMONTHLY!$A$3:$U$3,1,2)),FALSE),TRUE,FALSE),
IF(_xlfn.XLOOKUP(AL$2,WatchbillMONTHLY!$A$20:$U$20,OFFSET(WatchbillMONTHLY!$A$20:$U$20,1,2))=IF(_xlfn.XLOOKUP($A101,INDIRECT("_"&amp;_xlfn.XLOOKUP(AL$2,WatchbillMONTHLY!$A$20:$U$20,OFFSET(WatchbillMONTHLY!$A$20:$U$20,1,2))),INDIRECT("_"&amp;_xlfn.XLOOKUP(AL$2,WatchbillMONTHLY!$A$20:$U$20,OFFSET(WatchbillMONTHLY!$A$20:$U$20,1,2))))=$A101,_xlfn.XLOOKUP(AL$2,WatchbillMONTHLY!$A$20:$U$20,OFFSET(WatchbillMONTHLY!$A$20:$U$20,1,2)),FALSE),TRUE,FALSE)),
IF(_xlfn.XLOOKUP(AL$2,WatchbillMONTHLY!$A$37:$U$37,OFFSET(WatchbillMONTHLY!$A$37:$U$37,1,2))=IF(_xlfn.XLOOKUP($A101,INDIRECT("_"&amp;_xlfn.XLOOKUP(AL$2,WatchbillMONTHLY!$A$37:$U$37,OFFSET(WatchbillMONTHLY!$A$37:$U$37,1,2))),INDIRECT("_"&amp;_xlfn.XLOOKUP(AL$2,WatchbillMONTHLY!$A$37:$U$37,OFFSET(WatchbillMONTHLY!$A$37:$U$37,1,2))))=$A101,_xlfn.XLOOKUP(AL$2,WatchbillMONTHLY!$A$37:$U$37,OFFSET(WatchbillMONTHLY!$A$37:$U$37,1,2)),FALSE),TRUE,FALSE)),
IF(_xlfn.XLOOKUP(AL$2,WatchbillMONTHLY!$A$54:$U$54,OFFSET(WatchbillMONTHLY!$A$54:$U$54,1,2))=IF(_xlfn.XLOOKUP($A101,INDIRECT("_"&amp;_xlfn.XLOOKUP(AL$2,WatchbillMONTHLY!$A$54:$U$54,OFFSET(WatchbillMONTHLY!$A$54:$U$54,1,2))),INDIRECT("_"&amp;_xlfn.XLOOKUP(AL$2,WatchbillMONTHLY!$A$54:$U$54,OFFSET(WatchbillMONTHLY!$A$54:$U$54,1,2))))=$A101,_xlfn.XLOOKUP(AL$2,WatchbillMONTHLY!$A$54:$U$54,OFFSET(WatchbillMONTHLY!$A$54:$U$54,1,2)),FALSE),TRUE,FALSE)),
IF(_xlfn.XLOOKUP(AL$2,WatchbillMONTHLY!$A$71:$U$71,OFFSET(WatchbillMONTHLY!$A$71:$U$71,1,2))=IF(_xlfn.XLOOKUP($A101,INDIRECT("_"&amp;_xlfn.XLOOKUP(AL$2,WatchbillMONTHLY!$A$71:$U$71,OFFSET(WatchbillMONTHLY!$A$71:$U$71,1,2))),INDIRECT("_"&amp;_xlfn.XLOOKUP(AL$2,WatchbillMONTHLY!$A$71:$U$71,OFFSET(WatchbillMONTHLY!$A$71:$U$71,1,2))))=$A101,_xlfn.XLOOKUP(AL$2,WatchbillMONTHLY!$A$71:$U$71,OFFSET(WatchbillMONTHLY!$A$71:$U$71,1,2)),FALSE),TRUE,FALSE)),
IF(_xlfn.XLOOKUP(AL$2,WatchbillMONTHLY!$A$88:$U$88,OFFSET(WatchbillMONTHLY!$A$88:$U$88,1,2))=IF(_xlfn.XLOOKUP($A101,INDIRECT("_"&amp;_xlfn.XLOOKUP(AL$2,WatchbillMONTHLY!$A$88:$U$88,OFFSET(WatchbillMONTHLY!$A$88:$U$88,1,2))),INDIRECT("_"&amp;_xlfn.XLOOKUP(AL$2,WatchbillMONTHLY!$A$88:$U$88,OFFSET(WatchbillMONTHLY!$A$88:$U$88,1,2))))=$A101,_xlfn.XLOOKUP(AL$2,WatchbillMONTHLY!$A$88:$U$88,OFFSET(WatchbillMONTHLY!$A$88:$U$88,1,2)),FALSE),TRUE,FALSE)),
FALSE),FALSE)</f>
        <v>0</v>
      </c>
      <c r="AM101" s="209" t="b" cm="1">
        <f t="array" aca="1" ref="AM101" ca="1">IF(AND($A101 &gt; 0, F101 &gt; 0,AM$2&lt;MiscFormulas!$A$5+1),
_xlfn.IFNA(
_xlfn.IFNA(
_xlfn.IFNA(
_xlfn.IFNA(
_xlfn.IFNA(
_xlfn.IFNA(
IF(_xlfn.XLOOKUP(AM$2,WatchbillMONTHLY!$A$3:$U$3,OFFSET(WatchbillMONTHLY!$A$3:$U$3,1,2))=IF(_xlfn.XLOOKUP($A101,INDIRECT("_"&amp;_xlfn.XLOOKUP(AM$2,WatchbillMONTHLY!$A$3:$U$3,OFFSET(WatchbillMONTHLY!$A$3:$U$3,1,2))),INDIRECT("_"&amp;_xlfn.XLOOKUP(AM$2,WatchbillMONTHLY!$A$3:$U$3,OFFSET(WatchbillMONTHLY!$A$3:$U$3,1,2))))=$A101,_xlfn.XLOOKUP(AM$2,WatchbillMONTHLY!$A$3:$U$3,OFFSET(WatchbillMONTHLY!$A$3:$U$3,1,2)),FALSE),TRUE,FALSE),
IF(_xlfn.XLOOKUP(AM$2,WatchbillMONTHLY!$A$20:$U$20,OFFSET(WatchbillMONTHLY!$A$20:$U$20,1,2))=IF(_xlfn.XLOOKUP($A101,INDIRECT("_"&amp;_xlfn.XLOOKUP(AM$2,WatchbillMONTHLY!$A$20:$U$20,OFFSET(WatchbillMONTHLY!$A$20:$U$20,1,2))),INDIRECT("_"&amp;_xlfn.XLOOKUP(AM$2,WatchbillMONTHLY!$A$20:$U$20,OFFSET(WatchbillMONTHLY!$A$20:$U$20,1,2))))=$A101,_xlfn.XLOOKUP(AM$2,WatchbillMONTHLY!$A$20:$U$20,OFFSET(WatchbillMONTHLY!$A$20:$U$20,1,2)),FALSE),TRUE,FALSE)),
IF(_xlfn.XLOOKUP(AM$2,WatchbillMONTHLY!$A$37:$U$37,OFFSET(WatchbillMONTHLY!$A$37:$U$37,1,2))=IF(_xlfn.XLOOKUP($A101,INDIRECT("_"&amp;_xlfn.XLOOKUP(AM$2,WatchbillMONTHLY!$A$37:$U$37,OFFSET(WatchbillMONTHLY!$A$37:$U$37,1,2))),INDIRECT("_"&amp;_xlfn.XLOOKUP(AM$2,WatchbillMONTHLY!$A$37:$U$37,OFFSET(WatchbillMONTHLY!$A$37:$U$37,1,2))))=$A101,_xlfn.XLOOKUP(AM$2,WatchbillMONTHLY!$A$37:$U$37,OFFSET(WatchbillMONTHLY!$A$37:$U$37,1,2)),FALSE),TRUE,FALSE)),
IF(_xlfn.XLOOKUP(AM$2,WatchbillMONTHLY!$A$54:$U$54,OFFSET(WatchbillMONTHLY!$A$54:$U$54,1,2))=IF(_xlfn.XLOOKUP($A101,INDIRECT("_"&amp;_xlfn.XLOOKUP(AM$2,WatchbillMONTHLY!$A$54:$U$54,OFFSET(WatchbillMONTHLY!$A$54:$U$54,1,2))),INDIRECT("_"&amp;_xlfn.XLOOKUP(AM$2,WatchbillMONTHLY!$A$54:$U$54,OFFSET(WatchbillMONTHLY!$A$54:$U$54,1,2))))=$A101,_xlfn.XLOOKUP(AM$2,WatchbillMONTHLY!$A$54:$U$54,OFFSET(WatchbillMONTHLY!$A$54:$U$54,1,2)),FALSE),TRUE,FALSE)),
IF(_xlfn.XLOOKUP(AM$2,WatchbillMONTHLY!$A$71:$U$71,OFFSET(WatchbillMONTHLY!$A$71:$U$71,1,2))=IF(_xlfn.XLOOKUP($A101,INDIRECT("_"&amp;_xlfn.XLOOKUP(AM$2,WatchbillMONTHLY!$A$71:$U$71,OFFSET(WatchbillMONTHLY!$A$71:$U$71,1,2))),INDIRECT("_"&amp;_xlfn.XLOOKUP(AM$2,WatchbillMONTHLY!$A$71:$U$71,OFFSET(WatchbillMONTHLY!$A$71:$U$71,1,2))))=$A101,_xlfn.XLOOKUP(AM$2,WatchbillMONTHLY!$A$71:$U$71,OFFSET(WatchbillMONTHLY!$A$71:$U$71,1,2)),FALSE),TRUE,FALSE)),
IF(_xlfn.XLOOKUP(AM$2,WatchbillMONTHLY!$A$88:$U$88,OFFSET(WatchbillMONTHLY!$A$88:$U$88,1,2))=IF(_xlfn.XLOOKUP($A101,INDIRECT("_"&amp;_xlfn.XLOOKUP(AM$2,WatchbillMONTHLY!$A$88:$U$88,OFFSET(WatchbillMONTHLY!$A$88:$U$88,1,2))),INDIRECT("_"&amp;_xlfn.XLOOKUP(AM$2,WatchbillMONTHLY!$A$88:$U$88,OFFSET(WatchbillMONTHLY!$A$88:$U$88,1,2))))=$A101,_xlfn.XLOOKUP(AM$2,WatchbillMONTHLY!$A$88:$U$88,OFFSET(WatchbillMONTHLY!$A$88:$U$88,1,2)),FALSE),TRUE,FALSE)),
FALSE),FALSE)</f>
        <v>0</v>
      </c>
      <c r="AN101" s="209" t="b" cm="1">
        <f t="array" aca="1" ref="AN101" ca="1">IF(AND($A101 &gt; 0, G101 &gt; 0,AN$2&lt;MiscFormulas!$A$5+1),
_xlfn.IFNA(
_xlfn.IFNA(
_xlfn.IFNA(
_xlfn.IFNA(
_xlfn.IFNA(
_xlfn.IFNA(
IF(_xlfn.XLOOKUP(AN$2,WatchbillMONTHLY!$A$3:$U$3,OFFSET(WatchbillMONTHLY!$A$3:$U$3,1,2))=IF(_xlfn.XLOOKUP($A101,INDIRECT("_"&amp;_xlfn.XLOOKUP(AN$2,WatchbillMONTHLY!$A$3:$U$3,OFFSET(WatchbillMONTHLY!$A$3:$U$3,1,2))),INDIRECT("_"&amp;_xlfn.XLOOKUP(AN$2,WatchbillMONTHLY!$A$3:$U$3,OFFSET(WatchbillMONTHLY!$A$3:$U$3,1,2))))=$A101,_xlfn.XLOOKUP(AN$2,WatchbillMONTHLY!$A$3:$U$3,OFFSET(WatchbillMONTHLY!$A$3:$U$3,1,2)),FALSE),TRUE,FALSE),
IF(_xlfn.XLOOKUP(AN$2,WatchbillMONTHLY!$A$20:$U$20,OFFSET(WatchbillMONTHLY!$A$20:$U$20,1,2))=IF(_xlfn.XLOOKUP($A101,INDIRECT("_"&amp;_xlfn.XLOOKUP(AN$2,WatchbillMONTHLY!$A$20:$U$20,OFFSET(WatchbillMONTHLY!$A$20:$U$20,1,2))),INDIRECT("_"&amp;_xlfn.XLOOKUP(AN$2,WatchbillMONTHLY!$A$20:$U$20,OFFSET(WatchbillMONTHLY!$A$20:$U$20,1,2))))=$A101,_xlfn.XLOOKUP(AN$2,WatchbillMONTHLY!$A$20:$U$20,OFFSET(WatchbillMONTHLY!$A$20:$U$20,1,2)),FALSE),TRUE,FALSE)),
IF(_xlfn.XLOOKUP(AN$2,WatchbillMONTHLY!$A$37:$U$37,OFFSET(WatchbillMONTHLY!$A$37:$U$37,1,2))=IF(_xlfn.XLOOKUP($A101,INDIRECT("_"&amp;_xlfn.XLOOKUP(AN$2,WatchbillMONTHLY!$A$37:$U$37,OFFSET(WatchbillMONTHLY!$A$37:$U$37,1,2))),INDIRECT("_"&amp;_xlfn.XLOOKUP(AN$2,WatchbillMONTHLY!$A$37:$U$37,OFFSET(WatchbillMONTHLY!$A$37:$U$37,1,2))))=$A101,_xlfn.XLOOKUP(AN$2,WatchbillMONTHLY!$A$37:$U$37,OFFSET(WatchbillMONTHLY!$A$37:$U$37,1,2)),FALSE),TRUE,FALSE)),
IF(_xlfn.XLOOKUP(AN$2,WatchbillMONTHLY!$A$54:$U$54,OFFSET(WatchbillMONTHLY!$A$54:$U$54,1,2))=IF(_xlfn.XLOOKUP($A101,INDIRECT("_"&amp;_xlfn.XLOOKUP(AN$2,WatchbillMONTHLY!$A$54:$U$54,OFFSET(WatchbillMONTHLY!$A$54:$U$54,1,2))),INDIRECT("_"&amp;_xlfn.XLOOKUP(AN$2,WatchbillMONTHLY!$A$54:$U$54,OFFSET(WatchbillMONTHLY!$A$54:$U$54,1,2))))=$A101,_xlfn.XLOOKUP(AN$2,WatchbillMONTHLY!$A$54:$U$54,OFFSET(WatchbillMONTHLY!$A$54:$U$54,1,2)),FALSE),TRUE,FALSE)),
IF(_xlfn.XLOOKUP(AN$2,WatchbillMONTHLY!$A$71:$U$71,OFFSET(WatchbillMONTHLY!$A$71:$U$71,1,2))=IF(_xlfn.XLOOKUP($A101,INDIRECT("_"&amp;_xlfn.XLOOKUP(AN$2,WatchbillMONTHLY!$A$71:$U$71,OFFSET(WatchbillMONTHLY!$A$71:$U$71,1,2))),INDIRECT("_"&amp;_xlfn.XLOOKUP(AN$2,WatchbillMONTHLY!$A$71:$U$71,OFFSET(WatchbillMONTHLY!$A$71:$U$71,1,2))))=$A101,_xlfn.XLOOKUP(AN$2,WatchbillMONTHLY!$A$71:$U$71,OFFSET(WatchbillMONTHLY!$A$71:$U$71,1,2)),FALSE),TRUE,FALSE)),
IF(_xlfn.XLOOKUP(AN$2,WatchbillMONTHLY!$A$88:$U$88,OFFSET(WatchbillMONTHLY!$A$88:$U$88,1,2))=IF(_xlfn.XLOOKUP($A101,INDIRECT("_"&amp;_xlfn.XLOOKUP(AN$2,WatchbillMONTHLY!$A$88:$U$88,OFFSET(WatchbillMONTHLY!$A$88:$U$88,1,2))),INDIRECT("_"&amp;_xlfn.XLOOKUP(AN$2,WatchbillMONTHLY!$A$88:$U$88,OFFSET(WatchbillMONTHLY!$A$88:$U$88,1,2))))=$A101,_xlfn.XLOOKUP(AN$2,WatchbillMONTHLY!$A$88:$U$88,OFFSET(WatchbillMONTHLY!$A$88:$U$88,1,2)),FALSE),TRUE,FALSE)),
FALSE),FALSE)</f>
        <v>0</v>
      </c>
      <c r="AO101" s="209" t="b" cm="1">
        <f t="array" aca="1" ref="AO101" ca="1">IF(AND($A101 &gt; 0, H101 &gt; 0,AO$2&lt;MiscFormulas!$A$5+1),
_xlfn.IFNA(
_xlfn.IFNA(
_xlfn.IFNA(
_xlfn.IFNA(
_xlfn.IFNA(
_xlfn.IFNA(
IF(_xlfn.XLOOKUP(AO$2,WatchbillMONTHLY!$A$3:$U$3,OFFSET(WatchbillMONTHLY!$A$3:$U$3,1,2))=IF(_xlfn.XLOOKUP($A101,INDIRECT("_"&amp;_xlfn.XLOOKUP(AO$2,WatchbillMONTHLY!$A$3:$U$3,OFFSET(WatchbillMONTHLY!$A$3:$U$3,1,2))),INDIRECT("_"&amp;_xlfn.XLOOKUP(AO$2,WatchbillMONTHLY!$A$3:$U$3,OFFSET(WatchbillMONTHLY!$A$3:$U$3,1,2))))=$A101,_xlfn.XLOOKUP(AO$2,WatchbillMONTHLY!$A$3:$U$3,OFFSET(WatchbillMONTHLY!$A$3:$U$3,1,2)),FALSE),TRUE,FALSE),
IF(_xlfn.XLOOKUP(AO$2,WatchbillMONTHLY!$A$20:$U$20,OFFSET(WatchbillMONTHLY!$A$20:$U$20,1,2))=IF(_xlfn.XLOOKUP($A101,INDIRECT("_"&amp;_xlfn.XLOOKUP(AO$2,WatchbillMONTHLY!$A$20:$U$20,OFFSET(WatchbillMONTHLY!$A$20:$U$20,1,2))),INDIRECT("_"&amp;_xlfn.XLOOKUP(AO$2,WatchbillMONTHLY!$A$20:$U$20,OFFSET(WatchbillMONTHLY!$A$20:$U$20,1,2))))=$A101,_xlfn.XLOOKUP(AO$2,WatchbillMONTHLY!$A$20:$U$20,OFFSET(WatchbillMONTHLY!$A$20:$U$20,1,2)),FALSE),TRUE,FALSE)),
IF(_xlfn.XLOOKUP(AO$2,WatchbillMONTHLY!$A$37:$U$37,OFFSET(WatchbillMONTHLY!$A$37:$U$37,1,2))=IF(_xlfn.XLOOKUP($A101,INDIRECT("_"&amp;_xlfn.XLOOKUP(AO$2,WatchbillMONTHLY!$A$37:$U$37,OFFSET(WatchbillMONTHLY!$A$37:$U$37,1,2))),INDIRECT("_"&amp;_xlfn.XLOOKUP(AO$2,WatchbillMONTHLY!$A$37:$U$37,OFFSET(WatchbillMONTHLY!$A$37:$U$37,1,2))))=$A101,_xlfn.XLOOKUP(AO$2,WatchbillMONTHLY!$A$37:$U$37,OFFSET(WatchbillMONTHLY!$A$37:$U$37,1,2)),FALSE),TRUE,FALSE)),
IF(_xlfn.XLOOKUP(AO$2,WatchbillMONTHLY!$A$54:$U$54,OFFSET(WatchbillMONTHLY!$A$54:$U$54,1,2))=IF(_xlfn.XLOOKUP($A101,INDIRECT("_"&amp;_xlfn.XLOOKUP(AO$2,WatchbillMONTHLY!$A$54:$U$54,OFFSET(WatchbillMONTHLY!$A$54:$U$54,1,2))),INDIRECT("_"&amp;_xlfn.XLOOKUP(AO$2,WatchbillMONTHLY!$A$54:$U$54,OFFSET(WatchbillMONTHLY!$A$54:$U$54,1,2))))=$A101,_xlfn.XLOOKUP(AO$2,WatchbillMONTHLY!$A$54:$U$54,OFFSET(WatchbillMONTHLY!$A$54:$U$54,1,2)),FALSE),TRUE,FALSE)),
IF(_xlfn.XLOOKUP(AO$2,WatchbillMONTHLY!$A$71:$U$71,OFFSET(WatchbillMONTHLY!$A$71:$U$71,1,2))=IF(_xlfn.XLOOKUP($A101,INDIRECT("_"&amp;_xlfn.XLOOKUP(AO$2,WatchbillMONTHLY!$A$71:$U$71,OFFSET(WatchbillMONTHLY!$A$71:$U$71,1,2))),INDIRECT("_"&amp;_xlfn.XLOOKUP(AO$2,WatchbillMONTHLY!$A$71:$U$71,OFFSET(WatchbillMONTHLY!$A$71:$U$71,1,2))))=$A101,_xlfn.XLOOKUP(AO$2,WatchbillMONTHLY!$A$71:$U$71,OFFSET(WatchbillMONTHLY!$A$71:$U$71,1,2)),FALSE),TRUE,FALSE)),
IF(_xlfn.XLOOKUP(AO$2,WatchbillMONTHLY!$A$88:$U$88,OFFSET(WatchbillMONTHLY!$A$88:$U$88,1,2))=IF(_xlfn.XLOOKUP($A101,INDIRECT("_"&amp;_xlfn.XLOOKUP(AO$2,WatchbillMONTHLY!$A$88:$U$88,OFFSET(WatchbillMONTHLY!$A$88:$U$88,1,2))),INDIRECT("_"&amp;_xlfn.XLOOKUP(AO$2,WatchbillMONTHLY!$A$88:$U$88,OFFSET(WatchbillMONTHLY!$A$88:$U$88,1,2))))=$A101,_xlfn.XLOOKUP(AO$2,WatchbillMONTHLY!$A$88:$U$88,OFFSET(WatchbillMONTHLY!$A$88:$U$88,1,2)),FALSE),TRUE,FALSE)),
FALSE),FALSE)</f>
        <v>0</v>
      </c>
      <c r="AP101" s="209" t="b" cm="1">
        <f t="array" aca="1" ref="AP101" ca="1">IF(AND($A101 &gt; 0, I101 &gt; 0,AP$2&lt;MiscFormulas!$A$5+1),
_xlfn.IFNA(
_xlfn.IFNA(
_xlfn.IFNA(
_xlfn.IFNA(
_xlfn.IFNA(
_xlfn.IFNA(
IF(_xlfn.XLOOKUP(AP$2,WatchbillMONTHLY!$A$3:$U$3,OFFSET(WatchbillMONTHLY!$A$3:$U$3,1,2))=IF(_xlfn.XLOOKUP($A101,INDIRECT("_"&amp;_xlfn.XLOOKUP(AP$2,WatchbillMONTHLY!$A$3:$U$3,OFFSET(WatchbillMONTHLY!$A$3:$U$3,1,2))),INDIRECT("_"&amp;_xlfn.XLOOKUP(AP$2,WatchbillMONTHLY!$A$3:$U$3,OFFSET(WatchbillMONTHLY!$A$3:$U$3,1,2))))=$A101,_xlfn.XLOOKUP(AP$2,WatchbillMONTHLY!$A$3:$U$3,OFFSET(WatchbillMONTHLY!$A$3:$U$3,1,2)),FALSE),TRUE,FALSE),
IF(_xlfn.XLOOKUP(AP$2,WatchbillMONTHLY!$A$20:$U$20,OFFSET(WatchbillMONTHLY!$A$20:$U$20,1,2))=IF(_xlfn.XLOOKUP($A101,INDIRECT("_"&amp;_xlfn.XLOOKUP(AP$2,WatchbillMONTHLY!$A$20:$U$20,OFFSET(WatchbillMONTHLY!$A$20:$U$20,1,2))),INDIRECT("_"&amp;_xlfn.XLOOKUP(AP$2,WatchbillMONTHLY!$A$20:$U$20,OFFSET(WatchbillMONTHLY!$A$20:$U$20,1,2))))=$A101,_xlfn.XLOOKUP(AP$2,WatchbillMONTHLY!$A$20:$U$20,OFFSET(WatchbillMONTHLY!$A$20:$U$20,1,2)),FALSE),TRUE,FALSE)),
IF(_xlfn.XLOOKUP(AP$2,WatchbillMONTHLY!$A$37:$U$37,OFFSET(WatchbillMONTHLY!$A$37:$U$37,1,2))=IF(_xlfn.XLOOKUP($A101,INDIRECT("_"&amp;_xlfn.XLOOKUP(AP$2,WatchbillMONTHLY!$A$37:$U$37,OFFSET(WatchbillMONTHLY!$A$37:$U$37,1,2))),INDIRECT("_"&amp;_xlfn.XLOOKUP(AP$2,WatchbillMONTHLY!$A$37:$U$37,OFFSET(WatchbillMONTHLY!$A$37:$U$37,1,2))))=$A101,_xlfn.XLOOKUP(AP$2,WatchbillMONTHLY!$A$37:$U$37,OFFSET(WatchbillMONTHLY!$A$37:$U$37,1,2)),FALSE),TRUE,FALSE)),
IF(_xlfn.XLOOKUP(AP$2,WatchbillMONTHLY!$A$54:$U$54,OFFSET(WatchbillMONTHLY!$A$54:$U$54,1,2))=IF(_xlfn.XLOOKUP($A101,INDIRECT("_"&amp;_xlfn.XLOOKUP(AP$2,WatchbillMONTHLY!$A$54:$U$54,OFFSET(WatchbillMONTHLY!$A$54:$U$54,1,2))),INDIRECT("_"&amp;_xlfn.XLOOKUP(AP$2,WatchbillMONTHLY!$A$54:$U$54,OFFSET(WatchbillMONTHLY!$A$54:$U$54,1,2))))=$A101,_xlfn.XLOOKUP(AP$2,WatchbillMONTHLY!$A$54:$U$54,OFFSET(WatchbillMONTHLY!$A$54:$U$54,1,2)),FALSE),TRUE,FALSE)),
IF(_xlfn.XLOOKUP(AP$2,WatchbillMONTHLY!$A$71:$U$71,OFFSET(WatchbillMONTHLY!$A$71:$U$71,1,2))=IF(_xlfn.XLOOKUP($A101,INDIRECT("_"&amp;_xlfn.XLOOKUP(AP$2,WatchbillMONTHLY!$A$71:$U$71,OFFSET(WatchbillMONTHLY!$A$71:$U$71,1,2))),INDIRECT("_"&amp;_xlfn.XLOOKUP(AP$2,WatchbillMONTHLY!$A$71:$U$71,OFFSET(WatchbillMONTHLY!$A$71:$U$71,1,2))))=$A101,_xlfn.XLOOKUP(AP$2,WatchbillMONTHLY!$A$71:$U$71,OFFSET(WatchbillMONTHLY!$A$71:$U$71,1,2)),FALSE),TRUE,FALSE)),
IF(_xlfn.XLOOKUP(AP$2,WatchbillMONTHLY!$A$88:$U$88,OFFSET(WatchbillMONTHLY!$A$88:$U$88,1,2))=IF(_xlfn.XLOOKUP($A101,INDIRECT("_"&amp;_xlfn.XLOOKUP(AP$2,WatchbillMONTHLY!$A$88:$U$88,OFFSET(WatchbillMONTHLY!$A$88:$U$88,1,2))),INDIRECT("_"&amp;_xlfn.XLOOKUP(AP$2,WatchbillMONTHLY!$A$88:$U$88,OFFSET(WatchbillMONTHLY!$A$88:$U$88,1,2))))=$A101,_xlfn.XLOOKUP(AP$2,WatchbillMONTHLY!$A$88:$U$88,OFFSET(WatchbillMONTHLY!$A$88:$U$88,1,2)),FALSE),TRUE,FALSE)),
FALSE),FALSE)</f>
        <v>0</v>
      </c>
      <c r="AQ101" s="209" t="b" cm="1">
        <f t="array" aca="1" ref="AQ101" ca="1">IF(AND($A101 &gt; 0, J101 &gt; 0,AQ$2&lt;MiscFormulas!$A$5+1),
_xlfn.IFNA(
_xlfn.IFNA(
_xlfn.IFNA(
_xlfn.IFNA(
_xlfn.IFNA(
_xlfn.IFNA(
IF(_xlfn.XLOOKUP(AQ$2,WatchbillMONTHLY!$A$3:$U$3,OFFSET(WatchbillMONTHLY!$A$3:$U$3,1,2))=IF(_xlfn.XLOOKUP($A101,INDIRECT("_"&amp;_xlfn.XLOOKUP(AQ$2,WatchbillMONTHLY!$A$3:$U$3,OFFSET(WatchbillMONTHLY!$A$3:$U$3,1,2))),INDIRECT("_"&amp;_xlfn.XLOOKUP(AQ$2,WatchbillMONTHLY!$A$3:$U$3,OFFSET(WatchbillMONTHLY!$A$3:$U$3,1,2))))=$A101,_xlfn.XLOOKUP(AQ$2,WatchbillMONTHLY!$A$3:$U$3,OFFSET(WatchbillMONTHLY!$A$3:$U$3,1,2)),FALSE),TRUE,FALSE),
IF(_xlfn.XLOOKUP(AQ$2,WatchbillMONTHLY!$A$20:$U$20,OFFSET(WatchbillMONTHLY!$A$20:$U$20,1,2))=IF(_xlfn.XLOOKUP($A101,INDIRECT("_"&amp;_xlfn.XLOOKUP(AQ$2,WatchbillMONTHLY!$A$20:$U$20,OFFSET(WatchbillMONTHLY!$A$20:$U$20,1,2))),INDIRECT("_"&amp;_xlfn.XLOOKUP(AQ$2,WatchbillMONTHLY!$A$20:$U$20,OFFSET(WatchbillMONTHLY!$A$20:$U$20,1,2))))=$A101,_xlfn.XLOOKUP(AQ$2,WatchbillMONTHLY!$A$20:$U$20,OFFSET(WatchbillMONTHLY!$A$20:$U$20,1,2)),FALSE),TRUE,FALSE)),
IF(_xlfn.XLOOKUP(AQ$2,WatchbillMONTHLY!$A$37:$U$37,OFFSET(WatchbillMONTHLY!$A$37:$U$37,1,2))=IF(_xlfn.XLOOKUP($A101,INDIRECT("_"&amp;_xlfn.XLOOKUP(AQ$2,WatchbillMONTHLY!$A$37:$U$37,OFFSET(WatchbillMONTHLY!$A$37:$U$37,1,2))),INDIRECT("_"&amp;_xlfn.XLOOKUP(AQ$2,WatchbillMONTHLY!$A$37:$U$37,OFFSET(WatchbillMONTHLY!$A$37:$U$37,1,2))))=$A101,_xlfn.XLOOKUP(AQ$2,WatchbillMONTHLY!$A$37:$U$37,OFFSET(WatchbillMONTHLY!$A$37:$U$37,1,2)),FALSE),TRUE,FALSE)),
IF(_xlfn.XLOOKUP(AQ$2,WatchbillMONTHLY!$A$54:$U$54,OFFSET(WatchbillMONTHLY!$A$54:$U$54,1,2))=IF(_xlfn.XLOOKUP($A101,INDIRECT("_"&amp;_xlfn.XLOOKUP(AQ$2,WatchbillMONTHLY!$A$54:$U$54,OFFSET(WatchbillMONTHLY!$A$54:$U$54,1,2))),INDIRECT("_"&amp;_xlfn.XLOOKUP(AQ$2,WatchbillMONTHLY!$A$54:$U$54,OFFSET(WatchbillMONTHLY!$A$54:$U$54,1,2))))=$A101,_xlfn.XLOOKUP(AQ$2,WatchbillMONTHLY!$A$54:$U$54,OFFSET(WatchbillMONTHLY!$A$54:$U$54,1,2)),FALSE),TRUE,FALSE)),
IF(_xlfn.XLOOKUP(AQ$2,WatchbillMONTHLY!$A$71:$U$71,OFFSET(WatchbillMONTHLY!$A$71:$U$71,1,2))=IF(_xlfn.XLOOKUP($A101,INDIRECT("_"&amp;_xlfn.XLOOKUP(AQ$2,WatchbillMONTHLY!$A$71:$U$71,OFFSET(WatchbillMONTHLY!$A$71:$U$71,1,2))),INDIRECT("_"&amp;_xlfn.XLOOKUP(AQ$2,WatchbillMONTHLY!$A$71:$U$71,OFFSET(WatchbillMONTHLY!$A$71:$U$71,1,2))))=$A101,_xlfn.XLOOKUP(AQ$2,WatchbillMONTHLY!$A$71:$U$71,OFFSET(WatchbillMONTHLY!$A$71:$U$71,1,2)),FALSE),TRUE,FALSE)),
IF(_xlfn.XLOOKUP(AQ$2,WatchbillMONTHLY!$A$88:$U$88,OFFSET(WatchbillMONTHLY!$A$88:$U$88,1,2))=IF(_xlfn.XLOOKUP($A101,INDIRECT("_"&amp;_xlfn.XLOOKUP(AQ$2,WatchbillMONTHLY!$A$88:$U$88,OFFSET(WatchbillMONTHLY!$A$88:$U$88,1,2))),INDIRECT("_"&amp;_xlfn.XLOOKUP(AQ$2,WatchbillMONTHLY!$A$88:$U$88,OFFSET(WatchbillMONTHLY!$A$88:$U$88,1,2))))=$A101,_xlfn.XLOOKUP(AQ$2,WatchbillMONTHLY!$A$88:$U$88,OFFSET(WatchbillMONTHLY!$A$88:$U$88,1,2)),FALSE),TRUE,FALSE)),
FALSE),FALSE)</f>
        <v>0</v>
      </c>
      <c r="AR101" s="209" t="b" cm="1">
        <f t="array" aca="1" ref="AR101" ca="1">IF(AND($A101 &gt; 0, K101 &gt; 0,AR$2&lt;MiscFormulas!$A$5+1),
_xlfn.IFNA(
_xlfn.IFNA(
_xlfn.IFNA(
_xlfn.IFNA(
_xlfn.IFNA(
_xlfn.IFNA(
IF(_xlfn.XLOOKUP(AR$2,WatchbillMONTHLY!$A$3:$U$3,OFFSET(WatchbillMONTHLY!$A$3:$U$3,1,2))=IF(_xlfn.XLOOKUP($A101,INDIRECT("_"&amp;_xlfn.XLOOKUP(AR$2,WatchbillMONTHLY!$A$3:$U$3,OFFSET(WatchbillMONTHLY!$A$3:$U$3,1,2))),INDIRECT("_"&amp;_xlfn.XLOOKUP(AR$2,WatchbillMONTHLY!$A$3:$U$3,OFFSET(WatchbillMONTHLY!$A$3:$U$3,1,2))))=$A101,_xlfn.XLOOKUP(AR$2,WatchbillMONTHLY!$A$3:$U$3,OFFSET(WatchbillMONTHLY!$A$3:$U$3,1,2)),FALSE),TRUE,FALSE),
IF(_xlfn.XLOOKUP(AR$2,WatchbillMONTHLY!$A$20:$U$20,OFFSET(WatchbillMONTHLY!$A$20:$U$20,1,2))=IF(_xlfn.XLOOKUP($A101,INDIRECT("_"&amp;_xlfn.XLOOKUP(AR$2,WatchbillMONTHLY!$A$20:$U$20,OFFSET(WatchbillMONTHLY!$A$20:$U$20,1,2))),INDIRECT("_"&amp;_xlfn.XLOOKUP(AR$2,WatchbillMONTHLY!$A$20:$U$20,OFFSET(WatchbillMONTHLY!$A$20:$U$20,1,2))))=$A101,_xlfn.XLOOKUP(AR$2,WatchbillMONTHLY!$A$20:$U$20,OFFSET(WatchbillMONTHLY!$A$20:$U$20,1,2)),FALSE),TRUE,FALSE)),
IF(_xlfn.XLOOKUP(AR$2,WatchbillMONTHLY!$A$37:$U$37,OFFSET(WatchbillMONTHLY!$A$37:$U$37,1,2))=IF(_xlfn.XLOOKUP($A101,INDIRECT("_"&amp;_xlfn.XLOOKUP(AR$2,WatchbillMONTHLY!$A$37:$U$37,OFFSET(WatchbillMONTHLY!$A$37:$U$37,1,2))),INDIRECT("_"&amp;_xlfn.XLOOKUP(AR$2,WatchbillMONTHLY!$A$37:$U$37,OFFSET(WatchbillMONTHLY!$A$37:$U$37,1,2))))=$A101,_xlfn.XLOOKUP(AR$2,WatchbillMONTHLY!$A$37:$U$37,OFFSET(WatchbillMONTHLY!$A$37:$U$37,1,2)),FALSE),TRUE,FALSE)),
IF(_xlfn.XLOOKUP(AR$2,WatchbillMONTHLY!$A$54:$U$54,OFFSET(WatchbillMONTHLY!$A$54:$U$54,1,2))=IF(_xlfn.XLOOKUP($A101,INDIRECT("_"&amp;_xlfn.XLOOKUP(AR$2,WatchbillMONTHLY!$A$54:$U$54,OFFSET(WatchbillMONTHLY!$A$54:$U$54,1,2))),INDIRECT("_"&amp;_xlfn.XLOOKUP(AR$2,WatchbillMONTHLY!$A$54:$U$54,OFFSET(WatchbillMONTHLY!$A$54:$U$54,1,2))))=$A101,_xlfn.XLOOKUP(AR$2,WatchbillMONTHLY!$A$54:$U$54,OFFSET(WatchbillMONTHLY!$A$54:$U$54,1,2)),FALSE),TRUE,FALSE)),
IF(_xlfn.XLOOKUP(AR$2,WatchbillMONTHLY!$A$71:$U$71,OFFSET(WatchbillMONTHLY!$A$71:$U$71,1,2))=IF(_xlfn.XLOOKUP($A101,INDIRECT("_"&amp;_xlfn.XLOOKUP(AR$2,WatchbillMONTHLY!$A$71:$U$71,OFFSET(WatchbillMONTHLY!$A$71:$U$71,1,2))),INDIRECT("_"&amp;_xlfn.XLOOKUP(AR$2,WatchbillMONTHLY!$A$71:$U$71,OFFSET(WatchbillMONTHLY!$A$71:$U$71,1,2))))=$A101,_xlfn.XLOOKUP(AR$2,WatchbillMONTHLY!$A$71:$U$71,OFFSET(WatchbillMONTHLY!$A$71:$U$71,1,2)),FALSE),TRUE,FALSE)),
IF(_xlfn.XLOOKUP(AR$2,WatchbillMONTHLY!$A$88:$U$88,OFFSET(WatchbillMONTHLY!$A$88:$U$88,1,2))=IF(_xlfn.XLOOKUP($A101,INDIRECT("_"&amp;_xlfn.XLOOKUP(AR$2,WatchbillMONTHLY!$A$88:$U$88,OFFSET(WatchbillMONTHLY!$A$88:$U$88,1,2))),INDIRECT("_"&amp;_xlfn.XLOOKUP(AR$2,WatchbillMONTHLY!$A$88:$U$88,OFFSET(WatchbillMONTHLY!$A$88:$U$88,1,2))))=$A101,_xlfn.XLOOKUP(AR$2,WatchbillMONTHLY!$A$88:$U$88,OFFSET(WatchbillMONTHLY!$A$88:$U$88,1,2)),FALSE),TRUE,FALSE)),
FALSE),FALSE)</f>
        <v>0</v>
      </c>
      <c r="AS101" s="209" t="b" cm="1">
        <f t="array" aca="1" ref="AS101" ca="1">IF(AND($A101 &gt; 0, L101 &gt; 0,AS$2&lt;MiscFormulas!$A$5+1),
_xlfn.IFNA(
_xlfn.IFNA(
_xlfn.IFNA(
_xlfn.IFNA(
_xlfn.IFNA(
_xlfn.IFNA(
IF(_xlfn.XLOOKUP(AS$2,WatchbillMONTHLY!$A$3:$U$3,OFFSET(WatchbillMONTHLY!$A$3:$U$3,1,2))=IF(_xlfn.XLOOKUP($A101,INDIRECT("_"&amp;_xlfn.XLOOKUP(AS$2,WatchbillMONTHLY!$A$3:$U$3,OFFSET(WatchbillMONTHLY!$A$3:$U$3,1,2))),INDIRECT("_"&amp;_xlfn.XLOOKUP(AS$2,WatchbillMONTHLY!$A$3:$U$3,OFFSET(WatchbillMONTHLY!$A$3:$U$3,1,2))))=$A101,_xlfn.XLOOKUP(AS$2,WatchbillMONTHLY!$A$3:$U$3,OFFSET(WatchbillMONTHLY!$A$3:$U$3,1,2)),FALSE),TRUE,FALSE),
IF(_xlfn.XLOOKUP(AS$2,WatchbillMONTHLY!$A$20:$U$20,OFFSET(WatchbillMONTHLY!$A$20:$U$20,1,2))=IF(_xlfn.XLOOKUP($A101,INDIRECT("_"&amp;_xlfn.XLOOKUP(AS$2,WatchbillMONTHLY!$A$20:$U$20,OFFSET(WatchbillMONTHLY!$A$20:$U$20,1,2))),INDIRECT("_"&amp;_xlfn.XLOOKUP(AS$2,WatchbillMONTHLY!$A$20:$U$20,OFFSET(WatchbillMONTHLY!$A$20:$U$20,1,2))))=$A101,_xlfn.XLOOKUP(AS$2,WatchbillMONTHLY!$A$20:$U$20,OFFSET(WatchbillMONTHLY!$A$20:$U$20,1,2)),FALSE),TRUE,FALSE)),
IF(_xlfn.XLOOKUP(AS$2,WatchbillMONTHLY!$A$37:$U$37,OFFSET(WatchbillMONTHLY!$A$37:$U$37,1,2))=IF(_xlfn.XLOOKUP($A101,INDIRECT("_"&amp;_xlfn.XLOOKUP(AS$2,WatchbillMONTHLY!$A$37:$U$37,OFFSET(WatchbillMONTHLY!$A$37:$U$37,1,2))),INDIRECT("_"&amp;_xlfn.XLOOKUP(AS$2,WatchbillMONTHLY!$A$37:$U$37,OFFSET(WatchbillMONTHLY!$A$37:$U$37,1,2))))=$A101,_xlfn.XLOOKUP(AS$2,WatchbillMONTHLY!$A$37:$U$37,OFFSET(WatchbillMONTHLY!$A$37:$U$37,1,2)),FALSE),TRUE,FALSE)),
IF(_xlfn.XLOOKUP(AS$2,WatchbillMONTHLY!$A$54:$U$54,OFFSET(WatchbillMONTHLY!$A$54:$U$54,1,2))=IF(_xlfn.XLOOKUP($A101,INDIRECT("_"&amp;_xlfn.XLOOKUP(AS$2,WatchbillMONTHLY!$A$54:$U$54,OFFSET(WatchbillMONTHLY!$A$54:$U$54,1,2))),INDIRECT("_"&amp;_xlfn.XLOOKUP(AS$2,WatchbillMONTHLY!$A$54:$U$54,OFFSET(WatchbillMONTHLY!$A$54:$U$54,1,2))))=$A101,_xlfn.XLOOKUP(AS$2,WatchbillMONTHLY!$A$54:$U$54,OFFSET(WatchbillMONTHLY!$A$54:$U$54,1,2)),FALSE),TRUE,FALSE)),
IF(_xlfn.XLOOKUP(AS$2,WatchbillMONTHLY!$A$71:$U$71,OFFSET(WatchbillMONTHLY!$A$71:$U$71,1,2))=IF(_xlfn.XLOOKUP($A101,INDIRECT("_"&amp;_xlfn.XLOOKUP(AS$2,WatchbillMONTHLY!$A$71:$U$71,OFFSET(WatchbillMONTHLY!$A$71:$U$71,1,2))),INDIRECT("_"&amp;_xlfn.XLOOKUP(AS$2,WatchbillMONTHLY!$A$71:$U$71,OFFSET(WatchbillMONTHLY!$A$71:$U$71,1,2))))=$A101,_xlfn.XLOOKUP(AS$2,WatchbillMONTHLY!$A$71:$U$71,OFFSET(WatchbillMONTHLY!$A$71:$U$71,1,2)),FALSE),TRUE,FALSE)),
IF(_xlfn.XLOOKUP(AS$2,WatchbillMONTHLY!$A$88:$U$88,OFFSET(WatchbillMONTHLY!$A$88:$U$88,1,2))=IF(_xlfn.XLOOKUP($A101,INDIRECT("_"&amp;_xlfn.XLOOKUP(AS$2,WatchbillMONTHLY!$A$88:$U$88,OFFSET(WatchbillMONTHLY!$A$88:$U$88,1,2))),INDIRECT("_"&amp;_xlfn.XLOOKUP(AS$2,WatchbillMONTHLY!$A$88:$U$88,OFFSET(WatchbillMONTHLY!$A$88:$U$88,1,2))))=$A101,_xlfn.XLOOKUP(AS$2,WatchbillMONTHLY!$A$88:$U$88,OFFSET(WatchbillMONTHLY!$A$88:$U$88,1,2)),FALSE),TRUE,FALSE)),
FALSE),FALSE)</f>
        <v>0</v>
      </c>
      <c r="AT101" s="209" t="b" cm="1">
        <f t="array" aca="1" ref="AT101" ca="1">IF(AND($A101 &gt; 0, M101 &gt; 0,AT$2&lt;MiscFormulas!$A$5+1),
_xlfn.IFNA(
_xlfn.IFNA(
_xlfn.IFNA(
_xlfn.IFNA(
_xlfn.IFNA(
_xlfn.IFNA(
IF(_xlfn.XLOOKUP(AT$2,WatchbillMONTHLY!$A$3:$U$3,OFFSET(WatchbillMONTHLY!$A$3:$U$3,1,2))=IF(_xlfn.XLOOKUP($A101,INDIRECT("_"&amp;_xlfn.XLOOKUP(AT$2,WatchbillMONTHLY!$A$3:$U$3,OFFSET(WatchbillMONTHLY!$A$3:$U$3,1,2))),INDIRECT("_"&amp;_xlfn.XLOOKUP(AT$2,WatchbillMONTHLY!$A$3:$U$3,OFFSET(WatchbillMONTHLY!$A$3:$U$3,1,2))))=$A101,_xlfn.XLOOKUP(AT$2,WatchbillMONTHLY!$A$3:$U$3,OFFSET(WatchbillMONTHLY!$A$3:$U$3,1,2)),FALSE),TRUE,FALSE),
IF(_xlfn.XLOOKUP(AT$2,WatchbillMONTHLY!$A$20:$U$20,OFFSET(WatchbillMONTHLY!$A$20:$U$20,1,2))=IF(_xlfn.XLOOKUP($A101,INDIRECT("_"&amp;_xlfn.XLOOKUP(AT$2,WatchbillMONTHLY!$A$20:$U$20,OFFSET(WatchbillMONTHLY!$A$20:$U$20,1,2))),INDIRECT("_"&amp;_xlfn.XLOOKUP(AT$2,WatchbillMONTHLY!$A$20:$U$20,OFFSET(WatchbillMONTHLY!$A$20:$U$20,1,2))))=$A101,_xlfn.XLOOKUP(AT$2,WatchbillMONTHLY!$A$20:$U$20,OFFSET(WatchbillMONTHLY!$A$20:$U$20,1,2)),FALSE),TRUE,FALSE)),
IF(_xlfn.XLOOKUP(AT$2,WatchbillMONTHLY!$A$37:$U$37,OFFSET(WatchbillMONTHLY!$A$37:$U$37,1,2))=IF(_xlfn.XLOOKUP($A101,INDIRECT("_"&amp;_xlfn.XLOOKUP(AT$2,WatchbillMONTHLY!$A$37:$U$37,OFFSET(WatchbillMONTHLY!$A$37:$U$37,1,2))),INDIRECT("_"&amp;_xlfn.XLOOKUP(AT$2,WatchbillMONTHLY!$A$37:$U$37,OFFSET(WatchbillMONTHLY!$A$37:$U$37,1,2))))=$A101,_xlfn.XLOOKUP(AT$2,WatchbillMONTHLY!$A$37:$U$37,OFFSET(WatchbillMONTHLY!$A$37:$U$37,1,2)),FALSE),TRUE,FALSE)),
IF(_xlfn.XLOOKUP(AT$2,WatchbillMONTHLY!$A$54:$U$54,OFFSET(WatchbillMONTHLY!$A$54:$U$54,1,2))=IF(_xlfn.XLOOKUP($A101,INDIRECT("_"&amp;_xlfn.XLOOKUP(AT$2,WatchbillMONTHLY!$A$54:$U$54,OFFSET(WatchbillMONTHLY!$A$54:$U$54,1,2))),INDIRECT("_"&amp;_xlfn.XLOOKUP(AT$2,WatchbillMONTHLY!$A$54:$U$54,OFFSET(WatchbillMONTHLY!$A$54:$U$54,1,2))))=$A101,_xlfn.XLOOKUP(AT$2,WatchbillMONTHLY!$A$54:$U$54,OFFSET(WatchbillMONTHLY!$A$54:$U$54,1,2)),FALSE),TRUE,FALSE)),
IF(_xlfn.XLOOKUP(AT$2,WatchbillMONTHLY!$A$71:$U$71,OFFSET(WatchbillMONTHLY!$A$71:$U$71,1,2))=IF(_xlfn.XLOOKUP($A101,INDIRECT("_"&amp;_xlfn.XLOOKUP(AT$2,WatchbillMONTHLY!$A$71:$U$71,OFFSET(WatchbillMONTHLY!$A$71:$U$71,1,2))),INDIRECT("_"&amp;_xlfn.XLOOKUP(AT$2,WatchbillMONTHLY!$A$71:$U$71,OFFSET(WatchbillMONTHLY!$A$71:$U$71,1,2))))=$A101,_xlfn.XLOOKUP(AT$2,WatchbillMONTHLY!$A$71:$U$71,OFFSET(WatchbillMONTHLY!$A$71:$U$71,1,2)),FALSE),TRUE,FALSE)),
IF(_xlfn.XLOOKUP(AT$2,WatchbillMONTHLY!$A$88:$U$88,OFFSET(WatchbillMONTHLY!$A$88:$U$88,1,2))=IF(_xlfn.XLOOKUP($A101,INDIRECT("_"&amp;_xlfn.XLOOKUP(AT$2,WatchbillMONTHLY!$A$88:$U$88,OFFSET(WatchbillMONTHLY!$A$88:$U$88,1,2))),INDIRECT("_"&amp;_xlfn.XLOOKUP(AT$2,WatchbillMONTHLY!$A$88:$U$88,OFFSET(WatchbillMONTHLY!$A$88:$U$88,1,2))))=$A101,_xlfn.XLOOKUP(AT$2,WatchbillMONTHLY!$A$88:$U$88,OFFSET(WatchbillMONTHLY!$A$88:$U$88,1,2)),FALSE),TRUE,FALSE)),
FALSE),FALSE)</f>
        <v>0</v>
      </c>
      <c r="AU101" s="209" t="b" cm="1">
        <f t="array" aca="1" ref="AU101" ca="1">IF(AND($A101 &gt; 0, N101 &gt; 0,AU$2&lt;MiscFormulas!$A$5+1),
_xlfn.IFNA(
_xlfn.IFNA(
_xlfn.IFNA(
_xlfn.IFNA(
_xlfn.IFNA(
_xlfn.IFNA(
IF(_xlfn.XLOOKUP(AU$2,WatchbillMONTHLY!$A$3:$U$3,OFFSET(WatchbillMONTHLY!$A$3:$U$3,1,2))=IF(_xlfn.XLOOKUP($A101,INDIRECT("_"&amp;_xlfn.XLOOKUP(AU$2,WatchbillMONTHLY!$A$3:$U$3,OFFSET(WatchbillMONTHLY!$A$3:$U$3,1,2))),INDIRECT("_"&amp;_xlfn.XLOOKUP(AU$2,WatchbillMONTHLY!$A$3:$U$3,OFFSET(WatchbillMONTHLY!$A$3:$U$3,1,2))))=$A101,_xlfn.XLOOKUP(AU$2,WatchbillMONTHLY!$A$3:$U$3,OFFSET(WatchbillMONTHLY!$A$3:$U$3,1,2)),FALSE),TRUE,FALSE),
IF(_xlfn.XLOOKUP(AU$2,WatchbillMONTHLY!$A$20:$U$20,OFFSET(WatchbillMONTHLY!$A$20:$U$20,1,2))=IF(_xlfn.XLOOKUP($A101,INDIRECT("_"&amp;_xlfn.XLOOKUP(AU$2,WatchbillMONTHLY!$A$20:$U$20,OFFSET(WatchbillMONTHLY!$A$20:$U$20,1,2))),INDIRECT("_"&amp;_xlfn.XLOOKUP(AU$2,WatchbillMONTHLY!$A$20:$U$20,OFFSET(WatchbillMONTHLY!$A$20:$U$20,1,2))))=$A101,_xlfn.XLOOKUP(AU$2,WatchbillMONTHLY!$A$20:$U$20,OFFSET(WatchbillMONTHLY!$A$20:$U$20,1,2)),FALSE),TRUE,FALSE)),
IF(_xlfn.XLOOKUP(AU$2,WatchbillMONTHLY!$A$37:$U$37,OFFSET(WatchbillMONTHLY!$A$37:$U$37,1,2))=IF(_xlfn.XLOOKUP($A101,INDIRECT("_"&amp;_xlfn.XLOOKUP(AU$2,WatchbillMONTHLY!$A$37:$U$37,OFFSET(WatchbillMONTHLY!$A$37:$U$37,1,2))),INDIRECT("_"&amp;_xlfn.XLOOKUP(AU$2,WatchbillMONTHLY!$A$37:$U$37,OFFSET(WatchbillMONTHLY!$A$37:$U$37,1,2))))=$A101,_xlfn.XLOOKUP(AU$2,WatchbillMONTHLY!$A$37:$U$37,OFFSET(WatchbillMONTHLY!$A$37:$U$37,1,2)),FALSE),TRUE,FALSE)),
IF(_xlfn.XLOOKUP(AU$2,WatchbillMONTHLY!$A$54:$U$54,OFFSET(WatchbillMONTHLY!$A$54:$U$54,1,2))=IF(_xlfn.XLOOKUP($A101,INDIRECT("_"&amp;_xlfn.XLOOKUP(AU$2,WatchbillMONTHLY!$A$54:$U$54,OFFSET(WatchbillMONTHLY!$A$54:$U$54,1,2))),INDIRECT("_"&amp;_xlfn.XLOOKUP(AU$2,WatchbillMONTHLY!$A$54:$U$54,OFFSET(WatchbillMONTHLY!$A$54:$U$54,1,2))))=$A101,_xlfn.XLOOKUP(AU$2,WatchbillMONTHLY!$A$54:$U$54,OFFSET(WatchbillMONTHLY!$A$54:$U$54,1,2)),FALSE),TRUE,FALSE)),
IF(_xlfn.XLOOKUP(AU$2,WatchbillMONTHLY!$A$71:$U$71,OFFSET(WatchbillMONTHLY!$A$71:$U$71,1,2))=IF(_xlfn.XLOOKUP($A101,INDIRECT("_"&amp;_xlfn.XLOOKUP(AU$2,WatchbillMONTHLY!$A$71:$U$71,OFFSET(WatchbillMONTHLY!$A$71:$U$71,1,2))),INDIRECT("_"&amp;_xlfn.XLOOKUP(AU$2,WatchbillMONTHLY!$A$71:$U$71,OFFSET(WatchbillMONTHLY!$A$71:$U$71,1,2))))=$A101,_xlfn.XLOOKUP(AU$2,WatchbillMONTHLY!$A$71:$U$71,OFFSET(WatchbillMONTHLY!$A$71:$U$71,1,2)),FALSE),TRUE,FALSE)),
IF(_xlfn.XLOOKUP(AU$2,WatchbillMONTHLY!$A$88:$U$88,OFFSET(WatchbillMONTHLY!$A$88:$U$88,1,2))=IF(_xlfn.XLOOKUP($A101,INDIRECT("_"&amp;_xlfn.XLOOKUP(AU$2,WatchbillMONTHLY!$A$88:$U$88,OFFSET(WatchbillMONTHLY!$A$88:$U$88,1,2))),INDIRECT("_"&amp;_xlfn.XLOOKUP(AU$2,WatchbillMONTHLY!$A$88:$U$88,OFFSET(WatchbillMONTHLY!$A$88:$U$88,1,2))))=$A101,_xlfn.XLOOKUP(AU$2,WatchbillMONTHLY!$A$88:$U$88,OFFSET(WatchbillMONTHLY!$A$88:$U$88,1,2)),FALSE),TRUE,FALSE)),
FALSE),FALSE)</f>
        <v>0</v>
      </c>
      <c r="AV101" s="209" t="b" cm="1">
        <f t="array" aca="1" ref="AV101" ca="1">IF(AND($A101 &gt; 0, O101 &gt; 0,AV$2&lt;MiscFormulas!$A$5+1),
_xlfn.IFNA(
_xlfn.IFNA(
_xlfn.IFNA(
_xlfn.IFNA(
_xlfn.IFNA(
_xlfn.IFNA(
IF(_xlfn.XLOOKUP(AV$2,WatchbillMONTHLY!$A$3:$U$3,OFFSET(WatchbillMONTHLY!$A$3:$U$3,1,2))=IF(_xlfn.XLOOKUP($A101,INDIRECT("_"&amp;_xlfn.XLOOKUP(AV$2,WatchbillMONTHLY!$A$3:$U$3,OFFSET(WatchbillMONTHLY!$A$3:$U$3,1,2))),INDIRECT("_"&amp;_xlfn.XLOOKUP(AV$2,WatchbillMONTHLY!$A$3:$U$3,OFFSET(WatchbillMONTHLY!$A$3:$U$3,1,2))))=$A101,_xlfn.XLOOKUP(AV$2,WatchbillMONTHLY!$A$3:$U$3,OFFSET(WatchbillMONTHLY!$A$3:$U$3,1,2)),FALSE),TRUE,FALSE),
IF(_xlfn.XLOOKUP(AV$2,WatchbillMONTHLY!$A$20:$U$20,OFFSET(WatchbillMONTHLY!$A$20:$U$20,1,2))=IF(_xlfn.XLOOKUP($A101,INDIRECT("_"&amp;_xlfn.XLOOKUP(AV$2,WatchbillMONTHLY!$A$20:$U$20,OFFSET(WatchbillMONTHLY!$A$20:$U$20,1,2))),INDIRECT("_"&amp;_xlfn.XLOOKUP(AV$2,WatchbillMONTHLY!$A$20:$U$20,OFFSET(WatchbillMONTHLY!$A$20:$U$20,1,2))))=$A101,_xlfn.XLOOKUP(AV$2,WatchbillMONTHLY!$A$20:$U$20,OFFSET(WatchbillMONTHLY!$A$20:$U$20,1,2)),FALSE),TRUE,FALSE)),
IF(_xlfn.XLOOKUP(AV$2,WatchbillMONTHLY!$A$37:$U$37,OFFSET(WatchbillMONTHLY!$A$37:$U$37,1,2))=IF(_xlfn.XLOOKUP($A101,INDIRECT("_"&amp;_xlfn.XLOOKUP(AV$2,WatchbillMONTHLY!$A$37:$U$37,OFFSET(WatchbillMONTHLY!$A$37:$U$37,1,2))),INDIRECT("_"&amp;_xlfn.XLOOKUP(AV$2,WatchbillMONTHLY!$A$37:$U$37,OFFSET(WatchbillMONTHLY!$A$37:$U$37,1,2))))=$A101,_xlfn.XLOOKUP(AV$2,WatchbillMONTHLY!$A$37:$U$37,OFFSET(WatchbillMONTHLY!$A$37:$U$37,1,2)),FALSE),TRUE,FALSE)),
IF(_xlfn.XLOOKUP(AV$2,WatchbillMONTHLY!$A$54:$U$54,OFFSET(WatchbillMONTHLY!$A$54:$U$54,1,2))=IF(_xlfn.XLOOKUP($A101,INDIRECT("_"&amp;_xlfn.XLOOKUP(AV$2,WatchbillMONTHLY!$A$54:$U$54,OFFSET(WatchbillMONTHLY!$A$54:$U$54,1,2))),INDIRECT("_"&amp;_xlfn.XLOOKUP(AV$2,WatchbillMONTHLY!$A$54:$U$54,OFFSET(WatchbillMONTHLY!$A$54:$U$54,1,2))))=$A101,_xlfn.XLOOKUP(AV$2,WatchbillMONTHLY!$A$54:$U$54,OFFSET(WatchbillMONTHLY!$A$54:$U$54,1,2)),FALSE),TRUE,FALSE)),
IF(_xlfn.XLOOKUP(AV$2,WatchbillMONTHLY!$A$71:$U$71,OFFSET(WatchbillMONTHLY!$A$71:$U$71,1,2))=IF(_xlfn.XLOOKUP($A101,INDIRECT("_"&amp;_xlfn.XLOOKUP(AV$2,WatchbillMONTHLY!$A$71:$U$71,OFFSET(WatchbillMONTHLY!$A$71:$U$71,1,2))),INDIRECT("_"&amp;_xlfn.XLOOKUP(AV$2,WatchbillMONTHLY!$A$71:$U$71,OFFSET(WatchbillMONTHLY!$A$71:$U$71,1,2))))=$A101,_xlfn.XLOOKUP(AV$2,WatchbillMONTHLY!$A$71:$U$71,OFFSET(WatchbillMONTHLY!$A$71:$U$71,1,2)),FALSE),TRUE,FALSE)),
IF(_xlfn.XLOOKUP(AV$2,WatchbillMONTHLY!$A$88:$U$88,OFFSET(WatchbillMONTHLY!$A$88:$U$88,1,2))=IF(_xlfn.XLOOKUP($A101,INDIRECT("_"&amp;_xlfn.XLOOKUP(AV$2,WatchbillMONTHLY!$A$88:$U$88,OFFSET(WatchbillMONTHLY!$A$88:$U$88,1,2))),INDIRECT("_"&amp;_xlfn.XLOOKUP(AV$2,WatchbillMONTHLY!$A$88:$U$88,OFFSET(WatchbillMONTHLY!$A$88:$U$88,1,2))))=$A101,_xlfn.XLOOKUP(AV$2,WatchbillMONTHLY!$A$88:$U$88,OFFSET(WatchbillMONTHLY!$A$88:$U$88,1,2)),FALSE),TRUE,FALSE)),
FALSE),FALSE)</f>
        <v>0</v>
      </c>
      <c r="AW101" s="209" t="b" cm="1">
        <f t="array" aca="1" ref="AW101" ca="1">IF(AND($A101 &gt; 0, P101 &gt; 0,AW$2&lt;MiscFormulas!$A$5+1),
_xlfn.IFNA(
_xlfn.IFNA(
_xlfn.IFNA(
_xlfn.IFNA(
_xlfn.IFNA(
_xlfn.IFNA(
IF(_xlfn.XLOOKUP(AW$2,WatchbillMONTHLY!$A$3:$U$3,OFFSET(WatchbillMONTHLY!$A$3:$U$3,1,2))=IF(_xlfn.XLOOKUP($A101,INDIRECT("_"&amp;_xlfn.XLOOKUP(AW$2,WatchbillMONTHLY!$A$3:$U$3,OFFSET(WatchbillMONTHLY!$A$3:$U$3,1,2))),INDIRECT("_"&amp;_xlfn.XLOOKUP(AW$2,WatchbillMONTHLY!$A$3:$U$3,OFFSET(WatchbillMONTHLY!$A$3:$U$3,1,2))))=$A101,_xlfn.XLOOKUP(AW$2,WatchbillMONTHLY!$A$3:$U$3,OFFSET(WatchbillMONTHLY!$A$3:$U$3,1,2)),FALSE),TRUE,FALSE),
IF(_xlfn.XLOOKUP(AW$2,WatchbillMONTHLY!$A$20:$U$20,OFFSET(WatchbillMONTHLY!$A$20:$U$20,1,2))=IF(_xlfn.XLOOKUP($A101,INDIRECT("_"&amp;_xlfn.XLOOKUP(AW$2,WatchbillMONTHLY!$A$20:$U$20,OFFSET(WatchbillMONTHLY!$A$20:$U$20,1,2))),INDIRECT("_"&amp;_xlfn.XLOOKUP(AW$2,WatchbillMONTHLY!$A$20:$U$20,OFFSET(WatchbillMONTHLY!$A$20:$U$20,1,2))))=$A101,_xlfn.XLOOKUP(AW$2,WatchbillMONTHLY!$A$20:$U$20,OFFSET(WatchbillMONTHLY!$A$20:$U$20,1,2)),FALSE),TRUE,FALSE)),
IF(_xlfn.XLOOKUP(AW$2,WatchbillMONTHLY!$A$37:$U$37,OFFSET(WatchbillMONTHLY!$A$37:$U$37,1,2))=IF(_xlfn.XLOOKUP($A101,INDIRECT("_"&amp;_xlfn.XLOOKUP(AW$2,WatchbillMONTHLY!$A$37:$U$37,OFFSET(WatchbillMONTHLY!$A$37:$U$37,1,2))),INDIRECT("_"&amp;_xlfn.XLOOKUP(AW$2,WatchbillMONTHLY!$A$37:$U$37,OFFSET(WatchbillMONTHLY!$A$37:$U$37,1,2))))=$A101,_xlfn.XLOOKUP(AW$2,WatchbillMONTHLY!$A$37:$U$37,OFFSET(WatchbillMONTHLY!$A$37:$U$37,1,2)),FALSE),TRUE,FALSE)),
IF(_xlfn.XLOOKUP(AW$2,WatchbillMONTHLY!$A$54:$U$54,OFFSET(WatchbillMONTHLY!$A$54:$U$54,1,2))=IF(_xlfn.XLOOKUP($A101,INDIRECT("_"&amp;_xlfn.XLOOKUP(AW$2,WatchbillMONTHLY!$A$54:$U$54,OFFSET(WatchbillMONTHLY!$A$54:$U$54,1,2))),INDIRECT("_"&amp;_xlfn.XLOOKUP(AW$2,WatchbillMONTHLY!$A$54:$U$54,OFFSET(WatchbillMONTHLY!$A$54:$U$54,1,2))))=$A101,_xlfn.XLOOKUP(AW$2,WatchbillMONTHLY!$A$54:$U$54,OFFSET(WatchbillMONTHLY!$A$54:$U$54,1,2)),FALSE),TRUE,FALSE)),
IF(_xlfn.XLOOKUP(AW$2,WatchbillMONTHLY!$A$71:$U$71,OFFSET(WatchbillMONTHLY!$A$71:$U$71,1,2))=IF(_xlfn.XLOOKUP($A101,INDIRECT("_"&amp;_xlfn.XLOOKUP(AW$2,WatchbillMONTHLY!$A$71:$U$71,OFFSET(WatchbillMONTHLY!$A$71:$U$71,1,2))),INDIRECT("_"&amp;_xlfn.XLOOKUP(AW$2,WatchbillMONTHLY!$A$71:$U$71,OFFSET(WatchbillMONTHLY!$A$71:$U$71,1,2))))=$A101,_xlfn.XLOOKUP(AW$2,WatchbillMONTHLY!$A$71:$U$71,OFFSET(WatchbillMONTHLY!$A$71:$U$71,1,2)),FALSE),TRUE,FALSE)),
IF(_xlfn.XLOOKUP(AW$2,WatchbillMONTHLY!$A$88:$U$88,OFFSET(WatchbillMONTHLY!$A$88:$U$88,1,2))=IF(_xlfn.XLOOKUP($A101,INDIRECT("_"&amp;_xlfn.XLOOKUP(AW$2,WatchbillMONTHLY!$A$88:$U$88,OFFSET(WatchbillMONTHLY!$A$88:$U$88,1,2))),INDIRECT("_"&amp;_xlfn.XLOOKUP(AW$2,WatchbillMONTHLY!$A$88:$U$88,OFFSET(WatchbillMONTHLY!$A$88:$U$88,1,2))))=$A101,_xlfn.XLOOKUP(AW$2,WatchbillMONTHLY!$A$88:$U$88,OFFSET(WatchbillMONTHLY!$A$88:$U$88,1,2)),FALSE),TRUE,FALSE)),
FALSE),FALSE)</f>
        <v>0</v>
      </c>
      <c r="AX101" s="209" t="b" cm="1">
        <f t="array" aca="1" ref="AX101" ca="1">IF(AND($A101 &gt; 0, Q101 &gt; 0,AX$2&lt;MiscFormulas!$A$5+1),
_xlfn.IFNA(
_xlfn.IFNA(
_xlfn.IFNA(
_xlfn.IFNA(
_xlfn.IFNA(
_xlfn.IFNA(
IF(_xlfn.XLOOKUP(AX$2,WatchbillMONTHLY!$A$3:$U$3,OFFSET(WatchbillMONTHLY!$A$3:$U$3,1,2))=IF(_xlfn.XLOOKUP($A101,INDIRECT("_"&amp;_xlfn.XLOOKUP(AX$2,WatchbillMONTHLY!$A$3:$U$3,OFFSET(WatchbillMONTHLY!$A$3:$U$3,1,2))),INDIRECT("_"&amp;_xlfn.XLOOKUP(AX$2,WatchbillMONTHLY!$A$3:$U$3,OFFSET(WatchbillMONTHLY!$A$3:$U$3,1,2))))=$A101,_xlfn.XLOOKUP(AX$2,WatchbillMONTHLY!$A$3:$U$3,OFFSET(WatchbillMONTHLY!$A$3:$U$3,1,2)),FALSE),TRUE,FALSE),
IF(_xlfn.XLOOKUP(AX$2,WatchbillMONTHLY!$A$20:$U$20,OFFSET(WatchbillMONTHLY!$A$20:$U$20,1,2))=IF(_xlfn.XLOOKUP($A101,INDIRECT("_"&amp;_xlfn.XLOOKUP(AX$2,WatchbillMONTHLY!$A$20:$U$20,OFFSET(WatchbillMONTHLY!$A$20:$U$20,1,2))),INDIRECT("_"&amp;_xlfn.XLOOKUP(AX$2,WatchbillMONTHLY!$A$20:$U$20,OFFSET(WatchbillMONTHLY!$A$20:$U$20,1,2))))=$A101,_xlfn.XLOOKUP(AX$2,WatchbillMONTHLY!$A$20:$U$20,OFFSET(WatchbillMONTHLY!$A$20:$U$20,1,2)),FALSE),TRUE,FALSE)),
IF(_xlfn.XLOOKUP(AX$2,WatchbillMONTHLY!$A$37:$U$37,OFFSET(WatchbillMONTHLY!$A$37:$U$37,1,2))=IF(_xlfn.XLOOKUP($A101,INDIRECT("_"&amp;_xlfn.XLOOKUP(AX$2,WatchbillMONTHLY!$A$37:$U$37,OFFSET(WatchbillMONTHLY!$A$37:$U$37,1,2))),INDIRECT("_"&amp;_xlfn.XLOOKUP(AX$2,WatchbillMONTHLY!$A$37:$U$37,OFFSET(WatchbillMONTHLY!$A$37:$U$37,1,2))))=$A101,_xlfn.XLOOKUP(AX$2,WatchbillMONTHLY!$A$37:$U$37,OFFSET(WatchbillMONTHLY!$A$37:$U$37,1,2)),FALSE),TRUE,FALSE)),
IF(_xlfn.XLOOKUP(AX$2,WatchbillMONTHLY!$A$54:$U$54,OFFSET(WatchbillMONTHLY!$A$54:$U$54,1,2))=IF(_xlfn.XLOOKUP($A101,INDIRECT("_"&amp;_xlfn.XLOOKUP(AX$2,WatchbillMONTHLY!$A$54:$U$54,OFFSET(WatchbillMONTHLY!$A$54:$U$54,1,2))),INDIRECT("_"&amp;_xlfn.XLOOKUP(AX$2,WatchbillMONTHLY!$A$54:$U$54,OFFSET(WatchbillMONTHLY!$A$54:$U$54,1,2))))=$A101,_xlfn.XLOOKUP(AX$2,WatchbillMONTHLY!$A$54:$U$54,OFFSET(WatchbillMONTHLY!$A$54:$U$54,1,2)),FALSE),TRUE,FALSE)),
IF(_xlfn.XLOOKUP(AX$2,WatchbillMONTHLY!$A$71:$U$71,OFFSET(WatchbillMONTHLY!$A$71:$U$71,1,2))=IF(_xlfn.XLOOKUP($A101,INDIRECT("_"&amp;_xlfn.XLOOKUP(AX$2,WatchbillMONTHLY!$A$71:$U$71,OFFSET(WatchbillMONTHLY!$A$71:$U$71,1,2))),INDIRECT("_"&amp;_xlfn.XLOOKUP(AX$2,WatchbillMONTHLY!$A$71:$U$71,OFFSET(WatchbillMONTHLY!$A$71:$U$71,1,2))))=$A101,_xlfn.XLOOKUP(AX$2,WatchbillMONTHLY!$A$71:$U$71,OFFSET(WatchbillMONTHLY!$A$71:$U$71,1,2)),FALSE),TRUE,FALSE)),
IF(_xlfn.XLOOKUP(AX$2,WatchbillMONTHLY!$A$88:$U$88,OFFSET(WatchbillMONTHLY!$A$88:$U$88,1,2))=IF(_xlfn.XLOOKUP($A101,INDIRECT("_"&amp;_xlfn.XLOOKUP(AX$2,WatchbillMONTHLY!$A$88:$U$88,OFFSET(WatchbillMONTHLY!$A$88:$U$88,1,2))),INDIRECT("_"&amp;_xlfn.XLOOKUP(AX$2,WatchbillMONTHLY!$A$88:$U$88,OFFSET(WatchbillMONTHLY!$A$88:$U$88,1,2))))=$A101,_xlfn.XLOOKUP(AX$2,WatchbillMONTHLY!$A$88:$U$88,OFFSET(WatchbillMONTHLY!$A$88:$U$88,1,2)),FALSE),TRUE,FALSE)),
FALSE),FALSE)</f>
        <v>0</v>
      </c>
      <c r="AY101" s="209" t="b" cm="1">
        <f t="array" aca="1" ref="AY101" ca="1">IF(AND($A101 &gt; 0, R101 &gt; 0,AY$2&lt;MiscFormulas!$A$5+1),
_xlfn.IFNA(
_xlfn.IFNA(
_xlfn.IFNA(
_xlfn.IFNA(
_xlfn.IFNA(
_xlfn.IFNA(
IF(_xlfn.XLOOKUP(AY$2,WatchbillMONTHLY!$A$3:$U$3,OFFSET(WatchbillMONTHLY!$A$3:$U$3,1,2))=IF(_xlfn.XLOOKUP($A101,INDIRECT("_"&amp;_xlfn.XLOOKUP(AY$2,WatchbillMONTHLY!$A$3:$U$3,OFFSET(WatchbillMONTHLY!$A$3:$U$3,1,2))),INDIRECT("_"&amp;_xlfn.XLOOKUP(AY$2,WatchbillMONTHLY!$A$3:$U$3,OFFSET(WatchbillMONTHLY!$A$3:$U$3,1,2))))=$A101,_xlfn.XLOOKUP(AY$2,WatchbillMONTHLY!$A$3:$U$3,OFFSET(WatchbillMONTHLY!$A$3:$U$3,1,2)),FALSE),TRUE,FALSE),
IF(_xlfn.XLOOKUP(AY$2,WatchbillMONTHLY!$A$20:$U$20,OFFSET(WatchbillMONTHLY!$A$20:$U$20,1,2))=IF(_xlfn.XLOOKUP($A101,INDIRECT("_"&amp;_xlfn.XLOOKUP(AY$2,WatchbillMONTHLY!$A$20:$U$20,OFFSET(WatchbillMONTHLY!$A$20:$U$20,1,2))),INDIRECT("_"&amp;_xlfn.XLOOKUP(AY$2,WatchbillMONTHLY!$A$20:$U$20,OFFSET(WatchbillMONTHLY!$A$20:$U$20,1,2))))=$A101,_xlfn.XLOOKUP(AY$2,WatchbillMONTHLY!$A$20:$U$20,OFFSET(WatchbillMONTHLY!$A$20:$U$20,1,2)),FALSE),TRUE,FALSE)),
IF(_xlfn.XLOOKUP(AY$2,WatchbillMONTHLY!$A$37:$U$37,OFFSET(WatchbillMONTHLY!$A$37:$U$37,1,2))=IF(_xlfn.XLOOKUP($A101,INDIRECT("_"&amp;_xlfn.XLOOKUP(AY$2,WatchbillMONTHLY!$A$37:$U$37,OFFSET(WatchbillMONTHLY!$A$37:$U$37,1,2))),INDIRECT("_"&amp;_xlfn.XLOOKUP(AY$2,WatchbillMONTHLY!$A$37:$U$37,OFFSET(WatchbillMONTHLY!$A$37:$U$37,1,2))))=$A101,_xlfn.XLOOKUP(AY$2,WatchbillMONTHLY!$A$37:$U$37,OFFSET(WatchbillMONTHLY!$A$37:$U$37,1,2)),FALSE),TRUE,FALSE)),
IF(_xlfn.XLOOKUP(AY$2,WatchbillMONTHLY!$A$54:$U$54,OFFSET(WatchbillMONTHLY!$A$54:$U$54,1,2))=IF(_xlfn.XLOOKUP($A101,INDIRECT("_"&amp;_xlfn.XLOOKUP(AY$2,WatchbillMONTHLY!$A$54:$U$54,OFFSET(WatchbillMONTHLY!$A$54:$U$54,1,2))),INDIRECT("_"&amp;_xlfn.XLOOKUP(AY$2,WatchbillMONTHLY!$A$54:$U$54,OFFSET(WatchbillMONTHLY!$A$54:$U$54,1,2))))=$A101,_xlfn.XLOOKUP(AY$2,WatchbillMONTHLY!$A$54:$U$54,OFFSET(WatchbillMONTHLY!$A$54:$U$54,1,2)),FALSE),TRUE,FALSE)),
IF(_xlfn.XLOOKUP(AY$2,WatchbillMONTHLY!$A$71:$U$71,OFFSET(WatchbillMONTHLY!$A$71:$U$71,1,2))=IF(_xlfn.XLOOKUP($A101,INDIRECT("_"&amp;_xlfn.XLOOKUP(AY$2,WatchbillMONTHLY!$A$71:$U$71,OFFSET(WatchbillMONTHLY!$A$71:$U$71,1,2))),INDIRECT("_"&amp;_xlfn.XLOOKUP(AY$2,WatchbillMONTHLY!$A$71:$U$71,OFFSET(WatchbillMONTHLY!$A$71:$U$71,1,2))))=$A101,_xlfn.XLOOKUP(AY$2,WatchbillMONTHLY!$A$71:$U$71,OFFSET(WatchbillMONTHLY!$A$71:$U$71,1,2)),FALSE),TRUE,FALSE)),
IF(_xlfn.XLOOKUP(AY$2,WatchbillMONTHLY!$A$88:$U$88,OFFSET(WatchbillMONTHLY!$A$88:$U$88,1,2))=IF(_xlfn.XLOOKUP($A101,INDIRECT("_"&amp;_xlfn.XLOOKUP(AY$2,WatchbillMONTHLY!$A$88:$U$88,OFFSET(WatchbillMONTHLY!$A$88:$U$88,1,2))),INDIRECT("_"&amp;_xlfn.XLOOKUP(AY$2,WatchbillMONTHLY!$A$88:$U$88,OFFSET(WatchbillMONTHLY!$A$88:$U$88,1,2))))=$A101,_xlfn.XLOOKUP(AY$2,WatchbillMONTHLY!$A$88:$U$88,OFFSET(WatchbillMONTHLY!$A$88:$U$88,1,2)),FALSE),TRUE,FALSE)),
FALSE),FALSE)</f>
        <v>0</v>
      </c>
      <c r="AZ101" s="209" t="b" cm="1">
        <f t="array" aca="1" ref="AZ101" ca="1">IF(AND($A101 &gt; 0, S101 &gt; 0,AZ$2&lt;MiscFormulas!$A$5+1),
_xlfn.IFNA(
_xlfn.IFNA(
_xlfn.IFNA(
_xlfn.IFNA(
_xlfn.IFNA(
_xlfn.IFNA(
IF(_xlfn.XLOOKUP(AZ$2,WatchbillMONTHLY!$A$3:$U$3,OFFSET(WatchbillMONTHLY!$A$3:$U$3,1,2))=IF(_xlfn.XLOOKUP($A101,INDIRECT("_"&amp;_xlfn.XLOOKUP(AZ$2,WatchbillMONTHLY!$A$3:$U$3,OFFSET(WatchbillMONTHLY!$A$3:$U$3,1,2))),INDIRECT("_"&amp;_xlfn.XLOOKUP(AZ$2,WatchbillMONTHLY!$A$3:$U$3,OFFSET(WatchbillMONTHLY!$A$3:$U$3,1,2))))=$A101,_xlfn.XLOOKUP(AZ$2,WatchbillMONTHLY!$A$3:$U$3,OFFSET(WatchbillMONTHLY!$A$3:$U$3,1,2)),FALSE),TRUE,FALSE),
IF(_xlfn.XLOOKUP(AZ$2,WatchbillMONTHLY!$A$20:$U$20,OFFSET(WatchbillMONTHLY!$A$20:$U$20,1,2))=IF(_xlfn.XLOOKUP($A101,INDIRECT("_"&amp;_xlfn.XLOOKUP(AZ$2,WatchbillMONTHLY!$A$20:$U$20,OFFSET(WatchbillMONTHLY!$A$20:$U$20,1,2))),INDIRECT("_"&amp;_xlfn.XLOOKUP(AZ$2,WatchbillMONTHLY!$A$20:$U$20,OFFSET(WatchbillMONTHLY!$A$20:$U$20,1,2))))=$A101,_xlfn.XLOOKUP(AZ$2,WatchbillMONTHLY!$A$20:$U$20,OFFSET(WatchbillMONTHLY!$A$20:$U$20,1,2)),FALSE),TRUE,FALSE)),
IF(_xlfn.XLOOKUP(AZ$2,WatchbillMONTHLY!$A$37:$U$37,OFFSET(WatchbillMONTHLY!$A$37:$U$37,1,2))=IF(_xlfn.XLOOKUP($A101,INDIRECT("_"&amp;_xlfn.XLOOKUP(AZ$2,WatchbillMONTHLY!$A$37:$U$37,OFFSET(WatchbillMONTHLY!$A$37:$U$37,1,2))),INDIRECT("_"&amp;_xlfn.XLOOKUP(AZ$2,WatchbillMONTHLY!$A$37:$U$37,OFFSET(WatchbillMONTHLY!$A$37:$U$37,1,2))))=$A101,_xlfn.XLOOKUP(AZ$2,WatchbillMONTHLY!$A$37:$U$37,OFFSET(WatchbillMONTHLY!$A$37:$U$37,1,2)),FALSE),TRUE,FALSE)),
IF(_xlfn.XLOOKUP(AZ$2,WatchbillMONTHLY!$A$54:$U$54,OFFSET(WatchbillMONTHLY!$A$54:$U$54,1,2))=IF(_xlfn.XLOOKUP($A101,INDIRECT("_"&amp;_xlfn.XLOOKUP(AZ$2,WatchbillMONTHLY!$A$54:$U$54,OFFSET(WatchbillMONTHLY!$A$54:$U$54,1,2))),INDIRECT("_"&amp;_xlfn.XLOOKUP(AZ$2,WatchbillMONTHLY!$A$54:$U$54,OFFSET(WatchbillMONTHLY!$A$54:$U$54,1,2))))=$A101,_xlfn.XLOOKUP(AZ$2,WatchbillMONTHLY!$A$54:$U$54,OFFSET(WatchbillMONTHLY!$A$54:$U$54,1,2)),FALSE),TRUE,FALSE)),
IF(_xlfn.XLOOKUP(AZ$2,WatchbillMONTHLY!$A$71:$U$71,OFFSET(WatchbillMONTHLY!$A$71:$U$71,1,2))=IF(_xlfn.XLOOKUP($A101,INDIRECT("_"&amp;_xlfn.XLOOKUP(AZ$2,WatchbillMONTHLY!$A$71:$U$71,OFFSET(WatchbillMONTHLY!$A$71:$U$71,1,2))),INDIRECT("_"&amp;_xlfn.XLOOKUP(AZ$2,WatchbillMONTHLY!$A$71:$U$71,OFFSET(WatchbillMONTHLY!$A$71:$U$71,1,2))))=$A101,_xlfn.XLOOKUP(AZ$2,WatchbillMONTHLY!$A$71:$U$71,OFFSET(WatchbillMONTHLY!$A$71:$U$71,1,2)),FALSE),TRUE,FALSE)),
IF(_xlfn.XLOOKUP(AZ$2,WatchbillMONTHLY!$A$88:$U$88,OFFSET(WatchbillMONTHLY!$A$88:$U$88,1,2))=IF(_xlfn.XLOOKUP($A101,INDIRECT("_"&amp;_xlfn.XLOOKUP(AZ$2,WatchbillMONTHLY!$A$88:$U$88,OFFSET(WatchbillMONTHLY!$A$88:$U$88,1,2))),INDIRECT("_"&amp;_xlfn.XLOOKUP(AZ$2,WatchbillMONTHLY!$A$88:$U$88,OFFSET(WatchbillMONTHLY!$A$88:$U$88,1,2))))=$A101,_xlfn.XLOOKUP(AZ$2,WatchbillMONTHLY!$A$88:$U$88,OFFSET(WatchbillMONTHLY!$A$88:$U$88,1,2)),FALSE),TRUE,FALSE)),
FALSE),FALSE)</f>
        <v>0</v>
      </c>
      <c r="BA101" s="209" t="b" cm="1">
        <f t="array" aca="1" ref="BA101" ca="1">IF(AND($A101 &gt; 0, T101 &gt; 0,BA$2&lt;MiscFormulas!$A$5+1),
_xlfn.IFNA(
_xlfn.IFNA(
_xlfn.IFNA(
_xlfn.IFNA(
_xlfn.IFNA(
_xlfn.IFNA(
IF(_xlfn.XLOOKUP(BA$2,WatchbillMONTHLY!$A$3:$U$3,OFFSET(WatchbillMONTHLY!$A$3:$U$3,1,2))=IF(_xlfn.XLOOKUP($A101,INDIRECT("_"&amp;_xlfn.XLOOKUP(BA$2,WatchbillMONTHLY!$A$3:$U$3,OFFSET(WatchbillMONTHLY!$A$3:$U$3,1,2))),INDIRECT("_"&amp;_xlfn.XLOOKUP(BA$2,WatchbillMONTHLY!$A$3:$U$3,OFFSET(WatchbillMONTHLY!$A$3:$U$3,1,2))))=$A101,_xlfn.XLOOKUP(BA$2,WatchbillMONTHLY!$A$3:$U$3,OFFSET(WatchbillMONTHLY!$A$3:$U$3,1,2)),FALSE),TRUE,FALSE),
IF(_xlfn.XLOOKUP(BA$2,WatchbillMONTHLY!$A$20:$U$20,OFFSET(WatchbillMONTHLY!$A$20:$U$20,1,2))=IF(_xlfn.XLOOKUP($A101,INDIRECT("_"&amp;_xlfn.XLOOKUP(BA$2,WatchbillMONTHLY!$A$20:$U$20,OFFSET(WatchbillMONTHLY!$A$20:$U$20,1,2))),INDIRECT("_"&amp;_xlfn.XLOOKUP(BA$2,WatchbillMONTHLY!$A$20:$U$20,OFFSET(WatchbillMONTHLY!$A$20:$U$20,1,2))))=$A101,_xlfn.XLOOKUP(BA$2,WatchbillMONTHLY!$A$20:$U$20,OFFSET(WatchbillMONTHLY!$A$20:$U$20,1,2)),FALSE),TRUE,FALSE)),
IF(_xlfn.XLOOKUP(BA$2,WatchbillMONTHLY!$A$37:$U$37,OFFSET(WatchbillMONTHLY!$A$37:$U$37,1,2))=IF(_xlfn.XLOOKUP($A101,INDIRECT("_"&amp;_xlfn.XLOOKUP(BA$2,WatchbillMONTHLY!$A$37:$U$37,OFFSET(WatchbillMONTHLY!$A$37:$U$37,1,2))),INDIRECT("_"&amp;_xlfn.XLOOKUP(BA$2,WatchbillMONTHLY!$A$37:$U$37,OFFSET(WatchbillMONTHLY!$A$37:$U$37,1,2))))=$A101,_xlfn.XLOOKUP(BA$2,WatchbillMONTHLY!$A$37:$U$37,OFFSET(WatchbillMONTHLY!$A$37:$U$37,1,2)),FALSE),TRUE,FALSE)),
IF(_xlfn.XLOOKUP(BA$2,WatchbillMONTHLY!$A$54:$U$54,OFFSET(WatchbillMONTHLY!$A$54:$U$54,1,2))=IF(_xlfn.XLOOKUP($A101,INDIRECT("_"&amp;_xlfn.XLOOKUP(BA$2,WatchbillMONTHLY!$A$54:$U$54,OFFSET(WatchbillMONTHLY!$A$54:$U$54,1,2))),INDIRECT("_"&amp;_xlfn.XLOOKUP(BA$2,WatchbillMONTHLY!$A$54:$U$54,OFFSET(WatchbillMONTHLY!$A$54:$U$54,1,2))))=$A101,_xlfn.XLOOKUP(BA$2,WatchbillMONTHLY!$A$54:$U$54,OFFSET(WatchbillMONTHLY!$A$54:$U$54,1,2)),FALSE),TRUE,FALSE)),
IF(_xlfn.XLOOKUP(BA$2,WatchbillMONTHLY!$A$71:$U$71,OFFSET(WatchbillMONTHLY!$A$71:$U$71,1,2))=IF(_xlfn.XLOOKUP($A101,INDIRECT("_"&amp;_xlfn.XLOOKUP(BA$2,WatchbillMONTHLY!$A$71:$U$71,OFFSET(WatchbillMONTHLY!$A$71:$U$71,1,2))),INDIRECT("_"&amp;_xlfn.XLOOKUP(BA$2,WatchbillMONTHLY!$A$71:$U$71,OFFSET(WatchbillMONTHLY!$A$71:$U$71,1,2))))=$A101,_xlfn.XLOOKUP(BA$2,WatchbillMONTHLY!$A$71:$U$71,OFFSET(WatchbillMONTHLY!$A$71:$U$71,1,2)),FALSE),TRUE,FALSE)),
IF(_xlfn.XLOOKUP(BA$2,WatchbillMONTHLY!$A$88:$U$88,OFFSET(WatchbillMONTHLY!$A$88:$U$88,1,2))=IF(_xlfn.XLOOKUP($A101,INDIRECT("_"&amp;_xlfn.XLOOKUP(BA$2,WatchbillMONTHLY!$A$88:$U$88,OFFSET(WatchbillMONTHLY!$A$88:$U$88,1,2))),INDIRECT("_"&amp;_xlfn.XLOOKUP(BA$2,WatchbillMONTHLY!$A$88:$U$88,OFFSET(WatchbillMONTHLY!$A$88:$U$88,1,2))))=$A101,_xlfn.XLOOKUP(BA$2,WatchbillMONTHLY!$A$88:$U$88,OFFSET(WatchbillMONTHLY!$A$88:$U$88,1,2)),FALSE),TRUE,FALSE)),
FALSE),FALSE)</f>
        <v>0</v>
      </c>
      <c r="BB101" s="209" t="b" cm="1">
        <f t="array" aca="1" ref="BB101" ca="1">IF(AND($A101 &gt; 0, U101 &gt; 0,BB$2&lt;MiscFormulas!$A$5+1),
_xlfn.IFNA(
_xlfn.IFNA(
_xlfn.IFNA(
_xlfn.IFNA(
_xlfn.IFNA(
_xlfn.IFNA(
IF(_xlfn.XLOOKUP(BB$2,WatchbillMONTHLY!$A$3:$U$3,OFFSET(WatchbillMONTHLY!$A$3:$U$3,1,2))=IF(_xlfn.XLOOKUP($A101,INDIRECT("_"&amp;_xlfn.XLOOKUP(BB$2,WatchbillMONTHLY!$A$3:$U$3,OFFSET(WatchbillMONTHLY!$A$3:$U$3,1,2))),INDIRECT("_"&amp;_xlfn.XLOOKUP(BB$2,WatchbillMONTHLY!$A$3:$U$3,OFFSET(WatchbillMONTHLY!$A$3:$U$3,1,2))))=$A101,_xlfn.XLOOKUP(BB$2,WatchbillMONTHLY!$A$3:$U$3,OFFSET(WatchbillMONTHLY!$A$3:$U$3,1,2)),FALSE),TRUE,FALSE),
IF(_xlfn.XLOOKUP(BB$2,WatchbillMONTHLY!$A$20:$U$20,OFFSET(WatchbillMONTHLY!$A$20:$U$20,1,2))=IF(_xlfn.XLOOKUP($A101,INDIRECT("_"&amp;_xlfn.XLOOKUP(BB$2,WatchbillMONTHLY!$A$20:$U$20,OFFSET(WatchbillMONTHLY!$A$20:$U$20,1,2))),INDIRECT("_"&amp;_xlfn.XLOOKUP(BB$2,WatchbillMONTHLY!$A$20:$U$20,OFFSET(WatchbillMONTHLY!$A$20:$U$20,1,2))))=$A101,_xlfn.XLOOKUP(BB$2,WatchbillMONTHLY!$A$20:$U$20,OFFSET(WatchbillMONTHLY!$A$20:$U$20,1,2)),FALSE),TRUE,FALSE)),
IF(_xlfn.XLOOKUP(BB$2,WatchbillMONTHLY!$A$37:$U$37,OFFSET(WatchbillMONTHLY!$A$37:$U$37,1,2))=IF(_xlfn.XLOOKUP($A101,INDIRECT("_"&amp;_xlfn.XLOOKUP(BB$2,WatchbillMONTHLY!$A$37:$U$37,OFFSET(WatchbillMONTHLY!$A$37:$U$37,1,2))),INDIRECT("_"&amp;_xlfn.XLOOKUP(BB$2,WatchbillMONTHLY!$A$37:$U$37,OFFSET(WatchbillMONTHLY!$A$37:$U$37,1,2))))=$A101,_xlfn.XLOOKUP(BB$2,WatchbillMONTHLY!$A$37:$U$37,OFFSET(WatchbillMONTHLY!$A$37:$U$37,1,2)),FALSE),TRUE,FALSE)),
IF(_xlfn.XLOOKUP(BB$2,WatchbillMONTHLY!$A$54:$U$54,OFFSET(WatchbillMONTHLY!$A$54:$U$54,1,2))=IF(_xlfn.XLOOKUP($A101,INDIRECT("_"&amp;_xlfn.XLOOKUP(BB$2,WatchbillMONTHLY!$A$54:$U$54,OFFSET(WatchbillMONTHLY!$A$54:$U$54,1,2))),INDIRECT("_"&amp;_xlfn.XLOOKUP(BB$2,WatchbillMONTHLY!$A$54:$U$54,OFFSET(WatchbillMONTHLY!$A$54:$U$54,1,2))))=$A101,_xlfn.XLOOKUP(BB$2,WatchbillMONTHLY!$A$54:$U$54,OFFSET(WatchbillMONTHLY!$A$54:$U$54,1,2)),FALSE),TRUE,FALSE)),
IF(_xlfn.XLOOKUP(BB$2,WatchbillMONTHLY!$A$71:$U$71,OFFSET(WatchbillMONTHLY!$A$71:$U$71,1,2))=IF(_xlfn.XLOOKUP($A101,INDIRECT("_"&amp;_xlfn.XLOOKUP(BB$2,WatchbillMONTHLY!$A$71:$U$71,OFFSET(WatchbillMONTHLY!$A$71:$U$71,1,2))),INDIRECT("_"&amp;_xlfn.XLOOKUP(BB$2,WatchbillMONTHLY!$A$71:$U$71,OFFSET(WatchbillMONTHLY!$A$71:$U$71,1,2))))=$A101,_xlfn.XLOOKUP(BB$2,WatchbillMONTHLY!$A$71:$U$71,OFFSET(WatchbillMONTHLY!$A$71:$U$71,1,2)),FALSE),TRUE,FALSE)),
IF(_xlfn.XLOOKUP(BB$2,WatchbillMONTHLY!$A$88:$U$88,OFFSET(WatchbillMONTHLY!$A$88:$U$88,1,2))=IF(_xlfn.XLOOKUP($A101,INDIRECT("_"&amp;_xlfn.XLOOKUP(BB$2,WatchbillMONTHLY!$A$88:$U$88,OFFSET(WatchbillMONTHLY!$A$88:$U$88,1,2))),INDIRECT("_"&amp;_xlfn.XLOOKUP(BB$2,WatchbillMONTHLY!$A$88:$U$88,OFFSET(WatchbillMONTHLY!$A$88:$U$88,1,2))))=$A101,_xlfn.XLOOKUP(BB$2,WatchbillMONTHLY!$A$88:$U$88,OFFSET(WatchbillMONTHLY!$A$88:$U$88,1,2)),FALSE),TRUE,FALSE)),
FALSE),FALSE)</f>
        <v>0</v>
      </c>
      <c r="BC101" s="209" t="b" cm="1">
        <f t="array" aca="1" ref="BC101" ca="1">IF(AND($A101 &gt; 0, V101 &gt; 0,BC$2&lt;MiscFormulas!$A$5+1),
_xlfn.IFNA(
_xlfn.IFNA(
_xlfn.IFNA(
_xlfn.IFNA(
_xlfn.IFNA(
_xlfn.IFNA(
IF(_xlfn.XLOOKUP(BC$2,WatchbillMONTHLY!$A$3:$U$3,OFFSET(WatchbillMONTHLY!$A$3:$U$3,1,2))=IF(_xlfn.XLOOKUP($A101,INDIRECT("_"&amp;_xlfn.XLOOKUP(BC$2,WatchbillMONTHLY!$A$3:$U$3,OFFSET(WatchbillMONTHLY!$A$3:$U$3,1,2))),INDIRECT("_"&amp;_xlfn.XLOOKUP(BC$2,WatchbillMONTHLY!$A$3:$U$3,OFFSET(WatchbillMONTHLY!$A$3:$U$3,1,2))))=$A101,_xlfn.XLOOKUP(BC$2,WatchbillMONTHLY!$A$3:$U$3,OFFSET(WatchbillMONTHLY!$A$3:$U$3,1,2)),FALSE),TRUE,FALSE),
IF(_xlfn.XLOOKUP(BC$2,WatchbillMONTHLY!$A$20:$U$20,OFFSET(WatchbillMONTHLY!$A$20:$U$20,1,2))=IF(_xlfn.XLOOKUP($A101,INDIRECT("_"&amp;_xlfn.XLOOKUP(BC$2,WatchbillMONTHLY!$A$20:$U$20,OFFSET(WatchbillMONTHLY!$A$20:$U$20,1,2))),INDIRECT("_"&amp;_xlfn.XLOOKUP(BC$2,WatchbillMONTHLY!$A$20:$U$20,OFFSET(WatchbillMONTHLY!$A$20:$U$20,1,2))))=$A101,_xlfn.XLOOKUP(BC$2,WatchbillMONTHLY!$A$20:$U$20,OFFSET(WatchbillMONTHLY!$A$20:$U$20,1,2)),FALSE),TRUE,FALSE)),
IF(_xlfn.XLOOKUP(BC$2,WatchbillMONTHLY!$A$37:$U$37,OFFSET(WatchbillMONTHLY!$A$37:$U$37,1,2))=IF(_xlfn.XLOOKUP($A101,INDIRECT("_"&amp;_xlfn.XLOOKUP(BC$2,WatchbillMONTHLY!$A$37:$U$37,OFFSET(WatchbillMONTHLY!$A$37:$U$37,1,2))),INDIRECT("_"&amp;_xlfn.XLOOKUP(BC$2,WatchbillMONTHLY!$A$37:$U$37,OFFSET(WatchbillMONTHLY!$A$37:$U$37,1,2))))=$A101,_xlfn.XLOOKUP(BC$2,WatchbillMONTHLY!$A$37:$U$37,OFFSET(WatchbillMONTHLY!$A$37:$U$37,1,2)),FALSE),TRUE,FALSE)),
IF(_xlfn.XLOOKUP(BC$2,WatchbillMONTHLY!$A$54:$U$54,OFFSET(WatchbillMONTHLY!$A$54:$U$54,1,2))=IF(_xlfn.XLOOKUP($A101,INDIRECT("_"&amp;_xlfn.XLOOKUP(BC$2,WatchbillMONTHLY!$A$54:$U$54,OFFSET(WatchbillMONTHLY!$A$54:$U$54,1,2))),INDIRECT("_"&amp;_xlfn.XLOOKUP(BC$2,WatchbillMONTHLY!$A$54:$U$54,OFFSET(WatchbillMONTHLY!$A$54:$U$54,1,2))))=$A101,_xlfn.XLOOKUP(BC$2,WatchbillMONTHLY!$A$54:$U$54,OFFSET(WatchbillMONTHLY!$A$54:$U$54,1,2)),FALSE),TRUE,FALSE)),
IF(_xlfn.XLOOKUP(BC$2,WatchbillMONTHLY!$A$71:$U$71,OFFSET(WatchbillMONTHLY!$A$71:$U$71,1,2))=IF(_xlfn.XLOOKUP($A101,INDIRECT("_"&amp;_xlfn.XLOOKUP(BC$2,WatchbillMONTHLY!$A$71:$U$71,OFFSET(WatchbillMONTHLY!$A$71:$U$71,1,2))),INDIRECT("_"&amp;_xlfn.XLOOKUP(BC$2,WatchbillMONTHLY!$A$71:$U$71,OFFSET(WatchbillMONTHLY!$A$71:$U$71,1,2))))=$A101,_xlfn.XLOOKUP(BC$2,WatchbillMONTHLY!$A$71:$U$71,OFFSET(WatchbillMONTHLY!$A$71:$U$71,1,2)),FALSE),TRUE,FALSE)),
IF(_xlfn.XLOOKUP(BC$2,WatchbillMONTHLY!$A$88:$U$88,OFFSET(WatchbillMONTHLY!$A$88:$U$88,1,2))=IF(_xlfn.XLOOKUP($A101,INDIRECT("_"&amp;_xlfn.XLOOKUP(BC$2,WatchbillMONTHLY!$A$88:$U$88,OFFSET(WatchbillMONTHLY!$A$88:$U$88,1,2))),INDIRECT("_"&amp;_xlfn.XLOOKUP(BC$2,WatchbillMONTHLY!$A$88:$U$88,OFFSET(WatchbillMONTHLY!$A$88:$U$88,1,2))))=$A101,_xlfn.XLOOKUP(BC$2,WatchbillMONTHLY!$A$88:$U$88,OFFSET(WatchbillMONTHLY!$A$88:$U$88,1,2)),FALSE),TRUE,FALSE)),
FALSE),FALSE)</f>
        <v>0</v>
      </c>
      <c r="BD101" s="209" t="b" cm="1">
        <f t="array" aca="1" ref="BD101" ca="1">IF(AND($A101 &gt; 0, W101 &gt; 0,BD$2&lt;MiscFormulas!$A$5+1),
_xlfn.IFNA(
_xlfn.IFNA(
_xlfn.IFNA(
_xlfn.IFNA(
_xlfn.IFNA(
_xlfn.IFNA(
IF(_xlfn.XLOOKUP(BD$2,WatchbillMONTHLY!$A$3:$U$3,OFFSET(WatchbillMONTHLY!$A$3:$U$3,1,2))=IF(_xlfn.XLOOKUP($A101,INDIRECT("_"&amp;_xlfn.XLOOKUP(BD$2,WatchbillMONTHLY!$A$3:$U$3,OFFSET(WatchbillMONTHLY!$A$3:$U$3,1,2))),INDIRECT("_"&amp;_xlfn.XLOOKUP(BD$2,WatchbillMONTHLY!$A$3:$U$3,OFFSET(WatchbillMONTHLY!$A$3:$U$3,1,2))))=$A101,_xlfn.XLOOKUP(BD$2,WatchbillMONTHLY!$A$3:$U$3,OFFSET(WatchbillMONTHLY!$A$3:$U$3,1,2)),FALSE),TRUE,FALSE),
IF(_xlfn.XLOOKUP(BD$2,WatchbillMONTHLY!$A$20:$U$20,OFFSET(WatchbillMONTHLY!$A$20:$U$20,1,2))=IF(_xlfn.XLOOKUP($A101,INDIRECT("_"&amp;_xlfn.XLOOKUP(BD$2,WatchbillMONTHLY!$A$20:$U$20,OFFSET(WatchbillMONTHLY!$A$20:$U$20,1,2))),INDIRECT("_"&amp;_xlfn.XLOOKUP(BD$2,WatchbillMONTHLY!$A$20:$U$20,OFFSET(WatchbillMONTHLY!$A$20:$U$20,1,2))))=$A101,_xlfn.XLOOKUP(BD$2,WatchbillMONTHLY!$A$20:$U$20,OFFSET(WatchbillMONTHLY!$A$20:$U$20,1,2)),FALSE),TRUE,FALSE)),
IF(_xlfn.XLOOKUP(BD$2,WatchbillMONTHLY!$A$37:$U$37,OFFSET(WatchbillMONTHLY!$A$37:$U$37,1,2))=IF(_xlfn.XLOOKUP($A101,INDIRECT("_"&amp;_xlfn.XLOOKUP(BD$2,WatchbillMONTHLY!$A$37:$U$37,OFFSET(WatchbillMONTHLY!$A$37:$U$37,1,2))),INDIRECT("_"&amp;_xlfn.XLOOKUP(BD$2,WatchbillMONTHLY!$A$37:$U$37,OFFSET(WatchbillMONTHLY!$A$37:$U$37,1,2))))=$A101,_xlfn.XLOOKUP(BD$2,WatchbillMONTHLY!$A$37:$U$37,OFFSET(WatchbillMONTHLY!$A$37:$U$37,1,2)),FALSE),TRUE,FALSE)),
IF(_xlfn.XLOOKUP(BD$2,WatchbillMONTHLY!$A$54:$U$54,OFFSET(WatchbillMONTHLY!$A$54:$U$54,1,2))=IF(_xlfn.XLOOKUP($A101,INDIRECT("_"&amp;_xlfn.XLOOKUP(BD$2,WatchbillMONTHLY!$A$54:$U$54,OFFSET(WatchbillMONTHLY!$A$54:$U$54,1,2))),INDIRECT("_"&amp;_xlfn.XLOOKUP(BD$2,WatchbillMONTHLY!$A$54:$U$54,OFFSET(WatchbillMONTHLY!$A$54:$U$54,1,2))))=$A101,_xlfn.XLOOKUP(BD$2,WatchbillMONTHLY!$A$54:$U$54,OFFSET(WatchbillMONTHLY!$A$54:$U$54,1,2)),FALSE),TRUE,FALSE)),
IF(_xlfn.XLOOKUP(BD$2,WatchbillMONTHLY!$A$71:$U$71,OFFSET(WatchbillMONTHLY!$A$71:$U$71,1,2))=IF(_xlfn.XLOOKUP($A101,INDIRECT("_"&amp;_xlfn.XLOOKUP(BD$2,WatchbillMONTHLY!$A$71:$U$71,OFFSET(WatchbillMONTHLY!$A$71:$U$71,1,2))),INDIRECT("_"&amp;_xlfn.XLOOKUP(BD$2,WatchbillMONTHLY!$A$71:$U$71,OFFSET(WatchbillMONTHLY!$A$71:$U$71,1,2))))=$A101,_xlfn.XLOOKUP(BD$2,WatchbillMONTHLY!$A$71:$U$71,OFFSET(WatchbillMONTHLY!$A$71:$U$71,1,2)),FALSE),TRUE,FALSE)),
IF(_xlfn.XLOOKUP(BD$2,WatchbillMONTHLY!$A$88:$U$88,OFFSET(WatchbillMONTHLY!$A$88:$U$88,1,2))=IF(_xlfn.XLOOKUP($A101,INDIRECT("_"&amp;_xlfn.XLOOKUP(BD$2,WatchbillMONTHLY!$A$88:$U$88,OFFSET(WatchbillMONTHLY!$A$88:$U$88,1,2))),INDIRECT("_"&amp;_xlfn.XLOOKUP(BD$2,WatchbillMONTHLY!$A$88:$U$88,OFFSET(WatchbillMONTHLY!$A$88:$U$88,1,2))))=$A101,_xlfn.XLOOKUP(BD$2,WatchbillMONTHLY!$A$88:$U$88,OFFSET(WatchbillMONTHLY!$A$88:$U$88,1,2)),FALSE),TRUE,FALSE)),
FALSE),FALSE)</f>
        <v>0</v>
      </c>
      <c r="BE101" s="209" t="b" cm="1">
        <f t="array" aca="1" ref="BE101" ca="1">IF(AND($A101 &gt; 0, X101 &gt; 0,BE$2&lt;MiscFormulas!$A$5+1),
_xlfn.IFNA(
_xlfn.IFNA(
_xlfn.IFNA(
_xlfn.IFNA(
_xlfn.IFNA(
_xlfn.IFNA(
IF(_xlfn.XLOOKUP(BE$2,WatchbillMONTHLY!$A$3:$U$3,OFFSET(WatchbillMONTHLY!$A$3:$U$3,1,2))=IF(_xlfn.XLOOKUP($A101,INDIRECT("_"&amp;_xlfn.XLOOKUP(BE$2,WatchbillMONTHLY!$A$3:$U$3,OFFSET(WatchbillMONTHLY!$A$3:$U$3,1,2))),INDIRECT("_"&amp;_xlfn.XLOOKUP(BE$2,WatchbillMONTHLY!$A$3:$U$3,OFFSET(WatchbillMONTHLY!$A$3:$U$3,1,2))))=$A101,_xlfn.XLOOKUP(BE$2,WatchbillMONTHLY!$A$3:$U$3,OFFSET(WatchbillMONTHLY!$A$3:$U$3,1,2)),FALSE),TRUE,FALSE),
IF(_xlfn.XLOOKUP(BE$2,WatchbillMONTHLY!$A$20:$U$20,OFFSET(WatchbillMONTHLY!$A$20:$U$20,1,2))=IF(_xlfn.XLOOKUP($A101,INDIRECT("_"&amp;_xlfn.XLOOKUP(BE$2,WatchbillMONTHLY!$A$20:$U$20,OFFSET(WatchbillMONTHLY!$A$20:$U$20,1,2))),INDIRECT("_"&amp;_xlfn.XLOOKUP(BE$2,WatchbillMONTHLY!$A$20:$U$20,OFFSET(WatchbillMONTHLY!$A$20:$U$20,1,2))))=$A101,_xlfn.XLOOKUP(BE$2,WatchbillMONTHLY!$A$20:$U$20,OFFSET(WatchbillMONTHLY!$A$20:$U$20,1,2)),FALSE),TRUE,FALSE)),
IF(_xlfn.XLOOKUP(BE$2,WatchbillMONTHLY!$A$37:$U$37,OFFSET(WatchbillMONTHLY!$A$37:$U$37,1,2))=IF(_xlfn.XLOOKUP($A101,INDIRECT("_"&amp;_xlfn.XLOOKUP(BE$2,WatchbillMONTHLY!$A$37:$U$37,OFFSET(WatchbillMONTHLY!$A$37:$U$37,1,2))),INDIRECT("_"&amp;_xlfn.XLOOKUP(BE$2,WatchbillMONTHLY!$A$37:$U$37,OFFSET(WatchbillMONTHLY!$A$37:$U$37,1,2))))=$A101,_xlfn.XLOOKUP(BE$2,WatchbillMONTHLY!$A$37:$U$37,OFFSET(WatchbillMONTHLY!$A$37:$U$37,1,2)),FALSE),TRUE,FALSE)),
IF(_xlfn.XLOOKUP(BE$2,WatchbillMONTHLY!$A$54:$U$54,OFFSET(WatchbillMONTHLY!$A$54:$U$54,1,2))=IF(_xlfn.XLOOKUP($A101,INDIRECT("_"&amp;_xlfn.XLOOKUP(BE$2,WatchbillMONTHLY!$A$54:$U$54,OFFSET(WatchbillMONTHLY!$A$54:$U$54,1,2))),INDIRECT("_"&amp;_xlfn.XLOOKUP(BE$2,WatchbillMONTHLY!$A$54:$U$54,OFFSET(WatchbillMONTHLY!$A$54:$U$54,1,2))))=$A101,_xlfn.XLOOKUP(BE$2,WatchbillMONTHLY!$A$54:$U$54,OFFSET(WatchbillMONTHLY!$A$54:$U$54,1,2)),FALSE),TRUE,FALSE)),
IF(_xlfn.XLOOKUP(BE$2,WatchbillMONTHLY!$A$71:$U$71,OFFSET(WatchbillMONTHLY!$A$71:$U$71,1,2))=IF(_xlfn.XLOOKUP($A101,INDIRECT("_"&amp;_xlfn.XLOOKUP(BE$2,WatchbillMONTHLY!$A$71:$U$71,OFFSET(WatchbillMONTHLY!$A$71:$U$71,1,2))),INDIRECT("_"&amp;_xlfn.XLOOKUP(BE$2,WatchbillMONTHLY!$A$71:$U$71,OFFSET(WatchbillMONTHLY!$A$71:$U$71,1,2))))=$A101,_xlfn.XLOOKUP(BE$2,WatchbillMONTHLY!$A$71:$U$71,OFFSET(WatchbillMONTHLY!$A$71:$U$71,1,2)),FALSE),TRUE,FALSE)),
IF(_xlfn.XLOOKUP(BE$2,WatchbillMONTHLY!$A$88:$U$88,OFFSET(WatchbillMONTHLY!$A$88:$U$88,1,2))=IF(_xlfn.XLOOKUP($A101,INDIRECT("_"&amp;_xlfn.XLOOKUP(BE$2,WatchbillMONTHLY!$A$88:$U$88,OFFSET(WatchbillMONTHLY!$A$88:$U$88,1,2))),INDIRECT("_"&amp;_xlfn.XLOOKUP(BE$2,WatchbillMONTHLY!$A$88:$U$88,OFFSET(WatchbillMONTHLY!$A$88:$U$88,1,2))))=$A101,_xlfn.XLOOKUP(BE$2,WatchbillMONTHLY!$A$88:$U$88,OFFSET(WatchbillMONTHLY!$A$88:$U$88,1,2)),FALSE),TRUE,FALSE)),
FALSE),FALSE)</f>
        <v>0</v>
      </c>
      <c r="BF101" s="209" t="b" cm="1">
        <f t="array" aca="1" ref="BF101" ca="1">IF(AND($A101 &gt; 0, Y101 &gt; 0,BF$2&lt;MiscFormulas!$A$5+1),
_xlfn.IFNA(
_xlfn.IFNA(
_xlfn.IFNA(
_xlfn.IFNA(
_xlfn.IFNA(
_xlfn.IFNA(
IF(_xlfn.XLOOKUP(BF$2,WatchbillMONTHLY!$A$3:$U$3,OFFSET(WatchbillMONTHLY!$A$3:$U$3,1,2))=IF(_xlfn.XLOOKUP($A101,INDIRECT("_"&amp;_xlfn.XLOOKUP(BF$2,WatchbillMONTHLY!$A$3:$U$3,OFFSET(WatchbillMONTHLY!$A$3:$U$3,1,2))),INDIRECT("_"&amp;_xlfn.XLOOKUP(BF$2,WatchbillMONTHLY!$A$3:$U$3,OFFSET(WatchbillMONTHLY!$A$3:$U$3,1,2))))=$A101,_xlfn.XLOOKUP(BF$2,WatchbillMONTHLY!$A$3:$U$3,OFFSET(WatchbillMONTHLY!$A$3:$U$3,1,2)),FALSE),TRUE,FALSE),
IF(_xlfn.XLOOKUP(BF$2,WatchbillMONTHLY!$A$20:$U$20,OFFSET(WatchbillMONTHLY!$A$20:$U$20,1,2))=IF(_xlfn.XLOOKUP($A101,INDIRECT("_"&amp;_xlfn.XLOOKUP(BF$2,WatchbillMONTHLY!$A$20:$U$20,OFFSET(WatchbillMONTHLY!$A$20:$U$20,1,2))),INDIRECT("_"&amp;_xlfn.XLOOKUP(BF$2,WatchbillMONTHLY!$A$20:$U$20,OFFSET(WatchbillMONTHLY!$A$20:$U$20,1,2))))=$A101,_xlfn.XLOOKUP(BF$2,WatchbillMONTHLY!$A$20:$U$20,OFFSET(WatchbillMONTHLY!$A$20:$U$20,1,2)),FALSE),TRUE,FALSE)),
IF(_xlfn.XLOOKUP(BF$2,WatchbillMONTHLY!$A$37:$U$37,OFFSET(WatchbillMONTHLY!$A$37:$U$37,1,2))=IF(_xlfn.XLOOKUP($A101,INDIRECT("_"&amp;_xlfn.XLOOKUP(BF$2,WatchbillMONTHLY!$A$37:$U$37,OFFSET(WatchbillMONTHLY!$A$37:$U$37,1,2))),INDIRECT("_"&amp;_xlfn.XLOOKUP(BF$2,WatchbillMONTHLY!$A$37:$U$37,OFFSET(WatchbillMONTHLY!$A$37:$U$37,1,2))))=$A101,_xlfn.XLOOKUP(BF$2,WatchbillMONTHLY!$A$37:$U$37,OFFSET(WatchbillMONTHLY!$A$37:$U$37,1,2)),FALSE),TRUE,FALSE)),
IF(_xlfn.XLOOKUP(BF$2,WatchbillMONTHLY!$A$54:$U$54,OFFSET(WatchbillMONTHLY!$A$54:$U$54,1,2))=IF(_xlfn.XLOOKUP($A101,INDIRECT("_"&amp;_xlfn.XLOOKUP(BF$2,WatchbillMONTHLY!$A$54:$U$54,OFFSET(WatchbillMONTHLY!$A$54:$U$54,1,2))),INDIRECT("_"&amp;_xlfn.XLOOKUP(BF$2,WatchbillMONTHLY!$A$54:$U$54,OFFSET(WatchbillMONTHLY!$A$54:$U$54,1,2))))=$A101,_xlfn.XLOOKUP(BF$2,WatchbillMONTHLY!$A$54:$U$54,OFFSET(WatchbillMONTHLY!$A$54:$U$54,1,2)),FALSE),TRUE,FALSE)),
IF(_xlfn.XLOOKUP(BF$2,WatchbillMONTHLY!$A$71:$U$71,OFFSET(WatchbillMONTHLY!$A$71:$U$71,1,2))=IF(_xlfn.XLOOKUP($A101,INDIRECT("_"&amp;_xlfn.XLOOKUP(BF$2,WatchbillMONTHLY!$A$71:$U$71,OFFSET(WatchbillMONTHLY!$A$71:$U$71,1,2))),INDIRECT("_"&amp;_xlfn.XLOOKUP(BF$2,WatchbillMONTHLY!$A$71:$U$71,OFFSET(WatchbillMONTHLY!$A$71:$U$71,1,2))))=$A101,_xlfn.XLOOKUP(BF$2,WatchbillMONTHLY!$A$71:$U$71,OFFSET(WatchbillMONTHLY!$A$71:$U$71,1,2)),FALSE),TRUE,FALSE)),
IF(_xlfn.XLOOKUP(BF$2,WatchbillMONTHLY!$A$88:$U$88,OFFSET(WatchbillMONTHLY!$A$88:$U$88,1,2))=IF(_xlfn.XLOOKUP($A101,INDIRECT("_"&amp;_xlfn.XLOOKUP(BF$2,WatchbillMONTHLY!$A$88:$U$88,OFFSET(WatchbillMONTHLY!$A$88:$U$88,1,2))),INDIRECT("_"&amp;_xlfn.XLOOKUP(BF$2,WatchbillMONTHLY!$A$88:$U$88,OFFSET(WatchbillMONTHLY!$A$88:$U$88,1,2))))=$A101,_xlfn.XLOOKUP(BF$2,WatchbillMONTHLY!$A$88:$U$88,OFFSET(WatchbillMONTHLY!$A$88:$U$88,1,2)),FALSE),TRUE,FALSE)),
FALSE),FALSE)</f>
        <v>0</v>
      </c>
      <c r="BG101" s="209" t="b" cm="1">
        <f t="array" aca="1" ref="BG101" ca="1">IF(AND($A101 &gt; 0, Z101 &gt; 0,BG$2&lt;MiscFormulas!$A$5+1),
_xlfn.IFNA(
_xlfn.IFNA(
_xlfn.IFNA(
_xlfn.IFNA(
_xlfn.IFNA(
_xlfn.IFNA(
IF(_xlfn.XLOOKUP(BG$2,WatchbillMONTHLY!$A$3:$U$3,OFFSET(WatchbillMONTHLY!$A$3:$U$3,1,2))=IF(_xlfn.XLOOKUP($A101,INDIRECT("_"&amp;_xlfn.XLOOKUP(BG$2,WatchbillMONTHLY!$A$3:$U$3,OFFSET(WatchbillMONTHLY!$A$3:$U$3,1,2))),INDIRECT("_"&amp;_xlfn.XLOOKUP(BG$2,WatchbillMONTHLY!$A$3:$U$3,OFFSET(WatchbillMONTHLY!$A$3:$U$3,1,2))))=$A101,_xlfn.XLOOKUP(BG$2,WatchbillMONTHLY!$A$3:$U$3,OFFSET(WatchbillMONTHLY!$A$3:$U$3,1,2)),FALSE),TRUE,FALSE),
IF(_xlfn.XLOOKUP(BG$2,WatchbillMONTHLY!$A$20:$U$20,OFFSET(WatchbillMONTHLY!$A$20:$U$20,1,2))=IF(_xlfn.XLOOKUP($A101,INDIRECT("_"&amp;_xlfn.XLOOKUP(BG$2,WatchbillMONTHLY!$A$20:$U$20,OFFSET(WatchbillMONTHLY!$A$20:$U$20,1,2))),INDIRECT("_"&amp;_xlfn.XLOOKUP(BG$2,WatchbillMONTHLY!$A$20:$U$20,OFFSET(WatchbillMONTHLY!$A$20:$U$20,1,2))))=$A101,_xlfn.XLOOKUP(BG$2,WatchbillMONTHLY!$A$20:$U$20,OFFSET(WatchbillMONTHLY!$A$20:$U$20,1,2)),FALSE),TRUE,FALSE)),
IF(_xlfn.XLOOKUP(BG$2,WatchbillMONTHLY!$A$37:$U$37,OFFSET(WatchbillMONTHLY!$A$37:$U$37,1,2))=IF(_xlfn.XLOOKUP($A101,INDIRECT("_"&amp;_xlfn.XLOOKUP(BG$2,WatchbillMONTHLY!$A$37:$U$37,OFFSET(WatchbillMONTHLY!$A$37:$U$37,1,2))),INDIRECT("_"&amp;_xlfn.XLOOKUP(BG$2,WatchbillMONTHLY!$A$37:$U$37,OFFSET(WatchbillMONTHLY!$A$37:$U$37,1,2))))=$A101,_xlfn.XLOOKUP(BG$2,WatchbillMONTHLY!$A$37:$U$37,OFFSET(WatchbillMONTHLY!$A$37:$U$37,1,2)),FALSE),TRUE,FALSE)),
IF(_xlfn.XLOOKUP(BG$2,WatchbillMONTHLY!$A$54:$U$54,OFFSET(WatchbillMONTHLY!$A$54:$U$54,1,2))=IF(_xlfn.XLOOKUP($A101,INDIRECT("_"&amp;_xlfn.XLOOKUP(BG$2,WatchbillMONTHLY!$A$54:$U$54,OFFSET(WatchbillMONTHLY!$A$54:$U$54,1,2))),INDIRECT("_"&amp;_xlfn.XLOOKUP(BG$2,WatchbillMONTHLY!$A$54:$U$54,OFFSET(WatchbillMONTHLY!$A$54:$U$54,1,2))))=$A101,_xlfn.XLOOKUP(BG$2,WatchbillMONTHLY!$A$54:$U$54,OFFSET(WatchbillMONTHLY!$A$54:$U$54,1,2)),FALSE),TRUE,FALSE)),
IF(_xlfn.XLOOKUP(BG$2,WatchbillMONTHLY!$A$71:$U$71,OFFSET(WatchbillMONTHLY!$A$71:$U$71,1,2))=IF(_xlfn.XLOOKUP($A101,INDIRECT("_"&amp;_xlfn.XLOOKUP(BG$2,WatchbillMONTHLY!$A$71:$U$71,OFFSET(WatchbillMONTHLY!$A$71:$U$71,1,2))),INDIRECT("_"&amp;_xlfn.XLOOKUP(BG$2,WatchbillMONTHLY!$A$71:$U$71,OFFSET(WatchbillMONTHLY!$A$71:$U$71,1,2))))=$A101,_xlfn.XLOOKUP(BG$2,WatchbillMONTHLY!$A$71:$U$71,OFFSET(WatchbillMONTHLY!$A$71:$U$71,1,2)),FALSE),TRUE,FALSE)),
IF(_xlfn.XLOOKUP(BG$2,WatchbillMONTHLY!$A$88:$U$88,OFFSET(WatchbillMONTHLY!$A$88:$U$88,1,2))=IF(_xlfn.XLOOKUP($A101,INDIRECT("_"&amp;_xlfn.XLOOKUP(BG$2,WatchbillMONTHLY!$A$88:$U$88,OFFSET(WatchbillMONTHLY!$A$88:$U$88,1,2))),INDIRECT("_"&amp;_xlfn.XLOOKUP(BG$2,WatchbillMONTHLY!$A$88:$U$88,OFFSET(WatchbillMONTHLY!$A$88:$U$88,1,2))))=$A101,_xlfn.XLOOKUP(BG$2,WatchbillMONTHLY!$A$88:$U$88,OFFSET(WatchbillMONTHLY!$A$88:$U$88,1,2)),FALSE),TRUE,FALSE)),
FALSE),FALSE)</f>
        <v>0</v>
      </c>
      <c r="BH101" s="209" t="b" cm="1">
        <f t="array" aca="1" ref="BH101" ca="1">IF(AND($A101 &gt; 0, AA101 &gt; 0,BH$2&lt;MiscFormulas!$A$5+1),
_xlfn.IFNA(
_xlfn.IFNA(
_xlfn.IFNA(
_xlfn.IFNA(
_xlfn.IFNA(
_xlfn.IFNA(
IF(_xlfn.XLOOKUP(BH$2,WatchbillMONTHLY!$A$3:$U$3,OFFSET(WatchbillMONTHLY!$A$3:$U$3,1,2))=IF(_xlfn.XLOOKUP($A101,INDIRECT("_"&amp;_xlfn.XLOOKUP(BH$2,WatchbillMONTHLY!$A$3:$U$3,OFFSET(WatchbillMONTHLY!$A$3:$U$3,1,2))),INDIRECT("_"&amp;_xlfn.XLOOKUP(BH$2,WatchbillMONTHLY!$A$3:$U$3,OFFSET(WatchbillMONTHLY!$A$3:$U$3,1,2))))=$A101,_xlfn.XLOOKUP(BH$2,WatchbillMONTHLY!$A$3:$U$3,OFFSET(WatchbillMONTHLY!$A$3:$U$3,1,2)),FALSE),TRUE,FALSE),
IF(_xlfn.XLOOKUP(BH$2,WatchbillMONTHLY!$A$20:$U$20,OFFSET(WatchbillMONTHLY!$A$20:$U$20,1,2))=IF(_xlfn.XLOOKUP($A101,INDIRECT("_"&amp;_xlfn.XLOOKUP(BH$2,WatchbillMONTHLY!$A$20:$U$20,OFFSET(WatchbillMONTHLY!$A$20:$U$20,1,2))),INDIRECT("_"&amp;_xlfn.XLOOKUP(BH$2,WatchbillMONTHLY!$A$20:$U$20,OFFSET(WatchbillMONTHLY!$A$20:$U$20,1,2))))=$A101,_xlfn.XLOOKUP(BH$2,WatchbillMONTHLY!$A$20:$U$20,OFFSET(WatchbillMONTHLY!$A$20:$U$20,1,2)),FALSE),TRUE,FALSE)),
IF(_xlfn.XLOOKUP(BH$2,WatchbillMONTHLY!$A$37:$U$37,OFFSET(WatchbillMONTHLY!$A$37:$U$37,1,2))=IF(_xlfn.XLOOKUP($A101,INDIRECT("_"&amp;_xlfn.XLOOKUP(BH$2,WatchbillMONTHLY!$A$37:$U$37,OFFSET(WatchbillMONTHLY!$A$37:$U$37,1,2))),INDIRECT("_"&amp;_xlfn.XLOOKUP(BH$2,WatchbillMONTHLY!$A$37:$U$37,OFFSET(WatchbillMONTHLY!$A$37:$U$37,1,2))))=$A101,_xlfn.XLOOKUP(BH$2,WatchbillMONTHLY!$A$37:$U$37,OFFSET(WatchbillMONTHLY!$A$37:$U$37,1,2)),FALSE),TRUE,FALSE)),
IF(_xlfn.XLOOKUP(BH$2,WatchbillMONTHLY!$A$54:$U$54,OFFSET(WatchbillMONTHLY!$A$54:$U$54,1,2))=IF(_xlfn.XLOOKUP($A101,INDIRECT("_"&amp;_xlfn.XLOOKUP(BH$2,WatchbillMONTHLY!$A$54:$U$54,OFFSET(WatchbillMONTHLY!$A$54:$U$54,1,2))),INDIRECT("_"&amp;_xlfn.XLOOKUP(BH$2,WatchbillMONTHLY!$A$54:$U$54,OFFSET(WatchbillMONTHLY!$A$54:$U$54,1,2))))=$A101,_xlfn.XLOOKUP(BH$2,WatchbillMONTHLY!$A$54:$U$54,OFFSET(WatchbillMONTHLY!$A$54:$U$54,1,2)),FALSE),TRUE,FALSE)),
IF(_xlfn.XLOOKUP(BH$2,WatchbillMONTHLY!$A$71:$U$71,OFFSET(WatchbillMONTHLY!$A$71:$U$71,1,2))=IF(_xlfn.XLOOKUP($A101,INDIRECT("_"&amp;_xlfn.XLOOKUP(BH$2,WatchbillMONTHLY!$A$71:$U$71,OFFSET(WatchbillMONTHLY!$A$71:$U$71,1,2))),INDIRECT("_"&amp;_xlfn.XLOOKUP(BH$2,WatchbillMONTHLY!$A$71:$U$71,OFFSET(WatchbillMONTHLY!$A$71:$U$71,1,2))))=$A101,_xlfn.XLOOKUP(BH$2,WatchbillMONTHLY!$A$71:$U$71,OFFSET(WatchbillMONTHLY!$A$71:$U$71,1,2)),FALSE),TRUE,FALSE)),
IF(_xlfn.XLOOKUP(BH$2,WatchbillMONTHLY!$A$88:$U$88,OFFSET(WatchbillMONTHLY!$A$88:$U$88,1,2))=IF(_xlfn.XLOOKUP($A101,INDIRECT("_"&amp;_xlfn.XLOOKUP(BH$2,WatchbillMONTHLY!$A$88:$U$88,OFFSET(WatchbillMONTHLY!$A$88:$U$88,1,2))),INDIRECT("_"&amp;_xlfn.XLOOKUP(BH$2,WatchbillMONTHLY!$A$88:$U$88,OFFSET(WatchbillMONTHLY!$A$88:$U$88,1,2))))=$A101,_xlfn.XLOOKUP(BH$2,WatchbillMONTHLY!$A$88:$U$88,OFFSET(WatchbillMONTHLY!$A$88:$U$88,1,2)),FALSE),TRUE,FALSE)),
FALSE),FALSE)</f>
        <v>0</v>
      </c>
      <c r="BI101" s="209" t="b" cm="1">
        <f t="array" aca="1" ref="BI101" ca="1">IF(AND($A101 &gt; 0, AB101 &gt; 0,BI$2&lt;MiscFormulas!$A$5+1),
_xlfn.IFNA(
_xlfn.IFNA(
_xlfn.IFNA(
_xlfn.IFNA(
_xlfn.IFNA(
_xlfn.IFNA(
IF(_xlfn.XLOOKUP(BI$2,WatchbillMONTHLY!$A$3:$U$3,OFFSET(WatchbillMONTHLY!$A$3:$U$3,1,2))=IF(_xlfn.XLOOKUP($A101,INDIRECT("_"&amp;_xlfn.XLOOKUP(BI$2,WatchbillMONTHLY!$A$3:$U$3,OFFSET(WatchbillMONTHLY!$A$3:$U$3,1,2))),INDIRECT("_"&amp;_xlfn.XLOOKUP(BI$2,WatchbillMONTHLY!$A$3:$U$3,OFFSET(WatchbillMONTHLY!$A$3:$U$3,1,2))))=$A101,_xlfn.XLOOKUP(BI$2,WatchbillMONTHLY!$A$3:$U$3,OFFSET(WatchbillMONTHLY!$A$3:$U$3,1,2)),FALSE),TRUE,FALSE),
IF(_xlfn.XLOOKUP(BI$2,WatchbillMONTHLY!$A$20:$U$20,OFFSET(WatchbillMONTHLY!$A$20:$U$20,1,2))=IF(_xlfn.XLOOKUP($A101,INDIRECT("_"&amp;_xlfn.XLOOKUP(BI$2,WatchbillMONTHLY!$A$20:$U$20,OFFSET(WatchbillMONTHLY!$A$20:$U$20,1,2))),INDIRECT("_"&amp;_xlfn.XLOOKUP(BI$2,WatchbillMONTHLY!$A$20:$U$20,OFFSET(WatchbillMONTHLY!$A$20:$U$20,1,2))))=$A101,_xlfn.XLOOKUP(BI$2,WatchbillMONTHLY!$A$20:$U$20,OFFSET(WatchbillMONTHLY!$A$20:$U$20,1,2)),FALSE),TRUE,FALSE)),
IF(_xlfn.XLOOKUP(BI$2,WatchbillMONTHLY!$A$37:$U$37,OFFSET(WatchbillMONTHLY!$A$37:$U$37,1,2))=IF(_xlfn.XLOOKUP($A101,INDIRECT("_"&amp;_xlfn.XLOOKUP(BI$2,WatchbillMONTHLY!$A$37:$U$37,OFFSET(WatchbillMONTHLY!$A$37:$U$37,1,2))),INDIRECT("_"&amp;_xlfn.XLOOKUP(BI$2,WatchbillMONTHLY!$A$37:$U$37,OFFSET(WatchbillMONTHLY!$A$37:$U$37,1,2))))=$A101,_xlfn.XLOOKUP(BI$2,WatchbillMONTHLY!$A$37:$U$37,OFFSET(WatchbillMONTHLY!$A$37:$U$37,1,2)),FALSE),TRUE,FALSE)),
IF(_xlfn.XLOOKUP(BI$2,WatchbillMONTHLY!$A$54:$U$54,OFFSET(WatchbillMONTHLY!$A$54:$U$54,1,2))=IF(_xlfn.XLOOKUP($A101,INDIRECT("_"&amp;_xlfn.XLOOKUP(BI$2,WatchbillMONTHLY!$A$54:$U$54,OFFSET(WatchbillMONTHLY!$A$54:$U$54,1,2))),INDIRECT("_"&amp;_xlfn.XLOOKUP(BI$2,WatchbillMONTHLY!$A$54:$U$54,OFFSET(WatchbillMONTHLY!$A$54:$U$54,1,2))))=$A101,_xlfn.XLOOKUP(BI$2,WatchbillMONTHLY!$A$54:$U$54,OFFSET(WatchbillMONTHLY!$A$54:$U$54,1,2)),FALSE),TRUE,FALSE)),
IF(_xlfn.XLOOKUP(BI$2,WatchbillMONTHLY!$A$71:$U$71,OFFSET(WatchbillMONTHLY!$A$71:$U$71,1,2))=IF(_xlfn.XLOOKUP($A101,INDIRECT("_"&amp;_xlfn.XLOOKUP(BI$2,WatchbillMONTHLY!$A$71:$U$71,OFFSET(WatchbillMONTHLY!$A$71:$U$71,1,2))),INDIRECT("_"&amp;_xlfn.XLOOKUP(BI$2,WatchbillMONTHLY!$A$71:$U$71,OFFSET(WatchbillMONTHLY!$A$71:$U$71,1,2))))=$A101,_xlfn.XLOOKUP(BI$2,WatchbillMONTHLY!$A$71:$U$71,OFFSET(WatchbillMONTHLY!$A$71:$U$71,1,2)),FALSE),TRUE,FALSE)),
IF(_xlfn.XLOOKUP(BI$2,WatchbillMONTHLY!$A$88:$U$88,OFFSET(WatchbillMONTHLY!$A$88:$U$88,1,2))=IF(_xlfn.XLOOKUP($A101,INDIRECT("_"&amp;_xlfn.XLOOKUP(BI$2,WatchbillMONTHLY!$A$88:$U$88,OFFSET(WatchbillMONTHLY!$A$88:$U$88,1,2))),INDIRECT("_"&amp;_xlfn.XLOOKUP(BI$2,WatchbillMONTHLY!$A$88:$U$88,OFFSET(WatchbillMONTHLY!$A$88:$U$88,1,2))))=$A101,_xlfn.XLOOKUP(BI$2,WatchbillMONTHLY!$A$88:$U$88,OFFSET(WatchbillMONTHLY!$A$88:$U$88,1,2)),FALSE),TRUE,FALSE)),
FALSE),FALSE)</f>
        <v>0</v>
      </c>
      <c r="BJ101" s="209" t="b" cm="1">
        <f t="array" aca="1" ref="BJ101" ca="1">IF(AND($A101 &gt; 0, AC101 &gt; 0,BJ$2&lt;MiscFormulas!$A$5+1),
_xlfn.IFNA(
_xlfn.IFNA(
_xlfn.IFNA(
_xlfn.IFNA(
_xlfn.IFNA(
_xlfn.IFNA(
IF(_xlfn.XLOOKUP(BJ$2,WatchbillMONTHLY!$A$3:$U$3,OFFSET(WatchbillMONTHLY!$A$3:$U$3,1,2))=IF(_xlfn.XLOOKUP($A101,INDIRECT("_"&amp;_xlfn.XLOOKUP(BJ$2,WatchbillMONTHLY!$A$3:$U$3,OFFSET(WatchbillMONTHLY!$A$3:$U$3,1,2))),INDIRECT("_"&amp;_xlfn.XLOOKUP(BJ$2,WatchbillMONTHLY!$A$3:$U$3,OFFSET(WatchbillMONTHLY!$A$3:$U$3,1,2))))=$A101,_xlfn.XLOOKUP(BJ$2,WatchbillMONTHLY!$A$3:$U$3,OFFSET(WatchbillMONTHLY!$A$3:$U$3,1,2)),FALSE),TRUE,FALSE),
IF(_xlfn.XLOOKUP(BJ$2,WatchbillMONTHLY!$A$20:$U$20,OFFSET(WatchbillMONTHLY!$A$20:$U$20,1,2))=IF(_xlfn.XLOOKUP($A101,INDIRECT("_"&amp;_xlfn.XLOOKUP(BJ$2,WatchbillMONTHLY!$A$20:$U$20,OFFSET(WatchbillMONTHLY!$A$20:$U$20,1,2))),INDIRECT("_"&amp;_xlfn.XLOOKUP(BJ$2,WatchbillMONTHLY!$A$20:$U$20,OFFSET(WatchbillMONTHLY!$A$20:$U$20,1,2))))=$A101,_xlfn.XLOOKUP(BJ$2,WatchbillMONTHLY!$A$20:$U$20,OFFSET(WatchbillMONTHLY!$A$20:$U$20,1,2)),FALSE),TRUE,FALSE)),
IF(_xlfn.XLOOKUP(BJ$2,WatchbillMONTHLY!$A$37:$U$37,OFFSET(WatchbillMONTHLY!$A$37:$U$37,1,2))=IF(_xlfn.XLOOKUP($A101,INDIRECT("_"&amp;_xlfn.XLOOKUP(BJ$2,WatchbillMONTHLY!$A$37:$U$37,OFFSET(WatchbillMONTHLY!$A$37:$U$37,1,2))),INDIRECT("_"&amp;_xlfn.XLOOKUP(BJ$2,WatchbillMONTHLY!$A$37:$U$37,OFFSET(WatchbillMONTHLY!$A$37:$U$37,1,2))))=$A101,_xlfn.XLOOKUP(BJ$2,WatchbillMONTHLY!$A$37:$U$37,OFFSET(WatchbillMONTHLY!$A$37:$U$37,1,2)),FALSE),TRUE,FALSE)),
IF(_xlfn.XLOOKUP(BJ$2,WatchbillMONTHLY!$A$54:$U$54,OFFSET(WatchbillMONTHLY!$A$54:$U$54,1,2))=IF(_xlfn.XLOOKUP($A101,INDIRECT("_"&amp;_xlfn.XLOOKUP(BJ$2,WatchbillMONTHLY!$A$54:$U$54,OFFSET(WatchbillMONTHLY!$A$54:$U$54,1,2))),INDIRECT("_"&amp;_xlfn.XLOOKUP(BJ$2,WatchbillMONTHLY!$A$54:$U$54,OFFSET(WatchbillMONTHLY!$A$54:$U$54,1,2))))=$A101,_xlfn.XLOOKUP(BJ$2,WatchbillMONTHLY!$A$54:$U$54,OFFSET(WatchbillMONTHLY!$A$54:$U$54,1,2)),FALSE),TRUE,FALSE)),
IF(_xlfn.XLOOKUP(BJ$2,WatchbillMONTHLY!$A$71:$U$71,OFFSET(WatchbillMONTHLY!$A$71:$U$71,1,2))=IF(_xlfn.XLOOKUP($A101,INDIRECT("_"&amp;_xlfn.XLOOKUP(BJ$2,WatchbillMONTHLY!$A$71:$U$71,OFFSET(WatchbillMONTHLY!$A$71:$U$71,1,2))),INDIRECT("_"&amp;_xlfn.XLOOKUP(BJ$2,WatchbillMONTHLY!$A$71:$U$71,OFFSET(WatchbillMONTHLY!$A$71:$U$71,1,2))))=$A101,_xlfn.XLOOKUP(BJ$2,WatchbillMONTHLY!$A$71:$U$71,OFFSET(WatchbillMONTHLY!$A$71:$U$71,1,2)),FALSE),TRUE,FALSE)),
IF(_xlfn.XLOOKUP(BJ$2,WatchbillMONTHLY!$A$88:$U$88,OFFSET(WatchbillMONTHLY!$A$88:$U$88,1,2))=IF(_xlfn.XLOOKUP($A101,INDIRECT("_"&amp;_xlfn.XLOOKUP(BJ$2,WatchbillMONTHLY!$A$88:$U$88,OFFSET(WatchbillMONTHLY!$A$88:$U$88,1,2))),INDIRECT("_"&amp;_xlfn.XLOOKUP(BJ$2,WatchbillMONTHLY!$A$88:$U$88,OFFSET(WatchbillMONTHLY!$A$88:$U$88,1,2))))=$A101,_xlfn.XLOOKUP(BJ$2,WatchbillMONTHLY!$A$88:$U$88,OFFSET(WatchbillMONTHLY!$A$88:$U$88,1,2)),FALSE),TRUE,FALSE)),
FALSE),FALSE)</f>
        <v>0</v>
      </c>
      <c r="BK101" s="209" t="b" cm="1">
        <f t="array" aca="1" ref="BK101" ca="1">IF(AND($A101 &gt; 0, AD101 &gt; 0,BK$2&lt;MiscFormulas!$A$5+1),
_xlfn.IFNA(
_xlfn.IFNA(
_xlfn.IFNA(
_xlfn.IFNA(
_xlfn.IFNA(
_xlfn.IFNA(
IF(_xlfn.XLOOKUP(BK$2,WatchbillMONTHLY!$A$3:$U$3,OFFSET(WatchbillMONTHLY!$A$3:$U$3,1,2))=IF(_xlfn.XLOOKUP($A101,INDIRECT("_"&amp;_xlfn.XLOOKUP(BK$2,WatchbillMONTHLY!$A$3:$U$3,OFFSET(WatchbillMONTHLY!$A$3:$U$3,1,2))),INDIRECT("_"&amp;_xlfn.XLOOKUP(BK$2,WatchbillMONTHLY!$A$3:$U$3,OFFSET(WatchbillMONTHLY!$A$3:$U$3,1,2))))=$A101,_xlfn.XLOOKUP(BK$2,WatchbillMONTHLY!$A$3:$U$3,OFFSET(WatchbillMONTHLY!$A$3:$U$3,1,2)),FALSE),TRUE,FALSE),
IF(_xlfn.XLOOKUP(BK$2,WatchbillMONTHLY!$A$20:$U$20,OFFSET(WatchbillMONTHLY!$A$20:$U$20,1,2))=IF(_xlfn.XLOOKUP($A101,INDIRECT("_"&amp;_xlfn.XLOOKUP(BK$2,WatchbillMONTHLY!$A$20:$U$20,OFFSET(WatchbillMONTHLY!$A$20:$U$20,1,2))),INDIRECT("_"&amp;_xlfn.XLOOKUP(BK$2,WatchbillMONTHLY!$A$20:$U$20,OFFSET(WatchbillMONTHLY!$A$20:$U$20,1,2))))=$A101,_xlfn.XLOOKUP(BK$2,WatchbillMONTHLY!$A$20:$U$20,OFFSET(WatchbillMONTHLY!$A$20:$U$20,1,2)),FALSE),TRUE,FALSE)),
IF(_xlfn.XLOOKUP(BK$2,WatchbillMONTHLY!$A$37:$U$37,OFFSET(WatchbillMONTHLY!$A$37:$U$37,1,2))=IF(_xlfn.XLOOKUP($A101,INDIRECT("_"&amp;_xlfn.XLOOKUP(BK$2,WatchbillMONTHLY!$A$37:$U$37,OFFSET(WatchbillMONTHLY!$A$37:$U$37,1,2))),INDIRECT("_"&amp;_xlfn.XLOOKUP(BK$2,WatchbillMONTHLY!$A$37:$U$37,OFFSET(WatchbillMONTHLY!$A$37:$U$37,1,2))))=$A101,_xlfn.XLOOKUP(BK$2,WatchbillMONTHLY!$A$37:$U$37,OFFSET(WatchbillMONTHLY!$A$37:$U$37,1,2)),FALSE),TRUE,FALSE)),
IF(_xlfn.XLOOKUP(BK$2,WatchbillMONTHLY!$A$54:$U$54,OFFSET(WatchbillMONTHLY!$A$54:$U$54,1,2))=IF(_xlfn.XLOOKUP($A101,INDIRECT("_"&amp;_xlfn.XLOOKUP(BK$2,WatchbillMONTHLY!$A$54:$U$54,OFFSET(WatchbillMONTHLY!$A$54:$U$54,1,2))),INDIRECT("_"&amp;_xlfn.XLOOKUP(BK$2,WatchbillMONTHLY!$A$54:$U$54,OFFSET(WatchbillMONTHLY!$A$54:$U$54,1,2))))=$A101,_xlfn.XLOOKUP(BK$2,WatchbillMONTHLY!$A$54:$U$54,OFFSET(WatchbillMONTHLY!$A$54:$U$54,1,2)),FALSE),TRUE,FALSE)),
IF(_xlfn.XLOOKUP(BK$2,WatchbillMONTHLY!$A$71:$U$71,OFFSET(WatchbillMONTHLY!$A$71:$U$71,1,2))=IF(_xlfn.XLOOKUP($A101,INDIRECT("_"&amp;_xlfn.XLOOKUP(BK$2,WatchbillMONTHLY!$A$71:$U$71,OFFSET(WatchbillMONTHLY!$A$71:$U$71,1,2))),INDIRECT("_"&amp;_xlfn.XLOOKUP(BK$2,WatchbillMONTHLY!$A$71:$U$71,OFFSET(WatchbillMONTHLY!$A$71:$U$71,1,2))))=$A101,_xlfn.XLOOKUP(BK$2,WatchbillMONTHLY!$A$71:$U$71,OFFSET(WatchbillMONTHLY!$A$71:$U$71,1,2)),FALSE),TRUE,FALSE)),
IF(_xlfn.XLOOKUP(BK$2,WatchbillMONTHLY!$A$88:$U$88,OFFSET(WatchbillMONTHLY!$A$88:$U$88,1,2))=IF(_xlfn.XLOOKUP($A101,INDIRECT("_"&amp;_xlfn.XLOOKUP(BK$2,WatchbillMONTHLY!$A$88:$U$88,OFFSET(WatchbillMONTHLY!$A$88:$U$88,1,2))),INDIRECT("_"&amp;_xlfn.XLOOKUP(BK$2,WatchbillMONTHLY!$A$88:$U$88,OFFSET(WatchbillMONTHLY!$A$88:$U$88,1,2))))=$A101,_xlfn.XLOOKUP(BK$2,WatchbillMONTHLY!$A$88:$U$88,OFFSET(WatchbillMONTHLY!$A$88:$U$88,1,2)),FALSE),TRUE,FALSE)),
FALSE),FALSE)</f>
        <v>0</v>
      </c>
      <c r="BL101" s="209" t="b" cm="1">
        <f t="array" aca="1" ref="BL101" ca="1">IF(AND($A101 &gt; 0, AE101 &gt; 0,BL$2&lt;MiscFormulas!$A$5+1),
_xlfn.IFNA(
_xlfn.IFNA(
_xlfn.IFNA(
_xlfn.IFNA(
_xlfn.IFNA(
_xlfn.IFNA(
IF(_xlfn.XLOOKUP(BL$2,WatchbillMONTHLY!$A$3:$U$3,OFFSET(WatchbillMONTHLY!$A$3:$U$3,1,2))=IF(_xlfn.XLOOKUP($A101,INDIRECT("_"&amp;_xlfn.XLOOKUP(BL$2,WatchbillMONTHLY!$A$3:$U$3,OFFSET(WatchbillMONTHLY!$A$3:$U$3,1,2))),INDIRECT("_"&amp;_xlfn.XLOOKUP(BL$2,WatchbillMONTHLY!$A$3:$U$3,OFFSET(WatchbillMONTHLY!$A$3:$U$3,1,2))))=$A101,_xlfn.XLOOKUP(BL$2,WatchbillMONTHLY!$A$3:$U$3,OFFSET(WatchbillMONTHLY!$A$3:$U$3,1,2)),FALSE),TRUE,FALSE),
IF(_xlfn.XLOOKUP(BL$2,WatchbillMONTHLY!$A$20:$U$20,OFFSET(WatchbillMONTHLY!$A$20:$U$20,1,2))=IF(_xlfn.XLOOKUP($A101,INDIRECT("_"&amp;_xlfn.XLOOKUP(BL$2,WatchbillMONTHLY!$A$20:$U$20,OFFSET(WatchbillMONTHLY!$A$20:$U$20,1,2))),INDIRECT("_"&amp;_xlfn.XLOOKUP(BL$2,WatchbillMONTHLY!$A$20:$U$20,OFFSET(WatchbillMONTHLY!$A$20:$U$20,1,2))))=$A101,_xlfn.XLOOKUP(BL$2,WatchbillMONTHLY!$A$20:$U$20,OFFSET(WatchbillMONTHLY!$A$20:$U$20,1,2)),FALSE),TRUE,FALSE)),
IF(_xlfn.XLOOKUP(BL$2,WatchbillMONTHLY!$A$37:$U$37,OFFSET(WatchbillMONTHLY!$A$37:$U$37,1,2))=IF(_xlfn.XLOOKUP($A101,INDIRECT("_"&amp;_xlfn.XLOOKUP(BL$2,WatchbillMONTHLY!$A$37:$U$37,OFFSET(WatchbillMONTHLY!$A$37:$U$37,1,2))),INDIRECT("_"&amp;_xlfn.XLOOKUP(BL$2,WatchbillMONTHLY!$A$37:$U$37,OFFSET(WatchbillMONTHLY!$A$37:$U$37,1,2))))=$A101,_xlfn.XLOOKUP(BL$2,WatchbillMONTHLY!$A$37:$U$37,OFFSET(WatchbillMONTHLY!$A$37:$U$37,1,2)),FALSE),TRUE,FALSE)),
IF(_xlfn.XLOOKUP(BL$2,WatchbillMONTHLY!$A$54:$U$54,OFFSET(WatchbillMONTHLY!$A$54:$U$54,1,2))=IF(_xlfn.XLOOKUP($A101,INDIRECT("_"&amp;_xlfn.XLOOKUP(BL$2,WatchbillMONTHLY!$A$54:$U$54,OFFSET(WatchbillMONTHLY!$A$54:$U$54,1,2))),INDIRECT("_"&amp;_xlfn.XLOOKUP(BL$2,WatchbillMONTHLY!$A$54:$U$54,OFFSET(WatchbillMONTHLY!$A$54:$U$54,1,2))))=$A101,_xlfn.XLOOKUP(BL$2,WatchbillMONTHLY!$A$54:$U$54,OFFSET(WatchbillMONTHLY!$A$54:$U$54,1,2)),FALSE),TRUE,FALSE)),
IF(_xlfn.XLOOKUP(BL$2,WatchbillMONTHLY!$A$71:$U$71,OFFSET(WatchbillMONTHLY!$A$71:$U$71,1,2))=IF(_xlfn.XLOOKUP($A101,INDIRECT("_"&amp;_xlfn.XLOOKUP(BL$2,WatchbillMONTHLY!$A$71:$U$71,OFFSET(WatchbillMONTHLY!$A$71:$U$71,1,2))),INDIRECT("_"&amp;_xlfn.XLOOKUP(BL$2,WatchbillMONTHLY!$A$71:$U$71,OFFSET(WatchbillMONTHLY!$A$71:$U$71,1,2))))=$A101,_xlfn.XLOOKUP(BL$2,WatchbillMONTHLY!$A$71:$U$71,OFFSET(WatchbillMONTHLY!$A$71:$U$71,1,2)),FALSE),TRUE,FALSE)),
IF(_xlfn.XLOOKUP(BL$2,WatchbillMONTHLY!$A$88:$U$88,OFFSET(WatchbillMONTHLY!$A$88:$U$88,1,2))=IF(_xlfn.XLOOKUP($A101,INDIRECT("_"&amp;_xlfn.XLOOKUP(BL$2,WatchbillMONTHLY!$A$88:$U$88,OFFSET(WatchbillMONTHLY!$A$88:$U$88,1,2))),INDIRECT("_"&amp;_xlfn.XLOOKUP(BL$2,WatchbillMONTHLY!$A$88:$U$88,OFFSET(WatchbillMONTHLY!$A$88:$U$88,1,2))))=$A101,_xlfn.XLOOKUP(BL$2,WatchbillMONTHLY!$A$88:$U$88,OFFSET(WatchbillMONTHLY!$A$88:$U$88,1,2)),FALSE),TRUE,FALSE)),
FALSE),FALSE)</f>
        <v>0</v>
      </c>
      <c r="BM101" s="209" t="b" cm="1">
        <f t="array" aca="1" ref="BM101" ca="1">IF(AND($A101 &gt; 0, AF101 &gt; 0,BM$2&lt;MiscFormulas!$A$5+1),
_xlfn.IFNA(
_xlfn.IFNA(
_xlfn.IFNA(
_xlfn.IFNA(
_xlfn.IFNA(
_xlfn.IFNA(
IF(_xlfn.XLOOKUP(BM$2,WatchbillMONTHLY!$A$3:$U$3,OFFSET(WatchbillMONTHLY!$A$3:$U$3,1,2))=IF(_xlfn.XLOOKUP($A101,INDIRECT("_"&amp;_xlfn.XLOOKUP(BM$2,WatchbillMONTHLY!$A$3:$U$3,OFFSET(WatchbillMONTHLY!$A$3:$U$3,1,2))),INDIRECT("_"&amp;_xlfn.XLOOKUP(BM$2,WatchbillMONTHLY!$A$3:$U$3,OFFSET(WatchbillMONTHLY!$A$3:$U$3,1,2))))=$A101,_xlfn.XLOOKUP(BM$2,WatchbillMONTHLY!$A$3:$U$3,OFFSET(WatchbillMONTHLY!$A$3:$U$3,1,2)),FALSE),TRUE,FALSE),
IF(_xlfn.XLOOKUP(BM$2,WatchbillMONTHLY!$A$20:$U$20,OFFSET(WatchbillMONTHLY!$A$20:$U$20,1,2))=IF(_xlfn.XLOOKUP($A101,INDIRECT("_"&amp;_xlfn.XLOOKUP(BM$2,WatchbillMONTHLY!$A$20:$U$20,OFFSET(WatchbillMONTHLY!$A$20:$U$20,1,2))),INDIRECT("_"&amp;_xlfn.XLOOKUP(BM$2,WatchbillMONTHLY!$A$20:$U$20,OFFSET(WatchbillMONTHLY!$A$20:$U$20,1,2))))=$A101,_xlfn.XLOOKUP(BM$2,WatchbillMONTHLY!$A$20:$U$20,OFFSET(WatchbillMONTHLY!$A$20:$U$20,1,2)),FALSE),TRUE,FALSE)),
IF(_xlfn.XLOOKUP(BM$2,WatchbillMONTHLY!$A$37:$U$37,OFFSET(WatchbillMONTHLY!$A$37:$U$37,1,2))=IF(_xlfn.XLOOKUP($A101,INDIRECT("_"&amp;_xlfn.XLOOKUP(BM$2,WatchbillMONTHLY!$A$37:$U$37,OFFSET(WatchbillMONTHLY!$A$37:$U$37,1,2))),INDIRECT("_"&amp;_xlfn.XLOOKUP(BM$2,WatchbillMONTHLY!$A$37:$U$37,OFFSET(WatchbillMONTHLY!$A$37:$U$37,1,2))))=$A101,_xlfn.XLOOKUP(BM$2,WatchbillMONTHLY!$A$37:$U$37,OFFSET(WatchbillMONTHLY!$A$37:$U$37,1,2)),FALSE),TRUE,FALSE)),
IF(_xlfn.XLOOKUP(BM$2,WatchbillMONTHLY!$A$54:$U$54,OFFSET(WatchbillMONTHLY!$A$54:$U$54,1,2))=IF(_xlfn.XLOOKUP($A101,INDIRECT("_"&amp;_xlfn.XLOOKUP(BM$2,WatchbillMONTHLY!$A$54:$U$54,OFFSET(WatchbillMONTHLY!$A$54:$U$54,1,2))),INDIRECT("_"&amp;_xlfn.XLOOKUP(BM$2,WatchbillMONTHLY!$A$54:$U$54,OFFSET(WatchbillMONTHLY!$A$54:$U$54,1,2))))=$A101,_xlfn.XLOOKUP(BM$2,WatchbillMONTHLY!$A$54:$U$54,OFFSET(WatchbillMONTHLY!$A$54:$U$54,1,2)),FALSE),TRUE,FALSE)),
IF(_xlfn.XLOOKUP(BM$2,WatchbillMONTHLY!$A$71:$U$71,OFFSET(WatchbillMONTHLY!$A$71:$U$71,1,2))=IF(_xlfn.XLOOKUP($A101,INDIRECT("_"&amp;_xlfn.XLOOKUP(BM$2,WatchbillMONTHLY!$A$71:$U$71,OFFSET(WatchbillMONTHLY!$A$71:$U$71,1,2))),INDIRECT("_"&amp;_xlfn.XLOOKUP(BM$2,WatchbillMONTHLY!$A$71:$U$71,OFFSET(WatchbillMONTHLY!$A$71:$U$71,1,2))))=$A101,_xlfn.XLOOKUP(BM$2,WatchbillMONTHLY!$A$71:$U$71,OFFSET(WatchbillMONTHLY!$A$71:$U$71,1,2)),FALSE),TRUE,FALSE)),
IF(_xlfn.XLOOKUP(BM$2,WatchbillMONTHLY!$A$88:$U$88,OFFSET(WatchbillMONTHLY!$A$88:$U$88,1,2))=IF(_xlfn.XLOOKUP($A101,INDIRECT("_"&amp;_xlfn.XLOOKUP(BM$2,WatchbillMONTHLY!$A$88:$U$88,OFFSET(WatchbillMONTHLY!$A$88:$U$88,1,2))),INDIRECT("_"&amp;_xlfn.XLOOKUP(BM$2,WatchbillMONTHLY!$A$88:$U$88,OFFSET(WatchbillMONTHLY!$A$88:$U$88,1,2))))=$A101,_xlfn.XLOOKUP(BM$2,WatchbillMONTHLY!$A$88:$U$88,OFFSET(WatchbillMONTHLY!$A$88:$U$88,1,2)),FALSE),TRUE,FALSE)),
FALSE),FALSE)</f>
        <v>0</v>
      </c>
      <c r="BN101" s="209" t="b" cm="1">
        <f t="array" aca="1" ref="BN101" ca="1">IF(AND($A101 &gt; 0, AG101 &gt; 0,BN$2&lt;MiscFormulas!$A$5+1),
_xlfn.IFNA(
_xlfn.IFNA(
_xlfn.IFNA(
_xlfn.IFNA(
_xlfn.IFNA(
_xlfn.IFNA(
IF(_xlfn.XLOOKUP(BN$2,WatchbillMONTHLY!$A$3:$U$3,OFFSET(WatchbillMONTHLY!$A$3:$U$3,1,2))=IF(_xlfn.XLOOKUP($A101,INDIRECT("_"&amp;_xlfn.XLOOKUP(BN$2,WatchbillMONTHLY!$A$3:$U$3,OFFSET(WatchbillMONTHLY!$A$3:$U$3,1,2))),INDIRECT("_"&amp;_xlfn.XLOOKUP(BN$2,WatchbillMONTHLY!$A$3:$U$3,OFFSET(WatchbillMONTHLY!$A$3:$U$3,1,2))))=$A101,_xlfn.XLOOKUP(BN$2,WatchbillMONTHLY!$A$3:$U$3,OFFSET(WatchbillMONTHLY!$A$3:$U$3,1,2)),FALSE),TRUE,FALSE),
IF(_xlfn.XLOOKUP(BN$2,WatchbillMONTHLY!$A$20:$U$20,OFFSET(WatchbillMONTHLY!$A$20:$U$20,1,2))=IF(_xlfn.XLOOKUP($A101,INDIRECT("_"&amp;_xlfn.XLOOKUP(BN$2,WatchbillMONTHLY!$A$20:$U$20,OFFSET(WatchbillMONTHLY!$A$20:$U$20,1,2))),INDIRECT("_"&amp;_xlfn.XLOOKUP(BN$2,WatchbillMONTHLY!$A$20:$U$20,OFFSET(WatchbillMONTHLY!$A$20:$U$20,1,2))))=$A101,_xlfn.XLOOKUP(BN$2,WatchbillMONTHLY!$A$20:$U$20,OFFSET(WatchbillMONTHLY!$A$20:$U$20,1,2)),FALSE),TRUE,FALSE)),
IF(_xlfn.XLOOKUP(BN$2,WatchbillMONTHLY!$A$37:$U$37,OFFSET(WatchbillMONTHLY!$A$37:$U$37,1,2))=IF(_xlfn.XLOOKUP($A101,INDIRECT("_"&amp;_xlfn.XLOOKUP(BN$2,WatchbillMONTHLY!$A$37:$U$37,OFFSET(WatchbillMONTHLY!$A$37:$U$37,1,2))),INDIRECT("_"&amp;_xlfn.XLOOKUP(BN$2,WatchbillMONTHLY!$A$37:$U$37,OFFSET(WatchbillMONTHLY!$A$37:$U$37,1,2))))=$A101,_xlfn.XLOOKUP(BN$2,WatchbillMONTHLY!$A$37:$U$37,OFFSET(WatchbillMONTHLY!$A$37:$U$37,1,2)),FALSE),TRUE,FALSE)),
IF(_xlfn.XLOOKUP(BN$2,WatchbillMONTHLY!$A$54:$U$54,OFFSET(WatchbillMONTHLY!$A$54:$U$54,1,2))=IF(_xlfn.XLOOKUP($A101,INDIRECT("_"&amp;_xlfn.XLOOKUP(BN$2,WatchbillMONTHLY!$A$54:$U$54,OFFSET(WatchbillMONTHLY!$A$54:$U$54,1,2))),INDIRECT("_"&amp;_xlfn.XLOOKUP(BN$2,WatchbillMONTHLY!$A$54:$U$54,OFFSET(WatchbillMONTHLY!$A$54:$U$54,1,2))))=$A101,_xlfn.XLOOKUP(BN$2,WatchbillMONTHLY!$A$54:$U$54,OFFSET(WatchbillMONTHLY!$A$54:$U$54,1,2)),FALSE),TRUE,FALSE)),
IF(_xlfn.XLOOKUP(BN$2,WatchbillMONTHLY!$A$71:$U$71,OFFSET(WatchbillMONTHLY!$A$71:$U$71,1,2))=IF(_xlfn.XLOOKUP($A101,INDIRECT("_"&amp;_xlfn.XLOOKUP(BN$2,WatchbillMONTHLY!$A$71:$U$71,OFFSET(WatchbillMONTHLY!$A$71:$U$71,1,2))),INDIRECT("_"&amp;_xlfn.XLOOKUP(BN$2,WatchbillMONTHLY!$A$71:$U$71,OFFSET(WatchbillMONTHLY!$A$71:$U$71,1,2))))=$A101,_xlfn.XLOOKUP(BN$2,WatchbillMONTHLY!$A$71:$U$71,OFFSET(WatchbillMONTHLY!$A$71:$U$71,1,2)),FALSE),TRUE,FALSE)),
IF(_xlfn.XLOOKUP(BN$2,WatchbillMONTHLY!$A$88:$U$88,OFFSET(WatchbillMONTHLY!$A$88:$U$88,1,2))=IF(_xlfn.XLOOKUP($A101,INDIRECT("_"&amp;_xlfn.XLOOKUP(BN$2,WatchbillMONTHLY!$A$88:$U$88,OFFSET(WatchbillMONTHLY!$A$88:$U$88,1,2))),INDIRECT("_"&amp;_xlfn.XLOOKUP(BN$2,WatchbillMONTHLY!$A$88:$U$88,OFFSET(WatchbillMONTHLY!$A$88:$U$88,1,2))))=$A101,_xlfn.XLOOKUP(BN$2,WatchbillMONTHLY!$A$88:$U$88,OFFSET(WatchbillMONTHLY!$A$88:$U$88,1,2)),FALSE),TRUE,FALSE)),
FALSE),FALSE)</f>
        <v>0</v>
      </c>
      <c r="BO101" s="209"/>
      <c r="BP101" s="210"/>
    </row>
    <row r="102" spans="1:68" x14ac:dyDescent="0.35">
      <c r="A102" t="str">
        <v>EX3 Robert, S.</v>
      </c>
      <c r="B102" s="215" t="str">
        <v>EX3 Robert, Scumbag</v>
      </c>
      <c r="C102" s="191"/>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c r="Z102" s="235"/>
      <c r="AA102" s="235"/>
      <c r="AB102" s="235"/>
      <c r="AC102" s="235"/>
      <c r="AD102" s="235"/>
      <c r="AE102" s="235" t="s">
        <v>266</v>
      </c>
      <c r="AF102" s="235"/>
      <c r="AG102" s="235"/>
      <c r="AH102" s="192"/>
      <c r="AI102" s="209"/>
      <c r="AJ102" s="209" t="str" cm="1">
        <f t="array" aca="1" ref="AJ102" ca="1">IF(OR(AK102:BN102=TRUE),$A102&amp;" :  ","")&amp;_xlfn.TEXTJOIN(" | ",TRUE,IF(AK102:BN102=TRUE,$AK$2:$BN$2,""))</f>
        <v/>
      </c>
      <c r="AK102" s="209" t="b" cm="1">
        <f t="array" aca="1" ref="AK102" ca="1">IF(AND($A102 &gt; 0, D102 &gt; 0,AK$2&lt;MiscFormulas!$A$5+1),
_xlfn.IFNA(
_xlfn.IFNA(
_xlfn.IFNA(
_xlfn.IFNA(
_xlfn.IFNA(
_xlfn.IFNA(
IF(_xlfn.XLOOKUP(AK$2,WatchbillMONTHLY!$A$3:$U$3,OFFSET(WatchbillMONTHLY!$A$3:$U$3,1,2))=IF(_xlfn.XLOOKUP($A102,INDIRECT("_"&amp;_xlfn.XLOOKUP(AK$2,WatchbillMONTHLY!$A$3:$U$3,OFFSET(WatchbillMONTHLY!$A$3:$U$3,1,2))),INDIRECT("_"&amp;_xlfn.XLOOKUP(AK$2,WatchbillMONTHLY!$A$3:$U$3,OFFSET(WatchbillMONTHLY!$A$3:$U$3,1,2))))=$A102,_xlfn.XLOOKUP(AK$2,WatchbillMONTHLY!$A$3:$U$3,OFFSET(WatchbillMONTHLY!$A$3:$U$3,1,2)),FALSE),TRUE,FALSE),
IF(_xlfn.XLOOKUP(AK$2,WatchbillMONTHLY!$A$20:$U$20,OFFSET(WatchbillMONTHLY!$A$20:$U$20,1,2))=IF(_xlfn.XLOOKUP($A102,INDIRECT("_"&amp;_xlfn.XLOOKUP(AK$2,WatchbillMONTHLY!$A$20:$U$20,OFFSET(WatchbillMONTHLY!$A$20:$U$20,1,2))),INDIRECT("_"&amp;_xlfn.XLOOKUP(AK$2,WatchbillMONTHLY!$A$20:$U$20,OFFSET(WatchbillMONTHLY!$A$20:$U$20,1,2))))=$A102,_xlfn.XLOOKUP(AK$2,WatchbillMONTHLY!$A$20:$U$20,OFFSET(WatchbillMONTHLY!$A$20:$U$20,1,2)),FALSE),TRUE,FALSE)),
IF(_xlfn.XLOOKUP(AK$2,WatchbillMONTHLY!$A$37:$U$37,OFFSET(WatchbillMONTHLY!$A$37:$U$37,1,2))=IF(_xlfn.XLOOKUP($A102,INDIRECT("_"&amp;_xlfn.XLOOKUP(AK$2,WatchbillMONTHLY!$A$37:$U$37,OFFSET(WatchbillMONTHLY!$A$37:$U$37,1,2))),INDIRECT("_"&amp;_xlfn.XLOOKUP(AK$2,WatchbillMONTHLY!$A$37:$U$37,OFFSET(WatchbillMONTHLY!$A$37:$U$37,1,2))))=$A102,_xlfn.XLOOKUP(AK$2,WatchbillMONTHLY!$A$37:$U$37,OFFSET(WatchbillMONTHLY!$A$37:$U$37,1,2)),FALSE),TRUE,FALSE)),
IF(_xlfn.XLOOKUP(AK$2,WatchbillMONTHLY!$A$54:$U$54,OFFSET(WatchbillMONTHLY!$A$54:$U$54,1,2))=IF(_xlfn.XLOOKUP($A102,INDIRECT("_"&amp;_xlfn.XLOOKUP(AK$2,WatchbillMONTHLY!$A$54:$U$54,OFFSET(WatchbillMONTHLY!$A$54:$U$54,1,2))),INDIRECT("_"&amp;_xlfn.XLOOKUP(AK$2,WatchbillMONTHLY!$A$54:$U$54,OFFSET(WatchbillMONTHLY!$A$54:$U$54,1,2))))=$A102,_xlfn.XLOOKUP(AK$2,WatchbillMONTHLY!$A$54:$U$54,OFFSET(WatchbillMONTHLY!$A$54:$U$54,1,2)),FALSE),TRUE,FALSE)),
IF(_xlfn.XLOOKUP(AK$2,WatchbillMONTHLY!$A$71:$U$71,OFFSET(WatchbillMONTHLY!$A$71:$U$71,1,2))=IF(_xlfn.XLOOKUP($A102,INDIRECT("_"&amp;_xlfn.XLOOKUP(AK$2,WatchbillMONTHLY!$A$71:$U$71,OFFSET(WatchbillMONTHLY!$A$71:$U$71,1,2))),INDIRECT("_"&amp;_xlfn.XLOOKUP(AK$2,WatchbillMONTHLY!$A$71:$U$71,OFFSET(WatchbillMONTHLY!$A$71:$U$71,1,2))))=$A102,_xlfn.XLOOKUP(AK$2,WatchbillMONTHLY!$A$71:$U$71,OFFSET(WatchbillMONTHLY!$A$71:$U$71,1,2)),FALSE),TRUE,FALSE)),
IF(_xlfn.XLOOKUP(AK$2,WatchbillMONTHLY!$A$88:$U$88,OFFSET(WatchbillMONTHLY!$A$88:$U$88,1,2))=IF(_xlfn.XLOOKUP($A102,INDIRECT("_"&amp;_xlfn.XLOOKUP(AK$2,WatchbillMONTHLY!$A$88:$U$88,OFFSET(WatchbillMONTHLY!$A$88:$U$88,1,2))),INDIRECT("_"&amp;_xlfn.XLOOKUP(AK$2,WatchbillMONTHLY!$A$88:$U$88,OFFSET(WatchbillMONTHLY!$A$88:$U$88,1,2))))=$A102,_xlfn.XLOOKUP(AK$2,WatchbillMONTHLY!$A$88:$U$88,OFFSET(WatchbillMONTHLY!$A$88:$U$88,1,2)),FALSE),TRUE,FALSE)),
FALSE),FALSE)</f>
        <v>0</v>
      </c>
      <c r="AL102" s="209" t="b" cm="1">
        <f t="array" aca="1" ref="AL102" ca="1">IF(AND($A102 &gt; 0, E102 &gt; 0,AL$2&lt;MiscFormulas!$A$5+1),
_xlfn.IFNA(
_xlfn.IFNA(
_xlfn.IFNA(
_xlfn.IFNA(
_xlfn.IFNA(
_xlfn.IFNA(
IF(_xlfn.XLOOKUP(AL$2,WatchbillMONTHLY!$A$3:$U$3,OFFSET(WatchbillMONTHLY!$A$3:$U$3,1,2))=IF(_xlfn.XLOOKUP($A102,INDIRECT("_"&amp;_xlfn.XLOOKUP(AL$2,WatchbillMONTHLY!$A$3:$U$3,OFFSET(WatchbillMONTHLY!$A$3:$U$3,1,2))),INDIRECT("_"&amp;_xlfn.XLOOKUP(AL$2,WatchbillMONTHLY!$A$3:$U$3,OFFSET(WatchbillMONTHLY!$A$3:$U$3,1,2))))=$A102,_xlfn.XLOOKUP(AL$2,WatchbillMONTHLY!$A$3:$U$3,OFFSET(WatchbillMONTHLY!$A$3:$U$3,1,2)),FALSE),TRUE,FALSE),
IF(_xlfn.XLOOKUP(AL$2,WatchbillMONTHLY!$A$20:$U$20,OFFSET(WatchbillMONTHLY!$A$20:$U$20,1,2))=IF(_xlfn.XLOOKUP($A102,INDIRECT("_"&amp;_xlfn.XLOOKUP(AL$2,WatchbillMONTHLY!$A$20:$U$20,OFFSET(WatchbillMONTHLY!$A$20:$U$20,1,2))),INDIRECT("_"&amp;_xlfn.XLOOKUP(AL$2,WatchbillMONTHLY!$A$20:$U$20,OFFSET(WatchbillMONTHLY!$A$20:$U$20,1,2))))=$A102,_xlfn.XLOOKUP(AL$2,WatchbillMONTHLY!$A$20:$U$20,OFFSET(WatchbillMONTHLY!$A$20:$U$20,1,2)),FALSE),TRUE,FALSE)),
IF(_xlfn.XLOOKUP(AL$2,WatchbillMONTHLY!$A$37:$U$37,OFFSET(WatchbillMONTHLY!$A$37:$U$37,1,2))=IF(_xlfn.XLOOKUP($A102,INDIRECT("_"&amp;_xlfn.XLOOKUP(AL$2,WatchbillMONTHLY!$A$37:$U$37,OFFSET(WatchbillMONTHLY!$A$37:$U$37,1,2))),INDIRECT("_"&amp;_xlfn.XLOOKUP(AL$2,WatchbillMONTHLY!$A$37:$U$37,OFFSET(WatchbillMONTHLY!$A$37:$U$37,1,2))))=$A102,_xlfn.XLOOKUP(AL$2,WatchbillMONTHLY!$A$37:$U$37,OFFSET(WatchbillMONTHLY!$A$37:$U$37,1,2)),FALSE),TRUE,FALSE)),
IF(_xlfn.XLOOKUP(AL$2,WatchbillMONTHLY!$A$54:$U$54,OFFSET(WatchbillMONTHLY!$A$54:$U$54,1,2))=IF(_xlfn.XLOOKUP($A102,INDIRECT("_"&amp;_xlfn.XLOOKUP(AL$2,WatchbillMONTHLY!$A$54:$U$54,OFFSET(WatchbillMONTHLY!$A$54:$U$54,1,2))),INDIRECT("_"&amp;_xlfn.XLOOKUP(AL$2,WatchbillMONTHLY!$A$54:$U$54,OFFSET(WatchbillMONTHLY!$A$54:$U$54,1,2))))=$A102,_xlfn.XLOOKUP(AL$2,WatchbillMONTHLY!$A$54:$U$54,OFFSET(WatchbillMONTHLY!$A$54:$U$54,1,2)),FALSE),TRUE,FALSE)),
IF(_xlfn.XLOOKUP(AL$2,WatchbillMONTHLY!$A$71:$U$71,OFFSET(WatchbillMONTHLY!$A$71:$U$71,1,2))=IF(_xlfn.XLOOKUP($A102,INDIRECT("_"&amp;_xlfn.XLOOKUP(AL$2,WatchbillMONTHLY!$A$71:$U$71,OFFSET(WatchbillMONTHLY!$A$71:$U$71,1,2))),INDIRECT("_"&amp;_xlfn.XLOOKUP(AL$2,WatchbillMONTHLY!$A$71:$U$71,OFFSET(WatchbillMONTHLY!$A$71:$U$71,1,2))))=$A102,_xlfn.XLOOKUP(AL$2,WatchbillMONTHLY!$A$71:$U$71,OFFSET(WatchbillMONTHLY!$A$71:$U$71,1,2)),FALSE),TRUE,FALSE)),
IF(_xlfn.XLOOKUP(AL$2,WatchbillMONTHLY!$A$88:$U$88,OFFSET(WatchbillMONTHLY!$A$88:$U$88,1,2))=IF(_xlfn.XLOOKUP($A102,INDIRECT("_"&amp;_xlfn.XLOOKUP(AL$2,WatchbillMONTHLY!$A$88:$U$88,OFFSET(WatchbillMONTHLY!$A$88:$U$88,1,2))),INDIRECT("_"&amp;_xlfn.XLOOKUP(AL$2,WatchbillMONTHLY!$A$88:$U$88,OFFSET(WatchbillMONTHLY!$A$88:$U$88,1,2))))=$A102,_xlfn.XLOOKUP(AL$2,WatchbillMONTHLY!$A$88:$U$88,OFFSET(WatchbillMONTHLY!$A$88:$U$88,1,2)),FALSE),TRUE,FALSE)),
FALSE),FALSE)</f>
        <v>0</v>
      </c>
      <c r="AM102" s="209" t="b" cm="1">
        <f t="array" aca="1" ref="AM102" ca="1">IF(AND($A102 &gt; 0, F102 &gt; 0,AM$2&lt;MiscFormulas!$A$5+1),
_xlfn.IFNA(
_xlfn.IFNA(
_xlfn.IFNA(
_xlfn.IFNA(
_xlfn.IFNA(
_xlfn.IFNA(
IF(_xlfn.XLOOKUP(AM$2,WatchbillMONTHLY!$A$3:$U$3,OFFSET(WatchbillMONTHLY!$A$3:$U$3,1,2))=IF(_xlfn.XLOOKUP($A102,INDIRECT("_"&amp;_xlfn.XLOOKUP(AM$2,WatchbillMONTHLY!$A$3:$U$3,OFFSET(WatchbillMONTHLY!$A$3:$U$3,1,2))),INDIRECT("_"&amp;_xlfn.XLOOKUP(AM$2,WatchbillMONTHLY!$A$3:$U$3,OFFSET(WatchbillMONTHLY!$A$3:$U$3,1,2))))=$A102,_xlfn.XLOOKUP(AM$2,WatchbillMONTHLY!$A$3:$U$3,OFFSET(WatchbillMONTHLY!$A$3:$U$3,1,2)),FALSE),TRUE,FALSE),
IF(_xlfn.XLOOKUP(AM$2,WatchbillMONTHLY!$A$20:$U$20,OFFSET(WatchbillMONTHLY!$A$20:$U$20,1,2))=IF(_xlfn.XLOOKUP($A102,INDIRECT("_"&amp;_xlfn.XLOOKUP(AM$2,WatchbillMONTHLY!$A$20:$U$20,OFFSET(WatchbillMONTHLY!$A$20:$U$20,1,2))),INDIRECT("_"&amp;_xlfn.XLOOKUP(AM$2,WatchbillMONTHLY!$A$20:$U$20,OFFSET(WatchbillMONTHLY!$A$20:$U$20,1,2))))=$A102,_xlfn.XLOOKUP(AM$2,WatchbillMONTHLY!$A$20:$U$20,OFFSET(WatchbillMONTHLY!$A$20:$U$20,1,2)),FALSE),TRUE,FALSE)),
IF(_xlfn.XLOOKUP(AM$2,WatchbillMONTHLY!$A$37:$U$37,OFFSET(WatchbillMONTHLY!$A$37:$U$37,1,2))=IF(_xlfn.XLOOKUP($A102,INDIRECT("_"&amp;_xlfn.XLOOKUP(AM$2,WatchbillMONTHLY!$A$37:$U$37,OFFSET(WatchbillMONTHLY!$A$37:$U$37,1,2))),INDIRECT("_"&amp;_xlfn.XLOOKUP(AM$2,WatchbillMONTHLY!$A$37:$U$37,OFFSET(WatchbillMONTHLY!$A$37:$U$37,1,2))))=$A102,_xlfn.XLOOKUP(AM$2,WatchbillMONTHLY!$A$37:$U$37,OFFSET(WatchbillMONTHLY!$A$37:$U$37,1,2)),FALSE),TRUE,FALSE)),
IF(_xlfn.XLOOKUP(AM$2,WatchbillMONTHLY!$A$54:$U$54,OFFSET(WatchbillMONTHLY!$A$54:$U$54,1,2))=IF(_xlfn.XLOOKUP($A102,INDIRECT("_"&amp;_xlfn.XLOOKUP(AM$2,WatchbillMONTHLY!$A$54:$U$54,OFFSET(WatchbillMONTHLY!$A$54:$U$54,1,2))),INDIRECT("_"&amp;_xlfn.XLOOKUP(AM$2,WatchbillMONTHLY!$A$54:$U$54,OFFSET(WatchbillMONTHLY!$A$54:$U$54,1,2))))=$A102,_xlfn.XLOOKUP(AM$2,WatchbillMONTHLY!$A$54:$U$54,OFFSET(WatchbillMONTHLY!$A$54:$U$54,1,2)),FALSE),TRUE,FALSE)),
IF(_xlfn.XLOOKUP(AM$2,WatchbillMONTHLY!$A$71:$U$71,OFFSET(WatchbillMONTHLY!$A$71:$U$71,1,2))=IF(_xlfn.XLOOKUP($A102,INDIRECT("_"&amp;_xlfn.XLOOKUP(AM$2,WatchbillMONTHLY!$A$71:$U$71,OFFSET(WatchbillMONTHLY!$A$71:$U$71,1,2))),INDIRECT("_"&amp;_xlfn.XLOOKUP(AM$2,WatchbillMONTHLY!$A$71:$U$71,OFFSET(WatchbillMONTHLY!$A$71:$U$71,1,2))))=$A102,_xlfn.XLOOKUP(AM$2,WatchbillMONTHLY!$A$71:$U$71,OFFSET(WatchbillMONTHLY!$A$71:$U$71,1,2)),FALSE),TRUE,FALSE)),
IF(_xlfn.XLOOKUP(AM$2,WatchbillMONTHLY!$A$88:$U$88,OFFSET(WatchbillMONTHLY!$A$88:$U$88,1,2))=IF(_xlfn.XLOOKUP($A102,INDIRECT("_"&amp;_xlfn.XLOOKUP(AM$2,WatchbillMONTHLY!$A$88:$U$88,OFFSET(WatchbillMONTHLY!$A$88:$U$88,1,2))),INDIRECT("_"&amp;_xlfn.XLOOKUP(AM$2,WatchbillMONTHLY!$A$88:$U$88,OFFSET(WatchbillMONTHLY!$A$88:$U$88,1,2))))=$A102,_xlfn.XLOOKUP(AM$2,WatchbillMONTHLY!$A$88:$U$88,OFFSET(WatchbillMONTHLY!$A$88:$U$88,1,2)),FALSE),TRUE,FALSE)),
FALSE),FALSE)</f>
        <v>0</v>
      </c>
      <c r="AN102" s="209" t="b" cm="1">
        <f t="array" aca="1" ref="AN102" ca="1">IF(AND($A102 &gt; 0, G102 &gt; 0,AN$2&lt;MiscFormulas!$A$5+1),
_xlfn.IFNA(
_xlfn.IFNA(
_xlfn.IFNA(
_xlfn.IFNA(
_xlfn.IFNA(
_xlfn.IFNA(
IF(_xlfn.XLOOKUP(AN$2,WatchbillMONTHLY!$A$3:$U$3,OFFSET(WatchbillMONTHLY!$A$3:$U$3,1,2))=IF(_xlfn.XLOOKUP($A102,INDIRECT("_"&amp;_xlfn.XLOOKUP(AN$2,WatchbillMONTHLY!$A$3:$U$3,OFFSET(WatchbillMONTHLY!$A$3:$U$3,1,2))),INDIRECT("_"&amp;_xlfn.XLOOKUP(AN$2,WatchbillMONTHLY!$A$3:$U$3,OFFSET(WatchbillMONTHLY!$A$3:$U$3,1,2))))=$A102,_xlfn.XLOOKUP(AN$2,WatchbillMONTHLY!$A$3:$U$3,OFFSET(WatchbillMONTHLY!$A$3:$U$3,1,2)),FALSE),TRUE,FALSE),
IF(_xlfn.XLOOKUP(AN$2,WatchbillMONTHLY!$A$20:$U$20,OFFSET(WatchbillMONTHLY!$A$20:$U$20,1,2))=IF(_xlfn.XLOOKUP($A102,INDIRECT("_"&amp;_xlfn.XLOOKUP(AN$2,WatchbillMONTHLY!$A$20:$U$20,OFFSET(WatchbillMONTHLY!$A$20:$U$20,1,2))),INDIRECT("_"&amp;_xlfn.XLOOKUP(AN$2,WatchbillMONTHLY!$A$20:$U$20,OFFSET(WatchbillMONTHLY!$A$20:$U$20,1,2))))=$A102,_xlfn.XLOOKUP(AN$2,WatchbillMONTHLY!$A$20:$U$20,OFFSET(WatchbillMONTHLY!$A$20:$U$20,1,2)),FALSE),TRUE,FALSE)),
IF(_xlfn.XLOOKUP(AN$2,WatchbillMONTHLY!$A$37:$U$37,OFFSET(WatchbillMONTHLY!$A$37:$U$37,1,2))=IF(_xlfn.XLOOKUP($A102,INDIRECT("_"&amp;_xlfn.XLOOKUP(AN$2,WatchbillMONTHLY!$A$37:$U$37,OFFSET(WatchbillMONTHLY!$A$37:$U$37,1,2))),INDIRECT("_"&amp;_xlfn.XLOOKUP(AN$2,WatchbillMONTHLY!$A$37:$U$37,OFFSET(WatchbillMONTHLY!$A$37:$U$37,1,2))))=$A102,_xlfn.XLOOKUP(AN$2,WatchbillMONTHLY!$A$37:$U$37,OFFSET(WatchbillMONTHLY!$A$37:$U$37,1,2)),FALSE),TRUE,FALSE)),
IF(_xlfn.XLOOKUP(AN$2,WatchbillMONTHLY!$A$54:$U$54,OFFSET(WatchbillMONTHLY!$A$54:$U$54,1,2))=IF(_xlfn.XLOOKUP($A102,INDIRECT("_"&amp;_xlfn.XLOOKUP(AN$2,WatchbillMONTHLY!$A$54:$U$54,OFFSET(WatchbillMONTHLY!$A$54:$U$54,1,2))),INDIRECT("_"&amp;_xlfn.XLOOKUP(AN$2,WatchbillMONTHLY!$A$54:$U$54,OFFSET(WatchbillMONTHLY!$A$54:$U$54,1,2))))=$A102,_xlfn.XLOOKUP(AN$2,WatchbillMONTHLY!$A$54:$U$54,OFFSET(WatchbillMONTHLY!$A$54:$U$54,1,2)),FALSE),TRUE,FALSE)),
IF(_xlfn.XLOOKUP(AN$2,WatchbillMONTHLY!$A$71:$U$71,OFFSET(WatchbillMONTHLY!$A$71:$U$71,1,2))=IF(_xlfn.XLOOKUP($A102,INDIRECT("_"&amp;_xlfn.XLOOKUP(AN$2,WatchbillMONTHLY!$A$71:$U$71,OFFSET(WatchbillMONTHLY!$A$71:$U$71,1,2))),INDIRECT("_"&amp;_xlfn.XLOOKUP(AN$2,WatchbillMONTHLY!$A$71:$U$71,OFFSET(WatchbillMONTHLY!$A$71:$U$71,1,2))))=$A102,_xlfn.XLOOKUP(AN$2,WatchbillMONTHLY!$A$71:$U$71,OFFSET(WatchbillMONTHLY!$A$71:$U$71,1,2)),FALSE),TRUE,FALSE)),
IF(_xlfn.XLOOKUP(AN$2,WatchbillMONTHLY!$A$88:$U$88,OFFSET(WatchbillMONTHLY!$A$88:$U$88,1,2))=IF(_xlfn.XLOOKUP($A102,INDIRECT("_"&amp;_xlfn.XLOOKUP(AN$2,WatchbillMONTHLY!$A$88:$U$88,OFFSET(WatchbillMONTHLY!$A$88:$U$88,1,2))),INDIRECT("_"&amp;_xlfn.XLOOKUP(AN$2,WatchbillMONTHLY!$A$88:$U$88,OFFSET(WatchbillMONTHLY!$A$88:$U$88,1,2))))=$A102,_xlfn.XLOOKUP(AN$2,WatchbillMONTHLY!$A$88:$U$88,OFFSET(WatchbillMONTHLY!$A$88:$U$88,1,2)),FALSE),TRUE,FALSE)),
FALSE),FALSE)</f>
        <v>0</v>
      </c>
      <c r="AO102" s="209" t="b" cm="1">
        <f t="array" aca="1" ref="AO102" ca="1">IF(AND($A102 &gt; 0, H102 &gt; 0,AO$2&lt;MiscFormulas!$A$5+1),
_xlfn.IFNA(
_xlfn.IFNA(
_xlfn.IFNA(
_xlfn.IFNA(
_xlfn.IFNA(
_xlfn.IFNA(
IF(_xlfn.XLOOKUP(AO$2,WatchbillMONTHLY!$A$3:$U$3,OFFSET(WatchbillMONTHLY!$A$3:$U$3,1,2))=IF(_xlfn.XLOOKUP($A102,INDIRECT("_"&amp;_xlfn.XLOOKUP(AO$2,WatchbillMONTHLY!$A$3:$U$3,OFFSET(WatchbillMONTHLY!$A$3:$U$3,1,2))),INDIRECT("_"&amp;_xlfn.XLOOKUP(AO$2,WatchbillMONTHLY!$A$3:$U$3,OFFSET(WatchbillMONTHLY!$A$3:$U$3,1,2))))=$A102,_xlfn.XLOOKUP(AO$2,WatchbillMONTHLY!$A$3:$U$3,OFFSET(WatchbillMONTHLY!$A$3:$U$3,1,2)),FALSE),TRUE,FALSE),
IF(_xlfn.XLOOKUP(AO$2,WatchbillMONTHLY!$A$20:$U$20,OFFSET(WatchbillMONTHLY!$A$20:$U$20,1,2))=IF(_xlfn.XLOOKUP($A102,INDIRECT("_"&amp;_xlfn.XLOOKUP(AO$2,WatchbillMONTHLY!$A$20:$U$20,OFFSET(WatchbillMONTHLY!$A$20:$U$20,1,2))),INDIRECT("_"&amp;_xlfn.XLOOKUP(AO$2,WatchbillMONTHLY!$A$20:$U$20,OFFSET(WatchbillMONTHLY!$A$20:$U$20,1,2))))=$A102,_xlfn.XLOOKUP(AO$2,WatchbillMONTHLY!$A$20:$U$20,OFFSET(WatchbillMONTHLY!$A$20:$U$20,1,2)),FALSE),TRUE,FALSE)),
IF(_xlfn.XLOOKUP(AO$2,WatchbillMONTHLY!$A$37:$U$37,OFFSET(WatchbillMONTHLY!$A$37:$U$37,1,2))=IF(_xlfn.XLOOKUP($A102,INDIRECT("_"&amp;_xlfn.XLOOKUP(AO$2,WatchbillMONTHLY!$A$37:$U$37,OFFSET(WatchbillMONTHLY!$A$37:$U$37,1,2))),INDIRECT("_"&amp;_xlfn.XLOOKUP(AO$2,WatchbillMONTHLY!$A$37:$U$37,OFFSET(WatchbillMONTHLY!$A$37:$U$37,1,2))))=$A102,_xlfn.XLOOKUP(AO$2,WatchbillMONTHLY!$A$37:$U$37,OFFSET(WatchbillMONTHLY!$A$37:$U$37,1,2)),FALSE),TRUE,FALSE)),
IF(_xlfn.XLOOKUP(AO$2,WatchbillMONTHLY!$A$54:$U$54,OFFSET(WatchbillMONTHLY!$A$54:$U$54,1,2))=IF(_xlfn.XLOOKUP($A102,INDIRECT("_"&amp;_xlfn.XLOOKUP(AO$2,WatchbillMONTHLY!$A$54:$U$54,OFFSET(WatchbillMONTHLY!$A$54:$U$54,1,2))),INDIRECT("_"&amp;_xlfn.XLOOKUP(AO$2,WatchbillMONTHLY!$A$54:$U$54,OFFSET(WatchbillMONTHLY!$A$54:$U$54,1,2))))=$A102,_xlfn.XLOOKUP(AO$2,WatchbillMONTHLY!$A$54:$U$54,OFFSET(WatchbillMONTHLY!$A$54:$U$54,1,2)),FALSE),TRUE,FALSE)),
IF(_xlfn.XLOOKUP(AO$2,WatchbillMONTHLY!$A$71:$U$71,OFFSET(WatchbillMONTHLY!$A$71:$U$71,1,2))=IF(_xlfn.XLOOKUP($A102,INDIRECT("_"&amp;_xlfn.XLOOKUP(AO$2,WatchbillMONTHLY!$A$71:$U$71,OFFSET(WatchbillMONTHLY!$A$71:$U$71,1,2))),INDIRECT("_"&amp;_xlfn.XLOOKUP(AO$2,WatchbillMONTHLY!$A$71:$U$71,OFFSET(WatchbillMONTHLY!$A$71:$U$71,1,2))))=$A102,_xlfn.XLOOKUP(AO$2,WatchbillMONTHLY!$A$71:$U$71,OFFSET(WatchbillMONTHLY!$A$71:$U$71,1,2)),FALSE),TRUE,FALSE)),
IF(_xlfn.XLOOKUP(AO$2,WatchbillMONTHLY!$A$88:$U$88,OFFSET(WatchbillMONTHLY!$A$88:$U$88,1,2))=IF(_xlfn.XLOOKUP($A102,INDIRECT("_"&amp;_xlfn.XLOOKUP(AO$2,WatchbillMONTHLY!$A$88:$U$88,OFFSET(WatchbillMONTHLY!$A$88:$U$88,1,2))),INDIRECT("_"&amp;_xlfn.XLOOKUP(AO$2,WatchbillMONTHLY!$A$88:$U$88,OFFSET(WatchbillMONTHLY!$A$88:$U$88,1,2))))=$A102,_xlfn.XLOOKUP(AO$2,WatchbillMONTHLY!$A$88:$U$88,OFFSET(WatchbillMONTHLY!$A$88:$U$88,1,2)),FALSE),TRUE,FALSE)),
FALSE),FALSE)</f>
        <v>0</v>
      </c>
      <c r="AP102" s="209" t="b" cm="1">
        <f t="array" aca="1" ref="AP102" ca="1">IF(AND($A102 &gt; 0, I102 &gt; 0,AP$2&lt;MiscFormulas!$A$5+1),
_xlfn.IFNA(
_xlfn.IFNA(
_xlfn.IFNA(
_xlfn.IFNA(
_xlfn.IFNA(
_xlfn.IFNA(
IF(_xlfn.XLOOKUP(AP$2,WatchbillMONTHLY!$A$3:$U$3,OFFSET(WatchbillMONTHLY!$A$3:$U$3,1,2))=IF(_xlfn.XLOOKUP($A102,INDIRECT("_"&amp;_xlfn.XLOOKUP(AP$2,WatchbillMONTHLY!$A$3:$U$3,OFFSET(WatchbillMONTHLY!$A$3:$U$3,1,2))),INDIRECT("_"&amp;_xlfn.XLOOKUP(AP$2,WatchbillMONTHLY!$A$3:$U$3,OFFSET(WatchbillMONTHLY!$A$3:$U$3,1,2))))=$A102,_xlfn.XLOOKUP(AP$2,WatchbillMONTHLY!$A$3:$U$3,OFFSET(WatchbillMONTHLY!$A$3:$U$3,1,2)),FALSE),TRUE,FALSE),
IF(_xlfn.XLOOKUP(AP$2,WatchbillMONTHLY!$A$20:$U$20,OFFSET(WatchbillMONTHLY!$A$20:$U$20,1,2))=IF(_xlfn.XLOOKUP($A102,INDIRECT("_"&amp;_xlfn.XLOOKUP(AP$2,WatchbillMONTHLY!$A$20:$U$20,OFFSET(WatchbillMONTHLY!$A$20:$U$20,1,2))),INDIRECT("_"&amp;_xlfn.XLOOKUP(AP$2,WatchbillMONTHLY!$A$20:$U$20,OFFSET(WatchbillMONTHLY!$A$20:$U$20,1,2))))=$A102,_xlfn.XLOOKUP(AP$2,WatchbillMONTHLY!$A$20:$U$20,OFFSET(WatchbillMONTHLY!$A$20:$U$20,1,2)),FALSE),TRUE,FALSE)),
IF(_xlfn.XLOOKUP(AP$2,WatchbillMONTHLY!$A$37:$U$37,OFFSET(WatchbillMONTHLY!$A$37:$U$37,1,2))=IF(_xlfn.XLOOKUP($A102,INDIRECT("_"&amp;_xlfn.XLOOKUP(AP$2,WatchbillMONTHLY!$A$37:$U$37,OFFSET(WatchbillMONTHLY!$A$37:$U$37,1,2))),INDIRECT("_"&amp;_xlfn.XLOOKUP(AP$2,WatchbillMONTHLY!$A$37:$U$37,OFFSET(WatchbillMONTHLY!$A$37:$U$37,1,2))))=$A102,_xlfn.XLOOKUP(AP$2,WatchbillMONTHLY!$A$37:$U$37,OFFSET(WatchbillMONTHLY!$A$37:$U$37,1,2)),FALSE),TRUE,FALSE)),
IF(_xlfn.XLOOKUP(AP$2,WatchbillMONTHLY!$A$54:$U$54,OFFSET(WatchbillMONTHLY!$A$54:$U$54,1,2))=IF(_xlfn.XLOOKUP($A102,INDIRECT("_"&amp;_xlfn.XLOOKUP(AP$2,WatchbillMONTHLY!$A$54:$U$54,OFFSET(WatchbillMONTHLY!$A$54:$U$54,1,2))),INDIRECT("_"&amp;_xlfn.XLOOKUP(AP$2,WatchbillMONTHLY!$A$54:$U$54,OFFSET(WatchbillMONTHLY!$A$54:$U$54,1,2))))=$A102,_xlfn.XLOOKUP(AP$2,WatchbillMONTHLY!$A$54:$U$54,OFFSET(WatchbillMONTHLY!$A$54:$U$54,1,2)),FALSE),TRUE,FALSE)),
IF(_xlfn.XLOOKUP(AP$2,WatchbillMONTHLY!$A$71:$U$71,OFFSET(WatchbillMONTHLY!$A$71:$U$71,1,2))=IF(_xlfn.XLOOKUP($A102,INDIRECT("_"&amp;_xlfn.XLOOKUP(AP$2,WatchbillMONTHLY!$A$71:$U$71,OFFSET(WatchbillMONTHLY!$A$71:$U$71,1,2))),INDIRECT("_"&amp;_xlfn.XLOOKUP(AP$2,WatchbillMONTHLY!$A$71:$U$71,OFFSET(WatchbillMONTHLY!$A$71:$U$71,1,2))))=$A102,_xlfn.XLOOKUP(AP$2,WatchbillMONTHLY!$A$71:$U$71,OFFSET(WatchbillMONTHLY!$A$71:$U$71,1,2)),FALSE),TRUE,FALSE)),
IF(_xlfn.XLOOKUP(AP$2,WatchbillMONTHLY!$A$88:$U$88,OFFSET(WatchbillMONTHLY!$A$88:$U$88,1,2))=IF(_xlfn.XLOOKUP($A102,INDIRECT("_"&amp;_xlfn.XLOOKUP(AP$2,WatchbillMONTHLY!$A$88:$U$88,OFFSET(WatchbillMONTHLY!$A$88:$U$88,1,2))),INDIRECT("_"&amp;_xlfn.XLOOKUP(AP$2,WatchbillMONTHLY!$A$88:$U$88,OFFSET(WatchbillMONTHLY!$A$88:$U$88,1,2))))=$A102,_xlfn.XLOOKUP(AP$2,WatchbillMONTHLY!$A$88:$U$88,OFFSET(WatchbillMONTHLY!$A$88:$U$88,1,2)),FALSE),TRUE,FALSE)),
FALSE),FALSE)</f>
        <v>0</v>
      </c>
      <c r="AQ102" s="209" t="b" cm="1">
        <f t="array" aca="1" ref="AQ102" ca="1">IF(AND($A102 &gt; 0, J102 &gt; 0,AQ$2&lt;MiscFormulas!$A$5+1),
_xlfn.IFNA(
_xlfn.IFNA(
_xlfn.IFNA(
_xlfn.IFNA(
_xlfn.IFNA(
_xlfn.IFNA(
IF(_xlfn.XLOOKUP(AQ$2,WatchbillMONTHLY!$A$3:$U$3,OFFSET(WatchbillMONTHLY!$A$3:$U$3,1,2))=IF(_xlfn.XLOOKUP($A102,INDIRECT("_"&amp;_xlfn.XLOOKUP(AQ$2,WatchbillMONTHLY!$A$3:$U$3,OFFSET(WatchbillMONTHLY!$A$3:$U$3,1,2))),INDIRECT("_"&amp;_xlfn.XLOOKUP(AQ$2,WatchbillMONTHLY!$A$3:$U$3,OFFSET(WatchbillMONTHLY!$A$3:$U$3,1,2))))=$A102,_xlfn.XLOOKUP(AQ$2,WatchbillMONTHLY!$A$3:$U$3,OFFSET(WatchbillMONTHLY!$A$3:$U$3,1,2)),FALSE),TRUE,FALSE),
IF(_xlfn.XLOOKUP(AQ$2,WatchbillMONTHLY!$A$20:$U$20,OFFSET(WatchbillMONTHLY!$A$20:$U$20,1,2))=IF(_xlfn.XLOOKUP($A102,INDIRECT("_"&amp;_xlfn.XLOOKUP(AQ$2,WatchbillMONTHLY!$A$20:$U$20,OFFSET(WatchbillMONTHLY!$A$20:$U$20,1,2))),INDIRECT("_"&amp;_xlfn.XLOOKUP(AQ$2,WatchbillMONTHLY!$A$20:$U$20,OFFSET(WatchbillMONTHLY!$A$20:$U$20,1,2))))=$A102,_xlfn.XLOOKUP(AQ$2,WatchbillMONTHLY!$A$20:$U$20,OFFSET(WatchbillMONTHLY!$A$20:$U$20,1,2)),FALSE),TRUE,FALSE)),
IF(_xlfn.XLOOKUP(AQ$2,WatchbillMONTHLY!$A$37:$U$37,OFFSET(WatchbillMONTHLY!$A$37:$U$37,1,2))=IF(_xlfn.XLOOKUP($A102,INDIRECT("_"&amp;_xlfn.XLOOKUP(AQ$2,WatchbillMONTHLY!$A$37:$U$37,OFFSET(WatchbillMONTHLY!$A$37:$U$37,1,2))),INDIRECT("_"&amp;_xlfn.XLOOKUP(AQ$2,WatchbillMONTHLY!$A$37:$U$37,OFFSET(WatchbillMONTHLY!$A$37:$U$37,1,2))))=$A102,_xlfn.XLOOKUP(AQ$2,WatchbillMONTHLY!$A$37:$U$37,OFFSET(WatchbillMONTHLY!$A$37:$U$37,1,2)),FALSE),TRUE,FALSE)),
IF(_xlfn.XLOOKUP(AQ$2,WatchbillMONTHLY!$A$54:$U$54,OFFSET(WatchbillMONTHLY!$A$54:$U$54,1,2))=IF(_xlfn.XLOOKUP($A102,INDIRECT("_"&amp;_xlfn.XLOOKUP(AQ$2,WatchbillMONTHLY!$A$54:$U$54,OFFSET(WatchbillMONTHLY!$A$54:$U$54,1,2))),INDIRECT("_"&amp;_xlfn.XLOOKUP(AQ$2,WatchbillMONTHLY!$A$54:$U$54,OFFSET(WatchbillMONTHLY!$A$54:$U$54,1,2))))=$A102,_xlfn.XLOOKUP(AQ$2,WatchbillMONTHLY!$A$54:$U$54,OFFSET(WatchbillMONTHLY!$A$54:$U$54,1,2)),FALSE),TRUE,FALSE)),
IF(_xlfn.XLOOKUP(AQ$2,WatchbillMONTHLY!$A$71:$U$71,OFFSET(WatchbillMONTHLY!$A$71:$U$71,1,2))=IF(_xlfn.XLOOKUP($A102,INDIRECT("_"&amp;_xlfn.XLOOKUP(AQ$2,WatchbillMONTHLY!$A$71:$U$71,OFFSET(WatchbillMONTHLY!$A$71:$U$71,1,2))),INDIRECT("_"&amp;_xlfn.XLOOKUP(AQ$2,WatchbillMONTHLY!$A$71:$U$71,OFFSET(WatchbillMONTHLY!$A$71:$U$71,1,2))))=$A102,_xlfn.XLOOKUP(AQ$2,WatchbillMONTHLY!$A$71:$U$71,OFFSET(WatchbillMONTHLY!$A$71:$U$71,1,2)),FALSE),TRUE,FALSE)),
IF(_xlfn.XLOOKUP(AQ$2,WatchbillMONTHLY!$A$88:$U$88,OFFSET(WatchbillMONTHLY!$A$88:$U$88,1,2))=IF(_xlfn.XLOOKUP($A102,INDIRECT("_"&amp;_xlfn.XLOOKUP(AQ$2,WatchbillMONTHLY!$A$88:$U$88,OFFSET(WatchbillMONTHLY!$A$88:$U$88,1,2))),INDIRECT("_"&amp;_xlfn.XLOOKUP(AQ$2,WatchbillMONTHLY!$A$88:$U$88,OFFSET(WatchbillMONTHLY!$A$88:$U$88,1,2))))=$A102,_xlfn.XLOOKUP(AQ$2,WatchbillMONTHLY!$A$88:$U$88,OFFSET(WatchbillMONTHLY!$A$88:$U$88,1,2)),FALSE),TRUE,FALSE)),
FALSE),FALSE)</f>
        <v>0</v>
      </c>
      <c r="AR102" s="209" t="b" cm="1">
        <f t="array" aca="1" ref="AR102" ca="1">IF(AND($A102 &gt; 0, K102 &gt; 0,AR$2&lt;MiscFormulas!$A$5+1),
_xlfn.IFNA(
_xlfn.IFNA(
_xlfn.IFNA(
_xlfn.IFNA(
_xlfn.IFNA(
_xlfn.IFNA(
IF(_xlfn.XLOOKUP(AR$2,WatchbillMONTHLY!$A$3:$U$3,OFFSET(WatchbillMONTHLY!$A$3:$U$3,1,2))=IF(_xlfn.XLOOKUP($A102,INDIRECT("_"&amp;_xlfn.XLOOKUP(AR$2,WatchbillMONTHLY!$A$3:$U$3,OFFSET(WatchbillMONTHLY!$A$3:$U$3,1,2))),INDIRECT("_"&amp;_xlfn.XLOOKUP(AR$2,WatchbillMONTHLY!$A$3:$U$3,OFFSET(WatchbillMONTHLY!$A$3:$U$3,1,2))))=$A102,_xlfn.XLOOKUP(AR$2,WatchbillMONTHLY!$A$3:$U$3,OFFSET(WatchbillMONTHLY!$A$3:$U$3,1,2)),FALSE),TRUE,FALSE),
IF(_xlfn.XLOOKUP(AR$2,WatchbillMONTHLY!$A$20:$U$20,OFFSET(WatchbillMONTHLY!$A$20:$U$20,1,2))=IF(_xlfn.XLOOKUP($A102,INDIRECT("_"&amp;_xlfn.XLOOKUP(AR$2,WatchbillMONTHLY!$A$20:$U$20,OFFSET(WatchbillMONTHLY!$A$20:$U$20,1,2))),INDIRECT("_"&amp;_xlfn.XLOOKUP(AR$2,WatchbillMONTHLY!$A$20:$U$20,OFFSET(WatchbillMONTHLY!$A$20:$U$20,1,2))))=$A102,_xlfn.XLOOKUP(AR$2,WatchbillMONTHLY!$A$20:$U$20,OFFSET(WatchbillMONTHLY!$A$20:$U$20,1,2)),FALSE),TRUE,FALSE)),
IF(_xlfn.XLOOKUP(AR$2,WatchbillMONTHLY!$A$37:$U$37,OFFSET(WatchbillMONTHLY!$A$37:$U$37,1,2))=IF(_xlfn.XLOOKUP($A102,INDIRECT("_"&amp;_xlfn.XLOOKUP(AR$2,WatchbillMONTHLY!$A$37:$U$37,OFFSET(WatchbillMONTHLY!$A$37:$U$37,1,2))),INDIRECT("_"&amp;_xlfn.XLOOKUP(AR$2,WatchbillMONTHLY!$A$37:$U$37,OFFSET(WatchbillMONTHLY!$A$37:$U$37,1,2))))=$A102,_xlfn.XLOOKUP(AR$2,WatchbillMONTHLY!$A$37:$U$37,OFFSET(WatchbillMONTHLY!$A$37:$U$37,1,2)),FALSE),TRUE,FALSE)),
IF(_xlfn.XLOOKUP(AR$2,WatchbillMONTHLY!$A$54:$U$54,OFFSET(WatchbillMONTHLY!$A$54:$U$54,1,2))=IF(_xlfn.XLOOKUP($A102,INDIRECT("_"&amp;_xlfn.XLOOKUP(AR$2,WatchbillMONTHLY!$A$54:$U$54,OFFSET(WatchbillMONTHLY!$A$54:$U$54,1,2))),INDIRECT("_"&amp;_xlfn.XLOOKUP(AR$2,WatchbillMONTHLY!$A$54:$U$54,OFFSET(WatchbillMONTHLY!$A$54:$U$54,1,2))))=$A102,_xlfn.XLOOKUP(AR$2,WatchbillMONTHLY!$A$54:$U$54,OFFSET(WatchbillMONTHLY!$A$54:$U$54,1,2)),FALSE),TRUE,FALSE)),
IF(_xlfn.XLOOKUP(AR$2,WatchbillMONTHLY!$A$71:$U$71,OFFSET(WatchbillMONTHLY!$A$71:$U$71,1,2))=IF(_xlfn.XLOOKUP($A102,INDIRECT("_"&amp;_xlfn.XLOOKUP(AR$2,WatchbillMONTHLY!$A$71:$U$71,OFFSET(WatchbillMONTHLY!$A$71:$U$71,1,2))),INDIRECT("_"&amp;_xlfn.XLOOKUP(AR$2,WatchbillMONTHLY!$A$71:$U$71,OFFSET(WatchbillMONTHLY!$A$71:$U$71,1,2))))=$A102,_xlfn.XLOOKUP(AR$2,WatchbillMONTHLY!$A$71:$U$71,OFFSET(WatchbillMONTHLY!$A$71:$U$71,1,2)),FALSE),TRUE,FALSE)),
IF(_xlfn.XLOOKUP(AR$2,WatchbillMONTHLY!$A$88:$U$88,OFFSET(WatchbillMONTHLY!$A$88:$U$88,1,2))=IF(_xlfn.XLOOKUP($A102,INDIRECT("_"&amp;_xlfn.XLOOKUP(AR$2,WatchbillMONTHLY!$A$88:$U$88,OFFSET(WatchbillMONTHLY!$A$88:$U$88,1,2))),INDIRECT("_"&amp;_xlfn.XLOOKUP(AR$2,WatchbillMONTHLY!$A$88:$U$88,OFFSET(WatchbillMONTHLY!$A$88:$U$88,1,2))))=$A102,_xlfn.XLOOKUP(AR$2,WatchbillMONTHLY!$A$88:$U$88,OFFSET(WatchbillMONTHLY!$A$88:$U$88,1,2)),FALSE),TRUE,FALSE)),
FALSE),FALSE)</f>
        <v>0</v>
      </c>
      <c r="AS102" s="209" t="b" cm="1">
        <f t="array" aca="1" ref="AS102" ca="1">IF(AND($A102 &gt; 0, L102 &gt; 0,AS$2&lt;MiscFormulas!$A$5+1),
_xlfn.IFNA(
_xlfn.IFNA(
_xlfn.IFNA(
_xlfn.IFNA(
_xlfn.IFNA(
_xlfn.IFNA(
IF(_xlfn.XLOOKUP(AS$2,WatchbillMONTHLY!$A$3:$U$3,OFFSET(WatchbillMONTHLY!$A$3:$U$3,1,2))=IF(_xlfn.XLOOKUP($A102,INDIRECT("_"&amp;_xlfn.XLOOKUP(AS$2,WatchbillMONTHLY!$A$3:$U$3,OFFSET(WatchbillMONTHLY!$A$3:$U$3,1,2))),INDIRECT("_"&amp;_xlfn.XLOOKUP(AS$2,WatchbillMONTHLY!$A$3:$U$3,OFFSET(WatchbillMONTHLY!$A$3:$U$3,1,2))))=$A102,_xlfn.XLOOKUP(AS$2,WatchbillMONTHLY!$A$3:$U$3,OFFSET(WatchbillMONTHLY!$A$3:$U$3,1,2)),FALSE),TRUE,FALSE),
IF(_xlfn.XLOOKUP(AS$2,WatchbillMONTHLY!$A$20:$U$20,OFFSET(WatchbillMONTHLY!$A$20:$U$20,1,2))=IF(_xlfn.XLOOKUP($A102,INDIRECT("_"&amp;_xlfn.XLOOKUP(AS$2,WatchbillMONTHLY!$A$20:$U$20,OFFSET(WatchbillMONTHLY!$A$20:$U$20,1,2))),INDIRECT("_"&amp;_xlfn.XLOOKUP(AS$2,WatchbillMONTHLY!$A$20:$U$20,OFFSET(WatchbillMONTHLY!$A$20:$U$20,1,2))))=$A102,_xlfn.XLOOKUP(AS$2,WatchbillMONTHLY!$A$20:$U$20,OFFSET(WatchbillMONTHLY!$A$20:$U$20,1,2)),FALSE),TRUE,FALSE)),
IF(_xlfn.XLOOKUP(AS$2,WatchbillMONTHLY!$A$37:$U$37,OFFSET(WatchbillMONTHLY!$A$37:$U$37,1,2))=IF(_xlfn.XLOOKUP($A102,INDIRECT("_"&amp;_xlfn.XLOOKUP(AS$2,WatchbillMONTHLY!$A$37:$U$37,OFFSET(WatchbillMONTHLY!$A$37:$U$37,1,2))),INDIRECT("_"&amp;_xlfn.XLOOKUP(AS$2,WatchbillMONTHLY!$A$37:$U$37,OFFSET(WatchbillMONTHLY!$A$37:$U$37,1,2))))=$A102,_xlfn.XLOOKUP(AS$2,WatchbillMONTHLY!$A$37:$U$37,OFFSET(WatchbillMONTHLY!$A$37:$U$37,1,2)),FALSE),TRUE,FALSE)),
IF(_xlfn.XLOOKUP(AS$2,WatchbillMONTHLY!$A$54:$U$54,OFFSET(WatchbillMONTHLY!$A$54:$U$54,1,2))=IF(_xlfn.XLOOKUP($A102,INDIRECT("_"&amp;_xlfn.XLOOKUP(AS$2,WatchbillMONTHLY!$A$54:$U$54,OFFSET(WatchbillMONTHLY!$A$54:$U$54,1,2))),INDIRECT("_"&amp;_xlfn.XLOOKUP(AS$2,WatchbillMONTHLY!$A$54:$U$54,OFFSET(WatchbillMONTHLY!$A$54:$U$54,1,2))))=$A102,_xlfn.XLOOKUP(AS$2,WatchbillMONTHLY!$A$54:$U$54,OFFSET(WatchbillMONTHLY!$A$54:$U$54,1,2)),FALSE),TRUE,FALSE)),
IF(_xlfn.XLOOKUP(AS$2,WatchbillMONTHLY!$A$71:$U$71,OFFSET(WatchbillMONTHLY!$A$71:$U$71,1,2))=IF(_xlfn.XLOOKUP($A102,INDIRECT("_"&amp;_xlfn.XLOOKUP(AS$2,WatchbillMONTHLY!$A$71:$U$71,OFFSET(WatchbillMONTHLY!$A$71:$U$71,1,2))),INDIRECT("_"&amp;_xlfn.XLOOKUP(AS$2,WatchbillMONTHLY!$A$71:$U$71,OFFSET(WatchbillMONTHLY!$A$71:$U$71,1,2))))=$A102,_xlfn.XLOOKUP(AS$2,WatchbillMONTHLY!$A$71:$U$71,OFFSET(WatchbillMONTHLY!$A$71:$U$71,1,2)),FALSE),TRUE,FALSE)),
IF(_xlfn.XLOOKUP(AS$2,WatchbillMONTHLY!$A$88:$U$88,OFFSET(WatchbillMONTHLY!$A$88:$U$88,1,2))=IF(_xlfn.XLOOKUP($A102,INDIRECT("_"&amp;_xlfn.XLOOKUP(AS$2,WatchbillMONTHLY!$A$88:$U$88,OFFSET(WatchbillMONTHLY!$A$88:$U$88,1,2))),INDIRECT("_"&amp;_xlfn.XLOOKUP(AS$2,WatchbillMONTHLY!$A$88:$U$88,OFFSET(WatchbillMONTHLY!$A$88:$U$88,1,2))))=$A102,_xlfn.XLOOKUP(AS$2,WatchbillMONTHLY!$A$88:$U$88,OFFSET(WatchbillMONTHLY!$A$88:$U$88,1,2)),FALSE),TRUE,FALSE)),
FALSE),FALSE)</f>
        <v>0</v>
      </c>
      <c r="AT102" s="209" t="b" cm="1">
        <f t="array" aca="1" ref="AT102" ca="1">IF(AND($A102 &gt; 0, M102 &gt; 0,AT$2&lt;MiscFormulas!$A$5+1),
_xlfn.IFNA(
_xlfn.IFNA(
_xlfn.IFNA(
_xlfn.IFNA(
_xlfn.IFNA(
_xlfn.IFNA(
IF(_xlfn.XLOOKUP(AT$2,WatchbillMONTHLY!$A$3:$U$3,OFFSET(WatchbillMONTHLY!$A$3:$U$3,1,2))=IF(_xlfn.XLOOKUP($A102,INDIRECT("_"&amp;_xlfn.XLOOKUP(AT$2,WatchbillMONTHLY!$A$3:$U$3,OFFSET(WatchbillMONTHLY!$A$3:$U$3,1,2))),INDIRECT("_"&amp;_xlfn.XLOOKUP(AT$2,WatchbillMONTHLY!$A$3:$U$3,OFFSET(WatchbillMONTHLY!$A$3:$U$3,1,2))))=$A102,_xlfn.XLOOKUP(AT$2,WatchbillMONTHLY!$A$3:$U$3,OFFSET(WatchbillMONTHLY!$A$3:$U$3,1,2)),FALSE),TRUE,FALSE),
IF(_xlfn.XLOOKUP(AT$2,WatchbillMONTHLY!$A$20:$U$20,OFFSET(WatchbillMONTHLY!$A$20:$U$20,1,2))=IF(_xlfn.XLOOKUP($A102,INDIRECT("_"&amp;_xlfn.XLOOKUP(AT$2,WatchbillMONTHLY!$A$20:$U$20,OFFSET(WatchbillMONTHLY!$A$20:$U$20,1,2))),INDIRECT("_"&amp;_xlfn.XLOOKUP(AT$2,WatchbillMONTHLY!$A$20:$U$20,OFFSET(WatchbillMONTHLY!$A$20:$U$20,1,2))))=$A102,_xlfn.XLOOKUP(AT$2,WatchbillMONTHLY!$A$20:$U$20,OFFSET(WatchbillMONTHLY!$A$20:$U$20,1,2)),FALSE),TRUE,FALSE)),
IF(_xlfn.XLOOKUP(AT$2,WatchbillMONTHLY!$A$37:$U$37,OFFSET(WatchbillMONTHLY!$A$37:$U$37,1,2))=IF(_xlfn.XLOOKUP($A102,INDIRECT("_"&amp;_xlfn.XLOOKUP(AT$2,WatchbillMONTHLY!$A$37:$U$37,OFFSET(WatchbillMONTHLY!$A$37:$U$37,1,2))),INDIRECT("_"&amp;_xlfn.XLOOKUP(AT$2,WatchbillMONTHLY!$A$37:$U$37,OFFSET(WatchbillMONTHLY!$A$37:$U$37,1,2))))=$A102,_xlfn.XLOOKUP(AT$2,WatchbillMONTHLY!$A$37:$U$37,OFFSET(WatchbillMONTHLY!$A$37:$U$37,1,2)),FALSE),TRUE,FALSE)),
IF(_xlfn.XLOOKUP(AT$2,WatchbillMONTHLY!$A$54:$U$54,OFFSET(WatchbillMONTHLY!$A$54:$U$54,1,2))=IF(_xlfn.XLOOKUP($A102,INDIRECT("_"&amp;_xlfn.XLOOKUP(AT$2,WatchbillMONTHLY!$A$54:$U$54,OFFSET(WatchbillMONTHLY!$A$54:$U$54,1,2))),INDIRECT("_"&amp;_xlfn.XLOOKUP(AT$2,WatchbillMONTHLY!$A$54:$U$54,OFFSET(WatchbillMONTHLY!$A$54:$U$54,1,2))))=$A102,_xlfn.XLOOKUP(AT$2,WatchbillMONTHLY!$A$54:$U$54,OFFSET(WatchbillMONTHLY!$A$54:$U$54,1,2)),FALSE),TRUE,FALSE)),
IF(_xlfn.XLOOKUP(AT$2,WatchbillMONTHLY!$A$71:$U$71,OFFSET(WatchbillMONTHLY!$A$71:$U$71,1,2))=IF(_xlfn.XLOOKUP($A102,INDIRECT("_"&amp;_xlfn.XLOOKUP(AT$2,WatchbillMONTHLY!$A$71:$U$71,OFFSET(WatchbillMONTHLY!$A$71:$U$71,1,2))),INDIRECT("_"&amp;_xlfn.XLOOKUP(AT$2,WatchbillMONTHLY!$A$71:$U$71,OFFSET(WatchbillMONTHLY!$A$71:$U$71,1,2))))=$A102,_xlfn.XLOOKUP(AT$2,WatchbillMONTHLY!$A$71:$U$71,OFFSET(WatchbillMONTHLY!$A$71:$U$71,1,2)),FALSE),TRUE,FALSE)),
IF(_xlfn.XLOOKUP(AT$2,WatchbillMONTHLY!$A$88:$U$88,OFFSET(WatchbillMONTHLY!$A$88:$U$88,1,2))=IF(_xlfn.XLOOKUP($A102,INDIRECT("_"&amp;_xlfn.XLOOKUP(AT$2,WatchbillMONTHLY!$A$88:$U$88,OFFSET(WatchbillMONTHLY!$A$88:$U$88,1,2))),INDIRECT("_"&amp;_xlfn.XLOOKUP(AT$2,WatchbillMONTHLY!$A$88:$U$88,OFFSET(WatchbillMONTHLY!$A$88:$U$88,1,2))))=$A102,_xlfn.XLOOKUP(AT$2,WatchbillMONTHLY!$A$88:$U$88,OFFSET(WatchbillMONTHLY!$A$88:$U$88,1,2)),FALSE),TRUE,FALSE)),
FALSE),FALSE)</f>
        <v>0</v>
      </c>
      <c r="AU102" s="209" t="b" cm="1">
        <f t="array" aca="1" ref="AU102" ca="1">IF(AND($A102 &gt; 0, N102 &gt; 0,AU$2&lt;MiscFormulas!$A$5+1),
_xlfn.IFNA(
_xlfn.IFNA(
_xlfn.IFNA(
_xlfn.IFNA(
_xlfn.IFNA(
_xlfn.IFNA(
IF(_xlfn.XLOOKUP(AU$2,WatchbillMONTHLY!$A$3:$U$3,OFFSET(WatchbillMONTHLY!$A$3:$U$3,1,2))=IF(_xlfn.XLOOKUP($A102,INDIRECT("_"&amp;_xlfn.XLOOKUP(AU$2,WatchbillMONTHLY!$A$3:$U$3,OFFSET(WatchbillMONTHLY!$A$3:$U$3,1,2))),INDIRECT("_"&amp;_xlfn.XLOOKUP(AU$2,WatchbillMONTHLY!$A$3:$U$3,OFFSET(WatchbillMONTHLY!$A$3:$U$3,1,2))))=$A102,_xlfn.XLOOKUP(AU$2,WatchbillMONTHLY!$A$3:$U$3,OFFSET(WatchbillMONTHLY!$A$3:$U$3,1,2)),FALSE),TRUE,FALSE),
IF(_xlfn.XLOOKUP(AU$2,WatchbillMONTHLY!$A$20:$U$20,OFFSET(WatchbillMONTHLY!$A$20:$U$20,1,2))=IF(_xlfn.XLOOKUP($A102,INDIRECT("_"&amp;_xlfn.XLOOKUP(AU$2,WatchbillMONTHLY!$A$20:$U$20,OFFSET(WatchbillMONTHLY!$A$20:$U$20,1,2))),INDIRECT("_"&amp;_xlfn.XLOOKUP(AU$2,WatchbillMONTHLY!$A$20:$U$20,OFFSET(WatchbillMONTHLY!$A$20:$U$20,1,2))))=$A102,_xlfn.XLOOKUP(AU$2,WatchbillMONTHLY!$A$20:$U$20,OFFSET(WatchbillMONTHLY!$A$20:$U$20,1,2)),FALSE),TRUE,FALSE)),
IF(_xlfn.XLOOKUP(AU$2,WatchbillMONTHLY!$A$37:$U$37,OFFSET(WatchbillMONTHLY!$A$37:$U$37,1,2))=IF(_xlfn.XLOOKUP($A102,INDIRECT("_"&amp;_xlfn.XLOOKUP(AU$2,WatchbillMONTHLY!$A$37:$U$37,OFFSET(WatchbillMONTHLY!$A$37:$U$37,1,2))),INDIRECT("_"&amp;_xlfn.XLOOKUP(AU$2,WatchbillMONTHLY!$A$37:$U$37,OFFSET(WatchbillMONTHLY!$A$37:$U$37,1,2))))=$A102,_xlfn.XLOOKUP(AU$2,WatchbillMONTHLY!$A$37:$U$37,OFFSET(WatchbillMONTHLY!$A$37:$U$37,1,2)),FALSE),TRUE,FALSE)),
IF(_xlfn.XLOOKUP(AU$2,WatchbillMONTHLY!$A$54:$U$54,OFFSET(WatchbillMONTHLY!$A$54:$U$54,1,2))=IF(_xlfn.XLOOKUP($A102,INDIRECT("_"&amp;_xlfn.XLOOKUP(AU$2,WatchbillMONTHLY!$A$54:$U$54,OFFSET(WatchbillMONTHLY!$A$54:$U$54,1,2))),INDIRECT("_"&amp;_xlfn.XLOOKUP(AU$2,WatchbillMONTHLY!$A$54:$U$54,OFFSET(WatchbillMONTHLY!$A$54:$U$54,1,2))))=$A102,_xlfn.XLOOKUP(AU$2,WatchbillMONTHLY!$A$54:$U$54,OFFSET(WatchbillMONTHLY!$A$54:$U$54,1,2)),FALSE),TRUE,FALSE)),
IF(_xlfn.XLOOKUP(AU$2,WatchbillMONTHLY!$A$71:$U$71,OFFSET(WatchbillMONTHLY!$A$71:$U$71,1,2))=IF(_xlfn.XLOOKUP($A102,INDIRECT("_"&amp;_xlfn.XLOOKUP(AU$2,WatchbillMONTHLY!$A$71:$U$71,OFFSET(WatchbillMONTHLY!$A$71:$U$71,1,2))),INDIRECT("_"&amp;_xlfn.XLOOKUP(AU$2,WatchbillMONTHLY!$A$71:$U$71,OFFSET(WatchbillMONTHLY!$A$71:$U$71,1,2))))=$A102,_xlfn.XLOOKUP(AU$2,WatchbillMONTHLY!$A$71:$U$71,OFFSET(WatchbillMONTHLY!$A$71:$U$71,1,2)),FALSE),TRUE,FALSE)),
IF(_xlfn.XLOOKUP(AU$2,WatchbillMONTHLY!$A$88:$U$88,OFFSET(WatchbillMONTHLY!$A$88:$U$88,1,2))=IF(_xlfn.XLOOKUP($A102,INDIRECT("_"&amp;_xlfn.XLOOKUP(AU$2,WatchbillMONTHLY!$A$88:$U$88,OFFSET(WatchbillMONTHLY!$A$88:$U$88,1,2))),INDIRECT("_"&amp;_xlfn.XLOOKUP(AU$2,WatchbillMONTHLY!$A$88:$U$88,OFFSET(WatchbillMONTHLY!$A$88:$U$88,1,2))))=$A102,_xlfn.XLOOKUP(AU$2,WatchbillMONTHLY!$A$88:$U$88,OFFSET(WatchbillMONTHLY!$A$88:$U$88,1,2)),FALSE),TRUE,FALSE)),
FALSE),FALSE)</f>
        <v>0</v>
      </c>
      <c r="AV102" s="209" t="b" cm="1">
        <f t="array" aca="1" ref="AV102" ca="1">IF(AND($A102 &gt; 0, O102 &gt; 0,AV$2&lt;MiscFormulas!$A$5+1),
_xlfn.IFNA(
_xlfn.IFNA(
_xlfn.IFNA(
_xlfn.IFNA(
_xlfn.IFNA(
_xlfn.IFNA(
IF(_xlfn.XLOOKUP(AV$2,WatchbillMONTHLY!$A$3:$U$3,OFFSET(WatchbillMONTHLY!$A$3:$U$3,1,2))=IF(_xlfn.XLOOKUP($A102,INDIRECT("_"&amp;_xlfn.XLOOKUP(AV$2,WatchbillMONTHLY!$A$3:$U$3,OFFSET(WatchbillMONTHLY!$A$3:$U$3,1,2))),INDIRECT("_"&amp;_xlfn.XLOOKUP(AV$2,WatchbillMONTHLY!$A$3:$U$3,OFFSET(WatchbillMONTHLY!$A$3:$U$3,1,2))))=$A102,_xlfn.XLOOKUP(AV$2,WatchbillMONTHLY!$A$3:$U$3,OFFSET(WatchbillMONTHLY!$A$3:$U$3,1,2)),FALSE),TRUE,FALSE),
IF(_xlfn.XLOOKUP(AV$2,WatchbillMONTHLY!$A$20:$U$20,OFFSET(WatchbillMONTHLY!$A$20:$U$20,1,2))=IF(_xlfn.XLOOKUP($A102,INDIRECT("_"&amp;_xlfn.XLOOKUP(AV$2,WatchbillMONTHLY!$A$20:$U$20,OFFSET(WatchbillMONTHLY!$A$20:$U$20,1,2))),INDIRECT("_"&amp;_xlfn.XLOOKUP(AV$2,WatchbillMONTHLY!$A$20:$U$20,OFFSET(WatchbillMONTHLY!$A$20:$U$20,1,2))))=$A102,_xlfn.XLOOKUP(AV$2,WatchbillMONTHLY!$A$20:$U$20,OFFSET(WatchbillMONTHLY!$A$20:$U$20,1,2)),FALSE),TRUE,FALSE)),
IF(_xlfn.XLOOKUP(AV$2,WatchbillMONTHLY!$A$37:$U$37,OFFSET(WatchbillMONTHLY!$A$37:$U$37,1,2))=IF(_xlfn.XLOOKUP($A102,INDIRECT("_"&amp;_xlfn.XLOOKUP(AV$2,WatchbillMONTHLY!$A$37:$U$37,OFFSET(WatchbillMONTHLY!$A$37:$U$37,1,2))),INDIRECT("_"&amp;_xlfn.XLOOKUP(AV$2,WatchbillMONTHLY!$A$37:$U$37,OFFSET(WatchbillMONTHLY!$A$37:$U$37,1,2))))=$A102,_xlfn.XLOOKUP(AV$2,WatchbillMONTHLY!$A$37:$U$37,OFFSET(WatchbillMONTHLY!$A$37:$U$37,1,2)),FALSE),TRUE,FALSE)),
IF(_xlfn.XLOOKUP(AV$2,WatchbillMONTHLY!$A$54:$U$54,OFFSET(WatchbillMONTHLY!$A$54:$U$54,1,2))=IF(_xlfn.XLOOKUP($A102,INDIRECT("_"&amp;_xlfn.XLOOKUP(AV$2,WatchbillMONTHLY!$A$54:$U$54,OFFSET(WatchbillMONTHLY!$A$54:$U$54,1,2))),INDIRECT("_"&amp;_xlfn.XLOOKUP(AV$2,WatchbillMONTHLY!$A$54:$U$54,OFFSET(WatchbillMONTHLY!$A$54:$U$54,1,2))))=$A102,_xlfn.XLOOKUP(AV$2,WatchbillMONTHLY!$A$54:$U$54,OFFSET(WatchbillMONTHLY!$A$54:$U$54,1,2)),FALSE),TRUE,FALSE)),
IF(_xlfn.XLOOKUP(AV$2,WatchbillMONTHLY!$A$71:$U$71,OFFSET(WatchbillMONTHLY!$A$71:$U$71,1,2))=IF(_xlfn.XLOOKUP($A102,INDIRECT("_"&amp;_xlfn.XLOOKUP(AV$2,WatchbillMONTHLY!$A$71:$U$71,OFFSET(WatchbillMONTHLY!$A$71:$U$71,1,2))),INDIRECT("_"&amp;_xlfn.XLOOKUP(AV$2,WatchbillMONTHLY!$A$71:$U$71,OFFSET(WatchbillMONTHLY!$A$71:$U$71,1,2))))=$A102,_xlfn.XLOOKUP(AV$2,WatchbillMONTHLY!$A$71:$U$71,OFFSET(WatchbillMONTHLY!$A$71:$U$71,1,2)),FALSE),TRUE,FALSE)),
IF(_xlfn.XLOOKUP(AV$2,WatchbillMONTHLY!$A$88:$U$88,OFFSET(WatchbillMONTHLY!$A$88:$U$88,1,2))=IF(_xlfn.XLOOKUP($A102,INDIRECT("_"&amp;_xlfn.XLOOKUP(AV$2,WatchbillMONTHLY!$A$88:$U$88,OFFSET(WatchbillMONTHLY!$A$88:$U$88,1,2))),INDIRECT("_"&amp;_xlfn.XLOOKUP(AV$2,WatchbillMONTHLY!$A$88:$U$88,OFFSET(WatchbillMONTHLY!$A$88:$U$88,1,2))))=$A102,_xlfn.XLOOKUP(AV$2,WatchbillMONTHLY!$A$88:$U$88,OFFSET(WatchbillMONTHLY!$A$88:$U$88,1,2)),FALSE),TRUE,FALSE)),
FALSE),FALSE)</f>
        <v>0</v>
      </c>
      <c r="AW102" s="209" t="b" cm="1">
        <f t="array" aca="1" ref="AW102" ca="1">IF(AND($A102 &gt; 0, P102 &gt; 0,AW$2&lt;MiscFormulas!$A$5+1),
_xlfn.IFNA(
_xlfn.IFNA(
_xlfn.IFNA(
_xlfn.IFNA(
_xlfn.IFNA(
_xlfn.IFNA(
IF(_xlfn.XLOOKUP(AW$2,WatchbillMONTHLY!$A$3:$U$3,OFFSET(WatchbillMONTHLY!$A$3:$U$3,1,2))=IF(_xlfn.XLOOKUP($A102,INDIRECT("_"&amp;_xlfn.XLOOKUP(AW$2,WatchbillMONTHLY!$A$3:$U$3,OFFSET(WatchbillMONTHLY!$A$3:$U$3,1,2))),INDIRECT("_"&amp;_xlfn.XLOOKUP(AW$2,WatchbillMONTHLY!$A$3:$U$3,OFFSET(WatchbillMONTHLY!$A$3:$U$3,1,2))))=$A102,_xlfn.XLOOKUP(AW$2,WatchbillMONTHLY!$A$3:$U$3,OFFSET(WatchbillMONTHLY!$A$3:$U$3,1,2)),FALSE),TRUE,FALSE),
IF(_xlfn.XLOOKUP(AW$2,WatchbillMONTHLY!$A$20:$U$20,OFFSET(WatchbillMONTHLY!$A$20:$U$20,1,2))=IF(_xlfn.XLOOKUP($A102,INDIRECT("_"&amp;_xlfn.XLOOKUP(AW$2,WatchbillMONTHLY!$A$20:$U$20,OFFSET(WatchbillMONTHLY!$A$20:$U$20,1,2))),INDIRECT("_"&amp;_xlfn.XLOOKUP(AW$2,WatchbillMONTHLY!$A$20:$U$20,OFFSET(WatchbillMONTHLY!$A$20:$U$20,1,2))))=$A102,_xlfn.XLOOKUP(AW$2,WatchbillMONTHLY!$A$20:$U$20,OFFSET(WatchbillMONTHLY!$A$20:$U$20,1,2)),FALSE),TRUE,FALSE)),
IF(_xlfn.XLOOKUP(AW$2,WatchbillMONTHLY!$A$37:$U$37,OFFSET(WatchbillMONTHLY!$A$37:$U$37,1,2))=IF(_xlfn.XLOOKUP($A102,INDIRECT("_"&amp;_xlfn.XLOOKUP(AW$2,WatchbillMONTHLY!$A$37:$U$37,OFFSET(WatchbillMONTHLY!$A$37:$U$37,1,2))),INDIRECT("_"&amp;_xlfn.XLOOKUP(AW$2,WatchbillMONTHLY!$A$37:$U$37,OFFSET(WatchbillMONTHLY!$A$37:$U$37,1,2))))=$A102,_xlfn.XLOOKUP(AW$2,WatchbillMONTHLY!$A$37:$U$37,OFFSET(WatchbillMONTHLY!$A$37:$U$37,1,2)),FALSE),TRUE,FALSE)),
IF(_xlfn.XLOOKUP(AW$2,WatchbillMONTHLY!$A$54:$U$54,OFFSET(WatchbillMONTHLY!$A$54:$U$54,1,2))=IF(_xlfn.XLOOKUP($A102,INDIRECT("_"&amp;_xlfn.XLOOKUP(AW$2,WatchbillMONTHLY!$A$54:$U$54,OFFSET(WatchbillMONTHLY!$A$54:$U$54,1,2))),INDIRECT("_"&amp;_xlfn.XLOOKUP(AW$2,WatchbillMONTHLY!$A$54:$U$54,OFFSET(WatchbillMONTHLY!$A$54:$U$54,1,2))))=$A102,_xlfn.XLOOKUP(AW$2,WatchbillMONTHLY!$A$54:$U$54,OFFSET(WatchbillMONTHLY!$A$54:$U$54,1,2)),FALSE),TRUE,FALSE)),
IF(_xlfn.XLOOKUP(AW$2,WatchbillMONTHLY!$A$71:$U$71,OFFSET(WatchbillMONTHLY!$A$71:$U$71,1,2))=IF(_xlfn.XLOOKUP($A102,INDIRECT("_"&amp;_xlfn.XLOOKUP(AW$2,WatchbillMONTHLY!$A$71:$U$71,OFFSET(WatchbillMONTHLY!$A$71:$U$71,1,2))),INDIRECT("_"&amp;_xlfn.XLOOKUP(AW$2,WatchbillMONTHLY!$A$71:$U$71,OFFSET(WatchbillMONTHLY!$A$71:$U$71,1,2))))=$A102,_xlfn.XLOOKUP(AW$2,WatchbillMONTHLY!$A$71:$U$71,OFFSET(WatchbillMONTHLY!$A$71:$U$71,1,2)),FALSE),TRUE,FALSE)),
IF(_xlfn.XLOOKUP(AW$2,WatchbillMONTHLY!$A$88:$U$88,OFFSET(WatchbillMONTHLY!$A$88:$U$88,1,2))=IF(_xlfn.XLOOKUP($A102,INDIRECT("_"&amp;_xlfn.XLOOKUP(AW$2,WatchbillMONTHLY!$A$88:$U$88,OFFSET(WatchbillMONTHLY!$A$88:$U$88,1,2))),INDIRECT("_"&amp;_xlfn.XLOOKUP(AW$2,WatchbillMONTHLY!$A$88:$U$88,OFFSET(WatchbillMONTHLY!$A$88:$U$88,1,2))))=$A102,_xlfn.XLOOKUP(AW$2,WatchbillMONTHLY!$A$88:$U$88,OFFSET(WatchbillMONTHLY!$A$88:$U$88,1,2)),FALSE),TRUE,FALSE)),
FALSE),FALSE)</f>
        <v>0</v>
      </c>
      <c r="AX102" s="209" t="b" cm="1">
        <f t="array" aca="1" ref="AX102" ca="1">IF(AND($A102 &gt; 0, Q102 &gt; 0,AX$2&lt;MiscFormulas!$A$5+1),
_xlfn.IFNA(
_xlfn.IFNA(
_xlfn.IFNA(
_xlfn.IFNA(
_xlfn.IFNA(
_xlfn.IFNA(
IF(_xlfn.XLOOKUP(AX$2,WatchbillMONTHLY!$A$3:$U$3,OFFSET(WatchbillMONTHLY!$A$3:$U$3,1,2))=IF(_xlfn.XLOOKUP($A102,INDIRECT("_"&amp;_xlfn.XLOOKUP(AX$2,WatchbillMONTHLY!$A$3:$U$3,OFFSET(WatchbillMONTHLY!$A$3:$U$3,1,2))),INDIRECT("_"&amp;_xlfn.XLOOKUP(AX$2,WatchbillMONTHLY!$A$3:$U$3,OFFSET(WatchbillMONTHLY!$A$3:$U$3,1,2))))=$A102,_xlfn.XLOOKUP(AX$2,WatchbillMONTHLY!$A$3:$U$3,OFFSET(WatchbillMONTHLY!$A$3:$U$3,1,2)),FALSE),TRUE,FALSE),
IF(_xlfn.XLOOKUP(AX$2,WatchbillMONTHLY!$A$20:$U$20,OFFSET(WatchbillMONTHLY!$A$20:$U$20,1,2))=IF(_xlfn.XLOOKUP($A102,INDIRECT("_"&amp;_xlfn.XLOOKUP(AX$2,WatchbillMONTHLY!$A$20:$U$20,OFFSET(WatchbillMONTHLY!$A$20:$U$20,1,2))),INDIRECT("_"&amp;_xlfn.XLOOKUP(AX$2,WatchbillMONTHLY!$A$20:$U$20,OFFSET(WatchbillMONTHLY!$A$20:$U$20,1,2))))=$A102,_xlfn.XLOOKUP(AX$2,WatchbillMONTHLY!$A$20:$U$20,OFFSET(WatchbillMONTHLY!$A$20:$U$20,1,2)),FALSE),TRUE,FALSE)),
IF(_xlfn.XLOOKUP(AX$2,WatchbillMONTHLY!$A$37:$U$37,OFFSET(WatchbillMONTHLY!$A$37:$U$37,1,2))=IF(_xlfn.XLOOKUP($A102,INDIRECT("_"&amp;_xlfn.XLOOKUP(AX$2,WatchbillMONTHLY!$A$37:$U$37,OFFSET(WatchbillMONTHLY!$A$37:$U$37,1,2))),INDIRECT("_"&amp;_xlfn.XLOOKUP(AX$2,WatchbillMONTHLY!$A$37:$U$37,OFFSET(WatchbillMONTHLY!$A$37:$U$37,1,2))))=$A102,_xlfn.XLOOKUP(AX$2,WatchbillMONTHLY!$A$37:$U$37,OFFSET(WatchbillMONTHLY!$A$37:$U$37,1,2)),FALSE),TRUE,FALSE)),
IF(_xlfn.XLOOKUP(AX$2,WatchbillMONTHLY!$A$54:$U$54,OFFSET(WatchbillMONTHLY!$A$54:$U$54,1,2))=IF(_xlfn.XLOOKUP($A102,INDIRECT("_"&amp;_xlfn.XLOOKUP(AX$2,WatchbillMONTHLY!$A$54:$U$54,OFFSET(WatchbillMONTHLY!$A$54:$U$54,1,2))),INDIRECT("_"&amp;_xlfn.XLOOKUP(AX$2,WatchbillMONTHLY!$A$54:$U$54,OFFSET(WatchbillMONTHLY!$A$54:$U$54,1,2))))=$A102,_xlfn.XLOOKUP(AX$2,WatchbillMONTHLY!$A$54:$U$54,OFFSET(WatchbillMONTHLY!$A$54:$U$54,1,2)),FALSE),TRUE,FALSE)),
IF(_xlfn.XLOOKUP(AX$2,WatchbillMONTHLY!$A$71:$U$71,OFFSET(WatchbillMONTHLY!$A$71:$U$71,1,2))=IF(_xlfn.XLOOKUP($A102,INDIRECT("_"&amp;_xlfn.XLOOKUP(AX$2,WatchbillMONTHLY!$A$71:$U$71,OFFSET(WatchbillMONTHLY!$A$71:$U$71,1,2))),INDIRECT("_"&amp;_xlfn.XLOOKUP(AX$2,WatchbillMONTHLY!$A$71:$U$71,OFFSET(WatchbillMONTHLY!$A$71:$U$71,1,2))))=$A102,_xlfn.XLOOKUP(AX$2,WatchbillMONTHLY!$A$71:$U$71,OFFSET(WatchbillMONTHLY!$A$71:$U$71,1,2)),FALSE),TRUE,FALSE)),
IF(_xlfn.XLOOKUP(AX$2,WatchbillMONTHLY!$A$88:$U$88,OFFSET(WatchbillMONTHLY!$A$88:$U$88,1,2))=IF(_xlfn.XLOOKUP($A102,INDIRECT("_"&amp;_xlfn.XLOOKUP(AX$2,WatchbillMONTHLY!$A$88:$U$88,OFFSET(WatchbillMONTHLY!$A$88:$U$88,1,2))),INDIRECT("_"&amp;_xlfn.XLOOKUP(AX$2,WatchbillMONTHLY!$A$88:$U$88,OFFSET(WatchbillMONTHLY!$A$88:$U$88,1,2))))=$A102,_xlfn.XLOOKUP(AX$2,WatchbillMONTHLY!$A$88:$U$88,OFFSET(WatchbillMONTHLY!$A$88:$U$88,1,2)),FALSE),TRUE,FALSE)),
FALSE),FALSE)</f>
        <v>0</v>
      </c>
      <c r="AY102" s="209" t="b" cm="1">
        <f t="array" aca="1" ref="AY102" ca="1">IF(AND($A102 &gt; 0, R102 &gt; 0,AY$2&lt;MiscFormulas!$A$5+1),
_xlfn.IFNA(
_xlfn.IFNA(
_xlfn.IFNA(
_xlfn.IFNA(
_xlfn.IFNA(
_xlfn.IFNA(
IF(_xlfn.XLOOKUP(AY$2,WatchbillMONTHLY!$A$3:$U$3,OFFSET(WatchbillMONTHLY!$A$3:$U$3,1,2))=IF(_xlfn.XLOOKUP($A102,INDIRECT("_"&amp;_xlfn.XLOOKUP(AY$2,WatchbillMONTHLY!$A$3:$U$3,OFFSET(WatchbillMONTHLY!$A$3:$U$3,1,2))),INDIRECT("_"&amp;_xlfn.XLOOKUP(AY$2,WatchbillMONTHLY!$A$3:$U$3,OFFSET(WatchbillMONTHLY!$A$3:$U$3,1,2))))=$A102,_xlfn.XLOOKUP(AY$2,WatchbillMONTHLY!$A$3:$U$3,OFFSET(WatchbillMONTHLY!$A$3:$U$3,1,2)),FALSE),TRUE,FALSE),
IF(_xlfn.XLOOKUP(AY$2,WatchbillMONTHLY!$A$20:$U$20,OFFSET(WatchbillMONTHLY!$A$20:$U$20,1,2))=IF(_xlfn.XLOOKUP($A102,INDIRECT("_"&amp;_xlfn.XLOOKUP(AY$2,WatchbillMONTHLY!$A$20:$U$20,OFFSET(WatchbillMONTHLY!$A$20:$U$20,1,2))),INDIRECT("_"&amp;_xlfn.XLOOKUP(AY$2,WatchbillMONTHLY!$A$20:$U$20,OFFSET(WatchbillMONTHLY!$A$20:$U$20,1,2))))=$A102,_xlfn.XLOOKUP(AY$2,WatchbillMONTHLY!$A$20:$U$20,OFFSET(WatchbillMONTHLY!$A$20:$U$20,1,2)),FALSE),TRUE,FALSE)),
IF(_xlfn.XLOOKUP(AY$2,WatchbillMONTHLY!$A$37:$U$37,OFFSET(WatchbillMONTHLY!$A$37:$U$37,1,2))=IF(_xlfn.XLOOKUP($A102,INDIRECT("_"&amp;_xlfn.XLOOKUP(AY$2,WatchbillMONTHLY!$A$37:$U$37,OFFSET(WatchbillMONTHLY!$A$37:$U$37,1,2))),INDIRECT("_"&amp;_xlfn.XLOOKUP(AY$2,WatchbillMONTHLY!$A$37:$U$37,OFFSET(WatchbillMONTHLY!$A$37:$U$37,1,2))))=$A102,_xlfn.XLOOKUP(AY$2,WatchbillMONTHLY!$A$37:$U$37,OFFSET(WatchbillMONTHLY!$A$37:$U$37,1,2)),FALSE),TRUE,FALSE)),
IF(_xlfn.XLOOKUP(AY$2,WatchbillMONTHLY!$A$54:$U$54,OFFSET(WatchbillMONTHLY!$A$54:$U$54,1,2))=IF(_xlfn.XLOOKUP($A102,INDIRECT("_"&amp;_xlfn.XLOOKUP(AY$2,WatchbillMONTHLY!$A$54:$U$54,OFFSET(WatchbillMONTHLY!$A$54:$U$54,1,2))),INDIRECT("_"&amp;_xlfn.XLOOKUP(AY$2,WatchbillMONTHLY!$A$54:$U$54,OFFSET(WatchbillMONTHLY!$A$54:$U$54,1,2))))=$A102,_xlfn.XLOOKUP(AY$2,WatchbillMONTHLY!$A$54:$U$54,OFFSET(WatchbillMONTHLY!$A$54:$U$54,1,2)),FALSE),TRUE,FALSE)),
IF(_xlfn.XLOOKUP(AY$2,WatchbillMONTHLY!$A$71:$U$71,OFFSET(WatchbillMONTHLY!$A$71:$U$71,1,2))=IF(_xlfn.XLOOKUP($A102,INDIRECT("_"&amp;_xlfn.XLOOKUP(AY$2,WatchbillMONTHLY!$A$71:$U$71,OFFSET(WatchbillMONTHLY!$A$71:$U$71,1,2))),INDIRECT("_"&amp;_xlfn.XLOOKUP(AY$2,WatchbillMONTHLY!$A$71:$U$71,OFFSET(WatchbillMONTHLY!$A$71:$U$71,1,2))))=$A102,_xlfn.XLOOKUP(AY$2,WatchbillMONTHLY!$A$71:$U$71,OFFSET(WatchbillMONTHLY!$A$71:$U$71,1,2)),FALSE),TRUE,FALSE)),
IF(_xlfn.XLOOKUP(AY$2,WatchbillMONTHLY!$A$88:$U$88,OFFSET(WatchbillMONTHLY!$A$88:$U$88,1,2))=IF(_xlfn.XLOOKUP($A102,INDIRECT("_"&amp;_xlfn.XLOOKUP(AY$2,WatchbillMONTHLY!$A$88:$U$88,OFFSET(WatchbillMONTHLY!$A$88:$U$88,1,2))),INDIRECT("_"&amp;_xlfn.XLOOKUP(AY$2,WatchbillMONTHLY!$A$88:$U$88,OFFSET(WatchbillMONTHLY!$A$88:$U$88,1,2))))=$A102,_xlfn.XLOOKUP(AY$2,WatchbillMONTHLY!$A$88:$U$88,OFFSET(WatchbillMONTHLY!$A$88:$U$88,1,2)),FALSE),TRUE,FALSE)),
FALSE),FALSE)</f>
        <v>0</v>
      </c>
      <c r="AZ102" s="209" t="b" cm="1">
        <f t="array" aca="1" ref="AZ102" ca="1">IF(AND($A102 &gt; 0, S102 &gt; 0,AZ$2&lt;MiscFormulas!$A$5+1),
_xlfn.IFNA(
_xlfn.IFNA(
_xlfn.IFNA(
_xlfn.IFNA(
_xlfn.IFNA(
_xlfn.IFNA(
IF(_xlfn.XLOOKUP(AZ$2,WatchbillMONTHLY!$A$3:$U$3,OFFSET(WatchbillMONTHLY!$A$3:$U$3,1,2))=IF(_xlfn.XLOOKUP($A102,INDIRECT("_"&amp;_xlfn.XLOOKUP(AZ$2,WatchbillMONTHLY!$A$3:$U$3,OFFSET(WatchbillMONTHLY!$A$3:$U$3,1,2))),INDIRECT("_"&amp;_xlfn.XLOOKUP(AZ$2,WatchbillMONTHLY!$A$3:$U$3,OFFSET(WatchbillMONTHLY!$A$3:$U$3,1,2))))=$A102,_xlfn.XLOOKUP(AZ$2,WatchbillMONTHLY!$A$3:$U$3,OFFSET(WatchbillMONTHLY!$A$3:$U$3,1,2)),FALSE),TRUE,FALSE),
IF(_xlfn.XLOOKUP(AZ$2,WatchbillMONTHLY!$A$20:$U$20,OFFSET(WatchbillMONTHLY!$A$20:$U$20,1,2))=IF(_xlfn.XLOOKUP($A102,INDIRECT("_"&amp;_xlfn.XLOOKUP(AZ$2,WatchbillMONTHLY!$A$20:$U$20,OFFSET(WatchbillMONTHLY!$A$20:$U$20,1,2))),INDIRECT("_"&amp;_xlfn.XLOOKUP(AZ$2,WatchbillMONTHLY!$A$20:$U$20,OFFSET(WatchbillMONTHLY!$A$20:$U$20,1,2))))=$A102,_xlfn.XLOOKUP(AZ$2,WatchbillMONTHLY!$A$20:$U$20,OFFSET(WatchbillMONTHLY!$A$20:$U$20,1,2)),FALSE),TRUE,FALSE)),
IF(_xlfn.XLOOKUP(AZ$2,WatchbillMONTHLY!$A$37:$U$37,OFFSET(WatchbillMONTHLY!$A$37:$U$37,1,2))=IF(_xlfn.XLOOKUP($A102,INDIRECT("_"&amp;_xlfn.XLOOKUP(AZ$2,WatchbillMONTHLY!$A$37:$U$37,OFFSET(WatchbillMONTHLY!$A$37:$U$37,1,2))),INDIRECT("_"&amp;_xlfn.XLOOKUP(AZ$2,WatchbillMONTHLY!$A$37:$U$37,OFFSET(WatchbillMONTHLY!$A$37:$U$37,1,2))))=$A102,_xlfn.XLOOKUP(AZ$2,WatchbillMONTHLY!$A$37:$U$37,OFFSET(WatchbillMONTHLY!$A$37:$U$37,1,2)),FALSE),TRUE,FALSE)),
IF(_xlfn.XLOOKUP(AZ$2,WatchbillMONTHLY!$A$54:$U$54,OFFSET(WatchbillMONTHLY!$A$54:$U$54,1,2))=IF(_xlfn.XLOOKUP($A102,INDIRECT("_"&amp;_xlfn.XLOOKUP(AZ$2,WatchbillMONTHLY!$A$54:$U$54,OFFSET(WatchbillMONTHLY!$A$54:$U$54,1,2))),INDIRECT("_"&amp;_xlfn.XLOOKUP(AZ$2,WatchbillMONTHLY!$A$54:$U$54,OFFSET(WatchbillMONTHLY!$A$54:$U$54,1,2))))=$A102,_xlfn.XLOOKUP(AZ$2,WatchbillMONTHLY!$A$54:$U$54,OFFSET(WatchbillMONTHLY!$A$54:$U$54,1,2)),FALSE),TRUE,FALSE)),
IF(_xlfn.XLOOKUP(AZ$2,WatchbillMONTHLY!$A$71:$U$71,OFFSET(WatchbillMONTHLY!$A$71:$U$71,1,2))=IF(_xlfn.XLOOKUP($A102,INDIRECT("_"&amp;_xlfn.XLOOKUP(AZ$2,WatchbillMONTHLY!$A$71:$U$71,OFFSET(WatchbillMONTHLY!$A$71:$U$71,1,2))),INDIRECT("_"&amp;_xlfn.XLOOKUP(AZ$2,WatchbillMONTHLY!$A$71:$U$71,OFFSET(WatchbillMONTHLY!$A$71:$U$71,1,2))))=$A102,_xlfn.XLOOKUP(AZ$2,WatchbillMONTHLY!$A$71:$U$71,OFFSET(WatchbillMONTHLY!$A$71:$U$71,1,2)),FALSE),TRUE,FALSE)),
IF(_xlfn.XLOOKUP(AZ$2,WatchbillMONTHLY!$A$88:$U$88,OFFSET(WatchbillMONTHLY!$A$88:$U$88,1,2))=IF(_xlfn.XLOOKUP($A102,INDIRECT("_"&amp;_xlfn.XLOOKUP(AZ$2,WatchbillMONTHLY!$A$88:$U$88,OFFSET(WatchbillMONTHLY!$A$88:$U$88,1,2))),INDIRECT("_"&amp;_xlfn.XLOOKUP(AZ$2,WatchbillMONTHLY!$A$88:$U$88,OFFSET(WatchbillMONTHLY!$A$88:$U$88,1,2))))=$A102,_xlfn.XLOOKUP(AZ$2,WatchbillMONTHLY!$A$88:$U$88,OFFSET(WatchbillMONTHLY!$A$88:$U$88,1,2)),FALSE),TRUE,FALSE)),
FALSE),FALSE)</f>
        <v>0</v>
      </c>
      <c r="BA102" s="209" t="b" cm="1">
        <f t="array" aca="1" ref="BA102" ca="1">IF(AND($A102 &gt; 0, T102 &gt; 0,BA$2&lt;MiscFormulas!$A$5+1),
_xlfn.IFNA(
_xlfn.IFNA(
_xlfn.IFNA(
_xlfn.IFNA(
_xlfn.IFNA(
_xlfn.IFNA(
IF(_xlfn.XLOOKUP(BA$2,WatchbillMONTHLY!$A$3:$U$3,OFFSET(WatchbillMONTHLY!$A$3:$U$3,1,2))=IF(_xlfn.XLOOKUP($A102,INDIRECT("_"&amp;_xlfn.XLOOKUP(BA$2,WatchbillMONTHLY!$A$3:$U$3,OFFSET(WatchbillMONTHLY!$A$3:$U$3,1,2))),INDIRECT("_"&amp;_xlfn.XLOOKUP(BA$2,WatchbillMONTHLY!$A$3:$U$3,OFFSET(WatchbillMONTHLY!$A$3:$U$3,1,2))))=$A102,_xlfn.XLOOKUP(BA$2,WatchbillMONTHLY!$A$3:$U$3,OFFSET(WatchbillMONTHLY!$A$3:$U$3,1,2)),FALSE),TRUE,FALSE),
IF(_xlfn.XLOOKUP(BA$2,WatchbillMONTHLY!$A$20:$U$20,OFFSET(WatchbillMONTHLY!$A$20:$U$20,1,2))=IF(_xlfn.XLOOKUP($A102,INDIRECT("_"&amp;_xlfn.XLOOKUP(BA$2,WatchbillMONTHLY!$A$20:$U$20,OFFSET(WatchbillMONTHLY!$A$20:$U$20,1,2))),INDIRECT("_"&amp;_xlfn.XLOOKUP(BA$2,WatchbillMONTHLY!$A$20:$U$20,OFFSET(WatchbillMONTHLY!$A$20:$U$20,1,2))))=$A102,_xlfn.XLOOKUP(BA$2,WatchbillMONTHLY!$A$20:$U$20,OFFSET(WatchbillMONTHLY!$A$20:$U$20,1,2)),FALSE),TRUE,FALSE)),
IF(_xlfn.XLOOKUP(BA$2,WatchbillMONTHLY!$A$37:$U$37,OFFSET(WatchbillMONTHLY!$A$37:$U$37,1,2))=IF(_xlfn.XLOOKUP($A102,INDIRECT("_"&amp;_xlfn.XLOOKUP(BA$2,WatchbillMONTHLY!$A$37:$U$37,OFFSET(WatchbillMONTHLY!$A$37:$U$37,1,2))),INDIRECT("_"&amp;_xlfn.XLOOKUP(BA$2,WatchbillMONTHLY!$A$37:$U$37,OFFSET(WatchbillMONTHLY!$A$37:$U$37,1,2))))=$A102,_xlfn.XLOOKUP(BA$2,WatchbillMONTHLY!$A$37:$U$37,OFFSET(WatchbillMONTHLY!$A$37:$U$37,1,2)),FALSE),TRUE,FALSE)),
IF(_xlfn.XLOOKUP(BA$2,WatchbillMONTHLY!$A$54:$U$54,OFFSET(WatchbillMONTHLY!$A$54:$U$54,1,2))=IF(_xlfn.XLOOKUP($A102,INDIRECT("_"&amp;_xlfn.XLOOKUP(BA$2,WatchbillMONTHLY!$A$54:$U$54,OFFSET(WatchbillMONTHLY!$A$54:$U$54,1,2))),INDIRECT("_"&amp;_xlfn.XLOOKUP(BA$2,WatchbillMONTHLY!$A$54:$U$54,OFFSET(WatchbillMONTHLY!$A$54:$U$54,1,2))))=$A102,_xlfn.XLOOKUP(BA$2,WatchbillMONTHLY!$A$54:$U$54,OFFSET(WatchbillMONTHLY!$A$54:$U$54,1,2)),FALSE),TRUE,FALSE)),
IF(_xlfn.XLOOKUP(BA$2,WatchbillMONTHLY!$A$71:$U$71,OFFSET(WatchbillMONTHLY!$A$71:$U$71,1,2))=IF(_xlfn.XLOOKUP($A102,INDIRECT("_"&amp;_xlfn.XLOOKUP(BA$2,WatchbillMONTHLY!$A$71:$U$71,OFFSET(WatchbillMONTHLY!$A$71:$U$71,1,2))),INDIRECT("_"&amp;_xlfn.XLOOKUP(BA$2,WatchbillMONTHLY!$A$71:$U$71,OFFSET(WatchbillMONTHLY!$A$71:$U$71,1,2))))=$A102,_xlfn.XLOOKUP(BA$2,WatchbillMONTHLY!$A$71:$U$71,OFFSET(WatchbillMONTHLY!$A$71:$U$71,1,2)),FALSE),TRUE,FALSE)),
IF(_xlfn.XLOOKUP(BA$2,WatchbillMONTHLY!$A$88:$U$88,OFFSET(WatchbillMONTHLY!$A$88:$U$88,1,2))=IF(_xlfn.XLOOKUP($A102,INDIRECT("_"&amp;_xlfn.XLOOKUP(BA$2,WatchbillMONTHLY!$A$88:$U$88,OFFSET(WatchbillMONTHLY!$A$88:$U$88,1,2))),INDIRECT("_"&amp;_xlfn.XLOOKUP(BA$2,WatchbillMONTHLY!$A$88:$U$88,OFFSET(WatchbillMONTHLY!$A$88:$U$88,1,2))))=$A102,_xlfn.XLOOKUP(BA$2,WatchbillMONTHLY!$A$88:$U$88,OFFSET(WatchbillMONTHLY!$A$88:$U$88,1,2)),FALSE),TRUE,FALSE)),
FALSE),FALSE)</f>
        <v>0</v>
      </c>
      <c r="BB102" s="209" t="b" cm="1">
        <f t="array" aca="1" ref="BB102" ca="1">IF(AND($A102 &gt; 0, U102 &gt; 0,BB$2&lt;MiscFormulas!$A$5+1),
_xlfn.IFNA(
_xlfn.IFNA(
_xlfn.IFNA(
_xlfn.IFNA(
_xlfn.IFNA(
_xlfn.IFNA(
IF(_xlfn.XLOOKUP(BB$2,WatchbillMONTHLY!$A$3:$U$3,OFFSET(WatchbillMONTHLY!$A$3:$U$3,1,2))=IF(_xlfn.XLOOKUP($A102,INDIRECT("_"&amp;_xlfn.XLOOKUP(BB$2,WatchbillMONTHLY!$A$3:$U$3,OFFSET(WatchbillMONTHLY!$A$3:$U$3,1,2))),INDIRECT("_"&amp;_xlfn.XLOOKUP(BB$2,WatchbillMONTHLY!$A$3:$U$3,OFFSET(WatchbillMONTHLY!$A$3:$U$3,1,2))))=$A102,_xlfn.XLOOKUP(BB$2,WatchbillMONTHLY!$A$3:$U$3,OFFSET(WatchbillMONTHLY!$A$3:$U$3,1,2)),FALSE),TRUE,FALSE),
IF(_xlfn.XLOOKUP(BB$2,WatchbillMONTHLY!$A$20:$U$20,OFFSET(WatchbillMONTHLY!$A$20:$U$20,1,2))=IF(_xlfn.XLOOKUP($A102,INDIRECT("_"&amp;_xlfn.XLOOKUP(BB$2,WatchbillMONTHLY!$A$20:$U$20,OFFSET(WatchbillMONTHLY!$A$20:$U$20,1,2))),INDIRECT("_"&amp;_xlfn.XLOOKUP(BB$2,WatchbillMONTHLY!$A$20:$U$20,OFFSET(WatchbillMONTHLY!$A$20:$U$20,1,2))))=$A102,_xlfn.XLOOKUP(BB$2,WatchbillMONTHLY!$A$20:$U$20,OFFSET(WatchbillMONTHLY!$A$20:$U$20,1,2)),FALSE),TRUE,FALSE)),
IF(_xlfn.XLOOKUP(BB$2,WatchbillMONTHLY!$A$37:$U$37,OFFSET(WatchbillMONTHLY!$A$37:$U$37,1,2))=IF(_xlfn.XLOOKUP($A102,INDIRECT("_"&amp;_xlfn.XLOOKUP(BB$2,WatchbillMONTHLY!$A$37:$U$37,OFFSET(WatchbillMONTHLY!$A$37:$U$37,1,2))),INDIRECT("_"&amp;_xlfn.XLOOKUP(BB$2,WatchbillMONTHLY!$A$37:$U$37,OFFSET(WatchbillMONTHLY!$A$37:$U$37,1,2))))=$A102,_xlfn.XLOOKUP(BB$2,WatchbillMONTHLY!$A$37:$U$37,OFFSET(WatchbillMONTHLY!$A$37:$U$37,1,2)),FALSE),TRUE,FALSE)),
IF(_xlfn.XLOOKUP(BB$2,WatchbillMONTHLY!$A$54:$U$54,OFFSET(WatchbillMONTHLY!$A$54:$U$54,1,2))=IF(_xlfn.XLOOKUP($A102,INDIRECT("_"&amp;_xlfn.XLOOKUP(BB$2,WatchbillMONTHLY!$A$54:$U$54,OFFSET(WatchbillMONTHLY!$A$54:$U$54,1,2))),INDIRECT("_"&amp;_xlfn.XLOOKUP(BB$2,WatchbillMONTHLY!$A$54:$U$54,OFFSET(WatchbillMONTHLY!$A$54:$U$54,1,2))))=$A102,_xlfn.XLOOKUP(BB$2,WatchbillMONTHLY!$A$54:$U$54,OFFSET(WatchbillMONTHLY!$A$54:$U$54,1,2)),FALSE),TRUE,FALSE)),
IF(_xlfn.XLOOKUP(BB$2,WatchbillMONTHLY!$A$71:$U$71,OFFSET(WatchbillMONTHLY!$A$71:$U$71,1,2))=IF(_xlfn.XLOOKUP($A102,INDIRECT("_"&amp;_xlfn.XLOOKUP(BB$2,WatchbillMONTHLY!$A$71:$U$71,OFFSET(WatchbillMONTHLY!$A$71:$U$71,1,2))),INDIRECT("_"&amp;_xlfn.XLOOKUP(BB$2,WatchbillMONTHLY!$A$71:$U$71,OFFSET(WatchbillMONTHLY!$A$71:$U$71,1,2))))=$A102,_xlfn.XLOOKUP(BB$2,WatchbillMONTHLY!$A$71:$U$71,OFFSET(WatchbillMONTHLY!$A$71:$U$71,1,2)),FALSE),TRUE,FALSE)),
IF(_xlfn.XLOOKUP(BB$2,WatchbillMONTHLY!$A$88:$U$88,OFFSET(WatchbillMONTHLY!$A$88:$U$88,1,2))=IF(_xlfn.XLOOKUP($A102,INDIRECT("_"&amp;_xlfn.XLOOKUP(BB$2,WatchbillMONTHLY!$A$88:$U$88,OFFSET(WatchbillMONTHLY!$A$88:$U$88,1,2))),INDIRECT("_"&amp;_xlfn.XLOOKUP(BB$2,WatchbillMONTHLY!$A$88:$U$88,OFFSET(WatchbillMONTHLY!$A$88:$U$88,1,2))))=$A102,_xlfn.XLOOKUP(BB$2,WatchbillMONTHLY!$A$88:$U$88,OFFSET(WatchbillMONTHLY!$A$88:$U$88,1,2)),FALSE),TRUE,FALSE)),
FALSE),FALSE)</f>
        <v>0</v>
      </c>
      <c r="BC102" s="209" t="b" cm="1">
        <f t="array" aca="1" ref="BC102" ca="1">IF(AND($A102 &gt; 0, V102 &gt; 0,BC$2&lt;MiscFormulas!$A$5+1),
_xlfn.IFNA(
_xlfn.IFNA(
_xlfn.IFNA(
_xlfn.IFNA(
_xlfn.IFNA(
_xlfn.IFNA(
IF(_xlfn.XLOOKUP(BC$2,WatchbillMONTHLY!$A$3:$U$3,OFFSET(WatchbillMONTHLY!$A$3:$U$3,1,2))=IF(_xlfn.XLOOKUP($A102,INDIRECT("_"&amp;_xlfn.XLOOKUP(BC$2,WatchbillMONTHLY!$A$3:$U$3,OFFSET(WatchbillMONTHLY!$A$3:$U$3,1,2))),INDIRECT("_"&amp;_xlfn.XLOOKUP(BC$2,WatchbillMONTHLY!$A$3:$U$3,OFFSET(WatchbillMONTHLY!$A$3:$U$3,1,2))))=$A102,_xlfn.XLOOKUP(BC$2,WatchbillMONTHLY!$A$3:$U$3,OFFSET(WatchbillMONTHLY!$A$3:$U$3,1,2)),FALSE),TRUE,FALSE),
IF(_xlfn.XLOOKUP(BC$2,WatchbillMONTHLY!$A$20:$U$20,OFFSET(WatchbillMONTHLY!$A$20:$U$20,1,2))=IF(_xlfn.XLOOKUP($A102,INDIRECT("_"&amp;_xlfn.XLOOKUP(BC$2,WatchbillMONTHLY!$A$20:$U$20,OFFSET(WatchbillMONTHLY!$A$20:$U$20,1,2))),INDIRECT("_"&amp;_xlfn.XLOOKUP(BC$2,WatchbillMONTHLY!$A$20:$U$20,OFFSET(WatchbillMONTHLY!$A$20:$U$20,1,2))))=$A102,_xlfn.XLOOKUP(BC$2,WatchbillMONTHLY!$A$20:$U$20,OFFSET(WatchbillMONTHLY!$A$20:$U$20,1,2)),FALSE),TRUE,FALSE)),
IF(_xlfn.XLOOKUP(BC$2,WatchbillMONTHLY!$A$37:$U$37,OFFSET(WatchbillMONTHLY!$A$37:$U$37,1,2))=IF(_xlfn.XLOOKUP($A102,INDIRECT("_"&amp;_xlfn.XLOOKUP(BC$2,WatchbillMONTHLY!$A$37:$U$37,OFFSET(WatchbillMONTHLY!$A$37:$U$37,1,2))),INDIRECT("_"&amp;_xlfn.XLOOKUP(BC$2,WatchbillMONTHLY!$A$37:$U$37,OFFSET(WatchbillMONTHLY!$A$37:$U$37,1,2))))=$A102,_xlfn.XLOOKUP(BC$2,WatchbillMONTHLY!$A$37:$U$37,OFFSET(WatchbillMONTHLY!$A$37:$U$37,1,2)),FALSE),TRUE,FALSE)),
IF(_xlfn.XLOOKUP(BC$2,WatchbillMONTHLY!$A$54:$U$54,OFFSET(WatchbillMONTHLY!$A$54:$U$54,1,2))=IF(_xlfn.XLOOKUP($A102,INDIRECT("_"&amp;_xlfn.XLOOKUP(BC$2,WatchbillMONTHLY!$A$54:$U$54,OFFSET(WatchbillMONTHLY!$A$54:$U$54,1,2))),INDIRECT("_"&amp;_xlfn.XLOOKUP(BC$2,WatchbillMONTHLY!$A$54:$U$54,OFFSET(WatchbillMONTHLY!$A$54:$U$54,1,2))))=$A102,_xlfn.XLOOKUP(BC$2,WatchbillMONTHLY!$A$54:$U$54,OFFSET(WatchbillMONTHLY!$A$54:$U$54,1,2)),FALSE),TRUE,FALSE)),
IF(_xlfn.XLOOKUP(BC$2,WatchbillMONTHLY!$A$71:$U$71,OFFSET(WatchbillMONTHLY!$A$71:$U$71,1,2))=IF(_xlfn.XLOOKUP($A102,INDIRECT("_"&amp;_xlfn.XLOOKUP(BC$2,WatchbillMONTHLY!$A$71:$U$71,OFFSET(WatchbillMONTHLY!$A$71:$U$71,1,2))),INDIRECT("_"&amp;_xlfn.XLOOKUP(BC$2,WatchbillMONTHLY!$A$71:$U$71,OFFSET(WatchbillMONTHLY!$A$71:$U$71,1,2))))=$A102,_xlfn.XLOOKUP(BC$2,WatchbillMONTHLY!$A$71:$U$71,OFFSET(WatchbillMONTHLY!$A$71:$U$71,1,2)),FALSE),TRUE,FALSE)),
IF(_xlfn.XLOOKUP(BC$2,WatchbillMONTHLY!$A$88:$U$88,OFFSET(WatchbillMONTHLY!$A$88:$U$88,1,2))=IF(_xlfn.XLOOKUP($A102,INDIRECT("_"&amp;_xlfn.XLOOKUP(BC$2,WatchbillMONTHLY!$A$88:$U$88,OFFSET(WatchbillMONTHLY!$A$88:$U$88,1,2))),INDIRECT("_"&amp;_xlfn.XLOOKUP(BC$2,WatchbillMONTHLY!$A$88:$U$88,OFFSET(WatchbillMONTHLY!$A$88:$U$88,1,2))))=$A102,_xlfn.XLOOKUP(BC$2,WatchbillMONTHLY!$A$88:$U$88,OFFSET(WatchbillMONTHLY!$A$88:$U$88,1,2)),FALSE),TRUE,FALSE)),
FALSE),FALSE)</f>
        <v>0</v>
      </c>
      <c r="BD102" s="209" t="b" cm="1">
        <f t="array" aca="1" ref="BD102" ca="1">IF(AND($A102 &gt; 0, W102 &gt; 0,BD$2&lt;MiscFormulas!$A$5+1),
_xlfn.IFNA(
_xlfn.IFNA(
_xlfn.IFNA(
_xlfn.IFNA(
_xlfn.IFNA(
_xlfn.IFNA(
IF(_xlfn.XLOOKUP(BD$2,WatchbillMONTHLY!$A$3:$U$3,OFFSET(WatchbillMONTHLY!$A$3:$U$3,1,2))=IF(_xlfn.XLOOKUP($A102,INDIRECT("_"&amp;_xlfn.XLOOKUP(BD$2,WatchbillMONTHLY!$A$3:$U$3,OFFSET(WatchbillMONTHLY!$A$3:$U$3,1,2))),INDIRECT("_"&amp;_xlfn.XLOOKUP(BD$2,WatchbillMONTHLY!$A$3:$U$3,OFFSET(WatchbillMONTHLY!$A$3:$U$3,1,2))))=$A102,_xlfn.XLOOKUP(BD$2,WatchbillMONTHLY!$A$3:$U$3,OFFSET(WatchbillMONTHLY!$A$3:$U$3,1,2)),FALSE),TRUE,FALSE),
IF(_xlfn.XLOOKUP(BD$2,WatchbillMONTHLY!$A$20:$U$20,OFFSET(WatchbillMONTHLY!$A$20:$U$20,1,2))=IF(_xlfn.XLOOKUP($A102,INDIRECT("_"&amp;_xlfn.XLOOKUP(BD$2,WatchbillMONTHLY!$A$20:$U$20,OFFSET(WatchbillMONTHLY!$A$20:$U$20,1,2))),INDIRECT("_"&amp;_xlfn.XLOOKUP(BD$2,WatchbillMONTHLY!$A$20:$U$20,OFFSET(WatchbillMONTHLY!$A$20:$U$20,1,2))))=$A102,_xlfn.XLOOKUP(BD$2,WatchbillMONTHLY!$A$20:$U$20,OFFSET(WatchbillMONTHLY!$A$20:$U$20,1,2)),FALSE),TRUE,FALSE)),
IF(_xlfn.XLOOKUP(BD$2,WatchbillMONTHLY!$A$37:$U$37,OFFSET(WatchbillMONTHLY!$A$37:$U$37,1,2))=IF(_xlfn.XLOOKUP($A102,INDIRECT("_"&amp;_xlfn.XLOOKUP(BD$2,WatchbillMONTHLY!$A$37:$U$37,OFFSET(WatchbillMONTHLY!$A$37:$U$37,1,2))),INDIRECT("_"&amp;_xlfn.XLOOKUP(BD$2,WatchbillMONTHLY!$A$37:$U$37,OFFSET(WatchbillMONTHLY!$A$37:$U$37,1,2))))=$A102,_xlfn.XLOOKUP(BD$2,WatchbillMONTHLY!$A$37:$U$37,OFFSET(WatchbillMONTHLY!$A$37:$U$37,1,2)),FALSE),TRUE,FALSE)),
IF(_xlfn.XLOOKUP(BD$2,WatchbillMONTHLY!$A$54:$U$54,OFFSET(WatchbillMONTHLY!$A$54:$U$54,1,2))=IF(_xlfn.XLOOKUP($A102,INDIRECT("_"&amp;_xlfn.XLOOKUP(BD$2,WatchbillMONTHLY!$A$54:$U$54,OFFSET(WatchbillMONTHLY!$A$54:$U$54,1,2))),INDIRECT("_"&amp;_xlfn.XLOOKUP(BD$2,WatchbillMONTHLY!$A$54:$U$54,OFFSET(WatchbillMONTHLY!$A$54:$U$54,1,2))))=$A102,_xlfn.XLOOKUP(BD$2,WatchbillMONTHLY!$A$54:$U$54,OFFSET(WatchbillMONTHLY!$A$54:$U$54,1,2)),FALSE),TRUE,FALSE)),
IF(_xlfn.XLOOKUP(BD$2,WatchbillMONTHLY!$A$71:$U$71,OFFSET(WatchbillMONTHLY!$A$71:$U$71,1,2))=IF(_xlfn.XLOOKUP($A102,INDIRECT("_"&amp;_xlfn.XLOOKUP(BD$2,WatchbillMONTHLY!$A$71:$U$71,OFFSET(WatchbillMONTHLY!$A$71:$U$71,1,2))),INDIRECT("_"&amp;_xlfn.XLOOKUP(BD$2,WatchbillMONTHLY!$A$71:$U$71,OFFSET(WatchbillMONTHLY!$A$71:$U$71,1,2))))=$A102,_xlfn.XLOOKUP(BD$2,WatchbillMONTHLY!$A$71:$U$71,OFFSET(WatchbillMONTHLY!$A$71:$U$71,1,2)),FALSE),TRUE,FALSE)),
IF(_xlfn.XLOOKUP(BD$2,WatchbillMONTHLY!$A$88:$U$88,OFFSET(WatchbillMONTHLY!$A$88:$U$88,1,2))=IF(_xlfn.XLOOKUP($A102,INDIRECT("_"&amp;_xlfn.XLOOKUP(BD$2,WatchbillMONTHLY!$A$88:$U$88,OFFSET(WatchbillMONTHLY!$A$88:$U$88,1,2))),INDIRECT("_"&amp;_xlfn.XLOOKUP(BD$2,WatchbillMONTHLY!$A$88:$U$88,OFFSET(WatchbillMONTHLY!$A$88:$U$88,1,2))))=$A102,_xlfn.XLOOKUP(BD$2,WatchbillMONTHLY!$A$88:$U$88,OFFSET(WatchbillMONTHLY!$A$88:$U$88,1,2)),FALSE),TRUE,FALSE)),
FALSE),FALSE)</f>
        <v>0</v>
      </c>
      <c r="BE102" s="209" t="b" cm="1">
        <f t="array" aca="1" ref="BE102" ca="1">IF(AND($A102 &gt; 0, X102 &gt; 0,BE$2&lt;MiscFormulas!$A$5+1),
_xlfn.IFNA(
_xlfn.IFNA(
_xlfn.IFNA(
_xlfn.IFNA(
_xlfn.IFNA(
_xlfn.IFNA(
IF(_xlfn.XLOOKUP(BE$2,WatchbillMONTHLY!$A$3:$U$3,OFFSET(WatchbillMONTHLY!$A$3:$U$3,1,2))=IF(_xlfn.XLOOKUP($A102,INDIRECT("_"&amp;_xlfn.XLOOKUP(BE$2,WatchbillMONTHLY!$A$3:$U$3,OFFSET(WatchbillMONTHLY!$A$3:$U$3,1,2))),INDIRECT("_"&amp;_xlfn.XLOOKUP(BE$2,WatchbillMONTHLY!$A$3:$U$3,OFFSET(WatchbillMONTHLY!$A$3:$U$3,1,2))))=$A102,_xlfn.XLOOKUP(BE$2,WatchbillMONTHLY!$A$3:$U$3,OFFSET(WatchbillMONTHLY!$A$3:$U$3,1,2)),FALSE),TRUE,FALSE),
IF(_xlfn.XLOOKUP(BE$2,WatchbillMONTHLY!$A$20:$U$20,OFFSET(WatchbillMONTHLY!$A$20:$U$20,1,2))=IF(_xlfn.XLOOKUP($A102,INDIRECT("_"&amp;_xlfn.XLOOKUP(BE$2,WatchbillMONTHLY!$A$20:$U$20,OFFSET(WatchbillMONTHLY!$A$20:$U$20,1,2))),INDIRECT("_"&amp;_xlfn.XLOOKUP(BE$2,WatchbillMONTHLY!$A$20:$U$20,OFFSET(WatchbillMONTHLY!$A$20:$U$20,1,2))))=$A102,_xlfn.XLOOKUP(BE$2,WatchbillMONTHLY!$A$20:$U$20,OFFSET(WatchbillMONTHLY!$A$20:$U$20,1,2)),FALSE),TRUE,FALSE)),
IF(_xlfn.XLOOKUP(BE$2,WatchbillMONTHLY!$A$37:$U$37,OFFSET(WatchbillMONTHLY!$A$37:$U$37,1,2))=IF(_xlfn.XLOOKUP($A102,INDIRECT("_"&amp;_xlfn.XLOOKUP(BE$2,WatchbillMONTHLY!$A$37:$U$37,OFFSET(WatchbillMONTHLY!$A$37:$U$37,1,2))),INDIRECT("_"&amp;_xlfn.XLOOKUP(BE$2,WatchbillMONTHLY!$A$37:$U$37,OFFSET(WatchbillMONTHLY!$A$37:$U$37,1,2))))=$A102,_xlfn.XLOOKUP(BE$2,WatchbillMONTHLY!$A$37:$U$37,OFFSET(WatchbillMONTHLY!$A$37:$U$37,1,2)),FALSE),TRUE,FALSE)),
IF(_xlfn.XLOOKUP(BE$2,WatchbillMONTHLY!$A$54:$U$54,OFFSET(WatchbillMONTHLY!$A$54:$U$54,1,2))=IF(_xlfn.XLOOKUP($A102,INDIRECT("_"&amp;_xlfn.XLOOKUP(BE$2,WatchbillMONTHLY!$A$54:$U$54,OFFSET(WatchbillMONTHLY!$A$54:$U$54,1,2))),INDIRECT("_"&amp;_xlfn.XLOOKUP(BE$2,WatchbillMONTHLY!$A$54:$U$54,OFFSET(WatchbillMONTHLY!$A$54:$U$54,1,2))))=$A102,_xlfn.XLOOKUP(BE$2,WatchbillMONTHLY!$A$54:$U$54,OFFSET(WatchbillMONTHLY!$A$54:$U$54,1,2)),FALSE),TRUE,FALSE)),
IF(_xlfn.XLOOKUP(BE$2,WatchbillMONTHLY!$A$71:$U$71,OFFSET(WatchbillMONTHLY!$A$71:$U$71,1,2))=IF(_xlfn.XLOOKUP($A102,INDIRECT("_"&amp;_xlfn.XLOOKUP(BE$2,WatchbillMONTHLY!$A$71:$U$71,OFFSET(WatchbillMONTHLY!$A$71:$U$71,1,2))),INDIRECT("_"&amp;_xlfn.XLOOKUP(BE$2,WatchbillMONTHLY!$A$71:$U$71,OFFSET(WatchbillMONTHLY!$A$71:$U$71,1,2))))=$A102,_xlfn.XLOOKUP(BE$2,WatchbillMONTHLY!$A$71:$U$71,OFFSET(WatchbillMONTHLY!$A$71:$U$71,1,2)),FALSE),TRUE,FALSE)),
IF(_xlfn.XLOOKUP(BE$2,WatchbillMONTHLY!$A$88:$U$88,OFFSET(WatchbillMONTHLY!$A$88:$U$88,1,2))=IF(_xlfn.XLOOKUP($A102,INDIRECT("_"&amp;_xlfn.XLOOKUP(BE$2,WatchbillMONTHLY!$A$88:$U$88,OFFSET(WatchbillMONTHLY!$A$88:$U$88,1,2))),INDIRECT("_"&amp;_xlfn.XLOOKUP(BE$2,WatchbillMONTHLY!$A$88:$U$88,OFFSET(WatchbillMONTHLY!$A$88:$U$88,1,2))))=$A102,_xlfn.XLOOKUP(BE$2,WatchbillMONTHLY!$A$88:$U$88,OFFSET(WatchbillMONTHLY!$A$88:$U$88,1,2)),FALSE),TRUE,FALSE)),
FALSE),FALSE)</f>
        <v>0</v>
      </c>
      <c r="BF102" s="209" t="b" cm="1">
        <f t="array" aca="1" ref="BF102" ca="1">IF(AND($A102 &gt; 0, Y102 &gt; 0,BF$2&lt;MiscFormulas!$A$5+1),
_xlfn.IFNA(
_xlfn.IFNA(
_xlfn.IFNA(
_xlfn.IFNA(
_xlfn.IFNA(
_xlfn.IFNA(
IF(_xlfn.XLOOKUP(BF$2,WatchbillMONTHLY!$A$3:$U$3,OFFSET(WatchbillMONTHLY!$A$3:$U$3,1,2))=IF(_xlfn.XLOOKUP($A102,INDIRECT("_"&amp;_xlfn.XLOOKUP(BF$2,WatchbillMONTHLY!$A$3:$U$3,OFFSET(WatchbillMONTHLY!$A$3:$U$3,1,2))),INDIRECT("_"&amp;_xlfn.XLOOKUP(BF$2,WatchbillMONTHLY!$A$3:$U$3,OFFSET(WatchbillMONTHLY!$A$3:$U$3,1,2))))=$A102,_xlfn.XLOOKUP(BF$2,WatchbillMONTHLY!$A$3:$U$3,OFFSET(WatchbillMONTHLY!$A$3:$U$3,1,2)),FALSE),TRUE,FALSE),
IF(_xlfn.XLOOKUP(BF$2,WatchbillMONTHLY!$A$20:$U$20,OFFSET(WatchbillMONTHLY!$A$20:$U$20,1,2))=IF(_xlfn.XLOOKUP($A102,INDIRECT("_"&amp;_xlfn.XLOOKUP(BF$2,WatchbillMONTHLY!$A$20:$U$20,OFFSET(WatchbillMONTHLY!$A$20:$U$20,1,2))),INDIRECT("_"&amp;_xlfn.XLOOKUP(BF$2,WatchbillMONTHLY!$A$20:$U$20,OFFSET(WatchbillMONTHLY!$A$20:$U$20,1,2))))=$A102,_xlfn.XLOOKUP(BF$2,WatchbillMONTHLY!$A$20:$U$20,OFFSET(WatchbillMONTHLY!$A$20:$U$20,1,2)),FALSE),TRUE,FALSE)),
IF(_xlfn.XLOOKUP(BF$2,WatchbillMONTHLY!$A$37:$U$37,OFFSET(WatchbillMONTHLY!$A$37:$U$37,1,2))=IF(_xlfn.XLOOKUP($A102,INDIRECT("_"&amp;_xlfn.XLOOKUP(BF$2,WatchbillMONTHLY!$A$37:$U$37,OFFSET(WatchbillMONTHLY!$A$37:$U$37,1,2))),INDIRECT("_"&amp;_xlfn.XLOOKUP(BF$2,WatchbillMONTHLY!$A$37:$U$37,OFFSET(WatchbillMONTHLY!$A$37:$U$37,1,2))))=$A102,_xlfn.XLOOKUP(BF$2,WatchbillMONTHLY!$A$37:$U$37,OFFSET(WatchbillMONTHLY!$A$37:$U$37,1,2)),FALSE),TRUE,FALSE)),
IF(_xlfn.XLOOKUP(BF$2,WatchbillMONTHLY!$A$54:$U$54,OFFSET(WatchbillMONTHLY!$A$54:$U$54,1,2))=IF(_xlfn.XLOOKUP($A102,INDIRECT("_"&amp;_xlfn.XLOOKUP(BF$2,WatchbillMONTHLY!$A$54:$U$54,OFFSET(WatchbillMONTHLY!$A$54:$U$54,1,2))),INDIRECT("_"&amp;_xlfn.XLOOKUP(BF$2,WatchbillMONTHLY!$A$54:$U$54,OFFSET(WatchbillMONTHLY!$A$54:$U$54,1,2))))=$A102,_xlfn.XLOOKUP(BF$2,WatchbillMONTHLY!$A$54:$U$54,OFFSET(WatchbillMONTHLY!$A$54:$U$54,1,2)),FALSE),TRUE,FALSE)),
IF(_xlfn.XLOOKUP(BF$2,WatchbillMONTHLY!$A$71:$U$71,OFFSET(WatchbillMONTHLY!$A$71:$U$71,1,2))=IF(_xlfn.XLOOKUP($A102,INDIRECT("_"&amp;_xlfn.XLOOKUP(BF$2,WatchbillMONTHLY!$A$71:$U$71,OFFSET(WatchbillMONTHLY!$A$71:$U$71,1,2))),INDIRECT("_"&amp;_xlfn.XLOOKUP(BF$2,WatchbillMONTHLY!$A$71:$U$71,OFFSET(WatchbillMONTHLY!$A$71:$U$71,1,2))))=$A102,_xlfn.XLOOKUP(BF$2,WatchbillMONTHLY!$A$71:$U$71,OFFSET(WatchbillMONTHLY!$A$71:$U$71,1,2)),FALSE),TRUE,FALSE)),
IF(_xlfn.XLOOKUP(BF$2,WatchbillMONTHLY!$A$88:$U$88,OFFSET(WatchbillMONTHLY!$A$88:$U$88,1,2))=IF(_xlfn.XLOOKUP($A102,INDIRECT("_"&amp;_xlfn.XLOOKUP(BF$2,WatchbillMONTHLY!$A$88:$U$88,OFFSET(WatchbillMONTHLY!$A$88:$U$88,1,2))),INDIRECT("_"&amp;_xlfn.XLOOKUP(BF$2,WatchbillMONTHLY!$A$88:$U$88,OFFSET(WatchbillMONTHLY!$A$88:$U$88,1,2))))=$A102,_xlfn.XLOOKUP(BF$2,WatchbillMONTHLY!$A$88:$U$88,OFFSET(WatchbillMONTHLY!$A$88:$U$88,1,2)),FALSE),TRUE,FALSE)),
FALSE),FALSE)</f>
        <v>0</v>
      </c>
      <c r="BG102" s="209" t="b" cm="1">
        <f t="array" aca="1" ref="BG102" ca="1">IF(AND($A102 &gt; 0, Z102 &gt; 0,BG$2&lt;MiscFormulas!$A$5+1),
_xlfn.IFNA(
_xlfn.IFNA(
_xlfn.IFNA(
_xlfn.IFNA(
_xlfn.IFNA(
_xlfn.IFNA(
IF(_xlfn.XLOOKUP(BG$2,WatchbillMONTHLY!$A$3:$U$3,OFFSET(WatchbillMONTHLY!$A$3:$U$3,1,2))=IF(_xlfn.XLOOKUP($A102,INDIRECT("_"&amp;_xlfn.XLOOKUP(BG$2,WatchbillMONTHLY!$A$3:$U$3,OFFSET(WatchbillMONTHLY!$A$3:$U$3,1,2))),INDIRECT("_"&amp;_xlfn.XLOOKUP(BG$2,WatchbillMONTHLY!$A$3:$U$3,OFFSET(WatchbillMONTHLY!$A$3:$U$3,1,2))))=$A102,_xlfn.XLOOKUP(BG$2,WatchbillMONTHLY!$A$3:$U$3,OFFSET(WatchbillMONTHLY!$A$3:$U$3,1,2)),FALSE),TRUE,FALSE),
IF(_xlfn.XLOOKUP(BG$2,WatchbillMONTHLY!$A$20:$U$20,OFFSET(WatchbillMONTHLY!$A$20:$U$20,1,2))=IF(_xlfn.XLOOKUP($A102,INDIRECT("_"&amp;_xlfn.XLOOKUP(BG$2,WatchbillMONTHLY!$A$20:$U$20,OFFSET(WatchbillMONTHLY!$A$20:$U$20,1,2))),INDIRECT("_"&amp;_xlfn.XLOOKUP(BG$2,WatchbillMONTHLY!$A$20:$U$20,OFFSET(WatchbillMONTHLY!$A$20:$U$20,1,2))))=$A102,_xlfn.XLOOKUP(BG$2,WatchbillMONTHLY!$A$20:$U$20,OFFSET(WatchbillMONTHLY!$A$20:$U$20,1,2)),FALSE),TRUE,FALSE)),
IF(_xlfn.XLOOKUP(BG$2,WatchbillMONTHLY!$A$37:$U$37,OFFSET(WatchbillMONTHLY!$A$37:$U$37,1,2))=IF(_xlfn.XLOOKUP($A102,INDIRECT("_"&amp;_xlfn.XLOOKUP(BG$2,WatchbillMONTHLY!$A$37:$U$37,OFFSET(WatchbillMONTHLY!$A$37:$U$37,1,2))),INDIRECT("_"&amp;_xlfn.XLOOKUP(BG$2,WatchbillMONTHLY!$A$37:$U$37,OFFSET(WatchbillMONTHLY!$A$37:$U$37,1,2))))=$A102,_xlfn.XLOOKUP(BG$2,WatchbillMONTHLY!$A$37:$U$37,OFFSET(WatchbillMONTHLY!$A$37:$U$37,1,2)),FALSE),TRUE,FALSE)),
IF(_xlfn.XLOOKUP(BG$2,WatchbillMONTHLY!$A$54:$U$54,OFFSET(WatchbillMONTHLY!$A$54:$U$54,1,2))=IF(_xlfn.XLOOKUP($A102,INDIRECT("_"&amp;_xlfn.XLOOKUP(BG$2,WatchbillMONTHLY!$A$54:$U$54,OFFSET(WatchbillMONTHLY!$A$54:$U$54,1,2))),INDIRECT("_"&amp;_xlfn.XLOOKUP(BG$2,WatchbillMONTHLY!$A$54:$U$54,OFFSET(WatchbillMONTHLY!$A$54:$U$54,1,2))))=$A102,_xlfn.XLOOKUP(BG$2,WatchbillMONTHLY!$A$54:$U$54,OFFSET(WatchbillMONTHLY!$A$54:$U$54,1,2)),FALSE),TRUE,FALSE)),
IF(_xlfn.XLOOKUP(BG$2,WatchbillMONTHLY!$A$71:$U$71,OFFSET(WatchbillMONTHLY!$A$71:$U$71,1,2))=IF(_xlfn.XLOOKUP($A102,INDIRECT("_"&amp;_xlfn.XLOOKUP(BG$2,WatchbillMONTHLY!$A$71:$U$71,OFFSET(WatchbillMONTHLY!$A$71:$U$71,1,2))),INDIRECT("_"&amp;_xlfn.XLOOKUP(BG$2,WatchbillMONTHLY!$A$71:$U$71,OFFSET(WatchbillMONTHLY!$A$71:$U$71,1,2))))=$A102,_xlfn.XLOOKUP(BG$2,WatchbillMONTHLY!$A$71:$U$71,OFFSET(WatchbillMONTHLY!$A$71:$U$71,1,2)),FALSE),TRUE,FALSE)),
IF(_xlfn.XLOOKUP(BG$2,WatchbillMONTHLY!$A$88:$U$88,OFFSET(WatchbillMONTHLY!$A$88:$U$88,1,2))=IF(_xlfn.XLOOKUP($A102,INDIRECT("_"&amp;_xlfn.XLOOKUP(BG$2,WatchbillMONTHLY!$A$88:$U$88,OFFSET(WatchbillMONTHLY!$A$88:$U$88,1,2))),INDIRECT("_"&amp;_xlfn.XLOOKUP(BG$2,WatchbillMONTHLY!$A$88:$U$88,OFFSET(WatchbillMONTHLY!$A$88:$U$88,1,2))))=$A102,_xlfn.XLOOKUP(BG$2,WatchbillMONTHLY!$A$88:$U$88,OFFSET(WatchbillMONTHLY!$A$88:$U$88,1,2)),FALSE),TRUE,FALSE)),
FALSE),FALSE)</f>
        <v>0</v>
      </c>
      <c r="BH102" s="209" t="b" cm="1">
        <f t="array" aca="1" ref="BH102" ca="1">IF(AND($A102 &gt; 0, AA102 &gt; 0,BH$2&lt;MiscFormulas!$A$5+1),
_xlfn.IFNA(
_xlfn.IFNA(
_xlfn.IFNA(
_xlfn.IFNA(
_xlfn.IFNA(
_xlfn.IFNA(
IF(_xlfn.XLOOKUP(BH$2,WatchbillMONTHLY!$A$3:$U$3,OFFSET(WatchbillMONTHLY!$A$3:$U$3,1,2))=IF(_xlfn.XLOOKUP($A102,INDIRECT("_"&amp;_xlfn.XLOOKUP(BH$2,WatchbillMONTHLY!$A$3:$U$3,OFFSET(WatchbillMONTHLY!$A$3:$U$3,1,2))),INDIRECT("_"&amp;_xlfn.XLOOKUP(BH$2,WatchbillMONTHLY!$A$3:$U$3,OFFSET(WatchbillMONTHLY!$A$3:$U$3,1,2))))=$A102,_xlfn.XLOOKUP(BH$2,WatchbillMONTHLY!$A$3:$U$3,OFFSET(WatchbillMONTHLY!$A$3:$U$3,1,2)),FALSE),TRUE,FALSE),
IF(_xlfn.XLOOKUP(BH$2,WatchbillMONTHLY!$A$20:$U$20,OFFSET(WatchbillMONTHLY!$A$20:$U$20,1,2))=IF(_xlfn.XLOOKUP($A102,INDIRECT("_"&amp;_xlfn.XLOOKUP(BH$2,WatchbillMONTHLY!$A$20:$U$20,OFFSET(WatchbillMONTHLY!$A$20:$U$20,1,2))),INDIRECT("_"&amp;_xlfn.XLOOKUP(BH$2,WatchbillMONTHLY!$A$20:$U$20,OFFSET(WatchbillMONTHLY!$A$20:$U$20,1,2))))=$A102,_xlfn.XLOOKUP(BH$2,WatchbillMONTHLY!$A$20:$U$20,OFFSET(WatchbillMONTHLY!$A$20:$U$20,1,2)),FALSE),TRUE,FALSE)),
IF(_xlfn.XLOOKUP(BH$2,WatchbillMONTHLY!$A$37:$U$37,OFFSET(WatchbillMONTHLY!$A$37:$U$37,1,2))=IF(_xlfn.XLOOKUP($A102,INDIRECT("_"&amp;_xlfn.XLOOKUP(BH$2,WatchbillMONTHLY!$A$37:$U$37,OFFSET(WatchbillMONTHLY!$A$37:$U$37,1,2))),INDIRECT("_"&amp;_xlfn.XLOOKUP(BH$2,WatchbillMONTHLY!$A$37:$U$37,OFFSET(WatchbillMONTHLY!$A$37:$U$37,1,2))))=$A102,_xlfn.XLOOKUP(BH$2,WatchbillMONTHLY!$A$37:$U$37,OFFSET(WatchbillMONTHLY!$A$37:$U$37,1,2)),FALSE),TRUE,FALSE)),
IF(_xlfn.XLOOKUP(BH$2,WatchbillMONTHLY!$A$54:$U$54,OFFSET(WatchbillMONTHLY!$A$54:$U$54,1,2))=IF(_xlfn.XLOOKUP($A102,INDIRECT("_"&amp;_xlfn.XLOOKUP(BH$2,WatchbillMONTHLY!$A$54:$U$54,OFFSET(WatchbillMONTHLY!$A$54:$U$54,1,2))),INDIRECT("_"&amp;_xlfn.XLOOKUP(BH$2,WatchbillMONTHLY!$A$54:$U$54,OFFSET(WatchbillMONTHLY!$A$54:$U$54,1,2))))=$A102,_xlfn.XLOOKUP(BH$2,WatchbillMONTHLY!$A$54:$U$54,OFFSET(WatchbillMONTHLY!$A$54:$U$54,1,2)),FALSE),TRUE,FALSE)),
IF(_xlfn.XLOOKUP(BH$2,WatchbillMONTHLY!$A$71:$U$71,OFFSET(WatchbillMONTHLY!$A$71:$U$71,1,2))=IF(_xlfn.XLOOKUP($A102,INDIRECT("_"&amp;_xlfn.XLOOKUP(BH$2,WatchbillMONTHLY!$A$71:$U$71,OFFSET(WatchbillMONTHLY!$A$71:$U$71,1,2))),INDIRECT("_"&amp;_xlfn.XLOOKUP(BH$2,WatchbillMONTHLY!$A$71:$U$71,OFFSET(WatchbillMONTHLY!$A$71:$U$71,1,2))))=$A102,_xlfn.XLOOKUP(BH$2,WatchbillMONTHLY!$A$71:$U$71,OFFSET(WatchbillMONTHLY!$A$71:$U$71,1,2)),FALSE),TRUE,FALSE)),
IF(_xlfn.XLOOKUP(BH$2,WatchbillMONTHLY!$A$88:$U$88,OFFSET(WatchbillMONTHLY!$A$88:$U$88,1,2))=IF(_xlfn.XLOOKUP($A102,INDIRECT("_"&amp;_xlfn.XLOOKUP(BH$2,WatchbillMONTHLY!$A$88:$U$88,OFFSET(WatchbillMONTHLY!$A$88:$U$88,1,2))),INDIRECT("_"&amp;_xlfn.XLOOKUP(BH$2,WatchbillMONTHLY!$A$88:$U$88,OFFSET(WatchbillMONTHLY!$A$88:$U$88,1,2))))=$A102,_xlfn.XLOOKUP(BH$2,WatchbillMONTHLY!$A$88:$U$88,OFFSET(WatchbillMONTHLY!$A$88:$U$88,1,2)),FALSE),TRUE,FALSE)),
FALSE),FALSE)</f>
        <v>0</v>
      </c>
      <c r="BI102" s="209" t="b" cm="1">
        <f t="array" aca="1" ref="BI102" ca="1">IF(AND($A102 &gt; 0, AB102 &gt; 0,BI$2&lt;MiscFormulas!$A$5+1),
_xlfn.IFNA(
_xlfn.IFNA(
_xlfn.IFNA(
_xlfn.IFNA(
_xlfn.IFNA(
_xlfn.IFNA(
IF(_xlfn.XLOOKUP(BI$2,WatchbillMONTHLY!$A$3:$U$3,OFFSET(WatchbillMONTHLY!$A$3:$U$3,1,2))=IF(_xlfn.XLOOKUP($A102,INDIRECT("_"&amp;_xlfn.XLOOKUP(BI$2,WatchbillMONTHLY!$A$3:$U$3,OFFSET(WatchbillMONTHLY!$A$3:$U$3,1,2))),INDIRECT("_"&amp;_xlfn.XLOOKUP(BI$2,WatchbillMONTHLY!$A$3:$U$3,OFFSET(WatchbillMONTHLY!$A$3:$U$3,1,2))))=$A102,_xlfn.XLOOKUP(BI$2,WatchbillMONTHLY!$A$3:$U$3,OFFSET(WatchbillMONTHLY!$A$3:$U$3,1,2)),FALSE),TRUE,FALSE),
IF(_xlfn.XLOOKUP(BI$2,WatchbillMONTHLY!$A$20:$U$20,OFFSET(WatchbillMONTHLY!$A$20:$U$20,1,2))=IF(_xlfn.XLOOKUP($A102,INDIRECT("_"&amp;_xlfn.XLOOKUP(BI$2,WatchbillMONTHLY!$A$20:$U$20,OFFSET(WatchbillMONTHLY!$A$20:$U$20,1,2))),INDIRECT("_"&amp;_xlfn.XLOOKUP(BI$2,WatchbillMONTHLY!$A$20:$U$20,OFFSET(WatchbillMONTHLY!$A$20:$U$20,1,2))))=$A102,_xlfn.XLOOKUP(BI$2,WatchbillMONTHLY!$A$20:$U$20,OFFSET(WatchbillMONTHLY!$A$20:$U$20,1,2)),FALSE),TRUE,FALSE)),
IF(_xlfn.XLOOKUP(BI$2,WatchbillMONTHLY!$A$37:$U$37,OFFSET(WatchbillMONTHLY!$A$37:$U$37,1,2))=IF(_xlfn.XLOOKUP($A102,INDIRECT("_"&amp;_xlfn.XLOOKUP(BI$2,WatchbillMONTHLY!$A$37:$U$37,OFFSET(WatchbillMONTHLY!$A$37:$U$37,1,2))),INDIRECT("_"&amp;_xlfn.XLOOKUP(BI$2,WatchbillMONTHLY!$A$37:$U$37,OFFSET(WatchbillMONTHLY!$A$37:$U$37,1,2))))=$A102,_xlfn.XLOOKUP(BI$2,WatchbillMONTHLY!$A$37:$U$37,OFFSET(WatchbillMONTHLY!$A$37:$U$37,1,2)),FALSE),TRUE,FALSE)),
IF(_xlfn.XLOOKUP(BI$2,WatchbillMONTHLY!$A$54:$U$54,OFFSET(WatchbillMONTHLY!$A$54:$U$54,1,2))=IF(_xlfn.XLOOKUP($A102,INDIRECT("_"&amp;_xlfn.XLOOKUP(BI$2,WatchbillMONTHLY!$A$54:$U$54,OFFSET(WatchbillMONTHLY!$A$54:$U$54,1,2))),INDIRECT("_"&amp;_xlfn.XLOOKUP(BI$2,WatchbillMONTHLY!$A$54:$U$54,OFFSET(WatchbillMONTHLY!$A$54:$U$54,1,2))))=$A102,_xlfn.XLOOKUP(BI$2,WatchbillMONTHLY!$A$54:$U$54,OFFSET(WatchbillMONTHLY!$A$54:$U$54,1,2)),FALSE),TRUE,FALSE)),
IF(_xlfn.XLOOKUP(BI$2,WatchbillMONTHLY!$A$71:$U$71,OFFSET(WatchbillMONTHLY!$A$71:$U$71,1,2))=IF(_xlfn.XLOOKUP($A102,INDIRECT("_"&amp;_xlfn.XLOOKUP(BI$2,WatchbillMONTHLY!$A$71:$U$71,OFFSET(WatchbillMONTHLY!$A$71:$U$71,1,2))),INDIRECT("_"&amp;_xlfn.XLOOKUP(BI$2,WatchbillMONTHLY!$A$71:$U$71,OFFSET(WatchbillMONTHLY!$A$71:$U$71,1,2))))=$A102,_xlfn.XLOOKUP(BI$2,WatchbillMONTHLY!$A$71:$U$71,OFFSET(WatchbillMONTHLY!$A$71:$U$71,1,2)),FALSE),TRUE,FALSE)),
IF(_xlfn.XLOOKUP(BI$2,WatchbillMONTHLY!$A$88:$U$88,OFFSET(WatchbillMONTHLY!$A$88:$U$88,1,2))=IF(_xlfn.XLOOKUP($A102,INDIRECT("_"&amp;_xlfn.XLOOKUP(BI$2,WatchbillMONTHLY!$A$88:$U$88,OFFSET(WatchbillMONTHLY!$A$88:$U$88,1,2))),INDIRECT("_"&amp;_xlfn.XLOOKUP(BI$2,WatchbillMONTHLY!$A$88:$U$88,OFFSET(WatchbillMONTHLY!$A$88:$U$88,1,2))))=$A102,_xlfn.XLOOKUP(BI$2,WatchbillMONTHLY!$A$88:$U$88,OFFSET(WatchbillMONTHLY!$A$88:$U$88,1,2)),FALSE),TRUE,FALSE)),
FALSE),FALSE)</f>
        <v>0</v>
      </c>
      <c r="BJ102" s="209" t="b" cm="1">
        <f t="array" aca="1" ref="BJ102" ca="1">IF(AND($A102 &gt; 0, AC102 &gt; 0,BJ$2&lt;MiscFormulas!$A$5+1),
_xlfn.IFNA(
_xlfn.IFNA(
_xlfn.IFNA(
_xlfn.IFNA(
_xlfn.IFNA(
_xlfn.IFNA(
IF(_xlfn.XLOOKUP(BJ$2,WatchbillMONTHLY!$A$3:$U$3,OFFSET(WatchbillMONTHLY!$A$3:$U$3,1,2))=IF(_xlfn.XLOOKUP($A102,INDIRECT("_"&amp;_xlfn.XLOOKUP(BJ$2,WatchbillMONTHLY!$A$3:$U$3,OFFSET(WatchbillMONTHLY!$A$3:$U$3,1,2))),INDIRECT("_"&amp;_xlfn.XLOOKUP(BJ$2,WatchbillMONTHLY!$A$3:$U$3,OFFSET(WatchbillMONTHLY!$A$3:$U$3,1,2))))=$A102,_xlfn.XLOOKUP(BJ$2,WatchbillMONTHLY!$A$3:$U$3,OFFSET(WatchbillMONTHLY!$A$3:$U$3,1,2)),FALSE),TRUE,FALSE),
IF(_xlfn.XLOOKUP(BJ$2,WatchbillMONTHLY!$A$20:$U$20,OFFSET(WatchbillMONTHLY!$A$20:$U$20,1,2))=IF(_xlfn.XLOOKUP($A102,INDIRECT("_"&amp;_xlfn.XLOOKUP(BJ$2,WatchbillMONTHLY!$A$20:$U$20,OFFSET(WatchbillMONTHLY!$A$20:$U$20,1,2))),INDIRECT("_"&amp;_xlfn.XLOOKUP(BJ$2,WatchbillMONTHLY!$A$20:$U$20,OFFSET(WatchbillMONTHLY!$A$20:$U$20,1,2))))=$A102,_xlfn.XLOOKUP(BJ$2,WatchbillMONTHLY!$A$20:$U$20,OFFSET(WatchbillMONTHLY!$A$20:$U$20,1,2)),FALSE),TRUE,FALSE)),
IF(_xlfn.XLOOKUP(BJ$2,WatchbillMONTHLY!$A$37:$U$37,OFFSET(WatchbillMONTHLY!$A$37:$U$37,1,2))=IF(_xlfn.XLOOKUP($A102,INDIRECT("_"&amp;_xlfn.XLOOKUP(BJ$2,WatchbillMONTHLY!$A$37:$U$37,OFFSET(WatchbillMONTHLY!$A$37:$U$37,1,2))),INDIRECT("_"&amp;_xlfn.XLOOKUP(BJ$2,WatchbillMONTHLY!$A$37:$U$37,OFFSET(WatchbillMONTHLY!$A$37:$U$37,1,2))))=$A102,_xlfn.XLOOKUP(BJ$2,WatchbillMONTHLY!$A$37:$U$37,OFFSET(WatchbillMONTHLY!$A$37:$U$37,1,2)),FALSE),TRUE,FALSE)),
IF(_xlfn.XLOOKUP(BJ$2,WatchbillMONTHLY!$A$54:$U$54,OFFSET(WatchbillMONTHLY!$A$54:$U$54,1,2))=IF(_xlfn.XLOOKUP($A102,INDIRECT("_"&amp;_xlfn.XLOOKUP(BJ$2,WatchbillMONTHLY!$A$54:$U$54,OFFSET(WatchbillMONTHLY!$A$54:$U$54,1,2))),INDIRECT("_"&amp;_xlfn.XLOOKUP(BJ$2,WatchbillMONTHLY!$A$54:$U$54,OFFSET(WatchbillMONTHLY!$A$54:$U$54,1,2))))=$A102,_xlfn.XLOOKUP(BJ$2,WatchbillMONTHLY!$A$54:$U$54,OFFSET(WatchbillMONTHLY!$A$54:$U$54,1,2)),FALSE),TRUE,FALSE)),
IF(_xlfn.XLOOKUP(BJ$2,WatchbillMONTHLY!$A$71:$U$71,OFFSET(WatchbillMONTHLY!$A$71:$U$71,1,2))=IF(_xlfn.XLOOKUP($A102,INDIRECT("_"&amp;_xlfn.XLOOKUP(BJ$2,WatchbillMONTHLY!$A$71:$U$71,OFFSET(WatchbillMONTHLY!$A$71:$U$71,1,2))),INDIRECT("_"&amp;_xlfn.XLOOKUP(BJ$2,WatchbillMONTHLY!$A$71:$U$71,OFFSET(WatchbillMONTHLY!$A$71:$U$71,1,2))))=$A102,_xlfn.XLOOKUP(BJ$2,WatchbillMONTHLY!$A$71:$U$71,OFFSET(WatchbillMONTHLY!$A$71:$U$71,1,2)),FALSE),TRUE,FALSE)),
IF(_xlfn.XLOOKUP(BJ$2,WatchbillMONTHLY!$A$88:$U$88,OFFSET(WatchbillMONTHLY!$A$88:$U$88,1,2))=IF(_xlfn.XLOOKUP($A102,INDIRECT("_"&amp;_xlfn.XLOOKUP(BJ$2,WatchbillMONTHLY!$A$88:$U$88,OFFSET(WatchbillMONTHLY!$A$88:$U$88,1,2))),INDIRECT("_"&amp;_xlfn.XLOOKUP(BJ$2,WatchbillMONTHLY!$A$88:$U$88,OFFSET(WatchbillMONTHLY!$A$88:$U$88,1,2))))=$A102,_xlfn.XLOOKUP(BJ$2,WatchbillMONTHLY!$A$88:$U$88,OFFSET(WatchbillMONTHLY!$A$88:$U$88,1,2)),FALSE),TRUE,FALSE)),
FALSE),FALSE)</f>
        <v>0</v>
      </c>
      <c r="BK102" s="209" t="b" cm="1">
        <f t="array" aca="1" ref="BK102" ca="1">IF(AND($A102 &gt; 0, AD102 &gt; 0,BK$2&lt;MiscFormulas!$A$5+1),
_xlfn.IFNA(
_xlfn.IFNA(
_xlfn.IFNA(
_xlfn.IFNA(
_xlfn.IFNA(
_xlfn.IFNA(
IF(_xlfn.XLOOKUP(BK$2,WatchbillMONTHLY!$A$3:$U$3,OFFSET(WatchbillMONTHLY!$A$3:$U$3,1,2))=IF(_xlfn.XLOOKUP($A102,INDIRECT("_"&amp;_xlfn.XLOOKUP(BK$2,WatchbillMONTHLY!$A$3:$U$3,OFFSET(WatchbillMONTHLY!$A$3:$U$3,1,2))),INDIRECT("_"&amp;_xlfn.XLOOKUP(BK$2,WatchbillMONTHLY!$A$3:$U$3,OFFSET(WatchbillMONTHLY!$A$3:$U$3,1,2))))=$A102,_xlfn.XLOOKUP(BK$2,WatchbillMONTHLY!$A$3:$U$3,OFFSET(WatchbillMONTHLY!$A$3:$U$3,1,2)),FALSE),TRUE,FALSE),
IF(_xlfn.XLOOKUP(BK$2,WatchbillMONTHLY!$A$20:$U$20,OFFSET(WatchbillMONTHLY!$A$20:$U$20,1,2))=IF(_xlfn.XLOOKUP($A102,INDIRECT("_"&amp;_xlfn.XLOOKUP(BK$2,WatchbillMONTHLY!$A$20:$U$20,OFFSET(WatchbillMONTHLY!$A$20:$U$20,1,2))),INDIRECT("_"&amp;_xlfn.XLOOKUP(BK$2,WatchbillMONTHLY!$A$20:$U$20,OFFSET(WatchbillMONTHLY!$A$20:$U$20,1,2))))=$A102,_xlfn.XLOOKUP(BK$2,WatchbillMONTHLY!$A$20:$U$20,OFFSET(WatchbillMONTHLY!$A$20:$U$20,1,2)),FALSE),TRUE,FALSE)),
IF(_xlfn.XLOOKUP(BK$2,WatchbillMONTHLY!$A$37:$U$37,OFFSET(WatchbillMONTHLY!$A$37:$U$37,1,2))=IF(_xlfn.XLOOKUP($A102,INDIRECT("_"&amp;_xlfn.XLOOKUP(BK$2,WatchbillMONTHLY!$A$37:$U$37,OFFSET(WatchbillMONTHLY!$A$37:$U$37,1,2))),INDIRECT("_"&amp;_xlfn.XLOOKUP(BK$2,WatchbillMONTHLY!$A$37:$U$37,OFFSET(WatchbillMONTHLY!$A$37:$U$37,1,2))))=$A102,_xlfn.XLOOKUP(BK$2,WatchbillMONTHLY!$A$37:$U$37,OFFSET(WatchbillMONTHLY!$A$37:$U$37,1,2)),FALSE),TRUE,FALSE)),
IF(_xlfn.XLOOKUP(BK$2,WatchbillMONTHLY!$A$54:$U$54,OFFSET(WatchbillMONTHLY!$A$54:$U$54,1,2))=IF(_xlfn.XLOOKUP($A102,INDIRECT("_"&amp;_xlfn.XLOOKUP(BK$2,WatchbillMONTHLY!$A$54:$U$54,OFFSET(WatchbillMONTHLY!$A$54:$U$54,1,2))),INDIRECT("_"&amp;_xlfn.XLOOKUP(BK$2,WatchbillMONTHLY!$A$54:$U$54,OFFSET(WatchbillMONTHLY!$A$54:$U$54,1,2))))=$A102,_xlfn.XLOOKUP(BK$2,WatchbillMONTHLY!$A$54:$U$54,OFFSET(WatchbillMONTHLY!$A$54:$U$54,1,2)),FALSE),TRUE,FALSE)),
IF(_xlfn.XLOOKUP(BK$2,WatchbillMONTHLY!$A$71:$U$71,OFFSET(WatchbillMONTHLY!$A$71:$U$71,1,2))=IF(_xlfn.XLOOKUP($A102,INDIRECT("_"&amp;_xlfn.XLOOKUP(BK$2,WatchbillMONTHLY!$A$71:$U$71,OFFSET(WatchbillMONTHLY!$A$71:$U$71,1,2))),INDIRECT("_"&amp;_xlfn.XLOOKUP(BK$2,WatchbillMONTHLY!$A$71:$U$71,OFFSET(WatchbillMONTHLY!$A$71:$U$71,1,2))))=$A102,_xlfn.XLOOKUP(BK$2,WatchbillMONTHLY!$A$71:$U$71,OFFSET(WatchbillMONTHLY!$A$71:$U$71,1,2)),FALSE),TRUE,FALSE)),
IF(_xlfn.XLOOKUP(BK$2,WatchbillMONTHLY!$A$88:$U$88,OFFSET(WatchbillMONTHLY!$A$88:$U$88,1,2))=IF(_xlfn.XLOOKUP($A102,INDIRECT("_"&amp;_xlfn.XLOOKUP(BK$2,WatchbillMONTHLY!$A$88:$U$88,OFFSET(WatchbillMONTHLY!$A$88:$U$88,1,2))),INDIRECT("_"&amp;_xlfn.XLOOKUP(BK$2,WatchbillMONTHLY!$A$88:$U$88,OFFSET(WatchbillMONTHLY!$A$88:$U$88,1,2))))=$A102,_xlfn.XLOOKUP(BK$2,WatchbillMONTHLY!$A$88:$U$88,OFFSET(WatchbillMONTHLY!$A$88:$U$88,1,2)),FALSE),TRUE,FALSE)),
FALSE),FALSE)</f>
        <v>0</v>
      </c>
      <c r="BL102" s="209" t="b" cm="1">
        <f t="array" aca="1" ref="BL102" ca="1">IF(AND($A102 &gt; 0, AE102 &gt; 0,BL$2&lt;MiscFormulas!$A$5+1),
_xlfn.IFNA(
_xlfn.IFNA(
_xlfn.IFNA(
_xlfn.IFNA(
_xlfn.IFNA(
_xlfn.IFNA(
IF(_xlfn.XLOOKUP(BL$2,WatchbillMONTHLY!$A$3:$U$3,OFFSET(WatchbillMONTHLY!$A$3:$U$3,1,2))=IF(_xlfn.XLOOKUP($A102,INDIRECT("_"&amp;_xlfn.XLOOKUP(BL$2,WatchbillMONTHLY!$A$3:$U$3,OFFSET(WatchbillMONTHLY!$A$3:$U$3,1,2))),INDIRECT("_"&amp;_xlfn.XLOOKUP(BL$2,WatchbillMONTHLY!$A$3:$U$3,OFFSET(WatchbillMONTHLY!$A$3:$U$3,1,2))))=$A102,_xlfn.XLOOKUP(BL$2,WatchbillMONTHLY!$A$3:$U$3,OFFSET(WatchbillMONTHLY!$A$3:$U$3,1,2)),FALSE),TRUE,FALSE),
IF(_xlfn.XLOOKUP(BL$2,WatchbillMONTHLY!$A$20:$U$20,OFFSET(WatchbillMONTHLY!$A$20:$U$20,1,2))=IF(_xlfn.XLOOKUP($A102,INDIRECT("_"&amp;_xlfn.XLOOKUP(BL$2,WatchbillMONTHLY!$A$20:$U$20,OFFSET(WatchbillMONTHLY!$A$20:$U$20,1,2))),INDIRECT("_"&amp;_xlfn.XLOOKUP(BL$2,WatchbillMONTHLY!$A$20:$U$20,OFFSET(WatchbillMONTHLY!$A$20:$U$20,1,2))))=$A102,_xlfn.XLOOKUP(BL$2,WatchbillMONTHLY!$A$20:$U$20,OFFSET(WatchbillMONTHLY!$A$20:$U$20,1,2)),FALSE),TRUE,FALSE)),
IF(_xlfn.XLOOKUP(BL$2,WatchbillMONTHLY!$A$37:$U$37,OFFSET(WatchbillMONTHLY!$A$37:$U$37,1,2))=IF(_xlfn.XLOOKUP($A102,INDIRECT("_"&amp;_xlfn.XLOOKUP(BL$2,WatchbillMONTHLY!$A$37:$U$37,OFFSET(WatchbillMONTHLY!$A$37:$U$37,1,2))),INDIRECT("_"&amp;_xlfn.XLOOKUP(BL$2,WatchbillMONTHLY!$A$37:$U$37,OFFSET(WatchbillMONTHLY!$A$37:$U$37,1,2))))=$A102,_xlfn.XLOOKUP(BL$2,WatchbillMONTHLY!$A$37:$U$37,OFFSET(WatchbillMONTHLY!$A$37:$U$37,1,2)),FALSE),TRUE,FALSE)),
IF(_xlfn.XLOOKUP(BL$2,WatchbillMONTHLY!$A$54:$U$54,OFFSET(WatchbillMONTHLY!$A$54:$U$54,1,2))=IF(_xlfn.XLOOKUP($A102,INDIRECT("_"&amp;_xlfn.XLOOKUP(BL$2,WatchbillMONTHLY!$A$54:$U$54,OFFSET(WatchbillMONTHLY!$A$54:$U$54,1,2))),INDIRECT("_"&amp;_xlfn.XLOOKUP(BL$2,WatchbillMONTHLY!$A$54:$U$54,OFFSET(WatchbillMONTHLY!$A$54:$U$54,1,2))))=$A102,_xlfn.XLOOKUP(BL$2,WatchbillMONTHLY!$A$54:$U$54,OFFSET(WatchbillMONTHLY!$A$54:$U$54,1,2)),FALSE),TRUE,FALSE)),
IF(_xlfn.XLOOKUP(BL$2,WatchbillMONTHLY!$A$71:$U$71,OFFSET(WatchbillMONTHLY!$A$71:$U$71,1,2))=IF(_xlfn.XLOOKUP($A102,INDIRECT("_"&amp;_xlfn.XLOOKUP(BL$2,WatchbillMONTHLY!$A$71:$U$71,OFFSET(WatchbillMONTHLY!$A$71:$U$71,1,2))),INDIRECT("_"&amp;_xlfn.XLOOKUP(BL$2,WatchbillMONTHLY!$A$71:$U$71,OFFSET(WatchbillMONTHLY!$A$71:$U$71,1,2))))=$A102,_xlfn.XLOOKUP(BL$2,WatchbillMONTHLY!$A$71:$U$71,OFFSET(WatchbillMONTHLY!$A$71:$U$71,1,2)),FALSE),TRUE,FALSE)),
IF(_xlfn.XLOOKUP(BL$2,WatchbillMONTHLY!$A$88:$U$88,OFFSET(WatchbillMONTHLY!$A$88:$U$88,1,2))=IF(_xlfn.XLOOKUP($A102,INDIRECT("_"&amp;_xlfn.XLOOKUP(BL$2,WatchbillMONTHLY!$A$88:$U$88,OFFSET(WatchbillMONTHLY!$A$88:$U$88,1,2))),INDIRECT("_"&amp;_xlfn.XLOOKUP(BL$2,WatchbillMONTHLY!$A$88:$U$88,OFFSET(WatchbillMONTHLY!$A$88:$U$88,1,2))))=$A102,_xlfn.XLOOKUP(BL$2,WatchbillMONTHLY!$A$88:$U$88,OFFSET(WatchbillMONTHLY!$A$88:$U$88,1,2)),FALSE),TRUE,FALSE)),
FALSE),FALSE)</f>
        <v>0</v>
      </c>
      <c r="BM102" s="209" t="b" cm="1">
        <f t="array" aca="1" ref="BM102" ca="1">IF(AND($A102 &gt; 0, AF102 &gt; 0,BM$2&lt;MiscFormulas!$A$5+1),
_xlfn.IFNA(
_xlfn.IFNA(
_xlfn.IFNA(
_xlfn.IFNA(
_xlfn.IFNA(
_xlfn.IFNA(
IF(_xlfn.XLOOKUP(BM$2,WatchbillMONTHLY!$A$3:$U$3,OFFSET(WatchbillMONTHLY!$A$3:$U$3,1,2))=IF(_xlfn.XLOOKUP($A102,INDIRECT("_"&amp;_xlfn.XLOOKUP(BM$2,WatchbillMONTHLY!$A$3:$U$3,OFFSET(WatchbillMONTHLY!$A$3:$U$3,1,2))),INDIRECT("_"&amp;_xlfn.XLOOKUP(BM$2,WatchbillMONTHLY!$A$3:$U$3,OFFSET(WatchbillMONTHLY!$A$3:$U$3,1,2))))=$A102,_xlfn.XLOOKUP(BM$2,WatchbillMONTHLY!$A$3:$U$3,OFFSET(WatchbillMONTHLY!$A$3:$U$3,1,2)),FALSE),TRUE,FALSE),
IF(_xlfn.XLOOKUP(BM$2,WatchbillMONTHLY!$A$20:$U$20,OFFSET(WatchbillMONTHLY!$A$20:$U$20,1,2))=IF(_xlfn.XLOOKUP($A102,INDIRECT("_"&amp;_xlfn.XLOOKUP(BM$2,WatchbillMONTHLY!$A$20:$U$20,OFFSET(WatchbillMONTHLY!$A$20:$U$20,1,2))),INDIRECT("_"&amp;_xlfn.XLOOKUP(BM$2,WatchbillMONTHLY!$A$20:$U$20,OFFSET(WatchbillMONTHLY!$A$20:$U$20,1,2))))=$A102,_xlfn.XLOOKUP(BM$2,WatchbillMONTHLY!$A$20:$U$20,OFFSET(WatchbillMONTHLY!$A$20:$U$20,1,2)),FALSE),TRUE,FALSE)),
IF(_xlfn.XLOOKUP(BM$2,WatchbillMONTHLY!$A$37:$U$37,OFFSET(WatchbillMONTHLY!$A$37:$U$37,1,2))=IF(_xlfn.XLOOKUP($A102,INDIRECT("_"&amp;_xlfn.XLOOKUP(BM$2,WatchbillMONTHLY!$A$37:$U$37,OFFSET(WatchbillMONTHLY!$A$37:$U$37,1,2))),INDIRECT("_"&amp;_xlfn.XLOOKUP(BM$2,WatchbillMONTHLY!$A$37:$U$37,OFFSET(WatchbillMONTHLY!$A$37:$U$37,1,2))))=$A102,_xlfn.XLOOKUP(BM$2,WatchbillMONTHLY!$A$37:$U$37,OFFSET(WatchbillMONTHLY!$A$37:$U$37,1,2)),FALSE),TRUE,FALSE)),
IF(_xlfn.XLOOKUP(BM$2,WatchbillMONTHLY!$A$54:$U$54,OFFSET(WatchbillMONTHLY!$A$54:$U$54,1,2))=IF(_xlfn.XLOOKUP($A102,INDIRECT("_"&amp;_xlfn.XLOOKUP(BM$2,WatchbillMONTHLY!$A$54:$U$54,OFFSET(WatchbillMONTHLY!$A$54:$U$54,1,2))),INDIRECT("_"&amp;_xlfn.XLOOKUP(BM$2,WatchbillMONTHLY!$A$54:$U$54,OFFSET(WatchbillMONTHLY!$A$54:$U$54,1,2))))=$A102,_xlfn.XLOOKUP(BM$2,WatchbillMONTHLY!$A$54:$U$54,OFFSET(WatchbillMONTHLY!$A$54:$U$54,1,2)),FALSE),TRUE,FALSE)),
IF(_xlfn.XLOOKUP(BM$2,WatchbillMONTHLY!$A$71:$U$71,OFFSET(WatchbillMONTHLY!$A$71:$U$71,1,2))=IF(_xlfn.XLOOKUP($A102,INDIRECT("_"&amp;_xlfn.XLOOKUP(BM$2,WatchbillMONTHLY!$A$71:$U$71,OFFSET(WatchbillMONTHLY!$A$71:$U$71,1,2))),INDIRECT("_"&amp;_xlfn.XLOOKUP(BM$2,WatchbillMONTHLY!$A$71:$U$71,OFFSET(WatchbillMONTHLY!$A$71:$U$71,1,2))))=$A102,_xlfn.XLOOKUP(BM$2,WatchbillMONTHLY!$A$71:$U$71,OFFSET(WatchbillMONTHLY!$A$71:$U$71,1,2)),FALSE),TRUE,FALSE)),
IF(_xlfn.XLOOKUP(BM$2,WatchbillMONTHLY!$A$88:$U$88,OFFSET(WatchbillMONTHLY!$A$88:$U$88,1,2))=IF(_xlfn.XLOOKUP($A102,INDIRECT("_"&amp;_xlfn.XLOOKUP(BM$2,WatchbillMONTHLY!$A$88:$U$88,OFFSET(WatchbillMONTHLY!$A$88:$U$88,1,2))),INDIRECT("_"&amp;_xlfn.XLOOKUP(BM$2,WatchbillMONTHLY!$A$88:$U$88,OFFSET(WatchbillMONTHLY!$A$88:$U$88,1,2))))=$A102,_xlfn.XLOOKUP(BM$2,WatchbillMONTHLY!$A$88:$U$88,OFFSET(WatchbillMONTHLY!$A$88:$U$88,1,2)),FALSE),TRUE,FALSE)),
FALSE),FALSE)</f>
        <v>0</v>
      </c>
      <c r="BN102" s="209" t="b" cm="1">
        <f t="array" aca="1" ref="BN102" ca="1">IF(AND($A102 &gt; 0, AG102 &gt; 0,BN$2&lt;MiscFormulas!$A$5+1),
_xlfn.IFNA(
_xlfn.IFNA(
_xlfn.IFNA(
_xlfn.IFNA(
_xlfn.IFNA(
_xlfn.IFNA(
IF(_xlfn.XLOOKUP(BN$2,WatchbillMONTHLY!$A$3:$U$3,OFFSET(WatchbillMONTHLY!$A$3:$U$3,1,2))=IF(_xlfn.XLOOKUP($A102,INDIRECT("_"&amp;_xlfn.XLOOKUP(BN$2,WatchbillMONTHLY!$A$3:$U$3,OFFSET(WatchbillMONTHLY!$A$3:$U$3,1,2))),INDIRECT("_"&amp;_xlfn.XLOOKUP(BN$2,WatchbillMONTHLY!$A$3:$U$3,OFFSET(WatchbillMONTHLY!$A$3:$U$3,1,2))))=$A102,_xlfn.XLOOKUP(BN$2,WatchbillMONTHLY!$A$3:$U$3,OFFSET(WatchbillMONTHLY!$A$3:$U$3,1,2)),FALSE),TRUE,FALSE),
IF(_xlfn.XLOOKUP(BN$2,WatchbillMONTHLY!$A$20:$U$20,OFFSET(WatchbillMONTHLY!$A$20:$U$20,1,2))=IF(_xlfn.XLOOKUP($A102,INDIRECT("_"&amp;_xlfn.XLOOKUP(BN$2,WatchbillMONTHLY!$A$20:$U$20,OFFSET(WatchbillMONTHLY!$A$20:$U$20,1,2))),INDIRECT("_"&amp;_xlfn.XLOOKUP(BN$2,WatchbillMONTHLY!$A$20:$U$20,OFFSET(WatchbillMONTHLY!$A$20:$U$20,1,2))))=$A102,_xlfn.XLOOKUP(BN$2,WatchbillMONTHLY!$A$20:$U$20,OFFSET(WatchbillMONTHLY!$A$20:$U$20,1,2)),FALSE),TRUE,FALSE)),
IF(_xlfn.XLOOKUP(BN$2,WatchbillMONTHLY!$A$37:$U$37,OFFSET(WatchbillMONTHLY!$A$37:$U$37,1,2))=IF(_xlfn.XLOOKUP($A102,INDIRECT("_"&amp;_xlfn.XLOOKUP(BN$2,WatchbillMONTHLY!$A$37:$U$37,OFFSET(WatchbillMONTHLY!$A$37:$U$37,1,2))),INDIRECT("_"&amp;_xlfn.XLOOKUP(BN$2,WatchbillMONTHLY!$A$37:$U$37,OFFSET(WatchbillMONTHLY!$A$37:$U$37,1,2))))=$A102,_xlfn.XLOOKUP(BN$2,WatchbillMONTHLY!$A$37:$U$37,OFFSET(WatchbillMONTHLY!$A$37:$U$37,1,2)),FALSE),TRUE,FALSE)),
IF(_xlfn.XLOOKUP(BN$2,WatchbillMONTHLY!$A$54:$U$54,OFFSET(WatchbillMONTHLY!$A$54:$U$54,1,2))=IF(_xlfn.XLOOKUP($A102,INDIRECT("_"&amp;_xlfn.XLOOKUP(BN$2,WatchbillMONTHLY!$A$54:$U$54,OFFSET(WatchbillMONTHLY!$A$54:$U$54,1,2))),INDIRECT("_"&amp;_xlfn.XLOOKUP(BN$2,WatchbillMONTHLY!$A$54:$U$54,OFFSET(WatchbillMONTHLY!$A$54:$U$54,1,2))))=$A102,_xlfn.XLOOKUP(BN$2,WatchbillMONTHLY!$A$54:$U$54,OFFSET(WatchbillMONTHLY!$A$54:$U$54,1,2)),FALSE),TRUE,FALSE)),
IF(_xlfn.XLOOKUP(BN$2,WatchbillMONTHLY!$A$71:$U$71,OFFSET(WatchbillMONTHLY!$A$71:$U$71,1,2))=IF(_xlfn.XLOOKUP($A102,INDIRECT("_"&amp;_xlfn.XLOOKUP(BN$2,WatchbillMONTHLY!$A$71:$U$71,OFFSET(WatchbillMONTHLY!$A$71:$U$71,1,2))),INDIRECT("_"&amp;_xlfn.XLOOKUP(BN$2,WatchbillMONTHLY!$A$71:$U$71,OFFSET(WatchbillMONTHLY!$A$71:$U$71,1,2))))=$A102,_xlfn.XLOOKUP(BN$2,WatchbillMONTHLY!$A$71:$U$71,OFFSET(WatchbillMONTHLY!$A$71:$U$71,1,2)),FALSE),TRUE,FALSE)),
IF(_xlfn.XLOOKUP(BN$2,WatchbillMONTHLY!$A$88:$U$88,OFFSET(WatchbillMONTHLY!$A$88:$U$88,1,2))=IF(_xlfn.XLOOKUP($A102,INDIRECT("_"&amp;_xlfn.XLOOKUP(BN$2,WatchbillMONTHLY!$A$88:$U$88,OFFSET(WatchbillMONTHLY!$A$88:$U$88,1,2))),INDIRECT("_"&amp;_xlfn.XLOOKUP(BN$2,WatchbillMONTHLY!$A$88:$U$88,OFFSET(WatchbillMONTHLY!$A$88:$U$88,1,2))))=$A102,_xlfn.XLOOKUP(BN$2,WatchbillMONTHLY!$A$88:$U$88,OFFSET(WatchbillMONTHLY!$A$88:$U$88,1,2)),FALSE),TRUE,FALSE)),
FALSE),FALSE)</f>
        <v>0</v>
      </c>
      <c r="BO102" s="209"/>
      <c r="BP102" s="210"/>
    </row>
    <row r="103" spans="1:68" x14ac:dyDescent="0.35">
      <c r="A103" t="str">
        <v>EX10 Rosseta, S.</v>
      </c>
      <c r="B103" s="215" t="str">
        <v>EX10 Rosseta, Stone</v>
      </c>
      <c r="C103" s="191"/>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c r="Z103" s="235"/>
      <c r="AA103" s="235"/>
      <c r="AB103" s="235"/>
      <c r="AC103" s="235"/>
      <c r="AD103" s="235"/>
      <c r="AE103" s="235"/>
      <c r="AF103" s="235"/>
      <c r="AG103" s="235"/>
      <c r="AH103" s="192"/>
      <c r="AI103" s="209"/>
      <c r="AJ103" s="209" t="str" cm="1">
        <f t="array" aca="1" ref="AJ103" ca="1">IF(OR(AK103:BN103=TRUE),$A103&amp;" :  ","")&amp;_xlfn.TEXTJOIN(" | ",TRUE,IF(AK103:BN103=TRUE,$AK$2:$BN$2,""))</f>
        <v/>
      </c>
      <c r="AK103" s="209" t="b" cm="1">
        <f t="array" aca="1" ref="AK103" ca="1">IF(AND($A103 &gt; 0, D103 &gt; 0,AK$2&lt;MiscFormulas!$A$5+1),
_xlfn.IFNA(
_xlfn.IFNA(
_xlfn.IFNA(
_xlfn.IFNA(
_xlfn.IFNA(
_xlfn.IFNA(
IF(_xlfn.XLOOKUP(AK$2,WatchbillMONTHLY!$A$3:$U$3,OFFSET(WatchbillMONTHLY!$A$3:$U$3,1,2))=IF(_xlfn.XLOOKUP($A103,INDIRECT("_"&amp;_xlfn.XLOOKUP(AK$2,WatchbillMONTHLY!$A$3:$U$3,OFFSET(WatchbillMONTHLY!$A$3:$U$3,1,2))),INDIRECT("_"&amp;_xlfn.XLOOKUP(AK$2,WatchbillMONTHLY!$A$3:$U$3,OFFSET(WatchbillMONTHLY!$A$3:$U$3,1,2))))=$A103,_xlfn.XLOOKUP(AK$2,WatchbillMONTHLY!$A$3:$U$3,OFFSET(WatchbillMONTHLY!$A$3:$U$3,1,2)),FALSE),TRUE,FALSE),
IF(_xlfn.XLOOKUP(AK$2,WatchbillMONTHLY!$A$20:$U$20,OFFSET(WatchbillMONTHLY!$A$20:$U$20,1,2))=IF(_xlfn.XLOOKUP($A103,INDIRECT("_"&amp;_xlfn.XLOOKUP(AK$2,WatchbillMONTHLY!$A$20:$U$20,OFFSET(WatchbillMONTHLY!$A$20:$U$20,1,2))),INDIRECT("_"&amp;_xlfn.XLOOKUP(AK$2,WatchbillMONTHLY!$A$20:$U$20,OFFSET(WatchbillMONTHLY!$A$20:$U$20,1,2))))=$A103,_xlfn.XLOOKUP(AK$2,WatchbillMONTHLY!$A$20:$U$20,OFFSET(WatchbillMONTHLY!$A$20:$U$20,1,2)),FALSE),TRUE,FALSE)),
IF(_xlfn.XLOOKUP(AK$2,WatchbillMONTHLY!$A$37:$U$37,OFFSET(WatchbillMONTHLY!$A$37:$U$37,1,2))=IF(_xlfn.XLOOKUP($A103,INDIRECT("_"&amp;_xlfn.XLOOKUP(AK$2,WatchbillMONTHLY!$A$37:$U$37,OFFSET(WatchbillMONTHLY!$A$37:$U$37,1,2))),INDIRECT("_"&amp;_xlfn.XLOOKUP(AK$2,WatchbillMONTHLY!$A$37:$U$37,OFFSET(WatchbillMONTHLY!$A$37:$U$37,1,2))))=$A103,_xlfn.XLOOKUP(AK$2,WatchbillMONTHLY!$A$37:$U$37,OFFSET(WatchbillMONTHLY!$A$37:$U$37,1,2)),FALSE),TRUE,FALSE)),
IF(_xlfn.XLOOKUP(AK$2,WatchbillMONTHLY!$A$54:$U$54,OFFSET(WatchbillMONTHLY!$A$54:$U$54,1,2))=IF(_xlfn.XLOOKUP($A103,INDIRECT("_"&amp;_xlfn.XLOOKUP(AK$2,WatchbillMONTHLY!$A$54:$U$54,OFFSET(WatchbillMONTHLY!$A$54:$U$54,1,2))),INDIRECT("_"&amp;_xlfn.XLOOKUP(AK$2,WatchbillMONTHLY!$A$54:$U$54,OFFSET(WatchbillMONTHLY!$A$54:$U$54,1,2))))=$A103,_xlfn.XLOOKUP(AK$2,WatchbillMONTHLY!$A$54:$U$54,OFFSET(WatchbillMONTHLY!$A$54:$U$54,1,2)),FALSE),TRUE,FALSE)),
IF(_xlfn.XLOOKUP(AK$2,WatchbillMONTHLY!$A$71:$U$71,OFFSET(WatchbillMONTHLY!$A$71:$U$71,1,2))=IF(_xlfn.XLOOKUP($A103,INDIRECT("_"&amp;_xlfn.XLOOKUP(AK$2,WatchbillMONTHLY!$A$71:$U$71,OFFSET(WatchbillMONTHLY!$A$71:$U$71,1,2))),INDIRECT("_"&amp;_xlfn.XLOOKUP(AK$2,WatchbillMONTHLY!$A$71:$U$71,OFFSET(WatchbillMONTHLY!$A$71:$U$71,1,2))))=$A103,_xlfn.XLOOKUP(AK$2,WatchbillMONTHLY!$A$71:$U$71,OFFSET(WatchbillMONTHLY!$A$71:$U$71,1,2)),FALSE),TRUE,FALSE)),
IF(_xlfn.XLOOKUP(AK$2,WatchbillMONTHLY!$A$88:$U$88,OFFSET(WatchbillMONTHLY!$A$88:$U$88,1,2))=IF(_xlfn.XLOOKUP($A103,INDIRECT("_"&amp;_xlfn.XLOOKUP(AK$2,WatchbillMONTHLY!$A$88:$U$88,OFFSET(WatchbillMONTHLY!$A$88:$U$88,1,2))),INDIRECT("_"&amp;_xlfn.XLOOKUP(AK$2,WatchbillMONTHLY!$A$88:$U$88,OFFSET(WatchbillMONTHLY!$A$88:$U$88,1,2))))=$A103,_xlfn.XLOOKUP(AK$2,WatchbillMONTHLY!$A$88:$U$88,OFFSET(WatchbillMONTHLY!$A$88:$U$88,1,2)),FALSE),TRUE,FALSE)),
FALSE),FALSE)</f>
        <v>0</v>
      </c>
      <c r="AL103" s="209" t="b" cm="1">
        <f t="array" aca="1" ref="AL103" ca="1">IF(AND($A103 &gt; 0, E103 &gt; 0,AL$2&lt;MiscFormulas!$A$5+1),
_xlfn.IFNA(
_xlfn.IFNA(
_xlfn.IFNA(
_xlfn.IFNA(
_xlfn.IFNA(
_xlfn.IFNA(
IF(_xlfn.XLOOKUP(AL$2,WatchbillMONTHLY!$A$3:$U$3,OFFSET(WatchbillMONTHLY!$A$3:$U$3,1,2))=IF(_xlfn.XLOOKUP($A103,INDIRECT("_"&amp;_xlfn.XLOOKUP(AL$2,WatchbillMONTHLY!$A$3:$U$3,OFFSET(WatchbillMONTHLY!$A$3:$U$3,1,2))),INDIRECT("_"&amp;_xlfn.XLOOKUP(AL$2,WatchbillMONTHLY!$A$3:$U$3,OFFSET(WatchbillMONTHLY!$A$3:$U$3,1,2))))=$A103,_xlfn.XLOOKUP(AL$2,WatchbillMONTHLY!$A$3:$U$3,OFFSET(WatchbillMONTHLY!$A$3:$U$3,1,2)),FALSE),TRUE,FALSE),
IF(_xlfn.XLOOKUP(AL$2,WatchbillMONTHLY!$A$20:$U$20,OFFSET(WatchbillMONTHLY!$A$20:$U$20,1,2))=IF(_xlfn.XLOOKUP($A103,INDIRECT("_"&amp;_xlfn.XLOOKUP(AL$2,WatchbillMONTHLY!$A$20:$U$20,OFFSET(WatchbillMONTHLY!$A$20:$U$20,1,2))),INDIRECT("_"&amp;_xlfn.XLOOKUP(AL$2,WatchbillMONTHLY!$A$20:$U$20,OFFSET(WatchbillMONTHLY!$A$20:$U$20,1,2))))=$A103,_xlfn.XLOOKUP(AL$2,WatchbillMONTHLY!$A$20:$U$20,OFFSET(WatchbillMONTHLY!$A$20:$U$20,1,2)),FALSE),TRUE,FALSE)),
IF(_xlfn.XLOOKUP(AL$2,WatchbillMONTHLY!$A$37:$U$37,OFFSET(WatchbillMONTHLY!$A$37:$U$37,1,2))=IF(_xlfn.XLOOKUP($A103,INDIRECT("_"&amp;_xlfn.XLOOKUP(AL$2,WatchbillMONTHLY!$A$37:$U$37,OFFSET(WatchbillMONTHLY!$A$37:$U$37,1,2))),INDIRECT("_"&amp;_xlfn.XLOOKUP(AL$2,WatchbillMONTHLY!$A$37:$U$37,OFFSET(WatchbillMONTHLY!$A$37:$U$37,1,2))))=$A103,_xlfn.XLOOKUP(AL$2,WatchbillMONTHLY!$A$37:$U$37,OFFSET(WatchbillMONTHLY!$A$37:$U$37,1,2)),FALSE),TRUE,FALSE)),
IF(_xlfn.XLOOKUP(AL$2,WatchbillMONTHLY!$A$54:$U$54,OFFSET(WatchbillMONTHLY!$A$54:$U$54,1,2))=IF(_xlfn.XLOOKUP($A103,INDIRECT("_"&amp;_xlfn.XLOOKUP(AL$2,WatchbillMONTHLY!$A$54:$U$54,OFFSET(WatchbillMONTHLY!$A$54:$U$54,1,2))),INDIRECT("_"&amp;_xlfn.XLOOKUP(AL$2,WatchbillMONTHLY!$A$54:$U$54,OFFSET(WatchbillMONTHLY!$A$54:$U$54,1,2))))=$A103,_xlfn.XLOOKUP(AL$2,WatchbillMONTHLY!$A$54:$U$54,OFFSET(WatchbillMONTHLY!$A$54:$U$54,1,2)),FALSE),TRUE,FALSE)),
IF(_xlfn.XLOOKUP(AL$2,WatchbillMONTHLY!$A$71:$U$71,OFFSET(WatchbillMONTHLY!$A$71:$U$71,1,2))=IF(_xlfn.XLOOKUP($A103,INDIRECT("_"&amp;_xlfn.XLOOKUP(AL$2,WatchbillMONTHLY!$A$71:$U$71,OFFSET(WatchbillMONTHLY!$A$71:$U$71,1,2))),INDIRECT("_"&amp;_xlfn.XLOOKUP(AL$2,WatchbillMONTHLY!$A$71:$U$71,OFFSET(WatchbillMONTHLY!$A$71:$U$71,1,2))))=$A103,_xlfn.XLOOKUP(AL$2,WatchbillMONTHLY!$A$71:$U$71,OFFSET(WatchbillMONTHLY!$A$71:$U$71,1,2)),FALSE),TRUE,FALSE)),
IF(_xlfn.XLOOKUP(AL$2,WatchbillMONTHLY!$A$88:$U$88,OFFSET(WatchbillMONTHLY!$A$88:$U$88,1,2))=IF(_xlfn.XLOOKUP($A103,INDIRECT("_"&amp;_xlfn.XLOOKUP(AL$2,WatchbillMONTHLY!$A$88:$U$88,OFFSET(WatchbillMONTHLY!$A$88:$U$88,1,2))),INDIRECT("_"&amp;_xlfn.XLOOKUP(AL$2,WatchbillMONTHLY!$A$88:$U$88,OFFSET(WatchbillMONTHLY!$A$88:$U$88,1,2))))=$A103,_xlfn.XLOOKUP(AL$2,WatchbillMONTHLY!$A$88:$U$88,OFFSET(WatchbillMONTHLY!$A$88:$U$88,1,2)),FALSE),TRUE,FALSE)),
FALSE),FALSE)</f>
        <v>0</v>
      </c>
      <c r="AM103" s="209" t="b" cm="1">
        <f t="array" aca="1" ref="AM103" ca="1">IF(AND($A103 &gt; 0, F103 &gt; 0,AM$2&lt;MiscFormulas!$A$5+1),
_xlfn.IFNA(
_xlfn.IFNA(
_xlfn.IFNA(
_xlfn.IFNA(
_xlfn.IFNA(
_xlfn.IFNA(
IF(_xlfn.XLOOKUP(AM$2,WatchbillMONTHLY!$A$3:$U$3,OFFSET(WatchbillMONTHLY!$A$3:$U$3,1,2))=IF(_xlfn.XLOOKUP($A103,INDIRECT("_"&amp;_xlfn.XLOOKUP(AM$2,WatchbillMONTHLY!$A$3:$U$3,OFFSET(WatchbillMONTHLY!$A$3:$U$3,1,2))),INDIRECT("_"&amp;_xlfn.XLOOKUP(AM$2,WatchbillMONTHLY!$A$3:$U$3,OFFSET(WatchbillMONTHLY!$A$3:$U$3,1,2))))=$A103,_xlfn.XLOOKUP(AM$2,WatchbillMONTHLY!$A$3:$U$3,OFFSET(WatchbillMONTHLY!$A$3:$U$3,1,2)),FALSE),TRUE,FALSE),
IF(_xlfn.XLOOKUP(AM$2,WatchbillMONTHLY!$A$20:$U$20,OFFSET(WatchbillMONTHLY!$A$20:$U$20,1,2))=IF(_xlfn.XLOOKUP($A103,INDIRECT("_"&amp;_xlfn.XLOOKUP(AM$2,WatchbillMONTHLY!$A$20:$U$20,OFFSET(WatchbillMONTHLY!$A$20:$U$20,1,2))),INDIRECT("_"&amp;_xlfn.XLOOKUP(AM$2,WatchbillMONTHLY!$A$20:$U$20,OFFSET(WatchbillMONTHLY!$A$20:$U$20,1,2))))=$A103,_xlfn.XLOOKUP(AM$2,WatchbillMONTHLY!$A$20:$U$20,OFFSET(WatchbillMONTHLY!$A$20:$U$20,1,2)),FALSE),TRUE,FALSE)),
IF(_xlfn.XLOOKUP(AM$2,WatchbillMONTHLY!$A$37:$U$37,OFFSET(WatchbillMONTHLY!$A$37:$U$37,1,2))=IF(_xlfn.XLOOKUP($A103,INDIRECT("_"&amp;_xlfn.XLOOKUP(AM$2,WatchbillMONTHLY!$A$37:$U$37,OFFSET(WatchbillMONTHLY!$A$37:$U$37,1,2))),INDIRECT("_"&amp;_xlfn.XLOOKUP(AM$2,WatchbillMONTHLY!$A$37:$U$37,OFFSET(WatchbillMONTHLY!$A$37:$U$37,1,2))))=$A103,_xlfn.XLOOKUP(AM$2,WatchbillMONTHLY!$A$37:$U$37,OFFSET(WatchbillMONTHLY!$A$37:$U$37,1,2)),FALSE),TRUE,FALSE)),
IF(_xlfn.XLOOKUP(AM$2,WatchbillMONTHLY!$A$54:$U$54,OFFSET(WatchbillMONTHLY!$A$54:$U$54,1,2))=IF(_xlfn.XLOOKUP($A103,INDIRECT("_"&amp;_xlfn.XLOOKUP(AM$2,WatchbillMONTHLY!$A$54:$U$54,OFFSET(WatchbillMONTHLY!$A$54:$U$54,1,2))),INDIRECT("_"&amp;_xlfn.XLOOKUP(AM$2,WatchbillMONTHLY!$A$54:$U$54,OFFSET(WatchbillMONTHLY!$A$54:$U$54,1,2))))=$A103,_xlfn.XLOOKUP(AM$2,WatchbillMONTHLY!$A$54:$U$54,OFFSET(WatchbillMONTHLY!$A$54:$U$54,1,2)),FALSE),TRUE,FALSE)),
IF(_xlfn.XLOOKUP(AM$2,WatchbillMONTHLY!$A$71:$U$71,OFFSET(WatchbillMONTHLY!$A$71:$U$71,1,2))=IF(_xlfn.XLOOKUP($A103,INDIRECT("_"&amp;_xlfn.XLOOKUP(AM$2,WatchbillMONTHLY!$A$71:$U$71,OFFSET(WatchbillMONTHLY!$A$71:$U$71,1,2))),INDIRECT("_"&amp;_xlfn.XLOOKUP(AM$2,WatchbillMONTHLY!$A$71:$U$71,OFFSET(WatchbillMONTHLY!$A$71:$U$71,1,2))))=$A103,_xlfn.XLOOKUP(AM$2,WatchbillMONTHLY!$A$71:$U$71,OFFSET(WatchbillMONTHLY!$A$71:$U$71,1,2)),FALSE),TRUE,FALSE)),
IF(_xlfn.XLOOKUP(AM$2,WatchbillMONTHLY!$A$88:$U$88,OFFSET(WatchbillMONTHLY!$A$88:$U$88,1,2))=IF(_xlfn.XLOOKUP($A103,INDIRECT("_"&amp;_xlfn.XLOOKUP(AM$2,WatchbillMONTHLY!$A$88:$U$88,OFFSET(WatchbillMONTHLY!$A$88:$U$88,1,2))),INDIRECT("_"&amp;_xlfn.XLOOKUP(AM$2,WatchbillMONTHLY!$A$88:$U$88,OFFSET(WatchbillMONTHLY!$A$88:$U$88,1,2))))=$A103,_xlfn.XLOOKUP(AM$2,WatchbillMONTHLY!$A$88:$U$88,OFFSET(WatchbillMONTHLY!$A$88:$U$88,1,2)),FALSE),TRUE,FALSE)),
FALSE),FALSE)</f>
        <v>0</v>
      </c>
      <c r="AN103" s="209" t="b" cm="1">
        <f t="array" aca="1" ref="AN103" ca="1">IF(AND($A103 &gt; 0, G103 &gt; 0,AN$2&lt;MiscFormulas!$A$5+1),
_xlfn.IFNA(
_xlfn.IFNA(
_xlfn.IFNA(
_xlfn.IFNA(
_xlfn.IFNA(
_xlfn.IFNA(
IF(_xlfn.XLOOKUP(AN$2,WatchbillMONTHLY!$A$3:$U$3,OFFSET(WatchbillMONTHLY!$A$3:$U$3,1,2))=IF(_xlfn.XLOOKUP($A103,INDIRECT("_"&amp;_xlfn.XLOOKUP(AN$2,WatchbillMONTHLY!$A$3:$U$3,OFFSET(WatchbillMONTHLY!$A$3:$U$3,1,2))),INDIRECT("_"&amp;_xlfn.XLOOKUP(AN$2,WatchbillMONTHLY!$A$3:$U$3,OFFSET(WatchbillMONTHLY!$A$3:$U$3,1,2))))=$A103,_xlfn.XLOOKUP(AN$2,WatchbillMONTHLY!$A$3:$U$3,OFFSET(WatchbillMONTHLY!$A$3:$U$3,1,2)),FALSE),TRUE,FALSE),
IF(_xlfn.XLOOKUP(AN$2,WatchbillMONTHLY!$A$20:$U$20,OFFSET(WatchbillMONTHLY!$A$20:$U$20,1,2))=IF(_xlfn.XLOOKUP($A103,INDIRECT("_"&amp;_xlfn.XLOOKUP(AN$2,WatchbillMONTHLY!$A$20:$U$20,OFFSET(WatchbillMONTHLY!$A$20:$U$20,1,2))),INDIRECT("_"&amp;_xlfn.XLOOKUP(AN$2,WatchbillMONTHLY!$A$20:$U$20,OFFSET(WatchbillMONTHLY!$A$20:$U$20,1,2))))=$A103,_xlfn.XLOOKUP(AN$2,WatchbillMONTHLY!$A$20:$U$20,OFFSET(WatchbillMONTHLY!$A$20:$U$20,1,2)),FALSE),TRUE,FALSE)),
IF(_xlfn.XLOOKUP(AN$2,WatchbillMONTHLY!$A$37:$U$37,OFFSET(WatchbillMONTHLY!$A$37:$U$37,1,2))=IF(_xlfn.XLOOKUP($A103,INDIRECT("_"&amp;_xlfn.XLOOKUP(AN$2,WatchbillMONTHLY!$A$37:$U$37,OFFSET(WatchbillMONTHLY!$A$37:$U$37,1,2))),INDIRECT("_"&amp;_xlfn.XLOOKUP(AN$2,WatchbillMONTHLY!$A$37:$U$37,OFFSET(WatchbillMONTHLY!$A$37:$U$37,1,2))))=$A103,_xlfn.XLOOKUP(AN$2,WatchbillMONTHLY!$A$37:$U$37,OFFSET(WatchbillMONTHLY!$A$37:$U$37,1,2)),FALSE),TRUE,FALSE)),
IF(_xlfn.XLOOKUP(AN$2,WatchbillMONTHLY!$A$54:$U$54,OFFSET(WatchbillMONTHLY!$A$54:$U$54,1,2))=IF(_xlfn.XLOOKUP($A103,INDIRECT("_"&amp;_xlfn.XLOOKUP(AN$2,WatchbillMONTHLY!$A$54:$U$54,OFFSET(WatchbillMONTHLY!$A$54:$U$54,1,2))),INDIRECT("_"&amp;_xlfn.XLOOKUP(AN$2,WatchbillMONTHLY!$A$54:$U$54,OFFSET(WatchbillMONTHLY!$A$54:$U$54,1,2))))=$A103,_xlfn.XLOOKUP(AN$2,WatchbillMONTHLY!$A$54:$U$54,OFFSET(WatchbillMONTHLY!$A$54:$U$54,1,2)),FALSE),TRUE,FALSE)),
IF(_xlfn.XLOOKUP(AN$2,WatchbillMONTHLY!$A$71:$U$71,OFFSET(WatchbillMONTHLY!$A$71:$U$71,1,2))=IF(_xlfn.XLOOKUP($A103,INDIRECT("_"&amp;_xlfn.XLOOKUP(AN$2,WatchbillMONTHLY!$A$71:$U$71,OFFSET(WatchbillMONTHLY!$A$71:$U$71,1,2))),INDIRECT("_"&amp;_xlfn.XLOOKUP(AN$2,WatchbillMONTHLY!$A$71:$U$71,OFFSET(WatchbillMONTHLY!$A$71:$U$71,1,2))))=$A103,_xlfn.XLOOKUP(AN$2,WatchbillMONTHLY!$A$71:$U$71,OFFSET(WatchbillMONTHLY!$A$71:$U$71,1,2)),FALSE),TRUE,FALSE)),
IF(_xlfn.XLOOKUP(AN$2,WatchbillMONTHLY!$A$88:$U$88,OFFSET(WatchbillMONTHLY!$A$88:$U$88,1,2))=IF(_xlfn.XLOOKUP($A103,INDIRECT("_"&amp;_xlfn.XLOOKUP(AN$2,WatchbillMONTHLY!$A$88:$U$88,OFFSET(WatchbillMONTHLY!$A$88:$U$88,1,2))),INDIRECT("_"&amp;_xlfn.XLOOKUP(AN$2,WatchbillMONTHLY!$A$88:$U$88,OFFSET(WatchbillMONTHLY!$A$88:$U$88,1,2))))=$A103,_xlfn.XLOOKUP(AN$2,WatchbillMONTHLY!$A$88:$U$88,OFFSET(WatchbillMONTHLY!$A$88:$U$88,1,2)),FALSE),TRUE,FALSE)),
FALSE),FALSE)</f>
        <v>0</v>
      </c>
      <c r="AO103" s="209" t="b" cm="1">
        <f t="array" aca="1" ref="AO103" ca="1">IF(AND($A103 &gt; 0, H103 &gt; 0,AO$2&lt;MiscFormulas!$A$5+1),
_xlfn.IFNA(
_xlfn.IFNA(
_xlfn.IFNA(
_xlfn.IFNA(
_xlfn.IFNA(
_xlfn.IFNA(
IF(_xlfn.XLOOKUP(AO$2,WatchbillMONTHLY!$A$3:$U$3,OFFSET(WatchbillMONTHLY!$A$3:$U$3,1,2))=IF(_xlfn.XLOOKUP($A103,INDIRECT("_"&amp;_xlfn.XLOOKUP(AO$2,WatchbillMONTHLY!$A$3:$U$3,OFFSET(WatchbillMONTHLY!$A$3:$U$3,1,2))),INDIRECT("_"&amp;_xlfn.XLOOKUP(AO$2,WatchbillMONTHLY!$A$3:$U$3,OFFSET(WatchbillMONTHLY!$A$3:$U$3,1,2))))=$A103,_xlfn.XLOOKUP(AO$2,WatchbillMONTHLY!$A$3:$U$3,OFFSET(WatchbillMONTHLY!$A$3:$U$3,1,2)),FALSE),TRUE,FALSE),
IF(_xlfn.XLOOKUP(AO$2,WatchbillMONTHLY!$A$20:$U$20,OFFSET(WatchbillMONTHLY!$A$20:$U$20,1,2))=IF(_xlfn.XLOOKUP($A103,INDIRECT("_"&amp;_xlfn.XLOOKUP(AO$2,WatchbillMONTHLY!$A$20:$U$20,OFFSET(WatchbillMONTHLY!$A$20:$U$20,1,2))),INDIRECT("_"&amp;_xlfn.XLOOKUP(AO$2,WatchbillMONTHLY!$A$20:$U$20,OFFSET(WatchbillMONTHLY!$A$20:$U$20,1,2))))=$A103,_xlfn.XLOOKUP(AO$2,WatchbillMONTHLY!$A$20:$U$20,OFFSET(WatchbillMONTHLY!$A$20:$U$20,1,2)),FALSE),TRUE,FALSE)),
IF(_xlfn.XLOOKUP(AO$2,WatchbillMONTHLY!$A$37:$U$37,OFFSET(WatchbillMONTHLY!$A$37:$U$37,1,2))=IF(_xlfn.XLOOKUP($A103,INDIRECT("_"&amp;_xlfn.XLOOKUP(AO$2,WatchbillMONTHLY!$A$37:$U$37,OFFSET(WatchbillMONTHLY!$A$37:$U$37,1,2))),INDIRECT("_"&amp;_xlfn.XLOOKUP(AO$2,WatchbillMONTHLY!$A$37:$U$37,OFFSET(WatchbillMONTHLY!$A$37:$U$37,1,2))))=$A103,_xlfn.XLOOKUP(AO$2,WatchbillMONTHLY!$A$37:$U$37,OFFSET(WatchbillMONTHLY!$A$37:$U$37,1,2)),FALSE),TRUE,FALSE)),
IF(_xlfn.XLOOKUP(AO$2,WatchbillMONTHLY!$A$54:$U$54,OFFSET(WatchbillMONTHLY!$A$54:$U$54,1,2))=IF(_xlfn.XLOOKUP($A103,INDIRECT("_"&amp;_xlfn.XLOOKUP(AO$2,WatchbillMONTHLY!$A$54:$U$54,OFFSET(WatchbillMONTHLY!$A$54:$U$54,1,2))),INDIRECT("_"&amp;_xlfn.XLOOKUP(AO$2,WatchbillMONTHLY!$A$54:$U$54,OFFSET(WatchbillMONTHLY!$A$54:$U$54,1,2))))=$A103,_xlfn.XLOOKUP(AO$2,WatchbillMONTHLY!$A$54:$U$54,OFFSET(WatchbillMONTHLY!$A$54:$U$54,1,2)),FALSE),TRUE,FALSE)),
IF(_xlfn.XLOOKUP(AO$2,WatchbillMONTHLY!$A$71:$U$71,OFFSET(WatchbillMONTHLY!$A$71:$U$71,1,2))=IF(_xlfn.XLOOKUP($A103,INDIRECT("_"&amp;_xlfn.XLOOKUP(AO$2,WatchbillMONTHLY!$A$71:$U$71,OFFSET(WatchbillMONTHLY!$A$71:$U$71,1,2))),INDIRECT("_"&amp;_xlfn.XLOOKUP(AO$2,WatchbillMONTHLY!$A$71:$U$71,OFFSET(WatchbillMONTHLY!$A$71:$U$71,1,2))))=$A103,_xlfn.XLOOKUP(AO$2,WatchbillMONTHLY!$A$71:$U$71,OFFSET(WatchbillMONTHLY!$A$71:$U$71,1,2)),FALSE),TRUE,FALSE)),
IF(_xlfn.XLOOKUP(AO$2,WatchbillMONTHLY!$A$88:$U$88,OFFSET(WatchbillMONTHLY!$A$88:$U$88,1,2))=IF(_xlfn.XLOOKUP($A103,INDIRECT("_"&amp;_xlfn.XLOOKUP(AO$2,WatchbillMONTHLY!$A$88:$U$88,OFFSET(WatchbillMONTHLY!$A$88:$U$88,1,2))),INDIRECT("_"&amp;_xlfn.XLOOKUP(AO$2,WatchbillMONTHLY!$A$88:$U$88,OFFSET(WatchbillMONTHLY!$A$88:$U$88,1,2))))=$A103,_xlfn.XLOOKUP(AO$2,WatchbillMONTHLY!$A$88:$U$88,OFFSET(WatchbillMONTHLY!$A$88:$U$88,1,2)),FALSE),TRUE,FALSE)),
FALSE),FALSE)</f>
        <v>0</v>
      </c>
      <c r="AP103" s="209" t="b" cm="1">
        <f t="array" aca="1" ref="AP103" ca="1">IF(AND($A103 &gt; 0, I103 &gt; 0,AP$2&lt;MiscFormulas!$A$5+1),
_xlfn.IFNA(
_xlfn.IFNA(
_xlfn.IFNA(
_xlfn.IFNA(
_xlfn.IFNA(
_xlfn.IFNA(
IF(_xlfn.XLOOKUP(AP$2,WatchbillMONTHLY!$A$3:$U$3,OFFSET(WatchbillMONTHLY!$A$3:$U$3,1,2))=IF(_xlfn.XLOOKUP($A103,INDIRECT("_"&amp;_xlfn.XLOOKUP(AP$2,WatchbillMONTHLY!$A$3:$U$3,OFFSET(WatchbillMONTHLY!$A$3:$U$3,1,2))),INDIRECT("_"&amp;_xlfn.XLOOKUP(AP$2,WatchbillMONTHLY!$A$3:$U$3,OFFSET(WatchbillMONTHLY!$A$3:$U$3,1,2))))=$A103,_xlfn.XLOOKUP(AP$2,WatchbillMONTHLY!$A$3:$U$3,OFFSET(WatchbillMONTHLY!$A$3:$U$3,1,2)),FALSE),TRUE,FALSE),
IF(_xlfn.XLOOKUP(AP$2,WatchbillMONTHLY!$A$20:$U$20,OFFSET(WatchbillMONTHLY!$A$20:$U$20,1,2))=IF(_xlfn.XLOOKUP($A103,INDIRECT("_"&amp;_xlfn.XLOOKUP(AP$2,WatchbillMONTHLY!$A$20:$U$20,OFFSET(WatchbillMONTHLY!$A$20:$U$20,1,2))),INDIRECT("_"&amp;_xlfn.XLOOKUP(AP$2,WatchbillMONTHLY!$A$20:$U$20,OFFSET(WatchbillMONTHLY!$A$20:$U$20,1,2))))=$A103,_xlfn.XLOOKUP(AP$2,WatchbillMONTHLY!$A$20:$U$20,OFFSET(WatchbillMONTHLY!$A$20:$U$20,1,2)),FALSE),TRUE,FALSE)),
IF(_xlfn.XLOOKUP(AP$2,WatchbillMONTHLY!$A$37:$U$37,OFFSET(WatchbillMONTHLY!$A$37:$U$37,1,2))=IF(_xlfn.XLOOKUP($A103,INDIRECT("_"&amp;_xlfn.XLOOKUP(AP$2,WatchbillMONTHLY!$A$37:$U$37,OFFSET(WatchbillMONTHLY!$A$37:$U$37,1,2))),INDIRECT("_"&amp;_xlfn.XLOOKUP(AP$2,WatchbillMONTHLY!$A$37:$U$37,OFFSET(WatchbillMONTHLY!$A$37:$U$37,1,2))))=$A103,_xlfn.XLOOKUP(AP$2,WatchbillMONTHLY!$A$37:$U$37,OFFSET(WatchbillMONTHLY!$A$37:$U$37,1,2)),FALSE),TRUE,FALSE)),
IF(_xlfn.XLOOKUP(AP$2,WatchbillMONTHLY!$A$54:$U$54,OFFSET(WatchbillMONTHLY!$A$54:$U$54,1,2))=IF(_xlfn.XLOOKUP($A103,INDIRECT("_"&amp;_xlfn.XLOOKUP(AP$2,WatchbillMONTHLY!$A$54:$U$54,OFFSET(WatchbillMONTHLY!$A$54:$U$54,1,2))),INDIRECT("_"&amp;_xlfn.XLOOKUP(AP$2,WatchbillMONTHLY!$A$54:$U$54,OFFSET(WatchbillMONTHLY!$A$54:$U$54,1,2))))=$A103,_xlfn.XLOOKUP(AP$2,WatchbillMONTHLY!$A$54:$U$54,OFFSET(WatchbillMONTHLY!$A$54:$U$54,1,2)),FALSE),TRUE,FALSE)),
IF(_xlfn.XLOOKUP(AP$2,WatchbillMONTHLY!$A$71:$U$71,OFFSET(WatchbillMONTHLY!$A$71:$U$71,1,2))=IF(_xlfn.XLOOKUP($A103,INDIRECT("_"&amp;_xlfn.XLOOKUP(AP$2,WatchbillMONTHLY!$A$71:$U$71,OFFSET(WatchbillMONTHLY!$A$71:$U$71,1,2))),INDIRECT("_"&amp;_xlfn.XLOOKUP(AP$2,WatchbillMONTHLY!$A$71:$U$71,OFFSET(WatchbillMONTHLY!$A$71:$U$71,1,2))))=$A103,_xlfn.XLOOKUP(AP$2,WatchbillMONTHLY!$A$71:$U$71,OFFSET(WatchbillMONTHLY!$A$71:$U$71,1,2)),FALSE),TRUE,FALSE)),
IF(_xlfn.XLOOKUP(AP$2,WatchbillMONTHLY!$A$88:$U$88,OFFSET(WatchbillMONTHLY!$A$88:$U$88,1,2))=IF(_xlfn.XLOOKUP($A103,INDIRECT("_"&amp;_xlfn.XLOOKUP(AP$2,WatchbillMONTHLY!$A$88:$U$88,OFFSET(WatchbillMONTHLY!$A$88:$U$88,1,2))),INDIRECT("_"&amp;_xlfn.XLOOKUP(AP$2,WatchbillMONTHLY!$A$88:$U$88,OFFSET(WatchbillMONTHLY!$A$88:$U$88,1,2))))=$A103,_xlfn.XLOOKUP(AP$2,WatchbillMONTHLY!$A$88:$U$88,OFFSET(WatchbillMONTHLY!$A$88:$U$88,1,2)),FALSE),TRUE,FALSE)),
FALSE),FALSE)</f>
        <v>0</v>
      </c>
      <c r="AQ103" s="209" t="b" cm="1">
        <f t="array" aca="1" ref="AQ103" ca="1">IF(AND($A103 &gt; 0, J103 &gt; 0,AQ$2&lt;MiscFormulas!$A$5+1),
_xlfn.IFNA(
_xlfn.IFNA(
_xlfn.IFNA(
_xlfn.IFNA(
_xlfn.IFNA(
_xlfn.IFNA(
IF(_xlfn.XLOOKUP(AQ$2,WatchbillMONTHLY!$A$3:$U$3,OFFSET(WatchbillMONTHLY!$A$3:$U$3,1,2))=IF(_xlfn.XLOOKUP($A103,INDIRECT("_"&amp;_xlfn.XLOOKUP(AQ$2,WatchbillMONTHLY!$A$3:$U$3,OFFSET(WatchbillMONTHLY!$A$3:$U$3,1,2))),INDIRECT("_"&amp;_xlfn.XLOOKUP(AQ$2,WatchbillMONTHLY!$A$3:$U$3,OFFSET(WatchbillMONTHLY!$A$3:$U$3,1,2))))=$A103,_xlfn.XLOOKUP(AQ$2,WatchbillMONTHLY!$A$3:$U$3,OFFSET(WatchbillMONTHLY!$A$3:$U$3,1,2)),FALSE),TRUE,FALSE),
IF(_xlfn.XLOOKUP(AQ$2,WatchbillMONTHLY!$A$20:$U$20,OFFSET(WatchbillMONTHLY!$A$20:$U$20,1,2))=IF(_xlfn.XLOOKUP($A103,INDIRECT("_"&amp;_xlfn.XLOOKUP(AQ$2,WatchbillMONTHLY!$A$20:$U$20,OFFSET(WatchbillMONTHLY!$A$20:$U$20,1,2))),INDIRECT("_"&amp;_xlfn.XLOOKUP(AQ$2,WatchbillMONTHLY!$A$20:$U$20,OFFSET(WatchbillMONTHLY!$A$20:$U$20,1,2))))=$A103,_xlfn.XLOOKUP(AQ$2,WatchbillMONTHLY!$A$20:$U$20,OFFSET(WatchbillMONTHLY!$A$20:$U$20,1,2)),FALSE),TRUE,FALSE)),
IF(_xlfn.XLOOKUP(AQ$2,WatchbillMONTHLY!$A$37:$U$37,OFFSET(WatchbillMONTHLY!$A$37:$U$37,1,2))=IF(_xlfn.XLOOKUP($A103,INDIRECT("_"&amp;_xlfn.XLOOKUP(AQ$2,WatchbillMONTHLY!$A$37:$U$37,OFFSET(WatchbillMONTHLY!$A$37:$U$37,1,2))),INDIRECT("_"&amp;_xlfn.XLOOKUP(AQ$2,WatchbillMONTHLY!$A$37:$U$37,OFFSET(WatchbillMONTHLY!$A$37:$U$37,1,2))))=$A103,_xlfn.XLOOKUP(AQ$2,WatchbillMONTHLY!$A$37:$U$37,OFFSET(WatchbillMONTHLY!$A$37:$U$37,1,2)),FALSE),TRUE,FALSE)),
IF(_xlfn.XLOOKUP(AQ$2,WatchbillMONTHLY!$A$54:$U$54,OFFSET(WatchbillMONTHLY!$A$54:$U$54,1,2))=IF(_xlfn.XLOOKUP($A103,INDIRECT("_"&amp;_xlfn.XLOOKUP(AQ$2,WatchbillMONTHLY!$A$54:$U$54,OFFSET(WatchbillMONTHLY!$A$54:$U$54,1,2))),INDIRECT("_"&amp;_xlfn.XLOOKUP(AQ$2,WatchbillMONTHLY!$A$54:$U$54,OFFSET(WatchbillMONTHLY!$A$54:$U$54,1,2))))=$A103,_xlfn.XLOOKUP(AQ$2,WatchbillMONTHLY!$A$54:$U$54,OFFSET(WatchbillMONTHLY!$A$54:$U$54,1,2)),FALSE),TRUE,FALSE)),
IF(_xlfn.XLOOKUP(AQ$2,WatchbillMONTHLY!$A$71:$U$71,OFFSET(WatchbillMONTHLY!$A$71:$U$71,1,2))=IF(_xlfn.XLOOKUP($A103,INDIRECT("_"&amp;_xlfn.XLOOKUP(AQ$2,WatchbillMONTHLY!$A$71:$U$71,OFFSET(WatchbillMONTHLY!$A$71:$U$71,1,2))),INDIRECT("_"&amp;_xlfn.XLOOKUP(AQ$2,WatchbillMONTHLY!$A$71:$U$71,OFFSET(WatchbillMONTHLY!$A$71:$U$71,1,2))))=$A103,_xlfn.XLOOKUP(AQ$2,WatchbillMONTHLY!$A$71:$U$71,OFFSET(WatchbillMONTHLY!$A$71:$U$71,1,2)),FALSE),TRUE,FALSE)),
IF(_xlfn.XLOOKUP(AQ$2,WatchbillMONTHLY!$A$88:$U$88,OFFSET(WatchbillMONTHLY!$A$88:$U$88,1,2))=IF(_xlfn.XLOOKUP($A103,INDIRECT("_"&amp;_xlfn.XLOOKUP(AQ$2,WatchbillMONTHLY!$A$88:$U$88,OFFSET(WatchbillMONTHLY!$A$88:$U$88,1,2))),INDIRECT("_"&amp;_xlfn.XLOOKUP(AQ$2,WatchbillMONTHLY!$A$88:$U$88,OFFSET(WatchbillMONTHLY!$A$88:$U$88,1,2))))=$A103,_xlfn.XLOOKUP(AQ$2,WatchbillMONTHLY!$A$88:$U$88,OFFSET(WatchbillMONTHLY!$A$88:$U$88,1,2)),FALSE),TRUE,FALSE)),
FALSE),FALSE)</f>
        <v>0</v>
      </c>
      <c r="AR103" s="209" t="b" cm="1">
        <f t="array" aca="1" ref="AR103" ca="1">IF(AND($A103 &gt; 0, K103 &gt; 0,AR$2&lt;MiscFormulas!$A$5+1),
_xlfn.IFNA(
_xlfn.IFNA(
_xlfn.IFNA(
_xlfn.IFNA(
_xlfn.IFNA(
_xlfn.IFNA(
IF(_xlfn.XLOOKUP(AR$2,WatchbillMONTHLY!$A$3:$U$3,OFFSET(WatchbillMONTHLY!$A$3:$U$3,1,2))=IF(_xlfn.XLOOKUP($A103,INDIRECT("_"&amp;_xlfn.XLOOKUP(AR$2,WatchbillMONTHLY!$A$3:$U$3,OFFSET(WatchbillMONTHLY!$A$3:$U$3,1,2))),INDIRECT("_"&amp;_xlfn.XLOOKUP(AR$2,WatchbillMONTHLY!$A$3:$U$3,OFFSET(WatchbillMONTHLY!$A$3:$U$3,1,2))))=$A103,_xlfn.XLOOKUP(AR$2,WatchbillMONTHLY!$A$3:$U$3,OFFSET(WatchbillMONTHLY!$A$3:$U$3,1,2)),FALSE),TRUE,FALSE),
IF(_xlfn.XLOOKUP(AR$2,WatchbillMONTHLY!$A$20:$U$20,OFFSET(WatchbillMONTHLY!$A$20:$U$20,1,2))=IF(_xlfn.XLOOKUP($A103,INDIRECT("_"&amp;_xlfn.XLOOKUP(AR$2,WatchbillMONTHLY!$A$20:$U$20,OFFSET(WatchbillMONTHLY!$A$20:$U$20,1,2))),INDIRECT("_"&amp;_xlfn.XLOOKUP(AR$2,WatchbillMONTHLY!$A$20:$U$20,OFFSET(WatchbillMONTHLY!$A$20:$U$20,1,2))))=$A103,_xlfn.XLOOKUP(AR$2,WatchbillMONTHLY!$A$20:$U$20,OFFSET(WatchbillMONTHLY!$A$20:$U$20,1,2)),FALSE),TRUE,FALSE)),
IF(_xlfn.XLOOKUP(AR$2,WatchbillMONTHLY!$A$37:$U$37,OFFSET(WatchbillMONTHLY!$A$37:$U$37,1,2))=IF(_xlfn.XLOOKUP($A103,INDIRECT("_"&amp;_xlfn.XLOOKUP(AR$2,WatchbillMONTHLY!$A$37:$U$37,OFFSET(WatchbillMONTHLY!$A$37:$U$37,1,2))),INDIRECT("_"&amp;_xlfn.XLOOKUP(AR$2,WatchbillMONTHLY!$A$37:$U$37,OFFSET(WatchbillMONTHLY!$A$37:$U$37,1,2))))=$A103,_xlfn.XLOOKUP(AR$2,WatchbillMONTHLY!$A$37:$U$37,OFFSET(WatchbillMONTHLY!$A$37:$U$37,1,2)),FALSE),TRUE,FALSE)),
IF(_xlfn.XLOOKUP(AR$2,WatchbillMONTHLY!$A$54:$U$54,OFFSET(WatchbillMONTHLY!$A$54:$U$54,1,2))=IF(_xlfn.XLOOKUP($A103,INDIRECT("_"&amp;_xlfn.XLOOKUP(AR$2,WatchbillMONTHLY!$A$54:$U$54,OFFSET(WatchbillMONTHLY!$A$54:$U$54,1,2))),INDIRECT("_"&amp;_xlfn.XLOOKUP(AR$2,WatchbillMONTHLY!$A$54:$U$54,OFFSET(WatchbillMONTHLY!$A$54:$U$54,1,2))))=$A103,_xlfn.XLOOKUP(AR$2,WatchbillMONTHLY!$A$54:$U$54,OFFSET(WatchbillMONTHLY!$A$54:$U$54,1,2)),FALSE),TRUE,FALSE)),
IF(_xlfn.XLOOKUP(AR$2,WatchbillMONTHLY!$A$71:$U$71,OFFSET(WatchbillMONTHLY!$A$71:$U$71,1,2))=IF(_xlfn.XLOOKUP($A103,INDIRECT("_"&amp;_xlfn.XLOOKUP(AR$2,WatchbillMONTHLY!$A$71:$U$71,OFFSET(WatchbillMONTHLY!$A$71:$U$71,1,2))),INDIRECT("_"&amp;_xlfn.XLOOKUP(AR$2,WatchbillMONTHLY!$A$71:$U$71,OFFSET(WatchbillMONTHLY!$A$71:$U$71,1,2))))=$A103,_xlfn.XLOOKUP(AR$2,WatchbillMONTHLY!$A$71:$U$71,OFFSET(WatchbillMONTHLY!$A$71:$U$71,1,2)),FALSE),TRUE,FALSE)),
IF(_xlfn.XLOOKUP(AR$2,WatchbillMONTHLY!$A$88:$U$88,OFFSET(WatchbillMONTHLY!$A$88:$U$88,1,2))=IF(_xlfn.XLOOKUP($A103,INDIRECT("_"&amp;_xlfn.XLOOKUP(AR$2,WatchbillMONTHLY!$A$88:$U$88,OFFSET(WatchbillMONTHLY!$A$88:$U$88,1,2))),INDIRECT("_"&amp;_xlfn.XLOOKUP(AR$2,WatchbillMONTHLY!$A$88:$U$88,OFFSET(WatchbillMONTHLY!$A$88:$U$88,1,2))))=$A103,_xlfn.XLOOKUP(AR$2,WatchbillMONTHLY!$A$88:$U$88,OFFSET(WatchbillMONTHLY!$A$88:$U$88,1,2)),FALSE),TRUE,FALSE)),
FALSE),FALSE)</f>
        <v>0</v>
      </c>
      <c r="AS103" s="209" t="b" cm="1">
        <f t="array" aca="1" ref="AS103" ca="1">IF(AND($A103 &gt; 0, L103 &gt; 0,AS$2&lt;MiscFormulas!$A$5+1),
_xlfn.IFNA(
_xlfn.IFNA(
_xlfn.IFNA(
_xlfn.IFNA(
_xlfn.IFNA(
_xlfn.IFNA(
IF(_xlfn.XLOOKUP(AS$2,WatchbillMONTHLY!$A$3:$U$3,OFFSET(WatchbillMONTHLY!$A$3:$U$3,1,2))=IF(_xlfn.XLOOKUP($A103,INDIRECT("_"&amp;_xlfn.XLOOKUP(AS$2,WatchbillMONTHLY!$A$3:$U$3,OFFSET(WatchbillMONTHLY!$A$3:$U$3,1,2))),INDIRECT("_"&amp;_xlfn.XLOOKUP(AS$2,WatchbillMONTHLY!$A$3:$U$3,OFFSET(WatchbillMONTHLY!$A$3:$U$3,1,2))))=$A103,_xlfn.XLOOKUP(AS$2,WatchbillMONTHLY!$A$3:$U$3,OFFSET(WatchbillMONTHLY!$A$3:$U$3,1,2)),FALSE),TRUE,FALSE),
IF(_xlfn.XLOOKUP(AS$2,WatchbillMONTHLY!$A$20:$U$20,OFFSET(WatchbillMONTHLY!$A$20:$U$20,1,2))=IF(_xlfn.XLOOKUP($A103,INDIRECT("_"&amp;_xlfn.XLOOKUP(AS$2,WatchbillMONTHLY!$A$20:$U$20,OFFSET(WatchbillMONTHLY!$A$20:$U$20,1,2))),INDIRECT("_"&amp;_xlfn.XLOOKUP(AS$2,WatchbillMONTHLY!$A$20:$U$20,OFFSET(WatchbillMONTHLY!$A$20:$U$20,1,2))))=$A103,_xlfn.XLOOKUP(AS$2,WatchbillMONTHLY!$A$20:$U$20,OFFSET(WatchbillMONTHLY!$A$20:$U$20,1,2)),FALSE),TRUE,FALSE)),
IF(_xlfn.XLOOKUP(AS$2,WatchbillMONTHLY!$A$37:$U$37,OFFSET(WatchbillMONTHLY!$A$37:$U$37,1,2))=IF(_xlfn.XLOOKUP($A103,INDIRECT("_"&amp;_xlfn.XLOOKUP(AS$2,WatchbillMONTHLY!$A$37:$U$37,OFFSET(WatchbillMONTHLY!$A$37:$U$37,1,2))),INDIRECT("_"&amp;_xlfn.XLOOKUP(AS$2,WatchbillMONTHLY!$A$37:$U$37,OFFSET(WatchbillMONTHLY!$A$37:$U$37,1,2))))=$A103,_xlfn.XLOOKUP(AS$2,WatchbillMONTHLY!$A$37:$U$37,OFFSET(WatchbillMONTHLY!$A$37:$U$37,1,2)),FALSE),TRUE,FALSE)),
IF(_xlfn.XLOOKUP(AS$2,WatchbillMONTHLY!$A$54:$U$54,OFFSET(WatchbillMONTHLY!$A$54:$U$54,1,2))=IF(_xlfn.XLOOKUP($A103,INDIRECT("_"&amp;_xlfn.XLOOKUP(AS$2,WatchbillMONTHLY!$A$54:$U$54,OFFSET(WatchbillMONTHLY!$A$54:$U$54,1,2))),INDIRECT("_"&amp;_xlfn.XLOOKUP(AS$2,WatchbillMONTHLY!$A$54:$U$54,OFFSET(WatchbillMONTHLY!$A$54:$U$54,1,2))))=$A103,_xlfn.XLOOKUP(AS$2,WatchbillMONTHLY!$A$54:$U$54,OFFSET(WatchbillMONTHLY!$A$54:$U$54,1,2)),FALSE),TRUE,FALSE)),
IF(_xlfn.XLOOKUP(AS$2,WatchbillMONTHLY!$A$71:$U$71,OFFSET(WatchbillMONTHLY!$A$71:$U$71,1,2))=IF(_xlfn.XLOOKUP($A103,INDIRECT("_"&amp;_xlfn.XLOOKUP(AS$2,WatchbillMONTHLY!$A$71:$U$71,OFFSET(WatchbillMONTHLY!$A$71:$U$71,1,2))),INDIRECT("_"&amp;_xlfn.XLOOKUP(AS$2,WatchbillMONTHLY!$A$71:$U$71,OFFSET(WatchbillMONTHLY!$A$71:$U$71,1,2))))=$A103,_xlfn.XLOOKUP(AS$2,WatchbillMONTHLY!$A$71:$U$71,OFFSET(WatchbillMONTHLY!$A$71:$U$71,1,2)),FALSE),TRUE,FALSE)),
IF(_xlfn.XLOOKUP(AS$2,WatchbillMONTHLY!$A$88:$U$88,OFFSET(WatchbillMONTHLY!$A$88:$U$88,1,2))=IF(_xlfn.XLOOKUP($A103,INDIRECT("_"&amp;_xlfn.XLOOKUP(AS$2,WatchbillMONTHLY!$A$88:$U$88,OFFSET(WatchbillMONTHLY!$A$88:$U$88,1,2))),INDIRECT("_"&amp;_xlfn.XLOOKUP(AS$2,WatchbillMONTHLY!$A$88:$U$88,OFFSET(WatchbillMONTHLY!$A$88:$U$88,1,2))))=$A103,_xlfn.XLOOKUP(AS$2,WatchbillMONTHLY!$A$88:$U$88,OFFSET(WatchbillMONTHLY!$A$88:$U$88,1,2)),FALSE),TRUE,FALSE)),
FALSE),FALSE)</f>
        <v>0</v>
      </c>
      <c r="AT103" s="209" t="b" cm="1">
        <f t="array" aca="1" ref="AT103" ca="1">IF(AND($A103 &gt; 0, M103 &gt; 0,AT$2&lt;MiscFormulas!$A$5+1),
_xlfn.IFNA(
_xlfn.IFNA(
_xlfn.IFNA(
_xlfn.IFNA(
_xlfn.IFNA(
_xlfn.IFNA(
IF(_xlfn.XLOOKUP(AT$2,WatchbillMONTHLY!$A$3:$U$3,OFFSET(WatchbillMONTHLY!$A$3:$U$3,1,2))=IF(_xlfn.XLOOKUP($A103,INDIRECT("_"&amp;_xlfn.XLOOKUP(AT$2,WatchbillMONTHLY!$A$3:$U$3,OFFSET(WatchbillMONTHLY!$A$3:$U$3,1,2))),INDIRECT("_"&amp;_xlfn.XLOOKUP(AT$2,WatchbillMONTHLY!$A$3:$U$3,OFFSET(WatchbillMONTHLY!$A$3:$U$3,1,2))))=$A103,_xlfn.XLOOKUP(AT$2,WatchbillMONTHLY!$A$3:$U$3,OFFSET(WatchbillMONTHLY!$A$3:$U$3,1,2)),FALSE),TRUE,FALSE),
IF(_xlfn.XLOOKUP(AT$2,WatchbillMONTHLY!$A$20:$U$20,OFFSET(WatchbillMONTHLY!$A$20:$U$20,1,2))=IF(_xlfn.XLOOKUP($A103,INDIRECT("_"&amp;_xlfn.XLOOKUP(AT$2,WatchbillMONTHLY!$A$20:$U$20,OFFSET(WatchbillMONTHLY!$A$20:$U$20,1,2))),INDIRECT("_"&amp;_xlfn.XLOOKUP(AT$2,WatchbillMONTHLY!$A$20:$U$20,OFFSET(WatchbillMONTHLY!$A$20:$U$20,1,2))))=$A103,_xlfn.XLOOKUP(AT$2,WatchbillMONTHLY!$A$20:$U$20,OFFSET(WatchbillMONTHLY!$A$20:$U$20,1,2)),FALSE),TRUE,FALSE)),
IF(_xlfn.XLOOKUP(AT$2,WatchbillMONTHLY!$A$37:$U$37,OFFSET(WatchbillMONTHLY!$A$37:$U$37,1,2))=IF(_xlfn.XLOOKUP($A103,INDIRECT("_"&amp;_xlfn.XLOOKUP(AT$2,WatchbillMONTHLY!$A$37:$U$37,OFFSET(WatchbillMONTHLY!$A$37:$U$37,1,2))),INDIRECT("_"&amp;_xlfn.XLOOKUP(AT$2,WatchbillMONTHLY!$A$37:$U$37,OFFSET(WatchbillMONTHLY!$A$37:$U$37,1,2))))=$A103,_xlfn.XLOOKUP(AT$2,WatchbillMONTHLY!$A$37:$U$37,OFFSET(WatchbillMONTHLY!$A$37:$U$37,1,2)),FALSE),TRUE,FALSE)),
IF(_xlfn.XLOOKUP(AT$2,WatchbillMONTHLY!$A$54:$U$54,OFFSET(WatchbillMONTHLY!$A$54:$U$54,1,2))=IF(_xlfn.XLOOKUP($A103,INDIRECT("_"&amp;_xlfn.XLOOKUP(AT$2,WatchbillMONTHLY!$A$54:$U$54,OFFSET(WatchbillMONTHLY!$A$54:$U$54,1,2))),INDIRECT("_"&amp;_xlfn.XLOOKUP(AT$2,WatchbillMONTHLY!$A$54:$U$54,OFFSET(WatchbillMONTHLY!$A$54:$U$54,1,2))))=$A103,_xlfn.XLOOKUP(AT$2,WatchbillMONTHLY!$A$54:$U$54,OFFSET(WatchbillMONTHLY!$A$54:$U$54,1,2)),FALSE),TRUE,FALSE)),
IF(_xlfn.XLOOKUP(AT$2,WatchbillMONTHLY!$A$71:$U$71,OFFSET(WatchbillMONTHLY!$A$71:$U$71,1,2))=IF(_xlfn.XLOOKUP($A103,INDIRECT("_"&amp;_xlfn.XLOOKUP(AT$2,WatchbillMONTHLY!$A$71:$U$71,OFFSET(WatchbillMONTHLY!$A$71:$U$71,1,2))),INDIRECT("_"&amp;_xlfn.XLOOKUP(AT$2,WatchbillMONTHLY!$A$71:$U$71,OFFSET(WatchbillMONTHLY!$A$71:$U$71,1,2))))=$A103,_xlfn.XLOOKUP(AT$2,WatchbillMONTHLY!$A$71:$U$71,OFFSET(WatchbillMONTHLY!$A$71:$U$71,1,2)),FALSE),TRUE,FALSE)),
IF(_xlfn.XLOOKUP(AT$2,WatchbillMONTHLY!$A$88:$U$88,OFFSET(WatchbillMONTHLY!$A$88:$U$88,1,2))=IF(_xlfn.XLOOKUP($A103,INDIRECT("_"&amp;_xlfn.XLOOKUP(AT$2,WatchbillMONTHLY!$A$88:$U$88,OFFSET(WatchbillMONTHLY!$A$88:$U$88,1,2))),INDIRECT("_"&amp;_xlfn.XLOOKUP(AT$2,WatchbillMONTHLY!$A$88:$U$88,OFFSET(WatchbillMONTHLY!$A$88:$U$88,1,2))))=$A103,_xlfn.XLOOKUP(AT$2,WatchbillMONTHLY!$A$88:$U$88,OFFSET(WatchbillMONTHLY!$A$88:$U$88,1,2)),FALSE),TRUE,FALSE)),
FALSE),FALSE)</f>
        <v>0</v>
      </c>
      <c r="AU103" s="209" t="b" cm="1">
        <f t="array" aca="1" ref="AU103" ca="1">IF(AND($A103 &gt; 0, N103 &gt; 0,AU$2&lt;MiscFormulas!$A$5+1),
_xlfn.IFNA(
_xlfn.IFNA(
_xlfn.IFNA(
_xlfn.IFNA(
_xlfn.IFNA(
_xlfn.IFNA(
IF(_xlfn.XLOOKUP(AU$2,WatchbillMONTHLY!$A$3:$U$3,OFFSET(WatchbillMONTHLY!$A$3:$U$3,1,2))=IF(_xlfn.XLOOKUP($A103,INDIRECT("_"&amp;_xlfn.XLOOKUP(AU$2,WatchbillMONTHLY!$A$3:$U$3,OFFSET(WatchbillMONTHLY!$A$3:$U$3,1,2))),INDIRECT("_"&amp;_xlfn.XLOOKUP(AU$2,WatchbillMONTHLY!$A$3:$U$3,OFFSET(WatchbillMONTHLY!$A$3:$U$3,1,2))))=$A103,_xlfn.XLOOKUP(AU$2,WatchbillMONTHLY!$A$3:$U$3,OFFSET(WatchbillMONTHLY!$A$3:$U$3,1,2)),FALSE),TRUE,FALSE),
IF(_xlfn.XLOOKUP(AU$2,WatchbillMONTHLY!$A$20:$U$20,OFFSET(WatchbillMONTHLY!$A$20:$U$20,1,2))=IF(_xlfn.XLOOKUP($A103,INDIRECT("_"&amp;_xlfn.XLOOKUP(AU$2,WatchbillMONTHLY!$A$20:$U$20,OFFSET(WatchbillMONTHLY!$A$20:$U$20,1,2))),INDIRECT("_"&amp;_xlfn.XLOOKUP(AU$2,WatchbillMONTHLY!$A$20:$U$20,OFFSET(WatchbillMONTHLY!$A$20:$U$20,1,2))))=$A103,_xlfn.XLOOKUP(AU$2,WatchbillMONTHLY!$A$20:$U$20,OFFSET(WatchbillMONTHLY!$A$20:$U$20,1,2)),FALSE),TRUE,FALSE)),
IF(_xlfn.XLOOKUP(AU$2,WatchbillMONTHLY!$A$37:$U$37,OFFSET(WatchbillMONTHLY!$A$37:$U$37,1,2))=IF(_xlfn.XLOOKUP($A103,INDIRECT("_"&amp;_xlfn.XLOOKUP(AU$2,WatchbillMONTHLY!$A$37:$U$37,OFFSET(WatchbillMONTHLY!$A$37:$U$37,1,2))),INDIRECT("_"&amp;_xlfn.XLOOKUP(AU$2,WatchbillMONTHLY!$A$37:$U$37,OFFSET(WatchbillMONTHLY!$A$37:$U$37,1,2))))=$A103,_xlfn.XLOOKUP(AU$2,WatchbillMONTHLY!$A$37:$U$37,OFFSET(WatchbillMONTHLY!$A$37:$U$37,1,2)),FALSE),TRUE,FALSE)),
IF(_xlfn.XLOOKUP(AU$2,WatchbillMONTHLY!$A$54:$U$54,OFFSET(WatchbillMONTHLY!$A$54:$U$54,1,2))=IF(_xlfn.XLOOKUP($A103,INDIRECT("_"&amp;_xlfn.XLOOKUP(AU$2,WatchbillMONTHLY!$A$54:$U$54,OFFSET(WatchbillMONTHLY!$A$54:$U$54,1,2))),INDIRECT("_"&amp;_xlfn.XLOOKUP(AU$2,WatchbillMONTHLY!$A$54:$U$54,OFFSET(WatchbillMONTHLY!$A$54:$U$54,1,2))))=$A103,_xlfn.XLOOKUP(AU$2,WatchbillMONTHLY!$A$54:$U$54,OFFSET(WatchbillMONTHLY!$A$54:$U$54,1,2)),FALSE),TRUE,FALSE)),
IF(_xlfn.XLOOKUP(AU$2,WatchbillMONTHLY!$A$71:$U$71,OFFSET(WatchbillMONTHLY!$A$71:$U$71,1,2))=IF(_xlfn.XLOOKUP($A103,INDIRECT("_"&amp;_xlfn.XLOOKUP(AU$2,WatchbillMONTHLY!$A$71:$U$71,OFFSET(WatchbillMONTHLY!$A$71:$U$71,1,2))),INDIRECT("_"&amp;_xlfn.XLOOKUP(AU$2,WatchbillMONTHLY!$A$71:$U$71,OFFSET(WatchbillMONTHLY!$A$71:$U$71,1,2))))=$A103,_xlfn.XLOOKUP(AU$2,WatchbillMONTHLY!$A$71:$U$71,OFFSET(WatchbillMONTHLY!$A$71:$U$71,1,2)),FALSE),TRUE,FALSE)),
IF(_xlfn.XLOOKUP(AU$2,WatchbillMONTHLY!$A$88:$U$88,OFFSET(WatchbillMONTHLY!$A$88:$U$88,1,2))=IF(_xlfn.XLOOKUP($A103,INDIRECT("_"&amp;_xlfn.XLOOKUP(AU$2,WatchbillMONTHLY!$A$88:$U$88,OFFSET(WatchbillMONTHLY!$A$88:$U$88,1,2))),INDIRECT("_"&amp;_xlfn.XLOOKUP(AU$2,WatchbillMONTHLY!$A$88:$U$88,OFFSET(WatchbillMONTHLY!$A$88:$U$88,1,2))))=$A103,_xlfn.XLOOKUP(AU$2,WatchbillMONTHLY!$A$88:$U$88,OFFSET(WatchbillMONTHLY!$A$88:$U$88,1,2)),FALSE),TRUE,FALSE)),
FALSE),FALSE)</f>
        <v>0</v>
      </c>
      <c r="AV103" s="209" t="b" cm="1">
        <f t="array" aca="1" ref="AV103" ca="1">IF(AND($A103 &gt; 0, O103 &gt; 0,AV$2&lt;MiscFormulas!$A$5+1),
_xlfn.IFNA(
_xlfn.IFNA(
_xlfn.IFNA(
_xlfn.IFNA(
_xlfn.IFNA(
_xlfn.IFNA(
IF(_xlfn.XLOOKUP(AV$2,WatchbillMONTHLY!$A$3:$U$3,OFFSET(WatchbillMONTHLY!$A$3:$U$3,1,2))=IF(_xlfn.XLOOKUP($A103,INDIRECT("_"&amp;_xlfn.XLOOKUP(AV$2,WatchbillMONTHLY!$A$3:$U$3,OFFSET(WatchbillMONTHLY!$A$3:$U$3,1,2))),INDIRECT("_"&amp;_xlfn.XLOOKUP(AV$2,WatchbillMONTHLY!$A$3:$U$3,OFFSET(WatchbillMONTHLY!$A$3:$U$3,1,2))))=$A103,_xlfn.XLOOKUP(AV$2,WatchbillMONTHLY!$A$3:$U$3,OFFSET(WatchbillMONTHLY!$A$3:$U$3,1,2)),FALSE),TRUE,FALSE),
IF(_xlfn.XLOOKUP(AV$2,WatchbillMONTHLY!$A$20:$U$20,OFFSET(WatchbillMONTHLY!$A$20:$U$20,1,2))=IF(_xlfn.XLOOKUP($A103,INDIRECT("_"&amp;_xlfn.XLOOKUP(AV$2,WatchbillMONTHLY!$A$20:$U$20,OFFSET(WatchbillMONTHLY!$A$20:$U$20,1,2))),INDIRECT("_"&amp;_xlfn.XLOOKUP(AV$2,WatchbillMONTHLY!$A$20:$U$20,OFFSET(WatchbillMONTHLY!$A$20:$U$20,1,2))))=$A103,_xlfn.XLOOKUP(AV$2,WatchbillMONTHLY!$A$20:$U$20,OFFSET(WatchbillMONTHLY!$A$20:$U$20,1,2)),FALSE),TRUE,FALSE)),
IF(_xlfn.XLOOKUP(AV$2,WatchbillMONTHLY!$A$37:$U$37,OFFSET(WatchbillMONTHLY!$A$37:$U$37,1,2))=IF(_xlfn.XLOOKUP($A103,INDIRECT("_"&amp;_xlfn.XLOOKUP(AV$2,WatchbillMONTHLY!$A$37:$U$37,OFFSET(WatchbillMONTHLY!$A$37:$U$37,1,2))),INDIRECT("_"&amp;_xlfn.XLOOKUP(AV$2,WatchbillMONTHLY!$A$37:$U$37,OFFSET(WatchbillMONTHLY!$A$37:$U$37,1,2))))=$A103,_xlfn.XLOOKUP(AV$2,WatchbillMONTHLY!$A$37:$U$37,OFFSET(WatchbillMONTHLY!$A$37:$U$37,1,2)),FALSE),TRUE,FALSE)),
IF(_xlfn.XLOOKUP(AV$2,WatchbillMONTHLY!$A$54:$U$54,OFFSET(WatchbillMONTHLY!$A$54:$U$54,1,2))=IF(_xlfn.XLOOKUP($A103,INDIRECT("_"&amp;_xlfn.XLOOKUP(AV$2,WatchbillMONTHLY!$A$54:$U$54,OFFSET(WatchbillMONTHLY!$A$54:$U$54,1,2))),INDIRECT("_"&amp;_xlfn.XLOOKUP(AV$2,WatchbillMONTHLY!$A$54:$U$54,OFFSET(WatchbillMONTHLY!$A$54:$U$54,1,2))))=$A103,_xlfn.XLOOKUP(AV$2,WatchbillMONTHLY!$A$54:$U$54,OFFSET(WatchbillMONTHLY!$A$54:$U$54,1,2)),FALSE),TRUE,FALSE)),
IF(_xlfn.XLOOKUP(AV$2,WatchbillMONTHLY!$A$71:$U$71,OFFSET(WatchbillMONTHLY!$A$71:$U$71,1,2))=IF(_xlfn.XLOOKUP($A103,INDIRECT("_"&amp;_xlfn.XLOOKUP(AV$2,WatchbillMONTHLY!$A$71:$U$71,OFFSET(WatchbillMONTHLY!$A$71:$U$71,1,2))),INDIRECT("_"&amp;_xlfn.XLOOKUP(AV$2,WatchbillMONTHLY!$A$71:$U$71,OFFSET(WatchbillMONTHLY!$A$71:$U$71,1,2))))=$A103,_xlfn.XLOOKUP(AV$2,WatchbillMONTHLY!$A$71:$U$71,OFFSET(WatchbillMONTHLY!$A$71:$U$71,1,2)),FALSE),TRUE,FALSE)),
IF(_xlfn.XLOOKUP(AV$2,WatchbillMONTHLY!$A$88:$U$88,OFFSET(WatchbillMONTHLY!$A$88:$U$88,1,2))=IF(_xlfn.XLOOKUP($A103,INDIRECT("_"&amp;_xlfn.XLOOKUP(AV$2,WatchbillMONTHLY!$A$88:$U$88,OFFSET(WatchbillMONTHLY!$A$88:$U$88,1,2))),INDIRECT("_"&amp;_xlfn.XLOOKUP(AV$2,WatchbillMONTHLY!$A$88:$U$88,OFFSET(WatchbillMONTHLY!$A$88:$U$88,1,2))))=$A103,_xlfn.XLOOKUP(AV$2,WatchbillMONTHLY!$A$88:$U$88,OFFSET(WatchbillMONTHLY!$A$88:$U$88,1,2)),FALSE),TRUE,FALSE)),
FALSE),FALSE)</f>
        <v>0</v>
      </c>
      <c r="AW103" s="209" t="b" cm="1">
        <f t="array" aca="1" ref="AW103" ca="1">IF(AND($A103 &gt; 0, P103 &gt; 0,AW$2&lt;MiscFormulas!$A$5+1),
_xlfn.IFNA(
_xlfn.IFNA(
_xlfn.IFNA(
_xlfn.IFNA(
_xlfn.IFNA(
_xlfn.IFNA(
IF(_xlfn.XLOOKUP(AW$2,WatchbillMONTHLY!$A$3:$U$3,OFFSET(WatchbillMONTHLY!$A$3:$U$3,1,2))=IF(_xlfn.XLOOKUP($A103,INDIRECT("_"&amp;_xlfn.XLOOKUP(AW$2,WatchbillMONTHLY!$A$3:$U$3,OFFSET(WatchbillMONTHLY!$A$3:$U$3,1,2))),INDIRECT("_"&amp;_xlfn.XLOOKUP(AW$2,WatchbillMONTHLY!$A$3:$U$3,OFFSET(WatchbillMONTHLY!$A$3:$U$3,1,2))))=$A103,_xlfn.XLOOKUP(AW$2,WatchbillMONTHLY!$A$3:$U$3,OFFSET(WatchbillMONTHLY!$A$3:$U$3,1,2)),FALSE),TRUE,FALSE),
IF(_xlfn.XLOOKUP(AW$2,WatchbillMONTHLY!$A$20:$U$20,OFFSET(WatchbillMONTHLY!$A$20:$U$20,1,2))=IF(_xlfn.XLOOKUP($A103,INDIRECT("_"&amp;_xlfn.XLOOKUP(AW$2,WatchbillMONTHLY!$A$20:$U$20,OFFSET(WatchbillMONTHLY!$A$20:$U$20,1,2))),INDIRECT("_"&amp;_xlfn.XLOOKUP(AW$2,WatchbillMONTHLY!$A$20:$U$20,OFFSET(WatchbillMONTHLY!$A$20:$U$20,1,2))))=$A103,_xlfn.XLOOKUP(AW$2,WatchbillMONTHLY!$A$20:$U$20,OFFSET(WatchbillMONTHLY!$A$20:$U$20,1,2)),FALSE),TRUE,FALSE)),
IF(_xlfn.XLOOKUP(AW$2,WatchbillMONTHLY!$A$37:$U$37,OFFSET(WatchbillMONTHLY!$A$37:$U$37,1,2))=IF(_xlfn.XLOOKUP($A103,INDIRECT("_"&amp;_xlfn.XLOOKUP(AW$2,WatchbillMONTHLY!$A$37:$U$37,OFFSET(WatchbillMONTHLY!$A$37:$U$37,1,2))),INDIRECT("_"&amp;_xlfn.XLOOKUP(AW$2,WatchbillMONTHLY!$A$37:$U$37,OFFSET(WatchbillMONTHLY!$A$37:$U$37,1,2))))=$A103,_xlfn.XLOOKUP(AW$2,WatchbillMONTHLY!$A$37:$U$37,OFFSET(WatchbillMONTHLY!$A$37:$U$37,1,2)),FALSE),TRUE,FALSE)),
IF(_xlfn.XLOOKUP(AW$2,WatchbillMONTHLY!$A$54:$U$54,OFFSET(WatchbillMONTHLY!$A$54:$U$54,1,2))=IF(_xlfn.XLOOKUP($A103,INDIRECT("_"&amp;_xlfn.XLOOKUP(AW$2,WatchbillMONTHLY!$A$54:$U$54,OFFSET(WatchbillMONTHLY!$A$54:$U$54,1,2))),INDIRECT("_"&amp;_xlfn.XLOOKUP(AW$2,WatchbillMONTHLY!$A$54:$U$54,OFFSET(WatchbillMONTHLY!$A$54:$U$54,1,2))))=$A103,_xlfn.XLOOKUP(AW$2,WatchbillMONTHLY!$A$54:$U$54,OFFSET(WatchbillMONTHLY!$A$54:$U$54,1,2)),FALSE),TRUE,FALSE)),
IF(_xlfn.XLOOKUP(AW$2,WatchbillMONTHLY!$A$71:$U$71,OFFSET(WatchbillMONTHLY!$A$71:$U$71,1,2))=IF(_xlfn.XLOOKUP($A103,INDIRECT("_"&amp;_xlfn.XLOOKUP(AW$2,WatchbillMONTHLY!$A$71:$U$71,OFFSET(WatchbillMONTHLY!$A$71:$U$71,1,2))),INDIRECT("_"&amp;_xlfn.XLOOKUP(AW$2,WatchbillMONTHLY!$A$71:$U$71,OFFSET(WatchbillMONTHLY!$A$71:$U$71,1,2))))=$A103,_xlfn.XLOOKUP(AW$2,WatchbillMONTHLY!$A$71:$U$71,OFFSET(WatchbillMONTHLY!$A$71:$U$71,1,2)),FALSE),TRUE,FALSE)),
IF(_xlfn.XLOOKUP(AW$2,WatchbillMONTHLY!$A$88:$U$88,OFFSET(WatchbillMONTHLY!$A$88:$U$88,1,2))=IF(_xlfn.XLOOKUP($A103,INDIRECT("_"&amp;_xlfn.XLOOKUP(AW$2,WatchbillMONTHLY!$A$88:$U$88,OFFSET(WatchbillMONTHLY!$A$88:$U$88,1,2))),INDIRECT("_"&amp;_xlfn.XLOOKUP(AW$2,WatchbillMONTHLY!$A$88:$U$88,OFFSET(WatchbillMONTHLY!$A$88:$U$88,1,2))))=$A103,_xlfn.XLOOKUP(AW$2,WatchbillMONTHLY!$A$88:$U$88,OFFSET(WatchbillMONTHLY!$A$88:$U$88,1,2)),FALSE),TRUE,FALSE)),
FALSE),FALSE)</f>
        <v>0</v>
      </c>
      <c r="AX103" s="209" t="b" cm="1">
        <f t="array" aca="1" ref="AX103" ca="1">IF(AND($A103 &gt; 0, Q103 &gt; 0,AX$2&lt;MiscFormulas!$A$5+1),
_xlfn.IFNA(
_xlfn.IFNA(
_xlfn.IFNA(
_xlfn.IFNA(
_xlfn.IFNA(
_xlfn.IFNA(
IF(_xlfn.XLOOKUP(AX$2,WatchbillMONTHLY!$A$3:$U$3,OFFSET(WatchbillMONTHLY!$A$3:$U$3,1,2))=IF(_xlfn.XLOOKUP($A103,INDIRECT("_"&amp;_xlfn.XLOOKUP(AX$2,WatchbillMONTHLY!$A$3:$U$3,OFFSET(WatchbillMONTHLY!$A$3:$U$3,1,2))),INDIRECT("_"&amp;_xlfn.XLOOKUP(AX$2,WatchbillMONTHLY!$A$3:$U$3,OFFSET(WatchbillMONTHLY!$A$3:$U$3,1,2))))=$A103,_xlfn.XLOOKUP(AX$2,WatchbillMONTHLY!$A$3:$U$3,OFFSET(WatchbillMONTHLY!$A$3:$U$3,1,2)),FALSE),TRUE,FALSE),
IF(_xlfn.XLOOKUP(AX$2,WatchbillMONTHLY!$A$20:$U$20,OFFSET(WatchbillMONTHLY!$A$20:$U$20,1,2))=IF(_xlfn.XLOOKUP($A103,INDIRECT("_"&amp;_xlfn.XLOOKUP(AX$2,WatchbillMONTHLY!$A$20:$U$20,OFFSET(WatchbillMONTHLY!$A$20:$U$20,1,2))),INDIRECT("_"&amp;_xlfn.XLOOKUP(AX$2,WatchbillMONTHLY!$A$20:$U$20,OFFSET(WatchbillMONTHLY!$A$20:$U$20,1,2))))=$A103,_xlfn.XLOOKUP(AX$2,WatchbillMONTHLY!$A$20:$U$20,OFFSET(WatchbillMONTHLY!$A$20:$U$20,1,2)),FALSE),TRUE,FALSE)),
IF(_xlfn.XLOOKUP(AX$2,WatchbillMONTHLY!$A$37:$U$37,OFFSET(WatchbillMONTHLY!$A$37:$U$37,1,2))=IF(_xlfn.XLOOKUP($A103,INDIRECT("_"&amp;_xlfn.XLOOKUP(AX$2,WatchbillMONTHLY!$A$37:$U$37,OFFSET(WatchbillMONTHLY!$A$37:$U$37,1,2))),INDIRECT("_"&amp;_xlfn.XLOOKUP(AX$2,WatchbillMONTHLY!$A$37:$U$37,OFFSET(WatchbillMONTHLY!$A$37:$U$37,1,2))))=$A103,_xlfn.XLOOKUP(AX$2,WatchbillMONTHLY!$A$37:$U$37,OFFSET(WatchbillMONTHLY!$A$37:$U$37,1,2)),FALSE),TRUE,FALSE)),
IF(_xlfn.XLOOKUP(AX$2,WatchbillMONTHLY!$A$54:$U$54,OFFSET(WatchbillMONTHLY!$A$54:$U$54,1,2))=IF(_xlfn.XLOOKUP($A103,INDIRECT("_"&amp;_xlfn.XLOOKUP(AX$2,WatchbillMONTHLY!$A$54:$U$54,OFFSET(WatchbillMONTHLY!$A$54:$U$54,1,2))),INDIRECT("_"&amp;_xlfn.XLOOKUP(AX$2,WatchbillMONTHLY!$A$54:$U$54,OFFSET(WatchbillMONTHLY!$A$54:$U$54,1,2))))=$A103,_xlfn.XLOOKUP(AX$2,WatchbillMONTHLY!$A$54:$U$54,OFFSET(WatchbillMONTHLY!$A$54:$U$54,1,2)),FALSE),TRUE,FALSE)),
IF(_xlfn.XLOOKUP(AX$2,WatchbillMONTHLY!$A$71:$U$71,OFFSET(WatchbillMONTHLY!$A$71:$U$71,1,2))=IF(_xlfn.XLOOKUP($A103,INDIRECT("_"&amp;_xlfn.XLOOKUP(AX$2,WatchbillMONTHLY!$A$71:$U$71,OFFSET(WatchbillMONTHLY!$A$71:$U$71,1,2))),INDIRECT("_"&amp;_xlfn.XLOOKUP(AX$2,WatchbillMONTHLY!$A$71:$U$71,OFFSET(WatchbillMONTHLY!$A$71:$U$71,1,2))))=$A103,_xlfn.XLOOKUP(AX$2,WatchbillMONTHLY!$A$71:$U$71,OFFSET(WatchbillMONTHLY!$A$71:$U$71,1,2)),FALSE),TRUE,FALSE)),
IF(_xlfn.XLOOKUP(AX$2,WatchbillMONTHLY!$A$88:$U$88,OFFSET(WatchbillMONTHLY!$A$88:$U$88,1,2))=IF(_xlfn.XLOOKUP($A103,INDIRECT("_"&amp;_xlfn.XLOOKUP(AX$2,WatchbillMONTHLY!$A$88:$U$88,OFFSET(WatchbillMONTHLY!$A$88:$U$88,1,2))),INDIRECT("_"&amp;_xlfn.XLOOKUP(AX$2,WatchbillMONTHLY!$A$88:$U$88,OFFSET(WatchbillMONTHLY!$A$88:$U$88,1,2))))=$A103,_xlfn.XLOOKUP(AX$2,WatchbillMONTHLY!$A$88:$U$88,OFFSET(WatchbillMONTHLY!$A$88:$U$88,1,2)),FALSE),TRUE,FALSE)),
FALSE),FALSE)</f>
        <v>0</v>
      </c>
      <c r="AY103" s="209" t="b" cm="1">
        <f t="array" aca="1" ref="AY103" ca="1">IF(AND($A103 &gt; 0, R103 &gt; 0,AY$2&lt;MiscFormulas!$A$5+1),
_xlfn.IFNA(
_xlfn.IFNA(
_xlfn.IFNA(
_xlfn.IFNA(
_xlfn.IFNA(
_xlfn.IFNA(
IF(_xlfn.XLOOKUP(AY$2,WatchbillMONTHLY!$A$3:$U$3,OFFSET(WatchbillMONTHLY!$A$3:$U$3,1,2))=IF(_xlfn.XLOOKUP($A103,INDIRECT("_"&amp;_xlfn.XLOOKUP(AY$2,WatchbillMONTHLY!$A$3:$U$3,OFFSET(WatchbillMONTHLY!$A$3:$U$3,1,2))),INDIRECT("_"&amp;_xlfn.XLOOKUP(AY$2,WatchbillMONTHLY!$A$3:$U$3,OFFSET(WatchbillMONTHLY!$A$3:$U$3,1,2))))=$A103,_xlfn.XLOOKUP(AY$2,WatchbillMONTHLY!$A$3:$U$3,OFFSET(WatchbillMONTHLY!$A$3:$U$3,1,2)),FALSE),TRUE,FALSE),
IF(_xlfn.XLOOKUP(AY$2,WatchbillMONTHLY!$A$20:$U$20,OFFSET(WatchbillMONTHLY!$A$20:$U$20,1,2))=IF(_xlfn.XLOOKUP($A103,INDIRECT("_"&amp;_xlfn.XLOOKUP(AY$2,WatchbillMONTHLY!$A$20:$U$20,OFFSET(WatchbillMONTHLY!$A$20:$U$20,1,2))),INDIRECT("_"&amp;_xlfn.XLOOKUP(AY$2,WatchbillMONTHLY!$A$20:$U$20,OFFSET(WatchbillMONTHLY!$A$20:$U$20,1,2))))=$A103,_xlfn.XLOOKUP(AY$2,WatchbillMONTHLY!$A$20:$U$20,OFFSET(WatchbillMONTHLY!$A$20:$U$20,1,2)),FALSE),TRUE,FALSE)),
IF(_xlfn.XLOOKUP(AY$2,WatchbillMONTHLY!$A$37:$U$37,OFFSET(WatchbillMONTHLY!$A$37:$U$37,1,2))=IF(_xlfn.XLOOKUP($A103,INDIRECT("_"&amp;_xlfn.XLOOKUP(AY$2,WatchbillMONTHLY!$A$37:$U$37,OFFSET(WatchbillMONTHLY!$A$37:$U$37,1,2))),INDIRECT("_"&amp;_xlfn.XLOOKUP(AY$2,WatchbillMONTHLY!$A$37:$U$37,OFFSET(WatchbillMONTHLY!$A$37:$U$37,1,2))))=$A103,_xlfn.XLOOKUP(AY$2,WatchbillMONTHLY!$A$37:$U$37,OFFSET(WatchbillMONTHLY!$A$37:$U$37,1,2)),FALSE),TRUE,FALSE)),
IF(_xlfn.XLOOKUP(AY$2,WatchbillMONTHLY!$A$54:$U$54,OFFSET(WatchbillMONTHLY!$A$54:$U$54,1,2))=IF(_xlfn.XLOOKUP($A103,INDIRECT("_"&amp;_xlfn.XLOOKUP(AY$2,WatchbillMONTHLY!$A$54:$U$54,OFFSET(WatchbillMONTHLY!$A$54:$U$54,1,2))),INDIRECT("_"&amp;_xlfn.XLOOKUP(AY$2,WatchbillMONTHLY!$A$54:$U$54,OFFSET(WatchbillMONTHLY!$A$54:$U$54,1,2))))=$A103,_xlfn.XLOOKUP(AY$2,WatchbillMONTHLY!$A$54:$U$54,OFFSET(WatchbillMONTHLY!$A$54:$U$54,1,2)),FALSE),TRUE,FALSE)),
IF(_xlfn.XLOOKUP(AY$2,WatchbillMONTHLY!$A$71:$U$71,OFFSET(WatchbillMONTHLY!$A$71:$U$71,1,2))=IF(_xlfn.XLOOKUP($A103,INDIRECT("_"&amp;_xlfn.XLOOKUP(AY$2,WatchbillMONTHLY!$A$71:$U$71,OFFSET(WatchbillMONTHLY!$A$71:$U$71,1,2))),INDIRECT("_"&amp;_xlfn.XLOOKUP(AY$2,WatchbillMONTHLY!$A$71:$U$71,OFFSET(WatchbillMONTHLY!$A$71:$U$71,1,2))))=$A103,_xlfn.XLOOKUP(AY$2,WatchbillMONTHLY!$A$71:$U$71,OFFSET(WatchbillMONTHLY!$A$71:$U$71,1,2)),FALSE),TRUE,FALSE)),
IF(_xlfn.XLOOKUP(AY$2,WatchbillMONTHLY!$A$88:$U$88,OFFSET(WatchbillMONTHLY!$A$88:$U$88,1,2))=IF(_xlfn.XLOOKUP($A103,INDIRECT("_"&amp;_xlfn.XLOOKUP(AY$2,WatchbillMONTHLY!$A$88:$U$88,OFFSET(WatchbillMONTHLY!$A$88:$U$88,1,2))),INDIRECT("_"&amp;_xlfn.XLOOKUP(AY$2,WatchbillMONTHLY!$A$88:$U$88,OFFSET(WatchbillMONTHLY!$A$88:$U$88,1,2))))=$A103,_xlfn.XLOOKUP(AY$2,WatchbillMONTHLY!$A$88:$U$88,OFFSET(WatchbillMONTHLY!$A$88:$U$88,1,2)),FALSE),TRUE,FALSE)),
FALSE),FALSE)</f>
        <v>0</v>
      </c>
      <c r="AZ103" s="209" t="b" cm="1">
        <f t="array" aca="1" ref="AZ103" ca="1">IF(AND($A103 &gt; 0, S103 &gt; 0,AZ$2&lt;MiscFormulas!$A$5+1),
_xlfn.IFNA(
_xlfn.IFNA(
_xlfn.IFNA(
_xlfn.IFNA(
_xlfn.IFNA(
_xlfn.IFNA(
IF(_xlfn.XLOOKUP(AZ$2,WatchbillMONTHLY!$A$3:$U$3,OFFSET(WatchbillMONTHLY!$A$3:$U$3,1,2))=IF(_xlfn.XLOOKUP($A103,INDIRECT("_"&amp;_xlfn.XLOOKUP(AZ$2,WatchbillMONTHLY!$A$3:$U$3,OFFSET(WatchbillMONTHLY!$A$3:$U$3,1,2))),INDIRECT("_"&amp;_xlfn.XLOOKUP(AZ$2,WatchbillMONTHLY!$A$3:$U$3,OFFSET(WatchbillMONTHLY!$A$3:$U$3,1,2))))=$A103,_xlfn.XLOOKUP(AZ$2,WatchbillMONTHLY!$A$3:$U$3,OFFSET(WatchbillMONTHLY!$A$3:$U$3,1,2)),FALSE),TRUE,FALSE),
IF(_xlfn.XLOOKUP(AZ$2,WatchbillMONTHLY!$A$20:$U$20,OFFSET(WatchbillMONTHLY!$A$20:$U$20,1,2))=IF(_xlfn.XLOOKUP($A103,INDIRECT("_"&amp;_xlfn.XLOOKUP(AZ$2,WatchbillMONTHLY!$A$20:$U$20,OFFSET(WatchbillMONTHLY!$A$20:$U$20,1,2))),INDIRECT("_"&amp;_xlfn.XLOOKUP(AZ$2,WatchbillMONTHLY!$A$20:$U$20,OFFSET(WatchbillMONTHLY!$A$20:$U$20,1,2))))=$A103,_xlfn.XLOOKUP(AZ$2,WatchbillMONTHLY!$A$20:$U$20,OFFSET(WatchbillMONTHLY!$A$20:$U$20,1,2)),FALSE),TRUE,FALSE)),
IF(_xlfn.XLOOKUP(AZ$2,WatchbillMONTHLY!$A$37:$U$37,OFFSET(WatchbillMONTHLY!$A$37:$U$37,1,2))=IF(_xlfn.XLOOKUP($A103,INDIRECT("_"&amp;_xlfn.XLOOKUP(AZ$2,WatchbillMONTHLY!$A$37:$U$37,OFFSET(WatchbillMONTHLY!$A$37:$U$37,1,2))),INDIRECT("_"&amp;_xlfn.XLOOKUP(AZ$2,WatchbillMONTHLY!$A$37:$U$37,OFFSET(WatchbillMONTHLY!$A$37:$U$37,1,2))))=$A103,_xlfn.XLOOKUP(AZ$2,WatchbillMONTHLY!$A$37:$U$37,OFFSET(WatchbillMONTHLY!$A$37:$U$37,1,2)),FALSE),TRUE,FALSE)),
IF(_xlfn.XLOOKUP(AZ$2,WatchbillMONTHLY!$A$54:$U$54,OFFSET(WatchbillMONTHLY!$A$54:$U$54,1,2))=IF(_xlfn.XLOOKUP($A103,INDIRECT("_"&amp;_xlfn.XLOOKUP(AZ$2,WatchbillMONTHLY!$A$54:$U$54,OFFSET(WatchbillMONTHLY!$A$54:$U$54,1,2))),INDIRECT("_"&amp;_xlfn.XLOOKUP(AZ$2,WatchbillMONTHLY!$A$54:$U$54,OFFSET(WatchbillMONTHLY!$A$54:$U$54,1,2))))=$A103,_xlfn.XLOOKUP(AZ$2,WatchbillMONTHLY!$A$54:$U$54,OFFSET(WatchbillMONTHLY!$A$54:$U$54,1,2)),FALSE),TRUE,FALSE)),
IF(_xlfn.XLOOKUP(AZ$2,WatchbillMONTHLY!$A$71:$U$71,OFFSET(WatchbillMONTHLY!$A$71:$U$71,1,2))=IF(_xlfn.XLOOKUP($A103,INDIRECT("_"&amp;_xlfn.XLOOKUP(AZ$2,WatchbillMONTHLY!$A$71:$U$71,OFFSET(WatchbillMONTHLY!$A$71:$U$71,1,2))),INDIRECT("_"&amp;_xlfn.XLOOKUP(AZ$2,WatchbillMONTHLY!$A$71:$U$71,OFFSET(WatchbillMONTHLY!$A$71:$U$71,1,2))))=$A103,_xlfn.XLOOKUP(AZ$2,WatchbillMONTHLY!$A$71:$U$71,OFFSET(WatchbillMONTHLY!$A$71:$U$71,1,2)),FALSE),TRUE,FALSE)),
IF(_xlfn.XLOOKUP(AZ$2,WatchbillMONTHLY!$A$88:$U$88,OFFSET(WatchbillMONTHLY!$A$88:$U$88,1,2))=IF(_xlfn.XLOOKUP($A103,INDIRECT("_"&amp;_xlfn.XLOOKUP(AZ$2,WatchbillMONTHLY!$A$88:$U$88,OFFSET(WatchbillMONTHLY!$A$88:$U$88,1,2))),INDIRECT("_"&amp;_xlfn.XLOOKUP(AZ$2,WatchbillMONTHLY!$A$88:$U$88,OFFSET(WatchbillMONTHLY!$A$88:$U$88,1,2))))=$A103,_xlfn.XLOOKUP(AZ$2,WatchbillMONTHLY!$A$88:$U$88,OFFSET(WatchbillMONTHLY!$A$88:$U$88,1,2)),FALSE),TRUE,FALSE)),
FALSE),FALSE)</f>
        <v>0</v>
      </c>
      <c r="BA103" s="209" t="b" cm="1">
        <f t="array" aca="1" ref="BA103" ca="1">IF(AND($A103 &gt; 0, T103 &gt; 0,BA$2&lt;MiscFormulas!$A$5+1),
_xlfn.IFNA(
_xlfn.IFNA(
_xlfn.IFNA(
_xlfn.IFNA(
_xlfn.IFNA(
_xlfn.IFNA(
IF(_xlfn.XLOOKUP(BA$2,WatchbillMONTHLY!$A$3:$U$3,OFFSET(WatchbillMONTHLY!$A$3:$U$3,1,2))=IF(_xlfn.XLOOKUP($A103,INDIRECT("_"&amp;_xlfn.XLOOKUP(BA$2,WatchbillMONTHLY!$A$3:$U$3,OFFSET(WatchbillMONTHLY!$A$3:$U$3,1,2))),INDIRECT("_"&amp;_xlfn.XLOOKUP(BA$2,WatchbillMONTHLY!$A$3:$U$3,OFFSET(WatchbillMONTHLY!$A$3:$U$3,1,2))))=$A103,_xlfn.XLOOKUP(BA$2,WatchbillMONTHLY!$A$3:$U$3,OFFSET(WatchbillMONTHLY!$A$3:$U$3,1,2)),FALSE),TRUE,FALSE),
IF(_xlfn.XLOOKUP(BA$2,WatchbillMONTHLY!$A$20:$U$20,OFFSET(WatchbillMONTHLY!$A$20:$U$20,1,2))=IF(_xlfn.XLOOKUP($A103,INDIRECT("_"&amp;_xlfn.XLOOKUP(BA$2,WatchbillMONTHLY!$A$20:$U$20,OFFSET(WatchbillMONTHLY!$A$20:$U$20,1,2))),INDIRECT("_"&amp;_xlfn.XLOOKUP(BA$2,WatchbillMONTHLY!$A$20:$U$20,OFFSET(WatchbillMONTHLY!$A$20:$U$20,1,2))))=$A103,_xlfn.XLOOKUP(BA$2,WatchbillMONTHLY!$A$20:$U$20,OFFSET(WatchbillMONTHLY!$A$20:$U$20,1,2)),FALSE),TRUE,FALSE)),
IF(_xlfn.XLOOKUP(BA$2,WatchbillMONTHLY!$A$37:$U$37,OFFSET(WatchbillMONTHLY!$A$37:$U$37,1,2))=IF(_xlfn.XLOOKUP($A103,INDIRECT("_"&amp;_xlfn.XLOOKUP(BA$2,WatchbillMONTHLY!$A$37:$U$37,OFFSET(WatchbillMONTHLY!$A$37:$U$37,1,2))),INDIRECT("_"&amp;_xlfn.XLOOKUP(BA$2,WatchbillMONTHLY!$A$37:$U$37,OFFSET(WatchbillMONTHLY!$A$37:$U$37,1,2))))=$A103,_xlfn.XLOOKUP(BA$2,WatchbillMONTHLY!$A$37:$U$37,OFFSET(WatchbillMONTHLY!$A$37:$U$37,1,2)),FALSE),TRUE,FALSE)),
IF(_xlfn.XLOOKUP(BA$2,WatchbillMONTHLY!$A$54:$U$54,OFFSET(WatchbillMONTHLY!$A$54:$U$54,1,2))=IF(_xlfn.XLOOKUP($A103,INDIRECT("_"&amp;_xlfn.XLOOKUP(BA$2,WatchbillMONTHLY!$A$54:$U$54,OFFSET(WatchbillMONTHLY!$A$54:$U$54,1,2))),INDIRECT("_"&amp;_xlfn.XLOOKUP(BA$2,WatchbillMONTHLY!$A$54:$U$54,OFFSET(WatchbillMONTHLY!$A$54:$U$54,1,2))))=$A103,_xlfn.XLOOKUP(BA$2,WatchbillMONTHLY!$A$54:$U$54,OFFSET(WatchbillMONTHLY!$A$54:$U$54,1,2)),FALSE),TRUE,FALSE)),
IF(_xlfn.XLOOKUP(BA$2,WatchbillMONTHLY!$A$71:$U$71,OFFSET(WatchbillMONTHLY!$A$71:$U$71,1,2))=IF(_xlfn.XLOOKUP($A103,INDIRECT("_"&amp;_xlfn.XLOOKUP(BA$2,WatchbillMONTHLY!$A$71:$U$71,OFFSET(WatchbillMONTHLY!$A$71:$U$71,1,2))),INDIRECT("_"&amp;_xlfn.XLOOKUP(BA$2,WatchbillMONTHLY!$A$71:$U$71,OFFSET(WatchbillMONTHLY!$A$71:$U$71,1,2))))=$A103,_xlfn.XLOOKUP(BA$2,WatchbillMONTHLY!$A$71:$U$71,OFFSET(WatchbillMONTHLY!$A$71:$U$71,1,2)),FALSE),TRUE,FALSE)),
IF(_xlfn.XLOOKUP(BA$2,WatchbillMONTHLY!$A$88:$U$88,OFFSET(WatchbillMONTHLY!$A$88:$U$88,1,2))=IF(_xlfn.XLOOKUP($A103,INDIRECT("_"&amp;_xlfn.XLOOKUP(BA$2,WatchbillMONTHLY!$A$88:$U$88,OFFSET(WatchbillMONTHLY!$A$88:$U$88,1,2))),INDIRECT("_"&amp;_xlfn.XLOOKUP(BA$2,WatchbillMONTHLY!$A$88:$U$88,OFFSET(WatchbillMONTHLY!$A$88:$U$88,1,2))))=$A103,_xlfn.XLOOKUP(BA$2,WatchbillMONTHLY!$A$88:$U$88,OFFSET(WatchbillMONTHLY!$A$88:$U$88,1,2)),FALSE),TRUE,FALSE)),
FALSE),FALSE)</f>
        <v>0</v>
      </c>
      <c r="BB103" s="209" t="b" cm="1">
        <f t="array" aca="1" ref="BB103" ca="1">IF(AND($A103 &gt; 0, U103 &gt; 0,BB$2&lt;MiscFormulas!$A$5+1),
_xlfn.IFNA(
_xlfn.IFNA(
_xlfn.IFNA(
_xlfn.IFNA(
_xlfn.IFNA(
_xlfn.IFNA(
IF(_xlfn.XLOOKUP(BB$2,WatchbillMONTHLY!$A$3:$U$3,OFFSET(WatchbillMONTHLY!$A$3:$U$3,1,2))=IF(_xlfn.XLOOKUP($A103,INDIRECT("_"&amp;_xlfn.XLOOKUP(BB$2,WatchbillMONTHLY!$A$3:$U$3,OFFSET(WatchbillMONTHLY!$A$3:$U$3,1,2))),INDIRECT("_"&amp;_xlfn.XLOOKUP(BB$2,WatchbillMONTHLY!$A$3:$U$3,OFFSET(WatchbillMONTHLY!$A$3:$U$3,1,2))))=$A103,_xlfn.XLOOKUP(BB$2,WatchbillMONTHLY!$A$3:$U$3,OFFSET(WatchbillMONTHLY!$A$3:$U$3,1,2)),FALSE),TRUE,FALSE),
IF(_xlfn.XLOOKUP(BB$2,WatchbillMONTHLY!$A$20:$U$20,OFFSET(WatchbillMONTHLY!$A$20:$U$20,1,2))=IF(_xlfn.XLOOKUP($A103,INDIRECT("_"&amp;_xlfn.XLOOKUP(BB$2,WatchbillMONTHLY!$A$20:$U$20,OFFSET(WatchbillMONTHLY!$A$20:$U$20,1,2))),INDIRECT("_"&amp;_xlfn.XLOOKUP(BB$2,WatchbillMONTHLY!$A$20:$U$20,OFFSET(WatchbillMONTHLY!$A$20:$U$20,1,2))))=$A103,_xlfn.XLOOKUP(BB$2,WatchbillMONTHLY!$A$20:$U$20,OFFSET(WatchbillMONTHLY!$A$20:$U$20,1,2)),FALSE),TRUE,FALSE)),
IF(_xlfn.XLOOKUP(BB$2,WatchbillMONTHLY!$A$37:$U$37,OFFSET(WatchbillMONTHLY!$A$37:$U$37,1,2))=IF(_xlfn.XLOOKUP($A103,INDIRECT("_"&amp;_xlfn.XLOOKUP(BB$2,WatchbillMONTHLY!$A$37:$U$37,OFFSET(WatchbillMONTHLY!$A$37:$U$37,1,2))),INDIRECT("_"&amp;_xlfn.XLOOKUP(BB$2,WatchbillMONTHLY!$A$37:$U$37,OFFSET(WatchbillMONTHLY!$A$37:$U$37,1,2))))=$A103,_xlfn.XLOOKUP(BB$2,WatchbillMONTHLY!$A$37:$U$37,OFFSET(WatchbillMONTHLY!$A$37:$U$37,1,2)),FALSE),TRUE,FALSE)),
IF(_xlfn.XLOOKUP(BB$2,WatchbillMONTHLY!$A$54:$U$54,OFFSET(WatchbillMONTHLY!$A$54:$U$54,1,2))=IF(_xlfn.XLOOKUP($A103,INDIRECT("_"&amp;_xlfn.XLOOKUP(BB$2,WatchbillMONTHLY!$A$54:$U$54,OFFSET(WatchbillMONTHLY!$A$54:$U$54,1,2))),INDIRECT("_"&amp;_xlfn.XLOOKUP(BB$2,WatchbillMONTHLY!$A$54:$U$54,OFFSET(WatchbillMONTHLY!$A$54:$U$54,1,2))))=$A103,_xlfn.XLOOKUP(BB$2,WatchbillMONTHLY!$A$54:$U$54,OFFSET(WatchbillMONTHLY!$A$54:$U$54,1,2)),FALSE),TRUE,FALSE)),
IF(_xlfn.XLOOKUP(BB$2,WatchbillMONTHLY!$A$71:$U$71,OFFSET(WatchbillMONTHLY!$A$71:$U$71,1,2))=IF(_xlfn.XLOOKUP($A103,INDIRECT("_"&amp;_xlfn.XLOOKUP(BB$2,WatchbillMONTHLY!$A$71:$U$71,OFFSET(WatchbillMONTHLY!$A$71:$U$71,1,2))),INDIRECT("_"&amp;_xlfn.XLOOKUP(BB$2,WatchbillMONTHLY!$A$71:$U$71,OFFSET(WatchbillMONTHLY!$A$71:$U$71,1,2))))=$A103,_xlfn.XLOOKUP(BB$2,WatchbillMONTHLY!$A$71:$U$71,OFFSET(WatchbillMONTHLY!$A$71:$U$71,1,2)),FALSE),TRUE,FALSE)),
IF(_xlfn.XLOOKUP(BB$2,WatchbillMONTHLY!$A$88:$U$88,OFFSET(WatchbillMONTHLY!$A$88:$U$88,1,2))=IF(_xlfn.XLOOKUP($A103,INDIRECT("_"&amp;_xlfn.XLOOKUP(BB$2,WatchbillMONTHLY!$A$88:$U$88,OFFSET(WatchbillMONTHLY!$A$88:$U$88,1,2))),INDIRECT("_"&amp;_xlfn.XLOOKUP(BB$2,WatchbillMONTHLY!$A$88:$U$88,OFFSET(WatchbillMONTHLY!$A$88:$U$88,1,2))))=$A103,_xlfn.XLOOKUP(BB$2,WatchbillMONTHLY!$A$88:$U$88,OFFSET(WatchbillMONTHLY!$A$88:$U$88,1,2)),FALSE),TRUE,FALSE)),
FALSE),FALSE)</f>
        <v>0</v>
      </c>
      <c r="BC103" s="209" t="b" cm="1">
        <f t="array" aca="1" ref="BC103" ca="1">IF(AND($A103 &gt; 0, V103 &gt; 0,BC$2&lt;MiscFormulas!$A$5+1),
_xlfn.IFNA(
_xlfn.IFNA(
_xlfn.IFNA(
_xlfn.IFNA(
_xlfn.IFNA(
_xlfn.IFNA(
IF(_xlfn.XLOOKUP(BC$2,WatchbillMONTHLY!$A$3:$U$3,OFFSET(WatchbillMONTHLY!$A$3:$U$3,1,2))=IF(_xlfn.XLOOKUP($A103,INDIRECT("_"&amp;_xlfn.XLOOKUP(BC$2,WatchbillMONTHLY!$A$3:$U$3,OFFSET(WatchbillMONTHLY!$A$3:$U$3,1,2))),INDIRECT("_"&amp;_xlfn.XLOOKUP(BC$2,WatchbillMONTHLY!$A$3:$U$3,OFFSET(WatchbillMONTHLY!$A$3:$U$3,1,2))))=$A103,_xlfn.XLOOKUP(BC$2,WatchbillMONTHLY!$A$3:$U$3,OFFSET(WatchbillMONTHLY!$A$3:$U$3,1,2)),FALSE),TRUE,FALSE),
IF(_xlfn.XLOOKUP(BC$2,WatchbillMONTHLY!$A$20:$U$20,OFFSET(WatchbillMONTHLY!$A$20:$U$20,1,2))=IF(_xlfn.XLOOKUP($A103,INDIRECT("_"&amp;_xlfn.XLOOKUP(BC$2,WatchbillMONTHLY!$A$20:$U$20,OFFSET(WatchbillMONTHLY!$A$20:$U$20,1,2))),INDIRECT("_"&amp;_xlfn.XLOOKUP(BC$2,WatchbillMONTHLY!$A$20:$U$20,OFFSET(WatchbillMONTHLY!$A$20:$U$20,1,2))))=$A103,_xlfn.XLOOKUP(BC$2,WatchbillMONTHLY!$A$20:$U$20,OFFSET(WatchbillMONTHLY!$A$20:$U$20,1,2)),FALSE),TRUE,FALSE)),
IF(_xlfn.XLOOKUP(BC$2,WatchbillMONTHLY!$A$37:$U$37,OFFSET(WatchbillMONTHLY!$A$37:$U$37,1,2))=IF(_xlfn.XLOOKUP($A103,INDIRECT("_"&amp;_xlfn.XLOOKUP(BC$2,WatchbillMONTHLY!$A$37:$U$37,OFFSET(WatchbillMONTHLY!$A$37:$U$37,1,2))),INDIRECT("_"&amp;_xlfn.XLOOKUP(BC$2,WatchbillMONTHLY!$A$37:$U$37,OFFSET(WatchbillMONTHLY!$A$37:$U$37,1,2))))=$A103,_xlfn.XLOOKUP(BC$2,WatchbillMONTHLY!$A$37:$U$37,OFFSET(WatchbillMONTHLY!$A$37:$U$37,1,2)),FALSE),TRUE,FALSE)),
IF(_xlfn.XLOOKUP(BC$2,WatchbillMONTHLY!$A$54:$U$54,OFFSET(WatchbillMONTHLY!$A$54:$U$54,1,2))=IF(_xlfn.XLOOKUP($A103,INDIRECT("_"&amp;_xlfn.XLOOKUP(BC$2,WatchbillMONTHLY!$A$54:$U$54,OFFSET(WatchbillMONTHLY!$A$54:$U$54,1,2))),INDIRECT("_"&amp;_xlfn.XLOOKUP(BC$2,WatchbillMONTHLY!$A$54:$U$54,OFFSET(WatchbillMONTHLY!$A$54:$U$54,1,2))))=$A103,_xlfn.XLOOKUP(BC$2,WatchbillMONTHLY!$A$54:$U$54,OFFSET(WatchbillMONTHLY!$A$54:$U$54,1,2)),FALSE),TRUE,FALSE)),
IF(_xlfn.XLOOKUP(BC$2,WatchbillMONTHLY!$A$71:$U$71,OFFSET(WatchbillMONTHLY!$A$71:$U$71,1,2))=IF(_xlfn.XLOOKUP($A103,INDIRECT("_"&amp;_xlfn.XLOOKUP(BC$2,WatchbillMONTHLY!$A$71:$U$71,OFFSET(WatchbillMONTHLY!$A$71:$U$71,1,2))),INDIRECT("_"&amp;_xlfn.XLOOKUP(BC$2,WatchbillMONTHLY!$A$71:$U$71,OFFSET(WatchbillMONTHLY!$A$71:$U$71,1,2))))=$A103,_xlfn.XLOOKUP(BC$2,WatchbillMONTHLY!$A$71:$U$71,OFFSET(WatchbillMONTHLY!$A$71:$U$71,1,2)),FALSE),TRUE,FALSE)),
IF(_xlfn.XLOOKUP(BC$2,WatchbillMONTHLY!$A$88:$U$88,OFFSET(WatchbillMONTHLY!$A$88:$U$88,1,2))=IF(_xlfn.XLOOKUP($A103,INDIRECT("_"&amp;_xlfn.XLOOKUP(BC$2,WatchbillMONTHLY!$A$88:$U$88,OFFSET(WatchbillMONTHLY!$A$88:$U$88,1,2))),INDIRECT("_"&amp;_xlfn.XLOOKUP(BC$2,WatchbillMONTHLY!$A$88:$U$88,OFFSET(WatchbillMONTHLY!$A$88:$U$88,1,2))))=$A103,_xlfn.XLOOKUP(BC$2,WatchbillMONTHLY!$A$88:$U$88,OFFSET(WatchbillMONTHLY!$A$88:$U$88,1,2)),FALSE),TRUE,FALSE)),
FALSE),FALSE)</f>
        <v>0</v>
      </c>
      <c r="BD103" s="209" t="b" cm="1">
        <f t="array" aca="1" ref="BD103" ca="1">IF(AND($A103 &gt; 0, W103 &gt; 0,BD$2&lt;MiscFormulas!$A$5+1),
_xlfn.IFNA(
_xlfn.IFNA(
_xlfn.IFNA(
_xlfn.IFNA(
_xlfn.IFNA(
_xlfn.IFNA(
IF(_xlfn.XLOOKUP(BD$2,WatchbillMONTHLY!$A$3:$U$3,OFFSET(WatchbillMONTHLY!$A$3:$U$3,1,2))=IF(_xlfn.XLOOKUP($A103,INDIRECT("_"&amp;_xlfn.XLOOKUP(BD$2,WatchbillMONTHLY!$A$3:$U$3,OFFSET(WatchbillMONTHLY!$A$3:$U$3,1,2))),INDIRECT("_"&amp;_xlfn.XLOOKUP(BD$2,WatchbillMONTHLY!$A$3:$U$3,OFFSET(WatchbillMONTHLY!$A$3:$U$3,1,2))))=$A103,_xlfn.XLOOKUP(BD$2,WatchbillMONTHLY!$A$3:$U$3,OFFSET(WatchbillMONTHLY!$A$3:$U$3,1,2)),FALSE),TRUE,FALSE),
IF(_xlfn.XLOOKUP(BD$2,WatchbillMONTHLY!$A$20:$U$20,OFFSET(WatchbillMONTHLY!$A$20:$U$20,1,2))=IF(_xlfn.XLOOKUP($A103,INDIRECT("_"&amp;_xlfn.XLOOKUP(BD$2,WatchbillMONTHLY!$A$20:$U$20,OFFSET(WatchbillMONTHLY!$A$20:$U$20,1,2))),INDIRECT("_"&amp;_xlfn.XLOOKUP(BD$2,WatchbillMONTHLY!$A$20:$U$20,OFFSET(WatchbillMONTHLY!$A$20:$U$20,1,2))))=$A103,_xlfn.XLOOKUP(BD$2,WatchbillMONTHLY!$A$20:$U$20,OFFSET(WatchbillMONTHLY!$A$20:$U$20,1,2)),FALSE),TRUE,FALSE)),
IF(_xlfn.XLOOKUP(BD$2,WatchbillMONTHLY!$A$37:$U$37,OFFSET(WatchbillMONTHLY!$A$37:$U$37,1,2))=IF(_xlfn.XLOOKUP($A103,INDIRECT("_"&amp;_xlfn.XLOOKUP(BD$2,WatchbillMONTHLY!$A$37:$U$37,OFFSET(WatchbillMONTHLY!$A$37:$U$37,1,2))),INDIRECT("_"&amp;_xlfn.XLOOKUP(BD$2,WatchbillMONTHLY!$A$37:$U$37,OFFSET(WatchbillMONTHLY!$A$37:$U$37,1,2))))=$A103,_xlfn.XLOOKUP(BD$2,WatchbillMONTHLY!$A$37:$U$37,OFFSET(WatchbillMONTHLY!$A$37:$U$37,1,2)),FALSE),TRUE,FALSE)),
IF(_xlfn.XLOOKUP(BD$2,WatchbillMONTHLY!$A$54:$U$54,OFFSET(WatchbillMONTHLY!$A$54:$U$54,1,2))=IF(_xlfn.XLOOKUP($A103,INDIRECT("_"&amp;_xlfn.XLOOKUP(BD$2,WatchbillMONTHLY!$A$54:$U$54,OFFSET(WatchbillMONTHLY!$A$54:$U$54,1,2))),INDIRECT("_"&amp;_xlfn.XLOOKUP(BD$2,WatchbillMONTHLY!$A$54:$U$54,OFFSET(WatchbillMONTHLY!$A$54:$U$54,1,2))))=$A103,_xlfn.XLOOKUP(BD$2,WatchbillMONTHLY!$A$54:$U$54,OFFSET(WatchbillMONTHLY!$A$54:$U$54,1,2)),FALSE),TRUE,FALSE)),
IF(_xlfn.XLOOKUP(BD$2,WatchbillMONTHLY!$A$71:$U$71,OFFSET(WatchbillMONTHLY!$A$71:$U$71,1,2))=IF(_xlfn.XLOOKUP($A103,INDIRECT("_"&amp;_xlfn.XLOOKUP(BD$2,WatchbillMONTHLY!$A$71:$U$71,OFFSET(WatchbillMONTHLY!$A$71:$U$71,1,2))),INDIRECT("_"&amp;_xlfn.XLOOKUP(BD$2,WatchbillMONTHLY!$A$71:$U$71,OFFSET(WatchbillMONTHLY!$A$71:$U$71,1,2))))=$A103,_xlfn.XLOOKUP(BD$2,WatchbillMONTHLY!$A$71:$U$71,OFFSET(WatchbillMONTHLY!$A$71:$U$71,1,2)),FALSE),TRUE,FALSE)),
IF(_xlfn.XLOOKUP(BD$2,WatchbillMONTHLY!$A$88:$U$88,OFFSET(WatchbillMONTHLY!$A$88:$U$88,1,2))=IF(_xlfn.XLOOKUP($A103,INDIRECT("_"&amp;_xlfn.XLOOKUP(BD$2,WatchbillMONTHLY!$A$88:$U$88,OFFSET(WatchbillMONTHLY!$A$88:$U$88,1,2))),INDIRECT("_"&amp;_xlfn.XLOOKUP(BD$2,WatchbillMONTHLY!$A$88:$U$88,OFFSET(WatchbillMONTHLY!$A$88:$U$88,1,2))))=$A103,_xlfn.XLOOKUP(BD$2,WatchbillMONTHLY!$A$88:$U$88,OFFSET(WatchbillMONTHLY!$A$88:$U$88,1,2)),FALSE),TRUE,FALSE)),
FALSE),FALSE)</f>
        <v>0</v>
      </c>
      <c r="BE103" s="209" t="b" cm="1">
        <f t="array" aca="1" ref="BE103" ca="1">IF(AND($A103 &gt; 0, X103 &gt; 0,BE$2&lt;MiscFormulas!$A$5+1),
_xlfn.IFNA(
_xlfn.IFNA(
_xlfn.IFNA(
_xlfn.IFNA(
_xlfn.IFNA(
_xlfn.IFNA(
IF(_xlfn.XLOOKUP(BE$2,WatchbillMONTHLY!$A$3:$U$3,OFFSET(WatchbillMONTHLY!$A$3:$U$3,1,2))=IF(_xlfn.XLOOKUP($A103,INDIRECT("_"&amp;_xlfn.XLOOKUP(BE$2,WatchbillMONTHLY!$A$3:$U$3,OFFSET(WatchbillMONTHLY!$A$3:$U$3,1,2))),INDIRECT("_"&amp;_xlfn.XLOOKUP(BE$2,WatchbillMONTHLY!$A$3:$U$3,OFFSET(WatchbillMONTHLY!$A$3:$U$3,1,2))))=$A103,_xlfn.XLOOKUP(BE$2,WatchbillMONTHLY!$A$3:$U$3,OFFSET(WatchbillMONTHLY!$A$3:$U$3,1,2)),FALSE),TRUE,FALSE),
IF(_xlfn.XLOOKUP(BE$2,WatchbillMONTHLY!$A$20:$U$20,OFFSET(WatchbillMONTHLY!$A$20:$U$20,1,2))=IF(_xlfn.XLOOKUP($A103,INDIRECT("_"&amp;_xlfn.XLOOKUP(BE$2,WatchbillMONTHLY!$A$20:$U$20,OFFSET(WatchbillMONTHLY!$A$20:$U$20,1,2))),INDIRECT("_"&amp;_xlfn.XLOOKUP(BE$2,WatchbillMONTHLY!$A$20:$U$20,OFFSET(WatchbillMONTHLY!$A$20:$U$20,1,2))))=$A103,_xlfn.XLOOKUP(BE$2,WatchbillMONTHLY!$A$20:$U$20,OFFSET(WatchbillMONTHLY!$A$20:$U$20,1,2)),FALSE),TRUE,FALSE)),
IF(_xlfn.XLOOKUP(BE$2,WatchbillMONTHLY!$A$37:$U$37,OFFSET(WatchbillMONTHLY!$A$37:$U$37,1,2))=IF(_xlfn.XLOOKUP($A103,INDIRECT("_"&amp;_xlfn.XLOOKUP(BE$2,WatchbillMONTHLY!$A$37:$U$37,OFFSET(WatchbillMONTHLY!$A$37:$U$37,1,2))),INDIRECT("_"&amp;_xlfn.XLOOKUP(BE$2,WatchbillMONTHLY!$A$37:$U$37,OFFSET(WatchbillMONTHLY!$A$37:$U$37,1,2))))=$A103,_xlfn.XLOOKUP(BE$2,WatchbillMONTHLY!$A$37:$U$37,OFFSET(WatchbillMONTHLY!$A$37:$U$37,1,2)),FALSE),TRUE,FALSE)),
IF(_xlfn.XLOOKUP(BE$2,WatchbillMONTHLY!$A$54:$U$54,OFFSET(WatchbillMONTHLY!$A$54:$U$54,1,2))=IF(_xlfn.XLOOKUP($A103,INDIRECT("_"&amp;_xlfn.XLOOKUP(BE$2,WatchbillMONTHLY!$A$54:$U$54,OFFSET(WatchbillMONTHLY!$A$54:$U$54,1,2))),INDIRECT("_"&amp;_xlfn.XLOOKUP(BE$2,WatchbillMONTHLY!$A$54:$U$54,OFFSET(WatchbillMONTHLY!$A$54:$U$54,1,2))))=$A103,_xlfn.XLOOKUP(BE$2,WatchbillMONTHLY!$A$54:$U$54,OFFSET(WatchbillMONTHLY!$A$54:$U$54,1,2)),FALSE),TRUE,FALSE)),
IF(_xlfn.XLOOKUP(BE$2,WatchbillMONTHLY!$A$71:$U$71,OFFSET(WatchbillMONTHLY!$A$71:$U$71,1,2))=IF(_xlfn.XLOOKUP($A103,INDIRECT("_"&amp;_xlfn.XLOOKUP(BE$2,WatchbillMONTHLY!$A$71:$U$71,OFFSET(WatchbillMONTHLY!$A$71:$U$71,1,2))),INDIRECT("_"&amp;_xlfn.XLOOKUP(BE$2,WatchbillMONTHLY!$A$71:$U$71,OFFSET(WatchbillMONTHLY!$A$71:$U$71,1,2))))=$A103,_xlfn.XLOOKUP(BE$2,WatchbillMONTHLY!$A$71:$U$71,OFFSET(WatchbillMONTHLY!$A$71:$U$71,1,2)),FALSE),TRUE,FALSE)),
IF(_xlfn.XLOOKUP(BE$2,WatchbillMONTHLY!$A$88:$U$88,OFFSET(WatchbillMONTHLY!$A$88:$U$88,1,2))=IF(_xlfn.XLOOKUP($A103,INDIRECT("_"&amp;_xlfn.XLOOKUP(BE$2,WatchbillMONTHLY!$A$88:$U$88,OFFSET(WatchbillMONTHLY!$A$88:$U$88,1,2))),INDIRECT("_"&amp;_xlfn.XLOOKUP(BE$2,WatchbillMONTHLY!$A$88:$U$88,OFFSET(WatchbillMONTHLY!$A$88:$U$88,1,2))))=$A103,_xlfn.XLOOKUP(BE$2,WatchbillMONTHLY!$A$88:$U$88,OFFSET(WatchbillMONTHLY!$A$88:$U$88,1,2)),FALSE),TRUE,FALSE)),
FALSE),FALSE)</f>
        <v>0</v>
      </c>
      <c r="BF103" s="209" t="b" cm="1">
        <f t="array" aca="1" ref="BF103" ca="1">IF(AND($A103 &gt; 0, Y103 &gt; 0,BF$2&lt;MiscFormulas!$A$5+1),
_xlfn.IFNA(
_xlfn.IFNA(
_xlfn.IFNA(
_xlfn.IFNA(
_xlfn.IFNA(
_xlfn.IFNA(
IF(_xlfn.XLOOKUP(BF$2,WatchbillMONTHLY!$A$3:$U$3,OFFSET(WatchbillMONTHLY!$A$3:$U$3,1,2))=IF(_xlfn.XLOOKUP($A103,INDIRECT("_"&amp;_xlfn.XLOOKUP(BF$2,WatchbillMONTHLY!$A$3:$U$3,OFFSET(WatchbillMONTHLY!$A$3:$U$3,1,2))),INDIRECT("_"&amp;_xlfn.XLOOKUP(BF$2,WatchbillMONTHLY!$A$3:$U$3,OFFSET(WatchbillMONTHLY!$A$3:$U$3,1,2))))=$A103,_xlfn.XLOOKUP(BF$2,WatchbillMONTHLY!$A$3:$U$3,OFFSET(WatchbillMONTHLY!$A$3:$U$3,1,2)),FALSE),TRUE,FALSE),
IF(_xlfn.XLOOKUP(BF$2,WatchbillMONTHLY!$A$20:$U$20,OFFSET(WatchbillMONTHLY!$A$20:$U$20,1,2))=IF(_xlfn.XLOOKUP($A103,INDIRECT("_"&amp;_xlfn.XLOOKUP(BF$2,WatchbillMONTHLY!$A$20:$U$20,OFFSET(WatchbillMONTHLY!$A$20:$U$20,1,2))),INDIRECT("_"&amp;_xlfn.XLOOKUP(BF$2,WatchbillMONTHLY!$A$20:$U$20,OFFSET(WatchbillMONTHLY!$A$20:$U$20,1,2))))=$A103,_xlfn.XLOOKUP(BF$2,WatchbillMONTHLY!$A$20:$U$20,OFFSET(WatchbillMONTHLY!$A$20:$U$20,1,2)),FALSE),TRUE,FALSE)),
IF(_xlfn.XLOOKUP(BF$2,WatchbillMONTHLY!$A$37:$U$37,OFFSET(WatchbillMONTHLY!$A$37:$U$37,1,2))=IF(_xlfn.XLOOKUP($A103,INDIRECT("_"&amp;_xlfn.XLOOKUP(BF$2,WatchbillMONTHLY!$A$37:$U$37,OFFSET(WatchbillMONTHLY!$A$37:$U$37,1,2))),INDIRECT("_"&amp;_xlfn.XLOOKUP(BF$2,WatchbillMONTHLY!$A$37:$U$37,OFFSET(WatchbillMONTHLY!$A$37:$U$37,1,2))))=$A103,_xlfn.XLOOKUP(BF$2,WatchbillMONTHLY!$A$37:$U$37,OFFSET(WatchbillMONTHLY!$A$37:$U$37,1,2)),FALSE),TRUE,FALSE)),
IF(_xlfn.XLOOKUP(BF$2,WatchbillMONTHLY!$A$54:$U$54,OFFSET(WatchbillMONTHLY!$A$54:$U$54,1,2))=IF(_xlfn.XLOOKUP($A103,INDIRECT("_"&amp;_xlfn.XLOOKUP(BF$2,WatchbillMONTHLY!$A$54:$U$54,OFFSET(WatchbillMONTHLY!$A$54:$U$54,1,2))),INDIRECT("_"&amp;_xlfn.XLOOKUP(BF$2,WatchbillMONTHLY!$A$54:$U$54,OFFSET(WatchbillMONTHLY!$A$54:$U$54,1,2))))=$A103,_xlfn.XLOOKUP(BF$2,WatchbillMONTHLY!$A$54:$U$54,OFFSET(WatchbillMONTHLY!$A$54:$U$54,1,2)),FALSE),TRUE,FALSE)),
IF(_xlfn.XLOOKUP(BF$2,WatchbillMONTHLY!$A$71:$U$71,OFFSET(WatchbillMONTHLY!$A$71:$U$71,1,2))=IF(_xlfn.XLOOKUP($A103,INDIRECT("_"&amp;_xlfn.XLOOKUP(BF$2,WatchbillMONTHLY!$A$71:$U$71,OFFSET(WatchbillMONTHLY!$A$71:$U$71,1,2))),INDIRECT("_"&amp;_xlfn.XLOOKUP(BF$2,WatchbillMONTHLY!$A$71:$U$71,OFFSET(WatchbillMONTHLY!$A$71:$U$71,1,2))))=$A103,_xlfn.XLOOKUP(BF$2,WatchbillMONTHLY!$A$71:$U$71,OFFSET(WatchbillMONTHLY!$A$71:$U$71,1,2)),FALSE),TRUE,FALSE)),
IF(_xlfn.XLOOKUP(BF$2,WatchbillMONTHLY!$A$88:$U$88,OFFSET(WatchbillMONTHLY!$A$88:$U$88,1,2))=IF(_xlfn.XLOOKUP($A103,INDIRECT("_"&amp;_xlfn.XLOOKUP(BF$2,WatchbillMONTHLY!$A$88:$U$88,OFFSET(WatchbillMONTHLY!$A$88:$U$88,1,2))),INDIRECT("_"&amp;_xlfn.XLOOKUP(BF$2,WatchbillMONTHLY!$A$88:$U$88,OFFSET(WatchbillMONTHLY!$A$88:$U$88,1,2))))=$A103,_xlfn.XLOOKUP(BF$2,WatchbillMONTHLY!$A$88:$U$88,OFFSET(WatchbillMONTHLY!$A$88:$U$88,1,2)),FALSE),TRUE,FALSE)),
FALSE),FALSE)</f>
        <v>0</v>
      </c>
      <c r="BG103" s="209" t="b" cm="1">
        <f t="array" aca="1" ref="BG103" ca="1">IF(AND($A103 &gt; 0, Z103 &gt; 0,BG$2&lt;MiscFormulas!$A$5+1),
_xlfn.IFNA(
_xlfn.IFNA(
_xlfn.IFNA(
_xlfn.IFNA(
_xlfn.IFNA(
_xlfn.IFNA(
IF(_xlfn.XLOOKUP(BG$2,WatchbillMONTHLY!$A$3:$U$3,OFFSET(WatchbillMONTHLY!$A$3:$U$3,1,2))=IF(_xlfn.XLOOKUP($A103,INDIRECT("_"&amp;_xlfn.XLOOKUP(BG$2,WatchbillMONTHLY!$A$3:$U$3,OFFSET(WatchbillMONTHLY!$A$3:$U$3,1,2))),INDIRECT("_"&amp;_xlfn.XLOOKUP(BG$2,WatchbillMONTHLY!$A$3:$U$3,OFFSET(WatchbillMONTHLY!$A$3:$U$3,1,2))))=$A103,_xlfn.XLOOKUP(BG$2,WatchbillMONTHLY!$A$3:$U$3,OFFSET(WatchbillMONTHLY!$A$3:$U$3,1,2)),FALSE),TRUE,FALSE),
IF(_xlfn.XLOOKUP(BG$2,WatchbillMONTHLY!$A$20:$U$20,OFFSET(WatchbillMONTHLY!$A$20:$U$20,1,2))=IF(_xlfn.XLOOKUP($A103,INDIRECT("_"&amp;_xlfn.XLOOKUP(BG$2,WatchbillMONTHLY!$A$20:$U$20,OFFSET(WatchbillMONTHLY!$A$20:$U$20,1,2))),INDIRECT("_"&amp;_xlfn.XLOOKUP(BG$2,WatchbillMONTHLY!$A$20:$U$20,OFFSET(WatchbillMONTHLY!$A$20:$U$20,1,2))))=$A103,_xlfn.XLOOKUP(BG$2,WatchbillMONTHLY!$A$20:$U$20,OFFSET(WatchbillMONTHLY!$A$20:$U$20,1,2)),FALSE),TRUE,FALSE)),
IF(_xlfn.XLOOKUP(BG$2,WatchbillMONTHLY!$A$37:$U$37,OFFSET(WatchbillMONTHLY!$A$37:$U$37,1,2))=IF(_xlfn.XLOOKUP($A103,INDIRECT("_"&amp;_xlfn.XLOOKUP(BG$2,WatchbillMONTHLY!$A$37:$U$37,OFFSET(WatchbillMONTHLY!$A$37:$U$37,1,2))),INDIRECT("_"&amp;_xlfn.XLOOKUP(BG$2,WatchbillMONTHLY!$A$37:$U$37,OFFSET(WatchbillMONTHLY!$A$37:$U$37,1,2))))=$A103,_xlfn.XLOOKUP(BG$2,WatchbillMONTHLY!$A$37:$U$37,OFFSET(WatchbillMONTHLY!$A$37:$U$37,1,2)),FALSE),TRUE,FALSE)),
IF(_xlfn.XLOOKUP(BG$2,WatchbillMONTHLY!$A$54:$U$54,OFFSET(WatchbillMONTHLY!$A$54:$U$54,1,2))=IF(_xlfn.XLOOKUP($A103,INDIRECT("_"&amp;_xlfn.XLOOKUP(BG$2,WatchbillMONTHLY!$A$54:$U$54,OFFSET(WatchbillMONTHLY!$A$54:$U$54,1,2))),INDIRECT("_"&amp;_xlfn.XLOOKUP(BG$2,WatchbillMONTHLY!$A$54:$U$54,OFFSET(WatchbillMONTHLY!$A$54:$U$54,1,2))))=$A103,_xlfn.XLOOKUP(BG$2,WatchbillMONTHLY!$A$54:$U$54,OFFSET(WatchbillMONTHLY!$A$54:$U$54,1,2)),FALSE),TRUE,FALSE)),
IF(_xlfn.XLOOKUP(BG$2,WatchbillMONTHLY!$A$71:$U$71,OFFSET(WatchbillMONTHLY!$A$71:$U$71,1,2))=IF(_xlfn.XLOOKUP($A103,INDIRECT("_"&amp;_xlfn.XLOOKUP(BG$2,WatchbillMONTHLY!$A$71:$U$71,OFFSET(WatchbillMONTHLY!$A$71:$U$71,1,2))),INDIRECT("_"&amp;_xlfn.XLOOKUP(BG$2,WatchbillMONTHLY!$A$71:$U$71,OFFSET(WatchbillMONTHLY!$A$71:$U$71,1,2))))=$A103,_xlfn.XLOOKUP(BG$2,WatchbillMONTHLY!$A$71:$U$71,OFFSET(WatchbillMONTHLY!$A$71:$U$71,1,2)),FALSE),TRUE,FALSE)),
IF(_xlfn.XLOOKUP(BG$2,WatchbillMONTHLY!$A$88:$U$88,OFFSET(WatchbillMONTHLY!$A$88:$U$88,1,2))=IF(_xlfn.XLOOKUP($A103,INDIRECT("_"&amp;_xlfn.XLOOKUP(BG$2,WatchbillMONTHLY!$A$88:$U$88,OFFSET(WatchbillMONTHLY!$A$88:$U$88,1,2))),INDIRECT("_"&amp;_xlfn.XLOOKUP(BG$2,WatchbillMONTHLY!$A$88:$U$88,OFFSET(WatchbillMONTHLY!$A$88:$U$88,1,2))))=$A103,_xlfn.XLOOKUP(BG$2,WatchbillMONTHLY!$A$88:$U$88,OFFSET(WatchbillMONTHLY!$A$88:$U$88,1,2)),FALSE),TRUE,FALSE)),
FALSE),FALSE)</f>
        <v>0</v>
      </c>
      <c r="BH103" s="209" t="b" cm="1">
        <f t="array" aca="1" ref="BH103" ca="1">IF(AND($A103 &gt; 0, AA103 &gt; 0,BH$2&lt;MiscFormulas!$A$5+1),
_xlfn.IFNA(
_xlfn.IFNA(
_xlfn.IFNA(
_xlfn.IFNA(
_xlfn.IFNA(
_xlfn.IFNA(
IF(_xlfn.XLOOKUP(BH$2,WatchbillMONTHLY!$A$3:$U$3,OFFSET(WatchbillMONTHLY!$A$3:$U$3,1,2))=IF(_xlfn.XLOOKUP($A103,INDIRECT("_"&amp;_xlfn.XLOOKUP(BH$2,WatchbillMONTHLY!$A$3:$U$3,OFFSET(WatchbillMONTHLY!$A$3:$U$3,1,2))),INDIRECT("_"&amp;_xlfn.XLOOKUP(BH$2,WatchbillMONTHLY!$A$3:$U$3,OFFSET(WatchbillMONTHLY!$A$3:$U$3,1,2))))=$A103,_xlfn.XLOOKUP(BH$2,WatchbillMONTHLY!$A$3:$U$3,OFFSET(WatchbillMONTHLY!$A$3:$U$3,1,2)),FALSE),TRUE,FALSE),
IF(_xlfn.XLOOKUP(BH$2,WatchbillMONTHLY!$A$20:$U$20,OFFSET(WatchbillMONTHLY!$A$20:$U$20,1,2))=IF(_xlfn.XLOOKUP($A103,INDIRECT("_"&amp;_xlfn.XLOOKUP(BH$2,WatchbillMONTHLY!$A$20:$U$20,OFFSET(WatchbillMONTHLY!$A$20:$U$20,1,2))),INDIRECT("_"&amp;_xlfn.XLOOKUP(BH$2,WatchbillMONTHLY!$A$20:$U$20,OFFSET(WatchbillMONTHLY!$A$20:$U$20,1,2))))=$A103,_xlfn.XLOOKUP(BH$2,WatchbillMONTHLY!$A$20:$U$20,OFFSET(WatchbillMONTHLY!$A$20:$U$20,1,2)),FALSE),TRUE,FALSE)),
IF(_xlfn.XLOOKUP(BH$2,WatchbillMONTHLY!$A$37:$U$37,OFFSET(WatchbillMONTHLY!$A$37:$U$37,1,2))=IF(_xlfn.XLOOKUP($A103,INDIRECT("_"&amp;_xlfn.XLOOKUP(BH$2,WatchbillMONTHLY!$A$37:$U$37,OFFSET(WatchbillMONTHLY!$A$37:$U$37,1,2))),INDIRECT("_"&amp;_xlfn.XLOOKUP(BH$2,WatchbillMONTHLY!$A$37:$U$37,OFFSET(WatchbillMONTHLY!$A$37:$U$37,1,2))))=$A103,_xlfn.XLOOKUP(BH$2,WatchbillMONTHLY!$A$37:$U$37,OFFSET(WatchbillMONTHLY!$A$37:$U$37,1,2)),FALSE),TRUE,FALSE)),
IF(_xlfn.XLOOKUP(BH$2,WatchbillMONTHLY!$A$54:$U$54,OFFSET(WatchbillMONTHLY!$A$54:$U$54,1,2))=IF(_xlfn.XLOOKUP($A103,INDIRECT("_"&amp;_xlfn.XLOOKUP(BH$2,WatchbillMONTHLY!$A$54:$U$54,OFFSET(WatchbillMONTHLY!$A$54:$U$54,1,2))),INDIRECT("_"&amp;_xlfn.XLOOKUP(BH$2,WatchbillMONTHLY!$A$54:$U$54,OFFSET(WatchbillMONTHLY!$A$54:$U$54,1,2))))=$A103,_xlfn.XLOOKUP(BH$2,WatchbillMONTHLY!$A$54:$U$54,OFFSET(WatchbillMONTHLY!$A$54:$U$54,1,2)),FALSE),TRUE,FALSE)),
IF(_xlfn.XLOOKUP(BH$2,WatchbillMONTHLY!$A$71:$U$71,OFFSET(WatchbillMONTHLY!$A$71:$U$71,1,2))=IF(_xlfn.XLOOKUP($A103,INDIRECT("_"&amp;_xlfn.XLOOKUP(BH$2,WatchbillMONTHLY!$A$71:$U$71,OFFSET(WatchbillMONTHLY!$A$71:$U$71,1,2))),INDIRECT("_"&amp;_xlfn.XLOOKUP(BH$2,WatchbillMONTHLY!$A$71:$U$71,OFFSET(WatchbillMONTHLY!$A$71:$U$71,1,2))))=$A103,_xlfn.XLOOKUP(BH$2,WatchbillMONTHLY!$A$71:$U$71,OFFSET(WatchbillMONTHLY!$A$71:$U$71,1,2)),FALSE),TRUE,FALSE)),
IF(_xlfn.XLOOKUP(BH$2,WatchbillMONTHLY!$A$88:$U$88,OFFSET(WatchbillMONTHLY!$A$88:$U$88,1,2))=IF(_xlfn.XLOOKUP($A103,INDIRECT("_"&amp;_xlfn.XLOOKUP(BH$2,WatchbillMONTHLY!$A$88:$U$88,OFFSET(WatchbillMONTHLY!$A$88:$U$88,1,2))),INDIRECT("_"&amp;_xlfn.XLOOKUP(BH$2,WatchbillMONTHLY!$A$88:$U$88,OFFSET(WatchbillMONTHLY!$A$88:$U$88,1,2))))=$A103,_xlfn.XLOOKUP(BH$2,WatchbillMONTHLY!$A$88:$U$88,OFFSET(WatchbillMONTHLY!$A$88:$U$88,1,2)),FALSE),TRUE,FALSE)),
FALSE),FALSE)</f>
        <v>0</v>
      </c>
      <c r="BI103" s="209" t="b" cm="1">
        <f t="array" aca="1" ref="BI103" ca="1">IF(AND($A103 &gt; 0, AB103 &gt; 0,BI$2&lt;MiscFormulas!$A$5+1),
_xlfn.IFNA(
_xlfn.IFNA(
_xlfn.IFNA(
_xlfn.IFNA(
_xlfn.IFNA(
_xlfn.IFNA(
IF(_xlfn.XLOOKUP(BI$2,WatchbillMONTHLY!$A$3:$U$3,OFFSET(WatchbillMONTHLY!$A$3:$U$3,1,2))=IF(_xlfn.XLOOKUP($A103,INDIRECT("_"&amp;_xlfn.XLOOKUP(BI$2,WatchbillMONTHLY!$A$3:$U$3,OFFSET(WatchbillMONTHLY!$A$3:$U$3,1,2))),INDIRECT("_"&amp;_xlfn.XLOOKUP(BI$2,WatchbillMONTHLY!$A$3:$U$3,OFFSET(WatchbillMONTHLY!$A$3:$U$3,1,2))))=$A103,_xlfn.XLOOKUP(BI$2,WatchbillMONTHLY!$A$3:$U$3,OFFSET(WatchbillMONTHLY!$A$3:$U$3,1,2)),FALSE),TRUE,FALSE),
IF(_xlfn.XLOOKUP(BI$2,WatchbillMONTHLY!$A$20:$U$20,OFFSET(WatchbillMONTHLY!$A$20:$U$20,1,2))=IF(_xlfn.XLOOKUP($A103,INDIRECT("_"&amp;_xlfn.XLOOKUP(BI$2,WatchbillMONTHLY!$A$20:$U$20,OFFSET(WatchbillMONTHLY!$A$20:$U$20,1,2))),INDIRECT("_"&amp;_xlfn.XLOOKUP(BI$2,WatchbillMONTHLY!$A$20:$U$20,OFFSET(WatchbillMONTHLY!$A$20:$U$20,1,2))))=$A103,_xlfn.XLOOKUP(BI$2,WatchbillMONTHLY!$A$20:$U$20,OFFSET(WatchbillMONTHLY!$A$20:$U$20,1,2)),FALSE),TRUE,FALSE)),
IF(_xlfn.XLOOKUP(BI$2,WatchbillMONTHLY!$A$37:$U$37,OFFSET(WatchbillMONTHLY!$A$37:$U$37,1,2))=IF(_xlfn.XLOOKUP($A103,INDIRECT("_"&amp;_xlfn.XLOOKUP(BI$2,WatchbillMONTHLY!$A$37:$U$37,OFFSET(WatchbillMONTHLY!$A$37:$U$37,1,2))),INDIRECT("_"&amp;_xlfn.XLOOKUP(BI$2,WatchbillMONTHLY!$A$37:$U$37,OFFSET(WatchbillMONTHLY!$A$37:$U$37,1,2))))=$A103,_xlfn.XLOOKUP(BI$2,WatchbillMONTHLY!$A$37:$U$37,OFFSET(WatchbillMONTHLY!$A$37:$U$37,1,2)),FALSE),TRUE,FALSE)),
IF(_xlfn.XLOOKUP(BI$2,WatchbillMONTHLY!$A$54:$U$54,OFFSET(WatchbillMONTHLY!$A$54:$U$54,1,2))=IF(_xlfn.XLOOKUP($A103,INDIRECT("_"&amp;_xlfn.XLOOKUP(BI$2,WatchbillMONTHLY!$A$54:$U$54,OFFSET(WatchbillMONTHLY!$A$54:$U$54,1,2))),INDIRECT("_"&amp;_xlfn.XLOOKUP(BI$2,WatchbillMONTHLY!$A$54:$U$54,OFFSET(WatchbillMONTHLY!$A$54:$U$54,1,2))))=$A103,_xlfn.XLOOKUP(BI$2,WatchbillMONTHLY!$A$54:$U$54,OFFSET(WatchbillMONTHLY!$A$54:$U$54,1,2)),FALSE),TRUE,FALSE)),
IF(_xlfn.XLOOKUP(BI$2,WatchbillMONTHLY!$A$71:$U$71,OFFSET(WatchbillMONTHLY!$A$71:$U$71,1,2))=IF(_xlfn.XLOOKUP($A103,INDIRECT("_"&amp;_xlfn.XLOOKUP(BI$2,WatchbillMONTHLY!$A$71:$U$71,OFFSET(WatchbillMONTHLY!$A$71:$U$71,1,2))),INDIRECT("_"&amp;_xlfn.XLOOKUP(BI$2,WatchbillMONTHLY!$A$71:$U$71,OFFSET(WatchbillMONTHLY!$A$71:$U$71,1,2))))=$A103,_xlfn.XLOOKUP(BI$2,WatchbillMONTHLY!$A$71:$U$71,OFFSET(WatchbillMONTHLY!$A$71:$U$71,1,2)),FALSE),TRUE,FALSE)),
IF(_xlfn.XLOOKUP(BI$2,WatchbillMONTHLY!$A$88:$U$88,OFFSET(WatchbillMONTHLY!$A$88:$U$88,1,2))=IF(_xlfn.XLOOKUP($A103,INDIRECT("_"&amp;_xlfn.XLOOKUP(BI$2,WatchbillMONTHLY!$A$88:$U$88,OFFSET(WatchbillMONTHLY!$A$88:$U$88,1,2))),INDIRECT("_"&amp;_xlfn.XLOOKUP(BI$2,WatchbillMONTHLY!$A$88:$U$88,OFFSET(WatchbillMONTHLY!$A$88:$U$88,1,2))))=$A103,_xlfn.XLOOKUP(BI$2,WatchbillMONTHLY!$A$88:$U$88,OFFSET(WatchbillMONTHLY!$A$88:$U$88,1,2)),FALSE),TRUE,FALSE)),
FALSE),FALSE)</f>
        <v>0</v>
      </c>
      <c r="BJ103" s="209" t="b" cm="1">
        <f t="array" aca="1" ref="BJ103" ca="1">IF(AND($A103 &gt; 0, AC103 &gt; 0,BJ$2&lt;MiscFormulas!$A$5+1),
_xlfn.IFNA(
_xlfn.IFNA(
_xlfn.IFNA(
_xlfn.IFNA(
_xlfn.IFNA(
_xlfn.IFNA(
IF(_xlfn.XLOOKUP(BJ$2,WatchbillMONTHLY!$A$3:$U$3,OFFSET(WatchbillMONTHLY!$A$3:$U$3,1,2))=IF(_xlfn.XLOOKUP($A103,INDIRECT("_"&amp;_xlfn.XLOOKUP(BJ$2,WatchbillMONTHLY!$A$3:$U$3,OFFSET(WatchbillMONTHLY!$A$3:$U$3,1,2))),INDIRECT("_"&amp;_xlfn.XLOOKUP(BJ$2,WatchbillMONTHLY!$A$3:$U$3,OFFSET(WatchbillMONTHLY!$A$3:$U$3,1,2))))=$A103,_xlfn.XLOOKUP(BJ$2,WatchbillMONTHLY!$A$3:$U$3,OFFSET(WatchbillMONTHLY!$A$3:$U$3,1,2)),FALSE),TRUE,FALSE),
IF(_xlfn.XLOOKUP(BJ$2,WatchbillMONTHLY!$A$20:$U$20,OFFSET(WatchbillMONTHLY!$A$20:$U$20,1,2))=IF(_xlfn.XLOOKUP($A103,INDIRECT("_"&amp;_xlfn.XLOOKUP(BJ$2,WatchbillMONTHLY!$A$20:$U$20,OFFSET(WatchbillMONTHLY!$A$20:$U$20,1,2))),INDIRECT("_"&amp;_xlfn.XLOOKUP(BJ$2,WatchbillMONTHLY!$A$20:$U$20,OFFSET(WatchbillMONTHLY!$A$20:$U$20,1,2))))=$A103,_xlfn.XLOOKUP(BJ$2,WatchbillMONTHLY!$A$20:$U$20,OFFSET(WatchbillMONTHLY!$A$20:$U$20,1,2)),FALSE),TRUE,FALSE)),
IF(_xlfn.XLOOKUP(BJ$2,WatchbillMONTHLY!$A$37:$U$37,OFFSET(WatchbillMONTHLY!$A$37:$U$37,1,2))=IF(_xlfn.XLOOKUP($A103,INDIRECT("_"&amp;_xlfn.XLOOKUP(BJ$2,WatchbillMONTHLY!$A$37:$U$37,OFFSET(WatchbillMONTHLY!$A$37:$U$37,1,2))),INDIRECT("_"&amp;_xlfn.XLOOKUP(BJ$2,WatchbillMONTHLY!$A$37:$U$37,OFFSET(WatchbillMONTHLY!$A$37:$U$37,1,2))))=$A103,_xlfn.XLOOKUP(BJ$2,WatchbillMONTHLY!$A$37:$U$37,OFFSET(WatchbillMONTHLY!$A$37:$U$37,1,2)),FALSE),TRUE,FALSE)),
IF(_xlfn.XLOOKUP(BJ$2,WatchbillMONTHLY!$A$54:$U$54,OFFSET(WatchbillMONTHLY!$A$54:$U$54,1,2))=IF(_xlfn.XLOOKUP($A103,INDIRECT("_"&amp;_xlfn.XLOOKUP(BJ$2,WatchbillMONTHLY!$A$54:$U$54,OFFSET(WatchbillMONTHLY!$A$54:$U$54,1,2))),INDIRECT("_"&amp;_xlfn.XLOOKUP(BJ$2,WatchbillMONTHLY!$A$54:$U$54,OFFSET(WatchbillMONTHLY!$A$54:$U$54,1,2))))=$A103,_xlfn.XLOOKUP(BJ$2,WatchbillMONTHLY!$A$54:$U$54,OFFSET(WatchbillMONTHLY!$A$54:$U$54,1,2)),FALSE),TRUE,FALSE)),
IF(_xlfn.XLOOKUP(BJ$2,WatchbillMONTHLY!$A$71:$U$71,OFFSET(WatchbillMONTHLY!$A$71:$U$71,1,2))=IF(_xlfn.XLOOKUP($A103,INDIRECT("_"&amp;_xlfn.XLOOKUP(BJ$2,WatchbillMONTHLY!$A$71:$U$71,OFFSET(WatchbillMONTHLY!$A$71:$U$71,1,2))),INDIRECT("_"&amp;_xlfn.XLOOKUP(BJ$2,WatchbillMONTHLY!$A$71:$U$71,OFFSET(WatchbillMONTHLY!$A$71:$U$71,1,2))))=$A103,_xlfn.XLOOKUP(BJ$2,WatchbillMONTHLY!$A$71:$U$71,OFFSET(WatchbillMONTHLY!$A$71:$U$71,1,2)),FALSE),TRUE,FALSE)),
IF(_xlfn.XLOOKUP(BJ$2,WatchbillMONTHLY!$A$88:$U$88,OFFSET(WatchbillMONTHLY!$A$88:$U$88,1,2))=IF(_xlfn.XLOOKUP($A103,INDIRECT("_"&amp;_xlfn.XLOOKUP(BJ$2,WatchbillMONTHLY!$A$88:$U$88,OFFSET(WatchbillMONTHLY!$A$88:$U$88,1,2))),INDIRECT("_"&amp;_xlfn.XLOOKUP(BJ$2,WatchbillMONTHLY!$A$88:$U$88,OFFSET(WatchbillMONTHLY!$A$88:$U$88,1,2))))=$A103,_xlfn.XLOOKUP(BJ$2,WatchbillMONTHLY!$A$88:$U$88,OFFSET(WatchbillMONTHLY!$A$88:$U$88,1,2)),FALSE),TRUE,FALSE)),
FALSE),FALSE)</f>
        <v>0</v>
      </c>
      <c r="BK103" s="209" t="b" cm="1">
        <f t="array" aca="1" ref="BK103" ca="1">IF(AND($A103 &gt; 0, AD103 &gt; 0,BK$2&lt;MiscFormulas!$A$5+1),
_xlfn.IFNA(
_xlfn.IFNA(
_xlfn.IFNA(
_xlfn.IFNA(
_xlfn.IFNA(
_xlfn.IFNA(
IF(_xlfn.XLOOKUP(BK$2,WatchbillMONTHLY!$A$3:$U$3,OFFSET(WatchbillMONTHLY!$A$3:$U$3,1,2))=IF(_xlfn.XLOOKUP($A103,INDIRECT("_"&amp;_xlfn.XLOOKUP(BK$2,WatchbillMONTHLY!$A$3:$U$3,OFFSET(WatchbillMONTHLY!$A$3:$U$3,1,2))),INDIRECT("_"&amp;_xlfn.XLOOKUP(BK$2,WatchbillMONTHLY!$A$3:$U$3,OFFSET(WatchbillMONTHLY!$A$3:$U$3,1,2))))=$A103,_xlfn.XLOOKUP(BK$2,WatchbillMONTHLY!$A$3:$U$3,OFFSET(WatchbillMONTHLY!$A$3:$U$3,1,2)),FALSE),TRUE,FALSE),
IF(_xlfn.XLOOKUP(BK$2,WatchbillMONTHLY!$A$20:$U$20,OFFSET(WatchbillMONTHLY!$A$20:$U$20,1,2))=IF(_xlfn.XLOOKUP($A103,INDIRECT("_"&amp;_xlfn.XLOOKUP(BK$2,WatchbillMONTHLY!$A$20:$U$20,OFFSET(WatchbillMONTHLY!$A$20:$U$20,1,2))),INDIRECT("_"&amp;_xlfn.XLOOKUP(BK$2,WatchbillMONTHLY!$A$20:$U$20,OFFSET(WatchbillMONTHLY!$A$20:$U$20,1,2))))=$A103,_xlfn.XLOOKUP(BK$2,WatchbillMONTHLY!$A$20:$U$20,OFFSET(WatchbillMONTHLY!$A$20:$U$20,1,2)),FALSE),TRUE,FALSE)),
IF(_xlfn.XLOOKUP(BK$2,WatchbillMONTHLY!$A$37:$U$37,OFFSET(WatchbillMONTHLY!$A$37:$U$37,1,2))=IF(_xlfn.XLOOKUP($A103,INDIRECT("_"&amp;_xlfn.XLOOKUP(BK$2,WatchbillMONTHLY!$A$37:$U$37,OFFSET(WatchbillMONTHLY!$A$37:$U$37,1,2))),INDIRECT("_"&amp;_xlfn.XLOOKUP(BK$2,WatchbillMONTHLY!$A$37:$U$37,OFFSET(WatchbillMONTHLY!$A$37:$U$37,1,2))))=$A103,_xlfn.XLOOKUP(BK$2,WatchbillMONTHLY!$A$37:$U$37,OFFSET(WatchbillMONTHLY!$A$37:$U$37,1,2)),FALSE),TRUE,FALSE)),
IF(_xlfn.XLOOKUP(BK$2,WatchbillMONTHLY!$A$54:$U$54,OFFSET(WatchbillMONTHLY!$A$54:$U$54,1,2))=IF(_xlfn.XLOOKUP($A103,INDIRECT("_"&amp;_xlfn.XLOOKUP(BK$2,WatchbillMONTHLY!$A$54:$U$54,OFFSET(WatchbillMONTHLY!$A$54:$U$54,1,2))),INDIRECT("_"&amp;_xlfn.XLOOKUP(BK$2,WatchbillMONTHLY!$A$54:$U$54,OFFSET(WatchbillMONTHLY!$A$54:$U$54,1,2))))=$A103,_xlfn.XLOOKUP(BK$2,WatchbillMONTHLY!$A$54:$U$54,OFFSET(WatchbillMONTHLY!$A$54:$U$54,1,2)),FALSE),TRUE,FALSE)),
IF(_xlfn.XLOOKUP(BK$2,WatchbillMONTHLY!$A$71:$U$71,OFFSET(WatchbillMONTHLY!$A$71:$U$71,1,2))=IF(_xlfn.XLOOKUP($A103,INDIRECT("_"&amp;_xlfn.XLOOKUP(BK$2,WatchbillMONTHLY!$A$71:$U$71,OFFSET(WatchbillMONTHLY!$A$71:$U$71,1,2))),INDIRECT("_"&amp;_xlfn.XLOOKUP(BK$2,WatchbillMONTHLY!$A$71:$U$71,OFFSET(WatchbillMONTHLY!$A$71:$U$71,1,2))))=$A103,_xlfn.XLOOKUP(BK$2,WatchbillMONTHLY!$A$71:$U$71,OFFSET(WatchbillMONTHLY!$A$71:$U$71,1,2)),FALSE),TRUE,FALSE)),
IF(_xlfn.XLOOKUP(BK$2,WatchbillMONTHLY!$A$88:$U$88,OFFSET(WatchbillMONTHLY!$A$88:$U$88,1,2))=IF(_xlfn.XLOOKUP($A103,INDIRECT("_"&amp;_xlfn.XLOOKUP(BK$2,WatchbillMONTHLY!$A$88:$U$88,OFFSET(WatchbillMONTHLY!$A$88:$U$88,1,2))),INDIRECT("_"&amp;_xlfn.XLOOKUP(BK$2,WatchbillMONTHLY!$A$88:$U$88,OFFSET(WatchbillMONTHLY!$A$88:$U$88,1,2))))=$A103,_xlfn.XLOOKUP(BK$2,WatchbillMONTHLY!$A$88:$U$88,OFFSET(WatchbillMONTHLY!$A$88:$U$88,1,2)),FALSE),TRUE,FALSE)),
FALSE),FALSE)</f>
        <v>0</v>
      </c>
      <c r="BL103" s="209" t="b" cm="1">
        <f t="array" aca="1" ref="BL103" ca="1">IF(AND($A103 &gt; 0, AE103 &gt; 0,BL$2&lt;MiscFormulas!$A$5+1),
_xlfn.IFNA(
_xlfn.IFNA(
_xlfn.IFNA(
_xlfn.IFNA(
_xlfn.IFNA(
_xlfn.IFNA(
IF(_xlfn.XLOOKUP(BL$2,WatchbillMONTHLY!$A$3:$U$3,OFFSET(WatchbillMONTHLY!$A$3:$U$3,1,2))=IF(_xlfn.XLOOKUP($A103,INDIRECT("_"&amp;_xlfn.XLOOKUP(BL$2,WatchbillMONTHLY!$A$3:$U$3,OFFSET(WatchbillMONTHLY!$A$3:$U$3,1,2))),INDIRECT("_"&amp;_xlfn.XLOOKUP(BL$2,WatchbillMONTHLY!$A$3:$U$3,OFFSET(WatchbillMONTHLY!$A$3:$U$3,1,2))))=$A103,_xlfn.XLOOKUP(BL$2,WatchbillMONTHLY!$A$3:$U$3,OFFSET(WatchbillMONTHLY!$A$3:$U$3,1,2)),FALSE),TRUE,FALSE),
IF(_xlfn.XLOOKUP(BL$2,WatchbillMONTHLY!$A$20:$U$20,OFFSET(WatchbillMONTHLY!$A$20:$U$20,1,2))=IF(_xlfn.XLOOKUP($A103,INDIRECT("_"&amp;_xlfn.XLOOKUP(BL$2,WatchbillMONTHLY!$A$20:$U$20,OFFSET(WatchbillMONTHLY!$A$20:$U$20,1,2))),INDIRECT("_"&amp;_xlfn.XLOOKUP(BL$2,WatchbillMONTHLY!$A$20:$U$20,OFFSET(WatchbillMONTHLY!$A$20:$U$20,1,2))))=$A103,_xlfn.XLOOKUP(BL$2,WatchbillMONTHLY!$A$20:$U$20,OFFSET(WatchbillMONTHLY!$A$20:$U$20,1,2)),FALSE),TRUE,FALSE)),
IF(_xlfn.XLOOKUP(BL$2,WatchbillMONTHLY!$A$37:$U$37,OFFSET(WatchbillMONTHLY!$A$37:$U$37,1,2))=IF(_xlfn.XLOOKUP($A103,INDIRECT("_"&amp;_xlfn.XLOOKUP(BL$2,WatchbillMONTHLY!$A$37:$U$37,OFFSET(WatchbillMONTHLY!$A$37:$U$37,1,2))),INDIRECT("_"&amp;_xlfn.XLOOKUP(BL$2,WatchbillMONTHLY!$A$37:$U$37,OFFSET(WatchbillMONTHLY!$A$37:$U$37,1,2))))=$A103,_xlfn.XLOOKUP(BL$2,WatchbillMONTHLY!$A$37:$U$37,OFFSET(WatchbillMONTHLY!$A$37:$U$37,1,2)),FALSE),TRUE,FALSE)),
IF(_xlfn.XLOOKUP(BL$2,WatchbillMONTHLY!$A$54:$U$54,OFFSET(WatchbillMONTHLY!$A$54:$U$54,1,2))=IF(_xlfn.XLOOKUP($A103,INDIRECT("_"&amp;_xlfn.XLOOKUP(BL$2,WatchbillMONTHLY!$A$54:$U$54,OFFSET(WatchbillMONTHLY!$A$54:$U$54,1,2))),INDIRECT("_"&amp;_xlfn.XLOOKUP(BL$2,WatchbillMONTHLY!$A$54:$U$54,OFFSET(WatchbillMONTHLY!$A$54:$U$54,1,2))))=$A103,_xlfn.XLOOKUP(BL$2,WatchbillMONTHLY!$A$54:$U$54,OFFSET(WatchbillMONTHLY!$A$54:$U$54,1,2)),FALSE),TRUE,FALSE)),
IF(_xlfn.XLOOKUP(BL$2,WatchbillMONTHLY!$A$71:$U$71,OFFSET(WatchbillMONTHLY!$A$71:$U$71,1,2))=IF(_xlfn.XLOOKUP($A103,INDIRECT("_"&amp;_xlfn.XLOOKUP(BL$2,WatchbillMONTHLY!$A$71:$U$71,OFFSET(WatchbillMONTHLY!$A$71:$U$71,1,2))),INDIRECT("_"&amp;_xlfn.XLOOKUP(BL$2,WatchbillMONTHLY!$A$71:$U$71,OFFSET(WatchbillMONTHLY!$A$71:$U$71,1,2))))=$A103,_xlfn.XLOOKUP(BL$2,WatchbillMONTHLY!$A$71:$U$71,OFFSET(WatchbillMONTHLY!$A$71:$U$71,1,2)),FALSE),TRUE,FALSE)),
IF(_xlfn.XLOOKUP(BL$2,WatchbillMONTHLY!$A$88:$U$88,OFFSET(WatchbillMONTHLY!$A$88:$U$88,1,2))=IF(_xlfn.XLOOKUP($A103,INDIRECT("_"&amp;_xlfn.XLOOKUP(BL$2,WatchbillMONTHLY!$A$88:$U$88,OFFSET(WatchbillMONTHLY!$A$88:$U$88,1,2))),INDIRECT("_"&amp;_xlfn.XLOOKUP(BL$2,WatchbillMONTHLY!$A$88:$U$88,OFFSET(WatchbillMONTHLY!$A$88:$U$88,1,2))))=$A103,_xlfn.XLOOKUP(BL$2,WatchbillMONTHLY!$A$88:$U$88,OFFSET(WatchbillMONTHLY!$A$88:$U$88,1,2)),FALSE),TRUE,FALSE)),
FALSE),FALSE)</f>
        <v>0</v>
      </c>
      <c r="BM103" s="209" t="b" cm="1">
        <f t="array" aca="1" ref="BM103" ca="1">IF(AND($A103 &gt; 0, AF103 &gt; 0,BM$2&lt;MiscFormulas!$A$5+1),
_xlfn.IFNA(
_xlfn.IFNA(
_xlfn.IFNA(
_xlfn.IFNA(
_xlfn.IFNA(
_xlfn.IFNA(
IF(_xlfn.XLOOKUP(BM$2,WatchbillMONTHLY!$A$3:$U$3,OFFSET(WatchbillMONTHLY!$A$3:$U$3,1,2))=IF(_xlfn.XLOOKUP($A103,INDIRECT("_"&amp;_xlfn.XLOOKUP(BM$2,WatchbillMONTHLY!$A$3:$U$3,OFFSET(WatchbillMONTHLY!$A$3:$U$3,1,2))),INDIRECT("_"&amp;_xlfn.XLOOKUP(BM$2,WatchbillMONTHLY!$A$3:$U$3,OFFSET(WatchbillMONTHLY!$A$3:$U$3,1,2))))=$A103,_xlfn.XLOOKUP(BM$2,WatchbillMONTHLY!$A$3:$U$3,OFFSET(WatchbillMONTHLY!$A$3:$U$3,1,2)),FALSE),TRUE,FALSE),
IF(_xlfn.XLOOKUP(BM$2,WatchbillMONTHLY!$A$20:$U$20,OFFSET(WatchbillMONTHLY!$A$20:$U$20,1,2))=IF(_xlfn.XLOOKUP($A103,INDIRECT("_"&amp;_xlfn.XLOOKUP(BM$2,WatchbillMONTHLY!$A$20:$U$20,OFFSET(WatchbillMONTHLY!$A$20:$U$20,1,2))),INDIRECT("_"&amp;_xlfn.XLOOKUP(BM$2,WatchbillMONTHLY!$A$20:$U$20,OFFSET(WatchbillMONTHLY!$A$20:$U$20,1,2))))=$A103,_xlfn.XLOOKUP(BM$2,WatchbillMONTHLY!$A$20:$U$20,OFFSET(WatchbillMONTHLY!$A$20:$U$20,1,2)),FALSE),TRUE,FALSE)),
IF(_xlfn.XLOOKUP(BM$2,WatchbillMONTHLY!$A$37:$U$37,OFFSET(WatchbillMONTHLY!$A$37:$U$37,1,2))=IF(_xlfn.XLOOKUP($A103,INDIRECT("_"&amp;_xlfn.XLOOKUP(BM$2,WatchbillMONTHLY!$A$37:$U$37,OFFSET(WatchbillMONTHLY!$A$37:$U$37,1,2))),INDIRECT("_"&amp;_xlfn.XLOOKUP(BM$2,WatchbillMONTHLY!$A$37:$U$37,OFFSET(WatchbillMONTHLY!$A$37:$U$37,1,2))))=$A103,_xlfn.XLOOKUP(BM$2,WatchbillMONTHLY!$A$37:$U$37,OFFSET(WatchbillMONTHLY!$A$37:$U$37,1,2)),FALSE),TRUE,FALSE)),
IF(_xlfn.XLOOKUP(BM$2,WatchbillMONTHLY!$A$54:$U$54,OFFSET(WatchbillMONTHLY!$A$54:$U$54,1,2))=IF(_xlfn.XLOOKUP($A103,INDIRECT("_"&amp;_xlfn.XLOOKUP(BM$2,WatchbillMONTHLY!$A$54:$U$54,OFFSET(WatchbillMONTHLY!$A$54:$U$54,1,2))),INDIRECT("_"&amp;_xlfn.XLOOKUP(BM$2,WatchbillMONTHLY!$A$54:$U$54,OFFSET(WatchbillMONTHLY!$A$54:$U$54,1,2))))=$A103,_xlfn.XLOOKUP(BM$2,WatchbillMONTHLY!$A$54:$U$54,OFFSET(WatchbillMONTHLY!$A$54:$U$54,1,2)),FALSE),TRUE,FALSE)),
IF(_xlfn.XLOOKUP(BM$2,WatchbillMONTHLY!$A$71:$U$71,OFFSET(WatchbillMONTHLY!$A$71:$U$71,1,2))=IF(_xlfn.XLOOKUP($A103,INDIRECT("_"&amp;_xlfn.XLOOKUP(BM$2,WatchbillMONTHLY!$A$71:$U$71,OFFSET(WatchbillMONTHLY!$A$71:$U$71,1,2))),INDIRECT("_"&amp;_xlfn.XLOOKUP(BM$2,WatchbillMONTHLY!$A$71:$U$71,OFFSET(WatchbillMONTHLY!$A$71:$U$71,1,2))))=$A103,_xlfn.XLOOKUP(BM$2,WatchbillMONTHLY!$A$71:$U$71,OFFSET(WatchbillMONTHLY!$A$71:$U$71,1,2)),FALSE),TRUE,FALSE)),
IF(_xlfn.XLOOKUP(BM$2,WatchbillMONTHLY!$A$88:$U$88,OFFSET(WatchbillMONTHLY!$A$88:$U$88,1,2))=IF(_xlfn.XLOOKUP($A103,INDIRECT("_"&amp;_xlfn.XLOOKUP(BM$2,WatchbillMONTHLY!$A$88:$U$88,OFFSET(WatchbillMONTHLY!$A$88:$U$88,1,2))),INDIRECT("_"&amp;_xlfn.XLOOKUP(BM$2,WatchbillMONTHLY!$A$88:$U$88,OFFSET(WatchbillMONTHLY!$A$88:$U$88,1,2))))=$A103,_xlfn.XLOOKUP(BM$2,WatchbillMONTHLY!$A$88:$U$88,OFFSET(WatchbillMONTHLY!$A$88:$U$88,1,2)),FALSE),TRUE,FALSE)),
FALSE),FALSE)</f>
        <v>0</v>
      </c>
      <c r="BN103" s="209" t="b" cm="1">
        <f t="array" aca="1" ref="BN103" ca="1">IF(AND($A103 &gt; 0, AG103 &gt; 0,BN$2&lt;MiscFormulas!$A$5+1),
_xlfn.IFNA(
_xlfn.IFNA(
_xlfn.IFNA(
_xlfn.IFNA(
_xlfn.IFNA(
_xlfn.IFNA(
IF(_xlfn.XLOOKUP(BN$2,WatchbillMONTHLY!$A$3:$U$3,OFFSET(WatchbillMONTHLY!$A$3:$U$3,1,2))=IF(_xlfn.XLOOKUP($A103,INDIRECT("_"&amp;_xlfn.XLOOKUP(BN$2,WatchbillMONTHLY!$A$3:$U$3,OFFSET(WatchbillMONTHLY!$A$3:$U$3,1,2))),INDIRECT("_"&amp;_xlfn.XLOOKUP(BN$2,WatchbillMONTHLY!$A$3:$U$3,OFFSET(WatchbillMONTHLY!$A$3:$U$3,1,2))))=$A103,_xlfn.XLOOKUP(BN$2,WatchbillMONTHLY!$A$3:$U$3,OFFSET(WatchbillMONTHLY!$A$3:$U$3,1,2)),FALSE),TRUE,FALSE),
IF(_xlfn.XLOOKUP(BN$2,WatchbillMONTHLY!$A$20:$U$20,OFFSET(WatchbillMONTHLY!$A$20:$U$20,1,2))=IF(_xlfn.XLOOKUP($A103,INDIRECT("_"&amp;_xlfn.XLOOKUP(BN$2,WatchbillMONTHLY!$A$20:$U$20,OFFSET(WatchbillMONTHLY!$A$20:$U$20,1,2))),INDIRECT("_"&amp;_xlfn.XLOOKUP(BN$2,WatchbillMONTHLY!$A$20:$U$20,OFFSET(WatchbillMONTHLY!$A$20:$U$20,1,2))))=$A103,_xlfn.XLOOKUP(BN$2,WatchbillMONTHLY!$A$20:$U$20,OFFSET(WatchbillMONTHLY!$A$20:$U$20,1,2)),FALSE),TRUE,FALSE)),
IF(_xlfn.XLOOKUP(BN$2,WatchbillMONTHLY!$A$37:$U$37,OFFSET(WatchbillMONTHLY!$A$37:$U$37,1,2))=IF(_xlfn.XLOOKUP($A103,INDIRECT("_"&amp;_xlfn.XLOOKUP(BN$2,WatchbillMONTHLY!$A$37:$U$37,OFFSET(WatchbillMONTHLY!$A$37:$U$37,1,2))),INDIRECT("_"&amp;_xlfn.XLOOKUP(BN$2,WatchbillMONTHLY!$A$37:$U$37,OFFSET(WatchbillMONTHLY!$A$37:$U$37,1,2))))=$A103,_xlfn.XLOOKUP(BN$2,WatchbillMONTHLY!$A$37:$U$37,OFFSET(WatchbillMONTHLY!$A$37:$U$37,1,2)),FALSE),TRUE,FALSE)),
IF(_xlfn.XLOOKUP(BN$2,WatchbillMONTHLY!$A$54:$U$54,OFFSET(WatchbillMONTHLY!$A$54:$U$54,1,2))=IF(_xlfn.XLOOKUP($A103,INDIRECT("_"&amp;_xlfn.XLOOKUP(BN$2,WatchbillMONTHLY!$A$54:$U$54,OFFSET(WatchbillMONTHLY!$A$54:$U$54,1,2))),INDIRECT("_"&amp;_xlfn.XLOOKUP(BN$2,WatchbillMONTHLY!$A$54:$U$54,OFFSET(WatchbillMONTHLY!$A$54:$U$54,1,2))))=$A103,_xlfn.XLOOKUP(BN$2,WatchbillMONTHLY!$A$54:$U$54,OFFSET(WatchbillMONTHLY!$A$54:$U$54,1,2)),FALSE),TRUE,FALSE)),
IF(_xlfn.XLOOKUP(BN$2,WatchbillMONTHLY!$A$71:$U$71,OFFSET(WatchbillMONTHLY!$A$71:$U$71,1,2))=IF(_xlfn.XLOOKUP($A103,INDIRECT("_"&amp;_xlfn.XLOOKUP(BN$2,WatchbillMONTHLY!$A$71:$U$71,OFFSET(WatchbillMONTHLY!$A$71:$U$71,1,2))),INDIRECT("_"&amp;_xlfn.XLOOKUP(BN$2,WatchbillMONTHLY!$A$71:$U$71,OFFSET(WatchbillMONTHLY!$A$71:$U$71,1,2))))=$A103,_xlfn.XLOOKUP(BN$2,WatchbillMONTHLY!$A$71:$U$71,OFFSET(WatchbillMONTHLY!$A$71:$U$71,1,2)),FALSE),TRUE,FALSE)),
IF(_xlfn.XLOOKUP(BN$2,WatchbillMONTHLY!$A$88:$U$88,OFFSET(WatchbillMONTHLY!$A$88:$U$88,1,2))=IF(_xlfn.XLOOKUP($A103,INDIRECT("_"&amp;_xlfn.XLOOKUP(BN$2,WatchbillMONTHLY!$A$88:$U$88,OFFSET(WatchbillMONTHLY!$A$88:$U$88,1,2))),INDIRECT("_"&amp;_xlfn.XLOOKUP(BN$2,WatchbillMONTHLY!$A$88:$U$88,OFFSET(WatchbillMONTHLY!$A$88:$U$88,1,2))))=$A103,_xlfn.XLOOKUP(BN$2,WatchbillMONTHLY!$A$88:$U$88,OFFSET(WatchbillMONTHLY!$A$88:$U$88,1,2)),FALSE),TRUE,FALSE)),
FALSE),FALSE)</f>
        <v>0</v>
      </c>
      <c r="BO103" s="209"/>
      <c r="BP103" s="210"/>
    </row>
    <row r="104" spans="1:68" x14ac:dyDescent="0.35">
      <c r="A104" t="str">
        <v>EX3 Ryan, R.</v>
      </c>
      <c r="B104" s="215" t="str">
        <v>EX3 Ryan, Reynolds</v>
      </c>
      <c r="C104" s="191"/>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c r="Z104" s="235"/>
      <c r="AA104" s="235"/>
      <c r="AB104" s="235"/>
      <c r="AC104" s="235"/>
      <c r="AD104" s="235"/>
      <c r="AE104" s="235"/>
      <c r="AF104" s="235"/>
      <c r="AG104" s="235"/>
      <c r="AH104" s="192"/>
      <c r="AI104" s="209"/>
      <c r="AJ104" s="209" t="str" cm="1">
        <f t="array" aca="1" ref="AJ104" ca="1">IF(OR(AK104:BN104=TRUE),$A104&amp;" :  ","")&amp;_xlfn.TEXTJOIN(" | ",TRUE,IF(AK104:BN104=TRUE,$AK$2:$BN$2,""))</f>
        <v/>
      </c>
      <c r="AK104" s="209" t="b" cm="1">
        <f t="array" aca="1" ref="AK104" ca="1">IF(AND($A104 &gt; 0, D104 &gt; 0,AK$2&lt;MiscFormulas!$A$5+1),
_xlfn.IFNA(
_xlfn.IFNA(
_xlfn.IFNA(
_xlfn.IFNA(
_xlfn.IFNA(
_xlfn.IFNA(
IF(_xlfn.XLOOKUP(AK$2,WatchbillMONTHLY!$A$3:$U$3,OFFSET(WatchbillMONTHLY!$A$3:$U$3,1,2))=IF(_xlfn.XLOOKUP($A104,INDIRECT("_"&amp;_xlfn.XLOOKUP(AK$2,WatchbillMONTHLY!$A$3:$U$3,OFFSET(WatchbillMONTHLY!$A$3:$U$3,1,2))),INDIRECT("_"&amp;_xlfn.XLOOKUP(AK$2,WatchbillMONTHLY!$A$3:$U$3,OFFSET(WatchbillMONTHLY!$A$3:$U$3,1,2))))=$A104,_xlfn.XLOOKUP(AK$2,WatchbillMONTHLY!$A$3:$U$3,OFFSET(WatchbillMONTHLY!$A$3:$U$3,1,2)),FALSE),TRUE,FALSE),
IF(_xlfn.XLOOKUP(AK$2,WatchbillMONTHLY!$A$20:$U$20,OFFSET(WatchbillMONTHLY!$A$20:$U$20,1,2))=IF(_xlfn.XLOOKUP($A104,INDIRECT("_"&amp;_xlfn.XLOOKUP(AK$2,WatchbillMONTHLY!$A$20:$U$20,OFFSET(WatchbillMONTHLY!$A$20:$U$20,1,2))),INDIRECT("_"&amp;_xlfn.XLOOKUP(AK$2,WatchbillMONTHLY!$A$20:$U$20,OFFSET(WatchbillMONTHLY!$A$20:$U$20,1,2))))=$A104,_xlfn.XLOOKUP(AK$2,WatchbillMONTHLY!$A$20:$U$20,OFFSET(WatchbillMONTHLY!$A$20:$U$20,1,2)),FALSE),TRUE,FALSE)),
IF(_xlfn.XLOOKUP(AK$2,WatchbillMONTHLY!$A$37:$U$37,OFFSET(WatchbillMONTHLY!$A$37:$U$37,1,2))=IF(_xlfn.XLOOKUP($A104,INDIRECT("_"&amp;_xlfn.XLOOKUP(AK$2,WatchbillMONTHLY!$A$37:$U$37,OFFSET(WatchbillMONTHLY!$A$37:$U$37,1,2))),INDIRECT("_"&amp;_xlfn.XLOOKUP(AK$2,WatchbillMONTHLY!$A$37:$U$37,OFFSET(WatchbillMONTHLY!$A$37:$U$37,1,2))))=$A104,_xlfn.XLOOKUP(AK$2,WatchbillMONTHLY!$A$37:$U$37,OFFSET(WatchbillMONTHLY!$A$37:$U$37,1,2)),FALSE),TRUE,FALSE)),
IF(_xlfn.XLOOKUP(AK$2,WatchbillMONTHLY!$A$54:$U$54,OFFSET(WatchbillMONTHLY!$A$54:$U$54,1,2))=IF(_xlfn.XLOOKUP($A104,INDIRECT("_"&amp;_xlfn.XLOOKUP(AK$2,WatchbillMONTHLY!$A$54:$U$54,OFFSET(WatchbillMONTHLY!$A$54:$U$54,1,2))),INDIRECT("_"&amp;_xlfn.XLOOKUP(AK$2,WatchbillMONTHLY!$A$54:$U$54,OFFSET(WatchbillMONTHLY!$A$54:$U$54,1,2))))=$A104,_xlfn.XLOOKUP(AK$2,WatchbillMONTHLY!$A$54:$U$54,OFFSET(WatchbillMONTHLY!$A$54:$U$54,1,2)),FALSE),TRUE,FALSE)),
IF(_xlfn.XLOOKUP(AK$2,WatchbillMONTHLY!$A$71:$U$71,OFFSET(WatchbillMONTHLY!$A$71:$U$71,1,2))=IF(_xlfn.XLOOKUP($A104,INDIRECT("_"&amp;_xlfn.XLOOKUP(AK$2,WatchbillMONTHLY!$A$71:$U$71,OFFSET(WatchbillMONTHLY!$A$71:$U$71,1,2))),INDIRECT("_"&amp;_xlfn.XLOOKUP(AK$2,WatchbillMONTHLY!$A$71:$U$71,OFFSET(WatchbillMONTHLY!$A$71:$U$71,1,2))))=$A104,_xlfn.XLOOKUP(AK$2,WatchbillMONTHLY!$A$71:$U$71,OFFSET(WatchbillMONTHLY!$A$71:$U$71,1,2)),FALSE),TRUE,FALSE)),
IF(_xlfn.XLOOKUP(AK$2,WatchbillMONTHLY!$A$88:$U$88,OFFSET(WatchbillMONTHLY!$A$88:$U$88,1,2))=IF(_xlfn.XLOOKUP($A104,INDIRECT("_"&amp;_xlfn.XLOOKUP(AK$2,WatchbillMONTHLY!$A$88:$U$88,OFFSET(WatchbillMONTHLY!$A$88:$U$88,1,2))),INDIRECT("_"&amp;_xlfn.XLOOKUP(AK$2,WatchbillMONTHLY!$A$88:$U$88,OFFSET(WatchbillMONTHLY!$A$88:$U$88,1,2))))=$A104,_xlfn.XLOOKUP(AK$2,WatchbillMONTHLY!$A$88:$U$88,OFFSET(WatchbillMONTHLY!$A$88:$U$88,1,2)),FALSE),TRUE,FALSE)),
FALSE),FALSE)</f>
        <v>0</v>
      </c>
      <c r="AL104" s="209" t="b" cm="1">
        <f t="array" aca="1" ref="AL104" ca="1">IF(AND($A104 &gt; 0, E104 &gt; 0,AL$2&lt;MiscFormulas!$A$5+1),
_xlfn.IFNA(
_xlfn.IFNA(
_xlfn.IFNA(
_xlfn.IFNA(
_xlfn.IFNA(
_xlfn.IFNA(
IF(_xlfn.XLOOKUP(AL$2,WatchbillMONTHLY!$A$3:$U$3,OFFSET(WatchbillMONTHLY!$A$3:$U$3,1,2))=IF(_xlfn.XLOOKUP($A104,INDIRECT("_"&amp;_xlfn.XLOOKUP(AL$2,WatchbillMONTHLY!$A$3:$U$3,OFFSET(WatchbillMONTHLY!$A$3:$U$3,1,2))),INDIRECT("_"&amp;_xlfn.XLOOKUP(AL$2,WatchbillMONTHLY!$A$3:$U$3,OFFSET(WatchbillMONTHLY!$A$3:$U$3,1,2))))=$A104,_xlfn.XLOOKUP(AL$2,WatchbillMONTHLY!$A$3:$U$3,OFFSET(WatchbillMONTHLY!$A$3:$U$3,1,2)),FALSE),TRUE,FALSE),
IF(_xlfn.XLOOKUP(AL$2,WatchbillMONTHLY!$A$20:$U$20,OFFSET(WatchbillMONTHLY!$A$20:$U$20,1,2))=IF(_xlfn.XLOOKUP($A104,INDIRECT("_"&amp;_xlfn.XLOOKUP(AL$2,WatchbillMONTHLY!$A$20:$U$20,OFFSET(WatchbillMONTHLY!$A$20:$U$20,1,2))),INDIRECT("_"&amp;_xlfn.XLOOKUP(AL$2,WatchbillMONTHLY!$A$20:$U$20,OFFSET(WatchbillMONTHLY!$A$20:$U$20,1,2))))=$A104,_xlfn.XLOOKUP(AL$2,WatchbillMONTHLY!$A$20:$U$20,OFFSET(WatchbillMONTHLY!$A$20:$U$20,1,2)),FALSE),TRUE,FALSE)),
IF(_xlfn.XLOOKUP(AL$2,WatchbillMONTHLY!$A$37:$U$37,OFFSET(WatchbillMONTHLY!$A$37:$U$37,1,2))=IF(_xlfn.XLOOKUP($A104,INDIRECT("_"&amp;_xlfn.XLOOKUP(AL$2,WatchbillMONTHLY!$A$37:$U$37,OFFSET(WatchbillMONTHLY!$A$37:$U$37,1,2))),INDIRECT("_"&amp;_xlfn.XLOOKUP(AL$2,WatchbillMONTHLY!$A$37:$U$37,OFFSET(WatchbillMONTHLY!$A$37:$U$37,1,2))))=$A104,_xlfn.XLOOKUP(AL$2,WatchbillMONTHLY!$A$37:$U$37,OFFSET(WatchbillMONTHLY!$A$37:$U$37,1,2)),FALSE),TRUE,FALSE)),
IF(_xlfn.XLOOKUP(AL$2,WatchbillMONTHLY!$A$54:$U$54,OFFSET(WatchbillMONTHLY!$A$54:$U$54,1,2))=IF(_xlfn.XLOOKUP($A104,INDIRECT("_"&amp;_xlfn.XLOOKUP(AL$2,WatchbillMONTHLY!$A$54:$U$54,OFFSET(WatchbillMONTHLY!$A$54:$U$54,1,2))),INDIRECT("_"&amp;_xlfn.XLOOKUP(AL$2,WatchbillMONTHLY!$A$54:$U$54,OFFSET(WatchbillMONTHLY!$A$54:$U$54,1,2))))=$A104,_xlfn.XLOOKUP(AL$2,WatchbillMONTHLY!$A$54:$U$54,OFFSET(WatchbillMONTHLY!$A$54:$U$54,1,2)),FALSE),TRUE,FALSE)),
IF(_xlfn.XLOOKUP(AL$2,WatchbillMONTHLY!$A$71:$U$71,OFFSET(WatchbillMONTHLY!$A$71:$U$71,1,2))=IF(_xlfn.XLOOKUP($A104,INDIRECT("_"&amp;_xlfn.XLOOKUP(AL$2,WatchbillMONTHLY!$A$71:$U$71,OFFSET(WatchbillMONTHLY!$A$71:$U$71,1,2))),INDIRECT("_"&amp;_xlfn.XLOOKUP(AL$2,WatchbillMONTHLY!$A$71:$U$71,OFFSET(WatchbillMONTHLY!$A$71:$U$71,1,2))))=$A104,_xlfn.XLOOKUP(AL$2,WatchbillMONTHLY!$A$71:$U$71,OFFSET(WatchbillMONTHLY!$A$71:$U$71,1,2)),FALSE),TRUE,FALSE)),
IF(_xlfn.XLOOKUP(AL$2,WatchbillMONTHLY!$A$88:$U$88,OFFSET(WatchbillMONTHLY!$A$88:$U$88,1,2))=IF(_xlfn.XLOOKUP($A104,INDIRECT("_"&amp;_xlfn.XLOOKUP(AL$2,WatchbillMONTHLY!$A$88:$U$88,OFFSET(WatchbillMONTHLY!$A$88:$U$88,1,2))),INDIRECT("_"&amp;_xlfn.XLOOKUP(AL$2,WatchbillMONTHLY!$A$88:$U$88,OFFSET(WatchbillMONTHLY!$A$88:$U$88,1,2))))=$A104,_xlfn.XLOOKUP(AL$2,WatchbillMONTHLY!$A$88:$U$88,OFFSET(WatchbillMONTHLY!$A$88:$U$88,1,2)),FALSE),TRUE,FALSE)),
FALSE),FALSE)</f>
        <v>0</v>
      </c>
      <c r="AM104" s="209" t="b" cm="1">
        <f t="array" aca="1" ref="AM104" ca="1">IF(AND($A104 &gt; 0, F104 &gt; 0,AM$2&lt;MiscFormulas!$A$5+1),
_xlfn.IFNA(
_xlfn.IFNA(
_xlfn.IFNA(
_xlfn.IFNA(
_xlfn.IFNA(
_xlfn.IFNA(
IF(_xlfn.XLOOKUP(AM$2,WatchbillMONTHLY!$A$3:$U$3,OFFSET(WatchbillMONTHLY!$A$3:$U$3,1,2))=IF(_xlfn.XLOOKUP($A104,INDIRECT("_"&amp;_xlfn.XLOOKUP(AM$2,WatchbillMONTHLY!$A$3:$U$3,OFFSET(WatchbillMONTHLY!$A$3:$U$3,1,2))),INDIRECT("_"&amp;_xlfn.XLOOKUP(AM$2,WatchbillMONTHLY!$A$3:$U$3,OFFSET(WatchbillMONTHLY!$A$3:$U$3,1,2))))=$A104,_xlfn.XLOOKUP(AM$2,WatchbillMONTHLY!$A$3:$U$3,OFFSET(WatchbillMONTHLY!$A$3:$U$3,1,2)),FALSE),TRUE,FALSE),
IF(_xlfn.XLOOKUP(AM$2,WatchbillMONTHLY!$A$20:$U$20,OFFSET(WatchbillMONTHLY!$A$20:$U$20,1,2))=IF(_xlfn.XLOOKUP($A104,INDIRECT("_"&amp;_xlfn.XLOOKUP(AM$2,WatchbillMONTHLY!$A$20:$U$20,OFFSET(WatchbillMONTHLY!$A$20:$U$20,1,2))),INDIRECT("_"&amp;_xlfn.XLOOKUP(AM$2,WatchbillMONTHLY!$A$20:$U$20,OFFSET(WatchbillMONTHLY!$A$20:$U$20,1,2))))=$A104,_xlfn.XLOOKUP(AM$2,WatchbillMONTHLY!$A$20:$U$20,OFFSET(WatchbillMONTHLY!$A$20:$U$20,1,2)),FALSE),TRUE,FALSE)),
IF(_xlfn.XLOOKUP(AM$2,WatchbillMONTHLY!$A$37:$U$37,OFFSET(WatchbillMONTHLY!$A$37:$U$37,1,2))=IF(_xlfn.XLOOKUP($A104,INDIRECT("_"&amp;_xlfn.XLOOKUP(AM$2,WatchbillMONTHLY!$A$37:$U$37,OFFSET(WatchbillMONTHLY!$A$37:$U$37,1,2))),INDIRECT("_"&amp;_xlfn.XLOOKUP(AM$2,WatchbillMONTHLY!$A$37:$U$37,OFFSET(WatchbillMONTHLY!$A$37:$U$37,1,2))))=$A104,_xlfn.XLOOKUP(AM$2,WatchbillMONTHLY!$A$37:$U$37,OFFSET(WatchbillMONTHLY!$A$37:$U$37,1,2)),FALSE),TRUE,FALSE)),
IF(_xlfn.XLOOKUP(AM$2,WatchbillMONTHLY!$A$54:$U$54,OFFSET(WatchbillMONTHLY!$A$54:$U$54,1,2))=IF(_xlfn.XLOOKUP($A104,INDIRECT("_"&amp;_xlfn.XLOOKUP(AM$2,WatchbillMONTHLY!$A$54:$U$54,OFFSET(WatchbillMONTHLY!$A$54:$U$54,1,2))),INDIRECT("_"&amp;_xlfn.XLOOKUP(AM$2,WatchbillMONTHLY!$A$54:$U$54,OFFSET(WatchbillMONTHLY!$A$54:$U$54,1,2))))=$A104,_xlfn.XLOOKUP(AM$2,WatchbillMONTHLY!$A$54:$U$54,OFFSET(WatchbillMONTHLY!$A$54:$U$54,1,2)),FALSE),TRUE,FALSE)),
IF(_xlfn.XLOOKUP(AM$2,WatchbillMONTHLY!$A$71:$U$71,OFFSET(WatchbillMONTHLY!$A$71:$U$71,1,2))=IF(_xlfn.XLOOKUP($A104,INDIRECT("_"&amp;_xlfn.XLOOKUP(AM$2,WatchbillMONTHLY!$A$71:$U$71,OFFSET(WatchbillMONTHLY!$A$71:$U$71,1,2))),INDIRECT("_"&amp;_xlfn.XLOOKUP(AM$2,WatchbillMONTHLY!$A$71:$U$71,OFFSET(WatchbillMONTHLY!$A$71:$U$71,1,2))))=$A104,_xlfn.XLOOKUP(AM$2,WatchbillMONTHLY!$A$71:$U$71,OFFSET(WatchbillMONTHLY!$A$71:$U$71,1,2)),FALSE),TRUE,FALSE)),
IF(_xlfn.XLOOKUP(AM$2,WatchbillMONTHLY!$A$88:$U$88,OFFSET(WatchbillMONTHLY!$A$88:$U$88,1,2))=IF(_xlfn.XLOOKUP($A104,INDIRECT("_"&amp;_xlfn.XLOOKUP(AM$2,WatchbillMONTHLY!$A$88:$U$88,OFFSET(WatchbillMONTHLY!$A$88:$U$88,1,2))),INDIRECT("_"&amp;_xlfn.XLOOKUP(AM$2,WatchbillMONTHLY!$A$88:$U$88,OFFSET(WatchbillMONTHLY!$A$88:$U$88,1,2))))=$A104,_xlfn.XLOOKUP(AM$2,WatchbillMONTHLY!$A$88:$U$88,OFFSET(WatchbillMONTHLY!$A$88:$U$88,1,2)),FALSE),TRUE,FALSE)),
FALSE),FALSE)</f>
        <v>0</v>
      </c>
      <c r="AN104" s="209" t="b" cm="1">
        <f t="array" aca="1" ref="AN104" ca="1">IF(AND($A104 &gt; 0, G104 &gt; 0,AN$2&lt;MiscFormulas!$A$5+1),
_xlfn.IFNA(
_xlfn.IFNA(
_xlfn.IFNA(
_xlfn.IFNA(
_xlfn.IFNA(
_xlfn.IFNA(
IF(_xlfn.XLOOKUP(AN$2,WatchbillMONTHLY!$A$3:$U$3,OFFSET(WatchbillMONTHLY!$A$3:$U$3,1,2))=IF(_xlfn.XLOOKUP($A104,INDIRECT("_"&amp;_xlfn.XLOOKUP(AN$2,WatchbillMONTHLY!$A$3:$U$3,OFFSET(WatchbillMONTHLY!$A$3:$U$3,1,2))),INDIRECT("_"&amp;_xlfn.XLOOKUP(AN$2,WatchbillMONTHLY!$A$3:$U$3,OFFSET(WatchbillMONTHLY!$A$3:$U$3,1,2))))=$A104,_xlfn.XLOOKUP(AN$2,WatchbillMONTHLY!$A$3:$U$3,OFFSET(WatchbillMONTHLY!$A$3:$U$3,1,2)),FALSE),TRUE,FALSE),
IF(_xlfn.XLOOKUP(AN$2,WatchbillMONTHLY!$A$20:$U$20,OFFSET(WatchbillMONTHLY!$A$20:$U$20,1,2))=IF(_xlfn.XLOOKUP($A104,INDIRECT("_"&amp;_xlfn.XLOOKUP(AN$2,WatchbillMONTHLY!$A$20:$U$20,OFFSET(WatchbillMONTHLY!$A$20:$U$20,1,2))),INDIRECT("_"&amp;_xlfn.XLOOKUP(AN$2,WatchbillMONTHLY!$A$20:$U$20,OFFSET(WatchbillMONTHLY!$A$20:$U$20,1,2))))=$A104,_xlfn.XLOOKUP(AN$2,WatchbillMONTHLY!$A$20:$U$20,OFFSET(WatchbillMONTHLY!$A$20:$U$20,1,2)),FALSE),TRUE,FALSE)),
IF(_xlfn.XLOOKUP(AN$2,WatchbillMONTHLY!$A$37:$U$37,OFFSET(WatchbillMONTHLY!$A$37:$U$37,1,2))=IF(_xlfn.XLOOKUP($A104,INDIRECT("_"&amp;_xlfn.XLOOKUP(AN$2,WatchbillMONTHLY!$A$37:$U$37,OFFSET(WatchbillMONTHLY!$A$37:$U$37,1,2))),INDIRECT("_"&amp;_xlfn.XLOOKUP(AN$2,WatchbillMONTHLY!$A$37:$U$37,OFFSET(WatchbillMONTHLY!$A$37:$U$37,1,2))))=$A104,_xlfn.XLOOKUP(AN$2,WatchbillMONTHLY!$A$37:$U$37,OFFSET(WatchbillMONTHLY!$A$37:$U$37,1,2)),FALSE),TRUE,FALSE)),
IF(_xlfn.XLOOKUP(AN$2,WatchbillMONTHLY!$A$54:$U$54,OFFSET(WatchbillMONTHLY!$A$54:$U$54,1,2))=IF(_xlfn.XLOOKUP($A104,INDIRECT("_"&amp;_xlfn.XLOOKUP(AN$2,WatchbillMONTHLY!$A$54:$U$54,OFFSET(WatchbillMONTHLY!$A$54:$U$54,1,2))),INDIRECT("_"&amp;_xlfn.XLOOKUP(AN$2,WatchbillMONTHLY!$A$54:$U$54,OFFSET(WatchbillMONTHLY!$A$54:$U$54,1,2))))=$A104,_xlfn.XLOOKUP(AN$2,WatchbillMONTHLY!$A$54:$U$54,OFFSET(WatchbillMONTHLY!$A$54:$U$54,1,2)),FALSE),TRUE,FALSE)),
IF(_xlfn.XLOOKUP(AN$2,WatchbillMONTHLY!$A$71:$U$71,OFFSET(WatchbillMONTHLY!$A$71:$U$71,1,2))=IF(_xlfn.XLOOKUP($A104,INDIRECT("_"&amp;_xlfn.XLOOKUP(AN$2,WatchbillMONTHLY!$A$71:$U$71,OFFSET(WatchbillMONTHLY!$A$71:$U$71,1,2))),INDIRECT("_"&amp;_xlfn.XLOOKUP(AN$2,WatchbillMONTHLY!$A$71:$U$71,OFFSET(WatchbillMONTHLY!$A$71:$U$71,1,2))))=$A104,_xlfn.XLOOKUP(AN$2,WatchbillMONTHLY!$A$71:$U$71,OFFSET(WatchbillMONTHLY!$A$71:$U$71,1,2)),FALSE),TRUE,FALSE)),
IF(_xlfn.XLOOKUP(AN$2,WatchbillMONTHLY!$A$88:$U$88,OFFSET(WatchbillMONTHLY!$A$88:$U$88,1,2))=IF(_xlfn.XLOOKUP($A104,INDIRECT("_"&amp;_xlfn.XLOOKUP(AN$2,WatchbillMONTHLY!$A$88:$U$88,OFFSET(WatchbillMONTHLY!$A$88:$U$88,1,2))),INDIRECT("_"&amp;_xlfn.XLOOKUP(AN$2,WatchbillMONTHLY!$A$88:$U$88,OFFSET(WatchbillMONTHLY!$A$88:$U$88,1,2))))=$A104,_xlfn.XLOOKUP(AN$2,WatchbillMONTHLY!$A$88:$U$88,OFFSET(WatchbillMONTHLY!$A$88:$U$88,1,2)),FALSE),TRUE,FALSE)),
FALSE),FALSE)</f>
        <v>0</v>
      </c>
      <c r="AO104" s="209" t="b" cm="1">
        <f t="array" aca="1" ref="AO104" ca="1">IF(AND($A104 &gt; 0, H104 &gt; 0,AO$2&lt;MiscFormulas!$A$5+1),
_xlfn.IFNA(
_xlfn.IFNA(
_xlfn.IFNA(
_xlfn.IFNA(
_xlfn.IFNA(
_xlfn.IFNA(
IF(_xlfn.XLOOKUP(AO$2,WatchbillMONTHLY!$A$3:$U$3,OFFSET(WatchbillMONTHLY!$A$3:$U$3,1,2))=IF(_xlfn.XLOOKUP($A104,INDIRECT("_"&amp;_xlfn.XLOOKUP(AO$2,WatchbillMONTHLY!$A$3:$U$3,OFFSET(WatchbillMONTHLY!$A$3:$U$3,1,2))),INDIRECT("_"&amp;_xlfn.XLOOKUP(AO$2,WatchbillMONTHLY!$A$3:$U$3,OFFSET(WatchbillMONTHLY!$A$3:$U$3,1,2))))=$A104,_xlfn.XLOOKUP(AO$2,WatchbillMONTHLY!$A$3:$U$3,OFFSET(WatchbillMONTHLY!$A$3:$U$3,1,2)),FALSE),TRUE,FALSE),
IF(_xlfn.XLOOKUP(AO$2,WatchbillMONTHLY!$A$20:$U$20,OFFSET(WatchbillMONTHLY!$A$20:$U$20,1,2))=IF(_xlfn.XLOOKUP($A104,INDIRECT("_"&amp;_xlfn.XLOOKUP(AO$2,WatchbillMONTHLY!$A$20:$U$20,OFFSET(WatchbillMONTHLY!$A$20:$U$20,1,2))),INDIRECT("_"&amp;_xlfn.XLOOKUP(AO$2,WatchbillMONTHLY!$A$20:$U$20,OFFSET(WatchbillMONTHLY!$A$20:$U$20,1,2))))=$A104,_xlfn.XLOOKUP(AO$2,WatchbillMONTHLY!$A$20:$U$20,OFFSET(WatchbillMONTHLY!$A$20:$U$20,1,2)),FALSE),TRUE,FALSE)),
IF(_xlfn.XLOOKUP(AO$2,WatchbillMONTHLY!$A$37:$U$37,OFFSET(WatchbillMONTHLY!$A$37:$U$37,1,2))=IF(_xlfn.XLOOKUP($A104,INDIRECT("_"&amp;_xlfn.XLOOKUP(AO$2,WatchbillMONTHLY!$A$37:$U$37,OFFSET(WatchbillMONTHLY!$A$37:$U$37,1,2))),INDIRECT("_"&amp;_xlfn.XLOOKUP(AO$2,WatchbillMONTHLY!$A$37:$U$37,OFFSET(WatchbillMONTHLY!$A$37:$U$37,1,2))))=$A104,_xlfn.XLOOKUP(AO$2,WatchbillMONTHLY!$A$37:$U$37,OFFSET(WatchbillMONTHLY!$A$37:$U$37,1,2)),FALSE),TRUE,FALSE)),
IF(_xlfn.XLOOKUP(AO$2,WatchbillMONTHLY!$A$54:$U$54,OFFSET(WatchbillMONTHLY!$A$54:$U$54,1,2))=IF(_xlfn.XLOOKUP($A104,INDIRECT("_"&amp;_xlfn.XLOOKUP(AO$2,WatchbillMONTHLY!$A$54:$U$54,OFFSET(WatchbillMONTHLY!$A$54:$U$54,1,2))),INDIRECT("_"&amp;_xlfn.XLOOKUP(AO$2,WatchbillMONTHLY!$A$54:$U$54,OFFSET(WatchbillMONTHLY!$A$54:$U$54,1,2))))=$A104,_xlfn.XLOOKUP(AO$2,WatchbillMONTHLY!$A$54:$U$54,OFFSET(WatchbillMONTHLY!$A$54:$U$54,1,2)),FALSE),TRUE,FALSE)),
IF(_xlfn.XLOOKUP(AO$2,WatchbillMONTHLY!$A$71:$U$71,OFFSET(WatchbillMONTHLY!$A$71:$U$71,1,2))=IF(_xlfn.XLOOKUP($A104,INDIRECT("_"&amp;_xlfn.XLOOKUP(AO$2,WatchbillMONTHLY!$A$71:$U$71,OFFSET(WatchbillMONTHLY!$A$71:$U$71,1,2))),INDIRECT("_"&amp;_xlfn.XLOOKUP(AO$2,WatchbillMONTHLY!$A$71:$U$71,OFFSET(WatchbillMONTHLY!$A$71:$U$71,1,2))))=$A104,_xlfn.XLOOKUP(AO$2,WatchbillMONTHLY!$A$71:$U$71,OFFSET(WatchbillMONTHLY!$A$71:$U$71,1,2)),FALSE),TRUE,FALSE)),
IF(_xlfn.XLOOKUP(AO$2,WatchbillMONTHLY!$A$88:$U$88,OFFSET(WatchbillMONTHLY!$A$88:$U$88,1,2))=IF(_xlfn.XLOOKUP($A104,INDIRECT("_"&amp;_xlfn.XLOOKUP(AO$2,WatchbillMONTHLY!$A$88:$U$88,OFFSET(WatchbillMONTHLY!$A$88:$U$88,1,2))),INDIRECT("_"&amp;_xlfn.XLOOKUP(AO$2,WatchbillMONTHLY!$A$88:$U$88,OFFSET(WatchbillMONTHLY!$A$88:$U$88,1,2))))=$A104,_xlfn.XLOOKUP(AO$2,WatchbillMONTHLY!$A$88:$U$88,OFFSET(WatchbillMONTHLY!$A$88:$U$88,1,2)),FALSE),TRUE,FALSE)),
FALSE),FALSE)</f>
        <v>0</v>
      </c>
      <c r="AP104" s="209" t="b" cm="1">
        <f t="array" aca="1" ref="AP104" ca="1">IF(AND($A104 &gt; 0, I104 &gt; 0,AP$2&lt;MiscFormulas!$A$5+1),
_xlfn.IFNA(
_xlfn.IFNA(
_xlfn.IFNA(
_xlfn.IFNA(
_xlfn.IFNA(
_xlfn.IFNA(
IF(_xlfn.XLOOKUP(AP$2,WatchbillMONTHLY!$A$3:$U$3,OFFSET(WatchbillMONTHLY!$A$3:$U$3,1,2))=IF(_xlfn.XLOOKUP($A104,INDIRECT("_"&amp;_xlfn.XLOOKUP(AP$2,WatchbillMONTHLY!$A$3:$U$3,OFFSET(WatchbillMONTHLY!$A$3:$U$3,1,2))),INDIRECT("_"&amp;_xlfn.XLOOKUP(AP$2,WatchbillMONTHLY!$A$3:$U$3,OFFSET(WatchbillMONTHLY!$A$3:$U$3,1,2))))=$A104,_xlfn.XLOOKUP(AP$2,WatchbillMONTHLY!$A$3:$U$3,OFFSET(WatchbillMONTHLY!$A$3:$U$3,1,2)),FALSE),TRUE,FALSE),
IF(_xlfn.XLOOKUP(AP$2,WatchbillMONTHLY!$A$20:$U$20,OFFSET(WatchbillMONTHLY!$A$20:$U$20,1,2))=IF(_xlfn.XLOOKUP($A104,INDIRECT("_"&amp;_xlfn.XLOOKUP(AP$2,WatchbillMONTHLY!$A$20:$U$20,OFFSET(WatchbillMONTHLY!$A$20:$U$20,1,2))),INDIRECT("_"&amp;_xlfn.XLOOKUP(AP$2,WatchbillMONTHLY!$A$20:$U$20,OFFSET(WatchbillMONTHLY!$A$20:$U$20,1,2))))=$A104,_xlfn.XLOOKUP(AP$2,WatchbillMONTHLY!$A$20:$U$20,OFFSET(WatchbillMONTHLY!$A$20:$U$20,1,2)),FALSE),TRUE,FALSE)),
IF(_xlfn.XLOOKUP(AP$2,WatchbillMONTHLY!$A$37:$U$37,OFFSET(WatchbillMONTHLY!$A$37:$U$37,1,2))=IF(_xlfn.XLOOKUP($A104,INDIRECT("_"&amp;_xlfn.XLOOKUP(AP$2,WatchbillMONTHLY!$A$37:$U$37,OFFSET(WatchbillMONTHLY!$A$37:$U$37,1,2))),INDIRECT("_"&amp;_xlfn.XLOOKUP(AP$2,WatchbillMONTHLY!$A$37:$U$37,OFFSET(WatchbillMONTHLY!$A$37:$U$37,1,2))))=$A104,_xlfn.XLOOKUP(AP$2,WatchbillMONTHLY!$A$37:$U$37,OFFSET(WatchbillMONTHLY!$A$37:$U$37,1,2)),FALSE),TRUE,FALSE)),
IF(_xlfn.XLOOKUP(AP$2,WatchbillMONTHLY!$A$54:$U$54,OFFSET(WatchbillMONTHLY!$A$54:$U$54,1,2))=IF(_xlfn.XLOOKUP($A104,INDIRECT("_"&amp;_xlfn.XLOOKUP(AP$2,WatchbillMONTHLY!$A$54:$U$54,OFFSET(WatchbillMONTHLY!$A$54:$U$54,1,2))),INDIRECT("_"&amp;_xlfn.XLOOKUP(AP$2,WatchbillMONTHLY!$A$54:$U$54,OFFSET(WatchbillMONTHLY!$A$54:$U$54,1,2))))=$A104,_xlfn.XLOOKUP(AP$2,WatchbillMONTHLY!$A$54:$U$54,OFFSET(WatchbillMONTHLY!$A$54:$U$54,1,2)),FALSE),TRUE,FALSE)),
IF(_xlfn.XLOOKUP(AP$2,WatchbillMONTHLY!$A$71:$U$71,OFFSET(WatchbillMONTHLY!$A$71:$U$71,1,2))=IF(_xlfn.XLOOKUP($A104,INDIRECT("_"&amp;_xlfn.XLOOKUP(AP$2,WatchbillMONTHLY!$A$71:$U$71,OFFSET(WatchbillMONTHLY!$A$71:$U$71,1,2))),INDIRECT("_"&amp;_xlfn.XLOOKUP(AP$2,WatchbillMONTHLY!$A$71:$U$71,OFFSET(WatchbillMONTHLY!$A$71:$U$71,1,2))))=$A104,_xlfn.XLOOKUP(AP$2,WatchbillMONTHLY!$A$71:$U$71,OFFSET(WatchbillMONTHLY!$A$71:$U$71,1,2)),FALSE),TRUE,FALSE)),
IF(_xlfn.XLOOKUP(AP$2,WatchbillMONTHLY!$A$88:$U$88,OFFSET(WatchbillMONTHLY!$A$88:$U$88,1,2))=IF(_xlfn.XLOOKUP($A104,INDIRECT("_"&amp;_xlfn.XLOOKUP(AP$2,WatchbillMONTHLY!$A$88:$U$88,OFFSET(WatchbillMONTHLY!$A$88:$U$88,1,2))),INDIRECT("_"&amp;_xlfn.XLOOKUP(AP$2,WatchbillMONTHLY!$A$88:$U$88,OFFSET(WatchbillMONTHLY!$A$88:$U$88,1,2))))=$A104,_xlfn.XLOOKUP(AP$2,WatchbillMONTHLY!$A$88:$U$88,OFFSET(WatchbillMONTHLY!$A$88:$U$88,1,2)),FALSE),TRUE,FALSE)),
FALSE),FALSE)</f>
        <v>0</v>
      </c>
      <c r="AQ104" s="209" t="b" cm="1">
        <f t="array" aca="1" ref="AQ104" ca="1">IF(AND($A104 &gt; 0, J104 &gt; 0,AQ$2&lt;MiscFormulas!$A$5+1),
_xlfn.IFNA(
_xlfn.IFNA(
_xlfn.IFNA(
_xlfn.IFNA(
_xlfn.IFNA(
_xlfn.IFNA(
IF(_xlfn.XLOOKUP(AQ$2,WatchbillMONTHLY!$A$3:$U$3,OFFSET(WatchbillMONTHLY!$A$3:$U$3,1,2))=IF(_xlfn.XLOOKUP($A104,INDIRECT("_"&amp;_xlfn.XLOOKUP(AQ$2,WatchbillMONTHLY!$A$3:$U$3,OFFSET(WatchbillMONTHLY!$A$3:$U$3,1,2))),INDIRECT("_"&amp;_xlfn.XLOOKUP(AQ$2,WatchbillMONTHLY!$A$3:$U$3,OFFSET(WatchbillMONTHLY!$A$3:$U$3,1,2))))=$A104,_xlfn.XLOOKUP(AQ$2,WatchbillMONTHLY!$A$3:$U$3,OFFSET(WatchbillMONTHLY!$A$3:$U$3,1,2)),FALSE),TRUE,FALSE),
IF(_xlfn.XLOOKUP(AQ$2,WatchbillMONTHLY!$A$20:$U$20,OFFSET(WatchbillMONTHLY!$A$20:$U$20,1,2))=IF(_xlfn.XLOOKUP($A104,INDIRECT("_"&amp;_xlfn.XLOOKUP(AQ$2,WatchbillMONTHLY!$A$20:$U$20,OFFSET(WatchbillMONTHLY!$A$20:$U$20,1,2))),INDIRECT("_"&amp;_xlfn.XLOOKUP(AQ$2,WatchbillMONTHLY!$A$20:$U$20,OFFSET(WatchbillMONTHLY!$A$20:$U$20,1,2))))=$A104,_xlfn.XLOOKUP(AQ$2,WatchbillMONTHLY!$A$20:$U$20,OFFSET(WatchbillMONTHLY!$A$20:$U$20,1,2)),FALSE),TRUE,FALSE)),
IF(_xlfn.XLOOKUP(AQ$2,WatchbillMONTHLY!$A$37:$U$37,OFFSET(WatchbillMONTHLY!$A$37:$U$37,1,2))=IF(_xlfn.XLOOKUP($A104,INDIRECT("_"&amp;_xlfn.XLOOKUP(AQ$2,WatchbillMONTHLY!$A$37:$U$37,OFFSET(WatchbillMONTHLY!$A$37:$U$37,1,2))),INDIRECT("_"&amp;_xlfn.XLOOKUP(AQ$2,WatchbillMONTHLY!$A$37:$U$37,OFFSET(WatchbillMONTHLY!$A$37:$U$37,1,2))))=$A104,_xlfn.XLOOKUP(AQ$2,WatchbillMONTHLY!$A$37:$U$37,OFFSET(WatchbillMONTHLY!$A$37:$U$37,1,2)),FALSE),TRUE,FALSE)),
IF(_xlfn.XLOOKUP(AQ$2,WatchbillMONTHLY!$A$54:$U$54,OFFSET(WatchbillMONTHLY!$A$54:$U$54,1,2))=IF(_xlfn.XLOOKUP($A104,INDIRECT("_"&amp;_xlfn.XLOOKUP(AQ$2,WatchbillMONTHLY!$A$54:$U$54,OFFSET(WatchbillMONTHLY!$A$54:$U$54,1,2))),INDIRECT("_"&amp;_xlfn.XLOOKUP(AQ$2,WatchbillMONTHLY!$A$54:$U$54,OFFSET(WatchbillMONTHLY!$A$54:$U$54,1,2))))=$A104,_xlfn.XLOOKUP(AQ$2,WatchbillMONTHLY!$A$54:$U$54,OFFSET(WatchbillMONTHLY!$A$54:$U$54,1,2)),FALSE),TRUE,FALSE)),
IF(_xlfn.XLOOKUP(AQ$2,WatchbillMONTHLY!$A$71:$U$71,OFFSET(WatchbillMONTHLY!$A$71:$U$71,1,2))=IF(_xlfn.XLOOKUP($A104,INDIRECT("_"&amp;_xlfn.XLOOKUP(AQ$2,WatchbillMONTHLY!$A$71:$U$71,OFFSET(WatchbillMONTHLY!$A$71:$U$71,1,2))),INDIRECT("_"&amp;_xlfn.XLOOKUP(AQ$2,WatchbillMONTHLY!$A$71:$U$71,OFFSET(WatchbillMONTHLY!$A$71:$U$71,1,2))))=$A104,_xlfn.XLOOKUP(AQ$2,WatchbillMONTHLY!$A$71:$U$71,OFFSET(WatchbillMONTHLY!$A$71:$U$71,1,2)),FALSE),TRUE,FALSE)),
IF(_xlfn.XLOOKUP(AQ$2,WatchbillMONTHLY!$A$88:$U$88,OFFSET(WatchbillMONTHLY!$A$88:$U$88,1,2))=IF(_xlfn.XLOOKUP($A104,INDIRECT("_"&amp;_xlfn.XLOOKUP(AQ$2,WatchbillMONTHLY!$A$88:$U$88,OFFSET(WatchbillMONTHLY!$A$88:$U$88,1,2))),INDIRECT("_"&amp;_xlfn.XLOOKUP(AQ$2,WatchbillMONTHLY!$A$88:$U$88,OFFSET(WatchbillMONTHLY!$A$88:$U$88,1,2))))=$A104,_xlfn.XLOOKUP(AQ$2,WatchbillMONTHLY!$A$88:$U$88,OFFSET(WatchbillMONTHLY!$A$88:$U$88,1,2)),FALSE),TRUE,FALSE)),
FALSE),FALSE)</f>
        <v>0</v>
      </c>
      <c r="AR104" s="209" t="b" cm="1">
        <f t="array" aca="1" ref="AR104" ca="1">IF(AND($A104 &gt; 0, K104 &gt; 0,AR$2&lt;MiscFormulas!$A$5+1),
_xlfn.IFNA(
_xlfn.IFNA(
_xlfn.IFNA(
_xlfn.IFNA(
_xlfn.IFNA(
_xlfn.IFNA(
IF(_xlfn.XLOOKUP(AR$2,WatchbillMONTHLY!$A$3:$U$3,OFFSET(WatchbillMONTHLY!$A$3:$U$3,1,2))=IF(_xlfn.XLOOKUP($A104,INDIRECT("_"&amp;_xlfn.XLOOKUP(AR$2,WatchbillMONTHLY!$A$3:$U$3,OFFSET(WatchbillMONTHLY!$A$3:$U$3,1,2))),INDIRECT("_"&amp;_xlfn.XLOOKUP(AR$2,WatchbillMONTHLY!$A$3:$U$3,OFFSET(WatchbillMONTHLY!$A$3:$U$3,1,2))))=$A104,_xlfn.XLOOKUP(AR$2,WatchbillMONTHLY!$A$3:$U$3,OFFSET(WatchbillMONTHLY!$A$3:$U$3,1,2)),FALSE),TRUE,FALSE),
IF(_xlfn.XLOOKUP(AR$2,WatchbillMONTHLY!$A$20:$U$20,OFFSET(WatchbillMONTHLY!$A$20:$U$20,1,2))=IF(_xlfn.XLOOKUP($A104,INDIRECT("_"&amp;_xlfn.XLOOKUP(AR$2,WatchbillMONTHLY!$A$20:$U$20,OFFSET(WatchbillMONTHLY!$A$20:$U$20,1,2))),INDIRECT("_"&amp;_xlfn.XLOOKUP(AR$2,WatchbillMONTHLY!$A$20:$U$20,OFFSET(WatchbillMONTHLY!$A$20:$U$20,1,2))))=$A104,_xlfn.XLOOKUP(AR$2,WatchbillMONTHLY!$A$20:$U$20,OFFSET(WatchbillMONTHLY!$A$20:$U$20,1,2)),FALSE),TRUE,FALSE)),
IF(_xlfn.XLOOKUP(AR$2,WatchbillMONTHLY!$A$37:$U$37,OFFSET(WatchbillMONTHLY!$A$37:$U$37,1,2))=IF(_xlfn.XLOOKUP($A104,INDIRECT("_"&amp;_xlfn.XLOOKUP(AR$2,WatchbillMONTHLY!$A$37:$U$37,OFFSET(WatchbillMONTHLY!$A$37:$U$37,1,2))),INDIRECT("_"&amp;_xlfn.XLOOKUP(AR$2,WatchbillMONTHLY!$A$37:$U$37,OFFSET(WatchbillMONTHLY!$A$37:$U$37,1,2))))=$A104,_xlfn.XLOOKUP(AR$2,WatchbillMONTHLY!$A$37:$U$37,OFFSET(WatchbillMONTHLY!$A$37:$U$37,1,2)),FALSE),TRUE,FALSE)),
IF(_xlfn.XLOOKUP(AR$2,WatchbillMONTHLY!$A$54:$U$54,OFFSET(WatchbillMONTHLY!$A$54:$U$54,1,2))=IF(_xlfn.XLOOKUP($A104,INDIRECT("_"&amp;_xlfn.XLOOKUP(AR$2,WatchbillMONTHLY!$A$54:$U$54,OFFSET(WatchbillMONTHLY!$A$54:$U$54,1,2))),INDIRECT("_"&amp;_xlfn.XLOOKUP(AR$2,WatchbillMONTHLY!$A$54:$U$54,OFFSET(WatchbillMONTHLY!$A$54:$U$54,1,2))))=$A104,_xlfn.XLOOKUP(AR$2,WatchbillMONTHLY!$A$54:$U$54,OFFSET(WatchbillMONTHLY!$A$54:$U$54,1,2)),FALSE),TRUE,FALSE)),
IF(_xlfn.XLOOKUP(AR$2,WatchbillMONTHLY!$A$71:$U$71,OFFSET(WatchbillMONTHLY!$A$71:$U$71,1,2))=IF(_xlfn.XLOOKUP($A104,INDIRECT("_"&amp;_xlfn.XLOOKUP(AR$2,WatchbillMONTHLY!$A$71:$U$71,OFFSET(WatchbillMONTHLY!$A$71:$U$71,1,2))),INDIRECT("_"&amp;_xlfn.XLOOKUP(AR$2,WatchbillMONTHLY!$A$71:$U$71,OFFSET(WatchbillMONTHLY!$A$71:$U$71,1,2))))=$A104,_xlfn.XLOOKUP(AR$2,WatchbillMONTHLY!$A$71:$U$71,OFFSET(WatchbillMONTHLY!$A$71:$U$71,1,2)),FALSE),TRUE,FALSE)),
IF(_xlfn.XLOOKUP(AR$2,WatchbillMONTHLY!$A$88:$U$88,OFFSET(WatchbillMONTHLY!$A$88:$U$88,1,2))=IF(_xlfn.XLOOKUP($A104,INDIRECT("_"&amp;_xlfn.XLOOKUP(AR$2,WatchbillMONTHLY!$A$88:$U$88,OFFSET(WatchbillMONTHLY!$A$88:$U$88,1,2))),INDIRECT("_"&amp;_xlfn.XLOOKUP(AR$2,WatchbillMONTHLY!$A$88:$U$88,OFFSET(WatchbillMONTHLY!$A$88:$U$88,1,2))))=$A104,_xlfn.XLOOKUP(AR$2,WatchbillMONTHLY!$A$88:$U$88,OFFSET(WatchbillMONTHLY!$A$88:$U$88,1,2)),FALSE),TRUE,FALSE)),
FALSE),FALSE)</f>
        <v>0</v>
      </c>
      <c r="AS104" s="209" t="b" cm="1">
        <f t="array" aca="1" ref="AS104" ca="1">IF(AND($A104 &gt; 0, L104 &gt; 0,AS$2&lt;MiscFormulas!$A$5+1),
_xlfn.IFNA(
_xlfn.IFNA(
_xlfn.IFNA(
_xlfn.IFNA(
_xlfn.IFNA(
_xlfn.IFNA(
IF(_xlfn.XLOOKUP(AS$2,WatchbillMONTHLY!$A$3:$U$3,OFFSET(WatchbillMONTHLY!$A$3:$U$3,1,2))=IF(_xlfn.XLOOKUP($A104,INDIRECT("_"&amp;_xlfn.XLOOKUP(AS$2,WatchbillMONTHLY!$A$3:$U$3,OFFSET(WatchbillMONTHLY!$A$3:$U$3,1,2))),INDIRECT("_"&amp;_xlfn.XLOOKUP(AS$2,WatchbillMONTHLY!$A$3:$U$3,OFFSET(WatchbillMONTHLY!$A$3:$U$3,1,2))))=$A104,_xlfn.XLOOKUP(AS$2,WatchbillMONTHLY!$A$3:$U$3,OFFSET(WatchbillMONTHLY!$A$3:$U$3,1,2)),FALSE),TRUE,FALSE),
IF(_xlfn.XLOOKUP(AS$2,WatchbillMONTHLY!$A$20:$U$20,OFFSET(WatchbillMONTHLY!$A$20:$U$20,1,2))=IF(_xlfn.XLOOKUP($A104,INDIRECT("_"&amp;_xlfn.XLOOKUP(AS$2,WatchbillMONTHLY!$A$20:$U$20,OFFSET(WatchbillMONTHLY!$A$20:$U$20,1,2))),INDIRECT("_"&amp;_xlfn.XLOOKUP(AS$2,WatchbillMONTHLY!$A$20:$U$20,OFFSET(WatchbillMONTHLY!$A$20:$U$20,1,2))))=$A104,_xlfn.XLOOKUP(AS$2,WatchbillMONTHLY!$A$20:$U$20,OFFSET(WatchbillMONTHLY!$A$20:$U$20,1,2)),FALSE),TRUE,FALSE)),
IF(_xlfn.XLOOKUP(AS$2,WatchbillMONTHLY!$A$37:$U$37,OFFSET(WatchbillMONTHLY!$A$37:$U$37,1,2))=IF(_xlfn.XLOOKUP($A104,INDIRECT("_"&amp;_xlfn.XLOOKUP(AS$2,WatchbillMONTHLY!$A$37:$U$37,OFFSET(WatchbillMONTHLY!$A$37:$U$37,1,2))),INDIRECT("_"&amp;_xlfn.XLOOKUP(AS$2,WatchbillMONTHLY!$A$37:$U$37,OFFSET(WatchbillMONTHLY!$A$37:$U$37,1,2))))=$A104,_xlfn.XLOOKUP(AS$2,WatchbillMONTHLY!$A$37:$U$37,OFFSET(WatchbillMONTHLY!$A$37:$U$37,1,2)),FALSE),TRUE,FALSE)),
IF(_xlfn.XLOOKUP(AS$2,WatchbillMONTHLY!$A$54:$U$54,OFFSET(WatchbillMONTHLY!$A$54:$U$54,1,2))=IF(_xlfn.XLOOKUP($A104,INDIRECT("_"&amp;_xlfn.XLOOKUP(AS$2,WatchbillMONTHLY!$A$54:$U$54,OFFSET(WatchbillMONTHLY!$A$54:$U$54,1,2))),INDIRECT("_"&amp;_xlfn.XLOOKUP(AS$2,WatchbillMONTHLY!$A$54:$U$54,OFFSET(WatchbillMONTHLY!$A$54:$U$54,1,2))))=$A104,_xlfn.XLOOKUP(AS$2,WatchbillMONTHLY!$A$54:$U$54,OFFSET(WatchbillMONTHLY!$A$54:$U$54,1,2)),FALSE),TRUE,FALSE)),
IF(_xlfn.XLOOKUP(AS$2,WatchbillMONTHLY!$A$71:$U$71,OFFSET(WatchbillMONTHLY!$A$71:$U$71,1,2))=IF(_xlfn.XLOOKUP($A104,INDIRECT("_"&amp;_xlfn.XLOOKUP(AS$2,WatchbillMONTHLY!$A$71:$U$71,OFFSET(WatchbillMONTHLY!$A$71:$U$71,1,2))),INDIRECT("_"&amp;_xlfn.XLOOKUP(AS$2,WatchbillMONTHLY!$A$71:$U$71,OFFSET(WatchbillMONTHLY!$A$71:$U$71,1,2))))=$A104,_xlfn.XLOOKUP(AS$2,WatchbillMONTHLY!$A$71:$U$71,OFFSET(WatchbillMONTHLY!$A$71:$U$71,1,2)),FALSE),TRUE,FALSE)),
IF(_xlfn.XLOOKUP(AS$2,WatchbillMONTHLY!$A$88:$U$88,OFFSET(WatchbillMONTHLY!$A$88:$U$88,1,2))=IF(_xlfn.XLOOKUP($A104,INDIRECT("_"&amp;_xlfn.XLOOKUP(AS$2,WatchbillMONTHLY!$A$88:$U$88,OFFSET(WatchbillMONTHLY!$A$88:$U$88,1,2))),INDIRECT("_"&amp;_xlfn.XLOOKUP(AS$2,WatchbillMONTHLY!$A$88:$U$88,OFFSET(WatchbillMONTHLY!$A$88:$U$88,1,2))))=$A104,_xlfn.XLOOKUP(AS$2,WatchbillMONTHLY!$A$88:$U$88,OFFSET(WatchbillMONTHLY!$A$88:$U$88,1,2)),FALSE),TRUE,FALSE)),
FALSE),FALSE)</f>
        <v>0</v>
      </c>
      <c r="AT104" s="209" t="b" cm="1">
        <f t="array" aca="1" ref="AT104" ca="1">IF(AND($A104 &gt; 0, M104 &gt; 0,AT$2&lt;MiscFormulas!$A$5+1),
_xlfn.IFNA(
_xlfn.IFNA(
_xlfn.IFNA(
_xlfn.IFNA(
_xlfn.IFNA(
_xlfn.IFNA(
IF(_xlfn.XLOOKUP(AT$2,WatchbillMONTHLY!$A$3:$U$3,OFFSET(WatchbillMONTHLY!$A$3:$U$3,1,2))=IF(_xlfn.XLOOKUP($A104,INDIRECT("_"&amp;_xlfn.XLOOKUP(AT$2,WatchbillMONTHLY!$A$3:$U$3,OFFSET(WatchbillMONTHLY!$A$3:$U$3,1,2))),INDIRECT("_"&amp;_xlfn.XLOOKUP(AT$2,WatchbillMONTHLY!$A$3:$U$3,OFFSET(WatchbillMONTHLY!$A$3:$U$3,1,2))))=$A104,_xlfn.XLOOKUP(AT$2,WatchbillMONTHLY!$A$3:$U$3,OFFSET(WatchbillMONTHLY!$A$3:$U$3,1,2)),FALSE),TRUE,FALSE),
IF(_xlfn.XLOOKUP(AT$2,WatchbillMONTHLY!$A$20:$U$20,OFFSET(WatchbillMONTHLY!$A$20:$U$20,1,2))=IF(_xlfn.XLOOKUP($A104,INDIRECT("_"&amp;_xlfn.XLOOKUP(AT$2,WatchbillMONTHLY!$A$20:$U$20,OFFSET(WatchbillMONTHLY!$A$20:$U$20,1,2))),INDIRECT("_"&amp;_xlfn.XLOOKUP(AT$2,WatchbillMONTHLY!$A$20:$U$20,OFFSET(WatchbillMONTHLY!$A$20:$U$20,1,2))))=$A104,_xlfn.XLOOKUP(AT$2,WatchbillMONTHLY!$A$20:$U$20,OFFSET(WatchbillMONTHLY!$A$20:$U$20,1,2)),FALSE),TRUE,FALSE)),
IF(_xlfn.XLOOKUP(AT$2,WatchbillMONTHLY!$A$37:$U$37,OFFSET(WatchbillMONTHLY!$A$37:$U$37,1,2))=IF(_xlfn.XLOOKUP($A104,INDIRECT("_"&amp;_xlfn.XLOOKUP(AT$2,WatchbillMONTHLY!$A$37:$U$37,OFFSET(WatchbillMONTHLY!$A$37:$U$37,1,2))),INDIRECT("_"&amp;_xlfn.XLOOKUP(AT$2,WatchbillMONTHLY!$A$37:$U$37,OFFSET(WatchbillMONTHLY!$A$37:$U$37,1,2))))=$A104,_xlfn.XLOOKUP(AT$2,WatchbillMONTHLY!$A$37:$U$37,OFFSET(WatchbillMONTHLY!$A$37:$U$37,1,2)),FALSE),TRUE,FALSE)),
IF(_xlfn.XLOOKUP(AT$2,WatchbillMONTHLY!$A$54:$U$54,OFFSET(WatchbillMONTHLY!$A$54:$U$54,1,2))=IF(_xlfn.XLOOKUP($A104,INDIRECT("_"&amp;_xlfn.XLOOKUP(AT$2,WatchbillMONTHLY!$A$54:$U$54,OFFSET(WatchbillMONTHLY!$A$54:$U$54,1,2))),INDIRECT("_"&amp;_xlfn.XLOOKUP(AT$2,WatchbillMONTHLY!$A$54:$U$54,OFFSET(WatchbillMONTHLY!$A$54:$U$54,1,2))))=$A104,_xlfn.XLOOKUP(AT$2,WatchbillMONTHLY!$A$54:$U$54,OFFSET(WatchbillMONTHLY!$A$54:$U$54,1,2)),FALSE),TRUE,FALSE)),
IF(_xlfn.XLOOKUP(AT$2,WatchbillMONTHLY!$A$71:$U$71,OFFSET(WatchbillMONTHLY!$A$71:$U$71,1,2))=IF(_xlfn.XLOOKUP($A104,INDIRECT("_"&amp;_xlfn.XLOOKUP(AT$2,WatchbillMONTHLY!$A$71:$U$71,OFFSET(WatchbillMONTHLY!$A$71:$U$71,1,2))),INDIRECT("_"&amp;_xlfn.XLOOKUP(AT$2,WatchbillMONTHLY!$A$71:$U$71,OFFSET(WatchbillMONTHLY!$A$71:$U$71,1,2))))=$A104,_xlfn.XLOOKUP(AT$2,WatchbillMONTHLY!$A$71:$U$71,OFFSET(WatchbillMONTHLY!$A$71:$U$71,1,2)),FALSE),TRUE,FALSE)),
IF(_xlfn.XLOOKUP(AT$2,WatchbillMONTHLY!$A$88:$U$88,OFFSET(WatchbillMONTHLY!$A$88:$U$88,1,2))=IF(_xlfn.XLOOKUP($A104,INDIRECT("_"&amp;_xlfn.XLOOKUP(AT$2,WatchbillMONTHLY!$A$88:$U$88,OFFSET(WatchbillMONTHLY!$A$88:$U$88,1,2))),INDIRECT("_"&amp;_xlfn.XLOOKUP(AT$2,WatchbillMONTHLY!$A$88:$U$88,OFFSET(WatchbillMONTHLY!$A$88:$U$88,1,2))))=$A104,_xlfn.XLOOKUP(AT$2,WatchbillMONTHLY!$A$88:$U$88,OFFSET(WatchbillMONTHLY!$A$88:$U$88,1,2)),FALSE),TRUE,FALSE)),
FALSE),FALSE)</f>
        <v>0</v>
      </c>
      <c r="AU104" s="209" t="b" cm="1">
        <f t="array" aca="1" ref="AU104" ca="1">IF(AND($A104 &gt; 0, N104 &gt; 0,AU$2&lt;MiscFormulas!$A$5+1),
_xlfn.IFNA(
_xlfn.IFNA(
_xlfn.IFNA(
_xlfn.IFNA(
_xlfn.IFNA(
_xlfn.IFNA(
IF(_xlfn.XLOOKUP(AU$2,WatchbillMONTHLY!$A$3:$U$3,OFFSET(WatchbillMONTHLY!$A$3:$U$3,1,2))=IF(_xlfn.XLOOKUP($A104,INDIRECT("_"&amp;_xlfn.XLOOKUP(AU$2,WatchbillMONTHLY!$A$3:$U$3,OFFSET(WatchbillMONTHLY!$A$3:$U$3,1,2))),INDIRECT("_"&amp;_xlfn.XLOOKUP(AU$2,WatchbillMONTHLY!$A$3:$U$3,OFFSET(WatchbillMONTHLY!$A$3:$U$3,1,2))))=$A104,_xlfn.XLOOKUP(AU$2,WatchbillMONTHLY!$A$3:$U$3,OFFSET(WatchbillMONTHLY!$A$3:$U$3,1,2)),FALSE),TRUE,FALSE),
IF(_xlfn.XLOOKUP(AU$2,WatchbillMONTHLY!$A$20:$U$20,OFFSET(WatchbillMONTHLY!$A$20:$U$20,1,2))=IF(_xlfn.XLOOKUP($A104,INDIRECT("_"&amp;_xlfn.XLOOKUP(AU$2,WatchbillMONTHLY!$A$20:$U$20,OFFSET(WatchbillMONTHLY!$A$20:$U$20,1,2))),INDIRECT("_"&amp;_xlfn.XLOOKUP(AU$2,WatchbillMONTHLY!$A$20:$U$20,OFFSET(WatchbillMONTHLY!$A$20:$U$20,1,2))))=$A104,_xlfn.XLOOKUP(AU$2,WatchbillMONTHLY!$A$20:$U$20,OFFSET(WatchbillMONTHLY!$A$20:$U$20,1,2)),FALSE),TRUE,FALSE)),
IF(_xlfn.XLOOKUP(AU$2,WatchbillMONTHLY!$A$37:$U$37,OFFSET(WatchbillMONTHLY!$A$37:$U$37,1,2))=IF(_xlfn.XLOOKUP($A104,INDIRECT("_"&amp;_xlfn.XLOOKUP(AU$2,WatchbillMONTHLY!$A$37:$U$37,OFFSET(WatchbillMONTHLY!$A$37:$U$37,1,2))),INDIRECT("_"&amp;_xlfn.XLOOKUP(AU$2,WatchbillMONTHLY!$A$37:$U$37,OFFSET(WatchbillMONTHLY!$A$37:$U$37,1,2))))=$A104,_xlfn.XLOOKUP(AU$2,WatchbillMONTHLY!$A$37:$U$37,OFFSET(WatchbillMONTHLY!$A$37:$U$37,1,2)),FALSE),TRUE,FALSE)),
IF(_xlfn.XLOOKUP(AU$2,WatchbillMONTHLY!$A$54:$U$54,OFFSET(WatchbillMONTHLY!$A$54:$U$54,1,2))=IF(_xlfn.XLOOKUP($A104,INDIRECT("_"&amp;_xlfn.XLOOKUP(AU$2,WatchbillMONTHLY!$A$54:$U$54,OFFSET(WatchbillMONTHLY!$A$54:$U$54,1,2))),INDIRECT("_"&amp;_xlfn.XLOOKUP(AU$2,WatchbillMONTHLY!$A$54:$U$54,OFFSET(WatchbillMONTHLY!$A$54:$U$54,1,2))))=$A104,_xlfn.XLOOKUP(AU$2,WatchbillMONTHLY!$A$54:$U$54,OFFSET(WatchbillMONTHLY!$A$54:$U$54,1,2)),FALSE),TRUE,FALSE)),
IF(_xlfn.XLOOKUP(AU$2,WatchbillMONTHLY!$A$71:$U$71,OFFSET(WatchbillMONTHLY!$A$71:$U$71,1,2))=IF(_xlfn.XLOOKUP($A104,INDIRECT("_"&amp;_xlfn.XLOOKUP(AU$2,WatchbillMONTHLY!$A$71:$U$71,OFFSET(WatchbillMONTHLY!$A$71:$U$71,1,2))),INDIRECT("_"&amp;_xlfn.XLOOKUP(AU$2,WatchbillMONTHLY!$A$71:$U$71,OFFSET(WatchbillMONTHLY!$A$71:$U$71,1,2))))=$A104,_xlfn.XLOOKUP(AU$2,WatchbillMONTHLY!$A$71:$U$71,OFFSET(WatchbillMONTHLY!$A$71:$U$71,1,2)),FALSE),TRUE,FALSE)),
IF(_xlfn.XLOOKUP(AU$2,WatchbillMONTHLY!$A$88:$U$88,OFFSET(WatchbillMONTHLY!$A$88:$U$88,1,2))=IF(_xlfn.XLOOKUP($A104,INDIRECT("_"&amp;_xlfn.XLOOKUP(AU$2,WatchbillMONTHLY!$A$88:$U$88,OFFSET(WatchbillMONTHLY!$A$88:$U$88,1,2))),INDIRECT("_"&amp;_xlfn.XLOOKUP(AU$2,WatchbillMONTHLY!$A$88:$U$88,OFFSET(WatchbillMONTHLY!$A$88:$U$88,1,2))))=$A104,_xlfn.XLOOKUP(AU$2,WatchbillMONTHLY!$A$88:$U$88,OFFSET(WatchbillMONTHLY!$A$88:$U$88,1,2)),FALSE),TRUE,FALSE)),
FALSE),FALSE)</f>
        <v>0</v>
      </c>
      <c r="AV104" s="209" t="b" cm="1">
        <f t="array" aca="1" ref="AV104" ca="1">IF(AND($A104 &gt; 0, O104 &gt; 0,AV$2&lt;MiscFormulas!$A$5+1),
_xlfn.IFNA(
_xlfn.IFNA(
_xlfn.IFNA(
_xlfn.IFNA(
_xlfn.IFNA(
_xlfn.IFNA(
IF(_xlfn.XLOOKUP(AV$2,WatchbillMONTHLY!$A$3:$U$3,OFFSET(WatchbillMONTHLY!$A$3:$U$3,1,2))=IF(_xlfn.XLOOKUP($A104,INDIRECT("_"&amp;_xlfn.XLOOKUP(AV$2,WatchbillMONTHLY!$A$3:$U$3,OFFSET(WatchbillMONTHLY!$A$3:$U$3,1,2))),INDIRECT("_"&amp;_xlfn.XLOOKUP(AV$2,WatchbillMONTHLY!$A$3:$U$3,OFFSET(WatchbillMONTHLY!$A$3:$U$3,1,2))))=$A104,_xlfn.XLOOKUP(AV$2,WatchbillMONTHLY!$A$3:$U$3,OFFSET(WatchbillMONTHLY!$A$3:$U$3,1,2)),FALSE),TRUE,FALSE),
IF(_xlfn.XLOOKUP(AV$2,WatchbillMONTHLY!$A$20:$U$20,OFFSET(WatchbillMONTHLY!$A$20:$U$20,1,2))=IF(_xlfn.XLOOKUP($A104,INDIRECT("_"&amp;_xlfn.XLOOKUP(AV$2,WatchbillMONTHLY!$A$20:$U$20,OFFSET(WatchbillMONTHLY!$A$20:$U$20,1,2))),INDIRECT("_"&amp;_xlfn.XLOOKUP(AV$2,WatchbillMONTHLY!$A$20:$U$20,OFFSET(WatchbillMONTHLY!$A$20:$U$20,1,2))))=$A104,_xlfn.XLOOKUP(AV$2,WatchbillMONTHLY!$A$20:$U$20,OFFSET(WatchbillMONTHLY!$A$20:$U$20,1,2)),FALSE),TRUE,FALSE)),
IF(_xlfn.XLOOKUP(AV$2,WatchbillMONTHLY!$A$37:$U$37,OFFSET(WatchbillMONTHLY!$A$37:$U$37,1,2))=IF(_xlfn.XLOOKUP($A104,INDIRECT("_"&amp;_xlfn.XLOOKUP(AV$2,WatchbillMONTHLY!$A$37:$U$37,OFFSET(WatchbillMONTHLY!$A$37:$U$37,1,2))),INDIRECT("_"&amp;_xlfn.XLOOKUP(AV$2,WatchbillMONTHLY!$A$37:$U$37,OFFSET(WatchbillMONTHLY!$A$37:$U$37,1,2))))=$A104,_xlfn.XLOOKUP(AV$2,WatchbillMONTHLY!$A$37:$U$37,OFFSET(WatchbillMONTHLY!$A$37:$U$37,1,2)),FALSE),TRUE,FALSE)),
IF(_xlfn.XLOOKUP(AV$2,WatchbillMONTHLY!$A$54:$U$54,OFFSET(WatchbillMONTHLY!$A$54:$U$54,1,2))=IF(_xlfn.XLOOKUP($A104,INDIRECT("_"&amp;_xlfn.XLOOKUP(AV$2,WatchbillMONTHLY!$A$54:$U$54,OFFSET(WatchbillMONTHLY!$A$54:$U$54,1,2))),INDIRECT("_"&amp;_xlfn.XLOOKUP(AV$2,WatchbillMONTHLY!$A$54:$U$54,OFFSET(WatchbillMONTHLY!$A$54:$U$54,1,2))))=$A104,_xlfn.XLOOKUP(AV$2,WatchbillMONTHLY!$A$54:$U$54,OFFSET(WatchbillMONTHLY!$A$54:$U$54,1,2)),FALSE),TRUE,FALSE)),
IF(_xlfn.XLOOKUP(AV$2,WatchbillMONTHLY!$A$71:$U$71,OFFSET(WatchbillMONTHLY!$A$71:$U$71,1,2))=IF(_xlfn.XLOOKUP($A104,INDIRECT("_"&amp;_xlfn.XLOOKUP(AV$2,WatchbillMONTHLY!$A$71:$U$71,OFFSET(WatchbillMONTHLY!$A$71:$U$71,1,2))),INDIRECT("_"&amp;_xlfn.XLOOKUP(AV$2,WatchbillMONTHLY!$A$71:$U$71,OFFSET(WatchbillMONTHLY!$A$71:$U$71,1,2))))=$A104,_xlfn.XLOOKUP(AV$2,WatchbillMONTHLY!$A$71:$U$71,OFFSET(WatchbillMONTHLY!$A$71:$U$71,1,2)),FALSE),TRUE,FALSE)),
IF(_xlfn.XLOOKUP(AV$2,WatchbillMONTHLY!$A$88:$U$88,OFFSET(WatchbillMONTHLY!$A$88:$U$88,1,2))=IF(_xlfn.XLOOKUP($A104,INDIRECT("_"&amp;_xlfn.XLOOKUP(AV$2,WatchbillMONTHLY!$A$88:$U$88,OFFSET(WatchbillMONTHLY!$A$88:$U$88,1,2))),INDIRECT("_"&amp;_xlfn.XLOOKUP(AV$2,WatchbillMONTHLY!$A$88:$U$88,OFFSET(WatchbillMONTHLY!$A$88:$U$88,1,2))))=$A104,_xlfn.XLOOKUP(AV$2,WatchbillMONTHLY!$A$88:$U$88,OFFSET(WatchbillMONTHLY!$A$88:$U$88,1,2)),FALSE),TRUE,FALSE)),
FALSE),FALSE)</f>
        <v>0</v>
      </c>
      <c r="AW104" s="209" t="b" cm="1">
        <f t="array" aca="1" ref="AW104" ca="1">IF(AND($A104 &gt; 0, P104 &gt; 0,AW$2&lt;MiscFormulas!$A$5+1),
_xlfn.IFNA(
_xlfn.IFNA(
_xlfn.IFNA(
_xlfn.IFNA(
_xlfn.IFNA(
_xlfn.IFNA(
IF(_xlfn.XLOOKUP(AW$2,WatchbillMONTHLY!$A$3:$U$3,OFFSET(WatchbillMONTHLY!$A$3:$U$3,1,2))=IF(_xlfn.XLOOKUP($A104,INDIRECT("_"&amp;_xlfn.XLOOKUP(AW$2,WatchbillMONTHLY!$A$3:$U$3,OFFSET(WatchbillMONTHLY!$A$3:$U$3,1,2))),INDIRECT("_"&amp;_xlfn.XLOOKUP(AW$2,WatchbillMONTHLY!$A$3:$U$3,OFFSET(WatchbillMONTHLY!$A$3:$U$3,1,2))))=$A104,_xlfn.XLOOKUP(AW$2,WatchbillMONTHLY!$A$3:$U$3,OFFSET(WatchbillMONTHLY!$A$3:$U$3,1,2)),FALSE),TRUE,FALSE),
IF(_xlfn.XLOOKUP(AW$2,WatchbillMONTHLY!$A$20:$U$20,OFFSET(WatchbillMONTHLY!$A$20:$U$20,1,2))=IF(_xlfn.XLOOKUP($A104,INDIRECT("_"&amp;_xlfn.XLOOKUP(AW$2,WatchbillMONTHLY!$A$20:$U$20,OFFSET(WatchbillMONTHLY!$A$20:$U$20,1,2))),INDIRECT("_"&amp;_xlfn.XLOOKUP(AW$2,WatchbillMONTHLY!$A$20:$U$20,OFFSET(WatchbillMONTHLY!$A$20:$U$20,1,2))))=$A104,_xlfn.XLOOKUP(AW$2,WatchbillMONTHLY!$A$20:$U$20,OFFSET(WatchbillMONTHLY!$A$20:$U$20,1,2)),FALSE),TRUE,FALSE)),
IF(_xlfn.XLOOKUP(AW$2,WatchbillMONTHLY!$A$37:$U$37,OFFSET(WatchbillMONTHLY!$A$37:$U$37,1,2))=IF(_xlfn.XLOOKUP($A104,INDIRECT("_"&amp;_xlfn.XLOOKUP(AW$2,WatchbillMONTHLY!$A$37:$U$37,OFFSET(WatchbillMONTHLY!$A$37:$U$37,1,2))),INDIRECT("_"&amp;_xlfn.XLOOKUP(AW$2,WatchbillMONTHLY!$A$37:$U$37,OFFSET(WatchbillMONTHLY!$A$37:$U$37,1,2))))=$A104,_xlfn.XLOOKUP(AW$2,WatchbillMONTHLY!$A$37:$U$37,OFFSET(WatchbillMONTHLY!$A$37:$U$37,1,2)),FALSE),TRUE,FALSE)),
IF(_xlfn.XLOOKUP(AW$2,WatchbillMONTHLY!$A$54:$U$54,OFFSET(WatchbillMONTHLY!$A$54:$U$54,1,2))=IF(_xlfn.XLOOKUP($A104,INDIRECT("_"&amp;_xlfn.XLOOKUP(AW$2,WatchbillMONTHLY!$A$54:$U$54,OFFSET(WatchbillMONTHLY!$A$54:$U$54,1,2))),INDIRECT("_"&amp;_xlfn.XLOOKUP(AW$2,WatchbillMONTHLY!$A$54:$U$54,OFFSET(WatchbillMONTHLY!$A$54:$U$54,1,2))))=$A104,_xlfn.XLOOKUP(AW$2,WatchbillMONTHLY!$A$54:$U$54,OFFSET(WatchbillMONTHLY!$A$54:$U$54,1,2)),FALSE),TRUE,FALSE)),
IF(_xlfn.XLOOKUP(AW$2,WatchbillMONTHLY!$A$71:$U$71,OFFSET(WatchbillMONTHLY!$A$71:$U$71,1,2))=IF(_xlfn.XLOOKUP($A104,INDIRECT("_"&amp;_xlfn.XLOOKUP(AW$2,WatchbillMONTHLY!$A$71:$U$71,OFFSET(WatchbillMONTHLY!$A$71:$U$71,1,2))),INDIRECT("_"&amp;_xlfn.XLOOKUP(AW$2,WatchbillMONTHLY!$A$71:$U$71,OFFSET(WatchbillMONTHLY!$A$71:$U$71,1,2))))=$A104,_xlfn.XLOOKUP(AW$2,WatchbillMONTHLY!$A$71:$U$71,OFFSET(WatchbillMONTHLY!$A$71:$U$71,1,2)),FALSE),TRUE,FALSE)),
IF(_xlfn.XLOOKUP(AW$2,WatchbillMONTHLY!$A$88:$U$88,OFFSET(WatchbillMONTHLY!$A$88:$U$88,1,2))=IF(_xlfn.XLOOKUP($A104,INDIRECT("_"&amp;_xlfn.XLOOKUP(AW$2,WatchbillMONTHLY!$A$88:$U$88,OFFSET(WatchbillMONTHLY!$A$88:$U$88,1,2))),INDIRECT("_"&amp;_xlfn.XLOOKUP(AW$2,WatchbillMONTHLY!$A$88:$U$88,OFFSET(WatchbillMONTHLY!$A$88:$U$88,1,2))))=$A104,_xlfn.XLOOKUP(AW$2,WatchbillMONTHLY!$A$88:$U$88,OFFSET(WatchbillMONTHLY!$A$88:$U$88,1,2)),FALSE),TRUE,FALSE)),
FALSE),FALSE)</f>
        <v>0</v>
      </c>
      <c r="AX104" s="209" t="b" cm="1">
        <f t="array" aca="1" ref="AX104" ca="1">IF(AND($A104 &gt; 0, Q104 &gt; 0,AX$2&lt;MiscFormulas!$A$5+1),
_xlfn.IFNA(
_xlfn.IFNA(
_xlfn.IFNA(
_xlfn.IFNA(
_xlfn.IFNA(
_xlfn.IFNA(
IF(_xlfn.XLOOKUP(AX$2,WatchbillMONTHLY!$A$3:$U$3,OFFSET(WatchbillMONTHLY!$A$3:$U$3,1,2))=IF(_xlfn.XLOOKUP($A104,INDIRECT("_"&amp;_xlfn.XLOOKUP(AX$2,WatchbillMONTHLY!$A$3:$U$3,OFFSET(WatchbillMONTHLY!$A$3:$U$3,1,2))),INDIRECT("_"&amp;_xlfn.XLOOKUP(AX$2,WatchbillMONTHLY!$A$3:$U$3,OFFSET(WatchbillMONTHLY!$A$3:$U$3,1,2))))=$A104,_xlfn.XLOOKUP(AX$2,WatchbillMONTHLY!$A$3:$U$3,OFFSET(WatchbillMONTHLY!$A$3:$U$3,1,2)),FALSE),TRUE,FALSE),
IF(_xlfn.XLOOKUP(AX$2,WatchbillMONTHLY!$A$20:$U$20,OFFSET(WatchbillMONTHLY!$A$20:$U$20,1,2))=IF(_xlfn.XLOOKUP($A104,INDIRECT("_"&amp;_xlfn.XLOOKUP(AX$2,WatchbillMONTHLY!$A$20:$U$20,OFFSET(WatchbillMONTHLY!$A$20:$U$20,1,2))),INDIRECT("_"&amp;_xlfn.XLOOKUP(AX$2,WatchbillMONTHLY!$A$20:$U$20,OFFSET(WatchbillMONTHLY!$A$20:$U$20,1,2))))=$A104,_xlfn.XLOOKUP(AX$2,WatchbillMONTHLY!$A$20:$U$20,OFFSET(WatchbillMONTHLY!$A$20:$U$20,1,2)),FALSE),TRUE,FALSE)),
IF(_xlfn.XLOOKUP(AX$2,WatchbillMONTHLY!$A$37:$U$37,OFFSET(WatchbillMONTHLY!$A$37:$U$37,1,2))=IF(_xlfn.XLOOKUP($A104,INDIRECT("_"&amp;_xlfn.XLOOKUP(AX$2,WatchbillMONTHLY!$A$37:$U$37,OFFSET(WatchbillMONTHLY!$A$37:$U$37,1,2))),INDIRECT("_"&amp;_xlfn.XLOOKUP(AX$2,WatchbillMONTHLY!$A$37:$U$37,OFFSET(WatchbillMONTHLY!$A$37:$U$37,1,2))))=$A104,_xlfn.XLOOKUP(AX$2,WatchbillMONTHLY!$A$37:$U$37,OFFSET(WatchbillMONTHLY!$A$37:$U$37,1,2)),FALSE),TRUE,FALSE)),
IF(_xlfn.XLOOKUP(AX$2,WatchbillMONTHLY!$A$54:$U$54,OFFSET(WatchbillMONTHLY!$A$54:$U$54,1,2))=IF(_xlfn.XLOOKUP($A104,INDIRECT("_"&amp;_xlfn.XLOOKUP(AX$2,WatchbillMONTHLY!$A$54:$U$54,OFFSET(WatchbillMONTHLY!$A$54:$U$54,1,2))),INDIRECT("_"&amp;_xlfn.XLOOKUP(AX$2,WatchbillMONTHLY!$A$54:$U$54,OFFSET(WatchbillMONTHLY!$A$54:$U$54,1,2))))=$A104,_xlfn.XLOOKUP(AX$2,WatchbillMONTHLY!$A$54:$U$54,OFFSET(WatchbillMONTHLY!$A$54:$U$54,1,2)),FALSE),TRUE,FALSE)),
IF(_xlfn.XLOOKUP(AX$2,WatchbillMONTHLY!$A$71:$U$71,OFFSET(WatchbillMONTHLY!$A$71:$U$71,1,2))=IF(_xlfn.XLOOKUP($A104,INDIRECT("_"&amp;_xlfn.XLOOKUP(AX$2,WatchbillMONTHLY!$A$71:$U$71,OFFSET(WatchbillMONTHLY!$A$71:$U$71,1,2))),INDIRECT("_"&amp;_xlfn.XLOOKUP(AX$2,WatchbillMONTHLY!$A$71:$U$71,OFFSET(WatchbillMONTHLY!$A$71:$U$71,1,2))))=$A104,_xlfn.XLOOKUP(AX$2,WatchbillMONTHLY!$A$71:$U$71,OFFSET(WatchbillMONTHLY!$A$71:$U$71,1,2)),FALSE),TRUE,FALSE)),
IF(_xlfn.XLOOKUP(AX$2,WatchbillMONTHLY!$A$88:$U$88,OFFSET(WatchbillMONTHLY!$A$88:$U$88,1,2))=IF(_xlfn.XLOOKUP($A104,INDIRECT("_"&amp;_xlfn.XLOOKUP(AX$2,WatchbillMONTHLY!$A$88:$U$88,OFFSET(WatchbillMONTHLY!$A$88:$U$88,1,2))),INDIRECT("_"&amp;_xlfn.XLOOKUP(AX$2,WatchbillMONTHLY!$A$88:$U$88,OFFSET(WatchbillMONTHLY!$A$88:$U$88,1,2))))=$A104,_xlfn.XLOOKUP(AX$2,WatchbillMONTHLY!$A$88:$U$88,OFFSET(WatchbillMONTHLY!$A$88:$U$88,1,2)),FALSE),TRUE,FALSE)),
FALSE),FALSE)</f>
        <v>0</v>
      </c>
      <c r="AY104" s="209" t="b" cm="1">
        <f t="array" aca="1" ref="AY104" ca="1">IF(AND($A104 &gt; 0, R104 &gt; 0,AY$2&lt;MiscFormulas!$A$5+1),
_xlfn.IFNA(
_xlfn.IFNA(
_xlfn.IFNA(
_xlfn.IFNA(
_xlfn.IFNA(
_xlfn.IFNA(
IF(_xlfn.XLOOKUP(AY$2,WatchbillMONTHLY!$A$3:$U$3,OFFSET(WatchbillMONTHLY!$A$3:$U$3,1,2))=IF(_xlfn.XLOOKUP($A104,INDIRECT("_"&amp;_xlfn.XLOOKUP(AY$2,WatchbillMONTHLY!$A$3:$U$3,OFFSET(WatchbillMONTHLY!$A$3:$U$3,1,2))),INDIRECT("_"&amp;_xlfn.XLOOKUP(AY$2,WatchbillMONTHLY!$A$3:$U$3,OFFSET(WatchbillMONTHLY!$A$3:$U$3,1,2))))=$A104,_xlfn.XLOOKUP(AY$2,WatchbillMONTHLY!$A$3:$U$3,OFFSET(WatchbillMONTHLY!$A$3:$U$3,1,2)),FALSE),TRUE,FALSE),
IF(_xlfn.XLOOKUP(AY$2,WatchbillMONTHLY!$A$20:$U$20,OFFSET(WatchbillMONTHLY!$A$20:$U$20,1,2))=IF(_xlfn.XLOOKUP($A104,INDIRECT("_"&amp;_xlfn.XLOOKUP(AY$2,WatchbillMONTHLY!$A$20:$U$20,OFFSET(WatchbillMONTHLY!$A$20:$U$20,1,2))),INDIRECT("_"&amp;_xlfn.XLOOKUP(AY$2,WatchbillMONTHLY!$A$20:$U$20,OFFSET(WatchbillMONTHLY!$A$20:$U$20,1,2))))=$A104,_xlfn.XLOOKUP(AY$2,WatchbillMONTHLY!$A$20:$U$20,OFFSET(WatchbillMONTHLY!$A$20:$U$20,1,2)),FALSE),TRUE,FALSE)),
IF(_xlfn.XLOOKUP(AY$2,WatchbillMONTHLY!$A$37:$U$37,OFFSET(WatchbillMONTHLY!$A$37:$U$37,1,2))=IF(_xlfn.XLOOKUP($A104,INDIRECT("_"&amp;_xlfn.XLOOKUP(AY$2,WatchbillMONTHLY!$A$37:$U$37,OFFSET(WatchbillMONTHLY!$A$37:$U$37,1,2))),INDIRECT("_"&amp;_xlfn.XLOOKUP(AY$2,WatchbillMONTHLY!$A$37:$U$37,OFFSET(WatchbillMONTHLY!$A$37:$U$37,1,2))))=$A104,_xlfn.XLOOKUP(AY$2,WatchbillMONTHLY!$A$37:$U$37,OFFSET(WatchbillMONTHLY!$A$37:$U$37,1,2)),FALSE),TRUE,FALSE)),
IF(_xlfn.XLOOKUP(AY$2,WatchbillMONTHLY!$A$54:$U$54,OFFSET(WatchbillMONTHLY!$A$54:$U$54,1,2))=IF(_xlfn.XLOOKUP($A104,INDIRECT("_"&amp;_xlfn.XLOOKUP(AY$2,WatchbillMONTHLY!$A$54:$U$54,OFFSET(WatchbillMONTHLY!$A$54:$U$54,1,2))),INDIRECT("_"&amp;_xlfn.XLOOKUP(AY$2,WatchbillMONTHLY!$A$54:$U$54,OFFSET(WatchbillMONTHLY!$A$54:$U$54,1,2))))=$A104,_xlfn.XLOOKUP(AY$2,WatchbillMONTHLY!$A$54:$U$54,OFFSET(WatchbillMONTHLY!$A$54:$U$54,1,2)),FALSE),TRUE,FALSE)),
IF(_xlfn.XLOOKUP(AY$2,WatchbillMONTHLY!$A$71:$U$71,OFFSET(WatchbillMONTHLY!$A$71:$U$71,1,2))=IF(_xlfn.XLOOKUP($A104,INDIRECT("_"&amp;_xlfn.XLOOKUP(AY$2,WatchbillMONTHLY!$A$71:$U$71,OFFSET(WatchbillMONTHLY!$A$71:$U$71,1,2))),INDIRECT("_"&amp;_xlfn.XLOOKUP(AY$2,WatchbillMONTHLY!$A$71:$U$71,OFFSET(WatchbillMONTHLY!$A$71:$U$71,1,2))))=$A104,_xlfn.XLOOKUP(AY$2,WatchbillMONTHLY!$A$71:$U$71,OFFSET(WatchbillMONTHLY!$A$71:$U$71,1,2)),FALSE),TRUE,FALSE)),
IF(_xlfn.XLOOKUP(AY$2,WatchbillMONTHLY!$A$88:$U$88,OFFSET(WatchbillMONTHLY!$A$88:$U$88,1,2))=IF(_xlfn.XLOOKUP($A104,INDIRECT("_"&amp;_xlfn.XLOOKUP(AY$2,WatchbillMONTHLY!$A$88:$U$88,OFFSET(WatchbillMONTHLY!$A$88:$U$88,1,2))),INDIRECT("_"&amp;_xlfn.XLOOKUP(AY$2,WatchbillMONTHLY!$A$88:$U$88,OFFSET(WatchbillMONTHLY!$A$88:$U$88,1,2))))=$A104,_xlfn.XLOOKUP(AY$2,WatchbillMONTHLY!$A$88:$U$88,OFFSET(WatchbillMONTHLY!$A$88:$U$88,1,2)),FALSE),TRUE,FALSE)),
FALSE),FALSE)</f>
        <v>0</v>
      </c>
      <c r="AZ104" s="209" t="b" cm="1">
        <f t="array" aca="1" ref="AZ104" ca="1">IF(AND($A104 &gt; 0, S104 &gt; 0,AZ$2&lt;MiscFormulas!$A$5+1),
_xlfn.IFNA(
_xlfn.IFNA(
_xlfn.IFNA(
_xlfn.IFNA(
_xlfn.IFNA(
_xlfn.IFNA(
IF(_xlfn.XLOOKUP(AZ$2,WatchbillMONTHLY!$A$3:$U$3,OFFSET(WatchbillMONTHLY!$A$3:$U$3,1,2))=IF(_xlfn.XLOOKUP($A104,INDIRECT("_"&amp;_xlfn.XLOOKUP(AZ$2,WatchbillMONTHLY!$A$3:$U$3,OFFSET(WatchbillMONTHLY!$A$3:$U$3,1,2))),INDIRECT("_"&amp;_xlfn.XLOOKUP(AZ$2,WatchbillMONTHLY!$A$3:$U$3,OFFSET(WatchbillMONTHLY!$A$3:$U$3,1,2))))=$A104,_xlfn.XLOOKUP(AZ$2,WatchbillMONTHLY!$A$3:$U$3,OFFSET(WatchbillMONTHLY!$A$3:$U$3,1,2)),FALSE),TRUE,FALSE),
IF(_xlfn.XLOOKUP(AZ$2,WatchbillMONTHLY!$A$20:$U$20,OFFSET(WatchbillMONTHLY!$A$20:$U$20,1,2))=IF(_xlfn.XLOOKUP($A104,INDIRECT("_"&amp;_xlfn.XLOOKUP(AZ$2,WatchbillMONTHLY!$A$20:$U$20,OFFSET(WatchbillMONTHLY!$A$20:$U$20,1,2))),INDIRECT("_"&amp;_xlfn.XLOOKUP(AZ$2,WatchbillMONTHLY!$A$20:$U$20,OFFSET(WatchbillMONTHLY!$A$20:$U$20,1,2))))=$A104,_xlfn.XLOOKUP(AZ$2,WatchbillMONTHLY!$A$20:$U$20,OFFSET(WatchbillMONTHLY!$A$20:$U$20,1,2)),FALSE),TRUE,FALSE)),
IF(_xlfn.XLOOKUP(AZ$2,WatchbillMONTHLY!$A$37:$U$37,OFFSET(WatchbillMONTHLY!$A$37:$U$37,1,2))=IF(_xlfn.XLOOKUP($A104,INDIRECT("_"&amp;_xlfn.XLOOKUP(AZ$2,WatchbillMONTHLY!$A$37:$U$37,OFFSET(WatchbillMONTHLY!$A$37:$U$37,1,2))),INDIRECT("_"&amp;_xlfn.XLOOKUP(AZ$2,WatchbillMONTHLY!$A$37:$U$37,OFFSET(WatchbillMONTHLY!$A$37:$U$37,1,2))))=$A104,_xlfn.XLOOKUP(AZ$2,WatchbillMONTHLY!$A$37:$U$37,OFFSET(WatchbillMONTHLY!$A$37:$U$37,1,2)),FALSE),TRUE,FALSE)),
IF(_xlfn.XLOOKUP(AZ$2,WatchbillMONTHLY!$A$54:$U$54,OFFSET(WatchbillMONTHLY!$A$54:$U$54,1,2))=IF(_xlfn.XLOOKUP($A104,INDIRECT("_"&amp;_xlfn.XLOOKUP(AZ$2,WatchbillMONTHLY!$A$54:$U$54,OFFSET(WatchbillMONTHLY!$A$54:$U$54,1,2))),INDIRECT("_"&amp;_xlfn.XLOOKUP(AZ$2,WatchbillMONTHLY!$A$54:$U$54,OFFSET(WatchbillMONTHLY!$A$54:$U$54,1,2))))=$A104,_xlfn.XLOOKUP(AZ$2,WatchbillMONTHLY!$A$54:$U$54,OFFSET(WatchbillMONTHLY!$A$54:$U$54,1,2)),FALSE),TRUE,FALSE)),
IF(_xlfn.XLOOKUP(AZ$2,WatchbillMONTHLY!$A$71:$U$71,OFFSET(WatchbillMONTHLY!$A$71:$U$71,1,2))=IF(_xlfn.XLOOKUP($A104,INDIRECT("_"&amp;_xlfn.XLOOKUP(AZ$2,WatchbillMONTHLY!$A$71:$U$71,OFFSET(WatchbillMONTHLY!$A$71:$U$71,1,2))),INDIRECT("_"&amp;_xlfn.XLOOKUP(AZ$2,WatchbillMONTHLY!$A$71:$U$71,OFFSET(WatchbillMONTHLY!$A$71:$U$71,1,2))))=$A104,_xlfn.XLOOKUP(AZ$2,WatchbillMONTHLY!$A$71:$U$71,OFFSET(WatchbillMONTHLY!$A$71:$U$71,1,2)),FALSE),TRUE,FALSE)),
IF(_xlfn.XLOOKUP(AZ$2,WatchbillMONTHLY!$A$88:$U$88,OFFSET(WatchbillMONTHLY!$A$88:$U$88,1,2))=IF(_xlfn.XLOOKUP($A104,INDIRECT("_"&amp;_xlfn.XLOOKUP(AZ$2,WatchbillMONTHLY!$A$88:$U$88,OFFSET(WatchbillMONTHLY!$A$88:$U$88,1,2))),INDIRECT("_"&amp;_xlfn.XLOOKUP(AZ$2,WatchbillMONTHLY!$A$88:$U$88,OFFSET(WatchbillMONTHLY!$A$88:$U$88,1,2))))=$A104,_xlfn.XLOOKUP(AZ$2,WatchbillMONTHLY!$A$88:$U$88,OFFSET(WatchbillMONTHLY!$A$88:$U$88,1,2)),FALSE),TRUE,FALSE)),
FALSE),FALSE)</f>
        <v>0</v>
      </c>
      <c r="BA104" s="209" t="b" cm="1">
        <f t="array" aca="1" ref="BA104" ca="1">IF(AND($A104 &gt; 0, T104 &gt; 0,BA$2&lt;MiscFormulas!$A$5+1),
_xlfn.IFNA(
_xlfn.IFNA(
_xlfn.IFNA(
_xlfn.IFNA(
_xlfn.IFNA(
_xlfn.IFNA(
IF(_xlfn.XLOOKUP(BA$2,WatchbillMONTHLY!$A$3:$U$3,OFFSET(WatchbillMONTHLY!$A$3:$U$3,1,2))=IF(_xlfn.XLOOKUP($A104,INDIRECT("_"&amp;_xlfn.XLOOKUP(BA$2,WatchbillMONTHLY!$A$3:$U$3,OFFSET(WatchbillMONTHLY!$A$3:$U$3,1,2))),INDIRECT("_"&amp;_xlfn.XLOOKUP(BA$2,WatchbillMONTHLY!$A$3:$U$3,OFFSET(WatchbillMONTHLY!$A$3:$U$3,1,2))))=$A104,_xlfn.XLOOKUP(BA$2,WatchbillMONTHLY!$A$3:$U$3,OFFSET(WatchbillMONTHLY!$A$3:$U$3,1,2)),FALSE),TRUE,FALSE),
IF(_xlfn.XLOOKUP(BA$2,WatchbillMONTHLY!$A$20:$U$20,OFFSET(WatchbillMONTHLY!$A$20:$U$20,1,2))=IF(_xlfn.XLOOKUP($A104,INDIRECT("_"&amp;_xlfn.XLOOKUP(BA$2,WatchbillMONTHLY!$A$20:$U$20,OFFSET(WatchbillMONTHLY!$A$20:$U$20,1,2))),INDIRECT("_"&amp;_xlfn.XLOOKUP(BA$2,WatchbillMONTHLY!$A$20:$U$20,OFFSET(WatchbillMONTHLY!$A$20:$U$20,1,2))))=$A104,_xlfn.XLOOKUP(BA$2,WatchbillMONTHLY!$A$20:$U$20,OFFSET(WatchbillMONTHLY!$A$20:$U$20,1,2)),FALSE),TRUE,FALSE)),
IF(_xlfn.XLOOKUP(BA$2,WatchbillMONTHLY!$A$37:$U$37,OFFSET(WatchbillMONTHLY!$A$37:$U$37,1,2))=IF(_xlfn.XLOOKUP($A104,INDIRECT("_"&amp;_xlfn.XLOOKUP(BA$2,WatchbillMONTHLY!$A$37:$U$37,OFFSET(WatchbillMONTHLY!$A$37:$U$37,1,2))),INDIRECT("_"&amp;_xlfn.XLOOKUP(BA$2,WatchbillMONTHLY!$A$37:$U$37,OFFSET(WatchbillMONTHLY!$A$37:$U$37,1,2))))=$A104,_xlfn.XLOOKUP(BA$2,WatchbillMONTHLY!$A$37:$U$37,OFFSET(WatchbillMONTHLY!$A$37:$U$37,1,2)),FALSE),TRUE,FALSE)),
IF(_xlfn.XLOOKUP(BA$2,WatchbillMONTHLY!$A$54:$U$54,OFFSET(WatchbillMONTHLY!$A$54:$U$54,1,2))=IF(_xlfn.XLOOKUP($A104,INDIRECT("_"&amp;_xlfn.XLOOKUP(BA$2,WatchbillMONTHLY!$A$54:$U$54,OFFSET(WatchbillMONTHLY!$A$54:$U$54,1,2))),INDIRECT("_"&amp;_xlfn.XLOOKUP(BA$2,WatchbillMONTHLY!$A$54:$U$54,OFFSET(WatchbillMONTHLY!$A$54:$U$54,1,2))))=$A104,_xlfn.XLOOKUP(BA$2,WatchbillMONTHLY!$A$54:$U$54,OFFSET(WatchbillMONTHLY!$A$54:$U$54,1,2)),FALSE),TRUE,FALSE)),
IF(_xlfn.XLOOKUP(BA$2,WatchbillMONTHLY!$A$71:$U$71,OFFSET(WatchbillMONTHLY!$A$71:$U$71,1,2))=IF(_xlfn.XLOOKUP($A104,INDIRECT("_"&amp;_xlfn.XLOOKUP(BA$2,WatchbillMONTHLY!$A$71:$U$71,OFFSET(WatchbillMONTHLY!$A$71:$U$71,1,2))),INDIRECT("_"&amp;_xlfn.XLOOKUP(BA$2,WatchbillMONTHLY!$A$71:$U$71,OFFSET(WatchbillMONTHLY!$A$71:$U$71,1,2))))=$A104,_xlfn.XLOOKUP(BA$2,WatchbillMONTHLY!$A$71:$U$71,OFFSET(WatchbillMONTHLY!$A$71:$U$71,1,2)),FALSE),TRUE,FALSE)),
IF(_xlfn.XLOOKUP(BA$2,WatchbillMONTHLY!$A$88:$U$88,OFFSET(WatchbillMONTHLY!$A$88:$U$88,1,2))=IF(_xlfn.XLOOKUP($A104,INDIRECT("_"&amp;_xlfn.XLOOKUP(BA$2,WatchbillMONTHLY!$A$88:$U$88,OFFSET(WatchbillMONTHLY!$A$88:$U$88,1,2))),INDIRECT("_"&amp;_xlfn.XLOOKUP(BA$2,WatchbillMONTHLY!$A$88:$U$88,OFFSET(WatchbillMONTHLY!$A$88:$U$88,1,2))))=$A104,_xlfn.XLOOKUP(BA$2,WatchbillMONTHLY!$A$88:$U$88,OFFSET(WatchbillMONTHLY!$A$88:$U$88,1,2)),FALSE),TRUE,FALSE)),
FALSE),FALSE)</f>
        <v>0</v>
      </c>
      <c r="BB104" s="209" t="b" cm="1">
        <f t="array" aca="1" ref="BB104" ca="1">IF(AND($A104 &gt; 0, U104 &gt; 0,BB$2&lt;MiscFormulas!$A$5+1),
_xlfn.IFNA(
_xlfn.IFNA(
_xlfn.IFNA(
_xlfn.IFNA(
_xlfn.IFNA(
_xlfn.IFNA(
IF(_xlfn.XLOOKUP(BB$2,WatchbillMONTHLY!$A$3:$U$3,OFFSET(WatchbillMONTHLY!$A$3:$U$3,1,2))=IF(_xlfn.XLOOKUP($A104,INDIRECT("_"&amp;_xlfn.XLOOKUP(BB$2,WatchbillMONTHLY!$A$3:$U$3,OFFSET(WatchbillMONTHLY!$A$3:$U$3,1,2))),INDIRECT("_"&amp;_xlfn.XLOOKUP(BB$2,WatchbillMONTHLY!$A$3:$U$3,OFFSET(WatchbillMONTHLY!$A$3:$U$3,1,2))))=$A104,_xlfn.XLOOKUP(BB$2,WatchbillMONTHLY!$A$3:$U$3,OFFSET(WatchbillMONTHLY!$A$3:$U$3,1,2)),FALSE),TRUE,FALSE),
IF(_xlfn.XLOOKUP(BB$2,WatchbillMONTHLY!$A$20:$U$20,OFFSET(WatchbillMONTHLY!$A$20:$U$20,1,2))=IF(_xlfn.XLOOKUP($A104,INDIRECT("_"&amp;_xlfn.XLOOKUP(BB$2,WatchbillMONTHLY!$A$20:$U$20,OFFSET(WatchbillMONTHLY!$A$20:$U$20,1,2))),INDIRECT("_"&amp;_xlfn.XLOOKUP(BB$2,WatchbillMONTHLY!$A$20:$U$20,OFFSET(WatchbillMONTHLY!$A$20:$U$20,1,2))))=$A104,_xlfn.XLOOKUP(BB$2,WatchbillMONTHLY!$A$20:$U$20,OFFSET(WatchbillMONTHLY!$A$20:$U$20,1,2)),FALSE),TRUE,FALSE)),
IF(_xlfn.XLOOKUP(BB$2,WatchbillMONTHLY!$A$37:$U$37,OFFSET(WatchbillMONTHLY!$A$37:$U$37,1,2))=IF(_xlfn.XLOOKUP($A104,INDIRECT("_"&amp;_xlfn.XLOOKUP(BB$2,WatchbillMONTHLY!$A$37:$U$37,OFFSET(WatchbillMONTHLY!$A$37:$U$37,1,2))),INDIRECT("_"&amp;_xlfn.XLOOKUP(BB$2,WatchbillMONTHLY!$A$37:$U$37,OFFSET(WatchbillMONTHLY!$A$37:$U$37,1,2))))=$A104,_xlfn.XLOOKUP(BB$2,WatchbillMONTHLY!$A$37:$U$37,OFFSET(WatchbillMONTHLY!$A$37:$U$37,1,2)),FALSE),TRUE,FALSE)),
IF(_xlfn.XLOOKUP(BB$2,WatchbillMONTHLY!$A$54:$U$54,OFFSET(WatchbillMONTHLY!$A$54:$U$54,1,2))=IF(_xlfn.XLOOKUP($A104,INDIRECT("_"&amp;_xlfn.XLOOKUP(BB$2,WatchbillMONTHLY!$A$54:$U$54,OFFSET(WatchbillMONTHLY!$A$54:$U$54,1,2))),INDIRECT("_"&amp;_xlfn.XLOOKUP(BB$2,WatchbillMONTHLY!$A$54:$U$54,OFFSET(WatchbillMONTHLY!$A$54:$U$54,1,2))))=$A104,_xlfn.XLOOKUP(BB$2,WatchbillMONTHLY!$A$54:$U$54,OFFSET(WatchbillMONTHLY!$A$54:$U$54,1,2)),FALSE),TRUE,FALSE)),
IF(_xlfn.XLOOKUP(BB$2,WatchbillMONTHLY!$A$71:$U$71,OFFSET(WatchbillMONTHLY!$A$71:$U$71,1,2))=IF(_xlfn.XLOOKUP($A104,INDIRECT("_"&amp;_xlfn.XLOOKUP(BB$2,WatchbillMONTHLY!$A$71:$U$71,OFFSET(WatchbillMONTHLY!$A$71:$U$71,1,2))),INDIRECT("_"&amp;_xlfn.XLOOKUP(BB$2,WatchbillMONTHLY!$A$71:$U$71,OFFSET(WatchbillMONTHLY!$A$71:$U$71,1,2))))=$A104,_xlfn.XLOOKUP(BB$2,WatchbillMONTHLY!$A$71:$U$71,OFFSET(WatchbillMONTHLY!$A$71:$U$71,1,2)),FALSE),TRUE,FALSE)),
IF(_xlfn.XLOOKUP(BB$2,WatchbillMONTHLY!$A$88:$U$88,OFFSET(WatchbillMONTHLY!$A$88:$U$88,1,2))=IF(_xlfn.XLOOKUP($A104,INDIRECT("_"&amp;_xlfn.XLOOKUP(BB$2,WatchbillMONTHLY!$A$88:$U$88,OFFSET(WatchbillMONTHLY!$A$88:$U$88,1,2))),INDIRECT("_"&amp;_xlfn.XLOOKUP(BB$2,WatchbillMONTHLY!$A$88:$U$88,OFFSET(WatchbillMONTHLY!$A$88:$U$88,1,2))))=$A104,_xlfn.XLOOKUP(BB$2,WatchbillMONTHLY!$A$88:$U$88,OFFSET(WatchbillMONTHLY!$A$88:$U$88,1,2)),FALSE),TRUE,FALSE)),
FALSE),FALSE)</f>
        <v>0</v>
      </c>
      <c r="BC104" s="209" t="b" cm="1">
        <f t="array" aca="1" ref="BC104" ca="1">IF(AND($A104 &gt; 0, V104 &gt; 0,BC$2&lt;MiscFormulas!$A$5+1),
_xlfn.IFNA(
_xlfn.IFNA(
_xlfn.IFNA(
_xlfn.IFNA(
_xlfn.IFNA(
_xlfn.IFNA(
IF(_xlfn.XLOOKUP(BC$2,WatchbillMONTHLY!$A$3:$U$3,OFFSET(WatchbillMONTHLY!$A$3:$U$3,1,2))=IF(_xlfn.XLOOKUP($A104,INDIRECT("_"&amp;_xlfn.XLOOKUP(BC$2,WatchbillMONTHLY!$A$3:$U$3,OFFSET(WatchbillMONTHLY!$A$3:$U$3,1,2))),INDIRECT("_"&amp;_xlfn.XLOOKUP(BC$2,WatchbillMONTHLY!$A$3:$U$3,OFFSET(WatchbillMONTHLY!$A$3:$U$3,1,2))))=$A104,_xlfn.XLOOKUP(BC$2,WatchbillMONTHLY!$A$3:$U$3,OFFSET(WatchbillMONTHLY!$A$3:$U$3,1,2)),FALSE),TRUE,FALSE),
IF(_xlfn.XLOOKUP(BC$2,WatchbillMONTHLY!$A$20:$U$20,OFFSET(WatchbillMONTHLY!$A$20:$U$20,1,2))=IF(_xlfn.XLOOKUP($A104,INDIRECT("_"&amp;_xlfn.XLOOKUP(BC$2,WatchbillMONTHLY!$A$20:$U$20,OFFSET(WatchbillMONTHLY!$A$20:$U$20,1,2))),INDIRECT("_"&amp;_xlfn.XLOOKUP(BC$2,WatchbillMONTHLY!$A$20:$U$20,OFFSET(WatchbillMONTHLY!$A$20:$U$20,1,2))))=$A104,_xlfn.XLOOKUP(BC$2,WatchbillMONTHLY!$A$20:$U$20,OFFSET(WatchbillMONTHLY!$A$20:$U$20,1,2)),FALSE),TRUE,FALSE)),
IF(_xlfn.XLOOKUP(BC$2,WatchbillMONTHLY!$A$37:$U$37,OFFSET(WatchbillMONTHLY!$A$37:$U$37,1,2))=IF(_xlfn.XLOOKUP($A104,INDIRECT("_"&amp;_xlfn.XLOOKUP(BC$2,WatchbillMONTHLY!$A$37:$U$37,OFFSET(WatchbillMONTHLY!$A$37:$U$37,1,2))),INDIRECT("_"&amp;_xlfn.XLOOKUP(BC$2,WatchbillMONTHLY!$A$37:$U$37,OFFSET(WatchbillMONTHLY!$A$37:$U$37,1,2))))=$A104,_xlfn.XLOOKUP(BC$2,WatchbillMONTHLY!$A$37:$U$37,OFFSET(WatchbillMONTHLY!$A$37:$U$37,1,2)),FALSE),TRUE,FALSE)),
IF(_xlfn.XLOOKUP(BC$2,WatchbillMONTHLY!$A$54:$U$54,OFFSET(WatchbillMONTHLY!$A$54:$U$54,1,2))=IF(_xlfn.XLOOKUP($A104,INDIRECT("_"&amp;_xlfn.XLOOKUP(BC$2,WatchbillMONTHLY!$A$54:$U$54,OFFSET(WatchbillMONTHLY!$A$54:$U$54,1,2))),INDIRECT("_"&amp;_xlfn.XLOOKUP(BC$2,WatchbillMONTHLY!$A$54:$U$54,OFFSET(WatchbillMONTHLY!$A$54:$U$54,1,2))))=$A104,_xlfn.XLOOKUP(BC$2,WatchbillMONTHLY!$A$54:$U$54,OFFSET(WatchbillMONTHLY!$A$54:$U$54,1,2)),FALSE),TRUE,FALSE)),
IF(_xlfn.XLOOKUP(BC$2,WatchbillMONTHLY!$A$71:$U$71,OFFSET(WatchbillMONTHLY!$A$71:$U$71,1,2))=IF(_xlfn.XLOOKUP($A104,INDIRECT("_"&amp;_xlfn.XLOOKUP(BC$2,WatchbillMONTHLY!$A$71:$U$71,OFFSET(WatchbillMONTHLY!$A$71:$U$71,1,2))),INDIRECT("_"&amp;_xlfn.XLOOKUP(BC$2,WatchbillMONTHLY!$A$71:$U$71,OFFSET(WatchbillMONTHLY!$A$71:$U$71,1,2))))=$A104,_xlfn.XLOOKUP(BC$2,WatchbillMONTHLY!$A$71:$U$71,OFFSET(WatchbillMONTHLY!$A$71:$U$71,1,2)),FALSE),TRUE,FALSE)),
IF(_xlfn.XLOOKUP(BC$2,WatchbillMONTHLY!$A$88:$U$88,OFFSET(WatchbillMONTHLY!$A$88:$U$88,1,2))=IF(_xlfn.XLOOKUP($A104,INDIRECT("_"&amp;_xlfn.XLOOKUP(BC$2,WatchbillMONTHLY!$A$88:$U$88,OFFSET(WatchbillMONTHLY!$A$88:$U$88,1,2))),INDIRECT("_"&amp;_xlfn.XLOOKUP(BC$2,WatchbillMONTHLY!$A$88:$U$88,OFFSET(WatchbillMONTHLY!$A$88:$U$88,1,2))))=$A104,_xlfn.XLOOKUP(BC$2,WatchbillMONTHLY!$A$88:$U$88,OFFSET(WatchbillMONTHLY!$A$88:$U$88,1,2)),FALSE),TRUE,FALSE)),
FALSE),FALSE)</f>
        <v>0</v>
      </c>
      <c r="BD104" s="209" t="b" cm="1">
        <f t="array" aca="1" ref="BD104" ca="1">IF(AND($A104 &gt; 0, W104 &gt; 0,BD$2&lt;MiscFormulas!$A$5+1),
_xlfn.IFNA(
_xlfn.IFNA(
_xlfn.IFNA(
_xlfn.IFNA(
_xlfn.IFNA(
_xlfn.IFNA(
IF(_xlfn.XLOOKUP(BD$2,WatchbillMONTHLY!$A$3:$U$3,OFFSET(WatchbillMONTHLY!$A$3:$U$3,1,2))=IF(_xlfn.XLOOKUP($A104,INDIRECT("_"&amp;_xlfn.XLOOKUP(BD$2,WatchbillMONTHLY!$A$3:$U$3,OFFSET(WatchbillMONTHLY!$A$3:$U$3,1,2))),INDIRECT("_"&amp;_xlfn.XLOOKUP(BD$2,WatchbillMONTHLY!$A$3:$U$3,OFFSET(WatchbillMONTHLY!$A$3:$U$3,1,2))))=$A104,_xlfn.XLOOKUP(BD$2,WatchbillMONTHLY!$A$3:$U$3,OFFSET(WatchbillMONTHLY!$A$3:$U$3,1,2)),FALSE),TRUE,FALSE),
IF(_xlfn.XLOOKUP(BD$2,WatchbillMONTHLY!$A$20:$U$20,OFFSET(WatchbillMONTHLY!$A$20:$U$20,1,2))=IF(_xlfn.XLOOKUP($A104,INDIRECT("_"&amp;_xlfn.XLOOKUP(BD$2,WatchbillMONTHLY!$A$20:$U$20,OFFSET(WatchbillMONTHLY!$A$20:$U$20,1,2))),INDIRECT("_"&amp;_xlfn.XLOOKUP(BD$2,WatchbillMONTHLY!$A$20:$U$20,OFFSET(WatchbillMONTHLY!$A$20:$U$20,1,2))))=$A104,_xlfn.XLOOKUP(BD$2,WatchbillMONTHLY!$A$20:$U$20,OFFSET(WatchbillMONTHLY!$A$20:$U$20,1,2)),FALSE),TRUE,FALSE)),
IF(_xlfn.XLOOKUP(BD$2,WatchbillMONTHLY!$A$37:$U$37,OFFSET(WatchbillMONTHLY!$A$37:$U$37,1,2))=IF(_xlfn.XLOOKUP($A104,INDIRECT("_"&amp;_xlfn.XLOOKUP(BD$2,WatchbillMONTHLY!$A$37:$U$37,OFFSET(WatchbillMONTHLY!$A$37:$U$37,1,2))),INDIRECT("_"&amp;_xlfn.XLOOKUP(BD$2,WatchbillMONTHLY!$A$37:$U$37,OFFSET(WatchbillMONTHLY!$A$37:$U$37,1,2))))=$A104,_xlfn.XLOOKUP(BD$2,WatchbillMONTHLY!$A$37:$U$37,OFFSET(WatchbillMONTHLY!$A$37:$U$37,1,2)),FALSE),TRUE,FALSE)),
IF(_xlfn.XLOOKUP(BD$2,WatchbillMONTHLY!$A$54:$U$54,OFFSET(WatchbillMONTHLY!$A$54:$U$54,1,2))=IF(_xlfn.XLOOKUP($A104,INDIRECT("_"&amp;_xlfn.XLOOKUP(BD$2,WatchbillMONTHLY!$A$54:$U$54,OFFSET(WatchbillMONTHLY!$A$54:$U$54,1,2))),INDIRECT("_"&amp;_xlfn.XLOOKUP(BD$2,WatchbillMONTHLY!$A$54:$U$54,OFFSET(WatchbillMONTHLY!$A$54:$U$54,1,2))))=$A104,_xlfn.XLOOKUP(BD$2,WatchbillMONTHLY!$A$54:$U$54,OFFSET(WatchbillMONTHLY!$A$54:$U$54,1,2)),FALSE),TRUE,FALSE)),
IF(_xlfn.XLOOKUP(BD$2,WatchbillMONTHLY!$A$71:$U$71,OFFSET(WatchbillMONTHLY!$A$71:$U$71,1,2))=IF(_xlfn.XLOOKUP($A104,INDIRECT("_"&amp;_xlfn.XLOOKUP(BD$2,WatchbillMONTHLY!$A$71:$U$71,OFFSET(WatchbillMONTHLY!$A$71:$U$71,1,2))),INDIRECT("_"&amp;_xlfn.XLOOKUP(BD$2,WatchbillMONTHLY!$A$71:$U$71,OFFSET(WatchbillMONTHLY!$A$71:$U$71,1,2))))=$A104,_xlfn.XLOOKUP(BD$2,WatchbillMONTHLY!$A$71:$U$71,OFFSET(WatchbillMONTHLY!$A$71:$U$71,1,2)),FALSE),TRUE,FALSE)),
IF(_xlfn.XLOOKUP(BD$2,WatchbillMONTHLY!$A$88:$U$88,OFFSET(WatchbillMONTHLY!$A$88:$U$88,1,2))=IF(_xlfn.XLOOKUP($A104,INDIRECT("_"&amp;_xlfn.XLOOKUP(BD$2,WatchbillMONTHLY!$A$88:$U$88,OFFSET(WatchbillMONTHLY!$A$88:$U$88,1,2))),INDIRECT("_"&amp;_xlfn.XLOOKUP(BD$2,WatchbillMONTHLY!$A$88:$U$88,OFFSET(WatchbillMONTHLY!$A$88:$U$88,1,2))))=$A104,_xlfn.XLOOKUP(BD$2,WatchbillMONTHLY!$A$88:$U$88,OFFSET(WatchbillMONTHLY!$A$88:$U$88,1,2)),FALSE),TRUE,FALSE)),
FALSE),FALSE)</f>
        <v>0</v>
      </c>
      <c r="BE104" s="209" t="b" cm="1">
        <f t="array" aca="1" ref="BE104" ca="1">IF(AND($A104 &gt; 0, X104 &gt; 0,BE$2&lt;MiscFormulas!$A$5+1),
_xlfn.IFNA(
_xlfn.IFNA(
_xlfn.IFNA(
_xlfn.IFNA(
_xlfn.IFNA(
_xlfn.IFNA(
IF(_xlfn.XLOOKUP(BE$2,WatchbillMONTHLY!$A$3:$U$3,OFFSET(WatchbillMONTHLY!$A$3:$U$3,1,2))=IF(_xlfn.XLOOKUP($A104,INDIRECT("_"&amp;_xlfn.XLOOKUP(BE$2,WatchbillMONTHLY!$A$3:$U$3,OFFSET(WatchbillMONTHLY!$A$3:$U$3,1,2))),INDIRECT("_"&amp;_xlfn.XLOOKUP(BE$2,WatchbillMONTHLY!$A$3:$U$3,OFFSET(WatchbillMONTHLY!$A$3:$U$3,1,2))))=$A104,_xlfn.XLOOKUP(BE$2,WatchbillMONTHLY!$A$3:$U$3,OFFSET(WatchbillMONTHLY!$A$3:$U$3,1,2)),FALSE),TRUE,FALSE),
IF(_xlfn.XLOOKUP(BE$2,WatchbillMONTHLY!$A$20:$U$20,OFFSET(WatchbillMONTHLY!$A$20:$U$20,1,2))=IF(_xlfn.XLOOKUP($A104,INDIRECT("_"&amp;_xlfn.XLOOKUP(BE$2,WatchbillMONTHLY!$A$20:$U$20,OFFSET(WatchbillMONTHLY!$A$20:$U$20,1,2))),INDIRECT("_"&amp;_xlfn.XLOOKUP(BE$2,WatchbillMONTHLY!$A$20:$U$20,OFFSET(WatchbillMONTHLY!$A$20:$U$20,1,2))))=$A104,_xlfn.XLOOKUP(BE$2,WatchbillMONTHLY!$A$20:$U$20,OFFSET(WatchbillMONTHLY!$A$20:$U$20,1,2)),FALSE),TRUE,FALSE)),
IF(_xlfn.XLOOKUP(BE$2,WatchbillMONTHLY!$A$37:$U$37,OFFSET(WatchbillMONTHLY!$A$37:$U$37,1,2))=IF(_xlfn.XLOOKUP($A104,INDIRECT("_"&amp;_xlfn.XLOOKUP(BE$2,WatchbillMONTHLY!$A$37:$U$37,OFFSET(WatchbillMONTHLY!$A$37:$U$37,1,2))),INDIRECT("_"&amp;_xlfn.XLOOKUP(BE$2,WatchbillMONTHLY!$A$37:$U$37,OFFSET(WatchbillMONTHLY!$A$37:$U$37,1,2))))=$A104,_xlfn.XLOOKUP(BE$2,WatchbillMONTHLY!$A$37:$U$37,OFFSET(WatchbillMONTHLY!$A$37:$U$37,1,2)),FALSE),TRUE,FALSE)),
IF(_xlfn.XLOOKUP(BE$2,WatchbillMONTHLY!$A$54:$U$54,OFFSET(WatchbillMONTHLY!$A$54:$U$54,1,2))=IF(_xlfn.XLOOKUP($A104,INDIRECT("_"&amp;_xlfn.XLOOKUP(BE$2,WatchbillMONTHLY!$A$54:$U$54,OFFSET(WatchbillMONTHLY!$A$54:$U$54,1,2))),INDIRECT("_"&amp;_xlfn.XLOOKUP(BE$2,WatchbillMONTHLY!$A$54:$U$54,OFFSET(WatchbillMONTHLY!$A$54:$U$54,1,2))))=$A104,_xlfn.XLOOKUP(BE$2,WatchbillMONTHLY!$A$54:$U$54,OFFSET(WatchbillMONTHLY!$A$54:$U$54,1,2)),FALSE),TRUE,FALSE)),
IF(_xlfn.XLOOKUP(BE$2,WatchbillMONTHLY!$A$71:$U$71,OFFSET(WatchbillMONTHLY!$A$71:$U$71,1,2))=IF(_xlfn.XLOOKUP($A104,INDIRECT("_"&amp;_xlfn.XLOOKUP(BE$2,WatchbillMONTHLY!$A$71:$U$71,OFFSET(WatchbillMONTHLY!$A$71:$U$71,1,2))),INDIRECT("_"&amp;_xlfn.XLOOKUP(BE$2,WatchbillMONTHLY!$A$71:$U$71,OFFSET(WatchbillMONTHLY!$A$71:$U$71,1,2))))=$A104,_xlfn.XLOOKUP(BE$2,WatchbillMONTHLY!$A$71:$U$71,OFFSET(WatchbillMONTHLY!$A$71:$U$71,1,2)),FALSE),TRUE,FALSE)),
IF(_xlfn.XLOOKUP(BE$2,WatchbillMONTHLY!$A$88:$U$88,OFFSET(WatchbillMONTHLY!$A$88:$U$88,1,2))=IF(_xlfn.XLOOKUP($A104,INDIRECT("_"&amp;_xlfn.XLOOKUP(BE$2,WatchbillMONTHLY!$A$88:$U$88,OFFSET(WatchbillMONTHLY!$A$88:$U$88,1,2))),INDIRECT("_"&amp;_xlfn.XLOOKUP(BE$2,WatchbillMONTHLY!$A$88:$U$88,OFFSET(WatchbillMONTHLY!$A$88:$U$88,1,2))))=$A104,_xlfn.XLOOKUP(BE$2,WatchbillMONTHLY!$A$88:$U$88,OFFSET(WatchbillMONTHLY!$A$88:$U$88,1,2)),FALSE),TRUE,FALSE)),
FALSE),FALSE)</f>
        <v>0</v>
      </c>
      <c r="BF104" s="209" t="b" cm="1">
        <f t="array" aca="1" ref="BF104" ca="1">IF(AND($A104 &gt; 0, Y104 &gt; 0,BF$2&lt;MiscFormulas!$A$5+1),
_xlfn.IFNA(
_xlfn.IFNA(
_xlfn.IFNA(
_xlfn.IFNA(
_xlfn.IFNA(
_xlfn.IFNA(
IF(_xlfn.XLOOKUP(BF$2,WatchbillMONTHLY!$A$3:$U$3,OFFSET(WatchbillMONTHLY!$A$3:$U$3,1,2))=IF(_xlfn.XLOOKUP($A104,INDIRECT("_"&amp;_xlfn.XLOOKUP(BF$2,WatchbillMONTHLY!$A$3:$U$3,OFFSET(WatchbillMONTHLY!$A$3:$U$3,1,2))),INDIRECT("_"&amp;_xlfn.XLOOKUP(BF$2,WatchbillMONTHLY!$A$3:$U$3,OFFSET(WatchbillMONTHLY!$A$3:$U$3,1,2))))=$A104,_xlfn.XLOOKUP(BF$2,WatchbillMONTHLY!$A$3:$U$3,OFFSET(WatchbillMONTHLY!$A$3:$U$3,1,2)),FALSE),TRUE,FALSE),
IF(_xlfn.XLOOKUP(BF$2,WatchbillMONTHLY!$A$20:$U$20,OFFSET(WatchbillMONTHLY!$A$20:$U$20,1,2))=IF(_xlfn.XLOOKUP($A104,INDIRECT("_"&amp;_xlfn.XLOOKUP(BF$2,WatchbillMONTHLY!$A$20:$U$20,OFFSET(WatchbillMONTHLY!$A$20:$U$20,1,2))),INDIRECT("_"&amp;_xlfn.XLOOKUP(BF$2,WatchbillMONTHLY!$A$20:$U$20,OFFSET(WatchbillMONTHLY!$A$20:$U$20,1,2))))=$A104,_xlfn.XLOOKUP(BF$2,WatchbillMONTHLY!$A$20:$U$20,OFFSET(WatchbillMONTHLY!$A$20:$U$20,1,2)),FALSE),TRUE,FALSE)),
IF(_xlfn.XLOOKUP(BF$2,WatchbillMONTHLY!$A$37:$U$37,OFFSET(WatchbillMONTHLY!$A$37:$U$37,1,2))=IF(_xlfn.XLOOKUP($A104,INDIRECT("_"&amp;_xlfn.XLOOKUP(BF$2,WatchbillMONTHLY!$A$37:$U$37,OFFSET(WatchbillMONTHLY!$A$37:$U$37,1,2))),INDIRECT("_"&amp;_xlfn.XLOOKUP(BF$2,WatchbillMONTHLY!$A$37:$U$37,OFFSET(WatchbillMONTHLY!$A$37:$U$37,1,2))))=$A104,_xlfn.XLOOKUP(BF$2,WatchbillMONTHLY!$A$37:$U$37,OFFSET(WatchbillMONTHLY!$A$37:$U$37,1,2)),FALSE),TRUE,FALSE)),
IF(_xlfn.XLOOKUP(BF$2,WatchbillMONTHLY!$A$54:$U$54,OFFSET(WatchbillMONTHLY!$A$54:$U$54,1,2))=IF(_xlfn.XLOOKUP($A104,INDIRECT("_"&amp;_xlfn.XLOOKUP(BF$2,WatchbillMONTHLY!$A$54:$U$54,OFFSET(WatchbillMONTHLY!$A$54:$U$54,1,2))),INDIRECT("_"&amp;_xlfn.XLOOKUP(BF$2,WatchbillMONTHLY!$A$54:$U$54,OFFSET(WatchbillMONTHLY!$A$54:$U$54,1,2))))=$A104,_xlfn.XLOOKUP(BF$2,WatchbillMONTHLY!$A$54:$U$54,OFFSET(WatchbillMONTHLY!$A$54:$U$54,1,2)),FALSE),TRUE,FALSE)),
IF(_xlfn.XLOOKUP(BF$2,WatchbillMONTHLY!$A$71:$U$71,OFFSET(WatchbillMONTHLY!$A$71:$U$71,1,2))=IF(_xlfn.XLOOKUP($A104,INDIRECT("_"&amp;_xlfn.XLOOKUP(BF$2,WatchbillMONTHLY!$A$71:$U$71,OFFSET(WatchbillMONTHLY!$A$71:$U$71,1,2))),INDIRECT("_"&amp;_xlfn.XLOOKUP(BF$2,WatchbillMONTHLY!$A$71:$U$71,OFFSET(WatchbillMONTHLY!$A$71:$U$71,1,2))))=$A104,_xlfn.XLOOKUP(BF$2,WatchbillMONTHLY!$A$71:$U$71,OFFSET(WatchbillMONTHLY!$A$71:$U$71,1,2)),FALSE),TRUE,FALSE)),
IF(_xlfn.XLOOKUP(BF$2,WatchbillMONTHLY!$A$88:$U$88,OFFSET(WatchbillMONTHLY!$A$88:$U$88,1,2))=IF(_xlfn.XLOOKUP($A104,INDIRECT("_"&amp;_xlfn.XLOOKUP(BF$2,WatchbillMONTHLY!$A$88:$U$88,OFFSET(WatchbillMONTHLY!$A$88:$U$88,1,2))),INDIRECT("_"&amp;_xlfn.XLOOKUP(BF$2,WatchbillMONTHLY!$A$88:$U$88,OFFSET(WatchbillMONTHLY!$A$88:$U$88,1,2))))=$A104,_xlfn.XLOOKUP(BF$2,WatchbillMONTHLY!$A$88:$U$88,OFFSET(WatchbillMONTHLY!$A$88:$U$88,1,2)),FALSE),TRUE,FALSE)),
FALSE),FALSE)</f>
        <v>0</v>
      </c>
      <c r="BG104" s="209" t="b" cm="1">
        <f t="array" aca="1" ref="BG104" ca="1">IF(AND($A104 &gt; 0, Z104 &gt; 0,BG$2&lt;MiscFormulas!$A$5+1),
_xlfn.IFNA(
_xlfn.IFNA(
_xlfn.IFNA(
_xlfn.IFNA(
_xlfn.IFNA(
_xlfn.IFNA(
IF(_xlfn.XLOOKUP(BG$2,WatchbillMONTHLY!$A$3:$U$3,OFFSET(WatchbillMONTHLY!$A$3:$U$3,1,2))=IF(_xlfn.XLOOKUP($A104,INDIRECT("_"&amp;_xlfn.XLOOKUP(BG$2,WatchbillMONTHLY!$A$3:$U$3,OFFSET(WatchbillMONTHLY!$A$3:$U$3,1,2))),INDIRECT("_"&amp;_xlfn.XLOOKUP(BG$2,WatchbillMONTHLY!$A$3:$U$3,OFFSET(WatchbillMONTHLY!$A$3:$U$3,1,2))))=$A104,_xlfn.XLOOKUP(BG$2,WatchbillMONTHLY!$A$3:$U$3,OFFSET(WatchbillMONTHLY!$A$3:$U$3,1,2)),FALSE),TRUE,FALSE),
IF(_xlfn.XLOOKUP(BG$2,WatchbillMONTHLY!$A$20:$U$20,OFFSET(WatchbillMONTHLY!$A$20:$U$20,1,2))=IF(_xlfn.XLOOKUP($A104,INDIRECT("_"&amp;_xlfn.XLOOKUP(BG$2,WatchbillMONTHLY!$A$20:$U$20,OFFSET(WatchbillMONTHLY!$A$20:$U$20,1,2))),INDIRECT("_"&amp;_xlfn.XLOOKUP(BG$2,WatchbillMONTHLY!$A$20:$U$20,OFFSET(WatchbillMONTHLY!$A$20:$U$20,1,2))))=$A104,_xlfn.XLOOKUP(BG$2,WatchbillMONTHLY!$A$20:$U$20,OFFSET(WatchbillMONTHLY!$A$20:$U$20,1,2)),FALSE),TRUE,FALSE)),
IF(_xlfn.XLOOKUP(BG$2,WatchbillMONTHLY!$A$37:$U$37,OFFSET(WatchbillMONTHLY!$A$37:$U$37,1,2))=IF(_xlfn.XLOOKUP($A104,INDIRECT("_"&amp;_xlfn.XLOOKUP(BG$2,WatchbillMONTHLY!$A$37:$U$37,OFFSET(WatchbillMONTHLY!$A$37:$U$37,1,2))),INDIRECT("_"&amp;_xlfn.XLOOKUP(BG$2,WatchbillMONTHLY!$A$37:$U$37,OFFSET(WatchbillMONTHLY!$A$37:$U$37,1,2))))=$A104,_xlfn.XLOOKUP(BG$2,WatchbillMONTHLY!$A$37:$U$37,OFFSET(WatchbillMONTHLY!$A$37:$U$37,1,2)),FALSE),TRUE,FALSE)),
IF(_xlfn.XLOOKUP(BG$2,WatchbillMONTHLY!$A$54:$U$54,OFFSET(WatchbillMONTHLY!$A$54:$U$54,1,2))=IF(_xlfn.XLOOKUP($A104,INDIRECT("_"&amp;_xlfn.XLOOKUP(BG$2,WatchbillMONTHLY!$A$54:$U$54,OFFSET(WatchbillMONTHLY!$A$54:$U$54,1,2))),INDIRECT("_"&amp;_xlfn.XLOOKUP(BG$2,WatchbillMONTHLY!$A$54:$U$54,OFFSET(WatchbillMONTHLY!$A$54:$U$54,1,2))))=$A104,_xlfn.XLOOKUP(BG$2,WatchbillMONTHLY!$A$54:$U$54,OFFSET(WatchbillMONTHLY!$A$54:$U$54,1,2)),FALSE),TRUE,FALSE)),
IF(_xlfn.XLOOKUP(BG$2,WatchbillMONTHLY!$A$71:$U$71,OFFSET(WatchbillMONTHLY!$A$71:$U$71,1,2))=IF(_xlfn.XLOOKUP($A104,INDIRECT("_"&amp;_xlfn.XLOOKUP(BG$2,WatchbillMONTHLY!$A$71:$U$71,OFFSET(WatchbillMONTHLY!$A$71:$U$71,1,2))),INDIRECT("_"&amp;_xlfn.XLOOKUP(BG$2,WatchbillMONTHLY!$A$71:$U$71,OFFSET(WatchbillMONTHLY!$A$71:$U$71,1,2))))=$A104,_xlfn.XLOOKUP(BG$2,WatchbillMONTHLY!$A$71:$U$71,OFFSET(WatchbillMONTHLY!$A$71:$U$71,1,2)),FALSE),TRUE,FALSE)),
IF(_xlfn.XLOOKUP(BG$2,WatchbillMONTHLY!$A$88:$U$88,OFFSET(WatchbillMONTHLY!$A$88:$U$88,1,2))=IF(_xlfn.XLOOKUP($A104,INDIRECT("_"&amp;_xlfn.XLOOKUP(BG$2,WatchbillMONTHLY!$A$88:$U$88,OFFSET(WatchbillMONTHLY!$A$88:$U$88,1,2))),INDIRECT("_"&amp;_xlfn.XLOOKUP(BG$2,WatchbillMONTHLY!$A$88:$U$88,OFFSET(WatchbillMONTHLY!$A$88:$U$88,1,2))))=$A104,_xlfn.XLOOKUP(BG$2,WatchbillMONTHLY!$A$88:$U$88,OFFSET(WatchbillMONTHLY!$A$88:$U$88,1,2)),FALSE),TRUE,FALSE)),
FALSE),FALSE)</f>
        <v>0</v>
      </c>
      <c r="BH104" s="209" t="b" cm="1">
        <f t="array" aca="1" ref="BH104" ca="1">IF(AND($A104 &gt; 0, AA104 &gt; 0,BH$2&lt;MiscFormulas!$A$5+1),
_xlfn.IFNA(
_xlfn.IFNA(
_xlfn.IFNA(
_xlfn.IFNA(
_xlfn.IFNA(
_xlfn.IFNA(
IF(_xlfn.XLOOKUP(BH$2,WatchbillMONTHLY!$A$3:$U$3,OFFSET(WatchbillMONTHLY!$A$3:$U$3,1,2))=IF(_xlfn.XLOOKUP($A104,INDIRECT("_"&amp;_xlfn.XLOOKUP(BH$2,WatchbillMONTHLY!$A$3:$U$3,OFFSET(WatchbillMONTHLY!$A$3:$U$3,1,2))),INDIRECT("_"&amp;_xlfn.XLOOKUP(BH$2,WatchbillMONTHLY!$A$3:$U$3,OFFSET(WatchbillMONTHLY!$A$3:$U$3,1,2))))=$A104,_xlfn.XLOOKUP(BH$2,WatchbillMONTHLY!$A$3:$U$3,OFFSET(WatchbillMONTHLY!$A$3:$U$3,1,2)),FALSE),TRUE,FALSE),
IF(_xlfn.XLOOKUP(BH$2,WatchbillMONTHLY!$A$20:$U$20,OFFSET(WatchbillMONTHLY!$A$20:$U$20,1,2))=IF(_xlfn.XLOOKUP($A104,INDIRECT("_"&amp;_xlfn.XLOOKUP(BH$2,WatchbillMONTHLY!$A$20:$U$20,OFFSET(WatchbillMONTHLY!$A$20:$U$20,1,2))),INDIRECT("_"&amp;_xlfn.XLOOKUP(BH$2,WatchbillMONTHLY!$A$20:$U$20,OFFSET(WatchbillMONTHLY!$A$20:$U$20,1,2))))=$A104,_xlfn.XLOOKUP(BH$2,WatchbillMONTHLY!$A$20:$U$20,OFFSET(WatchbillMONTHLY!$A$20:$U$20,1,2)),FALSE),TRUE,FALSE)),
IF(_xlfn.XLOOKUP(BH$2,WatchbillMONTHLY!$A$37:$U$37,OFFSET(WatchbillMONTHLY!$A$37:$U$37,1,2))=IF(_xlfn.XLOOKUP($A104,INDIRECT("_"&amp;_xlfn.XLOOKUP(BH$2,WatchbillMONTHLY!$A$37:$U$37,OFFSET(WatchbillMONTHLY!$A$37:$U$37,1,2))),INDIRECT("_"&amp;_xlfn.XLOOKUP(BH$2,WatchbillMONTHLY!$A$37:$U$37,OFFSET(WatchbillMONTHLY!$A$37:$U$37,1,2))))=$A104,_xlfn.XLOOKUP(BH$2,WatchbillMONTHLY!$A$37:$U$37,OFFSET(WatchbillMONTHLY!$A$37:$U$37,1,2)),FALSE),TRUE,FALSE)),
IF(_xlfn.XLOOKUP(BH$2,WatchbillMONTHLY!$A$54:$U$54,OFFSET(WatchbillMONTHLY!$A$54:$U$54,1,2))=IF(_xlfn.XLOOKUP($A104,INDIRECT("_"&amp;_xlfn.XLOOKUP(BH$2,WatchbillMONTHLY!$A$54:$U$54,OFFSET(WatchbillMONTHLY!$A$54:$U$54,1,2))),INDIRECT("_"&amp;_xlfn.XLOOKUP(BH$2,WatchbillMONTHLY!$A$54:$U$54,OFFSET(WatchbillMONTHLY!$A$54:$U$54,1,2))))=$A104,_xlfn.XLOOKUP(BH$2,WatchbillMONTHLY!$A$54:$U$54,OFFSET(WatchbillMONTHLY!$A$54:$U$54,1,2)),FALSE),TRUE,FALSE)),
IF(_xlfn.XLOOKUP(BH$2,WatchbillMONTHLY!$A$71:$U$71,OFFSET(WatchbillMONTHLY!$A$71:$U$71,1,2))=IF(_xlfn.XLOOKUP($A104,INDIRECT("_"&amp;_xlfn.XLOOKUP(BH$2,WatchbillMONTHLY!$A$71:$U$71,OFFSET(WatchbillMONTHLY!$A$71:$U$71,1,2))),INDIRECT("_"&amp;_xlfn.XLOOKUP(BH$2,WatchbillMONTHLY!$A$71:$U$71,OFFSET(WatchbillMONTHLY!$A$71:$U$71,1,2))))=$A104,_xlfn.XLOOKUP(BH$2,WatchbillMONTHLY!$A$71:$U$71,OFFSET(WatchbillMONTHLY!$A$71:$U$71,1,2)),FALSE),TRUE,FALSE)),
IF(_xlfn.XLOOKUP(BH$2,WatchbillMONTHLY!$A$88:$U$88,OFFSET(WatchbillMONTHLY!$A$88:$U$88,1,2))=IF(_xlfn.XLOOKUP($A104,INDIRECT("_"&amp;_xlfn.XLOOKUP(BH$2,WatchbillMONTHLY!$A$88:$U$88,OFFSET(WatchbillMONTHLY!$A$88:$U$88,1,2))),INDIRECT("_"&amp;_xlfn.XLOOKUP(BH$2,WatchbillMONTHLY!$A$88:$U$88,OFFSET(WatchbillMONTHLY!$A$88:$U$88,1,2))))=$A104,_xlfn.XLOOKUP(BH$2,WatchbillMONTHLY!$A$88:$U$88,OFFSET(WatchbillMONTHLY!$A$88:$U$88,1,2)),FALSE),TRUE,FALSE)),
FALSE),FALSE)</f>
        <v>0</v>
      </c>
      <c r="BI104" s="209" t="b" cm="1">
        <f t="array" aca="1" ref="BI104" ca="1">IF(AND($A104 &gt; 0, AB104 &gt; 0,BI$2&lt;MiscFormulas!$A$5+1),
_xlfn.IFNA(
_xlfn.IFNA(
_xlfn.IFNA(
_xlfn.IFNA(
_xlfn.IFNA(
_xlfn.IFNA(
IF(_xlfn.XLOOKUP(BI$2,WatchbillMONTHLY!$A$3:$U$3,OFFSET(WatchbillMONTHLY!$A$3:$U$3,1,2))=IF(_xlfn.XLOOKUP($A104,INDIRECT("_"&amp;_xlfn.XLOOKUP(BI$2,WatchbillMONTHLY!$A$3:$U$3,OFFSET(WatchbillMONTHLY!$A$3:$U$3,1,2))),INDIRECT("_"&amp;_xlfn.XLOOKUP(BI$2,WatchbillMONTHLY!$A$3:$U$3,OFFSET(WatchbillMONTHLY!$A$3:$U$3,1,2))))=$A104,_xlfn.XLOOKUP(BI$2,WatchbillMONTHLY!$A$3:$U$3,OFFSET(WatchbillMONTHLY!$A$3:$U$3,1,2)),FALSE),TRUE,FALSE),
IF(_xlfn.XLOOKUP(BI$2,WatchbillMONTHLY!$A$20:$U$20,OFFSET(WatchbillMONTHLY!$A$20:$U$20,1,2))=IF(_xlfn.XLOOKUP($A104,INDIRECT("_"&amp;_xlfn.XLOOKUP(BI$2,WatchbillMONTHLY!$A$20:$U$20,OFFSET(WatchbillMONTHLY!$A$20:$U$20,1,2))),INDIRECT("_"&amp;_xlfn.XLOOKUP(BI$2,WatchbillMONTHLY!$A$20:$U$20,OFFSET(WatchbillMONTHLY!$A$20:$U$20,1,2))))=$A104,_xlfn.XLOOKUP(BI$2,WatchbillMONTHLY!$A$20:$U$20,OFFSET(WatchbillMONTHLY!$A$20:$U$20,1,2)),FALSE),TRUE,FALSE)),
IF(_xlfn.XLOOKUP(BI$2,WatchbillMONTHLY!$A$37:$U$37,OFFSET(WatchbillMONTHLY!$A$37:$U$37,1,2))=IF(_xlfn.XLOOKUP($A104,INDIRECT("_"&amp;_xlfn.XLOOKUP(BI$2,WatchbillMONTHLY!$A$37:$U$37,OFFSET(WatchbillMONTHLY!$A$37:$U$37,1,2))),INDIRECT("_"&amp;_xlfn.XLOOKUP(BI$2,WatchbillMONTHLY!$A$37:$U$37,OFFSET(WatchbillMONTHLY!$A$37:$U$37,1,2))))=$A104,_xlfn.XLOOKUP(BI$2,WatchbillMONTHLY!$A$37:$U$37,OFFSET(WatchbillMONTHLY!$A$37:$U$37,1,2)),FALSE),TRUE,FALSE)),
IF(_xlfn.XLOOKUP(BI$2,WatchbillMONTHLY!$A$54:$U$54,OFFSET(WatchbillMONTHLY!$A$54:$U$54,1,2))=IF(_xlfn.XLOOKUP($A104,INDIRECT("_"&amp;_xlfn.XLOOKUP(BI$2,WatchbillMONTHLY!$A$54:$U$54,OFFSET(WatchbillMONTHLY!$A$54:$U$54,1,2))),INDIRECT("_"&amp;_xlfn.XLOOKUP(BI$2,WatchbillMONTHLY!$A$54:$U$54,OFFSET(WatchbillMONTHLY!$A$54:$U$54,1,2))))=$A104,_xlfn.XLOOKUP(BI$2,WatchbillMONTHLY!$A$54:$U$54,OFFSET(WatchbillMONTHLY!$A$54:$U$54,1,2)),FALSE),TRUE,FALSE)),
IF(_xlfn.XLOOKUP(BI$2,WatchbillMONTHLY!$A$71:$U$71,OFFSET(WatchbillMONTHLY!$A$71:$U$71,1,2))=IF(_xlfn.XLOOKUP($A104,INDIRECT("_"&amp;_xlfn.XLOOKUP(BI$2,WatchbillMONTHLY!$A$71:$U$71,OFFSET(WatchbillMONTHLY!$A$71:$U$71,1,2))),INDIRECT("_"&amp;_xlfn.XLOOKUP(BI$2,WatchbillMONTHLY!$A$71:$U$71,OFFSET(WatchbillMONTHLY!$A$71:$U$71,1,2))))=$A104,_xlfn.XLOOKUP(BI$2,WatchbillMONTHLY!$A$71:$U$71,OFFSET(WatchbillMONTHLY!$A$71:$U$71,1,2)),FALSE),TRUE,FALSE)),
IF(_xlfn.XLOOKUP(BI$2,WatchbillMONTHLY!$A$88:$U$88,OFFSET(WatchbillMONTHLY!$A$88:$U$88,1,2))=IF(_xlfn.XLOOKUP($A104,INDIRECT("_"&amp;_xlfn.XLOOKUP(BI$2,WatchbillMONTHLY!$A$88:$U$88,OFFSET(WatchbillMONTHLY!$A$88:$U$88,1,2))),INDIRECT("_"&amp;_xlfn.XLOOKUP(BI$2,WatchbillMONTHLY!$A$88:$U$88,OFFSET(WatchbillMONTHLY!$A$88:$U$88,1,2))))=$A104,_xlfn.XLOOKUP(BI$2,WatchbillMONTHLY!$A$88:$U$88,OFFSET(WatchbillMONTHLY!$A$88:$U$88,1,2)),FALSE),TRUE,FALSE)),
FALSE),FALSE)</f>
        <v>0</v>
      </c>
      <c r="BJ104" s="209" t="b" cm="1">
        <f t="array" aca="1" ref="BJ104" ca="1">IF(AND($A104 &gt; 0, AC104 &gt; 0,BJ$2&lt;MiscFormulas!$A$5+1),
_xlfn.IFNA(
_xlfn.IFNA(
_xlfn.IFNA(
_xlfn.IFNA(
_xlfn.IFNA(
_xlfn.IFNA(
IF(_xlfn.XLOOKUP(BJ$2,WatchbillMONTHLY!$A$3:$U$3,OFFSET(WatchbillMONTHLY!$A$3:$U$3,1,2))=IF(_xlfn.XLOOKUP($A104,INDIRECT("_"&amp;_xlfn.XLOOKUP(BJ$2,WatchbillMONTHLY!$A$3:$U$3,OFFSET(WatchbillMONTHLY!$A$3:$U$3,1,2))),INDIRECT("_"&amp;_xlfn.XLOOKUP(BJ$2,WatchbillMONTHLY!$A$3:$U$3,OFFSET(WatchbillMONTHLY!$A$3:$U$3,1,2))))=$A104,_xlfn.XLOOKUP(BJ$2,WatchbillMONTHLY!$A$3:$U$3,OFFSET(WatchbillMONTHLY!$A$3:$U$3,1,2)),FALSE),TRUE,FALSE),
IF(_xlfn.XLOOKUP(BJ$2,WatchbillMONTHLY!$A$20:$U$20,OFFSET(WatchbillMONTHLY!$A$20:$U$20,1,2))=IF(_xlfn.XLOOKUP($A104,INDIRECT("_"&amp;_xlfn.XLOOKUP(BJ$2,WatchbillMONTHLY!$A$20:$U$20,OFFSET(WatchbillMONTHLY!$A$20:$U$20,1,2))),INDIRECT("_"&amp;_xlfn.XLOOKUP(BJ$2,WatchbillMONTHLY!$A$20:$U$20,OFFSET(WatchbillMONTHLY!$A$20:$U$20,1,2))))=$A104,_xlfn.XLOOKUP(BJ$2,WatchbillMONTHLY!$A$20:$U$20,OFFSET(WatchbillMONTHLY!$A$20:$U$20,1,2)),FALSE),TRUE,FALSE)),
IF(_xlfn.XLOOKUP(BJ$2,WatchbillMONTHLY!$A$37:$U$37,OFFSET(WatchbillMONTHLY!$A$37:$U$37,1,2))=IF(_xlfn.XLOOKUP($A104,INDIRECT("_"&amp;_xlfn.XLOOKUP(BJ$2,WatchbillMONTHLY!$A$37:$U$37,OFFSET(WatchbillMONTHLY!$A$37:$U$37,1,2))),INDIRECT("_"&amp;_xlfn.XLOOKUP(BJ$2,WatchbillMONTHLY!$A$37:$U$37,OFFSET(WatchbillMONTHLY!$A$37:$U$37,1,2))))=$A104,_xlfn.XLOOKUP(BJ$2,WatchbillMONTHLY!$A$37:$U$37,OFFSET(WatchbillMONTHLY!$A$37:$U$37,1,2)),FALSE),TRUE,FALSE)),
IF(_xlfn.XLOOKUP(BJ$2,WatchbillMONTHLY!$A$54:$U$54,OFFSET(WatchbillMONTHLY!$A$54:$U$54,1,2))=IF(_xlfn.XLOOKUP($A104,INDIRECT("_"&amp;_xlfn.XLOOKUP(BJ$2,WatchbillMONTHLY!$A$54:$U$54,OFFSET(WatchbillMONTHLY!$A$54:$U$54,1,2))),INDIRECT("_"&amp;_xlfn.XLOOKUP(BJ$2,WatchbillMONTHLY!$A$54:$U$54,OFFSET(WatchbillMONTHLY!$A$54:$U$54,1,2))))=$A104,_xlfn.XLOOKUP(BJ$2,WatchbillMONTHLY!$A$54:$U$54,OFFSET(WatchbillMONTHLY!$A$54:$U$54,1,2)),FALSE),TRUE,FALSE)),
IF(_xlfn.XLOOKUP(BJ$2,WatchbillMONTHLY!$A$71:$U$71,OFFSET(WatchbillMONTHLY!$A$71:$U$71,1,2))=IF(_xlfn.XLOOKUP($A104,INDIRECT("_"&amp;_xlfn.XLOOKUP(BJ$2,WatchbillMONTHLY!$A$71:$U$71,OFFSET(WatchbillMONTHLY!$A$71:$U$71,1,2))),INDIRECT("_"&amp;_xlfn.XLOOKUP(BJ$2,WatchbillMONTHLY!$A$71:$U$71,OFFSET(WatchbillMONTHLY!$A$71:$U$71,1,2))))=$A104,_xlfn.XLOOKUP(BJ$2,WatchbillMONTHLY!$A$71:$U$71,OFFSET(WatchbillMONTHLY!$A$71:$U$71,1,2)),FALSE),TRUE,FALSE)),
IF(_xlfn.XLOOKUP(BJ$2,WatchbillMONTHLY!$A$88:$U$88,OFFSET(WatchbillMONTHLY!$A$88:$U$88,1,2))=IF(_xlfn.XLOOKUP($A104,INDIRECT("_"&amp;_xlfn.XLOOKUP(BJ$2,WatchbillMONTHLY!$A$88:$U$88,OFFSET(WatchbillMONTHLY!$A$88:$U$88,1,2))),INDIRECT("_"&amp;_xlfn.XLOOKUP(BJ$2,WatchbillMONTHLY!$A$88:$U$88,OFFSET(WatchbillMONTHLY!$A$88:$U$88,1,2))))=$A104,_xlfn.XLOOKUP(BJ$2,WatchbillMONTHLY!$A$88:$U$88,OFFSET(WatchbillMONTHLY!$A$88:$U$88,1,2)),FALSE),TRUE,FALSE)),
FALSE),FALSE)</f>
        <v>0</v>
      </c>
      <c r="BK104" s="209" t="b" cm="1">
        <f t="array" aca="1" ref="BK104" ca="1">IF(AND($A104 &gt; 0, AD104 &gt; 0,BK$2&lt;MiscFormulas!$A$5+1),
_xlfn.IFNA(
_xlfn.IFNA(
_xlfn.IFNA(
_xlfn.IFNA(
_xlfn.IFNA(
_xlfn.IFNA(
IF(_xlfn.XLOOKUP(BK$2,WatchbillMONTHLY!$A$3:$U$3,OFFSET(WatchbillMONTHLY!$A$3:$U$3,1,2))=IF(_xlfn.XLOOKUP($A104,INDIRECT("_"&amp;_xlfn.XLOOKUP(BK$2,WatchbillMONTHLY!$A$3:$U$3,OFFSET(WatchbillMONTHLY!$A$3:$U$3,1,2))),INDIRECT("_"&amp;_xlfn.XLOOKUP(BK$2,WatchbillMONTHLY!$A$3:$U$3,OFFSET(WatchbillMONTHLY!$A$3:$U$3,1,2))))=$A104,_xlfn.XLOOKUP(BK$2,WatchbillMONTHLY!$A$3:$U$3,OFFSET(WatchbillMONTHLY!$A$3:$U$3,1,2)),FALSE),TRUE,FALSE),
IF(_xlfn.XLOOKUP(BK$2,WatchbillMONTHLY!$A$20:$U$20,OFFSET(WatchbillMONTHLY!$A$20:$U$20,1,2))=IF(_xlfn.XLOOKUP($A104,INDIRECT("_"&amp;_xlfn.XLOOKUP(BK$2,WatchbillMONTHLY!$A$20:$U$20,OFFSET(WatchbillMONTHLY!$A$20:$U$20,1,2))),INDIRECT("_"&amp;_xlfn.XLOOKUP(BK$2,WatchbillMONTHLY!$A$20:$U$20,OFFSET(WatchbillMONTHLY!$A$20:$U$20,1,2))))=$A104,_xlfn.XLOOKUP(BK$2,WatchbillMONTHLY!$A$20:$U$20,OFFSET(WatchbillMONTHLY!$A$20:$U$20,1,2)),FALSE),TRUE,FALSE)),
IF(_xlfn.XLOOKUP(BK$2,WatchbillMONTHLY!$A$37:$U$37,OFFSET(WatchbillMONTHLY!$A$37:$U$37,1,2))=IF(_xlfn.XLOOKUP($A104,INDIRECT("_"&amp;_xlfn.XLOOKUP(BK$2,WatchbillMONTHLY!$A$37:$U$37,OFFSET(WatchbillMONTHLY!$A$37:$U$37,1,2))),INDIRECT("_"&amp;_xlfn.XLOOKUP(BK$2,WatchbillMONTHLY!$A$37:$U$37,OFFSET(WatchbillMONTHLY!$A$37:$U$37,1,2))))=$A104,_xlfn.XLOOKUP(BK$2,WatchbillMONTHLY!$A$37:$U$37,OFFSET(WatchbillMONTHLY!$A$37:$U$37,1,2)),FALSE),TRUE,FALSE)),
IF(_xlfn.XLOOKUP(BK$2,WatchbillMONTHLY!$A$54:$U$54,OFFSET(WatchbillMONTHLY!$A$54:$U$54,1,2))=IF(_xlfn.XLOOKUP($A104,INDIRECT("_"&amp;_xlfn.XLOOKUP(BK$2,WatchbillMONTHLY!$A$54:$U$54,OFFSET(WatchbillMONTHLY!$A$54:$U$54,1,2))),INDIRECT("_"&amp;_xlfn.XLOOKUP(BK$2,WatchbillMONTHLY!$A$54:$U$54,OFFSET(WatchbillMONTHLY!$A$54:$U$54,1,2))))=$A104,_xlfn.XLOOKUP(BK$2,WatchbillMONTHLY!$A$54:$U$54,OFFSET(WatchbillMONTHLY!$A$54:$U$54,1,2)),FALSE),TRUE,FALSE)),
IF(_xlfn.XLOOKUP(BK$2,WatchbillMONTHLY!$A$71:$U$71,OFFSET(WatchbillMONTHLY!$A$71:$U$71,1,2))=IF(_xlfn.XLOOKUP($A104,INDIRECT("_"&amp;_xlfn.XLOOKUP(BK$2,WatchbillMONTHLY!$A$71:$U$71,OFFSET(WatchbillMONTHLY!$A$71:$U$71,1,2))),INDIRECT("_"&amp;_xlfn.XLOOKUP(BK$2,WatchbillMONTHLY!$A$71:$U$71,OFFSET(WatchbillMONTHLY!$A$71:$U$71,1,2))))=$A104,_xlfn.XLOOKUP(BK$2,WatchbillMONTHLY!$A$71:$U$71,OFFSET(WatchbillMONTHLY!$A$71:$U$71,1,2)),FALSE),TRUE,FALSE)),
IF(_xlfn.XLOOKUP(BK$2,WatchbillMONTHLY!$A$88:$U$88,OFFSET(WatchbillMONTHLY!$A$88:$U$88,1,2))=IF(_xlfn.XLOOKUP($A104,INDIRECT("_"&amp;_xlfn.XLOOKUP(BK$2,WatchbillMONTHLY!$A$88:$U$88,OFFSET(WatchbillMONTHLY!$A$88:$U$88,1,2))),INDIRECT("_"&amp;_xlfn.XLOOKUP(BK$2,WatchbillMONTHLY!$A$88:$U$88,OFFSET(WatchbillMONTHLY!$A$88:$U$88,1,2))))=$A104,_xlfn.XLOOKUP(BK$2,WatchbillMONTHLY!$A$88:$U$88,OFFSET(WatchbillMONTHLY!$A$88:$U$88,1,2)),FALSE),TRUE,FALSE)),
FALSE),FALSE)</f>
        <v>0</v>
      </c>
      <c r="BL104" s="209" t="b" cm="1">
        <f t="array" aca="1" ref="BL104" ca="1">IF(AND($A104 &gt; 0, AE104 &gt; 0,BL$2&lt;MiscFormulas!$A$5+1),
_xlfn.IFNA(
_xlfn.IFNA(
_xlfn.IFNA(
_xlfn.IFNA(
_xlfn.IFNA(
_xlfn.IFNA(
IF(_xlfn.XLOOKUP(BL$2,WatchbillMONTHLY!$A$3:$U$3,OFFSET(WatchbillMONTHLY!$A$3:$U$3,1,2))=IF(_xlfn.XLOOKUP($A104,INDIRECT("_"&amp;_xlfn.XLOOKUP(BL$2,WatchbillMONTHLY!$A$3:$U$3,OFFSET(WatchbillMONTHLY!$A$3:$U$3,1,2))),INDIRECT("_"&amp;_xlfn.XLOOKUP(BL$2,WatchbillMONTHLY!$A$3:$U$3,OFFSET(WatchbillMONTHLY!$A$3:$U$3,1,2))))=$A104,_xlfn.XLOOKUP(BL$2,WatchbillMONTHLY!$A$3:$U$3,OFFSET(WatchbillMONTHLY!$A$3:$U$3,1,2)),FALSE),TRUE,FALSE),
IF(_xlfn.XLOOKUP(BL$2,WatchbillMONTHLY!$A$20:$U$20,OFFSET(WatchbillMONTHLY!$A$20:$U$20,1,2))=IF(_xlfn.XLOOKUP($A104,INDIRECT("_"&amp;_xlfn.XLOOKUP(BL$2,WatchbillMONTHLY!$A$20:$U$20,OFFSET(WatchbillMONTHLY!$A$20:$U$20,1,2))),INDIRECT("_"&amp;_xlfn.XLOOKUP(BL$2,WatchbillMONTHLY!$A$20:$U$20,OFFSET(WatchbillMONTHLY!$A$20:$U$20,1,2))))=$A104,_xlfn.XLOOKUP(BL$2,WatchbillMONTHLY!$A$20:$U$20,OFFSET(WatchbillMONTHLY!$A$20:$U$20,1,2)),FALSE),TRUE,FALSE)),
IF(_xlfn.XLOOKUP(BL$2,WatchbillMONTHLY!$A$37:$U$37,OFFSET(WatchbillMONTHLY!$A$37:$U$37,1,2))=IF(_xlfn.XLOOKUP($A104,INDIRECT("_"&amp;_xlfn.XLOOKUP(BL$2,WatchbillMONTHLY!$A$37:$U$37,OFFSET(WatchbillMONTHLY!$A$37:$U$37,1,2))),INDIRECT("_"&amp;_xlfn.XLOOKUP(BL$2,WatchbillMONTHLY!$A$37:$U$37,OFFSET(WatchbillMONTHLY!$A$37:$U$37,1,2))))=$A104,_xlfn.XLOOKUP(BL$2,WatchbillMONTHLY!$A$37:$U$37,OFFSET(WatchbillMONTHLY!$A$37:$U$37,1,2)),FALSE),TRUE,FALSE)),
IF(_xlfn.XLOOKUP(BL$2,WatchbillMONTHLY!$A$54:$U$54,OFFSET(WatchbillMONTHLY!$A$54:$U$54,1,2))=IF(_xlfn.XLOOKUP($A104,INDIRECT("_"&amp;_xlfn.XLOOKUP(BL$2,WatchbillMONTHLY!$A$54:$U$54,OFFSET(WatchbillMONTHLY!$A$54:$U$54,1,2))),INDIRECT("_"&amp;_xlfn.XLOOKUP(BL$2,WatchbillMONTHLY!$A$54:$U$54,OFFSET(WatchbillMONTHLY!$A$54:$U$54,1,2))))=$A104,_xlfn.XLOOKUP(BL$2,WatchbillMONTHLY!$A$54:$U$54,OFFSET(WatchbillMONTHLY!$A$54:$U$54,1,2)),FALSE),TRUE,FALSE)),
IF(_xlfn.XLOOKUP(BL$2,WatchbillMONTHLY!$A$71:$U$71,OFFSET(WatchbillMONTHLY!$A$71:$U$71,1,2))=IF(_xlfn.XLOOKUP($A104,INDIRECT("_"&amp;_xlfn.XLOOKUP(BL$2,WatchbillMONTHLY!$A$71:$U$71,OFFSET(WatchbillMONTHLY!$A$71:$U$71,1,2))),INDIRECT("_"&amp;_xlfn.XLOOKUP(BL$2,WatchbillMONTHLY!$A$71:$U$71,OFFSET(WatchbillMONTHLY!$A$71:$U$71,1,2))))=$A104,_xlfn.XLOOKUP(BL$2,WatchbillMONTHLY!$A$71:$U$71,OFFSET(WatchbillMONTHLY!$A$71:$U$71,1,2)),FALSE),TRUE,FALSE)),
IF(_xlfn.XLOOKUP(BL$2,WatchbillMONTHLY!$A$88:$U$88,OFFSET(WatchbillMONTHLY!$A$88:$U$88,1,2))=IF(_xlfn.XLOOKUP($A104,INDIRECT("_"&amp;_xlfn.XLOOKUP(BL$2,WatchbillMONTHLY!$A$88:$U$88,OFFSET(WatchbillMONTHLY!$A$88:$U$88,1,2))),INDIRECT("_"&amp;_xlfn.XLOOKUP(BL$2,WatchbillMONTHLY!$A$88:$U$88,OFFSET(WatchbillMONTHLY!$A$88:$U$88,1,2))))=$A104,_xlfn.XLOOKUP(BL$2,WatchbillMONTHLY!$A$88:$U$88,OFFSET(WatchbillMONTHLY!$A$88:$U$88,1,2)),FALSE),TRUE,FALSE)),
FALSE),FALSE)</f>
        <v>0</v>
      </c>
      <c r="BM104" s="209" t="b" cm="1">
        <f t="array" aca="1" ref="BM104" ca="1">IF(AND($A104 &gt; 0, AF104 &gt; 0,BM$2&lt;MiscFormulas!$A$5+1),
_xlfn.IFNA(
_xlfn.IFNA(
_xlfn.IFNA(
_xlfn.IFNA(
_xlfn.IFNA(
_xlfn.IFNA(
IF(_xlfn.XLOOKUP(BM$2,WatchbillMONTHLY!$A$3:$U$3,OFFSET(WatchbillMONTHLY!$A$3:$U$3,1,2))=IF(_xlfn.XLOOKUP($A104,INDIRECT("_"&amp;_xlfn.XLOOKUP(BM$2,WatchbillMONTHLY!$A$3:$U$3,OFFSET(WatchbillMONTHLY!$A$3:$U$3,1,2))),INDIRECT("_"&amp;_xlfn.XLOOKUP(BM$2,WatchbillMONTHLY!$A$3:$U$3,OFFSET(WatchbillMONTHLY!$A$3:$U$3,1,2))))=$A104,_xlfn.XLOOKUP(BM$2,WatchbillMONTHLY!$A$3:$U$3,OFFSET(WatchbillMONTHLY!$A$3:$U$3,1,2)),FALSE),TRUE,FALSE),
IF(_xlfn.XLOOKUP(BM$2,WatchbillMONTHLY!$A$20:$U$20,OFFSET(WatchbillMONTHLY!$A$20:$U$20,1,2))=IF(_xlfn.XLOOKUP($A104,INDIRECT("_"&amp;_xlfn.XLOOKUP(BM$2,WatchbillMONTHLY!$A$20:$U$20,OFFSET(WatchbillMONTHLY!$A$20:$U$20,1,2))),INDIRECT("_"&amp;_xlfn.XLOOKUP(BM$2,WatchbillMONTHLY!$A$20:$U$20,OFFSET(WatchbillMONTHLY!$A$20:$U$20,1,2))))=$A104,_xlfn.XLOOKUP(BM$2,WatchbillMONTHLY!$A$20:$U$20,OFFSET(WatchbillMONTHLY!$A$20:$U$20,1,2)),FALSE),TRUE,FALSE)),
IF(_xlfn.XLOOKUP(BM$2,WatchbillMONTHLY!$A$37:$U$37,OFFSET(WatchbillMONTHLY!$A$37:$U$37,1,2))=IF(_xlfn.XLOOKUP($A104,INDIRECT("_"&amp;_xlfn.XLOOKUP(BM$2,WatchbillMONTHLY!$A$37:$U$37,OFFSET(WatchbillMONTHLY!$A$37:$U$37,1,2))),INDIRECT("_"&amp;_xlfn.XLOOKUP(BM$2,WatchbillMONTHLY!$A$37:$U$37,OFFSET(WatchbillMONTHLY!$A$37:$U$37,1,2))))=$A104,_xlfn.XLOOKUP(BM$2,WatchbillMONTHLY!$A$37:$U$37,OFFSET(WatchbillMONTHLY!$A$37:$U$37,1,2)),FALSE),TRUE,FALSE)),
IF(_xlfn.XLOOKUP(BM$2,WatchbillMONTHLY!$A$54:$U$54,OFFSET(WatchbillMONTHLY!$A$54:$U$54,1,2))=IF(_xlfn.XLOOKUP($A104,INDIRECT("_"&amp;_xlfn.XLOOKUP(BM$2,WatchbillMONTHLY!$A$54:$U$54,OFFSET(WatchbillMONTHLY!$A$54:$U$54,1,2))),INDIRECT("_"&amp;_xlfn.XLOOKUP(BM$2,WatchbillMONTHLY!$A$54:$U$54,OFFSET(WatchbillMONTHLY!$A$54:$U$54,1,2))))=$A104,_xlfn.XLOOKUP(BM$2,WatchbillMONTHLY!$A$54:$U$54,OFFSET(WatchbillMONTHLY!$A$54:$U$54,1,2)),FALSE),TRUE,FALSE)),
IF(_xlfn.XLOOKUP(BM$2,WatchbillMONTHLY!$A$71:$U$71,OFFSET(WatchbillMONTHLY!$A$71:$U$71,1,2))=IF(_xlfn.XLOOKUP($A104,INDIRECT("_"&amp;_xlfn.XLOOKUP(BM$2,WatchbillMONTHLY!$A$71:$U$71,OFFSET(WatchbillMONTHLY!$A$71:$U$71,1,2))),INDIRECT("_"&amp;_xlfn.XLOOKUP(BM$2,WatchbillMONTHLY!$A$71:$U$71,OFFSET(WatchbillMONTHLY!$A$71:$U$71,1,2))))=$A104,_xlfn.XLOOKUP(BM$2,WatchbillMONTHLY!$A$71:$U$71,OFFSET(WatchbillMONTHLY!$A$71:$U$71,1,2)),FALSE),TRUE,FALSE)),
IF(_xlfn.XLOOKUP(BM$2,WatchbillMONTHLY!$A$88:$U$88,OFFSET(WatchbillMONTHLY!$A$88:$U$88,1,2))=IF(_xlfn.XLOOKUP($A104,INDIRECT("_"&amp;_xlfn.XLOOKUP(BM$2,WatchbillMONTHLY!$A$88:$U$88,OFFSET(WatchbillMONTHLY!$A$88:$U$88,1,2))),INDIRECT("_"&amp;_xlfn.XLOOKUP(BM$2,WatchbillMONTHLY!$A$88:$U$88,OFFSET(WatchbillMONTHLY!$A$88:$U$88,1,2))))=$A104,_xlfn.XLOOKUP(BM$2,WatchbillMONTHLY!$A$88:$U$88,OFFSET(WatchbillMONTHLY!$A$88:$U$88,1,2)),FALSE),TRUE,FALSE)),
FALSE),FALSE)</f>
        <v>0</v>
      </c>
      <c r="BN104" s="209" t="b" cm="1">
        <f t="array" aca="1" ref="BN104" ca="1">IF(AND($A104 &gt; 0, AG104 &gt; 0,BN$2&lt;MiscFormulas!$A$5+1),
_xlfn.IFNA(
_xlfn.IFNA(
_xlfn.IFNA(
_xlfn.IFNA(
_xlfn.IFNA(
_xlfn.IFNA(
IF(_xlfn.XLOOKUP(BN$2,WatchbillMONTHLY!$A$3:$U$3,OFFSET(WatchbillMONTHLY!$A$3:$U$3,1,2))=IF(_xlfn.XLOOKUP($A104,INDIRECT("_"&amp;_xlfn.XLOOKUP(BN$2,WatchbillMONTHLY!$A$3:$U$3,OFFSET(WatchbillMONTHLY!$A$3:$U$3,1,2))),INDIRECT("_"&amp;_xlfn.XLOOKUP(BN$2,WatchbillMONTHLY!$A$3:$U$3,OFFSET(WatchbillMONTHLY!$A$3:$U$3,1,2))))=$A104,_xlfn.XLOOKUP(BN$2,WatchbillMONTHLY!$A$3:$U$3,OFFSET(WatchbillMONTHLY!$A$3:$U$3,1,2)),FALSE),TRUE,FALSE),
IF(_xlfn.XLOOKUP(BN$2,WatchbillMONTHLY!$A$20:$U$20,OFFSET(WatchbillMONTHLY!$A$20:$U$20,1,2))=IF(_xlfn.XLOOKUP($A104,INDIRECT("_"&amp;_xlfn.XLOOKUP(BN$2,WatchbillMONTHLY!$A$20:$U$20,OFFSET(WatchbillMONTHLY!$A$20:$U$20,1,2))),INDIRECT("_"&amp;_xlfn.XLOOKUP(BN$2,WatchbillMONTHLY!$A$20:$U$20,OFFSET(WatchbillMONTHLY!$A$20:$U$20,1,2))))=$A104,_xlfn.XLOOKUP(BN$2,WatchbillMONTHLY!$A$20:$U$20,OFFSET(WatchbillMONTHLY!$A$20:$U$20,1,2)),FALSE),TRUE,FALSE)),
IF(_xlfn.XLOOKUP(BN$2,WatchbillMONTHLY!$A$37:$U$37,OFFSET(WatchbillMONTHLY!$A$37:$U$37,1,2))=IF(_xlfn.XLOOKUP($A104,INDIRECT("_"&amp;_xlfn.XLOOKUP(BN$2,WatchbillMONTHLY!$A$37:$U$37,OFFSET(WatchbillMONTHLY!$A$37:$U$37,1,2))),INDIRECT("_"&amp;_xlfn.XLOOKUP(BN$2,WatchbillMONTHLY!$A$37:$U$37,OFFSET(WatchbillMONTHLY!$A$37:$U$37,1,2))))=$A104,_xlfn.XLOOKUP(BN$2,WatchbillMONTHLY!$A$37:$U$37,OFFSET(WatchbillMONTHLY!$A$37:$U$37,1,2)),FALSE),TRUE,FALSE)),
IF(_xlfn.XLOOKUP(BN$2,WatchbillMONTHLY!$A$54:$U$54,OFFSET(WatchbillMONTHLY!$A$54:$U$54,1,2))=IF(_xlfn.XLOOKUP($A104,INDIRECT("_"&amp;_xlfn.XLOOKUP(BN$2,WatchbillMONTHLY!$A$54:$U$54,OFFSET(WatchbillMONTHLY!$A$54:$U$54,1,2))),INDIRECT("_"&amp;_xlfn.XLOOKUP(BN$2,WatchbillMONTHLY!$A$54:$U$54,OFFSET(WatchbillMONTHLY!$A$54:$U$54,1,2))))=$A104,_xlfn.XLOOKUP(BN$2,WatchbillMONTHLY!$A$54:$U$54,OFFSET(WatchbillMONTHLY!$A$54:$U$54,1,2)),FALSE),TRUE,FALSE)),
IF(_xlfn.XLOOKUP(BN$2,WatchbillMONTHLY!$A$71:$U$71,OFFSET(WatchbillMONTHLY!$A$71:$U$71,1,2))=IF(_xlfn.XLOOKUP($A104,INDIRECT("_"&amp;_xlfn.XLOOKUP(BN$2,WatchbillMONTHLY!$A$71:$U$71,OFFSET(WatchbillMONTHLY!$A$71:$U$71,1,2))),INDIRECT("_"&amp;_xlfn.XLOOKUP(BN$2,WatchbillMONTHLY!$A$71:$U$71,OFFSET(WatchbillMONTHLY!$A$71:$U$71,1,2))))=$A104,_xlfn.XLOOKUP(BN$2,WatchbillMONTHLY!$A$71:$U$71,OFFSET(WatchbillMONTHLY!$A$71:$U$71,1,2)),FALSE),TRUE,FALSE)),
IF(_xlfn.XLOOKUP(BN$2,WatchbillMONTHLY!$A$88:$U$88,OFFSET(WatchbillMONTHLY!$A$88:$U$88,1,2))=IF(_xlfn.XLOOKUP($A104,INDIRECT("_"&amp;_xlfn.XLOOKUP(BN$2,WatchbillMONTHLY!$A$88:$U$88,OFFSET(WatchbillMONTHLY!$A$88:$U$88,1,2))),INDIRECT("_"&amp;_xlfn.XLOOKUP(BN$2,WatchbillMONTHLY!$A$88:$U$88,OFFSET(WatchbillMONTHLY!$A$88:$U$88,1,2))))=$A104,_xlfn.XLOOKUP(BN$2,WatchbillMONTHLY!$A$88:$U$88,OFFSET(WatchbillMONTHLY!$A$88:$U$88,1,2)),FALSE),TRUE,FALSE)),
FALSE),FALSE)</f>
        <v>0</v>
      </c>
      <c r="BO104" s="209"/>
      <c r="BP104" s="210"/>
    </row>
    <row r="105" spans="1:68" x14ac:dyDescent="0.35">
      <c r="A105" t="str">
        <v>EX11 Sad, T.</v>
      </c>
      <c r="B105" s="215" t="str">
        <v>EX11 Sad, Tober</v>
      </c>
      <c r="C105" s="191"/>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c r="Z105" s="235"/>
      <c r="AA105" s="235"/>
      <c r="AB105" s="235"/>
      <c r="AC105" s="235"/>
      <c r="AD105" s="235"/>
      <c r="AE105" s="235"/>
      <c r="AF105" s="235"/>
      <c r="AG105" s="235"/>
      <c r="AH105" s="192"/>
      <c r="AI105" s="209"/>
      <c r="AJ105" s="209" t="str" cm="1">
        <f t="array" aca="1" ref="AJ105" ca="1">IF(OR(AK105:BN105=TRUE),$A105&amp;" :  ","")&amp;_xlfn.TEXTJOIN(" | ",TRUE,IF(AK105:BN105=TRUE,$AK$2:$BN$2,""))</f>
        <v/>
      </c>
      <c r="AK105" s="209" t="b" cm="1">
        <f t="array" aca="1" ref="AK105" ca="1">IF(AND($A105 &gt; 0, D105 &gt; 0,AK$2&lt;MiscFormulas!$A$5+1),
_xlfn.IFNA(
_xlfn.IFNA(
_xlfn.IFNA(
_xlfn.IFNA(
_xlfn.IFNA(
_xlfn.IFNA(
IF(_xlfn.XLOOKUP(AK$2,WatchbillMONTHLY!$A$3:$U$3,OFFSET(WatchbillMONTHLY!$A$3:$U$3,1,2))=IF(_xlfn.XLOOKUP($A105,INDIRECT("_"&amp;_xlfn.XLOOKUP(AK$2,WatchbillMONTHLY!$A$3:$U$3,OFFSET(WatchbillMONTHLY!$A$3:$U$3,1,2))),INDIRECT("_"&amp;_xlfn.XLOOKUP(AK$2,WatchbillMONTHLY!$A$3:$U$3,OFFSET(WatchbillMONTHLY!$A$3:$U$3,1,2))))=$A105,_xlfn.XLOOKUP(AK$2,WatchbillMONTHLY!$A$3:$U$3,OFFSET(WatchbillMONTHLY!$A$3:$U$3,1,2)),FALSE),TRUE,FALSE),
IF(_xlfn.XLOOKUP(AK$2,WatchbillMONTHLY!$A$20:$U$20,OFFSET(WatchbillMONTHLY!$A$20:$U$20,1,2))=IF(_xlfn.XLOOKUP($A105,INDIRECT("_"&amp;_xlfn.XLOOKUP(AK$2,WatchbillMONTHLY!$A$20:$U$20,OFFSET(WatchbillMONTHLY!$A$20:$U$20,1,2))),INDIRECT("_"&amp;_xlfn.XLOOKUP(AK$2,WatchbillMONTHLY!$A$20:$U$20,OFFSET(WatchbillMONTHLY!$A$20:$U$20,1,2))))=$A105,_xlfn.XLOOKUP(AK$2,WatchbillMONTHLY!$A$20:$U$20,OFFSET(WatchbillMONTHLY!$A$20:$U$20,1,2)),FALSE),TRUE,FALSE)),
IF(_xlfn.XLOOKUP(AK$2,WatchbillMONTHLY!$A$37:$U$37,OFFSET(WatchbillMONTHLY!$A$37:$U$37,1,2))=IF(_xlfn.XLOOKUP($A105,INDIRECT("_"&amp;_xlfn.XLOOKUP(AK$2,WatchbillMONTHLY!$A$37:$U$37,OFFSET(WatchbillMONTHLY!$A$37:$U$37,1,2))),INDIRECT("_"&amp;_xlfn.XLOOKUP(AK$2,WatchbillMONTHLY!$A$37:$U$37,OFFSET(WatchbillMONTHLY!$A$37:$U$37,1,2))))=$A105,_xlfn.XLOOKUP(AK$2,WatchbillMONTHLY!$A$37:$U$37,OFFSET(WatchbillMONTHLY!$A$37:$U$37,1,2)),FALSE),TRUE,FALSE)),
IF(_xlfn.XLOOKUP(AK$2,WatchbillMONTHLY!$A$54:$U$54,OFFSET(WatchbillMONTHLY!$A$54:$U$54,1,2))=IF(_xlfn.XLOOKUP($A105,INDIRECT("_"&amp;_xlfn.XLOOKUP(AK$2,WatchbillMONTHLY!$A$54:$U$54,OFFSET(WatchbillMONTHLY!$A$54:$U$54,1,2))),INDIRECT("_"&amp;_xlfn.XLOOKUP(AK$2,WatchbillMONTHLY!$A$54:$U$54,OFFSET(WatchbillMONTHLY!$A$54:$U$54,1,2))))=$A105,_xlfn.XLOOKUP(AK$2,WatchbillMONTHLY!$A$54:$U$54,OFFSET(WatchbillMONTHLY!$A$54:$U$54,1,2)),FALSE),TRUE,FALSE)),
IF(_xlfn.XLOOKUP(AK$2,WatchbillMONTHLY!$A$71:$U$71,OFFSET(WatchbillMONTHLY!$A$71:$U$71,1,2))=IF(_xlfn.XLOOKUP($A105,INDIRECT("_"&amp;_xlfn.XLOOKUP(AK$2,WatchbillMONTHLY!$A$71:$U$71,OFFSET(WatchbillMONTHLY!$A$71:$U$71,1,2))),INDIRECT("_"&amp;_xlfn.XLOOKUP(AK$2,WatchbillMONTHLY!$A$71:$U$71,OFFSET(WatchbillMONTHLY!$A$71:$U$71,1,2))))=$A105,_xlfn.XLOOKUP(AK$2,WatchbillMONTHLY!$A$71:$U$71,OFFSET(WatchbillMONTHLY!$A$71:$U$71,1,2)),FALSE),TRUE,FALSE)),
IF(_xlfn.XLOOKUP(AK$2,WatchbillMONTHLY!$A$88:$U$88,OFFSET(WatchbillMONTHLY!$A$88:$U$88,1,2))=IF(_xlfn.XLOOKUP($A105,INDIRECT("_"&amp;_xlfn.XLOOKUP(AK$2,WatchbillMONTHLY!$A$88:$U$88,OFFSET(WatchbillMONTHLY!$A$88:$U$88,1,2))),INDIRECT("_"&amp;_xlfn.XLOOKUP(AK$2,WatchbillMONTHLY!$A$88:$U$88,OFFSET(WatchbillMONTHLY!$A$88:$U$88,1,2))))=$A105,_xlfn.XLOOKUP(AK$2,WatchbillMONTHLY!$A$88:$U$88,OFFSET(WatchbillMONTHLY!$A$88:$U$88,1,2)),FALSE),TRUE,FALSE)),
FALSE),FALSE)</f>
        <v>0</v>
      </c>
      <c r="AL105" s="209" t="b" cm="1">
        <f t="array" aca="1" ref="AL105" ca="1">IF(AND($A105 &gt; 0, E105 &gt; 0,AL$2&lt;MiscFormulas!$A$5+1),
_xlfn.IFNA(
_xlfn.IFNA(
_xlfn.IFNA(
_xlfn.IFNA(
_xlfn.IFNA(
_xlfn.IFNA(
IF(_xlfn.XLOOKUP(AL$2,WatchbillMONTHLY!$A$3:$U$3,OFFSET(WatchbillMONTHLY!$A$3:$U$3,1,2))=IF(_xlfn.XLOOKUP($A105,INDIRECT("_"&amp;_xlfn.XLOOKUP(AL$2,WatchbillMONTHLY!$A$3:$U$3,OFFSET(WatchbillMONTHLY!$A$3:$U$3,1,2))),INDIRECT("_"&amp;_xlfn.XLOOKUP(AL$2,WatchbillMONTHLY!$A$3:$U$3,OFFSET(WatchbillMONTHLY!$A$3:$U$3,1,2))))=$A105,_xlfn.XLOOKUP(AL$2,WatchbillMONTHLY!$A$3:$U$3,OFFSET(WatchbillMONTHLY!$A$3:$U$3,1,2)),FALSE),TRUE,FALSE),
IF(_xlfn.XLOOKUP(AL$2,WatchbillMONTHLY!$A$20:$U$20,OFFSET(WatchbillMONTHLY!$A$20:$U$20,1,2))=IF(_xlfn.XLOOKUP($A105,INDIRECT("_"&amp;_xlfn.XLOOKUP(AL$2,WatchbillMONTHLY!$A$20:$U$20,OFFSET(WatchbillMONTHLY!$A$20:$U$20,1,2))),INDIRECT("_"&amp;_xlfn.XLOOKUP(AL$2,WatchbillMONTHLY!$A$20:$U$20,OFFSET(WatchbillMONTHLY!$A$20:$U$20,1,2))))=$A105,_xlfn.XLOOKUP(AL$2,WatchbillMONTHLY!$A$20:$U$20,OFFSET(WatchbillMONTHLY!$A$20:$U$20,1,2)),FALSE),TRUE,FALSE)),
IF(_xlfn.XLOOKUP(AL$2,WatchbillMONTHLY!$A$37:$U$37,OFFSET(WatchbillMONTHLY!$A$37:$U$37,1,2))=IF(_xlfn.XLOOKUP($A105,INDIRECT("_"&amp;_xlfn.XLOOKUP(AL$2,WatchbillMONTHLY!$A$37:$U$37,OFFSET(WatchbillMONTHLY!$A$37:$U$37,1,2))),INDIRECT("_"&amp;_xlfn.XLOOKUP(AL$2,WatchbillMONTHLY!$A$37:$U$37,OFFSET(WatchbillMONTHLY!$A$37:$U$37,1,2))))=$A105,_xlfn.XLOOKUP(AL$2,WatchbillMONTHLY!$A$37:$U$37,OFFSET(WatchbillMONTHLY!$A$37:$U$37,1,2)),FALSE),TRUE,FALSE)),
IF(_xlfn.XLOOKUP(AL$2,WatchbillMONTHLY!$A$54:$U$54,OFFSET(WatchbillMONTHLY!$A$54:$U$54,1,2))=IF(_xlfn.XLOOKUP($A105,INDIRECT("_"&amp;_xlfn.XLOOKUP(AL$2,WatchbillMONTHLY!$A$54:$U$54,OFFSET(WatchbillMONTHLY!$A$54:$U$54,1,2))),INDIRECT("_"&amp;_xlfn.XLOOKUP(AL$2,WatchbillMONTHLY!$A$54:$U$54,OFFSET(WatchbillMONTHLY!$A$54:$U$54,1,2))))=$A105,_xlfn.XLOOKUP(AL$2,WatchbillMONTHLY!$A$54:$U$54,OFFSET(WatchbillMONTHLY!$A$54:$U$54,1,2)),FALSE),TRUE,FALSE)),
IF(_xlfn.XLOOKUP(AL$2,WatchbillMONTHLY!$A$71:$U$71,OFFSET(WatchbillMONTHLY!$A$71:$U$71,1,2))=IF(_xlfn.XLOOKUP($A105,INDIRECT("_"&amp;_xlfn.XLOOKUP(AL$2,WatchbillMONTHLY!$A$71:$U$71,OFFSET(WatchbillMONTHLY!$A$71:$U$71,1,2))),INDIRECT("_"&amp;_xlfn.XLOOKUP(AL$2,WatchbillMONTHLY!$A$71:$U$71,OFFSET(WatchbillMONTHLY!$A$71:$U$71,1,2))))=$A105,_xlfn.XLOOKUP(AL$2,WatchbillMONTHLY!$A$71:$U$71,OFFSET(WatchbillMONTHLY!$A$71:$U$71,1,2)),FALSE),TRUE,FALSE)),
IF(_xlfn.XLOOKUP(AL$2,WatchbillMONTHLY!$A$88:$U$88,OFFSET(WatchbillMONTHLY!$A$88:$U$88,1,2))=IF(_xlfn.XLOOKUP($A105,INDIRECT("_"&amp;_xlfn.XLOOKUP(AL$2,WatchbillMONTHLY!$A$88:$U$88,OFFSET(WatchbillMONTHLY!$A$88:$U$88,1,2))),INDIRECT("_"&amp;_xlfn.XLOOKUP(AL$2,WatchbillMONTHLY!$A$88:$U$88,OFFSET(WatchbillMONTHLY!$A$88:$U$88,1,2))))=$A105,_xlfn.XLOOKUP(AL$2,WatchbillMONTHLY!$A$88:$U$88,OFFSET(WatchbillMONTHLY!$A$88:$U$88,1,2)),FALSE),TRUE,FALSE)),
FALSE),FALSE)</f>
        <v>0</v>
      </c>
      <c r="AM105" s="209" t="b" cm="1">
        <f t="array" aca="1" ref="AM105" ca="1">IF(AND($A105 &gt; 0, F105 &gt; 0,AM$2&lt;MiscFormulas!$A$5+1),
_xlfn.IFNA(
_xlfn.IFNA(
_xlfn.IFNA(
_xlfn.IFNA(
_xlfn.IFNA(
_xlfn.IFNA(
IF(_xlfn.XLOOKUP(AM$2,WatchbillMONTHLY!$A$3:$U$3,OFFSET(WatchbillMONTHLY!$A$3:$U$3,1,2))=IF(_xlfn.XLOOKUP($A105,INDIRECT("_"&amp;_xlfn.XLOOKUP(AM$2,WatchbillMONTHLY!$A$3:$U$3,OFFSET(WatchbillMONTHLY!$A$3:$U$3,1,2))),INDIRECT("_"&amp;_xlfn.XLOOKUP(AM$2,WatchbillMONTHLY!$A$3:$U$3,OFFSET(WatchbillMONTHLY!$A$3:$U$3,1,2))))=$A105,_xlfn.XLOOKUP(AM$2,WatchbillMONTHLY!$A$3:$U$3,OFFSET(WatchbillMONTHLY!$A$3:$U$3,1,2)),FALSE),TRUE,FALSE),
IF(_xlfn.XLOOKUP(AM$2,WatchbillMONTHLY!$A$20:$U$20,OFFSET(WatchbillMONTHLY!$A$20:$U$20,1,2))=IF(_xlfn.XLOOKUP($A105,INDIRECT("_"&amp;_xlfn.XLOOKUP(AM$2,WatchbillMONTHLY!$A$20:$U$20,OFFSET(WatchbillMONTHLY!$A$20:$U$20,1,2))),INDIRECT("_"&amp;_xlfn.XLOOKUP(AM$2,WatchbillMONTHLY!$A$20:$U$20,OFFSET(WatchbillMONTHLY!$A$20:$U$20,1,2))))=$A105,_xlfn.XLOOKUP(AM$2,WatchbillMONTHLY!$A$20:$U$20,OFFSET(WatchbillMONTHLY!$A$20:$U$20,1,2)),FALSE),TRUE,FALSE)),
IF(_xlfn.XLOOKUP(AM$2,WatchbillMONTHLY!$A$37:$U$37,OFFSET(WatchbillMONTHLY!$A$37:$U$37,1,2))=IF(_xlfn.XLOOKUP($A105,INDIRECT("_"&amp;_xlfn.XLOOKUP(AM$2,WatchbillMONTHLY!$A$37:$U$37,OFFSET(WatchbillMONTHLY!$A$37:$U$37,1,2))),INDIRECT("_"&amp;_xlfn.XLOOKUP(AM$2,WatchbillMONTHLY!$A$37:$U$37,OFFSET(WatchbillMONTHLY!$A$37:$U$37,1,2))))=$A105,_xlfn.XLOOKUP(AM$2,WatchbillMONTHLY!$A$37:$U$37,OFFSET(WatchbillMONTHLY!$A$37:$U$37,1,2)),FALSE),TRUE,FALSE)),
IF(_xlfn.XLOOKUP(AM$2,WatchbillMONTHLY!$A$54:$U$54,OFFSET(WatchbillMONTHLY!$A$54:$U$54,1,2))=IF(_xlfn.XLOOKUP($A105,INDIRECT("_"&amp;_xlfn.XLOOKUP(AM$2,WatchbillMONTHLY!$A$54:$U$54,OFFSET(WatchbillMONTHLY!$A$54:$U$54,1,2))),INDIRECT("_"&amp;_xlfn.XLOOKUP(AM$2,WatchbillMONTHLY!$A$54:$U$54,OFFSET(WatchbillMONTHLY!$A$54:$U$54,1,2))))=$A105,_xlfn.XLOOKUP(AM$2,WatchbillMONTHLY!$A$54:$U$54,OFFSET(WatchbillMONTHLY!$A$54:$U$54,1,2)),FALSE),TRUE,FALSE)),
IF(_xlfn.XLOOKUP(AM$2,WatchbillMONTHLY!$A$71:$U$71,OFFSET(WatchbillMONTHLY!$A$71:$U$71,1,2))=IF(_xlfn.XLOOKUP($A105,INDIRECT("_"&amp;_xlfn.XLOOKUP(AM$2,WatchbillMONTHLY!$A$71:$U$71,OFFSET(WatchbillMONTHLY!$A$71:$U$71,1,2))),INDIRECT("_"&amp;_xlfn.XLOOKUP(AM$2,WatchbillMONTHLY!$A$71:$U$71,OFFSET(WatchbillMONTHLY!$A$71:$U$71,1,2))))=$A105,_xlfn.XLOOKUP(AM$2,WatchbillMONTHLY!$A$71:$U$71,OFFSET(WatchbillMONTHLY!$A$71:$U$71,1,2)),FALSE),TRUE,FALSE)),
IF(_xlfn.XLOOKUP(AM$2,WatchbillMONTHLY!$A$88:$U$88,OFFSET(WatchbillMONTHLY!$A$88:$U$88,1,2))=IF(_xlfn.XLOOKUP($A105,INDIRECT("_"&amp;_xlfn.XLOOKUP(AM$2,WatchbillMONTHLY!$A$88:$U$88,OFFSET(WatchbillMONTHLY!$A$88:$U$88,1,2))),INDIRECT("_"&amp;_xlfn.XLOOKUP(AM$2,WatchbillMONTHLY!$A$88:$U$88,OFFSET(WatchbillMONTHLY!$A$88:$U$88,1,2))))=$A105,_xlfn.XLOOKUP(AM$2,WatchbillMONTHLY!$A$88:$U$88,OFFSET(WatchbillMONTHLY!$A$88:$U$88,1,2)),FALSE),TRUE,FALSE)),
FALSE),FALSE)</f>
        <v>0</v>
      </c>
      <c r="AN105" s="209" t="b" cm="1">
        <f t="array" aca="1" ref="AN105" ca="1">IF(AND($A105 &gt; 0, G105 &gt; 0,AN$2&lt;MiscFormulas!$A$5+1),
_xlfn.IFNA(
_xlfn.IFNA(
_xlfn.IFNA(
_xlfn.IFNA(
_xlfn.IFNA(
_xlfn.IFNA(
IF(_xlfn.XLOOKUP(AN$2,WatchbillMONTHLY!$A$3:$U$3,OFFSET(WatchbillMONTHLY!$A$3:$U$3,1,2))=IF(_xlfn.XLOOKUP($A105,INDIRECT("_"&amp;_xlfn.XLOOKUP(AN$2,WatchbillMONTHLY!$A$3:$U$3,OFFSET(WatchbillMONTHLY!$A$3:$U$3,1,2))),INDIRECT("_"&amp;_xlfn.XLOOKUP(AN$2,WatchbillMONTHLY!$A$3:$U$3,OFFSET(WatchbillMONTHLY!$A$3:$U$3,1,2))))=$A105,_xlfn.XLOOKUP(AN$2,WatchbillMONTHLY!$A$3:$U$3,OFFSET(WatchbillMONTHLY!$A$3:$U$3,1,2)),FALSE),TRUE,FALSE),
IF(_xlfn.XLOOKUP(AN$2,WatchbillMONTHLY!$A$20:$U$20,OFFSET(WatchbillMONTHLY!$A$20:$U$20,1,2))=IF(_xlfn.XLOOKUP($A105,INDIRECT("_"&amp;_xlfn.XLOOKUP(AN$2,WatchbillMONTHLY!$A$20:$U$20,OFFSET(WatchbillMONTHLY!$A$20:$U$20,1,2))),INDIRECT("_"&amp;_xlfn.XLOOKUP(AN$2,WatchbillMONTHLY!$A$20:$U$20,OFFSET(WatchbillMONTHLY!$A$20:$U$20,1,2))))=$A105,_xlfn.XLOOKUP(AN$2,WatchbillMONTHLY!$A$20:$U$20,OFFSET(WatchbillMONTHLY!$A$20:$U$20,1,2)),FALSE),TRUE,FALSE)),
IF(_xlfn.XLOOKUP(AN$2,WatchbillMONTHLY!$A$37:$U$37,OFFSET(WatchbillMONTHLY!$A$37:$U$37,1,2))=IF(_xlfn.XLOOKUP($A105,INDIRECT("_"&amp;_xlfn.XLOOKUP(AN$2,WatchbillMONTHLY!$A$37:$U$37,OFFSET(WatchbillMONTHLY!$A$37:$U$37,1,2))),INDIRECT("_"&amp;_xlfn.XLOOKUP(AN$2,WatchbillMONTHLY!$A$37:$U$37,OFFSET(WatchbillMONTHLY!$A$37:$U$37,1,2))))=$A105,_xlfn.XLOOKUP(AN$2,WatchbillMONTHLY!$A$37:$U$37,OFFSET(WatchbillMONTHLY!$A$37:$U$37,1,2)),FALSE),TRUE,FALSE)),
IF(_xlfn.XLOOKUP(AN$2,WatchbillMONTHLY!$A$54:$U$54,OFFSET(WatchbillMONTHLY!$A$54:$U$54,1,2))=IF(_xlfn.XLOOKUP($A105,INDIRECT("_"&amp;_xlfn.XLOOKUP(AN$2,WatchbillMONTHLY!$A$54:$U$54,OFFSET(WatchbillMONTHLY!$A$54:$U$54,1,2))),INDIRECT("_"&amp;_xlfn.XLOOKUP(AN$2,WatchbillMONTHLY!$A$54:$U$54,OFFSET(WatchbillMONTHLY!$A$54:$U$54,1,2))))=$A105,_xlfn.XLOOKUP(AN$2,WatchbillMONTHLY!$A$54:$U$54,OFFSET(WatchbillMONTHLY!$A$54:$U$54,1,2)),FALSE),TRUE,FALSE)),
IF(_xlfn.XLOOKUP(AN$2,WatchbillMONTHLY!$A$71:$U$71,OFFSET(WatchbillMONTHLY!$A$71:$U$71,1,2))=IF(_xlfn.XLOOKUP($A105,INDIRECT("_"&amp;_xlfn.XLOOKUP(AN$2,WatchbillMONTHLY!$A$71:$U$71,OFFSET(WatchbillMONTHLY!$A$71:$U$71,1,2))),INDIRECT("_"&amp;_xlfn.XLOOKUP(AN$2,WatchbillMONTHLY!$A$71:$U$71,OFFSET(WatchbillMONTHLY!$A$71:$U$71,1,2))))=$A105,_xlfn.XLOOKUP(AN$2,WatchbillMONTHLY!$A$71:$U$71,OFFSET(WatchbillMONTHLY!$A$71:$U$71,1,2)),FALSE),TRUE,FALSE)),
IF(_xlfn.XLOOKUP(AN$2,WatchbillMONTHLY!$A$88:$U$88,OFFSET(WatchbillMONTHLY!$A$88:$U$88,1,2))=IF(_xlfn.XLOOKUP($A105,INDIRECT("_"&amp;_xlfn.XLOOKUP(AN$2,WatchbillMONTHLY!$A$88:$U$88,OFFSET(WatchbillMONTHLY!$A$88:$U$88,1,2))),INDIRECT("_"&amp;_xlfn.XLOOKUP(AN$2,WatchbillMONTHLY!$A$88:$U$88,OFFSET(WatchbillMONTHLY!$A$88:$U$88,1,2))))=$A105,_xlfn.XLOOKUP(AN$2,WatchbillMONTHLY!$A$88:$U$88,OFFSET(WatchbillMONTHLY!$A$88:$U$88,1,2)),FALSE),TRUE,FALSE)),
FALSE),FALSE)</f>
        <v>0</v>
      </c>
      <c r="AO105" s="209" t="b" cm="1">
        <f t="array" aca="1" ref="AO105" ca="1">IF(AND($A105 &gt; 0, H105 &gt; 0,AO$2&lt;MiscFormulas!$A$5+1),
_xlfn.IFNA(
_xlfn.IFNA(
_xlfn.IFNA(
_xlfn.IFNA(
_xlfn.IFNA(
_xlfn.IFNA(
IF(_xlfn.XLOOKUP(AO$2,WatchbillMONTHLY!$A$3:$U$3,OFFSET(WatchbillMONTHLY!$A$3:$U$3,1,2))=IF(_xlfn.XLOOKUP($A105,INDIRECT("_"&amp;_xlfn.XLOOKUP(AO$2,WatchbillMONTHLY!$A$3:$U$3,OFFSET(WatchbillMONTHLY!$A$3:$U$3,1,2))),INDIRECT("_"&amp;_xlfn.XLOOKUP(AO$2,WatchbillMONTHLY!$A$3:$U$3,OFFSET(WatchbillMONTHLY!$A$3:$U$3,1,2))))=$A105,_xlfn.XLOOKUP(AO$2,WatchbillMONTHLY!$A$3:$U$3,OFFSET(WatchbillMONTHLY!$A$3:$U$3,1,2)),FALSE),TRUE,FALSE),
IF(_xlfn.XLOOKUP(AO$2,WatchbillMONTHLY!$A$20:$U$20,OFFSET(WatchbillMONTHLY!$A$20:$U$20,1,2))=IF(_xlfn.XLOOKUP($A105,INDIRECT("_"&amp;_xlfn.XLOOKUP(AO$2,WatchbillMONTHLY!$A$20:$U$20,OFFSET(WatchbillMONTHLY!$A$20:$U$20,1,2))),INDIRECT("_"&amp;_xlfn.XLOOKUP(AO$2,WatchbillMONTHLY!$A$20:$U$20,OFFSET(WatchbillMONTHLY!$A$20:$U$20,1,2))))=$A105,_xlfn.XLOOKUP(AO$2,WatchbillMONTHLY!$A$20:$U$20,OFFSET(WatchbillMONTHLY!$A$20:$U$20,1,2)),FALSE),TRUE,FALSE)),
IF(_xlfn.XLOOKUP(AO$2,WatchbillMONTHLY!$A$37:$U$37,OFFSET(WatchbillMONTHLY!$A$37:$U$37,1,2))=IF(_xlfn.XLOOKUP($A105,INDIRECT("_"&amp;_xlfn.XLOOKUP(AO$2,WatchbillMONTHLY!$A$37:$U$37,OFFSET(WatchbillMONTHLY!$A$37:$U$37,1,2))),INDIRECT("_"&amp;_xlfn.XLOOKUP(AO$2,WatchbillMONTHLY!$A$37:$U$37,OFFSET(WatchbillMONTHLY!$A$37:$U$37,1,2))))=$A105,_xlfn.XLOOKUP(AO$2,WatchbillMONTHLY!$A$37:$U$37,OFFSET(WatchbillMONTHLY!$A$37:$U$37,1,2)),FALSE),TRUE,FALSE)),
IF(_xlfn.XLOOKUP(AO$2,WatchbillMONTHLY!$A$54:$U$54,OFFSET(WatchbillMONTHLY!$A$54:$U$54,1,2))=IF(_xlfn.XLOOKUP($A105,INDIRECT("_"&amp;_xlfn.XLOOKUP(AO$2,WatchbillMONTHLY!$A$54:$U$54,OFFSET(WatchbillMONTHLY!$A$54:$U$54,1,2))),INDIRECT("_"&amp;_xlfn.XLOOKUP(AO$2,WatchbillMONTHLY!$A$54:$U$54,OFFSET(WatchbillMONTHLY!$A$54:$U$54,1,2))))=$A105,_xlfn.XLOOKUP(AO$2,WatchbillMONTHLY!$A$54:$U$54,OFFSET(WatchbillMONTHLY!$A$54:$U$54,1,2)),FALSE),TRUE,FALSE)),
IF(_xlfn.XLOOKUP(AO$2,WatchbillMONTHLY!$A$71:$U$71,OFFSET(WatchbillMONTHLY!$A$71:$U$71,1,2))=IF(_xlfn.XLOOKUP($A105,INDIRECT("_"&amp;_xlfn.XLOOKUP(AO$2,WatchbillMONTHLY!$A$71:$U$71,OFFSET(WatchbillMONTHLY!$A$71:$U$71,1,2))),INDIRECT("_"&amp;_xlfn.XLOOKUP(AO$2,WatchbillMONTHLY!$A$71:$U$71,OFFSET(WatchbillMONTHLY!$A$71:$U$71,1,2))))=$A105,_xlfn.XLOOKUP(AO$2,WatchbillMONTHLY!$A$71:$U$71,OFFSET(WatchbillMONTHLY!$A$71:$U$71,1,2)),FALSE),TRUE,FALSE)),
IF(_xlfn.XLOOKUP(AO$2,WatchbillMONTHLY!$A$88:$U$88,OFFSET(WatchbillMONTHLY!$A$88:$U$88,1,2))=IF(_xlfn.XLOOKUP($A105,INDIRECT("_"&amp;_xlfn.XLOOKUP(AO$2,WatchbillMONTHLY!$A$88:$U$88,OFFSET(WatchbillMONTHLY!$A$88:$U$88,1,2))),INDIRECT("_"&amp;_xlfn.XLOOKUP(AO$2,WatchbillMONTHLY!$A$88:$U$88,OFFSET(WatchbillMONTHLY!$A$88:$U$88,1,2))))=$A105,_xlfn.XLOOKUP(AO$2,WatchbillMONTHLY!$A$88:$U$88,OFFSET(WatchbillMONTHLY!$A$88:$U$88,1,2)),FALSE),TRUE,FALSE)),
FALSE),FALSE)</f>
        <v>0</v>
      </c>
      <c r="AP105" s="209" t="b" cm="1">
        <f t="array" aca="1" ref="AP105" ca="1">IF(AND($A105 &gt; 0, I105 &gt; 0,AP$2&lt;MiscFormulas!$A$5+1),
_xlfn.IFNA(
_xlfn.IFNA(
_xlfn.IFNA(
_xlfn.IFNA(
_xlfn.IFNA(
_xlfn.IFNA(
IF(_xlfn.XLOOKUP(AP$2,WatchbillMONTHLY!$A$3:$U$3,OFFSET(WatchbillMONTHLY!$A$3:$U$3,1,2))=IF(_xlfn.XLOOKUP($A105,INDIRECT("_"&amp;_xlfn.XLOOKUP(AP$2,WatchbillMONTHLY!$A$3:$U$3,OFFSET(WatchbillMONTHLY!$A$3:$U$3,1,2))),INDIRECT("_"&amp;_xlfn.XLOOKUP(AP$2,WatchbillMONTHLY!$A$3:$U$3,OFFSET(WatchbillMONTHLY!$A$3:$U$3,1,2))))=$A105,_xlfn.XLOOKUP(AP$2,WatchbillMONTHLY!$A$3:$U$3,OFFSET(WatchbillMONTHLY!$A$3:$U$3,1,2)),FALSE),TRUE,FALSE),
IF(_xlfn.XLOOKUP(AP$2,WatchbillMONTHLY!$A$20:$U$20,OFFSET(WatchbillMONTHLY!$A$20:$U$20,1,2))=IF(_xlfn.XLOOKUP($A105,INDIRECT("_"&amp;_xlfn.XLOOKUP(AP$2,WatchbillMONTHLY!$A$20:$U$20,OFFSET(WatchbillMONTHLY!$A$20:$U$20,1,2))),INDIRECT("_"&amp;_xlfn.XLOOKUP(AP$2,WatchbillMONTHLY!$A$20:$U$20,OFFSET(WatchbillMONTHLY!$A$20:$U$20,1,2))))=$A105,_xlfn.XLOOKUP(AP$2,WatchbillMONTHLY!$A$20:$U$20,OFFSET(WatchbillMONTHLY!$A$20:$U$20,1,2)),FALSE),TRUE,FALSE)),
IF(_xlfn.XLOOKUP(AP$2,WatchbillMONTHLY!$A$37:$U$37,OFFSET(WatchbillMONTHLY!$A$37:$U$37,1,2))=IF(_xlfn.XLOOKUP($A105,INDIRECT("_"&amp;_xlfn.XLOOKUP(AP$2,WatchbillMONTHLY!$A$37:$U$37,OFFSET(WatchbillMONTHLY!$A$37:$U$37,1,2))),INDIRECT("_"&amp;_xlfn.XLOOKUP(AP$2,WatchbillMONTHLY!$A$37:$U$37,OFFSET(WatchbillMONTHLY!$A$37:$U$37,1,2))))=$A105,_xlfn.XLOOKUP(AP$2,WatchbillMONTHLY!$A$37:$U$37,OFFSET(WatchbillMONTHLY!$A$37:$U$37,1,2)),FALSE),TRUE,FALSE)),
IF(_xlfn.XLOOKUP(AP$2,WatchbillMONTHLY!$A$54:$U$54,OFFSET(WatchbillMONTHLY!$A$54:$U$54,1,2))=IF(_xlfn.XLOOKUP($A105,INDIRECT("_"&amp;_xlfn.XLOOKUP(AP$2,WatchbillMONTHLY!$A$54:$U$54,OFFSET(WatchbillMONTHLY!$A$54:$U$54,1,2))),INDIRECT("_"&amp;_xlfn.XLOOKUP(AP$2,WatchbillMONTHLY!$A$54:$U$54,OFFSET(WatchbillMONTHLY!$A$54:$U$54,1,2))))=$A105,_xlfn.XLOOKUP(AP$2,WatchbillMONTHLY!$A$54:$U$54,OFFSET(WatchbillMONTHLY!$A$54:$U$54,1,2)),FALSE),TRUE,FALSE)),
IF(_xlfn.XLOOKUP(AP$2,WatchbillMONTHLY!$A$71:$U$71,OFFSET(WatchbillMONTHLY!$A$71:$U$71,1,2))=IF(_xlfn.XLOOKUP($A105,INDIRECT("_"&amp;_xlfn.XLOOKUP(AP$2,WatchbillMONTHLY!$A$71:$U$71,OFFSET(WatchbillMONTHLY!$A$71:$U$71,1,2))),INDIRECT("_"&amp;_xlfn.XLOOKUP(AP$2,WatchbillMONTHLY!$A$71:$U$71,OFFSET(WatchbillMONTHLY!$A$71:$U$71,1,2))))=$A105,_xlfn.XLOOKUP(AP$2,WatchbillMONTHLY!$A$71:$U$71,OFFSET(WatchbillMONTHLY!$A$71:$U$71,1,2)),FALSE),TRUE,FALSE)),
IF(_xlfn.XLOOKUP(AP$2,WatchbillMONTHLY!$A$88:$U$88,OFFSET(WatchbillMONTHLY!$A$88:$U$88,1,2))=IF(_xlfn.XLOOKUP($A105,INDIRECT("_"&amp;_xlfn.XLOOKUP(AP$2,WatchbillMONTHLY!$A$88:$U$88,OFFSET(WatchbillMONTHLY!$A$88:$U$88,1,2))),INDIRECT("_"&amp;_xlfn.XLOOKUP(AP$2,WatchbillMONTHLY!$A$88:$U$88,OFFSET(WatchbillMONTHLY!$A$88:$U$88,1,2))))=$A105,_xlfn.XLOOKUP(AP$2,WatchbillMONTHLY!$A$88:$U$88,OFFSET(WatchbillMONTHLY!$A$88:$U$88,1,2)),FALSE),TRUE,FALSE)),
FALSE),FALSE)</f>
        <v>0</v>
      </c>
      <c r="AQ105" s="209" t="b" cm="1">
        <f t="array" aca="1" ref="AQ105" ca="1">IF(AND($A105 &gt; 0, J105 &gt; 0,AQ$2&lt;MiscFormulas!$A$5+1),
_xlfn.IFNA(
_xlfn.IFNA(
_xlfn.IFNA(
_xlfn.IFNA(
_xlfn.IFNA(
_xlfn.IFNA(
IF(_xlfn.XLOOKUP(AQ$2,WatchbillMONTHLY!$A$3:$U$3,OFFSET(WatchbillMONTHLY!$A$3:$U$3,1,2))=IF(_xlfn.XLOOKUP($A105,INDIRECT("_"&amp;_xlfn.XLOOKUP(AQ$2,WatchbillMONTHLY!$A$3:$U$3,OFFSET(WatchbillMONTHLY!$A$3:$U$3,1,2))),INDIRECT("_"&amp;_xlfn.XLOOKUP(AQ$2,WatchbillMONTHLY!$A$3:$U$3,OFFSET(WatchbillMONTHLY!$A$3:$U$3,1,2))))=$A105,_xlfn.XLOOKUP(AQ$2,WatchbillMONTHLY!$A$3:$U$3,OFFSET(WatchbillMONTHLY!$A$3:$U$3,1,2)),FALSE),TRUE,FALSE),
IF(_xlfn.XLOOKUP(AQ$2,WatchbillMONTHLY!$A$20:$U$20,OFFSET(WatchbillMONTHLY!$A$20:$U$20,1,2))=IF(_xlfn.XLOOKUP($A105,INDIRECT("_"&amp;_xlfn.XLOOKUP(AQ$2,WatchbillMONTHLY!$A$20:$U$20,OFFSET(WatchbillMONTHLY!$A$20:$U$20,1,2))),INDIRECT("_"&amp;_xlfn.XLOOKUP(AQ$2,WatchbillMONTHLY!$A$20:$U$20,OFFSET(WatchbillMONTHLY!$A$20:$U$20,1,2))))=$A105,_xlfn.XLOOKUP(AQ$2,WatchbillMONTHLY!$A$20:$U$20,OFFSET(WatchbillMONTHLY!$A$20:$U$20,1,2)),FALSE),TRUE,FALSE)),
IF(_xlfn.XLOOKUP(AQ$2,WatchbillMONTHLY!$A$37:$U$37,OFFSET(WatchbillMONTHLY!$A$37:$U$37,1,2))=IF(_xlfn.XLOOKUP($A105,INDIRECT("_"&amp;_xlfn.XLOOKUP(AQ$2,WatchbillMONTHLY!$A$37:$U$37,OFFSET(WatchbillMONTHLY!$A$37:$U$37,1,2))),INDIRECT("_"&amp;_xlfn.XLOOKUP(AQ$2,WatchbillMONTHLY!$A$37:$U$37,OFFSET(WatchbillMONTHLY!$A$37:$U$37,1,2))))=$A105,_xlfn.XLOOKUP(AQ$2,WatchbillMONTHLY!$A$37:$U$37,OFFSET(WatchbillMONTHLY!$A$37:$U$37,1,2)),FALSE),TRUE,FALSE)),
IF(_xlfn.XLOOKUP(AQ$2,WatchbillMONTHLY!$A$54:$U$54,OFFSET(WatchbillMONTHLY!$A$54:$U$54,1,2))=IF(_xlfn.XLOOKUP($A105,INDIRECT("_"&amp;_xlfn.XLOOKUP(AQ$2,WatchbillMONTHLY!$A$54:$U$54,OFFSET(WatchbillMONTHLY!$A$54:$U$54,1,2))),INDIRECT("_"&amp;_xlfn.XLOOKUP(AQ$2,WatchbillMONTHLY!$A$54:$U$54,OFFSET(WatchbillMONTHLY!$A$54:$U$54,1,2))))=$A105,_xlfn.XLOOKUP(AQ$2,WatchbillMONTHLY!$A$54:$U$54,OFFSET(WatchbillMONTHLY!$A$54:$U$54,1,2)),FALSE),TRUE,FALSE)),
IF(_xlfn.XLOOKUP(AQ$2,WatchbillMONTHLY!$A$71:$U$71,OFFSET(WatchbillMONTHLY!$A$71:$U$71,1,2))=IF(_xlfn.XLOOKUP($A105,INDIRECT("_"&amp;_xlfn.XLOOKUP(AQ$2,WatchbillMONTHLY!$A$71:$U$71,OFFSET(WatchbillMONTHLY!$A$71:$U$71,1,2))),INDIRECT("_"&amp;_xlfn.XLOOKUP(AQ$2,WatchbillMONTHLY!$A$71:$U$71,OFFSET(WatchbillMONTHLY!$A$71:$U$71,1,2))))=$A105,_xlfn.XLOOKUP(AQ$2,WatchbillMONTHLY!$A$71:$U$71,OFFSET(WatchbillMONTHLY!$A$71:$U$71,1,2)),FALSE),TRUE,FALSE)),
IF(_xlfn.XLOOKUP(AQ$2,WatchbillMONTHLY!$A$88:$U$88,OFFSET(WatchbillMONTHLY!$A$88:$U$88,1,2))=IF(_xlfn.XLOOKUP($A105,INDIRECT("_"&amp;_xlfn.XLOOKUP(AQ$2,WatchbillMONTHLY!$A$88:$U$88,OFFSET(WatchbillMONTHLY!$A$88:$U$88,1,2))),INDIRECT("_"&amp;_xlfn.XLOOKUP(AQ$2,WatchbillMONTHLY!$A$88:$U$88,OFFSET(WatchbillMONTHLY!$A$88:$U$88,1,2))))=$A105,_xlfn.XLOOKUP(AQ$2,WatchbillMONTHLY!$A$88:$U$88,OFFSET(WatchbillMONTHLY!$A$88:$U$88,1,2)),FALSE),TRUE,FALSE)),
FALSE),FALSE)</f>
        <v>0</v>
      </c>
      <c r="AR105" s="209" t="b" cm="1">
        <f t="array" aca="1" ref="AR105" ca="1">IF(AND($A105 &gt; 0, K105 &gt; 0,AR$2&lt;MiscFormulas!$A$5+1),
_xlfn.IFNA(
_xlfn.IFNA(
_xlfn.IFNA(
_xlfn.IFNA(
_xlfn.IFNA(
_xlfn.IFNA(
IF(_xlfn.XLOOKUP(AR$2,WatchbillMONTHLY!$A$3:$U$3,OFFSET(WatchbillMONTHLY!$A$3:$U$3,1,2))=IF(_xlfn.XLOOKUP($A105,INDIRECT("_"&amp;_xlfn.XLOOKUP(AR$2,WatchbillMONTHLY!$A$3:$U$3,OFFSET(WatchbillMONTHLY!$A$3:$U$3,1,2))),INDIRECT("_"&amp;_xlfn.XLOOKUP(AR$2,WatchbillMONTHLY!$A$3:$U$3,OFFSET(WatchbillMONTHLY!$A$3:$U$3,1,2))))=$A105,_xlfn.XLOOKUP(AR$2,WatchbillMONTHLY!$A$3:$U$3,OFFSET(WatchbillMONTHLY!$A$3:$U$3,1,2)),FALSE),TRUE,FALSE),
IF(_xlfn.XLOOKUP(AR$2,WatchbillMONTHLY!$A$20:$U$20,OFFSET(WatchbillMONTHLY!$A$20:$U$20,1,2))=IF(_xlfn.XLOOKUP($A105,INDIRECT("_"&amp;_xlfn.XLOOKUP(AR$2,WatchbillMONTHLY!$A$20:$U$20,OFFSET(WatchbillMONTHLY!$A$20:$U$20,1,2))),INDIRECT("_"&amp;_xlfn.XLOOKUP(AR$2,WatchbillMONTHLY!$A$20:$U$20,OFFSET(WatchbillMONTHLY!$A$20:$U$20,1,2))))=$A105,_xlfn.XLOOKUP(AR$2,WatchbillMONTHLY!$A$20:$U$20,OFFSET(WatchbillMONTHLY!$A$20:$U$20,1,2)),FALSE),TRUE,FALSE)),
IF(_xlfn.XLOOKUP(AR$2,WatchbillMONTHLY!$A$37:$U$37,OFFSET(WatchbillMONTHLY!$A$37:$U$37,1,2))=IF(_xlfn.XLOOKUP($A105,INDIRECT("_"&amp;_xlfn.XLOOKUP(AR$2,WatchbillMONTHLY!$A$37:$U$37,OFFSET(WatchbillMONTHLY!$A$37:$U$37,1,2))),INDIRECT("_"&amp;_xlfn.XLOOKUP(AR$2,WatchbillMONTHLY!$A$37:$U$37,OFFSET(WatchbillMONTHLY!$A$37:$U$37,1,2))))=$A105,_xlfn.XLOOKUP(AR$2,WatchbillMONTHLY!$A$37:$U$37,OFFSET(WatchbillMONTHLY!$A$37:$U$37,1,2)),FALSE),TRUE,FALSE)),
IF(_xlfn.XLOOKUP(AR$2,WatchbillMONTHLY!$A$54:$U$54,OFFSET(WatchbillMONTHLY!$A$54:$U$54,1,2))=IF(_xlfn.XLOOKUP($A105,INDIRECT("_"&amp;_xlfn.XLOOKUP(AR$2,WatchbillMONTHLY!$A$54:$U$54,OFFSET(WatchbillMONTHLY!$A$54:$U$54,1,2))),INDIRECT("_"&amp;_xlfn.XLOOKUP(AR$2,WatchbillMONTHLY!$A$54:$U$54,OFFSET(WatchbillMONTHLY!$A$54:$U$54,1,2))))=$A105,_xlfn.XLOOKUP(AR$2,WatchbillMONTHLY!$A$54:$U$54,OFFSET(WatchbillMONTHLY!$A$54:$U$54,1,2)),FALSE),TRUE,FALSE)),
IF(_xlfn.XLOOKUP(AR$2,WatchbillMONTHLY!$A$71:$U$71,OFFSET(WatchbillMONTHLY!$A$71:$U$71,1,2))=IF(_xlfn.XLOOKUP($A105,INDIRECT("_"&amp;_xlfn.XLOOKUP(AR$2,WatchbillMONTHLY!$A$71:$U$71,OFFSET(WatchbillMONTHLY!$A$71:$U$71,1,2))),INDIRECT("_"&amp;_xlfn.XLOOKUP(AR$2,WatchbillMONTHLY!$A$71:$U$71,OFFSET(WatchbillMONTHLY!$A$71:$U$71,1,2))))=$A105,_xlfn.XLOOKUP(AR$2,WatchbillMONTHLY!$A$71:$U$71,OFFSET(WatchbillMONTHLY!$A$71:$U$71,1,2)),FALSE),TRUE,FALSE)),
IF(_xlfn.XLOOKUP(AR$2,WatchbillMONTHLY!$A$88:$U$88,OFFSET(WatchbillMONTHLY!$A$88:$U$88,1,2))=IF(_xlfn.XLOOKUP($A105,INDIRECT("_"&amp;_xlfn.XLOOKUP(AR$2,WatchbillMONTHLY!$A$88:$U$88,OFFSET(WatchbillMONTHLY!$A$88:$U$88,1,2))),INDIRECT("_"&amp;_xlfn.XLOOKUP(AR$2,WatchbillMONTHLY!$A$88:$U$88,OFFSET(WatchbillMONTHLY!$A$88:$U$88,1,2))))=$A105,_xlfn.XLOOKUP(AR$2,WatchbillMONTHLY!$A$88:$U$88,OFFSET(WatchbillMONTHLY!$A$88:$U$88,1,2)),FALSE),TRUE,FALSE)),
FALSE),FALSE)</f>
        <v>0</v>
      </c>
      <c r="AS105" s="209" t="b" cm="1">
        <f t="array" aca="1" ref="AS105" ca="1">IF(AND($A105 &gt; 0, L105 &gt; 0,AS$2&lt;MiscFormulas!$A$5+1),
_xlfn.IFNA(
_xlfn.IFNA(
_xlfn.IFNA(
_xlfn.IFNA(
_xlfn.IFNA(
_xlfn.IFNA(
IF(_xlfn.XLOOKUP(AS$2,WatchbillMONTHLY!$A$3:$U$3,OFFSET(WatchbillMONTHLY!$A$3:$U$3,1,2))=IF(_xlfn.XLOOKUP($A105,INDIRECT("_"&amp;_xlfn.XLOOKUP(AS$2,WatchbillMONTHLY!$A$3:$U$3,OFFSET(WatchbillMONTHLY!$A$3:$U$3,1,2))),INDIRECT("_"&amp;_xlfn.XLOOKUP(AS$2,WatchbillMONTHLY!$A$3:$U$3,OFFSET(WatchbillMONTHLY!$A$3:$U$3,1,2))))=$A105,_xlfn.XLOOKUP(AS$2,WatchbillMONTHLY!$A$3:$U$3,OFFSET(WatchbillMONTHLY!$A$3:$U$3,1,2)),FALSE),TRUE,FALSE),
IF(_xlfn.XLOOKUP(AS$2,WatchbillMONTHLY!$A$20:$U$20,OFFSET(WatchbillMONTHLY!$A$20:$U$20,1,2))=IF(_xlfn.XLOOKUP($A105,INDIRECT("_"&amp;_xlfn.XLOOKUP(AS$2,WatchbillMONTHLY!$A$20:$U$20,OFFSET(WatchbillMONTHLY!$A$20:$U$20,1,2))),INDIRECT("_"&amp;_xlfn.XLOOKUP(AS$2,WatchbillMONTHLY!$A$20:$U$20,OFFSET(WatchbillMONTHLY!$A$20:$U$20,1,2))))=$A105,_xlfn.XLOOKUP(AS$2,WatchbillMONTHLY!$A$20:$U$20,OFFSET(WatchbillMONTHLY!$A$20:$U$20,1,2)),FALSE),TRUE,FALSE)),
IF(_xlfn.XLOOKUP(AS$2,WatchbillMONTHLY!$A$37:$U$37,OFFSET(WatchbillMONTHLY!$A$37:$U$37,1,2))=IF(_xlfn.XLOOKUP($A105,INDIRECT("_"&amp;_xlfn.XLOOKUP(AS$2,WatchbillMONTHLY!$A$37:$U$37,OFFSET(WatchbillMONTHLY!$A$37:$U$37,1,2))),INDIRECT("_"&amp;_xlfn.XLOOKUP(AS$2,WatchbillMONTHLY!$A$37:$U$37,OFFSET(WatchbillMONTHLY!$A$37:$U$37,1,2))))=$A105,_xlfn.XLOOKUP(AS$2,WatchbillMONTHLY!$A$37:$U$37,OFFSET(WatchbillMONTHLY!$A$37:$U$37,1,2)),FALSE),TRUE,FALSE)),
IF(_xlfn.XLOOKUP(AS$2,WatchbillMONTHLY!$A$54:$U$54,OFFSET(WatchbillMONTHLY!$A$54:$U$54,1,2))=IF(_xlfn.XLOOKUP($A105,INDIRECT("_"&amp;_xlfn.XLOOKUP(AS$2,WatchbillMONTHLY!$A$54:$U$54,OFFSET(WatchbillMONTHLY!$A$54:$U$54,1,2))),INDIRECT("_"&amp;_xlfn.XLOOKUP(AS$2,WatchbillMONTHLY!$A$54:$U$54,OFFSET(WatchbillMONTHLY!$A$54:$U$54,1,2))))=$A105,_xlfn.XLOOKUP(AS$2,WatchbillMONTHLY!$A$54:$U$54,OFFSET(WatchbillMONTHLY!$A$54:$U$54,1,2)),FALSE),TRUE,FALSE)),
IF(_xlfn.XLOOKUP(AS$2,WatchbillMONTHLY!$A$71:$U$71,OFFSET(WatchbillMONTHLY!$A$71:$U$71,1,2))=IF(_xlfn.XLOOKUP($A105,INDIRECT("_"&amp;_xlfn.XLOOKUP(AS$2,WatchbillMONTHLY!$A$71:$U$71,OFFSET(WatchbillMONTHLY!$A$71:$U$71,1,2))),INDIRECT("_"&amp;_xlfn.XLOOKUP(AS$2,WatchbillMONTHLY!$A$71:$U$71,OFFSET(WatchbillMONTHLY!$A$71:$U$71,1,2))))=$A105,_xlfn.XLOOKUP(AS$2,WatchbillMONTHLY!$A$71:$U$71,OFFSET(WatchbillMONTHLY!$A$71:$U$71,1,2)),FALSE),TRUE,FALSE)),
IF(_xlfn.XLOOKUP(AS$2,WatchbillMONTHLY!$A$88:$U$88,OFFSET(WatchbillMONTHLY!$A$88:$U$88,1,2))=IF(_xlfn.XLOOKUP($A105,INDIRECT("_"&amp;_xlfn.XLOOKUP(AS$2,WatchbillMONTHLY!$A$88:$U$88,OFFSET(WatchbillMONTHLY!$A$88:$U$88,1,2))),INDIRECT("_"&amp;_xlfn.XLOOKUP(AS$2,WatchbillMONTHLY!$A$88:$U$88,OFFSET(WatchbillMONTHLY!$A$88:$U$88,1,2))))=$A105,_xlfn.XLOOKUP(AS$2,WatchbillMONTHLY!$A$88:$U$88,OFFSET(WatchbillMONTHLY!$A$88:$U$88,1,2)),FALSE),TRUE,FALSE)),
FALSE),FALSE)</f>
        <v>0</v>
      </c>
      <c r="AT105" s="209" t="b" cm="1">
        <f t="array" aca="1" ref="AT105" ca="1">IF(AND($A105 &gt; 0, M105 &gt; 0,AT$2&lt;MiscFormulas!$A$5+1),
_xlfn.IFNA(
_xlfn.IFNA(
_xlfn.IFNA(
_xlfn.IFNA(
_xlfn.IFNA(
_xlfn.IFNA(
IF(_xlfn.XLOOKUP(AT$2,WatchbillMONTHLY!$A$3:$U$3,OFFSET(WatchbillMONTHLY!$A$3:$U$3,1,2))=IF(_xlfn.XLOOKUP($A105,INDIRECT("_"&amp;_xlfn.XLOOKUP(AT$2,WatchbillMONTHLY!$A$3:$U$3,OFFSET(WatchbillMONTHLY!$A$3:$U$3,1,2))),INDIRECT("_"&amp;_xlfn.XLOOKUP(AT$2,WatchbillMONTHLY!$A$3:$U$3,OFFSET(WatchbillMONTHLY!$A$3:$U$3,1,2))))=$A105,_xlfn.XLOOKUP(AT$2,WatchbillMONTHLY!$A$3:$U$3,OFFSET(WatchbillMONTHLY!$A$3:$U$3,1,2)),FALSE),TRUE,FALSE),
IF(_xlfn.XLOOKUP(AT$2,WatchbillMONTHLY!$A$20:$U$20,OFFSET(WatchbillMONTHLY!$A$20:$U$20,1,2))=IF(_xlfn.XLOOKUP($A105,INDIRECT("_"&amp;_xlfn.XLOOKUP(AT$2,WatchbillMONTHLY!$A$20:$U$20,OFFSET(WatchbillMONTHLY!$A$20:$U$20,1,2))),INDIRECT("_"&amp;_xlfn.XLOOKUP(AT$2,WatchbillMONTHLY!$A$20:$U$20,OFFSET(WatchbillMONTHLY!$A$20:$U$20,1,2))))=$A105,_xlfn.XLOOKUP(AT$2,WatchbillMONTHLY!$A$20:$U$20,OFFSET(WatchbillMONTHLY!$A$20:$U$20,1,2)),FALSE),TRUE,FALSE)),
IF(_xlfn.XLOOKUP(AT$2,WatchbillMONTHLY!$A$37:$U$37,OFFSET(WatchbillMONTHLY!$A$37:$U$37,1,2))=IF(_xlfn.XLOOKUP($A105,INDIRECT("_"&amp;_xlfn.XLOOKUP(AT$2,WatchbillMONTHLY!$A$37:$U$37,OFFSET(WatchbillMONTHLY!$A$37:$U$37,1,2))),INDIRECT("_"&amp;_xlfn.XLOOKUP(AT$2,WatchbillMONTHLY!$A$37:$U$37,OFFSET(WatchbillMONTHLY!$A$37:$U$37,1,2))))=$A105,_xlfn.XLOOKUP(AT$2,WatchbillMONTHLY!$A$37:$U$37,OFFSET(WatchbillMONTHLY!$A$37:$U$37,1,2)),FALSE),TRUE,FALSE)),
IF(_xlfn.XLOOKUP(AT$2,WatchbillMONTHLY!$A$54:$U$54,OFFSET(WatchbillMONTHLY!$A$54:$U$54,1,2))=IF(_xlfn.XLOOKUP($A105,INDIRECT("_"&amp;_xlfn.XLOOKUP(AT$2,WatchbillMONTHLY!$A$54:$U$54,OFFSET(WatchbillMONTHLY!$A$54:$U$54,1,2))),INDIRECT("_"&amp;_xlfn.XLOOKUP(AT$2,WatchbillMONTHLY!$A$54:$U$54,OFFSET(WatchbillMONTHLY!$A$54:$U$54,1,2))))=$A105,_xlfn.XLOOKUP(AT$2,WatchbillMONTHLY!$A$54:$U$54,OFFSET(WatchbillMONTHLY!$A$54:$U$54,1,2)),FALSE),TRUE,FALSE)),
IF(_xlfn.XLOOKUP(AT$2,WatchbillMONTHLY!$A$71:$U$71,OFFSET(WatchbillMONTHLY!$A$71:$U$71,1,2))=IF(_xlfn.XLOOKUP($A105,INDIRECT("_"&amp;_xlfn.XLOOKUP(AT$2,WatchbillMONTHLY!$A$71:$U$71,OFFSET(WatchbillMONTHLY!$A$71:$U$71,1,2))),INDIRECT("_"&amp;_xlfn.XLOOKUP(AT$2,WatchbillMONTHLY!$A$71:$U$71,OFFSET(WatchbillMONTHLY!$A$71:$U$71,1,2))))=$A105,_xlfn.XLOOKUP(AT$2,WatchbillMONTHLY!$A$71:$U$71,OFFSET(WatchbillMONTHLY!$A$71:$U$71,1,2)),FALSE),TRUE,FALSE)),
IF(_xlfn.XLOOKUP(AT$2,WatchbillMONTHLY!$A$88:$U$88,OFFSET(WatchbillMONTHLY!$A$88:$U$88,1,2))=IF(_xlfn.XLOOKUP($A105,INDIRECT("_"&amp;_xlfn.XLOOKUP(AT$2,WatchbillMONTHLY!$A$88:$U$88,OFFSET(WatchbillMONTHLY!$A$88:$U$88,1,2))),INDIRECT("_"&amp;_xlfn.XLOOKUP(AT$2,WatchbillMONTHLY!$A$88:$U$88,OFFSET(WatchbillMONTHLY!$A$88:$U$88,1,2))))=$A105,_xlfn.XLOOKUP(AT$2,WatchbillMONTHLY!$A$88:$U$88,OFFSET(WatchbillMONTHLY!$A$88:$U$88,1,2)),FALSE),TRUE,FALSE)),
FALSE),FALSE)</f>
        <v>0</v>
      </c>
      <c r="AU105" s="209" t="b" cm="1">
        <f t="array" aca="1" ref="AU105" ca="1">IF(AND($A105 &gt; 0, N105 &gt; 0,AU$2&lt;MiscFormulas!$A$5+1),
_xlfn.IFNA(
_xlfn.IFNA(
_xlfn.IFNA(
_xlfn.IFNA(
_xlfn.IFNA(
_xlfn.IFNA(
IF(_xlfn.XLOOKUP(AU$2,WatchbillMONTHLY!$A$3:$U$3,OFFSET(WatchbillMONTHLY!$A$3:$U$3,1,2))=IF(_xlfn.XLOOKUP($A105,INDIRECT("_"&amp;_xlfn.XLOOKUP(AU$2,WatchbillMONTHLY!$A$3:$U$3,OFFSET(WatchbillMONTHLY!$A$3:$U$3,1,2))),INDIRECT("_"&amp;_xlfn.XLOOKUP(AU$2,WatchbillMONTHLY!$A$3:$U$3,OFFSET(WatchbillMONTHLY!$A$3:$U$3,1,2))))=$A105,_xlfn.XLOOKUP(AU$2,WatchbillMONTHLY!$A$3:$U$3,OFFSET(WatchbillMONTHLY!$A$3:$U$3,1,2)),FALSE),TRUE,FALSE),
IF(_xlfn.XLOOKUP(AU$2,WatchbillMONTHLY!$A$20:$U$20,OFFSET(WatchbillMONTHLY!$A$20:$U$20,1,2))=IF(_xlfn.XLOOKUP($A105,INDIRECT("_"&amp;_xlfn.XLOOKUP(AU$2,WatchbillMONTHLY!$A$20:$U$20,OFFSET(WatchbillMONTHLY!$A$20:$U$20,1,2))),INDIRECT("_"&amp;_xlfn.XLOOKUP(AU$2,WatchbillMONTHLY!$A$20:$U$20,OFFSET(WatchbillMONTHLY!$A$20:$U$20,1,2))))=$A105,_xlfn.XLOOKUP(AU$2,WatchbillMONTHLY!$A$20:$U$20,OFFSET(WatchbillMONTHLY!$A$20:$U$20,1,2)),FALSE),TRUE,FALSE)),
IF(_xlfn.XLOOKUP(AU$2,WatchbillMONTHLY!$A$37:$U$37,OFFSET(WatchbillMONTHLY!$A$37:$U$37,1,2))=IF(_xlfn.XLOOKUP($A105,INDIRECT("_"&amp;_xlfn.XLOOKUP(AU$2,WatchbillMONTHLY!$A$37:$U$37,OFFSET(WatchbillMONTHLY!$A$37:$U$37,1,2))),INDIRECT("_"&amp;_xlfn.XLOOKUP(AU$2,WatchbillMONTHLY!$A$37:$U$37,OFFSET(WatchbillMONTHLY!$A$37:$U$37,1,2))))=$A105,_xlfn.XLOOKUP(AU$2,WatchbillMONTHLY!$A$37:$U$37,OFFSET(WatchbillMONTHLY!$A$37:$U$37,1,2)),FALSE),TRUE,FALSE)),
IF(_xlfn.XLOOKUP(AU$2,WatchbillMONTHLY!$A$54:$U$54,OFFSET(WatchbillMONTHLY!$A$54:$U$54,1,2))=IF(_xlfn.XLOOKUP($A105,INDIRECT("_"&amp;_xlfn.XLOOKUP(AU$2,WatchbillMONTHLY!$A$54:$U$54,OFFSET(WatchbillMONTHLY!$A$54:$U$54,1,2))),INDIRECT("_"&amp;_xlfn.XLOOKUP(AU$2,WatchbillMONTHLY!$A$54:$U$54,OFFSET(WatchbillMONTHLY!$A$54:$U$54,1,2))))=$A105,_xlfn.XLOOKUP(AU$2,WatchbillMONTHLY!$A$54:$U$54,OFFSET(WatchbillMONTHLY!$A$54:$U$54,1,2)),FALSE),TRUE,FALSE)),
IF(_xlfn.XLOOKUP(AU$2,WatchbillMONTHLY!$A$71:$U$71,OFFSET(WatchbillMONTHLY!$A$71:$U$71,1,2))=IF(_xlfn.XLOOKUP($A105,INDIRECT("_"&amp;_xlfn.XLOOKUP(AU$2,WatchbillMONTHLY!$A$71:$U$71,OFFSET(WatchbillMONTHLY!$A$71:$U$71,1,2))),INDIRECT("_"&amp;_xlfn.XLOOKUP(AU$2,WatchbillMONTHLY!$A$71:$U$71,OFFSET(WatchbillMONTHLY!$A$71:$U$71,1,2))))=$A105,_xlfn.XLOOKUP(AU$2,WatchbillMONTHLY!$A$71:$U$71,OFFSET(WatchbillMONTHLY!$A$71:$U$71,1,2)),FALSE),TRUE,FALSE)),
IF(_xlfn.XLOOKUP(AU$2,WatchbillMONTHLY!$A$88:$U$88,OFFSET(WatchbillMONTHLY!$A$88:$U$88,1,2))=IF(_xlfn.XLOOKUP($A105,INDIRECT("_"&amp;_xlfn.XLOOKUP(AU$2,WatchbillMONTHLY!$A$88:$U$88,OFFSET(WatchbillMONTHLY!$A$88:$U$88,1,2))),INDIRECT("_"&amp;_xlfn.XLOOKUP(AU$2,WatchbillMONTHLY!$A$88:$U$88,OFFSET(WatchbillMONTHLY!$A$88:$U$88,1,2))))=$A105,_xlfn.XLOOKUP(AU$2,WatchbillMONTHLY!$A$88:$U$88,OFFSET(WatchbillMONTHLY!$A$88:$U$88,1,2)),FALSE),TRUE,FALSE)),
FALSE),FALSE)</f>
        <v>0</v>
      </c>
      <c r="AV105" s="209" t="b" cm="1">
        <f t="array" aca="1" ref="AV105" ca="1">IF(AND($A105 &gt; 0, O105 &gt; 0,AV$2&lt;MiscFormulas!$A$5+1),
_xlfn.IFNA(
_xlfn.IFNA(
_xlfn.IFNA(
_xlfn.IFNA(
_xlfn.IFNA(
_xlfn.IFNA(
IF(_xlfn.XLOOKUP(AV$2,WatchbillMONTHLY!$A$3:$U$3,OFFSET(WatchbillMONTHLY!$A$3:$U$3,1,2))=IF(_xlfn.XLOOKUP($A105,INDIRECT("_"&amp;_xlfn.XLOOKUP(AV$2,WatchbillMONTHLY!$A$3:$U$3,OFFSET(WatchbillMONTHLY!$A$3:$U$3,1,2))),INDIRECT("_"&amp;_xlfn.XLOOKUP(AV$2,WatchbillMONTHLY!$A$3:$U$3,OFFSET(WatchbillMONTHLY!$A$3:$U$3,1,2))))=$A105,_xlfn.XLOOKUP(AV$2,WatchbillMONTHLY!$A$3:$U$3,OFFSET(WatchbillMONTHLY!$A$3:$U$3,1,2)),FALSE),TRUE,FALSE),
IF(_xlfn.XLOOKUP(AV$2,WatchbillMONTHLY!$A$20:$U$20,OFFSET(WatchbillMONTHLY!$A$20:$U$20,1,2))=IF(_xlfn.XLOOKUP($A105,INDIRECT("_"&amp;_xlfn.XLOOKUP(AV$2,WatchbillMONTHLY!$A$20:$U$20,OFFSET(WatchbillMONTHLY!$A$20:$U$20,1,2))),INDIRECT("_"&amp;_xlfn.XLOOKUP(AV$2,WatchbillMONTHLY!$A$20:$U$20,OFFSET(WatchbillMONTHLY!$A$20:$U$20,1,2))))=$A105,_xlfn.XLOOKUP(AV$2,WatchbillMONTHLY!$A$20:$U$20,OFFSET(WatchbillMONTHLY!$A$20:$U$20,1,2)),FALSE),TRUE,FALSE)),
IF(_xlfn.XLOOKUP(AV$2,WatchbillMONTHLY!$A$37:$U$37,OFFSET(WatchbillMONTHLY!$A$37:$U$37,1,2))=IF(_xlfn.XLOOKUP($A105,INDIRECT("_"&amp;_xlfn.XLOOKUP(AV$2,WatchbillMONTHLY!$A$37:$U$37,OFFSET(WatchbillMONTHLY!$A$37:$U$37,1,2))),INDIRECT("_"&amp;_xlfn.XLOOKUP(AV$2,WatchbillMONTHLY!$A$37:$U$37,OFFSET(WatchbillMONTHLY!$A$37:$U$37,1,2))))=$A105,_xlfn.XLOOKUP(AV$2,WatchbillMONTHLY!$A$37:$U$37,OFFSET(WatchbillMONTHLY!$A$37:$U$37,1,2)),FALSE),TRUE,FALSE)),
IF(_xlfn.XLOOKUP(AV$2,WatchbillMONTHLY!$A$54:$U$54,OFFSET(WatchbillMONTHLY!$A$54:$U$54,1,2))=IF(_xlfn.XLOOKUP($A105,INDIRECT("_"&amp;_xlfn.XLOOKUP(AV$2,WatchbillMONTHLY!$A$54:$U$54,OFFSET(WatchbillMONTHLY!$A$54:$U$54,1,2))),INDIRECT("_"&amp;_xlfn.XLOOKUP(AV$2,WatchbillMONTHLY!$A$54:$U$54,OFFSET(WatchbillMONTHLY!$A$54:$U$54,1,2))))=$A105,_xlfn.XLOOKUP(AV$2,WatchbillMONTHLY!$A$54:$U$54,OFFSET(WatchbillMONTHLY!$A$54:$U$54,1,2)),FALSE),TRUE,FALSE)),
IF(_xlfn.XLOOKUP(AV$2,WatchbillMONTHLY!$A$71:$U$71,OFFSET(WatchbillMONTHLY!$A$71:$U$71,1,2))=IF(_xlfn.XLOOKUP($A105,INDIRECT("_"&amp;_xlfn.XLOOKUP(AV$2,WatchbillMONTHLY!$A$71:$U$71,OFFSET(WatchbillMONTHLY!$A$71:$U$71,1,2))),INDIRECT("_"&amp;_xlfn.XLOOKUP(AV$2,WatchbillMONTHLY!$A$71:$U$71,OFFSET(WatchbillMONTHLY!$A$71:$U$71,1,2))))=$A105,_xlfn.XLOOKUP(AV$2,WatchbillMONTHLY!$A$71:$U$71,OFFSET(WatchbillMONTHLY!$A$71:$U$71,1,2)),FALSE),TRUE,FALSE)),
IF(_xlfn.XLOOKUP(AV$2,WatchbillMONTHLY!$A$88:$U$88,OFFSET(WatchbillMONTHLY!$A$88:$U$88,1,2))=IF(_xlfn.XLOOKUP($A105,INDIRECT("_"&amp;_xlfn.XLOOKUP(AV$2,WatchbillMONTHLY!$A$88:$U$88,OFFSET(WatchbillMONTHLY!$A$88:$U$88,1,2))),INDIRECT("_"&amp;_xlfn.XLOOKUP(AV$2,WatchbillMONTHLY!$A$88:$U$88,OFFSET(WatchbillMONTHLY!$A$88:$U$88,1,2))))=$A105,_xlfn.XLOOKUP(AV$2,WatchbillMONTHLY!$A$88:$U$88,OFFSET(WatchbillMONTHLY!$A$88:$U$88,1,2)),FALSE),TRUE,FALSE)),
FALSE),FALSE)</f>
        <v>0</v>
      </c>
      <c r="AW105" s="209" t="b" cm="1">
        <f t="array" aca="1" ref="AW105" ca="1">IF(AND($A105 &gt; 0, P105 &gt; 0,AW$2&lt;MiscFormulas!$A$5+1),
_xlfn.IFNA(
_xlfn.IFNA(
_xlfn.IFNA(
_xlfn.IFNA(
_xlfn.IFNA(
_xlfn.IFNA(
IF(_xlfn.XLOOKUP(AW$2,WatchbillMONTHLY!$A$3:$U$3,OFFSET(WatchbillMONTHLY!$A$3:$U$3,1,2))=IF(_xlfn.XLOOKUP($A105,INDIRECT("_"&amp;_xlfn.XLOOKUP(AW$2,WatchbillMONTHLY!$A$3:$U$3,OFFSET(WatchbillMONTHLY!$A$3:$U$3,1,2))),INDIRECT("_"&amp;_xlfn.XLOOKUP(AW$2,WatchbillMONTHLY!$A$3:$U$3,OFFSET(WatchbillMONTHLY!$A$3:$U$3,1,2))))=$A105,_xlfn.XLOOKUP(AW$2,WatchbillMONTHLY!$A$3:$U$3,OFFSET(WatchbillMONTHLY!$A$3:$U$3,1,2)),FALSE),TRUE,FALSE),
IF(_xlfn.XLOOKUP(AW$2,WatchbillMONTHLY!$A$20:$U$20,OFFSET(WatchbillMONTHLY!$A$20:$U$20,1,2))=IF(_xlfn.XLOOKUP($A105,INDIRECT("_"&amp;_xlfn.XLOOKUP(AW$2,WatchbillMONTHLY!$A$20:$U$20,OFFSET(WatchbillMONTHLY!$A$20:$U$20,1,2))),INDIRECT("_"&amp;_xlfn.XLOOKUP(AW$2,WatchbillMONTHLY!$A$20:$U$20,OFFSET(WatchbillMONTHLY!$A$20:$U$20,1,2))))=$A105,_xlfn.XLOOKUP(AW$2,WatchbillMONTHLY!$A$20:$U$20,OFFSET(WatchbillMONTHLY!$A$20:$U$20,1,2)),FALSE),TRUE,FALSE)),
IF(_xlfn.XLOOKUP(AW$2,WatchbillMONTHLY!$A$37:$U$37,OFFSET(WatchbillMONTHLY!$A$37:$U$37,1,2))=IF(_xlfn.XLOOKUP($A105,INDIRECT("_"&amp;_xlfn.XLOOKUP(AW$2,WatchbillMONTHLY!$A$37:$U$37,OFFSET(WatchbillMONTHLY!$A$37:$U$37,1,2))),INDIRECT("_"&amp;_xlfn.XLOOKUP(AW$2,WatchbillMONTHLY!$A$37:$U$37,OFFSET(WatchbillMONTHLY!$A$37:$U$37,1,2))))=$A105,_xlfn.XLOOKUP(AW$2,WatchbillMONTHLY!$A$37:$U$37,OFFSET(WatchbillMONTHLY!$A$37:$U$37,1,2)),FALSE),TRUE,FALSE)),
IF(_xlfn.XLOOKUP(AW$2,WatchbillMONTHLY!$A$54:$U$54,OFFSET(WatchbillMONTHLY!$A$54:$U$54,1,2))=IF(_xlfn.XLOOKUP($A105,INDIRECT("_"&amp;_xlfn.XLOOKUP(AW$2,WatchbillMONTHLY!$A$54:$U$54,OFFSET(WatchbillMONTHLY!$A$54:$U$54,1,2))),INDIRECT("_"&amp;_xlfn.XLOOKUP(AW$2,WatchbillMONTHLY!$A$54:$U$54,OFFSET(WatchbillMONTHLY!$A$54:$U$54,1,2))))=$A105,_xlfn.XLOOKUP(AW$2,WatchbillMONTHLY!$A$54:$U$54,OFFSET(WatchbillMONTHLY!$A$54:$U$54,1,2)),FALSE),TRUE,FALSE)),
IF(_xlfn.XLOOKUP(AW$2,WatchbillMONTHLY!$A$71:$U$71,OFFSET(WatchbillMONTHLY!$A$71:$U$71,1,2))=IF(_xlfn.XLOOKUP($A105,INDIRECT("_"&amp;_xlfn.XLOOKUP(AW$2,WatchbillMONTHLY!$A$71:$U$71,OFFSET(WatchbillMONTHLY!$A$71:$U$71,1,2))),INDIRECT("_"&amp;_xlfn.XLOOKUP(AW$2,WatchbillMONTHLY!$A$71:$U$71,OFFSET(WatchbillMONTHLY!$A$71:$U$71,1,2))))=$A105,_xlfn.XLOOKUP(AW$2,WatchbillMONTHLY!$A$71:$U$71,OFFSET(WatchbillMONTHLY!$A$71:$U$71,1,2)),FALSE),TRUE,FALSE)),
IF(_xlfn.XLOOKUP(AW$2,WatchbillMONTHLY!$A$88:$U$88,OFFSET(WatchbillMONTHLY!$A$88:$U$88,1,2))=IF(_xlfn.XLOOKUP($A105,INDIRECT("_"&amp;_xlfn.XLOOKUP(AW$2,WatchbillMONTHLY!$A$88:$U$88,OFFSET(WatchbillMONTHLY!$A$88:$U$88,1,2))),INDIRECT("_"&amp;_xlfn.XLOOKUP(AW$2,WatchbillMONTHLY!$A$88:$U$88,OFFSET(WatchbillMONTHLY!$A$88:$U$88,1,2))))=$A105,_xlfn.XLOOKUP(AW$2,WatchbillMONTHLY!$A$88:$U$88,OFFSET(WatchbillMONTHLY!$A$88:$U$88,1,2)),FALSE),TRUE,FALSE)),
FALSE),FALSE)</f>
        <v>0</v>
      </c>
      <c r="AX105" s="209" t="b" cm="1">
        <f t="array" aca="1" ref="AX105" ca="1">IF(AND($A105 &gt; 0, Q105 &gt; 0,AX$2&lt;MiscFormulas!$A$5+1),
_xlfn.IFNA(
_xlfn.IFNA(
_xlfn.IFNA(
_xlfn.IFNA(
_xlfn.IFNA(
_xlfn.IFNA(
IF(_xlfn.XLOOKUP(AX$2,WatchbillMONTHLY!$A$3:$U$3,OFFSET(WatchbillMONTHLY!$A$3:$U$3,1,2))=IF(_xlfn.XLOOKUP($A105,INDIRECT("_"&amp;_xlfn.XLOOKUP(AX$2,WatchbillMONTHLY!$A$3:$U$3,OFFSET(WatchbillMONTHLY!$A$3:$U$3,1,2))),INDIRECT("_"&amp;_xlfn.XLOOKUP(AX$2,WatchbillMONTHLY!$A$3:$U$3,OFFSET(WatchbillMONTHLY!$A$3:$U$3,1,2))))=$A105,_xlfn.XLOOKUP(AX$2,WatchbillMONTHLY!$A$3:$U$3,OFFSET(WatchbillMONTHLY!$A$3:$U$3,1,2)),FALSE),TRUE,FALSE),
IF(_xlfn.XLOOKUP(AX$2,WatchbillMONTHLY!$A$20:$U$20,OFFSET(WatchbillMONTHLY!$A$20:$U$20,1,2))=IF(_xlfn.XLOOKUP($A105,INDIRECT("_"&amp;_xlfn.XLOOKUP(AX$2,WatchbillMONTHLY!$A$20:$U$20,OFFSET(WatchbillMONTHLY!$A$20:$U$20,1,2))),INDIRECT("_"&amp;_xlfn.XLOOKUP(AX$2,WatchbillMONTHLY!$A$20:$U$20,OFFSET(WatchbillMONTHLY!$A$20:$U$20,1,2))))=$A105,_xlfn.XLOOKUP(AX$2,WatchbillMONTHLY!$A$20:$U$20,OFFSET(WatchbillMONTHLY!$A$20:$U$20,1,2)),FALSE),TRUE,FALSE)),
IF(_xlfn.XLOOKUP(AX$2,WatchbillMONTHLY!$A$37:$U$37,OFFSET(WatchbillMONTHLY!$A$37:$U$37,1,2))=IF(_xlfn.XLOOKUP($A105,INDIRECT("_"&amp;_xlfn.XLOOKUP(AX$2,WatchbillMONTHLY!$A$37:$U$37,OFFSET(WatchbillMONTHLY!$A$37:$U$37,1,2))),INDIRECT("_"&amp;_xlfn.XLOOKUP(AX$2,WatchbillMONTHLY!$A$37:$U$37,OFFSET(WatchbillMONTHLY!$A$37:$U$37,1,2))))=$A105,_xlfn.XLOOKUP(AX$2,WatchbillMONTHLY!$A$37:$U$37,OFFSET(WatchbillMONTHLY!$A$37:$U$37,1,2)),FALSE),TRUE,FALSE)),
IF(_xlfn.XLOOKUP(AX$2,WatchbillMONTHLY!$A$54:$U$54,OFFSET(WatchbillMONTHLY!$A$54:$U$54,1,2))=IF(_xlfn.XLOOKUP($A105,INDIRECT("_"&amp;_xlfn.XLOOKUP(AX$2,WatchbillMONTHLY!$A$54:$U$54,OFFSET(WatchbillMONTHLY!$A$54:$U$54,1,2))),INDIRECT("_"&amp;_xlfn.XLOOKUP(AX$2,WatchbillMONTHLY!$A$54:$U$54,OFFSET(WatchbillMONTHLY!$A$54:$U$54,1,2))))=$A105,_xlfn.XLOOKUP(AX$2,WatchbillMONTHLY!$A$54:$U$54,OFFSET(WatchbillMONTHLY!$A$54:$U$54,1,2)),FALSE),TRUE,FALSE)),
IF(_xlfn.XLOOKUP(AX$2,WatchbillMONTHLY!$A$71:$U$71,OFFSET(WatchbillMONTHLY!$A$71:$U$71,1,2))=IF(_xlfn.XLOOKUP($A105,INDIRECT("_"&amp;_xlfn.XLOOKUP(AX$2,WatchbillMONTHLY!$A$71:$U$71,OFFSET(WatchbillMONTHLY!$A$71:$U$71,1,2))),INDIRECT("_"&amp;_xlfn.XLOOKUP(AX$2,WatchbillMONTHLY!$A$71:$U$71,OFFSET(WatchbillMONTHLY!$A$71:$U$71,1,2))))=$A105,_xlfn.XLOOKUP(AX$2,WatchbillMONTHLY!$A$71:$U$71,OFFSET(WatchbillMONTHLY!$A$71:$U$71,1,2)),FALSE),TRUE,FALSE)),
IF(_xlfn.XLOOKUP(AX$2,WatchbillMONTHLY!$A$88:$U$88,OFFSET(WatchbillMONTHLY!$A$88:$U$88,1,2))=IF(_xlfn.XLOOKUP($A105,INDIRECT("_"&amp;_xlfn.XLOOKUP(AX$2,WatchbillMONTHLY!$A$88:$U$88,OFFSET(WatchbillMONTHLY!$A$88:$U$88,1,2))),INDIRECT("_"&amp;_xlfn.XLOOKUP(AX$2,WatchbillMONTHLY!$A$88:$U$88,OFFSET(WatchbillMONTHLY!$A$88:$U$88,1,2))))=$A105,_xlfn.XLOOKUP(AX$2,WatchbillMONTHLY!$A$88:$U$88,OFFSET(WatchbillMONTHLY!$A$88:$U$88,1,2)),FALSE),TRUE,FALSE)),
FALSE),FALSE)</f>
        <v>0</v>
      </c>
      <c r="AY105" s="209" t="b" cm="1">
        <f t="array" aca="1" ref="AY105" ca="1">IF(AND($A105 &gt; 0, R105 &gt; 0,AY$2&lt;MiscFormulas!$A$5+1),
_xlfn.IFNA(
_xlfn.IFNA(
_xlfn.IFNA(
_xlfn.IFNA(
_xlfn.IFNA(
_xlfn.IFNA(
IF(_xlfn.XLOOKUP(AY$2,WatchbillMONTHLY!$A$3:$U$3,OFFSET(WatchbillMONTHLY!$A$3:$U$3,1,2))=IF(_xlfn.XLOOKUP($A105,INDIRECT("_"&amp;_xlfn.XLOOKUP(AY$2,WatchbillMONTHLY!$A$3:$U$3,OFFSET(WatchbillMONTHLY!$A$3:$U$3,1,2))),INDIRECT("_"&amp;_xlfn.XLOOKUP(AY$2,WatchbillMONTHLY!$A$3:$U$3,OFFSET(WatchbillMONTHLY!$A$3:$U$3,1,2))))=$A105,_xlfn.XLOOKUP(AY$2,WatchbillMONTHLY!$A$3:$U$3,OFFSET(WatchbillMONTHLY!$A$3:$U$3,1,2)),FALSE),TRUE,FALSE),
IF(_xlfn.XLOOKUP(AY$2,WatchbillMONTHLY!$A$20:$U$20,OFFSET(WatchbillMONTHLY!$A$20:$U$20,1,2))=IF(_xlfn.XLOOKUP($A105,INDIRECT("_"&amp;_xlfn.XLOOKUP(AY$2,WatchbillMONTHLY!$A$20:$U$20,OFFSET(WatchbillMONTHLY!$A$20:$U$20,1,2))),INDIRECT("_"&amp;_xlfn.XLOOKUP(AY$2,WatchbillMONTHLY!$A$20:$U$20,OFFSET(WatchbillMONTHLY!$A$20:$U$20,1,2))))=$A105,_xlfn.XLOOKUP(AY$2,WatchbillMONTHLY!$A$20:$U$20,OFFSET(WatchbillMONTHLY!$A$20:$U$20,1,2)),FALSE),TRUE,FALSE)),
IF(_xlfn.XLOOKUP(AY$2,WatchbillMONTHLY!$A$37:$U$37,OFFSET(WatchbillMONTHLY!$A$37:$U$37,1,2))=IF(_xlfn.XLOOKUP($A105,INDIRECT("_"&amp;_xlfn.XLOOKUP(AY$2,WatchbillMONTHLY!$A$37:$U$37,OFFSET(WatchbillMONTHLY!$A$37:$U$37,1,2))),INDIRECT("_"&amp;_xlfn.XLOOKUP(AY$2,WatchbillMONTHLY!$A$37:$U$37,OFFSET(WatchbillMONTHLY!$A$37:$U$37,1,2))))=$A105,_xlfn.XLOOKUP(AY$2,WatchbillMONTHLY!$A$37:$U$37,OFFSET(WatchbillMONTHLY!$A$37:$U$37,1,2)),FALSE),TRUE,FALSE)),
IF(_xlfn.XLOOKUP(AY$2,WatchbillMONTHLY!$A$54:$U$54,OFFSET(WatchbillMONTHLY!$A$54:$U$54,1,2))=IF(_xlfn.XLOOKUP($A105,INDIRECT("_"&amp;_xlfn.XLOOKUP(AY$2,WatchbillMONTHLY!$A$54:$U$54,OFFSET(WatchbillMONTHLY!$A$54:$U$54,1,2))),INDIRECT("_"&amp;_xlfn.XLOOKUP(AY$2,WatchbillMONTHLY!$A$54:$U$54,OFFSET(WatchbillMONTHLY!$A$54:$U$54,1,2))))=$A105,_xlfn.XLOOKUP(AY$2,WatchbillMONTHLY!$A$54:$U$54,OFFSET(WatchbillMONTHLY!$A$54:$U$54,1,2)),FALSE),TRUE,FALSE)),
IF(_xlfn.XLOOKUP(AY$2,WatchbillMONTHLY!$A$71:$U$71,OFFSET(WatchbillMONTHLY!$A$71:$U$71,1,2))=IF(_xlfn.XLOOKUP($A105,INDIRECT("_"&amp;_xlfn.XLOOKUP(AY$2,WatchbillMONTHLY!$A$71:$U$71,OFFSET(WatchbillMONTHLY!$A$71:$U$71,1,2))),INDIRECT("_"&amp;_xlfn.XLOOKUP(AY$2,WatchbillMONTHLY!$A$71:$U$71,OFFSET(WatchbillMONTHLY!$A$71:$U$71,1,2))))=$A105,_xlfn.XLOOKUP(AY$2,WatchbillMONTHLY!$A$71:$U$71,OFFSET(WatchbillMONTHLY!$A$71:$U$71,1,2)),FALSE),TRUE,FALSE)),
IF(_xlfn.XLOOKUP(AY$2,WatchbillMONTHLY!$A$88:$U$88,OFFSET(WatchbillMONTHLY!$A$88:$U$88,1,2))=IF(_xlfn.XLOOKUP($A105,INDIRECT("_"&amp;_xlfn.XLOOKUP(AY$2,WatchbillMONTHLY!$A$88:$U$88,OFFSET(WatchbillMONTHLY!$A$88:$U$88,1,2))),INDIRECT("_"&amp;_xlfn.XLOOKUP(AY$2,WatchbillMONTHLY!$A$88:$U$88,OFFSET(WatchbillMONTHLY!$A$88:$U$88,1,2))))=$A105,_xlfn.XLOOKUP(AY$2,WatchbillMONTHLY!$A$88:$U$88,OFFSET(WatchbillMONTHLY!$A$88:$U$88,1,2)),FALSE),TRUE,FALSE)),
FALSE),FALSE)</f>
        <v>0</v>
      </c>
      <c r="AZ105" s="209" t="b" cm="1">
        <f t="array" aca="1" ref="AZ105" ca="1">IF(AND($A105 &gt; 0, S105 &gt; 0,AZ$2&lt;MiscFormulas!$A$5+1),
_xlfn.IFNA(
_xlfn.IFNA(
_xlfn.IFNA(
_xlfn.IFNA(
_xlfn.IFNA(
_xlfn.IFNA(
IF(_xlfn.XLOOKUP(AZ$2,WatchbillMONTHLY!$A$3:$U$3,OFFSET(WatchbillMONTHLY!$A$3:$U$3,1,2))=IF(_xlfn.XLOOKUP($A105,INDIRECT("_"&amp;_xlfn.XLOOKUP(AZ$2,WatchbillMONTHLY!$A$3:$U$3,OFFSET(WatchbillMONTHLY!$A$3:$U$3,1,2))),INDIRECT("_"&amp;_xlfn.XLOOKUP(AZ$2,WatchbillMONTHLY!$A$3:$U$3,OFFSET(WatchbillMONTHLY!$A$3:$U$3,1,2))))=$A105,_xlfn.XLOOKUP(AZ$2,WatchbillMONTHLY!$A$3:$U$3,OFFSET(WatchbillMONTHLY!$A$3:$U$3,1,2)),FALSE),TRUE,FALSE),
IF(_xlfn.XLOOKUP(AZ$2,WatchbillMONTHLY!$A$20:$U$20,OFFSET(WatchbillMONTHLY!$A$20:$U$20,1,2))=IF(_xlfn.XLOOKUP($A105,INDIRECT("_"&amp;_xlfn.XLOOKUP(AZ$2,WatchbillMONTHLY!$A$20:$U$20,OFFSET(WatchbillMONTHLY!$A$20:$U$20,1,2))),INDIRECT("_"&amp;_xlfn.XLOOKUP(AZ$2,WatchbillMONTHLY!$A$20:$U$20,OFFSET(WatchbillMONTHLY!$A$20:$U$20,1,2))))=$A105,_xlfn.XLOOKUP(AZ$2,WatchbillMONTHLY!$A$20:$U$20,OFFSET(WatchbillMONTHLY!$A$20:$U$20,1,2)),FALSE),TRUE,FALSE)),
IF(_xlfn.XLOOKUP(AZ$2,WatchbillMONTHLY!$A$37:$U$37,OFFSET(WatchbillMONTHLY!$A$37:$U$37,1,2))=IF(_xlfn.XLOOKUP($A105,INDIRECT("_"&amp;_xlfn.XLOOKUP(AZ$2,WatchbillMONTHLY!$A$37:$U$37,OFFSET(WatchbillMONTHLY!$A$37:$U$37,1,2))),INDIRECT("_"&amp;_xlfn.XLOOKUP(AZ$2,WatchbillMONTHLY!$A$37:$U$37,OFFSET(WatchbillMONTHLY!$A$37:$U$37,1,2))))=$A105,_xlfn.XLOOKUP(AZ$2,WatchbillMONTHLY!$A$37:$U$37,OFFSET(WatchbillMONTHLY!$A$37:$U$37,1,2)),FALSE),TRUE,FALSE)),
IF(_xlfn.XLOOKUP(AZ$2,WatchbillMONTHLY!$A$54:$U$54,OFFSET(WatchbillMONTHLY!$A$54:$U$54,1,2))=IF(_xlfn.XLOOKUP($A105,INDIRECT("_"&amp;_xlfn.XLOOKUP(AZ$2,WatchbillMONTHLY!$A$54:$U$54,OFFSET(WatchbillMONTHLY!$A$54:$U$54,1,2))),INDIRECT("_"&amp;_xlfn.XLOOKUP(AZ$2,WatchbillMONTHLY!$A$54:$U$54,OFFSET(WatchbillMONTHLY!$A$54:$U$54,1,2))))=$A105,_xlfn.XLOOKUP(AZ$2,WatchbillMONTHLY!$A$54:$U$54,OFFSET(WatchbillMONTHLY!$A$54:$U$54,1,2)),FALSE),TRUE,FALSE)),
IF(_xlfn.XLOOKUP(AZ$2,WatchbillMONTHLY!$A$71:$U$71,OFFSET(WatchbillMONTHLY!$A$71:$U$71,1,2))=IF(_xlfn.XLOOKUP($A105,INDIRECT("_"&amp;_xlfn.XLOOKUP(AZ$2,WatchbillMONTHLY!$A$71:$U$71,OFFSET(WatchbillMONTHLY!$A$71:$U$71,1,2))),INDIRECT("_"&amp;_xlfn.XLOOKUP(AZ$2,WatchbillMONTHLY!$A$71:$U$71,OFFSET(WatchbillMONTHLY!$A$71:$U$71,1,2))))=$A105,_xlfn.XLOOKUP(AZ$2,WatchbillMONTHLY!$A$71:$U$71,OFFSET(WatchbillMONTHLY!$A$71:$U$71,1,2)),FALSE),TRUE,FALSE)),
IF(_xlfn.XLOOKUP(AZ$2,WatchbillMONTHLY!$A$88:$U$88,OFFSET(WatchbillMONTHLY!$A$88:$U$88,1,2))=IF(_xlfn.XLOOKUP($A105,INDIRECT("_"&amp;_xlfn.XLOOKUP(AZ$2,WatchbillMONTHLY!$A$88:$U$88,OFFSET(WatchbillMONTHLY!$A$88:$U$88,1,2))),INDIRECT("_"&amp;_xlfn.XLOOKUP(AZ$2,WatchbillMONTHLY!$A$88:$U$88,OFFSET(WatchbillMONTHLY!$A$88:$U$88,1,2))))=$A105,_xlfn.XLOOKUP(AZ$2,WatchbillMONTHLY!$A$88:$U$88,OFFSET(WatchbillMONTHLY!$A$88:$U$88,1,2)),FALSE),TRUE,FALSE)),
FALSE),FALSE)</f>
        <v>0</v>
      </c>
      <c r="BA105" s="209" t="b" cm="1">
        <f t="array" aca="1" ref="BA105" ca="1">IF(AND($A105 &gt; 0, T105 &gt; 0,BA$2&lt;MiscFormulas!$A$5+1),
_xlfn.IFNA(
_xlfn.IFNA(
_xlfn.IFNA(
_xlfn.IFNA(
_xlfn.IFNA(
_xlfn.IFNA(
IF(_xlfn.XLOOKUP(BA$2,WatchbillMONTHLY!$A$3:$U$3,OFFSET(WatchbillMONTHLY!$A$3:$U$3,1,2))=IF(_xlfn.XLOOKUP($A105,INDIRECT("_"&amp;_xlfn.XLOOKUP(BA$2,WatchbillMONTHLY!$A$3:$U$3,OFFSET(WatchbillMONTHLY!$A$3:$U$3,1,2))),INDIRECT("_"&amp;_xlfn.XLOOKUP(BA$2,WatchbillMONTHLY!$A$3:$U$3,OFFSET(WatchbillMONTHLY!$A$3:$U$3,1,2))))=$A105,_xlfn.XLOOKUP(BA$2,WatchbillMONTHLY!$A$3:$U$3,OFFSET(WatchbillMONTHLY!$A$3:$U$3,1,2)),FALSE),TRUE,FALSE),
IF(_xlfn.XLOOKUP(BA$2,WatchbillMONTHLY!$A$20:$U$20,OFFSET(WatchbillMONTHLY!$A$20:$U$20,1,2))=IF(_xlfn.XLOOKUP($A105,INDIRECT("_"&amp;_xlfn.XLOOKUP(BA$2,WatchbillMONTHLY!$A$20:$U$20,OFFSET(WatchbillMONTHLY!$A$20:$U$20,1,2))),INDIRECT("_"&amp;_xlfn.XLOOKUP(BA$2,WatchbillMONTHLY!$A$20:$U$20,OFFSET(WatchbillMONTHLY!$A$20:$U$20,1,2))))=$A105,_xlfn.XLOOKUP(BA$2,WatchbillMONTHLY!$A$20:$U$20,OFFSET(WatchbillMONTHLY!$A$20:$U$20,1,2)),FALSE),TRUE,FALSE)),
IF(_xlfn.XLOOKUP(BA$2,WatchbillMONTHLY!$A$37:$U$37,OFFSET(WatchbillMONTHLY!$A$37:$U$37,1,2))=IF(_xlfn.XLOOKUP($A105,INDIRECT("_"&amp;_xlfn.XLOOKUP(BA$2,WatchbillMONTHLY!$A$37:$U$37,OFFSET(WatchbillMONTHLY!$A$37:$U$37,1,2))),INDIRECT("_"&amp;_xlfn.XLOOKUP(BA$2,WatchbillMONTHLY!$A$37:$U$37,OFFSET(WatchbillMONTHLY!$A$37:$U$37,1,2))))=$A105,_xlfn.XLOOKUP(BA$2,WatchbillMONTHLY!$A$37:$U$37,OFFSET(WatchbillMONTHLY!$A$37:$U$37,1,2)),FALSE),TRUE,FALSE)),
IF(_xlfn.XLOOKUP(BA$2,WatchbillMONTHLY!$A$54:$U$54,OFFSET(WatchbillMONTHLY!$A$54:$U$54,1,2))=IF(_xlfn.XLOOKUP($A105,INDIRECT("_"&amp;_xlfn.XLOOKUP(BA$2,WatchbillMONTHLY!$A$54:$U$54,OFFSET(WatchbillMONTHLY!$A$54:$U$54,1,2))),INDIRECT("_"&amp;_xlfn.XLOOKUP(BA$2,WatchbillMONTHLY!$A$54:$U$54,OFFSET(WatchbillMONTHLY!$A$54:$U$54,1,2))))=$A105,_xlfn.XLOOKUP(BA$2,WatchbillMONTHLY!$A$54:$U$54,OFFSET(WatchbillMONTHLY!$A$54:$U$54,1,2)),FALSE),TRUE,FALSE)),
IF(_xlfn.XLOOKUP(BA$2,WatchbillMONTHLY!$A$71:$U$71,OFFSET(WatchbillMONTHLY!$A$71:$U$71,1,2))=IF(_xlfn.XLOOKUP($A105,INDIRECT("_"&amp;_xlfn.XLOOKUP(BA$2,WatchbillMONTHLY!$A$71:$U$71,OFFSET(WatchbillMONTHLY!$A$71:$U$71,1,2))),INDIRECT("_"&amp;_xlfn.XLOOKUP(BA$2,WatchbillMONTHLY!$A$71:$U$71,OFFSET(WatchbillMONTHLY!$A$71:$U$71,1,2))))=$A105,_xlfn.XLOOKUP(BA$2,WatchbillMONTHLY!$A$71:$U$71,OFFSET(WatchbillMONTHLY!$A$71:$U$71,1,2)),FALSE),TRUE,FALSE)),
IF(_xlfn.XLOOKUP(BA$2,WatchbillMONTHLY!$A$88:$U$88,OFFSET(WatchbillMONTHLY!$A$88:$U$88,1,2))=IF(_xlfn.XLOOKUP($A105,INDIRECT("_"&amp;_xlfn.XLOOKUP(BA$2,WatchbillMONTHLY!$A$88:$U$88,OFFSET(WatchbillMONTHLY!$A$88:$U$88,1,2))),INDIRECT("_"&amp;_xlfn.XLOOKUP(BA$2,WatchbillMONTHLY!$A$88:$U$88,OFFSET(WatchbillMONTHLY!$A$88:$U$88,1,2))))=$A105,_xlfn.XLOOKUP(BA$2,WatchbillMONTHLY!$A$88:$U$88,OFFSET(WatchbillMONTHLY!$A$88:$U$88,1,2)),FALSE),TRUE,FALSE)),
FALSE),FALSE)</f>
        <v>0</v>
      </c>
      <c r="BB105" s="209" t="b" cm="1">
        <f t="array" aca="1" ref="BB105" ca="1">IF(AND($A105 &gt; 0, U105 &gt; 0,BB$2&lt;MiscFormulas!$A$5+1),
_xlfn.IFNA(
_xlfn.IFNA(
_xlfn.IFNA(
_xlfn.IFNA(
_xlfn.IFNA(
_xlfn.IFNA(
IF(_xlfn.XLOOKUP(BB$2,WatchbillMONTHLY!$A$3:$U$3,OFFSET(WatchbillMONTHLY!$A$3:$U$3,1,2))=IF(_xlfn.XLOOKUP($A105,INDIRECT("_"&amp;_xlfn.XLOOKUP(BB$2,WatchbillMONTHLY!$A$3:$U$3,OFFSET(WatchbillMONTHLY!$A$3:$U$3,1,2))),INDIRECT("_"&amp;_xlfn.XLOOKUP(BB$2,WatchbillMONTHLY!$A$3:$U$3,OFFSET(WatchbillMONTHLY!$A$3:$U$3,1,2))))=$A105,_xlfn.XLOOKUP(BB$2,WatchbillMONTHLY!$A$3:$U$3,OFFSET(WatchbillMONTHLY!$A$3:$U$3,1,2)),FALSE),TRUE,FALSE),
IF(_xlfn.XLOOKUP(BB$2,WatchbillMONTHLY!$A$20:$U$20,OFFSET(WatchbillMONTHLY!$A$20:$U$20,1,2))=IF(_xlfn.XLOOKUP($A105,INDIRECT("_"&amp;_xlfn.XLOOKUP(BB$2,WatchbillMONTHLY!$A$20:$U$20,OFFSET(WatchbillMONTHLY!$A$20:$U$20,1,2))),INDIRECT("_"&amp;_xlfn.XLOOKUP(BB$2,WatchbillMONTHLY!$A$20:$U$20,OFFSET(WatchbillMONTHLY!$A$20:$U$20,1,2))))=$A105,_xlfn.XLOOKUP(BB$2,WatchbillMONTHLY!$A$20:$U$20,OFFSET(WatchbillMONTHLY!$A$20:$U$20,1,2)),FALSE),TRUE,FALSE)),
IF(_xlfn.XLOOKUP(BB$2,WatchbillMONTHLY!$A$37:$U$37,OFFSET(WatchbillMONTHLY!$A$37:$U$37,1,2))=IF(_xlfn.XLOOKUP($A105,INDIRECT("_"&amp;_xlfn.XLOOKUP(BB$2,WatchbillMONTHLY!$A$37:$U$37,OFFSET(WatchbillMONTHLY!$A$37:$U$37,1,2))),INDIRECT("_"&amp;_xlfn.XLOOKUP(BB$2,WatchbillMONTHLY!$A$37:$U$37,OFFSET(WatchbillMONTHLY!$A$37:$U$37,1,2))))=$A105,_xlfn.XLOOKUP(BB$2,WatchbillMONTHLY!$A$37:$U$37,OFFSET(WatchbillMONTHLY!$A$37:$U$37,1,2)),FALSE),TRUE,FALSE)),
IF(_xlfn.XLOOKUP(BB$2,WatchbillMONTHLY!$A$54:$U$54,OFFSET(WatchbillMONTHLY!$A$54:$U$54,1,2))=IF(_xlfn.XLOOKUP($A105,INDIRECT("_"&amp;_xlfn.XLOOKUP(BB$2,WatchbillMONTHLY!$A$54:$U$54,OFFSET(WatchbillMONTHLY!$A$54:$U$54,1,2))),INDIRECT("_"&amp;_xlfn.XLOOKUP(BB$2,WatchbillMONTHLY!$A$54:$U$54,OFFSET(WatchbillMONTHLY!$A$54:$U$54,1,2))))=$A105,_xlfn.XLOOKUP(BB$2,WatchbillMONTHLY!$A$54:$U$54,OFFSET(WatchbillMONTHLY!$A$54:$U$54,1,2)),FALSE),TRUE,FALSE)),
IF(_xlfn.XLOOKUP(BB$2,WatchbillMONTHLY!$A$71:$U$71,OFFSET(WatchbillMONTHLY!$A$71:$U$71,1,2))=IF(_xlfn.XLOOKUP($A105,INDIRECT("_"&amp;_xlfn.XLOOKUP(BB$2,WatchbillMONTHLY!$A$71:$U$71,OFFSET(WatchbillMONTHLY!$A$71:$U$71,1,2))),INDIRECT("_"&amp;_xlfn.XLOOKUP(BB$2,WatchbillMONTHLY!$A$71:$U$71,OFFSET(WatchbillMONTHLY!$A$71:$U$71,1,2))))=$A105,_xlfn.XLOOKUP(BB$2,WatchbillMONTHLY!$A$71:$U$71,OFFSET(WatchbillMONTHLY!$A$71:$U$71,1,2)),FALSE),TRUE,FALSE)),
IF(_xlfn.XLOOKUP(BB$2,WatchbillMONTHLY!$A$88:$U$88,OFFSET(WatchbillMONTHLY!$A$88:$U$88,1,2))=IF(_xlfn.XLOOKUP($A105,INDIRECT("_"&amp;_xlfn.XLOOKUP(BB$2,WatchbillMONTHLY!$A$88:$U$88,OFFSET(WatchbillMONTHLY!$A$88:$U$88,1,2))),INDIRECT("_"&amp;_xlfn.XLOOKUP(BB$2,WatchbillMONTHLY!$A$88:$U$88,OFFSET(WatchbillMONTHLY!$A$88:$U$88,1,2))))=$A105,_xlfn.XLOOKUP(BB$2,WatchbillMONTHLY!$A$88:$U$88,OFFSET(WatchbillMONTHLY!$A$88:$U$88,1,2)),FALSE),TRUE,FALSE)),
FALSE),FALSE)</f>
        <v>0</v>
      </c>
      <c r="BC105" s="209" t="b" cm="1">
        <f t="array" aca="1" ref="BC105" ca="1">IF(AND($A105 &gt; 0, V105 &gt; 0,BC$2&lt;MiscFormulas!$A$5+1),
_xlfn.IFNA(
_xlfn.IFNA(
_xlfn.IFNA(
_xlfn.IFNA(
_xlfn.IFNA(
_xlfn.IFNA(
IF(_xlfn.XLOOKUP(BC$2,WatchbillMONTHLY!$A$3:$U$3,OFFSET(WatchbillMONTHLY!$A$3:$U$3,1,2))=IF(_xlfn.XLOOKUP($A105,INDIRECT("_"&amp;_xlfn.XLOOKUP(BC$2,WatchbillMONTHLY!$A$3:$U$3,OFFSET(WatchbillMONTHLY!$A$3:$U$3,1,2))),INDIRECT("_"&amp;_xlfn.XLOOKUP(BC$2,WatchbillMONTHLY!$A$3:$U$3,OFFSET(WatchbillMONTHLY!$A$3:$U$3,1,2))))=$A105,_xlfn.XLOOKUP(BC$2,WatchbillMONTHLY!$A$3:$U$3,OFFSET(WatchbillMONTHLY!$A$3:$U$3,1,2)),FALSE),TRUE,FALSE),
IF(_xlfn.XLOOKUP(BC$2,WatchbillMONTHLY!$A$20:$U$20,OFFSET(WatchbillMONTHLY!$A$20:$U$20,1,2))=IF(_xlfn.XLOOKUP($A105,INDIRECT("_"&amp;_xlfn.XLOOKUP(BC$2,WatchbillMONTHLY!$A$20:$U$20,OFFSET(WatchbillMONTHLY!$A$20:$U$20,1,2))),INDIRECT("_"&amp;_xlfn.XLOOKUP(BC$2,WatchbillMONTHLY!$A$20:$U$20,OFFSET(WatchbillMONTHLY!$A$20:$U$20,1,2))))=$A105,_xlfn.XLOOKUP(BC$2,WatchbillMONTHLY!$A$20:$U$20,OFFSET(WatchbillMONTHLY!$A$20:$U$20,1,2)),FALSE),TRUE,FALSE)),
IF(_xlfn.XLOOKUP(BC$2,WatchbillMONTHLY!$A$37:$U$37,OFFSET(WatchbillMONTHLY!$A$37:$U$37,1,2))=IF(_xlfn.XLOOKUP($A105,INDIRECT("_"&amp;_xlfn.XLOOKUP(BC$2,WatchbillMONTHLY!$A$37:$U$37,OFFSET(WatchbillMONTHLY!$A$37:$U$37,1,2))),INDIRECT("_"&amp;_xlfn.XLOOKUP(BC$2,WatchbillMONTHLY!$A$37:$U$37,OFFSET(WatchbillMONTHLY!$A$37:$U$37,1,2))))=$A105,_xlfn.XLOOKUP(BC$2,WatchbillMONTHLY!$A$37:$U$37,OFFSET(WatchbillMONTHLY!$A$37:$U$37,1,2)),FALSE),TRUE,FALSE)),
IF(_xlfn.XLOOKUP(BC$2,WatchbillMONTHLY!$A$54:$U$54,OFFSET(WatchbillMONTHLY!$A$54:$U$54,1,2))=IF(_xlfn.XLOOKUP($A105,INDIRECT("_"&amp;_xlfn.XLOOKUP(BC$2,WatchbillMONTHLY!$A$54:$U$54,OFFSET(WatchbillMONTHLY!$A$54:$U$54,1,2))),INDIRECT("_"&amp;_xlfn.XLOOKUP(BC$2,WatchbillMONTHLY!$A$54:$U$54,OFFSET(WatchbillMONTHLY!$A$54:$U$54,1,2))))=$A105,_xlfn.XLOOKUP(BC$2,WatchbillMONTHLY!$A$54:$U$54,OFFSET(WatchbillMONTHLY!$A$54:$U$54,1,2)),FALSE),TRUE,FALSE)),
IF(_xlfn.XLOOKUP(BC$2,WatchbillMONTHLY!$A$71:$U$71,OFFSET(WatchbillMONTHLY!$A$71:$U$71,1,2))=IF(_xlfn.XLOOKUP($A105,INDIRECT("_"&amp;_xlfn.XLOOKUP(BC$2,WatchbillMONTHLY!$A$71:$U$71,OFFSET(WatchbillMONTHLY!$A$71:$U$71,1,2))),INDIRECT("_"&amp;_xlfn.XLOOKUP(BC$2,WatchbillMONTHLY!$A$71:$U$71,OFFSET(WatchbillMONTHLY!$A$71:$U$71,1,2))))=$A105,_xlfn.XLOOKUP(BC$2,WatchbillMONTHLY!$A$71:$U$71,OFFSET(WatchbillMONTHLY!$A$71:$U$71,1,2)),FALSE),TRUE,FALSE)),
IF(_xlfn.XLOOKUP(BC$2,WatchbillMONTHLY!$A$88:$U$88,OFFSET(WatchbillMONTHLY!$A$88:$U$88,1,2))=IF(_xlfn.XLOOKUP($A105,INDIRECT("_"&amp;_xlfn.XLOOKUP(BC$2,WatchbillMONTHLY!$A$88:$U$88,OFFSET(WatchbillMONTHLY!$A$88:$U$88,1,2))),INDIRECT("_"&amp;_xlfn.XLOOKUP(BC$2,WatchbillMONTHLY!$A$88:$U$88,OFFSET(WatchbillMONTHLY!$A$88:$U$88,1,2))))=$A105,_xlfn.XLOOKUP(BC$2,WatchbillMONTHLY!$A$88:$U$88,OFFSET(WatchbillMONTHLY!$A$88:$U$88,1,2)),FALSE),TRUE,FALSE)),
FALSE),FALSE)</f>
        <v>0</v>
      </c>
      <c r="BD105" s="209" t="b" cm="1">
        <f t="array" aca="1" ref="BD105" ca="1">IF(AND($A105 &gt; 0, W105 &gt; 0,BD$2&lt;MiscFormulas!$A$5+1),
_xlfn.IFNA(
_xlfn.IFNA(
_xlfn.IFNA(
_xlfn.IFNA(
_xlfn.IFNA(
_xlfn.IFNA(
IF(_xlfn.XLOOKUP(BD$2,WatchbillMONTHLY!$A$3:$U$3,OFFSET(WatchbillMONTHLY!$A$3:$U$3,1,2))=IF(_xlfn.XLOOKUP($A105,INDIRECT("_"&amp;_xlfn.XLOOKUP(BD$2,WatchbillMONTHLY!$A$3:$U$3,OFFSET(WatchbillMONTHLY!$A$3:$U$3,1,2))),INDIRECT("_"&amp;_xlfn.XLOOKUP(BD$2,WatchbillMONTHLY!$A$3:$U$3,OFFSET(WatchbillMONTHLY!$A$3:$U$3,1,2))))=$A105,_xlfn.XLOOKUP(BD$2,WatchbillMONTHLY!$A$3:$U$3,OFFSET(WatchbillMONTHLY!$A$3:$U$3,1,2)),FALSE),TRUE,FALSE),
IF(_xlfn.XLOOKUP(BD$2,WatchbillMONTHLY!$A$20:$U$20,OFFSET(WatchbillMONTHLY!$A$20:$U$20,1,2))=IF(_xlfn.XLOOKUP($A105,INDIRECT("_"&amp;_xlfn.XLOOKUP(BD$2,WatchbillMONTHLY!$A$20:$U$20,OFFSET(WatchbillMONTHLY!$A$20:$U$20,1,2))),INDIRECT("_"&amp;_xlfn.XLOOKUP(BD$2,WatchbillMONTHLY!$A$20:$U$20,OFFSET(WatchbillMONTHLY!$A$20:$U$20,1,2))))=$A105,_xlfn.XLOOKUP(BD$2,WatchbillMONTHLY!$A$20:$U$20,OFFSET(WatchbillMONTHLY!$A$20:$U$20,1,2)),FALSE),TRUE,FALSE)),
IF(_xlfn.XLOOKUP(BD$2,WatchbillMONTHLY!$A$37:$U$37,OFFSET(WatchbillMONTHLY!$A$37:$U$37,1,2))=IF(_xlfn.XLOOKUP($A105,INDIRECT("_"&amp;_xlfn.XLOOKUP(BD$2,WatchbillMONTHLY!$A$37:$U$37,OFFSET(WatchbillMONTHLY!$A$37:$U$37,1,2))),INDIRECT("_"&amp;_xlfn.XLOOKUP(BD$2,WatchbillMONTHLY!$A$37:$U$37,OFFSET(WatchbillMONTHLY!$A$37:$U$37,1,2))))=$A105,_xlfn.XLOOKUP(BD$2,WatchbillMONTHLY!$A$37:$U$37,OFFSET(WatchbillMONTHLY!$A$37:$U$37,1,2)),FALSE),TRUE,FALSE)),
IF(_xlfn.XLOOKUP(BD$2,WatchbillMONTHLY!$A$54:$U$54,OFFSET(WatchbillMONTHLY!$A$54:$U$54,1,2))=IF(_xlfn.XLOOKUP($A105,INDIRECT("_"&amp;_xlfn.XLOOKUP(BD$2,WatchbillMONTHLY!$A$54:$U$54,OFFSET(WatchbillMONTHLY!$A$54:$U$54,1,2))),INDIRECT("_"&amp;_xlfn.XLOOKUP(BD$2,WatchbillMONTHLY!$A$54:$U$54,OFFSET(WatchbillMONTHLY!$A$54:$U$54,1,2))))=$A105,_xlfn.XLOOKUP(BD$2,WatchbillMONTHLY!$A$54:$U$54,OFFSET(WatchbillMONTHLY!$A$54:$U$54,1,2)),FALSE),TRUE,FALSE)),
IF(_xlfn.XLOOKUP(BD$2,WatchbillMONTHLY!$A$71:$U$71,OFFSET(WatchbillMONTHLY!$A$71:$U$71,1,2))=IF(_xlfn.XLOOKUP($A105,INDIRECT("_"&amp;_xlfn.XLOOKUP(BD$2,WatchbillMONTHLY!$A$71:$U$71,OFFSET(WatchbillMONTHLY!$A$71:$U$71,1,2))),INDIRECT("_"&amp;_xlfn.XLOOKUP(BD$2,WatchbillMONTHLY!$A$71:$U$71,OFFSET(WatchbillMONTHLY!$A$71:$U$71,1,2))))=$A105,_xlfn.XLOOKUP(BD$2,WatchbillMONTHLY!$A$71:$U$71,OFFSET(WatchbillMONTHLY!$A$71:$U$71,1,2)),FALSE),TRUE,FALSE)),
IF(_xlfn.XLOOKUP(BD$2,WatchbillMONTHLY!$A$88:$U$88,OFFSET(WatchbillMONTHLY!$A$88:$U$88,1,2))=IF(_xlfn.XLOOKUP($A105,INDIRECT("_"&amp;_xlfn.XLOOKUP(BD$2,WatchbillMONTHLY!$A$88:$U$88,OFFSET(WatchbillMONTHLY!$A$88:$U$88,1,2))),INDIRECT("_"&amp;_xlfn.XLOOKUP(BD$2,WatchbillMONTHLY!$A$88:$U$88,OFFSET(WatchbillMONTHLY!$A$88:$U$88,1,2))))=$A105,_xlfn.XLOOKUP(BD$2,WatchbillMONTHLY!$A$88:$U$88,OFFSET(WatchbillMONTHLY!$A$88:$U$88,1,2)),FALSE),TRUE,FALSE)),
FALSE),FALSE)</f>
        <v>0</v>
      </c>
      <c r="BE105" s="209" t="b" cm="1">
        <f t="array" aca="1" ref="BE105" ca="1">IF(AND($A105 &gt; 0, X105 &gt; 0,BE$2&lt;MiscFormulas!$A$5+1),
_xlfn.IFNA(
_xlfn.IFNA(
_xlfn.IFNA(
_xlfn.IFNA(
_xlfn.IFNA(
_xlfn.IFNA(
IF(_xlfn.XLOOKUP(BE$2,WatchbillMONTHLY!$A$3:$U$3,OFFSET(WatchbillMONTHLY!$A$3:$U$3,1,2))=IF(_xlfn.XLOOKUP($A105,INDIRECT("_"&amp;_xlfn.XLOOKUP(BE$2,WatchbillMONTHLY!$A$3:$U$3,OFFSET(WatchbillMONTHLY!$A$3:$U$3,1,2))),INDIRECT("_"&amp;_xlfn.XLOOKUP(BE$2,WatchbillMONTHLY!$A$3:$U$3,OFFSET(WatchbillMONTHLY!$A$3:$U$3,1,2))))=$A105,_xlfn.XLOOKUP(BE$2,WatchbillMONTHLY!$A$3:$U$3,OFFSET(WatchbillMONTHLY!$A$3:$U$3,1,2)),FALSE),TRUE,FALSE),
IF(_xlfn.XLOOKUP(BE$2,WatchbillMONTHLY!$A$20:$U$20,OFFSET(WatchbillMONTHLY!$A$20:$U$20,1,2))=IF(_xlfn.XLOOKUP($A105,INDIRECT("_"&amp;_xlfn.XLOOKUP(BE$2,WatchbillMONTHLY!$A$20:$U$20,OFFSET(WatchbillMONTHLY!$A$20:$U$20,1,2))),INDIRECT("_"&amp;_xlfn.XLOOKUP(BE$2,WatchbillMONTHLY!$A$20:$U$20,OFFSET(WatchbillMONTHLY!$A$20:$U$20,1,2))))=$A105,_xlfn.XLOOKUP(BE$2,WatchbillMONTHLY!$A$20:$U$20,OFFSET(WatchbillMONTHLY!$A$20:$U$20,1,2)),FALSE),TRUE,FALSE)),
IF(_xlfn.XLOOKUP(BE$2,WatchbillMONTHLY!$A$37:$U$37,OFFSET(WatchbillMONTHLY!$A$37:$U$37,1,2))=IF(_xlfn.XLOOKUP($A105,INDIRECT("_"&amp;_xlfn.XLOOKUP(BE$2,WatchbillMONTHLY!$A$37:$U$37,OFFSET(WatchbillMONTHLY!$A$37:$U$37,1,2))),INDIRECT("_"&amp;_xlfn.XLOOKUP(BE$2,WatchbillMONTHLY!$A$37:$U$37,OFFSET(WatchbillMONTHLY!$A$37:$U$37,1,2))))=$A105,_xlfn.XLOOKUP(BE$2,WatchbillMONTHLY!$A$37:$U$37,OFFSET(WatchbillMONTHLY!$A$37:$U$37,1,2)),FALSE),TRUE,FALSE)),
IF(_xlfn.XLOOKUP(BE$2,WatchbillMONTHLY!$A$54:$U$54,OFFSET(WatchbillMONTHLY!$A$54:$U$54,1,2))=IF(_xlfn.XLOOKUP($A105,INDIRECT("_"&amp;_xlfn.XLOOKUP(BE$2,WatchbillMONTHLY!$A$54:$U$54,OFFSET(WatchbillMONTHLY!$A$54:$U$54,1,2))),INDIRECT("_"&amp;_xlfn.XLOOKUP(BE$2,WatchbillMONTHLY!$A$54:$U$54,OFFSET(WatchbillMONTHLY!$A$54:$U$54,1,2))))=$A105,_xlfn.XLOOKUP(BE$2,WatchbillMONTHLY!$A$54:$U$54,OFFSET(WatchbillMONTHLY!$A$54:$U$54,1,2)),FALSE),TRUE,FALSE)),
IF(_xlfn.XLOOKUP(BE$2,WatchbillMONTHLY!$A$71:$U$71,OFFSET(WatchbillMONTHLY!$A$71:$U$71,1,2))=IF(_xlfn.XLOOKUP($A105,INDIRECT("_"&amp;_xlfn.XLOOKUP(BE$2,WatchbillMONTHLY!$A$71:$U$71,OFFSET(WatchbillMONTHLY!$A$71:$U$71,1,2))),INDIRECT("_"&amp;_xlfn.XLOOKUP(BE$2,WatchbillMONTHLY!$A$71:$U$71,OFFSET(WatchbillMONTHLY!$A$71:$U$71,1,2))))=$A105,_xlfn.XLOOKUP(BE$2,WatchbillMONTHLY!$A$71:$U$71,OFFSET(WatchbillMONTHLY!$A$71:$U$71,1,2)),FALSE),TRUE,FALSE)),
IF(_xlfn.XLOOKUP(BE$2,WatchbillMONTHLY!$A$88:$U$88,OFFSET(WatchbillMONTHLY!$A$88:$U$88,1,2))=IF(_xlfn.XLOOKUP($A105,INDIRECT("_"&amp;_xlfn.XLOOKUP(BE$2,WatchbillMONTHLY!$A$88:$U$88,OFFSET(WatchbillMONTHLY!$A$88:$U$88,1,2))),INDIRECT("_"&amp;_xlfn.XLOOKUP(BE$2,WatchbillMONTHLY!$A$88:$U$88,OFFSET(WatchbillMONTHLY!$A$88:$U$88,1,2))))=$A105,_xlfn.XLOOKUP(BE$2,WatchbillMONTHLY!$A$88:$U$88,OFFSET(WatchbillMONTHLY!$A$88:$U$88,1,2)),FALSE),TRUE,FALSE)),
FALSE),FALSE)</f>
        <v>0</v>
      </c>
      <c r="BF105" s="209" t="b" cm="1">
        <f t="array" aca="1" ref="BF105" ca="1">IF(AND($A105 &gt; 0, Y105 &gt; 0,BF$2&lt;MiscFormulas!$A$5+1),
_xlfn.IFNA(
_xlfn.IFNA(
_xlfn.IFNA(
_xlfn.IFNA(
_xlfn.IFNA(
_xlfn.IFNA(
IF(_xlfn.XLOOKUP(BF$2,WatchbillMONTHLY!$A$3:$U$3,OFFSET(WatchbillMONTHLY!$A$3:$U$3,1,2))=IF(_xlfn.XLOOKUP($A105,INDIRECT("_"&amp;_xlfn.XLOOKUP(BF$2,WatchbillMONTHLY!$A$3:$U$3,OFFSET(WatchbillMONTHLY!$A$3:$U$3,1,2))),INDIRECT("_"&amp;_xlfn.XLOOKUP(BF$2,WatchbillMONTHLY!$A$3:$U$3,OFFSET(WatchbillMONTHLY!$A$3:$U$3,1,2))))=$A105,_xlfn.XLOOKUP(BF$2,WatchbillMONTHLY!$A$3:$U$3,OFFSET(WatchbillMONTHLY!$A$3:$U$3,1,2)),FALSE),TRUE,FALSE),
IF(_xlfn.XLOOKUP(BF$2,WatchbillMONTHLY!$A$20:$U$20,OFFSET(WatchbillMONTHLY!$A$20:$U$20,1,2))=IF(_xlfn.XLOOKUP($A105,INDIRECT("_"&amp;_xlfn.XLOOKUP(BF$2,WatchbillMONTHLY!$A$20:$U$20,OFFSET(WatchbillMONTHLY!$A$20:$U$20,1,2))),INDIRECT("_"&amp;_xlfn.XLOOKUP(BF$2,WatchbillMONTHLY!$A$20:$U$20,OFFSET(WatchbillMONTHLY!$A$20:$U$20,1,2))))=$A105,_xlfn.XLOOKUP(BF$2,WatchbillMONTHLY!$A$20:$U$20,OFFSET(WatchbillMONTHLY!$A$20:$U$20,1,2)),FALSE),TRUE,FALSE)),
IF(_xlfn.XLOOKUP(BF$2,WatchbillMONTHLY!$A$37:$U$37,OFFSET(WatchbillMONTHLY!$A$37:$U$37,1,2))=IF(_xlfn.XLOOKUP($A105,INDIRECT("_"&amp;_xlfn.XLOOKUP(BF$2,WatchbillMONTHLY!$A$37:$U$37,OFFSET(WatchbillMONTHLY!$A$37:$U$37,1,2))),INDIRECT("_"&amp;_xlfn.XLOOKUP(BF$2,WatchbillMONTHLY!$A$37:$U$37,OFFSET(WatchbillMONTHLY!$A$37:$U$37,1,2))))=$A105,_xlfn.XLOOKUP(BF$2,WatchbillMONTHLY!$A$37:$U$37,OFFSET(WatchbillMONTHLY!$A$37:$U$37,1,2)),FALSE),TRUE,FALSE)),
IF(_xlfn.XLOOKUP(BF$2,WatchbillMONTHLY!$A$54:$U$54,OFFSET(WatchbillMONTHLY!$A$54:$U$54,1,2))=IF(_xlfn.XLOOKUP($A105,INDIRECT("_"&amp;_xlfn.XLOOKUP(BF$2,WatchbillMONTHLY!$A$54:$U$54,OFFSET(WatchbillMONTHLY!$A$54:$U$54,1,2))),INDIRECT("_"&amp;_xlfn.XLOOKUP(BF$2,WatchbillMONTHLY!$A$54:$U$54,OFFSET(WatchbillMONTHLY!$A$54:$U$54,1,2))))=$A105,_xlfn.XLOOKUP(BF$2,WatchbillMONTHLY!$A$54:$U$54,OFFSET(WatchbillMONTHLY!$A$54:$U$54,1,2)),FALSE),TRUE,FALSE)),
IF(_xlfn.XLOOKUP(BF$2,WatchbillMONTHLY!$A$71:$U$71,OFFSET(WatchbillMONTHLY!$A$71:$U$71,1,2))=IF(_xlfn.XLOOKUP($A105,INDIRECT("_"&amp;_xlfn.XLOOKUP(BF$2,WatchbillMONTHLY!$A$71:$U$71,OFFSET(WatchbillMONTHLY!$A$71:$U$71,1,2))),INDIRECT("_"&amp;_xlfn.XLOOKUP(BF$2,WatchbillMONTHLY!$A$71:$U$71,OFFSET(WatchbillMONTHLY!$A$71:$U$71,1,2))))=$A105,_xlfn.XLOOKUP(BF$2,WatchbillMONTHLY!$A$71:$U$71,OFFSET(WatchbillMONTHLY!$A$71:$U$71,1,2)),FALSE),TRUE,FALSE)),
IF(_xlfn.XLOOKUP(BF$2,WatchbillMONTHLY!$A$88:$U$88,OFFSET(WatchbillMONTHLY!$A$88:$U$88,1,2))=IF(_xlfn.XLOOKUP($A105,INDIRECT("_"&amp;_xlfn.XLOOKUP(BF$2,WatchbillMONTHLY!$A$88:$U$88,OFFSET(WatchbillMONTHLY!$A$88:$U$88,1,2))),INDIRECT("_"&amp;_xlfn.XLOOKUP(BF$2,WatchbillMONTHLY!$A$88:$U$88,OFFSET(WatchbillMONTHLY!$A$88:$U$88,1,2))))=$A105,_xlfn.XLOOKUP(BF$2,WatchbillMONTHLY!$A$88:$U$88,OFFSET(WatchbillMONTHLY!$A$88:$U$88,1,2)),FALSE),TRUE,FALSE)),
FALSE),FALSE)</f>
        <v>0</v>
      </c>
      <c r="BG105" s="209" t="b" cm="1">
        <f t="array" aca="1" ref="BG105" ca="1">IF(AND($A105 &gt; 0, Z105 &gt; 0,BG$2&lt;MiscFormulas!$A$5+1),
_xlfn.IFNA(
_xlfn.IFNA(
_xlfn.IFNA(
_xlfn.IFNA(
_xlfn.IFNA(
_xlfn.IFNA(
IF(_xlfn.XLOOKUP(BG$2,WatchbillMONTHLY!$A$3:$U$3,OFFSET(WatchbillMONTHLY!$A$3:$U$3,1,2))=IF(_xlfn.XLOOKUP($A105,INDIRECT("_"&amp;_xlfn.XLOOKUP(BG$2,WatchbillMONTHLY!$A$3:$U$3,OFFSET(WatchbillMONTHLY!$A$3:$U$3,1,2))),INDIRECT("_"&amp;_xlfn.XLOOKUP(BG$2,WatchbillMONTHLY!$A$3:$U$3,OFFSET(WatchbillMONTHLY!$A$3:$U$3,1,2))))=$A105,_xlfn.XLOOKUP(BG$2,WatchbillMONTHLY!$A$3:$U$3,OFFSET(WatchbillMONTHLY!$A$3:$U$3,1,2)),FALSE),TRUE,FALSE),
IF(_xlfn.XLOOKUP(BG$2,WatchbillMONTHLY!$A$20:$U$20,OFFSET(WatchbillMONTHLY!$A$20:$U$20,1,2))=IF(_xlfn.XLOOKUP($A105,INDIRECT("_"&amp;_xlfn.XLOOKUP(BG$2,WatchbillMONTHLY!$A$20:$U$20,OFFSET(WatchbillMONTHLY!$A$20:$U$20,1,2))),INDIRECT("_"&amp;_xlfn.XLOOKUP(BG$2,WatchbillMONTHLY!$A$20:$U$20,OFFSET(WatchbillMONTHLY!$A$20:$U$20,1,2))))=$A105,_xlfn.XLOOKUP(BG$2,WatchbillMONTHLY!$A$20:$U$20,OFFSET(WatchbillMONTHLY!$A$20:$U$20,1,2)),FALSE),TRUE,FALSE)),
IF(_xlfn.XLOOKUP(BG$2,WatchbillMONTHLY!$A$37:$U$37,OFFSET(WatchbillMONTHLY!$A$37:$U$37,1,2))=IF(_xlfn.XLOOKUP($A105,INDIRECT("_"&amp;_xlfn.XLOOKUP(BG$2,WatchbillMONTHLY!$A$37:$U$37,OFFSET(WatchbillMONTHLY!$A$37:$U$37,1,2))),INDIRECT("_"&amp;_xlfn.XLOOKUP(BG$2,WatchbillMONTHLY!$A$37:$U$37,OFFSET(WatchbillMONTHLY!$A$37:$U$37,1,2))))=$A105,_xlfn.XLOOKUP(BG$2,WatchbillMONTHLY!$A$37:$U$37,OFFSET(WatchbillMONTHLY!$A$37:$U$37,1,2)),FALSE),TRUE,FALSE)),
IF(_xlfn.XLOOKUP(BG$2,WatchbillMONTHLY!$A$54:$U$54,OFFSET(WatchbillMONTHLY!$A$54:$U$54,1,2))=IF(_xlfn.XLOOKUP($A105,INDIRECT("_"&amp;_xlfn.XLOOKUP(BG$2,WatchbillMONTHLY!$A$54:$U$54,OFFSET(WatchbillMONTHLY!$A$54:$U$54,1,2))),INDIRECT("_"&amp;_xlfn.XLOOKUP(BG$2,WatchbillMONTHLY!$A$54:$U$54,OFFSET(WatchbillMONTHLY!$A$54:$U$54,1,2))))=$A105,_xlfn.XLOOKUP(BG$2,WatchbillMONTHLY!$A$54:$U$54,OFFSET(WatchbillMONTHLY!$A$54:$U$54,1,2)),FALSE),TRUE,FALSE)),
IF(_xlfn.XLOOKUP(BG$2,WatchbillMONTHLY!$A$71:$U$71,OFFSET(WatchbillMONTHLY!$A$71:$U$71,1,2))=IF(_xlfn.XLOOKUP($A105,INDIRECT("_"&amp;_xlfn.XLOOKUP(BG$2,WatchbillMONTHLY!$A$71:$U$71,OFFSET(WatchbillMONTHLY!$A$71:$U$71,1,2))),INDIRECT("_"&amp;_xlfn.XLOOKUP(BG$2,WatchbillMONTHLY!$A$71:$U$71,OFFSET(WatchbillMONTHLY!$A$71:$U$71,1,2))))=$A105,_xlfn.XLOOKUP(BG$2,WatchbillMONTHLY!$A$71:$U$71,OFFSET(WatchbillMONTHLY!$A$71:$U$71,1,2)),FALSE),TRUE,FALSE)),
IF(_xlfn.XLOOKUP(BG$2,WatchbillMONTHLY!$A$88:$U$88,OFFSET(WatchbillMONTHLY!$A$88:$U$88,1,2))=IF(_xlfn.XLOOKUP($A105,INDIRECT("_"&amp;_xlfn.XLOOKUP(BG$2,WatchbillMONTHLY!$A$88:$U$88,OFFSET(WatchbillMONTHLY!$A$88:$U$88,1,2))),INDIRECT("_"&amp;_xlfn.XLOOKUP(BG$2,WatchbillMONTHLY!$A$88:$U$88,OFFSET(WatchbillMONTHLY!$A$88:$U$88,1,2))))=$A105,_xlfn.XLOOKUP(BG$2,WatchbillMONTHLY!$A$88:$U$88,OFFSET(WatchbillMONTHLY!$A$88:$U$88,1,2)),FALSE),TRUE,FALSE)),
FALSE),FALSE)</f>
        <v>0</v>
      </c>
      <c r="BH105" s="209" t="b" cm="1">
        <f t="array" aca="1" ref="BH105" ca="1">IF(AND($A105 &gt; 0, AA105 &gt; 0,BH$2&lt;MiscFormulas!$A$5+1),
_xlfn.IFNA(
_xlfn.IFNA(
_xlfn.IFNA(
_xlfn.IFNA(
_xlfn.IFNA(
_xlfn.IFNA(
IF(_xlfn.XLOOKUP(BH$2,WatchbillMONTHLY!$A$3:$U$3,OFFSET(WatchbillMONTHLY!$A$3:$U$3,1,2))=IF(_xlfn.XLOOKUP($A105,INDIRECT("_"&amp;_xlfn.XLOOKUP(BH$2,WatchbillMONTHLY!$A$3:$U$3,OFFSET(WatchbillMONTHLY!$A$3:$U$3,1,2))),INDIRECT("_"&amp;_xlfn.XLOOKUP(BH$2,WatchbillMONTHLY!$A$3:$U$3,OFFSET(WatchbillMONTHLY!$A$3:$U$3,1,2))))=$A105,_xlfn.XLOOKUP(BH$2,WatchbillMONTHLY!$A$3:$U$3,OFFSET(WatchbillMONTHLY!$A$3:$U$3,1,2)),FALSE),TRUE,FALSE),
IF(_xlfn.XLOOKUP(BH$2,WatchbillMONTHLY!$A$20:$U$20,OFFSET(WatchbillMONTHLY!$A$20:$U$20,1,2))=IF(_xlfn.XLOOKUP($A105,INDIRECT("_"&amp;_xlfn.XLOOKUP(BH$2,WatchbillMONTHLY!$A$20:$U$20,OFFSET(WatchbillMONTHLY!$A$20:$U$20,1,2))),INDIRECT("_"&amp;_xlfn.XLOOKUP(BH$2,WatchbillMONTHLY!$A$20:$U$20,OFFSET(WatchbillMONTHLY!$A$20:$U$20,1,2))))=$A105,_xlfn.XLOOKUP(BH$2,WatchbillMONTHLY!$A$20:$U$20,OFFSET(WatchbillMONTHLY!$A$20:$U$20,1,2)),FALSE),TRUE,FALSE)),
IF(_xlfn.XLOOKUP(BH$2,WatchbillMONTHLY!$A$37:$U$37,OFFSET(WatchbillMONTHLY!$A$37:$U$37,1,2))=IF(_xlfn.XLOOKUP($A105,INDIRECT("_"&amp;_xlfn.XLOOKUP(BH$2,WatchbillMONTHLY!$A$37:$U$37,OFFSET(WatchbillMONTHLY!$A$37:$U$37,1,2))),INDIRECT("_"&amp;_xlfn.XLOOKUP(BH$2,WatchbillMONTHLY!$A$37:$U$37,OFFSET(WatchbillMONTHLY!$A$37:$U$37,1,2))))=$A105,_xlfn.XLOOKUP(BH$2,WatchbillMONTHLY!$A$37:$U$37,OFFSET(WatchbillMONTHLY!$A$37:$U$37,1,2)),FALSE),TRUE,FALSE)),
IF(_xlfn.XLOOKUP(BH$2,WatchbillMONTHLY!$A$54:$U$54,OFFSET(WatchbillMONTHLY!$A$54:$U$54,1,2))=IF(_xlfn.XLOOKUP($A105,INDIRECT("_"&amp;_xlfn.XLOOKUP(BH$2,WatchbillMONTHLY!$A$54:$U$54,OFFSET(WatchbillMONTHLY!$A$54:$U$54,1,2))),INDIRECT("_"&amp;_xlfn.XLOOKUP(BH$2,WatchbillMONTHLY!$A$54:$U$54,OFFSET(WatchbillMONTHLY!$A$54:$U$54,1,2))))=$A105,_xlfn.XLOOKUP(BH$2,WatchbillMONTHLY!$A$54:$U$54,OFFSET(WatchbillMONTHLY!$A$54:$U$54,1,2)),FALSE),TRUE,FALSE)),
IF(_xlfn.XLOOKUP(BH$2,WatchbillMONTHLY!$A$71:$U$71,OFFSET(WatchbillMONTHLY!$A$71:$U$71,1,2))=IF(_xlfn.XLOOKUP($A105,INDIRECT("_"&amp;_xlfn.XLOOKUP(BH$2,WatchbillMONTHLY!$A$71:$U$71,OFFSET(WatchbillMONTHLY!$A$71:$U$71,1,2))),INDIRECT("_"&amp;_xlfn.XLOOKUP(BH$2,WatchbillMONTHLY!$A$71:$U$71,OFFSET(WatchbillMONTHLY!$A$71:$U$71,1,2))))=$A105,_xlfn.XLOOKUP(BH$2,WatchbillMONTHLY!$A$71:$U$71,OFFSET(WatchbillMONTHLY!$A$71:$U$71,1,2)),FALSE),TRUE,FALSE)),
IF(_xlfn.XLOOKUP(BH$2,WatchbillMONTHLY!$A$88:$U$88,OFFSET(WatchbillMONTHLY!$A$88:$U$88,1,2))=IF(_xlfn.XLOOKUP($A105,INDIRECT("_"&amp;_xlfn.XLOOKUP(BH$2,WatchbillMONTHLY!$A$88:$U$88,OFFSET(WatchbillMONTHLY!$A$88:$U$88,1,2))),INDIRECT("_"&amp;_xlfn.XLOOKUP(BH$2,WatchbillMONTHLY!$A$88:$U$88,OFFSET(WatchbillMONTHLY!$A$88:$U$88,1,2))))=$A105,_xlfn.XLOOKUP(BH$2,WatchbillMONTHLY!$A$88:$U$88,OFFSET(WatchbillMONTHLY!$A$88:$U$88,1,2)),FALSE),TRUE,FALSE)),
FALSE),FALSE)</f>
        <v>0</v>
      </c>
      <c r="BI105" s="209" t="b" cm="1">
        <f t="array" aca="1" ref="BI105" ca="1">IF(AND($A105 &gt; 0, AB105 &gt; 0,BI$2&lt;MiscFormulas!$A$5+1),
_xlfn.IFNA(
_xlfn.IFNA(
_xlfn.IFNA(
_xlfn.IFNA(
_xlfn.IFNA(
_xlfn.IFNA(
IF(_xlfn.XLOOKUP(BI$2,WatchbillMONTHLY!$A$3:$U$3,OFFSET(WatchbillMONTHLY!$A$3:$U$3,1,2))=IF(_xlfn.XLOOKUP($A105,INDIRECT("_"&amp;_xlfn.XLOOKUP(BI$2,WatchbillMONTHLY!$A$3:$U$3,OFFSET(WatchbillMONTHLY!$A$3:$U$3,1,2))),INDIRECT("_"&amp;_xlfn.XLOOKUP(BI$2,WatchbillMONTHLY!$A$3:$U$3,OFFSET(WatchbillMONTHLY!$A$3:$U$3,1,2))))=$A105,_xlfn.XLOOKUP(BI$2,WatchbillMONTHLY!$A$3:$U$3,OFFSET(WatchbillMONTHLY!$A$3:$U$3,1,2)),FALSE),TRUE,FALSE),
IF(_xlfn.XLOOKUP(BI$2,WatchbillMONTHLY!$A$20:$U$20,OFFSET(WatchbillMONTHLY!$A$20:$U$20,1,2))=IF(_xlfn.XLOOKUP($A105,INDIRECT("_"&amp;_xlfn.XLOOKUP(BI$2,WatchbillMONTHLY!$A$20:$U$20,OFFSET(WatchbillMONTHLY!$A$20:$U$20,1,2))),INDIRECT("_"&amp;_xlfn.XLOOKUP(BI$2,WatchbillMONTHLY!$A$20:$U$20,OFFSET(WatchbillMONTHLY!$A$20:$U$20,1,2))))=$A105,_xlfn.XLOOKUP(BI$2,WatchbillMONTHLY!$A$20:$U$20,OFFSET(WatchbillMONTHLY!$A$20:$U$20,1,2)),FALSE),TRUE,FALSE)),
IF(_xlfn.XLOOKUP(BI$2,WatchbillMONTHLY!$A$37:$U$37,OFFSET(WatchbillMONTHLY!$A$37:$U$37,1,2))=IF(_xlfn.XLOOKUP($A105,INDIRECT("_"&amp;_xlfn.XLOOKUP(BI$2,WatchbillMONTHLY!$A$37:$U$37,OFFSET(WatchbillMONTHLY!$A$37:$U$37,1,2))),INDIRECT("_"&amp;_xlfn.XLOOKUP(BI$2,WatchbillMONTHLY!$A$37:$U$37,OFFSET(WatchbillMONTHLY!$A$37:$U$37,1,2))))=$A105,_xlfn.XLOOKUP(BI$2,WatchbillMONTHLY!$A$37:$U$37,OFFSET(WatchbillMONTHLY!$A$37:$U$37,1,2)),FALSE),TRUE,FALSE)),
IF(_xlfn.XLOOKUP(BI$2,WatchbillMONTHLY!$A$54:$U$54,OFFSET(WatchbillMONTHLY!$A$54:$U$54,1,2))=IF(_xlfn.XLOOKUP($A105,INDIRECT("_"&amp;_xlfn.XLOOKUP(BI$2,WatchbillMONTHLY!$A$54:$U$54,OFFSET(WatchbillMONTHLY!$A$54:$U$54,1,2))),INDIRECT("_"&amp;_xlfn.XLOOKUP(BI$2,WatchbillMONTHLY!$A$54:$U$54,OFFSET(WatchbillMONTHLY!$A$54:$U$54,1,2))))=$A105,_xlfn.XLOOKUP(BI$2,WatchbillMONTHLY!$A$54:$U$54,OFFSET(WatchbillMONTHLY!$A$54:$U$54,1,2)),FALSE),TRUE,FALSE)),
IF(_xlfn.XLOOKUP(BI$2,WatchbillMONTHLY!$A$71:$U$71,OFFSET(WatchbillMONTHLY!$A$71:$U$71,1,2))=IF(_xlfn.XLOOKUP($A105,INDIRECT("_"&amp;_xlfn.XLOOKUP(BI$2,WatchbillMONTHLY!$A$71:$U$71,OFFSET(WatchbillMONTHLY!$A$71:$U$71,1,2))),INDIRECT("_"&amp;_xlfn.XLOOKUP(BI$2,WatchbillMONTHLY!$A$71:$U$71,OFFSET(WatchbillMONTHLY!$A$71:$U$71,1,2))))=$A105,_xlfn.XLOOKUP(BI$2,WatchbillMONTHLY!$A$71:$U$71,OFFSET(WatchbillMONTHLY!$A$71:$U$71,1,2)),FALSE),TRUE,FALSE)),
IF(_xlfn.XLOOKUP(BI$2,WatchbillMONTHLY!$A$88:$U$88,OFFSET(WatchbillMONTHLY!$A$88:$U$88,1,2))=IF(_xlfn.XLOOKUP($A105,INDIRECT("_"&amp;_xlfn.XLOOKUP(BI$2,WatchbillMONTHLY!$A$88:$U$88,OFFSET(WatchbillMONTHLY!$A$88:$U$88,1,2))),INDIRECT("_"&amp;_xlfn.XLOOKUP(BI$2,WatchbillMONTHLY!$A$88:$U$88,OFFSET(WatchbillMONTHLY!$A$88:$U$88,1,2))))=$A105,_xlfn.XLOOKUP(BI$2,WatchbillMONTHLY!$A$88:$U$88,OFFSET(WatchbillMONTHLY!$A$88:$U$88,1,2)),FALSE),TRUE,FALSE)),
FALSE),FALSE)</f>
        <v>0</v>
      </c>
      <c r="BJ105" s="209" t="b" cm="1">
        <f t="array" aca="1" ref="BJ105" ca="1">IF(AND($A105 &gt; 0, AC105 &gt; 0,BJ$2&lt;MiscFormulas!$A$5+1),
_xlfn.IFNA(
_xlfn.IFNA(
_xlfn.IFNA(
_xlfn.IFNA(
_xlfn.IFNA(
_xlfn.IFNA(
IF(_xlfn.XLOOKUP(BJ$2,WatchbillMONTHLY!$A$3:$U$3,OFFSET(WatchbillMONTHLY!$A$3:$U$3,1,2))=IF(_xlfn.XLOOKUP($A105,INDIRECT("_"&amp;_xlfn.XLOOKUP(BJ$2,WatchbillMONTHLY!$A$3:$U$3,OFFSET(WatchbillMONTHLY!$A$3:$U$3,1,2))),INDIRECT("_"&amp;_xlfn.XLOOKUP(BJ$2,WatchbillMONTHLY!$A$3:$U$3,OFFSET(WatchbillMONTHLY!$A$3:$U$3,1,2))))=$A105,_xlfn.XLOOKUP(BJ$2,WatchbillMONTHLY!$A$3:$U$3,OFFSET(WatchbillMONTHLY!$A$3:$U$3,1,2)),FALSE),TRUE,FALSE),
IF(_xlfn.XLOOKUP(BJ$2,WatchbillMONTHLY!$A$20:$U$20,OFFSET(WatchbillMONTHLY!$A$20:$U$20,1,2))=IF(_xlfn.XLOOKUP($A105,INDIRECT("_"&amp;_xlfn.XLOOKUP(BJ$2,WatchbillMONTHLY!$A$20:$U$20,OFFSET(WatchbillMONTHLY!$A$20:$U$20,1,2))),INDIRECT("_"&amp;_xlfn.XLOOKUP(BJ$2,WatchbillMONTHLY!$A$20:$U$20,OFFSET(WatchbillMONTHLY!$A$20:$U$20,1,2))))=$A105,_xlfn.XLOOKUP(BJ$2,WatchbillMONTHLY!$A$20:$U$20,OFFSET(WatchbillMONTHLY!$A$20:$U$20,1,2)),FALSE),TRUE,FALSE)),
IF(_xlfn.XLOOKUP(BJ$2,WatchbillMONTHLY!$A$37:$U$37,OFFSET(WatchbillMONTHLY!$A$37:$U$37,1,2))=IF(_xlfn.XLOOKUP($A105,INDIRECT("_"&amp;_xlfn.XLOOKUP(BJ$2,WatchbillMONTHLY!$A$37:$U$37,OFFSET(WatchbillMONTHLY!$A$37:$U$37,1,2))),INDIRECT("_"&amp;_xlfn.XLOOKUP(BJ$2,WatchbillMONTHLY!$A$37:$U$37,OFFSET(WatchbillMONTHLY!$A$37:$U$37,1,2))))=$A105,_xlfn.XLOOKUP(BJ$2,WatchbillMONTHLY!$A$37:$U$37,OFFSET(WatchbillMONTHLY!$A$37:$U$37,1,2)),FALSE),TRUE,FALSE)),
IF(_xlfn.XLOOKUP(BJ$2,WatchbillMONTHLY!$A$54:$U$54,OFFSET(WatchbillMONTHLY!$A$54:$U$54,1,2))=IF(_xlfn.XLOOKUP($A105,INDIRECT("_"&amp;_xlfn.XLOOKUP(BJ$2,WatchbillMONTHLY!$A$54:$U$54,OFFSET(WatchbillMONTHLY!$A$54:$U$54,1,2))),INDIRECT("_"&amp;_xlfn.XLOOKUP(BJ$2,WatchbillMONTHLY!$A$54:$U$54,OFFSET(WatchbillMONTHLY!$A$54:$U$54,1,2))))=$A105,_xlfn.XLOOKUP(BJ$2,WatchbillMONTHLY!$A$54:$U$54,OFFSET(WatchbillMONTHLY!$A$54:$U$54,1,2)),FALSE),TRUE,FALSE)),
IF(_xlfn.XLOOKUP(BJ$2,WatchbillMONTHLY!$A$71:$U$71,OFFSET(WatchbillMONTHLY!$A$71:$U$71,1,2))=IF(_xlfn.XLOOKUP($A105,INDIRECT("_"&amp;_xlfn.XLOOKUP(BJ$2,WatchbillMONTHLY!$A$71:$U$71,OFFSET(WatchbillMONTHLY!$A$71:$U$71,1,2))),INDIRECT("_"&amp;_xlfn.XLOOKUP(BJ$2,WatchbillMONTHLY!$A$71:$U$71,OFFSET(WatchbillMONTHLY!$A$71:$U$71,1,2))))=$A105,_xlfn.XLOOKUP(BJ$2,WatchbillMONTHLY!$A$71:$U$71,OFFSET(WatchbillMONTHLY!$A$71:$U$71,1,2)),FALSE),TRUE,FALSE)),
IF(_xlfn.XLOOKUP(BJ$2,WatchbillMONTHLY!$A$88:$U$88,OFFSET(WatchbillMONTHLY!$A$88:$U$88,1,2))=IF(_xlfn.XLOOKUP($A105,INDIRECT("_"&amp;_xlfn.XLOOKUP(BJ$2,WatchbillMONTHLY!$A$88:$U$88,OFFSET(WatchbillMONTHLY!$A$88:$U$88,1,2))),INDIRECT("_"&amp;_xlfn.XLOOKUP(BJ$2,WatchbillMONTHLY!$A$88:$U$88,OFFSET(WatchbillMONTHLY!$A$88:$U$88,1,2))))=$A105,_xlfn.XLOOKUP(BJ$2,WatchbillMONTHLY!$A$88:$U$88,OFFSET(WatchbillMONTHLY!$A$88:$U$88,1,2)),FALSE),TRUE,FALSE)),
FALSE),FALSE)</f>
        <v>0</v>
      </c>
      <c r="BK105" s="209" t="b" cm="1">
        <f t="array" aca="1" ref="BK105" ca="1">IF(AND($A105 &gt; 0, AD105 &gt; 0,BK$2&lt;MiscFormulas!$A$5+1),
_xlfn.IFNA(
_xlfn.IFNA(
_xlfn.IFNA(
_xlfn.IFNA(
_xlfn.IFNA(
_xlfn.IFNA(
IF(_xlfn.XLOOKUP(BK$2,WatchbillMONTHLY!$A$3:$U$3,OFFSET(WatchbillMONTHLY!$A$3:$U$3,1,2))=IF(_xlfn.XLOOKUP($A105,INDIRECT("_"&amp;_xlfn.XLOOKUP(BK$2,WatchbillMONTHLY!$A$3:$U$3,OFFSET(WatchbillMONTHLY!$A$3:$U$3,1,2))),INDIRECT("_"&amp;_xlfn.XLOOKUP(BK$2,WatchbillMONTHLY!$A$3:$U$3,OFFSET(WatchbillMONTHLY!$A$3:$U$3,1,2))))=$A105,_xlfn.XLOOKUP(BK$2,WatchbillMONTHLY!$A$3:$U$3,OFFSET(WatchbillMONTHLY!$A$3:$U$3,1,2)),FALSE),TRUE,FALSE),
IF(_xlfn.XLOOKUP(BK$2,WatchbillMONTHLY!$A$20:$U$20,OFFSET(WatchbillMONTHLY!$A$20:$U$20,1,2))=IF(_xlfn.XLOOKUP($A105,INDIRECT("_"&amp;_xlfn.XLOOKUP(BK$2,WatchbillMONTHLY!$A$20:$U$20,OFFSET(WatchbillMONTHLY!$A$20:$U$20,1,2))),INDIRECT("_"&amp;_xlfn.XLOOKUP(BK$2,WatchbillMONTHLY!$A$20:$U$20,OFFSET(WatchbillMONTHLY!$A$20:$U$20,1,2))))=$A105,_xlfn.XLOOKUP(BK$2,WatchbillMONTHLY!$A$20:$U$20,OFFSET(WatchbillMONTHLY!$A$20:$U$20,1,2)),FALSE),TRUE,FALSE)),
IF(_xlfn.XLOOKUP(BK$2,WatchbillMONTHLY!$A$37:$U$37,OFFSET(WatchbillMONTHLY!$A$37:$U$37,1,2))=IF(_xlfn.XLOOKUP($A105,INDIRECT("_"&amp;_xlfn.XLOOKUP(BK$2,WatchbillMONTHLY!$A$37:$U$37,OFFSET(WatchbillMONTHLY!$A$37:$U$37,1,2))),INDIRECT("_"&amp;_xlfn.XLOOKUP(BK$2,WatchbillMONTHLY!$A$37:$U$37,OFFSET(WatchbillMONTHLY!$A$37:$U$37,1,2))))=$A105,_xlfn.XLOOKUP(BK$2,WatchbillMONTHLY!$A$37:$U$37,OFFSET(WatchbillMONTHLY!$A$37:$U$37,1,2)),FALSE),TRUE,FALSE)),
IF(_xlfn.XLOOKUP(BK$2,WatchbillMONTHLY!$A$54:$U$54,OFFSET(WatchbillMONTHLY!$A$54:$U$54,1,2))=IF(_xlfn.XLOOKUP($A105,INDIRECT("_"&amp;_xlfn.XLOOKUP(BK$2,WatchbillMONTHLY!$A$54:$U$54,OFFSET(WatchbillMONTHLY!$A$54:$U$54,1,2))),INDIRECT("_"&amp;_xlfn.XLOOKUP(BK$2,WatchbillMONTHLY!$A$54:$U$54,OFFSET(WatchbillMONTHLY!$A$54:$U$54,1,2))))=$A105,_xlfn.XLOOKUP(BK$2,WatchbillMONTHLY!$A$54:$U$54,OFFSET(WatchbillMONTHLY!$A$54:$U$54,1,2)),FALSE),TRUE,FALSE)),
IF(_xlfn.XLOOKUP(BK$2,WatchbillMONTHLY!$A$71:$U$71,OFFSET(WatchbillMONTHLY!$A$71:$U$71,1,2))=IF(_xlfn.XLOOKUP($A105,INDIRECT("_"&amp;_xlfn.XLOOKUP(BK$2,WatchbillMONTHLY!$A$71:$U$71,OFFSET(WatchbillMONTHLY!$A$71:$U$71,1,2))),INDIRECT("_"&amp;_xlfn.XLOOKUP(BK$2,WatchbillMONTHLY!$A$71:$U$71,OFFSET(WatchbillMONTHLY!$A$71:$U$71,1,2))))=$A105,_xlfn.XLOOKUP(BK$2,WatchbillMONTHLY!$A$71:$U$71,OFFSET(WatchbillMONTHLY!$A$71:$U$71,1,2)),FALSE),TRUE,FALSE)),
IF(_xlfn.XLOOKUP(BK$2,WatchbillMONTHLY!$A$88:$U$88,OFFSET(WatchbillMONTHLY!$A$88:$U$88,1,2))=IF(_xlfn.XLOOKUP($A105,INDIRECT("_"&amp;_xlfn.XLOOKUP(BK$2,WatchbillMONTHLY!$A$88:$U$88,OFFSET(WatchbillMONTHLY!$A$88:$U$88,1,2))),INDIRECT("_"&amp;_xlfn.XLOOKUP(BK$2,WatchbillMONTHLY!$A$88:$U$88,OFFSET(WatchbillMONTHLY!$A$88:$U$88,1,2))))=$A105,_xlfn.XLOOKUP(BK$2,WatchbillMONTHLY!$A$88:$U$88,OFFSET(WatchbillMONTHLY!$A$88:$U$88,1,2)),FALSE),TRUE,FALSE)),
FALSE),FALSE)</f>
        <v>0</v>
      </c>
      <c r="BL105" s="209" t="b" cm="1">
        <f t="array" aca="1" ref="BL105" ca="1">IF(AND($A105 &gt; 0, AE105 &gt; 0,BL$2&lt;MiscFormulas!$A$5+1),
_xlfn.IFNA(
_xlfn.IFNA(
_xlfn.IFNA(
_xlfn.IFNA(
_xlfn.IFNA(
_xlfn.IFNA(
IF(_xlfn.XLOOKUP(BL$2,WatchbillMONTHLY!$A$3:$U$3,OFFSET(WatchbillMONTHLY!$A$3:$U$3,1,2))=IF(_xlfn.XLOOKUP($A105,INDIRECT("_"&amp;_xlfn.XLOOKUP(BL$2,WatchbillMONTHLY!$A$3:$U$3,OFFSET(WatchbillMONTHLY!$A$3:$U$3,1,2))),INDIRECT("_"&amp;_xlfn.XLOOKUP(BL$2,WatchbillMONTHLY!$A$3:$U$3,OFFSET(WatchbillMONTHLY!$A$3:$U$3,1,2))))=$A105,_xlfn.XLOOKUP(BL$2,WatchbillMONTHLY!$A$3:$U$3,OFFSET(WatchbillMONTHLY!$A$3:$U$3,1,2)),FALSE),TRUE,FALSE),
IF(_xlfn.XLOOKUP(BL$2,WatchbillMONTHLY!$A$20:$U$20,OFFSET(WatchbillMONTHLY!$A$20:$U$20,1,2))=IF(_xlfn.XLOOKUP($A105,INDIRECT("_"&amp;_xlfn.XLOOKUP(BL$2,WatchbillMONTHLY!$A$20:$U$20,OFFSET(WatchbillMONTHLY!$A$20:$U$20,1,2))),INDIRECT("_"&amp;_xlfn.XLOOKUP(BL$2,WatchbillMONTHLY!$A$20:$U$20,OFFSET(WatchbillMONTHLY!$A$20:$U$20,1,2))))=$A105,_xlfn.XLOOKUP(BL$2,WatchbillMONTHLY!$A$20:$U$20,OFFSET(WatchbillMONTHLY!$A$20:$U$20,1,2)),FALSE),TRUE,FALSE)),
IF(_xlfn.XLOOKUP(BL$2,WatchbillMONTHLY!$A$37:$U$37,OFFSET(WatchbillMONTHLY!$A$37:$U$37,1,2))=IF(_xlfn.XLOOKUP($A105,INDIRECT("_"&amp;_xlfn.XLOOKUP(BL$2,WatchbillMONTHLY!$A$37:$U$37,OFFSET(WatchbillMONTHLY!$A$37:$U$37,1,2))),INDIRECT("_"&amp;_xlfn.XLOOKUP(BL$2,WatchbillMONTHLY!$A$37:$U$37,OFFSET(WatchbillMONTHLY!$A$37:$U$37,1,2))))=$A105,_xlfn.XLOOKUP(BL$2,WatchbillMONTHLY!$A$37:$U$37,OFFSET(WatchbillMONTHLY!$A$37:$U$37,1,2)),FALSE),TRUE,FALSE)),
IF(_xlfn.XLOOKUP(BL$2,WatchbillMONTHLY!$A$54:$U$54,OFFSET(WatchbillMONTHLY!$A$54:$U$54,1,2))=IF(_xlfn.XLOOKUP($A105,INDIRECT("_"&amp;_xlfn.XLOOKUP(BL$2,WatchbillMONTHLY!$A$54:$U$54,OFFSET(WatchbillMONTHLY!$A$54:$U$54,1,2))),INDIRECT("_"&amp;_xlfn.XLOOKUP(BL$2,WatchbillMONTHLY!$A$54:$U$54,OFFSET(WatchbillMONTHLY!$A$54:$U$54,1,2))))=$A105,_xlfn.XLOOKUP(BL$2,WatchbillMONTHLY!$A$54:$U$54,OFFSET(WatchbillMONTHLY!$A$54:$U$54,1,2)),FALSE),TRUE,FALSE)),
IF(_xlfn.XLOOKUP(BL$2,WatchbillMONTHLY!$A$71:$U$71,OFFSET(WatchbillMONTHLY!$A$71:$U$71,1,2))=IF(_xlfn.XLOOKUP($A105,INDIRECT("_"&amp;_xlfn.XLOOKUP(BL$2,WatchbillMONTHLY!$A$71:$U$71,OFFSET(WatchbillMONTHLY!$A$71:$U$71,1,2))),INDIRECT("_"&amp;_xlfn.XLOOKUP(BL$2,WatchbillMONTHLY!$A$71:$U$71,OFFSET(WatchbillMONTHLY!$A$71:$U$71,1,2))))=$A105,_xlfn.XLOOKUP(BL$2,WatchbillMONTHLY!$A$71:$U$71,OFFSET(WatchbillMONTHLY!$A$71:$U$71,1,2)),FALSE),TRUE,FALSE)),
IF(_xlfn.XLOOKUP(BL$2,WatchbillMONTHLY!$A$88:$U$88,OFFSET(WatchbillMONTHLY!$A$88:$U$88,1,2))=IF(_xlfn.XLOOKUP($A105,INDIRECT("_"&amp;_xlfn.XLOOKUP(BL$2,WatchbillMONTHLY!$A$88:$U$88,OFFSET(WatchbillMONTHLY!$A$88:$U$88,1,2))),INDIRECT("_"&amp;_xlfn.XLOOKUP(BL$2,WatchbillMONTHLY!$A$88:$U$88,OFFSET(WatchbillMONTHLY!$A$88:$U$88,1,2))))=$A105,_xlfn.XLOOKUP(BL$2,WatchbillMONTHLY!$A$88:$U$88,OFFSET(WatchbillMONTHLY!$A$88:$U$88,1,2)),FALSE),TRUE,FALSE)),
FALSE),FALSE)</f>
        <v>0</v>
      </c>
      <c r="BM105" s="209" t="b" cm="1">
        <f t="array" aca="1" ref="BM105" ca="1">IF(AND($A105 &gt; 0, AF105 &gt; 0,BM$2&lt;MiscFormulas!$A$5+1),
_xlfn.IFNA(
_xlfn.IFNA(
_xlfn.IFNA(
_xlfn.IFNA(
_xlfn.IFNA(
_xlfn.IFNA(
IF(_xlfn.XLOOKUP(BM$2,WatchbillMONTHLY!$A$3:$U$3,OFFSET(WatchbillMONTHLY!$A$3:$U$3,1,2))=IF(_xlfn.XLOOKUP($A105,INDIRECT("_"&amp;_xlfn.XLOOKUP(BM$2,WatchbillMONTHLY!$A$3:$U$3,OFFSET(WatchbillMONTHLY!$A$3:$U$3,1,2))),INDIRECT("_"&amp;_xlfn.XLOOKUP(BM$2,WatchbillMONTHLY!$A$3:$U$3,OFFSET(WatchbillMONTHLY!$A$3:$U$3,1,2))))=$A105,_xlfn.XLOOKUP(BM$2,WatchbillMONTHLY!$A$3:$U$3,OFFSET(WatchbillMONTHLY!$A$3:$U$3,1,2)),FALSE),TRUE,FALSE),
IF(_xlfn.XLOOKUP(BM$2,WatchbillMONTHLY!$A$20:$U$20,OFFSET(WatchbillMONTHLY!$A$20:$U$20,1,2))=IF(_xlfn.XLOOKUP($A105,INDIRECT("_"&amp;_xlfn.XLOOKUP(BM$2,WatchbillMONTHLY!$A$20:$U$20,OFFSET(WatchbillMONTHLY!$A$20:$U$20,1,2))),INDIRECT("_"&amp;_xlfn.XLOOKUP(BM$2,WatchbillMONTHLY!$A$20:$U$20,OFFSET(WatchbillMONTHLY!$A$20:$U$20,1,2))))=$A105,_xlfn.XLOOKUP(BM$2,WatchbillMONTHLY!$A$20:$U$20,OFFSET(WatchbillMONTHLY!$A$20:$U$20,1,2)),FALSE),TRUE,FALSE)),
IF(_xlfn.XLOOKUP(BM$2,WatchbillMONTHLY!$A$37:$U$37,OFFSET(WatchbillMONTHLY!$A$37:$U$37,1,2))=IF(_xlfn.XLOOKUP($A105,INDIRECT("_"&amp;_xlfn.XLOOKUP(BM$2,WatchbillMONTHLY!$A$37:$U$37,OFFSET(WatchbillMONTHLY!$A$37:$U$37,1,2))),INDIRECT("_"&amp;_xlfn.XLOOKUP(BM$2,WatchbillMONTHLY!$A$37:$U$37,OFFSET(WatchbillMONTHLY!$A$37:$U$37,1,2))))=$A105,_xlfn.XLOOKUP(BM$2,WatchbillMONTHLY!$A$37:$U$37,OFFSET(WatchbillMONTHLY!$A$37:$U$37,1,2)),FALSE),TRUE,FALSE)),
IF(_xlfn.XLOOKUP(BM$2,WatchbillMONTHLY!$A$54:$U$54,OFFSET(WatchbillMONTHLY!$A$54:$U$54,1,2))=IF(_xlfn.XLOOKUP($A105,INDIRECT("_"&amp;_xlfn.XLOOKUP(BM$2,WatchbillMONTHLY!$A$54:$U$54,OFFSET(WatchbillMONTHLY!$A$54:$U$54,1,2))),INDIRECT("_"&amp;_xlfn.XLOOKUP(BM$2,WatchbillMONTHLY!$A$54:$U$54,OFFSET(WatchbillMONTHLY!$A$54:$U$54,1,2))))=$A105,_xlfn.XLOOKUP(BM$2,WatchbillMONTHLY!$A$54:$U$54,OFFSET(WatchbillMONTHLY!$A$54:$U$54,1,2)),FALSE),TRUE,FALSE)),
IF(_xlfn.XLOOKUP(BM$2,WatchbillMONTHLY!$A$71:$U$71,OFFSET(WatchbillMONTHLY!$A$71:$U$71,1,2))=IF(_xlfn.XLOOKUP($A105,INDIRECT("_"&amp;_xlfn.XLOOKUP(BM$2,WatchbillMONTHLY!$A$71:$U$71,OFFSET(WatchbillMONTHLY!$A$71:$U$71,1,2))),INDIRECT("_"&amp;_xlfn.XLOOKUP(BM$2,WatchbillMONTHLY!$A$71:$U$71,OFFSET(WatchbillMONTHLY!$A$71:$U$71,1,2))))=$A105,_xlfn.XLOOKUP(BM$2,WatchbillMONTHLY!$A$71:$U$71,OFFSET(WatchbillMONTHLY!$A$71:$U$71,1,2)),FALSE),TRUE,FALSE)),
IF(_xlfn.XLOOKUP(BM$2,WatchbillMONTHLY!$A$88:$U$88,OFFSET(WatchbillMONTHLY!$A$88:$U$88,1,2))=IF(_xlfn.XLOOKUP($A105,INDIRECT("_"&amp;_xlfn.XLOOKUP(BM$2,WatchbillMONTHLY!$A$88:$U$88,OFFSET(WatchbillMONTHLY!$A$88:$U$88,1,2))),INDIRECT("_"&amp;_xlfn.XLOOKUP(BM$2,WatchbillMONTHLY!$A$88:$U$88,OFFSET(WatchbillMONTHLY!$A$88:$U$88,1,2))))=$A105,_xlfn.XLOOKUP(BM$2,WatchbillMONTHLY!$A$88:$U$88,OFFSET(WatchbillMONTHLY!$A$88:$U$88,1,2)),FALSE),TRUE,FALSE)),
FALSE),FALSE)</f>
        <v>0</v>
      </c>
      <c r="BN105" s="209" t="b" cm="1">
        <f t="array" aca="1" ref="BN105" ca="1">IF(AND($A105 &gt; 0, AG105 &gt; 0,BN$2&lt;MiscFormulas!$A$5+1),
_xlfn.IFNA(
_xlfn.IFNA(
_xlfn.IFNA(
_xlfn.IFNA(
_xlfn.IFNA(
_xlfn.IFNA(
IF(_xlfn.XLOOKUP(BN$2,WatchbillMONTHLY!$A$3:$U$3,OFFSET(WatchbillMONTHLY!$A$3:$U$3,1,2))=IF(_xlfn.XLOOKUP($A105,INDIRECT("_"&amp;_xlfn.XLOOKUP(BN$2,WatchbillMONTHLY!$A$3:$U$3,OFFSET(WatchbillMONTHLY!$A$3:$U$3,1,2))),INDIRECT("_"&amp;_xlfn.XLOOKUP(BN$2,WatchbillMONTHLY!$A$3:$U$3,OFFSET(WatchbillMONTHLY!$A$3:$U$3,1,2))))=$A105,_xlfn.XLOOKUP(BN$2,WatchbillMONTHLY!$A$3:$U$3,OFFSET(WatchbillMONTHLY!$A$3:$U$3,1,2)),FALSE),TRUE,FALSE),
IF(_xlfn.XLOOKUP(BN$2,WatchbillMONTHLY!$A$20:$U$20,OFFSET(WatchbillMONTHLY!$A$20:$U$20,1,2))=IF(_xlfn.XLOOKUP($A105,INDIRECT("_"&amp;_xlfn.XLOOKUP(BN$2,WatchbillMONTHLY!$A$20:$U$20,OFFSET(WatchbillMONTHLY!$A$20:$U$20,1,2))),INDIRECT("_"&amp;_xlfn.XLOOKUP(BN$2,WatchbillMONTHLY!$A$20:$U$20,OFFSET(WatchbillMONTHLY!$A$20:$U$20,1,2))))=$A105,_xlfn.XLOOKUP(BN$2,WatchbillMONTHLY!$A$20:$U$20,OFFSET(WatchbillMONTHLY!$A$20:$U$20,1,2)),FALSE),TRUE,FALSE)),
IF(_xlfn.XLOOKUP(BN$2,WatchbillMONTHLY!$A$37:$U$37,OFFSET(WatchbillMONTHLY!$A$37:$U$37,1,2))=IF(_xlfn.XLOOKUP($A105,INDIRECT("_"&amp;_xlfn.XLOOKUP(BN$2,WatchbillMONTHLY!$A$37:$U$37,OFFSET(WatchbillMONTHLY!$A$37:$U$37,1,2))),INDIRECT("_"&amp;_xlfn.XLOOKUP(BN$2,WatchbillMONTHLY!$A$37:$U$37,OFFSET(WatchbillMONTHLY!$A$37:$U$37,1,2))))=$A105,_xlfn.XLOOKUP(BN$2,WatchbillMONTHLY!$A$37:$U$37,OFFSET(WatchbillMONTHLY!$A$37:$U$37,1,2)),FALSE),TRUE,FALSE)),
IF(_xlfn.XLOOKUP(BN$2,WatchbillMONTHLY!$A$54:$U$54,OFFSET(WatchbillMONTHLY!$A$54:$U$54,1,2))=IF(_xlfn.XLOOKUP($A105,INDIRECT("_"&amp;_xlfn.XLOOKUP(BN$2,WatchbillMONTHLY!$A$54:$U$54,OFFSET(WatchbillMONTHLY!$A$54:$U$54,1,2))),INDIRECT("_"&amp;_xlfn.XLOOKUP(BN$2,WatchbillMONTHLY!$A$54:$U$54,OFFSET(WatchbillMONTHLY!$A$54:$U$54,1,2))))=$A105,_xlfn.XLOOKUP(BN$2,WatchbillMONTHLY!$A$54:$U$54,OFFSET(WatchbillMONTHLY!$A$54:$U$54,1,2)),FALSE),TRUE,FALSE)),
IF(_xlfn.XLOOKUP(BN$2,WatchbillMONTHLY!$A$71:$U$71,OFFSET(WatchbillMONTHLY!$A$71:$U$71,1,2))=IF(_xlfn.XLOOKUP($A105,INDIRECT("_"&amp;_xlfn.XLOOKUP(BN$2,WatchbillMONTHLY!$A$71:$U$71,OFFSET(WatchbillMONTHLY!$A$71:$U$71,1,2))),INDIRECT("_"&amp;_xlfn.XLOOKUP(BN$2,WatchbillMONTHLY!$A$71:$U$71,OFFSET(WatchbillMONTHLY!$A$71:$U$71,1,2))))=$A105,_xlfn.XLOOKUP(BN$2,WatchbillMONTHLY!$A$71:$U$71,OFFSET(WatchbillMONTHLY!$A$71:$U$71,1,2)),FALSE),TRUE,FALSE)),
IF(_xlfn.XLOOKUP(BN$2,WatchbillMONTHLY!$A$88:$U$88,OFFSET(WatchbillMONTHLY!$A$88:$U$88,1,2))=IF(_xlfn.XLOOKUP($A105,INDIRECT("_"&amp;_xlfn.XLOOKUP(BN$2,WatchbillMONTHLY!$A$88:$U$88,OFFSET(WatchbillMONTHLY!$A$88:$U$88,1,2))),INDIRECT("_"&amp;_xlfn.XLOOKUP(BN$2,WatchbillMONTHLY!$A$88:$U$88,OFFSET(WatchbillMONTHLY!$A$88:$U$88,1,2))))=$A105,_xlfn.XLOOKUP(BN$2,WatchbillMONTHLY!$A$88:$U$88,OFFSET(WatchbillMONTHLY!$A$88:$U$88,1,2)),FALSE),TRUE,FALSE)),
FALSE),FALSE)</f>
        <v>0</v>
      </c>
      <c r="BO105" s="209"/>
      <c r="BP105" s="210"/>
    </row>
    <row r="106" spans="1:68" x14ac:dyDescent="0.35">
      <c r="A106" t="str">
        <v>EX3 Sarah, M.</v>
      </c>
      <c r="B106" s="215" t="str">
        <v>EX3 Sarah, McGuire</v>
      </c>
      <c r="C106" s="191"/>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192"/>
      <c r="AI106" s="209"/>
      <c r="AJ106" s="209" t="str" cm="1">
        <f t="array" aca="1" ref="AJ106" ca="1">IF(OR(AK106:BN106=TRUE),$A106&amp;" :  ","")&amp;_xlfn.TEXTJOIN(" | ",TRUE,IF(AK106:BN106=TRUE,$AK$2:$BN$2,""))</f>
        <v/>
      </c>
      <c r="AK106" s="209" t="b" cm="1">
        <f t="array" aca="1" ref="AK106" ca="1">IF(AND($A106 &gt; 0, D106 &gt; 0,AK$2&lt;MiscFormulas!$A$5+1),
_xlfn.IFNA(
_xlfn.IFNA(
_xlfn.IFNA(
_xlfn.IFNA(
_xlfn.IFNA(
_xlfn.IFNA(
IF(_xlfn.XLOOKUP(AK$2,WatchbillMONTHLY!$A$3:$U$3,OFFSET(WatchbillMONTHLY!$A$3:$U$3,1,2))=IF(_xlfn.XLOOKUP($A106,INDIRECT("_"&amp;_xlfn.XLOOKUP(AK$2,WatchbillMONTHLY!$A$3:$U$3,OFFSET(WatchbillMONTHLY!$A$3:$U$3,1,2))),INDIRECT("_"&amp;_xlfn.XLOOKUP(AK$2,WatchbillMONTHLY!$A$3:$U$3,OFFSET(WatchbillMONTHLY!$A$3:$U$3,1,2))))=$A106,_xlfn.XLOOKUP(AK$2,WatchbillMONTHLY!$A$3:$U$3,OFFSET(WatchbillMONTHLY!$A$3:$U$3,1,2)),FALSE),TRUE,FALSE),
IF(_xlfn.XLOOKUP(AK$2,WatchbillMONTHLY!$A$20:$U$20,OFFSET(WatchbillMONTHLY!$A$20:$U$20,1,2))=IF(_xlfn.XLOOKUP($A106,INDIRECT("_"&amp;_xlfn.XLOOKUP(AK$2,WatchbillMONTHLY!$A$20:$U$20,OFFSET(WatchbillMONTHLY!$A$20:$U$20,1,2))),INDIRECT("_"&amp;_xlfn.XLOOKUP(AK$2,WatchbillMONTHLY!$A$20:$U$20,OFFSET(WatchbillMONTHLY!$A$20:$U$20,1,2))))=$A106,_xlfn.XLOOKUP(AK$2,WatchbillMONTHLY!$A$20:$U$20,OFFSET(WatchbillMONTHLY!$A$20:$U$20,1,2)),FALSE),TRUE,FALSE)),
IF(_xlfn.XLOOKUP(AK$2,WatchbillMONTHLY!$A$37:$U$37,OFFSET(WatchbillMONTHLY!$A$37:$U$37,1,2))=IF(_xlfn.XLOOKUP($A106,INDIRECT("_"&amp;_xlfn.XLOOKUP(AK$2,WatchbillMONTHLY!$A$37:$U$37,OFFSET(WatchbillMONTHLY!$A$37:$U$37,1,2))),INDIRECT("_"&amp;_xlfn.XLOOKUP(AK$2,WatchbillMONTHLY!$A$37:$U$37,OFFSET(WatchbillMONTHLY!$A$37:$U$37,1,2))))=$A106,_xlfn.XLOOKUP(AK$2,WatchbillMONTHLY!$A$37:$U$37,OFFSET(WatchbillMONTHLY!$A$37:$U$37,1,2)),FALSE),TRUE,FALSE)),
IF(_xlfn.XLOOKUP(AK$2,WatchbillMONTHLY!$A$54:$U$54,OFFSET(WatchbillMONTHLY!$A$54:$U$54,1,2))=IF(_xlfn.XLOOKUP($A106,INDIRECT("_"&amp;_xlfn.XLOOKUP(AK$2,WatchbillMONTHLY!$A$54:$U$54,OFFSET(WatchbillMONTHLY!$A$54:$U$54,1,2))),INDIRECT("_"&amp;_xlfn.XLOOKUP(AK$2,WatchbillMONTHLY!$A$54:$U$54,OFFSET(WatchbillMONTHLY!$A$54:$U$54,1,2))))=$A106,_xlfn.XLOOKUP(AK$2,WatchbillMONTHLY!$A$54:$U$54,OFFSET(WatchbillMONTHLY!$A$54:$U$54,1,2)),FALSE),TRUE,FALSE)),
IF(_xlfn.XLOOKUP(AK$2,WatchbillMONTHLY!$A$71:$U$71,OFFSET(WatchbillMONTHLY!$A$71:$U$71,1,2))=IF(_xlfn.XLOOKUP($A106,INDIRECT("_"&amp;_xlfn.XLOOKUP(AK$2,WatchbillMONTHLY!$A$71:$U$71,OFFSET(WatchbillMONTHLY!$A$71:$U$71,1,2))),INDIRECT("_"&amp;_xlfn.XLOOKUP(AK$2,WatchbillMONTHLY!$A$71:$U$71,OFFSET(WatchbillMONTHLY!$A$71:$U$71,1,2))))=$A106,_xlfn.XLOOKUP(AK$2,WatchbillMONTHLY!$A$71:$U$71,OFFSET(WatchbillMONTHLY!$A$71:$U$71,1,2)),FALSE),TRUE,FALSE)),
IF(_xlfn.XLOOKUP(AK$2,WatchbillMONTHLY!$A$88:$U$88,OFFSET(WatchbillMONTHLY!$A$88:$U$88,1,2))=IF(_xlfn.XLOOKUP($A106,INDIRECT("_"&amp;_xlfn.XLOOKUP(AK$2,WatchbillMONTHLY!$A$88:$U$88,OFFSET(WatchbillMONTHLY!$A$88:$U$88,1,2))),INDIRECT("_"&amp;_xlfn.XLOOKUP(AK$2,WatchbillMONTHLY!$A$88:$U$88,OFFSET(WatchbillMONTHLY!$A$88:$U$88,1,2))))=$A106,_xlfn.XLOOKUP(AK$2,WatchbillMONTHLY!$A$88:$U$88,OFFSET(WatchbillMONTHLY!$A$88:$U$88,1,2)),FALSE),TRUE,FALSE)),
FALSE),FALSE)</f>
        <v>0</v>
      </c>
      <c r="AL106" s="209" t="b" cm="1">
        <f t="array" aca="1" ref="AL106" ca="1">IF(AND($A106 &gt; 0, E106 &gt; 0,AL$2&lt;MiscFormulas!$A$5+1),
_xlfn.IFNA(
_xlfn.IFNA(
_xlfn.IFNA(
_xlfn.IFNA(
_xlfn.IFNA(
_xlfn.IFNA(
IF(_xlfn.XLOOKUP(AL$2,WatchbillMONTHLY!$A$3:$U$3,OFFSET(WatchbillMONTHLY!$A$3:$U$3,1,2))=IF(_xlfn.XLOOKUP($A106,INDIRECT("_"&amp;_xlfn.XLOOKUP(AL$2,WatchbillMONTHLY!$A$3:$U$3,OFFSET(WatchbillMONTHLY!$A$3:$U$3,1,2))),INDIRECT("_"&amp;_xlfn.XLOOKUP(AL$2,WatchbillMONTHLY!$A$3:$U$3,OFFSET(WatchbillMONTHLY!$A$3:$U$3,1,2))))=$A106,_xlfn.XLOOKUP(AL$2,WatchbillMONTHLY!$A$3:$U$3,OFFSET(WatchbillMONTHLY!$A$3:$U$3,1,2)),FALSE),TRUE,FALSE),
IF(_xlfn.XLOOKUP(AL$2,WatchbillMONTHLY!$A$20:$U$20,OFFSET(WatchbillMONTHLY!$A$20:$U$20,1,2))=IF(_xlfn.XLOOKUP($A106,INDIRECT("_"&amp;_xlfn.XLOOKUP(AL$2,WatchbillMONTHLY!$A$20:$U$20,OFFSET(WatchbillMONTHLY!$A$20:$U$20,1,2))),INDIRECT("_"&amp;_xlfn.XLOOKUP(AL$2,WatchbillMONTHLY!$A$20:$U$20,OFFSET(WatchbillMONTHLY!$A$20:$U$20,1,2))))=$A106,_xlfn.XLOOKUP(AL$2,WatchbillMONTHLY!$A$20:$U$20,OFFSET(WatchbillMONTHLY!$A$20:$U$20,1,2)),FALSE),TRUE,FALSE)),
IF(_xlfn.XLOOKUP(AL$2,WatchbillMONTHLY!$A$37:$U$37,OFFSET(WatchbillMONTHLY!$A$37:$U$37,1,2))=IF(_xlfn.XLOOKUP($A106,INDIRECT("_"&amp;_xlfn.XLOOKUP(AL$2,WatchbillMONTHLY!$A$37:$U$37,OFFSET(WatchbillMONTHLY!$A$37:$U$37,1,2))),INDIRECT("_"&amp;_xlfn.XLOOKUP(AL$2,WatchbillMONTHLY!$A$37:$U$37,OFFSET(WatchbillMONTHLY!$A$37:$U$37,1,2))))=$A106,_xlfn.XLOOKUP(AL$2,WatchbillMONTHLY!$A$37:$U$37,OFFSET(WatchbillMONTHLY!$A$37:$U$37,1,2)),FALSE),TRUE,FALSE)),
IF(_xlfn.XLOOKUP(AL$2,WatchbillMONTHLY!$A$54:$U$54,OFFSET(WatchbillMONTHLY!$A$54:$U$54,1,2))=IF(_xlfn.XLOOKUP($A106,INDIRECT("_"&amp;_xlfn.XLOOKUP(AL$2,WatchbillMONTHLY!$A$54:$U$54,OFFSET(WatchbillMONTHLY!$A$54:$U$54,1,2))),INDIRECT("_"&amp;_xlfn.XLOOKUP(AL$2,WatchbillMONTHLY!$A$54:$U$54,OFFSET(WatchbillMONTHLY!$A$54:$U$54,1,2))))=$A106,_xlfn.XLOOKUP(AL$2,WatchbillMONTHLY!$A$54:$U$54,OFFSET(WatchbillMONTHLY!$A$54:$U$54,1,2)),FALSE),TRUE,FALSE)),
IF(_xlfn.XLOOKUP(AL$2,WatchbillMONTHLY!$A$71:$U$71,OFFSET(WatchbillMONTHLY!$A$71:$U$71,1,2))=IF(_xlfn.XLOOKUP($A106,INDIRECT("_"&amp;_xlfn.XLOOKUP(AL$2,WatchbillMONTHLY!$A$71:$U$71,OFFSET(WatchbillMONTHLY!$A$71:$U$71,1,2))),INDIRECT("_"&amp;_xlfn.XLOOKUP(AL$2,WatchbillMONTHLY!$A$71:$U$71,OFFSET(WatchbillMONTHLY!$A$71:$U$71,1,2))))=$A106,_xlfn.XLOOKUP(AL$2,WatchbillMONTHLY!$A$71:$U$71,OFFSET(WatchbillMONTHLY!$A$71:$U$71,1,2)),FALSE),TRUE,FALSE)),
IF(_xlfn.XLOOKUP(AL$2,WatchbillMONTHLY!$A$88:$U$88,OFFSET(WatchbillMONTHLY!$A$88:$U$88,1,2))=IF(_xlfn.XLOOKUP($A106,INDIRECT("_"&amp;_xlfn.XLOOKUP(AL$2,WatchbillMONTHLY!$A$88:$U$88,OFFSET(WatchbillMONTHLY!$A$88:$U$88,1,2))),INDIRECT("_"&amp;_xlfn.XLOOKUP(AL$2,WatchbillMONTHLY!$A$88:$U$88,OFFSET(WatchbillMONTHLY!$A$88:$U$88,1,2))))=$A106,_xlfn.XLOOKUP(AL$2,WatchbillMONTHLY!$A$88:$U$88,OFFSET(WatchbillMONTHLY!$A$88:$U$88,1,2)),FALSE),TRUE,FALSE)),
FALSE),FALSE)</f>
        <v>0</v>
      </c>
      <c r="AM106" s="209" t="b" cm="1">
        <f t="array" aca="1" ref="AM106" ca="1">IF(AND($A106 &gt; 0, F106 &gt; 0,AM$2&lt;MiscFormulas!$A$5+1),
_xlfn.IFNA(
_xlfn.IFNA(
_xlfn.IFNA(
_xlfn.IFNA(
_xlfn.IFNA(
_xlfn.IFNA(
IF(_xlfn.XLOOKUP(AM$2,WatchbillMONTHLY!$A$3:$U$3,OFFSET(WatchbillMONTHLY!$A$3:$U$3,1,2))=IF(_xlfn.XLOOKUP($A106,INDIRECT("_"&amp;_xlfn.XLOOKUP(AM$2,WatchbillMONTHLY!$A$3:$U$3,OFFSET(WatchbillMONTHLY!$A$3:$U$3,1,2))),INDIRECT("_"&amp;_xlfn.XLOOKUP(AM$2,WatchbillMONTHLY!$A$3:$U$3,OFFSET(WatchbillMONTHLY!$A$3:$U$3,1,2))))=$A106,_xlfn.XLOOKUP(AM$2,WatchbillMONTHLY!$A$3:$U$3,OFFSET(WatchbillMONTHLY!$A$3:$U$3,1,2)),FALSE),TRUE,FALSE),
IF(_xlfn.XLOOKUP(AM$2,WatchbillMONTHLY!$A$20:$U$20,OFFSET(WatchbillMONTHLY!$A$20:$U$20,1,2))=IF(_xlfn.XLOOKUP($A106,INDIRECT("_"&amp;_xlfn.XLOOKUP(AM$2,WatchbillMONTHLY!$A$20:$U$20,OFFSET(WatchbillMONTHLY!$A$20:$U$20,1,2))),INDIRECT("_"&amp;_xlfn.XLOOKUP(AM$2,WatchbillMONTHLY!$A$20:$U$20,OFFSET(WatchbillMONTHLY!$A$20:$U$20,1,2))))=$A106,_xlfn.XLOOKUP(AM$2,WatchbillMONTHLY!$A$20:$U$20,OFFSET(WatchbillMONTHLY!$A$20:$U$20,1,2)),FALSE),TRUE,FALSE)),
IF(_xlfn.XLOOKUP(AM$2,WatchbillMONTHLY!$A$37:$U$37,OFFSET(WatchbillMONTHLY!$A$37:$U$37,1,2))=IF(_xlfn.XLOOKUP($A106,INDIRECT("_"&amp;_xlfn.XLOOKUP(AM$2,WatchbillMONTHLY!$A$37:$U$37,OFFSET(WatchbillMONTHLY!$A$37:$U$37,1,2))),INDIRECT("_"&amp;_xlfn.XLOOKUP(AM$2,WatchbillMONTHLY!$A$37:$U$37,OFFSET(WatchbillMONTHLY!$A$37:$U$37,1,2))))=$A106,_xlfn.XLOOKUP(AM$2,WatchbillMONTHLY!$A$37:$U$37,OFFSET(WatchbillMONTHLY!$A$37:$U$37,1,2)),FALSE),TRUE,FALSE)),
IF(_xlfn.XLOOKUP(AM$2,WatchbillMONTHLY!$A$54:$U$54,OFFSET(WatchbillMONTHLY!$A$54:$U$54,1,2))=IF(_xlfn.XLOOKUP($A106,INDIRECT("_"&amp;_xlfn.XLOOKUP(AM$2,WatchbillMONTHLY!$A$54:$U$54,OFFSET(WatchbillMONTHLY!$A$54:$U$54,1,2))),INDIRECT("_"&amp;_xlfn.XLOOKUP(AM$2,WatchbillMONTHLY!$A$54:$U$54,OFFSET(WatchbillMONTHLY!$A$54:$U$54,1,2))))=$A106,_xlfn.XLOOKUP(AM$2,WatchbillMONTHLY!$A$54:$U$54,OFFSET(WatchbillMONTHLY!$A$54:$U$54,1,2)),FALSE),TRUE,FALSE)),
IF(_xlfn.XLOOKUP(AM$2,WatchbillMONTHLY!$A$71:$U$71,OFFSET(WatchbillMONTHLY!$A$71:$U$71,1,2))=IF(_xlfn.XLOOKUP($A106,INDIRECT("_"&amp;_xlfn.XLOOKUP(AM$2,WatchbillMONTHLY!$A$71:$U$71,OFFSET(WatchbillMONTHLY!$A$71:$U$71,1,2))),INDIRECT("_"&amp;_xlfn.XLOOKUP(AM$2,WatchbillMONTHLY!$A$71:$U$71,OFFSET(WatchbillMONTHLY!$A$71:$U$71,1,2))))=$A106,_xlfn.XLOOKUP(AM$2,WatchbillMONTHLY!$A$71:$U$71,OFFSET(WatchbillMONTHLY!$A$71:$U$71,1,2)),FALSE),TRUE,FALSE)),
IF(_xlfn.XLOOKUP(AM$2,WatchbillMONTHLY!$A$88:$U$88,OFFSET(WatchbillMONTHLY!$A$88:$U$88,1,2))=IF(_xlfn.XLOOKUP($A106,INDIRECT("_"&amp;_xlfn.XLOOKUP(AM$2,WatchbillMONTHLY!$A$88:$U$88,OFFSET(WatchbillMONTHLY!$A$88:$U$88,1,2))),INDIRECT("_"&amp;_xlfn.XLOOKUP(AM$2,WatchbillMONTHLY!$A$88:$U$88,OFFSET(WatchbillMONTHLY!$A$88:$U$88,1,2))))=$A106,_xlfn.XLOOKUP(AM$2,WatchbillMONTHLY!$A$88:$U$88,OFFSET(WatchbillMONTHLY!$A$88:$U$88,1,2)),FALSE),TRUE,FALSE)),
FALSE),FALSE)</f>
        <v>0</v>
      </c>
      <c r="AN106" s="209" t="b" cm="1">
        <f t="array" aca="1" ref="AN106" ca="1">IF(AND($A106 &gt; 0, G106 &gt; 0,AN$2&lt;MiscFormulas!$A$5+1),
_xlfn.IFNA(
_xlfn.IFNA(
_xlfn.IFNA(
_xlfn.IFNA(
_xlfn.IFNA(
_xlfn.IFNA(
IF(_xlfn.XLOOKUP(AN$2,WatchbillMONTHLY!$A$3:$U$3,OFFSET(WatchbillMONTHLY!$A$3:$U$3,1,2))=IF(_xlfn.XLOOKUP($A106,INDIRECT("_"&amp;_xlfn.XLOOKUP(AN$2,WatchbillMONTHLY!$A$3:$U$3,OFFSET(WatchbillMONTHLY!$A$3:$U$3,1,2))),INDIRECT("_"&amp;_xlfn.XLOOKUP(AN$2,WatchbillMONTHLY!$A$3:$U$3,OFFSET(WatchbillMONTHLY!$A$3:$U$3,1,2))))=$A106,_xlfn.XLOOKUP(AN$2,WatchbillMONTHLY!$A$3:$U$3,OFFSET(WatchbillMONTHLY!$A$3:$U$3,1,2)),FALSE),TRUE,FALSE),
IF(_xlfn.XLOOKUP(AN$2,WatchbillMONTHLY!$A$20:$U$20,OFFSET(WatchbillMONTHLY!$A$20:$U$20,1,2))=IF(_xlfn.XLOOKUP($A106,INDIRECT("_"&amp;_xlfn.XLOOKUP(AN$2,WatchbillMONTHLY!$A$20:$U$20,OFFSET(WatchbillMONTHLY!$A$20:$U$20,1,2))),INDIRECT("_"&amp;_xlfn.XLOOKUP(AN$2,WatchbillMONTHLY!$A$20:$U$20,OFFSET(WatchbillMONTHLY!$A$20:$U$20,1,2))))=$A106,_xlfn.XLOOKUP(AN$2,WatchbillMONTHLY!$A$20:$U$20,OFFSET(WatchbillMONTHLY!$A$20:$U$20,1,2)),FALSE),TRUE,FALSE)),
IF(_xlfn.XLOOKUP(AN$2,WatchbillMONTHLY!$A$37:$U$37,OFFSET(WatchbillMONTHLY!$A$37:$U$37,1,2))=IF(_xlfn.XLOOKUP($A106,INDIRECT("_"&amp;_xlfn.XLOOKUP(AN$2,WatchbillMONTHLY!$A$37:$U$37,OFFSET(WatchbillMONTHLY!$A$37:$U$37,1,2))),INDIRECT("_"&amp;_xlfn.XLOOKUP(AN$2,WatchbillMONTHLY!$A$37:$U$37,OFFSET(WatchbillMONTHLY!$A$37:$U$37,1,2))))=$A106,_xlfn.XLOOKUP(AN$2,WatchbillMONTHLY!$A$37:$U$37,OFFSET(WatchbillMONTHLY!$A$37:$U$37,1,2)),FALSE),TRUE,FALSE)),
IF(_xlfn.XLOOKUP(AN$2,WatchbillMONTHLY!$A$54:$U$54,OFFSET(WatchbillMONTHLY!$A$54:$U$54,1,2))=IF(_xlfn.XLOOKUP($A106,INDIRECT("_"&amp;_xlfn.XLOOKUP(AN$2,WatchbillMONTHLY!$A$54:$U$54,OFFSET(WatchbillMONTHLY!$A$54:$U$54,1,2))),INDIRECT("_"&amp;_xlfn.XLOOKUP(AN$2,WatchbillMONTHLY!$A$54:$U$54,OFFSET(WatchbillMONTHLY!$A$54:$U$54,1,2))))=$A106,_xlfn.XLOOKUP(AN$2,WatchbillMONTHLY!$A$54:$U$54,OFFSET(WatchbillMONTHLY!$A$54:$U$54,1,2)),FALSE),TRUE,FALSE)),
IF(_xlfn.XLOOKUP(AN$2,WatchbillMONTHLY!$A$71:$U$71,OFFSET(WatchbillMONTHLY!$A$71:$U$71,1,2))=IF(_xlfn.XLOOKUP($A106,INDIRECT("_"&amp;_xlfn.XLOOKUP(AN$2,WatchbillMONTHLY!$A$71:$U$71,OFFSET(WatchbillMONTHLY!$A$71:$U$71,1,2))),INDIRECT("_"&amp;_xlfn.XLOOKUP(AN$2,WatchbillMONTHLY!$A$71:$U$71,OFFSET(WatchbillMONTHLY!$A$71:$U$71,1,2))))=$A106,_xlfn.XLOOKUP(AN$2,WatchbillMONTHLY!$A$71:$U$71,OFFSET(WatchbillMONTHLY!$A$71:$U$71,1,2)),FALSE),TRUE,FALSE)),
IF(_xlfn.XLOOKUP(AN$2,WatchbillMONTHLY!$A$88:$U$88,OFFSET(WatchbillMONTHLY!$A$88:$U$88,1,2))=IF(_xlfn.XLOOKUP($A106,INDIRECT("_"&amp;_xlfn.XLOOKUP(AN$2,WatchbillMONTHLY!$A$88:$U$88,OFFSET(WatchbillMONTHLY!$A$88:$U$88,1,2))),INDIRECT("_"&amp;_xlfn.XLOOKUP(AN$2,WatchbillMONTHLY!$A$88:$U$88,OFFSET(WatchbillMONTHLY!$A$88:$U$88,1,2))))=$A106,_xlfn.XLOOKUP(AN$2,WatchbillMONTHLY!$A$88:$U$88,OFFSET(WatchbillMONTHLY!$A$88:$U$88,1,2)),FALSE),TRUE,FALSE)),
FALSE),FALSE)</f>
        <v>0</v>
      </c>
      <c r="AO106" s="209" t="b" cm="1">
        <f t="array" aca="1" ref="AO106" ca="1">IF(AND($A106 &gt; 0, H106 &gt; 0,AO$2&lt;MiscFormulas!$A$5+1),
_xlfn.IFNA(
_xlfn.IFNA(
_xlfn.IFNA(
_xlfn.IFNA(
_xlfn.IFNA(
_xlfn.IFNA(
IF(_xlfn.XLOOKUP(AO$2,WatchbillMONTHLY!$A$3:$U$3,OFFSET(WatchbillMONTHLY!$A$3:$U$3,1,2))=IF(_xlfn.XLOOKUP($A106,INDIRECT("_"&amp;_xlfn.XLOOKUP(AO$2,WatchbillMONTHLY!$A$3:$U$3,OFFSET(WatchbillMONTHLY!$A$3:$U$3,1,2))),INDIRECT("_"&amp;_xlfn.XLOOKUP(AO$2,WatchbillMONTHLY!$A$3:$U$3,OFFSET(WatchbillMONTHLY!$A$3:$U$3,1,2))))=$A106,_xlfn.XLOOKUP(AO$2,WatchbillMONTHLY!$A$3:$U$3,OFFSET(WatchbillMONTHLY!$A$3:$U$3,1,2)),FALSE),TRUE,FALSE),
IF(_xlfn.XLOOKUP(AO$2,WatchbillMONTHLY!$A$20:$U$20,OFFSET(WatchbillMONTHLY!$A$20:$U$20,1,2))=IF(_xlfn.XLOOKUP($A106,INDIRECT("_"&amp;_xlfn.XLOOKUP(AO$2,WatchbillMONTHLY!$A$20:$U$20,OFFSET(WatchbillMONTHLY!$A$20:$U$20,1,2))),INDIRECT("_"&amp;_xlfn.XLOOKUP(AO$2,WatchbillMONTHLY!$A$20:$U$20,OFFSET(WatchbillMONTHLY!$A$20:$U$20,1,2))))=$A106,_xlfn.XLOOKUP(AO$2,WatchbillMONTHLY!$A$20:$U$20,OFFSET(WatchbillMONTHLY!$A$20:$U$20,1,2)),FALSE),TRUE,FALSE)),
IF(_xlfn.XLOOKUP(AO$2,WatchbillMONTHLY!$A$37:$U$37,OFFSET(WatchbillMONTHLY!$A$37:$U$37,1,2))=IF(_xlfn.XLOOKUP($A106,INDIRECT("_"&amp;_xlfn.XLOOKUP(AO$2,WatchbillMONTHLY!$A$37:$U$37,OFFSET(WatchbillMONTHLY!$A$37:$U$37,1,2))),INDIRECT("_"&amp;_xlfn.XLOOKUP(AO$2,WatchbillMONTHLY!$A$37:$U$37,OFFSET(WatchbillMONTHLY!$A$37:$U$37,1,2))))=$A106,_xlfn.XLOOKUP(AO$2,WatchbillMONTHLY!$A$37:$U$37,OFFSET(WatchbillMONTHLY!$A$37:$U$37,1,2)),FALSE),TRUE,FALSE)),
IF(_xlfn.XLOOKUP(AO$2,WatchbillMONTHLY!$A$54:$U$54,OFFSET(WatchbillMONTHLY!$A$54:$U$54,1,2))=IF(_xlfn.XLOOKUP($A106,INDIRECT("_"&amp;_xlfn.XLOOKUP(AO$2,WatchbillMONTHLY!$A$54:$U$54,OFFSET(WatchbillMONTHLY!$A$54:$U$54,1,2))),INDIRECT("_"&amp;_xlfn.XLOOKUP(AO$2,WatchbillMONTHLY!$A$54:$U$54,OFFSET(WatchbillMONTHLY!$A$54:$U$54,1,2))))=$A106,_xlfn.XLOOKUP(AO$2,WatchbillMONTHLY!$A$54:$U$54,OFFSET(WatchbillMONTHLY!$A$54:$U$54,1,2)),FALSE),TRUE,FALSE)),
IF(_xlfn.XLOOKUP(AO$2,WatchbillMONTHLY!$A$71:$U$71,OFFSET(WatchbillMONTHLY!$A$71:$U$71,1,2))=IF(_xlfn.XLOOKUP($A106,INDIRECT("_"&amp;_xlfn.XLOOKUP(AO$2,WatchbillMONTHLY!$A$71:$U$71,OFFSET(WatchbillMONTHLY!$A$71:$U$71,1,2))),INDIRECT("_"&amp;_xlfn.XLOOKUP(AO$2,WatchbillMONTHLY!$A$71:$U$71,OFFSET(WatchbillMONTHLY!$A$71:$U$71,1,2))))=$A106,_xlfn.XLOOKUP(AO$2,WatchbillMONTHLY!$A$71:$U$71,OFFSET(WatchbillMONTHLY!$A$71:$U$71,1,2)),FALSE),TRUE,FALSE)),
IF(_xlfn.XLOOKUP(AO$2,WatchbillMONTHLY!$A$88:$U$88,OFFSET(WatchbillMONTHLY!$A$88:$U$88,1,2))=IF(_xlfn.XLOOKUP($A106,INDIRECT("_"&amp;_xlfn.XLOOKUP(AO$2,WatchbillMONTHLY!$A$88:$U$88,OFFSET(WatchbillMONTHLY!$A$88:$U$88,1,2))),INDIRECT("_"&amp;_xlfn.XLOOKUP(AO$2,WatchbillMONTHLY!$A$88:$U$88,OFFSET(WatchbillMONTHLY!$A$88:$U$88,1,2))))=$A106,_xlfn.XLOOKUP(AO$2,WatchbillMONTHLY!$A$88:$U$88,OFFSET(WatchbillMONTHLY!$A$88:$U$88,1,2)),FALSE),TRUE,FALSE)),
FALSE),FALSE)</f>
        <v>0</v>
      </c>
      <c r="AP106" s="209" t="b" cm="1">
        <f t="array" aca="1" ref="AP106" ca="1">IF(AND($A106 &gt; 0, I106 &gt; 0,AP$2&lt;MiscFormulas!$A$5+1),
_xlfn.IFNA(
_xlfn.IFNA(
_xlfn.IFNA(
_xlfn.IFNA(
_xlfn.IFNA(
_xlfn.IFNA(
IF(_xlfn.XLOOKUP(AP$2,WatchbillMONTHLY!$A$3:$U$3,OFFSET(WatchbillMONTHLY!$A$3:$U$3,1,2))=IF(_xlfn.XLOOKUP($A106,INDIRECT("_"&amp;_xlfn.XLOOKUP(AP$2,WatchbillMONTHLY!$A$3:$U$3,OFFSET(WatchbillMONTHLY!$A$3:$U$3,1,2))),INDIRECT("_"&amp;_xlfn.XLOOKUP(AP$2,WatchbillMONTHLY!$A$3:$U$3,OFFSET(WatchbillMONTHLY!$A$3:$U$3,1,2))))=$A106,_xlfn.XLOOKUP(AP$2,WatchbillMONTHLY!$A$3:$U$3,OFFSET(WatchbillMONTHLY!$A$3:$U$3,1,2)),FALSE),TRUE,FALSE),
IF(_xlfn.XLOOKUP(AP$2,WatchbillMONTHLY!$A$20:$U$20,OFFSET(WatchbillMONTHLY!$A$20:$U$20,1,2))=IF(_xlfn.XLOOKUP($A106,INDIRECT("_"&amp;_xlfn.XLOOKUP(AP$2,WatchbillMONTHLY!$A$20:$U$20,OFFSET(WatchbillMONTHLY!$A$20:$U$20,1,2))),INDIRECT("_"&amp;_xlfn.XLOOKUP(AP$2,WatchbillMONTHLY!$A$20:$U$20,OFFSET(WatchbillMONTHLY!$A$20:$U$20,1,2))))=$A106,_xlfn.XLOOKUP(AP$2,WatchbillMONTHLY!$A$20:$U$20,OFFSET(WatchbillMONTHLY!$A$20:$U$20,1,2)),FALSE),TRUE,FALSE)),
IF(_xlfn.XLOOKUP(AP$2,WatchbillMONTHLY!$A$37:$U$37,OFFSET(WatchbillMONTHLY!$A$37:$U$37,1,2))=IF(_xlfn.XLOOKUP($A106,INDIRECT("_"&amp;_xlfn.XLOOKUP(AP$2,WatchbillMONTHLY!$A$37:$U$37,OFFSET(WatchbillMONTHLY!$A$37:$U$37,1,2))),INDIRECT("_"&amp;_xlfn.XLOOKUP(AP$2,WatchbillMONTHLY!$A$37:$U$37,OFFSET(WatchbillMONTHLY!$A$37:$U$37,1,2))))=$A106,_xlfn.XLOOKUP(AP$2,WatchbillMONTHLY!$A$37:$U$37,OFFSET(WatchbillMONTHLY!$A$37:$U$37,1,2)),FALSE),TRUE,FALSE)),
IF(_xlfn.XLOOKUP(AP$2,WatchbillMONTHLY!$A$54:$U$54,OFFSET(WatchbillMONTHLY!$A$54:$U$54,1,2))=IF(_xlfn.XLOOKUP($A106,INDIRECT("_"&amp;_xlfn.XLOOKUP(AP$2,WatchbillMONTHLY!$A$54:$U$54,OFFSET(WatchbillMONTHLY!$A$54:$U$54,1,2))),INDIRECT("_"&amp;_xlfn.XLOOKUP(AP$2,WatchbillMONTHLY!$A$54:$U$54,OFFSET(WatchbillMONTHLY!$A$54:$U$54,1,2))))=$A106,_xlfn.XLOOKUP(AP$2,WatchbillMONTHLY!$A$54:$U$54,OFFSET(WatchbillMONTHLY!$A$54:$U$54,1,2)),FALSE),TRUE,FALSE)),
IF(_xlfn.XLOOKUP(AP$2,WatchbillMONTHLY!$A$71:$U$71,OFFSET(WatchbillMONTHLY!$A$71:$U$71,1,2))=IF(_xlfn.XLOOKUP($A106,INDIRECT("_"&amp;_xlfn.XLOOKUP(AP$2,WatchbillMONTHLY!$A$71:$U$71,OFFSET(WatchbillMONTHLY!$A$71:$U$71,1,2))),INDIRECT("_"&amp;_xlfn.XLOOKUP(AP$2,WatchbillMONTHLY!$A$71:$U$71,OFFSET(WatchbillMONTHLY!$A$71:$U$71,1,2))))=$A106,_xlfn.XLOOKUP(AP$2,WatchbillMONTHLY!$A$71:$U$71,OFFSET(WatchbillMONTHLY!$A$71:$U$71,1,2)),FALSE),TRUE,FALSE)),
IF(_xlfn.XLOOKUP(AP$2,WatchbillMONTHLY!$A$88:$U$88,OFFSET(WatchbillMONTHLY!$A$88:$U$88,1,2))=IF(_xlfn.XLOOKUP($A106,INDIRECT("_"&amp;_xlfn.XLOOKUP(AP$2,WatchbillMONTHLY!$A$88:$U$88,OFFSET(WatchbillMONTHLY!$A$88:$U$88,1,2))),INDIRECT("_"&amp;_xlfn.XLOOKUP(AP$2,WatchbillMONTHLY!$A$88:$U$88,OFFSET(WatchbillMONTHLY!$A$88:$U$88,1,2))))=$A106,_xlfn.XLOOKUP(AP$2,WatchbillMONTHLY!$A$88:$U$88,OFFSET(WatchbillMONTHLY!$A$88:$U$88,1,2)),FALSE),TRUE,FALSE)),
FALSE),FALSE)</f>
        <v>0</v>
      </c>
      <c r="AQ106" s="209" t="b" cm="1">
        <f t="array" aca="1" ref="AQ106" ca="1">IF(AND($A106 &gt; 0, J106 &gt; 0,AQ$2&lt;MiscFormulas!$A$5+1),
_xlfn.IFNA(
_xlfn.IFNA(
_xlfn.IFNA(
_xlfn.IFNA(
_xlfn.IFNA(
_xlfn.IFNA(
IF(_xlfn.XLOOKUP(AQ$2,WatchbillMONTHLY!$A$3:$U$3,OFFSET(WatchbillMONTHLY!$A$3:$U$3,1,2))=IF(_xlfn.XLOOKUP($A106,INDIRECT("_"&amp;_xlfn.XLOOKUP(AQ$2,WatchbillMONTHLY!$A$3:$U$3,OFFSET(WatchbillMONTHLY!$A$3:$U$3,1,2))),INDIRECT("_"&amp;_xlfn.XLOOKUP(AQ$2,WatchbillMONTHLY!$A$3:$U$3,OFFSET(WatchbillMONTHLY!$A$3:$U$3,1,2))))=$A106,_xlfn.XLOOKUP(AQ$2,WatchbillMONTHLY!$A$3:$U$3,OFFSET(WatchbillMONTHLY!$A$3:$U$3,1,2)),FALSE),TRUE,FALSE),
IF(_xlfn.XLOOKUP(AQ$2,WatchbillMONTHLY!$A$20:$U$20,OFFSET(WatchbillMONTHLY!$A$20:$U$20,1,2))=IF(_xlfn.XLOOKUP($A106,INDIRECT("_"&amp;_xlfn.XLOOKUP(AQ$2,WatchbillMONTHLY!$A$20:$U$20,OFFSET(WatchbillMONTHLY!$A$20:$U$20,1,2))),INDIRECT("_"&amp;_xlfn.XLOOKUP(AQ$2,WatchbillMONTHLY!$A$20:$U$20,OFFSET(WatchbillMONTHLY!$A$20:$U$20,1,2))))=$A106,_xlfn.XLOOKUP(AQ$2,WatchbillMONTHLY!$A$20:$U$20,OFFSET(WatchbillMONTHLY!$A$20:$U$20,1,2)),FALSE),TRUE,FALSE)),
IF(_xlfn.XLOOKUP(AQ$2,WatchbillMONTHLY!$A$37:$U$37,OFFSET(WatchbillMONTHLY!$A$37:$U$37,1,2))=IF(_xlfn.XLOOKUP($A106,INDIRECT("_"&amp;_xlfn.XLOOKUP(AQ$2,WatchbillMONTHLY!$A$37:$U$37,OFFSET(WatchbillMONTHLY!$A$37:$U$37,1,2))),INDIRECT("_"&amp;_xlfn.XLOOKUP(AQ$2,WatchbillMONTHLY!$A$37:$U$37,OFFSET(WatchbillMONTHLY!$A$37:$U$37,1,2))))=$A106,_xlfn.XLOOKUP(AQ$2,WatchbillMONTHLY!$A$37:$U$37,OFFSET(WatchbillMONTHLY!$A$37:$U$37,1,2)),FALSE),TRUE,FALSE)),
IF(_xlfn.XLOOKUP(AQ$2,WatchbillMONTHLY!$A$54:$U$54,OFFSET(WatchbillMONTHLY!$A$54:$U$54,1,2))=IF(_xlfn.XLOOKUP($A106,INDIRECT("_"&amp;_xlfn.XLOOKUP(AQ$2,WatchbillMONTHLY!$A$54:$U$54,OFFSET(WatchbillMONTHLY!$A$54:$U$54,1,2))),INDIRECT("_"&amp;_xlfn.XLOOKUP(AQ$2,WatchbillMONTHLY!$A$54:$U$54,OFFSET(WatchbillMONTHLY!$A$54:$U$54,1,2))))=$A106,_xlfn.XLOOKUP(AQ$2,WatchbillMONTHLY!$A$54:$U$54,OFFSET(WatchbillMONTHLY!$A$54:$U$54,1,2)),FALSE),TRUE,FALSE)),
IF(_xlfn.XLOOKUP(AQ$2,WatchbillMONTHLY!$A$71:$U$71,OFFSET(WatchbillMONTHLY!$A$71:$U$71,1,2))=IF(_xlfn.XLOOKUP($A106,INDIRECT("_"&amp;_xlfn.XLOOKUP(AQ$2,WatchbillMONTHLY!$A$71:$U$71,OFFSET(WatchbillMONTHLY!$A$71:$U$71,1,2))),INDIRECT("_"&amp;_xlfn.XLOOKUP(AQ$2,WatchbillMONTHLY!$A$71:$U$71,OFFSET(WatchbillMONTHLY!$A$71:$U$71,1,2))))=$A106,_xlfn.XLOOKUP(AQ$2,WatchbillMONTHLY!$A$71:$U$71,OFFSET(WatchbillMONTHLY!$A$71:$U$71,1,2)),FALSE),TRUE,FALSE)),
IF(_xlfn.XLOOKUP(AQ$2,WatchbillMONTHLY!$A$88:$U$88,OFFSET(WatchbillMONTHLY!$A$88:$U$88,1,2))=IF(_xlfn.XLOOKUP($A106,INDIRECT("_"&amp;_xlfn.XLOOKUP(AQ$2,WatchbillMONTHLY!$A$88:$U$88,OFFSET(WatchbillMONTHLY!$A$88:$U$88,1,2))),INDIRECT("_"&amp;_xlfn.XLOOKUP(AQ$2,WatchbillMONTHLY!$A$88:$U$88,OFFSET(WatchbillMONTHLY!$A$88:$U$88,1,2))))=$A106,_xlfn.XLOOKUP(AQ$2,WatchbillMONTHLY!$A$88:$U$88,OFFSET(WatchbillMONTHLY!$A$88:$U$88,1,2)),FALSE),TRUE,FALSE)),
FALSE),FALSE)</f>
        <v>0</v>
      </c>
      <c r="AR106" s="209" t="b" cm="1">
        <f t="array" aca="1" ref="AR106" ca="1">IF(AND($A106 &gt; 0, K106 &gt; 0,AR$2&lt;MiscFormulas!$A$5+1),
_xlfn.IFNA(
_xlfn.IFNA(
_xlfn.IFNA(
_xlfn.IFNA(
_xlfn.IFNA(
_xlfn.IFNA(
IF(_xlfn.XLOOKUP(AR$2,WatchbillMONTHLY!$A$3:$U$3,OFFSET(WatchbillMONTHLY!$A$3:$U$3,1,2))=IF(_xlfn.XLOOKUP($A106,INDIRECT("_"&amp;_xlfn.XLOOKUP(AR$2,WatchbillMONTHLY!$A$3:$U$3,OFFSET(WatchbillMONTHLY!$A$3:$U$3,1,2))),INDIRECT("_"&amp;_xlfn.XLOOKUP(AR$2,WatchbillMONTHLY!$A$3:$U$3,OFFSET(WatchbillMONTHLY!$A$3:$U$3,1,2))))=$A106,_xlfn.XLOOKUP(AR$2,WatchbillMONTHLY!$A$3:$U$3,OFFSET(WatchbillMONTHLY!$A$3:$U$3,1,2)),FALSE),TRUE,FALSE),
IF(_xlfn.XLOOKUP(AR$2,WatchbillMONTHLY!$A$20:$U$20,OFFSET(WatchbillMONTHLY!$A$20:$U$20,1,2))=IF(_xlfn.XLOOKUP($A106,INDIRECT("_"&amp;_xlfn.XLOOKUP(AR$2,WatchbillMONTHLY!$A$20:$U$20,OFFSET(WatchbillMONTHLY!$A$20:$U$20,1,2))),INDIRECT("_"&amp;_xlfn.XLOOKUP(AR$2,WatchbillMONTHLY!$A$20:$U$20,OFFSET(WatchbillMONTHLY!$A$20:$U$20,1,2))))=$A106,_xlfn.XLOOKUP(AR$2,WatchbillMONTHLY!$A$20:$U$20,OFFSET(WatchbillMONTHLY!$A$20:$U$20,1,2)),FALSE),TRUE,FALSE)),
IF(_xlfn.XLOOKUP(AR$2,WatchbillMONTHLY!$A$37:$U$37,OFFSET(WatchbillMONTHLY!$A$37:$U$37,1,2))=IF(_xlfn.XLOOKUP($A106,INDIRECT("_"&amp;_xlfn.XLOOKUP(AR$2,WatchbillMONTHLY!$A$37:$U$37,OFFSET(WatchbillMONTHLY!$A$37:$U$37,1,2))),INDIRECT("_"&amp;_xlfn.XLOOKUP(AR$2,WatchbillMONTHLY!$A$37:$U$37,OFFSET(WatchbillMONTHLY!$A$37:$U$37,1,2))))=$A106,_xlfn.XLOOKUP(AR$2,WatchbillMONTHLY!$A$37:$U$37,OFFSET(WatchbillMONTHLY!$A$37:$U$37,1,2)),FALSE),TRUE,FALSE)),
IF(_xlfn.XLOOKUP(AR$2,WatchbillMONTHLY!$A$54:$U$54,OFFSET(WatchbillMONTHLY!$A$54:$U$54,1,2))=IF(_xlfn.XLOOKUP($A106,INDIRECT("_"&amp;_xlfn.XLOOKUP(AR$2,WatchbillMONTHLY!$A$54:$U$54,OFFSET(WatchbillMONTHLY!$A$54:$U$54,1,2))),INDIRECT("_"&amp;_xlfn.XLOOKUP(AR$2,WatchbillMONTHLY!$A$54:$U$54,OFFSET(WatchbillMONTHLY!$A$54:$U$54,1,2))))=$A106,_xlfn.XLOOKUP(AR$2,WatchbillMONTHLY!$A$54:$U$54,OFFSET(WatchbillMONTHLY!$A$54:$U$54,1,2)),FALSE),TRUE,FALSE)),
IF(_xlfn.XLOOKUP(AR$2,WatchbillMONTHLY!$A$71:$U$71,OFFSET(WatchbillMONTHLY!$A$71:$U$71,1,2))=IF(_xlfn.XLOOKUP($A106,INDIRECT("_"&amp;_xlfn.XLOOKUP(AR$2,WatchbillMONTHLY!$A$71:$U$71,OFFSET(WatchbillMONTHLY!$A$71:$U$71,1,2))),INDIRECT("_"&amp;_xlfn.XLOOKUP(AR$2,WatchbillMONTHLY!$A$71:$U$71,OFFSET(WatchbillMONTHLY!$A$71:$U$71,1,2))))=$A106,_xlfn.XLOOKUP(AR$2,WatchbillMONTHLY!$A$71:$U$71,OFFSET(WatchbillMONTHLY!$A$71:$U$71,1,2)),FALSE),TRUE,FALSE)),
IF(_xlfn.XLOOKUP(AR$2,WatchbillMONTHLY!$A$88:$U$88,OFFSET(WatchbillMONTHLY!$A$88:$U$88,1,2))=IF(_xlfn.XLOOKUP($A106,INDIRECT("_"&amp;_xlfn.XLOOKUP(AR$2,WatchbillMONTHLY!$A$88:$U$88,OFFSET(WatchbillMONTHLY!$A$88:$U$88,1,2))),INDIRECT("_"&amp;_xlfn.XLOOKUP(AR$2,WatchbillMONTHLY!$A$88:$U$88,OFFSET(WatchbillMONTHLY!$A$88:$U$88,1,2))))=$A106,_xlfn.XLOOKUP(AR$2,WatchbillMONTHLY!$A$88:$U$88,OFFSET(WatchbillMONTHLY!$A$88:$U$88,1,2)),FALSE),TRUE,FALSE)),
FALSE),FALSE)</f>
        <v>0</v>
      </c>
      <c r="AS106" s="209" t="b" cm="1">
        <f t="array" aca="1" ref="AS106" ca="1">IF(AND($A106 &gt; 0, L106 &gt; 0,AS$2&lt;MiscFormulas!$A$5+1),
_xlfn.IFNA(
_xlfn.IFNA(
_xlfn.IFNA(
_xlfn.IFNA(
_xlfn.IFNA(
_xlfn.IFNA(
IF(_xlfn.XLOOKUP(AS$2,WatchbillMONTHLY!$A$3:$U$3,OFFSET(WatchbillMONTHLY!$A$3:$U$3,1,2))=IF(_xlfn.XLOOKUP($A106,INDIRECT("_"&amp;_xlfn.XLOOKUP(AS$2,WatchbillMONTHLY!$A$3:$U$3,OFFSET(WatchbillMONTHLY!$A$3:$U$3,1,2))),INDIRECT("_"&amp;_xlfn.XLOOKUP(AS$2,WatchbillMONTHLY!$A$3:$U$3,OFFSET(WatchbillMONTHLY!$A$3:$U$3,1,2))))=$A106,_xlfn.XLOOKUP(AS$2,WatchbillMONTHLY!$A$3:$U$3,OFFSET(WatchbillMONTHLY!$A$3:$U$3,1,2)),FALSE),TRUE,FALSE),
IF(_xlfn.XLOOKUP(AS$2,WatchbillMONTHLY!$A$20:$U$20,OFFSET(WatchbillMONTHLY!$A$20:$U$20,1,2))=IF(_xlfn.XLOOKUP($A106,INDIRECT("_"&amp;_xlfn.XLOOKUP(AS$2,WatchbillMONTHLY!$A$20:$U$20,OFFSET(WatchbillMONTHLY!$A$20:$U$20,1,2))),INDIRECT("_"&amp;_xlfn.XLOOKUP(AS$2,WatchbillMONTHLY!$A$20:$U$20,OFFSET(WatchbillMONTHLY!$A$20:$U$20,1,2))))=$A106,_xlfn.XLOOKUP(AS$2,WatchbillMONTHLY!$A$20:$U$20,OFFSET(WatchbillMONTHLY!$A$20:$U$20,1,2)),FALSE),TRUE,FALSE)),
IF(_xlfn.XLOOKUP(AS$2,WatchbillMONTHLY!$A$37:$U$37,OFFSET(WatchbillMONTHLY!$A$37:$U$37,1,2))=IF(_xlfn.XLOOKUP($A106,INDIRECT("_"&amp;_xlfn.XLOOKUP(AS$2,WatchbillMONTHLY!$A$37:$U$37,OFFSET(WatchbillMONTHLY!$A$37:$U$37,1,2))),INDIRECT("_"&amp;_xlfn.XLOOKUP(AS$2,WatchbillMONTHLY!$A$37:$U$37,OFFSET(WatchbillMONTHLY!$A$37:$U$37,1,2))))=$A106,_xlfn.XLOOKUP(AS$2,WatchbillMONTHLY!$A$37:$U$37,OFFSET(WatchbillMONTHLY!$A$37:$U$37,1,2)),FALSE),TRUE,FALSE)),
IF(_xlfn.XLOOKUP(AS$2,WatchbillMONTHLY!$A$54:$U$54,OFFSET(WatchbillMONTHLY!$A$54:$U$54,1,2))=IF(_xlfn.XLOOKUP($A106,INDIRECT("_"&amp;_xlfn.XLOOKUP(AS$2,WatchbillMONTHLY!$A$54:$U$54,OFFSET(WatchbillMONTHLY!$A$54:$U$54,1,2))),INDIRECT("_"&amp;_xlfn.XLOOKUP(AS$2,WatchbillMONTHLY!$A$54:$U$54,OFFSET(WatchbillMONTHLY!$A$54:$U$54,1,2))))=$A106,_xlfn.XLOOKUP(AS$2,WatchbillMONTHLY!$A$54:$U$54,OFFSET(WatchbillMONTHLY!$A$54:$U$54,1,2)),FALSE),TRUE,FALSE)),
IF(_xlfn.XLOOKUP(AS$2,WatchbillMONTHLY!$A$71:$U$71,OFFSET(WatchbillMONTHLY!$A$71:$U$71,1,2))=IF(_xlfn.XLOOKUP($A106,INDIRECT("_"&amp;_xlfn.XLOOKUP(AS$2,WatchbillMONTHLY!$A$71:$U$71,OFFSET(WatchbillMONTHLY!$A$71:$U$71,1,2))),INDIRECT("_"&amp;_xlfn.XLOOKUP(AS$2,WatchbillMONTHLY!$A$71:$U$71,OFFSET(WatchbillMONTHLY!$A$71:$U$71,1,2))))=$A106,_xlfn.XLOOKUP(AS$2,WatchbillMONTHLY!$A$71:$U$71,OFFSET(WatchbillMONTHLY!$A$71:$U$71,1,2)),FALSE),TRUE,FALSE)),
IF(_xlfn.XLOOKUP(AS$2,WatchbillMONTHLY!$A$88:$U$88,OFFSET(WatchbillMONTHLY!$A$88:$U$88,1,2))=IF(_xlfn.XLOOKUP($A106,INDIRECT("_"&amp;_xlfn.XLOOKUP(AS$2,WatchbillMONTHLY!$A$88:$U$88,OFFSET(WatchbillMONTHLY!$A$88:$U$88,1,2))),INDIRECT("_"&amp;_xlfn.XLOOKUP(AS$2,WatchbillMONTHLY!$A$88:$U$88,OFFSET(WatchbillMONTHLY!$A$88:$U$88,1,2))))=$A106,_xlfn.XLOOKUP(AS$2,WatchbillMONTHLY!$A$88:$U$88,OFFSET(WatchbillMONTHLY!$A$88:$U$88,1,2)),FALSE),TRUE,FALSE)),
FALSE),FALSE)</f>
        <v>0</v>
      </c>
      <c r="AT106" s="209" t="b" cm="1">
        <f t="array" aca="1" ref="AT106" ca="1">IF(AND($A106 &gt; 0, M106 &gt; 0,AT$2&lt;MiscFormulas!$A$5+1),
_xlfn.IFNA(
_xlfn.IFNA(
_xlfn.IFNA(
_xlfn.IFNA(
_xlfn.IFNA(
_xlfn.IFNA(
IF(_xlfn.XLOOKUP(AT$2,WatchbillMONTHLY!$A$3:$U$3,OFFSET(WatchbillMONTHLY!$A$3:$U$3,1,2))=IF(_xlfn.XLOOKUP($A106,INDIRECT("_"&amp;_xlfn.XLOOKUP(AT$2,WatchbillMONTHLY!$A$3:$U$3,OFFSET(WatchbillMONTHLY!$A$3:$U$3,1,2))),INDIRECT("_"&amp;_xlfn.XLOOKUP(AT$2,WatchbillMONTHLY!$A$3:$U$3,OFFSET(WatchbillMONTHLY!$A$3:$U$3,1,2))))=$A106,_xlfn.XLOOKUP(AT$2,WatchbillMONTHLY!$A$3:$U$3,OFFSET(WatchbillMONTHLY!$A$3:$U$3,1,2)),FALSE),TRUE,FALSE),
IF(_xlfn.XLOOKUP(AT$2,WatchbillMONTHLY!$A$20:$U$20,OFFSET(WatchbillMONTHLY!$A$20:$U$20,1,2))=IF(_xlfn.XLOOKUP($A106,INDIRECT("_"&amp;_xlfn.XLOOKUP(AT$2,WatchbillMONTHLY!$A$20:$U$20,OFFSET(WatchbillMONTHLY!$A$20:$U$20,1,2))),INDIRECT("_"&amp;_xlfn.XLOOKUP(AT$2,WatchbillMONTHLY!$A$20:$U$20,OFFSET(WatchbillMONTHLY!$A$20:$U$20,1,2))))=$A106,_xlfn.XLOOKUP(AT$2,WatchbillMONTHLY!$A$20:$U$20,OFFSET(WatchbillMONTHLY!$A$20:$U$20,1,2)),FALSE),TRUE,FALSE)),
IF(_xlfn.XLOOKUP(AT$2,WatchbillMONTHLY!$A$37:$U$37,OFFSET(WatchbillMONTHLY!$A$37:$U$37,1,2))=IF(_xlfn.XLOOKUP($A106,INDIRECT("_"&amp;_xlfn.XLOOKUP(AT$2,WatchbillMONTHLY!$A$37:$U$37,OFFSET(WatchbillMONTHLY!$A$37:$U$37,1,2))),INDIRECT("_"&amp;_xlfn.XLOOKUP(AT$2,WatchbillMONTHLY!$A$37:$U$37,OFFSET(WatchbillMONTHLY!$A$37:$U$37,1,2))))=$A106,_xlfn.XLOOKUP(AT$2,WatchbillMONTHLY!$A$37:$U$37,OFFSET(WatchbillMONTHLY!$A$37:$U$37,1,2)),FALSE),TRUE,FALSE)),
IF(_xlfn.XLOOKUP(AT$2,WatchbillMONTHLY!$A$54:$U$54,OFFSET(WatchbillMONTHLY!$A$54:$U$54,1,2))=IF(_xlfn.XLOOKUP($A106,INDIRECT("_"&amp;_xlfn.XLOOKUP(AT$2,WatchbillMONTHLY!$A$54:$U$54,OFFSET(WatchbillMONTHLY!$A$54:$U$54,1,2))),INDIRECT("_"&amp;_xlfn.XLOOKUP(AT$2,WatchbillMONTHLY!$A$54:$U$54,OFFSET(WatchbillMONTHLY!$A$54:$U$54,1,2))))=$A106,_xlfn.XLOOKUP(AT$2,WatchbillMONTHLY!$A$54:$U$54,OFFSET(WatchbillMONTHLY!$A$54:$U$54,1,2)),FALSE),TRUE,FALSE)),
IF(_xlfn.XLOOKUP(AT$2,WatchbillMONTHLY!$A$71:$U$71,OFFSET(WatchbillMONTHLY!$A$71:$U$71,1,2))=IF(_xlfn.XLOOKUP($A106,INDIRECT("_"&amp;_xlfn.XLOOKUP(AT$2,WatchbillMONTHLY!$A$71:$U$71,OFFSET(WatchbillMONTHLY!$A$71:$U$71,1,2))),INDIRECT("_"&amp;_xlfn.XLOOKUP(AT$2,WatchbillMONTHLY!$A$71:$U$71,OFFSET(WatchbillMONTHLY!$A$71:$U$71,1,2))))=$A106,_xlfn.XLOOKUP(AT$2,WatchbillMONTHLY!$A$71:$U$71,OFFSET(WatchbillMONTHLY!$A$71:$U$71,1,2)),FALSE),TRUE,FALSE)),
IF(_xlfn.XLOOKUP(AT$2,WatchbillMONTHLY!$A$88:$U$88,OFFSET(WatchbillMONTHLY!$A$88:$U$88,1,2))=IF(_xlfn.XLOOKUP($A106,INDIRECT("_"&amp;_xlfn.XLOOKUP(AT$2,WatchbillMONTHLY!$A$88:$U$88,OFFSET(WatchbillMONTHLY!$A$88:$U$88,1,2))),INDIRECT("_"&amp;_xlfn.XLOOKUP(AT$2,WatchbillMONTHLY!$A$88:$U$88,OFFSET(WatchbillMONTHLY!$A$88:$U$88,1,2))))=$A106,_xlfn.XLOOKUP(AT$2,WatchbillMONTHLY!$A$88:$U$88,OFFSET(WatchbillMONTHLY!$A$88:$U$88,1,2)),FALSE),TRUE,FALSE)),
FALSE),FALSE)</f>
        <v>0</v>
      </c>
      <c r="AU106" s="209" t="b" cm="1">
        <f t="array" aca="1" ref="AU106" ca="1">IF(AND($A106 &gt; 0, N106 &gt; 0,AU$2&lt;MiscFormulas!$A$5+1),
_xlfn.IFNA(
_xlfn.IFNA(
_xlfn.IFNA(
_xlfn.IFNA(
_xlfn.IFNA(
_xlfn.IFNA(
IF(_xlfn.XLOOKUP(AU$2,WatchbillMONTHLY!$A$3:$U$3,OFFSET(WatchbillMONTHLY!$A$3:$U$3,1,2))=IF(_xlfn.XLOOKUP($A106,INDIRECT("_"&amp;_xlfn.XLOOKUP(AU$2,WatchbillMONTHLY!$A$3:$U$3,OFFSET(WatchbillMONTHLY!$A$3:$U$3,1,2))),INDIRECT("_"&amp;_xlfn.XLOOKUP(AU$2,WatchbillMONTHLY!$A$3:$U$3,OFFSET(WatchbillMONTHLY!$A$3:$U$3,1,2))))=$A106,_xlfn.XLOOKUP(AU$2,WatchbillMONTHLY!$A$3:$U$3,OFFSET(WatchbillMONTHLY!$A$3:$U$3,1,2)),FALSE),TRUE,FALSE),
IF(_xlfn.XLOOKUP(AU$2,WatchbillMONTHLY!$A$20:$U$20,OFFSET(WatchbillMONTHLY!$A$20:$U$20,1,2))=IF(_xlfn.XLOOKUP($A106,INDIRECT("_"&amp;_xlfn.XLOOKUP(AU$2,WatchbillMONTHLY!$A$20:$U$20,OFFSET(WatchbillMONTHLY!$A$20:$U$20,1,2))),INDIRECT("_"&amp;_xlfn.XLOOKUP(AU$2,WatchbillMONTHLY!$A$20:$U$20,OFFSET(WatchbillMONTHLY!$A$20:$U$20,1,2))))=$A106,_xlfn.XLOOKUP(AU$2,WatchbillMONTHLY!$A$20:$U$20,OFFSET(WatchbillMONTHLY!$A$20:$U$20,1,2)),FALSE),TRUE,FALSE)),
IF(_xlfn.XLOOKUP(AU$2,WatchbillMONTHLY!$A$37:$U$37,OFFSET(WatchbillMONTHLY!$A$37:$U$37,1,2))=IF(_xlfn.XLOOKUP($A106,INDIRECT("_"&amp;_xlfn.XLOOKUP(AU$2,WatchbillMONTHLY!$A$37:$U$37,OFFSET(WatchbillMONTHLY!$A$37:$U$37,1,2))),INDIRECT("_"&amp;_xlfn.XLOOKUP(AU$2,WatchbillMONTHLY!$A$37:$U$37,OFFSET(WatchbillMONTHLY!$A$37:$U$37,1,2))))=$A106,_xlfn.XLOOKUP(AU$2,WatchbillMONTHLY!$A$37:$U$37,OFFSET(WatchbillMONTHLY!$A$37:$U$37,1,2)),FALSE),TRUE,FALSE)),
IF(_xlfn.XLOOKUP(AU$2,WatchbillMONTHLY!$A$54:$U$54,OFFSET(WatchbillMONTHLY!$A$54:$U$54,1,2))=IF(_xlfn.XLOOKUP($A106,INDIRECT("_"&amp;_xlfn.XLOOKUP(AU$2,WatchbillMONTHLY!$A$54:$U$54,OFFSET(WatchbillMONTHLY!$A$54:$U$54,1,2))),INDIRECT("_"&amp;_xlfn.XLOOKUP(AU$2,WatchbillMONTHLY!$A$54:$U$54,OFFSET(WatchbillMONTHLY!$A$54:$U$54,1,2))))=$A106,_xlfn.XLOOKUP(AU$2,WatchbillMONTHLY!$A$54:$U$54,OFFSET(WatchbillMONTHLY!$A$54:$U$54,1,2)),FALSE),TRUE,FALSE)),
IF(_xlfn.XLOOKUP(AU$2,WatchbillMONTHLY!$A$71:$U$71,OFFSET(WatchbillMONTHLY!$A$71:$U$71,1,2))=IF(_xlfn.XLOOKUP($A106,INDIRECT("_"&amp;_xlfn.XLOOKUP(AU$2,WatchbillMONTHLY!$A$71:$U$71,OFFSET(WatchbillMONTHLY!$A$71:$U$71,1,2))),INDIRECT("_"&amp;_xlfn.XLOOKUP(AU$2,WatchbillMONTHLY!$A$71:$U$71,OFFSET(WatchbillMONTHLY!$A$71:$U$71,1,2))))=$A106,_xlfn.XLOOKUP(AU$2,WatchbillMONTHLY!$A$71:$U$71,OFFSET(WatchbillMONTHLY!$A$71:$U$71,1,2)),FALSE),TRUE,FALSE)),
IF(_xlfn.XLOOKUP(AU$2,WatchbillMONTHLY!$A$88:$U$88,OFFSET(WatchbillMONTHLY!$A$88:$U$88,1,2))=IF(_xlfn.XLOOKUP($A106,INDIRECT("_"&amp;_xlfn.XLOOKUP(AU$2,WatchbillMONTHLY!$A$88:$U$88,OFFSET(WatchbillMONTHLY!$A$88:$U$88,1,2))),INDIRECT("_"&amp;_xlfn.XLOOKUP(AU$2,WatchbillMONTHLY!$A$88:$U$88,OFFSET(WatchbillMONTHLY!$A$88:$U$88,1,2))))=$A106,_xlfn.XLOOKUP(AU$2,WatchbillMONTHLY!$A$88:$U$88,OFFSET(WatchbillMONTHLY!$A$88:$U$88,1,2)),FALSE),TRUE,FALSE)),
FALSE),FALSE)</f>
        <v>0</v>
      </c>
      <c r="AV106" s="209" t="b" cm="1">
        <f t="array" aca="1" ref="AV106" ca="1">IF(AND($A106 &gt; 0, O106 &gt; 0,AV$2&lt;MiscFormulas!$A$5+1),
_xlfn.IFNA(
_xlfn.IFNA(
_xlfn.IFNA(
_xlfn.IFNA(
_xlfn.IFNA(
_xlfn.IFNA(
IF(_xlfn.XLOOKUP(AV$2,WatchbillMONTHLY!$A$3:$U$3,OFFSET(WatchbillMONTHLY!$A$3:$U$3,1,2))=IF(_xlfn.XLOOKUP($A106,INDIRECT("_"&amp;_xlfn.XLOOKUP(AV$2,WatchbillMONTHLY!$A$3:$U$3,OFFSET(WatchbillMONTHLY!$A$3:$U$3,1,2))),INDIRECT("_"&amp;_xlfn.XLOOKUP(AV$2,WatchbillMONTHLY!$A$3:$U$3,OFFSET(WatchbillMONTHLY!$A$3:$U$3,1,2))))=$A106,_xlfn.XLOOKUP(AV$2,WatchbillMONTHLY!$A$3:$U$3,OFFSET(WatchbillMONTHLY!$A$3:$U$3,1,2)),FALSE),TRUE,FALSE),
IF(_xlfn.XLOOKUP(AV$2,WatchbillMONTHLY!$A$20:$U$20,OFFSET(WatchbillMONTHLY!$A$20:$U$20,1,2))=IF(_xlfn.XLOOKUP($A106,INDIRECT("_"&amp;_xlfn.XLOOKUP(AV$2,WatchbillMONTHLY!$A$20:$U$20,OFFSET(WatchbillMONTHLY!$A$20:$U$20,1,2))),INDIRECT("_"&amp;_xlfn.XLOOKUP(AV$2,WatchbillMONTHLY!$A$20:$U$20,OFFSET(WatchbillMONTHLY!$A$20:$U$20,1,2))))=$A106,_xlfn.XLOOKUP(AV$2,WatchbillMONTHLY!$A$20:$U$20,OFFSET(WatchbillMONTHLY!$A$20:$U$20,1,2)),FALSE),TRUE,FALSE)),
IF(_xlfn.XLOOKUP(AV$2,WatchbillMONTHLY!$A$37:$U$37,OFFSET(WatchbillMONTHLY!$A$37:$U$37,1,2))=IF(_xlfn.XLOOKUP($A106,INDIRECT("_"&amp;_xlfn.XLOOKUP(AV$2,WatchbillMONTHLY!$A$37:$U$37,OFFSET(WatchbillMONTHLY!$A$37:$U$37,1,2))),INDIRECT("_"&amp;_xlfn.XLOOKUP(AV$2,WatchbillMONTHLY!$A$37:$U$37,OFFSET(WatchbillMONTHLY!$A$37:$U$37,1,2))))=$A106,_xlfn.XLOOKUP(AV$2,WatchbillMONTHLY!$A$37:$U$37,OFFSET(WatchbillMONTHLY!$A$37:$U$37,1,2)),FALSE),TRUE,FALSE)),
IF(_xlfn.XLOOKUP(AV$2,WatchbillMONTHLY!$A$54:$U$54,OFFSET(WatchbillMONTHLY!$A$54:$U$54,1,2))=IF(_xlfn.XLOOKUP($A106,INDIRECT("_"&amp;_xlfn.XLOOKUP(AV$2,WatchbillMONTHLY!$A$54:$U$54,OFFSET(WatchbillMONTHLY!$A$54:$U$54,1,2))),INDIRECT("_"&amp;_xlfn.XLOOKUP(AV$2,WatchbillMONTHLY!$A$54:$U$54,OFFSET(WatchbillMONTHLY!$A$54:$U$54,1,2))))=$A106,_xlfn.XLOOKUP(AV$2,WatchbillMONTHLY!$A$54:$U$54,OFFSET(WatchbillMONTHLY!$A$54:$U$54,1,2)),FALSE),TRUE,FALSE)),
IF(_xlfn.XLOOKUP(AV$2,WatchbillMONTHLY!$A$71:$U$71,OFFSET(WatchbillMONTHLY!$A$71:$U$71,1,2))=IF(_xlfn.XLOOKUP($A106,INDIRECT("_"&amp;_xlfn.XLOOKUP(AV$2,WatchbillMONTHLY!$A$71:$U$71,OFFSET(WatchbillMONTHLY!$A$71:$U$71,1,2))),INDIRECT("_"&amp;_xlfn.XLOOKUP(AV$2,WatchbillMONTHLY!$A$71:$U$71,OFFSET(WatchbillMONTHLY!$A$71:$U$71,1,2))))=$A106,_xlfn.XLOOKUP(AV$2,WatchbillMONTHLY!$A$71:$U$71,OFFSET(WatchbillMONTHLY!$A$71:$U$71,1,2)),FALSE),TRUE,FALSE)),
IF(_xlfn.XLOOKUP(AV$2,WatchbillMONTHLY!$A$88:$U$88,OFFSET(WatchbillMONTHLY!$A$88:$U$88,1,2))=IF(_xlfn.XLOOKUP($A106,INDIRECT("_"&amp;_xlfn.XLOOKUP(AV$2,WatchbillMONTHLY!$A$88:$U$88,OFFSET(WatchbillMONTHLY!$A$88:$U$88,1,2))),INDIRECT("_"&amp;_xlfn.XLOOKUP(AV$2,WatchbillMONTHLY!$A$88:$U$88,OFFSET(WatchbillMONTHLY!$A$88:$U$88,1,2))))=$A106,_xlfn.XLOOKUP(AV$2,WatchbillMONTHLY!$A$88:$U$88,OFFSET(WatchbillMONTHLY!$A$88:$U$88,1,2)),FALSE),TRUE,FALSE)),
FALSE),FALSE)</f>
        <v>0</v>
      </c>
      <c r="AW106" s="209" t="b" cm="1">
        <f t="array" aca="1" ref="AW106" ca="1">IF(AND($A106 &gt; 0, P106 &gt; 0,AW$2&lt;MiscFormulas!$A$5+1),
_xlfn.IFNA(
_xlfn.IFNA(
_xlfn.IFNA(
_xlfn.IFNA(
_xlfn.IFNA(
_xlfn.IFNA(
IF(_xlfn.XLOOKUP(AW$2,WatchbillMONTHLY!$A$3:$U$3,OFFSET(WatchbillMONTHLY!$A$3:$U$3,1,2))=IF(_xlfn.XLOOKUP($A106,INDIRECT("_"&amp;_xlfn.XLOOKUP(AW$2,WatchbillMONTHLY!$A$3:$U$3,OFFSET(WatchbillMONTHLY!$A$3:$U$3,1,2))),INDIRECT("_"&amp;_xlfn.XLOOKUP(AW$2,WatchbillMONTHLY!$A$3:$U$3,OFFSET(WatchbillMONTHLY!$A$3:$U$3,1,2))))=$A106,_xlfn.XLOOKUP(AW$2,WatchbillMONTHLY!$A$3:$U$3,OFFSET(WatchbillMONTHLY!$A$3:$U$3,1,2)),FALSE),TRUE,FALSE),
IF(_xlfn.XLOOKUP(AW$2,WatchbillMONTHLY!$A$20:$U$20,OFFSET(WatchbillMONTHLY!$A$20:$U$20,1,2))=IF(_xlfn.XLOOKUP($A106,INDIRECT("_"&amp;_xlfn.XLOOKUP(AW$2,WatchbillMONTHLY!$A$20:$U$20,OFFSET(WatchbillMONTHLY!$A$20:$U$20,1,2))),INDIRECT("_"&amp;_xlfn.XLOOKUP(AW$2,WatchbillMONTHLY!$A$20:$U$20,OFFSET(WatchbillMONTHLY!$A$20:$U$20,1,2))))=$A106,_xlfn.XLOOKUP(AW$2,WatchbillMONTHLY!$A$20:$U$20,OFFSET(WatchbillMONTHLY!$A$20:$U$20,1,2)),FALSE),TRUE,FALSE)),
IF(_xlfn.XLOOKUP(AW$2,WatchbillMONTHLY!$A$37:$U$37,OFFSET(WatchbillMONTHLY!$A$37:$U$37,1,2))=IF(_xlfn.XLOOKUP($A106,INDIRECT("_"&amp;_xlfn.XLOOKUP(AW$2,WatchbillMONTHLY!$A$37:$U$37,OFFSET(WatchbillMONTHLY!$A$37:$U$37,1,2))),INDIRECT("_"&amp;_xlfn.XLOOKUP(AW$2,WatchbillMONTHLY!$A$37:$U$37,OFFSET(WatchbillMONTHLY!$A$37:$U$37,1,2))))=$A106,_xlfn.XLOOKUP(AW$2,WatchbillMONTHLY!$A$37:$U$37,OFFSET(WatchbillMONTHLY!$A$37:$U$37,1,2)),FALSE),TRUE,FALSE)),
IF(_xlfn.XLOOKUP(AW$2,WatchbillMONTHLY!$A$54:$U$54,OFFSET(WatchbillMONTHLY!$A$54:$U$54,1,2))=IF(_xlfn.XLOOKUP($A106,INDIRECT("_"&amp;_xlfn.XLOOKUP(AW$2,WatchbillMONTHLY!$A$54:$U$54,OFFSET(WatchbillMONTHLY!$A$54:$U$54,1,2))),INDIRECT("_"&amp;_xlfn.XLOOKUP(AW$2,WatchbillMONTHLY!$A$54:$U$54,OFFSET(WatchbillMONTHLY!$A$54:$U$54,1,2))))=$A106,_xlfn.XLOOKUP(AW$2,WatchbillMONTHLY!$A$54:$U$54,OFFSET(WatchbillMONTHLY!$A$54:$U$54,1,2)),FALSE),TRUE,FALSE)),
IF(_xlfn.XLOOKUP(AW$2,WatchbillMONTHLY!$A$71:$U$71,OFFSET(WatchbillMONTHLY!$A$71:$U$71,1,2))=IF(_xlfn.XLOOKUP($A106,INDIRECT("_"&amp;_xlfn.XLOOKUP(AW$2,WatchbillMONTHLY!$A$71:$U$71,OFFSET(WatchbillMONTHLY!$A$71:$U$71,1,2))),INDIRECT("_"&amp;_xlfn.XLOOKUP(AW$2,WatchbillMONTHLY!$A$71:$U$71,OFFSET(WatchbillMONTHLY!$A$71:$U$71,1,2))))=$A106,_xlfn.XLOOKUP(AW$2,WatchbillMONTHLY!$A$71:$U$71,OFFSET(WatchbillMONTHLY!$A$71:$U$71,1,2)),FALSE),TRUE,FALSE)),
IF(_xlfn.XLOOKUP(AW$2,WatchbillMONTHLY!$A$88:$U$88,OFFSET(WatchbillMONTHLY!$A$88:$U$88,1,2))=IF(_xlfn.XLOOKUP($A106,INDIRECT("_"&amp;_xlfn.XLOOKUP(AW$2,WatchbillMONTHLY!$A$88:$U$88,OFFSET(WatchbillMONTHLY!$A$88:$U$88,1,2))),INDIRECT("_"&amp;_xlfn.XLOOKUP(AW$2,WatchbillMONTHLY!$A$88:$U$88,OFFSET(WatchbillMONTHLY!$A$88:$U$88,1,2))))=$A106,_xlfn.XLOOKUP(AW$2,WatchbillMONTHLY!$A$88:$U$88,OFFSET(WatchbillMONTHLY!$A$88:$U$88,1,2)),FALSE),TRUE,FALSE)),
FALSE),FALSE)</f>
        <v>0</v>
      </c>
      <c r="AX106" s="209" t="b" cm="1">
        <f t="array" aca="1" ref="AX106" ca="1">IF(AND($A106 &gt; 0, Q106 &gt; 0,AX$2&lt;MiscFormulas!$A$5+1),
_xlfn.IFNA(
_xlfn.IFNA(
_xlfn.IFNA(
_xlfn.IFNA(
_xlfn.IFNA(
_xlfn.IFNA(
IF(_xlfn.XLOOKUP(AX$2,WatchbillMONTHLY!$A$3:$U$3,OFFSET(WatchbillMONTHLY!$A$3:$U$3,1,2))=IF(_xlfn.XLOOKUP($A106,INDIRECT("_"&amp;_xlfn.XLOOKUP(AX$2,WatchbillMONTHLY!$A$3:$U$3,OFFSET(WatchbillMONTHLY!$A$3:$U$3,1,2))),INDIRECT("_"&amp;_xlfn.XLOOKUP(AX$2,WatchbillMONTHLY!$A$3:$U$3,OFFSET(WatchbillMONTHLY!$A$3:$U$3,1,2))))=$A106,_xlfn.XLOOKUP(AX$2,WatchbillMONTHLY!$A$3:$U$3,OFFSET(WatchbillMONTHLY!$A$3:$U$3,1,2)),FALSE),TRUE,FALSE),
IF(_xlfn.XLOOKUP(AX$2,WatchbillMONTHLY!$A$20:$U$20,OFFSET(WatchbillMONTHLY!$A$20:$U$20,1,2))=IF(_xlfn.XLOOKUP($A106,INDIRECT("_"&amp;_xlfn.XLOOKUP(AX$2,WatchbillMONTHLY!$A$20:$U$20,OFFSET(WatchbillMONTHLY!$A$20:$U$20,1,2))),INDIRECT("_"&amp;_xlfn.XLOOKUP(AX$2,WatchbillMONTHLY!$A$20:$U$20,OFFSET(WatchbillMONTHLY!$A$20:$U$20,1,2))))=$A106,_xlfn.XLOOKUP(AX$2,WatchbillMONTHLY!$A$20:$U$20,OFFSET(WatchbillMONTHLY!$A$20:$U$20,1,2)),FALSE),TRUE,FALSE)),
IF(_xlfn.XLOOKUP(AX$2,WatchbillMONTHLY!$A$37:$U$37,OFFSET(WatchbillMONTHLY!$A$37:$U$37,1,2))=IF(_xlfn.XLOOKUP($A106,INDIRECT("_"&amp;_xlfn.XLOOKUP(AX$2,WatchbillMONTHLY!$A$37:$U$37,OFFSET(WatchbillMONTHLY!$A$37:$U$37,1,2))),INDIRECT("_"&amp;_xlfn.XLOOKUP(AX$2,WatchbillMONTHLY!$A$37:$U$37,OFFSET(WatchbillMONTHLY!$A$37:$U$37,1,2))))=$A106,_xlfn.XLOOKUP(AX$2,WatchbillMONTHLY!$A$37:$U$37,OFFSET(WatchbillMONTHLY!$A$37:$U$37,1,2)),FALSE),TRUE,FALSE)),
IF(_xlfn.XLOOKUP(AX$2,WatchbillMONTHLY!$A$54:$U$54,OFFSET(WatchbillMONTHLY!$A$54:$U$54,1,2))=IF(_xlfn.XLOOKUP($A106,INDIRECT("_"&amp;_xlfn.XLOOKUP(AX$2,WatchbillMONTHLY!$A$54:$U$54,OFFSET(WatchbillMONTHLY!$A$54:$U$54,1,2))),INDIRECT("_"&amp;_xlfn.XLOOKUP(AX$2,WatchbillMONTHLY!$A$54:$U$54,OFFSET(WatchbillMONTHLY!$A$54:$U$54,1,2))))=$A106,_xlfn.XLOOKUP(AX$2,WatchbillMONTHLY!$A$54:$U$54,OFFSET(WatchbillMONTHLY!$A$54:$U$54,1,2)),FALSE),TRUE,FALSE)),
IF(_xlfn.XLOOKUP(AX$2,WatchbillMONTHLY!$A$71:$U$71,OFFSET(WatchbillMONTHLY!$A$71:$U$71,1,2))=IF(_xlfn.XLOOKUP($A106,INDIRECT("_"&amp;_xlfn.XLOOKUP(AX$2,WatchbillMONTHLY!$A$71:$U$71,OFFSET(WatchbillMONTHLY!$A$71:$U$71,1,2))),INDIRECT("_"&amp;_xlfn.XLOOKUP(AX$2,WatchbillMONTHLY!$A$71:$U$71,OFFSET(WatchbillMONTHLY!$A$71:$U$71,1,2))))=$A106,_xlfn.XLOOKUP(AX$2,WatchbillMONTHLY!$A$71:$U$71,OFFSET(WatchbillMONTHLY!$A$71:$U$71,1,2)),FALSE),TRUE,FALSE)),
IF(_xlfn.XLOOKUP(AX$2,WatchbillMONTHLY!$A$88:$U$88,OFFSET(WatchbillMONTHLY!$A$88:$U$88,1,2))=IF(_xlfn.XLOOKUP($A106,INDIRECT("_"&amp;_xlfn.XLOOKUP(AX$2,WatchbillMONTHLY!$A$88:$U$88,OFFSET(WatchbillMONTHLY!$A$88:$U$88,1,2))),INDIRECT("_"&amp;_xlfn.XLOOKUP(AX$2,WatchbillMONTHLY!$A$88:$U$88,OFFSET(WatchbillMONTHLY!$A$88:$U$88,1,2))))=$A106,_xlfn.XLOOKUP(AX$2,WatchbillMONTHLY!$A$88:$U$88,OFFSET(WatchbillMONTHLY!$A$88:$U$88,1,2)),FALSE),TRUE,FALSE)),
FALSE),FALSE)</f>
        <v>0</v>
      </c>
      <c r="AY106" s="209" t="b" cm="1">
        <f t="array" aca="1" ref="AY106" ca="1">IF(AND($A106 &gt; 0, R106 &gt; 0,AY$2&lt;MiscFormulas!$A$5+1),
_xlfn.IFNA(
_xlfn.IFNA(
_xlfn.IFNA(
_xlfn.IFNA(
_xlfn.IFNA(
_xlfn.IFNA(
IF(_xlfn.XLOOKUP(AY$2,WatchbillMONTHLY!$A$3:$U$3,OFFSET(WatchbillMONTHLY!$A$3:$U$3,1,2))=IF(_xlfn.XLOOKUP($A106,INDIRECT("_"&amp;_xlfn.XLOOKUP(AY$2,WatchbillMONTHLY!$A$3:$U$3,OFFSET(WatchbillMONTHLY!$A$3:$U$3,1,2))),INDIRECT("_"&amp;_xlfn.XLOOKUP(AY$2,WatchbillMONTHLY!$A$3:$U$3,OFFSET(WatchbillMONTHLY!$A$3:$U$3,1,2))))=$A106,_xlfn.XLOOKUP(AY$2,WatchbillMONTHLY!$A$3:$U$3,OFFSET(WatchbillMONTHLY!$A$3:$U$3,1,2)),FALSE),TRUE,FALSE),
IF(_xlfn.XLOOKUP(AY$2,WatchbillMONTHLY!$A$20:$U$20,OFFSET(WatchbillMONTHLY!$A$20:$U$20,1,2))=IF(_xlfn.XLOOKUP($A106,INDIRECT("_"&amp;_xlfn.XLOOKUP(AY$2,WatchbillMONTHLY!$A$20:$U$20,OFFSET(WatchbillMONTHLY!$A$20:$U$20,1,2))),INDIRECT("_"&amp;_xlfn.XLOOKUP(AY$2,WatchbillMONTHLY!$A$20:$U$20,OFFSET(WatchbillMONTHLY!$A$20:$U$20,1,2))))=$A106,_xlfn.XLOOKUP(AY$2,WatchbillMONTHLY!$A$20:$U$20,OFFSET(WatchbillMONTHLY!$A$20:$U$20,1,2)),FALSE),TRUE,FALSE)),
IF(_xlfn.XLOOKUP(AY$2,WatchbillMONTHLY!$A$37:$U$37,OFFSET(WatchbillMONTHLY!$A$37:$U$37,1,2))=IF(_xlfn.XLOOKUP($A106,INDIRECT("_"&amp;_xlfn.XLOOKUP(AY$2,WatchbillMONTHLY!$A$37:$U$37,OFFSET(WatchbillMONTHLY!$A$37:$U$37,1,2))),INDIRECT("_"&amp;_xlfn.XLOOKUP(AY$2,WatchbillMONTHLY!$A$37:$U$37,OFFSET(WatchbillMONTHLY!$A$37:$U$37,1,2))))=$A106,_xlfn.XLOOKUP(AY$2,WatchbillMONTHLY!$A$37:$U$37,OFFSET(WatchbillMONTHLY!$A$37:$U$37,1,2)),FALSE),TRUE,FALSE)),
IF(_xlfn.XLOOKUP(AY$2,WatchbillMONTHLY!$A$54:$U$54,OFFSET(WatchbillMONTHLY!$A$54:$U$54,1,2))=IF(_xlfn.XLOOKUP($A106,INDIRECT("_"&amp;_xlfn.XLOOKUP(AY$2,WatchbillMONTHLY!$A$54:$U$54,OFFSET(WatchbillMONTHLY!$A$54:$U$54,1,2))),INDIRECT("_"&amp;_xlfn.XLOOKUP(AY$2,WatchbillMONTHLY!$A$54:$U$54,OFFSET(WatchbillMONTHLY!$A$54:$U$54,1,2))))=$A106,_xlfn.XLOOKUP(AY$2,WatchbillMONTHLY!$A$54:$U$54,OFFSET(WatchbillMONTHLY!$A$54:$U$54,1,2)),FALSE),TRUE,FALSE)),
IF(_xlfn.XLOOKUP(AY$2,WatchbillMONTHLY!$A$71:$U$71,OFFSET(WatchbillMONTHLY!$A$71:$U$71,1,2))=IF(_xlfn.XLOOKUP($A106,INDIRECT("_"&amp;_xlfn.XLOOKUP(AY$2,WatchbillMONTHLY!$A$71:$U$71,OFFSET(WatchbillMONTHLY!$A$71:$U$71,1,2))),INDIRECT("_"&amp;_xlfn.XLOOKUP(AY$2,WatchbillMONTHLY!$A$71:$U$71,OFFSET(WatchbillMONTHLY!$A$71:$U$71,1,2))))=$A106,_xlfn.XLOOKUP(AY$2,WatchbillMONTHLY!$A$71:$U$71,OFFSET(WatchbillMONTHLY!$A$71:$U$71,1,2)),FALSE),TRUE,FALSE)),
IF(_xlfn.XLOOKUP(AY$2,WatchbillMONTHLY!$A$88:$U$88,OFFSET(WatchbillMONTHLY!$A$88:$U$88,1,2))=IF(_xlfn.XLOOKUP($A106,INDIRECT("_"&amp;_xlfn.XLOOKUP(AY$2,WatchbillMONTHLY!$A$88:$U$88,OFFSET(WatchbillMONTHLY!$A$88:$U$88,1,2))),INDIRECT("_"&amp;_xlfn.XLOOKUP(AY$2,WatchbillMONTHLY!$A$88:$U$88,OFFSET(WatchbillMONTHLY!$A$88:$U$88,1,2))))=$A106,_xlfn.XLOOKUP(AY$2,WatchbillMONTHLY!$A$88:$U$88,OFFSET(WatchbillMONTHLY!$A$88:$U$88,1,2)),FALSE),TRUE,FALSE)),
FALSE),FALSE)</f>
        <v>0</v>
      </c>
      <c r="AZ106" s="209" t="b" cm="1">
        <f t="array" aca="1" ref="AZ106" ca="1">IF(AND($A106 &gt; 0, S106 &gt; 0,AZ$2&lt;MiscFormulas!$A$5+1),
_xlfn.IFNA(
_xlfn.IFNA(
_xlfn.IFNA(
_xlfn.IFNA(
_xlfn.IFNA(
_xlfn.IFNA(
IF(_xlfn.XLOOKUP(AZ$2,WatchbillMONTHLY!$A$3:$U$3,OFFSET(WatchbillMONTHLY!$A$3:$U$3,1,2))=IF(_xlfn.XLOOKUP($A106,INDIRECT("_"&amp;_xlfn.XLOOKUP(AZ$2,WatchbillMONTHLY!$A$3:$U$3,OFFSET(WatchbillMONTHLY!$A$3:$U$3,1,2))),INDIRECT("_"&amp;_xlfn.XLOOKUP(AZ$2,WatchbillMONTHLY!$A$3:$U$3,OFFSET(WatchbillMONTHLY!$A$3:$U$3,1,2))))=$A106,_xlfn.XLOOKUP(AZ$2,WatchbillMONTHLY!$A$3:$U$3,OFFSET(WatchbillMONTHLY!$A$3:$U$3,1,2)),FALSE),TRUE,FALSE),
IF(_xlfn.XLOOKUP(AZ$2,WatchbillMONTHLY!$A$20:$U$20,OFFSET(WatchbillMONTHLY!$A$20:$U$20,1,2))=IF(_xlfn.XLOOKUP($A106,INDIRECT("_"&amp;_xlfn.XLOOKUP(AZ$2,WatchbillMONTHLY!$A$20:$U$20,OFFSET(WatchbillMONTHLY!$A$20:$U$20,1,2))),INDIRECT("_"&amp;_xlfn.XLOOKUP(AZ$2,WatchbillMONTHLY!$A$20:$U$20,OFFSET(WatchbillMONTHLY!$A$20:$U$20,1,2))))=$A106,_xlfn.XLOOKUP(AZ$2,WatchbillMONTHLY!$A$20:$U$20,OFFSET(WatchbillMONTHLY!$A$20:$U$20,1,2)),FALSE),TRUE,FALSE)),
IF(_xlfn.XLOOKUP(AZ$2,WatchbillMONTHLY!$A$37:$U$37,OFFSET(WatchbillMONTHLY!$A$37:$U$37,1,2))=IF(_xlfn.XLOOKUP($A106,INDIRECT("_"&amp;_xlfn.XLOOKUP(AZ$2,WatchbillMONTHLY!$A$37:$U$37,OFFSET(WatchbillMONTHLY!$A$37:$U$37,1,2))),INDIRECT("_"&amp;_xlfn.XLOOKUP(AZ$2,WatchbillMONTHLY!$A$37:$U$37,OFFSET(WatchbillMONTHLY!$A$37:$U$37,1,2))))=$A106,_xlfn.XLOOKUP(AZ$2,WatchbillMONTHLY!$A$37:$U$37,OFFSET(WatchbillMONTHLY!$A$37:$U$37,1,2)),FALSE),TRUE,FALSE)),
IF(_xlfn.XLOOKUP(AZ$2,WatchbillMONTHLY!$A$54:$U$54,OFFSET(WatchbillMONTHLY!$A$54:$U$54,1,2))=IF(_xlfn.XLOOKUP($A106,INDIRECT("_"&amp;_xlfn.XLOOKUP(AZ$2,WatchbillMONTHLY!$A$54:$U$54,OFFSET(WatchbillMONTHLY!$A$54:$U$54,1,2))),INDIRECT("_"&amp;_xlfn.XLOOKUP(AZ$2,WatchbillMONTHLY!$A$54:$U$54,OFFSET(WatchbillMONTHLY!$A$54:$U$54,1,2))))=$A106,_xlfn.XLOOKUP(AZ$2,WatchbillMONTHLY!$A$54:$U$54,OFFSET(WatchbillMONTHLY!$A$54:$U$54,1,2)),FALSE),TRUE,FALSE)),
IF(_xlfn.XLOOKUP(AZ$2,WatchbillMONTHLY!$A$71:$U$71,OFFSET(WatchbillMONTHLY!$A$71:$U$71,1,2))=IF(_xlfn.XLOOKUP($A106,INDIRECT("_"&amp;_xlfn.XLOOKUP(AZ$2,WatchbillMONTHLY!$A$71:$U$71,OFFSET(WatchbillMONTHLY!$A$71:$U$71,1,2))),INDIRECT("_"&amp;_xlfn.XLOOKUP(AZ$2,WatchbillMONTHLY!$A$71:$U$71,OFFSET(WatchbillMONTHLY!$A$71:$U$71,1,2))))=$A106,_xlfn.XLOOKUP(AZ$2,WatchbillMONTHLY!$A$71:$U$71,OFFSET(WatchbillMONTHLY!$A$71:$U$71,1,2)),FALSE),TRUE,FALSE)),
IF(_xlfn.XLOOKUP(AZ$2,WatchbillMONTHLY!$A$88:$U$88,OFFSET(WatchbillMONTHLY!$A$88:$U$88,1,2))=IF(_xlfn.XLOOKUP($A106,INDIRECT("_"&amp;_xlfn.XLOOKUP(AZ$2,WatchbillMONTHLY!$A$88:$U$88,OFFSET(WatchbillMONTHLY!$A$88:$U$88,1,2))),INDIRECT("_"&amp;_xlfn.XLOOKUP(AZ$2,WatchbillMONTHLY!$A$88:$U$88,OFFSET(WatchbillMONTHLY!$A$88:$U$88,1,2))))=$A106,_xlfn.XLOOKUP(AZ$2,WatchbillMONTHLY!$A$88:$U$88,OFFSET(WatchbillMONTHLY!$A$88:$U$88,1,2)),FALSE),TRUE,FALSE)),
FALSE),FALSE)</f>
        <v>0</v>
      </c>
      <c r="BA106" s="209" t="b" cm="1">
        <f t="array" aca="1" ref="BA106" ca="1">IF(AND($A106 &gt; 0, T106 &gt; 0,BA$2&lt;MiscFormulas!$A$5+1),
_xlfn.IFNA(
_xlfn.IFNA(
_xlfn.IFNA(
_xlfn.IFNA(
_xlfn.IFNA(
_xlfn.IFNA(
IF(_xlfn.XLOOKUP(BA$2,WatchbillMONTHLY!$A$3:$U$3,OFFSET(WatchbillMONTHLY!$A$3:$U$3,1,2))=IF(_xlfn.XLOOKUP($A106,INDIRECT("_"&amp;_xlfn.XLOOKUP(BA$2,WatchbillMONTHLY!$A$3:$U$3,OFFSET(WatchbillMONTHLY!$A$3:$U$3,1,2))),INDIRECT("_"&amp;_xlfn.XLOOKUP(BA$2,WatchbillMONTHLY!$A$3:$U$3,OFFSET(WatchbillMONTHLY!$A$3:$U$3,1,2))))=$A106,_xlfn.XLOOKUP(BA$2,WatchbillMONTHLY!$A$3:$U$3,OFFSET(WatchbillMONTHLY!$A$3:$U$3,1,2)),FALSE),TRUE,FALSE),
IF(_xlfn.XLOOKUP(BA$2,WatchbillMONTHLY!$A$20:$U$20,OFFSET(WatchbillMONTHLY!$A$20:$U$20,1,2))=IF(_xlfn.XLOOKUP($A106,INDIRECT("_"&amp;_xlfn.XLOOKUP(BA$2,WatchbillMONTHLY!$A$20:$U$20,OFFSET(WatchbillMONTHLY!$A$20:$U$20,1,2))),INDIRECT("_"&amp;_xlfn.XLOOKUP(BA$2,WatchbillMONTHLY!$A$20:$U$20,OFFSET(WatchbillMONTHLY!$A$20:$U$20,1,2))))=$A106,_xlfn.XLOOKUP(BA$2,WatchbillMONTHLY!$A$20:$U$20,OFFSET(WatchbillMONTHLY!$A$20:$U$20,1,2)),FALSE),TRUE,FALSE)),
IF(_xlfn.XLOOKUP(BA$2,WatchbillMONTHLY!$A$37:$U$37,OFFSET(WatchbillMONTHLY!$A$37:$U$37,1,2))=IF(_xlfn.XLOOKUP($A106,INDIRECT("_"&amp;_xlfn.XLOOKUP(BA$2,WatchbillMONTHLY!$A$37:$U$37,OFFSET(WatchbillMONTHLY!$A$37:$U$37,1,2))),INDIRECT("_"&amp;_xlfn.XLOOKUP(BA$2,WatchbillMONTHLY!$A$37:$U$37,OFFSET(WatchbillMONTHLY!$A$37:$U$37,1,2))))=$A106,_xlfn.XLOOKUP(BA$2,WatchbillMONTHLY!$A$37:$U$37,OFFSET(WatchbillMONTHLY!$A$37:$U$37,1,2)),FALSE),TRUE,FALSE)),
IF(_xlfn.XLOOKUP(BA$2,WatchbillMONTHLY!$A$54:$U$54,OFFSET(WatchbillMONTHLY!$A$54:$U$54,1,2))=IF(_xlfn.XLOOKUP($A106,INDIRECT("_"&amp;_xlfn.XLOOKUP(BA$2,WatchbillMONTHLY!$A$54:$U$54,OFFSET(WatchbillMONTHLY!$A$54:$U$54,1,2))),INDIRECT("_"&amp;_xlfn.XLOOKUP(BA$2,WatchbillMONTHLY!$A$54:$U$54,OFFSET(WatchbillMONTHLY!$A$54:$U$54,1,2))))=$A106,_xlfn.XLOOKUP(BA$2,WatchbillMONTHLY!$A$54:$U$54,OFFSET(WatchbillMONTHLY!$A$54:$U$54,1,2)),FALSE),TRUE,FALSE)),
IF(_xlfn.XLOOKUP(BA$2,WatchbillMONTHLY!$A$71:$U$71,OFFSET(WatchbillMONTHLY!$A$71:$U$71,1,2))=IF(_xlfn.XLOOKUP($A106,INDIRECT("_"&amp;_xlfn.XLOOKUP(BA$2,WatchbillMONTHLY!$A$71:$U$71,OFFSET(WatchbillMONTHLY!$A$71:$U$71,1,2))),INDIRECT("_"&amp;_xlfn.XLOOKUP(BA$2,WatchbillMONTHLY!$A$71:$U$71,OFFSET(WatchbillMONTHLY!$A$71:$U$71,1,2))))=$A106,_xlfn.XLOOKUP(BA$2,WatchbillMONTHLY!$A$71:$U$71,OFFSET(WatchbillMONTHLY!$A$71:$U$71,1,2)),FALSE),TRUE,FALSE)),
IF(_xlfn.XLOOKUP(BA$2,WatchbillMONTHLY!$A$88:$U$88,OFFSET(WatchbillMONTHLY!$A$88:$U$88,1,2))=IF(_xlfn.XLOOKUP($A106,INDIRECT("_"&amp;_xlfn.XLOOKUP(BA$2,WatchbillMONTHLY!$A$88:$U$88,OFFSET(WatchbillMONTHLY!$A$88:$U$88,1,2))),INDIRECT("_"&amp;_xlfn.XLOOKUP(BA$2,WatchbillMONTHLY!$A$88:$U$88,OFFSET(WatchbillMONTHLY!$A$88:$U$88,1,2))))=$A106,_xlfn.XLOOKUP(BA$2,WatchbillMONTHLY!$A$88:$U$88,OFFSET(WatchbillMONTHLY!$A$88:$U$88,1,2)),FALSE),TRUE,FALSE)),
FALSE),FALSE)</f>
        <v>0</v>
      </c>
      <c r="BB106" s="209" t="b" cm="1">
        <f t="array" aca="1" ref="BB106" ca="1">IF(AND($A106 &gt; 0, U106 &gt; 0,BB$2&lt;MiscFormulas!$A$5+1),
_xlfn.IFNA(
_xlfn.IFNA(
_xlfn.IFNA(
_xlfn.IFNA(
_xlfn.IFNA(
_xlfn.IFNA(
IF(_xlfn.XLOOKUP(BB$2,WatchbillMONTHLY!$A$3:$U$3,OFFSET(WatchbillMONTHLY!$A$3:$U$3,1,2))=IF(_xlfn.XLOOKUP($A106,INDIRECT("_"&amp;_xlfn.XLOOKUP(BB$2,WatchbillMONTHLY!$A$3:$U$3,OFFSET(WatchbillMONTHLY!$A$3:$U$3,1,2))),INDIRECT("_"&amp;_xlfn.XLOOKUP(BB$2,WatchbillMONTHLY!$A$3:$U$3,OFFSET(WatchbillMONTHLY!$A$3:$U$3,1,2))))=$A106,_xlfn.XLOOKUP(BB$2,WatchbillMONTHLY!$A$3:$U$3,OFFSET(WatchbillMONTHLY!$A$3:$U$3,1,2)),FALSE),TRUE,FALSE),
IF(_xlfn.XLOOKUP(BB$2,WatchbillMONTHLY!$A$20:$U$20,OFFSET(WatchbillMONTHLY!$A$20:$U$20,1,2))=IF(_xlfn.XLOOKUP($A106,INDIRECT("_"&amp;_xlfn.XLOOKUP(BB$2,WatchbillMONTHLY!$A$20:$U$20,OFFSET(WatchbillMONTHLY!$A$20:$U$20,1,2))),INDIRECT("_"&amp;_xlfn.XLOOKUP(BB$2,WatchbillMONTHLY!$A$20:$U$20,OFFSET(WatchbillMONTHLY!$A$20:$U$20,1,2))))=$A106,_xlfn.XLOOKUP(BB$2,WatchbillMONTHLY!$A$20:$U$20,OFFSET(WatchbillMONTHLY!$A$20:$U$20,1,2)),FALSE),TRUE,FALSE)),
IF(_xlfn.XLOOKUP(BB$2,WatchbillMONTHLY!$A$37:$U$37,OFFSET(WatchbillMONTHLY!$A$37:$U$37,1,2))=IF(_xlfn.XLOOKUP($A106,INDIRECT("_"&amp;_xlfn.XLOOKUP(BB$2,WatchbillMONTHLY!$A$37:$U$37,OFFSET(WatchbillMONTHLY!$A$37:$U$37,1,2))),INDIRECT("_"&amp;_xlfn.XLOOKUP(BB$2,WatchbillMONTHLY!$A$37:$U$37,OFFSET(WatchbillMONTHLY!$A$37:$U$37,1,2))))=$A106,_xlfn.XLOOKUP(BB$2,WatchbillMONTHLY!$A$37:$U$37,OFFSET(WatchbillMONTHLY!$A$37:$U$37,1,2)),FALSE),TRUE,FALSE)),
IF(_xlfn.XLOOKUP(BB$2,WatchbillMONTHLY!$A$54:$U$54,OFFSET(WatchbillMONTHLY!$A$54:$U$54,1,2))=IF(_xlfn.XLOOKUP($A106,INDIRECT("_"&amp;_xlfn.XLOOKUP(BB$2,WatchbillMONTHLY!$A$54:$U$54,OFFSET(WatchbillMONTHLY!$A$54:$U$54,1,2))),INDIRECT("_"&amp;_xlfn.XLOOKUP(BB$2,WatchbillMONTHLY!$A$54:$U$54,OFFSET(WatchbillMONTHLY!$A$54:$U$54,1,2))))=$A106,_xlfn.XLOOKUP(BB$2,WatchbillMONTHLY!$A$54:$U$54,OFFSET(WatchbillMONTHLY!$A$54:$U$54,1,2)),FALSE),TRUE,FALSE)),
IF(_xlfn.XLOOKUP(BB$2,WatchbillMONTHLY!$A$71:$U$71,OFFSET(WatchbillMONTHLY!$A$71:$U$71,1,2))=IF(_xlfn.XLOOKUP($A106,INDIRECT("_"&amp;_xlfn.XLOOKUP(BB$2,WatchbillMONTHLY!$A$71:$U$71,OFFSET(WatchbillMONTHLY!$A$71:$U$71,1,2))),INDIRECT("_"&amp;_xlfn.XLOOKUP(BB$2,WatchbillMONTHLY!$A$71:$U$71,OFFSET(WatchbillMONTHLY!$A$71:$U$71,1,2))))=$A106,_xlfn.XLOOKUP(BB$2,WatchbillMONTHLY!$A$71:$U$71,OFFSET(WatchbillMONTHLY!$A$71:$U$71,1,2)),FALSE),TRUE,FALSE)),
IF(_xlfn.XLOOKUP(BB$2,WatchbillMONTHLY!$A$88:$U$88,OFFSET(WatchbillMONTHLY!$A$88:$U$88,1,2))=IF(_xlfn.XLOOKUP($A106,INDIRECT("_"&amp;_xlfn.XLOOKUP(BB$2,WatchbillMONTHLY!$A$88:$U$88,OFFSET(WatchbillMONTHLY!$A$88:$U$88,1,2))),INDIRECT("_"&amp;_xlfn.XLOOKUP(BB$2,WatchbillMONTHLY!$A$88:$U$88,OFFSET(WatchbillMONTHLY!$A$88:$U$88,1,2))))=$A106,_xlfn.XLOOKUP(BB$2,WatchbillMONTHLY!$A$88:$U$88,OFFSET(WatchbillMONTHLY!$A$88:$U$88,1,2)),FALSE),TRUE,FALSE)),
FALSE),FALSE)</f>
        <v>0</v>
      </c>
      <c r="BC106" s="209" t="b" cm="1">
        <f t="array" aca="1" ref="BC106" ca="1">IF(AND($A106 &gt; 0, V106 &gt; 0,BC$2&lt;MiscFormulas!$A$5+1),
_xlfn.IFNA(
_xlfn.IFNA(
_xlfn.IFNA(
_xlfn.IFNA(
_xlfn.IFNA(
_xlfn.IFNA(
IF(_xlfn.XLOOKUP(BC$2,WatchbillMONTHLY!$A$3:$U$3,OFFSET(WatchbillMONTHLY!$A$3:$U$3,1,2))=IF(_xlfn.XLOOKUP($A106,INDIRECT("_"&amp;_xlfn.XLOOKUP(BC$2,WatchbillMONTHLY!$A$3:$U$3,OFFSET(WatchbillMONTHLY!$A$3:$U$3,1,2))),INDIRECT("_"&amp;_xlfn.XLOOKUP(BC$2,WatchbillMONTHLY!$A$3:$U$3,OFFSET(WatchbillMONTHLY!$A$3:$U$3,1,2))))=$A106,_xlfn.XLOOKUP(BC$2,WatchbillMONTHLY!$A$3:$U$3,OFFSET(WatchbillMONTHLY!$A$3:$U$3,1,2)),FALSE),TRUE,FALSE),
IF(_xlfn.XLOOKUP(BC$2,WatchbillMONTHLY!$A$20:$U$20,OFFSET(WatchbillMONTHLY!$A$20:$U$20,1,2))=IF(_xlfn.XLOOKUP($A106,INDIRECT("_"&amp;_xlfn.XLOOKUP(BC$2,WatchbillMONTHLY!$A$20:$U$20,OFFSET(WatchbillMONTHLY!$A$20:$U$20,1,2))),INDIRECT("_"&amp;_xlfn.XLOOKUP(BC$2,WatchbillMONTHLY!$A$20:$U$20,OFFSET(WatchbillMONTHLY!$A$20:$U$20,1,2))))=$A106,_xlfn.XLOOKUP(BC$2,WatchbillMONTHLY!$A$20:$U$20,OFFSET(WatchbillMONTHLY!$A$20:$U$20,1,2)),FALSE),TRUE,FALSE)),
IF(_xlfn.XLOOKUP(BC$2,WatchbillMONTHLY!$A$37:$U$37,OFFSET(WatchbillMONTHLY!$A$37:$U$37,1,2))=IF(_xlfn.XLOOKUP($A106,INDIRECT("_"&amp;_xlfn.XLOOKUP(BC$2,WatchbillMONTHLY!$A$37:$U$37,OFFSET(WatchbillMONTHLY!$A$37:$U$37,1,2))),INDIRECT("_"&amp;_xlfn.XLOOKUP(BC$2,WatchbillMONTHLY!$A$37:$U$37,OFFSET(WatchbillMONTHLY!$A$37:$U$37,1,2))))=$A106,_xlfn.XLOOKUP(BC$2,WatchbillMONTHLY!$A$37:$U$37,OFFSET(WatchbillMONTHLY!$A$37:$U$37,1,2)),FALSE),TRUE,FALSE)),
IF(_xlfn.XLOOKUP(BC$2,WatchbillMONTHLY!$A$54:$U$54,OFFSET(WatchbillMONTHLY!$A$54:$U$54,1,2))=IF(_xlfn.XLOOKUP($A106,INDIRECT("_"&amp;_xlfn.XLOOKUP(BC$2,WatchbillMONTHLY!$A$54:$U$54,OFFSET(WatchbillMONTHLY!$A$54:$U$54,1,2))),INDIRECT("_"&amp;_xlfn.XLOOKUP(BC$2,WatchbillMONTHLY!$A$54:$U$54,OFFSET(WatchbillMONTHLY!$A$54:$U$54,1,2))))=$A106,_xlfn.XLOOKUP(BC$2,WatchbillMONTHLY!$A$54:$U$54,OFFSET(WatchbillMONTHLY!$A$54:$U$54,1,2)),FALSE),TRUE,FALSE)),
IF(_xlfn.XLOOKUP(BC$2,WatchbillMONTHLY!$A$71:$U$71,OFFSET(WatchbillMONTHLY!$A$71:$U$71,1,2))=IF(_xlfn.XLOOKUP($A106,INDIRECT("_"&amp;_xlfn.XLOOKUP(BC$2,WatchbillMONTHLY!$A$71:$U$71,OFFSET(WatchbillMONTHLY!$A$71:$U$71,1,2))),INDIRECT("_"&amp;_xlfn.XLOOKUP(BC$2,WatchbillMONTHLY!$A$71:$U$71,OFFSET(WatchbillMONTHLY!$A$71:$U$71,1,2))))=$A106,_xlfn.XLOOKUP(BC$2,WatchbillMONTHLY!$A$71:$U$71,OFFSET(WatchbillMONTHLY!$A$71:$U$71,1,2)),FALSE),TRUE,FALSE)),
IF(_xlfn.XLOOKUP(BC$2,WatchbillMONTHLY!$A$88:$U$88,OFFSET(WatchbillMONTHLY!$A$88:$U$88,1,2))=IF(_xlfn.XLOOKUP($A106,INDIRECT("_"&amp;_xlfn.XLOOKUP(BC$2,WatchbillMONTHLY!$A$88:$U$88,OFFSET(WatchbillMONTHLY!$A$88:$U$88,1,2))),INDIRECT("_"&amp;_xlfn.XLOOKUP(BC$2,WatchbillMONTHLY!$A$88:$U$88,OFFSET(WatchbillMONTHLY!$A$88:$U$88,1,2))))=$A106,_xlfn.XLOOKUP(BC$2,WatchbillMONTHLY!$A$88:$U$88,OFFSET(WatchbillMONTHLY!$A$88:$U$88,1,2)),FALSE),TRUE,FALSE)),
FALSE),FALSE)</f>
        <v>0</v>
      </c>
      <c r="BD106" s="209" t="b" cm="1">
        <f t="array" aca="1" ref="BD106" ca="1">IF(AND($A106 &gt; 0, W106 &gt; 0,BD$2&lt;MiscFormulas!$A$5+1),
_xlfn.IFNA(
_xlfn.IFNA(
_xlfn.IFNA(
_xlfn.IFNA(
_xlfn.IFNA(
_xlfn.IFNA(
IF(_xlfn.XLOOKUP(BD$2,WatchbillMONTHLY!$A$3:$U$3,OFFSET(WatchbillMONTHLY!$A$3:$U$3,1,2))=IF(_xlfn.XLOOKUP($A106,INDIRECT("_"&amp;_xlfn.XLOOKUP(BD$2,WatchbillMONTHLY!$A$3:$U$3,OFFSET(WatchbillMONTHLY!$A$3:$U$3,1,2))),INDIRECT("_"&amp;_xlfn.XLOOKUP(BD$2,WatchbillMONTHLY!$A$3:$U$3,OFFSET(WatchbillMONTHLY!$A$3:$U$3,1,2))))=$A106,_xlfn.XLOOKUP(BD$2,WatchbillMONTHLY!$A$3:$U$3,OFFSET(WatchbillMONTHLY!$A$3:$U$3,1,2)),FALSE),TRUE,FALSE),
IF(_xlfn.XLOOKUP(BD$2,WatchbillMONTHLY!$A$20:$U$20,OFFSET(WatchbillMONTHLY!$A$20:$U$20,1,2))=IF(_xlfn.XLOOKUP($A106,INDIRECT("_"&amp;_xlfn.XLOOKUP(BD$2,WatchbillMONTHLY!$A$20:$U$20,OFFSET(WatchbillMONTHLY!$A$20:$U$20,1,2))),INDIRECT("_"&amp;_xlfn.XLOOKUP(BD$2,WatchbillMONTHLY!$A$20:$U$20,OFFSET(WatchbillMONTHLY!$A$20:$U$20,1,2))))=$A106,_xlfn.XLOOKUP(BD$2,WatchbillMONTHLY!$A$20:$U$20,OFFSET(WatchbillMONTHLY!$A$20:$U$20,1,2)),FALSE),TRUE,FALSE)),
IF(_xlfn.XLOOKUP(BD$2,WatchbillMONTHLY!$A$37:$U$37,OFFSET(WatchbillMONTHLY!$A$37:$U$37,1,2))=IF(_xlfn.XLOOKUP($A106,INDIRECT("_"&amp;_xlfn.XLOOKUP(BD$2,WatchbillMONTHLY!$A$37:$U$37,OFFSET(WatchbillMONTHLY!$A$37:$U$37,1,2))),INDIRECT("_"&amp;_xlfn.XLOOKUP(BD$2,WatchbillMONTHLY!$A$37:$U$37,OFFSET(WatchbillMONTHLY!$A$37:$U$37,1,2))))=$A106,_xlfn.XLOOKUP(BD$2,WatchbillMONTHLY!$A$37:$U$37,OFFSET(WatchbillMONTHLY!$A$37:$U$37,1,2)),FALSE),TRUE,FALSE)),
IF(_xlfn.XLOOKUP(BD$2,WatchbillMONTHLY!$A$54:$U$54,OFFSET(WatchbillMONTHLY!$A$54:$U$54,1,2))=IF(_xlfn.XLOOKUP($A106,INDIRECT("_"&amp;_xlfn.XLOOKUP(BD$2,WatchbillMONTHLY!$A$54:$U$54,OFFSET(WatchbillMONTHLY!$A$54:$U$54,1,2))),INDIRECT("_"&amp;_xlfn.XLOOKUP(BD$2,WatchbillMONTHLY!$A$54:$U$54,OFFSET(WatchbillMONTHLY!$A$54:$U$54,1,2))))=$A106,_xlfn.XLOOKUP(BD$2,WatchbillMONTHLY!$A$54:$U$54,OFFSET(WatchbillMONTHLY!$A$54:$U$54,1,2)),FALSE),TRUE,FALSE)),
IF(_xlfn.XLOOKUP(BD$2,WatchbillMONTHLY!$A$71:$U$71,OFFSET(WatchbillMONTHLY!$A$71:$U$71,1,2))=IF(_xlfn.XLOOKUP($A106,INDIRECT("_"&amp;_xlfn.XLOOKUP(BD$2,WatchbillMONTHLY!$A$71:$U$71,OFFSET(WatchbillMONTHLY!$A$71:$U$71,1,2))),INDIRECT("_"&amp;_xlfn.XLOOKUP(BD$2,WatchbillMONTHLY!$A$71:$U$71,OFFSET(WatchbillMONTHLY!$A$71:$U$71,1,2))))=$A106,_xlfn.XLOOKUP(BD$2,WatchbillMONTHLY!$A$71:$U$71,OFFSET(WatchbillMONTHLY!$A$71:$U$71,1,2)),FALSE),TRUE,FALSE)),
IF(_xlfn.XLOOKUP(BD$2,WatchbillMONTHLY!$A$88:$U$88,OFFSET(WatchbillMONTHLY!$A$88:$U$88,1,2))=IF(_xlfn.XLOOKUP($A106,INDIRECT("_"&amp;_xlfn.XLOOKUP(BD$2,WatchbillMONTHLY!$A$88:$U$88,OFFSET(WatchbillMONTHLY!$A$88:$U$88,1,2))),INDIRECT("_"&amp;_xlfn.XLOOKUP(BD$2,WatchbillMONTHLY!$A$88:$U$88,OFFSET(WatchbillMONTHLY!$A$88:$U$88,1,2))))=$A106,_xlfn.XLOOKUP(BD$2,WatchbillMONTHLY!$A$88:$U$88,OFFSET(WatchbillMONTHLY!$A$88:$U$88,1,2)),FALSE),TRUE,FALSE)),
FALSE),FALSE)</f>
        <v>0</v>
      </c>
      <c r="BE106" s="209" t="b" cm="1">
        <f t="array" aca="1" ref="BE106" ca="1">IF(AND($A106 &gt; 0, X106 &gt; 0,BE$2&lt;MiscFormulas!$A$5+1),
_xlfn.IFNA(
_xlfn.IFNA(
_xlfn.IFNA(
_xlfn.IFNA(
_xlfn.IFNA(
_xlfn.IFNA(
IF(_xlfn.XLOOKUP(BE$2,WatchbillMONTHLY!$A$3:$U$3,OFFSET(WatchbillMONTHLY!$A$3:$U$3,1,2))=IF(_xlfn.XLOOKUP($A106,INDIRECT("_"&amp;_xlfn.XLOOKUP(BE$2,WatchbillMONTHLY!$A$3:$U$3,OFFSET(WatchbillMONTHLY!$A$3:$U$3,1,2))),INDIRECT("_"&amp;_xlfn.XLOOKUP(BE$2,WatchbillMONTHLY!$A$3:$U$3,OFFSET(WatchbillMONTHLY!$A$3:$U$3,1,2))))=$A106,_xlfn.XLOOKUP(BE$2,WatchbillMONTHLY!$A$3:$U$3,OFFSET(WatchbillMONTHLY!$A$3:$U$3,1,2)),FALSE),TRUE,FALSE),
IF(_xlfn.XLOOKUP(BE$2,WatchbillMONTHLY!$A$20:$U$20,OFFSET(WatchbillMONTHLY!$A$20:$U$20,1,2))=IF(_xlfn.XLOOKUP($A106,INDIRECT("_"&amp;_xlfn.XLOOKUP(BE$2,WatchbillMONTHLY!$A$20:$U$20,OFFSET(WatchbillMONTHLY!$A$20:$U$20,1,2))),INDIRECT("_"&amp;_xlfn.XLOOKUP(BE$2,WatchbillMONTHLY!$A$20:$U$20,OFFSET(WatchbillMONTHLY!$A$20:$U$20,1,2))))=$A106,_xlfn.XLOOKUP(BE$2,WatchbillMONTHLY!$A$20:$U$20,OFFSET(WatchbillMONTHLY!$A$20:$U$20,1,2)),FALSE),TRUE,FALSE)),
IF(_xlfn.XLOOKUP(BE$2,WatchbillMONTHLY!$A$37:$U$37,OFFSET(WatchbillMONTHLY!$A$37:$U$37,1,2))=IF(_xlfn.XLOOKUP($A106,INDIRECT("_"&amp;_xlfn.XLOOKUP(BE$2,WatchbillMONTHLY!$A$37:$U$37,OFFSET(WatchbillMONTHLY!$A$37:$U$37,1,2))),INDIRECT("_"&amp;_xlfn.XLOOKUP(BE$2,WatchbillMONTHLY!$A$37:$U$37,OFFSET(WatchbillMONTHLY!$A$37:$U$37,1,2))))=$A106,_xlfn.XLOOKUP(BE$2,WatchbillMONTHLY!$A$37:$U$37,OFFSET(WatchbillMONTHLY!$A$37:$U$37,1,2)),FALSE),TRUE,FALSE)),
IF(_xlfn.XLOOKUP(BE$2,WatchbillMONTHLY!$A$54:$U$54,OFFSET(WatchbillMONTHLY!$A$54:$U$54,1,2))=IF(_xlfn.XLOOKUP($A106,INDIRECT("_"&amp;_xlfn.XLOOKUP(BE$2,WatchbillMONTHLY!$A$54:$U$54,OFFSET(WatchbillMONTHLY!$A$54:$U$54,1,2))),INDIRECT("_"&amp;_xlfn.XLOOKUP(BE$2,WatchbillMONTHLY!$A$54:$U$54,OFFSET(WatchbillMONTHLY!$A$54:$U$54,1,2))))=$A106,_xlfn.XLOOKUP(BE$2,WatchbillMONTHLY!$A$54:$U$54,OFFSET(WatchbillMONTHLY!$A$54:$U$54,1,2)),FALSE),TRUE,FALSE)),
IF(_xlfn.XLOOKUP(BE$2,WatchbillMONTHLY!$A$71:$U$71,OFFSET(WatchbillMONTHLY!$A$71:$U$71,1,2))=IF(_xlfn.XLOOKUP($A106,INDIRECT("_"&amp;_xlfn.XLOOKUP(BE$2,WatchbillMONTHLY!$A$71:$U$71,OFFSET(WatchbillMONTHLY!$A$71:$U$71,1,2))),INDIRECT("_"&amp;_xlfn.XLOOKUP(BE$2,WatchbillMONTHLY!$A$71:$U$71,OFFSET(WatchbillMONTHLY!$A$71:$U$71,1,2))))=$A106,_xlfn.XLOOKUP(BE$2,WatchbillMONTHLY!$A$71:$U$71,OFFSET(WatchbillMONTHLY!$A$71:$U$71,1,2)),FALSE),TRUE,FALSE)),
IF(_xlfn.XLOOKUP(BE$2,WatchbillMONTHLY!$A$88:$U$88,OFFSET(WatchbillMONTHLY!$A$88:$U$88,1,2))=IF(_xlfn.XLOOKUP($A106,INDIRECT("_"&amp;_xlfn.XLOOKUP(BE$2,WatchbillMONTHLY!$A$88:$U$88,OFFSET(WatchbillMONTHLY!$A$88:$U$88,1,2))),INDIRECT("_"&amp;_xlfn.XLOOKUP(BE$2,WatchbillMONTHLY!$A$88:$U$88,OFFSET(WatchbillMONTHLY!$A$88:$U$88,1,2))))=$A106,_xlfn.XLOOKUP(BE$2,WatchbillMONTHLY!$A$88:$U$88,OFFSET(WatchbillMONTHLY!$A$88:$U$88,1,2)),FALSE),TRUE,FALSE)),
FALSE),FALSE)</f>
        <v>0</v>
      </c>
      <c r="BF106" s="209" t="b" cm="1">
        <f t="array" aca="1" ref="BF106" ca="1">IF(AND($A106 &gt; 0, Y106 &gt; 0,BF$2&lt;MiscFormulas!$A$5+1),
_xlfn.IFNA(
_xlfn.IFNA(
_xlfn.IFNA(
_xlfn.IFNA(
_xlfn.IFNA(
_xlfn.IFNA(
IF(_xlfn.XLOOKUP(BF$2,WatchbillMONTHLY!$A$3:$U$3,OFFSET(WatchbillMONTHLY!$A$3:$U$3,1,2))=IF(_xlfn.XLOOKUP($A106,INDIRECT("_"&amp;_xlfn.XLOOKUP(BF$2,WatchbillMONTHLY!$A$3:$U$3,OFFSET(WatchbillMONTHLY!$A$3:$U$3,1,2))),INDIRECT("_"&amp;_xlfn.XLOOKUP(BF$2,WatchbillMONTHLY!$A$3:$U$3,OFFSET(WatchbillMONTHLY!$A$3:$U$3,1,2))))=$A106,_xlfn.XLOOKUP(BF$2,WatchbillMONTHLY!$A$3:$U$3,OFFSET(WatchbillMONTHLY!$A$3:$U$3,1,2)),FALSE),TRUE,FALSE),
IF(_xlfn.XLOOKUP(BF$2,WatchbillMONTHLY!$A$20:$U$20,OFFSET(WatchbillMONTHLY!$A$20:$U$20,1,2))=IF(_xlfn.XLOOKUP($A106,INDIRECT("_"&amp;_xlfn.XLOOKUP(BF$2,WatchbillMONTHLY!$A$20:$U$20,OFFSET(WatchbillMONTHLY!$A$20:$U$20,1,2))),INDIRECT("_"&amp;_xlfn.XLOOKUP(BF$2,WatchbillMONTHLY!$A$20:$U$20,OFFSET(WatchbillMONTHLY!$A$20:$U$20,1,2))))=$A106,_xlfn.XLOOKUP(BF$2,WatchbillMONTHLY!$A$20:$U$20,OFFSET(WatchbillMONTHLY!$A$20:$U$20,1,2)),FALSE),TRUE,FALSE)),
IF(_xlfn.XLOOKUP(BF$2,WatchbillMONTHLY!$A$37:$U$37,OFFSET(WatchbillMONTHLY!$A$37:$U$37,1,2))=IF(_xlfn.XLOOKUP($A106,INDIRECT("_"&amp;_xlfn.XLOOKUP(BF$2,WatchbillMONTHLY!$A$37:$U$37,OFFSET(WatchbillMONTHLY!$A$37:$U$37,1,2))),INDIRECT("_"&amp;_xlfn.XLOOKUP(BF$2,WatchbillMONTHLY!$A$37:$U$37,OFFSET(WatchbillMONTHLY!$A$37:$U$37,1,2))))=$A106,_xlfn.XLOOKUP(BF$2,WatchbillMONTHLY!$A$37:$U$37,OFFSET(WatchbillMONTHLY!$A$37:$U$37,1,2)),FALSE),TRUE,FALSE)),
IF(_xlfn.XLOOKUP(BF$2,WatchbillMONTHLY!$A$54:$U$54,OFFSET(WatchbillMONTHLY!$A$54:$U$54,1,2))=IF(_xlfn.XLOOKUP($A106,INDIRECT("_"&amp;_xlfn.XLOOKUP(BF$2,WatchbillMONTHLY!$A$54:$U$54,OFFSET(WatchbillMONTHLY!$A$54:$U$54,1,2))),INDIRECT("_"&amp;_xlfn.XLOOKUP(BF$2,WatchbillMONTHLY!$A$54:$U$54,OFFSET(WatchbillMONTHLY!$A$54:$U$54,1,2))))=$A106,_xlfn.XLOOKUP(BF$2,WatchbillMONTHLY!$A$54:$U$54,OFFSET(WatchbillMONTHLY!$A$54:$U$54,1,2)),FALSE),TRUE,FALSE)),
IF(_xlfn.XLOOKUP(BF$2,WatchbillMONTHLY!$A$71:$U$71,OFFSET(WatchbillMONTHLY!$A$71:$U$71,1,2))=IF(_xlfn.XLOOKUP($A106,INDIRECT("_"&amp;_xlfn.XLOOKUP(BF$2,WatchbillMONTHLY!$A$71:$U$71,OFFSET(WatchbillMONTHLY!$A$71:$U$71,1,2))),INDIRECT("_"&amp;_xlfn.XLOOKUP(BF$2,WatchbillMONTHLY!$A$71:$U$71,OFFSET(WatchbillMONTHLY!$A$71:$U$71,1,2))))=$A106,_xlfn.XLOOKUP(BF$2,WatchbillMONTHLY!$A$71:$U$71,OFFSET(WatchbillMONTHLY!$A$71:$U$71,1,2)),FALSE),TRUE,FALSE)),
IF(_xlfn.XLOOKUP(BF$2,WatchbillMONTHLY!$A$88:$U$88,OFFSET(WatchbillMONTHLY!$A$88:$U$88,1,2))=IF(_xlfn.XLOOKUP($A106,INDIRECT("_"&amp;_xlfn.XLOOKUP(BF$2,WatchbillMONTHLY!$A$88:$U$88,OFFSET(WatchbillMONTHLY!$A$88:$U$88,1,2))),INDIRECT("_"&amp;_xlfn.XLOOKUP(BF$2,WatchbillMONTHLY!$A$88:$U$88,OFFSET(WatchbillMONTHLY!$A$88:$U$88,1,2))))=$A106,_xlfn.XLOOKUP(BF$2,WatchbillMONTHLY!$A$88:$U$88,OFFSET(WatchbillMONTHLY!$A$88:$U$88,1,2)),FALSE),TRUE,FALSE)),
FALSE),FALSE)</f>
        <v>0</v>
      </c>
      <c r="BG106" s="209" t="b" cm="1">
        <f t="array" aca="1" ref="BG106" ca="1">IF(AND($A106 &gt; 0, Z106 &gt; 0,BG$2&lt;MiscFormulas!$A$5+1),
_xlfn.IFNA(
_xlfn.IFNA(
_xlfn.IFNA(
_xlfn.IFNA(
_xlfn.IFNA(
_xlfn.IFNA(
IF(_xlfn.XLOOKUP(BG$2,WatchbillMONTHLY!$A$3:$U$3,OFFSET(WatchbillMONTHLY!$A$3:$U$3,1,2))=IF(_xlfn.XLOOKUP($A106,INDIRECT("_"&amp;_xlfn.XLOOKUP(BG$2,WatchbillMONTHLY!$A$3:$U$3,OFFSET(WatchbillMONTHLY!$A$3:$U$3,1,2))),INDIRECT("_"&amp;_xlfn.XLOOKUP(BG$2,WatchbillMONTHLY!$A$3:$U$3,OFFSET(WatchbillMONTHLY!$A$3:$U$3,1,2))))=$A106,_xlfn.XLOOKUP(BG$2,WatchbillMONTHLY!$A$3:$U$3,OFFSET(WatchbillMONTHLY!$A$3:$U$3,1,2)),FALSE),TRUE,FALSE),
IF(_xlfn.XLOOKUP(BG$2,WatchbillMONTHLY!$A$20:$U$20,OFFSET(WatchbillMONTHLY!$A$20:$U$20,1,2))=IF(_xlfn.XLOOKUP($A106,INDIRECT("_"&amp;_xlfn.XLOOKUP(BG$2,WatchbillMONTHLY!$A$20:$U$20,OFFSET(WatchbillMONTHLY!$A$20:$U$20,1,2))),INDIRECT("_"&amp;_xlfn.XLOOKUP(BG$2,WatchbillMONTHLY!$A$20:$U$20,OFFSET(WatchbillMONTHLY!$A$20:$U$20,1,2))))=$A106,_xlfn.XLOOKUP(BG$2,WatchbillMONTHLY!$A$20:$U$20,OFFSET(WatchbillMONTHLY!$A$20:$U$20,1,2)),FALSE),TRUE,FALSE)),
IF(_xlfn.XLOOKUP(BG$2,WatchbillMONTHLY!$A$37:$U$37,OFFSET(WatchbillMONTHLY!$A$37:$U$37,1,2))=IF(_xlfn.XLOOKUP($A106,INDIRECT("_"&amp;_xlfn.XLOOKUP(BG$2,WatchbillMONTHLY!$A$37:$U$37,OFFSET(WatchbillMONTHLY!$A$37:$U$37,1,2))),INDIRECT("_"&amp;_xlfn.XLOOKUP(BG$2,WatchbillMONTHLY!$A$37:$U$37,OFFSET(WatchbillMONTHLY!$A$37:$U$37,1,2))))=$A106,_xlfn.XLOOKUP(BG$2,WatchbillMONTHLY!$A$37:$U$37,OFFSET(WatchbillMONTHLY!$A$37:$U$37,1,2)),FALSE),TRUE,FALSE)),
IF(_xlfn.XLOOKUP(BG$2,WatchbillMONTHLY!$A$54:$U$54,OFFSET(WatchbillMONTHLY!$A$54:$U$54,1,2))=IF(_xlfn.XLOOKUP($A106,INDIRECT("_"&amp;_xlfn.XLOOKUP(BG$2,WatchbillMONTHLY!$A$54:$U$54,OFFSET(WatchbillMONTHLY!$A$54:$U$54,1,2))),INDIRECT("_"&amp;_xlfn.XLOOKUP(BG$2,WatchbillMONTHLY!$A$54:$U$54,OFFSET(WatchbillMONTHLY!$A$54:$U$54,1,2))))=$A106,_xlfn.XLOOKUP(BG$2,WatchbillMONTHLY!$A$54:$U$54,OFFSET(WatchbillMONTHLY!$A$54:$U$54,1,2)),FALSE),TRUE,FALSE)),
IF(_xlfn.XLOOKUP(BG$2,WatchbillMONTHLY!$A$71:$U$71,OFFSET(WatchbillMONTHLY!$A$71:$U$71,1,2))=IF(_xlfn.XLOOKUP($A106,INDIRECT("_"&amp;_xlfn.XLOOKUP(BG$2,WatchbillMONTHLY!$A$71:$U$71,OFFSET(WatchbillMONTHLY!$A$71:$U$71,1,2))),INDIRECT("_"&amp;_xlfn.XLOOKUP(BG$2,WatchbillMONTHLY!$A$71:$U$71,OFFSET(WatchbillMONTHLY!$A$71:$U$71,1,2))))=$A106,_xlfn.XLOOKUP(BG$2,WatchbillMONTHLY!$A$71:$U$71,OFFSET(WatchbillMONTHLY!$A$71:$U$71,1,2)),FALSE),TRUE,FALSE)),
IF(_xlfn.XLOOKUP(BG$2,WatchbillMONTHLY!$A$88:$U$88,OFFSET(WatchbillMONTHLY!$A$88:$U$88,1,2))=IF(_xlfn.XLOOKUP($A106,INDIRECT("_"&amp;_xlfn.XLOOKUP(BG$2,WatchbillMONTHLY!$A$88:$U$88,OFFSET(WatchbillMONTHLY!$A$88:$U$88,1,2))),INDIRECT("_"&amp;_xlfn.XLOOKUP(BG$2,WatchbillMONTHLY!$A$88:$U$88,OFFSET(WatchbillMONTHLY!$A$88:$U$88,1,2))))=$A106,_xlfn.XLOOKUP(BG$2,WatchbillMONTHLY!$A$88:$U$88,OFFSET(WatchbillMONTHLY!$A$88:$U$88,1,2)),FALSE),TRUE,FALSE)),
FALSE),FALSE)</f>
        <v>0</v>
      </c>
      <c r="BH106" s="209" t="b" cm="1">
        <f t="array" aca="1" ref="BH106" ca="1">IF(AND($A106 &gt; 0, AA106 &gt; 0,BH$2&lt;MiscFormulas!$A$5+1),
_xlfn.IFNA(
_xlfn.IFNA(
_xlfn.IFNA(
_xlfn.IFNA(
_xlfn.IFNA(
_xlfn.IFNA(
IF(_xlfn.XLOOKUP(BH$2,WatchbillMONTHLY!$A$3:$U$3,OFFSET(WatchbillMONTHLY!$A$3:$U$3,1,2))=IF(_xlfn.XLOOKUP($A106,INDIRECT("_"&amp;_xlfn.XLOOKUP(BH$2,WatchbillMONTHLY!$A$3:$U$3,OFFSET(WatchbillMONTHLY!$A$3:$U$3,1,2))),INDIRECT("_"&amp;_xlfn.XLOOKUP(BH$2,WatchbillMONTHLY!$A$3:$U$3,OFFSET(WatchbillMONTHLY!$A$3:$U$3,1,2))))=$A106,_xlfn.XLOOKUP(BH$2,WatchbillMONTHLY!$A$3:$U$3,OFFSET(WatchbillMONTHLY!$A$3:$U$3,1,2)),FALSE),TRUE,FALSE),
IF(_xlfn.XLOOKUP(BH$2,WatchbillMONTHLY!$A$20:$U$20,OFFSET(WatchbillMONTHLY!$A$20:$U$20,1,2))=IF(_xlfn.XLOOKUP($A106,INDIRECT("_"&amp;_xlfn.XLOOKUP(BH$2,WatchbillMONTHLY!$A$20:$U$20,OFFSET(WatchbillMONTHLY!$A$20:$U$20,1,2))),INDIRECT("_"&amp;_xlfn.XLOOKUP(BH$2,WatchbillMONTHLY!$A$20:$U$20,OFFSET(WatchbillMONTHLY!$A$20:$U$20,1,2))))=$A106,_xlfn.XLOOKUP(BH$2,WatchbillMONTHLY!$A$20:$U$20,OFFSET(WatchbillMONTHLY!$A$20:$U$20,1,2)),FALSE),TRUE,FALSE)),
IF(_xlfn.XLOOKUP(BH$2,WatchbillMONTHLY!$A$37:$U$37,OFFSET(WatchbillMONTHLY!$A$37:$U$37,1,2))=IF(_xlfn.XLOOKUP($A106,INDIRECT("_"&amp;_xlfn.XLOOKUP(BH$2,WatchbillMONTHLY!$A$37:$U$37,OFFSET(WatchbillMONTHLY!$A$37:$U$37,1,2))),INDIRECT("_"&amp;_xlfn.XLOOKUP(BH$2,WatchbillMONTHLY!$A$37:$U$37,OFFSET(WatchbillMONTHLY!$A$37:$U$37,1,2))))=$A106,_xlfn.XLOOKUP(BH$2,WatchbillMONTHLY!$A$37:$U$37,OFFSET(WatchbillMONTHLY!$A$37:$U$37,1,2)),FALSE),TRUE,FALSE)),
IF(_xlfn.XLOOKUP(BH$2,WatchbillMONTHLY!$A$54:$U$54,OFFSET(WatchbillMONTHLY!$A$54:$U$54,1,2))=IF(_xlfn.XLOOKUP($A106,INDIRECT("_"&amp;_xlfn.XLOOKUP(BH$2,WatchbillMONTHLY!$A$54:$U$54,OFFSET(WatchbillMONTHLY!$A$54:$U$54,1,2))),INDIRECT("_"&amp;_xlfn.XLOOKUP(BH$2,WatchbillMONTHLY!$A$54:$U$54,OFFSET(WatchbillMONTHLY!$A$54:$U$54,1,2))))=$A106,_xlfn.XLOOKUP(BH$2,WatchbillMONTHLY!$A$54:$U$54,OFFSET(WatchbillMONTHLY!$A$54:$U$54,1,2)),FALSE),TRUE,FALSE)),
IF(_xlfn.XLOOKUP(BH$2,WatchbillMONTHLY!$A$71:$U$71,OFFSET(WatchbillMONTHLY!$A$71:$U$71,1,2))=IF(_xlfn.XLOOKUP($A106,INDIRECT("_"&amp;_xlfn.XLOOKUP(BH$2,WatchbillMONTHLY!$A$71:$U$71,OFFSET(WatchbillMONTHLY!$A$71:$U$71,1,2))),INDIRECT("_"&amp;_xlfn.XLOOKUP(BH$2,WatchbillMONTHLY!$A$71:$U$71,OFFSET(WatchbillMONTHLY!$A$71:$U$71,1,2))))=$A106,_xlfn.XLOOKUP(BH$2,WatchbillMONTHLY!$A$71:$U$71,OFFSET(WatchbillMONTHLY!$A$71:$U$71,1,2)),FALSE),TRUE,FALSE)),
IF(_xlfn.XLOOKUP(BH$2,WatchbillMONTHLY!$A$88:$U$88,OFFSET(WatchbillMONTHLY!$A$88:$U$88,1,2))=IF(_xlfn.XLOOKUP($A106,INDIRECT("_"&amp;_xlfn.XLOOKUP(BH$2,WatchbillMONTHLY!$A$88:$U$88,OFFSET(WatchbillMONTHLY!$A$88:$U$88,1,2))),INDIRECT("_"&amp;_xlfn.XLOOKUP(BH$2,WatchbillMONTHLY!$A$88:$U$88,OFFSET(WatchbillMONTHLY!$A$88:$U$88,1,2))))=$A106,_xlfn.XLOOKUP(BH$2,WatchbillMONTHLY!$A$88:$U$88,OFFSET(WatchbillMONTHLY!$A$88:$U$88,1,2)),FALSE),TRUE,FALSE)),
FALSE),FALSE)</f>
        <v>0</v>
      </c>
      <c r="BI106" s="209" t="b" cm="1">
        <f t="array" aca="1" ref="BI106" ca="1">IF(AND($A106 &gt; 0, AB106 &gt; 0,BI$2&lt;MiscFormulas!$A$5+1),
_xlfn.IFNA(
_xlfn.IFNA(
_xlfn.IFNA(
_xlfn.IFNA(
_xlfn.IFNA(
_xlfn.IFNA(
IF(_xlfn.XLOOKUP(BI$2,WatchbillMONTHLY!$A$3:$U$3,OFFSET(WatchbillMONTHLY!$A$3:$U$3,1,2))=IF(_xlfn.XLOOKUP($A106,INDIRECT("_"&amp;_xlfn.XLOOKUP(BI$2,WatchbillMONTHLY!$A$3:$U$3,OFFSET(WatchbillMONTHLY!$A$3:$U$3,1,2))),INDIRECT("_"&amp;_xlfn.XLOOKUP(BI$2,WatchbillMONTHLY!$A$3:$U$3,OFFSET(WatchbillMONTHLY!$A$3:$U$3,1,2))))=$A106,_xlfn.XLOOKUP(BI$2,WatchbillMONTHLY!$A$3:$U$3,OFFSET(WatchbillMONTHLY!$A$3:$U$3,1,2)),FALSE),TRUE,FALSE),
IF(_xlfn.XLOOKUP(BI$2,WatchbillMONTHLY!$A$20:$U$20,OFFSET(WatchbillMONTHLY!$A$20:$U$20,1,2))=IF(_xlfn.XLOOKUP($A106,INDIRECT("_"&amp;_xlfn.XLOOKUP(BI$2,WatchbillMONTHLY!$A$20:$U$20,OFFSET(WatchbillMONTHLY!$A$20:$U$20,1,2))),INDIRECT("_"&amp;_xlfn.XLOOKUP(BI$2,WatchbillMONTHLY!$A$20:$U$20,OFFSET(WatchbillMONTHLY!$A$20:$U$20,1,2))))=$A106,_xlfn.XLOOKUP(BI$2,WatchbillMONTHLY!$A$20:$U$20,OFFSET(WatchbillMONTHLY!$A$20:$U$20,1,2)),FALSE),TRUE,FALSE)),
IF(_xlfn.XLOOKUP(BI$2,WatchbillMONTHLY!$A$37:$U$37,OFFSET(WatchbillMONTHLY!$A$37:$U$37,1,2))=IF(_xlfn.XLOOKUP($A106,INDIRECT("_"&amp;_xlfn.XLOOKUP(BI$2,WatchbillMONTHLY!$A$37:$U$37,OFFSET(WatchbillMONTHLY!$A$37:$U$37,1,2))),INDIRECT("_"&amp;_xlfn.XLOOKUP(BI$2,WatchbillMONTHLY!$A$37:$U$37,OFFSET(WatchbillMONTHLY!$A$37:$U$37,1,2))))=$A106,_xlfn.XLOOKUP(BI$2,WatchbillMONTHLY!$A$37:$U$37,OFFSET(WatchbillMONTHLY!$A$37:$U$37,1,2)),FALSE),TRUE,FALSE)),
IF(_xlfn.XLOOKUP(BI$2,WatchbillMONTHLY!$A$54:$U$54,OFFSET(WatchbillMONTHLY!$A$54:$U$54,1,2))=IF(_xlfn.XLOOKUP($A106,INDIRECT("_"&amp;_xlfn.XLOOKUP(BI$2,WatchbillMONTHLY!$A$54:$U$54,OFFSET(WatchbillMONTHLY!$A$54:$U$54,1,2))),INDIRECT("_"&amp;_xlfn.XLOOKUP(BI$2,WatchbillMONTHLY!$A$54:$U$54,OFFSET(WatchbillMONTHLY!$A$54:$U$54,1,2))))=$A106,_xlfn.XLOOKUP(BI$2,WatchbillMONTHLY!$A$54:$U$54,OFFSET(WatchbillMONTHLY!$A$54:$U$54,1,2)),FALSE),TRUE,FALSE)),
IF(_xlfn.XLOOKUP(BI$2,WatchbillMONTHLY!$A$71:$U$71,OFFSET(WatchbillMONTHLY!$A$71:$U$71,1,2))=IF(_xlfn.XLOOKUP($A106,INDIRECT("_"&amp;_xlfn.XLOOKUP(BI$2,WatchbillMONTHLY!$A$71:$U$71,OFFSET(WatchbillMONTHLY!$A$71:$U$71,1,2))),INDIRECT("_"&amp;_xlfn.XLOOKUP(BI$2,WatchbillMONTHLY!$A$71:$U$71,OFFSET(WatchbillMONTHLY!$A$71:$U$71,1,2))))=$A106,_xlfn.XLOOKUP(BI$2,WatchbillMONTHLY!$A$71:$U$71,OFFSET(WatchbillMONTHLY!$A$71:$U$71,1,2)),FALSE),TRUE,FALSE)),
IF(_xlfn.XLOOKUP(BI$2,WatchbillMONTHLY!$A$88:$U$88,OFFSET(WatchbillMONTHLY!$A$88:$U$88,1,2))=IF(_xlfn.XLOOKUP($A106,INDIRECT("_"&amp;_xlfn.XLOOKUP(BI$2,WatchbillMONTHLY!$A$88:$U$88,OFFSET(WatchbillMONTHLY!$A$88:$U$88,1,2))),INDIRECT("_"&amp;_xlfn.XLOOKUP(BI$2,WatchbillMONTHLY!$A$88:$U$88,OFFSET(WatchbillMONTHLY!$A$88:$U$88,1,2))))=$A106,_xlfn.XLOOKUP(BI$2,WatchbillMONTHLY!$A$88:$U$88,OFFSET(WatchbillMONTHLY!$A$88:$U$88,1,2)),FALSE),TRUE,FALSE)),
FALSE),FALSE)</f>
        <v>0</v>
      </c>
      <c r="BJ106" s="209" t="b" cm="1">
        <f t="array" aca="1" ref="BJ106" ca="1">IF(AND($A106 &gt; 0, AC106 &gt; 0,BJ$2&lt;MiscFormulas!$A$5+1),
_xlfn.IFNA(
_xlfn.IFNA(
_xlfn.IFNA(
_xlfn.IFNA(
_xlfn.IFNA(
_xlfn.IFNA(
IF(_xlfn.XLOOKUP(BJ$2,WatchbillMONTHLY!$A$3:$U$3,OFFSET(WatchbillMONTHLY!$A$3:$U$3,1,2))=IF(_xlfn.XLOOKUP($A106,INDIRECT("_"&amp;_xlfn.XLOOKUP(BJ$2,WatchbillMONTHLY!$A$3:$U$3,OFFSET(WatchbillMONTHLY!$A$3:$U$3,1,2))),INDIRECT("_"&amp;_xlfn.XLOOKUP(BJ$2,WatchbillMONTHLY!$A$3:$U$3,OFFSET(WatchbillMONTHLY!$A$3:$U$3,1,2))))=$A106,_xlfn.XLOOKUP(BJ$2,WatchbillMONTHLY!$A$3:$U$3,OFFSET(WatchbillMONTHLY!$A$3:$U$3,1,2)),FALSE),TRUE,FALSE),
IF(_xlfn.XLOOKUP(BJ$2,WatchbillMONTHLY!$A$20:$U$20,OFFSET(WatchbillMONTHLY!$A$20:$U$20,1,2))=IF(_xlfn.XLOOKUP($A106,INDIRECT("_"&amp;_xlfn.XLOOKUP(BJ$2,WatchbillMONTHLY!$A$20:$U$20,OFFSET(WatchbillMONTHLY!$A$20:$U$20,1,2))),INDIRECT("_"&amp;_xlfn.XLOOKUP(BJ$2,WatchbillMONTHLY!$A$20:$U$20,OFFSET(WatchbillMONTHLY!$A$20:$U$20,1,2))))=$A106,_xlfn.XLOOKUP(BJ$2,WatchbillMONTHLY!$A$20:$U$20,OFFSET(WatchbillMONTHLY!$A$20:$U$20,1,2)),FALSE),TRUE,FALSE)),
IF(_xlfn.XLOOKUP(BJ$2,WatchbillMONTHLY!$A$37:$U$37,OFFSET(WatchbillMONTHLY!$A$37:$U$37,1,2))=IF(_xlfn.XLOOKUP($A106,INDIRECT("_"&amp;_xlfn.XLOOKUP(BJ$2,WatchbillMONTHLY!$A$37:$U$37,OFFSET(WatchbillMONTHLY!$A$37:$U$37,1,2))),INDIRECT("_"&amp;_xlfn.XLOOKUP(BJ$2,WatchbillMONTHLY!$A$37:$U$37,OFFSET(WatchbillMONTHLY!$A$37:$U$37,1,2))))=$A106,_xlfn.XLOOKUP(BJ$2,WatchbillMONTHLY!$A$37:$U$37,OFFSET(WatchbillMONTHLY!$A$37:$U$37,1,2)),FALSE),TRUE,FALSE)),
IF(_xlfn.XLOOKUP(BJ$2,WatchbillMONTHLY!$A$54:$U$54,OFFSET(WatchbillMONTHLY!$A$54:$U$54,1,2))=IF(_xlfn.XLOOKUP($A106,INDIRECT("_"&amp;_xlfn.XLOOKUP(BJ$2,WatchbillMONTHLY!$A$54:$U$54,OFFSET(WatchbillMONTHLY!$A$54:$U$54,1,2))),INDIRECT("_"&amp;_xlfn.XLOOKUP(BJ$2,WatchbillMONTHLY!$A$54:$U$54,OFFSET(WatchbillMONTHLY!$A$54:$U$54,1,2))))=$A106,_xlfn.XLOOKUP(BJ$2,WatchbillMONTHLY!$A$54:$U$54,OFFSET(WatchbillMONTHLY!$A$54:$U$54,1,2)),FALSE),TRUE,FALSE)),
IF(_xlfn.XLOOKUP(BJ$2,WatchbillMONTHLY!$A$71:$U$71,OFFSET(WatchbillMONTHLY!$A$71:$U$71,1,2))=IF(_xlfn.XLOOKUP($A106,INDIRECT("_"&amp;_xlfn.XLOOKUP(BJ$2,WatchbillMONTHLY!$A$71:$U$71,OFFSET(WatchbillMONTHLY!$A$71:$U$71,1,2))),INDIRECT("_"&amp;_xlfn.XLOOKUP(BJ$2,WatchbillMONTHLY!$A$71:$U$71,OFFSET(WatchbillMONTHLY!$A$71:$U$71,1,2))))=$A106,_xlfn.XLOOKUP(BJ$2,WatchbillMONTHLY!$A$71:$U$71,OFFSET(WatchbillMONTHLY!$A$71:$U$71,1,2)),FALSE),TRUE,FALSE)),
IF(_xlfn.XLOOKUP(BJ$2,WatchbillMONTHLY!$A$88:$U$88,OFFSET(WatchbillMONTHLY!$A$88:$U$88,1,2))=IF(_xlfn.XLOOKUP($A106,INDIRECT("_"&amp;_xlfn.XLOOKUP(BJ$2,WatchbillMONTHLY!$A$88:$U$88,OFFSET(WatchbillMONTHLY!$A$88:$U$88,1,2))),INDIRECT("_"&amp;_xlfn.XLOOKUP(BJ$2,WatchbillMONTHLY!$A$88:$U$88,OFFSET(WatchbillMONTHLY!$A$88:$U$88,1,2))))=$A106,_xlfn.XLOOKUP(BJ$2,WatchbillMONTHLY!$A$88:$U$88,OFFSET(WatchbillMONTHLY!$A$88:$U$88,1,2)),FALSE),TRUE,FALSE)),
FALSE),FALSE)</f>
        <v>0</v>
      </c>
      <c r="BK106" s="209" t="b" cm="1">
        <f t="array" aca="1" ref="BK106" ca="1">IF(AND($A106 &gt; 0, AD106 &gt; 0,BK$2&lt;MiscFormulas!$A$5+1),
_xlfn.IFNA(
_xlfn.IFNA(
_xlfn.IFNA(
_xlfn.IFNA(
_xlfn.IFNA(
_xlfn.IFNA(
IF(_xlfn.XLOOKUP(BK$2,WatchbillMONTHLY!$A$3:$U$3,OFFSET(WatchbillMONTHLY!$A$3:$U$3,1,2))=IF(_xlfn.XLOOKUP($A106,INDIRECT("_"&amp;_xlfn.XLOOKUP(BK$2,WatchbillMONTHLY!$A$3:$U$3,OFFSET(WatchbillMONTHLY!$A$3:$U$3,1,2))),INDIRECT("_"&amp;_xlfn.XLOOKUP(BK$2,WatchbillMONTHLY!$A$3:$U$3,OFFSET(WatchbillMONTHLY!$A$3:$U$3,1,2))))=$A106,_xlfn.XLOOKUP(BK$2,WatchbillMONTHLY!$A$3:$U$3,OFFSET(WatchbillMONTHLY!$A$3:$U$3,1,2)),FALSE),TRUE,FALSE),
IF(_xlfn.XLOOKUP(BK$2,WatchbillMONTHLY!$A$20:$U$20,OFFSET(WatchbillMONTHLY!$A$20:$U$20,1,2))=IF(_xlfn.XLOOKUP($A106,INDIRECT("_"&amp;_xlfn.XLOOKUP(BK$2,WatchbillMONTHLY!$A$20:$U$20,OFFSET(WatchbillMONTHLY!$A$20:$U$20,1,2))),INDIRECT("_"&amp;_xlfn.XLOOKUP(BK$2,WatchbillMONTHLY!$A$20:$U$20,OFFSET(WatchbillMONTHLY!$A$20:$U$20,1,2))))=$A106,_xlfn.XLOOKUP(BK$2,WatchbillMONTHLY!$A$20:$U$20,OFFSET(WatchbillMONTHLY!$A$20:$U$20,1,2)),FALSE),TRUE,FALSE)),
IF(_xlfn.XLOOKUP(BK$2,WatchbillMONTHLY!$A$37:$U$37,OFFSET(WatchbillMONTHLY!$A$37:$U$37,1,2))=IF(_xlfn.XLOOKUP($A106,INDIRECT("_"&amp;_xlfn.XLOOKUP(BK$2,WatchbillMONTHLY!$A$37:$U$37,OFFSET(WatchbillMONTHLY!$A$37:$U$37,1,2))),INDIRECT("_"&amp;_xlfn.XLOOKUP(BK$2,WatchbillMONTHLY!$A$37:$U$37,OFFSET(WatchbillMONTHLY!$A$37:$U$37,1,2))))=$A106,_xlfn.XLOOKUP(BK$2,WatchbillMONTHLY!$A$37:$U$37,OFFSET(WatchbillMONTHLY!$A$37:$U$37,1,2)),FALSE),TRUE,FALSE)),
IF(_xlfn.XLOOKUP(BK$2,WatchbillMONTHLY!$A$54:$U$54,OFFSET(WatchbillMONTHLY!$A$54:$U$54,1,2))=IF(_xlfn.XLOOKUP($A106,INDIRECT("_"&amp;_xlfn.XLOOKUP(BK$2,WatchbillMONTHLY!$A$54:$U$54,OFFSET(WatchbillMONTHLY!$A$54:$U$54,1,2))),INDIRECT("_"&amp;_xlfn.XLOOKUP(BK$2,WatchbillMONTHLY!$A$54:$U$54,OFFSET(WatchbillMONTHLY!$A$54:$U$54,1,2))))=$A106,_xlfn.XLOOKUP(BK$2,WatchbillMONTHLY!$A$54:$U$54,OFFSET(WatchbillMONTHLY!$A$54:$U$54,1,2)),FALSE),TRUE,FALSE)),
IF(_xlfn.XLOOKUP(BK$2,WatchbillMONTHLY!$A$71:$U$71,OFFSET(WatchbillMONTHLY!$A$71:$U$71,1,2))=IF(_xlfn.XLOOKUP($A106,INDIRECT("_"&amp;_xlfn.XLOOKUP(BK$2,WatchbillMONTHLY!$A$71:$U$71,OFFSET(WatchbillMONTHLY!$A$71:$U$71,1,2))),INDIRECT("_"&amp;_xlfn.XLOOKUP(BK$2,WatchbillMONTHLY!$A$71:$U$71,OFFSET(WatchbillMONTHLY!$A$71:$U$71,1,2))))=$A106,_xlfn.XLOOKUP(BK$2,WatchbillMONTHLY!$A$71:$U$71,OFFSET(WatchbillMONTHLY!$A$71:$U$71,1,2)),FALSE),TRUE,FALSE)),
IF(_xlfn.XLOOKUP(BK$2,WatchbillMONTHLY!$A$88:$U$88,OFFSET(WatchbillMONTHLY!$A$88:$U$88,1,2))=IF(_xlfn.XLOOKUP($A106,INDIRECT("_"&amp;_xlfn.XLOOKUP(BK$2,WatchbillMONTHLY!$A$88:$U$88,OFFSET(WatchbillMONTHLY!$A$88:$U$88,1,2))),INDIRECT("_"&amp;_xlfn.XLOOKUP(BK$2,WatchbillMONTHLY!$A$88:$U$88,OFFSET(WatchbillMONTHLY!$A$88:$U$88,1,2))))=$A106,_xlfn.XLOOKUP(BK$2,WatchbillMONTHLY!$A$88:$U$88,OFFSET(WatchbillMONTHLY!$A$88:$U$88,1,2)),FALSE),TRUE,FALSE)),
FALSE),FALSE)</f>
        <v>0</v>
      </c>
      <c r="BL106" s="209" t="b" cm="1">
        <f t="array" aca="1" ref="BL106" ca="1">IF(AND($A106 &gt; 0, AE106 &gt; 0,BL$2&lt;MiscFormulas!$A$5+1),
_xlfn.IFNA(
_xlfn.IFNA(
_xlfn.IFNA(
_xlfn.IFNA(
_xlfn.IFNA(
_xlfn.IFNA(
IF(_xlfn.XLOOKUP(BL$2,WatchbillMONTHLY!$A$3:$U$3,OFFSET(WatchbillMONTHLY!$A$3:$U$3,1,2))=IF(_xlfn.XLOOKUP($A106,INDIRECT("_"&amp;_xlfn.XLOOKUP(BL$2,WatchbillMONTHLY!$A$3:$U$3,OFFSET(WatchbillMONTHLY!$A$3:$U$3,1,2))),INDIRECT("_"&amp;_xlfn.XLOOKUP(BL$2,WatchbillMONTHLY!$A$3:$U$3,OFFSET(WatchbillMONTHLY!$A$3:$U$3,1,2))))=$A106,_xlfn.XLOOKUP(BL$2,WatchbillMONTHLY!$A$3:$U$3,OFFSET(WatchbillMONTHLY!$A$3:$U$3,1,2)),FALSE),TRUE,FALSE),
IF(_xlfn.XLOOKUP(BL$2,WatchbillMONTHLY!$A$20:$U$20,OFFSET(WatchbillMONTHLY!$A$20:$U$20,1,2))=IF(_xlfn.XLOOKUP($A106,INDIRECT("_"&amp;_xlfn.XLOOKUP(BL$2,WatchbillMONTHLY!$A$20:$U$20,OFFSET(WatchbillMONTHLY!$A$20:$U$20,1,2))),INDIRECT("_"&amp;_xlfn.XLOOKUP(BL$2,WatchbillMONTHLY!$A$20:$U$20,OFFSET(WatchbillMONTHLY!$A$20:$U$20,1,2))))=$A106,_xlfn.XLOOKUP(BL$2,WatchbillMONTHLY!$A$20:$U$20,OFFSET(WatchbillMONTHLY!$A$20:$U$20,1,2)),FALSE),TRUE,FALSE)),
IF(_xlfn.XLOOKUP(BL$2,WatchbillMONTHLY!$A$37:$U$37,OFFSET(WatchbillMONTHLY!$A$37:$U$37,1,2))=IF(_xlfn.XLOOKUP($A106,INDIRECT("_"&amp;_xlfn.XLOOKUP(BL$2,WatchbillMONTHLY!$A$37:$U$37,OFFSET(WatchbillMONTHLY!$A$37:$U$37,1,2))),INDIRECT("_"&amp;_xlfn.XLOOKUP(BL$2,WatchbillMONTHLY!$A$37:$U$37,OFFSET(WatchbillMONTHLY!$A$37:$U$37,1,2))))=$A106,_xlfn.XLOOKUP(BL$2,WatchbillMONTHLY!$A$37:$U$37,OFFSET(WatchbillMONTHLY!$A$37:$U$37,1,2)),FALSE),TRUE,FALSE)),
IF(_xlfn.XLOOKUP(BL$2,WatchbillMONTHLY!$A$54:$U$54,OFFSET(WatchbillMONTHLY!$A$54:$U$54,1,2))=IF(_xlfn.XLOOKUP($A106,INDIRECT("_"&amp;_xlfn.XLOOKUP(BL$2,WatchbillMONTHLY!$A$54:$U$54,OFFSET(WatchbillMONTHLY!$A$54:$U$54,1,2))),INDIRECT("_"&amp;_xlfn.XLOOKUP(BL$2,WatchbillMONTHLY!$A$54:$U$54,OFFSET(WatchbillMONTHLY!$A$54:$U$54,1,2))))=$A106,_xlfn.XLOOKUP(BL$2,WatchbillMONTHLY!$A$54:$U$54,OFFSET(WatchbillMONTHLY!$A$54:$U$54,1,2)),FALSE),TRUE,FALSE)),
IF(_xlfn.XLOOKUP(BL$2,WatchbillMONTHLY!$A$71:$U$71,OFFSET(WatchbillMONTHLY!$A$71:$U$71,1,2))=IF(_xlfn.XLOOKUP($A106,INDIRECT("_"&amp;_xlfn.XLOOKUP(BL$2,WatchbillMONTHLY!$A$71:$U$71,OFFSET(WatchbillMONTHLY!$A$71:$U$71,1,2))),INDIRECT("_"&amp;_xlfn.XLOOKUP(BL$2,WatchbillMONTHLY!$A$71:$U$71,OFFSET(WatchbillMONTHLY!$A$71:$U$71,1,2))))=$A106,_xlfn.XLOOKUP(BL$2,WatchbillMONTHLY!$A$71:$U$71,OFFSET(WatchbillMONTHLY!$A$71:$U$71,1,2)),FALSE),TRUE,FALSE)),
IF(_xlfn.XLOOKUP(BL$2,WatchbillMONTHLY!$A$88:$U$88,OFFSET(WatchbillMONTHLY!$A$88:$U$88,1,2))=IF(_xlfn.XLOOKUP($A106,INDIRECT("_"&amp;_xlfn.XLOOKUP(BL$2,WatchbillMONTHLY!$A$88:$U$88,OFFSET(WatchbillMONTHLY!$A$88:$U$88,1,2))),INDIRECT("_"&amp;_xlfn.XLOOKUP(BL$2,WatchbillMONTHLY!$A$88:$U$88,OFFSET(WatchbillMONTHLY!$A$88:$U$88,1,2))))=$A106,_xlfn.XLOOKUP(BL$2,WatchbillMONTHLY!$A$88:$U$88,OFFSET(WatchbillMONTHLY!$A$88:$U$88,1,2)),FALSE),TRUE,FALSE)),
FALSE),FALSE)</f>
        <v>0</v>
      </c>
      <c r="BM106" s="209" t="b" cm="1">
        <f t="array" aca="1" ref="BM106" ca="1">IF(AND($A106 &gt; 0, AF106 &gt; 0,BM$2&lt;MiscFormulas!$A$5+1),
_xlfn.IFNA(
_xlfn.IFNA(
_xlfn.IFNA(
_xlfn.IFNA(
_xlfn.IFNA(
_xlfn.IFNA(
IF(_xlfn.XLOOKUP(BM$2,WatchbillMONTHLY!$A$3:$U$3,OFFSET(WatchbillMONTHLY!$A$3:$U$3,1,2))=IF(_xlfn.XLOOKUP($A106,INDIRECT("_"&amp;_xlfn.XLOOKUP(BM$2,WatchbillMONTHLY!$A$3:$U$3,OFFSET(WatchbillMONTHLY!$A$3:$U$3,1,2))),INDIRECT("_"&amp;_xlfn.XLOOKUP(BM$2,WatchbillMONTHLY!$A$3:$U$3,OFFSET(WatchbillMONTHLY!$A$3:$U$3,1,2))))=$A106,_xlfn.XLOOKUP(BM$2,WatchbillMONTHLY!$A$3:$U$3,OFFSET(WatchbillMONTHLY!$A$3:$U$3,1,2)),FALSE),TRUE,FALSE),
IF(_xlfn.XLOOKUP(BM$2,WatchbillMONTHLY!$A$20:$U$20,OFFSET(WatchbillMONTHLY!$A$20:$U$20,1,2))=IF(_xlfn.XLOOKUP($A106,INDIRECT("_"&amp;_xlfn.XLOOKUP(BM$2,WatchbillMONTHLY!$A$20:$U$20,OFFSET(WatchbillMONTHLY!$A$20:$U$20,1,2))),INDIRECT("_"&amp;_xlfn.XLOOKUP(BM$2,WatchbillMONTHLY!$A$20:$U$20,OFFSET(WatchbillMONTHLY!$A$20:$U$20,1,2))))=$A106,_xlfn.XLOOKUP(BM$2,WatchbillMONTHLY!$A$20:$U$20,OFFSET(WatchbillMONTHLY!$A$20:$U$20,1,2)),FALSE),TRUE,FALSE)),
IF(_xlfn.XLOOKUP(BM$2,WatchbillMONTHLY!$A$37:$U$37,OFFSET(WatchbillMONTHLY!$A$37:$U$37,1,2))=IF(_xlfn.XLOOKUP($A106,INDIRECT("_"&amp;_xlfn.XLOOKUP(BM$2,WatchbillMONTHLY!$A$37:$U$37,OFFSET(WatchbillMONTHLY!$A$37:$U$37,1,2))),INDIRECT("_"&amp;_xlfn.XLOOKUP(BM$2,WatchbillMONTHLY!$A$37:$U$37,OFFSET(WatchbillMONTHLY!$A$37:$U$37,1,2))))=$A106,_xlfn.XLOOKUP(BM$2,WatchbillMONTHLY!$A$37:$U$37,OFFSET(WatchbillMONTHLY!$A$37:$U$37,1,2)),FALSE),TRUE,FALSE)),
IF(_xlfn.XLOOKUP(BM$2,WatchbillMONTHLY!$A$54:$U$54,OFFSET(WatchbillMONTHLY!$A$54:$U$54,1,2))=IF(_xlfn.XLOOKUP($A106,INDIRECT("_"&amp;_xlfn.XLOOKUP(BM$2,WatchbillMONTHLY!$A$54:$U$54,OFFSET(WatchbillMONTHLY!$A$54:$U$54,1,2))),INDIRECT("_"&amp;_xlfn.XLOOKUP(BM$2,WatchbillMONTHLY!$A$54:$U$54,OFFSET(WatchbillMONTHLY!$A$54:$U$54,1,2))))=$A106,_xlfn.XLOOKUP(BM$2,WatchbillMONTHLY!$A$54:$U$54,OFFSET(WatchbillMONTHLY!$A$54:$U$54,1,2)),FALSE),TRUE,FALSE)),
IF(_xlfn.XLOOKUP(BM$2,WatchbillMONTHLY!$A$71:$U$71,OFFSET(WatchbillMONTHLY!$A$71:$U$71,1,2))=IF(_xlfn.XLOOKUP($A106,INDIRECT("_"&amp;_xlfn.XLOOKUP(BM$2,WatchbillMONTHLY!$A$71:$U$71,OFFSET(WatchbillMONTHLY!$A$71:$U$71,1,2))),INDIRECT("_"&amp;_xlfn.XLOOKUP(BM$2,WatchbillMONTHLY!$A$71:$U$71,OFFSET(WatchbillMONTHLY!$A$71:$U$71,1,2))))=$A106,_xlfn.XLOOKUP(BM$2,WatchbillMONTHLY!$A$71:$U$71,OFFSET(WatchbillMONTHLY!$A$71:$U$71,1,2)),FALSE),TRUE,FALSE)),
IF(_xlfn.XLOOKUP(BM$2,WatchbillMONTHLY!$A$88:$U$88,OFFSET(WatchbillMONTHLY!$A$88:$U$88,1,2))=IF(_xlfn.XLOOKUP($A106,INDIRECT("_"&amp;_xlfn.XLOOKUP(BM$2,WatchbillMONTHLY!$A$88:$U$88,OFFSET(WatchbillMONTHLY!$A$88:$U$88,1,2))),INDIRECT("_"&amp;_xlfn.XLOOKUP(BM$2,WatchbillMONTHLY!$A$88:$U$88,OFFSET(WatchbillMONTHLY!$A$88:$U$88,1,2))))=$A106,_xlfn.XLOOKUP(BM$2,WatchbillMONTHLY!$A$88:$U$88,OFFSET(WatchbillMONTHLY!$A$88:$U$88,1,2)),FALSE),TRUE,FALSE)),
FALSE),FALSE)</f>
        <v>0</v>
      </c>
      <c r="BN106" s="209" t="b" cm="1">
        <f t="array" aca="1" ref="BN106" ca="1">IF(AND($A106 &gt; 0, AG106 &gt; 0,BN$2&lt;MiscFormulas!$A$5+1),
_xlfn.IFNA(
_xlfn.IFNA(
_xlfn.IFNA(
_xlfn.IFNA(
_xlfn.IFNA(
_xlfn.IFNA(
IF(_xlfn.XLOOKUP(BN$2,WatchbillMONTHLY!$A$3:$U$3,OFFSET(WatchbillMONTHLY!$A$3:$U$3,1,2))=IF(_xlfn.XLOOKUP($A106,INDIRECT("_"&amp;_xlfn.XLOOKUP(BN$2,WatchbillMONTHLY!$A$3:$U$3,OFFSET(WatchbillMONTHLY!$A$3:$U$3,1,2))),INDIRECT("_"&amp;_xlfn.XLOOKUP(BN$2,WatchbillMONTHLY!$A$3:$U$3,OFFSET(WatchbillMONTHLY!$A$3:$U$3,1,2))))=$A106,_xlfn.XLOOKUP(BN$2,WatchbillMONTHLY!$A$3:$U$3,OFFSET(WatchbillMONTHLY!$A$3:$U$3,1,2)),FALSE),TRUE,FALSE),
IF(_xlfn.XLOOKUP(BN$2,WatchbillMONTHLY!$A$20:$U$20,OFFSET(WatchbillMONTHLY!$A$20:$U$20,1,2))=IF(_xlfn.XLOOKUP($A106,INDIRECT("_"&amp;_xlfn.XLOOKUP(BN$2,WatchbillMONTHLY!$A$20:$U$20,OFFSET(WatchbillMONTHLY!$A$20:$U$20,1,2))),INDIRECT("_"&amp;_xlfn.XLOOKUP(BN$2,WatchbillMONTHLY!$A$20:$U$20,OFFSET(WatchbillMONTHLY!$A$20:$U$20,1,2))))=$A106,_xlfn.XLOOKUP(BN$2,WatchbillMONTHLY!$A$20:$U$20,OFFSET(WatchbillMONTHLY!$A$20:$U$20,1,2)),FALSE),TRUE,FALSE)),
IF(_xlfn.XLOOKUP(BN$2,WatchbillMONTHLY!$A$37:$U$37,OFFSET(WatchbillMONTHLY!$A$37:$U$37,1,2))=IF(_xlfn.XLOOKUP($A106,INDIRECT("_"&amp;_xlfn.XLOOKUP(BN$2,WatchbillMONTHLY!$A$37:$U$37,OFFSET(WatchbillMONTHLY!$A$37:$U$37,1,2))),INDIRECT("_"&amp;_xlfn.XLOOKUP(BN$2,WatchbillMONTHLY!$A$37:$U$37,OFFSET(WatchbillMONTHLY!$A$37:$U$37,1,2))))=$A106,_xlfn.XLOOKUP(BN$2,WatchbillMONTHLY!$A$37:$U$37,OFFSET(WatchbillMONTHLY!$A$37:$U$37,1,2)),FALSE),TRUE,FALSE)),
IF(_xlfn.XLOOKUP(BN$2,WatchbillMONTHLY!$A$54:$U$54,OFFSET(WatchbillMONTHLY!$A$54:$U$54,1,2))=IF(_xlfn.XLOOKUP($A106,INDIRECT("_"&amp;_xlfn.XLOOKUP(BN$2,WatchbillMONTHLY!$A$54:$U$54,OFFSET(WatchbillMONTHLY!$A$54:$U$54,1,2))),INDIRECT("_"&amp;_xlfn.XLOOKUP(BN$2,WatchbillMONTHLY!$A$54:$U$54,OFFSET(WatchbillMONTHLY!$A$54:$U$54,1,2))))=$A106,_xlfn.XLOOKUP(BN$2,WatchbillMONTHLY!$A$54:$U$54,OFFSET(WatchbillMONTHLY!$A$54:$U$54,1,2)),FALSE),TRUE,FALSE)),
IF(_xlfn.XLOOKUP(BN$2,WatchbillMONTHLY!$A$71:$U$71,OFFSET(WatchbillMONTHLY!$A$71:$U$71,1,2))=IF(_xlfn.XLOOKUP($A106,INDIRECT("_"&amp;_xlfn.XLOOKUP(BN$2,WatchbillMONTHLY!$A$71:$U$71,OFFSET(WatchbillMONTHLY!$A$71:$U$71,1,2))),INDIRECT("_"&amp;_xlfn.XLOOKUP(BN$2,WatchbillMONTHLY!$A$71:$U$71,OFFSET(WatchbillMONTHLY!$A$71:$U$71,1,2))))=$A106,_xlfn.XLOOKUP(BN$2,WatchbillMONTHLY!$A$71:$U$71,OFFSET(WatchbillMONTHLY!$A$71:$U$71,1,2)),FALSE),TRUE,FALSE)),
IF(_xlfn.XLOOKUP(BN$2,WatchbillMONTHLY!$A$88:$U$88,OFFSET(WatchbillMONTHLY!$A$88:$U$88,1,2))=IF(_xlfn.XLOOKUP($A106,INDIRECT("_"&amp;_xlfn.XLOOKUP(BN$2,WatchbillMONTHLY!$A$88:$U$88,OFFSET(WatchbillMONTHLY!$A$88:$U$88,1,2))),INDIRECT("_"&amp;_xlfn.XLOOKUP(BN$2,WatchbillMONTHLY!$A$88:$U$88,OFFSET(WatchbillMONTHLY!$A$88:$U$88,1,2))))=$A106,_xlfn.XLOOKUP(BN$2,WatchbillMONTHLY!$A$88:$U$88,OFFSET(WatchbillMONTHLY!$A$88:$U$88,1,2)),FALSE),TRUE,FALSE)),
FALSE),FALSE)</f>
        <v>0</v>
      </c>
      <c r="BO106" s="209"/>
      <c r="BP106" s="210"/>
    </row>
    <row r="107" spans="1:68" x14ac:dyDescent="0.35">
      <c r="A107" t="str">
        <v>EX12 Sassy, K.</v>
      </c>
      <c r="B107" s="215" t="str">
        <v>EX12 Sassy, Kitty</v>
      </c>
      <c r="C107" s="191"/>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c r="Z107" s="235"/>
      <c r="AA107" s="235"/>
      <c r="AB107" s="235"/>
      <c r="AC107" s="235"/>
      <c r="AD107" s="235"/>
      <c r="AE107" s="235"/>
      <c r="AF107" s="235"/>
      <c r="AG107" s="235"/>
      <c r="AH107" s="192"/>
      <c r="AI107" s="209"/>
      <c r="AJ107" s="209" t="str" cm="1">
        <f t="array" aca="1" ref="AJ107" ca="1">IF(OR(AK107:BN107=TRUE),$A107&amp;" :  ","")&amp;_xlfn.TEXTJOIN(" | ",TRUE,IF(AK107:BN107=TRUE,$AK$2:$BN$2,""))</f>
        <v/>
      </c>
      <c r="AK107" s="209" t="b" cm="1">
        <f t="array" aca="1" ref="AK107" ca="1">IF(AND($A107 &gt; 0, D107 &gt; 0,AK$2&lt;MiscFormulas!$A$5+1),
_xlfn.IFNA(
_xlfn.IFNA(
_xlfn.IFNA(
_xlfn.IFNA(
_xlfn.IFNA(
_xlfn.IFNA(
IF(_xlfn.XLOOKUP(AK$2,WatchbillMONTHLY!$A$3:$U$3,OFFSET(WatchbillMONTHLY!$A$3:$U$3,1,2))=IF(_xlfn.XLOOKUP($A107,INDIRECT("_"&amp;_xlfn.XLOOKUP(AK$2,WatchbillMONTHLY!$A$3:$U$3,OFFSET(WatchbillMONTHLY!$A$3:$U$3,1,2))),INDIRECT("_"&amp;_xlfn.XLOOKUP(AK$2,WatchbillMONTHLY!$A$3:$U$3,OFFSET(WatchbillMONTHLY!$A$3:$U$3,1,2))))=$A107,_xlfn.XLOOKUP(AK$2,WatchbillMONTHLY!$A$3:$U$3,OFFSET(WatchbillMONTHLY!$A$3:$U$3,1,2)),FALSE),TRUE,FALSE),
IF(_xlfn.XLOOKUP(AK$2,WatchbillMONTHLY!$A$20:$U$20,OFFSET(WatchbillMONTHLY!$A$20:$U$20,1,2))=IF(_xlfn.XLOOKUP($A107,INDIRECT("_"&amp;_xlfn.XLOOKUP(AK$2,WatchbillMONTHLY!$A$20:$U$20,OFFSET(WatchbillMONTHLY!$A$20:$U$20,1,2))),INDIRECT("_"&amp;_xlfn.XLOOKUP(AK$2,WatchbillMONTHLY!$A$20:$U$20,OFFSET(WatchbillMONTHLY!$A$20:$U$20,1,2))))=$A107,_xlfn.XLOOKUP(AK$2,WatchbillMONTHLY!$A$20:$U$20,OFFSET(WatchbillMONTHLY!$A$20:$U$20,1,2)),FALSE),TRUE,FALSE)),
IF(_xlfn.XLOOKUP(AK$2,WatchbillMONTHLY!$A$37:$U$37,OFFSET(WatchbillMONTHLY!$A$37:$U$37,1,2))=IF(_xlfn.XLOOKUP($A107,INDIRECT("_"&amp;_xlfn.XLOOKUP(AK$2,WatchbillMONTHLY!$A$37:$U$37,OFFSET(WatchbillMONTHLY!$A$37:$U$37,1,2))),INDIRECT("_"&amp;_xlfn.XLOOKUP(AK$2,WatchbillMONTHLY!$A$37:$U$37,OFFSET(WatchbillMONTHLY!$A$37:$U$37,1,2))))=$A107,_xlfn.XLOOKUP(AK$2,WatchbillMONTHLY!$A$37:$U$37,OFFSET(WatchbillMONTHLY!$A$37:$U$37,1,2)),FALSE),TRUE,FALSE)),
IF(_xlfn.XLOOKUP(AK$2,WatchbillMONTHLY!$A$54:$U$54,OFFSET(WatchbillMONTHLY!$A$54:$U$54,1,2))=IF(_xlfn.XLOOKUP($A107,INDIRECT("_"&amp;_xlfn.XLOOKUP(AK$2,WatchbillMONTHLY!$A$54:$U$54,OFFSET(WatchbillMONTHLY!$A$54:$U$54,1,2))),INDIRECT("_"&amp;_xlfn.XLOOKUP(AK$2,WatchbillMONTHLY!$A$54:$U$54,OFFSET(WatchbillMONTHLY!$A$54:$U$54,1,2))))=$A107,_xlfn.XLOOKUP(AK$2,WatchbillMONTHLY!$A$54:$U$54,OFFSET(WatchbillMONTHLY!$A$54:$U$54,1,2)),FALSE),TRUE,FALSE)),
IF(_xlfn.XLOOKUP(AK$2,WatchbillMONTHLY!$A$71:$U$71,OFFSET(WatchbillMONTHLY!$A$71:$U$71,1,2))=IF(_xlfn.XLOOKUP($A107,INDIRECT("_"&amp;_xlfn.XLOOKUP(AK$2,WatchbillMONTHLY!$A$71:$U$71,OFFSET(WatchbillMONTHLY!$A$71:$U$71,1,2))),INDIRECT("_"&amp;_xlfn.XLOOKUP(AK$2,WatchbillMONTHLY!$A$71:$U$71,OFFSET(WatchbillMONTHLY!$A$71:$U$71,1,2))))=$A107,_xlfn.XLOOKUP(AK$2,WatchbillMONTHLY!$A$71:$U$71,OFFSET(WatchbillMONTHLY!$A$71:$U$71,1,2)),FALSE),TRUE,FALSE)),
IF(_xlfn.XLOOKUP(AK$2,WatchbillMONTHLY!$A$88:$U$88,OFFSET(WatchbillMONTHLY!$A$88:$U$88,1,2))=IF(_xlfn.XLOOKUP($A107,INDIRECT("_"&amp;_xlfn.XLOOKUP(AK$2,WatchbillMONTHLY!$A$88:$U$88,OFFSET(WatchbillMONTHLY!$A$88:$U$88,1,2))),INDIRECT("_"&amp;_xlfn.XLOOKUP(AK$2,WatchbillMONTHLY!$A$88:$U$88,OFFSET(WatchbillMONTHLY!$A$88:$U$88,1,2))))=$A107,_xlfn.XLOOKUP(AK$2,WatchbillMONTHLY!$A$88:$U$88,OFFSET(WatchbillMONTHLY!$A$88:$U$88,1,2)),FALSE),TRUE,FALSE)),
FALSE),FALSE)</f>
        <v>0</v>
      </c>
      <c r="AL107" s="209" t="b" cm="1">
        <f t="array" aca="1" ref="AL107" ca="1">IF(AND($A107 &gt; 0, E107 &gt; 0,AL$2&lt;MiscFormulas!$A$5+1),
_xlfn.IFNA(
_xlfn.IFNA(
_xlfn.IFNA(
_xlfn.IFNA(
_xlfn.IFNA(
_xlfn.IFNA(
IF(_xlfn.XLOOKUP(AL$2,WatchbillMONTHLY!$A$3:$U$3,OFFSET(WatchbillMONTHLY!$A$3:$U$3,1,2))=IF(_xlfn.XLOOKUP($A107,INDIRECT("_"&amp;_xlfn.XLOOKUP(AL$2,WatchbillMONTHLY!$A$3:$U$3,OFFSET(WatchbillMONTHLY!$A$3:$U$3,1,2))),INDIRECT("_"&amp;_xlfn.XLOOKUP(AL$2,WatchbillMONTHLY!$A$3:$U$3,OFFSET(WatchbillMONTHLY!$A$3:$U$3,1,2))))=$A107,_xlfn.XLOOKUP(AL$2,WatchbillMONTHLY!$A$3:$U$3,OFFSET(WatchbillMONTHLY!$A$3:$U$3,1,2)),FALSE),TRUE,FALSE),
IF(_xlfn.XLOOKUP(AL$2,WatchbillMONTHLY!$A$20:$U$20,OFFSET(WatchbillMONTHLY!$A$20:$U$20,1,2))=IF(_xlfn.XLOOKUP($A107,INDIRECT("_"&amp;_xlfn.XLOOKUP(AL$2,WatchbillMONTHLY!$A$20:$U$20,OFFSET(WatchbillMONTHLY!$A$20:$U$20,1,2))),INDIRECT("_"&amp;_xlfn.XLOOKUP(AL$2,WatchbillMONTHLY!$A$20:$U$20,OFFSET(WatchbillMONTHLY!$A$20:$U$20,1,2))))=$A107,_xlfn.XLOOKUP(AL$2,WatchbillMONTHLY!$A$20:$U$20,OFFSET(WatchbillMONTHLY!$A$20:$U$20,1,2)),FALSE),TRUE,FALSE)),
IF(_xlfn.XLOOKUP(AL$2,WatchbillMONTHLY!$A$37:$U$37,OFFSET(WatchbillMONTHLY!$A$37:$U$37,1,2))=IF(_xlfn.XLOOKUP($A107,INDIRECT("_"&amp;_xlfn.XLOOKUP(AL$2,WatchbillMONTHLY!$A$37:$U$37,OFFSET(WatchbillMONTHLY!$A$37:$U$37,1,2))),INDIRECT("_"&amp;_xlfn.XLOOKUP(AL$2,WatchbillMONTHLY!$A$37:$U$37,OFFSET(WatchbillMONTHLY!$A$37:$U$37,1,2))))=$A107,_xlfn.XLOOKUP(AL$2,WatchbillMONTHLY!$A$37:$U$37,OFFSET(WatchbillMONTHLY!$A$37:$U$37,1,2)),FALSE),TRUE,FALSE)),
IF(_xlfn.XLOOKUP(AL$2,WatchbillMONTHLY!$A$54:$U$54,OFFSET(WatchbillMONTHLY!$A$54:$U$54,1,2))=IF(_xlfn.XLOOKUP($A107,INDIRECT("_"&amp;_xlfn.XLOOKUP(AL$2,WatchbillMONTHLY!$A$54:$U$54,OFFSET(WatchbillMONTHLY!$A$54:$U$54,1,2))),INDIRECT("_"&amp;_xlfn.XLOOKUP(AL$2,WatchbillMONTHLY!$A$54:$U$54,OFFSET(WatchbillMONTHLY!$A$54:$U$54,1,2))))=$A107,_xlfn.XLOOKUP(AL$2,WatchbillMONTHLY!$A$54:$U$54,OFFSET(WatchbillMONTHLY!$A$54:$U$54,1,2)),FALSE),TRUE,FALSE)),
IF(_xlfn.XLOOKUP(AL$2,WatchbillMONTHLY!$A$71:$U$71,OFFSET(WatchbillMONTHLY!$A$71:$U$71,1,2))=IF(_xlfn.XLOOKUP($A107,INDIRECT("_"&amp;_xlfn.XLOOKUP(AL$2,WatchbillMONTHLY!$A$71:$U$71,OFFSET(WatchbillMONTHLY!$A$71:$U$71,1,2))),INDIRECT("_"&amp;_xlfn.XLOOKUP(AL$2,WatchbillMONTHLY!$A$71:$U$71,OFFSET(WatchbillMONTHLY!$A$71:$U$71,1,2))))=$A107,_xlfn.XLOOKUP(AL$2,WatchbillMONTHLY!$A$71:$U$71,OFFSET(WatchbillMONTHLY!$A$71:$U$71,1,2)),FALSE),TRUE,FALSE)),
IF(_xlfn.XLOOKUP(AL$2,WatchbillMONTHLY!$A$88:$U$88,OFFSET(WatchbillMONTHLY!$A$88:$U$88,1,2))=IF(_xlfn.XLOOKUP($A107,INDIRECT("_"&amp;_xlfn.XLOOKUP(AL$2,WatchbillMONTHLY!$A$88:$U$88,OFFSET(WatchbillMONTHLY!$A$88:$U$88,1,2))),INDIRECT("_"&amp;_xlfn.XLOOKUP(AL$2,WatchbillMONTHLY!$A$88:$U$88,OFFSET(WatchbillMONTHLY!$A$88:$U$88,1,2))))=$A107,_xlfn.XLOOKUP(AL$2,WatchbillMONTHLY!$A$88:$U$88,OFFSET(WatchbillMONTHLY!$A$88:$U$88,1,2)),FALSE),TRUE,FALSE)),
FALSE),FALSE)</f>
        <v>0</v>
      </c>
      <c r="AM107" s="209" t="b" cm="1">
        <f t="array" aca="1" ref="AM107" ca="1">IF(AND($A107 &gt; 0, F107 &gt; 0,AM$2&lt;MiscFormulas!$A$5+1),
_xlfn.IFNA(
_xlfn.IFNA(
_xlfn.IFNA(
_xlfn.IFNA(
_xlfn.IFNA(
_xlfn.IFNA(
IF(_xlfn.XLOOKUP(AM$2,WatchbillMONTHLY!$A$3:$U$3,OFFSET(WatchbillMONTHLY!$A$3:$U$3,1,2))=IF(_xlfn.XLOOKUP($A107,INDIRECT("_"&amp;_xlfn.XLOOKUP(AM$2,WatchbillMONTHLY!$A$3:$U$3,OFFSET(WatchbillMONTHLY!$A$3:$U$3,1,2))),INDIRECT("_"&amp;_xlfn.XLOOKUP(AM$2,WatchbillMONTHLY!$A$3:$U$3,OFFSET(WatchbillMONTHLY!$A$3:$U$3,1,2))))=$A107,_xlfn.XLOOKUP(AM$2,WatchbillMONTHLY!$A$3:$U$3,OFFSET(WatchbillMONTHLY!$A$3:$U$3,1,2)),FALSE),TRUE,FALSE),
IF(_xlfn.XLOOKUP(AM$2,WatchbillMONTHLY!$A$20:$U$20,OFFSET(WatchbillMONTHLY!$A$20:$U$20,1,2))=IF(_xlfn.XLOOKUP($A107,INDIRECT("_"&amp;_xlfn.XLOOKUP(AM$2,WatchbillMONTHLY!$A$20:$U$20,OFFSET(WatchbillMONTHLY!$A$20:$U$20,1,2))),INDIRECT("_"&amp;_xlfn.XLOOKUP(AM$2,WatchbillMONTHLY!$A$20:$U$20,OFFSET(WatchbillMONTHLY!$A$20:$U$20,1,2))))=$A107,_xlfn.XLOOKUP(AM$2,WatchbillMONTHLY!$A$20:$U$20,OFFSET(WatchbillMONTHLY!$A$20:$U$20,1,2)),FALSE),TRUE,FALSE)),
IF(_xlfn.XLOOKUP(AM$2,WatchbillMONTHLY!$A$37:$U$37,OFFSET(WatchbillMONTHLY!$A$37:$U$37,1,2))=IF(_xlfn.XLOOKUP($A107,INDIRECT("_"&amp;_xlfn.XLOOKUP(AM$2,WatchbillMONTHLY!$A$37:$U$37,OFFSET(WatchbillMONTHLY!$A$37:$U$37,1,2))),INDIRECT("_"&amp;_xlfn.XLOOKUP(AM$2,WatchbillMONTHLY!$A$37:$U$37,OFFSET(WatchbillMONTHLY!$A$37:$U$37,1,2))))=$A107,_xlfn.XLOOKUP(AM$2,WatchbillMONTHLY!$A$37:$U$37,OFFSET(WatchbillMONTHLY!$A$37:$U$37,1,2)),FALSE),TRUE,FALSE)),
IF(_xlfn.XLOOKUP(AM$2,WatchbillMONTHLY!$A$54:$U$54,OFFSET(WatchbillMONTHLY!$A$54:$U$54,1,2))=IF(_xlfn.XLOOKUP($A107,INDIRECT("_"&amp;_xlfn.XLOOKUP(AM$2,WatchbillMONTHLY!$A$54:$U$54,OFFSET(WatchbillMONTHLY!$A$54:$U$54,1,2))),INDIRECT("_"&amp;_xlfn.XLOOKUP(AM$2,WatchbillMONTHLY!$A$54:$U$54,OFFSET(WatchbillMONTHLY!$A$54:$U$54,1,2))))=$A107,_xlfn.XLOOKUP(AM$2,WatchbillMONTHLY!$A$54:$U$54,OFFSET(WatchbillMONTHLY!$A$54:$U$54,1,2)),FALSE),TRUE,FALSE)),
IF(_xlfn.XLOOKUP(AM$2,WatchbillMONTHLY!$A$71:$U$71,OFFSET(WatchbillMONTHLY!$A$71:$U$71,1,2))=IF(_xlfn.XLOOKUP($A107,INDIRECT("_"&amp;_xlfn.XLOOKUP(AM$2,WatchbillMONTHLY!$A$71:$U$71,OFFSET(WatchbillMONTHLY!$A$71:$U$71,1,2))),INDIRECT("_"&amp;_xlfn.XLOOKUP(AM$2,WatchbillMONTHLY!$A$71:$U$71,OFFSET(WatchbillMONTHLY!$A$71:$U$71,1,2))))=$A107,_xlfn.XLOOKUP(AM$2,WatchbillMONTHLY!$A$71:$U$71,OFFSET(WatchbillMONTHLY!$A$71:$U$71,1,2)),FALSE),TRUE,FALSE)),
IF(_xlfn.XLOOKUP(AM$2,WatchbillMONTHLY!$A$88:$U$88,OFFSET(WatchbillMONTHLY!$A$88:$U$88,1,2))=IF(_xlfn.XLOOKUP($A107,INDIRECT("_"&amp;_xlfn.XLOOKUP(AM$2,WatchbillMONTHLY!$A$88:$U$88,OFFSET(WatchbillMONTHLY!$A$88:$U$88,1,2))),INDIRECT("_"&amp;_xlfn.XLOOKUP(AM$2,WatchbillMONTHLY!$A$88:$U$88,OFFSET(WatchbillMONTHLY!$A$88:$U$88,1,2))))=$A107,_xlfn.XLOOKUP(AM$2,WatchbillMONTHLY!$A$88:$U$88,OFFSET(WatchbillMONTHLY!$A$88:$U$88,1,2)),FALSE),TRUE,FALSE)),
FALSE),FALSE)</f>
        <v>0</v>
      </c>
      <c r="AN107" s="209" t="b" cm="1">
        <f t="array" aca="1" ref="AN107" ca="1">IF(AND($A107 &gt; 0, G107 &gt; 0,AN$2&lt;MiscFormulas!$A$5+1),
_xlfn.IFNA(
_xlfn.IFNA(
_xlfn.IFNA(
_xlfn.IFNA(
_xlfn.IFNA(
_xlfn.IFNA(
IF(_xlfn.XLOOKUP(AN$2,WatchbillMONTHLY!$A$3:$U$3,OFFSET(WatchbillMONTHLY!$A$3:$U$3,1,2))=IF(_xlfn.XLOOKUP($A107,INDIRECT("_"&amp;_xlfn.XLOOKUP(AN$2,WatchbillMONTHLY!$A$3:$U$3,OFFSET(WatchbillMONTHLY!$A$3:$U$3,1,2))),INDIRECT("_"&amp;_xlfn.XLOOKUP(AN$2,WatchbillMONTHLY!$A$3:$U$3,OFFSET(WatchbillMONTHLY!$A$3:$U$3,1,2))))=$A107,_xlfn.XLOOKUP(AN$2,WatchbillMONTHLY!$A$3:$U$3,OFFSET(WatchbillMONTHLY!$A$3:$U$3,1,2)),FALSE),TRUE,FALSE),
IF(_xlfn.XLOOKUP(AN$2,WatchbillMONTHLY!$A$20:$U$20,OFFSET(WatchbillMONTHLY!$A$20:$U$20,1,2))=IF(_xlfn.XLOOKUP($A107,INDIRECT("_"&amp;_xlfn.XLOOKUP(AN$2,WatchbillMONTHLY!$A$20:$U$20,OFFSET(WatchbillMONTHLY!$A$20:$U$20,1,2))),INDIRECT("_"&amp;_xlfn.XLOOKUP(AN$2,WatchbillMONTHLY!$A$20:$U$20,OFFSET(WatchbillMONTHLY!$A$20:$U$20,1,2))))=$A107,_xlfn.XLOOKUP(AN$2,WatchbillMONTHLY!$A$20:$U$20,OFFSET(WatchbillMONTHLY!$A$20:$U$20,1,2)),FALSE),TRUE,FALSE)),
IF(_xlfn.XLOOKUP(AN$2,WatchbillMONTHLY!$A$37:$U$37,OFFSET(WatchbillMONTHLY!$A$37:$U$37,1,2))=IF(_xlfn.XLOOKUP($A107,INDIRECT("_"&amp;_xlfn.XLOOKUP(AN$2,WatchbillMONTHLY!$A$37:$U$37,OFFSET(WatchbillMONTHLY!$A$37:$U$37,1,2))),INDIRECT("_"&amp;_xlfn.XLOOKUP(AN$2,WatchbillMONTHLY!$A$37:$U$37,OFFSET(WatchbillMONTHLY!$A$37:$U$37,1,2))))=$A107,_xlfn.XLOOKUP(AN$2,WatchbillMONTHLY!$A$37:$U$37,OFFSET(WatchbillMONTHLY!$A$37:$U$37,1,2)),FALSE),TRUE,FALSE)),
IF(_xlfn.XLOOKUP(AN$2,WatchbillMONTHLY!$A$54:$U$54,OFFSET(WatchbillMONTHLY!$A$54:$U$54,1,2))=IF(_xlfn.XLOOKUP($A107,INDIRECT("_"&amp;_xlfn.XLOOKUP(AN$2,WatchbillMONTHLY!$A$54:$U$54,OFFSET(WatchbillMONTHLY!$A$54:$U$54,1,2))),INDIRECT("_"&amp;_xlfn.XLOOKUP(AN$2,WatchbillMONTHLY!$A$54:$U$54,OFFSET(WatchbillMONTHLY!$A$54:$U$54,1,2))))=$A107,_xlfn.XLOOKUP(AN$2,WatchbillMONTHLY!$A$54:$U$54,OFFSET(WatchbillMONTHLY!$A$54:$U$54,1,2)),FALSE),TRUE,FALSE)),
IF(_xlfn.XLOOKUP(AN$2,WatchbillMONTHLY!$A$71:$U$71,OFFSET(WatchbillMONTHLY!$A$71:$U$71,1,2))=IF(_xlfn.XLOOKUP($A107,INDIRECT("_"&amp;_xlfn.XLOOKUP(AN$2,WatchbillMONTHLY!$A$71:$U$71,OFFSET(WatchbillMONTHLY!$A$71:$U$71,1,2))),INDIRECT("_"&amp;_xlfn.XLOOKUP(AN$2,WatchbillMONTHLY!$A$71:$U$71,OFFSET(WatchbillMONTHLY!$A$71:$U$71,1,2))))=$A107,_xlfn.XLOOKUP(AN$2,WatchbillMONTHLY!$A$71:$U$71,OFFSET(WatchbillMONTHLY!$A$71:$U$71,1,2)),FALSE),TRUE,FALSE)),
IF(_xlfn.XLOOKUP(AN$2,WatchbillMONTHLY!$A$88:$U$88,OFFSET(WatchbillMONTHLY!$A$88:$U$88,1,2))=IF(_xlfn.XLOOKUP($A107,INDIRECT("_"&amp;_xlfn.XLOOKUP(AN$2,WatchbillMONTHLY!$A$88:$U$88,OFFSET(WatchbillMONTHLY!$A$88:$U$88,1,2))),INDIRECT("_"&amp;_xlfn.XLOOKUP(AN$2,WatchbillMONTHLY!$A$88:$U$88,OFFSET(WatchbillMONTHLY!$A$88:$U$88,1,2))))=$A107,_xlfn.XLOOKUP(AN$2,WatchbillMONTHLY!$A$88:$U$88,OFFSET(WatchbillMONTHLY!$A$88:$U$88,1,2)),FALSE),TRUE,FALSE)),
FALSE),FALSE)</f>
        <v>0</v>
      </c>
      <c r="AO107" s="209" t="b" cm="1">
        <f t="array" aca="1" ref="AO107" ca="1">IF(AND($A107 &gt; 0, H107 &gt; 0,AO$2&lt;MiscFormulas!$A$5+1),
_xlfn.IFNA(
_xlfn.IFNA(
_xlfn.IFNA(
_xlfn.IFNA(
_xlfn.IFNA(
_xlfn.IFNA(
IF(_xlfn.XLOOKUP(AO$2,WatchbillMONTHLY!$A$3:$U$3,OFFSET(WatchbillMONTHLY!$A$3:$U$3,1,2))=IF(_xlfn.XLOOKUP($A107,INDIRECT("_"&amp;_xlfn.XLOOKUP(AO$2,WatchbillMONTHLY!$A$3:$U$3,OFFSET(WatchbillMONTHLY!$A$3:$U$3,1,2))),INDIRECT("_"&amp;_xlfn.XLOOKUP(AO$2,WatchbillMONTHLY!$A$3:$U$3,OFFSET(WatchbillMONTHLY!$A$3:$U$3,1,2))))=$A107,_xlfn.XLOOKUP(AO$2,WatchbillMONTHLY!$A$3:$U$3,OFFSET(WatchbillMONTHLY!$A$3:$U$3,1,2)),FALSE),TRUE,FALSE),
IF(_xlfn.XLOOKUP(AO$2,WatchbillMONTHLY!$A$20:$U$20,OFFSET(WatchbillMONTHLY!$A$20:$U$20,1,2))=IF(_xlfn.XLOOKUP($A107,INDIRECT("_"&amp;_xlfn.XLOOKUP(AO$2,WatchbillMONTHLY!$A$20:$U$20,OFFSET(WatchbillMONTHLY!$A$20:$U$20,1,2))),INDIRECT("_"&amp;_xlfn.XLOOKUP(AO$2,WatchbillMONTHLY!$A$20:$U$20,OFFSET(WatchbillMONTHLY!$A$20:$U$20,1,2))))=$A107,_xlfn.XLOOKUP(AO$2,WatchbillMONTHLY!$A$20:$U$20,OFFSET(WatchbillMONTHLY!$A$20:$U$20,1,2)),FALSE),TRUE,FALSE)),
IF(_xlfn.XLOOKUP(AO$2,WatchbillMONTHLY!$A$37:$U$37,OFFSET(WatchbillMONTHLY!$A$37:$U$37,1,2))=IF(_xlfn.XLOOKUP($A107,INDIRECT("_"&amp;_xlfn.XLOOKUP(AO$2,WatchbillMONTHLY!$A$37:$U$37,OFFSET(WatchbillMONTHLY!$A$37:$U$37,1,2))),INDIRECT("_"&amp;_xlfn.XLOOKUP(AO$2,WatchbillMONTHLY!$A$37:$U$37,OFFSET(WatchbillMONTHLY!$A$37:$U$37,1,2))))=$A107,_xlfn.XLOOKUP(AO$2,WatchbillMONTHLY!$A$37:$U$37,OFFSET(WatchbillMONTHLY!$A$37:$U$37,1,2)),FALSE),TRUE,FALSE)),
IF(_xlfn.XLOOKUP(AO$2,WatchbillMONTHLY!$A$54:$U$54,OFFSET(WatchbillMONTHLY!$A$54:$U$54,1,2))=IF(_xlfn.XLOOKUP($A107,INDIRECT("_"&amp;_xlfn.XLOOKUP(AO$2,WatchbillMONTHLY!$A$54:$U$54,OFFSET(WatchbillMONTHLY!$A$54:$U$54,1,2))),INDIRECT("_"&amp;_xlfn.XLOOKUP(AO$2,WatchbillMONTHLY!$A$54:$U$54,OFFSET(WatchbillMONTHLY!$A$54:$U$54,1,2))))=$A107,_xlfn.XLOOKUP(AO$2,WatchbillMONTHLY!$A$54:$U$54,OFFSET(WatchbillMONTHLY!$A$54:$U$54,1,2)),FALSE),TRUE,FALSE)),
IF(_xlfn.XLOOKUP(AO$2,WatchbillMONTHLY!$A$71:$U$71,OFFSET(WatchbillMONTHLY!$A$71:$U$71,1,2))=IF(_xlfn.XLOOKUP($A107,INDIRECT("_"&amp;_xlfn.XLOOKUP(AO$2,WatchbillMONTHLY!$A$71:$U$71,OFFSET(WatchbillMONTHLY!$A$71:$U$71,1,2))),INDIRECT("_"&amp;_xlfn.XLOOKUP(AO$2,WatchbillMONTHLY!$A$71:$U$71,OFFSET(WatchbillMONTHLY!$A$71:$U$71,1,2))))=$A107,_xlfn.XLOOKUP(AO$2,WatchbillMONTHLY!$A$71:$U$71,OFFSET(WatchbillMONTHLY!$A$71:$U$71,1,2)),FALSE),TRUE,FALSE)),
IF(_xlfn.XLOOKUP(AO$2,WatchbillMONTHLY!$A$88:$U$88,OFFSET(WatchbillMONTHLY!$A$88:$U$88,1,2))=IF(_xlfn.XLOOKUP($A107,INDIRECT("_"&amp;_xlfn.XLOOKUP(AO$2,WatchbillMONTHLY!$A$88:$U$88,OFFSET(WatchbillMONTHLY!$A$88:$U$88,1,2))),INDIRECT("_"&amp;_xlfn.XLOOKUP(AO$2,WatchbillMONTHLY!$A$88:$U$88,OFFSET(WatchbillMONTHLY!$A$88:$U$88,1,2))))=$A107,_xlfn.XLOOKUP(AO$2,WatchbillMONTHLY!$A$88:$U$88,OFFSET(WatchbillMONTHLY!$A$88:$U$88,1,2)),FALSE),TRUE,FALSE)),
FALSE),FALSE)</f>
        <v>0</v>
      </c>
      <c r="AP107" s="209" t="b" cm="1">
        <f t="array" aca="1" ref="AP107" ca="1">IF(AND($A107 &gt; 0, I107 &gt; 0,AP$2&lt;MiscFormulas!$A$5+1),
_xlfn.IFNA(
_xlfn.IFNA(
_xlfn.IFNA(
_xlfn.IFNA(
_xlfn.IFNA(
_xlfn.IFNA(
IF(_xlfn.XLOOKUP(AP$2,WatchbillMONTHLY!$A$3:$U$3,OFFSET(WatchbillMONTHLY!$A$3:$U$3,1,2))=IF(_xlfn.XLOOKUP($A107,INDIRECT("_"&amp;_xlfn.XLOOKUP(AP$2,WatchbillMONTHLY!$A$3:$U$3,OFFSET(WatchbillMONTHLY!$A$3:$U$3,1,2))),INDIRECT("_"&amp;_xlfn.XLOOKUP(AP$2,WatchbillMONTHLY!$A$3:$U$3,OFFSET(WatchbillMONTHLY!$A$3:$U$3,1,2))))=$A107,_xlfn.XLOOKUP(AP$2,WatchbillMONTHLY!$A$3:$U$3,OFFSET(WatchbillMONTHLY!$A$3:$U$3,1,2)),FALSE),TRUE,FALSE),
IF(_xlfn.XLOOKUP(AP$2,WatchbillMONTHLY!$A$20:$U$20,OFFSET(WatchbillMONTHLY!$A$20:$U$20,1,2))=IF(_xlfn.XLOOKUP($A107,INDIRECT("_"&amp;_xlfn.XLOOKUP(AP$2,WatchbillMONTHLY!$A$20:$U$20,OFFSET(WatchbillMONTHLY!$A$20:$U$20,1,2))),INDIRECT("_"&amp;_xlfn.XLOOKUP(AP$2,WatchbillMONTHLY!$A$20:$U$20,OFFSET(WatchbillMONTHLY!$A$20:$U$20,1,2))))=$A107,_xlfn.XLOOKUP(AP$2,WatchbillMONTHLY!$A$20:$U$20,OFFSET(WatchbillMONTHLY!$A$20:$U$20,1,2)),FALSE),TRUE,FALSE)),
IF(_xlfn.XLOOKUP(AP$2,WatchbillMONTHLY!$A$37:$U$37,OFFSET(WatchbillMONTHLY!$A$37:$U$37,1,2))=IF(_xlfn.XLOOKUP($A107,INDIRECT("_"&amp;_xlfn.XLOOKUP(AP$2,WatchbillMONTHLY!$A$37:$U$37,OFFSET(WatchbillMONTHLY!$A$37:$U$37,1,2))),INDIRECT("_"&amp;_xlfn.XLOOKUP(AP$2,WatchbillMONTHLY!$A$37:$U$37,OFFSET(WatchbillMONTHLY!$A$37:$U$37,1,2))))=$A107,_xlfn.XLOOKUP(AP$2,WatchbillMONTHLY!$A$37:$U$37,OFFSET(WatchbillMONTHLY!$A$37:$U$37,1,2)),FALSE),TRUE,FALSE)),
IF(_xlfn.XLOOKUP(AP$2,WatchbillMONTHLY!$A$54:$U$54,OFFSET(WatchbillMONTHLY!$A$54:$U$54,1,2))=IF(_xlfn.XLOOKUP($A107,INDIRECT("_"&amp;_xlfn.XLOOKUP(AP$2,WatchbillMONTHLY!$A$54:$U$54,OFFSET(WatchbillMONTHLY!$A$54:$U$54,1,2))),INDIRECT("_"&amp;_xlfn.XLOOKUP(AP$2,WatchbillMONTHLY!$A$54:$U$54,OFFSET(WatchbillMONTHLY!$A$54:$U$54,1,2))))=$A107,_xlfn.XLOOKUP(AP$2,WatchbillMONTHLY!$A$54:$U$54,OFFSET(WatchbillMONTHLY!$A$54:$U$54,1,2)),FALSE),TRUE,FALSE)),
IF(_xlfn.XLOOKUP(AP$2,WatchbillMONTHLY!$A$71:$U$71,OFFSET(WatchbillMONTHLY!$A$71:$U$71,1,2))=IF(_xlfn.XLOOKUP($A107,INDIRECT("_"&amp;_xlfn.XLOOKUP(AP$2,WatchbillMONTHLY!$A$71:$U$71,OFFSET(WatchbillMONTHLY!$A$71:$U$71,1,2))),INDIRECT("_"&amp;_xlfn.XLOOKUP(AP$2,WatchbillMONTHLY!$A$71:$U$71,OFFSET(WatchbillMONTHLY!$A$71:$U$71,1,2))))=$A107,_xlfn.XLOOKUP(AP$2,WatchbillMONTHLY!$A$71:$U$71,OFFSET(WatchbillMONTHLY!$A$71:$U$71,1,2)),FALSE),TRUE,FALSE)),
IF(_xlfn.XLOOKUP(AP$2,WatchbillMONTHLY!$A$88:$U$88,OFFSET(WatchbillMONTHLY!$A$88:$U$88,1,2))=IF(_xlfn.XLOOKUP($A107,INDIRECT("_"&amp;_xlfn.XLOOKUP(AP$2,WatchbillMONTHLY!$A$88:$U$88,OFFSET(WatchbillMONTHLY!$A$88:$U$88,1,2))),INDIRECT("_"&amp;_xlfn.XLOOKUP(AP$2,WatchbillMONTHLY!$A$88:$U$88,OFFSET(WatchbillMONTHLY!$A$88:$U$88,1,2))))=$A107,_xlfn.XLOOKUP(AP$2,WatchbillMONTHLY!$A$88:$U$88,OFFSET(WatchbillMONTHLY!$A$88:$U$88,1,2)),FALSE),TRUE,FALSE)),
FALSE),FALSE)</f>
        <v>0</v>
      </c>
      <c r="AQ107" s="209" t="b" cm="1">
        <f t="array" aca="1" ref="AQ107" ca="1">IF(AND($A107 &gt; 0, J107 &gt; 0,AQ$2&lt;MiscFormulas!$A$5+1),
_xlfn.IFNA(
_xlfn.IFNA(
_xlfn.IFNA(
_xlfn.IFNA(
_xlfn.IFNA(
_xlfn.IFNA(
IF(_xlfn.XLOOKUP(AQ$2,WatchbillMONTHLY!$A$3:$U$3,OFFSET(WatchbillMONTHLY!$A$3:$U$3,1,2))=IF(_xlfn.XLOOKUP($A107,INDIRECT("_"&amp;_xlfn.XLOOKUP(AQ$2,WatchbillMONTHLY!$A$3:$U$3,OFFSET(WatchbillMONTHLY!$A$3:$U$3,1,2))),INDIRECT("_"&amp;_xlfn.XLOOKUP(AQ$2,WatchbillMONTHLY!$A$3:$U$3,OFFSET(WatchbillMONTHLY!$A$3:$U$3,1,2))))=$A107,_xlfn.XLOOKUP(AQ$2,WatchbillMONTHLY!$A$3:$U$3,OFFSET(WatchbillMONTHLY!$A$3:$U$3,1,2)),FALSE),TRUE,FALSE),
IF(_xlfn.XLOOKUP(AQ$2,WatchbillMONTHLY!$A$20:$U$20,OFFSET(WatchbillMONTHLY!$A$20:$U$20,1,2))=IF(_xlfn.XLOOKUP($A107,INDIRECT("_"&amp;_xlfn.XLOOKUP(AQ$2,WatchbillMONTHLY!$A$20:$U$20,OFFSET(WatchbillMONTHLY!$A$20:$U$20,1,2))),INDIRECT("_"&amp;_xlfn.XLOOKUP(AQ$2,WatchbillMONTHLY!$A$20:$U$20,OFFSET(WatchbillMONTHLY!$A$20:$U$20,1,2))))=$A107,_xlfn.XLOOKUP(AQ$2,WatchbillMONTHLY!$A$20:$U$20,OFFSET(WatchbillMONTHLY!$A$20:$U$20,1,2)),FALSE),TRUE,FALSE)),
IF(_xlfn.XLOOKUP(AQ$2,WatchbillMONTHLY!$A$37:$U$37,OFFSET(WatchbillMONTHLY!$A$37:$U$37,1,2))=IF(_xlfn.XLOOKUP($A107,INDIRECT("_"&amp;_xlfn.XLOOKUP(AQ$2,WatchbillMONTHLY!$A$37:$U$37,OFFSET(WatchbillMONTHLY!$A$37:$U$37,1,2))),INDIRECT("_"&amp;_xlfn.XLOOKUP(AQ$2,WatchbillMONTHLY!$A$37:$U$37,OFFSET(WatchbillMONTHLY!$A$37:$U$37,1,2))))=$A107,_xlfn.XLOOKUP(AQ$2,WatchbillMONTHLY!$A$37:$U$37,OFFSET(WatchbillMONTHLY!$A$37:$U$37,1,2)),FALSE),TRUE,FALSE)),
IF(_xlfn.XLOOKUP(AQ$2,WatchbillMONTHLY!$A$54:$U$54,OFFSET(WatchbillMONTHLY!$A$54:$U$54,1,2))=IF(_xlfn.XLOOKUP($A107,INDIRECT("_"&amp;_xlfn.XLOOKUP(AQ$2,WatchbillMONTHLY!$A$54:$U$54,OFFSET(WatchbillMONTHLY!$A$54:$U$54,1,2))),INDIRECT("_"&amp;_xlfn.XLOOKUP(AQ$2,WatchbillMONTHLY!$A$54:$U$54,OFFSET(WatchbillMONTHLY!$A$54:$U$54,1,2))))=$A107,_xlfn.XLOOKUP(AQ$2,WatchbillMONTHLY!$A$54:$U$54,OFFSET(WatchbillMONTHLY!$A$54:$U$54,1,2)),FALSE),TRUE,FALSE)),
IF(_xlfn.XLOOKUP(AQ$2,WatchbillMONTHLY!$A$71:$U$71,OFFSET(WatchbillMONTHLY!$A$71:$U$71,1,2))=IF(_xlfn.XLOOKUP($A107,INDIRECT("_"&amp;_xlfn.XLOOKUP(AQ$2,WatchbillMONTHLY!$A$71:$U$71,OFFSET(WatchbillMONTHLY!$A$71:$U$71,1,2))),INDIRECT("_"&amp;_xlfn.XLOOKUP(AQ$2,WatchbillMONTHLY!$A$71:$U$71,OFFSET(WatchbillMONTHLY!$A$71:$U$71,1,2))))=$A107,_xlfn.XLOOKUP(AQ$2,WatchbillMONTHLY!$A$71:$U$71,OFFSET(WatchbillMONTHLY!$A$71:$U$71,1,2)),FALSE),TRUE,FALSE)),
IF(_xlfn.XLOOKUP(AQ$2,WatchbillMONTHLY!$A$88:$U$88,OFFSET(WatchbillMONTHLY!$A$88:$U$88,1,2))=IF(_xlfn.XLOOKUP($A107,INDIRECT("_"&amp;_xlfn.XLOOKUP(AQ$2,WatchbillMONTHLY!$A$88:$U$88,OFFSET(WatchbillMONTHLY!$A$88:$U$88,1,2))),INDIRECT("_"&amp;_xlfn.XLOOKUP(AQ$2,WatchbillMONTHLY!$A$88:$U$88,OFFSET(WatchbillMONTHLY!$A$88:$U$88,1,2))))=$A107,_xlfn.XLOOKUP(AQ$2,WatchbillMONTHLY!$A$88:$U$88,OFFSET(WatchbillMONTHLY!$A$88:$U$88,1,2)),FALSE),TRUE,FALSE)),
FALSE),FALSE)</f>
        <v>0</v>
      </c>
      <c r="AR107" s="209" t="b" cm="1">
        <f t="array" aca="1" ref="AR107" ca="1">IF(AND($A107 &gt; 0, K107 &gt; 0,AR$2&lt;MiscFormulas!$A$5+1),
_xlfn.IFNA(
_xlfn.IFNA(
_xlfn.IFNA(
_xlfn.IFNA(
_xlfn.IFNA(
_xlfn.IFNA(
IF(_xlfn.XLOOKUP(AR$2,WatchbillMONTHLY!$A$3:$U$3,OFFSET(WatchbillMONTHLY!$A$3:$U$3,1,2))=IF(_xlfn.XLOOKUP($A107,INDIRECT("_"&amp;_xlfn.XLOOKUP(AR$2,WatchbillMONTHLY!$A$3:$U$3,OFFSET(WatchbillMONTHLY!$A$3:$U$3,1,2))),INDIRECT("_"&amp;_xlfn.XLOOKUP(AR$2,WatchbillMONTHLY!$A$3:$U$3,OFFSET(WatchbillMONTHLY!$A$3:$U$3,1,2))))=$A107,_xlfn.XLOOKUP(AR$2,WatchbillMONTHLY!$A$3:$U$3,OFFSET(WatchbillMONTHLY!$A$3:$U$3,1,2)),FALSE),TRUE,FALSE),
IF(_xlfn.XLOOKUP(AR$2,WatchbillMONTHLY!$A$20:$U$20,OFFSET(WatchbillMONTHLY!$A$20:$U$20,1,2))=IF(_xlfn.XLOOKUP($A107,INDIRECT("_"&amp;_xlfn.XLOOKUP(AR$2,WatchbillMONTHLY!$A$20:$U$20,OFFSET(WatchbillMONTHLY!$A$20:$U$20,1,2))),INDIRECT("_"&amp;_xlfn.XLOOKUP(AR$2,WatchbillMONTHLY!$A$20:$U$20,OFFSET(WatchbillMONTHLY!$A$20:$U$20,1,2))))=$A107,_xlfn.XLOOKUP(AR$2,WatchbillMONTHLY!$A$20:$U$20,OFFSET(WatchbillMONTHLY!$A$20:$U$20,1,2)),FALSE),TRUE,FALSE)),
IF(_xlfn.XLOOKUP(AR$2,WatchbillMONTHLY!$A$37:$U$37,OFFSET(WatchbillMONTHLY!$A$37:$U$37,1,2))=IF(_xlfn.XLOOKUP($A107,INDIRECT("_"&amp;_xlfn.XLOOKUP(AR$2,WatchbillMONTHLY!$A$37:$U$37,OFFSET(WatchbillMONTHLY!$A$37:$U$37,1,2))),INDIRECT("_"&amp;_xlfn.XLOOKUP(AR$2,WatchbillMONTHLY!$A$37:$U$37,OFFSET(WatchbillMONTHLY!$A$37:$U$37,1,2))))=$A107,_xlfn.XLOOKUP(AR$2,WatchbillMONTHLY!$A$37:$U$37,OFFSET(WatchbillMONTHLY!$A$37:$U$37,1,2)),FALSE),TRUE,FALSE)),
IF(_xlfn.XLOOKUP(AR$2,WatchbillMONTHLY!$A$54:$U$54,OFFSET(WatchbillMONTHLY!$A$54:$U$54,1,2))=IF(_xlfn.XLOOKUP($A107,INDIRECT("_"&amp;_xlfn.XLOOKUP(AR$2,WatchbillMONTHLY!$A$54:$U$54,OFFSET(WatchbillMONTHLY!$A$54:$U$54,1,2))),INDIRECT("_"&amp;_xlfn.XLOOKUP(AR$2,WatchbillMONTHLY!$A$54:$U$54,OFFSET(WatchbillMONTHLY!$A$54:$U$54,1,2))))=$A107,_xlfn.XLOOKUP(AR$2,WatchbillMONTHLY!$A$54:$U$54,OFFSET(WatchbillMONTHLY!$A$54:$U$54,1,2)),FALSE),TRUE,FALSE)),
IF(_xlfn.XLOOKUP(AR$2,WatchbillMONTHLY!$A$71:$U$71,OFFSET(WatchbillMONTHLY!$A$71:$U$71,1,2))=IF(_xlfn.XLOOKUP($A107,INDIRECT("_"&amp;_xlfn.XLOOKUP(AR$2,WatchbillMONTHLY!$A$71:$U$71,OFFSET(WatchbillMONTHLY!$A$71:$U$71,1,2))),INDIRECT("_"&amp;_xlfn.XLOOKUP(AR$2,WatchbillMONTHLY!$A$71:$U$71,OFFSET(WatchbillMONTHLY!$A$71:$U$71,1,2))))=$A107,_xlfn.XLOOKUP(AR$2,WatchbillMONTHLY!$A$71:$U$71,OFFSET(WatchbillMONTHLY!$A$71:$U$71,1,2)),FALSE),TRUE,FALSE)),
IF(_xlfn.XLOOKUP(AR$2,WatchbillMONTHLY!$A$88:$U$88,OFFSET(WatchbillMONTHLY!$A$88:$U$88,1,2))=IF(_xlfn.XLOOKUP($A107,INDIRECT("_"&amp;_xlfn.XLOOKUP(AR$2,WatchbillMONTHLY!$A$88:$U$88,OFFSET(WatchbillMONTHLY!$A$88:$U$88,1,2))),INDIRECT("_"&amp;_xlfn.XLOOKUP(AR$2,WatchbillMONTHLY!$A$88:$U$88,OFFSET(WatchbillMONTHLY!$A$88:$U$88,1,2))))=$A107,_xlfn.XLOOKUP(AR$2,WatchbillMONTHLY!$A$88:$U$88,OFFSET(WatchbillMONTHLY!$A$88:$U$88,1,2)),FALSE),TRUE,FALSE)),
FALSE),FALSE)</f>
        <v>0</v>
      </c>
      <c r="AS107" s="209" t="b" cm="1">
        <f t="array" aca="1" ref="AS107" ca="1">IF(AND($A107 &gt; 0, L107 &gt; 0,AS$2&lt;MiscFormulas!$A$5+1),
_xlfn.IFNA(
_xlfn.IFNA(
_xlfn.IFNA(
_xlfn.IFNA(
_xlfn.IFNA(
_xlfn.IFNA(
IF(_xlfn.XLOOKUP(AS$2,WatchbillMONTHLY!$A$3:$U$3,OFFSET(WatchbillMONTHLY!$A$3:$U$3,1,2))=IF(_xlfn.XLOOKUP($A107,INDIRECT("_"&amp;_xlfn.XLOOKUP(AS$2,WatchbillMONTHLY!$A$3:$U$3,OFFSET(WatchbillMONTHLY!$A$3:$U$3,1,2))),INDIRECT("_"&amp;_xlfn.XLOOKUP(AS$2,WatchbillMONTHLY!$A$3:$U$3,OFFSET(WatchbillMONTHLY!$A$3:$U$3,1,2))))=$A107,_xlfn.XLOOKUP(AS$2,WatchbillMONTHLY!$A$3:$U$3,OFFSET(WatchbillMONTHLY!$A$3:$U$3,1,2)),FALSE),TRUE,FALSE),
IF(_xlfn.XLOOKUP(AS$2,WatchbillMONTHLY!$A$20:$U$20,OFFSET(WatchbillMONTHLY!$A$20:$U$20,1,2))=IF(_xlfn.XLOOKUP($A107,INDIRECT("_"&amp;_xlfn.XLOOKUP(AS$2,WatchbillMONTHLY!$A$20:$U$20,OFFSET(WatchbillMONTHLY!$A$20:$U$20,1,2))),INDIRECT("_"&amp;_xlfn.XLOOKUP(AS$2,WatchbillMONTHLY!$A$20:$U$20,OFFSET(WatchbillMONTHLY!$A$20:$U$20,1,2))))=$A107,_xlfn.XLOOKUP(AS$2,WatchbillMONTHLY!$A$20:$U$20,OFFSET(WatchbillMONTHLY!$A$20:$U$20,1,2)),FALSE),TRUE,FALSE)),
IF(_xlfn.XLOOKUP(AS$2,WatchbillMONTHLY!$A$37:$U$37,OFFSET(WatchbillMONTHLY!$A$37:$U$37,1,2))=IF(_xlfn.XLOOKUP($A107,INDIRECT("_"&amp;_xlfn.XLOOKUP(AS$2,WatchbillMONTHLY!$A$37:$U$37,OFFSET(WatchbillMONTHLY!$A$37:$U$37,1,2))),INDIRECT("_"&amp;_xlfn.XLOOKUP(AS$2,WatchbillMONTHLY!$A$37:$U$37,OFFSET(WatchbillMONTHLY!$A$37:$U$37,1,2))))=$A107,_xlfn.XLOOKUP(AS$2,WatchbillMONTHLY!$A$37:$U$37,OFFSET(WatchbillMONTHLY!$A$37:$U$37,1,2)),FALSE),TRUE,FALSE)),
IF(_xlfn.XLOOKUP(AS$2,WatchbillMONTHLY!$A$54:$U$54,OFFSET(WatchbillMONTHLY!$A$54:$U$54,1,2))=IF(_xlfn.XLOOKUP($A107,INDIRECT("_"&amp;_xlfn.XLOOKUP(AS$2,WatchbillMONTHLY!$A$54:$U$54,OFFSET(WatchbillMONTHLY!$A$54:$U$54,1,2))),INDIRECT("_"&amp;_xlfn.XLOOKUP(AS$2,WatchbillMONTHLY!$A$54:$U$54,OFFSET(WatchbillMONTHLY!$A$54:$U$54,1,2))))=$A107,_xlfn.XLOOKUP(AS$2,WatchbillMONTHLY!$A$54:$U$54,OFFSET(WatchbillMONTHLY!$A$54:$U$54,1,2)),FALSE),TRUE,FALSE)),
IF(_xlfn.XLOOKUP(AS$2,WatchbillMONTHLY!$A$71:$U$71,OFFSET(WatchbillMONTHLY!$A$71:$U$71,1,2))=IF(_xlfn.XLOOKUP($A107,INDIRECT("_"&amp;_xlfn.XLOOKUP(AS$2,WatchbillMONTHLY!$A$71:$U$71,OFFSET(WatchbillMONTHLY!$A$71:$U$71,1,2))),INDIRECT("_"&amp;_xlfn.XLOOKUP(AS$2,WatchbillMONTHLY!$A$71:$U$71,OFFSET(WatchbillMONTHLY!$A$71:$U$71,1,2))))=$A107,_xlfn.XLOOKUP(AS$2,WatchbillMONTHLY!$A$71:$U$71,OFFSET(WatchbillMONTHLY!$A$71:$U$71,1,2)),FALSE),TRUE,FALSE)),
IF(_xlfn.XLOOKUP(AS$2,WatchbillMONTHLY!$A$88:$U$88,OFFSET(WatchbillMONTHLY!$A$88:$U$88,1,2))=IF(_xlfn.XLOOKUP($A107,INDIRECT("_"&amp;_xlfn.XLOOKUP(AS$2,WatchbillMONTHLY!$A$88:$U$88,OFFSET(WatchbillMONTHLY!$A$88:$U$88,1,2))),INDIRECT("_"&amp;_xlfn.XLOOKUP(AS$2,WatchbillMONTHLY!$A$88:$U$88,OFFSET(WatchbillMONTHLY!$A$88:$U$88,1,2))))=$A107,_xlfn.XLOOKUP(AS$2,WatchbillMONTHLY!$A$88:$U$88,OFFSET(WatchbillMONTHLY!$A$88:$U$88,1,2)),FALSE),TRUE,FALSE)),
FALSE),FALSE)</f>
        <v>0</v>
      </c>
      <c r="AT107" s="209" t="b" cm="1">
        <f t="array" aca="1" ref="AT107" ca="1">IF(AND($A107 &gt; 0, M107 &gt; 0,AT$2&lt;MiscFormulas!$A$5+1),
_xlfn.IFNA(
_xlfn.IFNA(
_xlfn.IFNA(
_xlfn.IFNA(
_xlfn.IFNA(
_xlfn.IFNA(
IF(_xlfn.XLOOKUP(AT$2,WatchbillMONTHLY!$A$3:$U$3,OFFSET(WatchbillMONTHLY!$A$3:$U$3,1,2))=IF(_xlfn.XLOOKUP($A107,INDIRECT("_"&amp;_xlfn.XLOOKUP(AT$2,WatchbillMONTHLY!$A$3:$U$3,OFFSET(WatchbillMONTHLY!$A$3:$U$3,1,2))),INDIRECT("_"&amp;_xlfn.XLOOKUP(AT$2,WatchbillMONTHLY!$A$3:$U$3,OFFSET(WatchbillMONTHLY!$A$3:$U$3,1,2))))=$A107,_xlfn.XLOOKUP(AT$2,WatchbillMONTHLY!$A$3:$U$3,OFFSET(WatchbillMONTHLY!$A$3:$U$3,1,2)),FALSE),TRUE,FALSE),
IF(_xlfn.XLOOKUP(AT$2,WatchbillMONTHLY!$A$20:$U$20,OFFSET(WatchbillMONTHLY!$A$20:$U$20,1,2))=IF(_xlfn.XLOOKUP($A107,INDIRECT("_"&amp;_xlfn.XLOOKUP(AT$2,WatchbillMONTHLY!$A$20:$U$20,OFFSET(WatchbillMONTHLY!$A$20:$U$20,1,2))),INDIRECT("_"&amp;_xlfn.XLOOKUP(AT$2,WatchbillMONTHLY!$A$20:$U$20,OFFSET(WatchbillMONTHLY!$A$20:$U$20,1,2))))=$A107,_xlfn.XLOOKUP(AT$2,WatchbillMONTHLY!$A$20:$U$20,OFFSET(WatchbillMONTHLY!$A$20:$U$20,1,2)),FALSE),TRUE,FALSE)),
IF(_xlfn.XLOOKUP(AT$2,WatchbillMONTHLY!$A$37:$U$37,OFFSET(WatchbillMONTHLY!$A$37:$U$37,1,2))=IF(_xlfn.XLOOKUP($A107,INDIRECT("_"&amp;_xlfn.XLOOKUP(AT$2,WatchbillMONTHLY!$A$37:$U$37,OFFSET(WatchbillMONTHLY!$A$37:$U$37,1,2))),INDIRECT("_"&amp;_xlfn.XLOOKUP(AT$2,WatchbillMONTHLY!$A$37:$U$37,OFFSET(WatchbillMONTHLY!$A$37:$U$37,1,2))))=$A107,_xlfn.XLOOKUP(AT$2,WatchbillMONTHLY!$A$37:$U$37,OFFSET(WatchbillMONTHLY!$A$37:$U$37,1,2)),FALSE),TRUE,FALSE)),
IF(_xlfn.XLOOKUP(AT$2,WatchbillMONTHLY!$A$54:$U$54,OFFSET(WatchbillMONTHLY!$A$54:$U$54,1,2))=IF(_xlfn.XLOOKUP($A107,INDIRECT("_"&amp;_xlfn.XLOOKUP(AT$2,WatchbillMONTHLY!$A$54:$U$54,OFFSET(WatchbillMONTHLY!$A$54:$U$54,1,2))),INDIRECT("_"&amp;_xlfn.XLOOKUP(AT$2,WatchbillMONTHLY!$A$54:$U$54,OFFSET(WatchbillMONTHLY!$A$54:$U$54,1,2))))=$A107,_xlfn.XLOOKUP(AT$2,WatchbillMONTHLY!$A$54:$U$54,OFFSET(WatchbillMONTHLY!$A$54:$U$54,1,2)),FALSE),TRUE,FALSE)),
IF(_xlfn.XLOOKUP(AT$2,WatchbillMONTHLY!$A$71:$U$71,OFFSET(WatchbillMONTHLY!$A$71:$U$71,1,2))=IF(_xlfn.XLOOKUP($A107,INDIRECT("_"&amp;_xlfn.XLOOKUP(AT$2,WatchbillMONTHLY!$A$71:$U$71,OFFSET(WatchbillMONTHLY!$A$71:$U$71,1,2))),INDIRECT("_"&amp;_xlfn.XLOOKUP(AT$2,WatchbillMONTHLY!$A$71:$U$71,OFFSET(WatchbillMONTHLY!$A$71:$U$71,1,2))))=$A107,_xlfn.XLOOKUP(AT$2,WatchbillMONTHLY!$A$71:$U$71,OFFSET(WatchbillMONTHLY!$A$71:$U$71,1,2)),FALSE),TRUE,FALSE)),
IF(_xlfn.XLOOKUP(AT$2,WatchbillMONTHLY!$A$88:$U$88,OFFSET(WatchbillMONTHLY!$A$88:$U$88,1,2))=IF(_xlfn.XLOOKUP($A107,INDIRECT("_"&amp;_xlfn.XLOOKUP(AT$2,WatchbillMONTHLY!$A$88:$U$88,OFFSET(WatchbillMONTHLY!$A$88:$U$88,1,2))),INDIRECT("_"&amp;_xlfn.XLOOKUP(AT$2,WatchbillMONTHLY!$A$88:$U$88,OFFSET(WatchbillMONTHLY!$A$88:$U$88,1,2))))=$A107,_xlfn.XLOOKUP(AT$2,WatchbillMONTHLY!$A$88:$U$88,OFFSET(WatchbillMONTHLY!$A$88:$U$88,1,2)),FALSE),TRUE,FALSE)),
FALSE),FALSE)</f>
        <v>0</v>
      </c>
      <c r="AU107" s="209" t="b" cm="1">
        <f t="array" aca="1" ref="AU107" ca="1">IF(AND($A107 &gt; 0, N107 &gt; 0,AU$2&lt;MiscFormulas!$A$5+1),
_xlfn.IFNA(
_xlfn.IFNA(
_xlfn.IFNA(
_xlfn.IFNA(
_xlfn.IFNA(
_xlfn.IFNA(
IF(_xlfn.XLOOKUP(AU$2,WatchbillMONTHLY!$A$3:$U$3,OFFSET(WatchbillMONTHLY!$A$3:$U$3,1,2))=IF(_xlfn.XLOOKUP($A107,INDIRECT("_"&amp;_xlfn.XLOOKUP(AU$2,WatchbillMONTHLY!$A$3:$U$3,OFFSET(WatchbillMONTHLY!$A$3:$U$3,1,2))),INDIRECT("_"&amp;_xlfn.XLOOKUP(AU$2,WatchbillMONTHLY!$A$3:$U$3,OFFSET(WatchbillMONTHLY!$A$3:$U$3,1,2))))=$A107,_xlfn.XLOOKUP(AU$2,WatchbillMONTHLY!$A$3:$U$3,OFFSET(WatchbillMONTHLY!$A$3:$U$3,1,2)),FALSE),TRUE,FALSE),
IF(_xlfn.XLOOKUP(AU$2,WatchbillMONTHLY!$A$20:$U$20,OFFSET(WatchbillMONTHLY!$A$20:$U$20,1,2))=IF(_xlfn.XLOOKUP($A107,INDIRECT("_"&amp;_xlfn.XLOOKUP(AU$2,WatchbillMONTHLY!$A$20:$U$20,OFFSET(WatchbillMONTHLY!$A$20:$U$20,1,2))),INDIRECT("_"&amp;_xlfn.XLOOKUP(AU$2,WatchbillMONTHLY!$A$20:$U$20,OFFSET(WatchbillMONTHLY!$A$20:$U$20,1,2))))=$A107,_xlfn.XLOOKUP(AU$2,WatchbillMONTHLY!$A$20:$U$20,OFFSET(WatchbillMONTHLY!$A$20:$U$20,1,2)),FALSE),TRUE,FALSE)),
IF(_xlfn.XLOOKUP(AU$2,WatchbillMONTHLY!$A$37:$U$37,OFFSET(WatchbillMONTHLY!$A$37:$U$37,1,2))=IF(_xlfn.XLOOKUP($A107,INDIRECT("_"&amp;_xlfn.XLOOKUP(AU$2,WatchbillMONTHLY!$A$37:$U$37,OFFSET(WatchbillMONTHLY!$A$37:$U$37,1,2))),INDIRECT("_"&amp;_xlfn.XLOOKUP(AU$2,WatchbillMONTHLY!$A$37:$U$37,OFFSET(WatchbillMONTHLY!$A$37:$U$37,1,2))))=$A107,_xlfn.XLOOKUP(AU$2,WatchbillMONTHLY!$A$37:$U$37,OFFSET(WatchbillMONTHLY!$A$37:$U$37,1,2)),FALSE),TRUE,FALSE)),
IF(_xlfn.XLOOKUP(AU$2,WatchbillMONTHLY!$A$54:$U$54,OFFSET(WatchbillMONTHLY!$A$54:$U$54,1,2))=IF(_xlfn.XLOOKUP($A107,INDIRECT("_"&amp;_xlfn.XLOOKUP(AU$2,WatchbillMONTHLY!$A$54:$U$54,OFFSET(WatchbillMONTHLY!$A$54:$U$54,1,2))),INDIRECT("_"&amp;_xlfn.XLOOKUP(AU$2,WatchbillMONTHLY!$A$54:$U$54,OFFSET(WatchbillMONTHLY!$A$54:$U$54,1,2))))=$A107,_xlfn.XLOOKUP(AU$2,WatchbillMONTHLY!$A$54:$U$54,OFFSET(WatchbillMONTHLY!$A$54:$U$54,1,2)),FALSE),TRUE,FALSE)),
IF(_xlfn.XLOOKUP(AU$2,WatchbillMONTHLY!$A$71:$U$71,OFFSET(WatchbillMONTHLY!$A$71:$U$71,1,2))=IF(_xlfn.XLOOKUP($A107,INDIRECT("_"&amp;_xlfn.XLOOKUP(AU$2,WatchbillMONTHLY!$A$71:$U$71,OFFSET(WatchbillMONTHLY!$A$71:$U$71,1,2))),INDIRECT("_"&amp;_xlfn.XLOOKUP(AU$2,WatchbillMONTHLY!$A$71:$U$71,OFFSET(WatchbillMONTHLY!$A$71:$U$71,1,2))))=$A107,_xlfn.XLOOKUP(AU$2,WatchbillMONTHLY!$A$71:$U$71,OFFSET(WatchbillMONTHLY!$A$71:$U$71,1,2)),FALSE),TRUE,FALSE)),
IF(_xlfn.XLOOKUP(AU$2,WatchbillMONTHLY!$A$88:$U$88,OFFSET(WatchbillMONTHLY!$A$88:$U$88,1,2))=IF(_xlfn.XLOOKUP($A107,INDIRECT("_"&amp;_xlfn.XLOOKUP(AU$2,WatchbillMONTHLY!$A$88:$U$88,OFFSET(WatchbillMONTHLY!$A$88:$U$88,1,2))),INDIRECT("_"&amp;_xlfn.XLOOKUP(AU$2,WatchbillMONTHLY!$A$88:$U$88,OFFSET(WatchbillMONTHLY!$A$88:$U$88,1,2))))=$A107,_xlfn.XLOOKUP(AU$2,WatchbillMONTHLY!$A$88:$U$88,OFFSET(WatchbillMONTHLY!$A$88:$U$88,1,2)),FALSE),TRUE,FALSE)),
FALSE),FALSE)</f>
        <v>0</v>
      </c>
      <c r="AV107" s="209" t="b" cm="1">
        <f t="array" aca="1" ref="AV107" ca="1">IF(AND($A107 &gt; 0, O107 &gt; 0,AV$2&lt;MiscFormulas!$A$5+1),
_xlfn.IFNA(
_xlfn.IFNA(
_xlfn.IFNA(
_xlfn.IFNA(
_xlfn.IFNA(
_xlfn.IFNA(
IF(_xlfn.XLOOKUP(AV$2,WatchbillMONTHLY!$A$3:$U$3,OFFSET(WatchbillMONTHLY!$A$3:$U$3,1,2))=IF(_xlfn.XLOOKUP($A107,INDIRECT("_"&amp;_xlfn.XLOOKUP(AV$2,WatchbillMONTHLY!$A$3:$U$3,OFFSET(WatchbillMONTHLY!$A$3:$U$3,1,2))),INDIRECT("_"&amp;_xlfn.XLOOKUP(AV$2,WatchbillMONTHLY!$A$3:$U$3,OFFSET(WatchbillMONTHLY!$A$3:$U$3,1,2))))=$A107,_xlfn.XLOOKUP(AV$2,WatchbillMONTHLY!$A$3:$U$3,OFFSET(WatchbillMONTHLY!$A$3:$U$3,1,2)),FALSE),TRUE,FALSE),
IF(_xlfn.XLOOKUP(AV$2,WatchbillMONTHLY!$A$20:$U$20,OFFSET(WatchbillMONTHLY!$A$20:$U$20,1,2))=IF(_xlfn.XLOOKUP($A107,INDIRECT("_"&amp;_xlfn.XLOOKUP(AV$2,WatchbillMONTHLY!$A$20:$U$20,OFFSET(WatchbillMONTHLY!$A$20:$U$20,1,2))),INDIRECT("_"&amp;_xlfn.XLOOKUP(AV$2,WatchbillMONTHLY!$A$20:$U$20,OFFSET(WatchbillMONTHLY!$A$20:$U$20,1,2))))=$A107,_xlfn.XLOOKUP(AV$2,WatchbillMONTHLY!$A$20:$U$20,OFFSET(WatchbillMONTHLY!$A$20:$U$20,1,2)),FALSE),TRUE,FALSE)),
IF(_xlfn.XLOOKUP(AV$2,WatchbillMONTHLY!$A$37:$U$37,OFFSET(WatchbillMONTHLY!$A$37:$U$37,1,2))=IF(_xlfn.XLOOKUP($A107,INDIRECT("_"&amp;_xlfn.XLOOKUP(AV$2,WatchbillMONTHLY!$A$37:$U$37,OFFSET(WatchbillMONTHLY!$A$37:$U$37,1,2))),INDIRECT("_"&amp;_xlfn.XLOOKUP(AV$2,WatchbillMONTHLY!$A$37:$U$37,OFFSET(WatchbillMONTHLY!$A$37:$U$37,1,2))))=$A107,_xlfn.XLOOKUP(AV$2,WatchbillMONTHLY!$A$37:$U$37,OFFSET(WatchbillMONTHLY!$A$37:$U$37,1,2)),FALSE),TRUE,FALSE)),
IF(_xlfn.XLOOKUP(AV$2,WatchbillMONTHLY!$A$54:$U$54,OFFSET(WatchbillMONTHLY!$A$54:$U$54,1,2))=IF(_xlfn.XLOOKUP($A107,INDIRECT("_"&amp;_xlfn.XLOOKUP(AV$2,WatchbillMONTHLY!$A$54:$U$54,OFFSET(WatchbillMONTHLY!$A$54:$U$54,1,2))),INDIRECT("_"&amp;_xlfn.XLOOKUP(AV$2,WatchbillMONTHLY!$A$54:$U$54,OFFSET(WatchbillMONTHLY!$A$54:$U$54,1,2))))=$A107,_xlfn.XLOOKUP(AV$2,WatchbillMONTHLY!$A$54:$U$54,OFFSET(WatchbillMONTHLY!$A$54:$U$54,1,2)),FALSE),TRUE,FALSE)),
IF(_xlfn.XLOOKUP(AV$2,WatchbillMONTHLY!$A$71:$U$71,OFFSET(WatchbillMONTHLY!$A$71:$U$71,1,2))=IF(_xlfn.XLOOKUP($A107,INDIRECT("_"&amp;_xlfn.XLOOKUP(AV$2,WatchbillMONTHLY!$A$71:$U$71,OFFSET(WatchbillMONTHLY!$A$71:$U$71,1,2))),INDIRECT("_"&amp;_xlfn.XLOOKUP(AV$2,WatchbillMONTHLY!$A$71:$U$71,OFFSET(WatchbillMONTHLY!$A$71:$U$71,1,2))))=$A107,_xlfn.XLOOKUP(AV$2,WatchbillMONTHLY!$A$71:$U$71,OFFSET(WatchbillMONTHLY!$A$71:$U$71,1,2)),FALSE),TRUE,FALSE)),
IF(_xlfn.XLOOKUP(AV$2,WatchbillMONTHLY!$A$88:$U$88,OFFSET(WatchbillMONTHLY!$A$88:$U$88,1,2))=IF(_xlfn.XLOOKUP($A107,INDIRECT("_"&amp;_xlfn.XLOOKUP(AV$2,WatchbillMONTHLY!$A$88:$U$88,OFFSET(WatchbillMONTHLY!$A$88:$U$88,1,2))),INDIRECT("_"&amp;_xlfn.XLOOKUP(AV$2,WatchbillMONTHLY!$A$88:$U$88,OFFSET(WatchbillMONTHLY!$A$88:$U$88,1,2))))=$A107,_xlfn.XLOOKUP(AV$2,WatchbillMONTHLY!$A$88:$U$88,OFFSET(WatchbillMONTHLY!$A$88:$U$88,1,2)),FALSE),TRUE,FALSE)),
FALSE),FALSE)</f>
        <v>0</v>
      </c>
      <c r="AW107" s="209" t="b" cm="1">
        <f t="array" aca="1" ref="AW107" ca="1">IF(AND($A107 &gt; 0, P107 &gt; 0,AW$2&lt;MiscFormulas!$A$5+1),
_xlfn.IFNA(
_xlfn.IFNA(
_xlfn.IFNA(
_xlfn.IFNA(
_xlfn.IFNA(
_xlfn.IFNA(
IF(_xlfn.XLOOKUP(AW$2,WatchbillMONTHLY!$A$3:$U$3,OFFSET(WatchbillMONTHLY!$A$3:$U$3,1,2))=IF(_xlfn.XLOOKUP($A107,INDIRECT("_"&amp;_xlfn.XLOOKUP(AW$2,WatchbillMONTHLY!$A$3:$U$3,OFFSET(WatchbillMONTHLY!$A$3:$U$3,1,2))),INDIRECT("_"&amp;_xlfn.XLOOKUP(AW$2,WatchbillMONTHLY!$A$3:$U$3,OFFSET(WatchbillMONTHLY!$A$3:$U$3,1,2))))=$A107,_xlfn.XLOOKUP(AW$2,WatchbillMONTHLY!$A$3:$U$3,OFFSET(WatchbillMONTHLY!$A$3:$U$3,1,2)),FALSE),TRUE,FALSE),
IF(_xlfn.XLOOKUP(AW$2,WatchbillMONTHLY!$A$20:$U$20,OFFSET(WatchbillMONTHLY!$A$20:$U$20,1,2))=IF(_xlfn.XLOOKUP($A107,INDIRECT("_"&amp;_xlfn.XLOOKUP(AW$2,WatchbillMONTHLY!$A$20:$U$20,OFFSET(WatchbillMONTHLY!$A$20:$U$20,1,2))),INDIRECT("_"&amp;_xlfn.XLOOKUP(AW$2,WatchbillMONTHLY!$A$20:$U$20,OFFSET(WatchbillMONTHLY!$A$20:$U$20,1,2))))=$A107,_xlfn.XLOOKUP(AW$2,WatchbillMONTHLY!$A$20:$U$20,OFFSET(WatchbillMONTHLY!$A$20:$U$20,1,2)),FALSE),TRUE,FALSE)),
IF(_xlfn.XLOOKUP(AW$2,WatchbillMONTHLY!$A$37:$U$37,OFFSET(WatchbillMONTHLY!$A$37:$U$37,1,2))=IF(_xlfn.XLOOKUP($A107,INDIRECT("_"&amp;_xlfn.XLOOKUP(AW$2,WatchbillMONTHLY!$A$37:$U$37,OFFSET(WatchbillMONTHLY!$A$37:$U$37,1,2))),INDIRECT("_"&amp;_xlfn.XLOOKUP(AW$2,WatchbillMONTHLY!$A$37:$U$37,OFFSET(WatchbillMONTHLY!$A$37:$U$37,1,2))))=$A107,_xlfn.XLOOKUP(AW$2,WatchbillMONTHLY!$A$37:$U$37,OFFSET(WatchbillMONTHLY!$A$37:$U$37,1,2)),FALSE),TRUE,FALSE)),
IF(_xlfn.XLOOKUP(AW$2,WatchbillMONTHLY!$A$54:$U$54,OFFSET(WatchbillMONTHLY!$A$54:$U$54,1,2))=IF(_xlfn.XLOOKUP($A107,INDIRECT("_"&amp;_xlfn.XLOOKUP(AW$2,WatchbillMONTHLY!$A$54:$U$54,OFFSET(WatchbillMONTHLY!$A$54:$U$54,1,2))),INDIRECT("_"&amp;_xlfn.XLOOKUP(AW$2,WatchbillMONTHLY!$A$54:$U$54,OFFSET(WatchbillMONTHLY!$A$54:$U$54,1,2))))=$A107,_xlfn.XLOOKUP(AW$2,WatchbillMONTHLY!$A$54:$U$54,OFFSET(WatchbillMONTHLY!$A$54:$U$54,1,2)),FALSE),TRUE,FALSE)),
IF(_xlfn.XLOOKUP(AW$2,WatchbillMONTHLY!$A$71:$U$71,OFFSET(WatchbillMONTHLY!$A$71:$U$71,1,2))=IF(_xlfn.XLOOKUP($A107,INDIRECT("_"&amp;_xlfn.XLOOKUP(AW$2,WatchbillMONTHLY!$A$71:$U$71,OFFSET(WatchbillMONTHLY!$A$71:$U$71,1,2))),INDIRECT("_"&amp;_xlfn.XLOOKUP(AW$2,WatchbillMONTHLY!$A$71:$U$71,OFFSET(WatchbillMONTHLY!$A$71:$U$71,1,2))))=$A107,_xlfn.XLOOKUP(AW$2,WatchbillMONTHLY!$A$71:$U$71,OFFSET(WatchbillMONTHLY!$A$71:$U$71,1,2)),FALSE),TRUE,FALSE)),
IF(_xlfn.XLOOKUP(AW$2,WatchbillMONTHLY!$A$88:$U$88,OFFSET(WatchbillMONTHLY!$A$88:$U$88,1,2))=IF(_xlfn.XLOOKUP($A107,INDIRECT("_"&amp;_xlfn.XLOOKUP(AW$2,WatchbillMONTHLY!$A$88:$U$88,OFFSET(WatchbillMONTHLY!$A$88:$U$88,1,2))),INDIRECT("_"&amp;_xlfn.XLOOKUP(AW$2,WatchbillMONTHLY!$A$88:$U$88,OFFSET(WatchbillMONTHLY!$A$88:$U$88,1,2))))=$A107,_xlfn.XLOOKUP(AW$2,WatchbillMONTHLY!$A$88:$U$88,OFFSET(WatchbillMONTHLY!$A$88:$U$88,1,2)),FALSE),TRUE,FALSE)),
FALSE),FALSE)</f>
        <v>0</v>
      </c>
      <c r="AX107" s="209" t="b" cm="1">
        <f t="array" aca="1" ref="AX107" ca="1">IF(AND($A107 &gt; 0, Q107 &gt; 0,AX$2&lt;MiscFormulas!$A$5+1),
_xlfn.IFNA(
_xlfn.IFNA(
_xlfn.IFNA(
_xlfn.IFNA(
_xlfn.IFNA(
_xlfn.IFNA(
IF(_xlfn.XLOOKUP(AX$2,WatchbillMONTHLY!$A$3:$U$3,OFFSET(WatchbillMONTHLY!$A$3:$U$3,1,2))=IF(_xlfn.XLOOKUP($A107,INDIRECT("_"&amp;_xlfn.XLOOKUP(AX$2,WatchbillMONTHLY!$A$3:$U$3,OFFSET(WatchbillMONTHLY!$A$3:$U$3,1,2))),INDIRECT("_"&amp;_xlfn.XLOOKUP(AX$2,WatchbillMONTHLY!$A$3:$U$3,OFFSET(WatchbillMONTHLY!$A$3:$U$3,1,2))))=$A107,_xlfn.XLOOKUP(AX$2,WatchbillMONTHLY!$A$3:$U$3,OFFSET(WatchbillMONTHLY!$A$3:$U$3,1,2)),FALSE),TRUE,FALSE),
IF(_xlfn.XLOOKUP(AX$2,WatchbillMONTHLY!$A$20:$U$20,OFFSET(WatchbillMONTHLY!$A$20:$U$20,1,2))=IF(_xlfn.XLOOKUP($A107,INDIRECT("_"&amp;_xlfn.XLOOKUP(AX$2,WatchbillMONTHLY!$A$20:$U$20,OFFSET(WatchbillMONTHLY!$A$20:$U$20,1,2))),INDIRECT("_"&amp;_xlfn.XLOOKUP(AX$2,WatchbillMONTHLY!$A$20:$U$20,OFFSET(WatchbillMONTHLY!$A$20:$U$20,1,2))))=$A107,_xlfn.XLOOKUP(AX$2,WatchbillMONTHLY!$A$20:$U$20,OFFSET(WatchbillMONTHLY!$A$20:$U$20,1,2)),FALSE),TRUE,FALSE)),
IF(_xlfn.XLOOKUP(AX$2,WatchbillMONTHLY!$A$37:$U$37,OFFSET(WatchbillMONTHLY!$A$37:$U$37,1,2))=IF(_xlfn.XLOOKUP($A107,INDIRECT("_"&amp;_xlfn.XLOOKUP(AX$2,WatchbillMONTHLY!$A$37:$U$37,OFFSET(WatchbillMONTHLY!$A$37:$U$37,1,2))),INDIRECT("_"&amp;_xlfn.XLOOKUP(AX$2,WatchbillMONTHLY!$A$37:$U$37,OFFSET(WatchbillMONTHLY!$A$37:$U$37,1,2))))=$A107,_xlfn.XLOOKUP(AX$2,WatchbillMONTHLY!$A$37:$U$37,OFFSET(WatchbillMONTHLY!$A$37:$U$37,1,2)),FALSE),TRUE,FALSE)),
IF(_xlfn.XLOOKUP(AX$2,WatchbillMONTHLY!$A$54:$U$54,OFFSET(WatchbillMONTHLY!$A$54:$U$54,1,2))=IF(_xlfn.XLOOKUP($A107,INDIRECT("_"&amp;_xlfn.XLOOKUP(AX$2,WatchbillMONTHLY!$A$54:$U$54,OFFSET(WatchbillMONTHLY!$A$54:$U$54,1,2))),INDIRECT("_"&amp;_xlfn.XLOOKUP(AX$2,WatchbillMONTHLY!$A$54:$U$54,OFFSET(WatchbillMONTHLY!$A$54:$U$54,1,2))))=$A107,_xlfn.XLOOKUP(AX$2,WatchbillMONTHLY!$A$54:$U$54,OFFSET(WatchbillMONTHLY!$A$54:$U$54,1,2)),FALSE),TRUE,FALSE)),
IF(_xlfn.XLOOKUP(AX$2,WatchbillMONTHLY!$A$71:$U$71,OFFSET(WatchbillMONTHLY!$A$71:$U$71,1,2))=IF(_xlfn.XLOOKUP($A107,INDIRECT("_"&amp;_xlfn.XLOOKUP(AX$2,WatchbillMONTHLY!$A$71:$U$71,OFFSET(WatchbillMONTHLY!$A$71:$U$71,1,2))),INDIRECT("_"&amp;_xlfn.XLOOKUP(AX$2,WatchbillMONTHLY!$A$71:$U$71,OFFSET(WatchbillMONTHLY!$A$71:$U$71,1,2))))=$A107,_xlfn.XLOOKUP(AX$2,WatchbillMONTHLY!$A$71:$U$71,OFFSET(WatchbillMONTHLY!$A$71:$U$71,1,2)),FALSE),TRUE,FALSE)),
IF(_xlfn.XLOOKUP(AX$2,WatchbillMONTHLY!$A$88:$U$88,OFFSET(WatchbillMONTHLY!$A$88:$U$88,1,2))=IF(_xlfn.XLOOKUP($A107,INDIRECT("_"&amp;_xlfn.XLOOKUP(AX$2,WatchbillMONTHLY!$A$88:$U$88,OFFSET(WatchbillMONTHLY!$A$88:$U$88,1,2))),INDIRECT("_"&amp;_xlfn.XLOOKUP(AX$2,WatchbillMONTHLY!$A$88:$U$88,OFFSET(WatchbillMONTHLY!$A$88:$U$88,1,2))))=$A107,_xlfn.XLOOKUP(AX$2,WatchbillMONTHLY!$A$88:$U$88,OFFSET(WatchbillMONTHLY!$A$88:$U$88,1,2)),FALSE),TRUE,FALSE)),
FALSE),FALSE)</f>
        <v>0</v>
      </c>
      <c r="AY107" s="209" t="b" cm="1">
        <f t="array" aca="1" ref="AY107" ca="1">IF(AND($A107 &gt; 0, R107 &gt; 0,AY$2&lt;MiscFormulas!$A$5+1),
_xlfn.IFNA(
_xlfn.IFNA(
_xlfn.IFNA(
_xlfn.IFNA(
_xlfn.IFNA(
_xlfn.IFNA(
IF(_xlfn.XLOOKUP(AY$2,WatchbillMONTHLY!$A$3:$U$3,OFFSET(WatchbillMONTHLY!$A$3:$U$3,1,2))=IF(_xlfn.XLOOKUP($A107,INDIRECT("_"&amp;_xlfn.XLOOKUP(AY$2,WatchbillMONTHLY!$A$3:$U$3,OFFSET(WatchbillMONTHLY!$A$3:$U$3,1,2))),INDIRECT("_"&amp;_xlfn.XLOOKUP(AY$2,WatchbillMONTHLY!$A$3:$U$3,OFFSET(WatchbillMONTHLY!$A$3:$U$3,1,2))))=$A107,_xlfn.XLOOKUP(AY$2,WatchbillMONTHLY!$A$3:$U$3,OFFSET(WatchbillMONTHLY!$A$3:$U$3,1,2)),FALSE),TRUE,FALSE),
IF(_xlfn.XLOOKUP(AY$2,WatchbillMONTHLY!$A$20:$U$20,OFFSET(WatchbillMONTHLY!$A$20:$U$20,1,2))=IF(_xlfn.XLOOKUP($A107,INDIRECT("_"&amp;_xlfn.XLOOKUP(AY$2,WatchbillMONTHLY!$A$20:$U$20,OFFSET(WatchbillMONTHLY!$A$20:$U$20,1,2))),INDIRECT("_"&amp;_xlfn.XLOOKUP(AY$2,WatchbillMONTHLY!$A$20:$U$20,OFFSET(WatchbillMONTHLY!$A$20:$U$20,1,2))))=$A107,_xlfn.XLOOKUP(AY$2,WatchbillMONTHLY!$A$20:$U$20,OFFSET(WatchbillMONTHLY!$A$20:$U$20,1,2)),FALSE),TRUE,FALSE)),
IF(_xlfn.XLOOKUP(AY$2,WatchbillMONTHLY!$A$37:$U$37,OFFSET(WatchbillMONTHLY!$A$37:$U$37,1,2))=IF(_xlfn.XLOOKUP($A107,INDIRECT("_"&amp;_xlfn.XLOOKUP(AY$2,WatchbillMONTHLY!$A$37:$U$37,OFFSET(WatchbillMONTHLY!$A$37:$U$37,1,2))),INDIRECT("_"&amp;_xlfn.XLOOKUP(AY$2,WatchbillMONTHLY!$A$37:$U$37,OFFSET(WatchbillMONTHLY!$A$37:$U$37,1,2))))=$A107,_xlfn.XLOOKUP(AY$2,WatchbillMONTHLY!$A$37:$U$37,OFFSET(WatchbillMONTHLY!$A$37:$U$37,1,2)),FALSE),TRUE,FALSE)),
IF(_xlfn.XLOOKUP(AY$2,WatchbillMONTHLY!$A$54:$U$54,OFFSET(WatchbillMONTHLY!$A$54:$U$54,1,2))=IF(_xlfn.XLOOKUP($A107,INDIRECT("_"&amp;_xlfn.XLOOKUP(AY$2,WatchbillMONTHLY!$A$54:$U$54,OFFSET(WatchbillMONTHLY!$A$54:$U$54,1,2))),INDIRECT("_"&amp;_xlfn.XLOOKUP(AY$2,WatchbillMONTHLY!$A$54:$U$54,OFFSET(WatchbillMONTHLY!$A$54:$U$54,1,2))))=$A107,_xlfn.XLOOKUP(AY$2,WatchbillMONTHLY!$A$54:$U$54,OFFSET(WatchbillMONTHLY!$A$54:$U$54,1,2)),FALSE),TRUE,FALSE)),
IF(_xlfn.XLOOKUP(AY$2,WatchbillMONTHLY!$A$71:$U$71,OFFSET(WatchbillMONTHLY!$A$71:$U$71,1,2))=IF(_xlfn.XLOOKUP($A107,INDIRECT("_"&amp;_xlfn.XLOOKUP(AY$2,WatchbillMONTHLY!$A$71:$U$71,OFFSET(WatchbillMONTHLY!$A$71:$U$71,1,2))),INDIRECT("_"&amp;_xlfn.XLOOKUP(AY$2,WatchbillMONTHLY!$A$71:$U$71,OFFSET(WatchbillMONTHLY!$A$71:$U$71,1,2))))=$A107,_xlfn.XLOOKUP(AY$2,WatchbillMONTHLY!$A$71:$U$71,OFFSET(WatchbillMONTHLY!$A$71:$U$71,1,2)),FALSE),TRUE,FALSE)),
IF(_xlfn.XLOOKUP(AY$2,WatchbillMONTHLY!$A$88:$U$88,OFFSET(WatchbillMONTHLY!$A$88:$U$88,1,2))=IF(_xlfn.XLOOKUP($A107,INDIRECT("_"&amp;_xlfn.XLOOKUP(AY$2,WatchbillMONTHLY!$A$88:$U$88,OFFSET(WatchbillMONTHLY!$A$88:$U$88,1,2))),INDIRECT("_"&amp;_xlfn.XLOOKUP(AY$2,WatchbillMONTHLY!$A$88:$U$88,OFFSET(WatchbillMONTHLY!$A$88:$U$88,1,2))))=$A107,_xlfn.XLOOKUP(AY$2,WatchbillMONTHLY!$A$88:$U$88,OFFSET(WatchbillMONTHLY!$A$88:$U$88,1,2)),FALSE),TRUE,FALSE)),
FALSE),FALSE)</f>
        <v>0</v>
      </c>
      <c r="AZ107" s="209" t="b" cm="1">
        <f t="array" aca="1" ref="AZ107" ca="1">IF(AND($A107 &gt; 0, S107 &gt; 0,AZ$2&lt;MiscFormulas!$A$5+1),
_xlfn.IFNA(
_xlfn.IFNA(
_xlfn.IFNA(
_xlfn.IFNA(
_xlfn.IFNA(
_xlfn.IFNA(
IF(_xlfn.XLOOKUP(AZ$2,WatchbillMONTHLY!$A$3:$U$3,OFFSET(WatchbillMONTHLY!$A$3:$U$3,1,2))=IF(_xlfn.XLOOKUP($A107,INDIRECT("_"&amp;_xlfn.XLOOKUP(AZ$2,WatchbillMONTHLY!$A$3:$U$3,OFFSET(WatchbillMONTHLY!$A$3:$U$3,1,2))),INDIRECT("_"&amp;_xlfn.XLOOKUP(AZ$2,WatchbillMONTHLY!$A$3:$U$3,OFFSET(WatchbillMONTHLY!$A$3:$U$3,1,2))))=$A107,_xlfn.XLOOKUP(AZ$2,WatchbillMONTHLY!$A$3:$U$3,OFFSET(WatchbillMONTHLY!$A$3:$U$3,1,2)),FALSE),TRUE,FALSE),
IF(_xlfn.XLOOKUP(AZ$2,WatchbillMONTHLY!$A$20:$U$20,OFFSET(WatchbillMONTHLY!$A$20:$U$20,1,2))=IF(_xlfn.XLOOKUP($A107,INDIRECT("_"&amp;_xlfn.XLOOKUP(AZ$2,WatchbillMONTHLY!$A$20:$U$20,OFFSET(WatchbillMONTHLY!$A$20:$U$20,1,2))),INDIRECT("_"&amp;_xlfn.XLOOKUP(AZ$2,WatchbillMONTHLY!$A$20:$U$20,OFFSET(WatchbillMONTHLY!$A$20:$U$20,1,2))))=$A107,_xlfn.XLOOKUP(AZ$2,WatchbillMONTHLY!$A$20:$U$20,OFFSET(WatchbillMONTHLY!$A$20:$U$20,1,2)),FALSE),TRUE,FALSE)),
IF(_xlfn.XLOOKUP(AZ$2,WatchbillMONTHLY!$A$37:$U$37,OFFSET(WatchbillMONTHLY!$A$37:$U$37,1,2))=IF(_xlfn.XLOOKUP($A107,INDIRECT("_"&amp;_xlfn.XLOOKUP(AZ$2,WatchbillMONTHLY!$A$37:$U$37,OFFSET(WatchbillMONTHLY!$A$37:$U$37,1,2))),INDIRECT("_"&amp;_xlfn.XLOOKUP(AZ$2,WatchbillMONTHLY!$A$37:$U$37,OFFSET(WatchbillMONTHLY!$A$37:$U$37,1,2))))=$A107,_xlfn.XLOOKUP(AZ$2,WatchbillMONTHLY!$A$37:$U$37,OFFSET(WatchbillMONTHLY!$A$37:$U$37,1,2)),FALSE),TRUE,FALSE)),
IF(_xlfn.XLOOKUP(AZ$2,WatchbillMONTHLY!$A$54:$U$54,OFFSET(WatchbillMONTHLY!$A$54:$U$54,1,2))=IF(_xlfn.XLOOKUP($A107,INDIRECT("_"&amp;_xlfn.XLOOKUP(AZ$2,WatchbillMONTHLY!$A$54:$U$54,OFFSET(WatchbillMONTHLY!$A$54:$U$54,1,2))),INDIRECT("_"&amp;_xlfn.XLOOKUP(AZ$2,WatchbillMONTHLY!$A$54:$U$54,OFFSET(WatchbillMONTHLY!$A$54:$U$54,1,2))))=$A107,_xlfn.XLOOKUP(AZ$2,WatchbillMONTHLY!$A$54:$U$54,OFFSET(WatchbillMONTHLY!$A$54:$U$54,1,2)),FALSE),TRUE,FALSE)),
IF(_xlfn.XLOOKUP(AZ$2,WatchbillMONTHLY!$A$71:$U$71,OFFSET(WatchbillMONTHLY!$A$71:$U$71,1,2))=IF(_xlfn.XLOOKUP($A107,INDIRECT("_"&amp;_xlfn.XLOOKUP(AZ$2,WatchbillMONTHLY!$A$71:$U$71,OFFSET(WatchbillMONTHLY!$A$71:$U$71,1,2))),INDIRECT("_"&amp;_xlfn.XLOOKUP(AZ$2,WatchbillMONTHLY!$A$71:$U$71,OFFSET(WatchbillMONTHLY!$A$71:$U$71,1,2))))=$A107,_xlfn.XLOOKUP(AZ$2,WatchbillMONTHLY!$A$71:$U$71,OFFSET(WatchbillMONTHLY!$A$71:$U$71,1,2)),FALSE),TRUE,FALSE)),
IF(_xlfn.XLOOKUP(AZ$2,WatchbillMONTHLY!$A$88:$U$88,OFFSET(WatchbillMONTHLY!$A$88:$U$88,1,2))=IF(_xlfn.XLOOKUP($A107,INDIRECT("_"&amp;_xlfn.XLOOKUP(AZ$2,WatchbillMONTHLY!$A$88:$U$88,OFFSET(WatchbillMONTHLY!$A$88:$U$88,1,2))),INDIRECT("_"&amp;_xlfn.XLOOKUP(AZ$2,WatchbillMONTHLY!$A$88:$U$88,OFFSET(WatchbillMONTHLY!$A$88:$U$88,1,2))))=$A107,_xlfn.XLOOKUP(AZ$2,WatchbillMONTHLY!$A$88:$U$88,OFFSET(WatchbillMONTHLY!$A$88:$U$88,1,2)),FALSE),TRUE,FALSE)),
FALSE),FALSE)</f>
        <v>0</v>
      </c>
      <c r="BA107" s="209" t="b" cm="1">
        <f t="array" aca="1" ref="BA107" ca="1">IF(AND($A107 &gt; 0, T107 &gt; 0,BA$2&lt;MiscFormulas!$A$5+1),
_xlfn.IFNA(
_xlfn.IFNA(
_xlfn.IFNA(
_xlfn.IFNA(
_xlfn.IFNA(
_xlfn.IFNA(
IF(_xlfn.XLOOKUP(BA$2,WatchbillMONTHLY!$A$3:$U$3,OFFSET(WatchbillMONTHLY!$A$3:$U$3,1,2))=IF(_xlfn.XLOOKUP($A107,INDIRECT("_"&amp;_xlfn.XLOOKUP(BA$2,WatchbillMONTHLY!$A$3:$U$3,OFFSET(WatchbillMONTHLY!$A$3:$U$3,1,2))),INDIRECT("_"&amp;_xlfn.XLOOKUP(BA$2,WatchbillMONTHLY!$A$3:$U$3,OFFSET(WatchbillMONTHLY!$A$3:$U$3,1,2))))=$A107,_xlfn.XLOOKUP(BA$2,WatchbillMONTHLY!$A$3:$U$3,OFFSET(WatchbillMONTHLY!$A$3:$U$3,1,2)),FALSE),TRUE,FALSE),
IF(_xlfn.XLOOKUP(BA$2,WatchbillMONTHLY!$A$20:$U$20,OFFSET(WatchbillMONTHLY!$A$20:$U$20,1,2))=IF(_xlfn.XLOOKUP($A107,INDIRECT("_"&amp;_xlfn.XLOOKUP(BA$2,WatchbillMONTHLY!$A$20:$U$20,OFFSET(WatchbillMONTHLY!$A$20:$U$20,1,2))),INDIRECT("_"&amp;_xlfn.XLOOKUP(BA$2,WatchbillMONTHLY!$A$20:$U$20,OFFSET(WatchbillMONTHLY!$A$20:$U$20,1,2))))=$A107,_xlfn.XLOOKUP(BA$2,WatchbillMONTHLY!$A$20:$U$20,OFFSET(WatchbillMONTHLY!$A$20:$U$20,1,2)),FALSE),TRUE,FALSE)),
IF(_xlfn.XLOOKUP(BA$2,WatchbillMONTHLY!$A$37:$U$37,OFFSET(WatchbillMONTHLY!$A$37:$U$37,1,2))=IF(_xlfn.XLOOKUP($A107,INDIRECT("_"&amp;_xlfn.XLOOKUP(BA$2,WatchbillMONTHLY!$A$37:$U$37,OFFSET(WatchbillMONTHLY!$A$37:$U$37,1,2))),INDIRECT("_"&amp;_xlfn.XLOOKUP(BA$2,WatchbillMONTHLY!$A$37:$U$37,OFFSET(WatchbillMONTHLY!$A$37:$U$37,1,2))))=$A107,_xlfn.XLOOKUP(BA$2,WatchbillMONTHLY!$A$37:$U$37,OFFSET(WatchbillMONTHLY!$A$37:$U$37,1,2)),FALSE),TRUE,FALSE)),
IF(_xlfn.XLOOKUP(BA$2,WatchbillMONTHLY!$A$54:$U$54,OFFSET(WatchbillMONTHLY!$A$54:$U$54,1,2))=IF(_xlfn.XLOOKUP($A107,INDIRECT("_"&amp;_xlfn.XLOOKUP(BA$2,WatchbillMONTHLY!$A$54:$U$54,OFFSET(WatchbillMONTHLY!$A$54:$U$54,1,2))),INDIRECT("_"&amp;_xlfn.XLOOKUP(BA$2,WatchbillMONTHLY!$A$54:$U$54,OFFSET(WatchbillMONTHLY!$A$54:$U$54,1,2))))=$A107,_xlfn.XLOOKUP(BA$2,WatchbillMONTHLY!$A$54:$U$54,OFFSET(WatchbillMONTHLY!$A$54:$U$54,1,2)),FALSE),TRUE,FALSE)),
IF(_xlfn.XLOOKUP(BA$2,WatchbillMONTHLY!$A$71:$U$71,OFFSET(WatchbillMONTHLY!$A$71:$U$71,1,2))=IF(_xlfn.XLOOKUP($A107,INDIRECT("_"&amp;_xlfn.XLOOKUP(BA$2,WatchbillMONTHLY!$A$71:$U$71,OFFSET(WatchbillMONTHLY!$A$71:$U$71,1,2))),INDIRECT("_"&amp;_xlfn.XLOOKUP(BA$2,WatchbillMONTHLY!$A$71:$U$71,OFFSET(WatchbillMONTHLY!$A$71:$U$71,1,2))))=$A107,_xlfn.XLOOKUP(BA$2,WatchbillMONTHLY!$A$71:$U$71,OFFSET(WatchbillMONTHLY!$A$71:$U$71,1,2)),FALSE),TRUE,FALSE)),
IF(_xlfn.XLOOKUP(BA$2,WatchbillMONTHLY!$A$88:$U$88,OFFSET(WatchbillMONTHLY!$A$88:$U$88,1,2))=IF(_xlfn.XLOOKUP($A107,INDIRECT("_"&amp;_xlfn.XLOOKUP(BA$2,WatchbillMONTHLY!$A$88:$U$88,OFFSET(WatchbillMONTHLY!$A$88:$U$88,1,2))),INDIRECT("_"&amp;_xlfn.XLOOKUP(BA$2,WatchbillMONTHLY!$A$88:$U$88,OFFSET(WatchbillMONTHLY!$A$88:$U$88,1,2))))=$A107,_xlfn.XLOOKUP(BA$2,WatchbillMONTHLY!$A$88:$U$88,OFFSET(WatchbillMONTHLY!$A$88:$U$88,1,2)),FALSE),TRUE,FALSE)),
FALSE),FALSE)</f>
        <v>0</v>
      </c>
      <c r="BB107" s="209" t="b" cm="1">
        <f t="array" aca="1" ref="BB107" ca="1">IF(AND($A107 &gt; 0, U107 &gt; 0,BB$2&lt;MiscFormulas!$A$5+1),
_xlfn.IFNA(
_xlfn.IFNA(
_xlfn.IFNA(
_xlfn.IFNA(
_xlfn.IFNA(
_xlfn.IFNA(
IF(_xlfn.XLOOKUP(BB$2,WatchbillMONTHLY!$A$3:$U$3,OFFSET(WatchbillMONTHLY!$A$3:$U$3,1,2))=IF(_xlfn.XLOOKUP($A107,INDIRECT("_"&amp;_xlfn.XLOOKUP(BB$2,WatchbillMONTHLY!$A$3:$U$3,OFFSET(WatchbillMONTHLY!$A$3:$U$3,1,2))),INDIRECT("_"&amp;_xlfn.XLOOKUP(BB$2,WatchbillMONTHLY!$A$3:$U$3,OFFSET(WatchbillMONTHLY!$A$3:$U$3,1,2))))=$A107,_xlfn.XLOOKUP(BB$2,WatchbillMONTHLY!$A$3:$U$3,OFFSET(WatchbillMONTHLY!$A$3:$U$3,1,2)),FALSE),TRUE,FALSE),
IF(_xlfn.XLOOKUP(BB$2,WatchbillMONTHLY!$A$20:$U$20,OFFSET(WatchbillMONTHLY!$A$20:$U$20,1,2))=IF(_xlfn.XLOOKUP($A107,INDIRECT("_"&amp;_xlfn.XLOOKUP(BB$2,WatchbillMONTHLY!$A$20:$U$20,OFFSET(WatchbillMONTHLY!$A$20:$U$20,1,2))),INDIRECT("_"&amp;_xlfn.XLOOKUP(BB$2,WatchbillMONTHLY!$A$20:$U$20,OFFSET(WatchbillMONTHLY!$A$20:$U$20,1,2))))=$A107,_xlfn.XLOOKUP(BB$2,WatchbillMONTHLY!$A$20:$U$20,OFFSET(WatchbillMONTHLY!$A$20:$U$20,1,2)),FALSE),TRUE,FALSE)),
IF(_xlfn.XLOOKUP(BB$2,WatchbillMONTHLY!$A$37:$U$37,OFFSET(WatchbillMONTHLY!$A$37:$U$37,1,2))=IF(_xlfn.XLOOKUP($A107,INDIRECT("_"&amp;_xlfn.XLOOKUP(BB$2,WatchbillMONTHLY!$A$37:$U$37,OFFSET(WatchbillMONTHLY!$A$37:$U$37,1,2))),INDIRECT("_"&amp;_xlfn.XLOOKUP(BB$2,WatchbillMONTHLY!$A$37:$U$37,OFFSET(WatchbillMONTHLY!$A$37:$U$37,1,2))))=$A107,_xlfn.XLOOKUP(BB$2,WatchbillMONTHLY!$A$37:$U$37,OFFSET(WatchbillMONTHLY!$A$37:$U$37,1,2)),FALSE),TRUE,FALSE)),
IF(_xlfn.XLOOKUP(BB$2,WatchbillMONTHLY!$A$54:$U$54,OFFSET(WatchbillMONTHLY!$A$54:$U$54,1,2))=IF(_xlfn.XLOOKUP($A107,INDIRECT("_"&amp;_xlfn.XLOOKUP(BB$2,WatchbillMONTHLY!$A$54:$U$54,OFFSET(WatchbillMONTHLY!$A$54:$U$54,1,2))),INDIRECT("_"&amp;_xlfn.XLOOKUP(BB$2,WatchbillMONTHLY!$A$54:$U$54,OFFSET(WatchbillMONTHLY!$A$54:$U$54,1,2))))=$A107,_xlfn.XLOOKUP(BB$2,WatchbillMONTHLY!$A$54:$U$54,OFFSET(WatchbillMONTHLY!$A$54:$U$54,1,2)),FALSE),TRUE,FALSE)),
IF(_xlfn.XLOOKUP(BB$2,WatchbillMONTHLY!$A$71:$U$71,OFFSET(WatchbillMONTHLY!$A$71:$U$71,1,2))=IF(_xlfn.XLOOKUP($A107,INDIRECT("_"&amp;_xlfn.XLOOKUP(BB$2,WatchbillMONTHLY!$A$71:$U$71,OFFSET(WatchbillMONTHLY!$A$71:$U$71,1,2))),INDIRECT("_"&amp;_xlfn.XLOOKUP(BB$2,WatchbillMONTHLY!$A$71:$U$71,OFFSET(WatchbillMONTHLY!$A$71:$U$71,1,2))))=$A107,_xlfn.XLOOKUP(BB$2,WatchbillMONTHLY!$A$71:$U$71,OFFSET(WatchbillMONTHLY!$A$71:$U$71,1,2)),FALSE),TRUE,FALSE)),
IF(_xlfn.XLOOKUP(BB$2,WatchbillMONTHLY!$A$88:$U$88,OFFSET(WatchbillMONTHLY!$A$88:$U$88,1,2))=IF(_xlfn.XLOOKUP($A107,INDIRECT("_"&amp;_xlfn.XLOOKUP(BB$2,WatchbillMONTHLY!$A$88:$U$88,OFFSET(WatchbillMONTHLY!$A$88:$U$88,1,2))),INDIRECT("_"&amp;_xlfn.XLOOKUP(BB$2,WatchbillMONTHLY!$A$88:$U$88,OFFSET(WatchbillMONTHLY!$A$88:$U$88,1,2))))=$A107,_xlfn.XLOOKUP(BB$2,WatchbillMONTHLY!$A$88:$U$88,OFFSET(WatchbillMONTHLY!$A$88:$U$88,1,2)),FALSE),TRUE,FALSE)),
FALSE),FALSE)</f>
        <v>0</v>
      </c>
      <c r="BC107" s="209" t="b" cm="1">
        <f t="array" aca="1" ref="BC107" ca="1">IF(AND($A107 &gt; 0, V107 &gt; 0,BC$2&lt;MiscFormulas!$A$5+1),
_xlfn.IFNA(
_xlfn.IFNA(
_xlfn.IFNA(
_xlfn.IFNA(
_xlfn.IFNA(
_xlfn.IFNA(
IF(_xlfn.XLOOKUP(BC$2,WatchbillMONTHLY!$A$3:$U$3,OFFSET(WatchbillMONTHLY!$A$3:$U$3,1,2))=IF(_xlfn.XLOOKUP($A107,INDIRECT("_"&amp;_xlfn.XLOOKUP(BC$2,WatchbillMONTHLY!$A$3:$U$3,OFFSET(WatchbillMONTHLY!$A$3:$U$3,1,2))),INDIRECT("_"&amp;_xlfn.XLOOKUP(BC$2,WatchbillMONTHLY!$A$3:$U$3,OFFSET(WatchbillMONTHLY!$A$3:$U$3,1,2))))=$A107,_xlfn.XLOOKUP(BC$2,WatchbillMONTHLY!$A$3:$U$3,OFFSET(WatchbillMONTHLY!$A$3:$U$3,1,2)),FALSE),TRUE,FALSE),
IF(_xlfn.XLOOKUP(BC$2,WatchbillMONTHLY!$A$20:$U$20,OFFSET(WatchbillMONTHLY!$A$20:$U$20,1,2))=IF(_xlfn.XLOOKUP($A107,INDIRECT("_"&amp;_xlfn.XLOOKUP(BC$2,WatchbillMONTHLY!$A$20:$U$20,OFFSET(WatchbillMONTHLY!$A$20:$U$20,1,2))),INDIRECT("_"&amp;_xlfn.XLOOKUP(BC$2,WatchbillMONTHLY!$A$20:$U$20,OFFSET(WatchbillMONTHLY!$A$20:$U$20,1,2))))=$A107,_xlfn.XLOOKUP(BC$2,WatchbillMONTHLY!$A$20:$U$20,OFFSET(WatchbillMONTHLY!$A$20:$U$20,1,2)),FALSE),TRUE,FALSE)),
IF(_xlfn.XLOOKUP(BC$2,WatchbillMONTHLY!$A$37:$U$37,OFFSET(WatchbillMONTHLY!$A$37:$U$37,1,2))=IF(_xlfn.XLOOKUP($A107,INDIRECT("_"&amp;_xlfn.XLOOKUP(BC$2,WatchbillMONTHLY!$A$37:$U$37,OFFSET(WatchbillMONTHLY!$A$37:$U$37,1,2))),INDIRECT("_"&amp;_xlfn.XLOOKUP(BC$2,WatchbillMONTHLY!$A$37:$U$37,OFFSET(WatchbillMONTHLY!$A$37:$U$37,1,2))))=$A107,_xlfn.XLOOKUP(BC$2,WatchbillMONTHLY!$A$37:$U$37,OFFSET(WatchbillMONTHLY!$A$37:$U$37,1,2)),FALSE),TRUE,FALSE)),
IF(_xlfn.XLOOKUP(BC$2,WatchbillMONTHLY!$A$54:$U$54,OFFSET(WatchbillMONTHLY!$A$54:$U$54,1,2))=IF(_xlfn.XLOOKUP($A107,INDIRECT("_"&amp;_xlfn.XLOOKUP(BC$2,WatchbillMONTHLY!$A$54:$U$54,OFFSET(WatchbillMONTHLY!$A$54:$U$54,1,2))),INDIRECT("_"&amp;_xlfn.XLOOKUP(BC$2,WatchbillMONTHLY!$A$54:$U$54,OFFSET(WatchbillMONTHLY!$A$54:$U$54,1,2))))=$A107,_xlfn.XLOOKUP(BC$2,WatchbillMONTHLY!$A$54:$U$54,OFFSET(WatchbillMONTHLY!$A$54:$U$54,1,2)),FALSE),TRUE,FALSE)),
IF(_xlfn.XLOOKUP(BC$2,WatchbillMONTHLY!$A$71:$U$71,OFFSET(WatchbillMONTHLY!$A$71:$U$71,1,2))=IF(_xlfn.XLOOKUP($A107,INDIRECT("_"&amp;_xlfn.XLOOKUP(BC$2,WatchbillMONTHLY!$A$71:$U$71,OFFSET(WatchbillMONTHLY!$A$71:$U$71,1,2))),INDIRECT("_"&amp;_xlfn.XLOOKUP(BC$2,WatchbillMONTHLY!$A$71:$U$71,OFFSET(WatchbillMONTHLY!$A$71:$U$71,1,2))))=$A107,_xlfn.XLOOKUP(BC$2,WatchbillMONTHLY!$A$71:$U$71,OFFSET(WatchbillMONTHLY!$A$71:$U$71,1,2)),FALSE),TRUE,FALSE)),
IF(_xlfn.XLOOKUP(BC$2,WatchbillMONTHLY!$A$88:$U$88,OFFSET(WatchbillMONTHLY!$A$88:$U$88,1,2))=IF(_xlfn.XLOOKUP($A107,INDIRECT("_"&amp;_xlfn.XLOOKUP(BC$2,WatchbillMONTHLY!$A$88:$U$88,OFFSET(WatchbillMONTHLY!$A$88:$U$88,1,2))),INDIRECT("_"&amp;_xlfn.XLOOKUP(BC$2,WatchbillMONTHLY!$A$88:$U$88,OFFSET(WatchbillMONTHLY!$A$88:$U$88,1,2))))=$A107,_xlfn.XLOOKUP(BC$2,WatchbillMONTHLY!$A$88:$U$88,OFFSET(WatchbillMONTHLY!$A$88:$U$88,1,2)),FALSE),TRUE,FALSE)),
FALSE),FALSE)</f>
        <v>0</v>
      </c>
      <c r="BD107" s="209" t="b" cm="1">
        <f t="array" aca="1" ref="BD107" ca="1">IF(AND($A107 &gt; 0, W107 &gt; 0,BD$2&lt;MiscFormulas!$A$5+1),
_xlfn.IFNA(
_xlfn.IFNA(
_xlfn.IFNA(
_xlfn.IFNA(
_xlfn.IFNA(
_xlfn.IFNA(
IF(_xlfn.XLOOKUP(BD$2,WatchbillMONTHLY!$A$3:$U$3,OFFSET(WatchbillMONTHLY!$A$3:$U$3,1,2))=IF(_xlfn.XLOOKUP($A107,INDIRECT("_"&amp;_xlfn.XLOOKUP(BD$2,WatchbillMONTHLY!$A$3:$U$3,OFFSET(WatchbillMONTHLY!$A$3:$U$3,1,2))),INDIRECT("_"&amp;_xlfn.XLOOKUP(BD$2,WatchbillMONTHLY!$A$3:$U$3,OFFSET(WatchbillMONTHLY!$A$3:$U$3,1,2))))=$A107,_xlfn.XLOOKUP(BD$2,WatchbillMONTHLY!$A$3:$U$3,OFFSET(WatchbillMONTHLY!$A$3:$U$3,1,2)),FALSE),TRUE,FALSE),
IF(_xlfn.XLOOKUP(BD$2,WatchbillMONTHLY!$A$20:$U$20,OFFSET(WatchbillMONTHLY!$A$20:$U$20,1,2))=IF(_xlfn.XLOOKUP($A107,INDIRECT("_"&amp;_xlfn.XLOOKUP(BD$2,WatchbillMONTHLY!$A$20:$U$20,OFFSET(WatchbillMONTHLY!$A$20:$U$20,1,2))),INDIRECT("_"&amp;_xlfn.XLOOKUP(BD$2,WatchbillMONTHLY!$A$20:$U$20,OFFSET(WatchbillMONTHLY!$A$20:$U$20,1,2))))=$A107,_xlfn.XLOOKUP(BD$2,WatchbillMONTHLY!$A$20:$U$20,OFFSET(WatchbillMONTHLY!$A$20:$U$20,1,2)),FALSE),TRUE,FALSE)),
IF(_xlfn.XLOOKUP(BD$2,WatchbillMONTHLY!$A$37:$U$37,OFFSET(WatchbillMONTHLY!$A$37:$U$37,1,2))=IF(_xlfn.XLOOKUP($A107,INDIRECT("_"&amp;_xlfn.XLOOKUP(BD$2,WatchbillMONTHLY!$A$37:$U$37,OFFSET(WatchbillMONTHLY!$A$37:$U$37,1,2))),INDIRECT("_"&amp;_xlfn.XLOOKUP(BD$2,WatchbillMONTHLY!$A$37:$U$37,OFFSET(WatchbillMONTHLY!$A$37:$U$37,1,2))))=$A107,_xlfn.XLOOKUP(BD$2,WatchbillMONTHLY!$A$37:$U$37,OFFSET(WatchbillMONTHLY!$A$37:$U$37,1,2)),FALSE),TRUE,FALSE)),
IF(_xlfn.XLOOKUP(BD$2,WatchbillMONTHLY!$A$54:$U$54,OFFSET(WatchbillMONTHLY!$A$54:$U$54,1,2))=IF(_xlfn.XLOOKUP($A107,INDIRECT("_"&amp;_xlfn.XLOOKUP(BD$2,WatchbillMONTHLY!$A$54:$U$54,OFFSET(WatchbillMONTHLY!$A$54:$U$54,1,2))),INDIRECT("_"&amp;_xlfn.XLOOKUP(BD$2,WatchbillMONTHLY!$A$54:$U$54,OFFSET(WatchbillMONTHLY!$A$54:$U$54,1,2))))=$A107,_xlfn.XLOOKUP(BD$2,WatchbillMONTHLY!$A$54:$U$54,OFFSET(WatchbillMONTHLY!$A$54:$U$54,1,2)),FALSE),TRUE,FALSE)),
IF(_xlfn.XLOOKUP(BD$2,WatchbillMONTHLY!$A$71:$U$71,OFFSET(WatchbillMONTHLY!$A$71:$U$71,1,2))=IF(_xlfn.XLOOKUP($A107,INDIRECT("_"&amp;_xlfn.XLOOKUP(BD$2,WatchbillMONTHLY!$A$71:$U$71,OFFSET(WatchbillMONTHLY!$A$71:$U$71,1,2))),INDIRECT("_"&amp;_xlfn.XLOOKUP(BD$2,WatchbillMONTHLY!$A$71:$U$71,OFFSET(WatchbillMONTHLY!$A$71:$U$71,1,2))))=$A107,_xlfn.XLOOKUP(BD$2,WatchbillMONTHLY!$A$71:$U$71,OFFSET(WatchbillMONTHLY!$A$71:$U$71,1,2)),FALSE),TRUE,FALSE)),
IF(_xlfn.XLOOKUP(BD$2,WatchbillMONTHLY!$A$88:$U$88,OFFSET(WatchbillMONTHLY!$A$88:$U$88,1,2))=IF(_xlfn.XLOOKUP($A107,INDIRECT("_"&amp;_xlfn.XLOOKUP(BD$2,WatchbillMONTHLY!$A$88:$U$88,OFFSET(WatchbillMONTHLY!$A$88:$U$88,1,2))),INDIRECT("_"&amp;_xlfn.XLOOKUP(BD$2,WatchbillMONTHLY!$A$88:$U$88,OFFSET(WatchbillMONTHLY!$A$88:$U$88,1,2))))=$A107,_xlfn.XLOOKUP(BD$2,WatchbillMONTHLY!$A$88:$U$88,OFFSET(WatchbillMONTHLY!$A$88:$U$88,1,2)),FALSE),TRUE,FALSE)),
FALSE),FALSE)</f>
        <v>0</v>
      </c>
      <c r="BE107" s="209" t="b" cm="1">
        <f t="array" aca="1" ref="BE107" ca="1">IF(AND($A107 &gt; 0, X107 &gt; 0,BE$2&lt;MiscFormulas!$A$5+1),
_xlfn.IFNA(
_xlfn.IFNA(
_xlfn.IFNA(
_xlfn.IFNA(
_xlfn.IFNA(
_xlfn.IFNA(
IF(_xlfn.XLOOKUP(BE$2,WatchbillMONTHLY!$A$3:$U$3,OFFSET(WatchbillMONTHLY!$A$3:$U$3,1,2))=IF(_xlfn.XLOOKUP($A107,INDIRECT("_"&amp;_xlfn.XLOOKUP(BE$2,WatchbillMONTHLY!$A$3:$U$3,OFFSET(WatchbillMONTHLY!$A$3:$U$3,1,2))),INDIRECT("_"&amp;_xlfn.XLOOKUP(BE$2,WatchbillMONTHLY!$A$3:$U$3,OFFSET(WatchbillMONTHLY!$A$3:$U$3,1,2))))=$A107,_xlfn.XLOOKUP(BE$2,WatchbillMONTHLY!$A$3:$U$3,OFFSET(WatchbillMONTHLY!$A$3:$U$3,1,2)),FALSE),TRUE,FALSE),
IF(_xlfn.XLOOKUP(BE$2,WatchbillMONTHLY!$A$20:$U$20,OFFSET(WatchbillMONTHLY!$A$20:$U$20,1,2))=IF(_xlfn.XLOOKUP($A107,INDIRECT("_"&amp;_xlfn.XLOOKUP(BE$2,WatchbillMONTHLY!$A$20:$U$20,OFFSET(WatchbillMONTHLY!$A$20:$U$20,1,2))),INDIRECT("_"&amp;_xlfn.XLOOKUP(BE$2,WatchbillMONTHLY!$A$20:$U$20,OFFSET(WatchbillMONTHLY!$A$20:$U$20,1,2))))=$A107,_xlfn.XLOOKUP(BE$2,WatchbillMONTHLY!$A$20:$U$20,OFFSET(WatchbillMONTHLY!$A$20:$U$20,1,2)),FALSE),TRUE,FALSE)),
IF(_xlfn.XLOOKUP(BE$2,WatchbillMONTHLY!$A$37:$U$37,OFFSET(WatchbillMONTHLY!$A$37:$U$37,1,2))=IF(_xlfn.XLOOKUP($A107,INDIRECT("_"&amp;_xlfn.XLOOKUP(BE$2,WatchbillMONTHLY!$A$37:$U$37,OFFSET(WatchbillMONTHLY!$A$37:$U$37,1,2))),INDIRECT("_"&amp;_xlfn.XLOOKUP(BE$2,WatchbillMONTHLY!$A$37:$U$37,OFFSET(WatchbillMONTHLY!$A$37:$U$37,1,2))))=$A107,_xlfn.XLOOKUP(BE$2,WatchbillMONTHLY!$A$37:$U$37,OFFSET(WatchbillMONTHLY!$A$37:$U$37,1,2)),FALSE),TRUE,FALSE)),
IF(_xlfn.XLOOKUP(BE$2,WatchbillMONTHLY!$A$54:$U$54,OFFSET(WatchbillMONTHLY!$A$54:$U$54,1,2))=IF(_xlfn.XLOOKUP($A107,INDIRECT("_"&amp;_xlfn.XLOOKUP(BE$2,WatchbillMONTHLY!$A$54:$U$54,OFFSET(WatchbillMONTHLY!$A$54:$U$54,1,2))),INDIRECT("_"&amp;_xlfn.XLOOKUP(BE$2,WatchbillMONTHLY!$A$54:$U$54,OFFSET(WatchbillMONTHLY!$A$54:$U$54,1,2))))=$A107,_xlfn.XLOOKUP(BE$2,WatchbillMONTHLY!$A$54:$U$54,OFFSET(WatchbillMONTHLY!$A$54:$U$54,1,2)),FALSE),TRUE,FALSE)),
IF(_xlfn.XLOOKUP(BE$2,WatchbillMONTHLY!$A$71:$U$71,OFFSET(WatchbillMONTHLY!$A$71:$U$71,1,2))=IF(_xlfn.XLOOKUP($A107,INDIRECT("_"&amp;_xlfn.XLOOKUP(BE$2,WatchbillMONTHLY!$A$71:$U$71,OFFSET(WatchbillMONTHLY!$A$71:$U$71,1,2))),INDIRECT("_"&amp;_xlfn.XLOOKUP(BE$2,WatchbillMONTHLY!$A$71:$U$71,OFFSET(WatchbillMONTHLY!$A$71:$U$71,1,2))))=$A107,_xlfn.XLOOKUP(BE$2,WatchbillMONTHLY!$A$71:$U$71,OFFSET(WatchbillMONTHLY!$A$71:$U$71,1,2)),FALSE),TRUE,FALSE)),
IF(_xlfn.XLOOKUP(BE$2,WatchbillMONTHLY!$A$88:$U$88,OFFSET(WatchbillMONTHLY!$A$88:$U$88,1,2))=IF(_xlfn.XLOOKUP($A107,INDIRECT("_"&amp;_xlfn.XLOOKUP(BE$2,WatchbillMONTHLY!$A$88:$U$88,OFFSET(WatchbillMONTHLY!$A$88:$U$88,1,2))),INDIRECT("_"&amp;_xlfn.XLOOKUP(BE$2,WatchbillMONTHLY!$A$88:$U$88,OFFSET(WatchbillMONTHLY!$A$88:$U$88,1,2))))=$A107,_xlfn.XLOOKUP(BE$2,WatchbillMONTHLY!$A$88:$U$88,OFFSET(WatchbillMONTHLY!$A$88:$U$88,1,2)),FALSE),TRUE,FALSE)),
FALSE),FALSE)</f>
        <v>0</v>
      </c>
      <c r="BF107" s="209" t="b" cm="1">
        <f t="array" aca="1" ref="BF107" ca="1">IF(AND($A107 &gt; 0, Y107 &gt; 0,BF$2&lt;MiscFormulas!$A$5+1),
_xlfn.IFNA(
_xlfn.IFNA(
_xlfn.IFNA(
_xlfn.IFNA(
_xlfn.IFNA(
_xlfn.IFNA(
IF(_xlfn.XLOOKUP(BF$2,WatchbillMONTHLY!$A$3:$U$3,OFFSET(WatchbillMONTHLY!$A$3:$U$3,1,2))=IF(_xlfn.XLOOKUP($A107,INDIRECT("_"&amp;_xlfn.XLOOKUP(BF$2,WatchbillMONTHLY!$A$3:$U$3,OFFSET(WatchbillMONTHLY!$A$3:$U$3,1,2))),INDIRECT("_"&amp;_xlfn.XLOOKUP(BF$2,WatchbillMONTHLY!$A$3:$U$3,OFFSET(WatchbillMONTHLY!$A$3:$U$3,1,2))))=$A107,_xlfn.XLOOKUP(BF$2,WatchbillMONTHLY!$A$3:$U$3,OFFSET(WatchbillMONTHLY!$A$3:$U$3,1,2)),FALSE),TRUE,FALSE),
IF(_xlfn.XLOOKUP(BF$2,WatchbillMONTHLY!$A$20:$U$20,OFFSET(WatchbillMONTHLY!$A$20:$U$20,1,2))=IF(_xlfn.XLOOKUP($A107,INDIRECT("_"&amp;_xlfn.XLOOKUP(BF$2,WatchbillMONTHLY!$A$20:$U$20,OFFSET(WatchbillMONTHLY!$A$20:$U$20,1,2))),INDIRECT("_"&amp;_xlfn.XLOOKUP(BF$2,WatchbillMONTHLY!$A$20:$U$20,OFFSET(WatchbillMONTHLY!$A$20:$U$20,1,2))))=$A107,_xlfn.XLOOKUP(BF$2,WatchbillMONTHLY!$A$20:$U$20,OFFSET(WatchbillMONTHLY!$A$20:$U$20,1,2)),FALSE),TRUE,FALSE)),
IF(_xlfn.XLOOKUP(BF$2,WatchbillMONTHLY!$A$37:$U$37,OFFSET(WatchbillMONTHLY!$A$37:$U$37,1,2))=IF(_xlfn.XLOOKUP($A107,INDIRECT("_"&amp;_xlfn.XLOOKUP(BF$2,WatchbillMONTHLY!$A$37:$U$37,OFFSET(WatchbillMONTHLY!$A$37:$U$37,1,2))),INDIRECT("_"&amp;_xlfn.XLOOKUP(BF$2,WatchbillMONTHLY!$A$37:$U$37,OFFSET(WatchbillMONTHLY!$A$37:$U$37,1,2))))=$A107,_xlfn.XLOOKUP(BF$2,WatchbillMONTHLY!$A$37:$U$37,OFFSET(WatchbillMONTHLY!$A$37:$U$37,1,2)),FALSE),TRUE,FALSE)),
IF(_xlfn.XLOOKUP(BF$2,WatchbillMONTHLY!$A$54:$U$54,OFFSET(WatchbillMONTHLY!$A$54:$U$54,1,2))=IF(_xlfn.XLOOKUP($A107,INDIRECT("_"&amp;_xlfn.XLOOKUP(BF$2,WatchbillMONTHLY!$A$54:$U$54,OFFSET(WatchbillMONTHLY!$A$54:$U$54,1,2))),INDIRECT("_"&amp;_xlfn.XLOOKUP(BF$2,WatchbillMONTHLY!$A$54:$U$54,OFFSET(WatchbillMONTHLY!$A$54:$U$54,1,2))))=$A107,_xlfn.XLOOKUP(BF$2,WatchbillMONTHLY!$A$54:$U$54,OFFSET(WatchbillMONTHLY!$A$54:$U$54,1,2)),FALSE),TRUE,FALSE)),
IF(_xlfn.XLOOKUP(BF$2,WatchbillMONTHLY!$A$71:$U$71,OFFSET(WatchbillMONTHLY!$A$71:$U$71,1,2))=IF(_xlfn.XLOOKUP($A107,INDIRECT("_"&amp;_xlfn.XLOOKUP(BF$2,WatchbillMONTHLY!$A$71:$U$71,OFFSET(WatchbillMONTHLY!$A$71:$U$71,1,2))),INDIRECT("_"&amp;_xlfn.XLOOKUP(BF$2,WatchbillMONTHLY!$A$71:$U$71,OFFSET(WatchbillMONTHLY!$A$71:$U$71,1,2))))=$A107,_xlfn.XLOOKUP(BF$2,WatchbillMONTHLY!$A$71:$U$71,OFFSET(WatchbillMONTHLY!$A$71:$U$71,1,2)),FALSE),TRUE,FALSE)),
IF(_xlfn.XLOOKUP(BF$2,WatchbillMONTHLY!$A$88:$U$88,OFFSET(WatchbillMONTHLY!$A$88:$U$88,1,2))=IF(_xlfn.XLOOKUP($A107,INDIRECT("_"&amp;_xlfn.XLOOKUP(BF$2,WatchbillMONTHLY!$A$88:$U$88,OFFSET(WatchbillMONTHLY!$A$88:$U$88,1,2))),INDIRECT("_"&amp;_xlfn.XLOOKUP(BF$2,WatchbillMONTHLY!$A$88:$U$88,OFFSET(WatchbillMONTHLY!$A$88:$U$88,1,2))))=$A107,_xlfn.XLOOKUP(BF$2,WatchbillMONTHLY!$A$88:$U$88,OFFSET(WatchbillMONTHLY!$A$88:$U$88,1,2)),FALSE),TRUE,FALSE)),
FALSE),FALSE)</f>
        <v>0</v>
      </c>
      <c r="BG107" s="209" t="b" cm="1">
        <f t="array" aca="1" ref="BG107" ca="1">IF(AND($A107 &gt; 0, Z107 &gt; 0,BG$2&lt;MiscFormulas!$A$5+1),
_xlfn.IFNA(
_xlfn.IFNA(
_xlfn.IFNA(
_xlfn.IFNA(
_xlfn.IFNA(
_xlfn.IFNA(
IF(_xlfn.XLOOKUP(BG$2,WatchbillMONTHLY!$A$3:$U$3,OFFSET(WatchbillMONTHLY!$A$3:$U$3,1,2))=IF(_xlfn.XLOOKUP($A107,INDIRECT("_"&amp;_xlfn.XLOOKUP(BG$2,WatchbillMONTHLY!$A$3:$U$3,OFFSET(WatchbillMONTHLY!$A$3:$U$3,1,2))),INDIRECT("_"&amp;_xlfn.XLOOKUP(BG$2,WatchbillMONTHLY!$A$3:$U$3,OFFSET(WatchbillMONTHLY!$A$3:$U$3,1,2))))=$A107,_xlfn.XLOOKUP(BG$2,WatchbillMONTHLY!$A$3:$U$3,OFFSET(WatchbillMONTHLY!$A$3:$U$3,1,2)),FALSE),TRUE,FALSE),
IF(_xlfn.XLOOKUP(BG$2,WatchbillMONTHLY!$A$20:$U$20,OFFSET(WatchbillMONTHLY!$A$20:$U$20,1,2))=IF(_xlfn.XLOOKUP($A107,INDIRECT("_"&amp;_xlfn.XLOOKUP(BG$2,WatchbillMONTHLY!$A$20:$U$20,OFFSET(WatchbillMONTHLY!$A$20:$U$20,1,2))),INDIRECT("_"&amp;_xlfn.XLOOKUP(BG$2,WatchbillMONTHLY!$A$20:$U$20,OFFSET(WatchbillMONTHLY!$A$20:$U$20,1,2))))=$A107,_xlfn.XLOOKUP(BG$2,WatchbillMONTHLY!$A$20:$U$20,OFFSET(WatchbillMONTHLY!$A$20:$U$20,1,2)),FALSE),TRUE,FALSE)),
IF(_xlfn.XLOOKUP(BG$2,WatchbillMONTHLY!$A$37:$U$37,OFFSET(WatchbillMONTHLY!$A$37:$U$37,1,2))=IF(_xlfn.XLOOKUP($A107,INDIRECT("_"&amp;_xlfn.XLOOKUP(BG$2,WatchbillMONTHLY!$A$37:$U$37,OFFSET(WatchbillMONTHLY!$A$37:$U$37,1,2))),INDIRECT("_"&amp;_xlfn.XLOOKUP(BG$2,WatchbillMONTHLY!$A$37:$U$37,OFFSET(WatchbillMONTHLY!$A$37:$U$37,1,2))))=$A107,_xlfn.XLOOKUP(BG$2,WatchbillMONTHLY!$A$37:$U$37,OFFSET(WatchbillMONTHLY!$A$37:$U$37,1,2)),FALSE),TRUE,FALSE)),
IF(_xlfn.XLOOKUP(BG$2,WatchbillMONTHLY!$A$54:$U$54,OFFSET(WatchbillMONTHLY!$A$54:$U$54,1,2))=IF(_xlfn.XLOOKUP($A107,INDIRECT("_"&amp;_xlfn.XLOOKUP(BG$2,WatchbillMONTHLY!$A$54:$U$54,OFFSET(WatchbillMONTHLY!$A$54:$U$54,1,2))),INDIRECT("_"&amp;_xlfn.XLOOKUP(BG$2,WatchbillMONTHLY!$A$54:$U$54,OFFSET(WatchbillMONTHLY!$A$54:$U$54,1,2))))=$A107,_xlfn.XLOOKUP(BG$2,WatchbillMONTHLY!$A$54:$U$54,OFFSET(WatchbillMONTHLY!$A$54:$U$54,1,2)),FALSE),TRUE,FALSE)),
IF(_xlfn.XLOOKUP(BG$2,WatchbillMONTHLY!$A$71:$U$71,OFFSET(WatchbillMONTHLY!$A$71:$U$71,1,2))=IF(_xlfn.XLOOKUP($A107,INDIRECT("_"&amp;_xlfn.XLOOKUP(BG$2,WatchbillMONTHLY!$A$71:$U$71,OFFSET(WatchbillMONTHLY!$A$71:$U$71,1,2))),INDIRECT("_"&amp;_xlfn.XLOOKUP(BG$2,WatchbillMONTHLY!$A$71:$U$71,OFFSET(WatchbillMONTHLY!$A$71:$U$71,1,2))))=$A107,_xlfn.XLOOKUP(BG$2,WatchbillMONTHLY!$A$71:$U$71,OFFSET(WatchbillMONTHLY!$A$71:$U$71,1,2)),FALSE),TRUE,FALSE)),
IF(_xlfn.XLOOKUP(BG$2,WatchbillMONTHLY!$A$88:$U$88,OFFSET(WatchbillMONTHLY!$A$88:$U$88,1,2))=IF(_xlfn.XLOOKUP($A107,INDIRECT("_"&amp;_xlfn.XLOOKUP(BG$2,WatchbillMONTHLY!$A$88:$U$88,OFFSET(WatchbillMONTHLY!$A$88:$U$88,1,2))),INDIRECT("_"&amp;_xlfn.XLOOKUP(BG$2,WatchbillMONTHLY!$A$88:$U$88,OFFSET(WatchbillMONTHLY!$A$88:$U$88,1,2))))=$A107,_xlfn.XLOOKUP(BG$2,WatchbillMONTHLY!$A$88:$U$88,OFFSET(WatchbillMONTHLY!$A$88:$U$88,1,2)),FALSE),TRUE,FALSE)),
FALSE),FALSE)</f>
        <v>0</v>
      </c>
      <c r="BH107" s="209" t="b" cm="1">
        <f t="array" aca="1" ref="BH107" ca="1">IF(AND($A107 &gt; 0, AA107 &gt; 0,BH$2&lt;MiscFormulas!$A$5+1),
_xlfn.IFNA(
_xlfn.IFNA(
_xlfn.IFNA(
_xlfn.IFNA(
_xlfn.IFNA(
_xlfn.IFNA(
IF(_xlfn.XLOOKUP(BH$2,WatchbillMONTHLY!$A$3:$U$3,OFFSET(WatchbillMONTHLY!$A$3:$U$3,1,2))=IF(_xlfn.XLOOKUP($A107,INDIRECT("_"&amp;_xlfn.XLOOKUP(BH$2,WatchbillMONTHLY!$A$3:$U$3,OFFSET(WatchbillMONTHLY!$A$3:$U$3,1,2))),INDIRECT("_"&amp;_xlfn.XLOOKUP(BH$2,WatchbillMONTHLY!$A$3:$U$3,OFFSET(WatchbillMONTHLY!$A$3:$U$3,1,2))))=$A107,_xlfn.XLOOKUP(BH$2,WatchbillMONTHLY!$A$3:$U$3,OFFSET(WatchbillMONTHLY!$A$3:$U$3,1,2)),FALSE),TRUE,FALSE),
IF(_xlfn.XLOOKUP(BH$2,WatchbillMONTHLY!$A$20:$U$20,OFFSET(WatchbillMONTHLY!$A$20:$U$20,1,2))=IF(_xlfn.XLOOKUP($A107,INDIRECT("_"&amp;_xlfn.XLOOKUP(BH$2,WatchbillMONTHLY!$A$20:$U$20,OFFSET(WatchbillMONTHLY!$A$20:$U$20,1,2))),INDIRECT("_"&amp;_xlfn.XLOOKUP(BH$2,WatchbillMONTHLY!$A$20:$U$20,OFFSET(WatchbillMONTHLY!$A$20:$U$20,1,2))))=$A107,_xlfn.XLOOKUP(BH$2,WatchbillMONTHLY!$A$20:$U$20,OFFSET(WatchbillMONTHLY!$A$20:$U$20,1,2)),FALSE),TRUE,FALSE)),
IF(_xlfn.XLOOKUP(BH$2,WatchbillMONTHLY!$A$37:$U$37,OFFSET(WatchbillMONTHLY!$A$37:$U$37,1,2))=IF(_xlfn.XLOOKUP($A107,INDIRECT("_"&amp;_xlfn.XLOOKUP(BH$2,WatchbillMONTHLY!$A$37:$U$37,OFFSET(WatchbillMONTHLY!$A$37:$U$37,1,2))),INDIRECT("_"&amp;_xlfn.XLOOKUP(BH$2,WatchbillMONTHLY!$A$37:$U$37,OFFSET(WatchbillMONTHLY!$A$37:$U$37,1,2))))=$A107,_xlfn.XLOOKUP(BH$2,WatchbillMONTHLY!$A$37:$U$37,OFFSET(WatchbillMONTHLY!$A$37:$U$37,1,2)),FALSE),TRUE,FALSE)),
IF(_xlfn.XLOOKUP(BH$2,WatchbillMONTHLY!$A$54:$U$54,OFFSET(WatchbillMONTHLY!$A$54:$U$54,1,2))=IF(_xlfn.XLOOKUP($A107,INDIRECT("_"&amp;_xlfn.XLOOKUP(BH$2,WatchbillMONTHLY!$A$54:$U$54,OFFSET(WatchbillMONTHLY!$A$54:$U$54,1,2))),INDIRECT("_"&amp;_xlfn.XLOOKUP(BH$2,WatchbillMONTHLY!$A$54:$U$54,OFFSET(WatchbillMONTHLY!$A$54:$U$54,1,2))))=$A107,_xlfn.XLOOKUP(BH$2,WatchbillMONTHLY!$A$54:$U$54,OFFSET(WatchbillMONTHLY!$A$54:$U$54,1,2)),FALSE),TRUE,FALSE)),
IF(_xlfn.XLOOKUP(BH$2,WatchbillMONTHLY!$A$71:$U$71,OFFSET(WatchbillMONTHLY!$A$71:$U$71,1,2))=IF(_xlfn.XLOOKUP($A107,INDIRECT("_"&amp;_xlfn.XLOOKUP(BH$2,WatchbillMONTHLY!$A$71:$U$71,OFFSET(WatchbillMONTHLY!$A$71:$U$71,1,2))),INDIRECT("_"&amp;_xlfn.XLOOKUP(BH$2,WatchbillMONTHLY!$A$71:$U$71,OFFSET(WatchbillMONTHLY!$A$71:$U$71,1,2))))=$A107,_xlfn.XLOOKUP(BH$2,WatchbillMONTHLY!$A$71:$U$71,OFFSET(WatchbillMONTHLY!$A$71:$U$71,1,2)),FALSE),TRUE,FALSE)),
IF(_xlfn.XLOOKUP(BH$2,WatchbillMONTHLY!$A$88:$U$88,OFFSET(WatchbillMONTHLY!$A$88:$U$88,1,2))=IF(_xlfn.XLOOKUP($A107,INDIRECT("_"&amp;_xlfn.XLOOKUP(BH$2,WatchbillMONTHLY!$A$88:$U$88,OFFSET(WatchbillMONTHLY!$A$88:$U$88,1,2))),INDIRECT("_"&amp;_xlfn.XLOOKUP(BH$2,WatchbillMONTHLY!$A$88:$U$88,OFFSET(WatchbillMONTHLY!$A$88:$U$88,1,2))))=$A107,_xlfn.XLOOKUP(BH$2,WatchbillMONTHLY!$A$88:$U$88,OFFSET(WatchbillMONTHLY!$A$88:$U$88,1,2)),FALSE),TRUE,FALSE)),
FALSE),FALSE)</f>
        <v>0</v>
      </c>
      <c r="BI107" s="209" t="b" cm="1">
        <f t="array" aca="1" ref="BI107" ca="1">IF(AND($A107 &gt; 0, AB107 &gt; 0,BI$2&lt;MiscFormulas!$A$5+1),
_xlfn.IFNA(
_xlfn.IFNA(
_xlfn.IFNA(
_xlfn.IFNA(
_xlfn.IFNA(
_xlfn.IFNA(
IF(_xlfn.XLOOKUP(BI$2,WatchbillMONTHLY!$A$3:$U$3,OFFSET(WatchbillMONTHLY!$A$3:$U$3,1,2))=IF(_xlfn.XLOOKUP($A107,INDIRECT("_"&amp;_xlfn.XLOOKUP(BI$2,WatchbillMONTHLY!$A$3:$U$3,OFFSET(WatchbillMONTHLY!$A$3:$U$3,1,2))),INDIRECT("_"&amp;_xlfn.XLOOKUP(BI$2,WatchbillMONTHLY!$A$3:$U$3,OFFSET(WatchbillMONTHLY!$A$3:$U$3,1,2))))=$A107,_xlfn.XLOOKUP(BI$2,WatchbillMONTHLY!$A$3:$U$3,OFFSET(WatchbillMONTHLY!$A$3:$U$3,1,2)),FALSE),TRUE,FALSE),
IF(_xlfn.XLOOKUP(BI$2,WatchbillMONTHLY!$A$20:$U$20,OFFSET(WatchbillMONTHLY!$A$20:$U$20,1,2))=IF(_xlfn.XLOOKUP($A107,INDIRECT("_"&amp;_xlfn.XLOOKUP(BI$2,WatchbillMONTHLY!$A$20:$U$20,OFFSET(WatchbillMONTHLY!$A$20:$U$20,1,2))),INDIRECT("_"&amp;_xlfn.XLOOKUP(BI$2,WatchbillMONTHLY!$A$20:$U$20,OFFSET(WatchbillMONTHLY!$A$20:$U$20,1,2))))=$A107,_xlfn.XLOOKUP(BI$2,WatchbillMONTHLY!$A$20:$U$20,OFFSET(WatchbillMONTHLY!$A$20:$U$20,1,2)),FALSE),TRUE,FALSE)),
IF(_xlfn.XLOOKUP(BI$2,WatchbillMONTHLY!$A$37:$U$37,OFFSET(WatchbillMONTHLY!$A$37:$U$37,1,2))=IF(_xlfn.XLOOKUP($A107,INDIRECT("_"&amp;_xlfn.XLOOKUP(BI$2,WatchbillMONTHLY!$A$37:$U$37,OFFSET(WatchbillMONTHLY!$A$37:$U$37,1,2))),INDIRECT("_"&amp;_xlfn.XLOOKUP(BI$2,WatchbillMONTHLY!$A$37:$U$37,OFFSET(WatchbillMONTHLY!$A$37:$U$37,1,2))))=$A107,_xlfn.XLOOKUP(BI$2,WatchbillMONTHLY!$A$37:$U$37,OFFSET(WatchbillMONTHLY!$A$37:$U$37,1,2)),FALSE),TRUE,FALSE)),
IF(_xlfn.XLOOKUP(BI$2,WatchbillMONTHLY!$A$54:$U$54,OFFSET(WatchbillMONTHLY!$A$54:$U$54,1,2))=IF(_xlfn.XLOOKUP($A107,INDIRECT("_"&amp;_xlfn.XLOOKUP(BI$2,WatchbillMONTHLY!$A$54:$U$54,OFFSET(WatchbillMONTHLY!$A$54:$U$54,1,2))),INDIRECT("_"&amp;_xlfn.XLOOKUP(BI$2,WatchbillMONTHLY!$A$54:$U$54,OFFSET(WatchbillMONTHLY!$A$54:$U$54,1,2))))=$A107,_xlfn.XLOOKUP(BI$2,WatchbillMONTHLY!$A$54:$U$54,OFFSET(WatchbillMONTHLY!$A$54:$U$54,1,2)),FALSE),TRUE,FALSE)),
IF(_xlfn.XLOOKUP(BI$2,WatchbillMONTHLY!$A$71:$U$71,OFFSET(WatchbillMONTHLY!$A$71:$U$71,1,2))=IF(_xlfn.XLOOKUP($A107,INDIRECT("_"&amp;_xlfn.XLOOKUP(BI$2,WatchbillMONTHLY!$A$71:$U$71,OFFSET(WatchbillMONTHLY!$A$71:$U$71,1,2))),INDIRECT("_"&amp;_xlfn.XLOOKUP(BI$2,WatchbillMONTHLY!$A$71:$U$71,OFFSET(WatchbillMONTHLY!$A$71:$U$71,1,2))))=$A107,_xlfn.XLOOKUP(BI$2,WatchbillMONTHLY!$A$71:$U$71,OFFSET(WatchbillMONTHLY!$A$71:$U$71,1,2)),FALSE),TRUE,FALSE)),
IF(_xlfn.XLOOKUP(BI$2,WatchbillMONTHLY!$A$88:$U$88,OFFSET(WatchbillMONTHLY!$A$88:$U$88,1,2))=IF(_xlfn.XLOOKUP($A107,INDIRECT("_"&amp;_xlfn.XLOOKUP(BI$2,WatchbillMONTHLY!$A$88:$U$88,OFFSET(WatchbillMONTHLY!$A$88:$U$88,1,2))),INDIRECT("_"&amp;_xlfn.XLOOKUP(BI$2,WatchbillMONTHLY!$A$88:$U$88,OFFSET(WatchbillMONTHLY!$A$88:$U$88,1,2))))=$A107,_xlfn.XLOOKUP(BI$2,WatchbillMONTHLY!$A$88:$U$88,OFFSET(WatchbillMONTHLY!$A$88:$U$88,1,2)),FALSE),TRUE,FALSE)),
FALSE),FALSE)</f>
        <v>0</v>
      </c>
      <c r="BJ107" s="209" t="b" cm="1">
        <f t="array" aca="1" ref="BJ107" ca="1">IF(AND($A107 &gt; 0, AC107 &gt; 0,BJ$2&lt;MiscFormulas!$A$5+1),
_xlfn.IFNA(
_xlfn.IFNA(
_xlfn.IFNA(
_xlfn.IFNA(
_xlfn.IFNA(
_xlfn.IFNA(
IF(_xlfn.XLOOKUP(BJ$2,WatchbillMONTHLY!$A$3:$U$3,OFFSET(WatchbillMONTHLY!$A$3:$U$3,1,2))=IF(_xlfn.XLOOKUP($A107,INDIRECT("_"&amp;_xlfn.XLOOKUP(BJ$2,WatchbillMONTHLY!$A$3:$U$3,OFFSET(WatchbillMONTHLY!$A$3:$U$3,1,2))),INDIRECT("_"&amp;_xlfn.XLOOKUP(BJ$2,WatchbillMONTHLY!$A$3:$U$3,OFFSET(WatchbillMONTHLY!$A$3:$U$3,1,2))))=$A107,_xlfn.XLOOKUP(BJ$2,WatchbillMONTHLY!$A$3:$U$3,OFFSET(WatchbillMONTHLY!$A$3:$U$3,1,2)),FALSE),TRUE,FALSE),
IF(_xlfn.XLOOKUP(BJ$2,WatchbillMONTHLY!$A$20:$U$20,OFFSET(WatchbillMONTHLY!$A$20:$U$20,1,2))=IF(_xlfn.XLOOKUP($A107,INDIRECT("_"&amp;_xlfn.XLOOKUP(BJ$2,WatchbillMONTHLY!$A$20:$U$20,OFFSET(WatchbillMONTHLY!$A$20:$U$20,1,2))),INDIRECT("_"&amp;_xlfn.XLOOKUP(BJ$2,WatchbillMONTHLY!$A$20:$U$20,OFFSET(WatchbillMONTHLY!$A$20:$U$20,1,2))))=$A107,_xlfn.XLOOKUP(BJ$2,WatchbillMONTHLY!$A$20:$U$20,OFFSET(WatchbillMONTHLY!$A$20:$U$20,1,2)),FALSE),TRUE,FALSE)),
IF(_xlfn.XLOOKUP(BJ$2,WatchbillMONTHLY!$A$37:$U$37,OFFSET(WatchbillMONTHLY!$A$37:$U$37,1,2))=IF(_xlfn.XLOOKUP($A107,INDIRECT("_"&amp;_xlfn.XLOOKUP(BJ$2,WatchbillMONTHLY!$A$37:$U$37,OFFSET(WatchbillMONTHLY!$A$37:$U$37,1,2))),INDIRECT("_"&amp;_xlfn.XLOOKUP(BJ$2,WatchbillMONTHLY!$A$37:$U$37,OFFSET(WatchbillMONTHLY!$A$37:$U$37,1,2))))=$A107,_xlfn.XLOOKUP(BJ$2,WatchbillMONTHLY!$A$37:$U$37,OFFSET(WatchbillMONTHLY!$A$37:$U$37,1,2)),FALSE),TRUE,FALSE)),
IF(_xlfn.XLOOKUP(BJ$2,WatchbillMONTHLY!$A$54:$U$54,OFFSET(WatchbillMONTHLY!$A$54:$U$54,1,2))=IF(_xlfn.XLOOKUP($A107,INDIRECT("_"&amp;_xlfn.XLOOKUP(BJ$2,WatchbillMONTHLY!$A$54:$U$54,OFFSET(WatchbillMONTHLY!$A$54:$U$54,1,2))),INDIRECT("_"&amp;_xlfn.XLOOKUP(BJ$2,WatchbillMONTHLY!$A$54:$U$54,OFFSET(WatchbillMONTHLY!$A$54:$U$54,1,2))))=$A107,_xlfn.XLOOKUP(BJ$2,WatchbillMONTHLY!$A$54:$U$54,OFFSET(WatchbillMONTHLY!$A$54:$U$54,1,2)),FALSE),TRUE,FALSE)),
IF(_xlfn.XLOOKUP(BJ$2,WatchbillMONTHLY!$A$71:$U$71,OFFSET(WatchbillMONTHLY!$A$71:$U$71,1,2))=IF(_xlfn.XLOOKUP($A107,INDIRECT("_"&amp;_xlfn.XLOOKUP(BJ$2,WatchbillMONTHLY!$A$71:$U$71,OFFSET(WatchbillMONTHLY!$A$71:$U$71,1,2))),INDIRECT("_"&amp;_xlfn.XLOOKUP(BJ$2,WatchbillMONTHLY!$A$71:$U$71,OFFSET(WatchbillMONTHLY!$A$71:$U$71,1,2))))=$A107,_xlfn.XLOOKUP(BJ$2,WatchbillMONTHLY!$A$71:$U$71,OFFSET(WatchbillMONTHLY!$A$71:$U$71,1,2)),FALSE),TRUE,FALSE)),
IF(_xlfn.XLOOKUP(BJ$2,WatchbillMONTHLY!$A$88:$U$88,OFFSET(WatchbillMONTHLY!$A$88:$U$88,1,2))=IF(_xlfn.XLOOKUP($A107,INDIRECT("_"&amp;_xlfn.XLOOKUP(BJ$2,WatchbillMONTHLY!$A$88:$U$88,OFFSET(WatchbillMONTHLY!$A$88:$U$88,1,2))),INDIRECT("_"&amp;_xlfn.XLOOKUP(BJ$2,WatchbillMONTHLY!$A$88:$U$88,OFFSET(WatchbillMONTHLY!$A$88:$U$88,1,2))))=$A107,_xlfn.XLOOKUP(BJ$2,WatchbillMONTHLY!$A$88:$U$88,OFFSET(WatchbillMONTHLY!$A$88:$U$88,1,2)),FALSE),TRUE,FALSE)),
FALSE),FALSE)</f>
        <v>0</v>
      </c>
      <c r="BK107" s="209" t="b" cm="1">
        <f t="array" aca="1" ref="BK107" ca="1">IF(AND($A107 &gt; 0, AD107 &gt; 0,BK$2&lt;MiscFormulas!$A$5+1),
_xlfn.IFNA(
_xlfn.IFNA(
_xlfn.IFNA(
_xlfn.IFNA(
_xlfn.IFNA(
_xlfn.IFNA(
IF(_xlfn.XLOOKUP(BK$2,WatchbillMONTHLY!$A$3:$U$3,OFFSET(WatchbillMONTHLY!$A$3:$U$3,1,2))=IF(_xlfn.XLOOKUP($A107,INDIRECT("_"&amp;_xlfn.XLOOKUP(BK$2,WatchbillMONTHLY!$A$3:$U$3,OFFSET(WatchbillMONTHLY!$A$3:$U$3,1,2))),INDIRECT("_"&amp;_xlfn.XLOOKUP(BK$2,WatchbillMONTHLY!$A$3:$U$3,OFFSET(WatchbillMONTHLY!$A$3:$U$3,1,2))))=$A107,_xlfn.XLOOKUP(BK$2,WatchbillMONTHLY!$A$3:$U$3,OFFSET(WatchbillMONTHLY!$A$3:$U$3,1,2)),FALSE),TRUE,FALSE),
IF(_xlfn.XLOOKUP(BK$2,WatchbillMONTHLY!$A$20:$U$20,OFFSET(WatchbillMONTHLY!$A$20:$U$20,1,2))=IF(_xlfn.XLOOKUP($A107,INDIRECT("_"&amp;_xlfn.XLOOKUP(BK$2,WatchbillMONTHLY!$A$20:$U$20,OFFSET(WatchbillMONTHLY!$A$20:$U$20,1,2))),INDIRECT("_"&amp;_xlfn.XLOOKUP(BK$2,WatchbillMONTHLY!$A$20:$U$20,OFFSET(WatchbillMONTHLY!$A$20:$U$20,1,2))))=$A107,_xlfn.XLOOKUP(BK$2,WatchbillMONTHLY!$A$20:$U$20,OFFSET(WatchbillMONTHLY!$A$20:$U$20,1,2)),FALSE),TRUE,FALSE)),
IF(_xlfn.XLOOKUP(BK$2,WatchbillMONTHLY!$A$37:$U$37,OFFSET(WatchbillMONTHLY!$A$37:$U$37,1,2))=IF(_xlfn.XLOOKUP($A107,INDIRECT("_"&amp;_xlfn.XLOOKUP(BK$2,WatchbillMONTHLY!$A$37:$U$37,OFFSET(WatchbillMONTHLY!$A$37:$U$37,1,2))),INDIRECT("_"&amp;_xlfn.XLOOKUP(BK$2,WatchbillMONTHLY!$A$37:$U$37,OFFSET(WatchbillMONTHLY!$A$37:$U$37,1,2))))=$A107,_xlfn.XLOOKUP(BK$2,WatchbillMONTHLY!$A$37:$U$37,OFFSET(WatchbillMONTHLY!$A$37:$U$37,1,2)),FALSE),TRUE,FALSE)),
IF(_xlfn.XLOOKUP(BK$2,WatchbillMONTHLY!$A$54:$U$54,OFFSET(WatchbillMONTHLY!$A$54:$U$54,1,2))=IF(_xlfn.XLOOKUP($A107,INDIRECT("_"&amp;_xlfn.XLOOKUP(BK$2,WatchbillMONTHLY!$A$54:$U$54,OFFSET(WatchbillMONTHLY!$A$54:$U$54,1,2))),INDIRECT("_"&amp;_xlfn.XLOOKUP(BK$2,WatchbillMONTHLY!$A$54:$U$54,OFFSET(WatchbillMONTHLY!$A$54:$U$54,1,2))))=$A107,_xlfn.XLOOKUP(BK$2,WatchbillMONTHLY!$A$54:$U$54,OFFSET(WatchbillMONTHLY!$A$54:$U$54,1,2)),FALSE),TRUE,FALSE)),
IF(_xlfn.XLOOKUP(BK$2,WatchbillMONTHLY!$A$71:$U$71,OFFSET(WatchbillMONTHLY!$A$71:$U$71,1,2))=IF(_xlfn.XLOOKUP($A107,INDIRECT("_"&amp;_xlfn.XLOOKUP(BK$2,WatchbillMONTHLY!$A$71:$U$71,OFFSET(WatchbillMONTHLY!$A$71:$U$71,1,2))),INDIRECT("_"&amp;_xlfn.XLOOKUP(BK$2,WatchbillMONTHLY!$A$71:$U$71,OFFSET(WatchbillMONTHLY!$A$71:$U$71,1,2))))=$A107,_xlfn.XLOOKUP(BK$2,WatchbillMONTHLY!$A$71:$U$71,OFFSET(WatchbillMONTHLY!$A$71:$U$71,1,2)),FALSE),TRUE,FALSE)),
IF(_xlfn.XLOOKUP(BK$2,WatchbillMONTHLY!$A$88:$U$88,OFFSET(WatchbillMONTHLY!$A$88:$U$88,1,2))=IF(_xlfn.XLOOKUP($A107,INDIRECT("_"&amp;_xlfn.XLOOKUP(BK$2,WatchbillMONTHLY!$A$88:$U$88,OFFSET(WatchbillMONTHLY!$A$88:$U$88,1,2))),INDIRECT("_"&amp;_xlfn.XLOOKUP(BK$2,WatchbillMONTHLY!$A$88:$U$88,OFFSET(WatchbillMONTHLY!$A$88:$U$88,1,2))))=$A107,_xlfn.XLOOKUP(BK$2,WatchbillMONTHLY!$A$88:$U$88,OFFSET(WatchbillMONTHLY!$A$88:$U$88,1,2)),FALSE),TRUE,FALSE)),
FALSE),FALSE)</f>
        <v>0</v>
      </c>
      <c r="BL107" s="209" t="b" cm="1">
        <f t="array" aca="1" ref="BL107" ca="1">IF(AND($A107 &gt; 0, AE107 &gt; 0,BL$2&lt;MiscFormulas!$A$5+1),
_xlfn.IFNA(
_xlfn.IFNA(
_xlfn.IFNA(
_xlfn.IFNA(
_xlfn.IFNA(
_xlfn.IFNA(
IF(_xlfn.XLOOKUP(BL$2,WatchbillMONTHLY!$A$3:$U$3,OFFSET(WatchbillMONTHLY!$A$3:$U$3,1,2))=IF(_xlfn.XLOOKUP($A107,INDIRECT("_"&amp;_xlfn.XLOOKUP(BL$2,WatchbillMONTHLY!$A$3:$U$3,OFFSET(WatchbillMONTHLY!$A$3:$U$3,1,2))),INDIRECT("_"&amp;_xlfn.XLOOKUP(BL$2,WatchbillMONTHLY!$A$3:$U$3,OFFSET(WatchbillMONTHLY!$A$3:$U$3,1,2))))=$A107,_xlfn.XLOOKUP(BL$2,WatchbillMONTHLY!$A$3:$U$3,OFFSET(WatchbillMONTHLY!$A$3:$U$3,1,2)),FALSE),TRUE,FALSE),
IF(_xlfn.XLOOKUP(BL$2,WatchbillMONTHLY!$A$20:$U$20,OFFSET(WatchbillMONTHLY!$A$20:$U$20,1,2))=IF(_xlfn.XLOOKUP($A107,INDIRECT("_"&amp;_xlfn.XLOOKUP(BL$2,WatchbillMONTHLY!$A$20:$U$20,OFFSET(WatchbillMONTHLY!$A$20:$U$20,1,2))),INDIRECT("_"&amp;_xlfn.XLOOKUP(BL$2,WatchbillMONTHLY!$A$20:$U$20,OFFSET(WatchbillMONTHLY!$A$20:$U$20,1,2))))=$A107,_xlfn.XLOOKUP(BL$2,WatchbillMONTHLY!$A$20:$U$20,OFFSET(WatchbillMONTHLY!$A$20:$U$20,1,2)),FALSE),TRUE,FALSE)),
IF(_xlfn.XLOOKUP(BL$2,WatchbillMONTHLY!$A$37:$U$37,OFFSET(WatchbillMONTHLY!$A$37:$U$37,1,2))=IF(_xlfn.XLOOKUP($A107,INDIRECT("_"&amp;_xlfn.XLOOKUP(BL$2,WatchbillMONTHLY!$A$37:$U$37,OFFSET(WatchbillMONTHLY!$A$37:$U$37,1,2))),INDIRECT("_"&amp;_xlfn.XLOOKUP(BL$2,WatchbillMONTHLY!$A$37:$U$37,OFFSET(WatchbillMONTHLY!$A$37:$U$37,1,2))))=$A107,_xlfn.XLOOKUP(BL$2,WatchbillMONTHLY!$A$37:$U$37,OFFSET(WatchbillMONTHLY!$A$37:$U$37,1,2)),FALSE),TRUE,FALSE)),
IF(_xlfn.XLOOKUP(BL$2,WatchbillMONTHLY!$A$54:$U$54,OFFSET(WatchbillMONTHLY!$A$54:$U$54,1,2))=IF(_xlfn.XLOOKUP($A107,INDIRECT("_"&amp;_xlfn.XLOOKUP(BL$2,WatchbillMONTHLY!$A$54:$U$54,OFFSET(WatchbillMONTHLY!$A$54:$U$54,1,2))),INDIRECT("_"&amp;_xlfn.XLOOKUP(BL$2,WatchbillMONTHLY!$A$54:$U$54,OFFSET(WatchbillMONTHLY!$A$54:$U$54,1,2))))=$A107,_xlfn.XLOOKUP(BL$2,WatchbillMONTHLY!$A$54:$U$54,OFFSET(WatchbillMONTHLY!$A$54:$U$54,1,2)),FALSE),TRUE,FALSE)),
IF(_xlfn.XLOOKUP(BL$2,WatchbillMONTHLY!$A$71:$U$71,OFFSET(WatchbillMONTHLY!$A$71:$U$71,1,2))=IF(_xlfn.XLOOKUP($A107,INDIRECT("_"&amp;_xlfn.XLOOKUP(BL$2,WatchbillMONTHLY!$A$71:$U$71,OFFSET(WatchbillMONTHLY!$A$71:$U$71,1,2))),INDIRECT("_"&amp;_xlfn.XLOOKUP(BL$2,WatchbillMONTHLY!$A$71:$U$71,OFFSET(WatchbillMONTHLY!$A$71:$U$71,1,2))))=$A107,_xlfn.XLOOKUP(BL$2,WatchbillMONTHLY!$A$71:$U$71,OFFSET(WatchbillMONTHLY!$A$71:$U$71,1,2)),FALSE),TRUE,FALSE)),
IF(_xlfn.XLOOKUP(BL$2,WatchbillMONTHLY!$A$88:$U$88,OFFSET(WatchbillMONTHLY!$A$88:$U$88,1,2))=IF(_xlfn.XLOOKUP($A107,INDIRECT("_"&amp;_xlfn.XLOOKUP(BL$2,WatchbillMONTHLY!$A$88:$U$88,OFFSET(WatchbillMONTHLY!$A$88:$U$88,1,2))),INDIRECT("_"&amp;_xlfn.XLOOKUP(BL$2,WatchbillMONTHLY!$A$88:$U$88,OFFSET(WatchbillMONTHLY!$A$88:$U$88,1,2))))=$A107,_xlfn.XLOOKUP(BL$2,WatchbillMONTHLY!$A$88:$U$88,OFFSET(WatchbillMONTHLY!$A$88:$U$88,1,2)),FALSE),TRUE,FALSE)),
FALSE),FALSE)</f>
        <v>0</v>
      </c>
      <c r="BM107" s="209" t="b" cm="1">
        <f t="array" aca="1" ref="BM107" ca="1">IF(AND($A107 &gt; 0, AF107 &gt; 0,BM$2&lt;MiscFormulas!$A$5+1),
_xlfn.IFNA(
_xlfn.IFNA(
_xlfn.IFNA(
_xlfn.IFNA(
_xlfn.IFNA(
_xlfn.IFNA(
IF(_xlfn.XLOOKUP(BM$2,WatchbillMONTHLY!$A$3:$U$3,OFFSET(WatchbillMONTHLY!$A$3:$U$3,1,2))=IF(_xlfn.XLOOKUP($A107,INDIRECT("_"&amp;_xlfn.XLOOKUP(BM$2,WatchbillMONTHLY!$A$3:$U$3,OFFSET(WatchbillMONTHLY!$A$3:$U$3,1,2))),INDIRECT("_"&amp;_xlfn.XLOOKUP(BM$2,WatchbillMONTHLY!$A$3:$U$3,OFFSET(WatchbillMONTHLY!$A$3:$U$3,1,2))))=$A107,_xlfn.XLOOKUP(BM$2,WatchbillMONTHLY!$A$3:$U$3,OFFSET(WatchbillMONTHLY!$A$3:$U$3,1,2)),FALSE),TRUE,FALSE),
IF(_xlfn.XLOOKUP(BM$2,WatchbillMONTHLY!$A$20:$U$20,OFFSET(WatchbillMONTHLY!$A$20:$U$20,1,2))=IF(_xlfn.XLOOKUP($A107,INDIRECT("_"&amp;_xlfn.XLOOKUP(BM$2,WatchbillMONTHLY!$A$20:$U$20,OFFSET(WatchbillMONTHLY!$A$20:$U$20,1,2))),INDIRECT("_"&amp;_xlfn.XLOOKUP(BM$2,WatchbillMONTHLY!$A$20:$U$20,OFFSET(WatchbillMONTHLY!$A$20:$U$20,1,2))))=$A107,_xlfn.XLOOKUP(BM$2,WatchbillMONTHLY!$A$20:$U$20,OFFSET(WatchbillMONTHLY!$A$20:$U$20,1,2)),FALSE),TRUE,FALSE)),
IF(_xlfn.XLOOKUP(BM$2,WatchbillMONTHLY!$A$37:$U$37,OFFSET(WatchbillMONTHLY!$A$37:$U$37,1,2))=IF(_xlfn.XLOOKUP($A107,INDIRECT("_"&amp;_xlfn.XLOOKUP(BM$2,WatchbillMONTHLY!$A$37:$U$37,OFFSET(WatchbillMONTHLY!$A$37:$U$37,1,2))),INDIRECT("_"&amp;_xlfn.XLOOKUP(BM$2,WatchbillMONTHLY!$A$37:$U$37,OFFSET(WatchbillMONTHLY!$A$37:$U$37,1,2))))=$A107,_xlfn.XLOOKUP(BM$2,WatchbillMONTHLY!$A$37:$U$37,OFFSET(WatchbillMONTHLY!$A$37:$U$37,1,2)),FALSE),TRUE,FALSE)),
IF(_xlfn.XLOOKUP(BM$2,WatchbillMONTHLY!$A$54:$U$54,OFFSET(WatchbillMONTHLY!$A$54:$U$54,1,2))=IF(_xlfn.XLOOKUP($A107,INDIRECT("_"&amp;_xlfn.XLOOKUP(BM$2,WatchbillMONTHLY!$A$54:$U$54,OFFSET(WatchbillMONTHLY!$A$54:$U$54,1,2))),INDIRECT("_"&amp;_xlfn.XLOOKUP(BM$2,WatchbillMONTHLY!$A$54:$U$54,OFFSET(WatchbillMONTHLY!$A$54:$U$54,1,2))))=$A107,_xlfn.XLOOKUP(BM$2,WatchbillMONTHLY!$A$54:$U$54,OFFSET(WatchbillMONTHLY!$A$54:$U$54,1,2)),FALSE),TRUE,FALSE)),
IF(_xlfn.XLOOKUP(BM$2,WatchbillMONTHLY!$A$71:$U$71,OFFSET(WatchbillMONTHLY!$A$71:$U$71,1,2))=IF(_xlfn.XLOOKUP($A107,INDIRECT("_"&amp;_xlfn.XLOOKUP(BM$2,WatchbillMONTHLY!$A$71:$U$71,OFFSET(WatchbillMONTHLY!$A$71:$U$71,1,2))),INDIRECT("_"&amp;_xlfn.XLOOKUP(BM$2,WatchbillMONTHLY!$A$71:$U$71,OFFSET(WatchbillMONTHLY!$A$71:$U$71,1,2))))=$A107,_xlfn.XLOOKUP(BM$2,WatchbillMONTHLY!$A$71:$U$71,OFFSET(WatchbillMONTHLY!$A$71:$U$71,1,2)),FALSE),TRUE,FALSE)),
IF(_xlfn.XLOOKUP(BM$2,WatchbillMONTHLY!$A$88:$U$88,OFFSET(WatchbillMONTHLY!$A$88:$U$88,1,2))=IF(_xlfn.XLOOKUP($A107,INDIRECT("_"&amp;_xlfn.XLOOKUP(BM$2,WatchbillMONTHLY!$A$88:$U$88,OFFSET(WatchbillMONTHLY!$A$88:$U$88,1,2))),INDIRECT("_"&amp;_xlfn.XLOOKUP(BM$2,WatchbillMONTHLY!$A$88:$U$88,OFFSET(WatchbillMONTHLY!$A$88:$U$88,1,2))))=$A107,_xlfn.XLOOKUP(BM$2,WatchbillMONTHLY!$A$88:$U$88,OFFSET(WatchbillMONTHLY!$A$88:$U$88,1,2)),FALSE),TRUE,FALSE)),
FALSE),FALSE)</f>
        <v>0</v>
      </c>
      <c r="BN107" s="209" t="b" cm="1">
        <f t="array" aca="1" ref="BN107" ca="1">IF(AND($A107 &gt; 0, AG107 &gt; 0,BN$2&lt;MiscFormulas!$A$5+1),
_xlfn.IFNA(
_xlfn.IFNA(
_xlfn.IFNA(
_xlfn.IFNA(
_xlfn.IFNA(
_xlfn.IFNA(
IF(_xlfn.XLOOKUP(BN$2,WatchbillMONTHLY!$A$3:$U$3,OFFSET(WatchbillMONTHLY!$A$3:$U$3,1,2))=IF(_xlfn.XLOOKUP($A107,INDIRECT("_"&amp;_xlfn.XLOOKUP(BN$2,WatchbillMONTHLY!$A$3:$U$3,OFFSET(WatchbillMONTHLY!$A$3:$U$3,1,2))),INDIRECT("_"&amp;_xlfn.XLOOKUP(BN$2,WatchbillMONTHLY!$A$3:$U$3,OFFSET(WatchbillMONTHLY!$A$3:$U$3,1,2))))=$A107,_xlfn.XLOOKUP(BN$2,WatchbillMONTHLY!$A$3:$U$3,OFFSET(WatchbillMONTHLY!$A$3:$U$3,1,2)),FALSE),TRUE,FALSE),
IF(_xlfn.XLOOKUP(BN$2,WatchbillMONTHLY!$A$20:$U$20,OFFSET(WatchbillMONTHLY!$A$20:$U$20,1,2))=IF(_xlfn.XLOOKUP($A107,INDIRECT("_"&amp;_xlfn.XLOOKUP(BN$2,WatchbillMONTHLY!$A$20:$U$20,OFFSET(WatchbillMONTHLY!$A$20:$U$20,1,2))),INDIRECT("_"&amp;_xlfn.XLOOKUP(BN$2,WatchbillMONTHLY!$A$20:$U$20,OFFSET(WatchbillMONTHLY!$A$20:$U$20,1,2))))=$A107,_xlfn.XLOOKUP(BN$2,WatchbillMONTHLY!$A$20:$U$20,OFFSET(WatchbillMONTHLY!$A$20:$U$20,1,2)),FALSE),TRUE,FALSE)),
IF(_xlfn.XLOOKUP(BN$2,WatchbillMONTHLY!$A$37:$U$37,OFFSET(WatchbillMONTHLY!$A$37:$U$37,1,2))=IF(_xlfn.XLOOKUP($A107,INDIRECT("_"&amp;_xlfn.XLOOKUP(BN$2,WatchbillMONTHLY!$A$37:$U$37,OFFSET(WatchbillMONTHLY!$A$37:$U$37,1,2))),INDIRECT("_"&amp;_xlfn.XLOOKUP(BN$2,WatchbillMONTHLY!$A$37:$U$37,OFFSET(WatchbillMONTHLY!$A$37:$U$37,1,2))))=$A107,_xlfn.XLOOKUP(BN$2,WatchbillMONTHLY!$A$37:$U$37,OFFSET(WatchbillMONTHLY!$A$37:$U$37,1,2)),FALSE),TRUE,FALSE)),
IF(_xlfn.XLOOKUP(BN$2,WatchbillMONTHLY!$A$54:$U$54,OFFSET(WatchbillMONTHLY!$A$54:$U$54,1,2))=IF(_xlfn.XLOOKUP($A107,INDIRECT("_"&amp;_xlfn.XLOOKUP(BN$2,WatchbillMONTHLY!$A$54:$U$54,OFFSET(WatchbillMONTHLY!$A$54:$U$54,1,2))),INDIRECT("_"&amp;_xlfn.XLOOKUP(BN$2,WatchbillMONTHLY!$A$54:$U$54,OFFSET(WatchbillMONTHLY!$A$54:$U$54,1,2))))=$A107,_xlfn.XLOOKUP(BN$2,WatchbillMONTHLY!$A$54:$U$54,OFFSET(WatchbillMONTHLY!$A$54:$U$54,1,2)),FALSE),TRUE,FALSE)),
IF(_xlfn.XLOOKUP(BN$2,WatchbillMONTHLY!$A$71:$U$71,OFFSET(WatchbillMONTHLY!$A$71:$U$71,1,2))=IF(_xlfn.XLOOKUP($A107,INDIRECT("_"&amp;_xlfn.XLOOKUP(BN$2,WatchbillMONTHLY!$A$71:$U$71,OFFSET(WatchbillMONTHLY!$A$71:$U$71,1,2))),INDIRECT("_"&amp;_xlfn.XLOOKUP(BN$2,WatchbillMONTHLY!$A$71:$U$71,OFFSET(WatchbillMONTHLY!$A$71:$U$71,1,2))))=$A107,_xlfn.XLOOKUP(BN$2,WatchbillMONTHLY!$A$71:$U$71,OFFSET(WatchbillMONTHLY!$A$71:$U$71,1,2)),FALSE),TRUE,FALSE)),
IF(_xlfn.XLOOKUP(BN$2,WatchbillMONTHLY!$A$88:$U$88,OFFSET(WatchbillMONTHLY!$A$88:$U$88,1,2))=IF(_xlfn.XLOOKUP($A107,INDIRECT("_"&amp;_xlfn.XLOOKUP(BN$2,WatchbillMONTHLY!$A$88:$U$88,OFFSET(WatchbillMONTHLY!$A$88:$U$88,1,2))),INDIRECT("_"&amp;_xlfn.XLOOKUP(BN$2,WatchbillMONTHLY!$A$88:$U$88,OFFSET(WatchbillMONTHLY!$A$88:$U$88,1,2))))=$A107,_xlfn.XLOOKUP(BN$2,WatchbillMONTHLY!$A$88:$U$88,OFFSET(WatchbillMONTHLY!$A$88:$U$88,1,2)),FALSE),TRUE,FALSE)),
FALSE),FALSE)</f>
        <v>0</v>
      </c>
      <c r="BO107" s="209"/>
      <c r="BP107" s="210"/>
    </row>
    <row r="108" spans="1:68" x14ac:dyDescent="0.35">
      <c r="A108" t="str">
        <v>EX13 Says, M.</v>
      </c>
      <c r="B108" s="215" t="str">
        <v>EX13 Says, Mylpo</v>
      </c>
      <c r="C108" s="191"/>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c r="Z108" s="235"/>
      <c r="AA108" s="235"/>
      <c r="AB108" s="235"/>
      <c r="AC108" s="235"/>
      <c r="AD108" s="235"/>
      <c r="AE108" s="235"/>
      <c r="AF108" s="235"/>
      <c r="AG108" s="235"/>
      <c r="AH108" s="192"/>
      <c r="AI108" s="209"/>
      <c r="AJ108" s="209" t="str" cm="1">
        <f t="array" aca="1" ref="AJ108" ca="1">IF(OR(AK108:BN108=TRUE),$A108&amp;" :  ","")&amp;_xlfn.TEXTJOIN(" | ",TRUE,IF(AK108:BN108=TRUE,$AK$2:$BN$2,""))</f>
        <v/>
      </c>
      <c r="AK108" s="209" t="b" cm="1">
        <f t="array" aca="1" ref="AK108" ca="1">IF(AND($A108 &gt; 0, D108 &gt; 0,AK$2&lt;MiscFormulas!$A$5+1),
_xlfn.IFNA(
_xlfn.IFNA(
_xlfn.IFNA(
_xlfn.IFNA(
_xlfn.IFNA(
_xlfn.IFNA(
IF(_xlfn.XLOOKUP(AK$2,WatchbillMONTHLY!$A$3:$U$3,OFFSET(WatchbillMONTHLY!$A$3:$U$3,1,2))=IF(_xlfn.XLOOKUP($A108,INDIRECT("_"&amp;_xlfn.XLOOKUP(AK$2,WatchbillMONTHLY!$A$3:$U$3,OFFSET(WatchbillMONTHLY!$A$3:$U$3,1,2))),INDIRECT("_"&amp;_xlfn.XLOOKUP(AK$2,WatchbillMONTHLY!$A$3:$U$3,OFFSET(WatchbillMONTHLY!$A$3:$U$3,1,2))))=$A108,_xlfn.XLOOKUP(AK$2,WatchbillMONTHLY!$A$3:$U$3,OFFSET(WatchbillMONTHLY!$A$3:$U$3,1,2)),FALSE),TRUE,FALSE),
IF(_xlfn.XLOOKUP(AK$2,WatchbillMONTHLY!$A$20:$U$20,OFFSET(WatchbillMONTHLY!$A$20:$U$20,1,2))=IF(_xlfn.XLOOKUP($A108,INDIRECT("_"&amp;_xlfn.XLOOKUP(AK$2,WatchbillMONTHLY!$A$20:$U$20,OFFSET(WatchbillMONTHLY!$A$20:$U$20,1,2))),INDIRECT("_"&amp;_xlfn.XLOOKUP(AK$2,WatchbillMONTHLY!$A$20:$U$20,OFFSET(WatchbillMONTHLY!$A$20:$U$20,1,2))))=$A108,_xlfn.XLOOKUP(AK$2,WatchbillMONTHLY!$A$20:$U$20,OFFSET(WatchbillMONTHLY!$A$20:$U$20,1,2)),FALSE),TRUE,FALSE)),
IF(_xlfn.XLOOKUP(AK$2,WatchbillMONTHLY!$A$37:$U$37,OFFSET(WatchbillMONTHLY!$A$37:$U$37,1,2))=IF(_xlfn.XLOOKUP($A108,INDIRECT("_"&amp;_xlfn.XLOOKUP(AK$2,WatchbillMONTHLY!$A$37:$U$37,OFFSET(WatchbillMONTHLY!$A$37:$U$37,1,2))),INDIRECT("_"&amp;_xlfn.XLOOKUP(AK$2,WatchbillMONTHLY!$A$37:$U$37,OFFSET(WatchbillMONTHLY!$A$37:$U$37,1,2))))=$A108,_xlfn.XLOOKUP(AK$2,WatchbillMONTHLY!$A$37:$U$37,OFFSET(WatchbillMONTHLY!$A$37:$U$37,1,2)),FALSE),TRUE,FALSE)),
IF(_xlfn.XLOOKUP(AK$2,WatchbillMONTHLY!$A$54:$U$54,OFFSET(WatchbillMONTHLY!$A$54:$U$54,1,2))=IF(_xlfn.XLOOKUP($A108,INDIRECT("_"&amp;_xlfn.XLOOKUP(AK$2,WatchbillMONTHLY!$A$54:$U$54,OFFSET(WatchbillMONTHLY!$A$54:$U$54,1,2))),INDIRECT("_"&amp;_xlfn.XLOOKUP(AK$2,WatchbillMONTHLY!$A$54:$U$54,OFFSET(WatchbillMONTHLY!$A$54:$U$54,1,2))))=$A108,_xlfn.XLOOKUP(AK$2,WatchbillMONTHLY!$A$54:$U$54,OFFSET(WatchbillMONTHLY!$A$54:$U$54,1,2)),FALSE),TRUE,FALSE)),
IF(_xlfn.XLOOKUP(AK$2,WatchbillMONTHLY!$A$71:$U$71,OFFSET(WatchbillMONTHLY!$A$71:$U$71,1,2))=IF(_xlfn.XLOOKUP($A108,INDIRECT("_"&amp;_xlfn.XLOOKUP(AK$2,WatchbillMONTHLY!$A$71:$U$71,OFFSET(WatchbillMONTHLY!$A$71:$U$71,1,2))),INDIRECT("_"&amp;_xlfn.XLOOKUP(AK$2,WatchbillMONTHLY!$A$71:$U$71,OFFSET(WatchbillMONTHLY!$A$71:$U$71,1,2))))=$A108,_xlfn.XLOOKUP(AK$2,WatchbillMONTHLY!$A$71:$U$71,OFFSET(WatchbillMONTHLY!$A$71:$U$71,1,2)),FALSE),TRUE,FALSE)),
IF(_xlfn.XLOOKUP(AK$2,WatchbillMONTHLY!$A$88:$U$88,OFFSET(WatchbillMONTHLY!$A$88:$U$88,1,2))=IF(_xlfn.XLOOKUP($A108,INDIRECT("_"&amp;_xlfn.XLOOKUP(AK$2,WatchbillMONTHLY!$A$88:$U$88,OFFSET(WatchbillMONTHLY!$A$88:$U$88,1,2))),INDIRECT("_"&amp;_xlfn.XLOOKUP(AK$2,WatchbillMONTHLY!$A$88:$U$88,OFFSET(WatchbillMONTHLY!$A$88:$U$88,1,2))))=$A108,_xlfn.XLOOKUP(AK$2,WatchbillMONTHLY!$A$88:$U$88,OFFSET(WatchbillMONTHLY!$A$88:$U$88,1,2)),FALSE),TRUE,FALSE)),
FALSE),FALSE)</f>
        <v>0</v>
      </c>
      <c r="AL108" s="209" t="b" cm="1">
        <f t="array" aca="1" ref="AL108" ca="1">IF(AND($A108 &gt; 0, E108 &gt; 0,AL$2&lt;MiscFormulas!$A$5+1),
_xlfn.IFNA(
_xlfn.IFNA(
_xlfn.IFNA(
_xlfn.IFNA(
_xlfn.IFNA(
_xlfn.IFNA(
IF(_xlfn.XLOOKUP(AL$2,WatchbillMONTHLY!$A$3:$U$3,OFFSET(WatchbillMONTHLY!$A$3:$U$3,1,2))=IF(_xlfn.XLOOKUP($A108,INDIRECT("_"&amp;_xlfn.XLOOKUP(AL$2,WatchbillMONTHLY!$A$3:$U$3,OFFSET(WatchbillMONTHLY!$A$3:$U$3,1,2))),INDIRECT("_"&amp;_xlfn.XLOOKUP(AL$2,WatchbillMONTHLY!$A$3:$U$3,OFFSET(WatchbillMONTHLY!$A$3:$U$3,1,2))))=$A108,_xlfn.XLOOKUP(AL$2,WatchbillMONTHLY!$A$3:$U$3,OFFSET(WatchbillMONTHLY!$A$3:$U$3,1,2)),FALSE),TRUE,FALSE),
IF(_xlfn.XLOOKUP(AL$2,WatchbillMONTHLY!$A$20:$U$20,OFFSET(WatchbillMONTHLY!$A$20:$U$20,1,2))=IF(_xlfn.XLOOKUP($A108,INDIRECT("_"&amp;_xlfn.XLOOKUP(AL$2,WatchbillMONTHLY!$A$20:$U$20,OFFSET(WatchbillMONTHLY!$A$20:$U$20,1,2))),INDIRECT("_"&amp;_xlfn.XLOOKUP(AL$2,WatchbillMONTHLY!$A$20:$U$20,OFFSET(WatchbillMONTHLY!$A$20:$U$20,1,2))))=$A108,_xlfn.XLOOKUP(AL$2,WatchbillMONTHLY!$A$20:$U$20,OFFSET(WatchbillMONTHLY!$A$20:$U$20,1,2)),FALSE),TRUE,FALSE)),
IF(_xlfn.XLOOKUP(AL$2,WatchbillMONTHLY!$A$37:$U$37,OFFSET(WatchbillMONTHLY!$A$37:$U$37,1,2))=IF(_xlfn.XLOOKUP($A108,INDIRECT("_"&amp;_xlfn.XLOOKUP(AL$2,WatchbillMONTHLY!$A$37:$U$37,OFFSET(WatchbillMONTHLY!$A$37:$U$37,1,2))),INDIRECT("_"&amp;_xlfn.XLOOKUP(AL$2,WatchbillMONTHLY!$A$37:$U$37,OFFSET(WatchbillMONTHLY!$A$37:$U$37,1,2))))=$A108,_xlfn.XLOOKUP(AL$2,WatchbillMONTHLY!$A$37:$U$37,OFFSET(WatchbillMONTHLY!$A$37:$U$37,1,2)),FALSE),TRUE,FALSE)),
IF(_xlfn.XLOOKUP(AL$2,WatchbillMONTHLY!$A$54:$U$54,OFFSET(WatchbillMONTHLY!$A$54:$U$54,1,2))=IF(_xlfn.XLOOKUP($A108,INDIRECT("_"&amp;_xlfn.XLOOKUP(AL$2,WatchbillMONTHLY!$A$54:$U$54,OFFSET(WatchbillMONTHLY!$A$54:$U$54,1,2))),INDIRECT("_"&amp;_xlfn.XLOOKUP(AL$2,WatchbillMONTHLY!$A$54:$U$54,OFFSET(WatchbillMONTHLY!$A$54:$U$54,1,2))))=$A108,_xlfn.XLOOKUP(AL$2,WatchbillMONTHLY!$A$54:$U$54,OFFSET(WatchbillMONTHLY!$A$54:$U$54,1,2)),FALSE),TRUE,FALSE)),
IF(_xlfn.XLOOKUP(AL$2,WatchbillMONTHLY!$A$71:$U$71,OFFSET(WatchbillMONTHLY!$A$71:$U$71,1,2))=IF(_xlfn.XLOOKUP($A108,INDIRECT("_"&amp;_xlfn.XLOOKUP(AL$2,WatchbillMONTHLY!$A$71:$U$71,OFFSET(WatchbillMONTHLY!$A$71:$U$71,1,2))),INDIRECT("_"&amp;_xlfn.XLOOKUP(AL$2,WatchbillMONTHLY!$A$71:$U$71,OFFSET(WatchbillMONTHLY!$A$71:$U$71,1,2))))=$A108,_xlfn.XLOOKUP(AL$2,WatchbillMONTHLY!$A$71:$U$71,OFFSET(WatchbillMONTHLY!$A$71:$U$71,1,2)),FALSE),TRUE,FALSE)),
IF(_xlfn.XLOOKUP(AL$2,WatchbillMONTHLY!$A$88:$U$88,OFFSET(WatchbillMONTHLY!$A$88:$U$88,1,2))=IF(_xlfn.XLOOKUP($A108,INDIRECT("_"&amp;_xlfn.XLOOKUP(AL$2,WatchbillMONTHLY!$A$88:$U$88,OFFSET(WatchbillMONTHLY!$A$88:$U$88,1,2))),INDIRECT("_"&amp;_xlfn.XLOOKUP(AL$2,WatchbillMONTHLY!$A$88:$U$88,OFFSET(WatchbillMONTHLY!$A$88:$U$88,1,2))))=$A108,_xlfn.XLOOKUP(AL$2,WatchbillMONTHLY!$A$88:$U$88,OFFSET(WatchbillMONTHLY!$A$88:$U$88,1,2)),FALSE),TRUE,FALSE)),
FALSE),FALSE)</f>
        <v>0</v>
      </c>
      <c r="AM108" s="209" t="b" cm="1">
        <f t="array" aca="1" ref="AM108" ca="1">IF(AND($A108 &gt; 0, F108 &gt; 0,AM$2&lt;MiscFormulas!$A$5+1),
_xlfn.IFNA(
_xlfn.IFNA(
_xlfn.IFNA(
_xlfn.IFNA(
_xlfn.IFNA(
_xlfn.IFNA(
IF(_xlfn.XLOOKUP(AM$2,WatchbillMONTHLY!$A$3:$U$3,OFFSET(WatchbillMONTHLY!$A$3:$U$3,1,2))=IF(_xlfn.XLOOKUP($A108,INDIRECT("_"&amp;_xlfn.XLOOKUP(AM$2,WatchbillMONTHLY!$A$3:$U$3,OFFSET(WatchbillMONTHLY!$A$3:$U$3,1,2))),INDIRECT("_"&amp;_xlfn.XLOOKUP(AM$2,WatchbillMONTHLY!$A$3:$U$3,OFFSET(WatchbillMONTHLY!$A$3:$U$3,1,2))))=$A108,_xlfn.XLOOKUP(AM$2,WatchbillMONTHLY!$A$3:$U$3,OFFSET(WatchbillMONTHLY!$A$3:$U$3,1,2)),FALSE),TRUE,FALSE),
IF(_xlfn.XLOOKUP(AM$2,WatchbillMONTHLY!$A$20:$U$20,OFFSET(WatchbillMONTHLY!$A$20:$U$20,1,2))=IF(_xlfn.XLOOKUP($A108,INDIRECT("_"&amp;_xlfn.XLOOKUP(AM$2,WatchbillMONTHLY!$A$20:$U$20,OFFSET(WatchbillMONTHLY!$A$20:$U$20,1,2))),INDIRECT("_"&amp;_xlfn.XLOOKUP(AM$2,WatchbillMONTHLY!$A$20:$U$20,OFFSET(WatchbillMONTHLY!$A$20:$U$20,1,2))))=$A108,_xlfn.XLOOKUP(AM$2,WatchbillMONTHLY!$A$20:$U$20,OFFSET(WatchbillMONTHLY!$A$20:$U$20,1,2)),FALSE),TRUE,FALSE)),
IF(_xlfn.XLOOKUP(AM$2,WatchbillMONTHLY!$A$37:$U$37,OFFSET(WatchbillMONTHLY!$A$37:$U$37,1,2))=IF(_xlfn.XLOOKUP($A108,INDIRECT("_"&amp;_xlfn.XLOOKUP(AM$2,WatchbillMONTHLY!$A$37:$U$37,OFFSET(WatchbillMONTHLY!$A$37:$U$37,1,2))),INDIRECT("_"&amp;_xlfn.XLOOKUP(AM$2,WatchbillMONTHLY!$A$37:$U$37,OFFSET(WatchbillMONTHLY!$A$37:$U$37,1,2))))=$A108,_xlfn.XLOOKUP(AM$2,WatchbillMONTHLY!$A$37:$U$37,OFFSET(WatchbillMONTHLY!$A$37:$U$37,1,2)),FALSE),TRUE,FALSE)),
IF(_xlfn.XLOOKUP(AM$2,WatchbillMONTHLY!$A$54:$U$54,OFFSET(WatchbillMONTHLY!$A$54:$U$54,1,2))=IF(_xlfn.XLOOKUP($A108,INDIRECT("_"&amp;_xlfn.XLOOKUP(AM$2,WatchbillMONTHLY!$A$54:$U$54,OFFSET(WatchbillMONTHLY!$A$54:$U$54,1,2))),INDIRECT("_"&amp;_xlfn.XLOOKUP(AM$2,WatchbillMONTHLY!$A$54:$U$54,OFFSET(WatchbillMONTHLY!$A$54:$U$54,1,2))))=$A108,_xlfn.XLOOKUP(AM$2,WatchbillMONTHLY!$A$54:$U$54,OFFSET(WatchbillMONTHLY!$A$54:$U$54,1,2)),FALSE),TRUE,FALSE)),
IF(_xlfn.XLOOKUP(AM$2,WatchbillMONTHLY!$A$71:$U$71,OFFSET(WatchbillMONTHLY!$A$71:$U$71,1,2))=IF(_xlfn.XLOOKUP($A108,INDIRECT("_"&amp;_xlfn.XLOOKUP(AM$2,WatchbillMONTHLY!$A$71:$U$71,OFFSET(WatchbillMONTHLY!$A$71:$U$71,1,2))),INDIRECT("_"&amp;_xlfn.XLOOKUP(AM$2,WatchbillMONTHLY!$A$71:$U$71,OFFSET(WatchbillMONTHLY!$A$71:$U$71,1,2))))=$A108,_xlfn.XLOOKUP(AM$2,WatchbillMONTHLY!$A$71:$U$71,OFFSET(WatchbillMONTHLY!$A$71:$U$71,1,2)),FALSE),TRUE,FALSE)),
IF(_xlfn.XLOOKUP(AM$2,WatchbillMONTHLY!$A$88:$U$88,OFFSET(WatchbillMONTHLY!$A$88:$U$88,1,2))=IF(_xlfn.XLOOKUP($A108,INDIRECT("_"&amp;_xlfn.XLOOKUP(AM$2,WatchbillMONTHLY!$A$88:$U$88,OFFSET(WatchbillMONTHLY!$A$88:$U$88,1,2))),INDIRECT("_"&amp;_xlfn.XLOOKUP(AM$2,WatchbillMONTHLY!$A$88:$U$88,OFFSET(WatchbillMONTHLY!$A$88:$U$88,1,2))))=$A108,_xlfn.XLOOKUP(AM$2,WatchbillMONTHLY!$A$88:$U$88,OFFSET(WatchbillMONTHLY!$A$88:$U$88,1,2)),FALSE),TRUE,FALSE)),
FALSE),FALSE)</f>
        <v>0</v>
      </c>
      <c r="AN108" s="209" t="b" cm="1">
        <f t="array" aca="1" ref="AN108" ca="1">IF(AND($A108 &gt; 0, G108 &gt; 0,AN$2&lt;MiscFormulas!$A$5+1),
_xlfn.IFNA(
_xlfn.IFNA(
_xlfn.IFNA(
_xlfn.IFNA(
_xlfn.IFNA(
_xlfn.IFNA(
IF(_xlfn.XLOOKUP(AN$2,WatchbillMONTHLY!$A$3:$U$3,OFFSET(WatchbillMONTHLY!$A$3:$U$3,1,2))=IF(_xlfn.XLOOKUP($A108,INDIRECT("_"&amp;_xlfn.XLOOKUP(AN$2,WatchbillMONTHLY!$A$3:$U$3,OFFSET(WatchbillMONTHLY!$A$3:$U$3,1,2))),INDIRECT("_"&amp;_xlfn.XLOOKUP(AN$2,WatchbillMONTHLY!$A$3:$U$3,OFFSET(WatchbillMONTHLY!$A$3:$U$3,1,2))))=$A108,_xlfn.XLOOKUP(AN$2,WatchbillMONTHLY!$A$3:$U$3,OFFSET(WatchbillMONTHLY!$A$3:$U$3,1,2)),FALSE),TRUE,FALSE),
IF(_xlfn.XLOOKUP(AN$2,WatchbillMONTHLY!$A$20:$U$20,OFFSET(WatchbillMONTHLY!$A$20:$U$20,1,2))=IF(_xlfn.XLOOKUP($A108,INDIRECT("_"&amp;_xlfn.XLOOKUP(AN$2,WatchbillMONTHLY!$A$20:$U$20,OFFSET(WatchbillMONTHLY!$A$20:$U$20,1,2))),INDIRECT("_"&amp;_xlfn.XLOOKUP(AN$2,WatchbillMONTHLY!$A$20:$U$20,OFFSET(WatchbillMONTHLY!$A$20:$U$20,1,2))))=$A108,_xlfn.XLOOKUP(AN$2,WatchbillMONTHLY!$A$20:$U$20,OFFSET(WatchbillMONTHLY!$A$20:$U$20,1,2)),FALSE),TRUE,FALSE)),
IF(_xlfn.XLOOKUP(AN$2,WatchbillMONTHLY!$A$37:$U$37,OFFSET(WatchbillMONTHLY!$A$37:$U$37,1,2))=IF(_xlfn.XLOOKUP($A108,INDIRECT("_"&amp;_xlfn.XLOOKUP(AN$2,WatchbillMONTHLY!$A$37:$U$37,OFFSET(WatchbillMONTHLY!$A$37:$U$37,1,2))),INDIRECT("_"&amp;_xlfn.XLOOKUP(AN$2,WatchbillMONTHLY!$A$37:$U$37,OFFSET(WatchbillMONTHLY!$A$37:$U$37,1,2))))=$A108,_xlfn.XLOOKUP(AN$2,WatchbillMONTHLY!$A$37:$U$37,OFFSET(WatchbillMONTHLY!$A$37:$U$37,1,2)),FALSE),TRUE,FALSE)),
IF(_xlfn.XLOOKUP(AN$2,WatchbillMONTHLY!$A$54:$U$54,OFFSET(WatchbillMONTHLY!$A$54:$U$54,1,2))=IF(_xlfn.XLOOKUP($A108,INDIRECT("_"&amp;_xlfn.XLOOKUP(AN$2,WatchbillMONTHLY!$A$54:$U$54,OFFSET(WatchbillMONTHLY!$A$54:$U$54,1,2))),INDIRECT("_"&amp;_xlfn.XLOOKUP(AN$2,WatchbillMONTHLY!$A$54:$U$54,OFFSET(WatchbillMONTHLY!$A$54:$U$54,1,2))))=$A108,_xlfn.XLOOKUP(AN$2,WatchbillMONTHLY!$A$54:$U$54,OFFSET(WatchbillMONTHLY!$A$54:$U$54,1,2)),FALSE),TRUE,FALSE)),
IF(_xlfn.XLOOKUP(AN$2,WatchbillMONTHLY!$A$71:$U$71,OFFSET(WatchbillMONTHLY!$A$71:$U$71,1,2))=IF(_xlfn.XLOOKUP($A108,INDIRECT("_"&amp;_xlfn.XLOOKUP(AN$2,WatchbillMONTHLY!$A$71:$U$71,OFFSET(WatchbillMONTHLY!$A$71:$U$71,1,2))),INDIRECT("_"&amp;_xlfn.XLOOKUP(AN$2,WatchbillMONTHLY!$A$71:$U$71,OFFSET(WatchbillMONTHLY!$A$71:$U$71,1,2))))=$A108,_xlfn.XLOOKUP(AN$2,WatchbillMONTHLY!$A$71:$U$71,OFFSET(WatchbillMONTHLY!$A$71:$U$71,1,2)),FALSE),TRUE,FALSE)),
IF(_xlfn.XLOOKUP(AN$2,WatchbillMONTHLY!$A$88:$U$88,OFFSET(WatchbillMONTHLY!$A$88:$U$88,1,2))=IF(_xlfn.XLOOKUP($A108,INDIRECT("_"&amp;_xlfn.XLOOKUP(AN$2,WatchbillMONTHLY!$A$88:$U$88,OFFSET(WatchbillMONTHLY!$A$88:$U$88,1,2))),INDIRECT("_"&amp;_xlfn.XLOOKUP(AN$2,WatchbillMONTHLY!$A$88:$U$88,OFFSET(WatchbillMONTHLY!$A$88:$U$88,1,2))))=$A108,_xlfn.XLOOKUP(AN$2,WatchbillMONTHLY!$A$88:$U$88,OFFSET(WatchbillMONTHLY!$A$88:$U$88,1,2)),FALSE),TRUE,FALSE)),
FALSE),FALSE)</f>
        <v>0</v>
      </c>
      <c r="AO108" s="209" t="b" cm="1">
        <f t="array" aca="1" ref="AO108" ca="1">IF(AND($A108 &gt; 0, H108 &gt; 0,AO$2&lt;MiscFormulas!$A$5+1),
_xlfn.IFNA(
_xlfn.IFNA(
_xlfn.IFNA(
_xlfn.IFNA(
_xlfn.IFNA(
_xlfn.IFNA(
IF(_xlfn.XLOOKUP(AO$2,WatchbillMONTHLY!$A$3:$U$3,OFFSET(WatchbillMONTHLY!$A$3:$U$3,1,2))=IF(_xlfn.XLOOKUP($A108,INDIRECT("_"&amp;_xlfn.XLOOKUP(AO$2,WatchbillMONTHLY!$A$3:$U$3,OFFSET(WatchbillMONTHLY!$A$3:$U$3,1,2))),INDIRECT("_"&amp;_xlfn.XLOOKUP(AO$2,WatchbillMONTHLY!$A$3:$U$3,OFFSET(WatchbillMONTHLY!$A$3:$U$3,1,2))))=$A108,_xlfn.XLOOKUP(AO$2,WatchbillMONTHLY!$A$3:$U$3,OFFSET(WatchbillMONTHLY!$A$3:$U$3,1,2)),FALSE),TRUE,FALSE),
IF(_xlfn.XLOOKUP(AO$2,WatchbillMONTHLY!$A$20:$U$20,OFFSET(WatchbillMONTHLY!$A$20:$U$20,1,2))=IF(_xlfn.XLOOKUP($A108,INDIRECT("_"&amp;_xlfn.XLOOKUP(AO$2,WatchbillMONTHLY!$A$20:$U$20,OFFSET(WatchbillMONTHLY!$A$20:$U$20,1,2))),INDIRECT("_"&amp;_xlfn.XLOOKUP(AO$2,WatchbillMONTHLY!$A$20:$U$20,OFFSET(WatchbillMONTHLY!$A$20:$U$20,1,2))))=$A108,_xlfn.XLOOKUP(AO$2,WatchbillMONTHLY!$A$20:$U$20,OFFSET(WatchbillMONTHLY!$A$20:$U$20,1,2)),FALSE),TRUE,FALSE)),
IF(_xlfn.XLOOKUP(AO$2,WatchbillMONTHLY!$A$37:$U$37,OFFSET(WatchbillMONTHLY!$A$37:$U$37,1,2))=IF(_xlfn.XLOOKUP($A108,INDIRECT("_"&amp;_xlfn.XLOOKUP(AO$2,WatchbillMONTHLY!$A$37:$U$37,OFFSET(WatchbillMONTHLY!$A$37:$U$37,1,2))),INDIRECT("_"&amp;_xlfn.XLOOKUP(AO$2,WatchbillMONTHLY!$A$37:$U$37,OFFSET(WatchbillMONTHLY!$A$37:$U$37,1,2))))=$A108,_xlfn.XLOOKUP(AO$2,WatchbillMONTHLY!$A$37:$U$37,OFFSET(WatchbillMONTHLY!$A$37:$U$37,1,2)),FALSE),TRUE,FALSE)),
IF(_xlfn.XLOOKUP(AO$2,WatchbillMONTHLY!$A$54:$U$54,OFFSET(WatchbillMONTHLY!$A$54:$U$54,1,2))=IF(_xlfn.XLOOKUP($A108,INDIRECT("_"&amp;_xlfn.XLOOKUP(AO$2,WatchbillMONTHLY!$A$54:$U$54,OFFSET(WatchbillMONTHLY!$A$54:$U$54,1,2))),INDIRECT("_"&amp;_xlfn.XLOOKUP(AO$2,WatchbillMONTHLY!$A$54:$U$54,OFFSET(WatchbillMONTHLY!$A$54:$U$54,1,2))))=$A108,_xlfn.XLOOKUP(AO$2,WatchbillMONTHLY!$A$54:$U$54,OFFSET(WatchbillMONTHLY!$A$54:$U$54,1,2)),FALSE),TRUE,FALSE)),
IF(_xlfn.XLOOKUP(AO$2,WatchbillMONTHLY!$A$71:$U$71,OFFSET(WatchbillMONTHLY!$A$71:$U$71,1,2))=IF(_xlfn.XLOOKUP($A108,INDIRECT("_"&amp;_xlfn.XLOOKUP(AO$2,WatchbillMONTHLY!$A$71:$U$71,OFFSET(WatchbillMONTHLY!$A$71:$U$71,1,2))),INDIRECT("_"&amp;_xlfn.XLOOKUP(AO$2,WatchbillMONTHLY!$A$71:$U$71,OFFSET(WatchbillMONTHLY!$A$71:$U$71,1,2))))=$A108,_xlfn.XLOOKUP(AO$2,WatchbillMONTHLY!$A$71:$U$71,OFFSET(WatchbillMONTHLY!$A$71:$U$71,1,2)),FALSE),TRUE,FALSE)),
IF(_xlfn.XLOOKUP(AO$2,WatchbillMONTHLY!$A$88:$U$88,OFFSET(WatchbillMONTHLY!$A$88:$U$88,1,2))=IF(_xlfn.XLOOKUP($A108,INDIRECT("_"&amp;_xlfn.XLOOKUP(AO$2,WatchbillMONTHLY!$A$88:$U$88,OFFSET(WatchbillMONTHLY!$A$88:$U$88,1,2))),INDIRECT("_"&amp;_xlfn.XLOOKUP(AO$2,WatchbillMONTHLY!$A$88:$U$88,OFFSET(WatchbillMONTHLY!$A$88:$U$88,1,2))))=$A108,_xlfn.XLOOKUP(AO$2,WatchbillMONTHLY!$A$88:$U$88,OFFSET(WatchbillMONTHLY!$A$88:$U$88,1,2)),FALSE),TRUE,FALSE)),
FALSE),FALSE)</f>
        <v>0</v>
      </c>
      <c r="AP108" s="209" t="b" cm="1">
        <f t="array" aca="1" ref="AP108" ca="1">IF(AND($A108 &gt; 0, I108 &gt; 0,AP$2&lt;MiscFormulas!$A$5+1),
_xlfn.IFNA(
_xlfn.IFNA(
_xlfn.IFNA(
_xlfn.IFNA(
_xlfn.IFNA(
_xlfn.IFNA(
IF(_xlfn.XLOOKUP(AP$2,WatchbillMONTHLY!$A$3:$U$3,OFFSET(WatchbillMONTHLY!$A$3:$U$3,1,2))=IF(_xlfn.XLOOKUP($A108,INDIRECT("_"&amp;_xlfn.XLOOKUP(AP$2,WatchbillMONTHLY!$A$3:$U$3,OFFSET(WatchbillMONTHLY!$A$3:$U$3,1,2))),INDIRECT("_"&amp;_xlfn.XLOOKUP(AP$2,WatchbillMONTHLY!$A$3:$U$3,OFFSET(WatchbillMONTHLY!$A$3:$U$3,1,2))))=$A108,_xlfn.XLOOKUP(AP$2,WatchbillMONTHLY!$A$3:$U$3,OFFSET(WatchbillMONTHLY!$A$3:$U$3,1,2)),FALSE),TRUE,FALSE),
IF(_xlfn.XLOOKUP(AP$2,WatchbillMONTHLY!$A$20:$U$20,OFFSET(WatchbillMONTHLY!$A$20:$U$20,1,2))=IF(_xlfn.XLOOKUP($A108,INDIRECT("_"&amp;_xlfn.XLOOKUP(AP$2,WatchbillMONTHLY!$A$20:$U$20,OFFSET(WatchbillMONTHLY!$A$20:$U$20,1,2))),INDIRECT("_"&amp;_xlfn.XLOOKUP(AP$2,WatchbillMONTHLY!$A$20:$U$20,OFFSET(WatchbillMONTHLY!$A$20:$U$20,1,2))))=$A108,_xlfn.XLOOKUP(AP$2,WatchbillMONTHLY!$A$20:$U$20,OFFSET(WatchbillMONTHLY!$A$20:$U$20,1,2)),FALSE),TRUE,FALSE)),
IF(_xlfn.XLOOKUP(AP$2,WatchbillMONTHLY!$A$37:$U$37,OFFSET(WatchbillMONTHLY!$A$37:$U$37,1,2))=IF(_xlfn.XLOOKUP($A108,INDIRECT("_"&amp;_xlfn.XLOOKUP(AP$2,WatchbillMONTHLY!$A$37:$U$37,OFFSET(WatchbillMONTHLY!$A$37:$U$37,1,2))),INDIRECT("_"&amp;_xlfn.XLOOKUP(AP$2,WatchbillMONTHLY!$A$37:$U$37,OFFSET(WatchbillMONTHLY!$A$37:$U$37,1,2))))=$A108,_xlfn.XLOOKUP(AP$2,WatchbillMONTHLY!$A$37:$U$37,OFFSET(WatchbillMONTHLY!$A$37:$U$37,1,2)),FALSE),TRUE,FALSE)),
IF(_xlfn.XLOOKUP(AP$2,WatchbillMONTHLY!$A$54:$U$54,OFFSET(WatchbillMONTHLY!$A$54:$U$54,1,2))=IF(_xlfn.XLOOKUP($A108,INDIRECT("_"&amp;_xlfn.XLOOKUP(AP$2,WatchbillMONTHLY!$A$54:$U$54,OFFSET(WatchbillMONTHLY!$A$54:$U$54,1,2))),INDIRECT("_"&amp;_xlfn.XLOOKUP(AP$2,WatchbillMONTHLY!$A$54:$U$54,OFFSET(WatchbillMONTHLY!$A$54:$U$54,1,2))))=$A108,_xlfn.XLOOKUP(AP$2,WatchbillMONTHLY!$A$54:$U$54,OFFSET(WatchbillMONTHLY!$A$54:$U$54,1,2)),FALSE),TRUE,FALSE)),
IF(_xlfn.XLOOKUP(AP$2,WatchbillMONTHLY!$A$71:$U$71,OFFSET(WatchbillMONTHLY!$A$71:$U$71,1,2))=IF(_xlfn.XLOOKUP($A108,INDIRECT("_"&amp;_xlfn.XLOOKUP(AP$2,WatchbillMONTHLY!$A$71:$U$71,OFFSET(WatchbillMONTHLY!$A$71:$U$71,1,2))),INDIRECT("_"&amp;_xlfn.XLOOKUP(AP$2,WatchbillMONTHLY!$A$71:$U$71,OFFSET(WatchbillMONTHLY!$A$71:$U$71,1,2))))=$A108,_xlfn.XLOOKUP(AP$2,WatchbillMONTHLY!$A$71:$U$71,OFFSET(WatchbillMONTHLY!$A$71:$U$71,1,2)),FALSE),TRUE,FALSE)),
IF(_xlfn.XLOOKUP(AP$2,WatchbillMONTHLY!$A$88:$U$88,OFFSET(WatchbillMONTHLY!$A$88:$U$88,1,2))=IF(_xlfn.XLOOKUP($A108,INDIRECT("_"&amp;_xlfn.XLOOKUP(AP$2,WatchbillMONTHLY!$A$88:$U$88,OFFSET(WatchbillMONTHLY!$A$88:$U$88,1,2))),INDIRECT("_"&amp;_xlfn.XLOOKUP(AP$2,WatchbillMONTHLY!$A$88:$U$88,OFFSET(WatchbillMONTHLY!$A$88:$U$88,1,2))))=$A108,_xlfn.XLOOKUP(AP$2,WatchbillMONTHLY!$A$88:$U$88,OFFSET(WatchbillMONTHLY!$A$88:$U$88,1,2)),FALSE),TRUE,FALSE)),
FALSE),FALSE)</f>
        <v>0</v>
      </c>
      <c r="AQ108" s="209" t="b" cm="1">
        <f t="array" aca="1" ref="AQ108" ca="1">IF(AND($A108 &gt; 0, J108 &gt; 0,AQ$2&lt;MiscFormulas!$A$5+1),
_xlfn.IFNA(
_xlfn.IFNA(
_xlfn.IFNA(
_xlfn.IFNA(
_xlfn.IFNA(
_xlfn.IFNA(
IF(_xlfn.XLOOKUP(AQ$2,WatchbillMONTHLY!$A$3:$U$3,OFFSET(WatchbillMONTHLY!$A$3:$U$3,1,2))=IF(_xlfn.XLOOKUP($A108,INDIRECT("_"&amp;_xlfn.XLOOKUP(AQ$2,WatchbillMONTHLY!$A$3:$U$3,OFFSET(WatchbillMONTHLY!$A$3:$U$3,1,2))),INDIRECT("_"&amp;_xlfn.XLOOKUP(AQ$2,WatchbillMONTHLY!$A$3:$U$3,OFFSET(WatchbillMONTHLY!$A$3:$U$3,1,2))))=$A108,_xlfn.XLOOKUP(AQ$2,WatchbillMONTHLY!$A$3:$U$3,OFFSET(WatchbillMONTHLY!$A$3:$U$3,1,2)),FALSE),TRUE,FALSE),
IF(_xlfn.XLOOKUP(AQ$2,WatchbillMONTHLY!$A$20:$U$20,OFFSET(WatchbillMONTHLY!$A$20:$U$20,1,2))=IF(_xlfn.XLOOKUP($A108,INDIRECT("_"&amp;_xlfn.XLOOKUP(AQ$2,WatchbillMONTHLY!$A$20:$U$20,OFFSET(WatchbillMONTHLY!$A$20:$U$20,1,2))),INDIRECT("_"&amp;_xlfn.XLOOKUP(AQ$2,WatchbillMONTHLY!$A$20:$U$20,OFFSET(WatchbillMONTHLY!$A$20:$U$20,1,2))))=$A108,_xlfn.XLOOKUP(AQ$2,WatchbillMONTHLY!$A$20:$U$20,OFFSET(WatchbillMONTHLY!$A$20:$U$20,1,2)),FALSE),TRUE,FALSE)),
IF(_xlfn.XLOOKUP(AQ$2,WatchbillMONTHLY!$A$37:$U$37,OFFSET(WatchbillMONTHLY!$A$37:$U$37,1,2))=IF(_xlfn.XLOOKUP($A108,INDIRECT("_"&amp;_xlfn.XLOOKUP(AQ$2,WatchbillMONTHLY!$A$37:$U$37,OFFSET(WatchbillMONTHLY!$A$37:$U$37,1,2))),INDIRECT("_"&amp;_xlfn.XLOOKUP(AQ$2,WatchbillMONTHLY!$A$37:$U$37,OFFSET(WatchbillMONTHLY!$A$37:$U$37,1,2))))=$A108,_xlfn.XLOOKUP(AQ$2,WatchbillMONTHLY!$A$37:$U$37,OFFSET(WatchbillMONTHLY!$A$37:$U$37,1,2)),FALSE),TRUE,FALSE)),
IF(_xlfn.XLOOKUP(AQ$2,WatchbillMONTHLY!$A$54:$U$54,OFFSET(WatchbillMONTHLY!$A$54:$U$54,1,2))=IF(_xlfn.XLOOKUP($A108,INDIRECT("_"&amp;_xlfn.XLOOKUP(AQ$2,WatchbillMONTHLY!$A$54:$U$54,OFFSET(WatchbillMONTHLY!$A$54:$U$54,1,2))),INDIRECT("_"&amp;_xlfn.XLOOKUP(AQ$2,WatchbillMONTHLY!$A$54:$U$54,OFFSET(WatchbillMONTHLY!$A$54:$U$54,1,2))))=$A108,_xlfn.XLOOKUP(AQ$2,WatchbillMONTHLY!$A$54:$U$54,OFFSET(WatchbillMONTHLY!$A$54:$U$54,1,2)),FALSE),TRUE,FALSE)),
IF(_xlfn.XLOOKUP(AQ$2,WatchbillMONTHLY!$A$71:$U$71,OFFSET(WatchbillMONTHLY!$A$71:$U$71,1,2))=IF(_xlfn.XLOOKUP($A108,INDIRECT("_"&amp;_xlfn.XLOOKUP(AQ$2,WatchbillMONTHLY!$A$71:$U$71,OFFSET(WatchbillMONTHLY!$A$71:$U$71,1,2))),INDIRECT("_"&amp;_xlfn.XLOOKUP(AQ$2,WatchbillMONTHLY!$A$71:$U$71,OFFSET(WatchbillMONTHLY!$A$71:$U$71,1,2))))=$A108,_xlfn.XLOOKUP(AQ$2,WatchbillMONTHLY!$A$71:$U$71,OFFSET(WatchbillMONTHLY!$A$71:$U$71,1,2)),FALSE),TRUE,FALSE)),
IF(_xlfn.XLOOKUP(AQ$2,WatchbillMONTHLY!$A$88:$U$88,OFFSET(WatchbillMONTHLY!$A$88:$U$88,1,2))=IF(_xlfn.XLOOKUP($A108,INDIRECT("_"&amp;_xlfn.XLOOKUP(AQ$2,WatchbillMONTHLY!$A$88:$U$88,OFFSET(WatchbillMONTHLY!$A$88:$U$88,1,2))),INDIRECT("_"&amp;_xlfn.XLOOKUP(AQ$2,WatchbillMONTHLY!$A$88:$U$88,OFFSET(WatchbillMONTHLY!$A$88:$U$88,1,2))))=$A108,_xlfn.XLOOKUP(AQ$2,WatchbillMONTHLY!$A$88:$U$88,OFFSET(WatchbillMONTHLY!$A$88:$U$88,1,2)),FALSE),TRUE,FALSE)),
FALSE),FALSE)</f>
        <v>0</v>
      </c>
      <c r="AR108" s="209" t="b" cm="1">
        <f t="array" aca="1" ref="AR108" ca="1">IF(AND($A108 &gt; 0, K108 &gt; 0,AR$2&lt;MiscFormulas!$A$5+1),
_xlfn.IFNA(
_xlfn.IFNA(
_xlfn.IFNA(
_xlfn.IFNA(
_xlfn.IFNA(
_xlfn.IFNA(
IF(_xlfn.XLOOKUP(AR$2,WatchbillMONTHLY!$A$3:$U$3,OFFSET(WatchbillMONTHLY!$A$3:$U$3,1,2))=IF(_xlfn.XLOOKUP($A108,INDIRECT("_"&amp;_xlfn.XLOOKUP(AR$2,WatchbillMONTHLY!$A$3:$U$3,OFFSET(WatchbillMONTHLY!$A$3:$U$3,1,2))),INDIRECT("_"&amp;_xlfn.XLOOKUP(AR$2,WatchbillMONTHLY!$A$3:$U$3,OFFSET(WatchbillMONTHLY!$A$3:$U$3,1,2))))=$A108,_xlfn.XLOOKUP(AR$2,WatchbillMONTHLY!$A$3:$U$3,OFFSET(WatchbillMONTHLY!$A$3:$U$3,1,2)),FALSE),TRUE,FALSE),
IF(_xlfn.XLOOKUP(AR$2,WatchbillMONTHLY!$A$20:$U$20,OFFSET(WatchbillMONTHLY!$A$20:$U$20,1,2))=IF(_xlfn.XLOOKUP($A108,INDIRECT("_"&amp;_xlfn.XLOOKUP(AR$2,WatchbillMONTHLY!$A$20:$U$20,OFFSET(WatchbillMONTHLY!$A$20:$U$20,1,2))),INDIRECT("_"&amp;_xlfn.XLOOKUP(AR$2,WatchbillMONTHLY!$A$20:$U$20,OFFSET(WatchbillMONTHLY!$A$20:$U$20,1,2))))=$A108,_xlfn.XLOOKUP(AR$2,WatchbillMONTHLY!$A$20:$U$20,OFFSET(WatchbillMONTHLY!$A$20:$U$20,1,2)),FALSE),TRUE,FALSE)),
IF(_xlfn.XLOOKUP(AR$2,WatchbillMONTHLY!$A$37:$U$37,OFFSET(WatchbillMONTHLY!$A$37:$U$37,1,2))=IF(_xlfn.XLOOKUP($A108,INDIRECT("_"&amp;_xlfn.XLOOKUP(AR$2,WatchbillMONTHLY!$A$37:$U$37,OFFSET(WatchbillMONTHLY!$A$37:$U$37,1,2))),INDIRECT("_"&amp;_xlfn.XLOOKUP(AR$2,WatchbillMONTHLY!$A$37:$U$37,OFFSET(WatchbillMONTHLY!$A$37:$U$37,1,2))))=$A108,_xlfn.XLOOKUP(AR$2,WatchbillMONTHLY!$A$37:$U$37,OFFSET(WatchbillMONTHLY!$A$37:$U$37,1,2)),FALSE),TRUE,FALSE)),
IF(_xlfn.XLOOKUP(AR$2,WatchbillMONTHLY!$A$54:$U$54,OFFSET(WatchbillMONTHLY!$A$54:$U$54,1,2))=IF(_xlfn.XLOOKUP($A108,INDIRECT("_"&amp;_xlfn.XLOOKUP(AR$2,WatchbillMONTHLY!$A$54:$U$54,OFFSET(WatchbillMONTHLY!$A$54:$U$54,1,2))),INDIRECT("_"&amp;_xlfn.XLOOKUP(AR$2,WatchbillMONTHLY!$A$54:$U$54,OFFSET(WatchbillMONTHLY!$A$54:$U$54,1,2))))=$A108,_xlfn.XLOOKUP(AR$2,WatchbillMONTHLY!$A$54:$U$54,OFFSET(WatchbillMONTHLY!$A$54:$U$54,1,2)),FALSE),TRUE,FALSE)),
IF(_xlfn.XLOOKUP(AR$2,WatchbillMONTHLY!$A$71:$U$71,OFFSET(WatchbillMONTHLY!$A$71:$U$71,1,2))=IF(_xlfn.XLOOKUP($A108,INDIRECT("_"&amp;_xlfn.XLOOKUP(AR$2,WatchbillMONTHLY!$A$71:$U$71,OFFSET(WatchbillMONTHLY!$A$71:$U$71,1,2))),INDIRECT("_"&amp;_xlfn.XLOOKUP(AR$2,WatchbillMONTHLY!$A$71:$U$71,OFFSET(WatchbillMONTHLY!$A$71:$U$71,1,2))))=$A108,_xlfn.XLOOKUP(AR$2,WatchbillMONTHLY!$A$71:$U$71,OFFSET(WatchbillMONTHLY!$A$71:$U$71,1,2)),FALSE),TRUE,FALSE)),
IF(_xlfn.XLOOKUP(AR$2,WatchbillMONTHLY!$A$88:$U$88,OFFSET(WatchbillMONTHLY!$A$88:$U$88,1,2))=IF(_xlfn.XLOOKUP($A108,INDIRECT("_"&amp;_xlfn.XLOOKUP(AR$2,WatchbillMONTHLY!$A$88:$U$88,OFFSET(WatchbillMONTHLY!$A$88:$U$88,1,2))),INDIRECT("_"&amp;_xlfn.XLOOKUP(AR$2,WatchbillMONTHLY!$A$88:$U$88,OFFSET(WatchbillMONTHLY!$A$88:$U$88,1,2))))=$A108,_xlfn.XLOOKUP(AR$2,WatchbillMONTHLY!$A$88:$U$88,OFFSET(WatchbillMONTHLY!$A$88:$U$88,1,2)),FALSE),TRUE,FALSE)),
FALSE),FALSE)</f>
        <v>0</v>
      </c>
      <c r="AS108" s="209" t="b" cm="1">
        <f t="array" aca="1" ref="AS108" ca="1">IF(AND($A108 &gt; 0, L108 &gt; 0,AS$2&lt;MiscFormulas!$A$5+1),
_xlfn.IFNA(
_xlfn.IFNA(
_xlfn.IFNA(
_xlfn.IFNA(
_xlfn.IFNA(
_xlfn.IFNA(
IF(_xlfn.XLOOKUP(AS$2,WatchbillMONTHLY!$A$3:$U$3,OFFSET(WatchbillMONTHLY!$A$3:$U$3,1,2))=IF(_xlfn.XLOOKUP($A108,INDIRECT("_"&amp;_xlfn.XLOOKUP(AS$2,WatchbillMONTHLY!$A$3:$U$3,OFFSET(WatchbillMONTHLY!$A$3:$U$3,1,2))),INDIRECT("_"&amp;_xlfn.XLOOKUP(AS$2,WatchbillMONTHLY!$A$3:$U$3,OFFSET(WatchbillMONTHLY!$A$3:$U$3,1,2))))=$A108,_xlfn.XLOOKUP(AS$2,WatchbillMONTHLY!$A$3:$U$3,OFFSET(WatchbillMONTHLY!$A$3:$U$3,1,2)),FALSE),TRUE,FALSE),
IF(_xlfn.XLOOKUP(AS$2,WatchbillMONTHLY!$A$20:$U$20,OFFSET(WatchbillMONTHLY!$A$20:$U$20,1,2))=IF(_xlfn.XLOOKUP($A108,INDIRECT("_"&amp;_xlfn.XLOOKUP(AS$2,WatchbillMONTHLY!$A$20:$U$20,OFFSET(WatchbillMONTHLY!$A$20:$U$20,1,2))),INDIRECT("_"&amp;_xlfn.XLOOKUP(AS$2,WatchbillMONTHLY!$A$20:$U$20,OFFSET(WatchbillMONTHLY!$A$20:$U$20,1,2))))=$A108,_xlfn.XLOOKUP(AS$2,WatchbillMONTHLY!$A$20:$U$20,OFFSET(WatchbillMONTHLY!$A$20:$U$20,1,2)),FALSE),TRUE,FALSE)),
IF(_xlfn.XLOOKUP(AS$2,WatchbillMONTHLY!$A$37:$U$37,OFFSET(WatchbillMONTHLY!$A$37:$U$37,1,2))=IF(_xlfn.XLOOKUP($A108,INDIRECT("_"&amp;_xlfn.XLOOKUP(AS$2,WatchbillMONTHLY!$A$37:$U$37,OFFSET(WatchbillMONTHLY!$A$37:$U$37,1,2))),INDIRECT("_"&amp;_xlfn.XLOOKUP(AS$2,WatchbillMONTHLY!$A$37:$U$37,OFFSET(WatchbillMONTHLY!$A$37:$U$37,1,2))))=$A108,_xlfn.XLOOKUP(AS$2,WatchbillMONTHLY!$A$37:$U$37,OFFSET(WatchbillMONTHLY!$A$37:$U$37,1,2)),FALSE),TRUE,FALSE)),
IF(_xlfn.XLOOKUP(AS$2,WatchbillMONTHLY!$A$54:$U$54,OFFSET(WatchbillMONTHLY!$A$54:$U$54,1,2))=IF(_xlfn.XLOOKUP($A108,INDIRECT("_"&amp;_xlfn.XLOOKUP(AS$2,WatchbillMONTHLY!$A$54:$U$54,OFFSET(WatchbillMONTHLY!$A$54:$U$54,1,2))),INDIRECT("_"&amp;_xlfn.XLOOKUP(AS$2,WatchbillMONTHLY!$A$54:$U$54,OFFSET(WatchbillMONTHLY!$A$54:$U$54,1,2))))=$A108,_xlfn.XLOOKUP(AS$2,WatchbillMONTHLY!$A$54:$U$54,OFFSET(WatchbillMONTHLY!$A$54:$U$54,1,2)),FALSE),TRUE,FALSE)),
IF(_xlfn.XLOOKUP(AS$2,WatchbillMONTHLY!$A$71:$U$71,OFFSET(WatchbillMONTHLY!$A$71:$U$71,1,2))=IF(_xlfn.XLOOKUP($A108,INDIRECT("_"&amp;_xlfn.XLOOKUP(AS$2,WatchbillMONTHLY!$A$71:$U$71,OFFSET(WatchbillMONTHLY!$A$71:$U$71,1,2))),INDIRECT("_"&amp;_xlfn.XLOOKUP(AS$2,WatchbillMONTHLY!$A$71:$U$71,OFFSET(WatchbillMONTHLY!$A$71:$U$71,1,2))))=$A108,_xlfn.XLOOKUP(AS$2,WatchbillMONTHLY!$A$71:$U$71,OFFSET(WatchbillMONTHLY!$A$71:$U$71,1,2)),FALSE),TRUE,FALSE)),
IF(_xlfn.XLOOKUP(AS$2,WatchbillMONTHLY!$A$88:$U$88,OFFSET(WatchbillMONTHLY!$A$88:$U$88,1,2))=IF(_xlfn.XLOOKUP($A108,INDIRECT("_"&amp;_xlfn.XLOOKUP(AS$2,WatchbillMONTHLY!$A$88:$U$88,OFFSET(WatchbillMONTHLY!$A$88:$U$88,1,2))),INDIRECT("_"&amp;_xlfn.XLOOKUP(AS$2,WatchbillMONTHLY!$A$88:$U$88,OFFSET(WatchbillMONTHLY!$A$88:$U$88,1,2))))=$A108,_xlfn.XLOOKUP(AS$2,WatchbillMONTHLY!$A$88:$U$88,OFFSET(WatchbillMONTHLY!$A$88:$U$88,1,2)),FALSE),TRUE,FALSE)),
FALSE),FALSE)</f>
        <v>0</v>
      </c>
      <c r="AT108" s="209" t="b" cm="1">
        <f t="array" aca="1" ref="AT108" ca="1">IF(AND($A108 &gt; 0, M108 &gt; 0,AT$2&lt;MiscFormulas!$A$5+1),
_xlfn.IFNA(
_xlfn.IFNA(
_xlfn.IFNA(
_xlfn.IFNA(
_xlfn.IFNA(
_xlfn.IFNA(
IF(_xlfn.XLOOKUP(AT$2,WatchbillMONTHLY!$A$3:$U$3,OFFSET(WatchbillMONTHLY!$A$3:$U$3,1,2))=IF(_xlfn.XLOOKUP($A108,INDIRECT("_"&amp;_xlfn.XLOOKUP(AT$2,WatchbillMONTHLY!$A$3:$U$3,OFFSET(WatchbillMONTHLY!$A$3:$U$3,1,2))),INDIRECT("_"&amp;_xlfn.XLOOKUP(AT$2,WatchbillMONTHLY!$A$3:$U$3,OFFSET(WatchbillMONTHLY!$A$3:$U$3,1,2))))=$A108,_xlfn.XLOOKUP(AT$2,WatchbillMONTHLY!$A$3:$U$3,OFFSET(WatchbillMONTHLY!$A$3:$U$3,1,2)),FALSE),TRUE,FALSE),
IF(_xlfn.XLOOKUP(AT$2,WatchbillMONTHLY!$A$20:$U$20,OFFSET(WatchbillMONTHLY!$A$20:$U$20,1,2))=IF(_xlfn.XLOOKUP($A108,INDIRECT("_"&amp;_xlfn.XLOOKUP(AT$2,WatchbillMONTHLY!$A$20:$U$20,OFFSET(WatchbillMONTHLY!$A$20:$U$20,1,2))),INDIRECT("_"&amp;_xlfn.XLOOKUP(AT$2,WatchbillMONTHLY!$A$20:$U$20,OFFSET(WatchbillMONTHLY!$A$20:$U$20,1,2))))=$A108,_xlfn.XLOOKUP(AT$2,WatchbillMONTHLY!$A$20:$U$20,OFFSET(WatchbillMONTHLY!$A$20:$U$20,1,2)),FALSE),TRUE,FALSE)),
IF(_xlfn.XLOOKUP(AT$2,WatchbillMONTHLY!$A$37:$U$37,OFFSET(WatchbillMONTHLY!$A$37:$U$37,1,2))=IF(_xlfn.XLOOKUP($A108,INDIRECT("_"&amp;_xlfn.XLOOKUP(AT$2,WatchbillMONTHLY!$A$37:$U$37,OFFSET(WatchbillMONTHLY!$A$37:$U$37,1,2))),INDIRECT("_"&amp;_xlfn.XLOOKUP(AT$2,WatchbillMONTHLY!$A$37:$U$37,OFFSET(WatchbillMONTHLY!$A$37:$U$37,1,2))))=$A108,_xlfn.XLOOKUP(AT$2,WatchbillMONTHLY!$A$37:$U$37,OFFSET(WatchbillMONTHLY!$A$37:$U$37,1,2)),FALSE),TRUE,FALSE)),
IF(_xlfn.XLOOKUP(AT$2,WatchbillMONTHLY!$A$54:$U$54,OFFSET(WatchbillMONTHLY!$A$54:$U$54,1,2))=IF(_xlfn.XLOOKUP($A108,INDIRECT("_"&amp;_xlfn.XLOOKUP(AT$2,WatchbillMONTHLY!$A$54:$U$54,OFFSET(WatchbillMONTHLY!$A$54:$U$54,1,2))),INDIRECT("_"&amp;_xlfn.XLOOKUP(AT$2,WatchbillMONTHLY!$A$54:$U$54,OFFSET(WatchbillMONTHLY!$A$54:$U$54,1,2))))=$A108,_xlfn.XLOOKUP(AT$2,WatchbillMONTHLY!$A$54:$U$54,OFFSET(WatchbillMONTHLY!$A$54:$U$54,1,2)),FALSE),TRUE,FALSE)),
IF(_xlfn.XLOOKUP(AT$2,WatchbillMONTHLY!$A$71:$U$71,OFFSET(WatchbillMONTHLY!$A$71:$U$71,1,2))=IF(_xlfn.XLOOKUP($A108,INDIRECT("_"&amp;_xlfn.XLOOKUP(AT$2,WatchbillMONTHLY!$A$71:$U$71,OFFSET(WatchbillMONTHLY!$A$71:$U$71,1,2))),INDIRECT("_"&amp;_xlfn.XLOOKUP(AT$2,WatchbillMONTHLY!$A$71:$U$71,OFFSET(WatchbillMONTHLY!$A$71:$U$71,1,2))))=$A108,_xlfn.XLOOKUP(AT$2,WatchbillMONTHLY!$A$71:$U$71,OFFSET(WatchbillMONTHLY!$A$71:$U$71,1,2)),FALSE),TRUE,FALSE)),
IF(_xlfn.XLOOKUP(AT$2,WatchbillMONTHLY!$A$88:$U$88,OFFSET(WatchbillMONTHLY!$A$88:$U$88,1,2))=IF(_xlfn.XLOOKUP($A108,INDIRECT("_"&amp;_xlfn.XLOOKUP(AT$2,WatchbillMONTHLY!$A$88:$U$88,OFFSET(WatchbillMONTHLY!$A$88:$U$88,1,2))),INDIRECT("_"&amp;_xlfn.XLOOKUP(AT$2,WatchbillMONTHLY!$A$88:$U$88,OFFSET(WatchbillMONTHLY!$A$88:$U$88,1,2))))=$A108,_xlfn.XLOOKUP(AT$2,WatchbillMONTHLY!$A$88:$U$88,OFFSET(WatchbillMONTHLY!$A$88:$U$88,1,2)),FALSE),TRUE,FALSE)),
FALSE),FALSE)</f>
        <v>0</v>
      </c>
      <c r="AU108" s="209" t="b" cm="1">
        <f t="array" aca="1" ref="AU108" ca="1">IF(AND($A108 &gt; 0, N108 &gt; 0,AU$2&lt;MiscFormulas!$A$5+1),
_xlfn.IFNA(
_xlfn.IFNA(
_xlfn.IFNA(
_xlfn.IFNA(
_xlfn.IFNA(
_xlfn.IFNA(
IF(_xlfn.XLOOKUP(AU$2,WatchbillMONTHLY!$A$3:$U$3,OFFSET(WatchbillMONTHLY!$A$3:$U$3,1,2))=IF(_xlfn.XLOOKUP($A108,INDIRECT("_"&amp;_xlfn.XLOOKUP(AU$2,WatchbillMONTHLY!$A$3:$U$3,OFFSET(WatchbillMONTHLY!$A$3:$U$3,1,2))),INDIRECT("_"&amp;_xlfn.XLOOKUP(AU$2,WatchbillMONTHLY!$A$3:$U$3,OFFSET(WatchbillMONTHLY!$A$3:$U$3,1,2))))=$A108,_xlfn.XLOOKUP(AU$2,WatchbillMONTHLY!$A$3:$U$3,OFFSET(WatchbillMONTHLY!$A$3:$U$3,1,2)),FALSE),TRUE,FALSE),
IF(_xlfn.XLOOKUP(AU$2,WatchbillMONTHLY!$A$20:$U$20,OFFSET(WatchbillMONTHLY!$A$20:$U$20,1,2))=IF(_xlfn.XLOOKUP($A108,INDIRECT("_"&amp;_xlfn.XLOOKUP(AU$2,WatchbillMONTHLY!$A$20:$U$20,OFFSET(WatchbillMONTHLY!$A$20:$U$20,1,2))),INDIRECT("_"&amp;_xlfn.XLOOKUP(AU$2,WatchbillMONTHLY!$A$20:$U$20,OFFSET(WatchbillMONTHLY!$A$20:$U$20,1,2))))=$A108,_xlfn.XLOOKUP(AU$2,WatchbillMONTHLY!$A$20:$U$20,OFFSET(WatchbillMONTHLY!$A$20:$U$20,1,2)),FALSE),TRUE,FALSE)),
IF(_xlfn.XLOOKUP(AU$2,WatchbillMONTHLY!$A$37:$U$37,OFFSET(WatchbillMONTHLY!$A$37:$U$37,1,2))=IF(_xlfn.XLOOKUP($A108,INDIRECT("_"&amp;_xlfn.XLOOKUP(AU$2,WatchbillMONTHLY!$A$37:$U$37,OFFSET(WatchbillMONTHLY!$A$37:$U$37,1,2))),INDIRECT("_"&amp;_xlfn.XLOOKUP(AU$2,WatchbillMONTHLY!$A$37:$U$37,OFFSET(WatchbillMONTHLY!$A$37:$U$37,1,2))))=$A108,_xlfn.XLOOKUP(AU$2,WatchbillMONTHLY!$A$37:$U$37,OFFSET(WatchbillMONTHLY!$A$37:$U$37,1,2)),FALSE),TRUE,FALSE)),
IF(_xlfn.XLOOKUP(AU$2,WatchbillMONTHLY!$A$54:$U$54,OFFSET(WatchbillMONTHLY!$A$54:$U$54,1,2))=IF(_xlfn.XLOOKUP($A108,INDIRECT("_"&amp;_xlfn.XLOOKUP(AU$2,WatchbillMONTHLY!$A$54:$U$54,OFFSET(WatchbillMONTHLY!$A$54:$U$54,1,2))),INDIRECT("_"&amp;_xlfn.XLOOKUP(AU$2,WatchbillMONTHLY!$A$54:$U$54,OFFSET(WatchbillMONTHLY!$A$54:$U$54,1,2))))=$A108,_xlfn.XLOOKUP(AU$2,WatchbillMONTHLY!$A$54:$U$54,OFFSET(WatchbillMONTHLY!$A$54:$U$54,1,2)),FALSE),TRUE,FALSE)),
IF(_xlfn.XLOOKUP(AU$2,WatchbillMONTHLY!$A$71:$U$71,OFFSET(WatchbillMONTHLY!$A$71:$U$71,1,2))=IF(_xlfn.XLOOKUP($A108,INDIRECT("_"&amp;_xlfn.XLOOKUP(AU$2,WatchbillMONTHLY!$A$71:$U$71,OFFSET(WatchbillMONTHLY!$A$71:$U$71,1,2))),INDIRECT("_"&amp;_xlfn.XLOOKUP(AU$2,WatchbillMONTHLY!$A$71:$U$71,OFFSET(WatchbillMONTHLY!$A$71:$U$71,1,2))))=$A108,_xlfn.XLOOKUP(AU$2,WatchbillMONTHLY!$A$71:$U$71,OFFSET(WatchbillMONTHLY!$A$71:$U$71,1,2)),FALSE),TRUE,FALSE)),
IF(_xlfn.XLOOKUP(AU$2,WatchbillMONTHLY!$A$88:$U$88,OFFSET(WatchbillMONTHLY!$A$88:$U$88,1,2))=IF(_xlfn.XLOOKUP($A108,INDIRECT("_"&amp;_xlfn.XLOOKUP(AU$2,WatchbillMONTHLY!$A$88:$U$88,OFFSET(WatchbillMONTHLY!$A$88:$U$88,1,2))),INDIRECT("_"&amp;_xlfn.XLOOKUP(AU$2,WatchbillMONTHLY!$A$88:$U$88,OFFSET(WatchbillMONTHLY!$A$88:$U$88,1,2))))=$A108,_xlfn.XLOOKUP(AU$2,WatchbillMONTHLY!$A$88:$U$88,OFFSET(WatchbillMONTHLY!$A$88:$U$88,1,2)),FALSE),TRUE,FALSE)),
FALSE),FALSE)</f>
        <v>0</v>
      </c>
      <c r="AV108" s="209" t="b" cm="1">
        <f t="array" aca="1" ref="AV108" ca="1">IF(AND($A108 &gt; 0, O108 &gt; 0,AV$2&lt;MiscFormulas!$A$5+1),
_xlfn.IFNA(
_xlfn.IFNA(
_xlfn.IFNA(
_xlfn.IFNA(
_xlfn.IFNA(
_xlfn.IFNA(
IF(_xlfn.XLOOKUP(AV$2,WatchbillMONTHLY!$A$3:$U$3,OFFSET(WatchbillMONTHLY!$A$3:$U$3,1,2))=IF(_xlfn.XLOOKUP($A108,INDIRECT("_"&amp;_xlfn.XLOOKUP(AV$2,WatchbillMONTHLY!$A$3:$U$3,OFFSET(WatchbillMONTHLY!$A$3:$U$3,1,2))),INDIRECT("_"&amp;_xlfn.XLOOKUP(AV$2,WatchbillMONTHLY!$A$3:$U$3,OFFSET(WatchbillMONTHLY!$A$3:$U$3,1,2))))=$A108,_xlfn.XLOOKUP(AV$2,WatchbillMONTHLY!$A$3:$U$3,OFFSET(WatchbillMONTHLY!$A$3:$U$3,1,2)),FALSE),TRUE,FALSE),
IF(_xlfn.XLOOKUP(AV$2,WatchbillMONTHLY!$A$20:$U$20,OFFSET(WatchbillMONTHLY!$A$20:$U$20,1,2))=IF(_xlfn.XLOOKUP($A108,INDIRECT("_"&amp;_xlfn.XLOOKUP(AV$2,WatchbillMONTHLY!$A$20:$U$20,OFFSET(WatchbillMONTHLY!$A$20:$U$20,1,2))),INDIRECT("_"&amp;_xlfn.XLOOKUP(AV$2,WatchbillMONTHLY!$A$20:$U$20,OFFSET(WatchbillMONTHLY!$A$20:$U$20,1,2))))=$A108,_xlfn.XLOOKUP(AV$2,WatchbillMONTHLY!$A$20:$U$20,OFFSET(WatchbillMONTHLY!$A$20:$U$20,1,2)),FALSE),TRUE,FALSE)),
IF(_xlfn.XLOOKUP(AV$2,WatchbillMONTHLY!$A$37:$U$37,OFFSET(WatchbillMONTHLY!$A$37:$U$37,1,2))=IF(_xlfn.XLOOKUP($A108,INDIRECT("_"&amp;_xlfn.XLOOKUP(AV$2,WatchbillMONTHLY!$A$37:$U$37,OFFSET(WatchbillMONTHLY!$A$37:$U$37,1,2))),INDIRECT("_"&amp;_xlfn.XLOOKUP(AV$2,WatchbillMONTHLY!$A$37:$U$37,OFFSET(WatchbillMONTHLY!$A$37:$U$37,1,2))))=$A108,_xlfn.XLOOKUP(AV$2,WatchbillMONTHLY!$A$37:$U$37,OFFSET(WatchbillMONTHLY!$A$37:$U$37,1,2)),FALSE),TRUE,FALSE)),
IF(_xlfn.XLOOKUP(AV$2,WatchbillMONTHLY!$A$54:$U$54,OFFSET(WatchbillMONTHLY!$A$54:$U$54,1,2))=IF(_xlfn.XLOOKUP($A108,INDIRECT("_"&amp;_xlfn.XLOOKUP(AV$2,WatchbillMONTHLY!$A$54:$U$54,OFFSET(WatchbillMONTHLY!$A$54:$U$54,1,2))),INDIRECT("_"&amp;_xlfn.XLOOKUP(AV$2,WatchbillMONTHLY!$A$54:$U$54,OFFSET(WatchbillMONTHLY!$A$54:$U$54,1,2))))=$A108,_xlfn.XLOOKUP(AV$2,WatchbillMONTHLY!$A$54:$U$54,OFFSET(WatchbillMONTHLY!$A$54:$U$54,1,2)),FALSE),TRUE,FALSE)),
IF(_xlfn.XLOOKUP(AV$2,WatchbillMONTHLY!$A$71:$U$71,OFFSET(WatchbillMONTHLY!$A$71:$U$71,1,2))=IF(_xlfn.XLOOKUP($A108,INDIRECT("_"&amp;_xlfn.XLOOKUP(AV$2,WatchbillMONTHLY!$A$71:$U$71,OFFSET(WatchbillMONTHLY!$A$71:$U$71,1,2))),INDIRECT("_"&amp;_xlfn.XLOOKUP(AV$2,WatchbillMONTHLY!$A$71:$U$71,OFFSET(WatchbillMONTHLY!$A$71:$U$71,1,2))))=$A108,_xlfn.XLOOKUP(AV$2,WatchbillMONTHLY!$A$71:$U$71,OFFSET(WatchbillMONTHLY!$A$71:$U$71,1,2)),FALSE),TRUE,FALSE)),
IF(_xlfn.XLOOKUP(AV$2,WatchbillMONTHLY!$A$88:$U$88,OFFSET(WatchbillMONTHLY!$A$88:$U$88,1,2))=IF(_xlfn.XLOOKUP($A108,INDIRECT("_"&amp;_xlfn.XLOOKUP(AV$2,WatchbillMONTHLY!$A$88:$U$88,OFFSET(WatchbillMONTHLY!$A$88:$U$88,1,2))),INDIRECT("_"&amp;_xlfn.XLOOKUP(AV$2,WatchbillMONTHLY!$A$88:$U$88,OFFSET(WatchbillMONTHLY!$A$88:$U$88,1,2))))=$A108,_xlfn.XLOOKUP(AV$2,WatchbillMONTHLY!$A$88:$U$88,OFFSET(WatchbillMONTHLY!$A$88:$U$88,1,2)),FALSE),TRUE,FALSE)),
FALSE),FALSE)</f>
        <v>0</v>
      </c>
      <c r="AW108" s="209" t="b" cm="1">
        <f t="array" aca="1" ref="AW108" ca="1">IF(AND($A108 &gt; 0, P108 &gt; 0,AW$2&lt;MiscFormulas!$A$5+1),
_xlfn.IFNA(
_xlfn.IFNA(
_xlfn.IFNA(
_xlfn.IFNA(
_xlfn.IFNA(
_xlfn.IFNA(
IF(_xlfn.XLOOKUP(AW$2,WatchbillMONTHLY!$A$3:$U$3,OFFSET(WatchbillMONTHLY!$A$3:$U$3,1,2))=IF(_xlfn.XLOOKUP($A108,INDIRECT("_"&amp;_xlfn.XLOOKUP(AW$2,WatchbillMONTHLY!$A$3:$U$3,OFFSET(WatchbillMONTHLY!$A$3:$U$3,1,2))),INDIRECT("_"&amp;_xlfn.XLOOKUP(AW$2,WatchbillMONTHLY!$A$3:$U$3,OFFSET(WatchbillMONTHLY!$A$3:$U$3,1,2))))=$A108,_xlfn.XLOOKUP(AW$2,WatchbillMONTHLY!$A$3:$U$3,OFFSET(WatchbillMONTHLY!$A$3:$U$3,1,2)),FALSE),TRUE,FALSE),
IF(_xlfn.XLOOKUP(AW$2,WatchbillMONTHLY!$A$20:$U$20,OFFSET(WatchbillMONTHLY!$A$20:$U$20,1,2))=IF(_xlfn.XLOOKUP($A108,INDIRECT("_"&amp;_xlfn.XLOOKUP(AW$2,WatchbillMONTHLY!$A$20:$U$20,OFFSET(WatchbillMONTHLY!$A$20:$U$20,1,2))),INDIRECT("_"&amp;_xlfn.XLOOKUP(AW$2,WatchbillMONTHLY!$A$20:$U$20,OFFSET(WatchbillMONTHLY!$A$20:$U$20,1,2))))=$A108,_xlfn.XLOOKUP(AW$2,WatchbillMONTHLY!$A$20:$U$20,OFFSET(WatchbillMONTHLY!$A$20:$U$20,1,2)),FALSE),TRUE,FALSE)),
IF(_xlfn.XLOOKUP(AW$2,WatchbillMONTHLY!$A$37:$U$37,OFFSET(WatchbillMONTHLY!$A$37:$U$37,1,2))=IF(_xlfn.XLOOKUP($A108,INDIRECT("_"&amp;_xlfn.XLOOKUP(AW$2,WatchbillMONTHLY!$A$37:$U$37,OFFSET(WatchbillMONTHLY!$A$37:$U$37,1,2))),INDIRECT("_"&amp;_xlfn.XLOOKUP(AW$2,WatchbillMONTHLY!$A$37:$U$37,OFFSET(WatchbillMONTHLY!$A$37:$U$37,1,2))))=$A108,_xlfn.XLOOKUP(AW$2,WatchbillMONTHLY!$A$37:$U$37,OFFSET(WatchbillMONTHLY!$A$37:$U$37,1,2)),FALSE),TRUE,FALSE)),
IF(_xlfn.XLOOKUP(AW$2,WatchbillMONTHLY!$A$54:$U$54,OFFSET(WatchbillMONTHLY!$A$54:$U$54,1,2))=IF(_xlfn.XLOOKUP($A108,INDIRECT("_"&amp;_xlfn.XLOOKUP(AW$2,WatchbillMONTHLY!$A$54:$U$54,OFFSET(WatchbillMONTHLY!$A$54:$U$54,1,2))),INDIRECT("_"&amp;_xlfn.XLOOKUP(AW$2,WatchbillMONTHLY!$A$54:$U$54,OFFSET(WatchbillMONTHLY!$A$54:$U$54,1,2))))=$A108,_xlfn.XLOOKUP(AW$2,WatchbillMONTHLY!$A$54:$U$54,OFFSET(WatchbillMONTHLY!$A$54:$U$54,1,2)),FALSE),TRUE,FALSE)),
IF(_xlfn.XLOOKUP(AW$2,WatchbillMONTHLY!$A$71:$U$71,OFFSET(WatchbillMONTHLY!$A$71:$U$71,1,2))=IF(_xlfn.XLOOKUP($A108,INDIRECT("_"&amp;_xlfn.XLOOKUP(AW$2,WatchbillMONTHLY!$A$71:$U$71,OFFSET(WatchbillMONTHLY!$A$71:$U$71,1,2))),INDIRECT("_"&amp;_xlfn.XLOOKUP(AW$2,WatchbillMONTHLY!$A$71:$U$71,OFFSET(WatchbillMONTHLY!$A$71:$U$71,1,2))))=$A108,_xlfn.XLOOKUP(AW$2,WatchbillMONTHLY!$A$71:$U$71,OFFSET(WatchbillMONTHLY!$A$71:$U$71,1,2)),FALSE),TRUE,FALSE)),
IF(_xlfn.XLOOKUP(AW$2,WatchbillMONTHLY!$A$88:$U$88,OFFSET(WatchbillMONTHLY!$A$88:$U$88,1,2))=IF(_xlfn.XLOOKUP($A108,INDIRECT("_"&amp;_xlfn.XLOOKUP(AW$2,WatchbillMONTHLY!$A$88:$U$88,OFFSET(WatchbillMONTHLY!$A$88:$U$88,1,2))),INDIRECT("_"&amp;_xlfn.XLOOKUP(AW$2,WatchbillMONTHLY!$A$88:$U$88,OFFSET(WatchbillMONTHLY!$A$88:$U$88,1,2))))=$A108,_xlfn.XLOOKUP(AW$2,WatchbillMONTHLY!$A$88:$U$88,OFFSET(WatchbillMONTHLY!$A$88:$U$88,1,2)),FALSE),TRUE,FALSE)),
FALSE),FALSE)</f>
        <v>0</v>
      </c>
      <c r="AX108" s="209" t="b" cm="1">
        <f t="array" aca="1" ref="AX108" ca="1">IF(AND($A108 &gt; 0, Q108 &gt; 0,AX$2&lt;MiscFormulas!$A$5+1),
_xlfn.IFNA(
_xlfn.IFNA(
_xlfn.IFNA(
_xlfn.IFNA(
_xlfn.IFNA(
_xlfn.IFNA(
IF(_xlfn.XLOOKUP(AX$2,WatchbillMONTHLY!$A$3:$U$3,OFFSET(WatchbillMONTHLY!$A$3:$U$3,1,2))=IF(_xlfn.XLOOKUP($A108,INDIRECT("_"&amp;_xlfn.XLOOKUP(AX$2,WatchbillMONTHLY!$A$3:$U$3,OFFSET(WatchbillMONTHLY!$A$3:$U$3,1,2))),INDIRECT("_"&amp;_xlfn.XLOOKUP(AX$2,WatchbillMONTHLY!$A$3:$U$3,OFFSET(WatchbillMONTHLY!$A$3:$U$3,1,2))))=$A108,_xlfn.XLOOKUP(AX$2,WatchbillMONTHLY!$A$3:$U$3,OFFSET(WatchbillMONTHLY!$A$3:$U$3,1,2)),FALSE),TRUE,FALSE),
IF(_xlfn.XLOOKUP(AX$2,WatchbillMONTHLY!$A$20:$U$20,OFFSET(WatchbillMONTHLY!$A$20:$U$20,1,2))=IF(_xlfn.XLOOKUP($A108,INDIRECT("_"&amp;_xlfn.XLOOKUP(AX$2,WatchbillMONTHLY!$A$20:$U$20,OFFSET(WatchbillMONTHLY!$A$20:$U$20,1,2))),INDIRECT("_"&amp;_xlfn.XLOOKUP(AX$2,WatchbillMONTHLY!$A$20:$U$20,OFFSET(WatchbillMONTHLY!$A$20:$U$20,1,2))))=$A108,_xlfn.XLOOKUP(AX$2,WatchbillMONTHLY!$A$20:$U$20,OFFSET(WatchbillMONTHLY!$A$20:$U$20,1,2)),FALSE),TRUE,FALSE)),
IF(_xlfn.XLOOKUP(AX$2,WatchbillMONTHLY!$A$37:$U$37,OFFSET(WatchbillMONTHLY!$A$37:$U$37,1,2))=IF(_xlfn.XLOOKUP($A108,INDIRECT("_"&amp;_xlfn.XLOOKUP(AX$2,WatchbillMONTHLY!$A$37:$U$37,OFFSET(WatchbillMONTHLY!$A$37:$U$37,1,2))),INDIRECT("_"&amp;_xlfn.XLOOKUP(AX$2,WatchbillMONTHLY!$A$37:$U$37,OFFSET(WatchbillMONTHLY!$A$37:$U$37,1,2))))=$A108,_xlfn.XLOOKUP(AX$2,WatchbillMONTHLY!$A$37:$U$37,OFFSET(WatchbillMONTHLY!$A$37:$U$37,1,2)),FALSE),TRUE,FALSE)),
IF(_xlfn.XLOOKUP(AX$2,WatchbillMONTHLY!$A$54:$U$54,OFFSET(WatchbillMONTHLY!$A$54:$U$54,1,2))=IF(_xlfn.XLOOKUP($A108,INDIRECT("_"&amp;_xlfn.XLOOKUP(AX$2,WatchbillMONTHLY!$A$54:$U$54,OFFSET(WatchbillMONTHLY!$A$54:$U$54,1,2))),INDIRECT("_"&amp;_xlfn.XLOOKUP(AX$2,WatchbillMONTHLY!$A$54:$U$54,OFFSET(WatchbillMONTHLY!$A$54:$U$54,1,2))))=$A108,_xlfn.XLOOKUP(AX$2,WatchbillMONTHLY!$A$54:$U$54,OFFSET(WatchbillMONTHLY!$A$54:$U$54,1,2)),FALSE),TRUE,FALSE)),
IF(_xlfn.XLOOKUP(AX$2,WatchbillMONTHLY!$A$71:$U$71,OFFSET(WatchbillMONTHLY!$A$71:$U$71,1,2))=IF(_xlfn.XLOOKUP($A108,INDIRECT("_"&amp;_xlfn.XLOOKUP(AX$2,WatchbillMONTHLY!$A$71:$U$71,OFFSET(WatchbillMONTHLY!$A$71:$U$71,1,2))),INDIRECT("_"&amp;_xlfn.XLOOKUP(AX$2,WatchbillMONTHLY!$A$71:$U$71,OFFSET(WatchbillMONTHLY!$A$71:$U$71,1,2))))=$A108,_xlfn.XLOOKUP(AX$2,WatchbillMONTHLY!$A$71:$U$71,OFFSET(WatchbillMONTHLY!$A$71:$U$71,1,2)),FALSE),TRUE,FALSE)),
IF(_xlfn.XLOOKUP(AX$2,WatchbillMONTHLY!$A$88:$U$88,OFFSET(WatchbillMONTHLY!$A$88:$U$88,1,2))=IF(_xlfn.XLOOKUP($A108,INDIRECT("_"&amp;_xlfn.XLOOKUP(AX$2,WatchbillMONTHLY!$A$88:$U$88,OFFSET(WatchbillMONTHLY!$A$88:$U$88,1,2))),INDIRECT("_"&amp;_xlfn.XLOOKUP(AX$2,WatchbillMONTHLY!$A$88:$U$88,OFFSET(WatchbillMONTHLY!$A$88:$U$88,1,2))))=$A108,_xlfn.XLOOKUP(AX$2,WatchbillMONTHLY!$A$88:$U$88,OFFSET(WatchbillMONTHLY!$A$88:$U$88,1,2)),FALSE),TRUE,FALSE)),
FALSE),FALSE)</f>
        <v>0</v>
      </c>
      <c r="AY108" s="209" t="b" cm="1">
        <f t="array" aca="1" ref="AY108" ca="1">IF(AND($A108 &gt; 0, R108 &gt; 0,AY$2&lt;MiscFormulas!$A$5+1),
_xlfn.IFNA(
_xlfn.IFNA(
_xlfn.IFNA(
_xlfn.IFNA(
_xlfn.IFNA(
_xlfn.IFNA(
IF(_xlfn.XLOOKUP(AY$2,WatchbillMONTHLY!$A$3:$U$3,OFFSET(WatchbillMONTHLY!$A$3:$U$3,1,2))=IF(_xlfn.XLOOKUP($A108,INDIRECT("_"&amp;_xlfn.XLOOKUP(AY$2,WatchbillMONTHLY!$A$3:$U$3,OFFSET(WatchbillMONTHLY!$A$3:$U$3,1,2))),INDIRECT("_"&amp;_xlfn.XLOOKUP(AY$2,WatchbillMONTHLY!$A$3:$U$3,OFFSET(WatchbillMONTHLY!$A$3:$U$3,1,2))))=$A108,_xlfn.XLOOKUP(AY$2,WatchbillMONTHLY!$A$3:$U$3,OFFSET(WatchbillMONTHLY!$A$3:$U$3,1,2)),FALSE),TRUE,FALSE),
IF(_xlfn.XLOOKUP(AY$2,WatchbillMONTHLY!$A$20:$U$20,OFFSET(WatchbillMONTHLY!$A$20:$U$20,1,2))=IF(_xlfn.XLOOKUP($A108,INDIRECT("_"&amp;_xlfn.XLOOKUP(AY$2,WatchbillMONTHLY!$A$20:$U$20,OFFSET(WatchbillMONTHLY!$A$20:$U$20,1,2))),INDIRECT("_"&amp;_xlfn.XLOOKUP(AY$2,WatchbillMONTHLY!$A$20:$U$20,OFFSET(WatchbillMONTHLY!$A$20:$U$20,1,2))))=$A108,_xlfn.XLOOKUP(AY$2,WatchbillMONTHLY!$A$20:$U$20,OFFSET(WatchbillMONTHLY!$A$20:$U$20,1,2)),FALSE),TRUE,FALSE)),
IF(_xlfn.XLOOKUP(AY$2,WatchbillMONTHLY!$A$37:$U$37,OFFSET(WatchbillMONTHLY!$A$37:$U$37,1,2))=IF(_xlfn.XLOOKUP($A108,INDIRECT("_"&amp;_xlfn.XLOOKUP(AY$2,WatchbillMONTHLY!$A$37:$U$37,OFFSET(WatchbillMONTHLY!$A$37:$U$37,1,2))),INDIRECT("_"&amp;_xlfn.XLOOKUP(AY$2,WatchbillMONTHLY!$A$37:$U$37,OFFSET(WatchbillMONTHLY!$A$37:$U$37,1,2))))=$A108,_xlfn.XLOOKUP(AY$2,WatchbillMONTHLY!$A$37:$U$37,OFFSET(WatchbillMONTHLY!$A$37:$U$37,1,2)),FALSE),TRUE,FALSE)),
IF(_xlfn.XLOOKUP(AY$2,WatchbillMONTHLY!$A$54:$U$54,OFFSET(WatchbillMONTHLY!$A$54:$U$54,1,2))=IF(_xlfn.XLOOKUP($A108,INDIRECT("_"&amp;_xlfn.XLOOKUP(AY$2,WatchbillMONTHLY!$A$54:$U$54,OFFSET(WatchbillMONTHLY!$A$54:$U$54,1,2))),INDIRECT("_"&amp;_xlfn.XLOOKUP(AY$2,WatchbillMONTHLY!$A$54:$U$54,OFFSET(WatchbillMONTHLY!$A$54:$U$54,1,2))))=$A108,_xlfn.XLOOKUP(AY$2,WatchbillMONTHLY!$A$54:$U$54,OFFSET(WatchbillMONTHLY!$A$54:$U$54,1,2)),FALSE),TRUE,FALSE)),
IF(_xlfn.XLOOKUP(AY$2,WatchbillMONTHLY!$A$71:$U$71,OFFSET(WatchbillMONTHLY!$A$71:$U$71,1,2))=IF(_xlfn.XLOOKUP($A108,INDIRECT("_"&amp;_xlfn.XLOOKUP(AY$2,WatchbillMONTHLY!$A$71:$U$71,OFFSET(WatchbillMONTHLY!$A$71:$U$71,1,2))),INDIRECT("_"&amp;_xlfn.XLOOKUP(AY$2,WatchbillMONTHLY!$A$71:$U$71,OFFSET(WatchbillMONTHLY!$A$71:$U$71,1,2))))=$A108,_xlfn.XLOOKUP(AY$2,WatchbillMONTHLY!$A$71:$U$71,OFFSET(WatchbillMONTHLY!$A$71:$U$71,1,2)),FALSE),TRUE,FALSE)),
IF(_xlfn.XLOOKUP(AY$2,WatchbillMONTHLY!$A$88:$U$88,OFFSET(WatchbillMONTHLY!$A$88:$U$88,1,2))=IF(_xlfn.XLOOKUP($A108,INDIRECT("_"&amp;_xlfn.XLOOKUP(AY$2,WatchbillMONTHLY!$A$88:$U$88,OFFSET(WatchbillMONTHLY!$A$88:$U$88,1,2))),INDIRECT("_"&amp;_xlfn.XLOOKUP(AY$2,WatchbillMONTHLY!$A$88:$U$88,OFFSET(WatchbillMONTHLY!$A$88:$U$88,1,2))))=$A108,_xlfn.XLOOKUP(AY$2,WatchbillMONTHLY!$A$88:$U$88,OFFSET(WatchbillMONTHLY!$A$88:$U$88,1,2)),FALSE),TRUE,FALSE)),
FALSE),FALSE)</f>
        <v>0</v>
      </c>
      <c r="AZ108" s="209" t="b" cm="1">
        <f t="array" aca="1" ref="AZ108" ca="1">IF(AND($A108 &gt; 0, S108 &gt; 0,AZ$2&lt;MiscFormulas!$A$5+1),
_xlfn.IFNA(
_xlfn.IFNA(
_xlfn.IFNA(
_xlfn.IFNA(
_xlfn.IFNA(
_xlfn.IFNA(
IF(_xlfn.XLOOKUP(AZ$2,WatchbillMONTHLY!$A$3:$U$3,OFFSET(WatchbillMONTHLY!$A$3:$U$3,1,2))=IF(_xlfn.XLOOKUP($A108,INDIRECT("_"&amp;_xlfn.XLOOKUP(AZ$2,WatchbillMONTHLY!$A$3:$U$3,OFFSET(WatchbillMONTHLY!$A$3:$U$3,1,2))),INDIRECT("_"&amp;_xlfn.XLOOKUP(AZ$2,WatchbillMONTHLY!$A$3:$U$3,OFFSET(WatchbillMONTHLY!$A$3:$U$3,1,2))))=$A108,_xlfn.XLOOKUP(AZ$2,WatchbillMONTHLY!$A$3:$U$3,OFFSET(WatchbillMONTHLY!$A$3:$U$3,1,2)),FALSE),TRUE,FALSE),
IF(_xlfn.XLOOKUP(AZ$2,WatchbillMONTHLY!$A$20:$U$20,OFFSET(WatchbillMONTHLY!$A$20:$U$20,1,2))=IF(_xlfn.XLOOKUP($A108,INDIRECT("_"&amp;_xlfn.XLOOKUP(AZ$2,WatchbillMONTHLY!$A$20:$U$20,OFFSET(WatchbillMONTHLY!$A$20:$U$20,1,2))),INDIRECT("_"&amp;_xlfn.XLOOKUP(AZ$2,WatchbillMONTHLY!$A$20:$U$20,OFFSET(WatchbillMONTHLY!$A$20:$U$20,1,2))))=$A108,_xlfn.XLOOKUP(AZ$2,WatchbillMONTHLY!$A$20:$U$20,OFFSET(WatchbillMONTHLY!$A$20:$U$20,1,2)),FALSE),TRUE,FALSE)),
IF(_xlfn.XLOOKUP(AZ$2,WatchbillMONTHLY!$A$37:$U$37,OFFSET(WatchbillMONTHLY!$A$37:$U$37,1,2))=IF(_xlfn.XLOOKUP($A108,INDIRECT("_"&amp;_xlfn.XLOOKUP(AZ$2,WatchbillMONTHLY!$A$37:$U$37,OFFSET(WatchbillMONTHLY!$A$37:$U$37,1,2))),INDIRECT("_"&amp;_xlfn.XLOOKUP(AZ$2,WatchbillMONTHLY!$A$37:$U$37,OFFSET(WatchbillMONTHLY!$A$37:$U$37,1,2))))=$A108,_xlfn.XLOOKUP(AZ$2,WatchbillMONTHLY!$A$37:$U$37,OFFSET(WatchbillMONTHLY!$A$37:$U$37,1,2)),FALSE),TRUE,FALSE)),
IF(_xlfn.XLOOKUP(AZ$2,WatchbillMONTHLY!$A$54:$U$54,OFFSET(WatchbillMONTHLY!$A$54:$U$54,1,2))=IF(_xlfn.XLOOKUP($A108,INDIRECT("_"&amp;_xlfn.XLOOKUP(AZ$2,WatchbillMONTHLY!$A$54:$U$54,OFFSET(WatchbillMONTHLY!$A$54:$U$54,1,2))),INDIRECT("_"&amp;_xlfn.XLOOKUP(AZ$2,WatchbillMONTHLY!$A$54:$U$54,OFFSET(WatchbillMONTHLY!$A$54:$U$54,1,2))))=$A108,_xlfn.XLOOKUP(AZ$2,WatchbillMONTHLY!$A$54:$U$54,OFFSET(WatchbillMONTHLY!$A$54:$U$54,1,2)),FALSE),TRUE,FALSE)),
IF(_xlfn.XLOOKUP(AZ$2,WatchbillMONTHLY!$A$71:$U$71,OFFSET(WatchbillMONTHLY!$A$71:$U$71,1,2))=IF(_xlfn.XLOOKUP($A108,INDIRECT("_"&amp;_xlfn.XLOOKUP(AZ$2,WatchbillMONTHLY!$A$71:$U$71,OFFSET(WatchbillMONTHLY!$A$71:$U$71,1,2))),INDIRECT("_"&amp;_xlfn.XLOOKUP(AZ$2,WatchbillMONTHLY!$A$71:$U$71,OFFSET(WatchbillMONTHLY!$A$71:$U$71,1,2))))=$A108,_xlfn.XLOOKUP(AZ$2,WatchbillMONTHLY!$A$71:$U$71,OFFSET(WatchbillMONTHLY!$A$71:$U$71,1,2)),FALSE),TRUE,FALSE)),
IF(_xlfn.XLOOKUP(AZ$2,WatchbillMONTHLY!$A$88:$U$88,OFFSET(WatchbillMONTHLY!$A$88:$U$88,1,2))=IF(_xlfn.XLOOKUP($A108,INDIRECT("_"&amp;_xlfn.XLOOKUP(AZ$2,WatchbillMONTHLY!$A$88:$U$88,OFFSET(WatchbillMONTHLY!$A$88:$U$88,1,2))),INDIRECT("_"&amp;_xlfn.XLOOKUP(AZ$2,WatchbillMONTHLY!$A$88:$U$88,OFFSET(WatchbillMONTHLY!$A$88:$U$88,1,2))))=$A108,_xlfn.XLOOKUP(AZ$2,WatchbillMONTHLY!$A$88:$U$88,OFFSET(WatchbillMONTHLY!$A$88:$U$88,1,2)),FALSE),TRUE,FALSE)),
FALSE),FALSE)</f>
        <v>0</v>
      </c>
      <c r="BA108" s="209" t="b" cm="1">
        <f t="array" aca="1" ref="BA108" ca="1">IF(AND($A108 &gt; 0, T108 &gt; 0,BA$2&lt;MiscFormulas!$A$5+1),
_xlfn.IFNA(
_xlfn.IFNA(
_xlfn.IFNA(
_xlfn.IFNA(
_xlfn.IFNA(
_xlfn.IFNA(
IF(_xlfn.XLOOKUP(BA$2,WatchbillMONTHLY!$A$3:$U$3,OFFSET(WatchbillMONTHLY!$A$3:$U$3,1,2))=IF(_xlfn.XLOOKUP($A108,INDIRECT("_"&amp;_xlfn.XLOOKUP(BA$2,WatchbillMONTHLY!$A$3:$U$3,OFFSET(WatchbillMONTHLY!$A$3:$U$3,1,2))),INDIRECT("_"&amp;_xlfn.XLOOKUP(BA$2,WatchbillMONTHLY!$A$3:$U$3,OFFSET(WatchbillMONTHLY!$A$3:$U$3,1,2))))=$A108,_xlfn.XLOOKUP(BA$2,WatchbillMONTHLY!$A$3:$U$3,OFFSET(WatchbillMONTHLY!$A$3:$U$3,1,2)),FALSE),TRUE,FALSE),
IF(_xlfn.XLOOKUP(BA$2,WatchbillMONTHLY!$A$20:$U$20,OFFSET(WatchbillMONTHLY!$A$20:$U$20,1,2))=IF(_xlfn.XLOOKUP($A108,INDIRECT("_"&amp;_xlfn.XLOOKUP(BA$2,WatchbillMONTHLY!$A$20:$U$20,OFFSET(WatchbillMONTHLY!$A$20:$U$20,1,2))),INDIRECT("_"&amp;_xlfn.XLOOKUP(BA$2,WatchbillMONTHLY!$A$20:$U$20,OFFSET(WatchbillMONTHLY!$A$20:$U$20,1,2))))=$A108,_xlfn.XLOOKUP(BA$2,WatchbillMONTHLY!$A$20:$U$20,OFFSET(WatchbillMONTHLY!$A$20:$U$20,1,2)),FALSE),TRUE,FALSE)),
IF(_xlfn.XLOOKUP(BA$2,WatchbillMONTHLY!$A$37:$U$37,OFFSET(WatchbillMONTHLY!$A$37:$U$37,1,2))=IF(_xlfn.XLOOKUP($A108,INDIRECT("_"&amp;_xlfn.XLOOKUP(BA$2,WatchbillMONTHLY!$A$37:$U$37,OFFSET(WatchbillMONTHLY!$A$37:$U$37,1,2))),INDIRECT("_"&amp;_xlfn.XLOOKUP(BA$2,WatchbillMONTHLY!$A$37:$U$37,OFFSET(WatchbillMONTHLY!$A$37:$U$37,1,2))))=$A108,_xlfn.XLOOKUP(BA$2,WatchbillMONTHLY!$A$37:$U$37,OFFSET(WatchbillMONTHLY!$A$37:$U$37,1,2)),FALSE),TRUE,FALSE)),
IF(_xlfn.XLOOKUP(BA$2,WatchbillMONTHLY!$A$54:$U$54,OFFSET(WatchbillMONTHLY!$A$54:$U$54,1,2))=IF(_xlfn.XLOOKUP($A108,INDIRECT("_"&amp;_xlfn.XLOOKUP(BA$2,WatchbillMONTHLY!$A$54:$U$54,OFFSET(WatchbillMONTHLY!$A$54:$U$54,1,2))),INDIRECT("_"&amp;_xlfn.XLOOKUP(BA$2,WatchbillMONTHLY!$A$54:$U$54,OFFSET(WatchbillMONTHLY!$A$54:$U$54,1,2))))=$A108,_xlfn.XLOOKUP(BA$2,WatchbillMONTHLY!$A$54:$U$54,OFFSET(WatchbillMONTHLY!$A$54:$U$54,1,2)),FALSE),TRUE,FALSE)),
IF(_xlfn.XLOOKUP(BA$2,WatchbillMONTHLY!$A$71:$U$71,OFFSET(WatchbillMONTHLY!$A$71:$U$71,1,2))=IF(_xlfn.XLOOKUP($A108,INDIRECT("_"&amp;_xlfn.XLOOKUP(BA$2,WatchbillMONTHLY!$A$71:$U$71,OFFSET(WatchbillMONTHLY!$A$71:$U$71,1,2))),INDIRECT("_"&amp;_xlfn.XLOOKUP(BA$2,WatchbillMONTHLY!$A$71:$U$71,OFFSET(WatchbillMONTHLY!$A$71:$U$71,1,2))))=$A108,_xlfn.XLOOKUP(BA$2,WatchbillMONTHLY!$A$71:$U$71,OFFSET(WatchbillMONTHLY!$A$71:$U$71,1,2)),FALSE),TRUE,FALSE)),
IF(_xlfn.XLOOKUP(BA$2,WatchbillMONTHLY!$A$88:$U$88,OFFSET(WatchbillMONTHLY!$A$88:$U$88,1,2))=IF(_xlfn.XLOOKUP($A108,INDIRECT("_"&amp;_xlfn.XLOOKUP(BA$2,WatchbillMONTHLY!$A$88:$U$88,OFFSET(WatchbillMONTHLY!$A$88:$U$88,1,2))),INDIRECT("_"&amp;_xlfn.XLOOKUP(BA$2,WatchbillMONTHLY!$A$88:$U$88,OFFSET(WatchbillMONTHLY!$A$88:$U$88,1,2))))=$A108,_xlfn.XLOOKUP(BA$2,WatchbillMONTHLY!$A$88:$U$88,OFFSET(WatchbillMONTHLY!$A$88:$U$88,1,2)),FALSE),TRUE,FALSE)),
FALSE),FALSE)</f>
        <v>0</v>
      </c>
      <c r="BB108" s="209" t="b" cm="1">
        <f t="array" aca="1" ref="BB108" ca="1">IF(AND($A108 &gt; 0, U108 &gt; 0,BB$2&lt;MiscFormulas!$A$5+1),
_xlfn.IFNA(
_xlfn.IFNA(
_xlfn.IFNA(
_xlfn.IFNA(
_xlfn.IFNA(
_xlfn.IFNA(
IF(_xlfn.XLOOKUP(BB$2,WatchbillMONTHLY!$A$3:$U$3,OFFSET(WatchbillMONTHLY!$A$3:$U$3,1,2))=IF(_xlfn.XLOOKUP($A108,INDIRECT("_"&amp;_xlfn.XLOOKUP(BB$2,WatchbillMONTHLY!$A$3:$U$3,OFFSET(WatchbillMONTHLY!$A$3:$U$3,1,2))),INDIRECT("_"&amp;_xlfn.XLOOKUP(BB$2,WatchbillMONTHLY!$A$3:$U$3,OFFSET(WatchbillMONTHLY!$A$3:$U$3,1,2))))=$A108,_xlfn.XLOOKUP(BB$2,WatchbillMONTHLY!$A$3:$U$3,OFFSET(WatchbillMONTHLY!$A$3:$U$3,1,2)),FALSE),TRUE,FALSE),
IF(_xlfn.XLOOKUP(BB$2,WatchbillMONTHLY!$A$20:$U$20,OFFSET(WatchbillMONTHLY!$A$20:$U$20,1,2))=IF(_xlfn.XLOOKUP($A108,INDIRECT("_"&amp;_xlfn.XLOOKUP(BB$2,WatchbillMONTHLY!$A$20:$U$20,OFFSET(WatchbillMONTHLY!$A$20:$U$20,1,2))),INDIRECT("_"&amp;_xlfn.XLOOKUP(BB$2,WatchbillMONTHLY!$A$20:$U$20,OFFSET(WatchbillMONTHLY!$A$20:$U$20,1,2))))=$A108,_xlfn.XLOOKUP(BB$2,WatchbillMONTHLY!$A$20:$U$20,OFFSET(WatchbillMONTHLY!$A$20:$U$20,1,2)),FALSE),TRUE,FALSE)),
IF(_xlfn.XLOOKUP(BB$2,WatchbillMONTHLY!$A$37:$U$37,OFFSET(WatchbillMONTHLY!$A$37:$U$37,1,2))=IF(_xlfn.XLOOKUP($A108,INDIRECT("_"&amp;_xlfn.XLOOKUP(BB$2,WatchbillMONTHLY!$A$37:$U$37,OFFSET(WatchbillMONTHLY!$A$37:$U$37,1,2))),INDIRECT("_"&amp;_xlfn.XLOOKUP(BB$2,WatchbillMONTHLY!$A$37:$U$37,OFFSET(WatchbillMONTHLY!$A$37:$U$37,1,2))))=$A108,_xlfn.XLOOKUP(BB$2,WatchbillMONTHLY!$A$37:$U$37,OFFSET(WatchbillMONTHLY!$A$37:$U$37,1,2)),FALSE),TRUE,FALSE)),
IF(_xlfn.XLOOKUP(BB$2,WatchbillMONTHLY!$A$54:$U$54,OFFSET(WatchbillMONTHLY!$A$54:$U$54,1,2))=IF(_xlfn.XLOOKUP($A108,INDIRECT("_"&amp;_xlfn.XLOOKUP(BB$2,WatchbillMONTHLY!$A$54:$U$54,OFFSET(WatchbillMONTHLY!$A$54:$U$54,1,2))),INDIRECT("_"&amp;_xlfn.XLOOKUP(BB$2,WatchbillMONTHLY!$A$54:$U$54,OFFSET(WatchbillMONTHLY!$A$54:$U$54,1,2))))=$A108,_xlfn.XLOOKUP(BB$2,WatchbillMONTHLY!$A$54:$U$54,OFFSET(WatchbillMONTHLY!$A$54:$U$54,1,2)),FALSE),TRUE,FALSE)),
IF(_xlfn.XLOOKUP(BB$2,WatchbillMONTHLY!$A$71:$U$71,OFFSET(WatchbillMONTHLY!$A$71:$U$71,1,2))=IF(_xlfn.XLOOKUP($A108,INDIRECT("_"&amp;_xlfn.XLOOKUP(BB$2,WatchbillMONTHLY!$A$71:$U$71,OFFSET(WatchbillMONTHLY!$A$71:$U$71,1,2))),INDIRECT("_"&amp;_xlfn.XLOOKUP(BB$2,WatchbillMONTHLY!$A$71:$U$71,OFFSET(WatchbillMONTHLY!$A$71:$U$71,1,2))))=$A108,_xlfn.XLOOKUP(BB$2,WatchbillMONTHLY!$A$71:$U$71,OFFSET(WatchbillMONTHLY!$A$71:$U$71,1,2)),FALSE),TRUE,FALSE)),
IF(_xlfn.XLOOKUP(BB$2,WatchbillMONTHLY!$A$88:$U$88,OFFSET(WatchbillMONTHLY!$A$88:$U$88,1,2))=IF(_xlfn.XLOOKUP($A108,INDIRECT("_"&amp;_xlfn.XLOOKUP(BB$2,WatchbillMONTHLY!$A$88:$U$88,OFFSET(WatchbillMONTHLY!$A$88:$U$88,1,2))),INDIRECT("_"&amp;_xlfn.XLOOKUP(BB$2,WatchbillMONTHLY!$A$88:$U$88,OFFSET(WatchbillMONTHLY!$A$88:$U$88,1,2))))=$A108,_xlfn.XLOOKUP(BB$2,WatchbillMONTHLY!$A$88:$U$88,OFFSET(WatchbillMONTHLY!$A$88:$U$88,1,2)),FALSE),TRUE,FALSE)),
FALSE),FALSE)</f>
        <v>0</v>
      </c>
      <c r="BC108" s="209" t="b" cm="1">
        <f t="array" aca="1" ref="BC108" ca="1">IF(AND($A108 &gt; 0, V108 &gt; 0,BC$2&lt;MiscFormulas!$A$5+1),
_xlfn.IFNA(
_xlfn.IFNA(
_xlfn.IFNA(
_xlfn.IFNA(
_xlfn.IFNA(
_xlfn.IFNA(
IF(_xlfn.XLOOKUP(BC$2,WatchbillMONTHLY!$A$3:$U$3,OFFSET(WatchbillMONTHLY!$A$3:$U$3,1,2))=IF(_xlfn.XLOOKUP($A108,INDIRECT("_"&amp;_xlfn.XLOOKUP(BC$2,WatchbillMONTHLY!$A$3:$U$3,OFFSET(WatchbillMONTHLY!$A$3:$U$3,1,2))),INDIRECT("_"&amp;_xlfn.XLOOKUP(BC$2,WatchbillMONTHLY!$A$3:$U$3,OFFSET(WatchbillMONTHLY!$A$3:$U$3,1,2))))=$A108,_xlfn.XLOOKUP(BC$2,WatchbillMONTHLY!$A$3:$U$3,OFFSET(WatchbillMONTHLY!$A$3:$U$3,1,2)),FALSE),TRUE,FALSE),
IF(_xlfn.XLOOKUP(BC$2,WatchbillMONTHLY!$A$20:$U$20,OFFSET(WatchbillMONTHLY!$A$20:$U$20,1,2))=IF(_xlfn.XLOOKUP($A108,INDIRECT("_"&amp;_xlfn.XLOOKUP(BC$2,WatchbillMONTHLY!$A$20:$U$20,OFFSET(WatchbillMONTHLY!$A$20:$U$20,1,2))),INDIRECT("_"&amp;_xlfn.XLOOKUP(BC$2,WatchbillMONTHLY!$A$20:$U$20,OFFSET(WatchbillMONTHLY!$A$20:$U$20,1,2))))=$A108,_xlfn.XLOOKUP(BC$2,WatchbillMONTHLY!$A$20:$U$20,OFFSET(WatchbillMONTHLY!$A$20:$U$20,1,2)),FALSE),TRUE,FALSE)),
IF(_xlfn.XLOOKUP(BC$2,WatchbillMONTHLY!$A$37:$U$37,OFFSET(WatchbillMONTHLY!$A$37:$U$37,1,2))=IF(_xlfn.XLOOKUP($A108,INDIRECT("_"&amp;_xlfn.XLOOKUP(BC$2,WatchbillMONTHLY!$A$37:$U$37,OFFSET(WatchbillMONTHLY!$A$37:$U$37,1,2))),INDIRECT("_"&amp;_xlfn.XLOOKUP(BC$2,WatchbillMONTHLY!$A$37:$U$37,OFFSET(WatchbillMONTHLY!$A$37:$U$37,1,2))))=$A108,_xlfn.XLOOKUP(BC$2,WatchbillMONTHLY!$A$37:$U$37,OFFSET(WatchbillMONTHLY!$A$37:$U$37,1,2)),FALSE),TRUE,FALSE)),
IF(_xlfn.XLOOKUP(BC$2,WatchbillMONTHLY!$A$54:$U$54,OFFSET(WatchbillMONTHLY!$A$54:$U$54,1,2))=IF(_xlfn.XLOOKUP($A108,INDIRECT("_"&amp;_xlfn.XLOOKUP(BC$2,WatchbillMONTHLY!$A$54:$U$54,OFFSET(WatchbillMONTHLY!$A$54:$U$54,1,2))),INDIRECT("_"&amp;_xlfn.XLOOKUP(BC$2,WatchbillMONTHLY!$A$54:$U$54,OFFSET(WatchbillMONTHLY!$A$54:$U$54,1,2))))=$A108,_xlfn.XLOOKUP(BC$2,WatchbillMONTHLY!$A$54:$U$54,OFFSET(WatchbillMONTHLY!$A$54:$U$54,1,2)),FALSE),TRUE,FALSE)),
IF(_xlfn.XLOOKUP(BC$2,WatchbillMONTHLY!$A$71:$U$71,OFFSET(WatchbillMONTHLY!$A$71:$U$71,1,2))=IF(_xlfn.XLOOKUP($A108,INDIRECT("_"&amp;_xlfn.XLOOKUP(BC$2,WatchbillMONTHLY!$A$71:$U$71,OFFSET(WatchbillMONTHLY!$A$71:$U$71,1,2))),INDIRECT("_"&amp;_xlfn.XLOOKUP(BC$2,WatchbillMONTHLY!$A$71:$U$71,OFFSET(WatchbillMONTHLY!$A$71:$U$71,1,2))))=$A108,_xlfn.XLOOKUP(BC$2,WatchbillMONTHLY!$A$71:$U$71,OFFSET(WatchbillMONTHLY!$A$71:$U$71,1,2)),FALSE),TRUE,FALSE)),
IF(_xlfn.XLOOKUP(BC$2,WatchbillMONTHLY!$A$88:$U$88,OFFSET(WatchbillMONTHLY!$A$88:$U$88,1,2))=IF(_xlfn.XLOOKUP($A108,INDIRECT("_"&amp;_xlfn.XLOOKUP(BC$2,WatchbillMONTHLY!$A$88:$U$88,OFFSET(WatchbillMONTHLY!$A$88:$U$88,1,2))),INDIRECT("_"&amp;_xlfn.XLOOKUP(BC$2,WatchbillMONTHLY!$A$88:$U$88,OFFSET(WatchbillMONTHLY!$A$88:$U$88,1,2))))=$A108,_xlfn.XLOOKUP(BC$2,WatchbillMONTHLY!$A$88:$U$88,OFFSET(WatchbillMONTHLY!$A$88:$U$88,1,2)),FALSE),TRUE,FALSE)),
FALSE),FALSE)</f>
        <v>0</v>
      </c>
      <c r="BD108" s="209" t="b" cm="1">
        <f t="array" aca="1" ref="BD108" ca="1">IF(AND($A108 &gt; 0, W108 &gt; 0,BD$2&lt;MiscFormulas!$A$5+1),
_xlfn.IFNA(
_xlfn.IFNA(
_xlfn.IFNA(
_xlfn.IFNA(
_xlfn.IFNA(
_xlfn.IFNA(
IF(_xlfn.XLOOKUP(BD$2,WatchbillMONTHLY!$A$3:$U$3,OFFSET(WatchbillMONTHLY!$A$3:$U$3,1,2))=IF(_xlfn.XLOOKUP($A108,INDIRECT("_"&amp;_xlfn.XLOOKUP(BD$2,WatchbillMONTHLY!$A$3:$U$3,OFFSET(WatchbillMONTHLY!$A$3:$U$3,1,2))),INDIRECT("_"&amp;_xlfn.XLOOKUP(BD$2,WatchbillMONTHLY!$A$3:$U$3,OFFSET(WatchbillMONTHLY!$A$3:$U$3,1,2))))=$A108,_xlfn.XLOOKUP(BD$2,WatchbillMONTHLY!$A$3:$U$3,OFFSET(WatchbillMONTHLY!$A$3:$U$3,1,2)),FALSE),TRUE,FALSE),
IF(_xlfn.XLOOKUP(BD$2,WatchbillMONTHLY!$A$20:$U$20,OFFSET(WatchbillMONTHLY!$A$20:$U$20,1,2))=IF(_xlfn.XLOOKUP($A108,INDIRECT("_"&amp;_xlfn.XLOOKUP(BD$2,WatchbillMONTHLY!$A$20:$U$20,OFFSET(WatchbillMONTHLY!$A$20:$U$20,1,2))),INDIRECT("_"&amp;_xlfn.XLOOKUP(BD$2,WatchbillMONTHLY!$A$20:$U$20,OFFSET(WatchbillMONTHLY!$A$20:$U$20,1,2))))=$A108,_xlfn.XLOOKUP(BD$2,WatchbillMONTHLY!$A$20:$U$20,OFFSET(WatchbillMONTHLY!$A$20:$U$20,1,2)),FALSE),TRUE,FALSE)),
IF(_xlfn.XLOOKUP(BD$2,WatchbillMONTHLY!$A$37:$U$37,OFFSET(WatchbillMONTHLY!$A$37:$U$37,1,2))=IF(_xlfn.XLOOKUP($A108,INDIRECT("_"&amp;_xlfn.XLOOKUP(BD$2,WatchbillMONTHLY!$A$37:$U$37,OFFSET(WatchbillMONTHLY!$A$37:$U$37,1,2))),INDIRECT("_"&amp;_xlfn.XLOOKUP(BD$2,WatchbillMONTHLY!$A$37:$U$37,OFFSET(WatchbillMONTHLY!$A$37:$U$37,1,2))))=$A108,_xlfn.XLOOKUP(BD$2,WatchbillMONTHLY!$A$37:$U$37,OFFSET(WatchbillMONTHLY!$A$37:$U$37,1,2)),FALSE),TRUE,FALSE)),
IF(_xlfn.XLOOKUP(BD$2,WatchbillMONTHLY!$A$54:$U$54,OFFSET(WatchbillMONTHLY!$A$54:$U$54,1,2))=IF(_xlfn.XLOOKUP($A108,INDIRECT("_"&amp;_xlfn.XLOOKUP(BD$2,WatchbillMONTHLY!$A$54:$U$54,OFFSET(WatchbillMONTHLY!$A$54:$U$54,1,2))),INDIRECT("_"&amp;_xlfn.XLOOKUP(BD$2,WatchbillMONTHLY!$A$54:$U$54,OFFSET(WatchbillMONTHLY!$A$54:$U$54,1,2))))=$A108,_xlfn.XLOOKUP(BD$2,WatchbillMONTHLY!$A$54:$U$54,OFFSET(WatchbillMONTHLY!$A$54:$U$54,1,2)),FALSE),TRUE,FALSE)),
IF(_xlfn.XLOOKUP(BD$2,WatchbillMONTHLY!$A$71:$U$71,OFFSET(WatchbillMONTHLY!$A$71:$U$71,1,2))=IF(_xlfn.XLOOKUP($A108,INDIRECT("_"&amp;_xlfn.XLOOKUP(BD$2,WatchbillMONTHLY!$A$71:$U$71,OFFSET(WatchbillMONTHLY!$A$71:$U$71,1,2))),INDIRECT("_"&amp;_xlfn.XLOOKUP(BD$2,WatchbillMONTHLY!$A$71:$U$71,OFFSET(WatchbillMONTHLY!$A$71:$U$71,1,2))))=$A108,_xlfn.XLOOKUP(BD$2,WatchbillMONTHLY!$A$71:$U$71,OFFSET(WatchbillMONTHLY!$A$71:$U$71,1,2)),FALSE),TRUE,FALSE)),
IF(_xlfn.XLOOKUP(BD$2,WatchbillMONTHLY!$A$88:$U$88,OFFSET(WatchbillMONTHLY!$A$88:$U$88,1,2))=IF(_xlfn.XLOOKUP($A108,INDIRECT("_"&amp;_xlfn.XLOOKUP(BD$2,WatchbillMONTHLY!$A$88:$U$88,OFFSET(WatchbillMONTHLY!$A$88:$U$88,1,2))),INDIRECT("_"&amp;_xlfn.XLOOKUP(BD$2,WatchbillMONTHLY!$A$88:$U$88,OFFSET(WatchbillMONTHLY!$A$88:$U$88,1,2))))=$A108,_xlfn.XLOOKUP(BD$2,WatchbillMONTHLY!$A$88:$U$88,OFFSET(WatchbillMONTHLY!$A$88:$U$88,1,2)),FALSE),TRUE,FALSE)),
FALSE),FALSE)</f>
        <v>0</v>
      </c>
      <c r="BE108" s="209" t="b" cm="1">
        <f t="array" aca="1" ref="BE108" ca="1">IF(AND($A108 &gt; 0, X108 &gt; 0,BE$2&lt;MiscFormulas!$A$5+1),
_xlfn.IFNA(
_xlfn.IFNA(
_xlfn.IFNA(
_xlfn.IFNA(
_xlfn.IFNA(
_xlfn.IFNA(
IF(_xlfn.XLOOKUP(BE$2,WatchbillMONTHLY!$A$3:$U$3,OFFSET(WatchbillMONTHLY!$A$3:$U$3,1,2))=IF(_xlfn.XLOOKUP($A108,INDIRECT("_"&amp;_xlfn.XLOOKUP(BE$2,WatchbillMONTHLY!$A$3:$U$3,OFFSET(WatchbillMONTHLY!$A$3:$U$3,1,2))),INDIRECT("_"&amp;_xlfn.XLOOKUP(BE$2,WatchbillMONTHLY!$A$3:$U$3,OFFSET(WatchbillMONTHLY!$A$3:$U$3,1,2))))=$A108,_xlfn.XLOOKUP(BE$2,WatchbillMONTHLY!$A$3:$U$3,OFFSET(WatchbillMONTHLY!$A$3:$U$3,1,2)),FALSE),TRUE,FALSE),
IF(_xlfn.XLOOKUP(BE$2,WatchbillMONTHLY!$A$20:$U$20,OFFSET(WatchbillMONTHLY!$A$20:$U$20,1,2))=IF(_xlfn.XLOOKUP($A108,INDIRECT("_"&amp;_xlfn.XLOOKUP(BE$2,WatchbillMONTHLY!$A$20:$U$20,OFFSET(WatchbillMONTHLY!$A$20:$U$20,1,2))),INDIRECT("_"&amp;_xlfn.XLOOKUP(BE$2,WatchbillMONTHLY!$A$20:$U$20,OFFSET(WatchbillMONTHLY!$A$20:$U$20,1,2))))=$A108,_xlfn.XLOOKUP(BE$2,WatchbillMONTHLY!$A$20:$U$20,OFFSET(WatchbillMONTHLY!$A$20:$U$20,1,2)),FALSE),TRUE,FALSE)),
IF(_xlfn.XLOOKUP(BE$2,WatchbillMONTHLY!$A$37:$U$37,OFFSET(WatchbillMONTHLY!$A$37:$U$37,1,2))=IF(_xlfn.XLOOKUP($A108,INDIRECT("_"&amp;_xlfn.XLOOKUP(BE$2,WatchbillMONTHLY!$A$37:$U$37,OFFSET(WatchbillMONTHLY!$A$37:$U$37,1,2))),INDIRECT("_"&amp;_xlfn.XLOOKUP(BE$2,WatchbillMONTHLY!$A$37:$U$37,OFFSET(WatchbillMONTHLY!$A$37:$U$37,1,2))))=$A108,_xlfn.XLOOKUP(BE$2,WatchbillMONTHLY!$A$37:$U$37,OFFSET(WatchbillMONTHLY!$A$37:$U$37,1,2)),FALSE),TRUE,FALSE)),
IF(_xlfn.XLOOKUP(BE$2,WatchbillMONTHLY!$A$54:$U$54,OFFSET(WatchbillMONTHLY!$A$54:$U$54,1,2))=IF(_xlfn.XLOOKUP($A108,INDIRECT("_"&amp;_xlfn.XLOOKUP(BE$2,WatchbillMONTHLY!$A$54:$U$54,OFFSET(WatchbillMONTHLY!$A$54:$U$54,1,2))),INDIRECT("_"&amp;_xlfn.XLOOKUP(BE$2,WatchbillMONTHLY!$A$54:$U$54,OFFSET(WatchbillMONTHLY!$A$54:$U$54,1,2))))=$A108,_xlfn.XLOOKUP(BE$2,WatchbillMONTHLY!$A$54:$U$54,OFFSET(WatchbillMONTHLY!$A$54:$U$54,1,2)),FALSE),TRUE,FALSE)),
IF(_xlfn.XLOOKUP(BE$2,WatchbillMONTHLY!$A$71:$U$71,OFFSET(WatchbillMONTHLY!$A$71:$U$71,1,2))=IF(_xlfn.XLOOKUP($A108,INDIRECT("_"&amp;_xlfn.XLOOKUP(BE$2,WatchbillMONTHLY!$A$71:$U$71,OFFSET(WatchbillMONTHLY!$A$71:$U$71,1,2))),INDIRECT("_"&amp;_xlfn.XLOOKUP(BE$2,WatchbillMONTHLY!$A$71:$U$71,OFFSET(WatchbillMONTHLY!$A$71:$U$71,1,2))))=$A108,_xlfn.XLOOKUP(BE$2,WatchbillMONTHLY!$A$71:$U$71,OFFSET(WatchbillMONTHLY!$A$71:$U$71,1,2)),FALSE),TRUE,FALSE)),
IF(_xlfn.XLOOKUP(BE$2,WatchbillMONTHLY!$A$88:$U$88,OFFSET(WatchbillMONTHLY!$A$88:$U$88,1,2))=IF(_xlfn.XLOOKUP($A108,INDIRECT("_"&amp;_xlfn.XLOOKUP(BE$2,WatchbillMONTHLY!$A$88:$U$88,OFFSET(WatchbillMONTHLY!$A$88:$U$88,1,2))),INDIRECT("_"&amp;_xlfn.XLOOKUP(BE$2,WatchbillMONTHLY!$A$88:$U$88,OFFSET(WatchbillMONTHLY!$A$88:$U$88,1,2))))=$A108,_xlfn.XLOOKUP(BE$2,WatchbillMONTHLY!$A$88:$U$88,OFFSET(WatchbillMONTHLY!$A$88:$U$88,1,2)),FALSE),TRUE,FALSE)),
FALSE),FALSE)</f>
        <v>0</v>
      </c>
      <c r="BF108" s="209" t="b" cm="1">
        <f t="array" aca="1" ref="BF108" ca="1">IF(AND($A108 &gt; 0, Y108 &gt; 0,BF$2&lt;MiscFormulas!$A$5+1),
_xlfn.IFNA(
_xlfn.IFNA(
_xlfn.IFNA(
_xlfn.IFNA(
_xlfn.IFNA(
_xlfn.IFNA(
IF(_xlfn.XLOOKUP(BF$2,WatchbillMONTHLY!$A$3:$U$3,OFFSET(WatchbillMONTHLY!$A$3:$U$3,1,2))=IF(_xlfn.XLOOKUP($A108,INDIRECT("_"&amp;_xlfn.XLOOKUP(BF$2,WatchbillMONTHLY!$A$3:$U$3,OFFSET(WatchbillMONTHLY!$A$3:$U$3,1,2))),INDIRECT("_"&amp;_xlfn.XLOOKUP(BF$2,WatchbillMONTHLY!$A$3:$U$3,OFFSET(WatchbillMONTHLY!$A$3:$U$3,1,2))))=$A108,_xlfn.XLOOKUP(BF$2,WatchbillMONTHLY!$A$3:$U$3,OFFSET(WatchbillMONTHLY!$A$3:$U$3,1,2)),FALSE),TRUE,FALSE),
IF(_xlfn.XLOOKUP(BF$2,WatchbillMONTHLY!$A$20:$U$20,OFFSET(WatchbillMONTHLY!$A$20:$U$20,1,2))=IF(_xlfn.XLOOKUP($A108,INDIRECT("_"&amp;_xlfn.XLOOKUP(BF$2,WatchbillMONTHLY!$A$20:$U$20,OFFSET(WatchbillMONTHLY!$A$20:$U$20,1,2))),INDIRECT("_"&amp;_xlfn.XLOOKUP(BF$2,WatchbillMONTHLY!$A$20:$U$20,OFFSET(WatchbillMONTHLY!$A$20:$U$20,1,2))))=$A108,_xlfn.XLOOKUP(BF$2,WatchbillMONTHLY!$A$20:$U$20,OFFSET(WatchbillMONTHLY!$A$20:$U$20,1,2)),FALSE),TRUE,FALSE)),
IF(_xlfn.XLOOKUP(BF$2,WatchbillMONTHLY!$A$37:$U$37,OFFSET(WatchbillMONTHLY!$A$37:$U$37,1,2))=IF(_xlfn.XLOOKUP($A108,INDIRECT("_"&amp;_xlfn.XLOOKUP(BF$2,WatchbillMONTHLY!$A$37:$U$37,OFFSET(WatchbillMONTHLY!$A$37:$U$37,1,2))),INDIRECT("_"&amp;_xlfn.XLOOKUP(BF$2,WatchbillMONTHLY!$A$37:$U$37,OFFSET(WatchbillMONTHLY!$A$37:$U$37,1,2))))=$A108,_xlfn.XLOOKUP(BF$2,WatchbillMONTHLY!$A$37:$U$37,OFFSET(WatchbillMONTHLY!$A$37:$U$37,1,2)),FALSE),TRUE,FALSE)),
IF(_xlfn.XLOOKUP(BF$2,WatchbillMONTHLY!$A$54:$U$54,OFFSET(WatchbillMONTHLY!$A$54:$U$54,1,2))=IF(_xlfn.XLOOKUP($A108,INDIRECT("_"&amp;_xlfn.XLOOKUP(BF$2,WatchbillMONTHLY!$A$54:$U$54,OFFSET(WatchbillMONTHLY!$A$54:$U$54,1,2))),INDIRECT("_"&amp;_xlfn.XLOOKUP(BF$2,WatchbillMONTHLY!$A$54:$U$54,OFFSET(WatchbillMONTHLY!$A$54:$U$54,1,2))))=$A108,_xlfn.XLOOKUP(BF$2,WatchbillMONTHLY!$A$54:$U$54,OFFSET(WatchbillMONTHLY!$A$54:$U$54,1,2)),FALSE),TRUE,FALSE)),
IF(_xlfn.XLOOKUP(BF$2,WatchbillMONTHLY!$A$71:$U$71,OFFSET(WatchbillMONTHLY!$A$71:$U$71,1,2))=IF(_xlfn.XLOOKUP($A108,INDIRECT("_"&amp;_xlfn.XLOOKUP(BF$2,WatchbillMONTHLY!$A$71:$U$71,OFFSET(WatchbillMONTHLY!$A$71:$U$71,1,2))),INDIRECT("_"&amp;_xlfn.XLOOKUP(BF$2,WatchbillMONTHLY!$A$71:$U$71,OFFSET(WatchbillMONTHLY!$A$71:$U$71,1,2))))=$A108,_xlfn.XLOOKUP(BF$2,WatchbillMONTHLY!$A$71:$U$71,OFFSET(WatchbillMONTHLY!$A$71:$U$71,1,2)),FALSE),TRUE,FALSE)),
IF(_xlfn.XLOOKUP(BF$2,WatchbillMONTHLY!$A$88:$U$88,OFFSET(WatchbillMONTHLY!$A$88:$U$88,1,2))=IF(_xlfn.XLOOKUP($A108,INDIRECT("_"&amp;_xlfn.XLOOKUP(BF$2,WatchbillMONTHLY!$A$88:$U$88,OFFSET(WatchbillMONTHLY!$A$88:$U$88,1,2))),INDIRECT("_"&amp;_xlfn.XLOOKUP(BF$2,WatchbillMONTHLY!$A$88:$U$88,OFFSET(WatchbillMONTHLY!$A$88:$U$88,1,2))))=$A108,_xlfn.XLOOKUP(BF$2,WatchbillMONTHLY!$A$88:$U$88,OFFSET(WatchbillMONTHLY!$A$88:$U$88,1,2)),FALSE),TRUE,FALSE)),
FALSE),FALSE)</f>
        <v>0</v>
      </c>
      <c r="BG108" s="209" t="b" cm="1">
        <f t="array" aca="1" ref="BG108" ca="1">IF(AND($A108 &gt; 0, Z108 &gt; 0,BG$2&lt;MiscFormulas!$A$5+1),
_xlfn.IFNA(
_xlfn.IFNA(
_xlfn.IFNA(
_xlfn.IFNA(
_xlfn.IFNA(
_xlfn.IFNA(
IF(_xlfn.XLOOKUP(BG$2,WatchbillMONTHLY!$A$3:$U$3,OFFSET(WatchbillMONTHLY!$A$3:$U$3,1,2))=IF(_xlfn.XLOOKUP($A108,INDIRECT("_"&amp;_xlfn.XLOOKUP(BG$2,WatchbillMONTHLY!$A$3:$U$3,OFFSET(WatchbillMONTHLY!$A$3:$U$3,1,2))),INDIRECT("_"&amp;_xlfn.XLOOKUP(BG$2,WatchbillMONTHLY!$A$3:$U$3,OFFSET(WatchbillMONTHLY!$A$3:$U$3,1,2))))=$A108,_xlfn.XLOOKUP(BG$2,WatchbillMONTHLY!$A$3:$U$3,OFFSET(WatchbillMONTHLY!$A$3:$U$3,1,2)),FALSE),TRUE,FALSE),
IF(_xlfn.XLOOKUP(BG$2,WatchbillMONTHLY!$A$20:$U$20,OFFSET(WatchbillMONTHLY!$A$20:$U$20,1,2))=IF(_xlfn.XLOOKUP($A108,INDIRECT("_"&amp;_xlfn.XLOOKUP(BG$2,WatchbillMONTHLY!$A$20:$U$20,OFFSET(WatchbillMONTHLY!$A$20:$U$20,1,2))),INDIRECT("_"&amp;_xlfn.XLOOKUP(BG$2,WatchbillMONTHLY!$A$20:$U$20,OFFSET(WatchbillMONTHLY!$A$20:$U$20,1,2))))=$A108,_xlfn.XLOOKUP(BG$2,WatchbillMONTHLY!$A$20:$U$20,OFFSET(WatchbillMONTHLY!$A$20:$U$20,1,2)),FALSE),TRUE,FALSE)),
IF(_xlfn.XLOOKUP(BG$2,WatchbillMONTHLY!$A$37:$U$37,OFFSET(WatchbillMONTHLY!$A$37:$U$37,1,2))=IF(_xlfn.XLOOKUP($A108,INDIRECT("_"&amp;_xlfn.XLOOKUP(BG$2,WatchbillMONTHLY!$A$37:$U$37,OFFSET(WatchbillMONTHLY!$A$37:$U$37,1,2))),INDIRECT("_"&amp;_xlfn.XLOOKUP(BG$2,WatchbillMONTHLY!$A$37:$U$37,OFFSET(WatchbillMONTHLY!$A$37:$U$37,1,2))))=$A108,_xlfn.XLOOKUP(BG$2,WatchbillMONTHLY!$A$37:$U$37,OFFSET(WatchbillMONTHLY!$A$37:$U$37,1,2)),FALSE),TRUE,FALSE)),
IF(_xlfn.XLOOKUP(BG$2,WatchbillMONTHLY!$A$54:$U$54,OFFSET(WatchbillMONTHLY!$A$54:$U$54,1,2))=IF(_xlfn.XLOOKUP($A108,INDIRECT("_"&amp;_xlfn.XLOOKUP(BG$2,WatchbillMONTHLY!$A$54:$U$54,OFFSET(WatchbillMONTHLY!$A$54:$U$54,1,2))),INDIRECT("_"&amp;_xlfn.XLOOKUP(BG$2,WatchbillMONTHLY!$A$54:$U$54,OFFSET(WatchbillMONTHLY!$A$54:$U$54,1,2))))=$A108,_xlfn.XLOOKUP(BG$2,WatchbillMONTHLY!$A$54:$U$54,OFFSET(WatchbillMONTHLY!$A$54:$U$54,1,2)),FALSE),TRUE,FALSE)),
IF(_xlfn.XLOOKUP(BG$2,WatchbillMONTHLY!$A$71:$U$71,OFFSET(WatchbillMONTHLY!$A$71:$U$71,1,2))=IF(_xlfn.XLOOKUP($A108,INDIRECT("_"&amp;_xlfn.XLOOKUP(BG$2,WatchbillMONTHLY!$A$71:$U$71,OFFSET(WatchbillMONTHLY!$A$71:$U$71,1,2))),INDIRECT("_"&amp;_xlfn.XLOOKUP(BG$2,WatchbillMONTHLY!$A$71:$U$71,OFFSET(WatchbillMONTHLY!$A$71:$U$71,1,2))))=$A108,_xlfn.XLOOKUP(BG$2,WatchbillMONTHLY!$A$71:$U$71,OFFSET(WatchbillMONTHLY!$A$71:$U$71,1,2)),FALSE),TRUE,FALSE)),
IF(_xlfn.XLOOKUP(BG$2,WatchbillMONTHLY!$A$88:$U$88,OFFSET(WatchbillMONTHLY!$A$88:$U$88,1,2))=IF(_xlfn.XLOOKUP($A108,INDIRECT("_"&amp;_xlfn.XLOOKUP(BG$2,WatchbillMONTHLY!$A$88:$U$88,OFFSET(WatchbillMONTHLY!$A$88:$U$88,1,2))),INDIRECT("_"&amp;_xlfn.XLOOKUP(BG$2,WatchbillMONTHLY!$A$88:$U$88,OFFSET(WatchbillMONTHLY!$A$88:$U$88,1,2))))=$A108,_xlfn.XLOOKUP(BG$2,WatchbillMONTHLY!$A$88:$U$88,OFFSET(WatchbillMONTHLY!$A$88:$U$88,1,2)),FALSE),TRUE,FALSE)),
FALSE),FALSE)</f>
        <v>0</v>
      </c>
      <c r="BH108" s="209" t="b" cm="1">
        <f t="array" aca="1" ref="BH108" ca="1">IF(AND($A108 &gt; 0, AA108 &gt; 0,BH$2&lt;MiscFormulas!$A$5+1),
_xlfn.IFNA(
_xlfn.IFNA(
_xlfn.IFNA(
_xlfn.IFNA(
_xlfn.IFNA(
_xlfn.IFNA(
IF(_xlfn.XLOOKUP(BH$2,WatchbillMONTHLY!$A$3:$U$3,OFFSET(WatchbillMONTHLY!$A$3:$U$3,1,2))=IF(_xlfn.XLOOKUP($A108,INDIRECT("_"&amp;_xlfn.XLOOKUP(BH$2,WatchbillMONTHLY!$A$3:$U$3,OFFSET(WatchbillMONTHLY!$A$3:$U$3,1,2))),INDIRECT("_"&amp;_xlfn.XLOOKUP(BH$2,WatchbillMONTHLY!$A$3:$U$3,OFFSET(WatchbillMONTHLY!$A$3:$U$3,1,2))))=$A108,_xlfn.XLOOKUP(BH$2,WatchbillMONTHLY!$A$3:$U$3,OFFSET(WatchbillMONTHLY!$A$3:$U$3,1,2)),FALSE),TRUE,FALSE),
IF(_xlfn.XLOOKUP(BH$2,WatchbillMONTHLY!$A$20:$U$20,OFFSET(WatchbillMONTHLY!$A$20:$U$20,1,2))=IF(_xlfn.XLOOKUP($A108,INDIRECT("_"&amp;_xlfn.XLOOKUP(BH$2,WatchbillMONTHLY!$A$20:$U$20,OFFSET(WatchbillMONTHLY!$A$20:$U$20,1,2))),INDIRECT("_"&amp;_xlfn.XLOOKUP(BH$2,WatchbillMONTHLY!$A$20:$U$20,OFFSET(WatchbillMONTHLY!$A$20:$U$20,1,2))))=$A108,_xlfn.XLOOKUP(BH$2,WatchbillMONTHLY!$A$20:$U$20,OFFSET(WatchbillMONTHLY!$A$20:$U$20,1,2)),FALSE),TRUE,FALSE)),
IF(_xlfn.XLOOKUP(BH$2,WatchbillMONTHLY!$A$37:$U$37,OFFSET(WatchbillMONTHLY!$A$37:$U$37,1,2))=IF(_xlfn.XLOOKUP($A108,INDIRECT("_"&amp;_xlfn.XLOOKUP(BH$2,WatchbillMONTHLY!$A$37:$U$37,OFFSET(WatchbillMONTHLY!$A$37:$U$37,1,2))),INDIRECT("_"&amp;_xlfn.XLOOKUP(BH$2,WatchbillMONTHLY!$A$37:$U$37,OFFSET(WatchbillMONTHLY!$A$37:$U$37,1,2))))=$A108,_xlfn.XLOOKUP(BH$2,WatchbillMONTHLY!$A$37:$U$37,OFFSET(WatchbillMONTHLY!$A$37:$U$37,1,2)),FALSE),TRUE,FALSE)),
IF(_xlfn.XLOOKUP(BH$2,WatchbillMONTHLY!$A$54:$U$54,OFFSET(WatchbillMONTHLY!$A$54:$U$54,1,2))=IF(_xlfn.XLOOKUP($A108,INDIRECT("_"&amp;_xlfn.XLOOKUP(BH$2,WatchbillMONTHLY!$A$54:$U$54,OFFSET(WatchbillMONTHLY!$A$54:$U$54,1,2))),INDIRECT("_"&amp;_xlfn.XLOOKUP(BH$2,WatchbillMONTHLY!$A$54:$U$54,OFFSET(WatchbillMONTHLY!$A$54:$U$54,1,2))))=$A108,_xlfn.XLOOKUP(BH$2,WatchbillMONTHLY!$A$54:$U$54,OFFSET(WatchbillMONTHLY!$A$54:$U$54,1,2)),FALSE),TRUE,FALSE)),
IF(_xlfn.XLOOKUP(BH$2,WatchbillMONTHLY!$A$71:$U$71,OFFSET(WatchbillMONTHLY!$A$71:$U$71,1,2))=IF(_xlfn.XLOOKUP($A108,INDIRECT("_"&amp;_xlfn.XLOOKUP(BH$2,WatchbillMONTHLY!$A$71:$U$71,OFFSET(WatchbillMONTHLY!$A$71:$U$71,1,2))),INDIRECT("_"&amp;_xlfn.XLOOKUP(BH$2,WatchbillMONTHLY!$A$71:$U$71,OFFSET(WatchbillMONTHLY!$A$71:$U$71,1,2))))=$A108,_xlfn.XLOOKUP(BH$2,WatchbillMONTHLY!$A$71:$U$71,OFFSET(WatchbillMONTHLY!$A$71:$U$71,1,2)),FALSE),TRUE,FALSE)),
IF(_xlfn.XLOOKUP(BH$2,WatchbillMONTHLY!$A$88:$U$88,OFFSET(WatchbillMONTHLY!$A$88:$U$88,1,2))=IF(_xlfn.XLOOKUP($A108,INDIRECT("_"&amp;_xlfn.XLOOKUP(BH$2,WatchbillMONTHLY!$A$88:$U$88,OFFSET(WatchbillMONTHLY!$A$88:$U$88,1,2))),INDIRECT("_"&amp;_xlfn.XLOOKUP(BH$2,WatchbillMONTHLY!$A$88:$U$88,OFFSET(WatchbillMONTHLY!$A$88:$U$88,1,2))))=$A108,_xlfn.XLOOKUP(BH$2,WatchbillMONTHLY!$A$88:$U$88,OFFSET(WatchbillMONTHLY!$A$88:$U$88,1,2)),FALSE),TRUE,FALSE)),
FALSE),FALSE)</f>
        <v>0</v>
      </c>
      <c r="BI108" s="209" t="b" cm="1">
        <f t="array" aca="1" ref="BI108" ca="1">IF(AND($A108 &gt; 0, AB108 &gt; 0,BI$2&lt;MiscFormulas!$A$5+1),
_xlfn.IFNA(
_xlfn.IFNA(
_xlfn.IFNA(
_xlfn.IFNA(
_xlfn.IFNA(
_xlfn.IFNA(
IF(_xlfn.XLOOKUP(BI$2,WatchbillMONTHLY!$A$3:$U$3,OFFSET(WatchbillMONTHLY!$A$3:$U$3,1,2))=IF(_xlfn.XLOOKUP($A108,INDIRECT("_"&amp;_xlfn.XLOOKUP(BI$2,WatchbillMONTHLY!$A$3:$U$3,OFFSET(WatchbillMONTHLY!$A$3:$U$3,1,2))),INDIRECT("_"&amp;_xlfn.XLOOKUP(BI$2,WatchbillMONTHLY!$A$3:$U$3,OFFSET(WatchbillMONTHLY!$A$3:$U$3,1,2))))=$A108,_xlfn.XLOOKUP(BI$2,WatchbillMONTHLY!$A$3:$U$3,OFFSET(WatchbillMONTHLY!$A$3:$U$3,1,2)),FALSE),TRUE,FALSE),
IF(_xlfn.XLOOKUP(BI$2,WatchbillMONTHLY!$A$20:$U$20,OFFSET(WatchbillMONTHLY!$A$20:$U$20,1,2))=IF(_xlfn.XLOOKUP($A108,INDIRECT("_"&amp;_xlfn.XLOOKUP(BI$2,WatchbillMONTHLY!$A$20:$U$20,OFFSET(WatchbillMONTHLY!$A$20:$U$20,1,2))),INDIRECT("_"&amp;_xlfn.XLOOKUP(BI$2,WatchbillMONTHLY!$A$20:$U$20,OFFSET(WatchbillMONTHLY!$A$20:$U$20,1,2))))=$A108,_xlfn.XLOOKUP(BI$2,WatchbillMONTHLY!$A$20:$U$20,OFFSET(WatchbillMONTHLY!$A$20:$U$20,1,2)),FALSE),TRUE,FALSE)),
IF(_xlfn.XLOOKUP(BI$2,WatchbillMONTHLY!$A$37:$U$37,OFFSET(WatchbillMONTHLY!$A$37:$U$37,1,2))=IF(_xlfn.XLOOKUP($A108,INDIRECT("_"&amp;_xlfn.XLOOKUP(BI$2,WatchbillMONTHLY!$A$37:$U$37,OFFSET(WatchbillMONTHLY!$A$37:$U$37,1,2))),INDIRECT("_"&amp;_xlfn.XLOOKUP(BI$2,WatchbillMONTHLY!$A$37:$U$37,OFFSET(WatchbillMONTHLY!$A$37:$U$37,1,2))))=$A108,_xlfn.XLOOKUP(BI$2,WatchbillMONTHLY!$A$37:$U$37,OFFSET(WatchbillMONTHLY!$A$37:$U$37,1,2)),FALSE),TRUE,FALSE)),
IF(_xlfn.XLOOKUP(BI$2,WatchbillMONTHLY!$A$54:$U$54,OFFSET(WatchbillMONTHLY!$A$54:$U$54,1,2))=IF(_xlfn.XLOOKUP($A108,INDIRECT("_"&amp;_xlfn.XLOOKUP(BI$2,WatchbillMONTHLY!$A$54:$U$54,OFFSET(WatchbillMONTHLY!$A$54:$U$54,1,2))),INDIRECT("_"&amp;_xlfn.XLOOKUP(BI$2,WatchbillMONTHLY!$A$54:$U$54,OFFSET(WatchbillMONTHLY!$A$54:$U$54,1,2))))=$A108,_xlfn.XLOOKUP(BI$2,WatchbillMONTHLY!$A$54:$U$54,OFFSET(WatchbillMONTHLY!$A$54:$U$54,1,2)),FALSE),TRUE,FALSE)),
IF(_xlfn.XLOOKUP(BI$2,WatchbillMONTHLY!$A$71:$U$71,OFFSET(WatchbillMONTHLY!$A$71:$U$71,1,2))=IF(_xlfn.XLOOKUP($A108,INDIRECT("_"&amp;_xlfn.XLOOKUP(BI$2,WatchbillMONTHLY!$A$71:$U$71,OFFSET(WatchbillMONTHLY!$A$71:$U$71,1,2))),INDIRECT("_"&amp;_xlfn.XLOOKUP(BI$2,WatchbillMONTHLY!$A$71:$U$71,OFFSET(WatchbillMONTHLY!$A$71:$U$71,1,2))))=$A108,_xlfn.XLOOKUP(BI$2,WatchbillMONTHLY!$A$71:$U$71,OFFSET(WatchbillMONTHLY!$A$71:$U$71,1,2)),FALSE),TRUE,FALSE)),
IF(_xlfn.XLOOKUP(BI$2,WatchbillMONTHLY!$A$88:$U$88,OFFSET(WatchbillMONTHLY!$A$88:$U$88,1,2))=IF(_xlfn.XLOOKUP($A108,INDIRECT("_"&amp;_xlfn.XLOOKUP(BI$2,WatchbillMONTHLY!$A$88:$U$88,OFFSET(WatchbillMONTHLY!$A$88:$U$88,1,2))),INDIRECT("_"&amp;_xlfn.XLOOKUP(BI$2,WatchbillMONTHLY!$A$88:$U$88,OFFSET(WatchbillMONTHLY!$A$88:$U$88,1,2))))=$A108,_xlfn.XLOOKUP(BI$2,WatchbillMONTHLY!$A$88:$U$88,OFFSET(WatchbillMONTHLY!$A$88:$U$88,1,2)),FALSE),TRUE,FALSE)),
FALSE),FALSE)</f>
        <v>0</v>
      </c>
      <c r="BJ108" s="209" t="b" cm="1">
        <f t="array" aca="1" ref="BJ108" ca="1">IF(AND($A108 &gt; 0, AC108 &gt; 0,BJ$2&lt;MiscFormulas!$A$5+1),
_xlfn.IFNA(
_xlfn.IFNA(
_xlfn.IFNA(
_xlfn.IFNA(
_xlfn.IFNA(
_xlfn.IFNA(
IF(_xlfn.XLOOKUP(BJ$2,WatchbillMONTHLY!$A$3:$U$3,OFFSET(WatchbillMONTHLY!$A$3:$U$3,1,2))=IF(_xlfn.XLOOKUP($A108,INDIRECT("_"&amp;_xlfn.XLOOKUP(BJ$2,WatchbillMONTHLY!$A$3:$U$3,OFFSET(WatchbillMONTHLY!$A$3:$U$3,1,2))),INDIRECT("_"&amp;_xlfn.XLOOKUP(BJ$2,WatchbillMONTHLY!$A$3:$U$3,OFFSET(WatchbillMONTHLY!$A$3:$U$3,1,2))))=$A108,_xlfn.XLOOKUP(BJ$2,WatchbillMONTHLY!$A$3:$U$3,OFFSET(WatchbillMONTHLY!$A$3:$U$3,1,2)),FALSE),TRUE,FALSE),
IF(_xlfn.XLOOKUP(BJ$2,WatchbillMONTHLY!$A$20:$U$20,OFFSET(WatchbillMONTHLY!$A$20:$U$20,1,2))=IF(_xlfn.XLOOKUP($A108,INDIRECT("_"&amp;_xlfn.XLOOKUP(BJ$2,WatchbillMONTHLY!$A$20:$U$20,OFFSET(WatchbillMONTHLY!$A$20:$U$20,1,2))),INDIRECT("_"&amp;_xlfn.XLOOKUP(BJ$2,WatchbillMONTHLY!$A$20:$U$20,OFFSET(WatchbillMONTHLY!$A$20:$U$20,1,2))))=$A108,_xlfn.XLOOKUP(BJ$2,WatchbillMONTHLY!$A$20:$U$20,OFFSET(WatchbillMONTHLY!$A$20:$U$20,1,2)),FALSE),TRUE,FALSE)),
IF(_xlfn.XLOOKUP(BJ$2,WatchbillMONTHLY!$A$37:$U$37,OFFSET(WatchbillMONTHLY!$A$37:$U$37,1,2))=IF(_xlfn.XLOOKUP($A108,INDIRECT("_"&amp;_xlfn.XLOOKUP(BJ$2,WatchbillMONTHLY!$A$37:$U$37,OFFSET(WatchbillMONTHLY!$A$37:$U$37,1,2))),INDIRECT("_"&amp;_xlfn.XLOOKUP(BJ$2,WatchbillMONTHLY!$A$37:$U$37,OFFSET(WatchbillMONTHLY!$A$37:$U$37,1,2))))=$A108,_xlfn.XLOOKUP(BJ$2,WatchbillMONTHLY!$A$37:$U$37,OFFSET(WatchbillMONTHLY!$A$37:$U$37,1,2)),FALSE),TRUE,FALSE)),
IF(_xlfn.XLOOKUP(BJ$2,WatchbillMONTHLY!$A$54:$U$54,OFFSET(WatchbillMONTHLY!$A$54:$U$54,1,2))=IF(_xlfn.XLOOKUP($A108,INDIRECT("_"&amp;_xlfn.XLOOKUP(BJ$2,WatchbillMONTHLY!$A$54:$U$54,OFFSET(WatchbillMONTHLY!$A$54:$U$54,1,2))),INDIRECT("_"&amp;_xlfn.XLOOKUP(BJ$2,WatchbillMONTHLY!$A$54:$U$54,OFFSET(WatchbillMONTHLY!$A$54:$U$54,1,2))))=$A108,_xlfn.XLOOKUP(BJ$2,WatchbillMONTHLY!$A$54:$U$54,OFFSET(WatchbillMONTHLY!$A$54:$U$54,1,2)),FALSE),TRUE,FALSE)),
IF(_xlfn.XLOOKUP(BJ$2,WatchbillMONTHLY!$A$71:$U$71,OFFSET(WatchbillMONTHLY!$A$71:$U$71,1,2))=IF(_xlfn.XLOOKUP($A108,INDIRECT("_"&amp;_xlfn.XLOOKUP(BJ$2,WatchbillMONTHLY!$A$71:$U$71,OFFSET(WatchbillMONTHLY!$A$71:$U$71,1,2))),INDIRECT("_"&amp;_xlfn.XLOOKUP(BJ$2,WatchbillMONTHLY!$A$71:$U$71,OFFSET(WatchbillMONTHLY!$A$71:$U$71,1,2))))=$A108,_xlfn.XLOOKUP(BJ$2,WatchbillMONTHLY!$A$71:$U$71,OFFSET(WatchbillMONTHLY!$A$71:$U$71,1,2)),FALSE),TRUE,FALSE)),
IF(_xlfn.XLOOKUP(BJ$2,WatchbillMONTHLY!$A$88:$U$88,OFFSET(WatchbillMONTHLY!$A$88:$U$88,1,2))=IF(_xlfn.XLOOKUP($A108,INDIRECT("_"&amp;_xlfn.XLOOKUP(BJ$2,WatchbillMONTHLY!$A$88:$U$88,OFFSET(WatchbillMONTHLY!$A$88:$U$88,1,2))),INDIRECT("_"&amp;_xlfn.XLOOKUP(BJ$2,WatchbillMONTHLY!$A$88:$U$88,OFFSET(WatchbillMONTHLY!$A$88:$U$88,1,2))))=$A108,_xlfn.XLOOKUP(BJ$2,WatchbillMONTHLY!$A$88:$U$88,OFFSET(WatchbillMONTHLY!$A$88:$U$88,1,2)),FALSE),TRUE,FALSE)),
FALSE),FALSE)</f>
        <v>0</v>
      </c>
      <c r="BK108" s="209" t="b" cm="1">
        <f t="array" aca="1" ref="BK108" ca="1">IF(AND($A108 &gt; 0, AD108 &gt; 0,BK$2&lt;MiscFormulas!$A$5+1),
_xlfn.IFNA(
_xlfn.IFNA(
_xlfn.IFNA(
_xlfn.IFNA(
_xlfn.IFNA(
_xlfn.IFNA(
IF(_xlfn.XLOOKUP(BK$2,WatchbillMONTHLY!$A$3:$U$3,OFFSET(WatchbillMONTHLY!$A$3:$U$3,1,2))=IF(_xlfn.XLOOKUP($A108,INDIRECT("_"&amp;_xlfn.XLOOKUP(BK$2,WatchbillMONTHLY!$A$3:$U$3,OFFSET(WatchbillMONTHLY!$A$3:$U$3,1,2))),INDIRECT("_"&amp;_xlfn.XLOOKUP(BK$2,WatchbillMONTHLY!$A$3:$U$3,OFFSET(WatchbillMONTHLY!$A$3:$U$3,1,2))))=$A108,_xlfn.XLOOKUP(BK$2,WatchbillMONTHLY!$A$3:$U$3,OFFSET(WatchbillMONTHLY!$A$3:$U$3,1,2)),FALSE),TRUE,FALSE),
IF(_xlfn.XLOOKUP(BK$2,WatchbillMONTHLY!$A$20:$U$20,OFFSET(WatchbillMONTHLY!$A$20:$U$20,1,2))=IF(_xlfn.XLOOKUP($A108,INDIRECT("_"&amp;_xlfn.XLOOKUP(BK$2,WatchbillMONTHLY!$A$20:$U$20,OFFSET(WatchbillMONTHLY!$A$20:$U$20,1,2))),INDIRECT("_"&amp;_xlfn.XLOOKUP(BK$2,WatchbillMONTHLY!$A$20:$U$20,OFFSET(WatchbillMONTHLY!$A$20:$U$20,1,2))))=$A108,_xlfn.XLOOKUP(BK$2,WatchbillMONTHLY!$A$20:$U$20,OFFSET(WatchbillMONTHLY!$A$20:$U$20,1,2)),FALSE),TRUE,FALSE)),
IF(_xlfn.XLOOKUP(BK$2,WatchbillMONTHLY!$A$37:$U$37,OFFSET(WatchbillMONTHLY!$A$37:$U$37,1,2))=IF(_xlfn.XLOOKUP($A108,INDIRECT("_"&amp;_xlfn.XLOOKUP(BK$2,WatchbillMONTHLY!$A$37:$U$37,OFFSET(WatchbillMONTHLY!$A$37:$U$37,1,2))),INDIRECT("_"&amp;_xlfn.XLOOKUP(BK$2,WatchbillMONTHLY!$A$37:$U$37,OFFSET(WatchbillMONTHLY!$A$37:$U$37,1,2))))=$A108,_xlfn.XLOOKUP(BK$2,WatchbillMONTHLY!$A$37:$U$37,OFFSET(WatchbillMONTHLY!$A$37:$U$37,1,2)),FALSE),TRUE,FALSE)),
IF(_xlfn.XLOOKUP(BK$2,WatchbillMONTHLY!$A$54:$U$54,OFFSET(WatchbillMONTHLY!$A$54:$U$54,1,2))=IF(_xlfn.XLOOKUP($A108,INDIRECT("_"&amp;_xlfn.XLOOKUP(BK$2,WatchbillMONTHLY!$A$54:$U$54,OFFSET(WatchbillMONTHLY!$A$54:$U$54,1,2))),INDIRECT("_"&amp;_xlfn.XLOOKUP(BK$2,WatchbillMONTHLY!$A$54:$U$54,OFFSET(WatchbillMONTHLY!$A$54:$U$54,1,2))))=$A108,_xlfn.XLOOKUP(BK$2,WatchbillMONTHLY!$A$54:$U$54,OFFSET(WatchbillMONTHLY!$A$54:$U$54,1,2)),FALSE),TRUE,FALSE)),
IF(_xlfn.XLOOKUP(BK$2,WatchbillMONTHLY!$A$71:$U$71,OFFSET(WatchbillMONTHLY!$A$71:$U$71,1,2))=IF(_xlfn.XLOOKUP($A108,INDIRECT("_"&amp;_xlfn.XLOOKUP(BK$2,WatchbillMONTHLY!$A$71:$U$71,OFFSET(WatchbillMONTHLY!$A$71:$U$71,1,2))),INDIRECT("_"&amp;_xlfn.XLOOKUP(BK$2,WatchbillMONTHLY!$A$71:$U$71,OFFSET(WatchbillMONTHLY!$A$71:$U$71,1,2))))=$A108,_xlfn.XLOOKUP(BK$2,WatchbillMONTHLY!$A$71:$U$71,OFFSET(WatchbillMONTHLY!$A$71:$U$71,1,2)),FALSE),TRUE,FALSE)),
IF(_xlfn.XLOOKUP(BK$2,WatchbillMONTHLY!$A$88:$U$88,OFFSET(WatchbillMONTHLY!$A$88:$U$88,1,2))=IF(_xlfn.XLOOKUP($A108,INDIRECT("_"&amp;_xlfn.XLOOKUP(BK$2,WatchbillMONTHLY!$A$88:$U$88,OFFSET(WatchbillMONTHLY!$A$88:$U$88,1,2))),INDIRECT("_"&amp;_xlfn.XLOOKUP(BK$2,WatchbillMONTHLY!$A$88:$U$88,OFFSET(WatchbillMONTHLY!$A$88:$U$88,1,2))))=$A108,_xlfn.XLOOKUP(BK$2,WatchbillMONTHLY!$A$88:$U$88,OFFSET(WatchbillMONTHLY!$A$88:$U$88,1,2)),FALSE),TRUE,FALSE)),
FALSE),FALSE)</f>
        <v>0</v>
      </c>
      <c r="BL108" s="209" t="b" cm="1">
        <f t="array" aca="1" ref="BL108" ca="1">IF(AND($A108 &gt; 0, AE108 &gt; 0,BL$2&lt;MiscFormulas!$A$5+1),
_xlfn.IFNA(
_xlfn.IFNA(
_xlfn.IFNA(
_xlfn.IFNA(
_xlfn.IFNA(
_xlfn.IFNA(
IF(_xlfn.XLOOKUP(BL$2,WatchbillMONTHLY!$A$3:$U$3,OFFSET(WatchbillMONTHLY!$A$3:$U$3,1,2))=IF(_xlfn.XLOOKUP($A108,INDIRECT("_"&amp;_xlfn.XLOOKUP(BL$2,WatchbillMONTHLY!$A$3:$U$3,OFFSET(WatchbillMONTHLY!$A$3:$U$3,1,2))),INDIRECT("_"&amp;_xlfn.XLOOKUP(BL$2,WatchbillMONTHLY!$A$3:$U$3,OFFSET(WatchbillMONTHLY!$A$3:$U$3,1,2))))=$A108,_xlfn.XLOOKUP(BL$2,WatchbillMONTHLY!$A$3:$U$3,OFFSET(WatchbillMONTHLY!$A$3:$U$3,1,2)),FALSE),TRUE,FALSE),
IF(_xlfn.XLOOKUP(BL$2,WatchbillMONTHLY!$A$20:$U$20,OFFSET(WatchbillMONTHLY!$A$20:$U$20,1,2))=IF(_xlfn.XLOOKUP($A108,INDIRECT("_"&amp;_xlfn.XLOOKUP(BL$2,WatchbillMONTHLY!$A$20:$U$20,OFFSET(WatchbillMONTHLY!$A$20:$U$20,1,2))),INDIRECT("_"&amp;_xlfn.XLOOKUP(BL$2,WatchbillMONTHLY!$A$20:$U$20,OFFSET(WatchbillMONTHLY!$A$20:$U$20,1,2))))=$A108,_xlfn.XLOOKUP(BL$2,WatchbillMONTHLY!$A$20:$U$20,OFFSET(WatchbillMONTHLY!$A$20:$U$20,1,2)),FALSE),TRUE,FALSE)),
IF(_xlfn.XLOOKUP(BL$2,WatchbillMONTHLY!$A$37:$U$37,OFFSET(WatchbillMONTHLY!$A$37:$U$37,1,2))=IF(_xlfn.XLOOKUP($A108,INDIRECT("_"&amp;_xlfn.XLOOKUP(BL$2,WatchbillMONTHLY!$A$37:$U$37,OFFSET(WatchbillMONTHLY!$A$37:$U$37,1,2))),INDIRECT("_"&amp;_xlfn.XLOOKUP(BL$2,WatchbillMONTHLY!$A$37:$U$37,OFFSET(WatchbillMONTHLY!$A$37:$U$37,1,2))))=$A108,_xlfn.XLOOKUP(BL$2,WatchbillMONTHLY!$A$37:$U$37,OFFSET(WatchbillMONTHLY!$A$37:$U$37,1,2)),FALSE),TRUE,FALSE)),
IF(_xlfn.XLOOKUP(BL$2,WatchbillMONTHLY!$A$54:$U$54,OFFSET(WatchbillMONTHLY!$A$54:$U$54,1,2))=IF(_xlfn.XLOOKUP($A108,INDIRECT("_"&amp;_xlfn.XLOOKUP(BL$2,WatchbillMONTHLY!$A$54:$U$54,OFFSET(WatchbillMONTHLY!$A$54:$U$54,1,2))),INDIRECT("_"&amp;_xlfn.XLOOKUP(BL$2,WatchbillMONTHLY!$A$54:$U$54,OFFSET(WatchbillMONTHLY!$A$54:$U$54,1,2))))=$A108,_xlfn.XLOOKUP(BL$2,WatchbillMONTHLY!$A$54:$U$54,OFFSET(WatchbillMONTHLY!$A$54:$U$54,1,2)),FALSE),TRUE,FALSE)),
IF(_xlfn.XLOOKUP(BL$2,WatchbillMONTHLY!$A$71:$U$71,OFFSET(WatchbillMONTHLY!$A$71:$U$71,1,2))=IF(_xlfn.XLOOKUP($A108,INDIRECT("_"&amp;_xlfn.XLOOKUP(BL$2,WatchbillMONTHLY!$A$71:$U$71,OFFSET(WatchbillMONTHLY!$A$71:$U$71,1,2))),INDIRECT("_"&amp;_xlfn.XLOOKUP(BL$2,WatchbillMONTHLY!$A$71:$U$71,OFFSET(WatchbillMONTHLY!$A$71:$U$71,1,2))))=$A108,_xlfn.XLOOKUP(BL$2,WatchbillMONTHLY!$A$71:$U$71,OFFSET(WatchbillMONTHLY!$A$71:$U$71,1,2)),FALSE),TRUE,FALSE)),
IF(_xlfn.XLOOKUP(BL$2,WatchbillMONTHLY!$A$88:$U$88,OFFSET(WatchbillMONTHLY!$A$88:$U$88,1,2))=IF(_xlfn.XLOOKUP($A108,INDIRECT("_"&amp;_xlfn.XLOOKUP(BL$2,WatchbillMONTHLY!$A$88:$U$88,OFFSET(WatchbillMONTHLY!$A$88:$U$88,1,2))),INDIRECT("_"&amp;_xlfn.XLOOKUP(BL$2,WatchbillMONTHLY!$A$88:$U$88,OFFSET(WatchbillMONTHLY!$A$88:$U$88,1,2))))=$A108,_xlfn.XLOOKUP(BL$2,WatchbillMONTHLY!$A$88:$U$88,OFFSET(WatchbillMONTHLY!$A$88:$U$88,1,2)),FALSE),TRUE,FALSE)),
FALSE),FALSE)</f>
        <v>0</v>
      </c>
      <c r="BM108" s="209" t="b" cm="1">
        <f t="array" aca="1" ref="BM108" ca="1">IF(AND($A108 &gt; 0, AF108 &gt; 0,BM$2&lt;MiscFormulas!$A$5+1),
_xlfn.IFNA(
_xlfn.IFNA(
_xlfn.IFNA(
_xlfn.IFNA(
_xlfn.IFNA(
_xlfn.IFNA(
IF(_xlfn.XLOOKUP(BM$2,WatchbillMONTHLY!$A$3:$U$3,OFFSET(WatchbillMONTHLY!$A$3:$U$3,1,2))=IF(_xlfn.XLOOKUP($A108,INDIRECT("_"&amp;_xlfn.XLOOKUP(BM$2,WatchbillMONTHLY!$A$3:$U$3,OFFSET(WatchbillMONTHLY!$A$3:$U$3,1,2))),INDIRECT("_"&amp;_xlfn.XLOOKUP(BM$2,WatchbillMONTHLY!$A$3:$U$3,OFFSET(WatchbillMONTHLY!$A$3:$U$3,1,2))))=$A108,_xlfn.XLOOKUP(BM$2,WatchbillMONTHLY!$A$3:$U$3,OFFSET(WatchbillMONTHLY!$A$3:$U$3,1,2)),FALSE),TRUE,FALSE),
IF(_xlfn.XLOOKUP(BM$2,WatchbillMONTHLY!$A$20:$U$20,OFFSET(WatchbillMONTHLY!$A$20:$U$20,1,2))=IF(_xlfn.XLOOKUP($A108,INDIRECT("_"&amp;_xlfn.XLOOKUP(BM$2,WatchbillMONTHLY!$A$20:$U$20,OFFSET(WatchbillMONTHLY!$A$20:$U$20,1,2))),INDIRECT("_"&amp;_xlfn.XLOOKUP(BM$2,WatchbillMONTHLY!$A$20:$U$20,OFFSET(WatchbillMONTHLY!$A$20:$U$20,1,2))))=$A108,_xlfn.XLOOKUP(BM$2,WatchbillMONTHLY!$A$20:$U$20,OFFSET(WatchbillMONTHLY!$A$20:$U$20,1,2)),FALSE),TRUE,FALSE)),
IF(_xlfn.XLOOKUP(BM$2,WatchbillMONTHLY!$A$37:$U$37,OFFSET(WatchbillMONTHLY!$A$37:$U$37,1,2))=IF(_xlfn.XLOOKUP($A108,INDIRECT("_"&amp;_xlfn.XLOOKUP(BM$2,WatchbillMONTHLY!$A$37:$U$37,OFFSET(WatchbillMONTHLY!$A$37:$U$37,1,2))),INDIRECT("_"&amp;_xlfn.XLOOKUP(BM$2,WatchbillMONTHLY!$A$37:$U$37,OFFSET(WatchbillMONTHLY!$A$37:$U$37,1,2))))=$A108,_xlfn.XLOOKUP(BM$2,WatchbillMONTHLY!$A$37:$U$37,OFFSET(WatchbillMONTHLY!$A$37:$U$37,1,2)),FALSE),TRUE,FALSE)),
IF(_xlfn.XLOOKUP(BM$2,WatchbillMONTHLY!$A$54:$U$54,OFFSET(WatchbillMONTHLY!$A$54:$U$54,1,2))=IF(_xlfn.XLOOKUP($A108,INDIRECT("_"&amp;_xlfn.XLOOKUP(BM$2,WatchbillMONTHLY!$A$54:$U$54,OFFSET(WatchbillMONTHLY!$A$54:$U$54,1,2))),INDIRECT("_"&amp;_xlfn.XLOOKUP(BM$2,WatchbillMONTHLY!$A$54:$U$54,OFFSET(WatchbillMONTHLY!$A$54:$U$54,1,2))))=$A108,_xlfn.XLOOKUP(BM$2,WatchbillMONTHLY!$A$54:$U$54,OFFSET(WatchbillMONTHLY!$A$54:$U$54,1,2)),FALSE),TRUE,FALSE)),
IF(_xlfn.XLOOKUP(BM$2,WatchbillMONTHLY!$A$71:$U$71,OFFSET(WatchbillMONTHLY!$A$71:$U$71,1,2))=IF(_xlfn.XLOOKUP($A108,INDIRECT("_"&amp;_xlfn.XLOOKUP(BM$2,WatchbillMONTHLY!$A$71:$U$71,OFFSET(WatchbillMONTHLY!$A$71:$U$71,1,2))),INDIRECT("_"&amp;_xlfn.XLOOKUP(BM$2,WatchbillMONTHLY!$A$71:$U$71,OFFSET(WatchbillMONTHLY!$A$71:$U$71,1,2))))=$A108,_xlfn.XLOOKUP(BM$2,WatchbillMONTHLY!$A$71:$U$71,OFFSET(WatchbillMONTHLY!$A$71:$U$71,1,2)),FALSE),TRUE,FALSE)),
IF(_xlfn.XLOOKUP(BM$2,WatchbillMONTHLY!$A$88:$U$88,OFFSET(WatchbillMONTHLY!$A$88:$U$88,1,2))=IF(_xlfn.XLOOKUP($A108,INDIRECT("_"&amp;_xlfn.XLOOKUP(BM$2,WatchbillMONTHLY!$A$88:$U$88,OFFSET(WatchbillMONTHLY!$A$88:$U$88,1,2))),INDIRECT("_"&amp;_xlfn.XLOOKUP(BM$2,WatchbillMONTHLY!$A$88:$U$88,OFFSET(WatchbillMONTHLY!$A$88:$U$88,1,2))))=$A108,_xlfn.XLOOKUP(BM$2,WatchbillMONTHLY!$A$88:$U$88,OFFSET(WatchbillMONTHLY!$A$88:$U$88,1,2)),FALSE),TRUE,FALSE)),
FALSE),FALSE)</f>
        <v>0</v>
      </c>
      <c r="BN108" s="209" t="b" cm="1">
        <f t="array" aca="1" ref="BN108" ca="1">IF(AND($A108 &gt; 0, AG108 &gt; 0,BN$2&lt;MiscFormulas!$A$5+1),
_xlfn.IFNA(
_xlfn.IFNA(
_xlfn.IFNA(
_xlfn.IFNA(
_xlfn.IFNA(
_xlfn.IFNA(
IF(_xlfn.XLOOKUP(BN$2,WatchbillMONTHLY!$A$3:$U$3,OFFSET(WatchbillMONTHLY!$A$3:$U$3,1,2))=IF(_xlfn.XLOOKUP($A108,INDIRECT("_"&amp;_xlfn.XLOOKUP(BN$2,WatchbillMONTHLY!$A$3:$U$3,OFFSET(WatchbillMONTHLY!$A$3:$U$3,1,2))),INDIRECT("_"&amp;_xlfn.XLOOKUP(BN$2,WatchbillMONTHLY!$A$3:$U$3,OFFSET(WatchbillMONTHLY!$A$3:$U$3,1,2))))=$A108,_xlfn.XLOOKUP(BN$2,WatchbillMONTHLY!$A$3:$U$3,OFFSET(WatchbillMONTHLY!$A$3:$U$3,1,2)),FALSE),TRUE,FALSE),
IF(_xlfn.XLOOKUP(BN$2,WatchbillMONTHLY!$A$20:$U$20,OFFSET(WatchbillMONTHLY!$A$20:$U$20,1,2))=IF(_xlfn.XLOOKUP($A108,INDIRECT("_"&amp;_xlfn.XLOOKUP(BN$2,WatchbillMONTHLY!$A$20:$U$20,OFFSET(WatchbillMONTHLY!$A$20:$U$20,1,2))),INDIRECT("_"&amp;_xlfn.XLOOKUP(BN$2,WatchbillMONTHLY!$A$20:$U$20,OFFSET(WatchbillMONTHLY!$A$20:$U$20,1,2))))=$A108,_xlfn.XLOOKUP(BN$2,WatchbillMONTHLY!$A$20:$U$20,OFFSET(WatchbillMONTHLY!$A$20:$U$20,1,2)),FALSE),TRUE,FALSE)),
IF(_xlfn.XLOOKUP(BN$2,WatchbillMONTHLY!$A$37:$U$37,OFFSET(WatchbillMONTHLY!$A$37:$U$37,1,2))=IF(_xlfn.XLOOKUP($A108,INDIRECT("_"&amp;_xlfn.XLOOKUP(BN$2,WatchbillMONTHLY!$A$37:$U$37,OFFSET(WatchbillMONTHLY!$A$37:$U$37,1,2))),INDIRECT("_"&amp;_xlfn.XLOOKUP(BN$2,WatchbillMONTHLY!$A$37:$U$37,OFFSET(WatchbillMONTHLY!$A$37:$U$37,1,2))))=$A108,_xlfn.XLOOKUP(BN$2,WatchbillMONTHLY!$A$37:$U$37,OFFSET(WatchbillMONTHLY!$A$37:$U$37,1,2)),FALSE),TRUE,FALSE)),
IF(_xlfn.XLOOKUP(BN$2,WatchbillMONTHLY!$A$54:$U$54,OFFSET(WatchbillMONTHLY!$A$54:$U$54,1,2))=IF(_xlfn.XLOOKUP($A108,INDIRECT("_"&amp;_xlfn.XLOOKUP(BN$2,WatchbillMONTHLY!$A$54:$U$54,OFFSET(WatchbillMONTHLY!$A$54:$U$54,1,2))),INDIRECT("_"&amp;_xlfn.XLOOKUP(BN$2,WatchbillMONTHLY!$A$54:$U$54,OFFSET(WatchbillMONTHLY!$A$54:$U$54,1,2))))=$A108,_xlfn.XLOOKUP(BN$2,WatchbillMONTHLY!$A$54:$U$54,OFFSET(WatchbillMONTHLY!$A$54:$U$54,1,2)),FALSE),TRUE,FALSE)),
IF(_xlfn.XLOOKUP(BN$2,WatchbillMONTHLY!$A$71:$U$71,OFFSET(WatchbillMONTHLY!$A$71:$U$71,1,2))=IF(_xlfn.XLOOKUP($A108,INDIRECT("_"&amp;_xlfn.XLOOKUP(BN$2,WatchbillMONTHLY!$A$71:$U$71,OFFSET(WatchbillMONTHLY!$A$71:$U$71,1,2))),INDIRECT("_"&amp;_xlfn.XLOOKUP(BN$2,WatchbillMONTHLY!$A$71:$U$71,OFFSET(WatchbillMONTHLY!$A$71:$U$71,1,2))))=$A108,_xlfn.XLOOKUP(BN$2,WatchbillMONTHLY!$A$71:$U$71,OFFSET(WatchbillMONTHLY!$A$71:$U$71,1,2)),FALSE),TRUE,FALSE)),
IF(_xlfn.XLOOKUP(BN$2,WatchbillMONTHLY!$A$88:$U$88,OFFSET(WatchbillMONTHLY!$A$88:$U$88,1,2))=IF(_xlfn.XLOOKUP($A108,INDIRECT("_"&amp;_xlfn.XLOOKUP(BN$2,WatchbillMONTHLY!$A$88:$U$88,OFFSET(WatchbillMONTHLY!$A$88:$U$88,1,2))),INDIRECT("_"&amp;_xlfn.XLOOKUP(BN$2,WatchbillMONTHLY!$A$88:$U$88,OFFSET(WatchbillMONTHLY!$A$88:$U$88,1,2))))=$A108,_xlfn.XLOOKUP(BN$2,WatchbillMONTHLY!$A$88:$U$88,OFFSET(WatchbillMONTHLY!$A$88:$U$88,1,2)),FALSE),TRUE,FALSE)),
FALSE),FALSE)</f>
        <v>0</v>
      </c>
      <c r="BO108" s="209"/>
      <c r="BP108" s="210"/>
    </row>
    <row r="109" spans="1:68" x14ac:dyDescent="0.35">
      <c r="A109" t="str">
        <v>EX14 Slacker, J.</v>
      </c>
      <c r="B109" s="215" t="str">
        <v>EX14 Slacker, Jefe</v>
      </c>
      <c r="C109" s="191"/>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c r="Z109" s="235"/>
      <c r="AA109" s="235"/>
      <c r="AB109" s="235"/>
      <c r="AC109" s="235"/>
      <c r="AD109" s="235"/>
      <c r="AE109" s="235"/>
      <c r="AF109" s="235"/>
      <c r="AG109" s="235"/>
      <c r="AH109" s="192"/>
      <c r="AI109" s="209"/>
      <c r="AJ109" s="209" t="str" cm="1">
        <f t="array" aca="1" ref="AJ109" ca="1">IF(OR(AK109:BN109=TRUE),$A109&amp;" :  ","")&amp;_xlfn.TEXTJOIN(" | ",TRUE,IF(AK109:BN109=TRUE,$AK$2:$BN$2,""))</f>
        <v/>
      </c>
      <c r="AK109" s="209" t="b" cm="1">
        <f t="array" aca="1" ref="AK109" ca="1">IF(AND($A109 &gt; 0, D109 &gt; 0,AK$2&lt;MiscFormulas!$A$5+1),
_xlfn.IFNA(
_xlfn.IFNA(
_xlfn.IFNA(
_xlfn.IFNA(
_xlfn.IFNA(
_xlfn.IFNA(
IF(_xlfn.XLOOKUP(AK$2,WatchbillMONTHLY!$A$3:$U$3,OFFSET(WatchbillMONTHLY!$A$3:$U$3,1,2))=IF(_xlfn.XLOOKUP($A109,INDIRECT("_"&amp;_xlfn.XLOOKUP(AK$2,WatchbillMONTHLY!$A$3:$U$3,OFFSET(WatchbillMONTHLY!$A$3:$U$3,1,2))),INDIRECT("_"&amp;_xlfn.XLOOKUP(AK$2,WatchbillMONTHLY!$A$3:$U$3,OFFSET(WatchbillMONTHLY!$A$3:$U$3,1,2))))=$A109,_xlfn.XLOOKUP(AK$2,WatchbillMONTHLY!$A$3:$U$3,OFFSET(WatchbillMONTHLY!$A$3:$U$3,1,2)),FALSE),TRUE,FALSE),
IF(_xlfn.XLOOKUP(AK$2,WatchbillMONTHLY!$A$20:$U$20,OFFSET(WatchbillMONTHLY!$A$20:$U$20,1,2))=IF(_xlfn.XLOOKUP($A109,INDIRECT("_"&amp;_xlfn.XLOOKUP(AK$2,WatchbillMONTHLY!$A$20:$U$20,OFFSET(WatchbillMONTHLY!$A$20:$U$20,1,2))),INDIRECT("_"&amp;_xlfn.XLOOKUP(AK$2,WatchbillMONTHLY!$A$20:$U$20,OFFSET(WatchbillMONTHLY!$A$20:$U$20,1,2))))=$A109,_xlfn.XLOOKUP(AK$2,WatchbillMONTHLY!$A$20:$U$20,OFFSET(WatchbillMONTHLY!$A$20:$U$20,1,2)),FALSE),TRUE,FALSE)),
IF(_xlfn.XLOOKUP(AK$2,WatchbillMONTHLY!$A$37:$U$37,OFFSET(WatchbillMONTHLY!$A$37:$U$37,1,2))=IF(_xlfn.XLOOKUP($A109,INDIRECT("_"&amp;_xlfn.XLOOKUP(AK$2,WatchbillMONTHLY!$A$37:$U$37,OFFSET(WatchbillMONTHLY!$A$37:$U$37,1,2))),INDIRECT("_"&amp;_xlfn.XLOOKUP(AK$2,WatchbillMONTHLY!$A$37:$U$37,OFFSET(WatchbillMONTHLY!$A$37:$U$37,1,2))))=$A109,_xlfn.XLOOKUP(AK$2,WatchbillMONTHLY!$A$37:$U$37,OFFSET(WatchbillMONTHLY!$A$37:$U$37,1,2)),FALSE),TRUE,FALSE)),
IF(_xlfn.XLOOKUP(AK$2,WatchbillMONTHLY!$A$54:$U$54,OFFSET(WatchbillMONTHLY!$A$54:$U$54,1,2))=IF(_xlfn.XLOOKUP($A109,INDIRECT("_"&amp;_xlfn.XLOOKUP(AK$2,WatchbillMONTHLY!$A$54:$U$54,OFFSET(WatchbillMONTHLY!$A$54:$U$54,1,2))),INDIRECT("_"&amp;_xlfn.XLOOKUP(AK$2,WatchbillMONTHLY!$A$54:$U$54,OFFSET(WatchbillMONTHLY!$A$54:$U$54,1,2))))=$A109,_xlfn.XLOOKUP(AK$2,WatchbillMONTHLY!$A$54:$U$54,OFFSET(WatchbillMONTHLY!$A$54:$U$54,1,2)),FALSE),TRUE,FALSE)),
IF(_xlfn.XLOOKUP(AK$2,WatchbillMONTHLY!$A$71:$U$71,OFFSET(WatchbillMONTHLY!$A$71:$U$71,1,2))=IF(_xlfn.XLOOKUP($A109,INDIRECT("_"&amp;_xlfn.XLOOKUP(AK$2,WatchbillMONTHLY!$A$71:$U$71,OFFSET(WatchbillMONTHLY!$A$71:$U$71,1,2))),INDIRECT("_"&amp;_xlfn.XLOOKUP(AK$2,WatchbillMONTHLY!$A$71:$U$71,OFFSET(WatchbillMONTHLY!$A$71:$U$71,1,2))))=$A109,_xlfn.XLOOKUP(AK$2,WatchbillMONTHLY!$A$71:$U$71,OFFSET(WatchbillMONTHLY!$A$71:$U$71,1,2)),FALSE),TRUE,FALSE)),
IF(_xlfn.XLOOKUP(AK$2,WatchbillMONTHLY!$A$88:$U$88,OFFSET(WatchbillMONTHLY!$A$88:$U$88,1,2))=IF(_xlfn.XLOOKUP($A109,INDIRECT("_"&amp;_xlfn.XLOOKUP(AK$2,WatchbillMONTHLY!$A$88:$U$88,OFFSET(WatchbillMONTHLY!$A$88:$U$88,1,2))),INDIRECT("_"&amp;_xlfn.XLOOKUP(AK$2,WatchbillMONTHLY!$A$88:$U$88,OFFSET(WatchbillMONTHLY!$A$88:$U$88,1,2))))=$A109,_xlfn.XLOOKUP(AK$2,WatchbillMONTHLY!$A$88:$U$88,OFFSET(WatchbillMONTHLY!$A$88:$U$88,1,2)),FALSE),TRUE,FALSE)),
FALSE),FALSE)</f>
        <v>0</v>
      </c>
      <c r="AL109" s="209" t="b" cm="1">
        <f t="array" aca="1" ref="AL109" ca="1">IF(AND($A109 &gt; 0, E109 &gt; 0,AL$2&lt;MiscFormulas!$A$5+1),
_xlfn.IFNA(
_xlfn.IFNA(
_xlfn.IFNA(
_xlfn.IFNA(
_xlfn.IFNA(
_xlfn.IFNA(
IF(_xlfn.XLOOKUP(AL$2,WatchbillMONTHLY!$A$3:$U$3,OFFSET(WatchbillMONTHLY!$A$3:$U$3,1,2))=IF(_xlfn.XLOOKUP($A109,INDIRECT("_"&amp;_xlfn.XLOOKUP(AL$2,WatchbillMONTHLY!$A$3:$U$3,OFFSET(WatchbillMONTHLY!$A$3:$U$3,1,2))),INDIRECT("_"&amp;_xlfn.XLOOKUP(AL$2,WatchbillMONTHLY!$A$3:$U$3,OFFSET(WatchbillMONTHLY!$A$3:$U$3,1,2))))=$A109,_xlfn.XLOOKUP(AL$2,WatchbillMONTHLY!$A$3:$U$3,OFFSET(WatchbillMONTHLY!$A$3:$U$3,1,2)),FALSE),TRUE,FALSE),
IF(_xlfn.XLOOKUP(AL$2,WatchbillMONTHLY!$A$20:$U$20,OFFSET(WatchbillMONTHLY!$A$20:$U$20,1,2))=IF(_xlfn.XLOOKUP($A109,INDIRECT("_"&amp;_xlfn.XLOOKUP(AL$2,WatchbillMONTHLY!$A$20:$U$20,OFFSET(WatchbillMONTHLY!$A$20:$U$20,1,2))),INDIRECT("_"&amp;_xlfn.XLOOKUP(AL$2,WatchbillMONTHLY!$A$20:$U$20,OFFSET(WatchbillMONTHLY!$A$20:$U$20,1,2))))=$A109,_xlfn.XLOOKUP(AL$2,WatchbillMONTHLY!$A$20:$U$20,OFFSET(WatchbillMONTHLY!$A$20:$U$20,1,2)),FALSE),TRUE,FALSE)),
IF(_xlfn.XLOOKUP(AL$2,WatchbillMONTHLY!$A$37:$U$37,OFFSET(WatchbillMONTHLY!$A$37:$U$37,1,2))=IF(_xlfn.XLOOKUP($A109,INDIRECT("_"&amp;_xlfn.XLOOKUP(AL$2,WatchbillMONTHLY!$A$37:$U$37,OFFSET(WatchbillMONTHLY!$A$37:$U$37,1,2))),INDIRECT("_"&amp;_xlfn.XLOOKUP(AL$2,WatchbillMONTHLY!$A$37:$U$37,OFFSET(WatchbillMONTHLY!$A$37:$U$37,1,2))))=$A109,_xlfn.XLOOKUP(AL$2,WatchbillMONTHLY!$A$37:$U$37,OFFSET(WatchbillMONTHLY!$A$37:$U$37,1,2)),FALSE),TRUE,FALSE)),
IF(_xlfn.XLOOKUP(AL$2,WatchbillMONTHLY!$A$54:$U$54,OFFSET(WatchbillMONTHLY!$A$54:$U$54,1,2))=IF(_xlfn.XLOOKUP($A109,INDIRECT("_"&amp;_xlfn.XLOOKUP(AL$2,WatchbillMONTHLY!$A$54:$U$54,OFFSET(WatchbillMONTHLY!$A$54:$U$54,1,2))),INDIRECT("_"&amp;_xlfn.XLOOKUP(AL$2,WatchbillMONTHLY!$A$54:$U$54,OFFSET(WatchbillMONTHLY!$A$54:$U$54,1,2))))=$A109,_xlfn.XLOOKUP(AL$2,WatchbillMONTHLY!$A$54:$U$54,OFFSET(WatchbillMONTHLY!$A$54:$U$54,1,2)),FALSE),TRUE,FALSE)),
IF(_xlfn.XLOOKUP(AL$2,WatchbillMONTHLY!$A$71:$U$71,OFFSET(WatchbillMONTHLY!$A$71:$U$71,1,2))=IF(_xlfn.XLOOKUP($A109,INDIRECT("_"&amp;_xlfn.XLOOKUP(AL$2,WatchbillMONTHLY!$A$71:$U$71,OFFSET(WatchbillMONTHLY!$A$71:$U$71,1,2))),INDIRECT("_"&amp;_xlfn.XLOOKUP(AL$2,WatchbillMONTHLY!$A$71:$U$71,OFFSET(WatchbillMONTHLY!$A$71:$U$71,1,2))))=$A109,_xlfn.XLOOKUP(AL$2,WatchbillMONTHLY!$A$71:$U$71,OFFSET(WatchbillMONTHLY!$A$71:$U$71,1,2)),FALSE),TRUE,FALSE)),
IF(_xlfn.XLOOKUP(AL$2,WatchbillMONTHLY!$A$88:$U$88,OFFSET(WatchbillMONTHLY!$A$88:$U$88,1,2))=IF(_xlfn.XLOOKUP($A109,INDIRECT("_"&amp;_xlfn.XLOOKUP(AL$2,WatchbillMONTHLY!$A$88:$U$88,OFFSET(WatchbillMONTHLY!$A$88:$U$88,1,2))),INDIRECT("_"&amp;_xlfn.XLOOKUP(AL$2,WatchbillMONTHLY!$A$88:$U$88,OFFSET(WatchbillMONTHLY!$A$88:$U$88,1,2))))=$A109,_xlfn.XLOOKUP(AL$2,WatchbillMONTHLY!$A$88:$U$88,OFFSET(WatchbillMONTHLY!$A$88:$U$88,1,2)),FALSE),TRUE,FALSE)),
FALSE),FALSE)</f>
        <v>0</v>
      </c>
      <c r="AM109" s="209" t="b" cm="1">
        <f t="array" aca="1" ref="AM109" ca="1">IF(AND($A109 &gt; 0, F109 &gt; 0,AM$2&lt;MiscFormulas!$A$5+1),
_xlfn.IFNA(
_xlfn.IFNA(
_xlfn.IFNA(
_xlfn.IFNA(
_xlfn.IFNA(
_xlfn.IFNA(
IF(_xlfn.XLOOKUP(AM$2,WatchbillMONTHLY!$A$3:$U$3,OFFSET(WatchbillMONTHLY!$A$3:$U$3,1,2))=IF(_xlfn.XLOOKUP($A109,INDIRECT("_"&amp;_xlfn.XLOOKUP(AM$2,WatchbillMONTHLY!$A$3:$U$3,OFFSET(WatchbillMONTHLY!$A$3:$U$3,1,2))),INDIRECT("_"&amp;_xlfn.XLOOKUP(AM$2,WatchbillMONTHLY!$A$3:$U$3,OFFSET(WatchbillMONTHLY!$A$3:$U$3,1,2))))=$A109,_xlfn.XLOOKUP(AM$2,WatchbillMONTHLY!$A$3:$U$3,OFFSET(WatchbillMONTHLY!$A$3:$U$3,1,2)),FALSE),TRUE,FALSE),
IF(_xlfn.XLOOKUP(AM$2,WatchbillMONTHLY!$A$20:$U$20,OFFSET(WatchbillMONTHLY!$A$20:$U$20,1,2))=IF(_xlfn.XLOOKUP($A109,INDIRECT("_"&amp;_xlfn.XLOOKUP(AM$2,WatchbillMONTHLY!$A$20:$U$20,OFFSET(WatchbillMONTHLY!$A$20:$U$20,1,2))),INDIRECT("_"&amp;_xlfn.XLOOKUP(AM$2,WatchbillMONTHLY!$A$20:$U$20,OFFSET(WatchbillMONTHLY!$A$20:$U$20,1,2))))=$A109,_xlfn.XLOOKUP(AM$2,WatchbillMONTHLY!$A$20:$U$20,OFFSET(WatchbillMONTHLY!$A$20:$U$20,1,2)),FALSE),TRUE,FALSE)),
IF(_xlfn.XLOOKUP(AM$2,WatchbillMONTHLY!$A$37:$U$37,OFFSET(WatchbillMONTHLY!$A$37:$U$37,1,2))=IF(_xlfn.XLOOKUP($A109,INDIRECT("_"&amp;_xlfn.XLOOKUP(AM$2,WatchbillMONTHLY!$A$37:$U$37,OFFSET(WatchbillMONTHLY!$A$37:$U$37,1,2))),INDIRECT("_"&amp;_xlfn.XLOOKUP(AM$2,WatchbillMONTHLY!$A$37:$U$37,OFFSET(WatchbillMONTHLY!$A$37:$U$37,1,2))))=$A109,_xlfn.XLOOKUP(AM$2,WatchbillMONTHLY!$A$37:$U$37,OFFSET(WatchbillMONTHLY!$A$37:$U$37,1,2)),FALSE),TRUE,FALSE)),
IF(_xlfn.XLOOKUP(AM$2,WatchbillMONTHLY!$A$54:$U$54,OFFSET(WatchbillMONTHLY!$A$54:$U$54,1,2))=IF(_xlfn.XLOOKUP($A109,INDIRECT("_"&amp;_xlfn.XLOOKUP(AM$2,WatchbillMONTHLY!$A$54:$U$54,OFFSET(WatchbillMONTHLY!$A$54:$U$54,1,2))),INDIRECT("_"&amp;_xlfn.XLOOKUP(AM$2,WatchbillMONTHLY!$A$54:$U$54,OFFSET(WatchbillMONTHLY!$A$54:$U$54,1,2))))=$A109,_xlfn.XLOOKUP(AM$2,WatchbillMONTHLY!$A$54:$U$54,OFFSET(WatchbillMONTHLY!$A$54:$U$54,1,2)),FALSE),TRUE,FALSE)),
IF(_xlfn.XLOOKUP(AM$2,WatchbillMONTHLY!$A$71:$U$71,OFFSET(WatchbillMONTHLY!$A$71:$U$71,1,2))=IF(_xlfn.XLOOKUP($A109,INDIRECT("_"&amp;_xlfn.XLOOKUP(AM$2,WatchbillMONTHLY!$A$71:$U$71,OFFSET(WatchbillMONTHLY!$A$71:$U$71,1,2))),INDIRECT("_"&amp;_xlfn.XLOOKUP(AM$2,WatchbillMONTHLY!$A$71:$U$71,OFFSET(WatchbillMONTHLY!$A$71:$U$71,1,2))))=$A109,_xlfn.XLOOKUP(AM$2,WatchbillMONTHLY!$A$71:$U$71,OFFSET(WatchbillMONTHLY!$A$71:$U$71,1,2)),FALSE),TRUE,FALSE)),
IF(_xlfn.XLOOKUP(AM$2,WatchbillMONTHLY!$A$88:$U$88,OFFSET(WatchbillMONTHLY!$A$88:$U$88,1,2))=IF(_xlfn.XLOOKUP($A109,INDIRECT("_"&amp;_xlfn.XLOOKUP(AM$2,WatchbillMONTHLY!$A$88:$U$88,OFFSET(WatchbillMONTHLY!$A$88:$U$88,1,2))),INDIRECT("_"&amp;_xlfn.XLOOKUP(AM$2,WatchbillMONTHLY!$A$88:$U$88,OFFSET(WatchbillMONTHLY!$A$88:$U$88,1,2))))=$A109,_xlfn.XLOOKUP(AM$2,WatchbillMONTHLY!$A$88:$U$88,OFFSET(WatchbillMONTHLY!$A$88:$U$88,1,2)),FALSE),TRUE,FALSE)),
FALSE),FALSE)</f>
        <v>0</v>
      </c>
      <c r="AN109" s="209" t="b" cm="1">
        <f t="array" aca="1" ref="AN109" ca="1">IF(AND($A109 &gt; 0, G109 &gt; 0,AN$2&lt;MiscFormulas!$A$5+1),
_xlfn.IFNA(
_xlfn.IFNA(
_xlfn.IFNA(
_xlfn.IFNA(
_xlfn.IFNA(
_xlfn.IFNA(
IF(_xlfn.XLOOKUP(AN$2,WatchbillMONTHLY!$A$3:$U$3,OFFSET(WatchbillMONTHLY!$A$3:$U$3,1,2))=IF(_xlfn.XLOOKUP($A109,INDIRECT("_"&amp;_xlfn.XLOOKUP(AN$2,WatchbillMONTHLY!$A$3:$U$3,OFFSET(WatchbillMONTHLY!$A$3:$U$3,1,2))),INDIRECT("_"&amp;_xlfn.XLOOKUP(AN$2,WatchbillMONTHLY!$A$3:$U$3,OFFSET(WatchbillMONTHLY!$A$3:$U$3,1,2))))=$A109,_xlfn.XLOOKUP(AN$2,WatchbillMONTHLY!$A$3:$U$3,OFFSET(WatchbillMONTHLY!$A$3:$U$3,1,2)),FALSE),TRUE,FALSE),
IF(_xlfn.XLOOKUP(AN$2,WatchbillMONTHLY!$A$20:$U$20,OFFSET(WatchbillMONTHLY!$A$20:$U$20,1,2))=IF(_xlfn.XLOOKUP($A109,INDIRECT("_"&amp;_xlfn.XLOOKUP(AN$2,WatchbillMONTHLY!$A$20:$U$20,OFFSET(WatchbillMONTHLY!$A$20:$U$20,1,2))),INDIRECT("_"&amp;_xlfn.XLOOKUP(AN$2,WatchbillMONTHLY!$A$20:$U$20,OFFSET(WatchbillMONTHLY!$A$20:$U$20,1,2))))=$A109,_xlfn.XLOOKUP(AN$2,WatchbillMONTHLY!$A$20:$U$20,OFFSET(WatchbillMONTHLY!$A$20:$U$20,1,2)),FALSE),TRUE,FALSE)),
IF(_xlfn.XLOOKUP(AN$2,WatchbillMONTHLY!$A$37:$U$37,OFFSET(WatchbillMONTHLY!$A$37:$U$37,1,2))=IF(_xlfn.XLOOKUP($A109,INDIRECT("_"&amp;_xlfn.XLOOKUP(AN$2,WatchbillMONTHLY!$A$37:$U$37,OFFSET(WatchbillMONTHLY!$A$37:$U$37,1,2))),INDIRECT("_"&amp;_xlfn.XLOOKUP(AN$2,WatchbillMONTHLY!$A$37:$U$37,OFFSET(WatchbillMONTHLY!$A$37:$U$37,1,2))))=$A109,_xlfn.XLOOKUP(AN$2,WatchbillMONTHLY!$A$37:$U$37,OFFSET(WatchbillMONTHLY!$A$37:$U$37,1,2)),FALSE),TRUE,FALSE)),
IF(_xlfn.XLOOKUP(AN$2,WatchbillMONTHLY!$A$54:$U$54,OFFSET(WatchbillMONTHLY!$A$54:$U$54,1,2))=IF(_xlfn.XLOOKUP($A109,INDIRECT("_"&amp;_xlfn.XLOOKUP(AN$2,WatchbillMONTHLY!$A$54:$U$54,OFFSET(WatchbillMONTHLY!$A$54:$U$54,1,2))),INDIRECT("_"&amp;_xlfn.XLOOKUP(AN$2,WatchbillMONTHLY!$A$54:$U$54,OFFSET(WatchbillMONTHLY!$A$54:$U$54,1,2))))=$A109,_xlfn.XLOOKUP(AN$2,WatchbillMONTHLY!$A$54:$U$54,OFFSET(WatchbillMONTHLY!$A$54:$U$54,1,2)),FALSE),TRUE,FALSE)),
IF(_xlfn.XLOOKUP(AN$2,WatchbillMONTHLY!$A$71:$U$71,OFFSET(WatchbillMONTHLY!$A$71:$U$71,1,2))=IF(_xlfn.XLOOKUP($A109,INDIRECT("_"&amp;_xlfn.XLOOKUP(AN$2,WatchbillMONTHLY!$A$71:$U$71,OFFSET(WatchbillMONTHLY!$A$71:$U$71,1,2))),INDIRECT("_"&amp;_xlfn.XLOOKUP(AN$2,WatchbillMONTHLY!$A$71:$U$71,OFFSET(WatchbillMONTHLY!$A$71:$U$71,1,2))))=$A109,_xlfn.XLOOKUP(AN$2,WatchbillMONTHLY!$A$71:$U$71,OFFSET(WatchbillMONTHLY!$A$71:$U$71,1,2)),FALSE),TRUE,FALSE)),
IF(_xlfn.XLOOKUP(AN$2,WatchbillMONTHLY!$A$88:$U$88,OFFSET(WatchbillMONTHLY!$A$88:$U$88,1,2))=IF(_xlfn.XLOOKUP($A109,INDIRECT("_"&amp;_xlfn.XLOOKUP(AN$2,WatchbillMONTHLY!$A$88:$U$88,OFFSET(WatchbillMONTHLY!$A$88:$U$88,1,2))),INDIRECT("_"&amp;_xlfn.XLOOKUP(AN$2,WatchbillMONTHLY!$A$88:$U$88,OFFSET(WatchbillMONTHLY!$A$88:$U$88,1,2))))=$A109,_xlfn.XLOOKUP(AN$2,WatchbillMONTHLY!$A$88:$U$88,OFFSET(WatchbillMONTHLY!$A$88:$U$88,1,2)),FALSE),TRUE,FALSE)),
FALSE),FALSE)</f>
        <v>0</v>
      </c>
      <c r="AO109" s="209" t="b" cm="1">
        <f t="array" aca="1" ref="AO109" ca="1">IF(AND($A109 &gt; 0, H109 &gt; 0,AO$2&lt;MiscFormulas!$A$5+1),
_xlfn.IFNA(
_xlfn.IFNA(
_xlfn.IFNA(
_xlfn.IFNA(
_xlfn.IFNA(
_xlfn.IFNA(
IF(_xlfn.XLOOKUP(AO$2,WatchbillMONTHLY!$A$3:$U$3,OFFSET(WatchbillMONTHLY!$A$3:$U$3,1,2))=IF(_xlfn.XLOOKUP($A109,INDIRECT("_"&amp;_xlfn.XLOOKUP(AO$2,WatchbillMONTHLY!$A$3:$U$3,OFFSET(WatchbillMONTHLY!$A$3:$U$3,1,2))),INDIRECT("_"&amp;_xlfn.XLOOKUP(AO$2,WatchbillMONTHLY!$A$3:$U$3,OFFSET(WatchbillMONTHLY!$A$3:$U$3,1,2))))=$A109,_xlfn.XLOOKUP(AO$2,WatchbillMONTHLY!$A$3:$U$3,OFFSET(WatchbillMONTHLY!$A$3:$U$3,1,2)),FALSE),TRUE,FALSE),
IF(_xlfn.XLOOKUP(AO$2,WatchbillMONTHLY!$A$20:$U$20,OFFSET(WatchbillMONTHLY!$A$20:$U$20,1,2))=IF(_xlfn.XLOOKUP($A109,INDIRECT("_"&amp;_xlfn.XLOOKUP(AO$2,WatchbillMONTHLY!$A$20:$U$20,OFFSET(WatchbillMONTHLY!$A$20:$U$20,1,2))),INDIRECT("_"&amp;_xlfn.XLOOKUP(AO$2,WatchbillMONTHLY!$A$20:$U$20,OFFSET(WatchbillMONTHLY!$A$20:$U$20,1,2))))=$A109,_xlfn.XLOOKUP(AO$2,WatchbillMONTHLY!$A$20:$U$20,OFFSET(WatchbillMONTHLY!$A$20:$U$20,1,2)),FALSE),TRUE,FALSE)),
IF(_xlfn.XLOOKUP(AO$2,WatchbillMONTHLY!$A$37:$U$37,OFFSET(WatchbillMONTHLY!$A$37:$U$37,1,2))=IF(_xlfn.XLOOKUP($A109,INDIRECT("_"&amp;_xlfn.XLOOKUP(AO$2,WatchbillMONTHLY!$A$37:$U$37,OFFSET(WatchbillMONTHLY!$A$37:$U$37,1,2))),INDIRECT("_"&amp;_xlfn.XLOOKUP(AO$2,WatchbillMONTHLY!$A$37:$U$37,OFFSET(WatchbillMONTHLY!$A$37:$U$37,1,2))))=$A109,_xlfn.XLOOKUP(AO$2,WatchbillMONTHLY!$A$37:$U$37,OFFSET(WatchbillMONTHLY!$A$37:$U$37,1,2)),FALSE),TRUE,FALSE)),
IF(_xlfn.XLOOKUP(AO$2,WatchbillMONTHLY!$A$54:$U$54,OFFSET(WatchbillMONTHLY!$A$54:$U$54,1,2))=IF(_xlfn.XLOOKUP($A109,INDIRECT("_"&amp;_xlfn.XLOOKUP(AO$2,WatchbillMONTHLY!$A$54:$U$54,OFFSET(WatchbillMONTHLY!$A$54:$U$54,1,2))),INDIRECT("_"&amp;_xlfn.XLOOKUP(AO$2,WatchbillMONTHLY!$A$54:$U$54,OFFSET(WatchbillMONTHLY!$A$54:$U$54,1,2))))=$A109,_xlfn.XLOOKUP(AO$2,WatchbillMONTHLY!$A$54:$U$54,OFFSET(WatchbillMONTHLY!$A$54:$U$54,1,2)),FALSE),TRUE,FALSE)),
IF(_xlfn.XLOOKUP(AO$2,WatchbillMONTHLY!$A$71:$U$71,OFFSET(WatchbillMONTHLY!$A$71:$U$71,1,2))=IF(_xlfn.XLOOKUP($A109,INDIRECT("_"&amp;_xlfn.XLOOKUP(AO$2,WatchbillMONTHLY!$A$71:$U$71,OFFSET(WatchbillMONTHLY!$A$71:$U$71,1,2))),INDIRECT("_"&amp;_xlfn.XLOOKUP(AO$2,WatchbillMONTHLY!$A$71:$U$71,OFFSET(WatchbillMONTHLY!$A$71:$U$71,1,2))))=$A109,_xlfn.XLOOKUP(AO$2,WatchbillMONTHLY!$A$71:$U$71,OFFSET(WatchbillMONTHLY!$A$71:$U$71,1,2)),FALSE),TRUE,FALSE)),
IF(_xlfn.XLOOKUP(AO$2,WatchbillMONTHLY!$A$88:$U$88,OFFSET(WatchbillMONTHLY!$A$88:$U$88,1,2))=IF(_xlfn.XLOOKUP($A109,INDIRECT("_"&amp;_xlfn.XLOOKUP(AO$2,WatchbillMONTHLY!$A$88:$U$88,OFFSET(WatchbillMONTHLY!$A$88:$U$88,1,2))),INDIRECT("_"&amp;_xlfn.XLOOKUP(AO$2,WatchbillMONTHLY!$A$88:$U$88,OFFSET(WatchbillMONTHLY!$A$88:$U$88,1,2))))=$A109,_xlfn.XLOOKUP(AO$2,WatchbillMONTHLY!$A$88:$U$88,OFFSET(WatchbillMONTHLY!$A$88:$U$88,1,2)),FALSE),TRUE,FALSE)),
FALSE),FALSE)</f>
        <v>0</v>
      </c>
      <c r="AP109" s="209" t="b" cm="1">
        <f t="array" aca="1" ref="AP109" ca="1">IF(AND($A109 &gt; 0, I109 &gt; 0,AP$2&lt;MiscFormulas!$A$5+1),
_xlfn.IFNA(
_xlfn.IFNA(
_xlfn.IFNA(
_xlfn.IFNA(
_xlfn.IFNA(
_xlfn.IFNA(
IF(_xlfn.XLOOKUP(AP$2,WatchbillMONTHLY!$A$3:$U$3,OFFSET(WatchbillMONTHLY!$A$3:$U$3,1,2))=IF(_xlfn.XLOOKUP($A109,INDIRECT("_"&amp;_xlfn.XLOOKUP(AP$2,WatchbillMONTHLY!$A$3:$U$3,OFFSET(WatchbillMONTHLY!$A$3:$U$3,1,2))),INDIRECT("_"&amp;_xlfn.XLOOKUP(AP$2,WatchbillMONTHLY!$A$3:$U$3,OFFSET(WatchbillMONTHLY!$A$3:$U$3,1,2))))=$A109,_xlfn.XLOOKUP(AP$2,WatchbillMONTHLY!$A$3:$U$3,OFFSET(WatchbillMONTHLY!$A$3:$U$3,1,2)),FALSE),TRUE,FALSE),
IF(_xlfn.XLOOKUP(AP$2,WatchbillMONTHLY!$A$20:$U$20,OFFSET(WatchbillMONTHLY!$A$20:$U$20,1,2))=IF(_xlfn.XLOOKUP($A109,INDIRECT("_"&amp;_xlfn.XLOOKUP(AP$2,WatchbillMONTHLY!$A$20:$U$20,OFFSET(WatchbillMONTHLY!$A$20:$U$20,1,2))),INDIRECT("_"&amp;_xlfn.XLOOKUP(AP$2,WatchbillMONTHLY!$A$20:$U$20,OFFSET(WatchbillMONTHLY!$A$20:$U$20,1,2))))=$A109,_xlfn.XLOOKUP(AP$2,WatchbillMONTHLY!$A$20:$U$20,OFFSET(WatchbillMONTHLY!$A$20:$U$20,1,2)),FALSE),TRUE,FALSE)),
IF(_xlfn.XLOOKUP(AP$2,WatchbillMONTHLY!$A$37:$U$37,OFFSET(WatchbillMONTHLY!$A$37:$U$37,1,2))=IF(_xlfn.XLOOKUP($A109,INDIRECT("_"&amp;_xlfn.XLOOKUP(AP$2,WatchbillMONTHLY!$A$37:$U$37,OFFSET(WatchbillMONTHLY!$A$37:$U$37,1,2))),INDIRECT("_"&amp;_xlfn.XLOOKUP(AP$2,WatchbillMONTHLY!$A$37:$U$37,OFFSET(WatchbillMONTHLY!$A$37:$U$37,1,2))))=$A109,_xlfn.XLOOKUP(AP$2,WatchbillMONTHLY!$A$37:$U$37,OFFSET(WatchbillMONTHLY!$A$37:$U$37,1,2)),FALSE),TRUE,FALSE)),
IF(_xlfn.XLOOKUP(AP$2,WatchbillMONTHLY!$A$54:$U$54,OFFSET(WatchbillMONTHLY!$A$54:$U$54,1,2))=IF(_xlfn.XLOOKUP($A109,INDIRECT("_"&amp;_xlfn.XLOOKUP(AP$2,WatchbillMONTHLY!$A$54:$U$54,OFFSET(WatchbillMONTHLY!$A$54:$U$54,1,2))),INDIRECT("_"&amp;_xlfn.XLOOKUP(AP$2,WatchbillMONTHLY!$A$54:$U$54,OFFSET(WatchbillMONTHLY!$A$54:$U$54,1,2))))=$A109,_xlfn.XLOOKUP(AP$2,WatchbillMONTHLY!$A$54:$U$54,OFFSET(WatchbillMONTHLY!$A$54:$U$54,1,2)),FALSE),TRUE,FALSE)),
IF(_xlfn.XLOOKUP(AP$2,WatchbillMONTHLY!$A$71:$U$71,OFFSET(WatchbillMONTHLY!$A$71:$U$71,1,2))=IF(_xlfn.XLOOKUP($A109,INDIRECT("_"&amp;_xlfn.XLOOKUP(AP$2,WatchbillMONTHLY!$A$71:$U$71,OFFSET(WatchbillMONTHLY!$A$71:$U$71,1,2))),INDIRECT("_"&amp;_xlfn.XLOOKUP(AP$2,WatchbillMONTHLY!$A$71:$U$71,OFFSET(WatchbillMONTHLY!$A$71:$U$71,1,2))))=$A109,_xlfn.XLOOKUP(AP$2,WatchbillMONTHLY!$A$71:$U$71,OFFSET(WatchbillMONTHLY!$A$71:$U$71,1,2)),FALSE),TRUE,FALSE)),
IF(_xlfn.XLOOKUP(AP$2,WatchbillMONTHLY!$A$88:$U$88,OFFSET(WatchbillMONTHLY!$A$88:$U$88,1,2))=IF(_xlfn.XLOOKUP($A109,INDIRECT("_"&amp;_xlfn.XLOOKUP(AP$2,WatchbillMONTHLY!$A$88:$U$88,OFFSET(WatchbillMONTHLY!$A$88:$U$88,1,2))),INDIRECT("_"&amp;_xlfn.XLOOKUP(AP$2,WatchbillMONTHLY!$A$88:$U$88,OFFSET(WatchbillMONTHLY!$A$88:$U$88,1,2))))=$A109,_xlfn.XLOOKUP(AP$2,WatchbillMONTHLY!$A$88:$U$88,OFFSET(WatchbillMONTHLY!$A$88:$U$88,1,2)),FALSE),TRUE,FALSE)),
FALSE),FALSE)</f>
        <v>0</v>
      </c>
      <c r="AQ109" s="209" t="b" cm="1">
        <f t="array" aca="1" ref="AQ109" ca="1">IF(AND($A109 &gt; 0, J109 &gt; 0,AQ$2&lt;MiscFormulas!$A$5+1),
_xlfn.IFNA(
_xlfn.IFNA(
_xlfn.IFNA(
_xlfn.IFNA(
_xlfn.IFNA(
_xlfn.IFNA(
IF(_xlfn.XLOOKUP(AQ$2,WatchbillMONTHLY!$A$3:$U$3,OFFSET(WatchbillMONTHLY!$A$3:$U$3,1,2))=IF(_xlfn.XLOOKUP($A109,INDIRECT("_"&amp;_xlfn.XLOOKUP(AQ$2,WatchbillMONTHLY!$A$3:$U$3,OFFSET(WatchbillMONTHLY!$A$3:$U$3,1,2))),INDIRECT("_"&amp;_xlfn.XLOOKUP(AQ$2,WatchbillMONTHLY!$A$3:$U$3,OFFSET(WatchbillMONTHLY!$A$3:$U$3,1,2))))=$A109,_xlfn.XLOOKUP(AQ$2,WatchbillMONTHLY!$A$3:$U$3,OFFSET(WatchbillMONTHLY!$A$3:$U$3,1,2)),FALSE),TRUE,FALSE),
IF(_xlfn.XLOOKUP(AQ$2,WatchbillMONTHLY!$A$20:$U$20,OFFSET(WatchbillMONTHLY!$A$20:$U$20,1,2))=IF(_xlfn.XLOOKUP($A109,INDIRECT("_"&amp;_xlfn.XLOOKUP(AQ$2,WatchbillMONTHLY!$A$20:$U$20,OFFSET(WatchbillMONTHLY!$A$20:$U$20,1,2))),INDIRECT("_"&amp;_xlfn.XLOOKUP(AQ$2,WatchbillMONTHLY!$A$20:$U$20,OFFSET(WatchbillMONTHLY!$A$20:$U$20,1,2))))=$A109,_xlfn.XLOOKUP(AQ$2,WatchbillMONTHLY!$A$20:$U$20,OFFSET(WatchbillMONTHLY!$A$20:$U$20,1,2)),FALSE),TRUE,FALSE)),
IF(_xlfn.XLOOKUP(AQ$2,WatchbillMONTHLY!$A$37:$U$37,OFFSET(WatchbillMONTHLY!$A$37:$U$37,1,2))=IF(_xlfn.XLOOKUP($A109,INDIRECT("_"&amp;_xlfn.XLOOKUP(AQ$2,WatchbillMONTHLY!$A$37:$U$37,OFFSET(WatchbillMONTHLY!$A$37:$U$37,1,2))),INDIRECT("_"&amp;_xlfn.XLOOKUP(AQ$2,WatchbillMONTHLY!$A$37:$U$37,OFFSET(WatchbillMONTHLY!$A$37:$U$37,1,2))))=$A109,_xlfn.XLOOKUP(AQ$2,WatchbillMONTHLY!$A$37:$U$37,OFFSET(WatchbillMONTHLY!$A$37:$U$37,1,2)),FALSE),TRUE,FALSE)),
IF(_xlfn.XLOOKUP(AQ$2,WatchbillMONTHLY!$A$54:$U$54,OFFSET(WatchbillMONTHLY!$A$54:$U$54,1,2))=IF(_xlfn.XLOOKUP($A109,INDIRECT("_"&amp;_xlfn.XLOOKUP(AQ$2,WatchbillMONTHLY!$A$54:$U$54,OFFSET(WatchbillMONTHLY!$A$54:$U$54,1,2))),INDIRECT("_"&amp;_xlfn.XLOOKUP(AQ$2,WatchbillMONTHLY!$A$54:$U$54,OFFSET(WatchbillMONTHLY!$A$54:$U$54,1,2))))=$A109,_xlfn.XLOOKUP(AQ$2,WatchbillMONTHLY!$A$54:$U$54,OFFSET(WatchbillMONTHLY!$A$54:$U$54,1,2)),FALSE),TRUE,FALSE)),
IF(_xlfn.XLOOKUP(AQ$2,WatchbillMONTHLY!$A$71:$U$71,OFFSET(WatchbillMONTHLY!$A$71:$U$71,1,2))=IF(_xlfn.XLOOKUP($A109,INDIRECT("_"&amp;_xlfn.XLOOKUP(AQ$2,WatchbillMONTHLY!$A$71:$U$71,OFFSET(WatchbillMONTHLY!$A$71:$U$71,1,2))),INDIRECT("_"&amp;_xlfn.XLOOKUP(AQ$2,WatchbillMONTHLY!$A$71:$U$71,OFFSET(WatchbillMONTHLY!$A$71:$U$71,1,2))))=$A109,_xlfn.XLOOKUP(AQ$2,WatchbillMONTHLY!$A$71:$U$71,OFFSET(WatchbillMONTHLY!$A$71:$U$71,1,2)),FALSE),TRUE,FALSE)),
IF(_xlfn.XLOOKUP(AQ$2,WatchbillMONTHLY!$A$88:$U$88,OFFSET(WatchbillMONTHLY!$A$88:$U$88,1,2))=IF(_xlfn.XLOOKUP($A109,INDIRECT("_"&amp;_xlfn.XLOOKUP(AQ$2,WatchbillMONTHLY!$A$88:$U$88,OFFSET(WatchbillMONTHLY!$A$88:$U$88,1,2))),INDIRECT("_"&amp;_xlfn.XLOOKUP(AQ$2,WatchbillMONTHLY!$A$88:$U$88,OFFSET(WatchbillMONTHLY!$A$88:$U$88,1,2))))=$A109,_xlfn.XLOOKUP(AQ$2,WatchbillMONTHLY!$A$88:$U$88,OFFSET(WatchbillMONTHLY!$A$88:$U$88,1,2)),FALSE),TRUE,FALSE)),
FALSE),FALSE)</f>
        <v>0</v>
      </c>
      <c r="AR109" s="209" t="b" cm="1">
        <f t="array" aca="1" ref="AR109" ca="1">IF(AND($A109 &gt; 0, K109 &gt; 0,AR$2&lt;MiscFormulas!$A$5+1),
_xlfn.IFNA(
_xlfn.IFNA(
_xlfn.IFNA(
_xlfn.IFNA(
_xlfn.IFNA(
_xlfn.IFNA(
IF(_xlfn.XLOOKUP(AR$2,WatchbillMONTHLY!$A$3:$U$3,OFFSET(WatchbillMONTHLY!$A$3:$U$3,1,2))=IF(_xlfn.XLOOKUP($A109,INDIRECT("_"&amp;_xlfn.XLOOKUP(AR$2,WatchbillMONTHLY!$A$3:$U$3,OFFSET(WatchbillMONTHLY!$A$3:$U$3,1,2))),INDIRECT("_"&amp;_xlfn.XLOOKUP(AR$2,WatchbillMONTHLY!$A$3:$U$3,OFFSET(WatchbillMONTHLY!$A$3:$U$3,1,2))))=$A109,_xlfn.XLOOKUP(AR$2,WatchbillMONTHLY!$A$3:$U$3,OFFSET(WatchbillMONTHLY!$A$3:$U$3,1,2)),FALSE),TRUE,FALSE),
IF(_xlfn.XLOOKUP(AR$2,WatchbillMONTHLY!$A$20:$U$20,OFFSET(WatchbillMONTHLY!$A$20:$U$20,1,2))=IF(_xlfn.XLOOKUP($A109,INDIRECT("_"&amp;_xlfn.XLOOKUP(AR$2,WatchbillMONTHLY!$A$20:$U$20,OFFSET(WatchbillMONTHLY!$A$20:$U$20,1,2))),INDIRECT("_"&amp;_xlfn.XLOOKUP(AR$2,WatchbillMONTHLY!$A$20:$U$20,OFFSET(WatchbillMONTHLY!$A$20:$U$20,1,2))))=$A109,_xlfn.XLOOKUP(AR$2,WatchbillMONTHLY!$A$20:$U$20,OFFSET(WatchbillMONTHLY!$A$20:$U$20,1,2)),FALSE),TRUE,FALSE)),
IF(_xlfn.XLOOKUP(AR$2,WatchbillMONTHLY!$A$37:$U$37,OFFSET(WatchbillMONTHLY!$A$37:$U$37,1,2))=IF(_xlfn.XLOOKUP($A109,INDIRECT("_"&amp;_xlfn.XLOOKUP(AR$2,WatchbillMONTHLY!$A$37:$U$37,OFFSET(WatchbillMONTHLY!$A$37:$U$37,1,2))),INDIRECT("_"&amp;_xlfn.XLOOKUP(AR$2,WatchbillMONTHLY!$A$37:$U$37,OFFSET(WatchbillMONTHLY!$A$37:$U$37,1,2))))=$A109,_xlfn.XLOOKUP(AR$2,WatchbillMONTHLY!$A$37:$U$37,OFFSET(WatchbillMONTHLY!$A$37:$U$37,1,2)),FALSE),TRUE,FALSE)),
IF(_xlfn.XLOOKUP(AR$2,WatchbillMONTHLY!$A$54:$U$54,OFFSET(WatchbillMONTHLY!$A$54:$U$54,1,2))=IF(_xlfn.XLOOKUP($A109,INDIRECT("_"&amp;_xlfn.XLOOKUP(AR$2,WatchbillMONTHLY!$A$54:$U$54,OFFSET(WatchbillMONTHLY!$A$54:$U$54,1,2))),INDIRECT("_"&amp;_xlfn.XLOOKUP(AR$2,WatchbillMONTHLY!$A$54:$U$54,OFFSET(WatchbillMONTHLY!$A$54:$U$54,1,2))))=$A109,_xlfn.XLOOKUP(AR$2,WatchbillMONTHLY!$A$54:$U$54,OFFSET(WatchbillMONTHLY!$A$54:$U$54,1,2)),FALSE),TRUE,FALSE)),
IF(_xlfn.XLOOKUP(AR$2,WatchbillMONTHLY!$A$71:$U$71,OFFSET(WatchbillMONTHLY!$A$71:$U$71,1,2))=IF(_xlfn.XLOOKUP($A109,INDIRECT("_"&amp;_xlfn.XLOOKUP(AR$2,WatchbillMONTHLY!$A$71:$U$71,OFFSET(WatchbillMONTHLY!$A$71:$U$71,1,2))),INDIRECT("_"&amp;_xlfn.XLOOKUP(AR$2,WatchbillMONTHLY!$A$71:$U$71,OFFSET(WatchbillMONTHLY!$A$71:$U$71,1,2))))=$A109,_xlfn.XLOOKUP(AR$2,WatchbillMONTHLY!$A$71:$U$71,OFFSET(WatchbillMONTHLY!$A$71:$U$71,1,2)),FALSE),TRUE,FALSE)),
IF(_xlfn.XLOOKUP(AR$2,WatchbillMONTHLY!$A$88:$U$88,OFFSET(WatchbillMONTHLY!$A$88:$U$88,1,2))=IF(_xlfn.XLOOKUP($A109,INDIRECT("_"&amp;_xlfn.XLOOKUP(AR$2,WatchbillMONTHLY!$A$88:$U$88,OFFSET(WatchbillMONTHLY!$A$88:$U$88,1,2))),INDIRECT("_"&amp;_xlfn.XLOOKUP(AR$2,WatchbillMONTHLY!$A$88:$U$88,OFFSET(WatchbillMONTHLY!$A$88:$U$88,1,2))))=$A109,_xlfn.XLOOKUP(AR$2,WatchbillMONTHLY!$A$88:$U$88,OFFSET(WatchbillMONTHLY!$A$88:$U$88,1,2)),FALSE),TRUE,FALSE)),
FALSE),FALSE)</f>
        <v>0</v>
      </c>
      <c r="AS109" s="209" t="b" cm="1">
        <f t="array" aca="1" ref="AS109" ca="1">IF(AND($A109 &gt; 0, L109 &gt; 0,AS$2&lt;MiscFormulas!$A$5+1),
_xlfn.IFNA(
_xlfn.IFNA(
_xlfn.IFNA(
_xlfn.IFNA(
_xlfn.IFNA(
_xlfn.IFNA(
IF(_xlfn.XLOOKUP(AS$2,WatchbillMONTHLY!$A$3:$U$3,OFFSET(WatchbillMONTHLY!$A$3:$U$3,1,2))=IF(_xlfn.XLOOKUP($A109,INDIRECT("_"&amp;_xlfn.XLOOKUP(AS$2,WatchbillMONTHLY!$A$3:$U$3,OFFSET(WatchbillMONTHLY!$A$3:$U$3,1,2))),INDIRECT("_"&amp;_xlfn.XLOOKUP(AS$2,WatchbillMONTHLY!$A$3:$U$3,OFFSET(WatchbillMONTHLY!$A$3:$U$3,1,2))))=$A109,_xlfn.XLOOKUP(AS$2,WatchbillMONTHLY!$A$3:$U$3,OFFSET(WatchbillMONTHLY!$A$3:$U$3,1,2)),FALSE),TRUE,FALSE),
IF(_xlfn.XLOOKUP(AS$2,WatchbillMONTHLY!$A$20:$U$20,OFFSET(WatchbillMONTHLY!$A$20:$U$20,1,2))=IF(_xlfn.XLOOKUP($A109,INDIRECT("_"&amp;_xlfn.XLOOKUP(AS$2,WatchbillMONTHLY!$A$20:$U$20,OFFSET(WatchbillMONTHLY!$A$20:$U$20,1,2))),INDIRECT("_"&amp;_xlfn.XLOOKUP(AS$2,WatchbillMONTHLY!$A$20:$U$20,OFFSET(WatchbillMONTHLY!$A$20:$U$20,1,2))))=$A109,_xlfn.XLOOKUP(AS$2,WatchbillMONTHLY!$A$20:$U$20,OFFSET(WatchbillMONTHLY!$A$20:$U$20,1,2)),FALSE),TRUE,FALSE)),
IF(_xlfn.XLOOKUP(AS$2,WatchbillMONTHLY!$A$37:$U$37,OFFSET(WatchbillMONTHLY!$A$37:$U$37,1,2))=IF(_xlfn.XLOOKUP($A109,INDIRECT("_"&amp;_xlfn.XLOOKUP(AS$2,WatchbillMONTHLY!$A$37:$U$37,OFFSET(WatchbillMONTHLY!$A$37:$U$37,1,2))),INDIRECT("_"&amp;_xlfn.XLOOKUP(AS$2,WatchbillMONTHLY!$A$37:$U$37,OFFSET(WatchbillMONTHLY!$A$37:$U$37,1,2))))=$A109,_xlfn.XLOOKUP(AS$2,WatchbillMONTHLY!$A$37:$U$37,OFFSET(WatchbillMONTHLY!$A$37:$U$37,1,2)),FALSE),TRUE,FALSE)),
IF(_xlfn.XLOOKUP(AS$2,WatchbillMONTHLY!$A$54:$U$54,OFFSET(WatchbillMONTHLY!$A$54:$U$54,1,2))=IF(_xlfn.XLOOKUP($A109,INDIRECT("_"&amp;_xlfn.XLOOKUP(AS$2,WatchbillMONTHLY!$A$54:$U$54,OFFSET(WatchbillMONTHLY!$A$54:$U$54,1,2))),INDIRECT("_"&amp;_xlfn.XLOOKUP(AS$2,WatchbillMONTHLY!$A$54:$U$54,OFFSET(WatchbillMONTHLY!$A$54:$U$54,1,2))))=$A109,_xlfn.XLOOKUP(AS$2,WatchbillMONTHLY!$A$54:$U$54,OFFSET(WatchbillMONTHLY!$A$54:$U$54,1,2)),FALSE),TRUE,FALSE)),
IF(_xlfn.XLOOKUP(AS$2,WatchbillMONTHLY!$A$71:$U$71,OFFSET(WatchbillMONTHLY!$A$71:$U$71,1,2))=IF(_xlfn.XLOOKUP($A109,INDIRECT("_"&amp;_xlfn.XLOOKUP(AS$2,WatchbillMONTHLY!$A$71:$U$71,OFFSET(WatchbillMONTHLY!$A$71:$U$71,1,2))),INDIRECT("_"&amp;_xlfn.XLOOKUP(AS$2,WatchbillMONTHLY!$A$71:$U$71,OFFSET(WatchbillMONTHLY!$A$71:$U$71,1,2))))=$A109,_xlfn.XLOOKUP(AS$2,WatchbillMONTHLY!$A$71:$U$71,OFFSET(WatchbillMONTHLY!$A$71:$U$71,1,2)),FALSE),TRUE,FALSE)),
IF(_xlfn.XLOOKUP(AS$2,WatchbillMONTHLY!$A$88:$U$88,OFFSET(WatchbillMONTHLY!$A$88:$U$88,1,2))=IF(_xlfn.XLOOKUP($A109,INDIRECT("_"&amp;_xlfn.XLOOKUP(AS$2,WatchbillMONTHLY!$A$88:$U$88,OFFSET(WatchbillMONTHLY!$A$88:$U$88,1,2))),INDIRECT("_"&amp;_xlfn.XLOOKUP(AS$2,WatchbillMONTHLY!$A$88:$U$88,OFFSET(WatchbillMONTHLY!$A$88:$U$88,1,2))))=$A109,_xlfn.XLOOKUP(AS$2,WatchbillMONTHLY!$A$88:$U$88,OFFSET(WatchbillMONTHLY!$A$88:$U$88,1,2)),FALSE),TRUE,FALSE)),
FALSE),FALSE)</f>
        <v>0</v>
      </c>
      <c r="AT109" s="209" t="b" cm="1">
        <f t="array" aca="1" ref="AT109" ca="1">IF(AND($A109 &gt; 0, M109 &gt; 0,AT$2&lt;MiscFormulas!$A$5+1),
_xlfn.IFNA(
_xlfn.IFNA(
_xlfn.IFNA(
_xlfn.IFNA(
_xlfn.IFNA(
_xlfn.IFNA(
IF(_xlfn.XLOOKUP(AT$2,WatchbillMONTHLY!$A$3:$U$3,OFFSET(WatchbillMONTHLY!$A$3:$U$3,1,2))=IF(_xlfn.XLOOKUP($A109,INDIRECT("_"&amp;_xlfn.XLOOKUP(AT$2,WatchbillMONTHLY!$A$3:$U$3,OFFSET(WatchbillMONTHLY!$A$3:$U$3,1,2))),INDIRECT("_"&amp;_xlfn.XLOOKUP(AT$2,WatchbillMONTHLY!$A$3:$U$3,OFFSET(WatchbillMONTHLY!$A$3:$U$3,1,2))))=$A109,_xlfn.XLOOKUP(AT$2,WatchbillMONTHLY!$A$3:$U$3,OFFSET(WatchbillMONTHLY!$A$3:$U$3,1,2)),FALSE),TRUE,FALSE),
IF(_xlfn.XLOOKUP(AT$2,WatchbillMONTHLY!$A$20:$U$20,OFFSET(WatchbillMONTHLY!$A$20:$U$20,1,2))=IF(_xlfn.XLOOKUP($A109,INDIRECT("_"&amp;_xlfn.XLOOKUP(AT$2,WatchbillMONTHLY!$A$20:$U$20,OFFSET(WatchbillMONTHLY!$A$20:$U$20,1,2))),INDIRECT("_"&amp;_xlfn.XLOOKUP(AT$2,WatchbillMONTHLY!$A$20:$U$20,OFFSET(WatchbillMONTHLY!$A$20:$U$20,1,2))))=$A109,_xlfn.XLOOKUP(AT$2,WatchbillMONTHLY!$A$20:$U$20,OFFSET(WatchbillMONTHLY!$A$20:$U$20,1,2)),FALSE),TRUE,FALSE)),
IF(_xlfn.XLOOKUP(AT$2,WatchbillMONTHLY!$A$37:$U$37,OFFSET(WatchbillMONTHLY!$A$37:$U$37,1,2))=IF(_xlfn.XLOOKUP($A109,INDIRECT("_"&amp;_xlfn.XLOOKUP(AT$2,WatchbillMONTHLY!$A$37:$U$37,OFFSET(WatchbillMONTHLY!$A$37:$U$37,1,2))),INDIRECT("_"&amp;_xlfn.XLOOKUP(AT$2,WatchbillMONTHLY!$A$37:$U$37,OFFSET(WatchbillMONTHLY!$A$37:$U$37,1,2))))=$A109,_xlfn.XLOOKUP(AT$2,WatchbillMONTHLY!$A$37:$U$37,OFFSET(WatchbillMONTHLY!$A$37:$U$37,1,2)),FALSE),TRUE,FALSE)),
IF(_xlfn.XLOOKUP(AT$2,WatchbillMONTHLY!$A$54:$U$54,OFFSET(WatchbillMONTHLY!$A$54:$U$54,1,2))=IF(_xlfn.XLOOKUP($A109,INDIRECT("_"&amp;_xlfn.XLOOKUP(AT$2,WatchbillMONTHLY!$A$54:$U$54,OFFSET(WatchbillMONTHLY!$A$54:$U$54,1,2))),INDIRECT("_"&amp;_xlfn.XLOOKUP(AT$2,WatchbillMONTHLY!$A$54:$U$54,OFFSET(WatchbillMONTHLY!$A$54:$U$54,1,2))))=$A109,_xlfn.XLOOKUP(AT$2,WatchbillMONTHLY!$A$54:$U$54,OFFSET(WatchbillMONTHLY!$A$54:$U$54,1,2)),FALSE),TRUE,FALSE)),
IF(_xlfn.XLOOKUP(AT$2,WatchbillMONTHLY!$A$71:$U$71,OFFSET(WatchbillMONTHLY!$A$71:$U$71,1,2))=IF(_xlfn.XLOOKUP($A109,INDIRECT("_"&amp;_xlfn.XLOOKUP(AT$2,WatchbillMONTHLY!$A$71:$U$71,OFFSET(WatchbillMONTHLY!$A$71:$U$71,1,2))),INDIRECT("_"&amp;_xlfn.XLOOKUP(AT$2,WatchbillMONTHLY!$A$71:$U$71,OFFSET(WatchbillMONTHLY!$A$71:$U$71,1,2))))=$A109,_xlfn.XLOOKUP(AT$2,WatchbillMONTHLY!$A$71:$U$71,OFFSET(WatchbillMONTHLY!$A$71:$U$71,1,2)),FALSE),TRUE,FALSE)),
IF(_xlfn.XLOOKUP(AT$2,WatchbillMONTHLY!$A$88:$U$88,OFFSET(WatchbillMONTHLY!$A$88:$U$88,1,2))=IF(_xlfn.XLOOKUP($A109,INDIRECT("_"&amp;_xlfn.XLOOKUP(AT$2,WatchbillMONTHLY!$A$88:$U$88,OFFSET(WatchbillMONTHLY!$A$88:$U$88,1,2))),INDIRECT("_"&amp;_xlfn.XLOOKUP(AT$2,WatchbillMONTHLY!$A$88:$U$88,OFFSET(WatchbillMONTHLY!$A$88:$U$88,1,2))))=$A109,_xlfn.XLOOKUP(AT$2,WatchbillMONTHLY!$A$88:$U$88,OFFSET(WatchbillMONTHLY!$A$88:$U$88,1,2)),FALSE),TRUE,FALSE)),
FALSE),FALSE)</f>
        <v>0</v>
      </c>
      <c r="AU109" s="209" t="b" cm="1">
        <f t="array" aca="1" ref="AU109" ca="1">IF(AND($A109 &gt; 0, N109 &gt; 0,AU$2&lt;MiscFormulas!$A$5+1),
_xlfn.IFNA(
_xlfn.IFNA(
_xlfn.IFNA(
_xlfn.IFNA(
_xlfn.IFNA(
_xlfn.IFNA(
IF(_xlfn.XLOOKUP(AU$2,WatchbillMONTHLY!$A$3:$U$3,OFFSET(WatchbillMONTHLY!$A$3:$U$3,1,2))=IF(_xlfn.XLOOKUP($A109,INDIRECT("_"&amp;_xlfn.XLOOKUP(AU$2,WatchbillMONTHLY!$A$3:$U$3,OFFSET(WatchbillMONTHLY!$A$3:$U$3,1,2))),INDIRECT("_"&amp;_xlfn.XLOOKUP(AU$2,WatchbillMONTHLY!$A$3:$U$3,OFFSET(WatchbillMONTHLY!$A$3:$U$3,1,2))))=$A109,_xlfn.XLOOKUP(AU$2,WatchbillMONTHLY!$A$3:$U$3,OFFSET(WatchbillMONTHLY!$A$3:$U$3,1,2)),FALSE),TRUE,FALSE),
IF(_xlfn.XLOOKUP(AU$2,WatchbillMONTHLY!$A$20:$U$20,OFFSET(WatchbillMONTHLY!$A$20:$U$20,1,2))=IF(_xlfn.XLOOKUP($A109,INDIRECT("_"&amp;_xlfn.XLOOKUP(AU$2,WatchbillMONTHLY!$A$20:$U$20,OFFSET(WatchbillMONTHLY!$A$20:$U$20,1,2))),INDIRECT("_"&amp;_xlfn.XLOOKUP(AU$2,WatchbillMONTHLY!$A$20:$U$20,OFFSET(WatchbillMONTHLY!$A$20:$U$20,1,2))))=$A109,_xlfn.XLOOKUP(AU$2,WatchbillMONTHLY!$A$20:$U$20,OFFSET(WatchbillMONTHLY!$A$20:$U$20,1,2)),FALSE),TRUE,FALSE)),
IF(_xlfn.XLOOKUP(AU$2,WatchbillMONTHLY!$A$37:$U$37,OFFSET(WatchbillMONTHLY!$A$37:$U$37,1,2))=IF(_xlfn.XLOOKUP($A109,INDIRECT("_"&amp;_xlfn.XLOOKUP(AU$2,WatchbillMONTHLY!$A$37:$U$37,OFFSET(WatchbillMONTHLY!$A$37:$U$37,1,2))),INDIRECT("_"&amp;_xlfn.XLOOKUP(AU$2,WatchbillMONTHLY!$A$37:$U$37,OFFSET(WatchbillMONTHLY!$A$37:$U$37,1,2))))=$A109,_xlfn.XLOOKUP(AU$2,WatchbillMONTHLY!$A$37:$U$37,OFFSET(WatchbillMONTHLY!$A$37:$U$37,1,2)),FALSE),TRUE,FALSE)),
IF(_xlfn.XLOOKUP(AU$2,WatchbillMONTHLY!$A$54:$U$54,OFFSET(WatchbillMONTHLY!$A$54:$U$54,1,2))=IF(_xlfn.XLOOKUP($A109,INDIRECT("_"&amp;_xlfn.XLOOKUP(AU$2,WatchbillMONTHLY!$A$54:$U$54,OFFSET(WatchbillMONTHLY!$A$54:$U$54,1,2))),INDIRECT("_"&amp;_xlfn.XLOOKUP(AU$2,WatchbillMONTHLY!$A$54:$U$54,OFFSET(WatchbillMONTHLY!$A$54:$U$54,1,2))))=$A109,_xlfn.XLOOKUP(AU$2,WatchbillMONTHLY!$A$54:$U$54,OFFSET(WatchbillMONTHLY!$A$54:$U$54,1,2)),FALSE),TRUE,FALSE)),
IF(_xlfn.XLOOKUP(AU$2,WatchbillMONTHLY!$A$71:$U$71,OFFSET(WatchbillMONTHLY!$A$71:$U$71,1,2))=IF(_xlfn.XLOOKUP($A109,INDIRECT("_"&amp;_xlfn.XLOOKUP(AU$2,WatchbillMONTHLY!$A$71:$U$71,OFFSET(WatchbillMONTHLY!$A$71:$U$71,1,2))),INDIRECT("_"&amp;_xlfn.XLOOKUP(AU$2,WatchbillMONTHLY!$A$71:$U$71,OFFSET(WatchbillMONTHLY!$A$71:$U$71,1,2))))=$A109,_xlfn.XLOOKUP(AU$2,WatchbillMONTHLY!$A$71:$U$71,OFFSET(WatchbillMONTHLY!$A$71:$U$71,1,2)),FALSE),TRUE,FALSE)),
IF(_xlfn.XLOOKUP(AU$2,WatchbillMONTHLY!$A$88:$U$88,OFFSET(WatchbillMONTHLY!$A$88:$U$88,1,2))=IF(_xlfn.XLOOKUP($A109,INDIRECT("_"&amp;_xlfn.XLOOKUP(AU$2,WatchbillMONTHLY!$A$88:$U$88,OFFSET(WatchbillMONTHLY!$A$88:$U$88,1,2))),INDIRECT("_"&amp;_xlfn.XLOOKUP(AU$2,WatchbillMONTHLY!$A$88:$U$88,OFFSET(WatchbillMONTHLY!$A$88:$U$88,1,2))))=$A109,_xlfn.XLOOKUP(AU$2,WatchbillMONTHLY!$A$88:$U$88,OFFSET(WatchbillMONTHLY!$A$88:$U$88,1,2)),FALSE),TRUE,FALSE)),
FALSE),FALSE)</f>
        <v>0</v>
      </c>
      <c r="AV109" s="209" t="b" cm="1">
        <f t="array" aca="1" ref="AV109" ca="1">IF(AND($A109 &gt; 0, O109 &gt; 0,AV$2&lt;MiscFormulas!$A$5+1),
_xlfn.IFNA(
_xlfn.IFNA(
_xlfn.IFNA(
_xlfn.IFNA(
_xlfn.IFNA(
_xlfn.IFNA(
IF(_xlfn.XLOOKUP(AV$2,WatchbillMONTHLY!$A$3:$U$3,OFFSET(WatchbillMONTHLY!$A$3:$U$3,1,2))=IF(_xlfn.XLOOKUP($A109,INDIRECT("_"&amp;_xlfn.XLOOKUP(AV$2,WatchbillMONTHLY!$A$3:$U$3,OFFSET(WatchbillMONTHLY!$A$3:$U$3,1,2))),INDIRECT("_"&amp;_xlfn.XLOOKUP(AV$2,WatchbillMONTHLY!$A$3:$U$3,OFFSET(WatchbillMONTHLY!$A$3:$U$3,1,2))))=$A109,_xlfn.XLOOKUP(AV$2,WatchbillMONTHLY!$A$3:$U$3,OFFSET(WatchbillMONTHLY!$A$3:$U$3,1,2)),FALSE),TRUE,FALSE),
IF(_xlfn.XLOOKUP(AV$2,WatchbillMONTHLY!$A$20:$U$20,OFFSET(WatchbillMONTHLY!$A$20:$U$20,1,2))=IF(_xlfn.XLOOKUP($A109,INDIRECT("_"&amp;_xlfn.XLOOKUP(AV$2,WatchbillMONTHLY!$A$20:$U$20,OFFSET(WatchbillMONTHLY!$A$20:$U$20,1,2))),INDIRECT("_"&amp;_xlfn.XLOOKUP(AV$2,WatchbillMONTHLY!$A$20:$U$20,OFFSET(WatchbillMONTHLY!$A$20:$U$20,1,2))))=$A109,_xlfn.XLOOKUP(AV$2,WatchbillMONTHLY!$A$20:$U$20,OFFSET(WatchbillMONTHLY!$A$20:$U$20,1,2)),FALSE),TRUE,FALSE)),
IF(_xlfn.XLOOKUP(AV$2,WatchbillMONTHLY!$A$37:$U$37,OFFSET(WatchbillMONTHLY!$A$37:$U$37,1,2))=IF(_xlfn.XLOOKUP($A109,INDIRECT("_"&amp;_xlfn.XLOOKUP(AV$2,WatchbillMONTHLY!$A$37:$U$37,OFFSET(WatchbillMONTHLY!$A$37:$U$37,1,2))),INDIRECT("_"&amp;_xlfn.XLOOKUP(AV$2,WatchbillMONTHLY!$A$37:$U$37,OFFSET(WatchbillMONTHLY!$A$37:$U$37,1,2))))=$A109,_xlfn.XLOOKUP(AV$2,WatchbillMONTHLY!$A$37:$U$37,OFFSET(WatchbillMONTHLY!$A$37:$U$37,1,2)),FALSE),TRUE,FALSE)),
IF(_xlfn.XLOOKUP(AV$2,WatchbillMONTHLY!$A$54:$U$54,OFFSET(WatchbillMONTHLY!$A$54:$U$54,1,2))=IF(_xlfn.XLOOKUP($A109,INDIRECT("_"&amp;_xlfn.XLOOKUP(AV$2,WatchbillMONTHLY!$A$54:$U$54,OFFSET(WatchbillMONTHLY!$A$54:$U$54,1,2))),INDIRECT("_"&amp;_xlfn.XLOOKUP(AV$2,WatchbillMONTHLY!$A$54:$U$54,OFFSET(WatchbillMONTHLY!$A$54:$U$54,1,2))))=$A109,_xlfn.XLOOKUP(AV$2,WatchbillMONTHLY!$A$54:$U$54,OFFSET(WatchbillMONTHLY!$A$54:$U$54,1,2)),FALSE),TRUE,FALSE)),
IF(_xlfn.XLOOKUP(AV$2,WatchbillMONTHLY!$A$71:$U$71,OFFSET(WatchbillMONTHLY!$A$71:$U$71,1,2))=IF(_xlfn.XLOOKUP($A109,INDIRECT("_"&amp;_xlfn.XLOOKUP(AV$2,WatchbillMONTHLY!$A$71:$U$71,OFFSET(WatchbillMONTHLY!$A$71:$U$71,1,2))),INDIRECT("_"&amp;_xlfn.XLOOKUP(AV$2,WatchbillMONTHLY!$A$71:$U$71,OFFSET(WatchbillMONTHLY!$A$71:$U$71,1,2))))=$A109,_xlfn.XLOOKUP(AV$2,WatchbillMONTHLY!$A$71:$U$71,OFFSET(WatchbillMONTHLY!$A$71:$U$71,1,2)),FALSE),TRUE,FALSE)),
IF(_xlfn.XLOOKUP(AV$2,WatchbillMONTHLY!$A$88:$U$88,OFFSET(WatchbillMONTHLY!$A$88:$U$88,1,2))=IF(_xlfn.XLOOKUP($A109,INDIRECT("_"&amp;_xlfn.XLOOKUP(AV$2,WatchbillMONTHLY!$A$88:$U$88,OFFSET(WatchbillMONTHLY!$A$88:$U$88,1,2))),INDIRECT("_"&amp;_xlfn.XLOOKUP(AV$2,WatchbillMONTHLY!$A$88:$U$88,OFFSET(WatchbillMONTHLY!$A$88:$U$88,1,2))))=$A109,_xlfn.XLOOKUP(AV$2,WatchbillMONTHLY!$A$88:$U$88,OFFSET(WatchbillMONTHLY!$A$88:$U$88,1,2)),FALSE),TRUE,FALSE)),
FALSE),FALSE)</f>
        <v>0</v>
      </c>
      <c r="AW109" s="209" t="b" cm="1">
        <f t="array" aca="1" ref="AW109" ca="1">IF(AND($A109 &gt; 0, P109 &gt; 0,AW$2&lt;MiscFormulas!$A$5+1),
_xlfn.IFNA(
_xlfn.IFNA(
_xlfn.IFNA(
_xlfn.IFNA(
_xlfn.IFNA(
_xlfn.IFNA(
IF(_xlfn.XLOOKUP(AW$2,WatchbillMONTHLY!$A$3:$U$3,OFFSET(WatchbillMONTHLY!$A$3:$U$3,1,2))=IF(_xlfn.XLOOKUP($A109,INDIRECT("_"&amp;_xlfn.XLOOKUP(AW$2,WatchbillMONTHLY!$A$3:$U$3,OFFSET(WatchbillMONTHLY!$A$3:$U$3,1,2))),INDIRECT("_"&amp;_xlfn.XLOOKUP(AW$2,WatchbillMONTHLY!$A$3:$U$3,OFFSET(WatchbillMONTHLY!$A$3:$U$3,1,2))))=$A109,_xlfn.XLOOKUP(AW$2,WatchbillMONTHLY!$A$3:$U$3,OFFSET(WatchbillMONTHLY!$A$3:$U$3,1,2)),FALSE),TRUE,FALSE),
IF(_xlfn.XLOOKUP(AW$2,WatchbillMONTHLY!$A$20:$U$20,OFFSET(WatchbillMONTHLY!$A$20:$U$20,1,2))=IF(_xlfn.XLOOKUP($A109,INDIRECT("_"&amp;_xlfn.XLOOKUP(AW$2,WatchbillMONTHLY!$A$20:$U$20,OFFSET(WatchbillMONTHLY!$A$20:$U$20,1,2))),INDIRECT("_"&amp;_xlfn.XLOOKUP(AW$2,WatchbillMONTHLY!$A$20:$U$20,OFFSET(WatchbillMONTHLY!$A$20:$U$20,1,2))))=$A109,_xlfn.XLOOKUP(AW$2,WatchbillMONTHLY!$A$20:$U$20,OFFSET(WatchbillMONTHLY!$A$20:$U$20,1,2)),FALSE),TRUE,FALSE)),
IF(_xlfn.XLOOKUP(AW$2,WatchbillMONTHLY!$A$37:$U$37,OFFSET(WatchbillMONTHLY!$A$37:$U$37,1,2))=IF(_xlfn.XLOOKUP($A109,INDIRECT("_"&amp;_xlfn.XLOOKUP(AW$2,WatchbillMONTHLY!$A$37:$U$37,OFFSET(WatchbillMONTHLY!$A$37:$U$37,1,2))),INDIRECT("_"&amp;_xlfn.XLOOKUP(AW$2,WatchbillMONTHLY!$A$37:$U$37,OFFSET(WatchbillMONTHLY!$A$37:$U$37,1,2))))=$A109,_xlfn.XLOOKUP(AW$2,WatchbillMONTHLY!$A$37:$U$37,OFFSET(WatchbillMONTHLY!$A$37:$U$37,1,2)),FALSE),TRUE,FALSE)),
IF(_xlfn.XLOOKUP(AW$2,WatchbillMONTHLY!$A$54:$U$54,OFFSET(WatchbillMONTHLY!$A$54:$U$54,1,2))=IF(_xlfn.XLOOKUP($A109,INDIRECT("_"&amp;_xlfn.XLOOKUP(AW$2,WatchbillMONTHLY!$A$54:$U$54,OFFSET(WatchbillMONTHLY!$A$54:$U$54,1,2))),INDIRECT("_"&amp;_xlfn.XLOOKUP(AW$2,WatchbillMONTHLY!$A$54:$U$54,OFFSET(WatchbillMONTHLY!$A$54:$U$54,1,2))))=$A109,_xlfn.XLOOKUP(AW$2,WatchbillMONTHLY!$A$54:$U$54,OFFSET(WatchbillMONTHLY!$A$54:$U$54,1,2)),FALSE),TRUE,FALSE)),
IF(_xlfn.XLOOKUP(AW$2,WatchbillMONTHLY!$A$71:$U$71,OFFSET(WatchbillMONTHLY!$A$71:$U$71,1,2))=IF(_xlfn.XLOOKUP($A109,INDIRECT("_"&amp;_xlfn.XLOOKUP(AW$2,WatchbillMONTHLY!$A$71:$U$71,OFFSET(WatchbillMONTHLY!$A$71:$U$71,1,2))),INDIRECT("_"&amp;_xlfn.XLOOKUP(AW$2,WatchbillMONTHLY!$A$71:$U$71,OFFSET(WatchbillMONTHLY!$A$71:$U$71,1,2))))=$A109,_xlfn.XLOOKUP(AW$2,WatchbillMONTHLY!$A$71:$U$71,OFFSET(WatchbillMONTHLY!$A$71:$U$71,1,2)),FALSE),TRUE,FALSE)),
IF(_xlfn.XLOOKUP(AW$2,WatchbillMONTHLY!$A$88:$U$88,OFFSET(WatchbillMONTHLY!$A$88:$U$88,1,2))=IF(_xlfn.XLOOKUP($A109,INDIRECT("_"&amp;_xlfn.XLOOKUP(AW$2,WatchbillMONTHLY!$A$88:$U$88,OFFSET(WatchbillMONTHLY!$A$88:$U$88,1,2))),INDIRECT("_"&amp;_xlfn.XLOOKUP(AW$2,WatchbillMONTHLY!$A$88:$U$88,OFFSET(WatchbillMONTHLY!$A$88:$U$88,1,2))))=$A109,_xlfn.XLOOKUP(AW$2,WatchbillMONTHLY!$A$88:$U$88,OFFSET(WatchbillMONTHLY!$A$88:$U$88,1,2)),FALSE),TRUE,FALSE)),
FALSE),FALSE)</f>
        <v>0</v>
      </c>
      <c r="AX109" s="209" t="b" cm="1">
        <f t="array" aca="1" ref="AX109" ca="1">IF(AND($A109 &gt; 0, Q109 &gt; 0,AX$2&lt;MiscFormulas!$A$5+1),
_xlfn.IFNA(
_xlfn.IFNA(
_xlfn.IFNA(
_xlfn.IFNA(
_xlfn.IFNA(
_xlfn.IFNA(
IF(_xlfn.XLOOKUP(AX$2,WatchbillMONTHLY!$A$3:$U$3,OFFSET(WatchbillMONTHLY!$A$3:$U$3,1,2))=IF(_xlfn.XLOOKUP($A109,INDIRECT("_"&amp;_xlfn.XLOOKUP(AX$2,WatchbillMONTHLY!$A$3:$U$3,OFFSET(WatchbillMONTHLY!$A$3:$U$3,1,2))),INDIRECT("_"&amp;_xlfn.XLOOKUP(AX$2,WatchbillMONTHLY!$A$3:$U$3,OFFSET(WatchbillMONTHLY!$A$3:$U$3,1,2))))=$A109,_xlfn.XLOOKUP(AX$2,WatchbillMONTHLY!$A$3:$U$3,OFFSET(WatchbillMONTHLY!$A$3:$U$3,1,2)),FALSE),TRUE,FALSE),
IF(_xlfn.XLOOKUP(AX$2,WatchbillMONTHLY!$A$20:$U$20,OFFSET(WatchbillMONTHLY!$A$20:$U$20,1,2))=IF(_xlfn.XLOOKUP($A109,INDIRECT("_"&amp;_xlfn.XLOOKUP(AX$2,WatchbillMONTHLY!$A$20:$U$20,OFFSET(WatchbillMONTHLY!$A$20:$U$20,1,2))),INDIRECT("_"&amp;_xlfn.XLOOKUP(AX$2,WatchbillMONTHLY!$A$20:$U$20,OFFSET(WatchbillMONTHLY!$A$20:$U$20,1,2))))=$A109,_xlfn.XLOOKUP(AX$2,WatchbillMONTHLY!$A$20:$U$20,OFFSET(WatchbillMONTHLY!$A$20:$U$20,1,2)),FALSE),TRUE,FALSE)),
IF(_xlfn.XLOOKUP(AX$2,WatchbillMONTHLY!$A$37:$U$37,OFFSET(WatchbillMONTHLY!$A$37:$U$37,1,2))=IF(_xlfn.XLOOKUP($A109,INDIRECT("_"&amp;_xlfn.XLOOKUP(AX$2,WatchbillMONTHLY!$A$37:$U$37,OFFSET(WatchbillMONTHLY!$A$37:$U$37,1,2))),INDIRECT("_"&amp;_xlfn.XLOOKUP(AX$2,WatchbillMONTHLY!$A$37:$U$37,OFFSET(WatchbillMONTHLY!$A$37:$U$37,1,2))))=$A109,_xlfn.XLOOKUP(AX$2,WatchbillMONTHLY!$A$37:$U$37,OFFSET(WatchbillMONTHLY!$A$37:$U$37,1,2)),FALSE),TRUE,FALSE)),
IF(_xlfn.XLOOKUP(AX$2,WatchbillMONTHLY!$A$54:$U$54,OFFSET(WatchbillMONTHLY!$A$54:$U$54,1,2))=IF(_xlfn.XLOOKUP($A109,INDIRECT("_"&amp;_xlfn.XLOOKUP(AX$2,WatchbillMONTHLY!$A$54:$U$54,OFFSET(WatchbillMONTHLY!$A$54:$U$54,1,2))),INDIRECT("_"&amp;_xlfn.XLOOKUP(AX$2,WatchbillMONTHLY!$A$54:$U$54,OFFSET(WatchbillMONTHLY!$A$54:$U$54,1,2))))=$A109,_xlfn.XLOOKUP(AX$2,WatchbillMONTHLY!$A$54:$U$54,OFFSET(WatchbillMONTHLY!$A$54:$U$54,1,2)),FALSE),TRUE,FALSE)),
IF(_xlfn.XLOOKUP(AX$2,WatchbillMONTHLY!$A$71:$U$71,OFFSET(WatchbillMONTHLY!$A$71:$U$71,1,2))=IF(_xlfn.XLOOKUP($A109,INDIRECT("_"&amp;_xlfn.XLOOKUP(AX$2,WatchbillMONTHLY!$A$71:$U$71,OFFSET(WatchbillMONTHLY!$A$71:$U$71,1,2))),INDIRECT("_"&amp;_xlfn.XLOOKUP(AX$2,WatchbillMONTHLY!$A$71:$U$71,OFFSET(WatchbillMONTHLY!$A$71:$U$71,1,2))))=$A109,_xlfn.XLOOKUP(AX$2,WatchbillMONTHLY!$A$71:$U$71,OFFSET(WatchbillMONTHLY!$A$71:$U$71,1,2)),FALSE),TRUE,FALSE)),
IF(_xlfn.XLOOKUP(AX$2,WatchbillMONTHLY!$A$88:$U$88,OFFSET(WatchbillMONTHLY!$A$88:$U$88,1,2))=IF(_xlfn.XLOOKUP($A109,INDIRECT("_"&amp;_xlfn.XLOOKUP(AX$2,WatchbillMONTHLY!$A$88:$U$88,OFFSET(WatchbillMONTHLY!$A$88:$U$88,1,2))),INDIRECT("_"&amp;_xlfn.XLOOKUP(AX$2,WatchbillMONTHLY!$A$88:$U$88,OFFSET(WatchbillMONTHLY!$A$88:$U$88,1,2))))=$A109,_xlfn.XLOOKUP(AX$2,WatchbillMONTHLY!$A$88:$U$88,OFFSET(WatchbillMONTHLY!$A$88:$U$88,1,2)),FALSE),TRUE,FALSE)),
FALSE),FALSE)</f>
        <v>0</v>
      </c>
      <c r="AY109" s="209" t="b" cm="1">
        <f t="array" aca="1" ref="AY109" ca="1">IF(AND($A109 &gt; 0, R109 &gt; 0,AY$2&lt;MiscFormulas!$A$5+1),
_xlfn.IFNA(
_xlfn.IFNA(
_xlfn.IFNA(
_xlfn.IFNA(
_xlfn.IFNA(
_xlfn.IFNA(
IF(_xlfn.XLOOKUP(AY$2,WatchbillMONTHLY!$A$3:$U$3,OFFSET(WatchbillMONTHLY!$A$3:$U$3,1,2))=IF(_xlfn.XLOOKUP($A109,INDIRECT("_"&amp;_xlfn.XLOOKUP(AY$2,WatchbillMONTHLY!$A$3:$U$3,OFFSET(WatchbillMONTHLY!$A$3:$U$3,1,2))),INDIRECT("_"&amp;_xlfn.XLOOKUP(AY$2,WatchbillMONTHLY!$A$3:$U$3,OFFSET(WatchbillMONTHLY!$A$3:$U$3,1,2))))=$A109,_xlfn.XLOOKUP(AY$2,WatchbillMONTHLY!$A$3:$U$3,OFFSET(WatchbillMONTHLY!$A$3:$U$3,1,2)),FALSE),TRUE,FALSE),
IF(_xlfn.XLOOKUP(AY$2,WatchbillMONTHLY!$A$20:$U$20,OFFSET(WatchbillMONTHLY!$A$20:$U$20,1,2))=IF(_xlfn.XLOOKUP($A109,INDIRECT("_"&amp;_xlfn.XLOOKUP(AY$2,WatchbillMONTHLY!$A$20:$U$20,OFFSET(WatchbillMONTHLY!$A$20:$U$20,1,2))),INDIRECT("_"&amp;_xlfn.XLOOKUP(AY$2,WatchbillMONTHLY!$A$20:$U$20,OFFSET(WatchbillMONTHLY!$A$20:$U$20,1,2))))=$A109,_xlfn.XLOOKUP(AY$2,WatchbillMONTHLY!$A$20:$U$20,OFFSET(WatchbillMONTHLY!$A$20:$U$20,1,2)),FALSE),TRUE,FALSE)),
IF(_xlfn.XLOOKUP(AY$2,WatchbillMONTHLY!$A$37:$U$37,OFFSET(WatchbillMONTHLY!$A$37:$U$37,1,2))=IF(_xlfn.XLOOKUP($A109,INDIRECT("_"&amp;_xlfn.XLOOKUP(AY$2,WatchbillMONTHLY!$A$37:$U$37,OFFSET(WatchbillMONTHLY!$A$37:$U$37,1,2))),INDIRECT("_"&amp;_xlfn.XLOOKUP(AY$2,WatchbillMONTHLY!$A$37:$U$37,OFFSET(WatchbillMONTHLY!$A$37:$U$37,1,2))))=$A109,_xlfn.XLOOKUP(AY$2,WatchbillMONTHLY!$A$37:$U$37,OFFSET(WatchbillMONTHLY!$A$37:$U$37,1,2)),FALSE),TRUE,FALSE)),
IF(_xlfn.XLOOKUP(AY$2,WatchbillMONTHLY!$A$54:$U$54,OFFSET(WatchbillMONTHLY!$A$54:$U$54,1,2))=IF(_xlfn.XLOOKUP($A109,INDIRECT("_"&amp;_xlfn.XLOOKUP(AY$2,WatchbillMONTHLY!$A$54:$U$54,OFFSET(WatchbillMONTHLY!$A$54:$U$54,1,2))),INDIRECT("_"&amp;_xlfn.XLOOKUP(AY$2,WatchbillMONTHLY!$A$54:$U$54,OFFSET(WatchbillMONTHLY!$A$54:$U$54,1,2))))=$A109,_xlfn.XLOOKUP(AY$2,WatchbillMONTHLY!$A$54:$U$54,OFFSET(WatchbillMONTHLY!$A$54:$U$54,1,2)),FALSE),TRUE,FALSE)),
IF(_xlfn.XLOOKUP(AY$2,WatchbillMONTHLY!$A$71:$U$71,OFFSET(WatchbillMONTHLY!$A$71:$U$71,1,2))=IF(_xlfn.XLOOKUP($A109,INDIRECT("_"&amp;_xlfn.XLOOKUP(AY$2,WatchbillMONTHLY!$A$71:$U$71,OFFSET(WatchbillMONTHLY!$A$71:$U$71,1,2))),INDIRECT("_"&amp;_xlfn.XLOOKUP(AY$2,WatchbillMONTHLY!$A$71:$U$71,OFFSET(WatchbillMONTHLY!$A$71:$U$71,1,2))))=$A109,_xlfn.XLOOKUP(AY$2,WatchbillMONTHLY!$A$71:$U$71,OFFSET(WatchbillMONTHLY!$A$71:$U$71,1,2)),FALSE),TRUE,FALSE)),
IF(_xlfn.XLOOKUP(AY$2,WatchbillMONTHLY!$A$88:$U$88,OFFSET(WatchbillMONTHLY!$A$88:$U$88,1,2))=IF(_xlfn.XLOOKUP($A109,INDIRECT("_"&amp;_xlfn.XLOOKUP(AY$2,WatchbillMONTHLY!$A$88:$U$88,OFFSET(WatchbillMONTHLY!$A$88:$U$88,1,2))),INDIRECT("_"&amp;_xlfn.XLOOKUP(AY$2,WatchbillMONTHLY!$A$88:$U$88,OFFSET(WatchbillMONTHLY!$A$88:$U$88,1,2))))=$A109,_xlfn.XLOOKUP(AY$2,WatchbillMONTHLY!$A$88:$U$88,OFFSET(WatchbillMONTHLY!$A$88:$U$88,1,2)),FALSE),TRUE,FALSE)),
FALSE),FALSE)</f>
        <v>0</v>
      </c>
      <c r="AZ109" s="209" t="b" cm="1">
        <f t="array" aca="1" ref="AZ109" ca="1">IF(AND($A109 &gt; 0, S109 &gt; 0,AZ$2&lt;MiscFormulas!$A$5+1),
_xlfn.IFNA(
_xlfn.IFNA(
_xlfn.IFNA(
_xlfn.IFNA(
_xlfn.IFNA(
_xlfn.IFNA(
IF(_xlfn.XLOOKUP(AZ$2,WatchbillMONTHLY!$A$3:$U$3,OFFSET(WatchbillMONTHLY!$A$3:$U$3,1,2))=IF(_xlfn.XLOOKUP($A109,INDIRECT("_"&amp;_xlfn.XLOOKUP(AZ$2,WatchbillMONTHLY!$A$3:$U$3,OFFSET(WatchbillMONTHLY!$A$3:$U$3,1,2))),INDIRECT("_"&amp;_xlfn.XLOOKUP(AZ$2,WatchbillMONTHLY!$A$3:$U$3,OFFSET(WatchbillMONTHLY!$A$3:$U$3,1,2))))=$A109,_xlfn.XLOOKUP(AZ$2,WatchbillMONTHLY!$A$3:$U$3,OFFSET(WatchbillMONTHLY!$A$3:$U$3,1,2)),FALSE),TRUE,FALSE),
IF(_xlfn.XLOOKUP(AZ$2,WatchbillMONTHLY!$A$20:$U$20,OFFSET(WatchbillMONTHLY!$A$20:$U$20,1,2))=IF(_xlfn.XLOOKUP($A109,INDIRECT("_"&amp;_xlfn.XLOOKUP(AZ$2,WatchbillMONTHLY!$A$20:$U$20,OFFSET(WatchbillMONTHLY!$A$20:$U$20,1,2))),INDIRECT("_"&amp;_xlfn.XLOOKUP(AZ$2,WatchbillMONTHLY!$A$20:$U$20,OFFSET(WatchbillMONTHLY!$A$20:$U$20,1,2))))=$A109,_xlfn.XLOOKUP(AZ$2,WatchbillMONTHLY!$A$20:$U$20,OFFSET(WatchbillMONTHLY!$A$20:$U$20,1,2)),FALSE),TRUE,FALSE)),
IF(_xlfn.XLOOKUP(AZ$2,WatchbillMONTHLY!$A$37:$U$37,OFFSET(WatchbillMONTHLY!$A$37:$U$37,1,2))=IF(_xlfn.XLOOKUP($A109,INDIRECT("_"&amp;_xlfn.XLOOKUP(AZ$2,WatchbillMONTHLY!$A$37:$U$37,OFFSET(WatchbillMONTHLY!$A$37:$U$37,1,2))),INDIRECT("_"&amp;_xlfn.XLOOKUP(AZ$2,WatchbillMONTHLY!$A$37:$U$37,OFFSET(WatchbillMONTHLY!$A$37:$U$37,1,2))))=$A109,_xlfn.XLOOKUP(AZ$2,WatchbillMONTHLY!$A$37:$U$37,OFFSET(WatchbillMONTHLY!$A$37:$U$37,1,2)),FALSE),TRUE,FALSE)),
IF(_xlfn.XLOOKUP(AZ$2,WatchbillMONTHLY!$A$54:$U$54,OFFSET(WatchbillMONTHLY!$A$54:$U$54,1,2))=IF(_xlfn.XLOOKUP($A109,INDIRECT("_"&amp;_xlfn.XLOOKUP(AZ$2,WatchbillMONTHLY!$A$54:$U$54,OFFSET(WatchbillMONTHLY!$A$54:$U$54,1,2))),INDIRECT("_"&amp;_xlfn.XLOOKUP(AZ$2,WatchbillMONTHLY!$A$54:$U$54,OFFSET(WatchbillMONTHLY!$A$54:$U$54,1,2))))=$A109,_xlfn.XLOOKUP(AZ$2,WatchbillMONTHLY!$A$54:$U$54,OFFSET(WatchbillMONTHLY!$A$54:$U$54,1,2)),FALSE),TRUE,FALSE)),
IF(_xlfn.XLOOKUP(AZ$2,WatchbillMONTHLY!$A$71:$U$71,OFFSET(WatchbillMONTHLY!$A$71:$U$71,1,2))=IF(_xlfn.XLOOKUP($A109,INDIRECT("_"&amp;_xlfn.XLOOKUP(AZ$2,WatchbillMONTHLY!$A$71:$U$71,OFFSET(WatchbillMONTHLY!$A$71:$U$71,1,2))),INDIRECT("_"&amp;_xlfn.XLOOKUP(AZ$2,WatchbillMONTHLY!$A$71:$U$71,OFFSET(WatchbillMONTHLY!$A$71:$U$71,1,2))))=$A109,_xlfn.XLOOKUP(AZ$2,WatchbillMONTHLY!$A$71:$U$71,OFFSET(WatchbillMONTHLY!$A$71:$U$71,1,2)),FALSE),TRUE,FALSE)),
IF(_xlfn.XLOOKUP(AZ$2,WatchbillMONTHLY!$A$88:$U$88,OFFSET(WatchbillMONTHLY!$A$88:$U$88,1,2))=IF(_xlfn.XLOOKUP($A109,INDIRECT("_"&amp;_xlfn.XLOOKUP(AZ$2,WatchbillMONTHLY!$A$88:$U$88,OFFSET(WatchbillMONTHLY!$A$88:$U$88,1,2))),INDIRECT("_"&amp;_xlfn.XLOOKUP(AZ$2,WatchbillMONTHLY!$A$88:$U$88,OFFSET(WatchbillMONTHLY!$A$88:$U$88,1,2))))=$A109,_xlfn.XLOOKUP(AZ$2,WatchbillMONTHLY!$A$88:$U$88,OFFSET(WatchbillMONTHLY!$A$88:$U$88,1,2)),FALSE),TRUE,FALSE)),
FALSE),FALSE)</f>
        <v>0</v>
      </c>
      <c r="BA109" s="209" t="b" cm="1">
        <f t="array" aca="1" ref="BA109" ca="1">IF(AND($A109 &gt; 0, T109 &gt; 0,BA$2&lt;MiscFormulas!$A$5+1),
_xlfn.IFNA(
_xlfn.IFNA(
_xlfn.IFNA(
_xlfn.IFNA(
_xlfn.IFNA(
_xlfn.IFNA(
IF(_xlfn.XLOOKUP(BA$2,WatchbillMONTHLY!$A$3:$U$3,OFFSET(WatchbillMONTHLY!$A$3:$U$3,1,2))=IF(_xlfn.XLOOKUP($A109,INDIRECT("_"&amp;_xlfn.XLOOKUP(BA$2,WatchbillMONTHLY!$A$3:$U$3,OFFSET(WatchbillMONTHLY!$A$3:$U$3,1,2))),INDIRECT("_"&amp;_xlfn.XLOOKUP(BA$2,WatchbillMONTHLY!$A$3:$U$3,OFFSET(WatchbillMONTHLY!$A$3:$U$3,1,2))))=$A109,_xlfn.XLOOKUP(BA$2,WatchbillMONTHLY!$A$3:$U$3,OFFSET(WatchbillMONTHLY!$A$3:$U$3,1,2)),FALSE),TRUE,FALSE),
IF(_xlfn.XLOOKUP(BA$2,WatchbillMONTHLY!$A$20:$U$20,OFFSET(WatchbillMONTHLY!$A$20:$U$20,1,2))=IF(_xlfn.XLOOKUP($A109,INDIRECT("_"&amp;_xlfn.XLOOKUP(BA$2,WatchbillMONTHLY!$A$20:$U$20,OFFSET(WatchbillMONTHLY!$A$20:$U$20,1,2))),INDIRECT("_"&amp;_xlfn.XLOOKUP(BA$2,WatchbillMONTHLY!$A$20:$U$20,OFFSET(WatchbillMONTHLY!$A$20:$U$20,1,2))))=$A109,_xlfn.XLOOKUP(BA$2,WatchbillMONTHLY!$A$20:$U$20,OFFSET(WatchbillMONTHLY!$A$20:$U$20,1,2)),FALSE),TRUE,FALSE)),
IF(_xlfn.XLOOKUP(BA$2,WatchbillMONTHLY!$A$37:$U$37,OFFSET(WatchbillMONTHLY!$A$37:$U$37,1,2))=IF(_xlfn.XLOOKUP($A109,INDIRECT("_"&amp;_xlfn.XLOOKUP(BA$2,WatchbillMONTHLY!$A$37:$U$37,OFFSET(WatchbillMONTHLY!$A$37:$U$37,1,2))),INDIRECT("_"&amp;_xlfn.XLOOKUP(BA$2,WatchbillMONTHLY!$A$37:$U$37,OFFSET(WatchbillMONTHLY!$A$37:$U$37,1,2))))=$A109,_xlfn.XLOOKUP(BA$2,WatchbillMONTHLY!$A$37:$U$37,OFFSET(WatchbillMONTHLY!$A$37:$U$37,1,2)),FALSE),TRUE,FALSE)),
IF(_xlfn.XLOOKUP(BA$2,WatchbillMONTHLY!$A$54:$U$54,OFFSET(WatchbillMONTHLY!$A$54:$U$54,1,2))=IF(_xlfn.XLOOKUP($A109,INDIRECT("_"&amp;_xlfn.XLOOKUP(BA$2,WatchbillMONTHLY!$A$54:$U$54,OFFSET(WatchbillMONTHLY!$A$54:$U$54,1,2))),INDIRECT("_"&amp;_xlfn.XLOOKUP(BA$2,WatchbillMONTHLY!$A$54:$U$54,OFFSET(WatchbillMONTHLY!$A$54:$U$54,1,2))))=$A109,_xlfn.XLOOKUP(BA$2,WatchbillMONTHLY!$A$54:$U$54,OFFSET(WatchbillMONTHLY!$A$54:$U$54,1,2)),FALSE),TRUE,FALSE)),
IF(_xlfn.XLOOKUP(BA$2,WatchbillMONTHLY!$A$71:$U$71,OFFSET(WatchbillMONTHLY!$A$71:$U$71,1,2))=IF(_xlfn.XLOOKUP($A109,INDIRECT("_"&amp;_xlfn.XLOOKUP(BA$2,WatchbillMONTHLY!$A$71:$U$71,OFFSET(WatchbillMONTHLY!$A$71:$U$71,1,2))),INDIRECT("_"&amp;_xlfn.XLOOKUP(BA$2,WatchbillMONTHLY!$A$71:$U$71,OFFSET(WatchbillMONTHLY!$A$71:$U$71,1,2))))=$A109,_xlfn.XLOOKUP(BA$2,WatchbillMONTHLY!$A$71:$U$71,OFFSET(WatchbillMONTHLY!$A$71:$U$71,1,2)),FALSE),TRUE,FALSE)),
IF(_xlfn.XLOOKUP(BA$2,WatchbillMONTHLY!$A$88:$U$88,OFFSET(WatchbillMONTHLY!$A$88:$U$88,1,2))=IF(_xlfn.XLOOKUP($A109,INDIRECT("_"&amp;_xlfn.XLOOKUP(BA$2,WatchbillMONTHLY!$A$88:$U$88,OFFSET(WatchbillMONTHLY!$A$88:$U$88,1,2))),INDIRECT("_"&amp;_xlfn.XLOOKUP(BA$2,WatchbillMONTHLY!$A$88:$U$88,OFFSET(WatchbillMONTHLY!$A$88:$U$88,1,2))))=$A109,_xlfn.XLOOKUP(BA$2,WatchbillMONTHLY!$A$88:$U$88,OFFSET(WatchbillMONTHLY!$A$88:$U$88,1,2)),FALSE),TRUE,FALSE)),
FALSE),FALSE)</f>
        <v>0</v>
      </c>
      <c r="BB109" s="209" t="b" cm="1">
        <f t="array" aca="1" ref="BB109" ca="1">IF(AND($A109 &gt; 0, U109 &gt; 0,BB$2&lt;MiscFormulas!$A$5+1),
_xlfn.IFNA(
_xlfn.IFNA(
_xlfn.IFNA(
_xlfn.IFNA(
_xlfn.IFNA(
_xlfn.IFNA(
IF(_xlfn.XLOOKUP(BB$2,WatchbillMONTHLY!$A$3:$U$3,OFFSET(WatchbillMONTHLY!$A$3:$U$3,1,2))=IF(_xlfn.XLOOKUP($A109,INDIRECT("_"&amp;_xlfn.XLOOKUP(BB$2,WatchbillMONTHLY!$A$3:$U$3,OFFSET(WatchbillMONTHLY!$A$3:$U$3,1,2))),INDIRECT("_"&amp;_xlfn.XLOOKUP(BB$2,WatchbillMONTHLY!$A$3:$U$3,OFFSET(WatchbillMONTHLY!$A$3:$U$3,1,2))))=$A109,_xlfn.XLOOKUP(BB$2,WatchbillMONTHLY!$A$3:$U$3,OFFSET(WatchbillMONTHLY!$A$3:$U$3,1,2)),FALSE),TRUE,FALSE),
IF(_xlfn.XLOOKUP(BB$2,WatchbillMONTHLY!$A$20:$U$20,OFFSET(WatchbillMONTHLY!$A$20:$U$20,1,2))=IF(_xlfn.XLOOKUP($A109,INDIRECT("_"&amp;_xlfn.XLOOKUP(BB$2,WatchbillMONTHLY!$A$20:$U$20,OFFSET(WatchbillMONTHLY!$A$20:$U$20,1,2))),INDIRECT("_"&amp;_xlfn.XLOOKUP(BB$2,WatchbillMONTHLY!$A$20:$U$20,OFFSET(WatchbillMONTHLY!$A$20:$U$20,1,2))))=$A109,_xlfn.XLOOKUP(BB$2,WatchbillMONTHLY!$A$20:$U$20,OFFSET(WatchbillMONTHLY!$A$20:$U$20,1,2)),FALSE),TRUE,FALSE)),
IF(_xlfn.XLOOKUP(BB$2,WatchbillMONTHLY!$A$37:$U$37,OFFSET(WatchbillMONTHLY!$A$37:$U$37,1,2))=IF(_xlfn.XLOOKUP($A109,INDIRECT("_"&amp;_xlfn.XLOOKUP(BB$2,WatchbillMONTHLY!$A$37:$U$37,OFFSET(WatchbillMONTHLY!$A$37:$U$37,1,2))),INDIRECT("_"&amp;_xlfn.XLOOKUP(BB$2,WatchbillMONTHLY!$A$37:$U$37,OFFSET(WatchbillMONTHLY!$A$37:$U$37,1,2))))=$A109,_xlfn.XLOOKUP(BB$2,WatchbillMONTHLY!$A$37:$U$37,OFFSET(WatchbillMONTHLY!$A$37:$U$37,1,2)),FALSE),TRUE,FALSE)),
IF(_xlfn.XLOOKUP(BB$2,WatchbillMONTHLY!$A$54:$U$54,OFFSET(WatchbillMONTHLY!$A$54:$U$54,1,2))=IF(_xlfn.XLOOKUP($A109,INDIRECT("_"&amp;_xlfn.XLOOKUP(BB$2,WatchbillMONTHLY!$A$54:$U$54,OFFSET(WatchbillMONTHLY!$A$54:$U$54,1,2))),INDIRECT("_"&amp;_xlfn.XLOOKUP(BB$2,WatchbillMONTHLY!$A$54:$U$54,OFFSET(WatchbillMONTHLY!$A$54:$U$54,1,2))))=$A109,_xlfn.XLOOKUP(BB$2,WatchbillMONTHLY!$A$54:$U$54,OFFSET(WatchbillMONTHLY!$A$54:$U$54,1,2)),FALSE),TRUE,FALSE)),
IF(_xlfn.XLOOKUP(BB$2,WatchbillMONTHLY!$A$71:$U$71,OFFSET(WatchbillMONTHLY!$A$71:$U$71,1,2))=IF(_xlfn.XLOOKUP($A109,INDIRECT("_"&amp;_xlfn.XLOOKUP(BB$2,WatchbillMONTHLY!$A$71:$U$71,OFFSET(WatchbillMONTHLY!$A$71:$U$71,1,2))),INDIRECT("_"&amp;_xlfn.XLOOKUP(BB$2,WatchbillMONTHLY!$A$71:$U$71,OFFSET(WatchbillMONTHLY!$A$71:$U$71,1,2))))=$A109,_xlfn.XLOOKUP(BB$2,WatchbillMONTHLY!$A$71:$U$71,OFFSET(WatchbillMONTHLY!$A$71:$U$71,1,2)),FALSE),TRUE,FALSE)),
IF(_xlfn.XLOOKUP(BB$2,WatchbillMONTHLY!$A$88:$U$88,OFFSET(WatchbillMONTHLY!$A$88:$U$88,1,2))=IF(_xlfn.XLOOKUP($A109,INDIRECT("_"&amp;_xlfn.XLOOKUP(BB$2,WatchbillMONTHLY!$A$88:$U$88,OFFSET(WatchbillMONTHLY!$A$88:$U$88,1,2))),INDIRECT("_"&amp;_xlfn.XLOOKUP(BB$2,WatchbillMONTHLY!$A$88:$U$88,OFFSET(WatchbillMONTHLY!$A$88:$U$88,1,2))))=$A109,_xlfn.XLOOKUP(BB$2,WatchbillMONTHLY!$A$88:$U$88,OFFSET(WatchbillMONTHLY!$A$88:$U$88,1,2)),FALSE),TRUE,FALSE)),
FALSE),FALSE)</f>
        <v>0</v>
      </c>
      <c r="BC109" s="209" t="b" cm="1">
        <f t="array" aca="1" ref="BC109" ca="1">IF(AND($A109 &gt; 0, V109 &gt; 0,BC$2&lt;MiscFormulas!$A$5+1),
_xlfn.IFNA(
_xlfn.IFNA(
_xlfn.IFNA(
_xlfn.IFNA(
_xlfn.IFNA(
_xlfn.IFNA(
IF(_xlfn.XLOOKUP(BC$2,WatchbillMONTHLY!$A$3:$U$3,OFFSET(WatchbillMONTHLY!$A$3:$U$3,1,2))=IF(_xlfn.XLOOKUP($A109,INDIRECT("_"&amp;_xlfn.XLOOKUP(BC$2,WatchbillMONTHLY!$A$3:$U$3,OFFSET(WatchbillMONTHLY!$A$3:$U$3,1,2))),INDIRECT("_"&amp;_xlfn.XLOOKUP(BC$2,WatchbillMONTHLY!$A$3:$U$3,OFFSET(WatchbillMONTHLY!$A$3:$U$3,1,2))))=$A109,_xlfn.XLOOKUP(BC$2,WatchbillMONTHLY!$A$3:$U$3,OFFSET(WatchbillMONTHLY!$A$3:$U$3,1,2)),FALSE),TRUE,FALSE),
IF(_xlfn.XLOOKUP(BC$2,WatchbillMONTHLY!$A$20:$U$20,OFFSET(WatchbillMONTHLY!$A$20:$U$20,1,2))=IF(_xlfn.XLOOKUP($A109,INDIRECT("_"&amp;_xlfn.XLOOKUP(BC$2,WatchbillMONTHLY!$A$20:$U$20,OFFSET(WatchbillMONTHLY!$A$20:$U$20,1,2))),INDIRECT("_"&amp;_xlfn.XLOOKUP(BC$2,WatchbillMONTHLY!$A$20:$U$20,OFFSET(WatchbillMONTHLY!$A$20:$U$20,1,2))))=$A109,_xlfn.XLOOKUP(BC$2,WatchbillMONTHLY!$A$20:$U$20,OFFSET(WatchbillMONTHLY!$A$20:$U$20,1,2)),FALSE),TRUE,FALSE)),
IF(_xlfn.XLOOKUP(BC$2,WatchbillMONTHLY!$A$37:$U$37,OFFSET(WatchbillMONTHLY!$A$37:$U$37,1,2))=IF(_xlfn.XLOOKUP($A109,INDIRECT("_"&amp;_xlfn.XLOOKUP(BC$2,WatchbillMONTHLY!$A$37:$U$37,OFFSET(WatchbillMONTHLY!$A$37:$U$37,1,2))),INDIRECT("_"&amp;_xlfn.XLOOKUP(BC$2,WatchbillMONTHLY!$A$37:$U$37,OFFSET(WatchbillMONTHLY!$A$37:$U$37,1,2))))=$A109,_xlfn.XLOOKUP(BC$2,WatchbillMONTHLY!$A$37:$U$37,OFFSET(WatchbillMONTHLY!$A$37:$U$37,1,2)),FALSE),TRUE,FALSE)),
IF(_xlfn.XLOOKUP(BC$2,WatchbillMONTHLY!$A$54:$U$54,OFFSET(WatchbillMONTHLY!$A$54:$U$54,1,2))=IF(_xlfn.XLOOKUP($A109,INDIRECT("_"&amp;_xlfn.XLOOKUP(BC$2,WatchbillMONTHLY!$A$54:$U$54,OFFSET(WatchbillMONTHLY!$A$54:$U$54,1,2))),INDIRECT("_"&amp;_xlfn.XLOOKUP(BC$2,WatchbillMONTHLY!$A$54:$U$54,OFFSET(WatchbillMONTHLY!$A$54:$U$54,1,2))))=$A109,_xlfn.XLOOKUP(BC$2,WatchbillMONTHLY!$A$54:$U$54,OFFSET(WatchbillMONTHLY!$A$54:$U$54,1,2)),FALSE),TRUE,FALSE)),
IF(_xlfn.XLOOKUP(BC$2,WatchbillMONTHLY!$A$71:$U$71,OFFSET(WatchbillMONTHLY!$A$71:$U$71,1,2))=IF(_xlfn.XLOOKUP($A109,INDIRECT("_"&amp;_xlfn.XLOOKUP(BC$2,WatchbillMONTHLY!$A$71:$U$71,OFFSET(WatchbillMONTHLY!$A$71:$U$71,1,2))),INDIRECT("_"&amp;_xlfn.XLOOKUP(BC$2,WatchbillMONTHLY!$A$71:$U$71,OFFSET(WatchbillMONTHLY!$A$71:$U$71,1,2))))=$A109,_xlfn.XLOOKUP(BC$2,WatchbillMONTHLY!$A$71:$U$71,OFFSET(WatchbillMONTHLY!$A$71:$U$71,1,2)),FALSE),TRUE,FALSE)),
IF(_xlfn.XLOOKUP(BC$2,WatchbillMONTHLY!$A$88:$U$88,OFFSET(WatchbillMONTHLY!$A$88:$U$88,1,2))=IF(_xlfn.XLOOKUP($A109,INDIRECT("_"&amp;_xlfn.XLOOKUP(BC$2,WatchbillMONTHLY!$A$88:$U$88,OFFSET(WatchbillMONTHLY!$A$88:$U$88,1,2))),INDIRECT("_"&amp;_xlfn.XLOOKUP(BC$2,WatchbillMONTHLY!$A$88:$U$88,OFFSET(WatchbillMONTHLY!$A$88:$U$88,1,2))))=$A109,_xlfn.XLOOKUP(BC$2,WatchbillMONTHLY!$A$88:$U$88,OFFSET(WatchbillMONTHLY!$A$88:$U$88,1,2)),FALSE),TRUE,FALSE)),
FALSE),FALSE)</f>
        <v>0</v>
      </c>
      <c r="BD109" s="209" t="b" cm="1">
        <f t="array" aca="1" ref="BD109" ca="1">IF(AND($A109 &gt; 0, W109 &gt; 0,BD$2&lt;MiscFormulas!$A$5+1),
_xlfn.IFNA(
_xlfn.IFNA(
_xlfn.IFNA(
_xlfn.IFNA(
_xlfn.IFNA(
_xlfn.IFNA(
IF(_xlfn.XLOOKUP(BD$2,WatchbillMONTHLY!$A$3:$U$3,OFFSET(WatchbillMONTHLY!$A$3:$U$3,1,2))=IF(_xlfn.XLOOKUP($A109,INDIRECT("_"&amp;_xlfn.XLOOKUP(BD$2,WatchbillMONTHLY!$A$3:$U$3,OFFSET(WatchbillMONTHLY!$A$3:$U$3,1,2))),INDIRECT("_"&amp;_xlfn.XLOOKUP(BD$2,WatchbillMONTHLY!$A$3:$U$3,OFFSET(WatchbillMONTHLY!$A$3:$U$3,1,2))))=$A109,_xlfn.XLOOKUP(BD$2,WatchbillMONTHLY!$A$3:$U$3,OFFSET(WatchbillMONTHLY!$A$3:$U$3,1,2)),FALSE),TRUE,FALSE),
IF(_xlfn.XLOOKUP(BD$2,WatchbillMONTHLY!$A$20:$U$20,OFFSET(WatchbillMONTHLY!$A$20:$U$20,1,2))=IF(_xlfn.XLOOKUP($A109,INDIRECT("_"&amp;_xlfn.XLOOKUP(BD$2,WatchbillMONTHLY!$A$20:$U$20,OFFSET(WatchbillMONTHLY!$A$20:$U$20,1,2))),INDIRECT("_"&amp;_xlfn.XLOOKUP(BD$2,WatchbillMONTHLY!$A$20:$U$20,OFFSET(WatchbillMONTHLY!$A$20:$U$20,1,2))))=$A109,_xlfn.XLOOKUP(BD$2,WatchbillMONTHLY!$A$20:$U$20,OFFSET(WatchbillMONTHLY!$A$20:$U$20,1,2)),FALSE),TRUE,FALSE)),
IF(_xlfn.XLOOKUP(BD$2,WatchbillMONTHLY!$A$37:$U$37,OFFSET(WatchbillMONTHLY!$A$37:$U$37,1,2))=IF(_xlfn.XLOOKUP($A109,INDIRECT("_"&amp;_xlfn.XLOOKUP(BD$2,WatchbillMONTHLY!$A$37:$U$37,OFFSET(WatchbillMONTHLY!$A$37:$U$37,1,2))),INDIRECT("_"&amp;_xlfn.XLOOKUP(BD$2,WatchbillMONTHLY!$A$37:$U$37,OFFSET(WatchbillMONTHLY!$A$37:$U$37,1,2))))=$A109,_xlfn.XLOOKUP(BD$2,WatchbillMONTHLY!$A$37:$U$37,OFFSET(WatchbillMONTHLY!$A$37:$U$37,1,2)),FALSE),TRUE,FALSE)),
IF(_xlfn.XLOOKUP(BD$2,WatchbillMONTHLY!$A$54:$U$54,OFFSET(WatchbillMONTHLY!$A$54:$U$54,1,2))=IF(_xlfn.XLOOKUP($A109,INDIRECT("_"&amp;_xlfn.XLOOKUP(BD$2,WatchbillMONTHLY!$A$54:$U$54,OFFSET(WatchbillMONTHLY!$A$54:$U$54,1,2))),INDIRECT("_"&amp;_xlfn.XLOOKUP(BD$2,WatchbillMONTHLY!$A$54:$U$54,OFFSET(WatchbillMONTHLY!$A$54:$U$54,1,2))))=$A109,_xlfn.XLOOKUP(BD$2,WatchbillMONTHLY!$A$54:$U$54,OFFSET(WatchbillMONTHLY!$A$54:$U$54,1,2)),FALSE),TRUE,FALSE)),
IF(_xlfn.XLOOKUP(BD$2,WatchbillMONTHLY!$A$71:$U$71,OFFSET(WatchbillMONTHLY!$A$71:$U$71,1,2))=IF(_xlfn.XLOOKUP($A109,INDIRECT("_"&amp;_xlfn.XLOOKUP(BD$2,WatchbillMONTHLY!$A$71:$U$71,OFFSET(WatchbillMONTHLY!$A$71:$U$71,1,2))),INDIRECT("_"&amp;_xlfn.XLOOKUP(BD$2,WatchbillMONTHLY!$A$71:$U$71,OFFSET(WatchbillMONTHLY!$A$71:$U$71,1,2))))=$A109,_xlfn.XLOOKUP(BD$2,WatchbillMONTHLY!$A$71:$U$71,OFFSET(WatchbillMONTHLY!$A$71:$U$71,1,2)),FALSE),TRUE,FALSE)),
IF(_xlfn.XLOOKUP(BD$2,WatchbillMONTHLY!$A$88:$U$88,OFFSET(WatchbillMONTHLY!$A$88:$U$88,1,2))=IF(_xlfn.XLOOKUP($A109,INDIRECT("_"&amp;_xlfn.XLOOKUP(BD$2,WatchbillMONTHLY!$A$88:$U$88,OFFSET(WatchbillMONTHLY!$A$88:$U$88,1,2))),INDIRECT("_"&amp;_xlfn.XLOOKUP(BD$2,WatchbillMONTHLY!$A$88:$U$88,OFFSET(WatchbillMONTHLY!$A$88:$U$88,1,2))))=$A109,_xlfn.XLOOKUP(BD$2,WatchbillMONTHLY!$A$88:$U$88,OFFSET(WatchbillMONTHLY!$A$88:$U$88,1,2)),FALSE),TRUE,FALSE)),
FALSE),FALSE)</f>
        <v>0</v>
      </c>
      <c r="BE109" s="209" t="b" cm="1">
        <f t="array" aca="1" ref="BE109" ca="1">IF(AND($A109 &gt; 0, X109 &gt; 0,BE$2&lt;MiscFormulas!$A$5+1),
_xlfn.IFNA(
_xlfn.IFNA(
_xlfn.IFNA(
_xlfn.IFNA(
_xlfn.IFNA(
_xlfn.IFNA(
IF(_xlfn.XLOOKUP(BE$2,WatchbillMONTHLY!$A$3:$U$3,OFFSET(WatchbillMONTHLY!$A$3:$U$3,1,2))=IF(_xlfn.XLOOKUP($A109,INDIRECT("_"&amp;_xlfn.XLOOKUP(BE$2,WatchbillMONTHLY!$A$3:$U$3,OFFSET(WatchbillMONTHLY!$A$3:$U$3,1,2))),INDIRECT("_"&amp;_xlfn.XLOOKUP(BE$2,WatchbillMONTHLY!$A$3:$U$3,OFFSET(WatchbillMONTHLY!$A$3:$U$3,1,2))))=$A109,_xlfn.XLOOKUP(BE$2,WatchbillMONTHLY!$A$3:$U$3,OFFSET(WatchbillMONTHLY!$A$3:$U$3,1,2)),FALSE),TRUE,FALSE),
IF(_xlfn.XLOOKUP(BE$2,WatchbillMONTHLY!$A$20:$U$20,OFFSET(WatchbillMONTHLY!$A$20:$U$20,1,2))=IF(_xlfn.XLOOKUP($A109,INDIRECT("_"&amp;_xlfn.XLOOKUP(BE$2,WatchbillMONTHLY!$A$20:$U$20,OFFSET(WatchbillMONTHLY!$A$20:$U$20,1,2))),INDIRECT("_"&amp;_xlfn.XLOOKUP(BE$2,WatchbillMONTHLY!$A$20:$U$20,OFFSET(WatchbillMONTHLY!$A$20:$U$20,1,2))))=$A109,_xlfn.XLOOKUP(BE$2,WatchbillMONTHLY!$A$20:$U$20,OFFSET(WatchbillMONTHLY!$A$20:$U$20,1,2)),FALSE),TRUE,FALSE)),
IF(_xlfn.XLOOKUP(BE$2,WatchbillMONTHLY!$A$37:$U$37,OFFSET(WatchbillMONTHLY!$A$37:$U$37,1,2))=IF(_xlfn.XLOOKUP($A109,INDIRECT("_"&amp;_xlfn.XLOOKUP(BE$2,WatchbillMONTHLY!$A$37:$U$37,OFFSET(WatchbillMONTHLY!$A$37:$U$37,1,2))),INDIRECT("_"&amp;_xlfn.XLOOKUP(BE$2,WatchbillMONTHLY!$A$37:$U$37,OFFSET(WatchbillMONTHLY!$A$37:$U$37,1,2))))=$A109,_xlfn.XLOOKUP(BE$2,WatchbillMONTHLY!$A$37:$U$37,OFFSET(WatchbillMONTHLY!$A$37:$U$37,1,2)),FALSE),TRUE,FALSE)),
IF(_xlfn.XLOOKUP(BE$2,WatchbillMONTHLY!$A$54:$U$54,OFFSET(WatchbillMONTHLY!$A$54:$U$54,1,2))=IF(_xlfn.XLOOKUP($A109,INDIRECT("_"&amp;_xlfn.XLOOKUP(BE$2,WatchbillMONTHLY!$A$54:$U$54,OFFSET(WatchbillMONTHLY!$A$54:$U$54,1,2))),INDIRECT("_"&amp;_xlfn.XLOOKUP(BE$2,WatchbillMONTHLY!$A$54:$U$54,OFFSET(WatchbillMONTHLY!$A$54:$U$54,1,2))))=$A109,_xlfn.XLOOKUP(BE$2,WatchbillMONTHLY!$A$54:$U$54,OFFSET(WatchbillMONTHLY!$A$54:$U$54,1,2)),FALSE),TRUE,FALSE)),
IF(_xlfn.XLOOKUP(BE$2,WatchbillMONTHLY!$A$71:$U$71,OFFSET(WatchbillMONTHLY!$A$71:$U$71,1,2))=IF(_xlfn.XLOOKUP($A109,INDIRECT("_"&amp;_xlfn.XLOOKUP(BE$2,WatchbillMONTHLY!$A$71:$U$71,OFFSET(WatchbillMONTHLY!$A$71:$U$71,1,2))),INDIRECT("_"&amp;_xlfn.XLOOKUP(BE$2,WatchbillMONTHLY!$A$71:$U$71,OFFSET(WatchbillMONTHLY!$A$71:$U$71,1,2))))=$A109,_xlfn.XLOOKUP(BE$2,WatchbillMONTHLY!$A$71:$U$71,OFFSET(WatchbillMONTHLY!$A$71:$U$71,1,2)),FALSE),TRUE,FALSE)),
IF(_xlfn.XLOOKUP(BE$2,WatchbillMONTHLY!$A$88:$U$88,OFFSET(WatchbillMONTHLY!$A$88:$U$88,1,2))=IF(_xlfn.XLOOKUP($A109,INDIRECT("_"&amp;_xlfn.XLOOKUP(BE$2,WatchbillMONTHLY!$A$88:$U$88,OFFSET(WatchbillMONTHLY!$A$88:$U$88,1,2))),INDIRECT("_"&amp;_xlfn.XLOOKUP(BE$2,WatchbillMONTHLY!$A$88:$U$88,OFFSET(WatchbillMONTHLY!$A$88:$U$88,1,2))))=$A109,_xlfn.XLOOKUP(BE$2,WatchbillMONTHLY!$A$88:$U$88,OFFSET(WatchbillMONTHLY!$A$88:$U$88,1,2)),FALSE),TRUE,FALSE)),
FALSE),FALSE)</f>
        <v>0</v>
      </c>
      <c r="BF109" s="209" t="b" cm="1">
        <f t="array" aca="1" ref="BF109" ca="1">IF(AND($A109 &gt; 0, Y109 &gt; 0,BF$2&lt;MiscFormulas!$A$5+1),
_xlfn.IFNA(
_xlfn.IFNA(
_xlfn.IFNA(
_xlfn.IFNA(
_xlfn.IFNA(
_xlfn.IFNA(
IF(_xlfn.XLOOKUP(BF$2,WatchbillMONTHLY!$A$3:$U$3,OFFSET(WatchbillMONTHLY!$A$3:$U$3,1,2))=IF(_xlfn.XLOOKUP($A109,INDIRECT("_"&amp;_xlfn.XLOOKUP(BF$2,WatchbillMONTHLY!$A$3:$U$3,OFFSET(WatchbillMONTHLY!$A$3:$U$3,1,2))),INDIRECT("_"&amp;_xlfn.XLOOKUP(BF$2,WatchbillMONTHLY!$A$3:$U$3,OFFSET(WatchbillMONTHLY!$A$3:$U$3,1,2))))=$A109,_xlfn.XLOOKUP(BF$2,WatchbillMONTHLY!$A$3:$U$3,OFFSET(WatchbillMONTHLY!$A$3:$U$3,1,2)),FALSE),TRUE,FALSE),
IF(_xlfn.XLOOKUP(BF$2,WatchbillMONTHLY!$A$20:$U$20,OFFSET(WatchbillMONTHLY!$A$20:$U$20,1,2))=IF(_xlfn.XLOOKUP($A109,INDIRECT("_"&amp;_xlfn.XLOOKUP(BF$2,WatchbillMONTHLY!$A$20:$U$20,OFFSET(WatchbillMONTHLY!$A$20:$U$20,1,2))),INDIRECT("_"&amp;_xlfn.XLOOKUP(BF$2,WatchbillMONTHLY!$A$20:$U$20,OFFSET(WatchbillMONTHLY!$A$20:$U$20,1,2))))=$A109,_xlfn.XLOOKUP(BF$2,WatchbillMONTHLY!$A$20:$U$20,OFFSET(WatchbillMONTHLY!$A$20:$U$20,1,2)),FALSE),TRUE,FALSE)),
IF(_xlfn.XLOOKUP(BF$2,WatchbillMONTHLY!$A$37:$U$37,OFFSET(WatchbillMONTHLY!$A$37:$U$37,1,2))=IF(_xlfn.XLOOKUP($A109,INDIRECT("_"&amp;_xlfn.XLOOKUP(BF$2,WatchbillMONTHLY!$A$37:$U$37,OFFSET(WatchbillMONTHLY!$A$37:$U$37,1,2))),INDIRECT("_"&amp;_xlfn.XLOOKUP(BF$2,WatchbillMONTHLY!$A$37:$U$37,OFFSET(WatchbillMONTHLY!$A$37:$U$37,1,2))))=$A109,_xlfn.XLOOKUP(BF$2,WatchbillMONTHLY!$A$37:$U$37,OFFSET(WatchbillMONTHLY!$A$37:$U$37,1,2)),FALSE),TRUE,FALSE)),
IF(_xlfn.XLOOKUP(BF$2,WatchbillMONTHLY!$A$54:$U$54,OFFSET(WatchbillMONTHLY!$A$54:$U$54,1,2))=IF(_xlfn.XLOOKUP($A109,INDIRECT("_"&amp;_xlfn.XLOOKUP(BF$2,WatchbillMONTHLY!$A$54:$U$54,OFFSET(WatchbillMONTHLY!$A$54:$U$54,1,2))),INDIRECT("_"&amp;_xlfn.XLOOKUP(BF$2,WatchbillMONTHLY!$A$54:$U$54,OFFSET(WatchbillMONTHLY!$A$54:$U$54,1,2))))=$A109,_xlfn.XLOOKUP(BF$2,WatchbillMONTHLY!$A$54:$U$54,OFFSET(WatchbillMONTHLY!$A$54:$U$54,1,2)),FALSE),TRUE,FALSE)),
IF(_xlfn.XLOOKUP(BF$2,WatchbillMONTHLY!$A$71:$U$71,OFFSET(WatchbillMONTHLY!$A$71:$U$71,1,2))=IF(_xlfn.XLOOKUP($A109,INDIRECT("_"&amp;_xlfn.XLOOKUP(BF$2,WatchbillMONTHLY!$A$71:$U$71,OFFSET(WatchbillMONTHLY!$A$71:$U$71,1,2))),INDIRECT("_"&amp;_xlfn.XLOOKUP(BF$2,WatchbillMONTHLY!$A$71:$U$71,OFFSET(WatchbillMONTHLY!$A$71:$U$71,1,2))))=$A109,_xlfn.XLOOKUP(BF$2,WatchbillMONTHLY!$A$71:$U$71,OFFSET(WatchbillMONTHLY!$A$71:$U$71,1,2)),FALSE),TRUE,FALSE)),
IF(_xlfn.XLOOKUP(BF$2,WatchbillMONTHLY!$A$88:$U$88,OFFSET(WatchbillMONTHLY!$A$88:$U$88,1,2))=IF(_xlfn.XLOOKUP($A109,INDIRECT("_"&amp;_xlfn.XLOOKUP(BF$2,WatchbillMONTHLY!$A$88:$U$88,OFFSET(WatchbillMONTHLY!$A$88:$U$88,1,2))),INDIRECT("_"&amp;_xlfn.XLOOKUP(BF$2,WatchbillMONTHLY!$A$88:$U$88,OFFSET(WatchbillMONTHLY!$A$88:$U$88,1,2))))=$A109,_xlfn.XLOOKUP(BF$2,WatchbillMONTHLY!$A$88:$U$88,OFFSET(WatchbillMONTHLY!$A$88:$U$88,1,2)),FALSE),TRUE,FALSE)),
FALSE),FALSE)</f>
        <v>0</v>
      </c>
      <c r="BG109" s="209" t="b" cm="1">
        <f t="array" aca="1" ref="BG109" ca="1">IF(AND($A109 &gt; 0, Z109 &gt; 0,BG$2&lt;MiscFormulas!$A$5+1),
_xlfn.IFNA(
_xlfn.IFNA(
_xlfn.IFNA(
_xlfn.IFNA(
_xlfn.IFNA(
_xlfn.IFNA(
IF(_xlfn.XLOOKUP(BG$2,WatchbillMONTHLY!$A$3:$U$3,OFFSET(WatchbillMONTHLY!$A$3:$U$3,1,2))=IF(_xlfn.XLOOKUP($A109,INDIRECT("_"&amp;_xlfn.XLOOKUP(BG$2,WatchbillMONTHLY!$A$3:$U$3,OFFSET(WatchbillMONTHLY!$A$3:$U$3,1,2))),INDIRECT("_"&amp;_xlfn.XLOOKUP(BG$2,WatchbillMONTHLY!$A$3:$U$3,OFFSET(WatchbillMONTHLY!$A$3:$U$3,1,2))))=$A109,_xlfn.XLOOKUP(BG$2,WatchbillMONTHLY!$A$3:$U$3,OFFSET(WatchbillMONTHLY!$A$3:$U$3,1,2)),FALSE),TRUE,FALSE),
IF(_xlfn.XLOOKUP(BG$2,WatchbillMONTHLY!$A$20:$U$20,OFFSET(WatchbillMONTHLY!$A$20:$U$20,1,2))=IF(_xlfn.XLOOKUP($A109,INDIRECT("_"&amp;_xlfn.XLOOKUP(BG$2,WatchbillMONTHLY!$A$20:$U$20,OFFSET(WatchbillMONTHLY!$A$20:$U$20,1,2))),INDIRECT("_"&amp;_xlfn.XLOOKUP(BG$2,WatchbillMONTHLY!$A$20:$U$20,OFFSET(WatchbillMONTHLY!$A$20:$U$20,1,2))))=$A109,_xlfn.XLOOKUP(BG$2,WatchbillMONTHLY!$A$20:$U$20,OFFSET(WatchbillMONTHLY!$A$20:$U$20,1,2)),FALSE),TRUE,FALSE)),
IF(_xlfn.XLOOKUP(BG$2,WatchbillMONTHLY!$A$37:$U$37,OFFSET(WatchbillMONTHLY!$A$37:$U$37,1,2))=IF(_xlfn.XLOOKUP($A109,INDIRECT("_"&amp;_xlfn.XLOOKUP(BG$2,WatchbillMONTHLY!$A$37:$U$37,OFFSET(WatchbillMONTHLY!$A$37:$U$37,1,2))),INDIRECT("_"&amp;_xlfn.XLOOKUP(BG$2,WatchbillMONTHLY!$A$37:$U$37,OFFSET(WatchbillMONTHLY!$A$37:$U$37,1,2))))=$A109,_xlfn.XLOOKUP(BG$2,WatchbillMONTHLY!$A$37:$U$37,OFFSET(WatchbillMONTHLY!$A$37:$U$37,1,2)),FALSE),TRUE,FALSE)),
IF(_xlfn.XLOOKUP(BG$2,WatchbillMONTHLY!$A$54:$U$54,OFFSET(WatchbillMONTHLY!$A$54:$U$54,1,2))=IF(_xlfn.XLOOKUP($A109,INDIRECT("_"&amp;_xlfn.XLOOKUP(BG$2,WatchbillMONTHLY!$A$54:$U$54,OFFSET(WatchbillMONTHLY!$A$54:$U$54,1,2))),INDIRECT("_"&amp;_xlfn.XLOOKUP(BG$2,WatchbillMONTHLY!$A$54:$U$54,OFFSET(WatchbillMONTHLY!$A$54:$U$54,1,2))))=$A109,_xlfn.XLOOKUP(BG$2,WatchbillMONTHLY!$A$54:$U$54,OFFSET(WatchbillMONTHLY!$A$54:$U$54,1,2)),FALSE),TRUE,FALSE)),
IF(_xlfn.XLOOKUP(BG$2,WatchbillMONTHLY!$A$71:$U$71,OFFSET(WatchbillMONTHLY!$A$71:$U$71,1,2))=IF(_xlfn.XLOOKUP($A109,INDIRECT("_"&amp;_xlfn.XLOOKUP(BG$2,WatchbillMONTHLY!$A$71:$U$71,OFFSET(WatchbillMONTHLY!$A$71:$U$71,1,2))),INDIRECT("_"&amp;_xlfn.XLOOKUP(BG$2,WatchbillMONTHLY!$A$71:$U$71,OFFSET(WatchbillMONTHLY!$A$71:$U$71,1,2))))=$A109,_xlfn.XLOOKUP(BG$2,WatchbillMONTHLY!$A$71:$U$71,OFFSET(WatchbillMONTHLY!$A$71:$U$71,1,2)),FALSE),TRUE,FALSE)),
IF(_xlfn.XLOOKUP(BG$2,WatchbillMONTHLY!$A$88:$U$88,OFFSET(WatchbillMONTHLY!$A$88:$U$88,1,2))=IF(_xlfn.XLOOKUP($A109,INDIRECT("_"&amp;_xlfn.XLOOKUP(BG$2,WatchbillMONTHLY!$A$88:$U$88,OFFSET(WatchbillMONTHLY!$A$88:$U$88,1,2))),INDIRECT("_"&amp;_xlfn.XLOOKUP(BG$2,WatchbillMONTHLY!$A$88:$U$88,OFFSET(WatchbillMONTHLY!$A$88:$U$88,1,2))))=$A109,_xlfn.XLOOKUP(BG$2,WatchbillMONTHLY!$A$88:$U$88,OFFSET(WatchbillMONTHLY!$A$88:$U$88,1,2)),FALSE),TRUE,FALSE)),
FALSE),FALSE)</f>
        <v>0</v>
      </c>
      <c r="BH109" s="209" t="b" cm="1">
        <f t="array" aca="1" ref="BH109" ca="1">IF(AND($A109 &gt; 0, AA109 &gt; 0,BH$2&lt;MiscFormulas!$A$5+1),
_xlfn.IFNA(
_xlfn.IFNA(
_xlfn.IFNA(
_xlfn.IFNA(
_xlfn.IFNA(
_xlfn.IFNA(
IF(_xlfn.XLOOKUP(BH$2,WatchbillMONTHLY!$A$3:$U$3,OFFSET(WatchbillMONTHLY!$A$3:$U$3,1,2))=IF(_xlfn.XLOOKUP($A109,INDIRECT("_"&amp;_xlfn.XLOOKUP(BH$2,WatchbillMONTHLY!$A$3:$U$3,OFFSET(WatchbillMONTHLY!$A$3:$U$3,1,2))),INDIRECT("_"&amp;_xlfn.XLOOKUP(BH$2,WatchbillMONTHLY!$A$3:$U$3,OFFSET(WatchbillMONTHLY!$A$3:$U$3,1,2))))=$A109,_xlfn.XLOOKUP(BH$2,WatchbillMONTHLY!$A$3:$U$3,OFFSET(WatchbillMONTHLY!$A$3:$U$3,1,2)),FALSE),TRUE,FALSE),
IF(_xlfn.XLOOKUP(BH$2,WatchbillMONTHLY!$A$20:$U$20,OFFSET(WatchbillMONTHLY!$A$20:$U$20,1,2))=IF(_xlfn.XLOOKUP($A109,INDIRECT("_"&amp;_xlfn.XLOOKUP(BH$2,WatchbillMONTHLY!$A$20:$U$20,OFFSET(WatchbillMONTHLY!$A$20:$U$20,1,2))),INDIRECT("_"&amp;_xlfn.XLOOKUP(BH$2,WatchbillMONTHLY!$A$20:$U$20,OFFSET(WatchbillMONTHLY!$A$20:$U$20,1,2))))=$A109,_xlfn.XLOOKUP(BH$2,WatchbillMONTHLY!$A$20:$U$20,OFFSET(WatchbillMONTHLY!$A$20:$U$20,1,2)),FALSE),TRUE,FALSE)),
IF(_xlfn.XLOOKUP(BH$2,WatchbillMONTHLY!$A$37:$U$37,OFFSET(WatchbillMONTHLY!$A$37:$U$37,1,2))=IF(_xlfn.XLOOKUP($A109,INDIRECT("_"&amp;_xlfn.XLOOKUP(BH$2,WatchbillMONTHLY!$A$37:$U$37,OFFSET(WatchbillMONTHLY!$A$37:$U$37,1,2))),INDIRECT("_"&amp;_xlfn.XLOOKUP(BH$2,WatchbillMONTHLY!$A$37:$U$37,OFFSET(WatchbillMONTHLY!$A$37:$U$37,1,2))))=$A109,_xlfn.XLOOKUP(BH$2,WatchbillMONTHLY!$A$37:$U$37,OFFSET(WatchbillMONTHLY!$A$37:$U$37,1,2)),FALSE),TRUE,FALSE)),
IF(_xlfn.XLOOKUP(BH$2,WatchbillMONTHLY!$A$54:$U$54,OFFSET(WatchbillMONTHLY!$A$54:$U$54,1,2))=IF(_xlfn.XLOOKUP($A109,INDIRECT("_"&amp;_xlfn.XLOOKUP(BH$2,WatchbillMONTHLY!$A$54:$U$54,OFFSET(WatchbillMONTHLY!$A$54:$U$54,1,2))),INDIRECT("_"&amp;_xlfn.XLOOKUP(BH$2,WatchbillMONTHLY!$A$54:$U$54,OFFSET(WatchbillMONTHLY!$A$54:$U$54,1,2))))=$A109,_xlfn.XLOOKUP(BH$2,WatchbillMONTHLY!$A$54:$U$54,OFFSET(WatchbillMONTHLY!$A$54:$U$54,1,2)),FALSE),TRUE,FALSE)),
IF(_xlfn.XLOOKUP(BH$2,WatchbillMONTHLY!$A$71:$U$71,OFFSET(WatchbillMONTHLY!$A$71:$U$71,1,2))=IF(_xlfn.XLOOKUP($A109,INDIRECT("_"&amp;_xlfn.XLOOKUP(BH$2,WatchbillMONTHLY!$A$71:$U$71,OFFSET(WatchbillMONTHLY!$A$71:$U$71,1,2))),INDIRECT("_"&amp;_xlfn.XLOOKUP(BH$2,WatchbillMONTHLY!$A$71:$U$71,OFFSET(WatchbillMONTHLY!$A$71:$U$71,1,2))))=$A109,_xlfn.XLOOKUP(BH$2,WatchbillMONTHLY!$A$71:$U$71,OFFSET(WatchbillMONTHLY!$A$71:$U$71,1,2)),FALSE),TRUE,FALSE)),
IF(_xlfn.XLOOKUP(BH$2,WatchbillMONTHLY!$A$88:$U$88,OFFSET(WatchbillMONTHLY!$A$88:$U$88,1,2))=IF(_xlfn.XLOOKUP($A109,INDIRECT("_"&amp;_xlfn.XLOOKUP(BH$2,WatchbillMONTHLY!$A$88:$U$88,OFFSET(WatchbillMONTHLY!$A$88:$U$88,1,2))),INDIRECT("_"&amp;_xlfn.XLOOKUP(BH$2,WatchbillMONTHLY!$A$88:$U$88,OFFSET(WatchbillMONTHLY!$A$88:$U$88,1,2))))=$A109,_xlfn.XLOOKUP(BH$2,WatchbillMONTHLY!$A$88:$U$88,OFFSET(WatchbillMONTHLY!$A$88:$U$88,1,2)),FALSE),TRUE,FALSE)),
FALSE),FALSE)</f>
        <v>0</v>
      </c>
      <c r="BI109" s="209" t="b" cm="1">
        <f t="array" aca="1" ref="BI109" ca="1">IF(AND($A109 &gt; 0, AB109 &gt; 0,BI$2&lt;MiscFormulas!$A$5+1),
_xlfn.IFNA(
_xlfn.IFNA(
_xlfn.IFNA(
_xlfn.IFNA(
_xlfn.IFNA(
_xlfn.IFNA(
IF(_xlfn.XLOOKUP(BI$2,WatchbillMONTHLY!$A$3:$U$3,OFFSET(WatchbillMONTHLY!$A$3:$U$3,1,2))=IF(_xlfn.XLOOKUP($A109,INDIRECT("_"&amp;_xlfn.XLOOKUP(BI$2,WatchbillMONTHLY!$A$3:$U$3,OFFSET(WatchbillMONTHLY!$A$3:$U$3,1,2))),INDIRECT("_"&amp;_xlfn.XLOOKUP(BI$2,WatchbillMONTHLY!$A$3:$U$3,OFFSET(WatchbillMONTHLY!$A$3:$U$3,1,2))))=$A109,_xlfn.XLOOKUP(BI$2,WatchbillMONTHLY!$A$3:$U$3,OFFSET(WatchbillMONTHLY!$A$3:$U$3,1,2)),FALSE),TRUE,FALSE),
IF(_xlfn.XLOOKUP(BI$2,WatchbillMONTHLY!$A$20:$U$20,OFFSET(WatchbillMONTHLY!$A$20:$U$20,1,2))=IF(_xlfn.XLOOKUP($A109,INDIRECT("_"&amp;_xlfn.XLOOKUP(BI$2,WatchbillMONTHLY!$A$20:$U$20,OFFSET(WatchbillMONTHLY!$A$20:$U$20,1,2))),INDIRECT("_"&amp;_xlfn.XLOOKUP(BI$2,WatchbillMONTHLY!$A$20:$U$20,OFFSET(WatchbillMONTHLY!$A$20:$U$20,1,2))))=$A109,_xlfn.XLOOKUP(BI$2,WatchbillMONTHLY!$A$20:$U$20,OFFSET(WatchbillMONTHLY!$A$20:$U$20,1,2)),FALSE),TRUE,FALSE)),
IF(_xlfn.XLOOKUP(BI$2,WatchbillMONTHLY!$A$37:$U$37,OFFSET(WatchbillMONTHLY!$A$37:$U$37,1,2))=IF(_xlfn.XLOOKUP($A109,INDIRECT("_"&amp;_xlfn.XLOOKUP(BI$2,WatchbillMONTHLY!$A$37:$U$37,OFFSET(WatchbillMONTHLY!$A$37:$U$37,1,2))),INDIRECT("_"&amp;_xlfn.XLOOKUP(BI$2,WatchbillMONTHLY!$A$37:$U$37,OFFSET(WatchbillMONTHLY!$A$37:$U$37,1,2))))=$A109,_xlfn.XLOOKUP(BI$2,WatchbillMONTHLY!$A$37:$U$37,OFFSET(WatchbillMONTHLY!$A$37:$U$37,1,2)),FALSE),TRUE,FALSE)),
IF(_xlfn.XLOOKUP(BI$2,WatchbillMONTHLY!$A$54:$U$54,OFFSET(WatchbillMONTHLY!$A$54:$U$54,1,2))=IF(_xlfn.XLOOKUP($A109,INDIRECT("_"&amp;_xlfn.XLOOKUP(BI$2,WatchbillMONTHLY!$A$54:$U$54,OFFSET(WatchbillMONTHLY!$A$54:$U$54,1,2))),INDIRECT("_"&amp;_xlfn.XLOOKUP(BI$2,WatchbillMONTHLY!$A$54:$U$54,OFFSET(WatchbillMONTHLY!$A$54:$U$54,1,2))))=$A109,_xlfn.XLOOKUP(BI$2,WatchbillMONTHLY!$A$54:$U$54,OFFSET(WatchbillMONTHLY!$A$54:$U$54,1,2)),FALSE),TRUE,FALSE)),
IF(_xlfn.XLOOKUP(BI$2,WatchbillMONTHLY!$A$71:$U$71,OFFSET(WatchbillMONTHLY!$A$71:$U$71,1,2))=IF(_xlfn.XLOOKUP($A109,INDIRECT("_"&amp;_xlfn.XLOOKUP(BI$2,WatchbillMONTHLY!$A$71:$U$71,OFFSET(WatchbillMONTHLY!$A$71:$U$71,1,2))),INDIRECT("_"&amp;_xlfn.XLOOKUP(BI$2,WatchbillMONTHLY!$A$71:$U$71,OFFSET(WatchbillMONTHLY!$A$71:$U$71,1,2))))=$A109,_xlfn.XLOOKUP(BI$2,WatchbillMONTHLY!$A$71:$U$71,OFFSET(WatchbillMONTHLY!$A$71:$U$71,1,2)),FALSE),TRUE,FALSE)),
IF(_xlfn.XLOOKUP(BI$2,WatchbillMONTHLY!$A$88:$U$88,OFFSET(WatchbillMONTHLY!$A$88:$U$88,1,2))=IF(_xlfn.XLOOKUP($A109,INDIRECT("_"&amp;_xlfn.XLOOKUP(BI$2,WatchbillMONTHLY!$A$88:$U$88,OFFSET(WatchbillMONTHLY!$A$88:$U$88,1,2))),INDIRECT("_"&amp;_xlfn.XLOOKUP(BI$2,WatchbillMONTHLY!$A$88:$U$88,OFFSET(WatchbillMONTHLY!$A$88:$U$88,1,2))))=$A109,_xlfn.XLOOKUP(BI$2,WatchbillMONTHLY!$A$88:$U$88,OFFSET(WatchbillMONTHLY!$A$88:$U$88,1,2)),FALSE),TRUE,FALSE)),
FALSE),FALSE)</f>
        <v>0</v>
      </c>
      <c r="BJ109" s="209" t="b" cm="1">
        <f t="array" aca="1" ref="BJ109" ca="1">IF(AND($A109 &gt; 0, AC109 &gt; 0,BJ$2&lt;MiscFormulas!$A$5+1),
_xlfn.IFNA(
_xlfn.IFNA(
_xlfn.IFNA(
_xlfn.IFNA(
_xlfn.IFNA(
_xlfn.IFNA(
IF(_xlfn.XLOOKUP(BJ$2,WatchbillMONTHLY!$A$3:$U$3,OFFSET(WatchbillMONTHLY!$A$3:$U$3,1,2))=IF(_xlfn.XLOOKUP($A109,INDIRECT("_"&amp;_xlfn.XLOOKUP(BJ$2,WatchbillMONTHLY!$A$3:$U$3,OFFSET(WatchbillMONTHLY!$A$3:$U$3,1,2))),INDIRECT("_"&amp;_xlfn.XLOOKUP(BJ$2,WatchbillMONTHLY!$A$3:$U$3,OFFSET(WatchbillMONTHLY!$A$3:$U$3,1,2))))=$A109,_xlfn.XLOOKUP(BJ$2,WatchbillMONTHLY!$A$3:$U$3,OFFSET(WatchbillMONTHLY!$A$3:$U$3,1,2)),FALSE),TRUE,FALSE),
IF(_xlfn.XLOOKUP(BJ$2,WatchbillMONTHLY!$A$20:$U$20,OFFSET(WatchbillMONTHLY!$A$20:$U$20,1,2))=IF(_xlfn.XLOOKUP($A109,INDIRECT("_"&amp;_xlfn.XLOOKUP(BJ$2,WatchbillMONTHLY!$A$20:$U$20,OFFSET(WatchbillMONTHLY!$A$20:$U$20,1,2))),INDIRECT("_"&amp;_xlfn.XLOOKUP(BJ$2,WatchbillMONTHLY!$A$20:$U$20,OFFSET(WatchbillMONTHLY!$A$20:$U$20,1,2))))=$A109,_xlfn.XLOOKUP(BJ$2,WatchbillMONTHLY!$A$20:$U$20,OFFSET(WatchbillMONTHLY!$A$20:$U$20,1,2)),FALSE),TRUE,FALSE)),
IF(_xlfn.XLOOKUP(BJ$2,WatchbillMONTHLY!$A$37:$U$37,OFFSET(WatchbillMONTHLY!$A$37:$U$37,1,2))=IF(_xlfn.XLOOKUP($A109,INDIRECT("_"&amp;_xlfn.XLOOKUP(BJ$2,WatchbillMONTHLY!$A$37:$U$37,OFFSET(WatchbillMONTHLY!$A$37:$U$37,1,2))),INDIRECT("_"&amp;_xlfn.XLOOKUP(BJ$2,WatchbillMONTHLY!$A$37:$U$37,OFFSET(WatchbillMONTHLY!$A$37:$U$37,1,2))))=$A109,_xlfn.XLOOKUP(BJ$2,WatchbillMONTHLY!$A$37:$U$37,OFFSET(WatchbillMONTHLY!$A$37:$U$37,1,2)),FALSE),TRUE,FALSE)),
IF(_xlfn.XLOOKUP(BJ$2,WatchbillMONTHLY!$A$54:$U$54,OFFSET(WatchbillMONTHLY!$A$54:$U$54,1,2))=IF(_xlfn.XLOOKUP($A109,INDIRECT("_"&amp;_xlfn.XLOOKUP(BJ$2,WatchbillMONTHLY!$A$54:$U$54,OFFSET(WatchbillMONTHLY!$A$54:$U$54,1,2))),INDIRECT("_"&amp;_xlfn.XLOOKUP(BJ$2,WatchbillMONTHLY!$A$54:$U$54,OFFSET(WatchbillMONTHLY!$A$54:$U$54,1,2))))=$A109,_xlfn.XLOOKUP(BJ$2,WatchbillMONTHLY!$A$54:$U$54,OFFSET(WatchbillMONTHLY!$A$54:$U$54,1,2)),FALSE),TRUE,FALSE)),
IF(_xlfn.XLOOKUP(BJ$2,WatchbillMONTHLY!$A$71:$U$71,OFFSET(WatchbillMONTHLY!$A$71:$U$71,1,2))=IF(_xlfn.XLOOKUP($A109,INDIRECT("_"&amp;_xlfn.XLOOKUP(BJ$2,WatchbillMONTHLY!$A$71:$U$71,OFFSET(WatchbillMONTHLY!$A$71:$U$71,1,2))),INDIRECT("_"&amp;_xlfn.XLOOKUP(BJ$2,WatchbillMONTHLY!$A$71:$U$71,OFFSET(WatchbillMONTHLY!$A$71:$U$71,1,2))))=$A109,_xlfn.XLOOKUP(BJ$2,WatchbillMONTHLY!$A$71:$U$71,OFFSET(WatchbillMONTHLY!$A$71:$U$71,1,2)),FALSE),TRUE,FALSE)),
IF(_xlfn.XLOOKUP(BJ$2,WatchbillMONTHLY!$A$88:$U$88,OFFSET(WatchbillMONTHLY!$A$88:$U$88,1,2))=IF(_xlfn.XLOOKUP($A109,INDIRECT("_"&amp;_xlfn.XLOOKUP(BJ$2,WatchbillMONTHLY!$A$88:$U$88,OFFSET(WatchbillMONTHLY!$A$88:$U$88,1,2))),INDIRECT("_"&amp;_xlfn.XLOOKUP(BJ$2,WatchbillMONTHLY!$A$88:$U$88,OFFSET(WatchbillMONTHLY!$A$88:$U$88,1,2))))=$A109,_xlfn.XLOOKUP(BJ$2,WatchbillMONTHLY!$A$88:$U$88,OFFSET(WatchbillMONTHLY!$A$88:$U$88,1,2)),FALSE),TRUE,FALSE)),
FALSE),FALSE)</f>
        <v>0</v>
      </c>
      <c r="BK109" s="209" t="b" cm="1">
        <f t="array" aca="1" ref="BK109" ca="1">IF(AND($A109 &gt; 0, AD109 &gt; 0,BK$2&lt;MiscFormulas!$A$5+1),
_xlfn.IFNA(
_xlfn.IFNA(
_xlfn.IFNA(
_xlfn.IFNA(
_xlfn.IFNA(
_xlfn.IFNA(
IF(_xlfn.XLOOKUP(BK$2,WatchbillMONTHLY!$A$3:$U$3,OFFSET(WatchbillMONTHLY!$A$3:$U$3,1,2))=IF(_xlfn.XLOOKUP($A109,INDIRECT("_"&amp;_xlfn.XLOOKUP(BK$2,WatchbillMONTHLY!$A$3:$U$3,OFFSET(WatchbillMONTHLY!$A$3:$U$3,1,2))),INDIRECT("_"&amp;_xlfn.XLOOKUP(BK$2,WatchbillMONTHLY!$A$3:$U$3,OFFSET(WatchbillMONTHLY!$A$3:$U$3,1,2))))=$A109,_xlfn.XLOOKUP(BK$2,WatchbillMONTHLY!$A$3:$U$3,OFFSET(WatchbillMONTHLY!$A$3:$U$3,1,2)),FALSE),TRUE,FALSE),
IF(_xlfn.XLOOKUP(BK$2,WatchbillMONTHLY!$A$20:$U$20,OFFSET(WatchbillMONTHLY!$A$20:$U$20,1,2))=IF(_xlfn.XLOOKUP($A109,INDIRECT("_"&amp;_xlfn.XLOOKUP(BK$2,WatchbillMONTHLY!$A$20:$U$20,OFFSET(WatchbillMONTHLY!$A$20:$U$20,1,2))),INDIRECT("_"&amp;_xlfn.XLOOKUP(BK$2,WatchbillMONTHLY!$A$20:$U$20,OFFSET(WatchbillMONTHLY!$A$20:$U$20,1,2))))=$A109,_xlfn.XLOOKUP(BK$2,WatchbillMONTHLY!$A$20:$U$20,OFFSET(WatchbillMONTHLY!$A$20:$U$20,1,2)),FALSE),TRUE,FALSE)),
IF(_xlfn.XLOOKUP(BK$2,WatchbillMONTHLY!$A$37:$U$37,OFFSET(WatchbillMONTHLY!$A$37:$U$37,1,2))=IF(_xlfn.XLOOKUP($A109,INDIRECT("_"&amp;_xlfn.XLOOKUP(BK$2,WatchbillMONTHLY!$A$37:$U$37,OFFSET(WatchbillMONTHLY!$A$37:$U$37,1,2))),INDIRECT("_"&amp;_xlfn.XLOOKUP(BK$2,WatchbillMONTHLY!$A$37:$U$37,OFFSET(WatchbillMONTHLY!$A$37:$U$37,1,2))))=$A109,_xlfn.XLOOKUP(BK$2,WatchbillMONTHLY!$A$37:$U$37,OFFSET(WatchbillMONTHLY!$A$37:$U$37,1,2)),FALSE),TRUE,FALSE)),
IF(_xlfn.XLOOKUP(BK$2,WatchbillMONTHLY!$A$54:$U$54,OFFSET(WatchbillMONTHLY!$A$54:$U$54,1,2))=IF(_xlfn.XLOOKUP($A109,INDIRECT("_"&amp;_xlfn.XLOOKUP(BK$2,WatchbillMONTHLY!$A$54:$U$54,OFFSET(WatchbillMONTHLY!$A$54:$U$54,1,2))),INDIRECT("_"&amp;_xlfn.XLOOKUP(BK$2,WatchbillMONTHLY!$A$54:$U$54,OFFSET(WatchbillMONTHLY!$A$54:$U$54,1,2))))=$A109,_xlfn.XLOOKUP(BK$2,WatchbillMONTHLY!$A$54:$U$54,OFFSET(WatchbillMONTHLY!$A$54:$U$54,1,2)),FALSE),TRUE,FALSE)),
IF(_xlfn.XLOOKUP(BK$2,WatchbillMONTHLY!$A$71:$U$71,OFFSET(WatchbillMONTHLY!$A$71:$U$71,1,2))=IF(_xlfn.XLOOKUP($A109,INDIRECT("_"&amp;_xlfn.XLOOKUP(BK$2,WatchbillMONTHLY!$A$71:$U$71,OFFSET(WatchbillMONTHLY!$A$71:$U$71,1,2))),INDIRECT("_"&amp;_xlfn.XLOOKUP(BK$2,WatchbillMONTHLY!$A$71:$U$71,OFFSET(WatchbillMONTHLY!$A$71:$U$71,1,2))))=$A109,_xlfn.XLOOKUP(BK$2,WatchbillMONTHLY!$A$71:$U$71,OFFSET(WatchbillMONTHLY!$A$71:$U$71,1,2)),FALSE),TRUE,FALSE)),
IF(_xlfn.XLOOKUP(BK$2,WatchbillMONTHLY!$A$88:$U$88,OFFSET(WatchbillMONTHLY!$A$88:$U$88,1,2))=IF(_xlfn.XLOOKUP($A109,INDIRECT("_"&amp;_xlfn.XLOOKUP(BK$2,WatchbillMONTHLY!$A$88:$U$88,OFFSET(WatchbillMONTHLY!$A$88:$U$88,1,2))),INDIRECT("_"&amp;_xlfn.XLOOKUP(BK$2,WatchbillMONTHLY!$A$88:$U$88,OFFSET(WatchbillMONTHLY!$A$88:$U$88,1,2))))=$A109,_xlfn.XLOOKUP(BK$2,WatchbillMONTHLY!$A$88:$U$88,OFFSET(WatchbillMONTHLY!$A$88:$U$88,1,2)),FALSE),TRUE,FALSE)),
FALSE),FALSE)</f>
        <v>0</v>
      </c>
      <c r="BL109" s="209" t="b" cm="1">
        <f t="array" aca="1" ref="BL109" ca="1">IF(AND($A109 &gt; 0, AE109 &gt; 0,BL$2&lt;MiscFormulas!$A$5+1),
_xlfn.IFNA(
_xlfn.IFNA(
_xlfn.IFNA(
_xlfn.IFNA(
_xlfn.IFNA(
_xlfn.IFNA(
IF(_xlfn.XLOOKUP(BL$2,WatchbillMONTHLY!$A$3:$U$3,OFFSET(WatchbillMONTHLY!$A$3:$U$3,1,2))=IF(_xlfn.XLOOKUP($A109,INDIRECT("_"&amp;_xlfn.XLOOKUP(BL$2,WatchbillMONTHLY!$A$3:$U$3,OFFSET(WatchbillMONTHLY!$A$3:$U$3,1,2))),INDIRECT("_"&amp;_xlfn.XLOOKUP(BL$2,WatchbillMONTHLY!$A$3:$U$3,OFFSET(WatchbillMONTHLY!$A$3:$U$3,1,2))))=$A109,_xlfn.XLOOKUP(BL$2,WatchbillMONTHLY!$A$3:$U$3,OFFSET(WatchbillMONTHLY!$A$3:$U$3,1,2)),FALSE),TRUE,FALSE),
IF(_xlfn.XLOOKUP(BL$2,WatchbillMONTHLY!$A$20:$U$20,OFFSET(WatchbillMONTHLY!$A$20:$U$20,1,2))=IF(_xlfn.XLOOKUP($A109,INDIRECT("_"&amp;_xlfn.XLOOKUP(BL$2,WatchbillMONTHLY!$A$20:$U$20,OFFSET(WatchbillMONTHLY!$A$20:$U$20,1,2))),INDIRECT("_"&amp;_xlfn.XLOOKUP(BL$2,WatchbillMONTHLY!$A$20:$U$20,OFFSET(WatchbillMONTHLY!$A$20:$U$20,1,2))))=$A109,_xlfn.XLOOKUP(BL$2,WatchbillMONTHLY!$A$20:$U$20,OFFSET(WatchbillMONTHLY!$A$20:$U$20,1,2)),FALSE),TRUE,FALSE)),
IF(_xlfn.XLOOKUP(BL$2,WatchbillMONTHLY!$A$37:$U$37,OFFSET(WatchbillMONTHLY!$A$37:$U$37,1,2))=IF(_xlfn.XLOOKUP($A109,INDIRECT("_"&amp;_xlfn.XLOOKUP(BL$2,WatchbillMONTHLY!$A$37:$U$37,OFFSET(WatchbillMONTHLY!$A$37:$U$37,1,2))),INDIRECT("_"&amp;_xlfn.XLOOKUP(BL$2,WatchbillMONTHLY!$A$37:$U$37,OFFSET(WatchbillMONTHLY!$A$37:$U$37,1,2))))=$A109,_xlfn.XLOOKUP(BL$2,WatchbillMONTHLY!$A$37:$U$37,OFFSET(WatchbillMONTHLY!$A$37:$U$37,1,2)),FALSE),TRUE,FALSE)),
IF(_xlfn.XLOOKUP(BL$2,WatchbillMONTHLY!$A$54:$U$54,OFFSET(WatchbillMONTHLY!$A$54:$U$54,1,2))=IF(_xlfn.XLOOKUP($A109,INDIRECT("_"&amp;_xlfn.XLOOKUP(BL$2,WatchbillMONTHLY!$A$54:$U$54,OFFSET(WatchbillMONTHLY!$A$54:$U$54,1,2))),INDIRECT("_"&amp;_xlfn.XLOOKUP(BL$2,WatchbillMONTHLY!$A$54:$U$54,OFFSET(WatchbillMONTHLY!$A$54:$U$54,1,2))))=$A109,_xlfn.XLOOKUP(BL$2,WatchbillMONTHLY!$A$54:$U$54,OFFSET(WatchbillMONTHLY!$A$54:$U$54,1,2)),FALSE),TRUE,FALSE)),
IF(_xlfn.XLOOKUP(BL$2,WatchbillMONTHLY!$A$71:$U$71,OFFSET(WatchbillMONTHLY!$A$71:$U$71,1,2))=IF(_xlfn.XLOOKUP($A109,INDIRECT("_"&amp;_xlfn.XLOOKUP(BL$2,WatchbillMONTHLY!$A$71:$U$71,OFFSET(WatchbillMONTHLY!$A$71:$U$71,1,2))),INDIRECT("_"&amp;_xlfn.XLOOKUP(BL$2,WatchbillMONTHLY!$A$71:$U$71,OFFSET(WatchbillMONTHLY!$A$71:$U$71,1,2))))=$A109,_xlfn.XLOOKUP(BL$2,WatchbillMONTHLY!$A$71:$U$71,OFFSET(WatchbillMONTHLY!$A$71:$U$71,1,2)),FALSE),TRUE,FALSE)),
IF(_xlfn.XLOOKUP(BL$2,WatchbillMONTHLY!$A$88:$U$88,OFFSET(WatchbillMONTHLY!$A$88:$U$88,1,2))=IF(_xlfn.XLOOKUP($A109,INDIRECT("_"&amp;_xlfn.XLOOKUP(BL$2,WatchbillMONTHLY!$A$88:$U$88,OFFSET(WatchbillMONTHLY!$A$88:$U$88,1,2))),INDIRECT("_"&amp;_xlfn.XLOOKUP(BL$2,WatchbillMONTHLY!$A$88:$U$88,OFFSET(WatchbillMONTHLY!$A$88:$U$88,1,2))))=$A109,_xlfn.XLOOKUP(BL$2,WatchbillMONTHLY!$A$88:$U$88,OFFSET(WatchbillMONTHLY!$A$88:$U$88,1,2)),FALSE),TRUE,FALSE)),
FALSE),FALSE)</f>
        <v>0</v>
      </c>
      <c r="BM109" s="209" t="b" cm="1">
        <f t="array" aca="1" ref="BM109" ca="1">IF(AND($A109 &gt; 0, AF109 &gt; 0,BM$2&lt;MiscFormulas!$A$5+1),
_xlfn.IFNA(
_xlfn.IFNA(
_xlfn.IFNA(
_xlfn.IFNA(
_xlfn.IFNA(
_xlfn.IFNA(
IF(_xlfn.XLOOKUP(BM$2,WatchbillMONTHLY!$A$3:$U$3,OFFSET(WatchbillMONTHLY!$A$3:$U$3,1,2))=IF(_xlfn.XLOOKUP($A109,INDIRECT("_"&amp;_xlfn.XLOOKUP(BM$2,WatchbillMONTHLY!$A$3:$U$3,OFFSET(WatchbillMONTHLY!$A$3:$U$3,1,2))),INDIRECT("_"&amp;_xlfn.XLOOKUP(BM$2,WatchbillMONTHLY!$A$3:$U$3,OFFSET(WatchbillMONTHLY!$A$3:$U$3,1,2))))=$A109,_xlfn.XLOOKUP(BM$2,WatchbillMONTHLY!$A$3:$U$3,OFFSET(WatchbillMONTHLY!$A$3:$U$3,1,2)),FALSE),TRUE,FALSE),
IF(_xlfn.XLOOKUP(BM$2,WatchbillMONTHLY!$A$20:$U$20,OFFSET(WatchbillMONTHLY!$A$20:$U$20,1,2))=IF(_xlfn.XLOOKUP($A109,INDIRECT("_"&amp;_xlfn.XLOOKUP(BM$2,WatchbillMONTHLY!$A$20:$U$20,OFFSET(WatchbillMONTHLY!$A$20:$U$20,1,2))),INDIRECT("_"&amp;_xlfn.XLOOKUP(BM$2,WatchbillMONTHLY!$A$20:$U$20,OFFSET(WatchbillMONTHLY!$A$20:$U$20,1,2))))=$A109,_xlfn.XLOOKUP(BM$2,WatchbillMONTHLY!$A$20:$U$20,OFFSET(WatchbillMONTHLY!$A$20:$U$20,1,2)),FALSE),TRUE,FALSE)),
IF(_xlfn.XLOOKUP(BM$2,WatchbillMONTHLY!$A$37:$U$37,OFFSET(WatchbillMONTHLY!$A$37:$U$37,1,2))=IF(_xlfn.XLOOKUP($A109,INDIRECT("_"&amp;_xlfn.XLOOKUP(BM$2,WatchbillMONTHLY!$A$37:$U$37,OFFSET(WatchbillMONTHLY!$A$37:$U$37,1,2))),INDIRECT("_"&amp;_xlfn.XLOOKUP(BM$2,WatchbillMONTHLY!$A$37:$U$37,OFFSET(WatchbillMONTHLY!$A$37:$U$37,1,2))))=$A109,_xlfn.XLOOKUP(BM$2,WatchbillMONTHLY!$A$37:$U$37,OFFSET(WatchbillMONTHLY!$A$37:$U$37,1,2)),FALSE),TRUE,FALSE)),
IF(_xlfn.XLOOKUP(BM$2,WatchbillMONTHLY!$A$54:$U$54,OFFSET(WatchbillMONTHLY!$A$54:$U$54,1,2))=IF(_xlfn.XLOOKUP($A109,INDIRECT("_"&amp;_xlfn.XLOOKUP(BM$2,WatchbillMONTHLY!$A$54:$U$54,OFFSET(WatchbillMONTHLY!$A$54:$U$54,1,2))),INDIRECT("_"&amp;_xlfn.XLOOKUP(BM$2,WatchbillMONTHLY!$A$54:$U$54,OFFSET(WatchbillMONTHLY!$A$54:$U$54,1,2))))=$A109,_xlfn.XLOOKUP(BM$2,WatchbillMONTHLY!$A$54:$U$54,OFFSET(WatchbillMONTHLY!$A$54:$U$54,1,2)),FALSE),TRUE,FALSE)),
IF(_xlfn.XLOOKUP(BM$2,WatchbillMONTHLY!$A$71:$U$71,OFFSET(WatchbillMONTHLY!$A$71:$U$71,1,2))=IF(_xlfn.XLOOKUP($A109,INDIRECT("_"&amp;_xlfn.XLOOKUP(BM$2,WatchbillMONTHLY!$A$71:$U$71,OFFSET(WatchbillMONTHLY!$A$71:$U$71,1,2))),INDIRECT("_"&amp;_xlfn.XLOOKUP(BM$2,WatchbillMONTHLY!$A$71:$U$71,OFFSET(WatchbillMONTHLY!$A$71:$U$71,1,2))))=$A109,_xlfn.XLOOKUP(BM$2,WatchbillMONTHLY!$A$71:$U$71,OFFSET(WatchbillMONTHLY!$A$71:$U$71,1,2)),FALSE),TRUE,FALSE)),
IF(_xlfn.XLOOKUP(BM$2,WatchbillMONTHLY!$A$88:$U$88,OFFSET(WatchbillMONTHLY!$A$88:$U$88,1,2))=IF(_xlfn.XLOOKUP($A109,INDIRECT("_"&amp;_xlfn.XLOOKUP(BM$2,WatchbillMONTHLY!$A$88:$U$88,OFFSET(WatchbillMONTHLY!$A$88:$U$88,1,2))),INDIRECT("_"&amp;_xlfn.XLOOKUP(BM$2,WatchbillMONTHLY!$A$88:$U$88,OFFSET(WatchbillMONTHLY!$A$88:$U$88,1,2))))=$A109,_xlfn.XLOOKUP(BM$2,WatchbillMONTHLY!$A$88:$U$88,OFFSET(WatchbillMONTHLY!$A$88:$U$88,1,2)),FALSE),TRUE,FALSE)),
FALSE),FALSE)</f>
        <v>0</v>
      </c>
      <c r="BN109" s="209" t="b" cm="1">
        <f t="array" aca="1" ref="BN109" ca="1">IF(AND($A109 &gt; 0, AG109 &gt; 0,BN$2&lt;MiscFormulas!$A$5+1),
_xlfn.IFNA(
_xlfn.IFNA(
_xlfn.IFNA(
_xlfn.IFNA(
_xlfn.IFNA(
_xlfn.IFNA(
IF(_xlfn.XLOOKUP(BN$2,WatchbillMONTHLY!$A$3:$U$3,OFFSET(WatchbillMONTHLY!$A$3:$U$3,1,2))=IF(_xlfn.XLOOKUP($A109,INDIRECT("_"&amp;_xlfn.XLOOKUP(BN$2,WatchbillMONTHLY!$A$3:$U$3,OFFSET(WatchbillMONTHLY!$A$3:$U$3,1,2))),INDIRECT("_"&amp;_xlfn.XLOOKUP(BN$2,WatchbillMONTHLY!$A$3:$U$3,OFFSET(WatchbillMONTHLY!$A$3:$U$3,1,2))))=$A109,_xlfn.XLOOKUP(BN$2,WatchbillMONTHLY!$A$3:$U$3,OFFSET(WatchbillMONTHLY!$A$3:$U$3,1,2)),FALSE),TRUE,FALSE),
IF(_xlfn.XLOOKUP(BN$2,WatchbillMONTHLY!$A$20:$U$20,OFFSET(WatchbillMONTHLY!$A$20:$U$20,1,2))=IF(_xlfn.XLOOKUP($A109,INDIRECT("_"&amp;_xlfn.XLOOKUP(BN$2,WatchbillMONTHLY!$A$20:$U$20,OFFSET(WatchbillMONTHLY!$A$20:$U$20,1,2))),INDIRECT("_"&amp;_xlfn.XLOOKUP(BN$2,WatchbillMONTHLY!$A$20:$U$20,OFFSET(WatchbillMONTHLY!$A$20:$U$20,1,2))))=$A109,_xlfn.XLOOKUP(BN$2,WatchbillMONTHLY!$A$20:$U$20,OFFSET(WatchbillMONTHLY!$A$20:$U$20,1,2)),FALSE),TRUE,FALSE)),
IF(_xlfn.XLOOKUP(BN$2,WatchbillMONTHLY!$A$37:$U$37,OFFSET(WatchbillMONTHLY!$A$37:$U$37,1,2))=IF(_xlfn.XLOOKUP($A109,INDIRECT("_"&amp;_xlfn.XLOOKUP(BN$2,WatchbillMONTHLY!$A$37:$U$37,OFFSET(WatchbillMONTHLY!$A$37:$U$37,1,2))),INDIRECT("_"&amp;_xlfn.XLOOKUP(BN$2,WatchbillMONTHLY!$A$37:$U$37,OFFSET(WatchbillMONTHLY!$A$37:$U$37,1,2))))=$A109,_xlfn.XLOOKUP(BN$2,WatchbillMONTHLY!$A$37:$U$37,OFFSET(WatchbillMONTHLY!$A$37:$U$37,1,2)),FALSE),TRUE,FALSE)),
IF(_xlfn.XLOOKUP(BN$2,WatchbillMONTHLY!$A$54:$U$54,OFFSET(WatchbillMONTHLY!$A$54:$U$54,1,2))=IF(_xlfn.XLOOKUP($A109,INDIRECT("_"&amp;_xlfn.XLOOKUP(BN$2,WatchbillMONTHLY!$A$54:$U$54,OFFSET(WatchbillMONTHLY!$A$54:$U$54,1,2))),INDIRECT("_"&amp;_xlfn.XLOOKUP(BN$2,WatchbillMONTHLY!$A$54:$U$54,OFFSET(WatchbillMONTHLY!$A$54:$U$54,1,2))))=$A109,_xlfn.XLOOKUP(BN$2,WatchbillMONTHLY!$A$54:$U$54,OFFSET(WatchbillMONTHLY!$A$54:$U$54,1,2)),FALSE),TRUE,FALSE)),
IF(_xlfn.XLOOKUP(BN$2,WatchbillMONTHLY!$A$71:$U$71,OFFSET(WatchbillMONTHLY!$A$71:$U$71,1,2))=IF(_xlfn.XLOOKUP($A109,INDIRECT("_"&amp;_xlfn.XLOOKUP(BN$2,WatchbillMONTHLY!$A$71:$U$71,OFFSET(WatchbillMONTHLY!$A$71:$U$71,1,2))),INDIRECT("_"&amp;_xlfn.XLOOKUP(BN$2,WatchbillMONTHLY!$A$71:$U$71,OFFSET(WatchbillMONTHLY!$A$71:$U$71,1,2))))=$A109,_xlfn.XLOOKUP(BN$2,WatchbillMONTHLY!$A$71:$U$71,OFFSET(WatchbillMONTHLY!$A$71:$U$71,1,2)),FALSE),TRUE,FALSE)),
IF(_xlfn.XLOOKUP(BN$2,WatchbillMONTHLY!$A$88:$U$88,OFFSET(WatchbillMONTHLY!$A$88:$U$88,1,2))=IF(_xlfn.XLOOKUP($A109,INDIRECT("_"&amp;_xlfn.XLOOKUP(BN$2,WatchbillMONTHLY!$A$88:$U$88,OFFSET(WatchbillMONTHLY!$A$88:$U$88,1,2))),INDIRECT("_"&amp;_xlfn.XLOOKUP(BN$2,WatchbillMONTHLY!$A$88:$U$88,OFFSET(WatchbillMONTHLY!$A$88:$U$88,1,2))))=$A109,_xlfn.XLOOKUP(BN$2,WatchbillMONTHLY!$A$88:$U$88,OFFSET(WatchbillMONTHLY!$A$88:$U$88,1,2)),FALSE),TRUE,FALSE)),
FALSE),FALSE)</f>
        <v>0</v>
      </c>
      <c r="BO109" s="209"/>
      <c r="BP109" s="210"/>
    </row>
    <row r="110" spans="1:68" x14ac:dyDescent="0.35">
      <c r="A110" t="str">
        <v>EX15 Smith, L.</v>
      </c>
      <c r="B110" s="215" t="str">
        <v>EX15 Smith, Lardy</v>
      </c>
      <c r="C110" s="191"/>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c r="Z110" s="235"/>
      <c r="AA110" s="235"/>
      <c r="AB110" s="235"/>
      <c r="AC110" s="235"/>
      <c r="AD110" s="235"/>
      <c r="AE110" s="235"/>
      <c r="AF110" s="235"/>
      <c r="AG110" s="235"/>
      <c r="AH110" s="192"/>
      <c r="AI110" s="209"/>
      <c r="AJ110" s="209" t="str" cm="1">
        <f t="array" aca="1" ref="AJ110" ca="1">IF(OR(AK110:BN110=TRUE),$A110&amp;" :  ","")&amp;_xlfn.TEXTJOIN(" | ",TRUE,IF(AK110:BN110=TRUE,$AK$2:$BN$2,""))</f>
        <v/>
      </c>
      <c r="AK110" s="209" t="b" cm="1">
        <f t="array" aca="1" ref="AK110" ca="1">IF(AND($A110 &gt; 0, D110 &gt; 0,AK$2&lt;MiscFormulas!$A$5+1),
_xlfn.IFNA(
_xlfn.IFNA(
_xlfn.IFNA(
_xlfn.IFNA(
_xlfn.IFNA(
_xlfn.IFNA(
IF(_xlfn.XLOOKUP(AK$2,WatchbillMONTHLY!$A$3:$U$3,OFFSET(WatchbillMONTHLY!$A$3:$U$3,1,2))=IF(_xlfn.XLOOKUP($A110,INDIRECT("_"&amp;_xlfn.XLOOKUP(AK$2,WatchbillMONTHLY!$A$3:$U$3,OFFSET(WatchbillMONTHLY!$A$3:$U$3,1,2))),INDIRECT("_"&amp;_xlfn.XLOOKUP(AK$2,WatchbillMONTHLY!$A$3:$U$3,OFFSET(WatchbillMONTHLY!$A$3:$U$3,1,2))))=$A110,_xlfn.XLOOKUP(AK$2,WatchbillMONTHLY!$A$3:$U$3,OFFSET(WatchbillMONTHLY!$A$3:$U$3,1,2)),FALSE),TRUE,FALSE),
IF(_xlfn.XLOOKUP(AK$2,WatchbillMONTHLY!$A$20:$U$20,OFFSET(WatchbillMONTHLY!$A$20:$U$20,1,2))=IF(_xlfn.XLOOKUP($A110,INDIRECT("_"&amp;_xlfn.XLOOKUP(AK$2,WatchbillMONTHLY!$A$20:$U$20,OFFSET(WatchbillMONTHLY!$A$20:$U$20,1,2))),INDIRECT("_"&amp;_xlfn.XLOOKUP(AK$2,WatchbillMONTHLY!$A$20:$U$20,OFFSET(WatchbillMONTHLY!$A$20:$U$20,1,2))))=$A110,_xlfn.XLOOKUP(AK$2,WatchbillMONTHLY!$A$20:$U$20,OFFSET(WatchbillMONTHLY!$A$20:$U$20,1,2)),FALSE),TRUE,FALSE)),
IF(_xlfn.XLOOKUP(AK$2,WatchbillMONTHLY!$A$37:$U$37,OFFSET(WatchbillMONTHLY!$A$37:$U$37,1,2))=IF(_xlfn.XLOOKUP($A110,INDIRECT("_"&amp;_xlfn.XLOOKUP(AK$2,WatchbillMONTHLY!$A$37:$U$37,OFFSET(WatchbillMONTHLY!$A$37:$U$37,1,2))),INDIRECT("_"&amp;_xlfn.XLOOKUP(AK$2,WatchbillMONTHLY!$A$37:$U$37,OFFSET(WatchbillMONTHLY!$A$37:$U$37,1,2))))=$A110,_xlfn.XLOOKUP(AK$2,WatchbillMONTHLY!$A$37:$U$37,OFFSET(WatchbillMONTHLY!$A$37:$U$37,1,2)),FALSE),TRUE,FALSE)),
IF(_xlfn.XLOOKUP(AK$2,WatchbillMONTHLY!$A$54:$U$54,OFFSET(WatchbillMONTHLY!$A$54:$U$54,1,2))=IF(_xlfn.XLOOKUP($A110,INDIRECT("_"&amp;_xlfn.XLOOKUP(AK$2,WatchbillMONTHLY!$A$54:$U$54,OFFSET(WatchbillMONTHLY!$A$54:$U$54,1,2))),INDIRECT("_"&amp;_xlfn.XLOOKUP(AK$2,WatchbillMONTHLY!$A$54:$U$54,OFFSET(WatchbillMONTHLY!$A$54:$U$54,1,2))))=$A110,_xlfn.XLOOKUP(AK$2,WatchbillMONTHLY!$A$54:$U$54,OFFSET(WatchbillMONTHLY!$A$54:$U$54,1,2)),FALSE),TRUE,FALSE)),
IF(_xlfn.XLOOKUP(AK$2,WatchbillMONTHLY!$A$71:$U$71,OFFSET(WatchbillMONTHLY!$A$71:$U$71,1,2))=IF(_xlfn.XLOOKUP($A110,INDIRECT("_"&amp;_xlfn.XLOOKUP(AK$2,WatchbillMONTHLY!$A$71:$U$71,OFFSET(WatchbillMONTHLY!$A$71:$U$71,1,2))),INDIRECT("_"&amp;_xlfn.XLOOKUP(AK$2,WatchbillMONTHLY!$A$71:$U$71,OFFSET(WatchbillMONTHLY!$A$71:$U$71,1,2))))=$A110,_xlfn.XLOOKUP(AK$2,WatchbillMONTHLY!$A$71:$U$71,OFFSET(WatchbillMONTHLY!$A$71:$U$71,1,2)),FALSE),TRUE,FALSE)),
IF(_xlfn.XLOOKUP(AK$2,WatchbillMONTHLY!$A$88:$U$88,OFFSET(WatchbillMONTHLY!$A$88:$U$88,1,2))=IF(_xlfn.XLOOKUP($A110,INDIRECT("_"&amp;_xlfn.XLOOKUP(AK$2,WatchbillMONTHLY!$A$88:$U$88,OFFSET(WatchbillMONTHLY!$A$88:$U$88,1,2))),INDIRECT("_"&amp;_xlfn.XLOOKUP(AK$2,WatchbillMONTHLY!$A$88:$U$88,OFFSET(WatchbillMONTHLY!$A$88:$U$88,1,2))))=$A110,_xlfn.XLOOKUP(AK$2,WatchbillMONTHLY!$A$88:$U$88,OFFSET(WatchbillMONTHLY!$A$88:$U$88,1,2)),FALSE),TRUE,FALSE)),
FALSE),FALSE)</f>
        <v>0</v>
      </c>
      <c r="AL110" s="209" t="b" cm="1">
        <f t="array" aca="1" ref="AL110" ca="1">IF(AND($A110 &gt; 0, E110 &gt; 0,AL$2&lt;MiscFormulas!$A$5+1),
_xlfn.IFNA(
_xlfn.IFNA(
_xlfn.IFNA(
_xlfn.IFNA(
_xlfn.IFNA(
_xlfn.IFNA(
IF(_xlfn.XLOOKUP(AL$2,WatchbillMONTHLY!$A$3:$U$3,OFFSET(WatchbillMONTHLY!$A$3:$U$3,1,2))=IF(_xlfn.XLOOKUP($A110,INDIRECT("_"&amp;_xlfn.XLOOKUP(AL$2,WatchbillMONTHLY!$A$3:$U$3,OFFSET(WatchbillMONTHLY!$A$3:$U$3,1,2))),INDIRECT("_"&amp;_xlfn.XLOOKUP(AL$2,WatchbillMONTHLY!$A$3:$U$3,OFFSET(WatchbillMONTHLY!$A$3:$U$3,1,2))))=$A110,_xlfn.XLOOKUP(AL$2,WatchbillMONTHLY!$A$3:$U$3,OFFSET(WatchbillMONTHLY!$A$3:$U$3,1,2)),FALSE),TRUE,FALSE),
IF(_xlfn.XLOOKUP(AL$2,WatchbillMONTHLY!$A$20:$U$20,OFFSET(WatchbillMONTHLY!$A$20:$U$20,1,2))=IF(_xlfn.XLOOKUP($A110,INDIRECT("_"&amp;_xlfn.XLOOKUP(AL$2,WatchbillMONTHLY!$A$20:$U$20,OFFSET(WatchbillMONTHLY!$A$20:$U$20,1,2))),INDIRECT("_"&amp;_xlfn.XLOOKUP(AL$2,WatchbillMONTHLY!$A$20:$U$20,OFFSET(WatchbillMONTHLY!$A$20:$U$20,1,2))))=$A110,_xlfn.XLOOKUP(AL$2,WatchbillMONTHLY!$A$20:$U$20,OFFSET(WatchbillMONTHLY!$A$20:$U$20,1,2)),FALSE),TRUE,FALSE)),
IF(_xlfn.XLOOKUP(AL$2,WatchbillMONTHLY!$A$37:$U$37,OFFSET(WatchbillMONTHLY!$A$37:$U$37,1,2))=IF(_xlfn.XLOOKUP($A110,INDIRECT("_"&amp;_xlfn.XLOOKUP(AL$2,WatchbillMONTHLY!$A$37:$U$37,OFFSET(WatchbillMONTHLY!$A$37:$U$37,1,2))),INDIRECT("_"&amp;_xlfn.XLOOKUP(AL$2,WatchbillMONTHLY!$A$37:$U$37,OFFSET(WatchbillMONTHLY!$A$37:$U$37,1,2))))=$A110,_xlfn.XLOOKUP(AL$2,WatchbillMONTHLY!$A$37:$U$37,OFFSET(WatchbillMONTHLY!$A$37:$U$37,1,2)),FALSE),TRUE,FALSE)),
IF(_xlfn.XLOOKUP(AL$2,WatchbillMONTHLY!$A$54:$U$54,OFFSET(WatchbillMONTHLY!$A$54:$U$54,1,2))=IF(_xlfn.XLOOKUP($A110,INDIRECT("_"&amp;_xlfn.XLOOKUP(AL$2,WatchbillMONTHLY!$A$54:$U$54,OFFSET(WatchbillMONTHLY!$A$54:$U$54,1,2))),INDIRECT("_"&amp;_xlfn.XLOOKUP(AL$2,WatchbillMONTHLY!$A$54:$U$54,OFFSET(WatchbillMONTHLY!$A$54:$U$54,1,2))))=$A110,_xlfn.XLOOKUP(AL$2,WatchbillMONTHLY!$A$54:$U$54,OFFSET(WatchbillMONTHLY!$A$54:$U$54,1,2)),FALSE),TRUE,FALSE)),
IF(_xlfn.XLOOKUP(AL$2,WatchbillMONTHLY!$A$71:$U$71,OFFSET(WatchbillMONTHLY!$A$71:$U$71,1,2))=IF(_xlfn.XLOOKUP($A110,INDIRECT("_"&amp;_xlfn.XLOOKUP(AL$2,WatchbillMONTHLY!$A$71:$U$71,OFFSET(WatchbillMONTHLY!$A$71:$U$71,1,2))),INDIRECT("_"&amp;_xlfn.XLOOKUP(AL$2,WatchbillMONTHLY!$A$71:$U$71,OFFSET(WatchbillMONTHLY!$A$71:$U$71,1,2))))=$A110,_xlfn.XLOOKUP(AL$2,WatchbillMONTHLY!$A$71:$U$71,OFFSET(WatchbillMONTHLY!$A$71:$U$71,1,2)),FALSE),TRUE,FALSE)),
IF(_xlfn.XLOOKUP(AL$2,WatchbillMONTHLY!$A$88:$U$88,OFFSET(WatchbillMONTHLY!$A$88:$U$88,1,2))=IF(_xlfn.XLOOKUP($A110,INDIRECT("_"&amp;_xlfn.XLOOKUP(AL$2,WatchbillMONTHLY!$A$88:$U$88,OFFSET(WatchbillMONTHLY!$A$88:$U$88,1,2))),INDIRECT("_"&amp;_xlfn.XLOOKUP(AL$2,WatchbillMONTHLY!$A$88:$U$88,OFFSET(WatchbillMONTHLY!$A$88:$U$88,1,2))))=$A110,_xlfn.XLOOKUP(AL$2,WatchbillMONTHLY!$A$88:$U$88,OFFSET(WatchbillMONTHLY!$A$88:$U$88,1,2)),FALSE),TRUE,FALSE)),
FALSE),FALSE)</f>
        <v>0</v>
      </c>
      <c r="AM110" s="209" t="b" cm="1">
        <f t="array" aca="1" ref="AM110" ca="1">IF(AND($A110 &gt; 0, F110 &gt; 0,AM$2&lt;MiscFormulas!$A$5+1),
_xlfn.IFNA(
_xlfn.IFNA(
_xlfn.IFNA(
_xlfn.IFNA(
_xlfn.IFNA(
_xlfn.IFNA(
IF(_xlfn.XLOOKUP(AM$2,WatchbillMONTHLY!$A$3:$U$3,OFFSET(WatchbillMONTHLY!$A$3:$U$3,1,2))=IF(_xlfn.XLOOKUP($A110,INDIRECT("_"&amp;_xlfn.XLOOKUP(AM$2,WatchbillMONTHLY!$A$3:$U$3,OFFSET(WatchbillMONTHLY!$A$3:$U$3,1,2))),INDIRECT("_"&amp;_xlfn.XLOOKUP(AM$2,WatchbillMONTHLY!$A$3:$U$3,OFFSET(WatchbillMONTHLY!$A$3:$U$3,1,2))))=$A110,_xlfn.XLOOKUP(AM$2,WatchbillMONTHLY!$A$3:$U$3,OFFSET(WatchbillMONTHLY!$A$3:$U$3,1,2)),FALSE),TRUE,FALSE),
IF(_xlfn.XLOOKUP(AM$2,WatchbillMONTHLY!$A$20:$U$20,OFFSET(WatchbillMONTHLY!$A$20:$U$20,1,2))=IF(_xlfn.XLOOKUP($A110,INDIRECT("_"&amp;_xlfn.XLOOKUP(AM$2,WatchbillMONTHLY!$A$20:$U$20,OFFSET(WatchbillMONTHLY!$A$20:$U$20,1,2))),INDIRECT("_"&amp;_xlfn.XLOOKUP(AM$2,WatchbillMONTHLY!$A$20:$U$20,OFFSET(WatchbillMONTHLY!$A$20:$U$20,1,2))))=$A110,_xlfn.XLOOKUP(AM$2,WatchbillMONTHLY!$A$20:$U$20,OFFSET(WatchbillMONTHLY!$A$20:$U$20,1,2)),FALSE),TRUE,FALSE)),
IF(_xlfn.XLOOKUP(AM$2,WatchbillMONTHLY!$A$37:$U$37,OFFSET(WatchbillMONTHLY!$A$37:$U$37,1,2))=IF(_xlfn.XLOOKUP($A110,INDIRECT("_"&amp;_xlfn.XLOOKUP(AM$2,WatchbillMONTHLY!$A$37:$U$37,OFFSET(WatchbillMONTHLY!$A$37:$U$37,1,2))),INDIRECT("_"&amp;_xlfn.XLOOKUP(AM$2,WatchbillMONTHLY!$A$37:$U$37,OFFSET(WatchbillMONTHLY!$A$37:$U$37,1,2))))=$A110,_xlfn.XLOOKUP(AM$2,WatchbillMONTHLY!$A$37:$U$37,OFFSET(WatchbillMONTHLY!$A$37:$U$37,1,2)),FALSE),TRUE,FALSE)),
IF(_xlfn.XLOOKUP(AM$2,WatchbillMONTHLY!$A$54:$U$54,OFFSET(WatchbillMONTHLY!$A$54:$U$54,1,2))=IF(_xlfn.XLOOKUP($A110,INDIRECT("_"&amp;_xlfn.XLOOKUP(AM$2,WatchbillMONTHLY!$A$54:$U$54,OFFSET(WatchbillMONTHLY!$A$54:$U$54,1,2))),INDIRECT("_"&amp;_xlfn.XLOOKUP(AM$2,WatchbillMONTHLY!$A$54:$U$54,OFFSET(WatchbillMONTHLY!$A$54:$U$54,1,2))))=$A110,_xlfn.XLOOKUP(AM$2,WatchbillMONTHLY!$A$54:$U$54,OFFSET(WatchbillMONTHLY!$A$54:$U$54,1,2)),FALSE),TRUE,FALSE)),
IF(_xlfn.XLOOKUP(AM$2,WatchbillMONTHLY!$A$71:$U$71,OFFSET(WatchbillMONTHLY!$A$71:$U$71,1,2))=IF(_xlfn.XLOOKUP($A110,INDIRECT("_"&amp;_xlfn.XLOOKUP(AM$2,WatchbillMONTHLY!$A$71:$U$71,OFFSET(WatchbillMONTHLY!$A$71:$U$71,1,2))),INDIRECT("_"&amp;_xlfn.XLOOKUP(AM$2,WatchbillMONTHLY!$A$71:$U$71,OFFSET(WatchbillMONTHLY!$A$71:$U$71,1,2))))=$A110,_xlfn.XLOOKUP(AM$2,WatchbillMONTHLY!$A$71:$U$71,OFFSET(WatchbillMONTHLY!$A$71:$U$71,1,2)),FALSE),TRUE,FALSE)),
IF(_xlfn.XLOOKUP(AM$2,WatchbillMONTHLY!$A$88:$U$88,OFFSET(WatchbillMONTHLY!$A$88:$U$88,1,2))=IF(_xlfn.XLOOKUP($A110,INDIRECT("_"&amp;_xlfn.XLOOKUP(AM$2,WatchbillMONTHLY!$A$88:$U$88,OFFSET(WatchbillMONTHLY!$A$88:$U$88,1,2))),INDIRECT("_"&amp;_xlfn.XLOOKUP(AM$2,WatchbillMONTHLY!$A$88:$U$88,OFFSET(WatchbillMONTHLY!$A$88:$U$88,1,2))))=$A110,_xlfn.XLOOKUP(AM$2,WatchbillMONTHLY!$A$88:$U$88,OFFSET(WatchbillMONTHLY!$A$88:$U$88,1,2)),FALSE),TRUE,FALSE)),
FALSE),FALSE)</f>
        <v>0</v>
      </c>
      <c r="AN110" s="209" t="b" cm="1">
        <f t="array" aca="1" ref="AN110" ca="1">IF(AND($A110 &gt; 0, G110 &gt; 0,AN$2&lt;MiscFormulas!$A$5+1),
_xlfn.IFNA(
_xlfn.IFNA(
_xlfn.IFNA(
_xlfn.IFNA(
_xlfn.IFNA(
_xlfn.IFNA(
IF(_xlfn.XLOOKUP(AN$2,WatchbillMONTHLY!$A$3:$U$3,OFFSET(WatchbillMONTHLY!$A$3:$U$3,1,2))=IF(_xlfn.XLOOKUP($A110,INDIRECT("_"&amp;_xlfn.XLOOKUP(AN$2,WatchbillMONTHLY!$A$3:$U$3,OFFSET(WatchbillMONTHLY!$A$3:$U$3,1,2))),INDIRECT("_"&amp;_xlfn.XLOOKUP(AN$2,WatchbillMONTHLY!$A$3:$U$3,OFFSET(WatchbillMONTHLY!$A$3:$U$3,1,2))))=$A110,_xlfn.XLOOKUP(AN$2,WatchbillMONTHLY!$A$3:$U$3,OFFSET(WatchbillMONTHLY!$A$3:$U$3,1,2)),FALSE),TRUE,FALSE),
IF(_xlfn.XLOOKUP(AN$2,WatchbillMONTHLY!$A$20:$U$20,OFFSET(WatchbillMONTHLY!$A$20:$U$20,1,2))=IF(_xlfn.XLOOKUP($A110,INDIRECT("_"&amp;_xlfn.XLOOKUP(AN$2,WatchbillMONTHLY!$A$20:$U$20,OFFSET(WatchbillMONTHLY!$A$20:$U$20,1,2))),INDIRECT("_"&amp;_xlfn.XLOOKUP(AN$2,WatchbillMONTHLY!$A$20:$U$20,OFFSET(WatchbillMONTHLY!$A$20:$U$20,1,2))))=$A110,_xlfn.XLOOKUP(AN$2,WatchbillMONTHLY!$A$20:$U$20,OFFSET(WatchbillMONTHLY!$A$20:$U$20,1,2)),FALSE),TRUE,FALSE)),
IF(_xlfn.XLOOKUP(AN$2,WatchbillMONTHLY!$A$37:$U$37,OFFSET(WatchbillMONTHLY!$A$37:$U$37,1,2))=IF(_xlfn.XLOOKUP($A110,INDIRECT("_"&amp;_xlfn.XLOOKUP(AN$2,WatchbillMONTHLY!$A$37:$U$37,OFFSET(WatchbillMONTHLY!$A$37:$U$37,1,2))),INDIRECT("_"&amp;_xlfn.XLOOKUP(AN$2,WatchbillMONTHLY!$A$37:$U$37,OFFSET(WatchbillMONTHLY!$A$37:$U$37,1,2))))=$A110,_xlfn.XLOOKUP(AN$2,WatchbillMONTHLY!$A$37:$U$37,OFFSET(WatchbillMONTHLY!$A$37:$U$37,1,2)),FALSE),TRUE,FALSE)),
IF(_xlfn.XLOOKUP(AN$2,WatchbillMONTHLY!$A$54:$U$54,OFFSET(WatchbillMONTHLY!$A$54:$U$54,1,2))=IF(_xlfn.XLOOKUP($A110,INDIRECT("_"&amp;_xlfn.XLOOKUP(AN$2,WatchbillMONTHLY!$A$54:$U$54,OFFSET(WatchbillMONTHLY!$A$54:$U$54,1,2))),INDIRECT("_"&amp;_xlfn.XLOOKUP(AN$2,WatchbillMONTHLY!$A$54:$U$54,OFFSET(WatchbillMONTHLY!$A$54:$U$54,1,2))))=$A110,_xlfn.XLOOKUP(AN$2,WatchbillMONTHLY!$A$54:$U$54,OFFSET(WatchbillMONTHLY!$A$54:$U$54,1,2)),FALSE),TRUE,FALSE)),
IF(_xlfn.XLOOKUP(AN$2,WatchbillMONTHLY!$A$71:$U$71,OFFSET(WatchbillMONTHLY!$A$71:$U$71,1,2))=IF(_xlfn.XLOOKUP($A110,INDIRECT("_"&amp;_xlfn.XLOOKUP(AN$2,WatchbillMONTHLY!$A$71:$U$71,OFFSET(WatchbillMONTHLY!$A$71:$U$71,1,2))),INDIRECT("_"&amp;_xlfn.XLOOKUP(AN$2,WatchbillMONTHLY!$A$71:$U$71,OFFSET(WatchbillMONTHLY!$A$71:$U$71,1,2))))=$A110,_xlfn.XLOOKUP(AN$2,WatchbillMONTHLY!$A$71:$U$71,OFFSET(WatchbillMONTHLY!$A$71:$U$71,1,2)),FALSE),TRUE,FALSE)),
IF(_xlfn.XLOOKUP(AN$2,WatchbillMONTHLY!$A$88:$U$88,OFFSET(WatchbillMONTHLY!$A$88:$U$88,1,2))=IF(_xlfn.XLOOKUP($A110,INDIRECT("_"&amp;_xlfn.XLOOKUP(AN$2,WatchbillMONTHLY!$A$88:$U$88,OFFSET(WatchbillMONTHLY!$A$88:$U$88,1,2))),INDIRECT("_"&amp;_xlfn.XLOOKUP(AN$2,WatchbillMONTHLY!$A$88:$U$88,OFFSET(WatchbillMONTHLY!$A$88:$U$88,1,2))))=$A110,_xlfn.XLOOKUP(AN$2,WatchbillMONTHLY!$A$88:$U$88,OFFSET(WatchbillMONTHLY!$A$88:$U$88,1,2)),FALSE),TRUE,FALSE)),
FALSE),FALSE)</f>
        <v>0</v>
      </c>
      <c r="AO110" s="209" t="b" cm="1">
        <f t="array" aca="1" ref="AO110" ca="1">IF(AND($A110 &gt; 0, H110 &gt; 0,AO$2&lt;MiscFormulas!$A$5+1),
_xlfn.IFNA(
_xlfn.IFNA(
_xlfn.IFNA(
_xlfn.IFNA(
_xlfn.IFNA(
_xlfn.IFNA(
IF(_xlfn.XLOOKUP(AO$2,WatchbillMONTHLY!$A$3:$U$3,OFFSET(WatchbillMONTHLY!$A$3:$U$3,1,2))=IF(_xlfn.XLOOKUP($A110,INDIRECT("_"&amp;_xlfn.XLOOKUP(AO$2,WatchbillMONTHLY!$A$3:$U$3,OFFSET(WatchbillMONTHLY!$A$3:$U$3,1,2))),INDIRECT("_"&amp;_xlfn.XLOOKUP(AO$2,WatchbillMONTHLY!$A$3:$U$3,OFFSET(WatchbillMONTHLY!$A$3:$U$3,1,2))))=$A110,_xlfn.XLOOKUP(AO$2,WatchbillMONTHLY!$A$3:$U$3,OFFSET(WatchbillMONTHLY!$A$3:$U$3,1,2)),FALSE),TRUE,FALSE),
IF(_xlfn.XLOOKUP(AO$2,WatchbillMONTHLY!$A$20:$U$20,OFFSET(WatchbillMONTHLY!$A$20:$U$20,1,2))=IF(_xlfn.XLOOKUP($A110,INDIRECT("_"&amp;_xlfn.XLOOKUP(AO$2,WatchbillMONTHLY!$A$20:$U$20,OFFSET(WatchbillMONTHLY!$A$20:$U$20,1,2))),INDIRECT("_"&amp;_xlfn.XLOOKUP(AO$2,WatchbillMONTHLY!$A$20:$U$20,OFFSET(WatchbillMONTHLY!$A$20:$U$20,1,2))))=$A110,_xlfn.XLOOKUP(AO$2,WatchbillMONTHLY!$A$20:$U$20,OFFSET(WatchbillMONTHLY!$A$20:$U$20,1,2)),FALSE),TRUE,FALSE)),
IF(_xlfn.XLOOKUP(AO$2,WatchbillMONTHLY!$A$37:$U$37,OFFSET(WatchbillMONTHLY!$A$37:$U$37,1,2))=IF(_xlfn.XLOOKUP($A110,INDIRECT("_"&amp;_xlfn.XLOOKUP(AO$2,WatchbillMONTHLY!$A$37:$U$37,OFFSET(WatchbillMONTHLY!$A$37:$U$37,1,2))),INDIRECT("_"&amp;_xlfn.XLOOKUP(AO$2,WatchbillMONTHLY!$A$37:$U$37,OFFSET(WatchbillMONTHLY!$A$37:$U$37,1,2))))=$A110,_xlfn.XLOOKUP(AO$2,WatchbillMONTHLY!$A$37:$U$37,OFFSET(WatchbillMONTHLY!$A$37:$U$37,1,2)),FALSE),TRUE,FALSE)),
IF(_xlfn.XLOOKUP(AO$2,WatchbillMONTHLY!$A$54:$U$54,OFFSET(WatchbillMONTHLY!$A$54:$U$54,1,2))=IF(_xlfn.XLOOKUP($A110,INDIRECT("_"&amp;_xlfn.XLOOKUP(AO$2,WatchbillMONTHLY!$A$54:$U$54,OFFSET(WatchbillMONTHLY!$A$54:$U$54,1,2))),INDIRECT("_"&amp;_xlfn.XLOOKUP(AO$2,WatchbillMONTHLY!$A$54:$U$54,OFFSET(WatchbillMONTHLY!$A$54:$U$54,1,2))))=$A110,_xlfn.XLOOKUP(AO$2,WatchbillMONTHLY!$A$54:$U$54,OFFSET(WatchbillMONTHLY!$A$54:$U$54,1,2)),FALSE),TRUE,FALSE)),
IF(_xlfn.XLOOKUP(AO$2,WatchbillMONTHLY!$A$71:$U$71,OFFSET(WatchbillMONTHLY!$A$71:$U$71,1,2))=IF(_xlfn.XLOOKUP($A110,INDIRECT("_"&amp;_xlfn.XLOOKUP(AO$2,WatchbillMONTHLY!$A$71:$U$71,OFFSET(WatchbillMONTHLY!$A$71:$U$71,1,2))),INDIRECT("_"&amp;_xlfn.XLOOKUP(AO$2,WatchbillMONTHLY!$A$71:$U$71,OFFSET(WatchbillMONTHLY!$A$71:$U$71,1,2))))=$A110,_xlfn.XLOOKUP(AO$2,WatchbillMONTHLY!$A$71:$U$71,OFFSET(WatchbillMONTHLY!$A$71:$U$71,1,2)),FALSE),TRUE,FALSE)),
IF(_xlfn.XLOOKUP(AO$2,WatchbillMONTHLY!$A$88:$U$88,OFFSET(WatchbillMONTHLY!$A$88:$U$88,1,2))=IF(_xlfn.XLOOKUP($A110,INDIRECT("_"&amp;_xlfn.XLOOKUP(AO$2,WatchbillMONTHLY!$A$88:$U$88,OFFSET(WatchbillMONTHLY!$A$88:$U$88,1,2))),INDIRECT("_"&amp;_xlfn.XLOOKUP(AO$2,WatchbillMONTHLY!$A$88:$U$88,OFFSET(WatchbillMONTHLY!$A$88:$U$88,1,2))))=$A110,_xlfn.XLOOKUP(AO$2,WatchbillMONTHLY!$A$88:$U$88,OFFSET(WatchbillMONTHLY!$A$88:$U$88,1,2)),FALSE),TRUE,FALSE)),
FALSE),FALSE)</f>
        <v>0</v>
      </c>
      <c r="AP110" s="209" t="b" cm="1">
        <f t="array" aca="1" ref="AP110" ca="1">IF(AND($A110 &gt; 0, I110 &gt; 0,AP$2&lt;MiscFormulas!$A$5+1),
_xlfn.IFNA(
_xlfn.IFNA(
_xlfn.IFNA(
_xlfn.IFNA(
_xlfn.IFNA(
_xlfn.IFNA(
IF(_xlfn.XLOOKUP(AP$2,WatchbillMONTHLY!$A$3:$U$3,OFFSET(WatchbillMONTHLY!$A$3:$U$3,1,2))=IF(_xlfn.XLOOKUP($A110,INDIRECT("_"&amp;_xlfn.XLOOKUP(AP$2,WatchbillMONTHLY!$A$3:$U$3,OFFSET(WatchbillMONTHLY!$A$3:$U$3,1,2))),INDIRECT("_"&amp;_xlfn.XLOOKUP(AP$2,WatchbillMONTHLY!$A$3:$U$3,OFFSET(WatchbillMONTHLY!$A$3:$U$3,1,2))))=$A110,_xlfn.XLOOKUP(AP$2,WatchbillMONTHLY!$A$3:$U$3,OFFSET(WatchbillMONTHLY!$A$3:$U$3,1,2)),FALSE),TRUE,FALSE),
IF(_xlfn.XLOOKUP(AP$2,WatchbillMONTHLY!$A$20:$U$20,OFFSET(WatchbillMONTHLY!$A$20:$U$20,1,2))=IF(_xlfn.XLOOKUP($A110,INDIRECT("_"&amp;_xlfn.XLOOKUP(AP$2,WatchbillMONTHLY!$A$20:$U$20,OFFSET(WatchbillMONTHLY!$A$20:$U$20,1,2))),INDIRECT("_"&amp;_xlfn.XLOOKUP(AP$2,WatchbillMONTHLY!$A$20:$U$20,OFFSET(WatchbillMONTHLY!$A$20:$U$20,1,2))))=$A110,_xlfn.XLOOKUP(AP$2,WatchbillMONTHLY!$A$20:$U$20,OFFSET(WatchbillMONTHLY!$A$20:$U$20,1,2)),FALSE),TRUE,FALSE)),
IF(_xlfn.XLOOKUP(AP$2,WatchbillMONTHLY!$A$37:$U$37,OFFSET(WatchbillMONTHLY!$A$37:$U$37,1,2))=IF(_xlfn.XLOOKUP($A110,INDIRECT("_"&amp;_xlfn.XLOOKUP(AP$2,WatchbillMONTHLY!$A$37:$U$37,OFFSET(WatchbillMONTHLY!$A$37:$U$37,1,2))),INDIRECT("_"&amp;_xlfn.XLOOKUP(AP$2,WatchbillMONTHLY!$A$37:$U$37,OFFSET(WatchbillMONTHLY!$A$37:$U$37,1,2))))=$A110,_xlfn.XLOOKUP(AP$2,WatchbillMONTHLY!$A$37:$U$37,OFFSET(WatchbillMONTHLY!$A$37:$U$37,1,2)),FALSE),TRUE,FALSE)),
IF(_xlfn.XLOOKUP(AP$2,WatchbillMONTHLY!$A$54:$U$54,OFFSET(WatchbillMONTHLY!$A$54:$U$54,1,2))=IF(_xlfn.XLOOKUP($A110,INDIRECT("_"&amp;_xlfn.XLOOKUP(AP$2,WatchbillMONTHLY!$A$54:$U$54,OFFSET(WatchbillMONTHLY!$A$54:$U$54,1,2))),INDIRECT("_"&amp;_xlfn.XLOOKUP(AP$2,WatchbillMONTHLY!$A$54:$U$54,OFFSET(WatchbillMONTHLY!$A$54:$U$54,1,2))))=$A110,_xlfn.XLOOKUP(AP$2,WatchbillMONTHLY!$A$54:$U$54,OFFSET(WatchbillMONTHLY!$A$54:$U$54,1,2)),FALSE),TRUE,FALSE)),
IF(_xlfn.XLOOKUP(AP$2,WatchbillMONTHLY!$A$71:$U$71,OFFSET(WatchbillMONTHLY!$A$71:$U$71,1,2))=IF(_xlfn.XLOOKUP($A110,INDIRECT("_"&amp;_xlfn.XLOOKUP(AP$2,WatchbillMONTHLY!$A$71:$U$71,OFFSET(WatchbillMONTHLY!$A$71:$U$71,1,2))),INDIRECT("_"&amp;_xlfn.XLOOKUP(AP$2,WatchbillMONTHLY!$A$71:$U$71,OFFSET(WatchbillMONTHLY!$A$71:$U$71,1,2))))=$A110,_xlfn.XLOOKUP(AP$2,WatchbillMONTHLY!$A$71:$U$71,OFFSET(WatchbillMONTHLY!$A$71:$U$71,1,2)),FALSE),TRUE,FALSE)),
IF(_xlfn.XLOOKUP(AP$2,WatchbillMONTHLY!$A$88:$U$88,OFFSET(WatchbillMONTHLY!$A$88:$U$88,1,2))=IF(_xlfn.XLOOKUP($A110,INDIRECT("_"&amp;_xlfn.XLOOKUP(AP$2,WatchbillMONTHLY!$A$88:$U$88,OFFSET(WatchbillMONTHLY!$A$88:$U$88,1,2))),INDIRECT("_"&amp;_xlfn.XLOOKUP(AP$2,WatchbillMONTHLY!$A$88:$U$88,OFFSET(WatchbillMONTHLY!$A$88:$U$88,1,2))))=$A110,_xlfn.XLOOKUP(AP$2,WatchbillMONTHLY!$A$88:$U$88,OFFSET(WatchbillMONTHLY!$A$88:$U$88,1,2)),FALSE),TRUE,FALSE)),
FALSE),FALSE)</f>
        <v>0</v>
      </c>
      <c r="AQ110" s="209" t="b" cm="1">
        <f t="array" aca="1" ref="AQ110" ca="1">IF(AND($A110 &gt; 0, J110 &gt; 0,AQ$2&lt;MiscFormulas!$A$5+1),
_xlfn.IFNA(
_xlfn.IFNA(
_xlfn.IFNA(
_xlfn.IFNA(
_xlfn.IFNA(
_xlfn.IFNA(
IF(_xlfn.XLOOKUP(AQ$2,WatchbillMONTHLY!$A$3:$U$3,OFFSET(WatchbillMONTHLY!$A$3:$U$3,1,2))=IF(_xlfn.XLOOKUP($A110,INDIRECT("_"&amp;_xlfn.XLOOKUP(AQ$2,WatchbillMONTHLY!$A$3:$U$3,OFFSET(WatchbillMONTHLY!$A$3:$U$3,1,2))),INDIRECT("_"&amp;_xlfn.XLOOKUP(AQ$2,WatchbillMONTHLY!$A$3:$U$3,OFFSET(WatchbillMONTHLY!$A$3:$U$3,1,2))))=$A110,_xlfn.XLOOKUP(AQ$2,WatchbillMONTHLY!$A$3:$U$3,OFFSET(WatchbillMONTHLY!$A$3:$U$3,1,2)),FALSE),TRUE,FALSE),
IF(_xlfn.XLOOKUP(AQ$2,WatchbillMONTHLY!$A$20:$U$20,OFFSET(WatchbillMONTHLY!$A$20:$U$20,1,2))=IF(_xlfn.XLOOKUP($A110,INDIRECT("_"&amp;_xlfn.XLOOKUP(AQ$2,WatchbillMONTHLY!$A$20:$U$20,OFFSET(WatchbillMONTHLY!$A$20:$U$20,1,2))),INDIRECT("_"&amp;_xlfn.XLOOKUP(AQ$2,WatchbillMONTHLY!$A$20:$U$20,OFFSET(WatchbillMONTHLY!$A$20:$U$20,1,2))))=$A110,_xlfn.XLOOKUP(AQ$2,WatchbillMONTHLY!$A$20:$U$20,OFFSET(WatchbillMONTHLY!$A$20:$U$20,1,2)),FALSE),TRUE,FALSE)),
IF(_xlfn.XLOOKUP(AQ$2,WatchbillMONTHLY!$A$37:$U$37,OFFSET(WatchbillMONTHLY!$A$37:$U$37,1,2))=IF(_xlfn.XLOOKUP($A110,INDIRECT("_"&amp;_xlfn.XLOOKUP(AQ$2,WatchbillMONTHLY!$A$37:$U$37,OFFSET(WatchbillMONTHLY!$A$37:$U$37,1,2))),INDIRECT("_"&amp;_xlfn.XLOOKUP(AQ$2,WatchbillMONTHLY!$A$37:$U$37,OFFSET(WatchbillMONTHLY!$A$37:$U$37,1,2))))=$A110,_xlfn.XLOOKUP(AQ$2,WatchbillMONTHLY!$A$37:$U$37,OFFSET(WatchbillMONTHLY!$A$37:$U$37,1,2)),FALSE),TRUE,FALSE)),
IF(_xlfn.XLOOKUP(AQ$2,WatchbillMONTHLY!$A$54:$U$54,OFFSET(WatchbillMONTHLY!$A$54:$U$54,1,2))=IF(_xlfn.XLOOKUP($A110,INDIRECT("_"&amp;_xlfn.XLOOKUP(AQ$2,WatchbillMONTHLY!$A$54:$U$54,OFFSET(WatchbillMONTHLY!$A$54:$U$54,1,2))),INDIRECT("_"&amp;_xlfn.XLOOKUP(AQ$2,WatchbillMONTHLY!$A$54:$U$54,OFFSET(WatchbillMONTHLY!$A$54:$U$54,1,2))))=$A110,_xlfn.XLOOKUP(AQ$2,WatchbillMONTHLY!$A$54:$U$54,OFFSET(WatchbillMONTHLY!$A$54:$U$54,1,2)),FALSE),TRUE,FALSE)),
IF(_xlfn.XLOOKUP(AQ$2,WatchbillMONTHLY!$A$71:$U$71,OFFSET(WatchbillMONTHLY!$A$71:$U$71,1,2))=IF(_xlfn.XLOOKUP($A110,INDIRECT("_"&amp;_xlfn.XLOOKUP(AQ$2,WatchbillMONTHLY!$A$71:$U$71,OFFSET(WatchbillMONTHLY!$A$71:$U$71,1,2))),INDIRECT("_"&amp;_xlfn.XLOOKUP(AQ$2,WatchbillMONTHLY!$A$71:$U$71,OFFSET(WatchbillMONTHLY!$A$71:$U$71,1,2))))=$A110,_xlfn.XLOOKUP(AQ$2,WatchbillMONTHLY!$A$71:$U$71,OFFSET(WatchbillMONTHLY!$A$71:$U$71,1,2)),FALSE),TRUE,FALSE)),
IF(_xlfn.XLOOKUP(AQ$2,WatchbillMONTHLY!$A$88:$U$88,OFFSET(WatchbillMONTHLY!$A$88:$U$88,1,2))=IF(_xlfn.XLOOKUP($A110,INDIRECT("_"&amp;_xlfn.XLOOKUP(AQ$2,WatchbillMONTHLY!$A$88:$U$88,OFFSET(WatchbillMONTHLY!$A$88:$U$88,1,2))),INDIRECT("_"&amp;_xlfn.XLOOKUP(AQ$2,WatchbillMONTHLY!$A$88:$U$88,OFFSET(WatchbillMONTHLY!$A$88:$U$88,1,2))))=$A110,_xlfn.XLOOKUP(AQ$2,WatchbillMONTHLY!$A$88:$U$88,OFFSET(WatchbillMONTHLY!$A$88:$U$88,1,2)),FALSE),TRUE,FALSE)),
FALSE),FALSE)</f>
        <v>0</v>
      </c>
      <c r="AR110" s="209" t="b" cm="1">
        <f t="array" aca="1" ref="AR110" ca="1">IF(AND($A110 &gt; 0, K110 &gt; 0,AR$2&lt;MiscFormulas!$A$5+1),
_xlfn.IFNA(
_xlfn.IFNA(
_xlfn.IFNA(
_xlfn.IFNA(
_xlfn.IFNA(
_xlfn.IFNA(
IF(_xlfn.XLOOKUP(AR$2,WatchbillMONTHLY!$A$3:$U$3,OFFSET(WatchbillMONTHLY!$A$3:$U$3,1,2))=IF(_xlfn.XLOOKUP($A110,INDIRECT("_"&amp;_xlfn.XLOOKUP(AR$2,WatchbillMONTHLY!$A$3:$U$3,OFFSET(WatchbillMONTHLY!$A$3:$U$3,1,2))),INDIRECT("_"&amp;_xlfn.XLOOKUP(AR$2,WatchbillMONTHLY!$A$3:$U$3,OFFSET(WatchbillMONTHLY!$A$3:$U$3,1,2))))=$A110,_xlfn.XLOOKUP(AR$2,WatchbillMONTHLY!$A$3:$U$3,OFFSET(WatchbillMONTHLY!$A$3:$U$3,1,2)),FALSE),TRUE,FALSE),
IF(_xlfn.XLOOKUP(AR$2,WatchbillMONTHLY!$A$20:$U$20,OFFSET(WatchbillMONTHLY!$A$20:$U$20,1,2))=IF(_xlfn.XLOOKUP($A110,INDIRECT("_"&amp;_xlfn.XLOOKUP(AR$2,WatchbillMONTHLY!$A$20:$U$20,OFFSET(WatchbillMONTHLY!$A$20:$U$20,1,2))),INDIRECT("_"&amp;_xlfn.XLOOKUP(AR$2,WatchbillMONTHLY!$A$20:$U$20,OFFSET(WatchbillMONTHLY!$A$20:$U$20,1,2))))=$A110,_xlfn.XLOOKUP(AR$2,WatchbillMONTHLY!$A$20:$U$20,OFFSET(WatchbillMONTHLY!$A$20:$U$20,1,2)),FALSE),TRUE,FALSE)),
IF(_xlfn.XLOOKUP(AR$2,WatchbillMONTHLY!$A$37:$U$37,OFFSET(WatchbillMONTHLY!$A$37:$U$37,1,2))=IF(_xlfn.XLOOKUP($A110,INDIRECT("_"&amp;_xlfn.XLOOKUP(AR$2,WatchbillMONTHLY!$A$37:$U$37,OFFSET(WatchbillMONTHLY!$A$37:$U$37,1,2))),INDIRECT("_"&amp;_xlfn.XLOOKUP(AR$2,WatchbillMONTHLY!$A$37:$U$37,OFFSET(WatchbillMONTHLY!$A$37:$U$37,1,2))))=$A110,_xlfn.XLOOKUP(AR$2,WatchbillMONTHLY!$A$37:$U$37,OFFSET(WatchbillMONTHLY!$A$37:$U$37,1,2)),FALSE),TRUE,FALSE)),
IF(_xlfn.XLOOKUP(AR$2,WatchbillMONTHLY!$A$54:$U$54,OFFSET(WatchbillMONTHLY!$A$54:$U$54,1,2))=IF(_xlfn.XLOOKUP($A110,INDIRECT("_"&amp;_xlfn.XLOOKUP(AR$2,WatchbillMONTHLY!$A$54:$U$54,OFFSET(WatchbillMONTHLY!$A$54:$U$54,1,2))),INDIRECT("_"&amp;_xlfn.XLOOKUP(AR$2,WatchbillMONTHLY!$A$54:$U$54,OFFSET(WatchbillMONTHLY!$A$54:$U$54,1,2))))=$A110,_xlfn.XLOOKUP(AR$2,WatchbillMONTHLY!$A$54:$U$54,OFFSET(WatchbillMONTHLY!$A$54:$U$54,1,2)),FALSE),TRUE,FALSE)),
IF(_xlfn.XLOOKUP(AR$2,WatchbillMONTHLY!$A$71:$U$71,OFFSET(WatchbillMONTHLY!$A$71:$U$71,1,2))=IF(_xlfn.XLOOKUP($A110,INDIRECT("_"&amp;_xlfn.XLOOKUP(AR$2,WatchbillMONTHLY!$A$71:$U$71,OFFSET(WatchbillMONTHLY!$A$71:$U$71,1,2))),INDIRECT("_"&amp;_xlfn.XLOOKUP(AR$2,WatchbillMONTHLY!$A$71:$U$71,OFFSET(WatchbillMONTHLY!$A$71:$U$71,1,2))))=$A110,_xlfn.XLOOKUP(AR$2,WatchbillMONTHLY!$A$71:$U$71,OFFSET(WatchbillMONTHLY!$A$71:$U$71,1,2)),FALSE),TRUE,FALSE)),
IF(_xlfn.XLOOKUP(AR$2,WatchbillMONTHLY!$A$88:$U$88,OFFSET(WatchbillMONTHLY!$A$88:$U$88,1,2))=IF(_xlfn.XLOOKUP($A110,INDIRECT("_"&amp;_xlfn.XLOOKUP(AR$2,WatchbillMONTHLY!$A$88:$U$88,OFFSET(WatchbillMONTHLY!$A$88:$U$88,1,2))),INDIRECT("_"&amp;_xlfn.XLOOKUP(AR$2,WatchbillMONTHLY!$A$88:$U$88,OFFSET(WatchbillMONTHLY!$A$88:$U$88,1,2))))=$A110,_xlfn.XLOOKUP(AR$2,WatchbillMONTHLY!$A$88:$U$88,OFFSET(WatchbillMONTHLY!$A$88:$U$88,1,2)),FALSE),TRUE,FALSE)),
FALSE),FALSE)</f>
        <v>0</v>
      </c>
      <c r="AS110" s="209" t="b" cm="1">
        <f t="array" aca="1" ref="AS110" ca="1">IF(AND($A110 &gt; 0, L110 &gt; 0,AS$2&lt;MiscFormulas!$A$5+1),
_xlfn.IFNA(
_xlfn.IFNA(
_xlfn.IFNA(
_xlfn.IFNA(
_xlfn.IFNA(
_xlfn.IFNA(
IF(_xlfn.XLOOKUP(AS$2,WatchbillMONTHLY!$A$3:$U$3,OFFSET(WatchbillMONTHLY!$A$3:$U$3,1,2))=IF(_xlfn.XLOOKUP($A110,INDIRECT("_"&amp;_xlfn.XLOOKUP(AS$2,WatchbillMONTHLY!$A$3:$U$3,OFFSET(WatchbillMONTHLY!$A$3:$U$3,1,2))),INDIRECT("_"&amp;_xlfn.XLOOKUP(AS$2,WatchbillMONTHLY!$A$3:$U$3,OFFSET(WatchbillMONTHLY!$A$3:$U$3,1,2))))=$A110,_xlfn.XLOOKUP(AS$2,WatchbillMONTHLY!$A$3:$U$3,OFFSET(WatchbillMONTHLY!$A$3:$U$3,1,2)),FALSE),TRUE,FALSE),
IF(_xlfn.XLOOKUP(AS$2,WatchbillMONTHLY!$A$20:$U$20,OFFSET(WatchbillMONTHLY!$A$20:$U$20,1,2))=IF(_xlfn.XLOOKUP($A110,INDIRECT("_"&amp;_xlfn.XLOOKUP(AS$2,WatchbillMONTHLY!$A$20:$U$20,OFFSET(WatchbillMONTHLY!$A$20:$U$20,1,2))),INDIRECT("_"&amp;_xlfn.XLOOKUP(AS$2,WatchbillMONTHLY!$A$20:$U$20,OFFSET(WatchbillMONTHLY!$A$20:$U$20,1,2))))=$A110,_xlfn.XLOOKUP(AS$2,WatchbillMONTHLY!$A$20:$U$20,OFFSET(WatchbillMONTHLY!$A$20:$U$20,1,2)),FALSE),TRUE,FALSE)),
IF(_xlfn.XLOOKUP(AS$2,WatchbillMONTHLY!$A$37:$U$37,OFFSET(WatchbillMONTHLY!$A$37:$U$37,1,2))=IF(_xlfn.XLOOKUP($A110,INDIRECT("_"&amp;_xlfn.XLOOKUP(AS$2,WatchbillMONTHLY!$A$37:$U$37,OFFSET(WatchbillMONTHLY!$A$37:$U$37,1,2))),INDIRECT("_"&amp;_xlfn.XLOOKUP(AS$2,WatchbillMONTHLY!$A$37:$U$37,OFFSET(WatchbillMONTHLY!$A$37:$U$37,1,2))))=$A110,_xlfn.XLOOKUP(AS$2,WatchbillMONTHLY!$A$37:$U$37,OFFSET(WatchbillMONTHLY!$A$37:$U$37,1,2)),FALSE),TRUE,FALSE)),
IF(_xlfn.XLOOKUP(AS$2,WatchbillMONTHLY!$A$54:$U$54,OFFSET(WatchbillMONTHLY!$A$54:$U$54,1,2))=IF(_xlfn.XLOOKUP($A110,INDIRECT("_"&amp;_xlfn.XLOOKUP(AS$2,WatchbillMONTHLY!$A$54:$U$54,OFFSET(WatchbillMONTHLY!$A$54:$U$54,1,2))),INDIRECT("_"&amp;_xlfn.XLOOKUP(AS$2,WatchbillMONTHLY!$A$54:$U$54,OFFSET(WatchbillMONTHLY!$A$54:$U$54,1,2))))=$A110,_xlfn.XLOOKUP(AS$2,WatchbillMONTHLY!$A$54:$U$54,OFFSET(WatchbillMONTHLY!$A$54:$U$54,1,2)),FALSE),TRUE,FALSE)),
IF(_xlfn.XLOOKUP(AS$2,WatchbillMONTHLY!$A$71:$U$71,OFFSET(WatchbillMONTHLY!$A$71:$U$71,1,2))=IF(_xlfn.XLOOKUP($A110,INDIRECT("_"&amp;_xlfn.XLOOKUP(AS$2,WatchbillMONTHLY!$A$71:$U$71,OFFSET(WatchbillMONTHLY!$A$71:$U$71,1,2))),INDIRECT("_"&amp;_xlfn.XLOOKUP(AS$2,WatchbillMONTHLY!$A$71:$U$71,OFFSET(WatchbillMONTHLY!$A$71:$U$71,1,2))))=$A110,_xlfn.XLOOKUP(AS$2,WatchbillMONTHLY!$A$71:$U$71,OFFSET(WatchbillMONTHLY!$A$71:$U$71,1,2)),FALSE),TRUE,FALSE)),
IF(_xlfn.XLOOKUP(AS$2,WatchbillMONTHLY!$A$88:$U$88,OFFSET(WatchbillMONTHLY!$A$88:$U$88,1,2))=IF(_xlfn.XLOOKUP($A110,INDIRECT("_"&amp;_xlfn.XLOOKUP(AS$2,WatchbillMONTHLY!$A$88:$U$88,OFFSET(WatchbillMONTHLY!$A$88:$U$88,1,2))),INDIRECT("_"&amp;_xlfn.XLOOKUP(AS$2,WatchbillMONTHLY!$A$88:$U$88,OFFSET(WatchbillMONTHLY!$A$88:$U$88,1,2))))=$A110,_xlfn.XLOOKUP(AS$2,WatchbillMONTHLY!$A$88:$U$88,OFFSET(WatchbillMONTHLY!$A$88:$U$88,1,2)),FALSE),TRUE,FALSE)),
FALSE),FALSE)</f>
        <v>0</v>
      </c>
      <c r="AT110" s="209" t="b" cm="1">
        <f t="array" aca="1" ref="AT110" ca="1">IF(AND($A110 &gt; 0, M110 &gt; 0,AT$2&lt;MiscFormulas!$A$5+1),
_xlfn.IFNA(
_xlfn.IFNA(
_xlfn.IFNA(
_xlfn.IFNA(
_xlfn.IFNA(
_xlfn.IFNA(
IF(_xlfn.XLOOKUP(AT$2,WatchbillMONTHLY!$A$3:$U$3,OFFSET(WatchbillMONTHLY!$A$3:$U$3,1,2))=IF(_xlfn.XLOOKUP($A110,INDIRECT("_"&amp;_xlfn.XLOOKUP(AT$2,WatchbillMONTHLY!$A$3:$U$3,OFFSET(WatchbillMONTHLY!$A$3:$U$3,1,2))),INDIRECT("_"&amp;_xlfn.XLOOKUP(AT$2,WatchbillMONTHLY!$A$3:$U$3,OFFSET(WatchbillMONTHLY!$A$3:$U$3,1,2))))=$A110,_xlfn.XLOOKUP(AT$2,WatchbillMONTHLY!$A$3:$U$3,OFFSET(WatchbillMONTHLY!$A$3:$U$3,1,2)),FALSE),TRUE,FALSE),
IF(_xlfn.XLOOKUP(AT$2,WatchbillMONTHLY!$A$20:$U$20,OFFSET(WatchbillMONTHLY!$A$20:$U$20,1,2))=IF(_xlfn.XLOOKUP($A110,INDIRECT("_"&amp;_xlfn.XLOOKUP(AT$2,WatchbillMONTHLY!$A$20:$U$20,OFFSET(WatchbillMONTHLY!$A$20:$U$20,1,2))),INDIRECT("_"&amp;_xlfn.XLOOKUP(AT$2,WatchbillMONTHLY!$A$20:$U$20,OFFSET(WatchbillMONTHLY!$A$20:$U$20,1,2))))=$A110,_xlfn.XLOOKUP(AT$2,WatchbillMONTHLY!$A$20:$U$20,OFFSET(WatchbillMONTHLY!$A$20:$U$20,1,2)),FALSE),TRUE,FALSE)),
IF(_xlfn.XLOOKUP(AT$2,WatchbillMONTHLY!$A$37:$U$37,OFFSET(WatchbillMONTHLY!$A$37:$U$37,1,2))=IF(_xlfn.XLOOKUP($A110,INDIRECT("_"&amp;_xlfn.XLOOKUP(AT$2,WatchbillMONTHLY!$A$37:$U$37,OFFSET(WatchbillMONTHLY!$A$37:$U$37,1,2))),INDIRECT("_"&amp;_xlfn.XLOOKUP(AT$2,WatchbillMONTHLY!$A$37:$U$37,OFFSET(WatchbillMONTHLY!$A$37:$U$37,1,2))))=$A110,_xlfn.XLOOKUP(AT$2,WatchbillMONTHLY!$A$37:$U$37,OFFSET(WatchbillMONTHLY!$A$37:$U$37,1,2)),FALSE),TRUE,FALSE)),
IF(_xlfn.XLOOKUP(AT$2,WatchbillMONTHLY!$A$54:$U$54,OFFSET(WatchbillMONTHLY!$A$54:$U$54,1,2))=IF(_xlfn.XLOOKUP($A110,INDIRECT("_"&amp;_xlfn.XLOOKUP(AT$2,WatchbillMONTHLY!$A$54:$U$54,OFFSET(WatchbillMONTHLY!$A$54:$U$54,1,2))),INDIRECT("_"&amp;_xlfn.XLOOKUP(AT$2,WatchbillMONTHLY!$A$54:$U$54,OFFSET(WatchbillMONTHLY!$A$54:$U$54,1,2))))=$A110,_xlfn.XLOOKUP(AT$2,WatchbillMONTHLY!$A$54:$U$54,OFFSET(WatchbillMONTHLY!$A$54:$U$54,1,2)),FALSE),TRUE,FALSE)),
IF(_xlfn.XLOOKUP(AT$2,WatchbillMONTHLY!$A$71:$U$71,OFFSET(WatchbillMONTHLY!$A$71:$U$71,1,2))=IF(_xlfn.XLOOKUP($A110,INDIRECT("_"&amp;_xlfn.XLOOKUP(AT$2,WatchbillMONTHLY!$A$71:$U$71,OFFSET(WatchbillMONTHLY!$A$71:$U$71,1,2))),INDIRECT("_"&amp;_xlfn.XLOOKUP(AT$2,WatchbillMONTHLY!$A$71:$U$71,OFFSET(WatchbillMONTHLY!$A$71:$U$71,1,2))))=$A110,_xlfn.XLOOKUP(AT$2,WatchbillMONTHLY!$A$71:$U$71,OFFSET(WatchbillMONTHLY!$A$71:$U$71,1,2)),FALSE),TRUE,FALSE)),
IF(_xlfn.XLOOKUP(AT$2,WatchbillMONTHLY!$A$88:$U$88,OFFSET(WatchbillMONTHLY!$A$88:$U$88,1,2))=IF(_xlfn.XLOOKUP($A110,INDIRECT("_"&amp;_xlfn.XLOOKUP(AT$2,WatchbillMONTHLY!$A$88:$U$88,OFFSET(WatchbillMONTHLY!$A$88:$U$88,1,2))),INDIRECT("_"&amp;_xlfn.XLOOKUP(AT$2,WatchbillMONTHLY!$A$88:$U$88,OFFSET(WatchbillMONTHLY!$A$88:$U$88,1,2))))=$A110,_xlfn.XLOOKUP(AT$2,WatchbillMONTHLY!$A$88:$U$88,OFFSET(WatchbillMONTHLY!$A$88:$U$88,1,2)),FALSE),TRUE,FALSE)),
FALSE),FALSE)</f>
        <v>0</v>
      </c>
      <c r="AU110" s="209" t="b" cm="1">
        <f t="array" aca="1" ref="AU110" ca="1">IF(AND($A110 &gt; 0, N110 &gt; 0,AU$2&lt;MiscFormulas!$A$5+1),
_xlfn.IFNA(
_xlfn.IFNA(
_xlfn.IFNA(
_xlfn.IFNA(
_xlfn.IFNA(
_xlfn.IFNA(
IF(_xlfn.XLOOKUP(AU$2,WatchbillMONTHLY!$A$3:$U$3,OFFSET(WatchbillMONTHLY!$A$3:$U$3,1,2))=IF(_xlfn.XLOOKUP($A110,INDIRECT("_"&amp;_xlfn.XLOOKUP(AU$2,WatchbillMONTHLY!$A$3:$U$3,OFFSET(WatchbillMONTHLY!$A$3:$U$3,1,2))),INDIRECT("_"&amp;_xlfn.XLOOKUP(AU$2,WatchbillMONTHLY!$A$3:$U$3,OFFSET(WatchbillMONTHLY!$A$3:$U$3,1,2))))=$A110,_xlfn.XLOOKUP(AU$2,WatchbillMONTHLY!$A$3:$U$3,OFFSET(WatchbillMONTHLY!$A$3:$U$3,1,2)),FALSE),TRUE,FALSE),
IF(_xlfn.XLOOKUP(AU$2,WatchbillMONTHLY!$A$20:$U$20,OFFSET(WatchbillMONTHLY!$A$20:$U$20,1,2))=IF(_xlfn.XLOOKUP($A110,INDIRECT("_"&amp;_xlfn.XLOOKUP(AU$2,WatchbillMONTHLY!$A$20:$U$20,OFFSET(WatchbillMONTHLY!$A$20:$U$20,1,2))),INDIRECT("_"&amp;_xlfn.XLOOKUP(AU$2,WatchbillMONTHLY!$A$20:$U$20,OFFSET(WatchbillMONTHLY!$A$20:$U$20,1,2))))=$A110,_xlfn.XLOOKUP(AU$2,WatchbillMONTHLY!$A$20:$U$20,OFFSET(WatchbillMONTHLY!$A$20:$U$20,1,2)),FALSE),TRUE,FALSE)),
IF(_xlfn.XLOOKUP(AU$2,WatchbillMONTHLY!$A$37:$U$37,OFFSET(WatchbillMONTHLY!$A$37:$U$37,1,2))=IF(_xlfn.XLOOKUP($A110,INDIRECT("_"&amp;_xlfn.XLOOKUP(AU$2,WatchbillMONTHLY!$A$37:$U$37,OFFSET(WatchbillMONTHLY!$A$37:$U$37,1,2))),INDIRECT("_"&amp;_xlfn.XLOOKUP(AU$2,WatchbillMONTHLY!$A$37:$U$37,OFFSET(WatchbillMONTHLY!$A$37:$U$37,1,2))))=$A110,_xlfn.XLOOKUP(AU$2,WatchbillMONTHLY!$A$37:$U$37,OFFSET(WatchbillMONTHLY!$A$37:$U$37,1,2)),FALSE),TRUE,FALSE)),
IF(_xlfn.XLOOKUP(AU$2,WatchbillMONTHLY!$A$54:$U$54,OFFSET(WatchbillMONTHLY!$A$54:$U$54,1,2))=IF(_xlfn.XLOOKUP($A110,INDIRECT("_"&amp;_xlfn.XLOOKUP(AU$2,WatchbillMONTHLY!$A$54:$U$54,OFFSET(WatchbillMONTHLY!$A$54:$U$54,1,2))),INDIRECT("_"&amp;_xlfn.XLOOKUP(AU$2,WatchbillMONTHLY!$A$54:$U$54,OFFSET(WatchbillMONTHLY!$A$54:$U$54,1,2))))=$A110,_xlfn.XLOOKUP(AU$2,WatchbillMONTHLY!$A$54:$U$54,OFFSET(WatchbillMONTHLY!$A$54:$U$54,1,2)),FALSE),TRUE,FALSE)),
IF(_xlfn.XLOOKUP(AU$2,WatchbillMONTHLY!$A$71:$U$71,OFFSET(WatchbillMONTHLY!$A$71:$U$71,1,2))=IF(_xlfn.XLOOKUP($A110,INDIRECT("_"&amp;_xlfn.XLOOKUP(AU$2,WatchbillMONTHLY!$A$71:$U$71,OFFSET(WatchbillMONTHLY!$A$71:$U$71,1,2))),INDIRECT("_"&amp;_xlfn.XLOOKUP(AU$2,WatchbillMONTHLY!$A$71:$U$71,OFFSET(WatchbillMONTHLY!$A$71:$U$71,1,2))))=$A110,_xlfn.XLOOKUP(AU$2,WatchbillMONTHLY!$A$71:$U$71,OFFSET(WatchbillMONTHLY!$A$71:$U$71,1,2)),FALSE),TRUE,FALSE)),
IF(_xlfn.XLOOKUP(AU$2,WatchbillMONTHLY!$A$88:$U$88,OFFSET(WatchbillMONTHLY!$A$88:$U$88,1,2))=IF(_xlfn.XLOOKUP($A110,INDIRECT("_"&amp;_xlfn.XLOOKUP(AU$2,WatchbillMONTHLY!$A$88:$U$88,OFFSET(WatchbillMONTHLY!$A$88:$U$88,1,2))),INDIRECT("_"&amp;_xlfn.XLOOKUP(AU$2,WatchbillMONTHLY!$A$88:$U$88,OFFSET(WatchbillMONTHLY!$A$88:$U$88,1,2))))=$A110,_xlfn.XLOOKUP(AU$2,WatchbillMONTHLY!$A$88:$U$88,OFFSET(WatchbillMONTHLY!$A$88:$U$88,1,2)),FALSE),TRUE,FALSE)),
FALSE),FALSE)</f>
        <v>0</v>
      </c>
      <c r="AV110" s="209" t="b" cm="1">
        <f t="array" aca="1" ref="AV110" ca="1">IF(AND($A110 &gt; 0, O110 &gt; 0,AV$2&lt;MiscFormulas!$A$5+1),
_xlfn.IFNA(
_xlfn.IFNA(
_xlfn.IFNA(
_xlfn.IFNA(
_xlfn.IFNA(
_xlfn.IFNA(
IF(_xlfn.XLOOKUP(AV$2,WatchbillMONTHLY!$A$3:$U$3,OFFSET(WatchbillMONTHLY!$A$3:$U$3,1,2))=IF(_xlfn.XLOOKUP($A110,INDIRECT("_"&amp;_xlfn.XLOOKUP(AV$2,WatchbillMONTHLY!$A$3:$U$3,OFFSET(WatchbillMONTHLY!$A$3:$U$3,1,2))),INDIRECT("_"&amp;_xlfn.XLOOKUP(AV$2,WatchbillMONTHLY!$A$3:$U$3,OFFSET(WatchbillMONTHLY!$A$3:$U$3,1,2))))=$A110,_xlfn.XLOOKUP(AV$2,WatchbillMONTHLY!$A$3:$U$3,OFFSET(WatchbillMONTHLY!$A$3:$U$3,1,2)),FALSE),TRUE,FALSE),
IF(_xlfn.XLOOKUP(AV$2,WatchbillMONTHLY!$A$20:$U$20,OFFSET(WatchbillMONTHLY!$A$20:$U$20,1,2))=IF(_xlfn.XLOOKUP($A110,INDIRECT("_"&amp;_xlfn.XLOOKUP(AV$2,WatchbillMONTHLY!$A$20:$U$20,OFFSET(WatchbillMONTHLY!$A$20:$U$20,1,2))),INDIRECT("_"&amp;_xlfn.XLOOKUP(AV$2,WatchbillMONTHLY!$A$20:$U$20,OFFSET(WatchbillMONTHLY!$A$20:$U$20,1,2))))=$A110,_xlfn.XLOOKUP(AV$2,WatchbillMONTHLY!$A$20:$U$20,OFFSET(WatchbillMONTHLY!$A$20:$U$20,1,2)),FALSE),TRUE,FALSE)),
IF(_xlfn.XLOOKUP(AV$2,WatchbillMONTHLY!$A$37:$U$37,OFFSET(WatchbillMONTHLY!$A$37:$U$37,1,2))=IF(_xlfn.XLOOKUP($A110,INDIRECT("_"&amp;_xlfn.XLOOKUP(AV$2,WatchbillMONTHLY!$A$37:$U$37,OFFSET(WatchbillMONTHLY!$A$37:$U$37,1,2))),INDIRECT("_"&amp;_xlfn.XLOOKUP(AV$2,WatchbillMONTHLY!$A$37:$U$37,OFFSET(WatchbillMONTHLY!$A$37:$U$37,1,2))))=$A110,_xlfn.XLOOKUP(AV$2,WatchbillMONTHLY!$A$37:$U$37,OFFSET(WatchbillMONTHLY!$A$37:$U$37,1,2)),FALSE),TRUE,FALSE)),
IF(_xlfn.XLOOKUP(AV$2,WatchbillMONTHLY!$A$54:$U$54,OFFSET(WatchbillMONTHLY!$A$54:$U$54,1,2))=IF(_xlfn.XLOOKUP($A110,INDIRECT("_"&amp;_xlfn.XLOOKUP(AV$2,WatchbillMONTHLY!$A$54:$U$54,OFFSET(WatchbillMONTHLY!$A$54:$U$54,1,2))),INDIRECT("_"&amp;_xlfn.XLOOKUP(AV$2,WatchbillMONTHLY!$A$54:$U$54,OFFSET(WatchbillMONTHLY!$A$54:$U$54,1,2))))=$A110,_xlfn.XLOOKUP(AV$2,WatchbillMONTHLY!$A$54:$U$54,OFFSET(WatchbillMONTHLY!$A$54:$U$54,1,2)),FALSE),TRUE,FALSE)),
IF(_xlfn.XLOOKUP(AV$2,WatchbillMONTHLY!$A$71:$U$71,OFFSET(WatchbillMONTHLY!$A$71:$U$71,1,2))=IF(_xlfn.XLOOKUP($A110,INDIRECT("_"&amp;_xlfn.XLOOKUP(AV$2,WatchbillMONTHLY!$A$71:$U$71,OFFSET(WatchbillMONTHLY!$A$71:$U$71,1,2))),INDIRECT("_"&amp;_xlfn.XLOOKUP(AV$2,WatchbillMONTHLY!$A$71:$U$71,OFFSET(WatchbillMONTHLY!$A$71:$U$71,1,2))))=$A110,_xlfn.XLOOKUP(AV$2,WatchbillMONTHLY!$A$71:$U$71,OFFSET(WatchbillMONTHLY!$A$71:$U$71,1,2)),FALSE),TRUE,FALSE)),
IF(_xlfn.XLOOKUP(AV$2,WatchbillMONTHLY!$A$88:$U$88,OFFSET(WatchbillMONTHLY!$A$88:$U$88,1,2))=IF(_xlfn.XLOOKUP($A110,INDIRECT("_"&amp;_xlfn.XLOOKUP(AV$2,WatchbillMONTHLY!$A$88:$U$88,OFFSET(WatchbillMONTHLY!$A$88:$U$88,1,2))),INDIRECT("_"&amp;_xlfn.XLOOKUP(AV$2,WatchbillMONTHLY!$A$88:$U$88,OFFSET(WatchbillMONTHLY!$A$88:$U$88,1,2))))=$A110,_xlfn.XLOOKUP(AV$2,WatchbillMONTHLY!$A$88:$U$88,OFFSET(WatchbillMONTHLY!$A$88:$U$88,1,2)),FALSE),TRUE,FALSE)),
FALSE),FALSE)</f>
        <v>0</v>
      </c>
      <c r="AW110" s="209" t="b" cm="1">
        <f t="array" aca="1" ref="AW110" ca="1">IF(AND($A110 &gt; 0, P110 &gt; 0,AW$2&lt;MiscFormulas!$A$5+1),
_xlfn.IFNA(
_xlfn.IFNA(
_xlfn.IFNA(
_xlfn.IFNA(
_xlfn.IFNA(
_xlfn.IFNA(
IF(_xlfn.XLOOKUP(AW$2,WatchbillMONTHLY!$A$3:$U$3,OFFSET(WatchbillMONTHLY!$A$3:$U$3,1,2))=IF(_xlfn.XLOOKUP($A110,INDIRECT("_"&amp;_xlfn.XLOOKUP(AW$2,WatchbillMONTHLY!$A$3:$U$3,OFFSET(WatchbillMONTHLY!$A$3:$U$3,1,2))),INDIRECT("_"&amp;_xlfn.XLOOKUP(AW$2,WatchbillMONTHLY!$A$3:$U$3,OFFSET(WatchbillMONTHLY!$A$3:$U$3,1,2))))=$A110,_xlfn.XLOOKUP(AW$2,WatchbillMONTHLY!$A$3:$U$3,OFFSET(WatchbillMONTHLY!$A$3:$U$3,1,2)),FALSE),TRUE,FALSE),
IF(_xlfn.XLOOKUP(AW$2,WatchbillMONTHLY!$A$20:$U$20,OFFSET(WatchbillMONTHLY!$A$20:$U$20,1,2))=IF(_xlfn.XLOOKUP($A110,INDIRECT("_"&amp;_xlfn.XLOOKUP(AW$2,WatchbillMONTHLY!$A$20:$U$20,OFFSET(WatchbillMONTHLY!$A$20:$U$20,1,2))),INDIRECT("_"&amp;_xlfn.XLOOKUP(AW$2,WatchbillMONTHLY!$A$20:$U$20,OFFSET(WatchbillMONTHLY!$A$20:$U$20,1,2))))=$A110,_xlfn.XLOOKUP(AW$2,WatchbillMONTHLY!$A$20:$U$20,OFFSET(WatchbillMONTHLY!$A$20:$U$20,1,2)),FALSE),TRUE,FALSE)),
IF(_xlfn.XLOOKUP(AW$2,WatchbillMONTHLY!$A$37:$U$37,OFFSET(WatchbillMONTHLY!$A$37:$U$37,1,2))=IF(_xlfn.XLOOKUP($A110,INDIRECT("_"&amp;_xlfn.XLOOKUP(AW$2,WatchbillMONTHLY!$A$37:$U$37,OFFSET(WatchbillMONTHLY!$A$37:$U$37,1,2))),INDIRECT("_"&amp;_xlfn.XLOOKUP(AW$2,WatchbillMONTHLY!$A$37:$U$37,OFFSET(WatchbillMONTHLY!$A$37:$U$37,1,2))))=$A110,_xlfn.XLOOKUP(AW$2,WatchbillMONTHLY!$A$37:$U$37,OFFSET(WatchbillMONTHLY!$A$37:$U$37,1,2)),FALSE),TRUE,FALSE)),
IF(_xlfn.XLOOKUP(AW$2,WatchbillMONTHLY!$A$54:$U$54,OFFSET(WatchbillMONTHLY!$A$54:$U$54,1,2))=IF(_xlfn.XLOOKUP($A110,INDIRECT("_"&amp;_xlfn.XLOOKUP(AW$2,WatchbillMONTHLY!$A$54:$U$54,OFFSET(WatchbillMONTHLY!$A$54:$U$54,1,2))),INDIRECT("_"&amp;_xlfn.XLOOKUP(AW$2,WatchbillMONTHLY!$A$54:$U$54,OFFSET(WatchbillMONTHLY!$A$54:$U$54,1,2))))=$A110,_xlfn.XLOOKUP(AW$2,WatchbillMONTHLY!$A$54:$U$54,OFFSET(WatchbillMONTHLY!$A$54:$U$54,1,2)),FALSE),TRUE,FALSE)),
IF(_xlfn.XLOOKUP(AW$2,WatchbillMONTHLY!$A$71:$U$71,OFFSET(WatchbillMONTHLY!$A$71:$U$71,1,2))=IF(_xlfn.XLOOKUP($A110,INDIRECT("_"&amp;_xlfn.XLOOKUP(AW$2,WatchbillMONTHLY!$A$71:$U$71,OFFSET(WatchbillMONTHLY!$A$71:$U$71,1,2))),INDIRECT("_"&amp;_xlfn.XLOOKUP(AW$2,WatchbillMONTHLY!$A$71:$U$71,OFFSET(WatchbillMONTHLY!$A$71:$U$71,1,2))))=$A110,_xlfn.XLOOKUP(AW$2,WatchbillMONTHLY!$A$71:$U$71,OFFSET(WatchbillMONTHLY!$A$71:$U$71,1,2)),FALSE),TRUE,FALSE)),
IF(_xlfn.XLOOKUP(AW$2,WatchbillMONTHLY!$A$88:$U$88,OFFSET(WatchbillMONTHLY!$A$88:$U$88,1,2))=IF(_xlfn.XLOOKUP($A110,INDIRECT("_"&amp;_xlfn.XLOOKUP(AW$2,WatchbillMONTHLY!$A$88:$U$88,OFFSET(WatchbillMONTHLY!$A$88:$U$88,1,2))),INDIRECT("_"&amp;_xlfn.XLOOKUP(AW$2,WatchbillMONTHLY!$A$88:$U$88,OFFSET(WatchbillMONTHLY!$A$88:$U$88,1,2))))=$A110,_xlfn.XLOOKUP(AW$2,WatchbillMONTHLY!$A$88:$U$88,OFFSET(WatchbillMONTHLY!$A$88:$U$88,1,2)),FALSE),TRUE,FALSE)),
FALSE),FALSE)</f>
        <v>0</v>
      </c>
      <c r="AX110" s="209" t="b" cm="1">
        <f t="array" aca="1" ref="AX110" ca="1">IF(AND($A110 &gt; 0, Q110 &gt; 0,AX$2&lt;MiscFormulas!$A$5+1),
_xlfn.IFNA(
_xlfn.IFNA(
_xlfn.IFNA(
_xlfn.IFNA(
_xlfn.IFNA(
_xlfn.IFNA(
IF(_xlfn.XLOOKUP(AX$2,WatchbillMONTHLY!$A$3:$U$3,OFFSET(WatchbillMONTHLY!$A$3:$U$3,1,2))=IF(_xlfn.XLOOKUP($A110,INDIRECT("_"&amp;_xlfn.XLOOKUP(AX$2,WatchbillMONTHLY!$A$3:$U$3,OFFSET(WatchbillMONTHLY!$A$3:$U$3,1,2))),INDIRECT("_"&amp;_xlfn.XLOOKUP(AX$2,WatchbillMONTHLY!$A$3:$U$3,OFFSET(WatchbillMONTHLY!$A$3:$U$3,1,2))))=$A110,_xlfn.XLOOKUP(AX$2,WatchbillMONTHLY!$A$3:$U$3,OFFSET(WatchbillMONTHLY!$A$3:$U$3,1,2)),FALSE),TRUE,FALSE),
IF(_xlfn.XLOOKUP(AX$2,WatchbillMONTHLY!$A$20:$U$20,OFFSET(WatchbillMONTHLY!$A$20:$U$20,1,2))=IF(_xlfn.XLOOKUP($A110,INDIRECT("_"&amp;_xlfn.XLOOKUP(AX$2,WatchbillMONTHLY!$A$20:$U$20,OFFSET(WatchbillMONTHLY!$A$20:$U$20,1,2))),INDIRECT("_"&amp;_xlfn.XLOOKUP(AX$2,WatchbillMONTHLY!$A$20:$U$20,OFFSET(WatchbillMONTHLY!$A$20:$U$20,1,2))))=$A110,_xlfn.XLOOKUP(AX$2,WatchbillMONTHLY!$A$20:$U$20,OFFSET(WatchbillMONTHLY!$A$20:$U$20,1,2)),FALSE),TRUE,FALSE)),
IF(_xlfn.XLOOKUP(AX$2,WatchbillMONTHLY!$A$37:$U$37,OFFSET(WatchbillMONTHLY!$A$37:$U$37,1,2))=IF(_xlfn.XLOOKUP($A110,INDIRECT("_"&amp;_xlfn.XLOOKUP(AX$2,WatchbillMONTHLY!$A$37:$U$37,OFFSET(WatchbillMONTHLY!$A$37:$U$37,1,2))),INDIRECT("_"&amp;_xlfn.XLOOKUP(AX$2,WatchbillMONTHLY!$A$37:$U$37,OFFSET(WatchbillMONTHLY!$A$37:$U$37,1,2))))=$A110,_xlfn.XLOOKUP(AX$2,WatchbillMONTHLY!$A$37:$U$37,OFFSET(WatchbillMONTHLY!$A$37:$U$37,1,2)),FALSE),TRUE,FALSE)),
IF(_xlfn.XLOOKUP(AX$2,WatchbillMONTHLY!$A$54:$U$54,OFFSET(WatchbillMONTHLY!$A$54:$U$54,1,2))=IF(_xlfn.XLOOKUP($A110,INDIRECT("_"&amp;_xlfn.XLOOKUP(AX$2,WatchbillMONTHLY!$A$54:$U$54,OFFSET(WatchbillMONTHLY!$A$54:$U$54,1,2))),INDIRECT("_"&amp;_xlfn.XLOOKUP(AX$2,WatchbillMONTHLY!$A$54:$U$54,OFFSET(WatchbillMONTHLY!$A$54:$U$54,1,2))))=$A110,_xlfn.XLOOKUP(AX$2,WatchbillMONTHLY!$A$54:$U$54,OFFSET(WatchbillMONTHLY!$A$54:$U$54,1,2)),FALSE),TRUE,FALSE)),
IF(_xlfn.XLOOKUP(AX$2,WatchbillMONTHLY!$A$71:$U$71,OFFSET(WatchbillMONTHLY!$A$71:$U$71,1,2))=IF(_xlfn.XLOOKUP($A110,INDIRECT("_"&amp;_xlfn.XLOOKUP(AX$2,WatchbillMONTHLY!$A$71:$U$71,OFFSET(WatchbillMONTHLY!$A$71:$U$71,1,2))),INDIRECT("_"&amp;_xlfn.XLOOKUP(AX$2,WatchbillMONTHLY!$A$71:$U$71,OFFSET(WatchbillMONTHLY!$A$71:$U$71,1,2))))=$A110,_xlfn.XLOOKUP(AX$2,WatchbillMONTHLY!$A$71:$U$71,OFFSET(WatchbillMONTHLY!$A$71:$U$71,1,2)),FALSE),TRUE,FALSE)),
IF(_xlfn.XLOOKUP(AX$2,WatchbillMONTHLY!$A$88:$U$88,OFFSET(WatchbillMONTHLY!$A$88:$U$88,1,2))=IF(_xlfn.XLOOKUP($A110,INDIRECT("_"&amp;_xlfn.XLOOKUP(AX$2,WatchbillMONTHLY!$A$88:$U$88,OFFSET(WatchbillMONTHLY!$A$88:$U$88,1,2))),INDIRECT("_"&amp;_xlfn.XLOOKUP(AX$2,WatchbillMONTHLY!$A$88:$U$88,OFFSET(WatchbillMONTHLY!$A$88:$U$88,1,2))))=$A110,_xlfn.XLOOKUP(AX$2,WatchbillMONTHLY!$A$88:$U$88,OFFSET(WatchbillMONTHLY!$A$88:$U$88,1,2)),FALSE),TRUE,FALSE)),
FALSE),FALSE)</f>
        <v>0</v>
      </c>
      <c r="AY110" s="209" t="b" cm="1">
        <f t="array" aca="1" ref="AY110" ca="1">IF(AND($A110 &gt; 0, R110 &gt; 0,AY$2&lt;MiscFormulas!$A$5+1),
_xlfn.IFNA(
_xlfn.IFNA(
_xlfn.IFNA(
_xlfn.IFNA(
_xlfn.IFNA(
_xlfn.IFNA(
IF(_xlfn.XLOOKUP(AY$2,WatchbillMONTHLY!$A$3:$U$3,OFFSET(WatchbillMONTHLY!$A$3:$U$3,1,2))=IF(_xlfn.XLOOKUP($A110,INDIRECT("_"&amp;_xlfn.XLOOKUP(AY$2,WatchbillMONTHLY!$A$3:$U$3,OFFSET(WatchbillMONTHLY!$A$3:$U$3,1,2))),INDIRECT("_"&amp;_xlfn.XLOOKUP(AY$2,WatchbillMONTHLY!$A$3:$U$3,OFFSET(WatchbillMONTHLY!$A$3:$U$3,1,2))))=$A110,_xlfn.XLOOKUP(AY$2,WatchbillMONTHLY!$A$3:$U$3,OFFSET(WatchbillMONTHLY!$A$3:$U$3,1,2)),FALSE),TRUE,FALSE),
IF(_xlfn.XLOOKUP(AY$2,WatchbillMONTHLY!$A$20:$U$20,OFFSET(WatchbillMONTHLY!$A$20:$U$20,1,2))=IF(_xlfn.XLOOKUP($A110,INDIRECT("_"&amp;_xlfn.XLOOKUP(AY$2,WatchbillMONTHLY!$A$20:$U$20,OFFSET(WatchbillMONTHLY!$A$20:$U$20,1,2))),INDIRECT("_"&amp;_xlfn.XLOOKUP(AY$2,WatchbillMONTHLY!$A$20:$U$20,OFFSET(WatchbillMONTHLY!$A$20:$U$20,1,2))))=$A110,_xlfn.XLOOKUP(AY$2,WatchbillMONTHLY!$A$20:$U$20,OFFSET(WatchbillMONTHLY!$A$20:$U$20,1,2)),FALSE),TRUE,FALSE)),
IF(_xlfn.XLOOKUP(AY$2,WatchbillMONTHLY!$A$37:$U$37,OFFSET(WatchbillMONTHLY!$A$37:$U$37,1,2))=IF(_xlfn.XLOOKUP($A110,INDIRECT("_"&amp;_xlfn.XLOOKUP(AY$2,WatchbillMONTHLY!$A$37:$U$37,OFFSET(WatchbillMONTHLY!$A$37:$U$37,1,2))),INDIRECT("_"&amp;_xlfn.XLOOKUP(AY$2,WatchbillMONTHLY!$A$37:$U$37,OFFSET(WatchbillMONTHLY!$A$37:$U$37,1,2))))=$A110,_xlfn.XLOOKUP(AY$2,WatchbillMONTHLY!$A$37:$U$37,OFFSET(WatchbillMONTHLY!$A$37:$U$37,1,2)),FALSE),TRUE,FALSE)),
IF(_xlfn.XLOOKUP(AY$2,WatchbillMONTHLY!$A$54:$U$54,OFFSET(WatchbillMONTHLY!$A$54:$U$54,1,2))=IF(_xlfn.XLOOKUP($A110,INDIRECT("_"&amp;_xlfn.XLOOKUP(AY$2,WatchbillMONTHLY!$A$54:$U$54,OFFSET(WatchbillMONTHLY!$A$54:$U$54,1,2))),INDIRECT("_"&amp;_xlfn.XLOOKUP(AY$2,WatchbillMONTHLY!$A$54:$U$54,OFFSET(WatchbillMONTHLY!$A$54:$U$54,1,2))))=$A110,_xlfn.XLOOKUP(AY$2,WatchbillMONTHLY!$A$54:$U$54,OFFSET(WatchbillMONTHLY!$A$54:$U$54,1,2)),FALSE),TRUE,FALSE)),
IF(_xlfn.XLOOKUP(AY$2,WatchbillMONTHLY!$A$71:$U$71,OFFSET(WatchbillMONTHLY!$A$71:$U$71,1,2))=IF(_xlfn.XLOOKUP($A110,INDIRECT("_"&amp;_xlfn.XLOOKUP(AY$2,WatchbillMONTHLY!$A$71:$U$71,OFFSET(WatchbillMONTHLY!$A$71:$U$71,1,2))),INDIRECT("_"&amp;_xlfn.XLOOKUP(AY$2,WatchbillMONTHLY!$A$71:$U$71,OFFSET(WatchbillMONTHLY!$A$71:$U$71,1,2))))=$A110,_xlfn.XLOOKUP(AY$2,WatchbillMONTHLY!$A$71:$U$71,OFFSET(WatchbillMONTHLY!$A$71:$U$71,1,2)),FALSE),TRUE,FALSE)),
IF(_xlfn.XLOOKUP(AY$2,WatchbillMONTHLY!$A$88:$U$88,OFFSET(WatchbillMONTHLY!$A$88:$U$88,1,2))=IF(_xlfn.XLOOKUP($A110,INDIRECT("_"&amp;_xlfn.XLOOKUP(AY$2,WatchbillMONTHLY!$A$88:$U$88,OFFSET(WatchbillMONTHLY!$A$88:$U$88,1,2))),INDIRECT("_"&amp;_xlfn.XLOOKUP(AY$2,WatchbillMONTHLY!$A$88:$U$88,OFFSET(WatchbillMONTHLY!$A$88:$U$88,1,2))))=$A110,_xlfn.XLOOKUP(AY$2,WatchbillMONTHLY!$A$88:$U$88,OFFSET(WatchbillMONTHLY!$A$88:$U$88,1,2)),FALSE),TRUE,FALSE)),
FALSE),FALSE)</f>
        <v>0</v>
      </c>
      <c r="AZ110" s="209" t="b" cm="1">
        <f t="array" aca="1" ref="AZ110" ca="1">IF(AND($A110 &gt; 0, S110 &gt; 0,AZ$2&lt;MiscFormulas!$A$5+1),
_xlfn.IFNA(
_xlfn.IFNA(
_xlfn.IFNA(
_xlfn.IFNA(
_xlfn.IFNA(
_xlfn.IFNA(
IF(_xlfn.XLOOKUP(AZ$2,WatchbillMONTHLY!$A$3:$U$3,OFFSET(WatchbillMONTHLY!$A$3:$U$3,1,2))=IF(_xlfn.XLOOKUP($A110,INDIRECT("_"&amp;_xlfn.XLOOKUP(AZ$2,WatchbillMONTHLY!$A$3:$U$3,OFFSET(WatchbillMONTHLY!$A$3:$U$3,1,2))),INDIRECT("_"&amp;_xlfn.XLOOKUP(AZ$2,WatchbillMONTHLY!$A$3:$U$3,OFFSET(WatchbillMONTHLY!$A$3:$U$3,1,2))))=$A110,_xlfn.XLOOKUP(AZ$2,WatchbillMONTHLY!$A$3:$U$3,OFFSET(WatchbillMONTHLY!$A$3:$U$3,1,2)),FALSE),TRUE,FALSE),
IF(_xlfn.XLOOKUP(AZ$2,WatchbillMONTHLY!$A$20:$U$20,OFFSET(WatchbillMONTHLY!$A$20:$U$20,1,2))=IF(_xlfn.XLOOKUP($A110,INDIRECT("_"&amp;_xlfn.XLOOKUP(AZ$2,WatchbillMONTHLY!$A$20:$U$20,OFFSET(WatchbillMONTHLY!$A$20:$U$20,1,2))),INDIRECT("_"&amp;_xlfn.XLOOKUP(AZ$2,WatchbillMONTHLY!$A$20:$U$20,OFFSET(WatchbillMONTHLY!$A$20:$U$20,1,2))))=$A110,_xlfn.XLOOKUP(AZ$2,WatchbillMONTHLY!$A$20:$U$20,OFFSET(WatchbillMONTHLY!$A$20:$U$20,1,2)),FALSE),TRUE,FALSE)),
IF(_xlfn.XLOOKUP(AZ$2,WatchbillMONTHLY!$A$37:$U$37,OFFSET(WatchbillMONTHLY!$A$37:$U$37,1,2))=IF(_xlfn.XLOOKUP($A110,INDIRECT("_"&amp;_xlfn.XLOOKUP(AZ$2,WatchbillMONTHLY!$A$37:$U$37,OFFSET(WatchbillMONTHLY!$A$37:$U$37,1,2))),INDIRECT("_"&amp;_xlfn.XLOOKUP(AZ$2,WatchbillMONTHLY!$A$37:$U$37,OFFSET(WatchbillMONTHLY!$A$37:$U$37,1,2))))=$A110,_xlfn.XLOOKUP(AZ$2,WatchbillMONTHLY!$A$37:$U$37,OFFSET(WatchbillMONTHLY!$A$37:$U$37,1,2)),FALSE),TRUE,FALSE)),
IF(_xlfn.XLOOKUP(AZ$2,WatchbillMONTHLY!$A$54:$U$54,OFFSET(WatchbillMONTHLY!$A$54:$U$54,1,2))=IF(_xlfn.XLOOKUP($A110,INDIRECT("_"&amp;_xlfn.XLOOKUP(AZ$2,WatchbillMONTHLY!$A$54:$U$54,OFFSET(WatchbillMONTHLY!$A$54:$U$54,1,2))),INDIRECT("_"&amp;_xlfn.XLOOKUP(AZ$2,WatchbillMONTHLY!$A$54:$U$54,OFFSET(WatchbillMONTHLY!$A$54:$U$54,1,2))))=$A110,_xlfn.XLOOKUP(AZ$2,WatchbillMONTHLY!$A$54:$U$54,OFFSET(WatchbillMONTHLY!$A$54:$U$54,1,2)),FALSE),TRUE,FALSE)),
IF(_xlfn.XLOOKUP(AZ$2,WatchbillMONTHLY!$A$71:$U$71,OFFSET(WatchbillMONTHLY!$A$71:$U$71,1,2))=IF(_xlfn.XLOOKUP($A110,INDIRECT("_"&amp;_xlfn.XLOOKUP(AZ$2,WatchbillMONTHLY!$A$71:$U$71,OFFSET(WatchbillMONTHLY!$A$71:$U$71,1,2))),INDIRECT("_"&amp;_xlfn.XLOOKUP(AZ$2,WatchbillMONTHLY!$A$71:$U$71,OFFSET(WatchbillMONTHLY!$A$71:$U$71,1,2))))=$A110,_xlfn.XLOOKUP(AZ$2,WatchbillMONTHLY!$A$71:$U$71,OFFSET(WatchbillMONTHLY!$A$71:$U$71,1,2)),FALSE),TRUE,FALSE)),
IF(_xlfn.XLOOKUP(AZ$2,WatchbillMONTHLY!$A$88:$U$88,OFFSET(WatchbillMONTHLY!$A$88:$U$88,1,2))=IF(_xlfn.XLOOKUP($A110,INDIRECT("_"&amp;_xlfn.XLOOKUP(AZ$2,WatchbillMONTHLY!$A$88:$U$88,OFFSET(WatchbillMONTHLY!$A$88:$U$88,1,2))),INDIRECT("_"&amp;_xlfn.XLOOKUP(AZ$2,WatchbillMONTHLY!$A$88:$U$88,OFFSET(WatchbillMONTHLY!$A$88:$U$88,1,2))))=$A110,_xlfn.XLOOKUP(AZ$2,WatchbillMONTHLY!$A$88:$U$88,OFFSET(WatchbillMONTHLY!$A$88:$U$88,1,2)),FALSE),TRUE,FALSE)),
FALSE),FALSE)</f>
        <v>0</v>
      </c>
      <c r="BA110" s="209" t="b" cm="1">
        <f t="array" aca="1" ref="BA110" ca="1">IF(AND($A110 &gt; 0, T110 &gt; 0,BA$2&lt;MiscFormulas!$A$5+1),
_xlfn.IFNA(
_xlfn.IFNA(
_xlfn.IFNA(
_xlfn.IFNA(
_xlfn.IFNA(
_xlfn.IFNA(
IF(_xlfn.XLOOKUP(BA$2,WatchbillMONTHLY!$A$3:$U$3,OFFSET(WatchbillMONTHLY!$A$3:$U$3,1,2))=IF(_xlfn.XLOOKUP($A110,INDIRECT("_"&amp;_xlfn.XLOOKUP(BA$2,WatchbillMONTHLY!$A$3:$U$3,OFFSET(WatchbillMONTHLY!$A$3:$U$3,1,2))),INDIRECT("_"&amp;_xlfn.XLOOKUP(BA$2,WatchbillMONTHLY!$A$3:$U$3,OFFSET(WatchbillMONTHLY!$A$3:$U$3,1,2))))=$A110,_xlfn.XLOOKUP(BA$2,WatchbillMONTHLY!$A$3:$U$3,OFFSET(WatchbillMONTHLY!$A$3:$U$3,1,2)),FALSE),TRUE,FALSE),
IF(_xlfn.XLOOKUP(BA$2,WatchbillMONTHLY!$A$20:$U$20,OFFSET(WatchbillMONTHLY!$A$20:$U$20,1,2))=IF(_xlfn.XLOOKUP($A110,INDIRECT("_"&amp;_xlfn.XLOOKUP(BA$2,WatchbillMONTHLY!$A$20:$U$20,OFFSET(WatchbillMONTHLY!$A$20:$U$20,1,2))),INDIRECT("_"&amp;_xlfn.XLOOKUP(BA$2,WatchbillMONTHLY!$A$20:$U$20,OFFSET(WatchbillMONTHLY!$A$20:$U$20,1,2))))=$A110,_xlfn.XLOOKUP(BA$2,WatchbillMONTHLY!$A$20:$U$20,OFFSET(WatchbillMONTHLY!$A$20:$U$20,1,2)),FALSE),TRUE,FALSE)),
IF(_xlfn.XLOOKUP(BA$2,WatchbillMONTHLY!$A$37:$U$37,OFFSET(WatchbillMONTHLY!$A$37:$U$37,1,2))=IF(_xlfn.XLOOKUP($A110,INDIRECT("_"&amp;_xlfn.XLOOKUP(BA$2,WatchbillMONTHLY!$A$37:$U$37,OFFSET(WatchbillMONTHLY!$A$37:$U$37,1,2))),INDIRECT("_"&amp;_xlfn.XLOOKUP(BA$2,WatchbillMONTHLY!$A$37:$U$37,OFFSET(WatchbillMONTHLY!$A$37:$U$37,1,2))))=$A110,_xlfn.XLOOKUP(BA$2,WatchbillMONTHLY!$A$37:$U$37,OFFSET(WatchbillMONTHLY!$A$37:$U$37,1,2)),FALSE),TRUE,FALSE)),
IF(_xlfn.XLOOKUP(BA$2,WatchbillMONTHLY!$A$54:$U$54,OFFSET(WatchbillMONTHLY!$A$54:$U$54,1,2))=IF(_xlfn.XLOOKUP($A110,INDIRECT("_"&amp;_xlfn.XLOOKUP(BA$2,WatchbillMONTHLY!$A$54:$U$54,OFFSET(WatchbillMONTHLY!$A$54:$U$54,1,2))),INDIRECT("_"&amp;_xlfn.XLOOKUP(BA$2,WatchbillMONTHLY!$A$54:$U$54,OFFSET(WatchbillMONTHLY!$A$54:$U$54,1,2))))=$A110,_xlfn.XLOOKUP(BA$2,WatchbillMONTHLY!$A$54:$U$54,OFFSET(WatchbillMONTHLY!$A$54:$U$54,1,2)),FALSE),TRUE,FALSE)),
IF(_xlfn.XLOOKUP(BA$2,WatchbillMONTHLY!$A$71:$U$71,OFFSET(WatchbillMONTHLY!$A$71:$U$71,1,2))=IF(_xlfn.XLOOKUP($A110,INDIRECT("_"&amp;_xlfn.XLOOKUP(BA$2,WatchbillMONTHLY!$A$71:$U$71,OFFSET(WatchbillMONTHLY!$A$71:$U$71,1,2))),INDIRECT("_"&amp;_xlfn.XLOOKUP(BA$2,WatchbillMONTHLY!$A$71:$U$71,OFFSET(WatchbillMONTHLY!$A$71:$U$71,1,2))))=$A110,_xlfn.XLOOKUP(BA$2,WatchbillMONTHLY!$A$71:$U$71,OFFSET(WatchbillMONTHLY!$A$71:$U$71,1,2)),FALSE),TRUE,FALSE)),
IF(_xlfn.XLOOKUP(BA$2,WatchbillMONTHLY!$A$88:$U$88,OFFSET(WatchbillMONTHLY!$A$88:$U$88,1,2))=IF(_xlfn.XLOOKUP($A110,INDIRECT("_"&amp;_xlfn.XLOOKUP(BA$2,WatchbillMONTHLY!$A$88:$U$88,OFFSET(WatchbillMONTHLY!$A$88:$U$88,1,2))),INDIRECT("_"&amp;_xlfn.XLOOKUP(BA$2,WatchbillMONTHLY!$A$88:$U$88,OFFSET(WatchbillMONTHLY!$A$88:$U$88,1,2))))=$A110,_xlfn.XLOOKUP(BA$2,WatchbillMONTHLY!$A$88:$U$88,OFFSET(WatchbillMONTHLY!$A$88:$U$88,1,2)),FALSE),TRUE,FALSE)),
FALSE),FALSE)</f>
        <v>0</v>
      </c>
      <c r="BB110" s="209" t="b" cm="1">
        <f t="array" aca="1" ref="BB110" ca="1">IF(AND($A110 &gt; 0, U110 &gt; 0,BB$2&lt;MiscFormulas!$A$5+1),
_xlfn.IFNA(
_xlfn.IFNA(
_xlfn.IFNA(
_xlfn.IFNA(
_xlfn.IFNA(
_xlfn.IFNA(
IF(_xlfn.XLOOKUP(BB$2,WatchbillMONTHLY!$A$3:$U$3,OFFSET(WatchbillMONTHLY!$A$3:$U$3,1,2))=IF(_xlfn.XLOOKUP($A110,INDIRECT("_"&amp;_xlfn.XLOOKUP(BB$2,WatchbillMONTHLY!$A$3:$U$3,OFFSET(WatchbillMONTHLY!$A$3:$U$3,1,2))),INDIRECT("_"&amp;_xlfn.XLOOKUP(BB$2,WatchbillMONTHLY!$A$3:$U$3,OFFSET(WatchbillMONTHLY!$A$3:$U$3,1,2))))=$A110,_xlfn.XLOOKUP(BB$2,WatchbillMONTHLY!$A$3:$U$3,OFFSET(WatchbillMONTHLY!$A$3:$U$3,1,2)),FALSE),TRUE,FALSE),
IF(_xlfn.XLOOKUP(BB$2,WatchbillMONTHLY!$A$20:$U$20,OFFSET(WatchbillMONTHLY!$A$20:$U$20,1,2))=IF(_xlfn.XLOOKUP($A110,INDIRECT("_"&amp;_xlfn.XLOOKUP(BB$2,WatchbillMONTHLY!$A$20:$U$20,OFFSET(WatchbillMONTHLY!$A$20:$U$20,1,2))),INDIRECT("_"&amp;_xlfn.XLOOKUP(BB$2,WatchbillMONTHLY!$A$20:$U$20,OFFSET(WatchbillMONTHLY!$A$20:$U$20,1,2))))=$A110,_xlfn.XLOOKUP(BB$2,WatchbillMONTHLY!$A$20:$U$20,OFFSET(WatchbillMONTHLY!$A$20:$U$20,1,2)),FALSE),TRUE,FALSE)),
IF(_xlfn.XLOOKUP(BB$2,WatchbillMONTHLY!$A$37:$U$37,OFFSET(WatchbillMONTHLY!$A$37:$U$37,1,2))=IF(_xlfn.XLOOKUP($A110,INDIRECT("_"&amp;_xlfn.XLOOKUP(BB$2,WatchbillMONTHLY!$A$37:$U$37,OFFSET(WatchbillMONTHLY!$A$37:$U$37,1,2))),INDIRECT("_"&amp;_xlfn.XLOOKUP(BB$2,WatchbillMONTHLY!$A$37:$U$37,OFFSET(WatchbillMONTHLY!$A$37:$U$37,1,2))))=$A110,_xlfn.XLOOKUP(BB$2,WatchbillMONTHLY!$A$37:$U$37,OFFSET(WatchbillMONTHLY!$A$37:$U$37,1,2)),FALSE),TRUE,FALSE)),
IF(_xlfn.XLOOKUP(BB$2,WatchbillMONTHLY!$A$54:$U$54,OFFSET(WatchbillMONTHLY!$A$54:$U$54,1,2))=IF(_xlfn.XLOOKUP($A110,INDIRECT("_"&amp;_xlfn.XLOOKUP(BB$2,WatchbillMONTHLY!$A$54:$U$54,OFFSET(WatchbillMONTHLY!$A$54:$U$54,1,2))),INDIRECT("_"&amp;_xlfn.XLOOKUP(BB$2,WatchbillMONTHLY!$A$54:$U$54,OFFSET(WatchbillMONTHLY!$A$54:$U$54,1,2))))=$A110,_xlfn.XLOOKUP(BB$2,WatchbillMONTHLY!$A$54:$U$54,OFFSET(WatchbillMONTHLY!$A$54:$U$54,1,2)),FALSE),TRUE,FALSE)),
IF(_xlfn.XLOOKUP(BB$2,WatchbillMONTHLY!$A$71:$U$71,OFFSET(WatchbillMONTHLY!$A$71:$U$71,1,2))=IF(_xlfn.XLOOKUP($A110,INDIRECT("_"&amp;_xlfn.XLOOKUP(BB$2,WatchbillMONTHLY!$A$71:$U$71,OFFSET(WatchbillMONTHLY!$A$71:$U$71,1,2))),INDIRECT("_"&amp;_xlfn.XLOOKUP(BB$2,WatchbillMONTHLY!$A$71:$U$71,OFFSET(WatchbillMONTHLY!$A$71:$U$71,1,2))))=$A110,_xlfn.XLOOKUP(BB$2,WatchbillMONTHLY!$A$71:$U$71,OFFSET(WatchbillMONTHLY!$A$71:$U$71,1,2)),FALSE),TRUE,FALSE)),
IF(_xlfn.XLOOKUP(BB$2,WatchbillMONTHLY!$A$88:$U$88,OFFSET(WatchbillMONTHLY!$A$88:$U$88,1,2))=IF(_xlfn.XLOOKUP($A110,INDIRECT("_"&amp;_xlfn.XLOOKUP(BB$2,WatchbillMONTHLY!$A$88:$U$88,OFFSET(WatchbillMONTHLY!$A$88:$U$88,1,2))),INDIRECT("_"&amp;_xlfn.XLOOKUP(BB$2,WatchbillMONTHLY!$A$88:$U$88,OFFSET(WatchbillMONTHLY!$A$88:$U$88,1,2))))=$A110,_xlfn.XLOOKUP(BB$2,WatchbillMONTHLY!$A$88:$U$88,OFFSET(WatchbillMONTHLY!$A$88:$U$88,1,2)),FALSE),TRUE,FALSE)),
FALSE),FALSE)</f>
        <v>0</v>
      </c>
      <c r="BC110" s="209" t="b" cm="1">
        <f t="array" aca="1" ref="BC110" ca="1">IF(AND($A110 &gt; 0, V110 &gt; 0,BC$2&lt;MiscFormulas!$A$5+1),
_xlfn.IFNA(
_xlfn.IFNA(
_xlfn.IFNA(
_xlfn.IFNA(
_xlfn.IFNA(
_xlfn.IFNA(
IF(_xlfn.XLOOKUP(BC$2,WatchbillMONTHLY!$A$3:$U$3,OFFSET(WatchbillMONTHLY!$A$3:$U$3,1,2))=IF(_xlfn.XLOOKUP($A110,INDIRECT("_"&amp;_xlfn.XLOOKUP(BC$2,WatchbillMONTHLY!$A$3:$U$3,OFFSET(WatchbillMONTHLY!$A$3:$U$3,1,2))),INDIRECT("_"&amp;_xlfn.XLOOKUP(BC$2,WatchbillMONTHLY!$A$3:$U$3,OFFSET(WatchbillMONTHLY!$A$3:$U$3,1,2))))=$A110,_xlfn.XLOOKUP(BC$2,WatchbillMONTHLY!$A$3:$U$3,OFFSET(WatchbillMONTHLY!$A$3:$U$3,1,2)),FALSE),TRUE,FALSE),
IF(_xlfn.XLOOKUP(BC$2,WatchbillMONTHLY!$A$20:$U$20,OFFSET(WatchbillMONTHLY!$A$20:$U$20,1,2))=IF(_xlfn.XLOOKUP($A110,INDIRECT("_"&amp;_xlfn.XLOOKUP(BC$2,WatchbillMONTHLY!$A$20:$U$20,OFFSET(WatchbillMONTHLY!$A$20:$U$20,1,2))),INDIRECT("_"&amp;_xlfn.XLOOKUP(BC$2,WatchbillMONTHLY!$A$20:$U$20,OFFSET(WatchbillMONTHLY!$A$20:$U$20,1,2))))=$A110,_xlfn.XLOOKUP(BC$2,WatchbillMONTHLY!$A$20:$U$20,OFFSET(WatchbillMONTHLY!$A$20:$U$20,1,2)),FALSE),TRUE,FALSE)),
IF(_xlfn.XLOOKUP(BC$2,WatchbillMONTHLY!$A$37:$U$37,OFFSET(WatchbillMONTHLY!$A$37:$U$37,1,2))=IF(_xlfn.XLOOKUP($A110,INDIRECT("_"&amp;_xlfn.XLOOKUP(BC$2,WatchbillMONTHLY!$A$37:$U$37,OFFSET(WatchbillMONTHLY!$A$37:$U$37,1,2))),INDIRECT("_"&amp;_xlfn.XLOOKUP(BC$2,WatchbillMONTHLY!$A$37:$U$37,OFFSET(WatchbillMONTHLY!$A$37:$U$37,1,2))))=$A110,_xlfn.XLOOKUP(BC$2,WatchbillMONTHLY!$A$37:$U$37,OFFSET(WatchbillMONTHLY!$A$37:$U$37,1,2)),FALSE),TRUE,FALSE)),
IF(_xlfn.XLOOKUP(BC$2,WatchbillMONTHLY!$A$54:$U$54,OFFSET(WatchbillMONTHLY!$A$54:$U$54,1,2))=IF(_xlfn.XLOOKUP($A110,INDIRECT("_"&amp;_xlfn.XLOOKUP(BC$2,WatchbillMONTHLY!$A$54:$U$54,OFFSET(WatchbillMONTHLY!$A$54:$U$54,1,2))),INDIRECT("_"&amp;_xlfn.XLOOKUP(BC$2,WatchbillMONTHLY!$A$54:$U$54,OFFSET(WatchbillMONTHLY!$A$54:$U$54,1,2))))=$A110,_xlfn.XLOOKUP(BC$2,WatchbillMONTHLY!$A$54:$U$54,OFFSET(WatchbillMONTHLY!$A$54:$U$54,1,2)),FALSE),TRUE,FALSE)),
IF(_xlfn.XLOOKUP(BC$2,WatchbillMONTHLY!$A$71:$U$71,OFFSET(WatchbillMONTHLY!$A$71:$U$71,1,2))=IF(_xlfn.XLOOKUP($A110,INDIRECT("_"&amp;_xlfn.XLOOKUP(BC$2,WatchbillMONTHLY!$A$71:$U$71,OFFSET(WatchbillMONTHLY!$A$71:$U$71,1,2))),INDIRECT("_"&amp;_xlfn.XLOOKUP(BC$2,WatchbillMONTHLY!$A$71:$U$71,OFFSET(WatchbillMONTHLY!$A$71:$U$71,1,2))))=$A110,_xlfn.XLOOKUP(BC$2,WatchbillMONTHLY!$A$71:$U$71,OFFSET(WatchbillMONTHLY!$A$71:$U$71,1,2)),FALSE),TRUE,FALSE)),
IF(_xlfn.XLOOKUP(BC$2,WatchbillMONTHLY!$A$88:$U$88,OFFSET(WatchbillMONTHLY!$A$88:$U$88,1,2))=IF(_xlfn.XLOOKUP($A110,INDIRECT("_"&amp;_xlfn.XLOOKUP(BC$2,WatchbillMONTHLY!$A$88:$U$88,OFFSET(WatchbillMONTHLY!$A$88:$U$88,1,2))),INDIRECT("_"&amp;_xlfn.XLOOKUP(BC$2,WatchbillMONTHLY!$A$88:$U$88,OFFSET(WatchbillMONTHLY!$A$88:$U$88,1,2))))=$A110,_xlfn.XLOOKUP(BC$2,WatchbillMONTHLY!$A$88:$U$88,OFFSET(WatchbillMONTHLY!$A$88:$U$88,1,2)),FALSE),TRUE,FALSE)),
FALSE),FALSE)</f>
        <v>0</v>
      </c>
      <c r="BD110" s="209" t="b" cm="1">
        <f t="array" aca="1" ref="BD110" ca="1">IF(AND($A110 &gt; 0, W110 &gt; 0,BD$2&lt;MiscFormulas!$A$5+1),
_xlfn.IFNA(
_xlfn.IFNA(
_xlfn.IFNA(
_xlfn.IFNA(
_xlfn.IFNA(
_xlfn.IFNA(
IF(_xlfn.XLOOKUP(BD$2,WatchbillMONTHLY!$A$3:$U$3,OFFSET(WatchbillMONTHLY!$A$3:$U$3,1,2))=IF(_xlfn.XLOOKUP($A110,INDIRECT("_"&amp;_xlfn.XLOOKUP(BD$2,WatchbillMONTHLY!$A$3:$U$3,OFFSET(WatchbillMONTHLY!$A$3:$U$3,1,2))),INDIRECT("_"&amp;_xlfn.XLOOKUP(BD$2,WatchbillMONTHLY!$A$3:$U$3,OFFSET(WatchbillMONTHLY!$A$3:$U$3,1,2))))=$A110,_xlfn.XLOOKUP(BD$2,WatchbillMONTHLY!$A$3:$U$3,OFFSET(WatchbillMONTHLY!$A$3:$U$3,1,2)),FALSE),TRUE,FALSE),
IF(_xlfn.XLOOKUP(BD$2,WatchbillMONTHLY!$A$20:$U$20,OFFSET(WatchbillMONTHLY!$A$20:$U$20,1,2))=IF(_xlfn.XLOOKUP($A110,INDIRECT("_"&amp;_xlfn.XLOOKUP(BD$2,WatchbillMONTHLY!$A$20:$U$20,OFFSET(WatchbillMONTHLY!$A$20:$U$20,1,2))),INDIRECT("_"&amp;_xlfn.XLOOKUP(BD$2,WatchbillMONTHLY!$A$20:$U$20,OFFSET(WatchbillMONTHLY!$A$20:$U$20,1,2))))=$A110,_xlfn.XLOOKUP(BD$2,WatchbillMONTHLY!$A$20:$U$20,OFFSET(WatchbillMONTHLY!$A$20:$U$20,1,2)),FALSE),TRUE,FALSE)),
IF(_xlfn.XLOOKUP(BD$2,WatchbillMONTHLY!$A$37:$U$37,OFFSET(WatchbillMONTHLY!$A$37:$U$37,1,2))=IF(_xlfn.XLOOKUP($A110,INDIRECT("_"&amp;_xlfn.XLOOKUP(BD$2,WatchbillMONTHLY!$A$37:$U$37,OFFSET(WatchbillMONTHLY!$A$37:$U$37,1,2))),INDIRECT("_"&amp;_xlfn.XLOOKUP(BD$2,WatchbillMONTHLY!$A$37:$U$37,OFFSET(WatchbillMONTHLY!$A$37:$U$37,1,2))))=$A110,_xlfn.XLOOKUP(BD$2,WatchbillMONTHLY!$A$37:$U$37,OFFSET(WatchbillMONTHLY!$A$37:$U$37,1,2)),FALSE),TRUE,FALSE)),
IF(_xlfn.XLOOKUP(BD$2,WatchbillMONTHLY!$A$54:$U$54,OFFSET(WatchbillMONTHLY!$A$54:$U$54,1,2))=IF(_xlfn.XLOOKUP($A110,INDIRECT("_"&amp;_xlfn.XLOOKUP(BD$2,WatchbillMONTHLY!$A$54:$U$54,OFFSET(WatchbillMONTHLY!$A$54:$U$54,1,2))),INDIRECT("_"&amp;_xlfn.XLOOKUP(BD$2,WatchbillMONTHLY!$A$54:$U$54,OFFSET(WatchbillMONTHLY!$A$54:$U$54,1,2))))=$A110,_xlfn.XLOOKUP(BD$2,WatchbillMONTHLY!$A$54:$U$54,OFFSET(WatchbillMONTHLY!$A$54:$U$54,1,2)),FALSE),TRUE,FALSE)),
IF(_xlfn.XLOOKUP(BD$2,WatchbillMONTHLY!$A$71:$U$71,OFFSET(WatchbillMONTHLY!$A$71:$U$71,1,2))=IF(_xlfn.XLOOKUP($A110,INDIRECT("_"&amp;_xlfn.XLOOKUP(BD$2,WatchbillMONTHLY!$A$71:$U$71,OFFSET(WatchbillMONTHLY!$A$71:$U$71,1,2))),INDIRECT("_"&amp;_xlfn.XLOOKUP(BD$2,WatchbillMONTHLY!$A$71:$U$71,OFFSET(WatchbillMONTHLY!$A$71:$U$71,1,2))))=$A110,_xlfn.XLOOKUP(BD$2,WatchbillMONTHLY!$A$71:$U$71,OFFSET(WatchbillMONTHLY!$A$71:$U$71,1,2)),FALSE),TRUE,FALSE)),
IF(_xlfn.XLOOKUP(BD$2,WatchbillMONTHLY!$A$88:$U$88,OFFSET(WatchbillMONTHLY!$A$88:$U$88,1,2))=IF(_xlfn.XLOOKUP($A110,INDIRECT("_"&amp;_xlfn.XLOOKUP(BD$2,WatchbillMONTHLY!$A$88:$U$88,OFFSET(WatchbillMONTHLY!$A$88:$U$88,1,2))),INDIRECT("_"&amp;_xlfn.XLOOKUP(BD$2,WatchbillMONTHLY!$A$88:$U$88,OFFSET(WatchbillMONTHLY!$A$88:$U$88,1,2))))=$A110,_xlfn.XLOOKUP(BD$2,WatchbillMONTHLY!$A$88:$U$88,OFFSET(WatchbillMONTHLY!$A$88:$U$88,1,2)),FALSE),TRUE,FALSE)),
FALSE),FALSE)</f>
        <v>0</v>
      </c>
      <c r="BE110" s="209" t="b" cm="1">
        <f t="array" aca="1" ref="BE110" ca="1">IF(AND($A110 &gt; 0, X110 &gt; 0,BE$2&lt;MiscFormulas!$A$5+1),
_xlfn.IFNA(
_xlfn.IFNA(
_xlfn.IFNA(
_xlfn.IFNA(
_xlfn.IFNA(
_xlfn.IFNA(
IF(_xlfn.XLOOKUP(BE$2,WatchbillMONTHLY!$A$3:$U$3,OFFSET(WatchbillMONTHLY!$A$3:$U$3,1,2))=IF(_xlfn.XLOOKUP($A110,INDIRECT("_"&amp;_xlfn.XLOOKUP(BE$2,WatchbillMONTHLY!$A$3:$U$3,OFFSET(WatchbillMONTHLY!$A$3:$U$3,1,2))),INDIRECT("_"&amp;_xlfn.XLOOKUP(BE$2,WatchbillMONTHLY!$A$3:$U$3,OFFSET(WatchbillMONTHLY!$A$3:$U$3,1,2))))=$A110,_xlfn.XLOOKUP(BE$2,WatchbillMONTHLY!$A$3:$U$3,OFFSET(WatchbillMONTHLY!$A$3:$U$3,1,2)),FALSE),TRUE,FALSE),
IF(_xlfn.XLOOKUP(BE$2,WatchbillMONTHLY!$A$20:$U$20,OFFSET(WatchbillMONTHLY!$A$20:$U$20,1,2))=IF(_xlfn.XLOOKUP($A110,INDIRECT("_"&amp;_xlfn.XLOOKUP(BE$2,WatchbillMONTHLY!$A$20:$U$20,OFFSET(WatchbillMONTHLY!$A$20:$U$20,1,2))),INDIRECT("_"&amp;_xlfn.XLOOKUP(BE$2,WatchbillMONTHLY!$A$20:$U$20,OFFSET(WatchbillMONTHLY!$A$20:$U$20,1,2))))=$A110,_xlfn.XLOOKUP(BE$2,WatchbillMONTHLY!$A$20:$U$20,OFFSET(WatchbillMONTHLY!$A$20:$U$20,1,2)),FALSE),TRUE,FALSE)),
IF(_xlfn.XLOOKUP(BE$2,WatchbillMONTHLY!$A$37:$U$37,OFFSET(WatchbillMONTHLY!$A$37:$U$37,1,2))=IF(_xlfn.XLOOKUP($A110,INDIRECT("_"&amp;_xlfn.XLOOKUP(BE$2,WatchbillMONTHLY!$A$37:$U$37,OFFSET(WatchbillMONTHLY!$A$37:$U$37,1,2))),INDIRECT("_"&amp;_xlfn.XLOOKUP(BE$2,WatchbillMONTHLY!$A$37:$U$37,OFFSET(WatchbillMONTHLY!$A$37:$U$37,1,2))))=$A110,_xlfn.XLOOKUP(BE$2,WatchbillMONTHLY!$A$37:$U$37,OFFSET(WatchbillMONTHLY!$A$37:$U$37,1,2)),FALSE),TRUE,FALSE)),
IF(_xlfn.XLOOKUP(BE$2,WatchbillMONTHLY!$A$54:$U$54,OFFSET(WatchbillMONTHLY!$A$54:$U$54,1,2))=IF(_xlfn.XLOOKUP($A110,INDIRECT("_"&amp;_xlfn.XLOOKUP(BE$2,WatchbillMONTHLY!$A$54:$U$54,OFFSET(WatchbillMONTHLY!$A$54:$U$54,1,2))),INDIRECT("_"&amp;_xlfn.XLOOKUP(BE$2,WatchbillMONTHLY!$A$54:$U$54,OFFSET(WatchbillMONTHLY!$A$54:$U$54,1,2))))=$A110,_xlfn.XLOOKUP(BE$2,WatchbillMONTHLY!$A$54:$U$54,OFFSET(WatchbillMONTHLY!$A$54:$U$54,1,2)),FALSE),TRUE,FALSE)),
IF(_xlfn.XLOOKUP(BE$2,WatchbillMONTHLY!$A$71:$U$71,OFFSET(WatchbillMONTHLY!$A$71:$U$71,1,2))=IF(_xlfn.XLOOKUP($A110,INDIRECT("_"&amp;_xlfn.XLOOKUP(BE$2,WatchbillMONTHLY!$A$71:$U$71,OFFSET(WatchbillMONTHLY!$A$71:$U$71,1,2))),INDIRECT("_"&amp;_xlfn.XLOOKUP(BE$2,WatchbillMONTHLY!$A$71:$U$71,OFFSET(WatchbillMONTHLY!$A$71:$U$71,1,2))))=$A110,_xlfn.XLOOKUP(BE$2,WatchbillMONTHLY!$A$71:$U$71,OFFSET(WatchbillMONTHLY!$A$71:$U$71,1,2)),FALSE),TRUE,FALSE)),
IF(_xlfn.XLOOKUP(BE$2,WatchbillMONTHLY!$A$88:$U$88,OFFSET(WatchbillMONTHLY!$A$88:$U$88,1,2))=IF(_xlfn.XLOOKUP($A110,INDIRECT("_"&amp;_xlfn.XLOOKUP(BE$2,WatchbillMONTHLY!$A$88:$U$88,OFFSET(WatchbillMONTHLY!$A$88:$U$88,1,2))),INDIRECT("_"&amp;_xlfn.XLOOKUP(BE$2,WatchbillMONTHLY!$A$88:$U$88,OFFSET(WatchbillMONTHLY!$A$88:$U$88,1,2))))=$A110,_xlfn.XLOOKUP(BE$2,WatchbillMONTHLY!$A$88:$U$88,OFFSET(WatchbillMONTHLY!$A$88:$U$88,1,2)),FALSE),TRUE,FALSE)),
FALSE),FALSE)</f>
        <v>0</v>
      </c>
      <c r="BF110" s="209" t="b" cm="1">
        <f t="array" aca="1" ref="BF110" ca="1">IF(AND($A110 &gt; 0, Y110 &gt; 0,BF$2&lt;MiscFormulas!$A$5+1),
_xlfn.IFNA(
_xlfn.IFNA(
_xlfn.IFNA(
_xlfn.IFNA(
_xlfn.IFNA(
_xlfn.IFNA(
IF(_xlfn.XLOOKUP(BF$2,WatchbillMONTHLY!$A$3:$U$3,OFFSET(WatchbillMONTHLY!$A$3:$U$3,1,2))=IF(_xlfn.XLOOKUP($A110,INDIRECT("_"&amp;_xlfn.XLOOKUP(BF$2,WatchbillMONTHLY!$A$3:$U$3,OFFSET(WatchbillMONTHLY!$A$3:$U$3,1,2))),INDIRECT("_"&amp;_xlfn.XLOOKUP(BF$2,WatchbillMONTHLY!$A$3:$U$3,OFFSET(WatchbillMONTHLY!$A$3:$U$3,1,2))))=$A110,_xlfn.XLOOKUP(BF$2,WatchbillMONTHLY!$A$3:$U$3,OFFSET(WatchbillMONTHLY!$A$3:$U$3,1,2)),FALSE),TRUE,FALSE),
IF(_xlfn.XLOOKUP(BF$2,WatchbillMONTHLY!$A$20:$U$20,OFFSET(WatchbillMONTHLY!$A$20:$U$20,1,2))=IF(_xlfn.XLOOKUP($A110,INDIRECT("_"&amp;_xlfn.XLOOKUP(BF$2,WatchbillMONTHLY!$A$20:$U$20,OFFSET(WatchbillMONTHLY!$A$20:$U$20,1,2))),INDIRECT("_"&amp;_xlfn.XLOOKUP(BF$2,WatchbillMONTHLY!$A$20:$U$20,OFFSET(WatchbillMONTHLY!$A$20:$U$20,1,2))))=$A110,_xlfn.XLOOKUP(BF$2,WatchbillMONTHLY!$A$20:$U$20,OFFSET(WatchbillMONTHLY!$A$20:$U$20,1,2)),FALSE),TRUE,FALSE)),
IF(_xlfn.XLOOKUP(BF$2,WatchbillMONTHLY!$A$37:$U$37,OFFSET(WatchbillMONTHLY!$A$37:$U$37,1,2))=IF(_xlfn.XLOOKUP($A110,INDIRECT("_"&amp;_xlfn.XLOOKUP(BF$2,WatchbillMONTHLY!$A$37:$U$37,OFFSET(WatchbillMONTHLY!$A$37:$U$37,1,2))),INDIRECT("_"&amp;_xlfn.XLOOKUP(BF$2,WatchbillMONTHLY!$A$37:$U$37,OFFSET(WatchbillMONTHLY!$A$37:$U$37,1,2))))=$A110,_xlfn.XLOOKUP(BF$2,WatchbillMONTHLY!$A$37:$U$37,OFFSET(WatchbillMONTHLY!$A$37:$U$37,1,2)),FALSE),TRUE,FALSE)),
IF(_xlfn.XLOOKUP(BF$2,WatchbillMONTHLY!$A$54:$U$54,OFFSET(WatchbillMONTHLY!$A$54:$U$54,1,2))=IF(_xlfn.XLOOKUP($A110,INDIRECT("_"&amp;_xlfn.XLOOKUP(BF$2,WatchbillMONTHLY!$A$54:$U$54,OFFSET(WatchbillMONTHLY!$A$54:$U$54,1,2))),INDIRECT("_"&amp;_xlfn.XLOOKUP(BF$2,WatchbillMONTHLY!$A$54:$U$54,OFFSET(WatchbillMONTHLY!$A$54:$U$54,1,2))))=$A110,_xlfn.XLOOKUP(BF$2,WatchbillMONTHLY!$A$54:$U$54,OFFSET(WatchbillMONTHLY!$A$54:$U$54,1,2)),FALSE),TRUE,FALSE)),
IF(_xlfn.XLOOKUP(BF$2,WatchbillMONTHLY!$A$71:$U$71,OFFSET(WatchbillMONTHLY!$A$71:$U$71,1,2))=IF(_xlfn.XLOOKUP($A110,INDIRECT("_"&amp;_xlfn.XLOOKUP(BF$2,WatchbillMONTHLY!$A$71:$U$71,OFFSET(WatchbillMONTHLY!$A$71:$U$71,1,2))),INDIRECT("_"&amp;_xlfn.XLOOKUP(BF$2,WatchbillMONTHLY!$A$71:$U$71,OFFSET(WatchbillMONTHLY!$A$71:$U$71,1,2))))=$A110,_xlfn.XLOOKUP(BF$2,WatchbillMONTHLY!$A$71:$U$71,OFFSET(WatchbillMONTHLY!$A$71:$U$71,1,2)),FALSE),TRUE,FALSE)),
IF(_xlfn.XLOOKUP(BF$2,WatchbillMONTHLY!$A$88:$U$88,OFFSET(WatchbillMONTHLY!$A$88:$U$88,1,2))=IF(_xlfn.XLOOKUP($A110,INDIRECT("_"&amp;_xlfn.XLOOKUP(BF$2,WatchbillMONTHLY!$A$88:$U$88,OFFSET(WatchbillMONTHLY!$A$88:$U$88,1,2))),INDIRECT("_"&amp;_xlfn.XLOOKUP(BF$2,WatchbillMONTHLY!$A$88:$U$88,OFFSET(WatchbillMONTHLY!$A$88:$U$88,1,2))))=$A110,_xlfn.XLOOKUP(BF$2,WatchbillMONTHLY!$A$88:$U$88,OFFSET(WatchbillMONTHLY!$A$88:$U$88,1,2)),FALSE),TRUE,FALSE)),
FALSE),FALSE)</f>
        <v>0</v>
      </c>
      <c r="BG110" s="209" t="b" cm="1">
        <f t="array" aca="1" ref="BG110" ca="1">IF(AND($A110 &gt; 0, Z110 &gt; 0,BG$2&lt;MiscFormulas!$A$5+1),
_xlfn.IFNA(
_xlfn.IFNA(
_xlfn.IFNA(
_xlfn.IFNA(
_xlfn.IFNA(
_xlfn.IFNA(
IF(_xlfn.XLOOKUP(BG$2,WatchbillMONTHLY!$A$3:$U$3,OFFSET(WatchbillMONTHLY!$A$3:$U$3,1,2))=IF(_xlfn.XLOOKUP($A110,INDIRECT("_"&amp;_xlfn.XLOOKUP(BG$2,WatchbillMONTHLY!$A$3:$U$3,OFFSET(WatchbillMONTHLY!$A$3:$U$3,1,2))),INDIRECT("_"&amp;_xlfn.XLOOKUP(BG$2,WatchbillMONTHLY!$A$3:$U$3,OFFSET(WatchbillMONTHLY!$A$3:$U$3,1,2))))=$A110,_xlfn.XLOOKUP(BG$2,WatchbillMONTHLY!$A$3:$U$3,OFFSET(WatchbillMONTHLY!$A$3:$U$3,1,2)),FALSE),TRUE,FALSE),
IF(_xlfn.XLOOKUP(BG$2,WatchbillMONTHLY!$A$20:$U$20,OFFSET(WatchbillMONTHLY!$A$20:$U$20,1,2))=IF(_xlfn.XLOOKUP($A110,INDIRECT("_"&amp;_xlfn.XLOOKUP(BG$2,WatchbillMONTHLY!$A$20:$U$20,OFFSET(WatchbillMONTHLY!$A$20:$U$20,1,2))),INDIRECT("_"&amp;_xlfn.XLOOKUP(BG$2,WatchbillMONTHLY!$A$20:$U$20,OFFSET(WatchbillMONTHLY!$A$20:$U$20,1,2))))=$A110,_xlfn.XLOOKUP(BG$2,WatchbillMONTHLY!$A$20:$U$20,OFFSET(WatchbillMONTHLY!$A$20:$U$20,1,2)),FALSE),TRUE,FALSE)),
IF(_xlfn.XLOOKUP(BG$2,WatchbillMONTHLY!$A$37:$U$37,OFFSET(WatchbillMONTHLY!$A$37:$U$37,1,2))=IF(_xlfn.XLOOKUP($A110,INDIRECT("_"&amp;_xlfn.XLOOKUP(BG$2,WatchbillMONTHLY!$A$37:$U$37,OFFSET(WatchbillMONTHLY!$A$37:$U$37,1,2))),INDIRECT("_"&amp;_xlfn.XLOOKUP(BG$2,WatchbillMONTHLY!$A$37:$U$37,OFFSET(WatchbillMONTHLY!$A$37:$U$37,1,2))))=$A110,_xlfn.XLOOKUP(BG$2,WatchbillMONTHLY!$A$37:$U$37,OFFSET(WatchbillMONTHLY!$A$37:$U$37,1,2)),FALSE),TRUE,FALSE)),
IF(_xlfn.XLOOKUP(BG$2,WatchbillMONTHLY!$A$54:$U$54,OFFSET(WatchbillMONTHLY!$A$54:$U$54,1,2))=IF(_xlfn.XLOOKUP($A110,INDIRECT("_"&amp;_xlfn.XLOOKUP(BG$2,WatchbillMONTHLY!$A$54:$U$54,OFFSET(WatchbillMONTHLY!$A$54:$U$54,1,2))),INDIRECT("_"&amp;_xlfn.XLOOKUP(BG$2,WatchbillMONTHLY!$A$54:$U$54,OFFSET(WatchbillMONTHLY!$A$54:$U$54,1,2))))=$A110,_xlfn.XLOOKUP(BG$2,WatchbillMONTHLY!$A$54:$U$54,OFFSET(WatchbillMONTHLY!$A$54:$U$54,1,2)),FALSE),TRUE,FALSE)),
IF(_xlfn.XLOOKUP(BG$2,WatchbillMONTHLY!$A$71:$U$71,OFFSET(WatchbillMONTHLY!$A$71:$U$71,1,2))=IF(_xlfn.XLOOKUP($A110,INDIRECT("_"&amp;_xlfn.XLOOKUP(BG$2,WatchbillMONTHLY!$A$71:$U$71,OFFSET(WatchbillMONTHLY!$A$71:$U$71,1,2))),INDIRECT("_"&amp;_xlfn.XLOOKUP(BG$2,WatchbillMONTHLY!$A$71:$U$71,OFFSET(WatchbillMONTHLY!$A$71:$U$71,1,2))))=$A110,_xlfn.XLOOKUP(BG$2,WatchbillMONTHLY!$A$71:$U$71,OFFSET(WatchbillMONTHLY!$A$71:$U$71,1,2)),FALSE),TRUE,FALSE)),
IF(_xlfn.XLOOKUP(BG$2,WatchbillMONTHLY!$A$88:$U$88,OFFSET(WatchbillMONTHLY!$A$88:$U$88,1,2))=IF(_xlfn.XLOOKUP($A110,INDIRECT("_"&amp;_xlfn.XLOOKUP(BG$2,WatchbillMONTHLY!$A$88:$U$88,OFFSET(WatchbillMONTHLY!$A$88:$U$88,1,2))),INDIRECT("_"&amp;_xlfn.XLOOKUP(BG$2,WatchbillMONTHLY!$A$88:$U$88,OFFSET(WatchbillMONTHLY!$A$88:$U$88,1,2))))=$A110,_xlfn.XLOOKUP(BG$2,WatchbillMONTHLY!$A$88:$U$88,OFFSET(WatchbillMONTHLY!$A$88:$U$88,1,2)),FALSE),TRUE,FALSE)),
FALSE),FALSE)</f>
        <v>0</v>
      </c>
      <c r="BH110" s="209" t="b" cm="1">
        <f t="array" aca="1" ref="BH110" ca="1">IF(AND($A110 &gt; 0, AA110 &gt; 0,BH$2&lt;MiscFormulas!$A$5+1),
_xlfn.IFNA(
_xlfn.IFNA(
_xlfn.IFNA(
_xlfn.IFNA(
_xlfn.IFNA(
_xlfn.IFNA(
IF(_xlfn.XLOOKUP(BH$2,WatchbillMONTHLY!$A$3:$U$3,OFFSET(WatchbillMONTHLY!$A$3:$U$3,1,2))=IF(_xlfn.XLOOKUP($A110,INDIRECT("_"&amp;_xlfn.XLOOKUP(BH$2,WatchbillMONTHLY!$A$3:$U$3,OFFSET(WatchbillMONTHLY!$A$3:$U$3,1,2))),INDIRECT("_"&amp;_xlfn.XLOOKUP(BH$2,WatchbillMONTHLY!$A$3:$U$3,OFFSET(WatchbillMONTHLY!$A$3:$U$3,1,2))))=$A110,_xlfn.XLOOKUP(BH$2,WatchbillMONTHLY!$A$3:$U$3,OFFSET(WatchbillMONTHLY!$A$3:$U$3,1,2)),FALSE),TRUE,FALSE),
IF(_xlfn.XLOOKUP(BH$2,WatchbillMONTHLY!$A$20:$U$20,OFFSET(WatchbillMONTHLY!$A$20:$U$20,1,2))=IF(_xlfn.XLOOKUP($A110,INDIRECT("_"&amp;_xlfn.XLOOKUP(BH$2,WatchbillMONTHLY!$A$20:$U$20,OFFSET(WatchbillMONTHLY!$A$20:$U$20,1,2))),INDIRECT("_"&amp;_xlfn.XLOOKUP(BH$2,WatchbillMONTHLY!$A$20:$U$20,OFFSET(WatchbillMONTHLY!$A$20:$U$20,1,2))))=$A110,_xlfn.XLOOKUP(BH$2,WatchbillMONTHLY!$A$20:$U$20,OFFSET(WatchbillMONTHLY!$A$20:$U$20,1,2)),FALSE),TRUE,FALSE)),
IF(_xlfn.XLOOKUP(BH$2,WatchbillMONTHLY!$A$37:$U$37,OFFSET(WatchbillMONTHLY!$A$37:$U$37,1,2))=IF(_xlfn.XLOOKUP($A110,INDIRECT("_"&amp;_xlfn.XLOOKUP(BH$2,WatchbillMONTHLY!$A$37:$U$37,OFFSET(WatchbillMONTHLY!$A$37:$U$37,1,2))),INDIRECT("_"&amp;_xlfn.XLOOKUP(BH$2,WatchbillMONTHLY!$A$37:$U$37,OFFSET(WatchbillMONTHLY!$A$37:$U$37,1,2))))=$A110,_xlfn.XLOOKUP(BH$2,WatchbillMONTHLY!$A$37:$U$37,OFFSET(WatchbillMONTHLY!$A$37:$U$37,1,2)),FALSE),TRUE,FALSE)),
IF(_xlfn.XLOOKUP(BH$2,WatchbillMONTHLY!$A$54:$U$54,OFFSET(WatchbillMONTHLY!$A$54:$U$54,1,2))=IF(_xlfn.XLOOKUP($A110,INDIRECT("_"&amp;_xlfn.XLOOKUP(BH$2,WatchbillMONTHLY!$A$54:$U$54,OFFSET(WatchbillMONTHLY!$A$54:$U$54,1,2))),INDIRECT("_"&amp;_xlfn.XLOOKUP(BH$2,WatchbillMONTHLY!$A$54:$U$54,OFFSET(WatchbillMONTHLY!$A$54:$U$54,1,2))))=$A110,_xlfn.XLOOKUP(BH$2,WatchbillMONTHLY!$A$54:$U$54,OFFSET(WatchbillMONTHLY!$A$54:$U$54,1,2)),FALSE),TRUE,FALSE)),
IF(_xlfn.XLOOKUP(BH$2,WatchbillMONTHLY!$A$71:$U$71,OFFSET(WatchbillMONTHLY!$A$71:$U$71,1,2))=IF(_xlfn.XLOOKUP($A110,INDIRECT("_"&amp;_xlfn.XLOOKUP(BH$2,WatchbillMONTHLY!$A$71:$U$71,OFFSET(WatchbillMONTHLY!$A$71:$U$71,1,2))),INDIRECT("_"&amp;_xlfn.XLOOKUP(BH$2,WatchbillMONTHLY!$A$71:$U$71,OFFSET(WatchbillMONTHLY!$A$71:$U$71,1,2))))=$A110,_xlfn.XLOOKUP(BH$2,WatchbillMONTHLY!$A$71:$U$71,OFFSET(WatchbillMONTHLY!$A$71:$U$71,1,2)),FALSE),TRUE,FALSE)),
IF(_xlfn.XLOOKUP(BH$2,WatchbillMONTHLY!$A$88:$U$88,OFFSET(WatchbillMONTHLY!$A$88:$U$88,1,2))=IF(_xlfn.XLOOKUP($A110,INDIRECT("_"&amp;_xlfn.XLOOKUP(BH$2,WatchbillMONTHLY!$A$88:$U$88,OFFSET(WatchbillMONTHLY!$A$88:$U$88,1,2))),INDIRECT("_"&amp;_xlfn.XLOOKUP(BH$2,WatchbillMONTHLY!$A$88:$U$88,OFFSET(WatchbillMONTHLY!$A$88:$U$88,1,2))))=$A110,_xlfn.XLOOKUP(BH$2,WatchbillMONTHLY!$A$88:$U$88,OFFSET(WatchbillMONTHLY!$A$88:$U$88,1,2)),FALSE),TRUE,FALSE)),
FALSE),FALSE)</f>
        <v>0</v>
      </c>
      <c r="BI110" s="209" t="b" cm="1">
        <f t="array" aca="1" ref="BI110" ca="1">IF(AND($A110 &gt; 0, AB110 &gt; 0,BI$2&lt;MiscFormulas!$A$5+1),
_xlfn.IFNA(
_xlfn.IFNA(
_xlfn.IFNA(
_xlfn.IFNA(
_xlfn.IFNA(
_xlfn.IFNA(
IF(_xlfn.XLOOKUP(BI$2,WatchbillMONTHLY!$A$3:$U$3,OFFSET(WatchbillMONTHLY!$A$3:$U$3,1,2))=IF(_xlfn.XLOOKUP($A110,INDIRECT("_"&amp;_xlfn.XLOOKUP(BI$2,WatchbillMONTHLY!$A$3:$U$3,OFFSET(WatchbillMONTHLY!$A$3:$U$3,1,2))),INDIRECT("_"&amp;_xlfn.XLOOKUP(BI$2,WatchbillMONTHLY!$A$3:$U$3,OFFSET(WatchbillMONTHLY!$A$3:$U$3,1,2))))=$A110,_xlfn.XLOOKUP(BI$2,WatchbillMONTHLY!$A$3:$U$3,OFFSET(WatchbillMONTHLY!$A$3:$U$3,1,2)),FALSE),TRUE,FALSE),
IF(_xlfn.XLOOKUP(BI$2,WatchbillMONTHLY!$A$20:$U$20,OFFSET(WatchbillMONTHLY!$A$20:$U$20,1,2))=IF(_xlfn.XLOOKUP($A110,INDIRECT("_"&amp;_xlfn.XLOOKUP(BI$2,WatchbillMONTHLY!$A$20:$U$20,OFFSET(WatchbillMONTHLY!$A$20:$U$20,1,2))),INDIRECT("_"&amp;_xlfn.XLOOKUP(BI$2,WatchbillMONTHLY!$A$20:$U$20,OFFSET(WatchbillMONTHLY!$A$20:$U$20,1,2))))=$A110,_xlfn.XLOOKUP(BI$2,WatchbillMONTHLY!$A$20:$U$20,OFFSET(WatchbillMONTHLY!$A$20:$U$20,1,2)),FALSE),TRUE,FALSE)),
IF(_xlfn.XLOOKUP(BI$2,WatchbillMONTHLY!$A$37:$U$37,OFFSET(WatchbillMONTHLY!$A$37:$U$37,1,2))=IF(_xlfn.XLOOKUP($A110,INDIRECT("_"&amp;_xlfn.XLOOKUP(BI$2,WatchbillMONTHLY!$A$37:$U$37,OFFSET(WatchbillMONTHLY!$A$37:$U$37,1,2))),INDIRECT("_"&amp;_xlfn.XLOOKUP(BI$2,WatchbillMONTHLY!$A$37:$U$37,OFFSET(WatchbillMONTHLY!$A$37:$U$37,1,2))))=$A110,_xlfn.XLOOKUP(BI$2,WatchbillMONTHLY!$A$37:$U$37,OFFSET(WatchbillMONTHLY!$A$37:$U$37,1,2)),FALSE),TRUE,FALSE)),
IF(_xlfn.XLOOKUP(BI$2,WatchbillMONTHLY!$A$54:$U$54,OFFSET(WatchbillMONTHLY!$A$54:$U$54,1,2))=IF(_xlfn.XLOOKUP($A110,INDIRECT("_"&amp;_xlfn.XLOOKUP(BI$2,WatchbillMONTHLY!$A$54:$U$54,OFFSET(WatchbillMONTHLY!$A$54:$U$54,1,2))),INDIRECT("_"&amp;_xlfn.XLOOKUP(BI$2,WatchbillMONTHLY!$A$54:$U$54,OFFSET(WatchbillMONTHLY!$A$54:$U$54,1,2))))=$A110,_xlfn.XLOOKUP(BI$2,WatchbillMONTHLY!$A$54:$U$54,OFFSET(WatchbillMONTHLY!$A$54:$U$54,1,2)),FALSE),TRUE,FALSE)),
IF(_xlfn.XLOOKUP(BI$2,WatchbillMONTHLY!$A$71:$U$71,OFFSET(WatchbillMONTHLY!$A$71:$U$71,1,2))=IF(_xlfn.XLOOKUP($A110,INDIRECT("_"&amp;_xlfn.XLOOKUP(BI$2,WatchbillMONTHLY!$A$71:$U$71,OFFSET(WatchbillMONTHLY!$A$71:$U$71,1,2))),INDIRECT("_"&amp;_xlfn.XLOOKUP(BI$2,WatchbillMONTHLY!$A$71:$U$71,OFFSET(WatchbillMONTHLY!$A$71:$U$71,1,2))))=$A110,_xlfn.XLOOKUP(BI$2,WatchbillMONTHLY!$A$71:$U$71,OFFSET(WatchbillMONTHLY!$A$71:$U$71,1,2)),FALSE),TRUE,FALSE)),
IF(_xlfn.XLOOKUP(BI$2,WatchbillMONTHLY!$A$88:$U$88,OFFSET(WatchbillMONTHLY!$A$88:$U$88,1,2))=IF(_xlfn.XLOOKUP($A110,INDIRECT("_"&amp;_xlfn.XLOOKUP(BI$2,WatchbillMONTHLY!$A$88:$U$88,OFFSET(WatchbillMONTHLY!$A$88:$U$88,1,2))),INDIRECT("_"&amp;_xlfn.XLOOKUP(BI$2,WatchbillMONTHLY!$A$88:$U$88,OFFSET(WatchbillMONTHLY!$A$88:$U$88,1,2))))=$A110,_xlfn.XLOOKUP(BI$2,WatchbillMONTHLY!$A$88:$U$88,OFFSET(WatchbillMONTHLY!$A$88:$U$88,1,2)),FALSE),TRUE,FALSE)),
FALSE),FALSE)</f>
        <v>0</v>
      </c>
      <c r="BJ110" s="209" t="b" cm="1">
        <f t="array" aca="1" ref="BJ110" ca="1">IF(AND($A110 &gt; 0, AC110 &gt; 0,BJ$2&lt;MiscFormulas!$A$5+1),
_xlfn.IFNA(
_xlfn.IFNA(
_xlfn.IFNA(
_xlfn.IFNA(
_xlfn.IFNA(
_xlfn.IFNA(
IF(_xlfn.XLOOKUP(BJ$2,WatchbillMONTHLY!$A$3:$U$3,OFFSET(WatchbillMONTHLY!$A$3:$U$3,1,2))=IF(_xlfn.XLOOKUP($A110,INDIRECT("_"&amp;_xlfn.XLOOKUP(BJ$2,WatchbillMONTHLY!$A$3:$U$3,OFFSET(WatchbillMONTHLY!$A$3:$U$3,1,2))),INDIRECT("_"&amp;_xlfn.XLOOKUP(BJ$2,WatchbillMONTHLY!$A$3:$U$3,OFFSET(WatchbillMONTHLY!$A$3:$U$3,1,2))))=$A110,_xlfn.XLOOKUP(BJ$2,WatchbillMONTHLY!$A$3:$U$3,OFFSET(WatchbillMONTHLY!$A$3:$U$3,1,2)),FALSE),TRUE,FALSE),
IF(_xlfn.XLOOKUP(BJ$2,WatchbillMONTHLY!$A$20:$U$20,OFFSET(WatchbillMONTHLY!$A$20:$U$20,1,2))=IF(_xlfn.XLOOKUP($A110,INDIRECT("_"&amp;_xlfn.XLOOKUP(BJ$2,WatchbillMONTHLY!$A$20:$U$20,OFFSET(WatchbillMONTHLY!$A$20:$U$20,1,2))),INDIRECT("_"&amp;_xlfn.XLOOKUP(BJ$2,WatchbillMONTHLY!$A$20:$U$20,OFFSET(WatchbillMONTHLY!$A$20:$U$20,1,2))))=$A110,_xlfn.XLOOKUP(BJ$2,WatchbillMONTHLY!$A$20:$U$20,OFFSET(WatchbillMONTHLY!$A$20:$U$20,1,2)),FALSE),TRUE,FALSE)),
IF(_xlfn.XLOOKUP(BJ$2,WatchbillMONTHLY!$A$37:$U$37,OFFSET(WatchbillMONTHLY!$A$37:$U$37,1,2))=IF(_xlfn.XLOOKUP($A110,INDIRECT("_"&amp;_xlfn.XLOOKUP(BJ$2,WatchbillMONTHLY!$A$37:$U$37,OFFSET(WatchbillMONTHLY!$A$37:$U$37,1,2))),INDIRECT("_"&amp;_xlfn.XLOOKUP(BJ$2,WatchbillMONTHLY!$A$37:$U$37,OFFSET(WatchbillMONTHLY!$A$37:$U$37,1,2))))=$A110,_xlfn.XLOOKUP(BJ$2,WatchbillMONTHLY!$A$37:$U$37,OFFSET(WatchbillMONTHLY!$A$37:$U$37,1,2)),FALSE),TRUE,FALSE)),
IF(_xlfn.XLOOKUP(BJ$2,WatchbillMONTHLY!$A$54:$U$54,OFFSET(WatchbillMONTHLY!$A$54:$U$54,1,2))=IF(_xlfn.XLOOKUP($A110,INDIRECT("_"&amp;_xlfn.XLOOKUP(BJ$2,WatchbillMONTHLY!$A$54:$U$54,OFFSET(WatchbillMONTHLY!$A$54:$U$54,1,2))),INDIRECT("_"&amp;_xlfn.XLOOKUP(BJ$2,WatchbillMONTHLY!$A$54:$U$54,OFFSET(WatchbillMONTHLY!$A$54:$U$54,1,2))))=$A110,_xlfn.XLOOKUP(BJ$2,WatchbillMONTHLY!$A$54:$U$54,OFFSET(WatchbillMONTHLY!$A$54:$U$54,1,2)),FALSE),TRUE,FALSE)),
IF(_xlfn.XLOOKUP(BJ$2,WatchbillMONTHLY!$A$71:$U$71,OFFSET(WatchbillMONTHLY!$A$71:$U$71,1,2))=IF(_xlfn.XLOOKUP($A110,INDIRECT("_"&amp;_xlfn.XLOOKUP(BJ$2,WatchbillMONTHLY!$A$71:$U$71,OFFSET(WatchbillMONTHLY!$A$71:$U$71,1,2))),INDIRECT("_"&amp;_xlfn.XLOOKUP(BJ$2,WatchbillMONTHLY!$A$71:$U$71,OFFSET(WatchbillMONTHLY!$A$71:$U$71,1,2))))=$A110,_xlfn.XLOOKUP(BJ$2,WatchbillMONTHLY!$A$71:$U$71,OFFSET(WatchbillMONTHLY!$A$71:$U$71,1,2)),FALSE),TRUE,FALSE)),
IF(_xlfn.XLOOKUP(BJ$2,WatchbillMONTHLY!$A$88:$U$88,OFFSET(WatchbillMONTHLY!$A$88:$U$88,1,2))=IF(_xlfn.XLOOKUP($A110,INDIRECT("_"&amp;_xlfn.XLOOKUP(BJ$2,WatchbillMONTHLY!$A$88:$U$88,OFFSET(WatchbillMONTHLY!$A$88:$U$88,1,2))),INDIRECT("_"&amp;_xlfn.XLOOKUP(BJ$2,WatchbillMONTHLY!$A$88:$U$88,OFFSET(WatchbillMONTHLY!$A$88:$U$88,1,2))))=$A110,_xlfn.XLOOKUP(BJ$2,WatchbillMONTHLY!$A$88:$U$88,OFFSET(WatchbillMONTHLY!$A$88:$U$88,1,2)),FALSE),TRUE,FALSE)),
FALSE),FALSE)</f>
        <v>0</v>
      </c>
      <c r="BK110" s="209" t="b" cm="1">
        <f t="array" aca="1" ref="BK110" ca="1">IF(AND($A110 &gt; 0, AD110 &gt; 0,BK$2&lt;MiscFormulas!$A$5+1),
_xlfn.IFNA(
_xlfn.IFNA(
_xlfn.IFNA(
_xlfn.IFNA(
_xlfn.IFNA(
_xlfn.IFNA(
IF(_xlfn.XLOOKUP(BK$2,WatchbillMONTHLY!$A$3:$U$3,OFFSET(WatchbillMONTHLY!$A$3:$U$3,1,2))=IF(_xlfn.XLOOKUP($A110,INDIRECT("_"&amp;_xlfn.XLOOKUP(BK$2,WatchbillMONTHLY!$A$3:$U$3,OFFSET(WatchbillMONTHLY!$A$3:$U$3,1,2))),INDIRECT("_"&amp;_xlfn.XLOOKUP(BK$2,WatchbillMONTHLY!$A$3:$U$3,OFFSET(WatchbillMONTHLY!$A$3:$U$3,1,2))))=$A110,_xlfn.XLOOKUP(BK$2,WatchbillMONTHLY!$A$3:$U$3,OFFSET(WatchbillMONTHLY!$A$3:$U$3,1,2)),FALSE),TRUE,FALSE),
IF(_xlfn.XLOOKUP(BK$2,WatchbillMONTHLY!$A$20:$U$20,OFFSET(WatchbillMONTHLY!$A$20:$U$20,1,2))=IF(_xlfn.XLOOKUP($A110,INDIRECT("_"&amp;_xlfn.XLOOKUP(BK$2,WatchbillMONTHLY!$A$20:$U$20,OFFSET(WatchbillMONTHLY!$A$20:$U$20,1,2))),INDIRECT("_"&amp;_xlfn.XLOOKUP(BK$2,WatchbillMONTHLY!$A$20:$U$20,OFFSET(WatchbillMONTHLY!$A$20:$U$20,1,2))))=$A110,_xlfn.XLOOKUP(BK$2,WatchbillMONTHLY!$A$20:$U$20,OFFSET(WatchbillMONTHLY!$A$20:$U$20,1,2)),FALSE),TRUE,FALSE)),
IF(_xlfn.XLOOKUP(BK$2,WatchbillMONTHLY!$A$37:$U$37,OFFSET(WatchbillMONTHLY!$A$37:$U$37,1,2))=IF(_xlfn.XLOOKUP($A110,INDIRECT("_"&amp;_xlfn.XLOOKUP(BK$2,WatchbillMONTHLY!$A$37:$U$37,OFFSET(WatchbillMONTHLY!$A$37:$U$37,1,2))),INDIRECT("_"&amp;_xlfn.XLOOKUP(BK$2,WatchbillMONTHLY!$A$37:$U$37,OFFSET(WatchbillMONTHLY!$A$37:$U$37,1,2))))=$A110,_xlfn.XLOOKUP(BK$2,WatchbillMONTHLY!$A$37:$U$37,OFFSET(WatchbillMONTHLY!$A$37:$U$37,1,2)),FALSE),TRUE,FALSE)),
IF(_xlfn.XLOOKUP(BK$2,WatchbillMONTHLY!$A$54:$U$54,OFFSET(WatchbillMONTHLY!$A$54:$U$54,1,2))=IF(_xlfn.XLOOKUP($A110,INDIRECT("_"&amp;_xlfn.XLOOKUP(BK$2,WatchbillMONTHLY!$A$54:$U$54,OFFSET(WatchbillMONTHLY!$A$54:$U$54,1,2))),INDIRECT("_"&amp;_xlfn.XLOOKUP(BK$2,WatchbillMONTHLY!$A$54:$U$54,OFFSET(WatchbillMONTHLY!$A$54:$U$54,1,2))))=$A110,_xlfn.XLOOKUP(BK$2,WatchbillMONTHLY!$A$54:$U$54,OFFSET(WatchbillMONTHLY!$A$54:$U$54,1,2)),FALSE),TRUE,FALSE)),
IF(_xlfn.XLOOKUP(BK$2,WatchbillMONTHLY!$A$71:$U$71,OFFSET(WatchbillMONTHLY!$A$71:$U$71,1,2))=IF(_xlfn.XLOOKUP($A110,INDIRECT("_"&amp;_xlfn.XLOOKUP(BK$2,WatchbillMONTHLY!$A$71:$U$71,OFFSET(WatchbillMONTHLY!$A$71:$U$71,1,2))),INDIRECT("_"&amp;_xlfn.XLOOKUP(BK$2,WatchbillMONTHLY!$A$71:$U$71,OFFSET(WatchbillMONTHLY!$A$71:$U$71,1,2))))=$A110,_xlfn.XLOOKUP(BK$2,WatchbillMONTHLY!$A$71:$U$71,OFFSET(WatchbillMONTHLY!$A$71:$U$71,1,2)),FALSE),TRUE,FALSE)),
IF(_xlfn.XLOOKUP(BK$2,WatchbillMONTHLY!$A$88:$U$88,OFFSET(WatchbillMONTHLY!$A$88:$U$88,1,2))=IF(_xlfn.XLOOKUP($A110,INDIRECT("_"&amp;_xlfn.XLOOKUP(BK$2,WatchbillMONTHLY!$A$88:$U$88,OFFSET(WatchbillMONTHLY!$A$88:$U$88,1,2))),INDIRECT("_"&amp;_xlfn.XLOOKUP(BK$2,WatchbillMONTHLY!$A$88:$U$88,OFFSET(WatchbillMONTHLY!$A$88:$U$88,1,2))))=$A110,_xlfn.XLOOKUP(BK$2,WatchbillMONTHLY!$A$88:$U$88,OFFSET(WatchbillMONTHLY!$A$88:$U$88,1,2)),FALSE),TRUE,FALSE)),
FALSE),FALSE)</f>
        <v>0</v>
      </c>
      <c r="BL110" s="209" t="b" cm="1">
        <f t="array" aca="1" ref="BL110" ca="1">IF(AND($A110 &gt; 0, AE110 &gt; 0,BL$2&lt;MiscFormulas!$A$5+1),
_xlfn.IFNA(
_xlfn.IFNA(
_xlfn.IFNA(
_xlfn.IFNA(
_xlfn.IFNA(
_xlfn.IFNA(
IF(_xlfn.XLOOKUP(BL$2,WatchbillMONTHLY!$A$3:$U$3,OFFSET(WatchbillMONTHLY!$A$3:$U$3,1,2))=IF(_xlfn.XLOOKUP($A110,INDIRECT("_"&amp;_xlfn.XLOOKUP(BL$2,WatchbillMONTHLY!$A$3:$U$3,OFFSET(WatchbillMONTHLY!$A$3:$U$3,1,2))),INDIRECT("_"&amp;_xlfn.XLOOKUP(BL$2,WatchbillMONTHLY!$A$3:$U$3,OFFSET(WatchbillMONTHLY!$A$3:$U$3,1,2))))=$A110,_xlfn.XLOOKUP(BL$2,WatchbillMONTHLY!$A$3:$U$3,OFFSET(WatchbillMONTHLY!$A$3:$U$3,1,2)),FALSE),TRUE,FALSE),
IF(_xlfn.XLOOKUP(BL$2,WatchbillMONTHLY!$A$20:$U$20,OFFSET(WatchbillMONTHLY!$A$20:$U$20,1,2))=IF(_xlfn.XLOOKUP($A110,INDIRECT("_"&amp;_xlfn.XLOOKUP(BL$2,WatchbillMONTHLY!$A$20:$U$20,OFFSET(WatchbillMONTHLY!$A$20:$U$20,1,2))),INDIRECT("_"&amp;_xlfn.XLOOKUP(BL$2,WatchbillMONTHLY!$A$20:$U$20,OFFSET(WatchbillMONTHLY!$A$20:$U$20,1,2))))=$A110,_xlfn.XLOOKUP(BL$2,WatchbillMONTHLY!$A$20:$U$20,OFFSET(WatchbillMONTHLY!$A$20:$U$20,1,2)),FALSE),TRUE,FALSE)),
IF(_xlfn.XLOOKUP(BL$2,WatchbillMONTHLY!$A$37:$U$37,OFFSET(WatchbillMONTHLY!$A$37:$U$37,1,2))=IF(_xlfn.XLOOKUP($A110,INDIRECT("_"&amp;_xlfn.XLOOKUP(BL$2,WatchbillMONTHLY!$A$37:$U$37,OFFSET(WatchbillMONTHLY!$A$37:$U$37,1,2))),INDIRECT("_"&amp;_xlfn.XLOOKUP(BL$2,WatchbillMONTHLY!$A$37:$U$37,OFFSET(WatchbillMONTHLY!$A$37:$U$37,1,2))))=$A110,_xlfn.XLOOKUP(BL$2,WatchbillMONTHLY!$A$37:$U$37,OFFSET(WatchbillMONTHLY!$A$37:$U$37,1,2)),FALSE),TRUE,FALSE)),
IF(_xlfn.XLOOKUP(BL$2,WatchbillMONTHLY!$A$54:$U$54,OFFSET(WatchbillMONTHLY!$A$54:$U$54,1,2))=IF(_xlfn.XLOOKUP($A110,INDIRECT("_"&amp;_xlfn.XLOOKUP(BL$2,WatchbillMONTHLY!$A$54:$U$54,OFFSET(WatchbillMONTHLY!$A$54:$U$54,1,2))),INDIRECT("_"&amp;_xlfn.XLOOKUP(BL$2,WatchbillMONTHLY!$A$54:$U$54,OFFSET(WatchbillMONTHLY!$A$54:$U$54,1,2))))=$A110,_xlfn.XLOOKUP(BL$2,WatchbillMONTHLY!$A$54:$U$54,OFFSET(WatchbillMONTHLY!$A$54:$U$54,1,2)),FALSE),TRUE,FALSE)),
IF(_xlfn.XLOOKUP(BL$2,WatchbillMONTHLY!$A$71:$U$71,OFFSET(WatchbillMONTHLY!$A$71:$U$71,1,2))=IF(_xlfn.XLOOKUP($A110,INDIRECT("_"&amp;_xlfn.XLOOKUP(BL$2,WatchbillMONTHLY!$A$71:$U$71,OFFSET(WatchbillMONTHLY!$A$71:$U$71,1,2))),INDIRECT("_"&amp;_xlfn.XLOOKUP(BL$2,WatchbillMONTHLY!$A$71:$U$71,OFFSET(WatchbillMONTHLY!$A$71:$U$71,1,2))))=$A110,_xlfn.XLOOKUP(BL$2,WatchbillMONTHLY!$A$71:$U$71,OFFSET(WatchbillMONTHLY!$A$71:$U$71,1,2)),FALSE),TRUE,FALSE)),
IF(_xlfn.XLOOKUP(BL$2,WatchbillMONTHLY!$A$88:$U$88,OFFSET(WatchbillMONTHLY!$A$88:$U$88,1,2))=IF(_xlfn.XLOOKUP($A110,INDIRECT("_"&amp;_xlfn.XLOOKUP(BL$2,WatchbillMONTHLY!$A$88:$U$88,OFFSET(WatchbillMONTHLY!$A$88:$U$88,1,2))),INDIRECT("_"&amp;_xlfn.XLOOKUP(BL$2,WatchbillMONTHLY!$A$88:$U$88,OFFSET(WatchbillMONTHLY!$A$88:$U$88,1,2))))=$A110,_xlfn.XLOOKUP(BL$2,WatchbillMONTHLY!$A$88:$U$88,OFFSET(WatchbillMONTHLY!$A$88:$U$88,1,2)),FALSE),TRUE,FALSE)),
FALSE),FALSE)</f>
        <v>0</v>
      </c>
      <c r="BM110" s="209" t="b" cm="1">
        <f t="array" aca="1" ref="BM110" ca="1">IF(AND($A110 &gt; 0, AF110 &gt; 0,BM$2&lt;MiscFormulas!$A$5+1),
_xlfn.IFNA(
_xlfn.IFNA(
_xlfn.IFNA(
_xlfn.IFNA(
_xlfn.IFNA(
_xlfn.IFNA(
IF(_xlfn.XLOOKUP(BM$2,WatchbillMONTHLY!$A$3:$U$3,OFFSET(WatchbillMONTHLY!$A$3:$U$3,1,2))=IF(_xlfn.XLOOKUP($A110,INDIRECT("_"&amp;_xlfn.XLOOKUP(BM$2,WatchbillMONTHLY!$A$3:$U$3,OFFSET(WatchbillMONTHLY!$A$3:$U$3,1,2))),INDIRECT("_"&amp;_xlfn.XLOOKUP(BM$2,WatchbillMONTHLY!$A$3:$U$3,OFFSET(WatchbillMONTHLY!$A$3:$U$3,1,2))))=$A110,_xlfn.XLOOKUP(BM$2,WatchbillMONTHLY!$A$3:$U$3,OFFSET(WatchbillMONTHLY!$A$3:$U$3,1,2)),FALSE),TRUE,FALSE),
IF(_xlfn.XLOOKUP(BM$2,WatchbillMONTHLY!$A$20:$U$20,OFFSET(WatchbillMONTHLY!$A$20:$U$20,1,2))=IF(_xlfn.XLOOKUP($A110,INDIRECT("_"&amp;_xlfn.XLOOKUP(BM$2,WatchbillMONTHLY!$A$20:$U$20,OFFSET(WatchbillMONTHLY!$A$20:$U$20,1,2))),INDIRECT("_"&amp;_xlfn.XLOOKUP(BM$2,WatchbillMONTHLY!$A$20:$U$20,OFFSET(WatchbillMONTHLY!$A$20:$U$20,1,2))))=$A110,_xlfn.XLOOKUP(BM$2,WatchbillMONTHLY!$A$20:$U$20,OFFSET(WatchbillMONTHLY!$A$20:$U$20,1,2)),FALSE),TRUE,FALSE)),
IF(_xlfn.XLOOKUP(BM$2,WatchbillMONTHLY!$A$37:$U$37,OFFSET(WatchbillMONTHLY!$A$37:$U$37,1,2))=IF(_xlfn.XLOOKUP($A110,INDIRECT("_"&amp;_xlfn.XLOOKUP(BM$2,WatchbillMONTHLY!$A$37:$U$37,OFFSET(WatchbillMONTHLY!$A$37:$U$37,1,2))),INDIRECT("_"&amp;_xlfn.XLOOKUP(BM$2,WatchbillMONTHLY!$A$37:$U$37,OFFSET(WatchbillMONTHLY!$A$37:$U$37,1,2))))=$A110,_xlfn.XLOOKUP(BM$2,WatchbillMONTHLY!$A$37:$U$37,OFFSET(WatchbillMONTHLY!$A$37:$U$37,1,2)),FALSE),TRUE,FALSE)),
IF(_xlfn.XLOOKUP(BM$2,WatchbillMONTHLY!$A$54:$U$54,OFFSET(WatchbillMONTHLY!$A$54:$U$54,1,2))=IF(_xlfn.XLOOKUP($A110,INDIRECT("_"&amp;_xlfn.XLOOKUP(BM$2,WatchbillMONTHLY!$A$54:$U$54,OFFSET(WatchbillMONTHLY!$A$54:$U$54,1,2))),INDIRECT("_"&amp;_xlfn.XLOOKUP(BM$2,WatchbillMONTHLY!$A$54:$U$54,OFFSET(WatchbillMONTHLY!$A$54:$U$54,1,2))))=$A110,_xlfn.XLOOKUP(BM$2,WatchbillMONTHLY!$A$54:$U$54,OFFSET(WatchbillMONTHLY!$A$54:$U$54,1,2)),FALSE),TRUE,FALSE)),
IF(_xlfn.XLOOKUP(BM$2,WatchbillMONTHLY!$A$71:$U$71,OFFSET(WatchbillMONTHLY!$A$71:$U$71,1,2))=IF(_xlfn.XLOOKUP($A110,INDIRECT("_"&amp;_xlfn.XLOOKUP(BM$2,WatchbillMONTHLY!$A$71:$U$71,OFFSET(WatchbillMONTHLY!$A$71:$U$71,1,2))),INDIRECT("_"&amp;_xlfn.XLOOKUP(BM$2,WatchbillMONTHLY!$A$71:$U$71,OFFSET(WatchbillMONTHLY!$A$71:$U$71,1,2))))=$A110,_xlfn.XLOOKUP(BM$2,WatchbillMONTHLY!$A$71:$U$71,OFFSET(WatchbillMONTHLY!$A$71:$U$71,1,2)),FALSE),TRUE,FALSE)),
IF(_xlfn.XLOOKUP(BM$2,WatchbillMONTHLY!$A$88:$U$88,OFFSET(WatchbillMONTHLY!$A$88:$U$88,1,2))=IF(_xlfn.XLOOKUP($A110,INDIRECT("_"&amp;_xlfn.XLOOKUP(BM$2,WatchbillMONTHLY!$A$88:$U$88,OFFSET(WatchbillMONTHLY!$A$88:$U$88,1,2))),INDIRECT("_"&amp;_xlfn.XLOOKUP(BM$2,WatchbillMONTHLY!$A$88:$U$88,OFFSET(WatchbillMONTHLY!$A$88:$U$88,1,2))))=$A110,_xlfn.XLOOKUP(BM$2,WatchbillMONTHLY!$A$88:$U$88,OFFSET(WatchbillMONTHLY!$A$88:$U$88,1,2)),FALSE),TRUE,FALSE)),
FALSE),FALSE)</f>
        <v>0</v>
      </c>
      <c r="BN110" s="209" t="b" cm="1">
        <f t="array" aca="1" ref="BN110" ca="1">IF(AND($A110 &gt; 0, AG110 &gt; 0,BN$2&lt;MiscFormulas!$A$5+1),
_xlfn.IFNA(
_xlfn.IFNA(
_xlfn.IFNA(
_xlfn.IFNA(
_xlfn.IFNA(
_xlfn.IFNA(
IF(_xlfn.XLOOKUP(BN$2,WatchbillMONTHLY!$A$3:$U$3,OFFSET(WatchbillMONTHLY!$A$3:$U$3,1,2))=IF(_xlfn.XLOOKUP($A110,INDIRECT("_"&amp;_xlfn.XLOOKUP(BN$2,WatchbillMONTHLY!$A$3:$U$3,OFFSET(WatchbillMONTHLY!$A$3:$U$3,1,2))),INDIRECT("_"&amp;_xlfn.XLOOKUP(BN$2,WatchbillMONTHLY!$A$3:$U$3,OFFSET(WatchbillMONTHLY!$A$3:$U$3,1,2))))=$A110,_xlfn.XLOOKUP(BN$2,WatchbillMONTHLY!$A$3:$U$3,OFFSET(WatchbillMONTHLY!$A$3:$U$3,1,2)),FALSE),TRUE,FALSE),
IF(_xlfn.XLOOKUP(BN$2,WatchbillMONTHLY!$A$20:$U$20,OFFSET(WatchbillMONTHLY!$A$20:$U$20,1,2))=IF(_xlfn.XLOOKUP($A110,INDIRECT("_"&amp;_xlfn.XLOOKUP(BN$2,WatchbillMONTHLY!$A$20:$U$20,OFFSET(WatchbillMONTHLY!$A$20:$U$20,1,2))),INDIRECT("_"&amp;_xlfn.XLOOKUP(BN$2,WatchbillMONTHLY!$A$20:$U$20,OFFSET(WatchbillMONTHLY!$A$20:$U$20,1,2))))=$A110,_xlfn.XLOOKUP(BN$2,WatchbillMONTHLY!$A$20:$U$20,OFFSET(WatchbillMONTHLY!$A$20:$U$20,1,2)),FALSE),TRUE,FALSE)),
IF(_xlfn.XLOOKUP(BN$2,WatchbillMONTHLY!$A$37:$U$37,OFFSET(WatchbillMONTHLY!$A$37:$U$37,1,2))=IF(_xlfn.XLOOKUP($A110,INDIRECT("_"&amp;_xlfn.XLOOKUP(BN$2,WatchbillMONTHLY!$A$37:$U$37,OFFSET(WatchbillMONTHLY!$A$37:$U$37,1,2))),INDIRECT("_"&amp;_xlfn.XLOOKUP(BN$2,WatchbillMONTHLY!$A$37:$U$37,OFFSET(WatchbillMONTHLY!$A$37:$U$37,1,2))))=$A110,_xlfn.XLOOKUP(BN$2,WatchbillMONTHLY!$A$37:$U$37,OFFSET(WatchbillMONTHLY!$A$37:$U$37,1,2)),FALSE),TRUE,FALSE)),
IF(_xlfn.XLOOKUP(BN$2,WatchbillMONTHLY!$A$54:$U$54,OFFSET(WatchbillMONTHLY!$A$54:$U$54,1,2))=IF(_xlfn.XLOOKUP($A110,INDIRECT("_"&amp;_xlfn.XLOOKUP(BN$2,WatchbillMONTHLY!$A$54:$U$54,OFFSET(WatchbillMONTHLY!$A$54:$U$54,1,2))),INDIRECT("_"&amp;_xlfn.XLOOKUP(BN$2,WatchbillMONTHLY!$A$54:$U$54,OFFSET(WatchbillMONTHLY!$A$54:$U$54,1,2))))=$A110,_xlfn.XLOOKUP(BN$2,WatchbillMONTHLY!$A$54:$U$54,OFFSET(WatchbillMONTHLY!$A$54:$U$54,1,2)),FALSE),TRUE,FALSE)),
IF(_xlfn.XLOOKUP(BN$2,WatchbillMONTHLY!$A$71:$U$71,OFFSET(WatchbillMONTHLY!$A$71:$U$71,1,2))=IF(_xlfn.XLOOKUP($A110,INDIRECT("_"&amp;_xlfn.XLOOKUP(BN$2,WatchbillMONTHLY!$A$71:$U$71,OFFSET(WatchbillMONTHLY!$A$71:$U$71,1,2))),INDIRECT("_"&amp;_xlfn.XLOOKUP(BN$2,WatchbillMONTHLY!$A$71:$U$71,OFFSET(WatchbillMONTHLY!$A$71:$U$71,1,2))))=$A110,_xlfn.XLOOKUP(BN$2,WatchbillMONTHLY!$A$71:$U$71,OFFSET(WatchbillMONTHLY!$A$71:$U$71,1,2)),FALSE),TRUE,FALSE)),
IF(_xlfn.XLOOKUP(BN$2,WatchbillMONTHLY!$A$88:$U$88,OFFSET(WatchbillMONTHLY!$A$88:$U$88,1,2))=IF(_xlfn.XLOOKUP($A110,INDIRECT("_"&amp;_xlfn.XLOOKUP(BN$2,WatchbillMONTHLY!$A$88:$U$88,OFFSET(WatchbillMONTHLY!$A$88:$U$88,1,2))),INDIRECT("_"&amp;_xlfn.XLOOKUP(BN$2,WatchbillMONTHLY!$A$88:$U$88,OFFSET(WatchbillMONTHLY!$A$88:$U$88,1,2))))=$A110,_xlfn.XLOOKUP(BN$2,WatchbillMONTHLY!$A$88:$U$88,OFFSET(WatchbillMONTHLY!$A$88:$U$88,1,2)),FALSE),TRUE,FALSE)),
FALSE),FALSE)</f>
        <v>0</v>
      </c>
      <c r="BO110" s="209"/>
      <c r="BP110" s="210"/>
    </row>
    <row r="111" spans="1:68" x14ac:dyDescent="0.35">
      <c r="A111" t="str">
        <v>EX17 Smoke, P.</v>
      </c>
      <c r="B111" s="215" t="str">
        <v>EX17 Smoke, Pop</v>
      </c>
      <c r="C111" s="191"/>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c r="AA111" s="235"/>
      <c r="AB111" s="235"/>
      <c r="AC111" s="235"/>
      <c r="AD111" s="235"/>
      <c r="AE111" s="235"/>
      <c r="AF111" s="235"/>
      <c r="AG111" s="235"/>
      <c r="AH111" s="192"/>
      <c r="AI111" s="209"/>
      <c r="AJ111" s="209" t="str" cm="1">
        <f t="array" aca="1" ref="AJ111" ca="1">IF(OR(AK111:BN111=TRUE),$A111&amp;" :  ","")&amp;_xlfn.TEXTJOIN(" | ",TRUE,IF(AK111:BN111=TRUE,$AK$2:$BN$2,""))</f>
        <v/>
      </c>
      <c r="AK111" s="209" t="b" cm="1">
        <f t="array" aca="1" ref="AK111" ca="1">IF(AND($A111 &gt; 0, D111 &gt; 0,AK$2&lt;MiscFormulas!$A$5+1),
_xlfn.IFNA(
_xlfn.IFNA(
_xlfn.IFNA(
_xlfn.IFNA(
_xlfn.IFNA(
_xlfn.IFNA(
IF(_xlfn.XLOOKUP(AK$2,WatchbillMONTHLY!$A$3:$U$3,OFFSET(WatchbillMONTHLY!$A$3:$U$3,1,2))=IF(_xlfn.XLOOKUP($A111,INDIRECT("_"&amp;_xlfn.XLOOKUP(AK$2,WatchbillMONTHLY!$A$3:$U$3,OFFSET(WatchbillMONTHLY!$A$3:$U$3,1,2))),INDIRECT("_"&amp;_xlfn.XLOOKUP(AK$2,WatchbillMONTHLY!$A$3:$U$3,OFFSET(WatchbillMONTHLY!$A$3:$U$3,1,2))))=$A111,_xlfn.XLOOKUP(AK$2,WatchbillMONTHLY!$A$3:$U$3,OFFSET(WatchbillMONTHLY!$A$3:$U$3,1,2)),FALSE),TRUE,FALSE),
IF(_xlfn.XLOOKUP(AK$2,WatchbillMONTHLY!$A$20:$U$20,OFFSET(WatchbillMONTHLY!$A$20:$U$20,1,2))=IF(_xlfn.XLOOKUP($A111,INDIRECT("_"&amp;_xlfn.XLOOKUP(AK$2,WatchbillMONTHLY!$A$20:$U$20,OFFSET(WatchbillMONTHLY!$A$20:$U$20,1,2))),INDIRECT("_"&amp;_xlfn.XLOOKUP(AK$2,WatchbillMONTHLY!$A$20:$U$20,OFFSET(WatchbillMONTHLY!$A$20:$U$20,1,2))))=$A111,_xlfn.XLOOKUP(AK$2,WatchbillMONTHLY!$A$20:$U$20,OFFSET(WatchbillMONTHLY!$A$20:$U$20,1,2)),FALSE),TRUE,FALSE)),
IF(_xlfn.XLOOKUP(AK$2,WatchbillMONTHLY!$A$37:$U$37,OFFSET(WatchbillMONTHLY!$A$37:$U$37,1,2))=IF(_xlfn.XLOOKUP($A111,INDIRECT("_"&amp;_xlfn.XLOOKUP(AK$2,WatchbillMONTHLY!$A$37:$U$37,OFFSET(WatchbillMONTHLY!$A$37:$U$37,1,2))),INDIRECT("_"&amp;_xlfn.XLOOKUP(AK$2,WatchbillMONTHLY!$A$37:$U$37,OFFSET(WatchbillMONTHLY!$A$37:$U$37,1,2))))=$A111,_xlfn.XLOOKUP(AK$2,WatchbillMONTHLY!$A$37:$U$37,OFFSET(WatchbillMONTHLY!$A$37:$U$37,1,2)),FALSE),TRUE,FALSE)),
IF(_xlfn.XLOOKUP(AK$2,WatchbillMONTHLY!$A$54:$U$54,OFFSET(WatchbillMONTHLY!$A$54:$U$54,1,2))=IF(_xlfn.XLOOKUP($A111,INDIRECT("_"&amp;_xlfn.XLOOKUP(AK$2,WatchbillMONTHLY!$A$54:$U$54,OFFSET(WatchbillMONTHLY!$A$54:$U$54,1,2))),INDIRECT("_"&amp;_xlfn.XLOOKUP(AK$2,WatchbillMONTHLY!$A$54:$U$54,OFFSET(WatchbillMONTHLY!$A$54:$U$54,1,2))))=$A111,_xlfn.XLOOKUP(AK$2,WatchbillMONTHLY!$A$54:$U$54,OFFSET(WatchbillMONTHLY!$A$54:$U$54,1,2)),FALSE),TRUE,FALSE)),
IF(_xlfn.XLOOKUP(AK$2,WatchbillMONTHLY!$A$71:$U$71,OFFSET(WatchbillMONTHLY!$A$71:$U$71,1,2))=IF(_xlfn.XLOOKUP($A111,INDIRECT("_"&amp;_xlfn.XLOOKUP(AK$2,WatchbillMONTHLY!$A$71:$U$71,OFFSET(WatchbillMONTHLY!$A$71:$U$71,1,2))),INDIRECT("_"&amp;_xlfn.XLOOKUP(AK$2,WatchbillMONTHLY!$A$71:$U$71,OFFSET(WatchbillMONTHLY!$A$71:$U$71,1,2))))=$A111,_xlfn.XLOOKUP(AK$2,WatchbillMONTHLY!$A$71:$U$71,OFFSET(WatchbillMONTHLY!$A$71:$U$71,1,2)),FALSE),TRUE,FALSE)),
IF(_xlfn.XLOOKUP(AK$2,WatchbillMONTHLY!$A$88:$U$88,OFFSET(WatchbillMONTHLY!$A$88:$U$88,1,2))=IF(_xlfn.XLOOKUP($A111,INDIRECT("_"&amp;_xlfn.XLOOKUP(AK$2,WatchbillMONTHLY!$A$88:$U$88,OFFSET(WatchbillMONTHLY!$A$88:$U$88,1,2))),INDIRECT("_"&amp;_xlfn.XLOOKUP(AK$2,WatchbillMONTHLY!$A$88:$U$88,OFFSET(WatchbillMONTHLY!$A$88:$U$88,1,2))))=$A111,_xlfn.XLOOKUP(AK$2,WatchbillMONTHLY!$A$88:$U$88,OFFSET(WatchbillMONTHLY!$A$88:$U$88,1,2)),FALSE),TRUE,FALSE)),
FALSE),FALSE)</f>
        <v>0</v>
      </c>
      <c r="AL111" s="209" t="b" cm="1">
        <f t="array" aca="1" ref="AL111" ca="1">IF(AND($A111 &gt; 0, E111 &gt; 0,AL$2&lt;MiscFormulas!$A$5+1),
_xlfn.IFNA(
_xlfn.IFNA(
_xlfn.IFNA(
_xlfn.IFNA(
_xlfn.IFNA(
_xlfn.IFNA(
IF(_xlfn.XLOOKUP(AL$2,WatchbillMONTHLY!$A$3:$U$3,OFFSET(WatchbillMONTHLY!$A$3:$U$3,1,2))=IF(_xlfn.XLOOKUP($A111,INDIRECT("_"&amp;_xlfn.XLOOKUP(AL$2,WatchbillMONTHLY!$A$3:$U$3,OFFSET(WatchbillMONTHLY!$A$3:$U$3,1,2))),INDIRECT("_"&amp;_xlfn.XLOOKUP(AL$2,WatchbillMONTHLY!$A$3:$U$3,OFFSET(WatchbillMONTHLY!$A$3:$U$3,1,2))))=$A111,_xlfn.XLOOKUP(AL$2,WatchbillMONTHLY!$A$3:$U$3,OFFSET(WatchbillMONTHLY!$A$3:$U$3,1,2)),FALSE),TRUE,FALSE),
IF(_xlfn.XLOOKUP(AL$2,WatchbillMONTHLY!$A$20:$U$20,OFFSET(WatchbillMONTHLY!$A$20:$U$20,1,2))=IF(_xlfn.XLOOKUP($A111,INDIRECT("_"&amp;_xlfn.XLOOKUP(AL$2,WatchbillMONTHLY!$A$20:$U$20,OFFSET(WatchbillMONTHLY!$A$20:$U$20,1,2))),INDIRECT("_"&amp;_xlfn.XLOOKUP(AL$2,WatchbillMONTHLY!$A$20:$U$20,OFFSET(WatchbillMONTHLY!$A$20:$U$20,1,2))))=$A111,_xlfn.XLOOKUP(AL$2,WatchbillMONTHLY!$A$20:$U$20,OFFSET(WatchbillMONTHLY!$A$20:$U$20,1,2)),FALSE),TRUE,FALSE)),
IF(_xlfn.XLOOKUP(AL$2,WatchbillMONTHLY!$A$37:$U$37,OFFSET(WatchbillMONTHLY!$A$37:$U$37,1,2))=IF(_xlfn.XLOOKUP($A111,INDIRECT("_"&amp;_xlfn.XLOOKUP(AL$2,WatchbillMONTHLY!$A$37:$U$37,OFFSET(WatchbillMONTHLY!$A$37:$U$37,1,2))),INDIRECT("_"&amp;_xlfn.XLOOKUP(AL$2,WatchbillMONTHLY!$A$37:$U$37,OFFSET(WatchbillMONTHLY!$A$37:$U$37,1,2))))=$A111,_xlfn.XLOOKUP(AL$2,WatchbillMONTHLY!$A$37:$U$37,OFFSET(WatchbillMONTHLY!$A$37:$U$37,1,2)),FALSE),TRUE,FALSE)),
IF(_xlfn.XLOOKUP(AL$2,WatchbillMONTHLY!$A$54:$U$54,OFFSET(WatchbillMONTHLY!$A$54:$U$54,1,2))=IF(_xlfn.XLOOKUP($A111,INDIRECT("_"&amp;_xlfn.XLOOKUP(AL$2,WatchbillMONTHLY!$A$54:$U$54,OFFSET(WatchbillMONTHLY!$A$54:$U$54,1,2))),INDIRECT("_"&amp;_xlfn.XLOOKUP(AL$2,WatchbillMONTHLY!$A$54:$U$54,OFFSET(WatchbillMONTHLY!$A$54:$U$54,1,2))))=$A111,_xlfn.XLOOKUP(AL$2,WatchbillMONTHLY!$A$54:$U$54,OFFSET(WatchbillMONTHLY!$A$54:$U$54,1,2)),FALSE),TRUE,FALSE)),
IF(_xlfn.XLOOKUP(AL$2,WatchbillMONTHLY!$A$71:$U$71,OFFSET(WatchbillMONTHLY!$A$71:$U$71,1,2))=IF(_xlfn.XLOOKUP($A111,INDIRECT("_"&amp;_xlfn.XLOOKUP(AL$2,WatchbillMONTHLY!$A$71:$U$71,OFFSET(WatchbillMONTHLY!$A$71:$U$71,1,2))),INDIRECT("_"&amp;_xlfn.XLOOKUP(AL$2,WatchbillMONTHLY!$A$71:$U$71,OFFSET(WatchbillMONTHLY!$A$71:$U$71,1,2))))=$A111,_xlfn.XLOOKUP(AL$2,WatchbillMONTHLY!$A$71:$U$71,OFFSET(WatchbillMONTHLY!$A$71:$U$71,1,2)),FALSE),TRUE,FALSE)),
IF(_xlfn.XLOOKUP(AL$2,WatchbillMONTHLY!$A$88:$U$88,OFFSET(WatchbillMONTHLY!$A$88:$U$88,1,2))=IF(_xlfn.XLOOKUP($A111,INDIRECT("_"&amp;_xlfn.XLOOKUP(AL$2,WatchbillMONTHLY!$A$88:$U$88,OFFSET(WatchbillMONTHLY!$A$88:$U$88,1,2))),INDIRECT("_"&amp;_xlfn.XLOOKUP(AL$2,WatchbillMONTHLY!$A$88:$U$88,OFFSET(WatchbillMONTHLY!$A$88:$U$88,1,2))))=$A111,_xlfn.XLOOKUP(AL$2,WatchbillMONTHLY!$A$88:$U$88,OFFSET(WatchbillMONTHLY!$A$88:$U$88,1,2)),FALSE),TRUE,FALSE)),
FALSE),FALSE)</f>
        <v>0</v>
      </c>
      <c r="AM111" s="209" t="b" cm="1">
        <f t="array" aca="1" ref="AM111" ca="1">IF(AND($A111 &gt; 0, F111 &gt; 0,AM$2&lt;MiscFormulas!$A$5+1),
_xlfn.IFNA(
_xlfn.IFNA(
_xlfn.IFNA(
_xlfn.IFNA(
_xlfn.IFNA(
_xlfn.IFNA(
IF(_xlfn.XLOOKUP(AM$2,WatchbillMONTHLY!$A$3:$U$3,OFFSET(WatchbillMONTHLY!$A$3:$U$3,1,2))=IF(_xlfn.XLOOKUP($A111,INDIRECT("_"&amp;_xlfn.XLOOKUP(AM$2,WatchbillMONTHLY!$A$3:$U$3,OFFSET(WatchbillMONTHLY!$A$3:$U$3,1,2))),INDIRECT("_"&amp;_xlfn.XLOOKUP(AM$2,WatchbillMONTHLY!$A$3:$U$3,OFFSET(WatchbillMONTHLY!$A$3:$U$3,1,2))))=$A111,_xlfn.XLOOKUP(AM$2,WatchbillMONTHLY!$A$3:$U$3,OFFSET(WatchbillMONTHLY!$A$3:$U$3,1,2)),FALSE),TRUE,FALSE),
IF(_xlfn.XLOOKUP(AM$2,WatchbillMONTHLY!$A$20:$U$20,OFFSET(WatchbillMONTHLY!$A$20:$U$20,1,2))=IF(_xlfn.XLOOKUP($A111,INDIRECT("_"&amp;_xlfn.XLOOKUP(AM$2,WatchbillMONTHLY!$A$20:$U$20,OFFSET(WatchbillMONTHLY!$A$20:$U$20,1,2))),INDIRECT("_"&amp;_xlfn.XLOOKUP(AM$2,WatchbillMONTHLY!$A$20:$U$20,OFFSET(WatchbillMONTHLY!$A$20:$U$20,1,2))))=$A111,_xlfn.XLOOKUP(AM$2,WatchbillMONTHLY!$A$20:$U$20,OFFSET(WatchbillMONTHLY!$A$20:$U$20,1,2)),FALSE),TRUE,FALSE)),
IF(_xlfn.XLOOKUP(AM$2,WatchbillMONTHLY!$A$37:$U$37,OFFSET(WatchbillMONTHLY!$A$37:$U$37,1,2))=IF(_xlfn.XLOOKUP($A111,INDIRECT("_"&amp;_xlfn.XLOOKUP(AM$2,WatchbillMONTHLY!$A$37:$U$37,OFFSET(WatchbillMONTHLY!$A$37:$U$37,1,2))),INDIRECT("_"&amp;_xlfn.XLOOKUP(AM$2,WatchbillMONTHLY!$A$37:$U$37,OFFSET(WatchbillMONTHLY!$A$37:$U$37,1,2))))=$A111,_xlfn.XLOOKUP(AM$2,WatchbillMONTHLY!$A$37:$U$37,OFFSET(WatchbillMONTHLY!$A$37:$U$37,1,2)),FALSE),TRUE,FALSE)),
IF(_xlfn.XLOOKUP(AM$2,WatchbillMONTHLY!$A$54:$U$54,OFFSET(WatchbillMONTHLY!$A$54:$U$54,1,2))=IF(_xlfn.XLOOKUP($A111,INDIRECT("_"&amp;_xlfn.XLOOKUP(AM$2,WatchbillMONTHLY!$A$54:$U$54,OFFSET(WatchbillMONTHLY!$A$54:$U$54,1,2))),INDIRECT("_"&amp;_xlfn.XLOOKUP(AM$2,WatchbillMONTHLY!$A$54:$U$54,OFFSET(WatchbillMONTHLY!$A$54:$U$54,1,2))))=$A111,_xlfn.XLOOKUP(AM$2,WatchbillMONTHLY!$A$54:$U$54,OFFSET(WatchbillMONTHLY!$A$54:$U$54,1,2)),FALSE),TRUE,FALSE)),
IF(_xlfn.XLOOKUP(AM$2,WatchbillMONTHLY!$A$71:$U$71,OFFSET(WatchbillMONTHLY!$A$71:$U$71,1,2))=IF(_xlfn.XLOOKUP($A111,INDIRECT("_"&amp;_xlfn.XLOOKUP(AM$2,WatchbillMONTHLY!$A$71:$U$71,OFFSET(WatchbillMONTHLY!$A$71:$U$71,1,2))),INDIRECT("_"&amp;_xlfn.XLOOKUP(AM$2,WatchbillMONTHLY!$A$71:$U$71,OFFSET(WatchbillMONTHLY!$A$71:$U$71,1,2))))=$A111,_xlfn.XLOOKUP(AM$2,WatchbillMONTHLY!$A$71:$U$71,OFFSET(WatchbillMONTHLY!$A$71:$U$71,1,2)),FALSE),TRUE,FALSE)),
IF(_xlfn.XLOOKUP(AM$2,WatchbillMONTHLY!$A$88:$U$88,OFFSET(WatchbillMONTHLY!$A$88:$U$88,1,2))=IF(_xlfn.XLOOKUP($A111,INDIRECT("_"&amp;_xlfn.XLOOKUP(AM$2,WatchbillMONTHLY!$A$88:$U$88,OFFSET(WatchbillMONTHLY!$A$88:$U$88,1,2))),INDIRECT("_"&amp;_xlfn.XLOOKUP(AM$2,WatchbillMONTHLY!$A$88:$U$88,OFFSET(WatchbillMONTHLY!$A$88:$U$88,1,2))))=$A111,_xlfn.XLOOKUP(AM$2,WatchbillMONTHLY!$A$88:$U$88,OFFSET(WatchbillMONTHLY!$A$88:$U$88,1,2)),FALSE),TRUE,FALSE)),
FALSE),FALSE)</f>
        <v>0</v>
      </c>
      <c r="AN111" s="209" t="b" cm="1">
        <f t="array" aca="1" ref="AN111" ca="1">IF(AND($A111 &gt; 0, G111 &gt; 0,AN$2&lt;MiscFormulas!$A$5+1),
_xlfn.IFNA(
_xlfn.IFNA(
_xlfn.IFNA(
_xlfn.IFNA(
_xlfn.IFNA(
_xlfn.IFNA(
IF(_xlfn.XLOOKUP(AN$2,WatchbillMONTHLY!$A$3:$U$3,OFFSET(WatchbillMONTHLY!$A$3:$U$3,1,2))=IF(_xlfn.XLOOKUP($A111,INDIRECT("_"&amp;_xlfn.XLOOKUP(AN$2,WatchbillMONTHLY!$A$3:$U$3,OFFSET(WatchbillMONTHLY!$A$3:$U$3,1,2))),INDIRECT("_"&amp;_xlfn.XLOOKUP(AN$2,WatchbillMONTHLY!$A$3:$U$3,OFFSET(WatchbillMONTHLY!$A$3:$U$3,1,2))))=$A111,_xlfn.XLOOKUP(AN$2,WatchbillMONTHLY!$A$3:$U$3,OFFSET(WatchbillMONTHLY!$A$3:$U$3,1,2)),FALSE),TRUE,FALSE),
IF(_xlfn.XLOOKUP(AN$2,WatchbillMONTHLY!$A$20:$U$20,OFFSET(WatchbillMONTHLY!$A$20:$U$20,1,2))=IF(_xlfn.XLOOKUP($A111,INDIRECT("_"&amp;_xlfn.XLOOKUP(AN$2,WatchbillMONTHLY!$A$20:$U$20,OFFSET(WatchbillMONTHLY!$A$20:$U$20,1,2))),INDIRECT("_"&amp;_xlfn.XLOOKUP(AN$2,WatchbillMONTHLY!$A$20:$U$20,OFFSET(WatchbillMONTHLY!$A$20:$U$20,1,2))))=$A111,_xlfn.XLOOKUP(AN$2,WatchbillMONTHLY!$A$20:$U$20,OFFSET(WatchbillMONTHLY!$A$20:$U$20,1,2)),FALSE),TRUE,FALSE)),
IF(_xlfn.XLOOKUP(AN$2,WatchbillMONTHLY!$A$37:$U$37,OFFSET(WatchbillMONTHLY!$A$37:$U$37,1,2))=IF(_xlfn.XLOOKUP($A111,INDIRECT("_"&amp;_xlfn.XLOOKUP(AN$2,WatchbillMONTHLY!$A$37:$U$37,OFFSET(WatchbillMONTHLY!$A$37:$U$37,1,2))),INDIRECT("_"&amp;_xlfn.XLOOKUP(AN$2,WatchbillMONTHLY!$A$37:$U$37,OFFSET(WatchbillMONTHLY!$A$37:$U$37,1,2))))=$A111,_xlfn.XLOOKUP(AN$2,WatchbillMONTHLY!$A$37:$U$37,OFFSET(WatchbillMONTHLY!$A$37:$U$37,1,2)),FALSE),TRUE,FALSE)),
IF(_xlfn.XLOOKUP(AN$2,WatchbillMONTHLY!$A$54:$U$54,OFFSET(WatchbillMONTHLY!$A$54:$U$54,1,2))=IF(_xlfn.XLOOKUP($A111,INDIRECT("_"&amp;_xlfn.XLOOKUP(AN$2,WatchbillMONTHLY!$A$54:$U$54,OFFSET(WatchbillMONTHLY!$A$54:$U$54,1,2))),INDIRECT("_"&amp;_xlfn.XLOOKUP(AN$2,WatchbillMONTHLY!$A$54:$U$54,OFFSET(WatchbillMONTHLY!$A$54:$U$54,1,2))))=$A111,_xlfn.XLOOKUP(AN$2,WatchbillMONTHLY!$A$54:$U$54,OFFSET(WatchbillMONTHLY!$A$54:$U$54,1,2)),FALSE),TRUE,FALSE)),
IF(_xlfn.XLOOKUP(AN$2,WatchbillMONTHLY!$A$71:$U$71,OFFSET(WatchbillMONTHLY!$A$71:$U$71,1,2))=IF(_xlfn.XLOOKUP($A111,INDIRECT("_"&amp;_xlfn.XLOOKUP(AN$2,WatchbillMONTHLY!$A$71:$U$71,OFFSET(WatchbillMONTHLY!$A$71:$U$71,1,2))),INDIRECT("_"&amp;_xlfn.XLOOKUP(AN$2,WatchbillMONTHLY!$A$71:$U$71,OFFSET(WatchbillMONTHLY!$A$71:$U$71,1,2))))=$A111,_xlfn.XLOOKUP(AN$2,WatchbillMONTHLY!$A$71:$U$71,OFFSET(WatchbillMONTHLY!$A$71:$U$71,1,2)),FALSE),TRUE,FALSE)),
IF(_xlfn.XLOOKUP(AN$2,WatchbillMONTHLY!$A$88:$U$88,OFFSET(WatchbillMONTHLY!$A$88:$U$88,1,2))=IF(_xlfn.XLOOKUP($A111,INDIRECT("_"&amp;_xlfn.XLOOKUP(AN$2,WatchbillMONTHLY!$A$88:$U$88,OFFSET(WatchbillMONTHLY!$A$88:$U$88,1,2))),INDIRECT("_"&amp;_xlfn.XLOOKUP(AN$2,WatchbillMONTHLY!$A$88:$U$88,OFFSET(WatchbillMONTHLY!$A$88:$U$88,1,2))))=$A111,_xlfn.XLOOKUP(AN$2,WatchbillMONTHLY!$A$88:$U$88,OFFSET(WatchbillMONTHLY!$A$88:$U$88,1,2)),FALSE),TRUE,FALSE)),
FALSE),FALSE)</f>
        <v>0</v>
      </c>
      <c r="AO111" s="209" t="b" cm="1">
        <f t="array" aca="1" ref="AO111" ca="1">IF(AND($A111 &gt; 0, H111 &gt; 0,AO$2&lt;MiscFormulas!$A$5+1),
_xlfn.IFNA(
_xlfn.IFNA(
_xlfn.IFNA(
_xlfn.IFNA(
_xlfn.IFNA(
_xlfn.IFNA(
IF(_xlfn.XLOOKUP(AO$2,WatchbillMONTHLY!$A$3:$U$3,OFFSET(WatchbillMONTHLY!$A$3:$U$3,1,2))=IF(_xlfn.XLOOKUP($A111,INDIRECT("_"&amp;_xlfn.XLOOKUP(AO$2,WatchbillMONTHLY!$A$3:$U$3,OFFSET(WatchbillMONTHLY!$A$3:$U$3,1,2))),INDIRECT("_"&amp;_xlfn.XLOOKUP(AO$2,WatchbillMONTHLY!$A$3:$U$3,OFFSET(WatchbillMONTHLY!$A$3:$U$3,1,2))))=$A111,_xlfn.XLOOKUP(AO$2,WatchbillMONTHLY!$A$3:$U$3,OFFSET(WatchbillMONTHLY!$A$3:$U$3,1,2)),FALSE),TRUE,FALSE),
IF(_xlfn.XLOOKUP(AO$2,WatchbillMONTHLY!$A$20:$U$20,OFFSET(WatchbillMONTHLY!$A$20:$U$20,1,2))=IF(_xlfn.XLOOKUP($A111,INDIRECT("_"&amp;_xlfn.XLOOKUP(AO$2,WatchbillMONTHLY!$A$20:$U$20,OFFSET(WatchbillMONTHLY!$A$20:$U$20,1,2))),INDIRECT("_"&amp;_xlfn.XLOOKUP(AO$2,WatchbillMONTHLY!$A$20:$U$20,OFFSET(WatchbillMONTHLY!$A$20:$U$20,1,2))))=$A111,_xlfn.XLOOKUP(AO$2,WatchbillMONTHLY!$A$20:$U$20,OFFSET(WatchbillMONTHLY!$A$20:$U$20,1,2)),FALSE),TRUE,FALSE)),
IF(_xlfn.XLOOKUP(AO$2,WatchbillMONTHLY!$A$37:$U$37,OFFSET(WatchbillMONTHLY!$A$37:$U$37,1,2))=IF(_xlfn.XLOOKUP($A111,INDIRECT("_"&amp;_xlfn.XLOOKUP(AO$2,WatchbillMONTHLY!$A$37:$U$37,OFFSET(WatchbillMONTHLY!$A$37:$U$37,1,2))),INDIRECT("_"&amp;_xlfn.XLOOKUP(AO$2,WatchbillMONTHLY!$A$37:$U$37,OFFSET(WatchbillMONTHLY!$A$37:$U$37,1,2))))=$A111,_xlfn.XLOOKUP(AO$2,WatchbillMONTHLY!$A$37:$U$37,OFFSET(WatchbillMONTHLY!$A$37:$U$37,1,2)),FALSE),TRUE,FALSE)),
IF(_xlfn.XLOOKUP(AO$2,WatchbillMONTHLY!$A$54:$U$54,OFFSET(WatchbillMONTHLY!$A$54:$U$54,1,2))=IF(_xlfn.XLOOKUP($A111,INDIRECT("_"&amp;_xlfn.XLOOKUP(AO$2,WatchbillMONTHLY!$A$54:$U$54,OFFSET(WatchbillMONTHLY!$A$54:$U$54,1,2))),INDIRECT("_"&amp;_xlfn.XLOOKUP(AO$2,WatchbillMONTHLY!$A$54:$U$54,OFFSET(WatchbillMONTHLY!$A$54:$U$54,1,2))))=$A111,_xlfn.XLOOKUP(AO$2,WatchbillMONTHLY!$A$54:$U$54,OFFSET(WatchbillMONTHLY!$A$54:$U$54,1,2)),FALSE),TRUE,FALSE)),
IF(_xlfn.XLOOKUP(AO$2,WatchbillMONTHLY!$A$71:$U$71,OFFSET(WatchbillMONTHLY!$A$71:$U$71,1,2))=IF(_xlfn.XLOOKUP($A111,INDIRECT("_"&amp;_xlfn.XLOOKUP(AO$2,WatchbillMONTHLY!$A$71:$U$71,OFFSET(WatchbillMONTHLY!$A$71:$U$71,1,2))),INDIRECT("_"&amp;_xlfn.XLOOKUP(AO$2,WatchbillMONTHLY!$A$71:$U$71,OFFSET(WatchbillMONTHLY!$A$71:$U$71,1,2))))=$A111,_xlfn.XLOOKUP(AO$2,WatchbillMONTHLY!$A$71:$U$71,OFFSET(WatchbillMONTHLY!$A$71:$U$71,1,2)),FALSE),TRUE,FALSE)),
IF(_xlfn.XLOOKUP(AO$2,WatchbillMONTHLY!$A$88:$U$88,OFFSET(WatchbillMONTHLY!$A$88:$U$88,1,2))=IF(_xlfn.XLOOKUP($A111,INDIRECT("_"&amp;_xlfn.XLOOKUP(AO$2,WatchbillMONTHLY!$A$88:$U$88,OFFSET(WatchbillMONTHLY!$A$88:$U$88,1,2))),INDIRECT("_"&amp;_xlfn.XLOOKUP(AO$2,WatchbillMONTHLY!$A$88:$U$88,OFFSET(WatchbillMONTHLY!$A$88:$U$88,1,2))))=$A111,_xlfn.XLOOKUP(AO$2,WatchbillMONTHLY!$A$88:$U$88,OFFSET(WatchbillMONTHLY!$A$88:$U$88,1,2)),FALSE),TRUE,FALSE)),
FALSE),FALSE)</f>
        <v>0</v>
      </c>
      <c r="AP111" s="209" t="b" cm="1">
        <f t="array" aca="1" ref="AP111" ca="1">IF(AND($A111 &gt; 0, I111 &gt; 0,AP$2&lt;MiscFormulas!$A$5+1),
_xlfn.IFNA(
_xlfn.IFNA(
_xlfn.IFNA(
_xlfn.IFNA(
_xlfn.IFNA(
_xlfn.IFNA(
IF(_xlfn.XLOOKUP(AP$2,WatchbillMONTHLY!$A$3:$U$3,OFFSET(WatchbillMONTHLY!$A$3:$U$3,1,2))=IF(_xlfn.XLOOKUP($A111,INDIRECT("_"&amp;_xlfn.XLOOKUP(AP$2,WatchbillMONTHLY!$A$3:$U$3,OFFSET(WatchbillMONTHLY!$A$3:$U$3,1,2))),INDIRECT("_"&amp;_xlfn.XLOOKUP(AP$2,WatchbillMONTHLY!$A$3:$U$3,OFFSET(WatchbillMONTHLY!$A$3:$U$3,1,2))))=$A111,_xlfn.XLOOKUP(AP$2,WatchbillMONTHLY!$A$3:$U$3,OFFSET(WatchbillMONTHLY!$A$3:$U$3,1,2)),FALSE),TRUE,FALSE),
IF(_xlfn.XLOOKUP(AP$2,WatchbillMONTHLY!$A$20:$U$20,OFFSET(WatchbillMONTHLY!$A$20:$U$20,1,2))=IF(_xlfn.XLOOKUP($A111,INDIRECT("_"&amp;_xlfn.XLOOKUP(AP$2,WatchbillMONTHLY!$A$20:$U$20,OFFSET(WatchbillMONTHLY!$A$20:$U$20,1,2))),INDIRECT("_"&amp;_xlfn.XLOOKUP(AP$2,WatchbillMONTHLY!$A$20:$U$20,OFFSET(WatchbillMONTHLY!$A$20:$U$20,1,2))))=$A111,_xlfn.XLOOKUP(AP$2,WatchbillMONTHLY!$A$20:$U$20,OFFSET(WatchbillMONTHLY!$A$20:$U$20,1,2)),FALSE),TRUE,FALSE)),
IF(_xlfn.XLOOKUP(AP$2,WatchbillMONTHLY!$A$37:$U$37,OFFSET(WatchbillMONTHLY!$A$37:$U$37,1,2))=IF(_xlfn.XLOOKUP($A111,INDIRECT("_"&amp;_xlfn.XLOOKUP(AP$2,WatchbillMONTHLY!$A$37:$U$37,OFFSET(WatchbillMONTHLY!$A$37:$U$37,1,2))),INDIRECT("_"&amp;_xlfn.XLOOKUP(AP$2,WatchbillMONTHLY!$A$37:$U$37,OFFSET(WatchbillMONTHLY!$A$37:$U$37,1,2))))=$A111,_xlfn.XLOOKUP(AP$2,WatchbillMONTHLY!$A$37:$U$37,OFFSET(WatchbillMONTHLY!$A$37:$U$37,1,2)),FALSE),TRUE,FALSE)),
IF(_xlfn.XLOOKUP(AP$2,WatchbillMONTHLY!$A$54:$U$54,OFFSET(WatchbillMONTHLY!$A$54:$U$54,1,2))=IF(_xlfn.XLOOKUP($A111,INDIRECT("_"&amp;_xlfn.XLOOKUP(AP$2,WatchbillMONTHLY!$A$54:$U$54,OFFSET(WatchbillMONTHLY!$A$54:$U$54,1,2))),INDIRECT("_"&amp;_xlfn.XLOOKUP(AP$2,WatchbillMONTHLY!$A$54:$U$54,OFFSET(WatchbillMONTHLY!$A$54:$U$54,1,2))))=$A111,_xlfn.XLOOKUP(AP$2,WatchbillMONTHLY!$A$54:$U$54,OFFSET(WatchbillMONTHLY!$A$54:$U$54,1,2)),FALSE),TRUE,FALSE)),
IF(_xlfn.XLOOKUP(AP$2,WatchbillMONTHLY!$A$71:$U$71,OFFSET(WatchbillMONTHLY!$A$71:$U$71,1,2))=IF(_xlfn.XLOOKUP($A111,INDIRECT("_"&amp;_xlfn.XLOOKUP(AP$2,WatchbillMONTHLY!$A$71:$U$71,OFFSET(WatchbillMONTHLY!$A$71:$U$71,1,2))),INDIRECT("_"&amp;_xlfn.XLOOKUP(AP$2,WatchbillMONTHLY!$A$71:$U$71,OFFSET(WatchbillMONTHLY!$A$71:$U$71,1,2))))=$A111,_xlfn.XLOOKUP(AP$2,WatchbillMONTHLY!$A$71:$U$71,OFFSET(WatchbillMONTHLY!$A$71:$U$71,1,2)),FALSE),TRUE,FALSE)),
IF(_xlfn.XLOOKUP(AP$2,WatchbillMONTHLY!$A$88:$U$88,OFFSET(WatchbillMONTHLY!$A$88:$U$88,1,2))=IF(_xlfn.XLOOKUP($A111,INDIRECT("_"&amp;_xlfn.XLOOKUP(AP$2,WatchbillMONTHLY!$A$88:$U$88,OFFSET(WatchbillMONTHLY!$A$88:$U$88,1,2))),INDIRECT("_"&amp;_xlfn.XLOOKUP(AP$2,WatchbillMONTHLY!$A$88:$U$88,OFFSET(WatchbillMONTHLY!$A$88:$U$88,1,2))))=$A111,_xlfn.XLOOKUP(AP$2,WatchbillMONTHLY!$A$88:$U$88,OFFSET(WatchbillMONTHLY!$A$88:$U$88,1,2)),FALSE),TRUE,FALSE)),
FALSE),FALSE)</f>
        <v>0</v>
      </c>
      <c r="AQ111" s="209" t="b" cm="1">
        <f t="array" aca="1" ref="AQ111" ca="1">IF(AND($A111 &gt; 0, J111 &gt; 0,AQ$2&lt;MiscFormulas!$A$5+1),
_xlfn.IFNA(
_xlfn.IFNA(
_xlfn.IFNA(
_xlfn.IFNA(
_xlfn.IFNA(
_xlfn.IFNA(
IF(_xlfn.XLOOKUP(AQ$2,WatchbillMONTHLY!$A$3:$U$3,OFFSET(WatchbillMONTHLY!$A$3:$U$3,1,2))=IF(_xlfn.XLOOKUP($A111,INDIRECT("_"&amp;_xlfn.XLOOKUP(AQ$2,WatchbillMONTHLY!$A$3:$U$3,OFFSET(WatchbillMONTHLY!$A$3:$U$3,1,2))),INDIRECT("_"&amp;_xlfn.XLOOKUP(AQ$2,WatchbillMONTHLY!$A$3:$U$3,OFFSET(WatchbillMONTHLY!$A$3:$U$3,1,2))))=$A111,_xlfn.XLOOKUP(AQ$2,WatchbillMONTHLY!$A$3:$U$3,OFFSET(WatchbillMONTHLY!$A$3:$U$3,1,2)),FALSE),TRUE,FALSE),
IF(_xlfn.XLOOKUP(AQ$2,WatchbillMONTHLY!$A$20:$U$20,OFFSET(WatchbillMONTHLY!$A$20:$U$20,1,2))=IF(_xlfn.XLOOKUP($A111,INDIRECT("_"&amp;_xlfn.XLOOKUP(AQ$2,WatchbillMONTHLY!$A$20:$U$20,OFFSET(WatchbillMONTHLY!$A$20:$U$20,1,2))),INDIRECT("_"&amp;_xlfn.XLOOKUP(AQ$2,WatchbillMONTHLY!$A$20:$U$20,OFFSET(WatchbillMONTHLY!$A$20:$U$20,1,2))))=$A111,_xlfn.XLOOKUP(AQ$2,WatchbillMONTHLY!$A$20:$U$20,OFFSET(WatchbillMONTHLY!$A$20:$U$20,1,2)),FALSE),TRUE,FALSE)),
IF(_xlfn.XLOOKUP(AQ$2,WatchbillMONTHLY!$A$37:$U$37,OFFSET(WatchbillMONTHLY!$A$37:$U$37,1,2))=IF(_xlfn.XLOOKUP($A111,INDIRECT("_"&amp;_xlfn.XLOOKUP(AQ$2,WatchbillMONTHLY!$A$37:$U$37,OFFSET(WatchbillMONTHLY!$A$37:$U$37,1,2))),INDIRECT("_"&amp;_xlfn.XLOOKUP(AQ$2,WatchbillMONTHLY!$A$37:$U$37,OFFSET(WatchbillMONTHLY!$A$37:$U$37,1,2))))=$A111,_xlfn.XLOOKUP(AQ$2,WatchbillMONTHLY!$A$37:$U$37,OFFSET(WatchbillMONTHLY!$A$37:$U$37,1,2)),FALSE),TRUE,FALSE)),
IF(_xlfn.XLOOKUP(AQ$2,WatchbillMONTHLY!$A$54:$U$54,OFFSET(WatchbillMONTHLY!$A$54:$U$54,1,2))=IF(_xlfn.XLOOKUP($A111,INDIRECT("_"&amp;_xlfn.XLOOKUP(AQ$2,WatchbillMONTHLY!$A$54:$U$54,OFFSET(WatchbillMONTHLY!$A$54:$U$54,1,2))),INDIRECT("_"&amp;_xlfn.XLOOKUP(AQ$2,WatchbillMONTHLY!$A$54:$U$54,OFFSET(WatchbillMONTHLY!$A$54:$U$54,1,2))))=$A111,_xlfn.XLOOKUP(AQ$2,WatchbillMONTHLY!$A$54:$U$54,OFFSET(WatchbillMONTHLY!$A$54:$U$54,1,2)),FALSE),TRUE,FALSE)),
IF(_xlfn.XLOOKUP(AQ$2,WatchbillMONTHLY!$A$71:$U$71,OFFSET(WatchbillMONTHLY!$A$71:$U$71,1,2))=IF(_xlfn.XLOOKUP($A111,INDIRECT("_"&amp;_xlfn.XLOOKUP(AQ$2,WatchbillMONTHLY!$A$71:$U$71,OFFSET(WatchbillMONTHLY!$A$71:$U$71,1,2))),INDIRECT("_"&amp;_xlfn.XLOOKUP(AQ$2,WatchbillMONTHLY!$A$71:$U$71,OFFSET(WatchbillMONTHLY!$A$71:$U$71,1,2))))=$A111,_xlfn.XLOOKUP(AQ$2,WatchbillMONTHLY!$A$71:$U$71,OFFSET(WatchbillMONTHLY!$A$71:$U$71,1,2)),FALSE),TRUE,FALSE)),
IF(_xlfn.XLOOKUP(AQ$2,WatchbillMONTHLY!$A$88:$U$88,OFFSET(WatchbillMONTHLY!$A$88:$U$88,1,2))=IF(_xlfn.XLOOKUP($A111,INDIRECT("_"&amp;_xlfn.XLOOKUP(AQ$2,WatchbillMONTHLY!$A$88:$U$88,OFFSET(WatchbillMONTHLY!$A$88:$U$88,1,2))),INDIRECT("_"&amp;_xlfn.XLOOKUP(AQ$2,WatchbillMONTHLY!$A$88:$U$88,OFFSET(WatchbillMONTHLY!$A$88:$U$88,1,2))))=$A111,_xlfn.XLOOKUP(AQ$2,WatchbillMONTHLY!$A$88:$U$88,OFFSET(WatchbillMONTHLY!$A$88:$U$88,1,2)),FALSE),TRUE,FALSE)),
FALSE),FALSE)</f>
        <v>0</v>
      </c>
      <c r="AR111" s="209" t="b" cm="1">
        <f t="array" aca="1" ref="AR111" ca="1">IF(AND($A111 &gt; 0, K111 &gt; 0,AR$2&lt;MiscFormulas!$A$5+1),
_xlfn.IFNA(
_xlfn.IFNA(
_xlfn.IFNA(
_xlfn.IFNA(
_xlfn.IFNA(
_xlfn.IFNA(
IF(_xlfn.XLOOKUP(AR$2,WatchbillMONTHLY!$A$3:$U$3,OFFSET(WatchbillMONTHLY!$A$3:$U$3,1,2))=IF(_xlfn.XLOOKUP($A111,INDIRECT("_"&amp;_xlfn.XLOOKUP(AR$2,WatchbillMONTHLY!$A$3:$U$3,OFFSET(WatchbillMONTHLY!$A$3:$U$3,1,2))),INDIRECT("_"&amp;_xlfn.XLOOKUP(AR$2,WatchbillMONTHLY!$A$3:$U$3,OFFSET(WatchbillMONTHLY!$A$3:$U$3,1,2))))=$A111,_xlfn.XLOOKUP(AR$2,WatchbillMONTHLY!$A$3:$U$3,OFFSET(WatchbillMONTHLY!$A$3:$U$3,1,2)),FALSE),TRUE,FALSE),
IF(_xlfn.XLOOKUP(AR$2,WatchbillMONTHLY!$A$20:$U$20,OFFSET(WatchbillMONTHLY!$A$20:$U$20,1,2))=IF(_xlfn.XLOOKUP($A111,INDIRECT("_"&amp;_xlfn.XLOOKUP(AR$2,WatchbillMONTHLY!$A$20:$U$20,OFFSET(WatchbillMONTHLY!$A$20:$U$20,1,2))),INDIRECT("_"&amp;_xlfn.XLOOKUP(AR$2,WatchbillMONTHLY!$A$20:$U$20,OFFSET(WatchbillMONTHLY!$A$20:$U$20,1,2))))=$A111,_xlfn.XLOOKUP(AR$2,WatchbillMONTHLY!$A$20:$U$20,OFFSET(WatchbillMONTHLY!$A$20:$U$20,1,2)),FALSE),TRUE,FALSE)),
IF(_xlfn.XLOOKUP(AR$2,WatchbillMONTHLY!$A$37:$U$37,OFFSET(WatchbillMONTHLY!$A$37:$U$37,1,2))=IF(_xlfn.XLOOKUP($A111,INDIRECT("_"&amp;_xlfn.XLOOKUP(AR$2,WatchbillMONTHLY!$A$37:$U$37,OFFSET(WatchbillMONTHLY!$A$37:$U$37,1,2))),INDIRECT("_"&amp;_xlfn.XLOOKUP(AR$2,WatchbillMONTHLY!$A$37:$U$37,OFFSET(WatchbillMONTHLY!$A$37:$U$37,1,2))))=$A111,_xlfn.XLOOKUP(AR$2,WatchbillMONTHLY!$A$37:$U$37,OFFSET(WatchbillMONTHLY!$A$37:$U$37,1,2)),FALSE),TRUE,FALSE)),
IF(_xlfn.XLOOKUP(AR$2,WatchbillMONTHLY!$A$54:$U$54,OFFSET(WatchbillMONTHLY!$A$54:$U$54,1,2))=IF(_xlfn.XLOOKUP($A111,INDIRECT("_"&amp;_xlfn.XLOOKUP(AR$2,WatchbillMONTHLY!$A$54:$U$54,OFFSET(WatchbillMONTHLY!$A$54:$U$54,1,2))),INDIRECT("_"&amp;_xlfn.XLOOKUP(AR$2,WatchbillMONTHLY!$A$54:$U$54,OFFSET(WatchbillMONTHLY!$A$54:$U$54,1,2))))=$A111,_xlfn.XLOOKUP(AR$2,WatchbillMONTHLY!$A$54:$U$54,OFFSET(WatchbillMONTHLY!$A$54:$U$54,1,2)),FALSE),TRUE,FALSE)),
IF(_xlfn.XLOOKUP(AR$2,WatchbillMONTHLY!$A$71:$U$71,OFFSET(WatchbillMONTHLY!$A$71:$U$71,1,2))=IF(_xlfn.XLOOKUP($A111,INDIRECT("_"&amp;_xlfn.XLOOKUP(AR$2,WatchbillMONTHLY!$A$71:$U$71,OFFSET(WatchbillMONTHLY!$A$71:$U$71,1,2))),INDIRECT("_"&amp;_xlfn.XLOOKUP(AR$2,WatchbillMONTHLY!$A$71:$U$71,OFFSET(WatchbillMONTHLY!$A$71:$U$71,1,2))))=$A111,_xlfn.XLOOKUP(AR$2,WatchbillMONTHLY!$A$71:$U$71,OFFSET(WatchbillMONTHLY!$A$71:$U$71,1,2)),FALSE),TRUE,FALSE)),
IF(_xlfn.XLOOKUP(AR$2,WatchbillMONTHLY!$A$88:$U$88,OFFSET(WatchbillMONTHLY!$A$88:$U$88,1,2))=IF(_xlfn.XLOOKUP($A111,INDIRECT("_"&amp;_xlfn.XLOOKUP(AR$2,WatchbillMONTHLY!$A$88:$U$88,OFFSET(WatchbillMONTHLY!$A$88:$U$88,1,2))),INDIRECT("_"&amp;_xlfn.XLOOKUP(AR$2,WatchbillMONTHLY!$A$88:$U$88,OFFSET(WatchbillMONTHLY!$A$88:$U$88,1,2))))=$A111,_xlfn.XLOOKUP(AR$2,WatchbillMONTHLY!$A$88:$U$88,OFFSET(WatchbillMONTHLY!$A$88:$U$88,1,2)),FALSE),TRUE,FALSE)),
FALSE),FALSE)</f>
        <v>0</v>
      </c>
      <c r="AS111" s="209" t="b" cm="1">
        <f t="array" aca="1" ref="AS111" ca="1">IF(AND($A111 &gt; 0, L111 &gt; 0,AS$2&lt;MiscFormulas!$A$5+1),
_xlfn.IFNA(
_xlfn.IFNA(
_xlfn.IFNA(
_xlfn.IFNA(
_xlfn.IFNA(
_xlfn.IFNA(
IF(_xlfn.XLOOKUP(AS$2,WatchbillMONTHLY!$A$3:$U$3,OFFSET(WatchbillMONTHLY!$A$3:$U$3,1,2))=IF(_xlfn.XLOOKUP($A111,INDIRECT("_"&amp;_xlfn.XLOOKUP(AS$2,WatchbillMONTHLY!$A$3:$U$3,OFFSET(WatchbillMONTHLY!$A$3:$U$3,1,2))),INDIRECT("_"&amp;_xlfn.XLOOKUP(AS$2,WatchbillMONTHLY!$A$3:$U$3,OFFSET(WatchbillMONTHLY!$A$3:$U$3,1,2))))=$A111,_xlfn.XLOOKUP(AS$2,WatchbillMONTHLY!$A$3:$U$3,OFFSET(WatchbillMONTHLY!$A$3:$U$3,1,2)),FALSE),TRUE,FALSE),
IF(_xlfn.XLOOKUP(AS$2,WatchbillMONTHLY!$A$20:$U$20,OFFSET(WatchbillMONTHLY!$A$20:$U$20,1,2))=IF(_xlfn.XLOOKUP($A111,INDIRECT("_"&amp;_xlfn.XLOOKUP(AS$2,WatchbillMONTHLY!$A$20:$U$20,OFFSET(WatchbillMONTHLY!$A$20:$U$20,1,2))),INDIRECT("_"&amp;_xlfn.XLOOKUP(AS$2,WatchbillMONTHLY!$A$20:$U$20,OFFSET(WatchbillMONTHLY!$A$20:$U$20,1,2))))=$A111,_xlfn.XLOOKUP(AS$2,WatchbillMONTHLY!$A$20:$U$20,OFFSET(WatchbillMONTHLY!$A$20:$U$20,1,2)),FALSE),TRUE,FALSE)),
IF(_xlfn.XLOOKUP(AS$2,WatchbillMONTHLY!$A$37:$U$37,OFFSET(WatchbillMONTHLY!$A$37:$U$37,1,2))=IF(_xlfn.XLOOKUP($A111,INDIRECT("_"&amp;_xlfn.XLOOKUP(AS$2,WatchbillMONTHLY!$A$37:$U$37,OFFSET(WatchbillMONTHLY!$A$37:$U$37,1,2))),INDIRECT("_"&amp;_xlfn.XLOOKUP(AS$2,WatchbillMONTHLY!$A$37:$U$37,OFFSET(WatchbillMONTHLY!$A$37:$U$37,1,2))))=$A111,_xlfn.XLOOKUP(AS$2,WatchbillMONTHLY!$A$37:$U$37,OFFSET(WatchbillMONTHLY!$A$37:$U$37,1,2)),FALSE),TRUE,FALSE)),
IF(_xlfn.XLOOKUP(AS$2,WatchbillMONTHLY!$A$54:$U$54,OFFSET(WatchbillMONTHLY!$A$54:$U$54,1,2))=IF(_xlfn.XLOOKUP($A111,INDIRECT("_"&amp;_xlfn.XLOOKUP(AS$2,WatchbillMONTHLY!$A$54:$U$54,OFFSET(WatchbillMONTHLY!$A$54:$U$54,1,2))),INDIRECT("_"&amp;_xlfn.XLOOKUP(AS$2,WatchbillMONTHLY!$A$54:$U$54,OFFSET(WatchbillMONTHLY!$A$54:$U$54,1,2))))=$A111,_xlfn.XLOOKUP(AS$2,WatchbillMONTHLY!$A$54:$U$54,OFFSET(WatchbillMONTHLY!$A$54:$U$54,1,2)),FALSE),TRUE,FALSE)),
IF(_xlfn.XLOOKUP(AS$2,WatchbillMONTHLY!$A$71:$U$71,OFFSET(WatchbillMONTHLY!$A$71:$U$71,1,2))=IF(_xlfn.XLOOKUP($A111,INDIRECT("_"&amp;_xlfn.XLOOKUP(AS$2,WatchbillMONTHLY!$A$71:$U$71,OFFSET(WatchbillMONTHLY!$A$71:$U$71,1,2))),INDIRECT("_"&amp;_xlfn.XLOOKUP(AS$2,WatchbillMONTHLY!$A$71:$U$71,OFFSET(WatchbillMONTHLY!$A$71:$U$71,1,2))))=$A111,_xlfn.XLOOKUP(AS$2,WatchbillMONTHLY!$A$71:$U$71,OFFSET(WatchbillMONTHLY!$A$71:$U$71,1,2)),FALSE),TRUE,FALSE)),
IF(_xlfn.XLOOKUP(AS$2,WatchbillMONTHLY!$A$88:$U$88,OFFSET(WatchbillMONTHLY!$A$88:$U$88,1,2))=IF(_xlfn.XLOOKUP($A111,INDIRECT("_"&amp;_xlfn.XLOOKUP(AS$2,WatchbillMONTHLY!$A$88:$U$88,OFFSET(WatchbillMONTHLY!$A$88:$U$88,1,2))),INDIRECT("_"&amp;_xlfn.XLOOKUP(AS$2,WatchbillMONTHLY!$A$88:$U$88,OFFSET(WatchbillMONTHLY!$A$88:$U$88,1,2))))=$A111,_xlfn.XLOOKUP(AS$2,WatchbillMONTHLY!$A$88:$U$88,OFFSET(WatchbillMONTHLY!$A$88:$U$88,1,2)),FALSE),TRUE,FALSE)),
FALSE),FALSE)</f>
        <v>0</v>
      </c>
      <c r="AT111" s="209" t="b" cm="1">
        <f t="array" aca="1" ref="AT111" ca="1">IF(AND($A111 &gt; 0, M111 &gt; 0,AT$2&lt;MiscFormulas!$A$5+1),
_xlfn.IFNA(
_xlfn.IFNA(
_xlfn.IFNA(
_xlfn.IFNA(
_xlfn.IFNA(
_xlfn.IFNA(
IF(_xlfn.XLOOKUP(AT$2,WatchbillMONTHLY!$A$3:$U$3,OFFSET(WatchbillMONTHLY!$A$3:$U$3,1,2))=IF(_xlfn.XLOOKUP($A111,INDIRECT("_"&amp;_xlfn.XLOOKUP(AT$2,WatchbillMONTHLY!$A$3:$U$3,OFFSET(WatchbillMONTHLY!$A$3:$U$3,1,2))),INDIRECT("_"&amp;_xlfn.XLOOKUP(AT$2,WatchbillMONTHLY!$A$3:$U$3,OFFSET(WatchbillMONTHLY!$A$3:$U$3,1,2))))=$A111,_xlfn.XLOOKUP(AT$2,WatchbillMONTHLY!$A$3:$U$3,OFFSET(WatchbillMONTHLY!$A$3:$U$3,1,2)),FALSE),TRUE,FALSE),
IF(_xlfn.XLOOKUP(AT$2,WatchbillMONTHLY!$A$20:$U$20,OFFSET(WatchbillMONTHLY!$A$20:$U$20,1,2))=IF(_xlfn.XLOOKUP($A111,INDIRECT("_"&amp;_xlfn.XLOOKUP(AT$2,WatchbillMONTHLY!$A$20:$U$20,OFFSET(WatchbillMONTHLY!$A$20:$U$20,1,2))),INDIRECT("_"&amp;_xlfn.XLOOKUP(AT$2,WatchbillMONTHLY!$A$20:$U$20,OFFSET(WatchbillMONTHLY!$A$20:$U$20,1,2))))=$A111,_xlfn.XLOOKUP(AT$2,WatchbillMONTHLY!$A$20:$U$20,OFFSET(WatchbillMONTHLY!$A$20:$U$20,1,2)),FALSE),TRUE,FALSE)),
IF(_xlfn.XLOOKUP(AT$2,WatchbillMONTHLY!$A$37:$U$37,OFFSET(WatchbillMONTHLY!$A$37:$U$37,1,2))=IF(_xlfn.XLOOKUP($A111,INDIRECT("_"&amp;_xlfn.XLOOKUP(AT$2,WatchbillMONTHLY!$A$37:$U$37,OFFSET(WatchbillMONTHLY!$A$37:$U$37,1,2))),INDIRECT("_"&amp;_xlfn.XLOOKUP(AT$2,WatchbillMONTHLY!$A$37:$U$37,OFFSET(WatchbillMONTHLY!$A$37:$U$37,1,2))))=$A111,_xlfn.XLOOKUP(AT$2,WatchbillMONTHLY!$A$37:$U$37,OFFSET(WatchbillMONTHLY!$A$37:$U$37,1,2)),FALSE),TRUE,FALSE)),
IF(_xlfn.XLOOKUP(AT$2,WatchbillMONTHLY!$A$54:$U$54,OFFSET(WatchbillMONTHLY!$A$54:$U$54,1,2))=IF(_xlfn.XLOOKUP($A111,INDIRECT("_"&amp;_xlfn.XLOOKUP(AT$2,WatchbillMONTHLY!$A$54:$U$54,OFFSET(WatchbillMONTHLY!$A$54:$U$54,1,2))),INDIRECT("_"&amp;_xlfn.XLOOKUP(AT$2,WatchbillMONTHLY!$A$54:$U$54,OFFSET(WatchbillMONTHLY!$A$54:$U$54,1,2))))=$A111,_xlfn.XLOOKUP(AT$2,WatchbillMONTHLY!$A$54:$U$54,OFFSET(WatchbillMONTHLY!$A$54:$U$54,1,2)),FALSE),TRUE,FALSE)),
IF(_xlfn.XLOOKUP(AT$2,WatchbillMONTHLY!$A$71:$U$71,OFFSET(WatchbillMONTHLY!$A$71:$U$71,1,2))=IF(_xlfn.XLOOKUP($A111,INDIRECT("_"&amp;_xlfn.XLOOKUP(AT$2,WatchbillMONTHLY!$A$71:$U$71,OFFSET(WatchbillMONTHLY!$A$71:$U$71,1,2))),INDIRECT("_"&amp;_xlfn.XLOOKUP(AT$2,WatchbillMONTHLY!$A$71:$U$71,OFFSET(WatchbillMONTHLY!$A$71:$U$71,1,2))))=$A111,_xlfn.XLOOKUP(AT$2,WatchbillMONTHLY!$A$71:$U$71,OFFSET(WatchbillMONTHLY!$A$71:$U$71,1,2)),FALSE),TRUE,FALSE)),
IF(_xlfn.XLOOKUP(AT$2,WatchbillMONTHLY!$A$88:$U$88,OFFSET(WatchbillMONTHLY!$A$88:$U$88,1,2))=IF(_xlfn.XLOOKUP($A111,INDIRECT("_"&amp;_xlfn.XLOOKUP(AT$2,WatchbillMONTHLY!$A$88:$U$88,OFFSET(WatchbillMONTHLY!$A$88:$U$88,1,2))),INDIRECT("_"&amp;_xlfn.XLOOKUP(AT$2,WatchbillMONTHLY!$A$88:$U$88,OFFSET(WatchbillMONTHLY!$A$88:$U$88,1,2))))=$A111,_xlfn.XLOOKUP(AT$2,WatchbillMONTHLY!$A$88:$U$88,OFFSET(WatchbillMONTHLY!$A$88:$U$88,1,2)),FALSE),TRUE,FALSE)),
FALSE),FALSE)</f>
        <v>0</v>
      </c>
      <c r="AU111" s="209" t="b" cm="1">
        <f t="array" aca="1" ref="AU111" ca="1">IF(AND($A111 &gt; 0, N111 &gt; 0,AU$2&lt;MiscFormulas!$A$5+1),
_xlfn.IFNA(
_xlfn.IFNA(
_xlfn.IFNA(
_xlfn.IFNA(
_xlfn.IFNA(
_xlfn.IFNA(
IF(_xlfn.XLOOKUP(AU$2,WatchbillMONTHLY!$A$3:$U$3,OFFSET(WatchbillMONTHLY!$A$3:$U$3,1,2))=IF(_xlfn.XLOOKUP($A111,INDIRECT("_"&amp;_xlfn.XLOOKUP(AU$2,WatchbillMONTHLY!$A$3:$U$3,OFFSET(WatchbillMONTHLY!$A$3:$U$3,1,2))),INDIRECT("_"&amp;_xlfn.XLOOKUP(AU$2,WatchbillMONTHLY!$A$3:$U$3,OFFSET(WatchbillMONTHLY!$A$3:$U$3,1,2))))=$A111,_xlfn.XLOOKUP(AU$2,WatchbillMONTHLY!$A$3:$U$3,OFFSET(WatchbillMONTHLY!$A$3:$U$3,1,2)),FALSE),TRUE,FALSE),
IF(_xlfn.XLOOKUP(AU$2,WatchbillMONTHLY!$A$20:$U$20,OFFSET(WatchbillMONTHLY!$A$20:$U$20,1,2))=IF(_xlfn.XLOOKUP($A111,INDIRECT("_"&amp;_xlfn.XLOOKUP(AU$2,WatchbillMONTHLY!$A$20:$U$20,OFFSET(WatchbillMONTHLY!$A$20:$U$20,1,2))),INDIRECT("_"&amp;_xlfn.XLOOKUP(AU$2,WatchbillMONTHLY!$A$20:$U$20,OFFSET(WatchbillMONTHLY!$A$20:$U$20,1,2))))=$A111,_xlfn.XLOOKUP(AU$2,WatchbillMONTHLY!$A$20:$U$20,OFFSET(WatchbillMONTHLY!$A$20:$U$20,1,2)),FALSE),TRUE,FALSE)),
IF(_xlfn.XLOOKUP(AU$2,WatchbillMONTHLY!$A$37:$U$37,OFFSET(WatchbillMONTHLY!$A$37:$U$37,1,2))=IF(_xlfn.XLOOKUP($A111,INDIRECT("_"&amp;_xlfn.XLOOKUP(AU$2,WatchbillMONTHLY!$A$37:$U$37,OFFSET(WatchbillMONTHLY!$A$37:$U$37,1,2))),INDIRECT("_"&amp;_xlfn.XLOOKUP(AU$2,WatchbillMONTHLY!$A$37:$U$37,OFFSET(WatchbillMONTHLY!$A$37:$U$37,1,2))))=$A111,_xlfn.XLOOKUP(AU$2,WatchbillMONTHLY!$A$37:$U$37,OFFSET(WatchbillMONTHLY!$A$37:$U$37,1,2)),FALSE),TRUE,FALSE)),
IF(_xlfn.XLOOKUP(AU$2,WatchbillMONTHLY!$A$54:$U$54,OFFSET(WatchbillMONTHLY!$A$54:$U$54,1,2))=IF(_xlfn.XLOOKUP($A111,INDIRECT("_"&amp;_xlfn.XLOOKUP(AU$2,WatchbillMONTHLY!$A$54:$U$54,OFFSET(WatchbillMONTHLY!$A$54:$U$54,1,2))),INDIRECT("_"&amp;_xlfn.XLOOKUP(AU$2,WatchbillMONTHLY!$A$54:$U$54,OFFSET(WatchbillMONTHLY!$A$54:$U$54,1,2))))=$A111,_xlfn.XLOOKUP(AU$2,WatchbillMONTHLY!$A$54:$U$54,OFFSET(WatchbillMONTHLY!$A$54:$U$54,1,2)),FALSE),TRUE,FALSE)),
IF(_xlfn.XLOOKUP(AU$2,WatchbillMONTHLY!$A$71:$U$71,OFFSET(WatchbillMONTHLY!$A$71:$U$71,1,2))=IF(_xlfn.XLOOKUP($A111,INDIRECT("_"&amp;_xlfn.XLOOKUP(AU$2,WatchbillMONTHLY!$A$71:$U$71,OFFSET(WatchbillMONTHLY!$A$71:$U$71,1,2))),INDIRECT("_"&amp;_xlfn.XLOOKUP(AU$2,WatchbillMONTHLY!$A$71:$U$71,OFFSET(WatchbillMONTHLY!$A$71:$U$71,1,2))))=$A111,_xlfn.XLOOKUP(AU$2,WatchbillMONTHLY!$A$71:$U$71,OFFSET(WatchbillMONTHLY!$A$71:$U$71,1,2)),FALSE),TRUE,FALSE)),
IF(_xlfn.XLOOKUP(AU$2,WatchbillMONTHLY!$A$88:$U$88,OFFSET(WatchbillMONTHLY!$A$88:$U$88,1,2))=IF(_xlfn.XLOOKUP($A111,INDIRECT("_"&amp;_xlfn.XLOOKUP(AU$2,WatchbillMONTHLY!$A$88:$U$88,OFFSET(WatchbillMONTHLY!$A$88:$U$88,1,2))),INDIRECT("_"&amp;_xlfn.XLOOKUP(AU$2,WatchbillMONTHLY!$A$88:$U$88,OFFSET(WatchbillMONTHLY!$A$88:$U$88,1,2))))=$A111,_xlfn.XLOOKUP(AU$2,WatchbillMONTHLY!$A$88:$U$88,OFFSET(WatchbillMONTHLY!$A$88:$U$88,1,2)),FALSE),TRUE,FALSE)),
FALSE),FALSE)</f>
        <v>0</v>
      </c>
      <c r="AV111" s="209" t="b" cm="1">
        <f t="array" aca="1" ref="AV111" ca="1">IF(AND($A111 &gt; 0, O111 &gt; 0,AV$2&lt;MiscFormulas!$A$5+1),
_xlfn.IFNA(
_xlfn.IFNA(
_xlfn.IFNA(
_xlfn.IFNA(
_xlfn.IFNA(
_xlfn.IFNA(
IF(_xlfn.XLOOKUP(AV$2,WatchbillMONTHLY!$A$3:$U$3,OFFSET(WatchbillMONTHLY!$A$3:$U$3,1,2))=IF(_xlfn.XLOOKUP($A111,INDIRECT("_"&amp;_xlfn.XLOOKUP(AV$2,WatchbillMONTHLY!$A$3:$U$3,OFFSET(WatchbillMONTHLY!$A$3:$U$3,1,2))),INDIRECT("_"&amp;_xlfn.XLOOKUP(AV$2,WatchbillMONTHLY!$A$3:$U$3,OFFSET(WatchbillMONTHLY!$A$3:$U$3,1,2))))=$A111,_xlfn.XLOOKUP(AV$2,WatchbillMONTHLY!$A$3:$U$3,OFFSET(WatchbillMONTHLY!$A$3:$U$3,1,2)),FALSE),TRUE,FALSE),
IF(_xlfn.XLOOKUP(AV$2,WatchbillMONTHLY!$A$20:$U$20,OFFSET(WatchbillMONTHLY!$A$20:$U$20,1,2))=IF(_xlfn.XLOOKUP($A111,INDIRECT("_"&amp;_xlfn.XLOOKUP(AV$2,WatchbillMONTHLY!$A$20:$U$20,OFFSET(WatchbillMONTHLY!$A$20:$U$20,1,2))),INDIRECT("_"&amp;_xlfn.XLOOKUP(AV$2,WatchbillMONTHLY!$A$20:$U$20,OFFSET(WatchbillMONTHLY!$A$20:$U$20,1,2))))=$A111,_xlfn.XLOOKUP(AV$2,WatchbillMONTHLY!$A$20:$U$20,OFFSET(WatchbillMONTHLY!$A$20:$U$20,1,2)),FALSE),TRUE,FALSE)),
IF(_xlfn.XLOOKUP(AV$2,WatchbillMONTHLY!$A$37:$U$37,OFFSET(WatchbillMONTHLY!$A$37:$U$37,1,2))=IF(_xlfn.XLOOKUP($A111,INDIRECT("_"&amp;_xlfn.XLOOKUP(AV$2,WatchbillMONTHLY!$A$37:$U$37,OFFSET(WatchbillMONTHLY!$A$37:$U$37,1,2))),INDIRECT("_"&amp;_xlfn.XLOOKUP(AV$2,WatchbillMONTHLY!$A$37:$U$37,OFFSET(WatchbillMONTHLY!$A$37:$U$37,1,2))))=$A111,_xlfn.XLOOKUP(AV$2,WatchbillMONTHLY!$A$37:$U$37,OFFSET(WatchbillMONTHLY!$A$37:$U$37,1,2)),FALSE),TRUE,FALSE)),
IF(_xlfn.XLOOKUP(AV$2,WatchbillMONTHLY!$A$54:$U$54,OFFSET(WatchbillMONTHLY!$A$54:$U$54,1,2))=IF(_xlfn.XLOOKUP($A111,INDIRECT("_"&amp;_xlfn.XLOOKUP(AV$2,WatchbillMONTHLY!$A$54:$U$54,OFFSET(WatchbillMONTHLY!$A$54:$U$54,1,2))),INDIRECT("_"&amp;_xlfn.XLOOKUP(AV$2,WatchbillMONTHLY!$A$54:$U$54,OFFSET(WatchbillMONTHLY!$A$54:$U$54,1,2))))=$A111,_xlfn.XLOOKUP(AV$2,WatchbillMONTHLY!$A$54:$U$54,OFFSET(WatchbillMONTHLY!$A$54:$U$54,1,2)),FALSE),TRUE,FALSE)),
IF(_xlfn.XLOOKUP(AV$2,WatchbillMONTHLY!$A$71:$U$71,OFFSET(WatchbillMONTHLY!$A$71:$U$71,1,2))=IF(_xlfn.XLOOKUP($A111,INDIRECT("_"&amp;_xlfn.XLOOKUP(AV$2,WatchbillMONTHLY!$A$71:$U$71,OFFSET(WatchbillMONTHLY!$A$71:$U$71,1,2))),INDIRECT("_"&amp;_xlfn.XLOOKUP(AV$2,WatchbillMONTHLY!$A$71:$U$71,OFFSET(WatchbillMONTHLY!$A$71:$U$71,1,2))))=$A111,_xlfn.XLOOKUP(AV$2,WatchbillMONTHLY!$A$71:$U$71,OFFSET(WatchbillMONTHLY!$A$71:$U$71,1,2)),FALSE),TRUE,FALSE)),
IF(_xlfn.XLOOKUP(AV$2,WatchbillMONTHLY!$A$88:$U$88,OFFSET(WatchbillMONTHLY!$A$88:$U$88,1,2))=IF(_xlfn.XLOOKUP($A111,INDIRECT("_"&amp;_xlfn.XLOOKUP(AV$2,WatchbillMONTHLY!$A$88:$U$88,OFFSET(WatchbillMONTHLY!$A$88:$U$88,1,2))),INDIRECT("_"&amp;_xlfn.XLOOKUP(AV$2,WatchbillMONTHLY!$A$88:$U$88,OFFSET(WatchbillMONTHLY!$A$88:$U$88,1,2))))=$A111,_xlfn.XLOOKUP(AV$2,WatchbillMONTHLY!$A$88:$U$88,OFFSET(WatchbillMONTHLY!$A$88:$U$88,1,2)),FALSE),TRUE,FALSE)),
FALSE),FALSE)</f>
        <v>0</v>
      </c>
      <c r="AW111" s="209" t="b" cm="1">
        <f t="array" aca="1" ref="AW111" ca="1">IF(AND($A111 &gt; 0, P111 &gt; 0,AW$2&lt;MiscFormulas!$A$5+1),
_xlfn.IFNA(
_xlfn.IFNA(
_xlfn.IFNA(
_xlfn.IFNA(
_xlfn.IFNA(
_xlfn.IFNA(
IF(_xlfn.XLOOKUP(AW$2,WatchbillMONTHLY!$A$3:$U$3,OFFSET(WatchbillMONTHLY!$A$3:$U$3,1,2))=IF(_xlfn.XLOOKUP($A111,INDIRECT("_"&amp;_xlfn.XLOOKUP(AW$2,WatchbillMONTHLY!$A$3:$U$3,OFFSET(WatchbillMONTHLY!$A$3:$U$3,1,2))),INDIRECT("_"&amp;_xlfn.XLOOKUP(AW$2,WatchbillMONTHLY!$A$3:$U$3,OFFSET(WatchbillMONTHLY!$A$3:$U$3,1,2))))=$A111,_xlfn.XLOOKUP(AW$2,WatchbillMONTHLY!$A$3:$U$3,OFFSET(WatchbillMONTHLY!$A$3:$U$3,1,2)),FALSE),TRUE,FALSE),
IF(_xlfn.XLOOKUP(AW$2,WatchbillMONTHLY!$A$20:$U$20,OFFSET(WatchbillMONTHLY!$A$20:$U$20,1,2))=IF(_xlfn.XLOOKUP($A111,INDIRECT("_"&amp;_xlfn.XLOOKUP(AW$2,WatchbillMONTHLY!$A$20:$U$20,OFFSET(WatchbillMONTHLY!$A$20:$U$20,1,2))),INDIRECT("_"&amp;_xlfn.XLOOKUP(AW$2,WatchbillMONTHLY!$A$20:$U$20,OFFSET(WatchbillMONTHLY!$A$20:$U$20,1,2))))=$A111,_xlfn.XLOOKUP(AW$2,WatchbillMONTHLY!$A$20:$U$20,OFFSET(WatchbillMONTHLY!$A$20:$U$20,1,2)),FALSE),TRUE,FALSE)),
IF(_xlfn.XLOOKUP(AW$2,WatchbillMONTHLY!$A$37:$U$37,OFFSET(WatchbillMONTHLY!$A$37:$U$37,1,2))=IF(_xlfn.XLOOKUP($A111,INDIRECT("_"&amp;_xlfn.XLOOKUP(AW$2,WatchbillMONTHLY!$A$37:$U$37,OFFSET(WatchbillMONTHLY!$A$37:$U$37,1,2))),INDIRECT("_"&amp;_xlfn.XLOOKUP(AW$2,WatchbillMONTHLY!$A$37:$U$37,OFFSET(WatchbillMONTHLY!$A$37:$U$37,1,2))))=$A111,_xlfn.XLOOKUP(AW$2,WatchbillMONTHLY!$A$37:$U$37,OFFSET(WatchbillMONTHLY!$A$37:$U$37,1,2)),FALSE),TRUE,FALSE)),
IF(_xlfn.XLOOKUP(AW$2,WatchbillMONTHLY!$A$54:$U$54,OFFSET(WatchbillMONTHLY!$A$54:$U$54,1,2))=IF(_xlfn.XLOOKUP($A111,INDIRECT("_"&amp;_xlfn.XLOOKUP(AW$2,WatchbillMONTHLY!$A$54:$U$54,OFFSET(WatchbillMONTHLY!$A$54:$U$54,1,2))),INDIRECT("_"&amp;_xlfn.XLOOKUP(AW$2,WatchbillMONTHLY!$A$54:$U$54,OFFSET(WatchbillMONTHLY!$A$54:$U$54,1,2))))=$A111,_xlfn.XLOOKUP(AW$2,WatchbillMONTHLY!$A$54:$U$54,OFFSET(WatchbillMONTHLY!$A$54:$U$54,1,2)),FALSE),TRUE,FALSE)),
IF(_xlfn.XLOOKUP(AW$2,WatchbillMONTHLY!$A$71:$U$71,OFFSET(WatchbillMONTHLY!$A$71:$U$71,1,2))=IF(_xlfn.XLOOKUP($A111,INDIRECT("_"&amp;_xlfn.XLOOKUP(AW$2,WatchbillMONTHLY!$A$71:$U$71,OFFSET(WatchbillMONTHLY!$A$71:$U$71,1,2))),INDIRECT("_"&amp;_xlfn.XLOOKUP(AW$2,WatchbillMONTHLY!$A$71:$U$71,OFFSET(WatchbillMONTHLY!$A$71:$U$71,1,2))))=$A111,_xlfn.XLOOKUP(AW$2,WatchbillMONTHLY!$A$71:$U$71,OFFSET(WatchbillMONTHLY!$A$71:$U$71,1,2)),FALSE),TRUE,FALSE)),
IF(_xlfn.XLOOKUP(AW$2,WatchbillMONTHLY!$A$88:$U$88,OFFSET(WatchbillMONTHLY!$A$88:$U$88,1,2))=IF(_xlfn.XLOOKUP($A111,INDIRECT("_"&amp;_xlfn.XLOOKUP(AW$2,WatchbillMONTHLY!$A$88:$U$88,OFFSET(WatchbillMONTHLY!$A$88:$U$88,1,2))),INDIRECT("_"&amp;_xlfn.XLOOKUP(AW$2,WatchbillMONTHLY!$A$88:$U$88,OFFSET(WatchbillMONTHLY!$A$88:$U$88,1,2))))=$A111,_xlfn.XLOOKUP(AW$2,WatchbillMONTHLY!$A$88:$U$88,OFFSET(WatchbillMONTHLY!$A$88:$U$88,1,2)),FALSE),TRUE,FALSE)),
FALSE),FALSE)</f>
        <v>0</v>
      </c>
      <c r="AX111" s="209" t="b" cm="1">
        <f t="array" aca="1" ref="AX111" ca="1">IF(AND($A111 &gt; 0, Q111 &gt; 0,AX$2&lt;MiscFormulas!$A$5+1),
_xlfn.IFNA(
_xlfn.IFNA(
_xlfn.IFNA(
_xlfn.IFNA(
_xlfn.IFNA(
_xlfn.IFNA(
IF(_xlfn.XLOOKUP(AX$2,WatchbillMONTHLY!$A$3:$U$3,OFFSET(WatchbillMONTHLY!$A$3:$U$3,1,2))=IF(_xlfn.XLOOKUP($A111,INDIRECT("_"&amp;_xlfn.XLOOKUP(AX$2,WatchbillMONTHLY!$A$3:$U$3,OFFSET(WatchbillMONTHLY!$A$3:$U$3,1,2))),INDIRECT("_"&amp;_xlfn.XLOOKUP(AX$2,WatchbillMONTHLY!$A$3:$U$3,OFFSET(WatchbillMONTHLY!$A$3:$U$3,1,2))))=$A111,_xlfn.XLOOKUP(AX$2,WatchbillMONTHLY!$A$3:$U$3,OFFSET(WatchbillMONTHLY!$A$3:$U$3,1,2)),FALSE),TRUE,FALSE),
IF(_xlfn.XLOOKUP(AX$2,WatchbillMONTHLY!$A$20:$U$20,OFFSET(WatchbillMONTHLY!$A$20:$U$20,1,2))=IF(_xlfn.XLOOKUP($A111,INDIRECT("_"&amp;_xlfn.XLOOKUP(AX$2,WatchbillMONTHLY!$A$20:$U$20,OFFSET(WatchbillMONTHLY!$A$20:$U$20,1,2))),INDIRECT("_"&amp;_xlfn.XLOOKUP(AX$2,WatchbillMONTHLY!$A$20:$U$20,OFFSET(WatchbillMONTHLY!$A$20:$U$20,1,2))))=$A111,_xlfn.XLOOKUP(AX$2,WatchbillMONTHLY!$A$20:$U$20,OFFSET(WatchbillMONTHLY!$A$20:$U$20,1,2)),FALSE),TRUE,FALSE)),
IF(_xlfn.XLOOKUP(AX$2,WatchbillMONTHLY!$A$37:$U$37,OFFSET(WatchbillMONTHLY!$A$37:$U$37,1,2))=IF(_xlfn.XLOOKUP($A111,INDIRECT("_"&amp;_xlfn.XLOOKUP(AX$2,WatchbillMONTHLY!$A$37:$U$37,OFFSET(WatchbillMONTHLY!$A$37:$U$37,1,2))),INDIRECT("_"&amp;_xlfn.XLOOKUP(AX$2,WatchbillMONTHLY!$A$37:$U$37,OFFSET(WatchbillMONTHLY!$A$37:$U$37,1,2))))=$A111,_xlfn.XLOOKUP(AX$2,WatchbillMONTHLY!$A$37:$U$37,OFFSET(WatchbillMONTHLY!$A$37:$U$37,1,2)),FALSE),TRUE,FALSE)),
IF(_xlfn.XLOOKUP(AX$2,WatchbillMONTHLY!$A$54:$U$54,OFFSET(WatchbillMONTHLY!$A$54:$U$54,1,2))=IF(_xlfn.XLOOKUP($A111,INDIRECT("_"&amp;_xlfn.XLOOKUP(AX$2,WatchbillMONTHLY!$A$54:$U$54,OFFSET(WatchbillMONTHLY!$A$54:$U$54,1,2))),INDIRECT("_"&amp;_xlfn.XLOOKUP(AX$2,WatchbillMONTHLY!$A$54:$U$54,OFFSET(WatchbillMONTHLY!$A$54:$U$54,1,2))))=$A111,_xlfn.XLOOKUP(AX$2,WatchbillMONTHLY!$A$54:$U$54,OFFSET(WatchbillMONTHLY!$A$54:$U$54,1,2)),FALSE),TRUE,FALSE)),
IF(_xlfn.XLOOKUP(AX$2,WatchbillMONTHLY!$A$71:$U$71,OFFSET(WatchbillMONTHLY!$A$71:$U$71,1,2))=IF(_xlfn.XLOOKUP($A111,INDIRECT("_"&amp;_xlfn.XLOOKUP(AX$2,WatchbillMONTHLY!$A$71:$U$71,OFFSET(WatchbillMONTHLY!$A$71:$U$71,1,2))),INDIRECT("_"&amp;_xlfn.XLOOKUP(AX$2,WatchbillMONTHLY!$A$71:$U$71,OFFSET(WatchbillMONTHLY!$A$71:$U$71,1,2))))=$A111,_xlfn.XLOOKUP(AX$2,WatchbillMONTHLY!$A$71:$U$71,OFFSET(WatchbillMONTHLY!$A$71:$U$71,1,2)),FALSE),TRUE,FALSE)),
IF(_xlfn.XLOOKUP(AX$2,WatchbillMONTHLY!$A$88:$U$88,OFFSET(WatchbillMONTHLY!$A$88:$U$88,1,2))=IF(_xlfn.XLOOKUP($A111,INDIRECT("_"&amp;_xlfn.XLOOKUP(AX$2,WatchbillMONTHLY!$A$88:$U$88,OFFSET(WatchbillMONTHLY!$A$88:$U$88,1,2))),INDIRECT("_"&amp;_xlfn.XLOOKUP(AX$2,WatchbillMONTHLY!$A$88:$U$88,OFFSET(WatchbillMONTHLY!$A$88:$U$88,1,2))))=$A111,_xlfn.XLOOKUP(AX$2,WatchbillMONTHLY!$A$88:$U$88,OFFSET(WatchbillMONTHLY!$A$88:$U$88,1,2)),FALSE),TRUE,FALSE)),
FALSE),FALSE)</f>
        <v>0</v>
      </c>
      <c r="AY111" s="209" t="b" cm="1">
        <f t="array" aca="1" ref="AY111" ca="1">IF(AND($A111 &gt; 0, R111 &gt; 0,AY$2&lt;MiscFormulas!$A$5+1),
_xlfn.IFNA(
_xlfn.IFNA(
_xlfn.IFNA(
_xlfn.IFNA(
_xlfn.IFNA(
_xlfn.IFNA(
IF(_xlfn.XLOOKUP(AY$2,WatchbillMONTHLY!$A$3:$U$3,OFFSET(WatchbillMONTHLY!$A$3:$U$3,1,2))=IF(_xlfn.XLOOKUP($A111,INDIRECT("_"&amp;_xlfn.XLOOKUP(AY$2,WatchbillMONTHLY!$A$3:$U$3,OFFSET(WatchbillMONTHLY!$A$3:$U$3,1,2))),INDIRECT("_"&amp;_xlfn.XLOOKUP(AY$2,WatchbillMONTHLY!$A$3:$U$3,OFFSET(WatchbillMONTHLY!$A$3:$U$3,1,2))))=$A111,_xlfn.XLOOKUP(AY$2,WatchbillMONTHLY!$A$3:$U$3,OFFSET(WatchbillMONTHLY!$A$3:$U$3,1,2)),FALSE),TRUE,FALSE),
IF(_xlfn.XLOOKUP(AY$2,WatchbillMONTHLY!$A$20:$U$20,OFFSET(WatchbillMONTHLY!$A$20:$U$20,1,2))=IF(_xlfn.XLOOKUP($A111,INDIRECT("_"&amp;_xlfn.XLOOKUP(AY$2,WatchbillMONTHLY!$A$20:$U$20,OFFSET(WatchbillMONTHLY!$A$20:$U$20,1,2))),INDIRECT("_"&amp;_xlfn.XLOOKUP(AY$2,WatchbillMONTHLY!$A$20:$U$20,OFFSET(WatchbillMONTHLY!$A$20:$U$20,1,2))))=$A111,_xlfn.XLOOKUP(AY$2,WatchbillMONTHLY!$A$20:$U$20,OFFSET(WatchbillMONTHLY!$A$20:$U$20,1,2)),FALSE),TRUE,FALSE)),
IF(_xlfn.XLOOKUP(AY$2,WatchbillMONTHLY!$A$37:$U$37,OFFSET(WatchbillMONTHLY!$A$37:$U$37,1,2))=IF(_xlfn.XLOOKUP($A111,INDIRECT("_"&amp;_xlfn.XLOOKUP(AY$2,WatchbillMONTHLY!$A$37:$U$37,OFFSET(WatchbillMONTHLY!$A$37:$U$37,1,2))),INDIRECT("_"&amp;_xlfn.XLOOKUP(AY$2,WatchbillMONTHLY!$A$37:$U$37,OFFSET(WatchbillMONTHLY!$A$37:$U$37,1,2))))=$A111,_xlfn.XLOOKUP(AY$2,WatchbillMONTHLY!$A$37:$U$37,OFFSET(WatchbillMONTHLY!$A$37:$U$37,1,2)),FALSE),TRUE,FALSE)),
IF(_xlfn.XLOOKUP(AY$2,WatchbillMONTHLY!$A$54:$U$54,OFFSET(WatchbillMONTHLY!$A$54:$U$54,1,2))=IF(_xlfn.XLOOKUP($A111,INDIRECT("_"&amp;_xlfn.XLOOKUP(AY$2,WatchbillMONTHLY!$A$54:$U$54,OFFSET(WatchbillMONTHLY!$A$54:$U$54,1,2))),INDIRECT("_"&amp;_xlfn.XLOOKUP(AY$2,WatchbillMONTHLY!$A$54:$U$54,OFFSET(WatchbillMONTHLY!$A$54:$U$54,1,2))))=$A111,_xlfn.XLOOKUP(AY$2,WatchbillMONTHLY!$A$54:$U$54,OFFSET(WatchbillMONTHLY!$A$54:$U$54,1,2)),FALSE),TRUE,FALSE)),
IF(_xlfn.XLOOKUP(AY$2,WatchbillMONTHLY!$A$71:$U$71,OFFSET(WatchbillMONTHLY!$A$71:$U$71,1,2))=IF(_xlfn.XLOOKUP($A111,INDIRECT("_"&amp;_xlfn.XLOOKUP(AY$2,WatchbillMONTHLY!$A$71:$U$71,OFFSET(WatchbillMONTHLY!$A$71:$U$71,1,2))),INDIRECT("_"&amp;_xlfn.XLOOKUP(AY$2,WatchbillMONTHLY!$A$71:$U$71,OFFSET(WatchbillMONTHLY!$A$71:$U$71,1,2))))=$A111,_xlfn.XLOOKUP(AY$2,WatchbillMONTHLY!$A$71:$U$71,OFFSET(WatchbillMONTHLY!$A$71:$U$71,1,2)),FALSE),TRUE,FALSE)),
IF(_xlfn.XLOOKUP(AY$2,WatchbillMONTHLY!$A$88:$U$88,OFFSET(WatchbillMONTHLY!$A$88:$U$88,1,2))=IF(_xlfn.XLOOKUP($A111,INDIRECT("_"&amp;_xlfn.XLOOKUP(AY$2,WatchbillMONTHLY!$A$88:$U$88,OFFSET(WatchbillMONTHLY!$A$88:$U$88,1,2))),INDIRECT("_"&amp;_xlfn.XLOOKUP(AY$2,WatchbillMONTHLY!$A$88:$U$88,OFFSET(WatchbillMONTHLY!$A$88:$U$88,1,2))))=$A111,_xlfn.XLOOKUP(AY$2,WatchbillMONTHLY!$A$88:$U$88,OFFSET(WatchbillMONTHLY!$A$88:$U$88,1,2)),FALSE),TRUE,FALSE)),
FALSE),FALSE)</f>
        <v>0</v>
      </c>
      <c r="AZ111" s="209" t="b" cm="1">
        <f t="array" aca="1" ref="AZ111" ca="1">IF(AND($A111 &gt; 0, S111 &gt; 0,AZ$2&lt;MiscFormulas!$A$5+1),
_xlfn.IFNA(
_xlfn.IFNA(
_xlfn.IFNA(
_xlfn.IFNA(
_xlfn.IFNA(
_xlfn.IFNA(
IF(_xlfn.XLOOKUP(AZ$2,WatchbillMONTHLY!$A$3:$U$3,OFFSET(WatchbillMONTHLY!$A$3:$U$3,1,2))=IF(_xlfn.XLOOKUP($A111,INDIRECT("_"&amp;_xlfn.XLOOKUP(AZ$2,WatchbillMONTHLY!$A$3:$U$3,OFFSET(WatchbillMONTHLY!$A$3:$U$3,1,2))),INDIRECT("_"&amp;_xlfn.XLOOKUP(AZ$2,WatchbillMONTHLY!$A$3:$U$3,OFFSET(WatchbillMONTHLY!$A$3:$U$3,1,2))))=$A111,_xlfn.XLOOKUP(AZ$2,WatchbillMONTHLY!$A$3:$U$3,OFFSET(WatchbillMONTHLY!$A$3:$U$3,1,2)),FALSE),TRUE,FALSE),
IF(_xlfn.XLOOKUP(AZ$2,WatchbillMONTHLY!$A$20:$U$20,OFFSET(WatchbillMONTHLY!$A$20:$U$20,1,2))=IF(_xlfn.XLOOKUP($A111,INDIRECT("_"&amp;_xlfn.XLOOKUP(AZ$2,WatchbillMONTHLY!$A$20:$U$20,OFFSET(WatchbillMONTHLY!$A$20:$U$20,1,2))),INDIRECT("_"&amp;_xlfn.XLOOKUP(AZ$2,WatchbillMONTHLY!$A$20:$U$20,OFFSET(WatchbillMONTHLY!$A$20:$U$20,1,2))))=$A111,_xlfn.XLOOKUP(AZ$2,WatchbillMONTHLY!$A$20:$U$20,OFFSET(WatchbillMONTHLY!$A$20:$U$20,1,2)),FALSE),TRUE,FALSE)),
IF(_xlfn.XLOOKUP(AZ$2,WatchbillMONTHLY!$A$37:$U$37,OFFSET(WatchbillMONTHLY!$A$37:$U$37,1,2))=IF(_xlfn.XLOOKUP($A111,INDIRECT("_"&amp;_xlfn.XLOOKUP(AZ$2,WatchbillMONTHLY!$A$37:$U$37,OFFSET(WatchbillMONTHLY!$A$37:$U$37,1,2))),INDIRECT("_"&amp;_xlfn.XLOOKUP(AZ$2,WatchbillMONTHLY!$A$37:$U$37,OFFSET(WatchbillMONTHLY!$A$37:$U$37,1,2))))=$A111,_xlfn.XLOOKUP(AZ$2,WatchbillMONTHLY!$A$37:$U$37,OFFSET(WatchbillMONTHLY!$A$37:$U$37,1,2)),FALSE),TRUE,FALSE)),
IF(_xlfn.XLOOKUP(AZ$2,WatchbillMONTHLY!$A$54:$U$54,OFFSET(WatchbillMONTHLY!$A$54:$U$54,1,2))=IF(_xlfn.XLOOKUP($A111,INDIRECT("_"&amp;_xlfn.XLOOKUP(AZ$2,WatchbillMONTHLY!$A$54:$U$54,OFFSET(WatchbillMONTHLY!$A$54:$U$54,1,2))),INDIRECT("_"&amp;_xlfn.XLOOKUP(AZ$2,WatchbillMONTHLY!$A$54:$U$54,OFFSET(WatchbillMONTHLY!$A$54:$U$54,1,2))))=$A111,_xlfn.XLOOKUP(AZ$2,WatchbillMONTHLY!$A$54:$U$54,OFFSET(WatchbillMONTHLY!$A$54:$U$54,1,2)),FALSE),TRUE,FALSE)),
IF(_xlfn.XLOOKUP(AZ$2,WatchbillMONTHLY!$A$71:$U$71,OFFSET(WatchbillMONTHLY!$A$71:$U$71,1,2))=IF(_xlfn.XLOOKUP($A111,INDIRECT("_"&amp;_xlfn.XLOOKUP(AZ$2,WatchbillMONTHLY!$A$71:$U$71,OFFSET(WatchbillMONTHLY!$A$71:$U$71,1,2))),INDIRECT("_"&amp;_xlfn.XLOOKUP(AZ$2,WatchbillMONTHLY!$A$71:$U$71,OFFSET(WatchbillMONTHLY!$A$71:$U$71,1,2))))=$A111,_xlfn.XLOOKUP(AZ$2,WatchbillMONTHLY!$A$71:$U$71,OFFSET(WatchbillMONTHLY!$A$71:$U$71,1,2)),FALSE),TRUE,FALSE)),
IF(_xlfn.XLOOKUP(AZ$2,WatchbillMONTHLY!$A$88:$U$88,OFFSET(WatchbillMONTHLY!$A$88:$U$88,1,2))=IF(_xlfn.XLOOKUP($A111,INDIRECT("_"&amp;_xlfn.XLOOKUP(AZ$2,WatchbillMONTHLY!$A$88:$U$88,OFFSET(WatchbillMONTHLY!$A$88:$U$88,1,2))),INDIRECT("_"&amp;_xlfn.XLOOKUP(AZ$2,WatchbillMONTHLY!$A$88:$U$88,OFFSET(WatchbillMONTHLY!$A$88:$U$88,1,2))))=$A111,_xlfn.XLOOKUP(AZ$2,WatchbillMONTHLY!$A$88:$U$88,OFFSET(WatchbillMONTHLY!$A$88:$U$88,1,2)),FALSE),TRUE,FALSE)),
FALSE),FALSE)</f>
        <v>0</v>
      </c>
      <c r="BA111" s="209" t="b" cm="1">
        <f t="array" aca="1" ref="BA111" ca="1">IF(AND($A111 &gt; 0, T111 &gt; 0,BA$2&lt;MiscFormulas!$A$5+1),
_xlfn.IFNA(
_xlfn.IFNA(
_xlfn.IFNA(
_xlfn.IFNA(
_xlfn.IFNA(
_xlfn.IFNA(
IF(_xlfn.XLOOKUP(BA$2,WatchbillMONTHLY!$A$3:$U$3,OFFSET(WatchbillMONTHLY!$A$3:$U$3,1,2))=IF(_xlfn.XLOOKUP($A111,INDIRECT("_"&amp;_xlfn.XLOOKUP(BA$2,WatchbillMONTHLY!$A$3:$U$3,OFFSET(WatchbillMONTHLY!$A$3:$U$3,1,2))),INDIRECT("_"&amp;_xlfn.XLOOKUP(BA$2,WatchbillMONTHLY!$A$3:$U$3,OFFSET(WatchbillMONTHLY!$A$3:$U$3,1,2))))=$A111,_xlfn.XLOOKUP(BA$2,WatchbillMONTHLY!$A$3:$U$3,OFFSET(WatchbillMONTHLY!$A$3:$U$3,1,2)),FALSE),TRUE,FALSE),
IF(_xlfn.XLOOKUP(BA$2,WatchbillMONTHLY!$A$20:$U$20,OFFSET(WatchbillMONTHLY!$A$20:$U$20,1,2))=IF(_xlfn.XLOOKUP($A111,INDIRECT("_"&amp;_xlfn.XLOOKUP(BA$2,WatchbillMONTHLY!$A$20:$U$20,OFFSET(WatchbillMONTHLY!$A$20:$U$20,1,2))),INDIRECT("_"&amp;_xlfn.XLOOKUP(BA$2,WatchbillMONTHLY!$A$20:$U$20,OFFSET(WatchbillMONTHLY!$A$20:$U$20,1,2))))=$A111,_xlfn.XLOOKUP(BA$2,WatchbillMONTHLY!$A$20:$U$20,OFFSET(WatchbillMONTHLY!$A$20:$U$20,1,2)),FALSE),TRUE,FALSE)),
IF(_xlfn.XLOOKUP(BA$2,WatchbillMONTHLY!$A$37:$U$37,OFFSET(WatchbillMONTHLY!$A$37:$U$37,1,2))=IF(_xlfn.XLOOKUP($A111,INDIRECT("_"&amp;_xlfn.XLOOKUP(BA$2,WatchbillMONTHLY!$A$37:$U$37,OFFSET(WatchbillMONTHLY!$A$37:$U$37,1,2))),INDIRECT("_"&amp;_xlfn.XLOOKUP(BA$2,WatchbillMONTHLY!$A$37:$U$37,OFFSET(WatchbillMONTHLY!$A$37:$U$37,1,2))))=$A111,_xlfn.XLOOKUP(BA$2,WatchbillMONTHLY!$A$37:$U$37,OFFSET(WatchbillMONTHLY!$A$37:$U$37,1,2)),FALSE),TRUE,FALSE)),
IF(_xlfn.XLOOKUP(BA$2,WatchbillMONTHLY!$A$54:$U$54,OFFSET(WatchbillMONTHLY!$A$54:$U$54,1,2))=IF(_xlfn.XLOOKUP($A111,INDIRECT("_"&amp;_xlfn.XLOOKUP(BA$2,WatchbillMONTHLY!$A$54:$U$54,OFFSET(WatchbillMONTHLY!$A$54:$U$54,1,2))),INDIRECT("_"&amp;_xlfn.XLOOKUP(BA$2,WatchbillMONTHLY!$A$54:$U$54,OFFSET(WatchbillMONTHLY!$A$54:$U$54,1,2))))=$A111,_xlfn.XLOOKUP(BA$2,WatchbillMONTHLY!$A$54:$U$54,OFFSET(WatchbillMONTHLY!$A$54:$U$54,1,2)),FALSE),TRUE,FALSE)),
IF(_xlfn.XLOOKUP(BA$2,WatchbillMONTHLY!$A$71:$U$71,OFFSET(WatchbillMONTHLY!$A$71:$U$71,1,2))=IF(_xlfn.XLOOKUP($A111,INDIRECT("_"&amp;_xlfn.XLOOKUP(BA$2,WatchbillMONTHLY!$A$71:$U$71,OFFSET(WatchbillMONTHLY!$A$71:$U$71,1,2))),INDIRECT("_"&amp;_xlfn.XLOOKUP(BA$2,WatchbillMONTHLY!$A$71:$U$71,OFFSET(WatchbillMONTHLY!$A$71:$U$71,1,2))))=$A111,_xlfn.XLOOKUP(BA$2,WatchbillMONTHLY!$A$71:$U$71,OFFSET(WatchbillMONTHLY!$A$71:$U$71,1,2)),FALSE),TRUE,FALSE)),
IF(_xlfn.XLOOKUP(BA$2,WatchbillMONTHLY!$A$88:$U$88,OFFSET(WatchbillMONTHLY!$A$88:$U$88,1,2))=IF(_xlfn.XLOOKUP($A111,INDIRECT("_"&amp;_xlfn.XLOOKUP(BA$2,WatchbillMONTHLY!$A$88:$U$88,OFFSET(WatchbillMONTHLY!$A$88:$U$88,1,2))),INDIRECT("_"&amp;_xlfn.XLOOKUP(BA$2,WatchbillMONTHLY!$A$88:$U$88,OFFSET(WatchbillMONTHLY!$A$88:$U$88,1,2))))=$A111,_xlfn.XLOOKUP(BA$2,WatchbillMONTHLY!$A$88:$U$88,OFFSET(WatchbillMONTHLY!$A$88:$U$88,1,2)),FALSE),TRUE,FALSE)),
FALSE),FALSE)</f>
        <v>0</v>
      </c>
      <c r="BB111" s="209" t="b" cm="1">
        <f t="array" aca="1" ref="BB111" ca="1">IF(AND($A111 &gt; 0, U111 &gt; 0,BB$2&lt;MiscFormulas!$A$5+1),
_xlfn.IFNA(
_xlfn.IFNA(
_xlfn.IFNA(
_xlfn.IFNA(
_xlfn.IFNA(
_xlfn.IFNA(
IF(_xlfn.XLOOKUP(BB$2,WatchbillMONTHLY!$A$3:$U$3,OFFSET(WatchbillMONTHLY!$A$3:$U$3,1,2))=IF(_xlfn.XLOOKUP($A111,INDIRECT("_"&amp;_xlfn.XLOOKUP(BB$2,WatchbillMONTHLY!$A$3:$U$3,OFFSET(WatchbillMONTHLY!$A$3:$U$3,1,2))),INDIRECT("_"&amp;_xlfn.XLOOKUP(BB$2,WatchbillMONTHLY!$A$3:$U$3,OFFSET(WatchbillMONTHLY!$A$3:$U$3,1,2))))=$A111,_xlfn.XLOOKUP(BB$2,WatchbillMONTHLY!$A$3:$U$3,OFFSET(WatchbillMONTHLY!$A$3:$U$3,1,2)),FALSE),TRUE,FALSE),
IF(_xlfn.XLOOKUP(BB$2,WatchbillMONTHLY!$A$20:$U$20,OFFSET(WatchbillMONTHLY!$A$20:$U$20,1,2))=IF(_xlfn.XLOOKUP($A111,INDIRECT("_"&amp;_xlfn.XLOOKUP(BB$2,WatchbillMONTHLY!$A$20:$U$20,OFFSET(WatchbillMONTHLY!$A$20:$U$20,1,2))),INDIRECT("_"&amp;_xlfn.XLOOKUP(BB$2,WatchbillMONTHLY!$A$20:$U$20,OFFSET(WatchbillMONTHLY!$A$20:$U$20,1,2))))=$A111,_xlfn.XLOOKUP(BB$2,WatchbillMONTHLY!$A$20:$U$20,OFFSET(WatchbillMONTHLY!$A$20:$U$20,1,2)),FALSE),TRUE,FALSE)),
IF(_xlfn.XLOOKUP(BB$2,WatchbillMONTHLY!$A$37:$U$37,OFFSET(WatchbillMONTHLY!$A$37:$U$37,1,2))=IF(_xlfn.XLOOKUP($A111,INDIRECT("_"&amp;_xlfn.XLOOKUP(BB$2,WatchbillMONTHLY!$A$37:$U$37,OFFSET(WatchbillMONTHLY!$A$37:$U$37,1,2))),INDIRECT("_"&amp;_xlfn.XLOOKUP(BB$2,WatchbillMONTHLY!$A$37:$U$37,OFFSET(WatchbillMONTHLY!$A$37:$U$37,1,2))))=$A111,_xlfn.XLOOKUP(BB$2,WatchbillMONTHLY!$A$37:$U$37,OFFSET(WatchbillMONTHLY!$A$37:$U$37,1,2)),FALSE),TRUE,FALSE)),
IF(_xlfn.XLOOKUP(BB$2,WatchbillMONTHLY!$A$54:$U$54,OFFSET(WatchbillMONTHLY!$A$54:$U$54,1,2))=IF(_xlfn.XLOOKUP($A111,INDIRECT("_"&amp;_xlfn.XLOOKUP(BB$2,WatchbillMONTHLY!$A$54:$U$54,OFFSET(WatchbillMONTHLY!$A$54:$U$54,1,2))),INDIRECT("_"&amp;_xlfn.XLOOKUP(BB$2,WatchbillMONTHLY!$A$54:$U$54,OFFSET(WatchbillMONTHLY!$A$54:$U$54,1,2))))=$A111,_xlfn.XLOOKUP(BB$2,WatchbillMONTHLY!$A$54:$U$54,OFFSET(WatchbillMONTHLY!$A$54:$U$54,1,2)),FALSE),TRUE,FALSE)),
IF(_xlfn.XLOOKUP(BB$2,WatchbillMONTHLY!$A$71:$U$71,OFFSET(WatchbillMONTHLY!$A$71:$U$71,1,2))=IF(_xlfn.XLOOKUP($A111,INDIRECT("_"&amp;_xlfn.XLOOKUP(BB$2,WatchbillMONTHLY!$A$71:$U$71,OFFSET(WatchbillMONTHLY!$A$71:$U$71,1,2))),INDIRECT("_"&amp;_xlfn.XLOOKUP(BB$2,WatchbillMONTHLY!$A$71:$U$71,OFFSET(WatchbillMONTHLY!$A$71:$U$71,1,2))))=$A111,_xlfn.XLOOKUP(BB$2,WatchbillMONTHLY!$A$71:$U$71,OFFSET(WatchbillMONTHLY!$A$71:$U$71,1,2)),FALSE),TRUE,FALSE)),
IF(_xlfn.XLOOKUP(BB$2,WatchbillMONTHLY!$A$88:$U$88,OFFSET(WatchbillMONTHLY!$A$88:$U$88,1,2))=IF(_xlfn.XLOOKUP($A111,INDIRECT("_"&amp;_xlfn.XLOOKUP(BB$2,WatchbillMONTHLY!$A$88:$U$88,OFFSET(WatchbillMONTHLY!$A$88:$U$88,1,2))),INDIRECT("_"&amp;_xlfn.XLOOKUP(BB$2,WatchbillMONTHLY!$A$88:$U$88,OFFSET(WatchbillMONTHLY!$A$88:$U$88,1,2))))=$A111,_xlfn.XLOOKUP(BB$2,WatchbillMONTHLY!$A$88:$U$88,OFFSET(WatchbillMONTHLY!$A$88:$U$88,1,2)),FALSE),TRUE,FALSE)),
FALSE),FALSE)</f>
        <v>0</v>
      </c>
      <c r="BC111" s="209" t="b" cm="1">
        <f t="array" aca="1" ref="BC111" ca="1">IF(AND($A111 &gt; 0, V111 &gt; 0,BC$2&lt;MiscFormulas!$A$5+1),
_xlfn.IFNA(
_xlfn.IFNA(
_xlfn.IFNA(
_xlfn.IFNA(
_xlfn.IFNA(
_xlfn.IFNA(
IF(_xlfn.XLOOKUP(BC$2,WatchbillMONTHLY!$A$3:$U$3,OFFSET(WatchbillMONTHLY!$A$3:$U$3,1,2))=IF(_xlfn.XLOOKUP($A111,INDIRECT("_"&amp;_xlfn.XLOOKUP(BC$2,WatchbillMONTHLY!$A$3:$U$3,OFFSET(WatchbillMONTHLY!$A$3:$U$3,1,2))),INDIRECT("_"&amp;_xlfn.XLOOKUP(BC$2,WatchbillMONTHLY!$A$3:$U$3,OFFSET(WatchbillMONTHLY!$A$3:$U$3,1,2))))=$A111,_xlfn.XLOOKUP(BC$2,WatchbillMONTHLY!$A$3:$U$3,OFFSET(WatchbillMONTHLY!$A$3:$U$3,1,2)),FALSE),TRUE,FALSE),
IF(_xlfn.XLOOKUP(BC$2,WatchbillMONTHLY!$A$20:$U$20,OFFSET(WatchbillMONTHLY!$A$20:$U$20,1,2))=IF(_xlfn.XLOOKUP($A111,INDIRECT("_"&amp;_xlfn.XLOOKUP(BC$2,WatchbillMONTHLY!$A$20:$U$20,OFFSET(WatchbillMONTHLY!$A$20:$U$20,1,2))),INDIRECT("_"&amp;_xlfn.XLOOKUP(BC$2,WatchbillMONTHLY!$A$20:$U$20,OFFSET(WatchbillMONTHLY!$A$20:$U$20,1,2))))=$A111,_xlfn.XLOOKUP(BC$2,WatchbillMONTHLY!$A$20:$U$20,OFFSET(WatchbillMONTHLY!$A$20:$U$20,1,2)),FALSE),TRUE,FALSE)),
IF(_xlfn.XLOOKUP(BC$2,WatchbillMONTHLY!$A$37:$U$37,OFFSET(WatchbillMONTHLY!$A$37:$U$37,1,2))=IF(_xlfn.XLOOKUP($A111,INDIRECT("_"&amp;_xlfn.XLOOKUP(BC$2,WatchbillMONTHLY!$A$37:$U$37,OFFSET(WatchbillMONTHLY!$A$37:$U$37,1,2))),INDIRECT("_"&amp;_xlfn.XLOOKUP(BC$2,WatchbillMONTHLY!$A$37:$U$37,OFFSET(WatchbillMONTHLY!$A$37:$U$37,1,2))))=$A111,_xlfn.XLOOKUP(BC$2,WatchbillMONTHLY!$A$37:$U$37,OFFSET(WatchbillMONTHLY!$A$37:$U$37,1,2)),FALSE),TRUE,FALSE)),
IF(_xlfn.XLOOKUP(BC$2,WatchbillMONTHLY!$A$54:$U$54,OFFSET(WatchbillMONTHLY!$A$54:$U$54,1,2))=IF(_xlfn.XLOOKUP($A111,INDIRECT("_"&amp;_xlfn.XLOOKUP(BC$2,WatchbillMONTHLY!$A$54:$U$54,OFFSET(WatchbillMONTHLY!$A$54:$U$54,1,2))),INDIRECT("_"&amp;_xlfn.XLOOKUP(BC$2,WatchbillMONTHLY!$A$54:$U$54,OFFSET(WatchbillMONTHLY!$A$54:$U$54,1,2))))=$A111,_xlfn.XLOOKUP(BC$2,WatchbillMONTHLY!$A$54:$U$54,OFFSET(WatchbillMONTHLY!$A$54:$U$54,1,2)),FALSE),TRUE,FALSE)),
IF(_xlfn.XLOOKUP(BC$2,WatchbillMONTHLY!$A$71:$U$71,OFFSET(WatchbillMONTHLY!$A$71:$U$71,1,2))=IF(_xlfn.XLOOKUP($A111,INDIRECT("_"&amp;_xlfn.XLOOKUP(BC$2,WatchbillMONTHLY!$A$71:$U$71,OFFSET(WatchbillMONTHLY!$A$71:$U$71,1,2))),INDIRECT("_"&amp;_xlfn.XLOOKUP(BC$2,WatchbillMONTHLY!$A$71:$U$71,OFFSET(WatchbillMONTHLY!$A$71:$U$71,1,2))))=$A111,_xlfn.XLOOKUP(BC$2,WatchbillMONTHLY!$A$71:$U$71,OFFSET(WatchbillMONTHLY!$A$71:$U$71,1,2)),FALSE),TRUE,FALSE)),
IF(_xlfn.XLOOKUP(BC$2,WatchbillMONTHLY!$A$88:$U$88,OFFSET(WatchbillMONTHLY!$A$88:$U$88,1,2))=IF(_xlfn.XLOOKUP($A111,INDIRECT("_"&amp;_xlfn.XLOOKUP(BC$2,WatchbillMONTHLY!$A$88:$U$88,OFFSET(WatchbillMONTHLY!$A$88:$U$88,1,2))),INDIRECT("_"&amp;_xlfn.XLOOKUP(BC$2,WatchbillMONTHLY!$A$88:$U$88,OFFSET(WatchbillMONTHLY!$A$88:$U$88,1,2))))=$A111,_xlfn.XLOOKUP(BC$2,WatchbillMONTHLY!$A$88:$U$88,OFFSET(WatchbillMONTHLY!$A$88:$U$88,1,2)),FALSE),TRUE,FALSE)),
FALSE),FALSE)</f>
        <v>0</v>
      </c>
      <c r="BD111" s="209" t="b" cm="1">
        <f t="array" aca="1" ref="BD111" ca="1">IF(AND($A111 &gt; 0, W111 &gt; 0,BD$2&lt;MiscFormulas!$A$5+1),
_xlfn.IFNA(
_xlfn.IFNA(
_xlfn.IFNA(
_xlfn.IFNA(
_xlfn.IFNA(
_xlfn.IFNA(
IF(_xlfn.XLOOKUP(BD$2,WatchbillMONTHLY!$A$3:$U$3,OFFSET(WatchbillMONTHLY!$A$3:$U$3,1,2))=IF(_xlfn.XLOOKUP($A111,INDIRECT("_"&amp;_xlfn.XLOOKUP(BD$2,WatchbillMONTHLY!$A$3:$U$3,OFFSET(WatchbillMONTHLY!$A$3:$U$3,1,2))),INDIRECT("_"&amp;_xlfn.XLOOKUP(BD$2,WatchbillMONTHLY!$A$3:$U$3,OFFSET(WatchbillMONTHLY!$A$3:$U$3,1,2))))=$A111,_xlfn.XLOOKUP(BD$2,WatchbillMONTHLY!$A$3:$U$3,OFFSET(WatchbillMONTHLY!$A$3:$U$3,1,2)),FALSE),TRUE,FALSE),
IF(_xlfn.XLOOKUP(BD$2,WatchbillMONTHLY!$A$20:$U$20,OFFSET(WatchbillMONTHLY!$A$20:$U$20,1,2))=IF(_xlfn.XLOOKUP($A111,INDIRECT("_"&amp;_xlfn.XLOOKUP(BD$2,WatchbillMONTHLY!$A$20:$U$20,OFFSET(WatchbillMONTHLY!$A$20:$U$20,1,2))),INDIRECT("_"&amp;_xlfn.XLOOKUP(BD$2,WatchbillMONTHLY!$A$20:$U$20,OFFSET(WatchbillMONTHLY!$A$20:$U$20,1,2))))=$A111,_xlfn.XLOOKUP(BD$2,WatchbillMONTHLY!$A$20:$U$20,OFFSET(WatchbillMONTHLY!$A$20:$U$20,1,2)),FALSE),TRUE,FALSE)),
IF(_xlfn.XLOOKUP(BD$2,WatchbillMONTHLY!$A$37:$U$37,OFFSET(WatchbillMONTHLY!$A$37:$U$37,1,2))=IF(_xlfn.XLOOKUP($A111,INDIRECT("_"&amp;_xlfn.XLOOKUP(BD$2,WatchbillMONTHLY!$A$37:$U$37,OFFSET(WatchbillMONTHLY!$A$37:$U$37,1,2))),INDIRECT("_"&amp;_xlfn.XLOOKUP(BD$2,WatchbillMONTHLY!$A$37:$U$37,OFFSET(WatchbillMONTHLY!$A$37:$U$37,1,2))))=$A111,_xlfn.XLOOKUP(BD$2,WatchbillMONTHLY!$A$37:$U$37,OFFSET(WatchbillMONTHLY!$A$37:$U$37,1,2)),FALSE),TRUE,FALSE)),
IF(_xlfn.XLOOKUP(BD$2,WatchbillMONTHLY!$A$54:$U$54,OFFSET(WatchbillMONTHLY!$A$54:$U$54,1,2))=IF(_xlfn.XLOOKUP($A111,INDIRECT("_"&amp;_xlfn.XLOOKUP(BD$2,WatchbillMONTHLY!$A$54:$U$54,OFFSET(WatchbillMONTHLY!$A$54:$U$54,1,2))),INDIRECT("_"&amp;_xlfn.XLOOKUP(BD$2,WatchbillMONTHLY!$A$54:$U$54,OFFSET(WatchbillMONTHLY!$A$54:$U$54,1,2))))=$A111,_xlfn.XLOOKUP(BD$2,WatchbillMONTHLY!$A$54:$U$54,OFFSET(WatchbillMONTHLY!$A$54:$U$54,1,2)),FALSE),TRUE,FALSE)),
IF(_xlfn.XLOOKUP(BD$2,WatchbillMONTHLY!$A$71:$U$71,OFFSET(WatchbillMONTHLY!$A$71:$U$71,1,2))=IF(_xlfn.XLOOKUP($A111,INDIRECT("_"&amp;_xlfn.XLOOKUP(BD$2,WatchbillMONTHLY!$A$71:$U$71,OFFSET(WatchbillMONTHLY!$A$71:$U$71,1,2))),INDIRECT("_"&amp;_xlfn.XLOOKUP(BD$2,WatchbillMONTHLY!$A$71:$U$71,OFFSET(WatchbillMONTHLY!$A$71:$U$71,1,2))))=$A111,_xlfn.XLOOKUP(BD$2,WatchbillMONTHLY!$A$71:$U$71,OFFSET(WatchbillMONTHLY!$A$71:$U$71,1,2)),FALSE),TRUE,FALSE)),
IF(_xlfn.XLOOKUP(BD$2,WatchbillMONTHLY!$A$88:$U$88,OFFSET(WatchbillMONTHLY!$A$88:$U$88,1,2))=IF(_xlfn.XLOOKUP($A111,INDIRECT("_"&amp;_xlfn.XLOOKUP(BD$2,WatchbillMONTHLY!$A$88:$U$88,OFFSET(WatchbillMONTHLY!$A$88:$U$88,1,2))),INDIRECT("_"&amp;_xlfn.XLOOKUP(BD$2,WatchbillMONTHLY!$A$88:$U$88,OFFSET(WatchbillMONTHLY!$A$88:$U$88,1,2))))=$A111,_xlfn.XLOOKUP(BD$2,WatchbillMONTHLY!$A$88:$U$88,OFFSET(WatchbillMONTHLY!$A$88:$U$88,1,2)),FALSE),TRUE,FALSE)),
FALSE),FALSE)</f>
        <v>0</v>
      </c>
      <c r="BE111" s="209" t="b" cm="1">
        <f t="array" aca="1" ref="BE111" ca="1">IF(AND($A111 &gt; 0, X111 &gt; 0,BE$2&lt;MiscFormulas!$A$5+1),
_xlfn.IFNA(
_xlfn.IFNA(
_xlfn.IFNA(
_xlfn.IFNA(
_xlfn.IFNA(
_xlfn.IFNA(
IF(_xlfn.XLOOKUP(BE$2,WatchbillMONTHLY!$A$3:$U$3,OFFSET(WatchbillMONTHLY!$A$3:$U$3,1,2))=IF(_xlfn.XLOOKUP($A111,INDIRECT("_"&amp;_xlfn.XLOOKUP(BE$2,WatchbillMONTHLY!$A$3:$U$3,OFFSET(WatchbillMONTHLY!$A$3:$U$3,1,2))),INDIRECT("_"&amp;_xlfn.XLOOKUP(BE$2,WatchbillMONTHLY!$A$3:$U$3,OFFSET(WatchbillMONTHLY!$A$3:$U$3,1,2))))=$A111,_xlfn.XLOOKUP(BE$2,WatchbillMONTHLY!$A$3:$U$3,OFFSET(WatchbillMONTHLY!$A$3:$U$3,1,2)),FALSE),TRUE,FALSE),
IF(_xlfn.XLOOKUP(BE$2,WatchbillMONTHLY!$A$20:$U$20,OFFSET(WatchbillMONTHLY!$A$20:$U$20,1,2))=IF(_xlfn.XLOOKUP($A111,INDIRECT("_"&amp;_xlfn.XLOOKUP(BE$2,WatchbillMONTHLY!$A$20:$U$20,OFFSET(WatchbillMONTHLY!$A$20:$U$20,1,2))),INDIRECT("_"&amp;_xlfn.XLOOKUP(BE$2,WatchbillMONTHLY!$A$20:$U$20,OFFSET(WatchbillMONTHLY!$A$20:$U$20,1,2))))=$A111,_xlfn.XLOOKUP(BE$2,WatchbillMONTHLY!$A$20:$U$20,OFFSET(WatchbillMONTHLY!$A$20:$U$20,1,2)),FALSE),TRUE,FALSE)),
IF(_xlfn.XLOOKUP(BE$2,WatchbillMONTHLY!$A$37:$U$37,OFFSET(WatchbillMONTHLY!$A$37:$U$37,1,2))=IF(_xlfn.XLOOKUP($A111,INDIRECT("_"&amp;_xlfn.XLOOKUP(BE$2,WatchbillMONTHLY!$A$37:$U$37,OFFSET(WatchbillMONTHLY!$A$37:$U$37,1,2))),INDIRECT("_"&amp;_xlfn.XLOOKUP(BE$2,WatchbillMONTHLY!$A$37:$U$37,OFFSET(WatchbillMONTHLY!$A$37:$U$37,1,2))))=$A111,_xlfn.XLOOKUP(BE$2,WatchbillMONTHLY!$A$37:$U$37,OFFSET(WatchbillMONTHLY!$A$37:$U$37,1,2)),FALSE),TRUE,FALSE)),
IF(_xlfn.XLOOKUP(BE$2,WatchbillMONTHLY!$A$54:$U$54,OFFSET(WatchbillMONTHLY!$A$54:$U$54,1,2))=IF(_xlfn.XLOOKUP($A111,INDIRECT("_"&amp;_xlfn.XLOOKUP(BE$2,WatchbillMONTHLY!$A$54:$U$54,OFFSET(WatchbillMONTHLY!$A$54:$U$54,1,2))),INDIRECT("_"&amp;_xlfn.XLOOKUP(BE$2,WatchbillMONTHLY!$A$54:$U$54,OFFSET(WatchbillMONTHLY!$A$54:$U$54,1,2))))=$A111,_xlfn.XLOOKUP(BE$2,WatchbillMONTHLY!$A$54:$U$54,OFFSET(WatchbillMONTHLY!$A$54:$U$54,1,2)),FALSE),TRUE,FALSE)),
IF(_xlfn.XLOOKUP(BE$2,WatchbillMONTHLY!$A$71:$U$71,OFFSET(WatchbillMONTHLY!$A$71:$U$71,1,2))=IF(_xlfn.XLOOKUP($A111,INDIRECT("_"&amp;_xlfn.XLOOKUP(BE$2,WatchbillMONTHLY!$A$71:$U$71,OFFSET(WatchbillMONTHLY!$A$71:$U$71,1,2))),INDIRECT("_"&amp;_xlfn.XLOOKUP(BE$2,WatchbillMONTHLY!$A$71:$U$71,OFFSET(WatchbillMONTHLY!$A$71:$U$71,1,2))))=$A111,_xlfn.XLOOKUP(BE$2,WatchbillMONTHLY!$A$71:$U$71,OFFSET(WatchbillMONTHLY!$A$71:$U$71,1,2)),FALSE),TRUE,FALSE)),
IF(_xlfn.XLOOKUP(BE$2,WatchbillMONTHLY!$A$88:$U$88,OFFSET(WatchbillMONTHLY!$A$88:$U$88,1,2))=IF(_xlfn.XLOOKUP($A111,INDIRECT("_"&amp;_xlfn.XLOOKUP(BE$2,WatchbillMONTHLY!$A$88:$U$88,OFFSET(WatchbillMONTHLY!$A$88:$U$88,1,2))),INDIRECT("_"&amp;_xlfn.XLOOKUP(BE$2,WatchbillMONTHLY!$A$88:$U$88,OFFSET(WatchbillMONTHLY!$A$88:$U$88,1,2))))=$A111,_xlfn.XLOOKUP(BE$2,WatchbillMONTHLY!$A$88:$U$88,OFFSET(WatchbillMONTHLY!$A$88:$U$88,1,2)),FALSE),TRUE,FALSE)),
FALSE),FALSE)</f>
        <v>0</v>
      </c>
      <c r="BF111" s="209" t="b" cm="1">
        <f t="array" aca="1" ref="BF111" ca="1">IF(AND($A111 &gt; 0, Y111 &gt; 0,BF$2&lt;MiscFormulas!$A$5+1),
_xlfn.IFNA(
_xlfn.IFNA(
_xlfn.IFNA(
_xlfn.IFNA(
_xlfn.IFNA(
_xlfn.IFNA(
IF(_xlfn.XLOOKUP(BF$2,WatchbillMONTHLY!$A$3:$U$3,OFFSET(WatchbillMONTHLY!$A$3:$U$3,1,2))=IF(_xlfn.XLOOKUP($A111,INDIRECT("_"&amp;_xlfn.XLOOKUP(BF$2,WatchbillMONTHLY!$A$3:$U$3,OFFSET(WatchbillMONTHLY!$A$3:$U$3,1,2))),INDIRECT("_"&amp;_xlfn.XLOOKUP(BF$2,WatchbillMONTHLY!$A$3:$U$3,OFFSET(WatchbillMONTHLY!$A$3:$U$3,1,2))))=$A111,_xlfn.XLOOKUP(BF$2,WatchbillMONTHLY!$A$3:$U$3,OFFSET(WatchbillMONTHLY!$A$3:$U$3,1,2)),FALSE),TRUE,FALSE),
IF(_xlfn.XLOOKUP(BF$2,WatchbillMONTHLY!$A$20:$U$20,OFFSET(WatchbillMONTHLY!$A$20:$U$20,1,2))=IF(_xlfn.XLOOKUP($A111,INDIRECT("_"&amp;_xlfn.XLOOKUP(BF$2,WatchbillMONTHLY!$A$20:$U$20,OFFSET(WatchbillMONTHLY!$A$20:$U$20,1,2))),INDIRECT("_"&amp;_xlfn.XLOOKUP(BF$2,WatchbillMONTHLY!$A$20:$U$20,OFFSET(WatchbillMONTHLY!$A$20:$U$20,1,2))))=$A111,_xlfn.XLOOKUP(BF$2,WatchbillMONTHLY!$A$20:$U$20,OFFSET(WatchbillMONTHLY!$A$20:$U$20,1,2)),FALSE),TRUE,FALSE)),
IF(_xlfn.XLOOKUP(BF$2,WatchbillMONTHLY!$A$37:$U$37,OFFSET(WatchbillMONTHLY!$A$37:$U$37,1,2))=IF(_xlfn.XLOOKUP($A111,INDIRECT("_"&amp;_xlfn.XLOOKUP(BF$2,WatchbillMONTHLY!$A$37:$U$37,OFFSET(WatchbillMONTHLY!$A$37:$U$37,1,2))),INDIRECT("_"&amp;_xlfn.XLOOKUP(BF$2,WatchbillMONTHLY!$A$37:$U$37,OFFSET(WatchbillMONTHLY!$A$37:$U$37,1,2))))=$A111,_xlfn.XLOOKUP(BF$2,WatchbillMONTHLY!$A$37:$U$37,OFFSET(WatchbillMONTHLY!$A$37:$U$37,1,2)),FALSE),TRUE,FALSE)),
IF(_xlfn.XLOOKUP(BF$2,WatchbillMONTHLY!$A$54:$U$54,OFFSET(WatchbillMONTHLY!$A$54:$U$54,1,2))=IF(_xlfn.XLOOKUP($A111,INDIRECT("_"&amp;_xlfn.XLOOKUP(BF$2,WatchbillMONTHLY!$A$54:$U$54,OFFSET(WatchbillMONTHLY!$A$54:$U$54,1,2))),INDIRECT("_"&amp;_xlfn.XLOOKUP(BF$2,WatchbillMONTHLY!$A$54:$U$54,OFFSET(WatchbillMONTHLY!$A$54:$U$54,1,2))))=$A111,_xlfn.XLOOKUP(BF$2,WatchbillMONTHLY!$A$54:$U$54,OFFSET(WatchbillMONTHLY!$A$54:$U$54,1,2)),FALSE),TRUE,FALSE)),
IF(_xlfn.XLOOKUP(BF$2,WatchbillMONTHLY!$A$71:$U$71,OFFSET(WatchbillMONTHLY!$A$71:$U$71,1,2))=IF(_xlfn.XLOOKUP($A111,INDIRECT("_"&amp;_xlfn.XLOOKUP(BF$2,WatchbillMONTHLY!$A$71:$U$71,OFFSET(WatchbillMONTHLY!$A$71:$U$71,1,2))),INDIRECT("_"&amp;_xlfn.XLOOKUP(BF$2,WatchbillMONTHLY!$A$71:$U$71,OFFSET(WatchbillMONTHLY!$A$71:$U$71,1,2))))=$A111,_xlfn.XLOOKUP(BF$2,WatchbillMONTHLY!$A$71:$U$71,OFFSET(WatchbillMONTHLY!$A$71:$U$71,1,2)),FALSE),TRUE,FALSE)),
IF(_xlfn.XLOOKUP(BF$2,WatchbillMONTHLY!$A$88:$U$88,OFFSET(WatchbillMONTHLY!$A$88:$U$88,1,2))=IF(_xlfn.XLOOKUP($A111,INDIRECT("_"&amp;_xlfn.XLOOKUP(BF$2,WatchbillMONTHLY!$A$88:$U$88,OFFSET(WatchbillMONTHLY!$A$88:$U$88,1,2))),INDIRECT("_"&amp;_xlfn.XLOOKUP(BF$2,WatchbillMONTHLY!$A$88:$U$88,OFFSET(WatchbillMONTHLY!$A$88:$U$88,1,2))))=$A111,_xlfn.XLOOKUP(BF$2,WatchbillMONTHLY!$A$88:$U$88,OFFSET(WatchbillMONTHLY!$A$88:$U$88,1,2)),FALSE),TRUE,FALSE)),
FALSE),FALSE)</f>
        <v>0</v>
      </c>
      <c r="BG111" s="209" t="b" cm="1">
        <f t="array" aca="1" ref="BG111" ca="1">IF(AND($A111 &gt; 0, Z111 &gt; 0,BG$2&lt;MiscFormulas!$A$5+1),
_xlfn.IFNA(
_xlfn.IFNA(
_xlfn.IFNA(
_xlfn.IFNA(
_xlfn.IFNA(
_xlfn.IFNA(
IF(_xlfn.XLOOKUP(BG$2,WatchbillMONTHLY!$A$3:$U$3,OFFSET(WatchbillMONTHLY!$A$3:$U$3,1,2))=IF(_xlfn.XLOOKUP($A111,INDIRECT("_"&amp;_xlfn.XLOOKUP(BG$2,WatchbillMONTHLY!$A$3:$U$3,OFFSET(WatchbillMONTHLY!$A$3:$U$3,1,2))),INDIRECT("_"&amp;_xlfn.XLOOKUP(BG$2,WatchbillMONTHLY!$A$3:$U$3,OFFSET(WatchbillMONTHLY!$A$3:$U$3,1,2))))=$A111,_xlfn.XLOOKUP(BG$2,WatchbillMONTHLY!$A$3:$U$3,OFFSET(WatchbillMONTHLY!$A$3:$U$3,1,2)),FALSE),TRUE,FALSE),
IF(_xlfn.XLOOKUP(BG$2,WatchbillMONTHLY!$A$20:$U$20,OFFSET(WatchbillMONTHLY!$A$20:$U$20,1,2))=IF(_xlfn.XLOOKUP($A111,INDIRECT("_"&amp;_xlfn.XLOOKUP(BG$2,WatchbillMONTHLY!$A$20:$U$20,OFFSET(WatchbillMONTHLY!$A$20:$U$20,1,2))),INDIRECT("_"&amp;_xlfn.XLOOKUP(BG$2,WatchbillMONTHLY!$A$20:$U$20,OFFSET(WatchbillMONTHLY!$A$20:$U$20,1,2))))=$A111,_xlfn.XLOOKUP(BG$2,WatchbillMONTHLY!$A$20:$U$20,OFFSET(WatchbillMONTHLY!$A$20:$U$20,1,2)),FALSE),TRUE,FALSE)),
IF(_xlfn.XLOOKUP(BG$2,WatchbillMONTHLY!$A$37:$U$37,OFFSET(WatchbillMONTHLY!$A$37:$U$37,1,2))=IF(_xlfn.XLOOKUP($A111,INDIRECT("_"&amp;_xlfn.XLOOKUP(BG$2,WatchbillMONTHLY!$A$37:$U$37,OFFSET(WatchbillMONTHLY!$A$37:$U$37,1,2))),INDIRECT("_"&amp;_xlfn.XLOOKUP(BG$2,WatchbillMONTHLY!$A$37:$U$37,OFFSET(WatchbillMONTHLY!$A$37:$U$37,1,2))))=$A111,_xlfn.XLOOKUP(BG$2,WatchbillMONTHLY!$A$37:$U$37,OFFSET(WatchbillMONTHLY!$A$37:$U$37,1,2)),FALSE),TRUE,FALSE)),
IF(_xlfn.XLOOKUP(BG$2,WatchbillMONTHLY!$A$54:$U$54,OFFSET(WatchbillMONTHLY!$A$54:$U$54,1,2))=IF(_xlfn.XLOOKUP($A111,INDIRECT("_"&amp;_xlfn.XLOOKUP(BG$2,WatchbillMONTHLY!$A$54:$U$54,OFFSET(WatchbillMONTHLY!$A$54:$U$54,1,2))),INDIRECT("_"&amp;_xlfn.XLOOKUP(BG$2,WatchbillMONTHLY!$A$54:$U$54,OFFSET(WatchbillMONTHLY!$A$54:$U$54,1,2))))=$A111,_xlfn.XLOOKUP(BG$2,WatchbillMONTHLY!$A$54:$U$54,OFFSET(WatchbillMONTHLY!$A$54:$U$54,1,2)),FALSE),TRUE,FALSE)),
IF(_xlfn.XLOOKUP(BG$2,WatchbillMONTHLY!$A$71:$U$71,OFFSET(WatchbillMONTHLY!$A$71:$U$71,1,2))=IF(_xlfn.XLOOKUP($A111,INDIRECT("_"&amp;_xlfn.XLOOKUP(BG$2,WatchbillMONTHLY!$A$71:$U$71,OFFSET(WatchbillMONTHLY!$A$71:$U$71,1,2))),INDIRECT("_"&amp;_xlfn.XLOOKUP(BG$2,WatchbillMONTHLY!$A$71:$U$71,OFFSET(WatchbillMONTHLY!$A$71:$U$71,1,2))))=$A111,_xlfn.XLOOKUP(BG$2,WatchbillMONTHLY!$A$71:$U$71,OFFSET(WatchbillMONTHLY!$A$71:$U$71,1,2)),FALSE),TRUE,FALSE)),
IF(_xlfn.XLOOKUP(BG$2,WatchbillMONTHLY!$A$88:$U$88,OFFSET(WatchbillMONTHLY!$A$88:$U$88,1,2))=IF(_xlfn.XLOOKUP($A111,INDIRECT("_"&amp;_xlfn.XLOOKUP(BG$2,WatchbillMONTHLY!$A$88:$U$88,OFFSET(WatchbillMONTHLY!$A$88:$U$88,1,2))),INDIRECT("_"&amp;_xlfn.XLOOKUP(BG$2,WatchbillMONTHLY!$A$88:$U$88,OFFSET(WatchbillMONTHLY!$A$88:$U$88,1,2))))=$A111,_xlfn.XLOOKUP(BG$2,WatchbillMONTHLY!$A$88:$U$88,OFFSET(WatchbillMONTHLY!$A$88:$U$88,1,2)),FALSE),TRUE,FALSE)),
FALSE),FALSE)</f>
        <v>0</v>
      </c>
      <c r="BH111" s="209" t="b" cm="1">
        <f t="array" aca="1" ref="BH111" ca="1">IF(AND($A111 &gt; 0, AA111 &gt; 0,BH$2&lt;MiscFormulas!$A$5+1),
_xlfn.IFNA(
_xlfn.IFNA(
_xlfn.IFNA(
_xlfn.IFNA(
_xlfn.IFNA(
_xlfn.IFNA(
IF(_xlfn.XLOOKUP(BH$2,WatchbillMONTHLY!$A$3:$U$3,OFFSET(WatchbillMONTHLY!$A$3:$U$3,1,2))=IF(_xlfn.XLOOKUP($A111,INDIRECT("_"&amp;_xlfn.XLOOKUP(BH$2,WatchbillMONTHLY!$A$3:$U$3,OFFSET(WatchbillMONTHLY!$A$3:$U$3,1,2))),INDIRECT("_"&amp;_xlfn.XLOOKUP(BH$2,WatchbillMONTHLY!$A$3:$U$3,OFFSET(WatchbillMONTHLY!$A$3:$U$3,1,2))))=$A111,_xlfn.XLOOKUP(BH$2,WatchbillMONTHLY!$A$3:$U$3,OFFSET(WatchbillMONTHLY!$A$3:$U$3,1,2)),FALSE),TRUE,FALSE),
IF(_xlfn.XLOOKUP(BH$2,WatchbillMONTHLY!$A$20:$U$20,OFFSET(WatchbillMONTHLY!$A$20:$U$20,1,2))=IF(_xlfn.XLOOKUP($A111,INDIRECT("_"&amp;_xlfn.XLOOKUP(BH$2,WatchbillMONTHLY!$A$20:$U$20,OFFSET(WatchbillMONTHLY!$A$20:$U$20,1,2))),INDIRECT("_"&amp;_xlfn.XLOOKUP(BH$2,WatchbillMONTHLY!$A$20:$U$20,OFFSET(WatchbillMONTHLY!$A$20:$U$20,1,2))))=$A111,_xlfn.XLOOKUP(BH$2,WatchbillMONTHLY!$A$20:$U$20,OFFSET(WatchbillMONTHLY!$A$20:$U$20,1,2)),FALSE),TRUE,FALSE)),
IF(_xlfn.XLOOKUP(BH$2,WatchbillMONTHLY!$A$37:$U$37,OFFSET(WatchbillMONTHLY!$A$37:$U$37,1,2))=IF(_xlfn.XLOOKUP($A111,INDIRECT("_"&amp;_xlfn.XLOOKUP(BH$2,WatchbillMONTHLY!$A$37:$U$37,OFFSET(WatchbillMONTHLY!$A$37:$U$37,1,2))),INDIRECT("_"&amp;_xlfn.XLOOKUP(BH$2,WatchbillMONTHLY!$A$37:$U$37,OFFSET(WatchbillMONTHLY!$A$37:$U$37,1,2))))=$A111,_xlfn.XLOOKUP(BH$2,WatchbillMONTHLY!$A$37:$U$37,OFFSET(WatchbillMONTHLY!$A$37:$U$37,1,2)),FALSE),TRUE,FALSE)),
IF(_xlfn.XLOOKUP(BH$2,WatchbillMONTHLY!$A$54:$U$54,OFFSET(WatchbillMONTHLY!$A$54:$U$54,1,2))=IF(_xlfn.XLOOKUP($A111,INDIRECT("_"&amp;_xlfn.XLOOKUP(BH$2,WatchbillMONTHLY!$A$54:$U$54,OFFSET(WatchbillMONTHLY!$A$54:$U$54,1,2))),INDIRECT("_"&amp;_xlfn.XLOOKUP(BH$2,WatchbillMONTHLY!$A$54:$U$54,OFFSET(WatchbillMONTHLY!$A$54:$U$54,1,2))))=$A111,_xlfn.XLOOKUP(BH$2,WatchbillMONTHLY!$A$54:$U$54,OFFSET(WatchbillMONTHLY!$A$54:$U$54,1,2)),FALSE),TRUE,FALSE)),
IF(_xlfn.XLOOKUP(BH$2,WatchbillMONTHLY!$A$71:$U$71,OFFSET(WatchbillMONTHLY!$A$71:$U$71,1,2))=IF(_xlfn.XLOOKUP($A111,INDIRECT("_"&amp;_xlfn.XLOOKUP(BH$2,WatchbillMONTHLY!$A$71:$U$71,OFFSET(WatchbillMONTHLY!$A$71:$U$71,1,2))),INDIRECT("_"&amp;_xlfn.XLOOKUP(BH$2,WatchbillMONTHLY!$A$71:$U$71,OFFSET(WatchbillMONTHLY!$A$71:$U$71,1,2))))=$A111,_xlfn.XLOOKUP(BH$2,WatchbillMONTHLY!$A$71:$U$71,OFFSET(WatchbillMONTHLY!$A$71:$U$71,1,2)),FALSE),TRUE,FALSE)),
IF(_xlfn.XLOOKUP(BH$2,WatchbillMONTHLY!$A$88:$U$88,OFFSET(WatchbillMONTHLY!$A$88:$U$88,1,2))=IF(_xlfn.XLOOKUP($A111,INDIRECT("_"&amp;_xlfn.XLOOKUP(BH$2,WatchbillMONTHLY!$A$88:$U$88,OFFSET(WatchbillMONTHLY!$A$88:$U$88,1,2))),INDIRECT("_"&amp;_xlfn.XLOOKUP(BH$2,WatchbillMONTHLY!$A$88:$U$88,OFFSET(WatchbillMONTHLY!$A$88:$U$88,1,2))))=$A111,_xlfn.XLOOKUP(BH$2,WatchbillMONTHLY!$A$88:$U$88,OFFSET(WatchbillMONTHLY!$A$88:$U$88,1,2)),FALSE),TRUE,FALSE)),
FALSE),FALSE)</f>
        <v>0</v>
      </c>
      <c r="BI111" s="209" t="b" cm="1">
        <f t="array" aca="1" ref="BI111" ca="1">IF(AND($A111 &gt; 0, AB111 &gt; 0,BI$2&lt;MiscFormulas!$A$5+1),
_xlfn.IFNA(
_xlfn.IFNA(
_xlfn.IFNA(
_xlfn.IFNA(
_xlfn.IFNA(
_xlfn.IFNA(
IF(_xlfn.XLOOKUP(BI$2,WatchbillMONTHLY!$A$3:$U$3,OFFSET(WatchbillMONTHLY!$A$3:$U$3,1,2))=IF(_xlfn.XLOOKUP($A111,INDIRECT("_"&amp;_xlfn.XLOOKUP(BI$2,WatchbillMONTHLY!$A$3:$U$3,OFFSET(WatchbillMONTHLY!$A$3:$U$3,1,2))),INDIRECT("_"&amp;_xlfn.XLOOKUP(BI$2,WatchbillMONTHLY!$A$3:$U$3,OFFSET(WatchbillMONTHLY!$A$3:$U$3,1,2))))=$A111,_xlfn.XLOOKUP(BI$2,WatchbillMONTHLY!$A$3:$U$3,OFFSET(WatchbillMONTHLY!$A$3:$U$3,1,2)),FALSE),TRUE,FALSE),
IF(_xlfn.XLOOKUP(BI$2,WatchbillMONTHLY!$A$20:$U$20,OFFSET(WatchbillMONTHLY!$A$20:$U$20,1,2))=IF(_xlfn.XLOOKUP($A111,INDIRECT("_"&amp;_xlfn.XLOOKUP(BI$2,WatchbillMONTHLY!$A$20:$U$20,OFFSET(WatchbillMONTHLY!$A$20:$U$20,1,2))),INDIRECT("_"&amp;_xlfn.XLOOKUP(BI$2,WatchbillMONTHLY!$A$20:$U$20,OFFSET(WatchbillMONTHLY!$A$20:$U$20,1,2))))=$A111,_xlfn.XLOOKUP(BI$2,WatchbillMONTHLY!$A$20:$U$20,OFFSET(WatchbillMONTHLY!$A$20:$U$20,1,2)),FALSE),TRUE,FALSE)),
IF(_xlfn.XLOOKUP(BI$2,WatchbillMONTHLY!$A$37:$U$37,OFFSET(WatchbillMONTHLY!$A$37:$U$37,1,2))=IF(_xlfn.XLOOKUP($A111,INDIRECT("_"&amp;_xlfn.XLOOKUP(BI$2,WatchbillMONTHLY!$A$37:$U$37,OFFSET(WatchbillMONTHLY!$A$37:$U$37,1,2))),INDIRECT("_"&amp;_xlfn.XLOOKUP(BI$2,WatchbillMONTHLY!$A$37:$U$37,OFFSET(WatchbillMONTHLY!$A$37:$U$37,1,2))))=$A111,_xlfn.XLOOKUP(BI$2,WatchbillMONTHLY!$A$37:$U$37,OFFSET(WatchbillMONTHLY!$A$37:$U$37,1,2)),FALSE),TRUE,FALSE)),
IF(_xlfn.XLOOKUP(BI$2,WatchbillMONTHLY!$A$54:$U$54,OFFSET(WatchbillMONTHLY!$A$54:$U$54,1,2))=IF(_xlfn.XLOOKUP($A111,INDIRECT("_"&amp;_xlfn.XLOOKUP(BI$2,WatchbillMONTHLY!$A$54:$U$54,OFFSET(WatchbillMONTHLY!$A$54:$U$54,1,2))),INDIRECT("_"&amp;_xlfn.XLOOKUP(BI$2,WatchbillMONTHLY!$A$54:$U$54,OFFSET(WatchbillMONTHLY!$A$54:$U$54,1,2))))=$A111,_xlfn.XLOOKUP(BI$2,WatchbillMONTHLY!$A$54:$U$54,OFFSET(WatchbillMONTHLY!$A$54:$U$54,1,2)),FALSE),TRUE,FALSE)),
IF(_xlfn.XLOOKUP(BI$2,WatchbillMONTHLY!$A$71:$U$71,OFFSET(WatchbillMONTHLY!$A$71:$U$71,1,2))=IF(_xlfn.XLOOKUP($A111,INDIRECT("_"&amp;_xlfn.XLOOKUP(BI$2,WatchbillMONTHLY!$A$71:$U$71,OFFSET(WatchbillMONTHLY!$A$71:$U$71,1,2))),INDIRECT("_"&amp;_xlfn.XLOOKUP(BI$2,WatchbillMONTHLY!$A$71:$U$71,OFFSET(WatchbillMONTHLY!$A$71:$U$71,1,2))))=$A111,_xlfn.XLOOKUP(BI$2,WatchbillMONTHLY!$A$71:$U$71,OFFSET(WatchbillMONTHLY!$A$71:$U$71,1,2)),FALSE),TRUE,FALSE)),
IF(_xlfn.XLOOKUP(BI$2,WatchbillMONTHLY!$A$88:$U$88,OFFSET(WatchbillMONTHLY!$A$88:$U$88,1,2))=IF(_xlfn.XLOOKUP($A111,INDIRECT("_"&amp;_xlfn.XLOOKUP(BI$2,WatchbillMONTHLY!$A$88:$U$88,OFFSET(WatchbillMONTHLY!$A$88:$U$88,1,2))),INDIRECT("_"&amp;_xlfn.XLOOKUP(BI$2,WatchbillMONTHLY!$A$88:$U$88,OFFSET(WatchbillMONTHLY!$A$88:$U$88,1,2))))=$A111,_xlfn.XLOOKUP(BI$2,WatchbillMONTHLY!$A$88:$U$88,OFFSET(WatchbillMONTHLY!$A$88:$U$88,1,2)),FALSE),TRUE,FALSE)),
FALSE),FALSE)</f>
        <v>0</v>
      </c>
      <c r="BJ111" s="209" t="b" cm="1">
        <f t="array" aca="1" ref="BJ111" ca="1">IF(AND($A111 &gt; 0, AC111 &gt; 0,BJ$2&lt;MiscFormulas!$A$5+1),
_xlfn.IFNA(
_xlfn.IFNA(
_xlfn.IFNA(
_xlfn.IFNA(
_xlfn.IFNA(
_xlfn.IFNA(
IF(_xlfn.XLOOKUP(BJ$2,WatchbillMONTHLY!$A$3:$U$3,OFFSET(WatchbillMONTHLY!$A$3:$U$3,1,2))=IF(_xlfn.XLOOKUP($A111,INDIRECT("_"&amp;_xlfn.XLOOKUP(BJ$2,WatchbillMONTHLY!$A$3:$U$3,OFFSET(WatchbillMONTHLY!$A$3:$U$3,1,2))),INDIRECT("_"&amp;_xlfn.XLOOKUP(BJ$2,WatchbillMONTHLY!$A$3:$U$3,OFFSET(WatchbillMONTHLY!$A$3:$U$3,1,2))))=$A111,_xlfn.XLOOKUP(BJ$2,WatchbillMONTHLY!$A$3:$U$3,OFFSET(WatchbillMONTHLY!$A$3:$U$3,1,2)),FALSE),TRUE,FALSE),
IF(_xlfn.XLOOKUP(BJ$2,WatchbillMONTHLY!$A$20:$U$20,OFFSET(WatchbillMONTHLY!$A$20:$U$20,1,2))=IF(_xlfn.XLOOKUP($A111,INDIRECT("_"&amp;_xlfn.XLOOKUP(BJ$2,WatchbillMONTHLY!$A$20:$U$20,OFFSET(WatchbillMONTHLY!$A$20:$U$20,1,2))),INDIRECT("_"&amp;_xlfn.XLOOKUP(BJ$2,WatchbillMONTHLY!$A$20:$U$20,OFFSET(WatchbillMONTHLY!$A$20:$U$20,1,2))))=$A111,_xlfn.XLOOKUP(BJ$2,WatchbillMONTHLY!$A$20:$U$20,OFFSET(WatchbillMONTHLY!$A$20:$U$20,1,2)),FALSE),TRUE,FALSE)),
IF(_xlfn.XLOOKUP(BJ$2,WatchbillMONTHLY!$A$37:$U$37,OFFSET(WatchbillMONTHLY!$A$37:$U$37,1,2))=IF(_xlfn.XLOOKUP($A111,INDIRECT("_"&amp;_xlfn.XLOOKUP(BJ$2,WatchbillMONTHLY!$A$37:$U$37,OFFSET(WatchbillMONTHLY!$A$37:$U$37,1,2))),INDIRECT("_"&amp;_xlfn.XLOOKUP(BJ$2,WatchbillMONTHLY!$A$37:$U$37,OFFSET(WatchbillMONTHLY!$A$37:$U$37,1,2))))=$A111,_xlfn.XLOOKUP(BJ$2,WatchbillMONTHLY!$A$37:$U$37,OFFSET(WatchbillMONTHLY!$A$37:$U$37,1,2)),FALSE),TRUE,FALSE)),
IF(_xlfn.XLOOKUP(BJ$2,WatchbillMONTHLY!$A$54:$U$54,OFFSET(WatchbillMONTHLY!$A$54:$U$54,1,2))=IF(_xlfn.XLOOKUP($A111,INDIRECT("_"&amp;_xlfn.XLOOKUP(BJ$2,WatchbillMONTHLY!$A$54:$U$54,OFFSET(WatchbillMONTHLY!$A$54:$U$54,1,2))),INDIRECT("_"&amp;_xlfn.XLOOKUP(BJ$2,WatchbillMONTHLY!$A$54:$U$54,OFFSET(WatchbillMONTHLY!$A$54:$U$54,1,2))))=$A111,_xlfn.XLOOKUP(BJ$2,WatchbillMONTHLY!$A$54:$U$54,OFFSET(WatchbillMONTHLY!$A$54:$U$54,1,2)),FALSE),TRUE,FALSE)),
IF(_xlfn.XLOOKUP(BJ$2,WatchbillMONTHLY!$A$71:$U$71,OFFSET(WatchbillMONTHLY!$A$71:$U$71,1,2))=IF(_xlfn.XLOOKUP($A111,INDIRECT("_"&amp;_xlfn.XLOOKUP(BJ$2,WatchbillMONTHLY!$A$71:$U$71,OFFSET(WatchbillMONTHLY!$A$71:$U$71,1,2))),INDIRECT("_"&amp;_xlfn.XLOOKUP(BJ$2,WatchbillMONTHLY!$A$71:$U$71,OFFSET(WatchbillMONTHLY!$A$71:$U$71,1,2))))=$A111,_xlfn.XLOOKUP(BJ$2,WatchbillMONTHLY!$A$71:$U$71,OFFSET(WatchbillMONTHLY!$A$71:$U$71,1,2)),FALSE),TRUE,FALSE)),
IF(_xlfn.XLOOKUP(BJ$2,WatchbillMONTHLY!$A$88:$U$88,OFFSET(WatchbillMONTHLY!$A$88:$U$88,1,2))=IF(_xlfn.XLOOKUP($A111,INDIRECT("_"&amp;_xlfn.XLOOKUP(BJ$2,WatchbillMONTHLY!$A$88:$U$88,OFFSET(WatchbillMONTHLY!$A$88:$U$88,1,2))),INDIRECT("_"&amp;_xlfn.XLOOKUP(BJ$2,WatchbillMONTHLY!$A$88:$U$88,OFFSET(WatchbillMONTHLY!$A$88:$U$88,1,2))))=$A111,_xlfn.XLOOKUP(BJ$2,WatchbillMONTHLY!$A$88:$U$88,OFFSET(WatchbillMONTHLY!$A$88:$U$88,1,2)),FALSE),TRUE,FALSE)),
FALSE),FALSE)</f>
        <v>0</v>
      </c>
      <c r="BK111" s="209" t="b" cm="1">
        <f t="array" aca="1" ref="BK111" ca="1">IF(AND($A111 &gt; 0, AD111 &gt; 0,BK$2&lt;MiscFormulas!$A$5+1),
_xlfn.IFNA(
_xlfn.IFNA(
_xlfn.IFNA(
_xlfn.IFNA(
_xlfn.IFNA(
_xlfn.IFNA(
IF(_xlfn.XLOOKUP(BK$2,WatchbillMONTHLY!$A$3:$U$3,OFFSET(WatchbillMONTHLY!$A$3:$U$3,1,2))=IF(_xlfn.XLOOKUP($A111,INDIRECT("_"&amp;_xlfn.XLOOKUP(BK$2,WatchbillMONTHLY!$A$3:$U$3,OFFSET(WatchbillMONTHLY!$A$3:$U$3,1,2))),INDIRECT("_"&amp;_xlfn.XLOOKUP(BK$2,WatchbillMONTHLY!$A$3:$U$3,OFFSET(WatchbillMONTHLY!$A$3:$U$3,1,2))))=$A111,_xlfn.XLOOKUP(BK$2,WatchbillMONTHLY!$A$3:$U$3,OFFSET(WatchbillMONTHLY!$A$3:$U$3,1,2)),FALSE),TRUE,FALSE),
IF(_xlfn.XLOOKUP(BK$2,WatchbillMONTHLY!$A$20:$U$20,OFFSET(WatchbillMONTHLY!$A$20:$U$20,1,2))=IF(_xlfn.XLOOKUP($A111,INDIRECT("_"&amp;_xlfn.XLOOKUP(BK$2,WatchbillMONTHLY!$A$20:$U$20,OFFSET(WatchbillMONTHLY!$A$20:$U$20,1,2))),INDIRECT("_"&amp;_xlfn.XLOOKUP(BK$2,WatchbillMONTHLY!$A$20:$U$20,OFFSET(WatchbillMONTHLY!$A$20:$U$20,1,2))))=$A111,_xlfn.XLOOKUP(BK$2,WatchbillMONTHLY!$A$20:$U$20,OFFSET(WatchbillMONTHLY!$A$20:$U$20,1,2)),FALSE),TRUE,FALSE)),
IF(_xlfn.XLOOKUP(BK$2,WatchbillMONTHLY!$A$37:$U$37,OFFSET(WatchbillMONTHLY!$A$37:$U$37,1,2))=IF(_xlfn.XLOOKUP($A111,INDIRECT("_"&amp;_xlfn.XLOOKUP(BK$2,WatchbillMONTHLY!$A$37:$U$37,OFFSET(WatchbillMONTHLY!$A$37:$U$37,1,2))),INDIRECT("_"&amp;_xlfn.XLOOKUP(BK$2,WatchbillMONTHLY!$A$37:$U$37,OFFSET(WatchbillMONTHLY!$A$37:$U$37,1,2))))=$A111,_xlfn.XLOOKUP(BK$2,WatchbillMONTHLY!$A$37:$U$37,OFFSET(WatchbillMONTHLY!$A$37:$U$37,1,2)),FALSE),TRUE,FALSE)),
IF(_xlfn.XLOOKUP(BK$2,WatchbillMONTHLY!$A$54:$U$54,OFFSET(WatchbillMONTHLY!$A$54:$U$54,1,2))=IF(_xlfn.XLOOKUP($A111,INDIRECT("_"&amp;_xlfn.XLOOKUP(BK$2,WatchbillMONTHLY!$A$54:$U$54,OFFSET(WatchbillMONTHLY!$A$54:$U$54,1,2))),INDIRECT("_"&amp;_xlfn.XLOOKUP(BK$2,WatchbillMONTHLY!$A$54:$U$54,OFFSET(WatchbillMONTHLY!$A$54:$U$54,1,2))))=$A111,_xlfn.XLOOKUP(BK$2,WatchbillMONTHLY!$A$54:$U$54,OFFSET(WatchbillMONTHLY!$A$54:$U$54,1,2)),FALSE),TRUE,FALSE)),
IF(_xlfn.XLOOKUP(BK$2,WatchbillMONTHLY!$A$71:$U$71,OFFSET(WatchbillMONTHLY!$A$71:$U$71,1,2))=IF(_xlfn.XLOOKUP($A111,INDIRECT("_"&amp;_xlfn.XLOOKUP(BK$2,WatchbillMONTHLY!$A$71:$U$71,OFFSET(WatchbillMONTHLY!$A$71:$U$71,1,2))),INDIRECT("_"&amp;_xlfn.XLOOKUP(BK$2,WatchbillMONTHLY!$A$71:$U$71,OFFSET(WatchbillMONTHLY!$A$71:$U$71,1,2))))=$A111,_xlfn.XLOOKUP(BK$2,WatchbillMONTHLY!$A$71:$U$71,OFFSET(WatchbillMONTHLY!$A$71:$U$71,1,2)),FALSE),TRUE,FALSE)),
IF(_xlfn.XLOOKUP(BK$2,WatchbillMONTHLY!$A$88:$U$88,OFFSET(WatchbillMONTHLY!$A$88:$U$88,1,2))=IF(_xlfn.XLOOKUP($A111,INDIRECT("_"&amp;_xlfn.XLOOKUP(BK$2,WatchbillMONTHLY!$A$88:$U$88,OFFSET(WatchbillMONTHLY!$A$88:$U$88,1,2))),INDIRECT("_"&amp;_xlfn.XLOOKUP(BK$2,WatchbillMONTHLY!$A$88:$U$88,OFFSET(WatchbillMONTHLY!$A$88:$U$88,1,2))))=$A111,_xlfn.XLOOKUP(BK$2,WatchbillMONTHLY!$A$88:$U$88,OFFSET(WatchbillMONTHLY!$A$88:$U$88,1,2)),FALSE),TRUE,FALSE)),
FALSE),FALSE)</f>
        <v>0</v>
      </c>
      <c r="BL111" s="209" t="b" cm="1">
        <f t="array" aca="1" ref="BL111" ca="1">IF(AND($A111 &gt; 0, AE111 &gt; 0,BL$2&lt;MiscFormulas!$A$5+1),
_xlfn.IFNA(
_xlfn.IFNA(
_xlfn.IFNA(
_xlfn.IFNA(
_xlfn.IFNA(
_xlfn.IFNA(
IF(_xlfn.XLOOKUP(BL$2,WatchbillMONTHLY!$A$3:$U$3,OFFSET(WatchbillMONTHLY!$A$3:$U$3,1,2))=IF(_xlfn.XLOOKUP($A111,INDIRECT("_"&amp;_xlfn.XLOOKUP(BL$2,WatchbillMONTHLY!$A$3:$U$3,OFFSET(WatchbillMONTHLY!$A$3:$U$3,1,2))),INDIRECT("_"&amp;_xlfn.XLOOKUP(BL$2,WatchbillMONTHLY!$A$3:$U$3,OFFSET(WatchbillMONTHLY!$A$3:$U$3,1,2))))=$A111,_xlfn.XLOOKUP(BL$2,WatchbillMONTHLY!$A$3:$U$3,OFFSET(WatchbillMONTHLY!$A$3:$U$3,1,2)),FALSE),TRUE,FALSE),
IF(_xlfn.XLOOKUP(BL$2,WatchbillMONTHLY!$A$20:$U$20,OFFSET(WatchbillMONTHLY!$A$20:$U$20,1,2))=IF(_xlfn.XLOOKUP($A111,INDIRECT("_"&amp;_xlfn.XLOOKUP(BL$2,WatchbillMONTHLY!$A$20:$U$20,OFFSET(WatchbillMONTHLY!$A$20:$U$20,1,2))),INDIRECT("_"&amp;_xlfn.XLOOKUP(BL$2,WatchbillMONTHLY!$A$20:$U$20,OFFSET(WatchbillMONTHLY!$A$20:$U$20,1,2))))=$A111,_xlfn.XLOOKUP(BL$2,WatchbillMONTHLY!$A$20:$U$20,OFFSET(WatchbillMONTHLY!$A$20:$U$20,1,2)),FALSE),TRUE,FALSE)),
IF(_xlfn.XLOOKUP(BL$2,WatchbillMONTHLY!$A$37:$U$37,OFFSET(WatchbillMONTHLY!$A$37:$U$37,1,2))=IF(_xlfn.XLOOKUP($A111,INDIRECT("_"&amp;_xlfn.XLOOKUP(BL$2,WatchbillMONTHLY!$A$37:$U$37,OFFSET(WatchbillMONTHLY!$A$37:$U$37,1,2))),INDIRECT("_"&amp;_xlfn.XLOOKUP(BL$2,WatchbillMONTHLY!$A$37:$U$37,OFFSET(WatchbillMONTHLY!$A$37:$U$37,1,2))))=$A111,_xlfn.XLOOKUP(BL$2,WatchbillMONTHLY!$A$37:$U$37,OFFSET(WatchbillMONTHLY!$A$37:$U$37,1,2)),FALSE),TRUE,FALSE)),
IF(_xlfn.XLOOKUP(BL$2,WatchbillMONTHLY!$A$54:$U$54,OFFSET(WatchbillMONTHLY!$A$54:$U$54,1,2))=IF(_xlfn.XLOOKUP($A111,INDIRECT("_"&amp;_xlfn.XLOOKUP(BL$2,WatchbillMONTHLY!$A$54:$U$54,OFFSET(WatchbillMONTHLY!$A$54:$U$54,1,2))),INDIRECT("_"&amp;_xlfn.XLOOKUP(BL$2,WatchbillMONTHLY!$A$54:$U$54,OFFSET(WatchbillMONTHLY!$A$54:$U$54,1,2))))=$A111,_xlfn.XLOOKUP(BL$2,WatchbillMONTHLY!$A$54:$U$54,OFFSET(WatchbillMONTHLY!$A$54:$U$54,1,2)),FALSE),TRUE,FALSE)),
IF(_xlfn.XLOOKUP(BL$2,WatchbillMONTHLY!$A$71:$U$71,OFFSET(WatchbillMONTHLY!$A$71:$U$71,1,2))=IF(_xlfn.XLOOKUP($A111,INDIRECT("_"&amp;_xlfn.XLOOKUP(BL$2,WatchbillMONTHLY!$A$71:$U$71,OFFSET(WatchbillMONTHLY!$A$71:$U$71,1,2))),INDIRECT("_"&amp;_xlfn.XLOOKUP(BL$2,WatchbillMONTHLY!$A$71:$U$71,OFFSET(WatchbillMONTHLY!$A$71:$U$71,1,2))))=$A111,_xlfn.XLOOKUP(BL$2,WatchbillMONTHLY!$A$71:$U$71,OFFSET(WatchbillMONTHLY!$A$71:$U$71,1,2)),FALSE),TRUE,FALSE)),
IF(_xlfn.XLOOKUP(BL$2,WatchbillMONTHLY!$A$88:$U$88,OFFSET(WatchbillMONTHLY!$A$88:$U$88,1,2))=IF(_xlfn.XLOOKUP($A111,INDIRECT("_"&amp;_xlfn.XLOOKUP(BL$2,WatchbillMONTHLY!$A$88:$U$88,OFFSET(WatchbillMONTHLY!$A$88:$U$88,1,2))),INDIRECT("_"&amp;_xlfn.XLOOKUP(BL$2,WatchbillMONTHLY!$A$88:$U$88,OFFSET(WatchbillMONTHLY!$A$88:$U$88,1,2))))=$A111,_xlfn.XLOOKUP(BL$2,WatchbillMONTHLY!$A$88:$U$88,OFFSET(WatchbillMONTHLY!$A$88:$U$88,1,2)),FALSE),TRUE,FALSE)),
FALSE),FALSE)</f>
        <v>0</v>
      </c>
      <c r="BM111" s="209" t="b" cm="1">
        <f t="array" aca="1" ref="BM111" ca="1">IF(AND($A111 &gt; 0, AF111 &gt; 0,BM$2&lt;MiscFormulas!$A$5+1),
_xlfn.IFNA(
_xlfn.IFNA(
_xlfn.IFNA(
_xlfn.IFNA(
_xlfn.IFNA(
_xlfn.IFNA(
IF(_xlfn.XLOOKUP(BM$2,WatchbillMONTHLY!$A$3:$U$3,OFFSET(WatchbillMONTHLY!$A$3:$U$3,1,2))=IF(_xlfn.XLOOKUP($A111,INDIRECT("_"&amp;_xlfn.XLOOKUP(BM$2,WatchbillMONTHLY!$A$3:$U$3,OFFSET(WatchbillMONTHLY!$A$3:$U$3,1,2))),INDIRECT("_"&amp;_xlfn.XLOOKUP(BM$2,WatchbillMONTHLY!$A$3:$U$3,OFFSET(WatchbillMONTHLY!$A$3:$U$3,1,2))))=$A111,_xlfn.XLOOKUP(BM$2,WatchbillMONTHLY!$A$3:$U$3,OFFSET(WatchbillMONTHLY!$A$3:$U$3,1,2)),FALSE),TRUE,FALSE),
IF(_xlfn.XLOOKUP(BM$2,WatchbillMONTHLY!$A$20:$U$20,OFFSET(WatchbillMONTHLY!$A$20:$U$20,1,2))=IF(_xlfn.XLOOKUP($A111,INDIRECT("_"&amp;_xlfn.XLOOKUP(BM$2,WatchbillMONTHLY!$A$20:$U$20,OFFSET(WatchbillMONTHLY!$A$20:$U$20,1,2))),INDIRECT("_"&amp;_xlfn.XLOOKUP(BM$2,WatchbillMONTHLY!$A$20:$U$20,OFFSET(WatchbillMONTHLY!$A$20:$U$20,1,2))))=$A111,_xlfn.XLOOKUP(BM$2,WatchbillMONTHLY!$A$20:$U$20,OFFSET(WatchbillMONTHLY!$A$20:$U$20,1,2)),FALSE),TRUE,FALSE)),
IF(_xlfn.XLOOKUP(BM$2,WatchbillMONTHLY!$A$37:$U$37,OFFSET(WatchbillMONTHLY!$A$37:$U$37,1,2))=IF(_xlfn.XLOOKUP($A111,INDIRECT("_"&amp;_xlfn.XLOOKUP(BM$2,WatchbillMONTHLY!$A$37:$U$37,OFFSET(WatchbillMONTHLY!$A$37:$U$37,1,2))),INDIRECT("_"&amp;_xlfn.XLOOKUP(BM$2,WatchbillMONTHLY!$A$37:$U$37,OFFSET(WatchbillMONTHLY!$A$37:$U$37,1,2))))=$A111,_xlfn.XLOOKUP(BM$2,WatchbillMONTHLY!$A$37:$U$37,OFFSET(WatchbillMONTHLY!$A$37:$U$37,1,2)),FALSE),TRUE,FALSE)),
IF(_xlfn.XLOOKUP(BM$2,WatchbillMONTHLY!$A$54:$U$54,OFFSET(WatchbillMONTHLY!$A$54:$U$54,1,2))=IF(_xlfn.XLOOKUP($A111,INDIRECT("_"&amp;_xlfn.XLOOKUP(BM$2,WatchbillMONTHLY!$A$54:$U$54,OFFSET(WatchbillMONTHLY!$A$54:$U$54,1,2))),INDIRECT("_"&amp;_xlfn.XLOOKUP(BM$2,WatchbillMONTHLY!$A$54:$U$54,OFFSET(WatchbillMONTHLY!$A$54:$U$54,1,2))))=$A111,_xlfn.XLOOKUP(BM$2,WatchbillMONTHLY!$A$54:$U$54,OFFSET(WatchbillMONTHLY!$A$54:$U$54,1,2)),FALSE),TRUE,FALSE)),
IF(_xlfn.XLOOKUP(BM$2,WatchbillMONTHLY!$A$71:$U$71,OFFSET(WatchbillMONTHLY!$A$71:$U$71,1,2))=IF(_xlfn.XLOOKUP($A111,INDIRECT("_"&amp;_xlfn.XLOOKUP(BM$2,WatchbillMONTHLY!$A$71:$U$71,OFFSET(WatchbillMONTHLY!$A$71:$U$71,1,2))),INDIRECT("_"&amp;_xlfn.XLOOKUP(BM$2,WatchbillMONTHLY!$A$71:$U$71,OFFSET(WatchbillMONTHLY!$A$71:$U$71,1,2))))=$A111,_xlfn.XLOOKUP(BM$2,WatchbillMONTHLY!$A$71:$U$71,OFFSET(WatchbillMONTHLY!$A$71:$U$71,1,2)),FALSE),TRUE,FALSE)),
IF(_xlfn.XLOOKUP(BM$2,WatchbillMONTHLY!$A$88:$U$88,OFFSET(WatchbillMONTHLY!$A$88:$U$88,1,2))=IF(_xlfn.XLOOKUP($A111,INDIRECT("_"&amp;_xlfn.XLOOKUP(BM$2,WatchbillMONTHLY!$A$88:$U$88,OFFSET(WatchbillMONTHLY!$A$88:$U$88,1,2))),INDIRECT("_"&amp;_xlfn.XLOOKUP(BM$2,WatchbillMONTHLY!$A$88:$U$88,OFFSET(WatchbillMONTHLY!$A$88:$U$88,1,2))))=$A111,_xlfn.XLOOKUP(BM$2,WatchbillMONTHLY!$A$88:$U$88,OFFSET(WatchbillMONTHLY!$A$88:$U$88,1,2)),FALSE),TRUE,FALSE)),
FALSE),FALSE)</f>
        <v>0</v>
      </c>
      <c r="BN111" s="209" t="b" cm="1">
        <f t="array" aca="1" ref="BN111" ca="1">IF(AND($A111 &gt; 0, AG111 &gt; 0,BN$2&lt;MiscFormulas!$A$5+1),
_xlfn.IFNA(
_xlfn.IFNA(
_xlfn.IFNA(
_xlfn.IFNA(
_xlfn.IFNA(
_xlfn.IFNA(
IF(_xlfn.XLOOKUP(BN$2,WatchbillMONTHLY!$A$3:$U$3,OFFSET(WatchbillMONTHLY!$A$3:$U$3,1,2))=IF(_xlfn.XLOOKUP($A111,INDIRECT("_"&amp;_xlfn.XLOOKUP(BN$2,WatchbillMONTHLY!$A$3:$U$3,OFFSET(WatchbillMONTHLY!$A$3:$U$3,1,2))),INDIRECT("_"&amp;_xlfn.XLOOKUP(BN$2,WatchbillMONTHLY!$A$3:$U$3,OFFSET(WatchbillMONTHLY!$A$3:$U$3,1,2))))=$A111,_xlfn.XLOOKUP(BN$2,WatchbillMONTHLY!$A$3:$U$3,OFFSET(WatchbillMONTHLY!$A$3:$U$3,1,2)),FALSE),TRUE,FALSE),
IF(_xlfn.XLOOKUP(BN$2,WatchbillMONTHLY!$A$20:$U$20,OFFSET(WatchbillMONTHLY!$A$20:$U$20,1,2))=IF(_xlfn.XLOOKUP($A111,INDIRECT("_"&amp;_xlfn.XLOOKUP(BN$2,WatchbillMONTHLY!$A$20:$U$20,OFFSET(WatchbillMONTHLY!$A$20:$U$20,1,2))),INDIRECT("_"&amp;_xlfn.XLOOKUP(BN$2,WatchbillMONTHLY!$A$20:$U$20,OFFSET(WatchbillMONTHLY!$A$20:$U$20,1,2))))=$A111,_xlfn.XLOOKUP(BN$2,WatchbillMONTHLY!$A$20:$U$20,OFFSET(WatchbillMONTHLY!$A$20:$U$20,1,2)),FALSE),TRUE,FALSE)),
IF(_xlfn.XLOOKUP(BN$2,WatchbillMONTHLY!$A$37:$U$37,OFFSET(WatchbillMONTHLY!$A$37:$U$37,1,2))=IF(_xlfn.XLOOKUP($A111,INDIRECT("_"&amp;_xlfn.XLOOKUP(BN$2,WatchbillMONTHLY!$A$37:$U$37,OFFSET(WatchbillMONTHLY!$A$37:$U$37,1,2))),INDIRECT("_"&amp;_xlfn.XLOOKUP(BN$2,WatchbillMONTHLY!$A$37:$U$37,OFFSET(WatchbillMONTHLY!$A$37:$U$37,1,2))))=$A111,_xlfn.XLOOKUP(BN$2,WatchbillMONTHLY!$A$37:$U$37,OFFSET(WatchbillMONTHLY!$A$37:$U$37,1,2)),FALSE),TRUE,FALSE)),
IF(_xlfn.XLOOKUP(BN$2,WatchbillMONTHLY!$A$54:$U$54,OFFSET(WatchbillMONTHLY!$A$54:$U$54,1,2))=IF(_xlfn.XLOOKUP($A111,INDIRECT("_"&amp;_xlfn.XLOOKUP(BN$2,WatchbillMONTHLY!$A$54:$U$54,OFFSET(WatchbillMONTHLY!$A$54:$U$54,1,2))),INDIRECT("_"&amp;_xlfn.XLOOKUP(BN$2,WatchbillMONTHLY!$A$54:$U$54,OFFSET(WatchbillMONTHLY!$A$54:$U$54,1,2))))=$A111,_xlfn.XLOOKUP(BN$2,WatchbillMONTHLY!$A$54:$U$54,OFFSET(WatchbillMONTHLY!$A$54:$U$54,1,2)),FALSE),TRUE,FALSE)),
IF(_xlfn.XLOOKUP(BN$2,WatchbillMONTHLY!$A$71:$U$71,OFFSET(WatchbillMONTHLY!$A$71:$U$71,1,2))=IF(_xlfn.XLOOKUP($A111,INDIRECT("_"&amp;_xlfn.XLOOKUP(BN$2,WatchbillMONTHLY!$A$71:$U$71,OFFSET(WatchbillMONTHLY!$A$71:$U$71,1,2))),INDIRECT("_"&amp;_xlfn.XLOOKUP(BN$2,WatchbillMONTHLY!$A$71:$U$71,OFFSET(WatchbillMONTHLY!$A$71:$U$71,1,2))))=$A111,_xlfn.XLOOKUP(BN$2,WatchbillMONTHLY!$A$71:$U$71,OFFSET(WatchbillMONTHLY!$A$71:$U$71,1,2)),FALSE),TRUE,FALSE)),
IF(_xlfn.XLOOKUP(BN$2,WatchbillMONTHLY!$A$88:$U$88,OFFSET(WatchbillMONTHLY!$A$88:$U$88,1,2))=IF(_xlfn.XLOOKUP($A111,INDIRECT("_"&amp;_xlfn.XLOOKUP(BN$2,WatchbillMONTHLY!$A$88:$U$88,OFFSET(WatchbillMONTHLY!$A$88:$U$88,1,2))),INDIRECT("_"&amp;_xlfn.XLOOKUP(BN$2,WatchbillMONTHLY!$A$88:$U$88,OFFSET(WatchbillMONTHLY!$A$88:$U$88,1,2))))=$A111,_xlfn.XLOOKUP(BN$2,WatchbillMONTHLY!$A$88:$U$88,OFFSET(WatchbillMONTHLY!$A$88:$U$88,1,2)),FALSE),TRUE,FALSE)),
FALSE),FALSE)</f>
        <v>0</v>
      </c>
      <c r="BO111" s="209"/>
      <c r="BP111" s="210"/>
    </row>
    <row r="112" spans="1:68" x14ac:dyDescent="0.35">
      <c r="A112" t="str">
        <v>EX18 Someone, L.</v>
      </c>
      <c r="B112" s="215" t="str">
        <v>EX18 Someone, Like</v>
      </c>
      <c r="C112" s="191"/>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c r="AA112" s="235"/>
      <c r="AB112" s="235"/>
      <c r="AC112" s="235"/>
      <c r="AD112" s="235"/>
      <c r="AE112" s="235"/>
      <c r="AF112" s="235"/>
      <c r="AG112" s="235"/>
      <c r="AH112" s="192"/>
      <c r="AI112" s="209"/>
      <c r="AJ112" s="209" t="str" cm="1">
        <f t="array" aca="1" ref="AJ112" ca="1">IF(OR(AK112:BN112=TRUE),$A112&amp;" :  ","")&amp;_xlfn.TEXTJOIN(" | ",TRUE,IF(AK112:BN112=TRUE,$AK$2:$BN$2,""))</f>
        <v/>
      </c>
      <c r="AK112" s="209" t="b" cm="1">
        <f t="array" aca="1" ref="AK112" ca="1">IF(AND($A112 &gt; 0, D112 &gt; 0,AK$2&lt;MiscFormulas!$A$5+1),
_xlfn.IFNA(
_xlfn.IFNA(
_xlfn.IFNA(
_xlfn.IFNA(
_xlfn.IFNA(
_xlfn.IFNA(
IF(_xlfn.XLOOKUP(AK$2,WatchbillMONTHLY!$A$3:$U$3,OFFSET(WatchbillMONTHLY!$A$3:$U$3,1,2))=IF(_xlfn.XLOOKUP($A112,INDIRECT("_"&amp;_xlfn.XLOOKUP(AK$2,WatchbillMONTHLY!$A$3:$U$3,OFFSET(WatchbillMONTHLY!$A$3:$U$3,1,2))),INDIRECT("_"&amp;_xlfn.XLOOKUP(AK$2,WatchbillMONTHLY!$A$3:$U$3,OFFSET(WatchbillMONTHLY!$A$3:$U$3,1,2))))=$A112,_xlfn.XLOOKUP(AK$2,WatchbillMONTHLY!$A$3:$U$3,OFFSET(WatchbillMONTHLY!$A$3:$U$3,1,2)),FALSE),TRUE,FALSE),
IF(_xlfn.XLOOKUP(AK$2,WatchbillMONTHLY!$A$20:$U$20,OFFSET(WatchbillMONTHLY!$A$20:$U$20,1,2))=IF(_xlfn.XLOOKUP($A112,INDIRECT("_"&amp;_xlfn.XLOOKUP(AK$2,WatchbillMONTHLY!$A$20:$U$20,OFFSET(WatchbillMONTHLY!$A$20:$U$20,1,2))),INDIRECT("_"&amp;_xlfn.XLOOKUP(AK$2,WatchbillMONTHLY!$A$20:$U$20,OFFSET(WatchbillMONTHLY!$A$20:$U$20,1,2))))=$A112,_xlfn.XLOOKUP(AK$2,WatchbillMONTHLY!$A$20:$U$20,OFFSET(WatchbillMONTHLY!$A$20:$U$20,1,2)),FALSE),TRUE,FALSE)),
IF(_xlfn.XLOOKUP(AK$2,WatchbillMONTHLY!$A$37:$U$37,OFFSET(WatchbillMONTHLY!$A$37:$U$37,1,2))=IF(_xlfn.XLOOKUP($A112,INDIRECT("_"&amp;_xlfn.XLOOKUP(AK$2,WatchbillMONTHLY!$A$37:$U$37,OFFSET(WatchbillMONTHLY!$A$37:$U$37,1,2))),INDIRECT("_"&amp;_xlfn.XLOOKUP(AK$2,WatchbillMONTHLY!$A$37:$U$37,OFFSET(WatchbillMONTHLY!$A$37:$U$37,1,2))))=$A112,_xlfn.XLOOKUP(AK$2,WatchbillMONTHLY!$A$37:$U$37,OFFSET(WatchbillMONTHLY!$A$37:$U$37,1,2)),FALSE),TRUE,FALSE)),
IF(_xlfn.XLOOKUP(AK$2,WatchbillMONTHLY!$A$54:$U$54,OFFSET(WatchbillMONTHLY!$A$54:$U$54,1,2))=IF(_xlfn.XLOOKUP($A112,INDIRECT("_"&amp;_xlfn.XLOOKUP(AK$2,WatchbillMONTHLY!$A$54:$U$54,OFFSET(WatchbillMONTHLY!$A$54:$U$54,1,2))),INDIRECT("_"&amp;_xlfn.XLOOKUP(AK$2,WatchbillMONTHLY!$A$54:$U$54,OFFSET(WatchbillMONTHLY!$A$54:$U$54,1,2))))=$A112,_xlfn.XLOOKUP(AK$2,WatchbillMONTHLY!$A$54:$U$54,OFFSET(WatchbillMONTHLY!$A$54:$U$54,1,2)),FALSE),TRUE,FALSE)),
IF(_xlfn.XLOOKUP(AK$2,WatchbillMONTHLY!$A$71:$U$71,OFFSET(WatchbillMONTHLY!$A$71:$U$71,1,2))=IF(_xlfn.XLOOKUP($A112,INDIRECT("_"&amp;_xlfn.XLOOKUP(AK$2,WatchbillMONTHLY!$A$71:$U$71,OFFSET(WatchbillMONTHLY!$A$71:$U$71,1,2))),INDIRECT("_"&amp;_xlfn.XLOOKUP(AK$2,WatchbillMONTHLY!$A$71:$U$71,OFFSET(WatchbillMONTHLY!$A$71:$U$71,1,2))))=$A112,_xlfn.XLOOKUP(AK$2,WatchbillMONTHLY!$A$71:$U$71,OFFSET(WatchbillMONTHLY!$A$71:$U$71,1,2)),FALSE),TRUE,FALSE)),
IF(_xlfn.XLOOKUP(AK$2,WatchbillMONTHLY!$A$88:$U$88,OFFSET(WatchbillMONTHLY!$A$88:$U$88,1,2))=IF(_xlfn.XLOOKUP($A112,INDIRECT("_"&amp;_xlfn.XLOOKUP(AK$2,WatchbillMONTHLY!$A$88:$U$88,OFFSET(WatchbillMONTHLY!$A$88:$U$88,1,2))),INDIRECT("_"&amp;_xlfn.XLOOKUP(AK$2,WatchbillMONTHLY!$A$88:$U$88,OFFSET(WatchbillMONTHLY!$A$88:$U$88,1,2))))=$A112,_xlfn.XLOOKUP(AK$2,WatchbillMONTHLY!$A$88:$U$88,OFFSET(WatchbillMONTHLY!$A$88:$U$88,1,2)),FALSE),TRUE,FALSE)),
FALSE),FALSE)</f>
        <v>0</v>
      </c>
      <c r="AL112" s="209" t="b" cm="1">
        <f t="array" aca="1" ref="AL112" ca="1">IF(AND($A112 &gt; 0, E112 &gt; 0,AL$2&lt;MiscFormulas!$A$5+1),
_xlfn.IFNA(
_xlfn.IFNA(
_xlfn.IFNA(
_xlfn.IFNA(
_xlfn.IFNA(
_xlfn.IFNA(
IF(_xlfn.XLOOKUP(AL$2,WatchbillMONTHLY!$A$3:$U$3,OFFSET(WatchbillMONTHLY!$A$3:$U$3,1,2))=IF(_xlfn.XLOOKUP($A112,INDIRECT("_"&amp;_xlfn.XLOOKUP(AL$2,WatchbillMONTHLY!$A$3:$U$3,OFFSET(WatchbillMONTHLY!$A$3:$U$3,1,2))),INDIRECT("_"&amp;_xlfn.XLOOKUP(AL$2,WatchbillMONTHLY!$A$3:$U$3,OFFSET(WatchbillMONTHLY!$A$3:$U$3,1,2))))=$A112,_xlfn.XLOOKUP(AL$2,WatchbillMONTHLY!$A$3:$U$3,OFFSET(WatchbillMONTHLY!$A$3:$U$3,1,2)),FALSE),TRUE,FALSE),
IF(_xlfn.XLOOKUP(AL$2,WatchbillMONTHLY!$A$20:$U$20,OFFSET(WatchbillMONTHLY!$A$20:$U$20,1,2))=IF(_xlfn.XLOOKUP($A112,INDIRECT("_"&amp;_xlfn.XLOOKUP(AL$2,WatchbillMONTHLY!$A$20:$U$20,OFFSET(WatchbillMONTHLY!$A$20:$U$20,1,2))),INDIRECT("_"&amp;_xlfn.XLOOKUP(AL$2,WatchbillMONTHLY!$A$20:$U$20,OFFSET(WatchbillMONTHLY!$A$20:$U$20,1,2))))=$A112,_xlfn.XLOOKUP(AL$2,WatchbillMONTHLY!$A$20:$U$20,OFFSET(WatchbillMONTHLY!$A$20:$U$20,1,2)),FALSE),TRUE,FALSE)),
IF(_xlfn.XLOOKUP(AL$2,WatchbillMONTHLY!$A$37:$U$37,OFFSET(WatchbillMONTHLY!$A$37:$U$37,1,2))=IF(_xlfn.XLOOKUP($A112,INDIRECT("_"&amp;_xlfn.XLOOKUP(AL$2,WatchbillMONTHLY!$A$37:$U$37,OFFSET(WatchbillMONTHLY!$A$37:$U$37,1,2))),INDIRECT("_"&amp;_xlfn.XLOOKUP(AL$2,WatchbillMONTHLY!$A$37:$U$37,OFFSET(WatchbillMONTHLY!$A$37:$U$37,1,2))))=$A112,_xlfn.XLOOKUP(AL$2,WatchbillMONTHLY!$A$37:$U$37,OFFSET(WatchbillMONTHLY!$A$37:$U$37,1,2)),FALSE),TRUE,FALSE)),
IF(_xlfn.XLOOKUP(AL$2,WatchbillMONTHLY!$A$54:$U$54,OFFSET(WatchbillMONTHLY!$A$54:$U$54,1,2))=IF(_xlfn.XLOOKUP($A112,INDIRECT("_"&amp;_xlfn.XLOOKUP(AL$2,WatchbillMONTHLY!$A$54:$U$54,OFFSET(WatchbillMONTHLY!$A$54:$U$54,1,2))),INDIRECT("_"&amp;_xlfn.XLOOKUP(AL$2,WatchbillMONTHLY!$A$54:$U$54,OFFSET(WatchbillMONTHLY!$A$54:$U$54,1,2))))=$A112,_xlfn.XLOOKUP(AL$2,WatchbillMONTHLY!$A$54:$U$54,OFFSET(WatchbillMONTHLY!$A$54:$U$54,1,2)),FALSE),TRUE,FALSE)),
IF(_xlfn.XLOOKUP(AL$2,WatchbillMONTHLY!$A$71:$U$71,OFFSET(WatchbillMONTHLY!$A$71:$U$71,1,2))=IF(_xlfn.XLOOKUP($A112,INDIRECT("_"&amp;_xlfn.XLOOKUP(AL$2,WatchbillMONTHLY!$A$71:$U$71,OFFSET(WatchbillMONTHLY!$A$71:$U$71,1,2))),INDIRECT("_"&amp;_xlfn.XLOOKUP(AL$2,WatchbillMONTHLY!$A$71:$U$71,OFFSET(WatchbillMONTHLY!$A$71:$U$71,1,2))))=$A112,_xlfn.XLOOKUP(AL$2,WatchbillMONTHLY!$A$71:$U$71,OFFSET(WatchbillMONTHLY!$A$71:$U$71,1,2)),FALSE),TRUE,FALSE)),
IF(_xlfn.XLOOKUP(AL$2,WatchbillMONTHLY!$A$88:$U$88,OFFSET(WatchbillMONTHLY!$A$88:$U$88,1,2))=IF(_xlfn.XLOOKUP($A112,INDIRECT("_"&amp;_xlfn.XLOOKUP(AL$2,WatchbillMONTHLY!$A$88:$U$88,OFFSET(WatchbillMONTHLY!$A$88:$U$88,1,2))),INDIRECT("_"&amp;_xlfn.XLOOKUP(AL$2,WatchbillMONTHLY!$A$88:$U$88,OFFSET(WatchbillMONTHLY!$A$88:$U$88,1,2))))=$A112,_xlfn.XLOOKUP(AL$2,WatchbillMONTHLY!$A$88:$U$88,OFFSET(WatchbillMONTHLY!$A$88:$U$88,1,2)),FALSE),TRUE,FALSE)),
FALSE),FALSE)</f>
        <v>0</v>
      </c>
      <c r="AM112" s="209" t="b" cm="1">
        <f t="array" aca="1" ref="AM112" ca="1">IF(AND($A112 &gt; 0, F112 &gt; 0,AM$2&lt;MiscFormulas!$A$5+1),
_xlfn.IFNA(
_xlfn.IFNA(
_xlfn.IFNA(
_xlfn.IFNA(
_xlfn.IFNA(
_xlfn.IFNA(
IF(_xlfn.XLOOKUP(AM$2,WatchbillMONTHLY!$A$3:$U$3,OFFSET(WatchbillMONTHLY!$A$3:$U$3,1,2))=IF(_xlfn.XLOOKUP($A112,INDIRECT("_"&amp;_xlfn.XLOOKUP(AM$2,WatchbillMONTHLY!$A$3:$U$3,OFFSET(WatchbillMONTHLY!$A$3:$U$3,1,2))),INDIRECT("_"&amp;_xlfn.XLOOKUP(AM$2,WatchbillMONTHLY!$A$3:$U$3,OFFSET(WatchbillMONTHLY!$A$3:$U$3,1,2))))=$A112,_xlfn.XLOOKUP(AM$2,WatchbillMONTHLY!$A$3:$U$3,OFFSET(WatchbillMONTHLY!$A$3:$U$3,1,2)),FALSE),TRUE,FALSE),
IF(_xlfn.XLOOKUP(AM$2,WatchbillMONTHLY!$A$20:$U$20,OFFSET(WatchbillMONTHLY!$A$20:$U$20,1,2))=IF(_xlfn.XLOOKUP($A112,INDIRECT("_"&amp;_xlfn.XLOOKUP(AM$2,WatchbillMONTHLY!$A$20:$U$20,OFFSET(WatchbillMONTHLY!$A$20:$U$20,1,2))),INDIRECT("_"&amp;_xlfn.XLOOKUP(AM$2,WatchbillMONTHLY!$A$20:$U$20,OFFSET(WatchbillMONTHLY!$A$20:$U$20,1,2))))=$A112,_xlfn.XLOOKUP(AM$2,WatchbillMONTHLY!$A$20:$U$20,OFFSET(WatchbillMONTHLY!$A$20:$U$20,1,2)),FALSE),TRUE,FALSE)),
IF(_xlfn.XLOOKUP(AM$2,WatchbillMONTHLY!$A$37:$U$37,OFFSET(WatchbillMONTHLY!$A$37:$U$37,1,2))=IF(_xlfn.XLOOKUP($A112,INDIRECT("_"&amp;_xlfn.XLOOKUP(AM$2,WatchbillMONTHLY!$A$37:$U$37,OFFSET(WatchbillMONTHLY!$A$37:$U$37,1,2))),INDIRECT("_"&amp;_xlfn.XLOOKUP(AM$2,WatchbillMONTHLY!$A$37:$U$37,OFFSET(WatchbillMONTHLY!$A$37:$U$37,1,2))))=$A112,_xlfn.XLOOKUP(AM$2,WatchbillMONTHLY!$A$37:$U$37,OFFSET(WatchbillMONTHLY!$A$37:$U$37,1,2)),FALSE),TRUE,FALSE)),
IF(_xlfn.XLOOKUP(AM$2,WatchbillMONTHLY!$A$54:$U$54,OFFSET(WatchbillMONTHLY!$A$54:$U$54,1,2))=IF(_xlfn.XLOOKUP($A112,INDIRECT("_"&amp;_xlfn.XLOOKUP(AM$2,WatchbillMONTHLY!$A$54:$U$54,OFFSET(WatchbillMONTHLY!$A$54:$U$54,1,2))),INDIRECT("_"&amp;_xlfn.XLOOKUP(AM$2,WatchbillMONTHLY!$A$54:$U$54,OFFSET(WatchbillMONTHLY!$A$54:$U$54,1,2))))=$A112,_xlfn.XLOOKUP(AM$2,WatchbillMONTHLY!$A$54:$U$54,OFFSET(WatchbillMONTHLY!$A$54:$U$54,1,2)),FALSE),TRUE,FALSE)),
IF(_xlfn.XLOOKUP(AM$2,WatchbillMONTHLY!$A$71:$U$71,OFFSET(WatchbillMONTHLY!$A$71:$U$71,1,2))=IF(_xlfn.XLOOKUP($A112,INDIRECT("_"&amp;_xlfn.XLOOKUP(AM$2,WatchbillMONTHLY!$A$71:$U$71,OFFSET(WatchbillMONTHLY!$A$71:$U$71,1,2))),INDIRECT("_"&amp;_xlfn.XLOOKUP(AM$2,WatchbillMONTHLY!$A$71:$U$71,OFFSET(WatchbillMONTHLY!$A$71:$U$71,1,2))))=$A112,_xlfn.XLOOKUP(AM$2,WatchbillMONTHLY!$A$71:$U$71,OFFSET(WatchbillMONTHLY!$A$71:$U$71,1,2)),FALSE),TRUE,FALSE)),
IF(_xlfn.XLOOKUP(AM$2,WatchbillMONTHLY!$A$88:$U$88,OFFSET(WatchbillMONTHLY!$A$88:$U$88,1,2))=IF(_xlfn.XLOOKUP($A112,INDIRECT("_"&amp;_xlfn.XLOOKUP(AM$2,WatchbillMONTHLY!$A$88:$U$88,OFFSET(WatchbillMONTHLY!$A$88:$U$88,1,2))),INDIRECT("_"&amp;_xlfn.XLOOKUP(AM$2,WatchbillMONTHLY!$A$88:$U$88,OFFSET(WatchbillMONTHLY!$A$88:$U$88,1,2))))=$A112,_xlfn.XLOOKUP(AM$2,WatchbillMONTHLY!$A$88:$U$88,OFFSET(WatchbillMONTHLY!$A$88:$U$88,1,2)),FALSE),TRUE,FALSE)),
FALSE),FALSE)</f>
        <v>0</v>
      </c>
      <c r="AN112" s="209" t="b" cm="1">
        <f t="array" aca="1" ref="AN112" ca="1">IF(AND($A112 &gt; 0, G112 &gt; 0,AN$2&lt;MiscFormulas!$A$5+1),
_xlfn.IFNA(
_xlfn.IFNA(
_xlfn.IFNA(
_xlfn.IFNA(
_xlfn.IFNA(
_xlfn.IFNA(
IF(_xlfn.XLOOKUP(AN$2,WatchbillMONTHLY!$A$3:$U$3,OFFSET(WatchbillMONTHLY!$A$3:$U$3,1,2))=IF(_xlfn.XLOOKUP($A112,INDIRECT("_"&amp;_xlfn.XLOOKUP(AN$2,WatchbillMONTHLY!$A$3:$U$3,OFFSET(WatchbillMONTHLY!$A$3:$U$3,1,2))),INDIRECT("_"&amp;_xlfn.XLOOKUP(AN$2,WatchbillMONTHLY!$A$3:$U$3,OFFSET(WatchbillMONTHLY!$A$3:$U$3,1,2))))=$A112,_xlfn.XLOOKUP(AN$2,WatchbillMONTHLY!$A$3:$U$3,OFFSET(WatchbillMONTHLY!$A$3:$U$3,1,2)),FALSE),TRUE,FALSE),
IF(_xlfn.XLOOKUP(AN$2,WatchbillMONTHLY!$A$20:$U$20,OFFSET(WatchbillMONTHLY!$A$20:$U$20,1,2))=IF(_xlfn.XLOOKUP($A112,INDIRECT("_"&amp;_xlfn.XLOOKUP(AN$2,WatchbillMONTHLY!$A$20:$U$20,OFFSET(WatchbillMONTHLY!$A$20:$U$20,1,2))),INDIRECT("_"&amp;_xlfn.XLOOKUP(AN$2,WatchbillMONTHLY!$A$20:$U$20,OFFSET(WatchbillMONTHLY!$A$20:$U$20,1,2))))=$A112,_xlfn.XLOOKUP(AN$2,WatchbillMONTHLY!$A$20:$U$20,OFFSET(WatchbillMONTHLY!$A$20:$U$20,1,2)),FALSE),TRUE,FALSE)),
IF(_xlfn.XLOOKUP(AN$2,WatchbillMONTHLY!$A$37:$U$37,OFFSET(WatchbillMONTHLY!$A$37:$U$37,1,2))=IF(_xlfn.XLOOKUP($A112,INDIRECT("_"&amp;_xlfn.XLOOKUP(AN$2,WatchbillMONTHLY!$A$37:$U$37,OFFSET(WatchbillMONTHLY!$A$37:$U$37,1,2))),INDIRECT("_"&amp;_xlfn.XLOOKUP(AN$2,WatchbillMONTHLY!$A$37:$U$37,OFFSET(WatchbillMONTHLY!$A$37:$U$37,1,2))))=$A112,_xlfn.XLOOKUP(AN$2,WatchbillMONTHLY!$A$37:$U$37,OFFSET(WatchbillMONTHLY!$A$37:$U$37,1,2)),FALSE),TRUE,FALSE)),
IF(_xlfn.XLOOKUP(AN$2,WatchbillMONTHLY!$A$54:$U$54,OFFSET(WatchbillMONTHLY!$A$54:$U$54,1,2))=IF(_xlfn.XLOOKUP($A112,INDIRECT("_"&amp;_xlfn.XLOOKUP(AN$2,WatchbillMONTHLY!$A$54:$U$54,OFFSET(WatchbillMONTHLY!$A$54:$U$54,1,2))),INDIRECT("_"&amp;_xlfn.XLOOKUP(AN$2,WatchbillMONTHLY!$A$54:$U$54,OFFSET(WatchbillMONTHLY!$A$54:$U$54,1,2))))=$A112,_xlfn.XLOOKUP(AN$2,WatchbillMONTHLY!$A$54:$U$54,OFFSET(WatchbillMONTHLY!$A$54:$U$54,1,2)),FALSE),TRUE,FALSE)),
IF(_xlfn.XLOOKUP(AN$2,WatchbillMONTHLY!$A$71:$U$71,OFFSET(WatchbillMONTHLY!$A$71:$U$71,1,2))=IF(_xlfn.XLOOKUP($A112,INDIRECT("_"&amp;_xlfn.XLOOKUP(AN$2,WatchbillMONTHLY!$A$71:$U$71,OFFSET(WatchbillMONTHLY!$A$71:$U$71,1,2))),INDIRECT("_"&amp;_xlfn.XLOOKUP(AN$2,WatchbillMONTHLY!$A$71:$U$71,OFFSET(WatchbillMONTHLY!$A$71:$U$71,1,2))))=$A112,_xlfn.XLOOKUP(AN$2,WatchbillMONTHLY!$A$71:$U$71,OFFSET(WatchbillMONTHLY!$A$71:$U$71,1,2)),FALSE),TRUE,FALSE)),
IF(_xlfn.XLOOKUP(AN$2,WatchbillMONTHLY!$A$88:$U$88,OFFSET(WatchbillMONTHLY!$A$88:$U$88,1,2))=IF(_xlfn.XLOOKUP($A112,INDIRECT("_"&amp;_xlfn.XLOOKUP(AN$2,WatchbillMONTHLY!$A$88:$U$88,OFFSET(WatchbillMONTHLY!$A$88:$U$88,1,2))),INDIRECT("_"&amp;_xlfn.XLOOKUP(AN$2,WatchbillMONTHLY!$A$88:$U$88,OFFSET(WatchbillMONTHLY!$A$88:$U$88,1,2))))=$A112,_xlfn.XLOOKUP(AN$2,WatchbillMONTHLY!$A$88:$U$88,OFFSET(WatchbillMONTHLY!$A$88:$U$88,1,2)),FALSE),TRUE,FALSE)),
FALSE),FALSE)</f>
        <v>0</v>
      </c>
      <c r="AO112" s="209" t="b" cm="1">
        <f t="array" aca="1" ref="AO112" ca="1">IF(AND($A112 &gt; 0, H112 &gt; 0,AO$2&lt;MiscFormulas!$A$5+1),
_xlfn.IFNA(
_xlfn.IFNA(
_xlfn.IFNA(
_xlfn.IFNA(
_xlfn.IFNA(
_xlfn.IFNA(
IF(_xlfn.XLOOKUP(AO$2,WatchbillMONTHLY!$A$3:$U$3,OFFSET(WatchbillMONTHLY!$A$3:$U$3,1,2))=IF(_xlfn.XLOOKUP($A112,INDIRECT("_"&amp;_xlfn.XLOOKUP(AO$2,WatchbillMONTHLY!$A$3:$U$3,OFFSET(WatchbillMONTHLY!$A$3:$U$3,1,2))),INDIRECT("_"&amp;_xlfn.XLOOKUP(AO$2,WatchbillMONTHLY!$A$3:$U$3,OFFSET(WatchbillMONTHLY!$A$3:$U$3,1,2))))=$A112,_xlfn.XLOOKUP(AO$2,WatchbillMONTHLY!$A$3:$U$3,OFFSET(WatchbillMONTHLY!$A$3:$U$3,1,2)),FALSE),TRUE,FALSE),
IF(_xlfn.XLOOKUP(AO$2,WatchbillMONTHLY!$A$20:$U$20,OFFSET(WatchbillMONTHLY!$A$20:$U$20,1,2))=IF(_xlfn.XLOOKUP($A112,INDIRECT("_"&amp;_xlfn.XLOOKUP(AO$2,WatchbillMONTHLY!$A$20:$U$20,OFFSET(WatchbillMONTHLY!$A$20:$U$20,1,2))),INDIRECT("_"&amp;_xlfn.XLOOKUP(AO$2,WatchbillMONTHLY!$A$20:$U$20,OFFSET(WatchbillMONTHLY!$A$20:$U$20,1,2))))=$A112,_xlfn.XLOOKUP(AO$2,WatchbillMONTHLY!$A$20:$U$20,OFFSET(WatchbillMONTHLY!$A$20:$U$20,1,2)),FALSE),TRUE,FALSE)),
IF(_xlfn.XLOOKUP(AO$2,WatchbillMONTHLY!$A$37:$U$37,OFFSET(WatchbillMONTHLY!$A$37:$U$37,1,2))=IF(_xlfn.XLOOKUP($A112,INDIRECT("_"&amp;_xlfn.XLOOKUP(AO$2,WatchbillMONTHLY!$A$37:$U$37,OFFSET(WatchbillMONTHLY!$A$37:$U$37,1,2))),INDIRECT("_"&amp;_xlfn.XLOOKUP(AO$2,WatchbillMONTHLY!$A$37:$U$37,OFFSET(WatchbillMONTHLY!$A$37:$U$37,1,2))))=$A112,_xlfn.XLOOKUP(AO$2,WatchbillMONTHLY!$A$37:$U$37,OFFSET(WatchbillMONTHLY!$A$37:$U$37,1,2)),FALSE),TRUE,FALSE)),
IF(_xlfn.XLOOKUP(AO$2,WatchbillMONTHLY!$A$54:$U$54,OFFSET(WatchbillMONTHLY!$A$54:$U$54,1,2))=IF(_xlfn.XLOOKUP($A112,INDIRECT("_"&amp;_xlfn.XLOOKUP(AO$2,WatchbillMONTHLY!$A$54:$U$54,OFFSET(WatchbillMONTHLY!$A$54:$U$54,1,2))),INDIRECT("_"&amp;_xlfn.XLOOKUP(AO$2,WatchbillMONTHLY!$A$54:$U$54,OFFSET(WatchbillMONTHLY!$A$54:$U$54,1,2))))=$A112,_xlfn.XLOOKUP(AO$2,WatchbillMONTHLY!$A$54:$U$54,OFFSET(WatchbillMONTHLY!$A$54:$U$54,1,2)),FALSE),TRUE,FALSE)),
IF(_xlfn.XLOOKUP(AO$2,WatchbillMONTHLY!$A$71:$U$71,OFFSET(WatchbillMONTHLY!$A$71:$U$71,1,2))=IF(_xlfn.XLOOKUP($A112,INDIRECT("_"&amp;_xlfn.XLOOKUP(AO$2,WatchbillMONTHLY!$A$71:$U$71,OFFSET(WatchbillMONTHLY!$A$71:$U$71,1,2))),INDIRECT("_"&amp;_xlfn.XLOOKUP(AO$2,WatchbillMONTHLY!$A$71:$U$71,OFFSET(WatchbillMONTHLY!$A$71:$U$71,1,2))))=$A112,_xlfn.XLOOKUP(AO$2,WatchbillMONTHLY!$A$71:$U$71,OFFSET(WatchbillMONTHLY!$A$71:$U$71,1,2)),FALSE),TRUE,FALSE)),
IF(_xlfn.XLOOKUP(AO$2,WatchbillMONTHLY!$A$88:$U$88,OFFSET(WatchbillMONTHLY!$A$88:$U$88,1,2))=IF(_xlfn.XLOOKUP($A112,INDIRECT("_"&amp;_xlfn.XLOOKUP(AO$2,WatchbillMONTHLY!$A$88:$U$88,OFFSET(WatchbillMONTHLY!$A$88:$U$88,1,2))),INDIRECT("_"&amp;_xlfn.XLOOKUP(AO$2,WatchbillMONTHLY!$A$88:$U$88,OFFSET(WatchbillMONTHLY!$A$88:$U$88,1,2))))=$A112,_xlfn.XLOOKUP(AO$2,WatchbillMONTHLY!$A$88:$U$88,OFFSET(WatchbillMONTHLY!$A$88:$U$88,1,2)),FALSE),TRUE,FALSE)),
FALSE),FALSE)</f>
        <v>0</v>
      </c>
      <c r="AP112" s="209" t="b" cm="1">
        <f t="array" aca="1" ref="AP112" ca="1">IF(AND($A112 &gt; 0, I112 &gt; 0,AP$2&lt;MiscFormulas!$A$5+1),
_xlfn.IFNA(
_xlfn.IFNA(
_xlfn.IFNA(
_xlfn.IFNA(
_xlfn.IFNA(
_xlfn.IFNA(
IF(_xlfn.XLOOKUP(AP$2,WatchbillMONTHLY!$A$3:$U$3,OFFSET(WatchbillMONTHLY!$A$3:$U$3,1,2))=IF(_xlfn.XLOOKUP($A112,INDIRECT("_"&amp;_xlfn.XLOOKUP(AP$2,WatchbillMONTHLY!$A$3:$U$3,OFFSET(WatchbillMONTHLY!$A$3:$U$3,1,2))),INDIRECT("_"&amp;_xlfn.XLOOKUP(AP$2,WatchbillMONTHLY!$A$3:$U$3,OFFSET(WatchbillMONTHLY!$A$3:$U$3,1,2))))=$A112,_xlfn.XLOOKUP(AP$2,WatchbillMONTHLY!$A$3:$U$3,OFFSET(WatchbillMONTHLY!$A$3:$U$3,1,2)),FALSE),TRUE,FALSE),
IF(_xlfn.XLOOKUP(AP$2,WatchbillMONTHLY!$A$20:$U$20,OFFSET(WatchbillMONTHLY!$A$20:$U$20,1,2))=IF(_xlfn.XLOOKUP($A112,INDIRECT("_"&amp;_xlfn.XLOOKUP(AP$2,WatchbillMONTHLY!$A$20:$U$20,OFFSET(WatchbillMONTHLY!$A$20:$U$20,1,2))),INDIRECT("_"&amp;_xlfn.XLOOKUP(AP$2,WatchbillMONTHLY!$A$20:$U$20,OFFSET(WatchbillMONTHLY!$A$20:$U$20,1,2))))=$A112,_xlfn.XLOOKUP(AP$2,WatchbillMONTHLY!$A$20:$U$20,OFFSET(WatchbillMONTHLY!$A$20:$U$20,1,2)),FALSE),TRUE,FALSE)),
IF(_xlfn.XLOOKUP(AP$2,WatchbillMONTHLY!$A$37:$U$37,OFFSET(WatchbillMONTHLY!$A$37:$U$37,1,2))=IF(_xlfn.XLOOKUP($A112,INDIRECT("_"&amp;_xlfn.XLOOKUP(AP$2,WatchbillMONTHLY!$A$37:$U$37,OFFSET(WatchbillMONTHLY!$A$37:$U$37,1,2))),INDIRECT("_"&amp;_xlfn.XLOOKUP(AP$2,WatchbillMONTHLY!$A$37:$U$37,OFFSET(WatchbillMONTHLY!$A$37:$U$37,1,2))))=$A112,_xlfn.XLOOKUP(AP$2,WatchbillMONTHLY!$A$37:$U$37,OFFSET(WatchbillMONTHLY!$A$37:$U$37,1,2)),FALSE),TRUE,FALSE)),
IF(_xlfn.XLOOKUP(AP$2,WatchbillMONTHLY!$A$54:$U$54,OFFSET(WatchbillMONTHLY!$A$54:$U$54,1,2))=IF(_xlfn.XLOOKUP($A112,INDIRECT("_"&amp;_xlfn.XLOOKUP(AP$2,WatchbillMONTHLY!$A$54:$U$54,OFFSET(WatchbillMONTHLY!$A$54:$U$54,1,2))),INDIRECT("_"&amp;_xlfn.XLOOKUP(AP$2,WatchbillMONTHLY!$A$54:$U$54,OFFSET(WatchbillMONTHLY!$A$54:$U$54,1,2))))=$A112,_xlfn.XLOOKUP(AP$2,WatchbillMONTHLY!$A$54:$U$54,OFFSET(WatchbillMONTHLY!$A$54:$U$54,1,2)),FALSE),TRUE,FALSE)),
IF(_xlfn.XLOOKUP(AP$2,WatchbillMONTHLY!$A$71:$U$71,OFFSET(WatchbillMONTHLY!$A$71:$U$71,1,2))=IF(_xlfn.XLOOKUP($A112,INDIRECT("_"&amp;_xlfn.XLOOKUP(AP$2,WatchbillMONTHLY!$A$71:$U$71,OFFSET(WatchbillMONTHLY!$A$71:$U$71,1,2))),INDIRECT("_"&amp;_xlfn.XLOOKUP(AP$2,WatchbillMONTHLY!$A$71:$U$71,OFFSET(WatchbillMONTHLY!$A$71:$U$71,1,2))))=$A112,_xlfn.XLOOKUP(AP$2,WatchbillMONTHLY!$A$71:$U$71,OFFSET(WatchbillMONTHLY!$A$71:$U$71,1,2)),FALSE),TRUE,FALSE)),
IF(_xlfn.XLOOKUP(AP$2,WatchbillMONTHLY!$A$88:$U$88,OFFSET(WatchbillMONTHLY!$A$88:$U$88,1,2))=IF(_xlfn.XLOOKUP($A112,INDIRECT("_"&amp;_xlfn.XLOOKUP(AP$2,WatchbillMONTHLY!$A$88:$U$88,OFFSET(WatchbillMONTHLY!$A$88:$U$88,1,2))),INDIRECT("_"&amp;_xlfn.XLOOKUP(AP$2,WatchbillMONTHLY!$A$88:$U$88,OFFSET(WatchbillMONTHLY!$A$88:$U$88,1,2))))=$A112,_xlfn.XLOOKUP(AP$2,WatchbillMONTHLY!$A$88:$U$88,OFFSET(WatchbillMONTHLY!$A$88:$U$88,1,2)),FALSE),TRUE,FALSE)),
FALSE),FALSE)</f>
        <v>0</v>
      </c>
      <c r="AQ112" s="209" t="b" cm="1">
        <f t="array" aca="1" ref="AQ112" ca="1">IF(AND($A112 &gt; 0, J112 &gt; 0,AQ$2&lt;MiscFormulas!$A$5+1),
_xlfn.IFNA(
_xlfn.IFNA(
_xlfn.IFNA(
_xlfn.IFNA(
_xlfn.IFNA(
_xlfn.IFNA(
IF(_xlfn.XLOOKUP(AQ$2,WatchbillMONTHLY!$A$3:$U$3,OFFSET(WatchbillMONTHLY!$A$3:$U$3,1,2))=IF(_xlfn.XLOOKUP($A112,INDIRECT("_"&amp;_xlfn.XLOOKUP(AQ$2,WatchbillMONTHLY!$A$3:$U$3,OFFSET(WatchbillMONTHLY!$A$3:$U$3,1,2))),INDIRECT("_"&amp;_xlfn.XLOOKUP(AQ$2,WatchbillMONTHLY!$A$3:$U$3,OFFSET(WatchbillMONTHLY!$A$3:$U$3,1,2))))=$A112,_xlfn.XLOOKUP(AQ$2,WatchbillMONTHLY!$A$3:$U$3,OFFSET(WatchbillMONTHLY!$A$3:$U$3,1,2)),FALSE),TRUE,FALSE),
IF(_xlfn.XLOOKUP(AQ$2,WatchbillMONTHLY!$A$20:$U$20,OFFSET(WatchbillMONTHLY!$A$20:$U$20,1,2))=IF(_xlfn.XLOOKUP($A112,INDIRECT("_"&amp;_xlfn.XLOOKUP(AQ$2,WatchbillMONTHLY!$A$20:$U$20,OFFSET(WatchbillMONTHLY!$A$20:$U$20,1,2))),INDIRECT("_"&amp;_xlfn.XLOOKUP(AQ$2,WatchbillMONTHLY!$A$20:$U$20,OFFSET(WatchbillMONTHLY!$A$20:$U$20,1,2))))=$A112,_xlfn.XLOOKUP(AQ$2,WatchbillMONTHLY!$A$20:$U$20,OFFSET(WatchbillMONTHLY!$A$20:$U$20,1,2)),FALSE),TRUE,FALSE)),
IF(_xlfn.XLOOKUP(AQ$2,WatchbillMONTHLY!$A$37:$U$37,OFFSET(WatchbillMONTHLY!$A$37:$U$37,1,2))=IF(_xlfn.XLOOKUP($A112,INDIRECT("_"&amp;_xlfn.XLOOKUP(AQ$2,WatchbillMONTHLY!$A$37:$U$37,OFFSET(WatchbillMONTHLY!$A$37:$U$37,1,2))),INDIRECT("_"&amp;_xlfn.XLOOKUP(AQ$2,WatchbillMONTHLY!$A$37:$U$37,OFFSET(WatchbillMONTHLY!$A$37:$U$37,1,2))))=$A112,_xlfn.XLOOKUP(AQ$2,WatchbillMONTHLY!$A$37:$U$37,OFFSET(WatchbillMONTHLY!$A$37:$U$37,1,2)),FALSE),TRUE,FALSE)),
IF(_xlfn.XLOOKUP(AQ$2,WatchbillMONTHLY!$A$54:$U$54,OFFSET(WatchbillMONTHLY!$A$54:$U$54,1,2))=IF(_xlfn.XLOOKUP($A112,INDIRECT("_"&amp;_xlfn.XLOOKUP(AQ$2,WatchbillMONTHLY!$A$54:$U$54,OFFSET(WatchbillMONTHLY!$A$54:$U$54,1,2))),INDIRECT("_"&amp;_xlfn.XLOOKUP(AQ$2,WatchbillMONTHLY!$A$54:$U$54,OFFSET(WatchbillMONTHLY!$A$54:$U$54,1,2))))=$A112,_xlfn.XLOOKUP(AQ$2,WatchbillMONTHLY!$A$54:$U$54,OFFSET(WatchbillMONTHLY!$A$54:$U$54,1,2)),FALSE),TRUE,FALSE)),
IF(_xlfn.XLOOKUP(AQ$2,WatchbillMONTHLY!$A$71:$U$71,OFFSET(WatchbillMONTHLY!$A$71:$U$71,1,2))=IF(_xlfn.XLOOKUP($A112,INDIRECT("_"&amp;_xlfn.XLOOKUP(AQ$2,WatchbillMONTHLY!$A$71:$U$71,OFFSET(WatchbillMONTHLY!$A$71:$U$71,1,2))),INDIRECT("_"&amp;_xlfn.XLOOKUP(AQ$2,WatchbillMONTHLY!$A$71:$U$71,OFFSET(WatchbillMONTHLY!$A$71:$U$71,1,2))))=$A112,_xlfn.XLOOKUP(AQ$2,WatchbillMONTHLY!$A$71:$U$71,OFFSET(WatchbillMONTHLY!$A$71:$U$71,1,2)),FALSE),TRUE,FALSE)),
IF(_xlfn.XLOOKUP(AQ$2,WatchbillMONTHLY!$A$88:$U$88,OFFSET(WatchbillMONTHLY!$A$88:$U$88,1,2))=IF(_xlfn.XLOOKUP($A112,INDIRECT("_"&amp;_xlfn.XLOOKUP(AQ$2,WatchbillMONTHLY!$A$88:$U$88,OFFSET(WatchbillMONTHLY!$A$88:$U$88,1,2))),INDIRECT("_"&amp;_xlfn.XLOOKUP(AQ$2,WatchbillMONTHLY!$A$88:$U$88,OFFSET(WatchbillMONTHLY!$A$88:$U$88,1,2))))=$A112,_xlfn.XLOOKUP(AQ$2,WatchbillMONTHLY!$A$88:$U$88,OFFSET(WatchbillMONTHLY!$A$88:$U$88,1,2)),FALSE),TRUE,FALSE)),
FALSE),FALSE)</f>
        <v>0</v>
      </c>
      <c r="AR112" s="209" t="b" cm="1">
        <f t="array" aca="1" ref="AR112" ca="1">IF(AND($A112 &gt; 0, K112 &gt; 0,AR$2&lt;MiscFormulas!$A$5+1),
_xlfn.IFNA(
_xlfn.IFNA(
_xlfn.IFNA(
_xlfn.IFNA(
_xlfn.IFNA(
_xlfn.IFNA(
IF(_xlfn.XLOOKUP(AR$2,WatchbillMONTHLY!$A$3:$U$3,OFFSET(WatchbillMONTHLY!$A$3:$U$3,1,2))=IF(_xlfn.XLOOKUP($A112,INDIRECT("_"&amp;_xlfn.XLOOKUP(AR$2,WatchbillMONTHLY!$A$3:$U$3,OFFSET(WatchbillMONTHLY!$A$3:$U$3,1,2))),INDIRECT("_"&amp;_xlfn.XLOOKUP(AR$2,WatchbillMONTHLY!$A$3:$U$3,OFFSET(WatchbillMONTHLY!$A$3:$U$3,1,2))))=$A112,_xlfn.XLOOKUP(AR$2,WatchbillMONTHLY!$A$3:$U$3,OFFSET(WatchbillMONTHLY!$A$3:$U$3,1,2)),FALSE),TRUE,FALSE),
IF(_xlfn.XLOOKUP(AR$2,WatchbillMONTHLY!$A$20:$U$20,OFFSET(WatchbillMONTHLY!$A$20:$U$20,1,2))=IF(_xlfn.XLOOKUP($A112,INDIRECT("_"&amp;_xlfn.XLOOKUP(AR$2,WatchbillMONTHLY!$A$20:$U$20,OFFSET(WatchbillMONTHLY!$A$20:$U$20,1,2))),INDIRECT("_"&amp;_xlfn.XLOOKUP(AR$2,WatchbillMONTHLY!$A$20:$U$20,OFFSET(WatchbillMONTHLY!$A$20:$U$20,1,2))))=$A112,_xlfn.XLOOKUP(AR$2,WatchbillMONTHLY!$A$20:$U$20,OFFSET(WatchbillMONTHLY!$A$20:$U$20,1,2)),FALSE),TRUE,FALSE)),
IF(_xlfn.XLOOKUP(AR$2,WatchbillMONTHLY!$A$37:$U$37,OFFSET(WatchbillMONTHLY!$A$37:$U$37,1,2))=IF(_xlfn.XLOOKUP($A112,INDIRECT("_"&amp;_xlfn.XLOOKUP(AR$2,WatchbillMONTHLY!$A$37:$U$37,OFFSET(WatchbillMONTHLY!$A$37:$U$37,1,2))),INDIRECT("_"&amp;_xlfn.XLOOKUP(AR$2,WatchbillMONTHLY!$A$37:$U$37,OFFSET(WatchbillMONTHLY!$A$37:$U$37,1,2))))=$A112,_xlfn.XLOOKUP(AR$2,WatchbillMONTHLY!$A$37:$U$37,OFFSET(WatchbillMONTHLY!$A$37:$U$37,1,2)),FALSE),TRUE,FALSE)),
IF(_xlfn.XLOOKUP(AR$2,WatchbillMONTHLY!$A$54:$U$54,OFFSET(WatchbillMONTHLY!$A$54:$U$54,1,2))=IF(_xlfn.XLOOKUP($A112,INDIRECT("_"&amp;_xlfn.XLOOKUP(AR$2,WatchbillMONTHLY!$A$54:$U$54,OFFSET(WatchbillMONTHLY!$A$54:$U$54,1,2))),INDIRECT("_"&amp;_xlfn.XLOOKUP(AR$2,WatchbillMONTHLY!$A$54:$U$54,OFFSET(WatchbillMONTHLY!$A$54:$U$54,1,2))))=$A112,_xlfn.XLOOKUP(AR$2,WatchbillMONTHLY!$A$54:$U$54,OFFSET(WatchbillMONTHLY!$A$54:$U$54,1,2)),FALSE),TRUE,FALSE)),
IF(_xlfn.XLOOKUP(AR$2,WatchbillMONTHLY!$A$71:$U$71,OFFSET(WatchbillMONTHLY!$A$71:$U$71,1,2))=IF(_xlfn.XLOOKUP($A112,INDIRECT("_"&amp;_xlfn.XLOOKUP(AR$2,WatchbillMONTHLY!$A$71:$U$71,OFFSET(WatchbillMONTHLY!$A$71:$U$71,1,2))),INDIRECT("_"&amp;_xlfn.XLOOKUP(AR$2,WatchbillMONTHLY!$A$71:$U$71,OFFSET(WatchbillMONTHLY!$A$71:$U$71,1,2))))=$A112,_xlfn.XLOOKUP(AR$2,WatchbillMONTHLY!$A$71:$U$71,OFFSET(WatchbillMONTHLY!$A$71:$U$71,1,2)),FALSE),TRUE,FALSE)),
IF(_xlfn.XLOOKUP(AR$2,WatchbillMONTHLY!$A$88:$U$88,OFFSET(WatchbillMONTHLY!$A$88:$U$88,1,2))=IF(_xlfn.XLOOKUP($A112,INDIRECT("_"&amp;_xlfn.XLOOKUP(AR$2,WatchbillMONTHLY!$A$88:$U$88,OFFSET(WatchbillMONTHLY!$A$88:$U$88,1,2))),INDIRECT("_"&amp;_xlfn.XLOOKUP(AR$2,WatchbillMONTHLY!$A$88:$U$88,OFFSET(WatchbillMONTHLY!$A$88:$U$88,1,2))))=$A112,_xlfn.XLOOKUP(AR$2,WatchbillMONTHLY!$A$88:$U$88,OFFSET(WatchbillMONTHLY!$A$88:$U$88,1,2)),FALSE),TRUE,FALSE)),
FALSE),FALSE)</f>
        <v>0</v>
      </c>
      <c r="AS112" s="209" t="b" cm="1">
        <f t="array" aca="1" ref="AS112" ca="1">IF(AND($A112 &gt; 0, L112 &gt; 0,AS$2&lt;MiscFormulas!$A$5+1),
_xlfn.IFNA(
_xlfn.IFNA(
_xlfn.IFNA(
_xlfn.IFNA(
_xlfn.IFNA(
_xlfn.IFNA(
IF(_xlfn.XLOOKUP(AS$2,WatchbillMONTHLY!$A$3:$U$3,OFFSET(WatchbillMONTHLY!$A$3:$U$3,1,2))=IF(_xlfn.XLOOKUP($A112,INDIRECT("_"&amp;_xlfn.XLOOKUP(AS$2,WatchbillMONTHLY!$A$3:$U$3,OFFSET(WatchbillMONTHLY!$A$3:$U$3,1,2))),INDIRECT("_"&amp;_xlfn.XLOOKUP(AS$2,WatchbillMONTHLY!$A$3:$U$3,OFFSET(WatchbillMONTHLY!$A$3:$U$3,1,2))))=$A112,_xlfn.XLOOKUP(AS$2,WatchbillMONTHLY!$A$3:$U$3,OFFSET(WatchbillMONTHLY!$A$3:$U$3,1,2)),FALSE),TRUE,FALSE),
IF(_xlfn.XLOOKUP(AS$2,WatchbillMONTHLY!$A$20:$U$20,OFFSET(WatchbillMONTHLY!$A$20:$U$20,1,2))=IF(_xlfn.XLOOKUP($A112,INDIRECT("_"&amp;_xlfn.XLOOKUP(AS$2,WatchbillMONTHLY!$A$20:$U$20,OFFSET(WatchbillMONTHLY!$A$20:$U$20,1,2))),INDIRECT("_"&amp;_xlfn.XLOOKUP(AS$2,WatchbillMONTHLY!$A$20:$U$20,OFFSET(WatchbillMONTHLY!$A$20:$U$20,1,2))))=$A112,_xlfn.XLOOKUP(AS$2,WatchbillMONTHLY!$A$20:$U$20,OFFSET(WatchbillMONTHLY!$A$20:$U$20,1,2)),FALSE),TRUE,FALSE)),
IF(_xlfn.XLOOKUP(AS$2,WatchbillMONTHLY!$A$37:$U$37,OFFSET(WatchbillMONTHLY!$A$37:$U$37,1,2))=IF(_xlfn.XLOOKUP($A112,INDIRECT("_"&amp;_xlfn.XLOOKUP(AS$2,WatchbillMONTHLY!$A$37:$U$37,OFFSET(WatchbillMONTHLY!$A$37:$U$37,1,2))),INDIRECT("_"&amp;_xlfn.XLOOKUP(AS$2,WatchbillMONTHLY!$A$37:$U$37,OFFSET(WatchbillMONTHLY!$A$37:$U$37,1,2))))=$A112,_xlfn.XLOOKUP(AS$2,WatchbillMONTHLY!$A$37:$U$37,OFFSET(WatchbillMONTHLY!$A$37:$U$37,1,2)),FALSE),TRUE,FALSE)),
IF(_xlfn.XLOOKUP(AS$2,WatchbillMONTHLY!$A$54:$U$54,OFFSET(WatchbillMONTHLY!$A$54:$U$54,1,2))=IF(_xlfn.XLOOKUP($A112,INDIRECT("_"&amp;_xlfn.XLOOKUP(AS$2,WatchbillMONTHLY!$A$54:$U$54,OFFSET(WatchbillMONTHLY!$A$54:$U$54,1,2))),INDIRECT("_"&amp;_xlfn.XLOOKUP(AS$2,WatchbillMONTHLY!$A$54:$U$54,OFFSET(WatchbillMONTHLY!$A$54:$U$54,1,2))))=$A112,_xlfn.XLOOKUP(AS$2,WatchbillMONTHLY!$A$54:$U$54,OFFSET(WatchbillMONTHLY!$A$54:$U$54,1,2)),FALSE),TRUE,FALSE)),
IF(_xlfn.XLOOKUP(AS$2,WatchbillMONTHLY!$A$71:$U$71,OFFSET(WatchbillMONTHLY!$A$71:$U$71,1,2))=IF(_xlfn.XLOOKUP($A112,INDIRECT("_"&amp;_xlfn.XLOOKUP(AS$2,WatchbillMONTHLY!$A$71:$U$71,OFFSET(WatchbillMONTHLY!$A$71:$U$71,1,2))),INDIRECT("_"&amp;_xlfn.XLOOKUP(AS$2,WatchbillMONTHLY!$A$71:$U$71,OFFSET(WatchbillMONTHLY!$A$71:$U$71,1,2))))=$A112,_xlfn.XLOOKUP(AS$2,WatchbillMONTHLY!$A$71:$U$71,OFFSET(WatchbillMONTHLY!$A$71:$U$71,1,2)),FALSE),TRUE,FALSE)),
IF(_xlfn.XLOOKUP(AS$2,WatchbillMONTHLY!$A$88:$U$88,OFFSET(WatchbillMONTHLY!$A$88:$U$88,1,2))=IF(_xlfn.XLOOKUP($A112,INDIRECT("_"&amp;_xlfn.XLOOKUP(AS$2,WatchbillMONTHLY!$A$88:$U$88,OFFSET(WatchbillMONTHLY!$A$88:$U$88,1,2))),INDIRECT("_"&amp;_xlfn.XLOOKUP(AS$2,WatchbillMONTHLY!$A$88:$U$88,OFFSET(WatchbillMONTHLY!$A$88:$U$88,1,2))))=$A112,_xlfn.XLOOKUP(AS$2,WatchbillMONTHLY!$A$88:$U$88,OFFSET(WatchbillMONTHLY!$A$88:$U$88,1,2)),FALSE),TRUE,FALSE)),
FALSE),FALSE)</f>
        <v>0</v>
      </c>
      <c r="AT112" s="209" t="b" cm="1">
        <f t="array" aca="1" ref="AT112" ca="1">IF(AND($A112 &gt; 0, M112 &gt; 0,AT$2&lt;MiscFormulas!$A$5+1),
_xlfn.IFNA(
_xlfn.IFNA(
_xlfn.IFNA(
_xlfn.IFNA(
_xlfn.IFNA(
_xlfn.IFNA(
IF(_xlfn.XLOOKUP(AT$2,WatchbillMONTHLY!$A$3:$U$3,OFFSET(WatchbillMONTHLY!$A$3:$U$3,1,2))=IF(_xlfn.XLOOKUP($A112,INDIRECT("_"&amp;_xlfn.XLOOKUP(AT$2,WatchbillMONTHLY!$A$3:$U$3,OFFSET(WatchbillMONTHLY!$A$3:$U$3,1,2))),INDIRECT("_"&amp;_xlfn.XLOOKUP(AT$2,WatchbillMONTHLY!$A$3:$U$3,OFFSET(WatchbillMONTHLY!$A$3:$U$3,1,2))))=$A112,_xlfn.XLOOKUP(AT$2,WatchbillMONTHLY!$A$3:$U$3,OFFSET(WatchbillMONTHLY!$A$3:$U$3,1,2)),FALSE),TRUE,FALSE),
IF(_xlfn.XLOOKUP(AT$2,WatchbillMONTHLY!$A$20:$U$20,OFFSET(WatchbillMONTHLY!$A$20:$U$20,1,2))=IF(_xlfn.XLOOKUP($A112,INDIRECT("_"&amp;_xlfn.XLOOKUP(AT$2,WatchbillMONTHLY!$A$20:$U$20,OFFSET(WatchbillMONTHLY!$A$20:$U$20,1,2))),INDIRECT("_"&amp;_xlfn.XLOOKUP(AT$2,WatchbillMONTHLY!$A$20:$U$20,OFFSET(WatchbillMONTHLY!$A$20:$U$20,1,2))))=$A112,_xlfn.XLOOKUP(AT$2,WatchbillMONTHLY!$A$20:$U$20,OFFSET(WatchbillMONTHLY!$A$20:$U$20,1,2)),FALSE),TRUE,FALSE)),
IF(_xlfn.XLOOKUP(AT$2,WatchbillMONTHLY!$A$37:$U$37,OFFSET(WatchbillMONTHLY!$A$37:$U$37,1,2))=IF(_xlfn.XLOOKUP($A112,INDIRECT("_"&amp;_xlfn.XLOOKUP(AT$2,WatchbillMONTHLY!$A$37:$U$37,OFFSET(WatchbillMONTHLY!$A$37:$U$37,1,2))),INDIRECT("_"&amp;_xlfn.XLOOKUP(AT$2,WatchbillMONTHLY!$A$37:$U$37,OFFSET(WatchbillMONTHLY!$A$37:$U$37,1,2))))=$A112,_xlfn.XLOOKUP(AT$2,WatchbillMONTHLY!$A$37:$U$37,OFFSET(WatchbillMONTHLY!$A$37:$U$37,1,2)),FALSE),TRUE,FALSE)),
IF(_xlfn.XLOOKUP(AT$2,WatchbillMONTHLY!$A$54:$U$54,OFFSET(WatchbillMONTHLY!$A$54:$U$54,1,2))=IF(_xlfn.XLOOKUP($A112,INDIRECT("_"&amp;_xlfn.XLOOKUP(AT$2,WatchbillMONTHLY!$A$54:$U$54,OFFSET(WatchbillMONTHLY!$A$54:$U$54,1,2))),INDIRECT("_"&amp;_xlfn.XLOOKUP(AT$2,WatchbillMONTHLY!$A$54:$U$54,OFFSET(WatchbillMONTHLY!$A$54:$U$54,1,2))))=$A112,_xlfn.XLOOKUP(AT$2,WatchbillMONTHLY!$A$54:$U$54,OFFSET(WatchbillMONTHLY!$A$54:$U$54,1,2)),FALSE),TRUE,FALSE)),
IF(_xlfn.XLOOKUP(AT$2,WatchbillMONTHLY!$A$71:$U$71,OFFSET(WatchbillMONTHLY!$A$71:$U$71,1,2))=IF(_xlfn.XLOOKUP($A112,INDIRECT("_"&amp;_xlfn.XLOOKUP(AT$2,WatchbillMONTHLY!$A$71:$U$71,OFFSET(WatchbillMONTHLY!$A$71:$U$71,1,2))),INDIRECT("_"&amp;_xlfn.XLOOKUP(AT$2,WatchbillMONTHLY!$A$71:$U$71,OFFSET(WatchbillMONTHLY!$A$71:$U$71,1,2))))=$A112,_xlfn.XLOOKUP(AT$2,WatchbillMONTHLY!$A$71:$U$71,OFFSET(WatchbillMONTHLY!$A$71:$U$71,1,2)),FALSE),TRUE,FALSE)),
IF(_xlfn.XLOOKUP(AT$2,WatchbillMONTHLY!$A$88:$U$88,OFFSET(WatchbillMONTHLY!$A$88:$U$88,1,2))=IF(_xlfn.XLOOKUP($A112,INDIRECT("_"&amp;_xlfn.XLOOKUP(AT$2,WatchbillMONTHLY!$A$88:$U$88,OFFSET(WatchbillMONTHLY!$A$88:$U$88,1,2))),INDIRECT("_"&amp;_xlfn.XLOOKUP(AT$2,WatchbillMONTHLY!$A$88:$U$88,OFFSET(WatchbillMONTHLY!$A$88:$U$88,1,2))))=$A112,_xlfn.XLOOKUP(AT$2,WatchbillMONTHLY!$A$88:$U$88,OFFSET(WatchbillMONTHLY!$A$88:$U$88,1,2)),FALSE),TRUE,FALSE)),
FALSE),FALSE)</f>
        <v>0</v>
      </c>
      <c r="AU112" s="209" t="b" cm="1">
        <f t="array" aca="1" ref="AU112" ca="1">IF(AND($A112 &gt; 0, N112 &gt; 0,AU$2&lt;MiscFormulas!$A$5+1),
_xlfn.IFNA(
_xlfn.IFNA(
_xlfn.IFNA(
_xlfn.IFNA(
_xlfn.IFNA(
_xlfn.IFNA(
IF(_xlfn.XLOOKUP(AU$2,WatchbillMONTHLY!$A$3:$U$3,OFFSET(WatchbillMONTHLY!$A$3:$U$3,1,2))=IF(_xlfn.XLOOKUP($A112,INDIRECT("_"&amp;_xlfn.XLOOKUP(AU$2,WatchbillMONTHLY!$A$3:$U$3,OFFSET(WatchbillMONTHLY!$A$3:$U$3,1,2))),INDIRECT("_"&amp;_xlfn.XLOOKUP(AU$2,WatchbillMONTHLY!$A$3:$U$3,OFFSET(WatchbillMONTHLY!$A$3:$U$3,1,2))))=$A112,_xlfn.XLOOKUP(AU$2,WatchbillMONTHLY!$A$3:$U$3,OFFSET(WatchbillMONTHLY!$A$3:$U$3,1,2)),FALSE),TRUE,FALSE),
IF(_xlfn.XLOOKUP(AU$2,WatchbillMONTHLY!$A$20:$U$20,OFFSET(WatchbillMONTHLY!$A$20:$U$20,1,2))=IF(_xlfn.XLOOKUP($A112,INDIRECT("_"&amp;_xlfn.XLOOKUP(AU$2,WatchbillMONTHLY!$A$20:$U$20,OFFSET(WatchbillMONTHLY!$A$20:$U$20,1,2))),INDIRECT("_"&amp;_xlfn.XLOOKUP(AU$2,WatchbillMONTHLY!$A$20:$U$20,OFFSET(WatchbillMONTHLY!$A$20:$U$20,1,2))))=$A112,_xlfn.XLOOKUP(AU$2,WatchbillMONTHLY!$A$20:$U$20,OFFSET(WatchbillMONTHLY!$A$20:$U$20,1,2)),FALSE),TRUE,FALSE)),
IF(_xlfn.XLOOKUP(AU$2,WatchbillMONTHLY!$A$37:$U$37,OFFSET(WatchbillMONTHLY!$A$37:$U$37,1,2))=IF(_xlfn.XLOOKUP($A112,INDIRECT("_"&amp;_xlfn.XLOOKUP(AU$2,WatchbillMONTHLY!$A$37:$U$37,OFFSET(WatchbillMONTHLY!$A$37:$U$37,1,2))),INDIRECT("_"&amp;_xlfn.XLOOKUP(AU$2,WatchbillMONTHLY!$A$37:$U$37,OFFSET(WatchbillMONTHLY!$A$37:$U$37,1,2))))=$A112,_xlfn.XLOOKUP(AU$2,WatchbillMONTHLY!$A$37:$U$37,OFFSET(WatchbillMONTHLY!$A$37:$U$37,1,2)),FALSE),TRUE,FALSE)),
IF(_xlfn.XLOOKUP(AU$2,WatchbillMONTHLY!$A$54:$U$54,OFFSET(WatchbillMONTHLY!$A$54:$U$54,1,2))=IF(_xlfn.XLOOKUP($A112,INDIRECT("_"&amp;_xlfn.XLOOKUP(AU$2,WatchbillMONTHLY!$A$54:$U$54,OFFSET(WatchbillMONTHLY!$A$54:$U$54,1,2))),INDIRECT("_"&amp;_xlfn.XLOOKUP(AU$2,WatchbillMONTHLY!$A$54:$U$54,OFFSET(WatchbillMONTHLY!$A$54:$U$54,1,2))))=$A112,_xlfn.XLOOKUP(AU$2,WatchbillMONTHLY!$A$54:$U$54,OFFSET(WatchbillMONTHLY!$A$54:$U$54,1,2)),FALSE),TRUE,FALSE)),
IF(_xlfn.XLOOKUP(AU$2,WatchbillMONTHLY!$A$71:$U$71,OFFSET(WatchbillMONTHLY!$A$71:$U$71,1,2))=IF(_xlfn.XLOOKUP($A112,INDIRECT("_"&amp;_xlfn.XLOOKUP(AU$2,WatchbillMONTHLY!$A$71:$U$71,OFFSET(WatchbillMONTHLY!$A$71:$U$71,1,2))),INDIRECT("_"&amp;_xlfn.XLOOKUP(AU$2,WatchbillMONTHLY!$A$71:$U$71,OFFSET(WatchbillMONTHLY!$A$71:$U$71,1,2))))=$A112,_xlfn.XLOOKUP(AU$2,WatchbillMONTHLY!$A$71:$U$71,OFFSET(WatchbillMONTHLY!$A$71:$U$71,1,2)),FALSE),TRUE,FALSE)),
IF(_xlfn.XLOOKUP(AU$2,WatchbillMONTHLY!$A$88:$U$88,OFFSET(WatchbillMONTHLY!$A$88:$U$88,1,2))=IF(_xlfn.XLOOKUP($A112,INDIRECT("_"&amp;_xlfn.XLOOKUP(AU$2,WatchbillMONTHLY!$A$88:$U$88,OFFSET(WatchbillMONTHLY!$A$88:$U$88,1,2))),INDIRECT("_"&amp;_xlfn.XLOOKUP(AU$2,WatchbillMONTHLY!$A$88:$U$88,OFFSET(WatchbillMONTHLY!$A$88:$U$88,1,2))))=$A112,_xlfn.XLOOKUP(AU$2,WatchbillMONTHLY!$A$88:$U$88,OFFSET(WatchbillMONTHLY!$A$88:$U$88,1,2)),FALSE),TRUE,FALSE)),
FALSE),FALSE)</f>
        <v>0</v>
      </c>
      <c r="AV112" s="209" t="b" cm="1">
        <f t="array" aca="1" ref="AV112" ca="1">IF(AND($A112 &gt; 0, O112 &gt; 0,AV$2&lt;MiscFormulas!$A$5+1),
_xlfn.IFNA(
_xlfn.IFNA(
_xlfn.IFNA(
_xlfn.IFNA(
_xlfn.IFNA(
_xlfn.IFNA(
IF(_xlfn.XLOOKUP(AV$2,WatchbillMONTHLY!$A$3:$U$3,OFFSET(WatchbillMONTHLY!$A$3:$U$3,1,2))=IF(_xlfn.XLOOKUP($A112,INDIRECT("_"&amp;_xlfn.XLOOKUP(AV$2,WatchbillMONTHLY!$A$3:$U$3,OFFSET(WatchbillMONTHLY!$A$3:$U$3,1,2))),INDIRECT("_"&amp;_xlfn.XLOOKUP(AV$2,WatchbillMONTHLY!$A$3:$U$3,OFFSET(WatchbillMONTHLY!$A$3:$U$3,1,2))))=$A112,_xlfn.XLOOKUP(AV$2,WatchbillMONTHLY!$A$3:$U$3,OFFSET(WatchbillMONTHLY!$A$3:$U$3,1,2)),FALSE),TRUE,FALSE),
IF(_xlfn.XLOOKUP(AV$2,WatchbillMONTHLY!$A$20:$U$20,OFFSET(WatchbillMONTHLY!$A$20:$U$20,1,2))=IF(_xlfn.XLOOKUP($A112,INDIRECT("_"&amp;_xlfn.XLOOKUP(AV$2,WatchbillMONTHLY!$A$20:$U$20,OFFSET(WatchbillMONTHLY!$A$20:$U$20,1,2))),INDIRECT("_"&amp;_xlfn.XLOOKUP(AV$2,WatchbillMONTHLY!$A$20:$U$20,OFFSET(WatchbillMONTHLY!$A$20:$U$20,1,2))))=$A112,_xlfn.XLOOKUP(AV$2,WatchbillMONTHLY!$A$20:$U$20,OFFSET(WatchbillMONTHLY!$A$20:$U$20,1,2)),FALSE),TRUE,FALSE)),
IF(_xlfn.XLOOKUP(AV$2,WatchbillMONTHLY!$A$37:$U$37,OFFSET(WatchbillMONTHLY!$A$37:$U$37,1,2))=IF(_xlfn.XLOOKUP($A112,INDIRECT("_"&amp;_xlfn.XLOOKUP(AV$2,WatchbillMONTHLY!$A$37:$U$37,OFFSET(WatchbillMONTHLY!$A$37:$U$37,1,2))),INDIRECT("_"&amp;_xlfn.XLOOKUP(AV$2,WatchbillMONTHLY!$A$37:$U$37,OFFSET(WatchbillMONTHLY!$A$37:$U$37,1,2))))=$A112,_xlfn.XLOOKUP(AV$2,WatchbillMONTHLY!$A$37:$U$37,OFFSET(WatchbillMONTHLY!$A$37:$U$37,1,2)),FALSE),TRUE,FALSE)),
IF(_xlfn.XLOOKUP(AV$2,WatchbillMONTHLY!$A$54:$U$54,OFFSET(WatchbillMONTHLY!$A$54:$U$54,1,2))=IF(_xlfn.XLOOKUP($A112,INDIRECT("_"&amp;_xlfn.XLOOKUP(AV$2,WatchbillMONTHLY!$A$54:$U$54,OFFSET(WatchbillMONTHLY!$A$54:$U$54,1,2))),INDIRECT("_"&amp;_xlfn.XLOOKUP(AV$2,WatchbillMONTHLY!$A$54:$U$54,OFFSET(WatchbillMONTHLY!$A$54:$U$54,1,2))))=$A112,_xlfn.XLOOKUP(AV$2,WatchbillMONTHLY!$A$54:$U$54,OFFSET(WatchbillMONTHLY!$A$54:$U$54,1,2)),FALSE),TRUE,FALSE)),
IF(_xlfn.XLOOKUP(AV$2,WatchbillMONTHLY!$A$71:$U$71,OFFSET(WatchbillMONTHLY!$A$71:$U$71,1,2))=IF(_xlfn.XLOOKUP($A112,INDIRECT("_"&amp;_xlfn.XLOOKUP(AV$2,WatchbillMONTHLY!$A$71:$U$71,OFFSET(WatchbillMONTHLY!$A$71:$U$71,1,2))),INDIRECT("_"&amp;_xlfn.XLOOKUP(AV$2,WatchbillMONTHLY!$A$71:$U$71,OFFSET(WatchbillMONTHLY!$A$71:$U$71,1,2))))=$A112,_xlfn.XLOOKUP(AV$2,WatchbillMONTHLY!$A$71:$U$71,OFFSET(WatchbillMONTHLY!$A$71:$U$71,1,2)),FALSE),TRUE,FALSE)),
IF(_xlfn.XLOOKUP(AV$2,WatchbillMONTHLY!$A$88:$U$88,OFFSET(WatchbillMONTHLY!$A$88:$U$88,1,2))=IF(_xlfn.XLOOKUP($A112,INDIRECT("_"&amp;_xlfn.XLOOKUP(AV$2,WatchbillMONTHLY!$A$88:$U$88,OFFSET(WatchbillMONTHLY!$A$88:$U$88,1,2))),INDIRECT("_"&amp;_xlfn.XLOOKUP(AV$2,WatchbillMONTHLY!$A$88:$U$88,OFFSET(WatchbillMONTHLY!$A$88:$U$88,1,2))))=$A112,_xlfn.XLOOKUP(AV$2,WatchbillMONTHLY!$A$88:$U$88,OFFSET(WatchbillMONTHLY!$A$88:$U$88,1,2)),FALSE),TRUE,FALSE)),
FALSE),FALSE)</f>
        <v>0</v>
      </c>
      <c r="AW112" s="209" t="b" cm="1">
        <f t="array" aca="1" ref="AW112" ca="1">IF(AND($A112 &gt; 0, P112 &gt; 0,AW$2&lt;MiscFormulas!$A$5+1),
_xlfn.IFNA(
_xlfn.IFNA(
_xlfn.IFNA(
_xlfn.IFNA(
_xlfn.IFNA(
_xlfn.IFNA(
IF(_xlfn.XLOOKUP(AW$2,WatchbillMONTHLY!$A$3:$U$3,OFFSET(WatchbillMONTHLY!$A$3:$U$3,1,2))=IF(_xlfn.XLOOKUP($A112,INDIRECT("_"&amp;_xlfn.XLOOKUP(AW$2,WatchbillMONTHLY!$A$3:$U$3,OFFSET(WatchbillMONTHLY!$A$3:$U$3,1,2))),INDIRECT("_"&amp;_xlfn.XLOOKUP(AW$2,WatchbillMONTHLY!$A$3:$U$3,OFFSET(WatchbillMONTHLY!$A$3:$U$3,1,2))))=$A112,_xlfn.XLOOKUP(AW$2,WatchbillMONTHLY!$A$3:$U$3,OFFSET(WatchbillMONTHLY!$A$3:$U$3,1,2)),FALSE),TRUE,FALSE),
IF(_xlfn.XLOOKUP(AW$2,WatchbillMONTHLY!$A$20:$U$20,OFFSET(WatchbillMONTHLY!$A$20:$U$20,1,2))=IF(_xlfn.XLOOKUP($A112,INDIRECT("_"&amp;_xlfn.XLOOKUP(AW$2,WatchbillMONTHLY!$A$20:$U$20,OFFSET(WatchbillMONTHLY!$A$20:$U$20,1,2))),INDIRECT("_"&amp;_xlfn.XLOOKUP(AW$2,WatchbillMONTHLY!$A$20:$U$20,OFFSET(WatchbillMONTHLY!$A$20:$U$20,1,2))))=$A112,_xlfn.XLOOKUP(AW$2,WatchbillMONTHLY!$A$20:$U$20,OFFSET(WatchbillMONTHLY!$A$20:$U$20,1,2)),FALSE),TRUE,FALSE)),
IF(_xlfn.XLOOKUP(AW$2,WatchbillMONTHLY!$A$37:$U$37,OFFSET(WatchbillMONTHLY!$A$37:$U$37,1,2))=IF(_xlfn.XLOOKUP($A112,INDIRECT("_"&amp;_xlfn.XLOOKUP(AW$2,WatchbillMONTHLY!$A$37:$U$37,OFFSET(WatchbillMONTHLY!$A$37:$U$37,1,2))),INDIRECT("_"&amp;_xlfn.XLOOKUP(AW$2,WatchbillMONTHLY!$A$37:$U$37,OFFSET(WatchbillMONTHLY!$A$37:$U$37,1,2))))=$A112,_xlfn.XLOOKUP(AW$2,WatchbillMONTHLY!$A$37:$U$37,OFFSET(WatchbillMONTHLY!$A$37:$U$37,1,2)),FALSE),TRUE,FALSE)),
IF(_xlfn.XLOOKUP(AW$2,WatchbillMONTHLY!$A$54:$U$54,OFFSET(WatchbillMONTHLY!$A$54:$U$54,1,2))=IF(_xlfn.XLOOKUP($A112,INDIRECT("_"&amp;_xlfn.XLOOKUP(AW$2,WatchbillMONTHLY!$A$54:$U$54,OFFSET(WatchbillMONTHLY!$A$54:$U$54,1,2))),INDIRECT("_"&amp;_xlfn.XLOOKUP(AW$2,WatchbillMONTHLY!$A$54:$U$54,OFFSET(WatchbillMONTHLY!$A$54:$U$54,1,2))))=$A112,_xlfn.XLOOKUP(AW$2,WatchbillMONTHLY!$A$54:$U$54,OFFSET(WatchbillMONTHLY!$A$54:$U$54,1,2)),FALSE),TRUE,FALSE)),
IF(_xlfn.XLOOKUP(AW$2,WatchbillMONTHLY!$A$71:$U$71,OFFSET(WatchbillMONTHLY!$A$71:$U$71,1,2))=IF(_xlfn.XLOOKUP($A112,INDIRECT("_"&amp;_xlfn.XLOOKUP(AW$2,WatchbillMONTHLY!$A$71:$U$71,OFFSET(WatchbillMONTHLY!$A$71:$U$71,1,2))),INDIRECT("_"&amp;_xlfn.XLOOKUP(AW$2,WatchbillMONTHLY!$A$71:$U$71,OFFSET(WatchbillMONTHLY!$A$71:$U$71,1,2))))=$A112,_xlfn.XLOOKUP(AW$2,WatchbillMONTHLY!$A$71:$U$71,OFFSET(WatchbillMONTHLY!$A$71:$U$71,1,2)),FALSE),TRUE,FALSE)),
IF(_xlfn.XLOOKUP(AW$2,WatchbillMONTHLY!$A$88:$U$88,OFFSET(WatchbillMONTHLY!$A$88:$U$88,1,2))=IF(_xlfn.XLOOKUP($A112,INDIRECT("_"&amp;_xlfn.XLOOKUP(AW$2,WatchbillMONTHLY!$A$88:$U$88,OFFSET(WatchbillMONTHLY!$A$88:$U$88,1,2))),INDIRECT("_"&amp;_xlfn.XLOOKUP(AW$2,WatchbillMONTHLY!$A$88:$U$88,OFFSET(WatchbillMONTHLY!$A$88:$U$88,1,2))))=$A112,_xlfn.XLOOKUP(AW$2,WatchbillMONTHLY!$A$88:$U$88,OFFSET(WatchbillMONTHLY!$A$88:$U$88,1,2)),FALSE),TRUE,FALSE)),
FALSE),FALSE)</f>
        <v>0</v>
      </c>
      <c r="AX112" s="209" t="b" cm="1">
        <f t="array" aca="1" ref="AX112" ca="1">IF(AND($A112 &gt; 0, Q112 &gt; 0,AX$2&lt;MiscFormulas!$A$5+1),
_xlfn.IFNA(
_xlfn.IFNA(
_xlfn.IFNA(
_xlfn.IFNA(
_xlfn.IFNA(
_xlfn.IFNA(
IF(_xlfn.XLOOKUP(AX$2,WatchbillMONTHLY!$A$3:$U$3,OFFSET(WatchbillMONTHLY!$A$3:$U$3,1,2))=IF(_xlfn.XLOOKUP($A112,INDIRECT("_"&amp;_xlfn.XLOOKUP(AX$2,WatchbillMONTHLY!$A$3:$U$3,OFFSET(WatchbillMONTHLY!$A$3:$U$3,1,2))),INDIRECT("_"&amp;_xlfn.XLOOKUP(AX$2,WatchbillMONTHLY!$A$3:$U$3,OFFSET(WatchbillMONTHLY!$A$3:$U$3,1,2))))=$A112,_xlfn.XLOOKUP(AX$2,WatchbillMONTHLY!$A$3:$U$3,OFFSET(WatchbillMONTHLY!$A$3:$U$3,1,2)),FALSE),TRUE,FALSE),
IF(_xlfn.XLOOKUP(AX$2,WatchbillMONTHLY!$A$20:$U$20,OFFSET(WatchbillMONTHLY!$A$20:$U$20,1,2))=IF(_xlfn.XLOOKUP($A112,INDIRECT("_"&amp;_xlfn.XLOOKUP(AX$2,WatchbillMONTHLY!$A$20:$U$20,OFFSET(WatchbillMONTHLY!$A$20:$U$20,1,2))),INDIRECT("_"&amp;_xlfn.XLOOKUP(AX$2,WatchbillMONTHLY!$A$20:$U$20,OFFSET(WatchbillMONTHLY!$A$20:$U$20,1,2))))=$A112,_xlfn.XLOOKUP(AX$2,WatchbillMONTHLY!$A$20:$U$20,OFFSET(WatchbillMONTHLY!$A$20:$U$20,1,2)),FALSE),TRUE,FALSE)),
IF(_xlfn.XLOOKUP(AX$2,WatchbillMONTHLY!$A$37:$U$37,OFFSET(WatchbillMONTHLY!$A$37:$U$37,1,2))=IF(_xlfn.XLOOKUP($A112,INDIRECT("_"&amp;_xlfn.XLOOKUP(AX$2,WatchbillMONTHLY!$A$37:$U$37,OFFSET(WatchbillMONTHLY!$A$37:$U$37,1,2))),INDIRECT("_"&amp;_xlfn.XLOOKUP(AX$2,WatchbillMONTHLY!$A$37:$U$37,OFFSET(WatchbillMONTHLY!$A$37:$U$37,1,2))))=$A112,_xlfn.XLOOKUP(AX$2,WatchbillMONTHLY!$A$37:$U$37,OFFSET(WatchbillMONTHLY!$A$37:$U$37,1,2)),FALSE),TRUE,FALSE)),
IF(_xlfn.XLOOKUP(AX$2,WatchbillMONTHLY!$A$54:$U$54,OFFSET(WatchbillMONTHLY!$A$54:$U$54,1,2))=IF(_xlfn.XLOOKUP($A112,INDIRECT("_"&amp;_xlfn.XLOOKUP(AX$2,WatchbillMONTHLY!$A$54:$U$54,OFFSET(WatchbillMONTHLY!$A$54:$U$54,1,2))),INDIRECT("_"&amp;_xlfn.XLOOKUP(AX$2,WatchbillMONTHLY!$A$54:$U$54,OFFSET(WatchbillMONTHLY!$A$54:$U$54,1,2))))=$A112,_xlfn.XLOOKUP(AX$2,WatchbillMONTHLY!$A$54:$U$54,OFFSET(WatchbillMONTHLY!$A$54:$U$54,1,2)),FALSE),TRUE,FALSE)),
IF(_xlfn.XLOOKUP(AX$2,WatchbillMONTHLY!$A$71:$U$71,OFFSET(WatchbillMONTHLY!$A$71:$U$71,1,2))=IF(_xlfn.XLOOKUP($A112,INDIRECT("_"&amp;_xlfn.XLOOKUP(AX$2,WatchbillMONTHLY!$A$71:$U$71,OFFSET(WatchbillMONTHLY!$A$71:$U$71,1,2))),INDIRECT("_"&amp;_xlfn.XLOOKUP(AX$2,WatchbillMONTHLY!$A$71:$U$71,OFFSET(WatchbillMONTHLY!$A$71:$U$71,1,2))))=$A112,_xlfn.XLOOKUP(AX$2,WatchbillMONTHLY!$A$71:$U$71,OFFSET(WatchbillMONTHLY!$A$71:$U$71,1,2)),FALSE),TRUE,FALSE)),
IF(_xlfn.XLOOKUP(AX$2,WatchbillMONTHLY!$A$88:$U$88,OFFSET(WatchbillMONTHLY!$A$88:$U$88,1,2))=IF(_xlfn.XLOOKUP($A112,INDIRECT("_"&amp;_xlfn.XLOOKUP(AX$2,WatchbillMONTHLY!$A$88:$U$88,OFFSET(WatchbillMONTHLY!$A$88:$U$88,1,2))),INDIRECT("_"&amp;_xlfn.XLOOKUP(AX$2,WatchbillMONTHLY!$A$88:$U$88,OFFSET(WatchbillMONTHLY!$A$88:$U$88,1,2))))=$A112,_xlfn.XLOOKUP(AX$2,WatchbillMONTHLY!$A$88:$U$88,OFFSET(WatchbillMONTHLY!$A$88:$U$88,1,2)),FALSE),TRUE,FALSE)),
FALSE),FALSE)</f>
        <v>0</v>
      </c>
      <c r="AY112" s="209" t="b" cm="1">
        <f t="array" aca="1" ref="AY112" ca="1">IF(AND($A112 &gt; 0, R112 &gt; 0,AY$2&lt;MiscFormulas!$A$5+1),
_xlfn.IFNA(
_xlfn.IFNA(
_xlfn.IFNA(
_xlfn.IFNA(
_xlfn.IFNA(
_xlfn.IFNA(
IF(_xlfn.XLOOKUP(AY$2,WatchbillMONTHLY!$A$3:$U$3,OFFSET(WatchbillMONTHLY!$A$3:$U$3,1,2))=IF(_xlfn.XLOOKUP($A112,INDIRECT("_"&amp;_xlfn.XLOOKUP(AY$2,WatchbillMONTHLY!$A$3:$U$3,OFFSET(WatchbillMONTHLY!$A$3:$U$3,1,2))),INDIRECT("_"&amp;_xlfn.XLOOKUP(AY$2,WatchbillMONTHLY!$A$3:$U$3,OFFSET(WatchbillMONTHLY!$A$3:$U$3,1,2))))=$A112,_xlfn.XLOOKUP(AY$2,WatchbillMONTHLY!$A$3:$U$3,OFFSET(WatchbillMONTHLY!$A$3:$U$3,1,2)),FALSE),TRUE,FALSE),
IF(_xlfn.XLOOKUP(AY$2,WatchbillMONTHLY!$A$20:$U$20,OFFSET(WatchbillMONTHLY!$A$20:$U$20,1,2))=IF(_xlfn.XLOOKUP($A112,INDIRECT("_"&amp;_xlfn.XLOOKUP(AY$2,WatchbillMONTHLY!$A$20:$U$20,OFFSET(WatchbillMONTHLY!$A$20:$U$20,1,2))),INDIRECT("_"&amp;_xlfn.XLOOKUP(AY$2,WatchbillMONTHLY!$A$20:$U$20,OFFSET(WatchbillMONTHLY!$A$20:$U$20,1,2))))=$A112,_xlfn.XLOOKUP(AY$2,WatchbillMONTHLY!$A$20:$U$20,OFFSET(WatchbillMONTHLY!$A$20:$U$20,1,2)),FALSE),TRUE,FALSE)),
IF(_xlfn.XLOOKUP(AY$2,WatchbillMONTHLY!$A$37:$U$37,OFFSET(WatchbillMONTHLY!$A$37:$U$37,1,2))=IF(_xlfn.XLOOKUP($A112,INDIRECT("_"&amp;_xlfn.XLOOKUP(AY$2,WatchbillMONTHLY!$A$37:$U$37,OFFSET(WatchbillMONTHLY!$A$37:$U$37,1,2))),INDIRECT("_"&amp;_xlfn.XLOOKUP(AY$2,WatchbillMONTHLY!$A$37:$U$37,OFFSET(WatchbillMONTHLY!$A$37:$U$37,1,2))))=$A112,_xlfn.XLOOKUP(AY$2,WatchbillMONTHLY!$A$37:$U$37,OFFSET(WatchbillMONTHLY!$A$37:$U$37,1,2)),FALSE),TRUE,FALSE)),
IF(_xlfn.XLOOKUP(AY$2,WatchbillMONTHLY!$A$54:$U$54,OFFSET(WatchbillMONTHLY!$A$54:$U$54,1,2))=IF(_xlfn.XLOOKUP($A112,INDIRECT("_"&amp;_xlfn.XLOOKUP(AY$2,WatchbillMONTHLY!$A$54:$U$54,OFFSET(WatchbillMONTHLY!$A$54:$U$54,1,2))),INDIRECT("_"&amp;_xlfn.XLOOKUP(AY$2,WatchbillMONTHLY!$A$54:$U$54,OFFSET(WatchbillMONTHLY!$A$54:$U$54,1,2))))=$A112,_xlfn.XLOOKUP(AY$2,WatchbillMONTHLY!$A$54:$U$54,OFFSET(WatchbillMONTHLY!$A$54:$U$54,1,2)),FALSE),TRUE,FALSE)),
IF(_xlfn.XLOOKUP(AY$2,WatchbillMONTHLY!$A$71:$U$71,OFFSET(WatchbillMONTHLY!$A$71:$U$71,1,2))=IF(_xlfn.XLOOKUP($A112,INDIRECT("_"&amp;_xlfn.XLOOKUP(AY$2,WatchbillMONTHLY!$A$71:$U$71,OFFSET(WatchbillMONTHLY!$A$71:$U$71,1,2))),INDIRECT("_"&amp;_xlfn.XLOOKUP(AY$2,WatchbillMONTHLY!$A$71:$U$71,OFFSET(WatchbillMONTHLY!$A$71:$U$71,1,2))))=$A112,_xlfn.XLOOKUP(AY$2,WatchbillMONTHLY!$A$71:$U$71,OFFSET(WatchbillMONTHLY!$A$71:$U$71,1,2)),FALSE),TRUE,FALSE)),
IF(_xlfn.XLOOKUP(AY$2,WatchbillMONTHLY!$A$88:$U$88,OFFSET(WatchbillMONTHLY!$A$88:$U$88,1,2))=IF(_xlfn.XLOOKUP($A112,INDIRECT("_"&amp;_xlfn.XLOOKUP(AY$2,WatchbillMONTHLY!$A$88:$U$88,OFFSET(WatchbillMONTHLY!$A$88:$U$88,1,2))),INDIRECT("_"&amp;_xlfn.XLOOKUP(AY$2,WatchbillMONTHLY!$A$88:$U$88,OFFSET(WatchbillMONTHLY!$A$88:$U$88,1,2))))=$A112,_xlfn.XLOOKUP(AY$2,WatchbillMONTHLY!$A$88:$U$88,OFFSET(WatchbillMONTHLY!$A$88:$U$88,1,2)),FALSE),TRUE,FALSE)),
FALSE),FALSE)</f>
        <v>0</v>
      </c>
      <c r="AZ112" s="209" t="b" cm="1">
        <f t="array" aca="1" ref="AZ112" ca="1">IF(AND($A112 &gt; 0, S112 &gt; 0,AZ$2&lt;MiscFormulas!$A$5+1),
_xlfn.IFNA(
_xlfn.IFNA(
_xlfn.IFNA(
_xlfn.IFNA(
_xlfn.IFNA(
_xlfn.IFNA(
IF(_xlfn.XLOOKUP(AZ$2,WatchbillMONTHLY!$A$3:$U$3,OFFSET(WatchbillMONTHLY!$A$3:$U$3,1,2))=IF(_xlfn.XLOOKUP($A112,INDIRECT("_"&amp;_xlfn.XLOOKUP(AZ$2,WatchbillMONTHLY!$A$3:$U$3,OFFSET(WatchbillMONTHLY!$A$3:$U$3,1,2))),INDIRECT("_"&amp;_xlfn.XLOOKUP(AZ$2,WatchbillMONTHLY!$A$3:$U$3,OFFSET(WatchbillMONTHLY!$A$3:$U$3,1,2))))=$A112,_xlfn.XLOOKUP(AZ$2,WatchbillMONTHLY!$A$3:$U$3,OFFSET(WatchbillMONTHLY!$A$3:$U$3,1,2)),FALSE),TRUE,FALSE),
IF(_xlfn.XLOOKUP(AZ$2,WatchbillMONTHLY!$A$20:$U$20,OFFSET(WatchbillMONTHLY!$A$20:$U$20,1,2))=IF(_xlfn.XLOOKUP($A112,INDIRECT("_"&amp;_xlfn.XLOOKUP(AZ$2,WatchbillMONTHLY!$A$20:$U$20,OFFSET(WatchbillMONTHLY!$A$20:$U$20,1,2))),INDIRECT("_"&amp;_xlfn.XLOOKUP(AZ$2,WatchbillMONTHLY!$A$20:$U$20,OFFSET(WatchbillMONTHLY!$A$20:$U$20,1,2))))=$A112,_xlfn.XLOOKUP(AZ$2,WatchbillMONTHLY!$A$20:$U$20,OFFSET(WatchbillMONTHLY!$A$20:$U$20,1,2)),FALSE),TRUE,FALSE)),
IF(_xlfn.XLOOKUP(AZ$2,WatchbillMONTHLY!$A$37:$U$37,OFFSET(WatchbillMONTHLY!$A$37:$U$37,1,2))=IF(_xlfn.XLOOKUP($A112,INDIRECT("_"&amp;_xlfn.XLOOKUP(AZ$2,WatchbillMONTHLY!$A$37:$U$37,OFFSET(WatchbillMONTHLY!$A$37:$U$37,1,2))),INDIRECT("_"&amp;_xlfn.XLOOKUP(AZ$2,WatchbillMONTHLY!$A$37:$U$37,OFFSET(WatchbillMONTHLY!$A$37:$U$37,1,2))))=$A112,_xlfn.XLOOKUP(AZ$2,WatchbillMONTHLY!$A$37:$U$37,OFFSET(WatchbillMONTHLY!$A$37:$U$37,1,2)),FALSE),TRUE,FALSE)),
IF(_xlfn.XLOOKUP(AZ$2,WatchbillMONTHLY!$A$54:$U$54,OFFSET(WatchbillMONTHLY!$A$54:$U$54,1,2))=IF(_xlfn.XLOOKUP($A112,INDIRECT("_"&amp;_xlfn.XLOOKUP(AZ$2,WatchbillMONTHLY!$A$54:$U$54,OFFSET(WatchbillMONTHLY!$A$54:$U$54,1,2))),INDIRECT("_"&amp;_xlfn.XLOOKUP(AZ$2,WatchbillMONTHLY!$A$54:$U$54,OFFSET(WatchbillMONTHLY!$A$54:$U$54,1,2))))=$A112,_xlfn.XLOOKUP(AZ$2,WatchbillMONTHLY!$A$54:$U$54,OFFSET(WatchbillMONTHLY!$A$54:$U$54,1,2)),FALSE),TRUE,FALSE)),
IF(_xlfn.XLOOKUP(AZ$2,WatchbillMONTHLY!$A$71:$U$71,OFFSET(WatchbillMONTHLY!$A$71:$U$71,1,2))=IF(_xlfn.XLOOKUP($A112,INDIRECT("_"&amp;_xlfn.XLOOKUP(AZ$2,WatchbillMONTHLY!$A$71:$U$71,OFFSET(WatchbillMONTHLY!$A$71:$U$71,1,2))),INDIRECT("_"&amp;_xlfn.XLOOKUP(AZ$2,WatchbillMONTHLY!$A$71:$U$71,OFFSET(WatchbillMONTHLY!$A$71:$U$71,1,2))))=$A112,_xlfn.XLOOKUP(AZ$2,WatchbillMONTHLY!$A$71:$U$71,OFFSET(WatchbillMONTHLY!$A$71:$U$71,1,2)),FALSE),TRUE,FALSE)),
IF(_xlfn.XLOOKUP(AZ$2,WatchbillMONTHLY!$A$88:$U$88,OFFSET(WatchbillMONTHLY!$A$88:$U$88,1,2))=IF(_xlfn.XLOOKUP($A112,INDIRECT("_"&amp;_xlfn.XLOOKUP(AZ$2,WatchbillMONTHLY!$A$88:$U$88,OFFSET(WatchbillMONTHLY!$A$88:$U$88,1,2))),INDIRECT("_"&amp;_xlfn.XLOOKUP(AZ$2,WatchbillMONTHLY!$A$88:$U$88,OFFSET(WatchbillMONTHLY!$A$88:$U$88,1,2))))=$A112,_xlfn.XLOOKUP(AZ$2,WatchbillMONTHLY!$A$88:$U$88,OFFSET(WatchbillMONTHLY!$A$88:$U$88,1,2)),FALSE),TRUE,FALSE)),
FALSE),FALSE)</f>
        <v>0</v>
      </c>
      <c r="BA112" s="209" t="b" cm="1">
        <f t="array" aca="1" ref="BA112" ca="1">IF(AND($A112 &gt; 0, T112 &gt; 0,BA$2&lt;MiscFormulas!$A$5+1),
_xlfn.IFNA(
_xlfn.IFNA(
_xlfn.IFNA(
_xlfn.IFNA(
_xlfn.IFNA(
_xlfn.IFNA(
IF(_xlfn.XLOOKUP(BA$2,WatchbillMONTHLY!$A$3:$U$3,OFFSET(WatchbillMONTHLY!$A$3:$U$3,1,2))=IF(_xlfn.XLOOKUP($A112,INDIRECT("_"&amp;_xlfn.XLOOKUP(BA$2,WatchbillMONTHLY!$A$3:$U$3,OFFSET(WatchbillMONTHLY!$A$3:$U$3,1,2))),INDIRECT("_"&amp;_xlfn.XLOOKUP(BA$2,WatchbillMONTHLY!$A$3:$U$3,OFFSET(WatchbillMONTHLY!$A$3:$U$3,1,2))))=$A112,_xlfn.XLOOKUP(BA$2,WatchbillMONTHLY!$A$3:$U$3,OFFSET(WatchbillMONTHLY!$A$3:$U$3,1,2)),FALSE),TRUE,FALSE),
IF(_xlfn.XLOOKUP(BA$2,WatchbillMONTHLY!$A$20:$U$20,OFFSET(WatchbillMONTHLY!$A$20:$U$20,1,2))=IF(_xlfn.XLOOKUP($A112,INDIRECT("_"&amp;_xlfn.XLOOKUP(BA$2,WatchbillMONTHLY!$A$20:$U$20,OFFSET(WatchbillMONTHLY!$A$20:$U$20,1,2))),INDIRECT("_"&amp;_xlfn.XLOOKUP(BA$2,WatchbillMONTHLY!$A$20:$U$20,OFFSET(WatchbillMONTHLY!$A$20:$U$20,1,2))))=$A112,_xlfn.XLOOKUP(BA$2,WatchbillMONTHLY!$A$20:$U$20,OFFSET(WatchbillMONTHLY!$A$20:$U$20,1,2)),FALSE),TRUE,FALSE)),
IF(_xlfn.XLOOKUP(BA$2,WatchbillMONTHLY!$A$37:$U$37,OFFSET(WatchbillMONTHLY!$A$37:$U$37,1,2))=IF(_xlfn.XLOOKUP($A112,INDIRECT("_"&amp;_xlfn.XLOOKUP(BA$2,WatchbillMONTHLY!$A$37:$U$37,OFFSET(WatchbillMONTHLY!$A$37:$U$37,1,2))),INDIRECT("_"&amp;_xlfn.XLOOKUP(BA$2,WatchbillMONTHLY!$A$37:$U$37,OFFSET(WatchbillMONTHLY!$A$37:$U$37,1,2))))=$A112,_xlfn.XLOOKUP(BA$2,WatchbillMONTHLY!$A$37:$U$37,OFFSET(WatchbillMONTHLY!$A$37:$U$37,1,2)),FALSE),TRUE,FALSE)),
IF(_xlfn.XLOOKUP(BA$2,WatchbillMONTHLY!$A$54:$U$54,OFFSET(WatchbillMONTHLY!$A$54:$U$54,1,2))=IF(_xlfn.XLOOKUP($A112,INDIRECT("_"&amp;_xlfn.XLOOKUP(BA$2,WatchbillMONTHLY!$A$54:$U$54,OFFSET(WatchbillMONTHLY!$A$54:$U$54,1,2))),INDIRECT("_"&amp;_xlfn.XLOOKUP(BA$2,WatchbillMONTHLY!$A$54:$U$54,OFFSET(WatchbillMONTHLY!$A$54:$U$54,1,2))))=$A112,_xlfn.XLOOKUP(BA$2,WatchbillMONTHLY!$A$54:$U$54,OFFSET(WatchbillMONTHLY!$A$54:$U$54,1,2)),FALSE),TRUE,FALSE)),
IF(_xlfn.XLOOKUP(BA$2,WatchbillMONTHLY!$A$71:$U$71,OFFSET(WatchbillMONTHLY!$A$71:$U$71,1,2))=IF(_xlfn.XLOOKUP($A112,INDIRECT("_"&amp;_xlfn.XLOOKUP(BA$2,WatchbillMONTHLY!$A$71:$U$71,OFFSET(WatchbillMONTHLY!$A$71:$U$71,1,2))),INDIRECT("_"&amp;_xlfn.XLOOKUP(BA$2,WatchbillMONTHLY!$A$71:$U$71,OFFSET(WatchbillMONTHLY!$A$71:$U$71,1,2))))=$A112,_xlfn.XLOOKUP(BA$2,WatchbillMONTHLY!$A$71:$U$71,OFFSET(WatchbillMONTHLY!$A$71:$U$71,1,2)),FALSE),TRUE,FALSE)),
IF(_xlfn.XLOOKUP(BA$2,WatchbillMONTHLY!$A$88:$U$88,OFFSET(WatchbillMONTHLY!$A$88:$U$88,1,2))=IF(_xlfn.XLOOKUP($A112,INDIRECT("_"&amp;_xlfn.XLOOKUP(BA$2,WatchbillMONTHLY!$A$88:$U$88,OFFSET(WatchbillMONTHLY!$A$88:$U$88,1,2))),INDIRECT("_"&amp;_xlfn.XLOOKUP(BA$2,WatchbillMONTHLY!$A$88:$U$88,OFFSET(WatchbillMONTHLY!$A$88:$U$88,1,2))))=$A112,_xlfn.XLOOKUP(BA$2,WatchbillMONTHLY!$A$88:$U$88,OFFSET(WatchbillMONTHLY!$A$88:$U$88,1,2)),FALSE),TRUE,FALSE)),
FALSE),FALSE)</f>
        <v>0</v>
      </c>
      <c r="BB112" s="209" t="b" cm="1">
        <f t="array" aca="1" ref="BB112" ca="1">IF(AND($A112 &gt; 0, U112 &gt; 0,BB$2&lt;MiscFormulas!$A$5+1),
_xlfn.IFNA(
_xlfn.IFNA(
_xlfn.IFNA(
_xlfn.IFNA(
_xlfn.IFNA(
_xlfn.IFNA(
IF(_xlfn.XLOOKUP(BB$2,WatchbillMONTHLY!$A$3:$U$3,OFFSET(WatchbillMONTHLY!$A$3:$U$3,1,2))=IF(_xlfn.XLOOKUP($A112,INDIRECT("_"&amp;_xlfn.XLOOKUP(BB$2,WatchbillMONTHLY!$A$3:$U$3,OFFSET(WatchbillMONTHLY!$A$3:$U$3,1,2))),INDIRECT("_"&amp;_xlfn.XLOOKUP(BB$2,WatchbillMONTHLY!$A$3:$U$3,OFFSET(WatchbillMONTHLY!$A$3:$U$3,1,2))))=$A112,_xlfn.XLOOKUP(BB$2,WatchbillMONTHLY!$A$3:$U$3,OFFSET(WatchbillMONTHLY!$A$3:$U$3,1,2)),FALSE),TRUE,FALSE),
IF(_xlfn.XLOOKUP(BB$2,WatchbillMONTHLY!$A$20:$U$20,OFFSET(WatchbillMONTHLY!$A$20:$U$20,1,2))=IF(_xlfn.XLOOKUP($A112,INDIRECT("_"&amp;_xlfn.XLOOKUP(BB$2,WatchbillMONTHLY!$A$20:$U$20,OFFSET(WatchbillMONTHLY!$A$20:$U$20,1,2))),INDIRECT("_"&amp;_xlfn.XLOOKUP(BB$2,WatchbillMONTHLY!$A$20:$U$20,OFFSET(WatchbillMONTHLY!$A$20:$U$20,1,2))))=$A112,_xlfn.XLOOKUP(BB$2,WatchbillMONTHLY!$A$20:$U$20,OFFSET(WatchbillMONTHLY!$A$20:$U$20,1,2)),FALSE),TRUE,FALSE)),
IF(_xlfn.XLOOKUP(BB$2,WatchbillMONTHLY!$A$37:$U$37,OFFSET(WatchbillMONTHLY!$A$37:$U$37,1,2))=IF(_xlfn.XLOOKUP($A112,INDIRECT("_"&amp;_xlfn.XLOOKUP(BB$2,WatchbillMONTHLY!$A$37:$U$37,OFFSET(WatchbillMONTHLY!$A$37:$U$37,1,2))),INDIRECT("_"&amp;_xlfn.XLOOKUP(BB$2,WatchbillMONTHLY!$A$37:$U$37,OFFSET(WatchbillMONTHLY!$A$37:$U$37,1,2))))=$A112,_xlfn.XLOOKUP(BB$2,WatchbillMONTHLY!$A$37:$U$37,OFFSET(WatchbillMONTHLY!$A$37:$U$37,1,2)),FALSE),TRUE,FALSE)),
IF(_xlfn.XLOOKUP(BB$2,WatchbillMONTHLY!$A$54:$U$54,OFFSET(WatchbillMONTHLY!$A$54:$U$54,1,2))=IF(_xlfn.XLOOKUP($A112,INDIRECT("_"&amp;_xlfn.XLOOKUP(BB$2,WatchbillMONTHLY!$A$54:$U$54,OFFSET(WatchbillMONTHLY!$A$54:$U$54,1,2))),INDIRECT("_"&amp;_xlfn.XLOOKUP(BB$2,WatchbillMONTHLY!$A$54:$U$54,OFFSET(WatchbillMONTHLY!$A$54:$U$54,1,2))))=$A112,_xlfn.XLOOKUP(BB$2,WatchbillMONTHLY!$A$54:$U$54,OFFSET(WatchbillMONTHLY!$A$54:$U$54,1,2)),FALSE),TRUE,FALSE)),
IF(_xlfn.XLOOKUP(BB$2,WatchbillMONTHLY!$A$71:$U$71,OFFSET(WatchbillMONTHLY!$A$71:$U$71,1,2))=IF(_xlfn.XLOOKUP($A112,INDIRECT("_"&amp;_xlfn.XLOOKUP(BB$2,WatchbillMONTHLY!$A$71:$U$71,OFFSET(WatchbillMONTHLY!$A$71:$U$71,1,2))),INDIRECT("_"&amp;_xlfn.XLOOKUP(BB$2,WatchbillMONTHLY!$A$71:$U$71,OFFSET(WatchbillMONTHLY!$A$71:$U$71,1,2))))=$A112,_xlfn.XLOOKUP(BB$2,WatchbillMONTHLY!$A$71:$U$71,OFFSET(WatchbillMONTHLY!$A$71:$U$71,1,2)),FALSE),TRUE,FALSE)),
IF(_xlfn.XLOOKUP(BB$2,WatchbillMONTHLY!$A$88:$U$88,OFFSET(WatchbillMONTHLY!$A$88:$U$88,1,2))=IF(_xlfn.XLOOKUP($A112,INDIRECT("_"&amp;_xlfn.XLOOKUP(BB$2,WatchbillMONTHLY!$A$88:$U$88,OFFSET(WatchbillMONTHLY!$A$88:$U$88,1,2))),INDIRECT("_"&amp;_xlfn.XLOOKUP(BB$2,WatchbillMONTHLY!$A$88:$U$88,OFFSET(WatchbillMONTHLY!$A$88:$U$88,1,2))))=$A112,_xlfn.XLOOKUP(BB$2,WatchbillMONTHLY!$A$88:$U$88,OFFSET(WatchbillMONTHLY!$A$88:$U$88,1,2)),FALSE),TRUE,FALSE)),
FALSE),FALSE)</f>
        <v>0</v>
      </c>
      <c r="BC112" s="209" t="b" cm="1">
        <f t="array" aca="1" ref="BC112" ca="1">IF(AND($A112 &gt; 0, V112 &gt; 0,BC$2&lt;MiscFormulas!$A$5+1),
_xlfn.IFNA(
_xlfn.IFNA(
_xlfn.IFNA(
_xlfn.IFNA(
_xlfn.IFNA(
_xlfn.IFNA(
IF(_xlfn.XLOOKUP(BC$2,WatchbillMONTHLY!$A$3:$U$3,OFFSET(WatchbillMONTHLY!$A$3:$U$3,1,2))=IF(_xlfn.XLOOKUP($A112,INDIRECT("_"&amp;_xlfn.XLOOKUP(BC$2,WatchbillMONTHLY!$A$3:$U$3,OFFSET(WatchbillMONTHLY!$A$3:$U$3,1,2))),INDIRECT("_"&amp;_xlfn.XLOOKUP(BC$2,WatchbillMONTHLY!$A$3:$U$3,OFFSET(WatchbillMONTHLY!$A$3:$U$3,1,2))))=$A112,_xlfn.XLOOKUP(BC$2,WatchbillMONTHLY!$A$3:$U$3,OFFSET(WatchbillMONTHLY!$A$3:$U$3,1,2)),FALSE),TRUE,FALSE),
IF(_xlfn.XLOOKUP(BC$2,WatchbillMONTHLY!$A$20:$U$20,OFFSET(WatchbillMONTHLY!$A$20:$U$20,1,2))=IF(_xlfn.XLOOKUP($A112,INDIRECT("_"&amp;_xlfn.XLOOKUP(BC$2,WatchbillMONTHLY!$A$20:$U$20,OFFSET(WatchbillMONTHLY!$A$20:$U$20,1,2))),INDIRECT("_"&amp;_xlfn.XLOOKUP(BC$2,WatchbillMONTHLY!$A$20:$U$20,OFFSET(WatchbillMONTHLY!$A$20:$U$20,1,2))))=$A112,_xlfn.XLOOKUP(BC$2,WatchbillMONTHLY!$A$20:$U$20,OFFSET(WatchbillMONTHLY!$A$20:$U$20,1,2)),FALSE),TRUE,FALSE)),
IF(_xlfn.XLOOKUP(BC$2,WatchbillMONTHLY!$A$37:$U$37,OFFSET(WatchbillMONTHLY!$A$37:$U$37,1,2))=IF(_xlfn.XLOOKUP($A112,INDIRECT("_"&amp;_xlfn.XLOOKUP(BC$2,WatchbillMONTHLY!$A$37:$U$37,OFFSET(WatchbillMONTHLY!$A$37:$U$37,1,2))),INDIRECT("_"&amp;_xlfn.XLOOKUP(BC$2,WatchbillMONTHLY!$A$37:$U$37,OFFSET(WatchbillMONTHLY!$A$37:$U$37,1,2))))=$A112,_xlfn.XLOOKUP(BC$2,WatchbillMONTHLY!$A$37:$U$37,OFFSET(WatchbillMONTHLY!$A$37:$U$37,1,2)),FALSE),TRUE,FALSE)),
IF(_xlfn.XLOOKUP(BC$2,WatchbillMONTHLY!$A$54:$U$54,OFFSET(WatchbillMONTHLY!$A$54:$U$54,1,2))=IF(_xlfn.XLOOKUP($A112,INDIRECT("_"&amp;_xlfn.XLOOKUP(BC$2,WatchbillMONTHLY!$A$54:$U$54,OFFSET(WatchbillMONTHLY!$A$54:$U$54,1,2))),INDIRECT("_"&amp;_xlfn.XLOOKUP(BC$2,WatchbillMONTHLY!$A$54:$U$54,OFFSET(WatchbillMONTHLY!$A$54:$U$54,1,2))))=$A112,_xlfn.XLOOKUP(BC$2,WatchbillMONTHLY!$A$54:$U$54,OFFSET(WatchbillMONTHLY!$A$54:$U$54,1,2)),FALSE),TRUE,FALSE)),
IF(_xlfn.XLOOKUP(BC$2,WatchbillMONTHLY!$A$71:$U$71,OFFSET(WatchbillMONTHLY!$A$71:$U$71,1,2))=IF(_xlfn.XLOOKUP($A112,INDIRECT("_"&amp;_xlfn.XLOOKUP(BC$2,WatchbillMONTHLY!$A$71:$U$71,OFFSET(WatchbillMONTHLY!$A$71:$U$71,1,2))),INDIRECT("_"&amp;_xlfn.XLOOKUP(BC$2,WatchbillMONTHLY!$A$71:$U$71,OFFSET(WatchbillMONTHLY!$A$71:$U$71,1,2))))=$A112,_xlfn.XLOOKUP(BC$2,WatchbillMONTHLY!$A$71:$U$71,OFFSET(WatchbillMONTHLY!$A$71:$U$71,1,2)),FALSE),TRUE,FALSE)),
IF(_xlfn.XLOOKUP(BC$2,WatchbillMONTHLY!$A$88:$U$88,OFFSET(WatchbillMONTHLY!$A$88:$U$88,1,2))=IF(_xlfn.XLOOKUP($A112,INDIRECT("_"&amp;_xlfn.XLOOKUP(BC$2,WatchbillMONTHLY!$A$88:$U$88,OFFSET(WatchbillMONTHLY!$A$88:$U$88,1,2))),INDIRECT("_"&amp;_xlfn.XLOOKUP(BC$2,WatchbillMONTHLY!$A$88:$U$88,OFFSET(WatchbillMONTHLY!$A$88:$U$88,1,2))))=$A112,_xlfn.XLOOKUP(BC$2,WatchbillMONTHLY!$A$88:$U$88,OFFSET(WatchbillMONTHLY!$A$88:$U$88,1,2)),FALSE),TRUE,FALSE)),
FALSE),FALSE)</f>
        <v>0</v>
      </c>
      <c r="BD112" s="209" t="b" cm="1">
        <f t="array" aca="1" ref="BD112" ca="1">IF(AND($A112 &gt; 0, W112 &gt; 0,BD$2&lt;MiscFormulas!$A$5+1),
_xlfn.IFNA(
_xlfn.IFNA(
_xlfn.IFNA(
_xlfn.IFNA(
_xlfn.IFNA(
_xlfn.IFNA(
IF(_xlfn.XLOOKUP(BD$2,WatchbillMONTHLY!$A$3:$U$3,OFFSET(WatchbillMONTHLY!$A$3:$U$3,1,2))=IF(_xlfn.XLOOKUP($A112,INDIRECT("_"&amp;_xlfn.XLOOKUP(BD$2,WatchbillMONTHLY!$A$3:$U$3,OFFSET(WatchbillMONTHLY!$A$3:$U$3,1,2))),INDIRECT("_"&amp;_xlfn.XLOOKUP(BD$2,WatchbillMONTHLY!$A$3:$U$3,OFFSET(WatchbillMONTHLY!$A$3:$U$3,1,2))))=$A112,_xlfn.XLOOKUP(BD$2,WatchbillMONTHLY!$A$3:$U$3,OFFSET(WatchbillMONTHLY!$A$3:$U$3,1,2)),FALSE),TRUE,FALSE),
IF(_xlfn.XLOOKUP(BD$2,WatchbillMONTHLY!$A$20:$U$20,OFFSET(WatchbillMONTHLY!$A$20:$U$20,1,2))=IF(_xlfn.XLOOKUP($A112,INDIRECT("_"&amp;_xlfn.XLOOKUP(BD$2,WatchbillMONTHLY!$A$20:$U$20,OFFSET(WatchbillMONTHLY!$A$20:$U$20,1,2))),INDIRECT("_"&amp;_xlfn.XLOOKUP(BD$2,WatchbillMONTHLY!$A$20:$U$20,OFFSET(WatchbillMONTHLY!$A$20:$U$20,1,2))))=$A112,_xlfn.XLOOKUP(BD$2,WatchbillMONTHLY!$A$20:$U$20,OFFSET(WatchbillMONTHLY!$A$20:$U$20,1,2)),FALSE),TRUE,FALSE)),
IF(_xlfn.XLOOKUP(BD$2,WatchbillMONTHLY!$A$37:$U$37,OFFSET(WatchbillMONTHLY!$A$37:$U$37,1,2))=IF(_xlfn.XLOOKUP($A112,INDIRECT("_"&amp;_xlfn.XLOOKUP(BD$2,WatchbillMONTHLY!$A$37:$U$37,OFFSET(WatchbillMONTHLY!$A$37:$U$37,1,2))),INDIRECT("_"&amp;_xlfn.XLOOKUP(BD$2,WatchbillMONTHLY!$A$37:$U$37,OFFSET(WatchbillMONTHLY!$A$37:$U$37,1,2))))=$A112,_xlfn.XLOOKUP(BD$2,WatchbillMONTHLY!$A$37:$U$37,OFFSET(WatchbillMONTHLY!$A$37:$U$37,1,2)),FALSE),TRUE,FALSE)),
IF(_xlfn.XLOOKUP(BD$2,WatchbillMONTHLY!$A$54:$U$54,OFFSET(WatchbillMONTHLY!$A$54:$U$54,1,2))=IF(_xlfn.XLOOKUP($A112,INDIRECT("_"&amp;_xlfn.XLOOKUP(BD$2,WatchbillMONTHLY!$A$54:$U$54,OFFSET(WatchbillMONTHLY!$A$54:$U$54,1,2))),INDIRECT("_"&amp;_xlfn.XLOOKUP(BD$2,WatchbillMONTHLY!$A$54:$U$54,OFFSET(WatchbillMONTHLY!$A$54:$U$54,1,2))))=$A112,_xlfn.XLOOKUP(BD$2,WatchbillMONTHLY!$A$54:$U$54,OFFSET(WatchbillMONTHLY!$A$54:$U$54,1,2)),FALSE),TRUE,FALSE)),
IF(_xlfn.XLOOKUP(BD$2,WatchbillMONTHLY!$A$71:$U$71,OFFSET(WatchbillMONTHLY!$A$71:$U$71,1,2))=IF(_xlfn.XLOOKUP($A112,INDIRECT("_"&amp;_xlfn.XLOOKUP(BD$2,WatchbillMONTHLY!$A$71:$U$71,OFFSET(WatchbillMONTHLY!$A$71:$U$71,1,2))),INDIRECT("_"&amp;_xlfn.XLOOKUP(BD$2,WatchbillMONTHLY!$A$71:$U$71,OFFSET(WatchbillMONTHLY!$A$71:$U$71,1,2))))=$A112,_xlfn.XLOOKUP(BD$2,WatchbillMONTHLY!$A$71:$U$71,OFFSET(WatchbillMONTHLY!$A$71:$U$71,1,2)),FALSE),TRUE,FALSE)),
IF(_xlfn.XLOOKUP(BD$2,WatchbillMONTHLY!$A$88:$U$88,OFFSET(WatchbillMONTHLY!$A$88:$U$88,1,2))=IF(_xlfn.XLOOKUP($A112,INDIRECT("_"&amp;_xlfn.XLOOKUP(BD$2,WatchbillMONTHLY!$A$88:$U$88,OFFSET(WatchbillMONTHLY!$A$88:$U$88,1,2))),INDIRECT("_"&amp;_xlfn.XLOOKUP(BD$2,WatchbillMONTHLY!$A$88:$U$88,OFFSET(WatchbillMONTHLY!$A$88:$U$88,1,2))))=$A112,_xlfn.XLOOKUP(BD$2,WatchbillMONTHLY!$A$88:$U$88,OFFSET(WatchbillMONTHLY!$A$88:$U$88,1,2)),FALSE),TRUE,FALSE)),
FALSE),FALSE)</f>
        <v>0</v>
      </c>
      <c r="BE112" s="209" t="b" cm="1">
        <f t="array" aca="1" ref="BE112" ca="1">IF(AND($A112 &gt; 0, X112 &gt; 0,BE$2&lt;MiscFormulas!$A$5+1),
_xlfn.IFNA(
_xlfn.IFNA(
_xlfn.IFNA(
_xlfn.IFNA(
_xlfn.IFNA(
_xlfn.IFNA(
IF(_xlfn.XLOOKUP(BE$2,WatchbillMONTHLY!$A$3:$U$3,OFFSET(WatchbillMONTHLY!$A$3:$U$3,1,2))=IF(_xlfn.XLOOKUP($A112,INDIRECT("_"&amp;_xlfn.XLOOKUP(BE$2,WatchbillMONTHLY!$A$3:$U$3,OFFSET(WatchbillMONTHLY!$A$3:$U$3,1,2))),INDIRECT("_"&amp;_xlfn.XLOOKUP(BE$2,WatchbillMONTHLY!$A$3:$U$3,OFFSET(WatchbillMONTHLY!$A$3:$U$3,1,2))))=$A112,_xlfn.XLOOKUP(BE$2,WatchbillMONTHLY!$A$3:$U$3,OFFSET(WatchbillMONTHLY!$A$3:$U$3,1,2)),FALSE),TRUE,FALSE),
IF(_xlfn.XLOOKUP(BE$2,WatchbillMONTHLY!$A$20:$U$20,OFFSET(WatchbillMONTHLY!$A$20:$U$20,1,2))=IF(_xlfn.XLOOKUP($A112,INDIRECT("_"&amp;_xlfn.XLOOKUP(BE$2,WatchbillMONTHLY!$A$20:$U$20,OFFSET(WatchbillMONTHLY!$A$20:$U$20,1,2))),INDIRECT("_"&amp;_xlfn.XLOOKUP(BE$2,WatchbillMONTHLY!$A$20:$U$20,OFFSET(WatchbillMONTHLY!$A$20:$U$20,1,2))))=$A112,_xlfn.XLOOKUP(BE$2,WatchbillMONTHLY!$A$20:$U$20,OFFSET(WatchbillMONTHLY!$A$20:$U$20,1,2)),FALSE),TRUE,FALSE)),
IF(_xlfn.XLOOKUP(BE$2,WatchbillMONTHLY!$A$37:$U$37,OFFSET(WatchbillMONTHLY!$A$37:$U$37,1,2))=IF(_xlfn.XLOOKUP($A112,INDIRECT("_"&amp;_xlfn.XLOOKUP(BE$2,WatchbillMONTHLY!$A$37:$U$37,OFFSET(WatchbillMONTHLY!$A$37:$U$37,1,2))),INDIRECT("_"&amp;_xlfn.XLOOKUP(BE$2,WatchbillMONTHLY!$A$37:$U$37,OFFSET(WatchbillMONTHLY!$A$37:$U$37,1,2))))=$A112,_xlfn.XLOOKUP(BE$2,WatchbillMONTHLY!$A$37:$U$37,OFFSET(WatchbillMONTHLY!$A$37:$U$37,1,2)),FALSE),TRUE,FALSE)),
IF(_xlfn.XLOOKUP(BE$2,WatchbillMONTHLY!$A$54:$U$54,OFFSET(WatchbillMONTHLY!$A$54:$U$54,1,2))=IF(_xlfn.XLOOKUP($A112,INDIRECT("_"&amp;_xlfn.XLOOKUP(BE$2,WatchbillMONTHLY!$A$54:$U$54,OFFSET(WatchbillMONTHLY!$A$54:$U$54,1,2))),INDIRECT("_"&amp;_xlfn.XLOOKUP(BE$2,WatchbillMONTHLY!$A$54:$U$54,OFFSET(WatchbillMONTHLY!$A$54:$U$54,1,2))))=$A112,_xlfn.XLOOKUP(BE$2,WatchbillMONTHLY!$A$54:$U$54,OFFSET(WatchbillMONTHLY!$A$54:$U$54,1,2)),FALSE),TRUE,FALSE)),
IF(_xlfn.XLOOKUP(BE$2,WatchbillMONTHLY!$A$71:$U$71,OFFSET(WatchbillMONTHLY!$A$71:$U$71,1,2))=IF(_xlfn.XLOOKUP($A112,INDIRECT("_"&amp;_xlfn.XLOOKUP(BE$2,WatchbillMONTHLY!$A$71:$U$71,OFFSET(WatchbillMONTHLY!$A$71:$U$71,1,2))),INDIRECT("_"&amp;_xlfn.XLOOKUP(BE$2,WatchbillMONTHLY!$A$71:$U$71,OFFSET(WatchbillMONTHLY!$A$71:$U$71,1,2))))=$A112,_xlfn.XLOOKUP(BE$2,WatchbillMONTHLY!$A$71:$U$71,OFFSET(WatchbillMONTHLY!$A$71:$U$71,1,2)),FALSE),TRUE,FALSE)),
IF(_xlfn.XLOOKUP(BE$2,WatchbillMONTHLY!$A$88:$U$88,OFFSET(WatchbillMONTHLY!$A$88:$U$88,1,2))=IF(_xlfn.XLOOKUP($A112,INDIRECT("_"&amp;_xlfn.XLOOKUP(BE$2,WatchbillMONTHLY!$A$88:$U$88,OFFSET(WatchbillMONTHLY!$A$88:$U$88,1,2))),INDIRECT("_"&amp;_xlfn.XLOOKUP(BE$2,WatchbillMONTHLY!$A$88:$U$88,OFFSET(WatchbillMONTHLY!$A$88:$U$88,1,2))))=$A112,_xlfn.XLOOKUP(BE$2,WatchbillMONTHLY!$A$88:$U$88,OFFSET(WatchbillMONTHLY!$A$88:$U$88,1,2)),FALSE),TRUE,FALSE)),
FALSE),FALSE)</f>
        <v>0</v>
      </c>
      <c r="BF112" s="209" t="b" cm="1">
        <f t="array" aca="1" ref="BF112" ca="1">IF(AND($A112 &gt; 0, Y112 &gt; 0,BF$2&lt;MiscFormulas!$A$5+1),
_xlfn.IFNA(
_xlfn.IFNA(
_xlfn.IFNA(
_xlfn.IFNA(
_xlfn.IFNA(
_xlfn.IFNA(
IF(_xlfn.XLOOKUP(BF$2,WatchbillMONTHLY!$A$3:$U$3,OFFSET(WatchbillMONTHLY!$A$3:$U$3,1,2))=IF(_xlfn.XLOOKUP($A112,INDIRECT("_"&amp;_xlfn.XLOOKUP(BF$2,WatchbillMONTHLY!$A$3:$U$3,OFFSET(WatchbillMONTHLY!$A$3:$U$3,1,2))),INDIRECT("_"&amp;_xlfn.XLOOKUP(BF$2,WatchbillMONTHLY!$A$3:$U$3,OFFSET(WatchbillMONTHLY!$A$3:$U$3,1,2))))=$A112,_xlfn.XLOOKUP(BF$2,WatchbillMONTHLY!$A$3:$U$3,OFFSET(WatchbillMONTHLY!$A$3:$U$3,1,2)),FALSE),TRUE,FALSE),
IF(_xlfn.XLOOKUP(BF$2,WatchbillMONTHLY!$A$20:$U$20,OFFSET(WatchbillMONTHLY!$A$20:$U$20,1,2))=IF(_xlfn.XLOOKUP($A112,INDIRECT("_"&amp;_xlfn.XLOOKUP(BF$2,WatchbillMONTHLY!$A$20:$U$20,OFFSET(WatchbillMONTHLY!$A$20:$U$20,1,2))),INDIRECT("_"&amp;_xlfn.XLOOKUP(BF$2,WatchbillMONTHLY!$A$20:$U$20,OFFSET(WatchbillMONTHLY!$A$20:$U$20,1,2))))=$A112,_xlfn.XLOOKUP(BF$2,WatchbillMONTHLY!$A$20:$U$20,OFFSET(WatchbillMONTHLY!$A$20:$U$20,1,2)),FALSE),TRUE,FALSE)),
IF(_xlfn.XLOOKUP(BF$2,WatchbillMONTHLY!$A$37:$U$37,OFFSET(WatchbillMONTHLY!$A$37:$U$37,1,2))=IF(_xlfn.XLOOKUP($A112,INDIRECT("_"&amp;_xlfn.XLOOKUP(BF$2,WatchbillMONTHLY!$A$37:$U$37,OFFSET(WatchbillMONTHLY!$A$37:$U$37,1,2))),INDIRECT("_"&amp;_xlfn.XLOOKUP(BF$2,WatchbillMONTHLY!$A$37:$U$37,OFFSET(WatchbillMONTHLY!$A$37:$U$37,1,2))))=$A112,_xlfn.XLOOKUP(BF$2,WatchbillMONTHLY!$A$37:$U$37,OFFSET(WatchbillMONTHLY!$A$37:$U$37,1,2)),FALSE),TRUE,FALSE)),
IF(_xlfn.XLOOKUP(BF$2,WatchbillMONTHLY!$A$54:$U$54,OFFSET(WatchbillMONTHLY!$A$54:$U$54,1,2))=IF(_xlfn.XLOOKUP($A112,INDIRECT("_"&amp;_xlfn.XLOOKUP(BF$2,WatchbillMONTHLY!$A$54:$U$54,OFFSET(WatchbillMONTHLY!$A$54:$U$54,1,2))),INDIRECT("_"&amp;_xlfn.XLOOKUP(BF$2,WatchbillMONTHLY!$A$54:$U$54,OFFSET(WatchbillMONTHLY!$A$54:$U$54,1,2))))=$A112,_xlfn.XLOOKUP(BF$2,WatchbillMONTHLY!$A$54:$U$54,OFFSET(WatchbillMONTHLY!$A$54:$U$54,1,2)),FALSE),TRUE,FALSE)),
IF(_xlfn.XLOOKUP(BF$2,WatchbillMONTHLY!$A$71:$U$71,OFFSET(WatchbillMONTHLY!$A$71:$U$71,1,2))=IF(_xlfn.XLOOKUP($A112,INDIRECT("_"&amp;_xlfn.XLOOKUP(BF$2,WatchbillMONTHLY!$A$71:$U$71,OFFSET(WatchbillMONTHLY!$A$71:$U$71,1,2))),INDIRECT("_"&amp;_xlfn.XLOOKUP(BF$2,WatchbillMONTHLY!$A$71:$U$71,OFFSET(WatchbillMONTHLY!$A$71:$U$71,1,2))))=$A112,_xlfn.XLOOKUP(BF$2,WatchbillMONTHLY!$A$71:$U$71,OFFSET(WatchbillMONTHLY!$A$71:$U$71,1,2)),FALSE),TRUE,FALSE)),
IF(_xlfn.XLOOKUP(BF$2,WatchbillMONTHLY!$A$88:$U$88,OFFSET(WatchbillMONTHLY!$A$88:$U$88,1,2))=IF(_xlfn.XLOOKUP($A112,INDIRECT("_"&amp;_xlfn.XLOOKUP(BF$2,WatchbillMONTHLY!$A$88:$U$88,OFFSET(WatchbillMONTHLY!$A$88:$U$88,1,2))),INDIRECT("_"&amp;_xlfn.XLOOKUP(BF$2,WatchbillMONTHLY!$A$88:$U$88,OFFSET(WatchbillMONTHLY!$A$88:$U$88,1,2))))=$A112,_xlfn.XLOOKUP(BF$2,WatchbillMONTHLY!$A$88:$U$88,OFFSET(WatchbillMONTHLY!$A$88:$U$88,1,2)),FALSE),TRUE,FALSE)),
FALSE),FALSE)</f>
        <v>0</v>
      </c>
      <c r="BG112" s="209" t="b" cm="1">
        <f t="array" aca="1" ref="BG112" ca="1">IF(AND($A112 &gt; 0, Z112 &gt; 0,BG$2&lt;MiscFormulas!$A$5+1),
_xlfn.IFNA(
_xlfn.IFNA(
_xlfn.IFNA(
_xlfn.IFNA(
_xlfn.IFNA(
_xlfn.IFNA(
IF(_xlfn.XLOOKUP(BG$2,WatchbillMONTHLY!$A$3:$U$3,OFFSET(WatchbillMONTHLY!$A$3:$U$3,1,2))=IF(_xlfn.XLOOKUP($A112,INDIRECT("_"&amp;_xlfn.XLOOKUP(BG$2,WatchbillMONTHLY!$A$3:$U$3,OFFSET(WatchbillMONTHLY!$A$3:$U$3,1,2))),INDIRECT("_"&amp;_xlfn.XLOOKUP(BG$2,WatchbillMONTHLY!$A$3:$U$3,OFFSET(WatchbillMONTHLY!$A$3:$U$3,1,2))))=$A112,_xlfn.XLOOKUP(BG$2,WatchbillMONTHLY!$A$3:$U$3,OFFSET(WatchbillMONTHLY!$A$3:$U$3,1,2)),FALSE),TRUE,FALSE),
IF(_xlfn.XLOOKUP(BG$2,WatchbillMONTHLY!$A$20:$U$20,OFFSET(WatchbillMONTHLY!$A$20:$U$20,1,2))=IF(_xlfn.XLOOKUP($A112,INDIRECT("_"&amp;_xlfn.XLOOKUP(BG$2,WatchbillMONTHLY!$A$20:$U$20,OFFSET(WatchbillMONTHLY!$A$20:$U$20,1,2))),INDIRECT("_"&amp;_xlfn.XLOOKUP(BG$2,WatchbillMONTHLY!$A$20:$U$20,OFFSET(WatchbillMONTHLY!$A$20:$U$20,1,2))))=$A112,_xlfn.XLOOKUP(BG$2,WatchbillMONTHLY!$A$20:$U$20,OFFSET(WatchbillMONTHLY!$A$20:$U$20,1,2)),FALSE),TRUE,FALSE)),
IF(_xlfn.XLOOKUP(BG$2,WatchbillMONTHLY!$A$37:$U$37,OFFSET(WatchbillMONTHLY!$A$37:$U$37,1,2))=IF(_xlfn.XLOOKUP($A112,INDIRECT("_"&amp;_xlfn.XLOOKUP(BG$2,WatchbillMONTHLY!$A$37:$U$37,OFFSET(WatchbillMONTHLY!$A$37:$U$37,1,2))),INDIRECT("_"&amp;_xlfn.XLOOKUP(BG$2,WatchbillMONTHLY!$A$37:$U$37,OFFSET(WatchbillMONTHLY!$A$37:$U$37,1,2))))=$A112,_xlfn.XLOOKUP(BG$2,WatchbillMONTHLY!$A$37:$U$37,OFFSET(WatchbillMONTHLY!$A$37:$U$37,1,2)),FALSE),TRUE,FALSE)),
IF(_xlfn.XLOOKUP(BG$2,WatchbillMONTHLY!$A$54:$U$54,OFFSET(WatchbillMONTHLY!$A$54:$U$54,1,2))=IF(_xlfn.XLOOKUP($A112,INDIRECT("_"&amp;_xlfn.XLOOKUP(BG$2,WatchbillMONTHLY!$A$54:$U$54,OFFSET(WatchbillMONTHLY!$A$54:$U$54,1,2))),INDIRECT("_"&amp;_xlfn.XLOOKUP(BG$2,WatchbillMONTHLY!$A$54:$U$54,OFFSET(WatchbillMONTHLY!$A$54:$U$54,1,2))))=$A112,_xlfn.XLOOKUP(BG$2,WatchbillMONTHLY!$A$54:$U$54,OFFSET(WatchbillMONTHLY!$A$54:$U$54,1,2)),FALSE),TRUE,FALSE)),
IF(_xlfn.XLOOKUP(BG$2,WatchbillMONTHLY!$A$71:$U$71,OFFSET(WatchbillMONTHLY!$A$71:$U$71,1,2))=IF(_xlfn.XLOOKUP($A112,INDIRECT("_"&amp;_xlfn.XLOOKUP(BG$2,WatchbillMONTHLY!$A$71:$U$71,OFFSET(WatchbillMONTHLY!$A$71:$U$71,1,2))),INDIRECT("_"&amp;_xlfn.XLOOKUP(BG$2,WatchbillMONTHLY!$A$71:$U$71,OFFSET(WatchbillMONTHLY!$A$71:$U$71,1,2))))=$A112,_xlfn.XLOOKUP(BG$2,WatchbillMONTHLY!$A$71:$U$71,OFFSET(WatchbillMONTHLY!$A$71:$U$71,1,2)),FALSE),TRUE,FALSE)),
IF(_xlfn.XLOOKUP(BG$2,WatchbillMONTHLY!$A$88:$U$88,OFFSET(WatchbillMONTHLY!$A$88:$U$88,1,2))=IF(_xlfn.XLOOKUP($A112,INDIRECT("_"&amp;_xlfn.XLOOKUP(BG$2,WatchbillMONTHLY!$A$88:$U$88,OFFSET(WatchbillMONTHLY!$A$88:$U$88,1,2))),INDIRECT("_"&amp;_xlfn.XLOOKUP(BG$2,WatchbillMONTHLY!$A$88:$U$88,OFFSET(WatchbillMONTHLY!$A$88:$U$88,1,2))))=$A112,_xlfn.XLOOKUP(BG$2,WatchbillMONTHLY!$A$88:$U$88,OFFSET(WatchbillMONTHLY!$A$88:$U$88,1,2)),FALSE),TRUE,FALSE)),
FALSE),FALSE)</f>
        <v>0</v>
      </c>
      <c r="BH112" s="209" t="b" cm="1">
        <f t="array" aca="1" ref="BH112" ca="1">IF(AND($A112 &gt; 0, AA112 &gt; 0,BH$2&lt;MiscFormulas!$A$5+1),
_xlfn.IFNA(
_xlfn.IFNA(
_xlfn.IFNA(
_xlfn.IFNA(
_xlfn.IFNA(
_xlfn.IFNA(
IF(_xlfn.XLOOKUP(BH$2,WatchbillMONTHLY!$A$3:$U$3,OFFSET(WatchbillMONTHLY!$A$3:$U$3,1,2))=IF(_xlfn.XLOOKUP($A112,INDIRECT("_"&amp;_xlfn.XLOOKUP(BH$2,WatchbillMONTHLY!$A$3:$U$3,OFFSET(WatchbillMONTHLY!$A$3:$U$3,1,2))),INDIRECT("_"&amp;_xlfn.XLOOKUP(BH$2,WatchbillMONTHLY!$A$3:$U$3,OFFSET(WatchbillMONTHLY!$A$3:$U$3,1,2))))=$A112,_xlfn.XLOOKUP(BH$2,WatchbillMONTHLY!$A$3:$U$3,OFFSET(WatchbillMONTHLY!$A$3:$U$3,1,2)),FALSE),TRUE,FALSE),
IF(_xlfn.XLOOKUP(BH$2,WatchbillMONTHLY!$A$20:$U$20,OFFSET(WatchbillMONTHLY!$A$20:$U$20,1,2))=IF(_xlfn.XLOOKUP($A112,INDIRECT("_"&amp;_xlfn.XLOOKUP(BH$2,WatchbillMONTHLY!$A$20:$U$20,OFFSET(WatchbillMONTHLY!$A$20:$U$20,1,2))),INDIRECT("_"&amp;_xlfn.XLOOKUP(BH$2,WatchbillMONTHLY!$A$20:$U$20,OFFSET(WatchbillMONTHLY!$A$20:$U$20,1,2))))=$A112,_xlfn.XLOOKUP(BH$2,WatchbillMONTHLY!$A$20:$U$20,OFFSET(WatchbillMONTHLY!$A$20:$U$20,1,2)),FALSE),TRUE,FALSE)),
IF(_xlfn.XLOOKUP(BH$2,WatchbillMONTHLY!$A$37:$U$37,OFFSET(WatchbillMONTHLY!$A$37:$U$37,1,2))=IF(_xlfn.XLOOKUP($A112,INDIRECT("_"&amp;_xlfn.XLOOKUP(BH$2,WatchbillMONTHLY!$A$37:$U$37,OFFSET(WatchbillMONTHLY!$A$37:$U$37,1,2))),INDIRECT("_"&amp;_xlfn.XLOOKUP(BH$2,WatchbillMONTHLY!$A$37:$U$37,OFFSET(WatchbillMONTHLY!$A$37:$U$37,1,2))))=$A112,_xlfn.XLOOKUP(BH$2,WatchbillMONTHLY!$A$37:$U$37,OFFSET(WatchbillMONTHLY!$A$37:$U$37,1,2)),FALSE),TRUE,FALSE)),
IF(_xlfn.XLOOKUP(BH$2,WatchbillMONTHLY!$A$54:$U$54,OFFSET(WatchbillMONTHLY!$A$54:$U$54,1,2))=IF(_xlfn.XLOOKUP($A112,INDIRECT("_"&amp;_xlfn.XLOOKUP(BH$2,WatchbillMONTHLY!$A$54:$U$54,OFFSET(WatchbillMONTHLY!$A$54:$U$54,1,2))),INDIRECT("_"&amp;_xlfn.XLOOKUP(BH$2,WatchbillMONTHLY!$A$54:$U$54,OFFSET(WatchbillMONTHLY!$A$54:$U$54,1,2))))=$A112,_xlfn.XLOOKUP(BH$2,WatchbillMONTHLY!$A$54:$U$54,OFFSET(WatchbillMONTHLY!$A$54:$U$54,1,2)),FALSE),TRUE,FALSE)),
IF(_xlfn.XLOOKUP(BH$2,WatchbillMONTHLY!$A$71:$U$71,OFFSET(WatchbillMONTHLY!$A$71:$U$71,1,2))=IF(_xlfn.XLOOKUP($A112,INDIRECT("_"&amp;_xlfn.XLOOKUP(BH$2,WatchbillMONTHLY!$A$71:$U$71,OFFSET(WatchbillMONTHLY!$A$71:$U$71,1,2))),INDIRECT("_"&amp;_xlfn.XLOOKUP(BH$2,WatchbillMONTHLY!$A$71:$U$71,OFFSET(WatchbillMONTHLY!$A$71:$U$71,1,2))))=$A112,_xlfn.XLOOKUP(BH$2,WatchbillMONTHLY!$A$71:$U$71,OFFSET(WatchbillMONTHLY!$A$71:$U$71,1,2)),FALSE),TRUE,FALSE)),
IF(_xlfn.XLOOKUP(BH$2,WatchbillMONTHLY!$A$88:$U$88,OFFSET(WatchbillMONTHLY!$A$88:$U$88,1,2))=IF(_xlfn.XLOOKUP($A112,INDIRECT("_"&amp;_xlfn.XLOOKUP(BH$2,WatchbillMONTHLY!$A$88:$U$88,OFFSET(WatchbillMONTHLY!$A$88:$U$88,1,2))),INDIRECT("_"&amp;_xlfn.XLOOKUP(BH$2,WatchbillMONTHLY!$A$88:$U$88,OFFSET(WatchbillMONTHLY!$A$88:$U$88,1,2))))=$A112,_xlfn.XLOOKUP(BH$2,WatchbillMONTHLY!$A$88:$U$88,OFFSET(WatchbillMONTHLY!$A$88:$U$88,1,2)),FALSE),TRUE,FALSE)),
FALSE),FALSE)</f>
        <v>0</v>
      </c>
      <c r="BI112" s="209" t="b" cm="1">
        <f t="array" aca="1" ref="BI112" ca="1">IF(AND($A112 &gt; 0, AB112 &gt; 0,BI$2&lt;MiscFormulas!$A$5+1),
_xlfn.IFNA(
_xlfn.IFNA(
_xlfn.IFNA(
_xlfn.IFNA(
_xlfn.IFNA(
_xlfn.IFNA(
IF(_xlfn.XLOOKUP(BI$2,WatchbillMONTHLY!$A$3:$U$3,OFFSET(WatchbillMONTHLY!$A$3:$U$3,1,2))=IF(_xlfn.XLOOKUP($A112,INDIRECT("_"&amp;_xlfn.XLOOKUP(BI$2,WatchbillMONTHLY!$A$3:$U$3,OFFSET(WatchbillMONTHLY!$A$3:$U$3,1,2))),INDIRECT("_"&amp;_xlfn.XLOOKUP(BI$2,WatchbillMONTHLY!$A$3:$U$3,OFFSET(WatchbillMONTHLY!$A$3:$U$3,1,2))))=$A112,_xlfn.XLOOKUP(BI$2,WatchbillMONTHLY!$A$3:$U$3,OFFSET(WatchbillMONTHLY!$A$3:$U$3,1,2)),FALSE),TRUE,FALSE),
IF(_xlfn.XLOOKUP(BI$2,WatchbillMONTHLY!$A$20:$U$20,OFFSET(WatchbillMONTHLY!$A$20:$U$20,1,2))=IF(_xlfn.XLOOKUP($A112,INDIRECT("_"&amp;_xlfn.XLOOKUP(BI$2,WatchbillMONTHLY!$A$20:$U$20,OFFSET(WatchbillMONTHLY!$A$20:$U$20,1,2))),INDIRECT("_"&amp;_xlfn.XLOOKUP(BI$2,WatchbillMONTHLY!$A$20:$U$20,OFFSET(WatchbillMONTHLY!$A$20:$U$20,1,2))))=$A112,_xlfn.XLOOKUP(BI$2,WatchbillMONTHLY!$A$20:$U$20,OFFSET(WatchbillMONTHLY!$A$20:$U$20,1,2)),FALSE),TRUE,FALSE)),
IF(_xlfn.XLOOKUP(BI$2,WatchbillMONTHLY!$A$37:$U$37,OFFSET(WatchbillMONTHLY!$A$37:$U$37,1,2))=IF(_xlfn.XLOOKUP($A112,INDIRECT("_"&amp;_xlfn.XLOOKUP(BI$2,WatchbillMONTHLY!$A$37:$U$37,OFFSET(WatchbillMONTHLY!$A$37:$U$37,1,2))),INDIRECT("_"&amp;_xlfn.XLOOKUP(BI$2,WatchbillMONTHLY!$A$37:$U$37,OFFSET(WatchbillMONTHLY!$A$37:$U$37,1,2))))=$A112,_xlfn.XLOOKUP(BI$2,WatchbillMONTHLY!$A$37:$U$37,OFFSET(WatchbillMONTHLY!$A$37:$U$37,1,2)),FALSE),TRUE,FALSE)),
IF(_xlfn.XLOOKUP(BI$2,WatchbillMONTHLY!$A$54:$U$54,OFFSET(WatchbillMONTHLY!$A$54:$U$54,1,2))=IF(_xlfn.XLOOKUP($A112,INDIRECT("_"&amp;_xlfn.XLOOKUP(BI$2,WatchbillMONTHLY!$A$54:$U$54,OFFSET(WatchbillMONTHLY!$A$54:$U$54,1,2))),INDIRECT("_"&amp;_xlfn.XLOOKUP(BI$2,WatchbillMONTHLY!$A$54:$U$54,OFFSET(WatchbillMONTHLY!$A$54:$U$54,1,2))))=$A112,_xlfn.XLOOKUP(BI$2,WatchbillMONTHLY!$A$54:$U$54,OFFSET(WatchbillMONTHLY!$A$54:$U$54,1,2)),FALSE),TRUE,FALSE)),
IF(_xlfn.XLOOKUP(BI$2,WatchbillMONTHLY!$A$71:$U$71,OFFSET(WatchbillMONTHLY!$A$71:$U$71,1,2))=IF(_xlfn.XLOOKUP($A112,INDIRECT("_"&amp;_xlfn.XLOOKUP(BI$2,WatchbillMONTHLY!$A$71:$U$71,OFFSET(WatchbillMONTHLY!$A$71:$U$71,1,2))),INDIRECT("_"&amp;_xlfn.XLOOKUP(BI$2,WatchbillMONTHLY!$A$71:$U$71,OFFSET(WatchbillMONTHLY!$A$71:$U$71,1,2))))=$A112,_xlfn.XLOOKUP(BI$2,WatchbillMONTHLY!$A$71:$U$71,OFFSET(WatchbillMONTHLY!$A$71:$U$71,1,2)),FALSE),TRUE,FALSE)),
IF(_xlfn.XLOOKUP(BI$2,WatchbillMONTHLY!$A$88:$U$88,OFFSET(WatchbillMONTHLY!$A$88:$U$88,1,2))=IF(_xlfn.XLOOKUP($A112,INDIRECT("_"&amp;_xlfn.XLOOKUP(BI$2,WatchbillMONTHLY!$A$88:$U$88,OFFSET(WatchbillMONTHLY!$A$88:$U$88,1,2))),INDIRECT("_"&amp;_xlfn.XLOOKUP(BI$2,WatchbillMONTHLY!$A$88:$U$88,OFFSET(WatchbillMONTHLY!$A$88:$U$88,1,2))))=$A112,_xlfn.XLOOKUP(BI$2,WatchbillMONTHLY!$A$88:$U$88,OFFSET(WatchbillMONTHLY!$A$88:$U$88,1,2)),FALSE),TRUE,FALSE)),
FALSE),FALSE)</f>
        <v>0</v>
      </c>
      <c r="BJ112" s="209" t="b" cm="1">
        <f t="array" aca="1" ref="BJ112" ca="1">IF(AND($A112 &gt; 0, AC112 &gt; 0,BJ$2&lt;MiscFormulas!$A$5+1),
_xlfn.IFNA(
_xlfn.IFNA(
_xlfn.IFNA(
_xlfn.IFNA(
_xlfn.IFNA(
_xlfn.IFNA(
IF(_xlfn.XLOOKUP(BJ$2,WatchbillMONTHLY!$A$3:$U$3,OFFSET(WatchbillMONTHLY!$A$3:$U$3,1,2))=IF(_xlfn.XLOOKUP($A112,INDIRECT("_"&amp;_xlfn.XLOOKUP(BJ$2,WatchbillMONTHLY!$A$3:$U$3,OFFSET(WatchbillMONTHLY!$A$3:$U$3,1,2))),INDIRECT("_"&amp;_xlfn.XLOOKUP(BJ$2,WatchbillMONTHLY!$A$3:$U$3,OFFSET(WatchbillMONTHLY!$A$3:$U$3,1,2))))=$A112,_xlfn.XLOOKUP(BJ$2,WatchbillMONTHLY!$A$3:$U$3,OFFSET(WatchbillMONTHLY!$A$3:$U$3,1,2)),FALSE),TRUE,FALSE),
IF(_xlfn.XLOOKUP(BJ$2,WatchbillMONTHLY!$A$20:$U$20,OFFSET(WatchbillMONTHLY!$A$20:$U$20,1,2))=IF(_xlfn.XLOOKUP($A112,INDIRECT("_"&amp;_xlfn.XLOOKUP(BJ$2,WatchbillMONTHLY!$A$20:$U$20,OFFSET(WatchbillMONTHLY!$A$20:$U$20,1,2))),INDIRECT("_"&amp;_xlfn.XLOOKUP(BJ$2,WatchbillMONTHLY!$A$20:$U$20,OFFSET(WatchbillMONTHLY!$A$20:$U$20,1,2))))=$A112,_xlfn.XLOOKUP(BJ$2,WatchbillMONTHLY!$A$20:$U$20,OFFSET(WatchbillMONTHLY!$A$20:$U$20,1,2)),FALSE),TRUE,FALSE)),
IF(_xlfn.XLOOKUP(BJ$2,WatchbillMONTHLY!$A$37:$U$37,OFFSET(WatchbillMONTHLY!$A$37:$U$37,1,2))=IF(_xlfn.XLOOKUP($A112,INDIRECT("_"&amp;_xlfn.XLOOKUP(BJ$2,WatchbillMONTHLY!$A$37:$U$37,OFFSET(WatchbillMONTHLY!$A$37:$U$37,1,2))),INDIRECT("_"&amp;_xlfn.XLOOKUP(BJ$2,WatchbillMONTHLY!$A$37:$U$37,OFFSET(WatchbillMONTHLY!$A$37:$U$37,1,2))))=$A112,_xlfn.XLOOKUP(BJ$2,WatchbillMONTHLY!$A$37:$U$37,OFFSET(WatchbillMONTHLY!$A$37:$U$37,1,2)),FALSE),TRUE,FALSE)),
IF(_xlfn.XLOOKUP(BJ$2,WatchbillMONTHLY!$A$54:$U$54,OFFSET(WatchbillMONTHLY!$A$54:$U$54,1,2))=IF(_xlfn.XLOOKUP($A112,INDIRECT("_"&amp;_xlfn.XLOOKUP(BJ$2,WatchbillMONTHLY!$A$54:$U$54,OFFSET(WatchbillMONTHLY!$A$54:$U$54,1,2))),INDIRECT("_"&amp;_xlfn.XLOOKUP(BJ$2,WatchbillMONTHLY!$A$54:$U$54,OFFSET(WatchbillMONTHLY!$A$54:$U$54,1,2))))=$A112,_xlfn.XLOOKUP(BJ$2,WatchbillMONTHLY!$A$54:$U$54,OFFSET(WatchbillMONTHLY!$A$54:$U$54,1,2)),FALSE),TRUE,FALSE)),
IF(_xlfn.XLOOKUP(BJ$2,WatchbillMONTHLY!$A$71:$U$71,OFFSET(WatchbillMONTHLY!$A$71:$U$71,1,2))=IF(_xlfn.XLOOKUP($A112,INDIRECT("_"&amp;_xlfn.XLOOKUP(BJ$2,WatchbillMONTHLY!$A$71:$U$71,OFFSET(WatchbillMONTHLY!$A$71:$U$71,1,2))),INDIRECT("_"&amp;_xlfn.XLOOKUP(BJ$2,WatchbillMONTHLY!$A$71:$U$71,OFFSET(WatchbillMONTHLY!$A$71:$U$71,1,2))))=$A112,_xlfn.XLOOKUP(BJ$2,WatchbillMONTHLY!$A$71:$U$71,OFFSET(WatchbillMONTHLY!$A$71:$U$71,1,2)),FALSE),TRUE,FALSE)),
IF(_xlfn.XLOOKUP(BJ$2,WatchbillMONTHLY!$A$88:$U$88,OFFSET(WatchbillMONTHLY!$A$88:$U$88,1,2))=IF(_xlfn.XLOOKUP($A112,INDIRECT("_"&amp;_xlfn.XLOOKUP(BJ$2,WatchbillMONTHLY!$A$88:$U$88,OFFSET(WatchbillMONTHLY!$A$88:$U$88,1,2))),INDIRECT("_"&amp;_xlfn.XLOOKUP(BJ$2,WatchbillMONTHLY!$A$88:$U$88,OFFSET(WatchbillMONTHLY!$A$88:$U$88,1,2))))=$A112,_xlfn.XLOOKUP(BJ$2,WatchbillMONTHLY!$A$88:$U$88,OFFSET(WatchbillMONTHLY!$A$88:$U$88,1,2)),FALSE),TRUE,FALSE)),
FALSE),FALSE)</f>
        <v>0</v>
      </c>
      <c r="BK112" s="209" t="b" cm="1">
        <f t="array" aca="1" ref="BK112" ca="1">IF(AND($A112 &gt; 0, AD112 &gt; 0,BK$2&lt;MiscFormulas!$A$5+1),
_xlfn.IFNA(
_xlfn.IFNA(
_xlfn.IFNA(
_xlfn.IFNA(
_xlfn.IFNA(
_xlfn.IFNA(
IF(_xlfn.XLOOKUP(BK$2,WatchbillMONTHLY!$A$3:$U$3,OFFSET(WatchbillMONTHLY!$A$3:$U$3,1,2))=IF(_xlfn.XLOOKUP($A112,INDIRECT("_"&amp;_xlfn.XLOOKUP(BK$2,WatchbillMONTHLY!$A$3:$U$3,OFFSET(WatchbillMONTHLY!$A$3:$U$3,1,2))),INDIRECT("_"&amp;_xlfn.XLOOKUP(BK$2,WatchbillMONTHLY!$A$3:$U$3,OFFSET(WatchbillMONTHLY!$A$3:$U$3,1,2))))=$A112,_xlfn.XLOOKUP(BK$2,WatchbillMONTHLY!$A$3:$U$3,OFFSET(WatchbillMONTHLY!$A$3:$U$3,1,2)),FALSE),TRUE,FALSE),
IF(_xlfn.XLOOKUP(BK$2,WatchbillMONTHLY!$A$20:$U$20,OFFSET(WatchbillMONTHLY!$A$20:$U$20,1,2))=IF(_xlfn.XLOOKUP($A112,INDIRECT("_"&amp;_xlfn.XLOOKUP(BK$2,WatchbillMONTHLY!$A$20:$U$20,OFFSET(WatchbillMONTHLY!$A$20:$U$20,1,2))),INDIRECT("_"&amp;_xlfn.XLOOKUP(BK$2,WatchbillMONTHLY!$A$20:$U$20,OFFSET(WatchbillMONTHLY!$A$20:$U$20,1,2))))=$A112,_xlfn.XLOOKUP(BK$2,WatchbillMONTHLY!$A$20:$U$20,OFFSET(WatchbillMONTHLY!$A$20:$U$20,1,2)),FALSE),TRUE,FALSE)),
IF(_xlfn.XLOOKUP(BK$2,WatchbillMONTHLY!$A$37:$U$37,OFFSET(WatchbillMONTHLY!$A$37:$U$37,1,2))=IF(_xlfn.XLOOKUP($A112,INDIRECT("_"&amp;_xlfn.XLOOKUP(BK$2,WatchbillMONTHLY!$A$37:$U$37,OFFSET(WatchbillMONTHLY!$A$37:$U$37,1,2))),INDIRECT("_"&amp;_xlfn.XLOOKUP(BK$2,WatchbillMONTHLY!$A$37:$U$37,OFFSET(WatchbillMONTHLY!$A$37:$U$37,1,2))))=$A112,_xlfn.XLOOKUP(BK$2,WatchbillMONTHLY!$A$37:$U$37,OFFSET(WatchbillMONTHLY!$A$37:$U$37,1,2)),FALSE),TRUE,FALSE)),
IF(_xlfn.XLOOKUP(BK$2,WatchbillMONTHLY!$A$54:$U$54,OFFSET(WatchbillMONTHLY!$A$54:$U$54,1,2))=IF(_xlfn.XLOOKUP($A112,INDIRECT("_"&amp;_xlfn.XLOOKUP(BK$2,WatchbillMONTHLY!$A$54:$U$54,OFFSET(WatchbillMONTHLY!$A$54:$U$54,1,2))),INDIRECT("_"&amp;_xlfn.XLOOKUP(BK$2,WatchbillMONTHLY!$A$54:$U$54,OFFSET(WatchbillMONTHLY!$A$54:$U$54,1,2))))=$A112,_xlfn.XLOOKUP(BK$2,WatchbillMONTHLY!$A$54:$U$54,OFFSET(WatchbillMONTHLY!$A$54:$U$54,1,2)),FALSE),TRUE,FALSE)),
IF(_xlfn.XLOOKUP(BK$2,WatchbillMONTHLY!$A$71:$U$71,OFFSET(WatchbillMONTHLY!$A$71:$U$71,1,2))=IF(_xlfn.XLOOKUP($A112,INDIRECT("_"&amp;_xlfn.XLOOKUP(BK$2,WatchbillMONTHLY!$A$71:$U$71,OFFSET(WatchbillMONTHLY!$A$71:$U$71,1,2))),INDIRECT("_"&amp;_xlfn.XLOOKUP(BK$2,WatchbillMONTHLY!$A$71:$U$71,OFFSET(WatchbillMONTHLY!$A$71:$U$71,1,2))))=$A112,_xlfn.XLOOKUP(BK$2,WatchbillMONTHLY!$A$71:$U$71,OFFSET(WatchbillMONTHLY!$A$71:$U$71,1,2)),FALSE),TRUE,FALSE)),
IF(_xlfn.XLOOKUP(BK$2,WatchbillMONTHLY!$A$88:$U$88,OFFSET(WatchbillMONTHLY!$A$88:$U$88,1,2))=IF(_xlfn.XLOOKUP($A112,INDIRECT("_"&amp;_xlfn.XLOOKUP(BK$2,WatchbillMONTHLY!$A$88:$U$88,OFFSET(WatchbillMONTHLY!$A$88:$U$88,1,2))),INDIRECT("_"&amp;_xlfn.XLOOKUP(BK$2,WatchbillMONTHLY!$A$88:$U$88,OFFSET(WatchbillMONTHLY!$A$88:$U$88,1,2))))=$A112,_xlfn.XLOOKUP(BK$2,WatchbillMONTHLY!$A$88:$U$88,OFFSET(WatchbillMONTHLY!$A$88:$U$88,1,2)),FALSE),TRUE,FALSE)),
FALSE),FALSE)</f>
        <v>0</v>
      </c>
      <c r="BL112" s="209" t="b" cm="1">
        <f t="array" aca="1" ref="BL112" ca="1">IF(AND($A112 &gt; 0, AE112 &gt; 0,BL$2&lt;MiscFormulas!$A$5+1),
_xlfn.IFNA(
_xlfn.IFNA(
_xlfn.IFNA(
_xlfn.IFNA(
_xlfn.IFNA(
_xlfn.IFNA(
IF(_xlfn.XLOOKUP(BL$2,WatchbillMONTHLY!$A$3:$U$3,OFFSET(WatchbillMONTHLY!$A$3:$U$3,1,2))=IF(_xlfn.XLOOKUP($A112,INDIRECT("_"&amp;_xlfn.XLOOKUP(BL$2,WatchbillMONTHLY!$A$3:$U$3,OFFSET(WatchbillMONTHLY!$A$3:$U$3,1,2))),INDIRECT("_"&amp;_xlfn.XLOOKUP(BL$2,WatchbillMONTHLY!$A$3:$U$3,OFFSET(WatchbillMONTHLY!$A$3:$U$3,1,2))))=$A112,_xlfn.XLOOKUP(BL$2,WatchbillMONTHLY!$A$3:$U$3,OFFSET(WatchbillMONTHLY!$A$3:$U$3,1,2)),FALSE),TRUE,FALSE),
IF(_xlfn.XLOOKUP(BL$2,WatchbillMONTHLY!$A$20:$U$20,OFFSET(WatchbillMONTHLY!$A$20:$U$20,1,2))=IF(_xlfn.XLOOKUP($A112,INDIRECT("_"&amp;_xlfn.XLOOKUP(BL$2,WatchbillMONTHLY!$A$20:$U$20,OFFSET(WatchbillMONTHLY!$A$20:$U$20,1,2))),INDIRECT("_"&amp;_xlfn.XLOOKUP(BL$2,WatchbillMONTHLY!$A$20:$U$20,OFFSET(WatchbillMONTHLY!$A$20:$U$20,1,2))))=$A112,_xlfn.XLOOKUP(BL$2,WatchbillMONTHLY!$A$20:$U$20,OFFSET(WatchbillMONTHLY!$A$20:$U$20,1,2)),FALSE),TRUE,FALSE)),
IF(_xlfn.XLOOKUP(BL$2,WatchbillMONTHLY!$A$37:$U$37,OFFSET(WatchbillMONTHLY!$A$37:$U$37,1,2))=IF(_xlfn.XLOOKUP($A112,INDIRECT("_"&amp;_xlfn.XLOOKUP(BL$2,WatchbillMONTHLY!$A$37:$U$37,OFFSET(WatchbillMONTHLY!$A$37:$U$37,1,2))),INDIRECT("_"&amp;_xlfn.XLOOKUP(BL$2,WatchbillMONTHLY!$A$37:$U$37,OFFSET(WatchbillMONTHLY!$A$37:$U$37,1,2))))=$A112,_xlfn.XLOOKUP(BL$2,WatchbillMONTHLY!$A$37:$U$37,OFFSET(WatchbillMONTHLY!$A$37:$U$37,1,2)),FALSE),TRUE,FALSE)),
IF(_xlfn.XLOOKUP(BL$2,WatchbillMONTHLY!$A$54:$U$54,OFFSET(WatchbillMONTHLY!$A$54:$U$54,1,2))=IF(_xlfn.XLOOKUP($A112,INDIRECT("_"&amp;_xlfn.XLOOKUP(BL$2,WatchbillMONTHLY!$A$54:$U$54,OFFSET(WatchbillMONTHLY!$A$54:$U$54,1,2))),INDIRECT("_"&amp;_xlfn.XLOOKUP(BL$2,WatchbillMONTHLY!$A$54:$U$54,OFFSET(WatchbillMONTHLY!$A$54:$U$54,1,2))))=$A112,_xlfn.XLOOKUP(BL$2,WatchbillMONTHLY!$A$54:$U$54,OFFSET(WatchbillMONTHLY!$A$54:$U$54,1,2)),FALSE),TRUE,FALSE)),
IF(_xlfn.XLOOKUP(BL$2,WatchbillMONTHLY!$A$71:$U$71,OFFSET(WatchbillMONTHLY!$A$71:$U$71,1,2))=IF(_xlfn.XLOOKUP($A112,INDIRECT("_"&amp;_xlfn.XLOOKUP(BL$2,WatchbillMONTHLY!$A$71:$U$71,OFFSET(WatchbillMONTHLY!$A$71:$U$71,1,2))),INDIRECT("_"&amp;_xlfn.XLOOKUP(BL$2,WatchbillMONTHLY!$A$71:$U$71,OFFSET(WatchbillMONTHLY!$A$71:$U$71,1,2))))=$A112,_xlfn.XLOOKUP(BL$2,WatchbillMONTHLY!$A$71:$U$71,OFFSET(WatchbillMONTHLY!$A$71:$U$71,1,2)),FALSE),TRUE,FALSE)),
IF(_xlfn.XLOOKUP(BL$2,WatchbillMONTHLY!$A$88:$U$88,OFFSET(WatchbillMONTHLY!$A$88:$U$88,1,2))=IF(_xlfn.XLOOKUP($A112,INDIRECT("_"&amp;_xlfn.XLOOKUP(BL$2,WatchbillMONTHLY!$A$88:$U$88,OFFSET(WatchbillMONTHLY!$A$88:$U$88,1,2))),INDIRECT("_"&amp;_xlfn.XLOOKUP(BL$2,WatchbillMONTHLY!$A$88:$U$88,OFFSET(WatchbillMONTHLY!$A$88:$U$88,1,2))))=$A112,_xlfn.XLOOKUP(BL$2,WatchbillMONTHLY!$A$88:$U$88,OFFSET(WatchbillMONTHLY!$A$88:$U$88,1,2)),FALSE),TRUE,FALSE)),
FALSE),FALSE)</f>
        <v>0</v>
      </c>
      <c r="BM112" s="209" t="b" cm="1">
        <f t="array" aca="1" ref="BM112" ca="1">IF(AND($A112 &gt; 0, AF112 &gt; 0,BM$2&lt;MiscFormulas!$A$5+1),
_xlfn.IFNA(
_xlfn.IFNA(
_xlfn.IFNA(
_xlfn.IFNA(
_xlfn.IFNA(
_xlfn.IFNA(
IF(_xlfn.XLOOKUP(BM$2,WatchbillMONTHLY!$A$3:$U$3,OFFSET(WatchbillMONTHLY!$A$3:$U$3,1,2))=IF(_xlfn.XLOOKUP($A112,INDIRECT("_"&amp;_xlfn.XLOOKUP(BM$2,WatchbillMONTHLY!$A$3:$U$3,OFFSET(WatchbillMONTHLY!$A$3:$U$3,1,2))),INDIRECT("_"&amp;_xlfn.XLOOKUP(BM$2,WatchbillMONTHLY!$A$3:$U$3,OFFSET(WatchbillMONTHLY!$A$3:$U$3,1,2))))=$A112,_xlfn.XLOOKUP(BM$2,WatchbillMONTHLY!$A$3:$U$3,OFFSET(WatchbillMONTHLY!$A$3:$U$3,1,2)),FALSE),TRUE,FALSE),
IF(_xlfn.XLOOKUP(BM$2,WatchbillMONTHLY!$A$20:$U$20,OFFSET(WatchbillMONTHLY!$A$20:$U$20,1,2))=IF(_xlfn.XLOOKUP($A112,INDIRECT("_"&amp;_xlfn.XLOOKUP(BM$2,WatchbillMONTHLY!$A$20:$U$20,OFFSET(WatchbillMONTHLY!$A$20:$U$20,1,2))),INDIRECT("_"&amp;_xlfn.XLOOKUP(BM$2,WatchbillMONTHLY!$A$20:$U$20,OFFSET(WatchbillMONTHLY!$A$20:$U$20,1,2))))=$A112,_xlfn.XLOOKUP(BM$2,WatchbillMONTHLY!$A$20:$U$20,OFFSET(WatchbillMONTHLY!$A$20:$U$20,1,2)),FALSE),TRUE,FALSE)),
IF(_xlfn.XLOOKUP(BM$2,WatchbillMONTHLY!$A$37:$U$37,OFFSET(WatchbillMONTHLY!$A$37:$U$37,1,2))=IF(_xlfn.XLOOKUP($A112,INDIRECT("_"&amp;_xlfn.XLOOKUP(BM$2,WatchbillMONTHLY!$A$37:$U$37,OFFSET(WatchbillMONTHLY!$A$37:$U$37,1,2))),INDIRECT("_"&amp;_xlfn.XLOOKUP(BM$2,WatchbillMONTHLY!$A$37:$U$37,OFFSET(WatchbillMONTHLY!$A$37:$U$37,1,2))))=$A112,_xlfn.XLOOKUP(BM$2,WatchbillMONTHLY!$A$37:$U$37,OFFSET(WatchbillMONTHLY!$A$37:$U$37,1,2)),FALSE),TRUE,FALSE)),
IF(_xlfn.XLOOKUP(BM$2,WatchbillMONTHLY!$A$54:$U$54,OFFSET(WatchbillMONTHLY!$A$54:$U$54,1,2))=IF(_xlfn.XLOOKUP($A112,INDIRECT("_"&amp;_xlfn.XLOOKUP(BM$2,WatchbillMONTHLY!$A$54:$U$54,OFFSET(WatchbillMONTHLY!$A$54:$U$54,1,2))),INDIRECT("_"&amp;_xlfn.XLOOKUP(BM$2,WatchbillMONTHLY!$A$54:$U$54,OFFSET(WatchbillMONTHLY!$A$54:$U$54,1,2))))=$A112,_xlfn.XLOOKUP(BM$2,WatchbillMONTHLY!$A$54:$U$54,OFFSET(WatchbillMONTHLY!$A$54:$U$54,1,2)),FALSE),TRUE,FALSE)),
IF(_xlfn.XLOOKUP(BM$2,WatchbillMONTHLY!$A$71:$U$71,OFFSET(WatchbillMONTHLY!$A$71:$U$71,1,2))=IF(_xlfn.XLOOKUP($A112,INDIRECT("_"&amp;_xlfn.XLOOKUP(BM$2,WatchbillMONTHLY!$A$71:$U$71,OFFSET(WatchbillMONTHLY!$A$71:$U$71,1,2))),INDIRECT("_"&amp;_xlfn.XLOOKUP(BM$2,WatchbillMONTHLY!$A$71:$U$71,OFFSET(WatchbillMONTHLY!$A$71:$U$71,1,2))))=$A112,_xlfn.XLOOKUP(BM$2,WatchbillMONTHLY!$A$71:$U$71,OFFSET(WatchbillMONTHLY!$A$71:$U$71,1,2)),FALSE),TRUE,FALSE)),
IF(_xlfn.XLOOKUP(BM$2,WatchbillMONTHLY!$A$88:$U$88,OFFSET(WatchbillMONTHLY!$A$88:$U$88,1,2))=IF(_xlfn.XLOOKUP($A112,INDIRECT("_"&amp;_xlfn.XLOOKUP(BM$2,WatchbillMONTHLY!$A$88:$U$88,OFFSET(WatchbillMONTHLY!$A$88:$U$88,1,2))),INDIRECT("_"&amp;_xlfn.XLOOKUP(BM$2,WatchbillMONTHLY!$A$88:$U$88,OFFSET(WatchbillMONTHLY!$A$88:$U$88,1,2))))=$A112,_xlfn.XLOOKUP(BM$2,WatchbillMONTHLY!$A$88:$U$88,OFFSET(WatchbillMONTHLY!$A$88:$U$88,1,2)),FALSE),TRUE,FALSE)),
FALSE),FALSE)</f>
        <v>0</v>
      </c>
      <c r="BN112" s="209" t="b" cm="1">
        <f t="array" aca="1" ref="BN112" ca="1">IF(AND($A112 &gt; 0, AG112 &gt; 0,BN$2&lt;MiscFormulas!$A$5+1),
_xlfn.IFNA(
_xlfn.IFNA(
_xlfn.IFNA(
_xlfn.IFNA(
_xlfn.IFNA(
_xlfn.IFNA(
IF(_xlfn.XLOOKUP(BN$2,WatchbillMONTHLY!$A$3:$U$3,OFFSET(WatchbillMONTHLY!$A$3:$U$3,1,2))=IF(_xlfn.XLOOKUP($A112,INDIRECT("_"&amp;_xlfn.XLOOKUP(BN$2,WatchbillMONTHLY!$A$3:$U$3,OFFSET(WatchbillMONTHLY!$A$3:$U$3,1,2))),INDIRECT("_"&amp;_xlfn.XLOOKUP(BN$2,WatchbillMONTHLY!$A$3:$U$3,OFFSET(WatchbillMONTHLY!$A$3:$U$3,1,2))))=$A112,_xlfn.XLOOKUP(BN$2,WatchbillMONTHLY!$A$3:$U$3,OFFSET(WatchbillMONTHLY!$A$3:$U$3,1,2)),FALSE),TRUE,FALSE),
IF(_xlfn.XLOOKUP(BN$2,WatchbillMONTHLY!$A$20:$U$20,OFFSET(WatchbillMONTHLY!$A$20:$U$20,1,2))=IF(_xlfn.XLOOKUP($A112,INDIRECT("_"&amp;_xlfn.XLOOKUP(BN$2,WatchbillMONTHLY!$A$20:$U$20,OFFSET(WatchbillMONTHLY!$A$20:$U$20,1,2))),INDIRECT("_"&amp;_xlfn.XLOOKUP(BN$2,WatchbillMONTHLY!$A$20:$U$20,OFFSET(WatchbillMONTHLY!$A$20:$U$20,1,2))))=$A112,_xlfn.XLOOKUP(BN$2,WatchbillMONTHLY!$A$20:$U$20,OFFSET(WatchbillMONTHLY!$A$20:$U$20,1,2)),FALSE),TRUE,FALSE)),
IF(_xlfn.XLOOKUP(BN$2,WatchbillMONTHLY!$A$37:$U$37,OFFSET(WatchbillMONTHLY!$A$37:$U$37,1,2))=IF(_xlfn.XLOOKUP($A112,INDIRECT("_"&amp;_xlfn.XLOOKUP(BN$2,WatchbillMONTHLY!$A$37:$U$37,OFFSET(WatchbillMONTHLY!$A$37:$U$37,1,2))),INDIRECT("_"&amp;_xlfn.XLOOKUP(BN$2,WatchbillMONTHLY!$A$37:$U$37,OFFSET(WatchbillMONTHLY!$A$37:$U$37,1,2))))=$A112,_xlfn.XLOOKUP(BN$2,WatchbillMONTHLY!$A$37:$U$37,OFFSET(WatchbillMONTHLY!$A$37:$U$37,1,2)),FALSE),TRUE,FALSE)),
IF(_xlfn.XLOOKUP(BN$2,WatchbillMONTHLY!$A$54:$U$54,OFFSET(WatchbillMONTHLY!$A$54:$U$54,1,2))=IF(_xlfn.XLOOKUP($A112,INDIRECT("_"&amp;_xlfn.XLOOKUP(BN$2,WatchbillMONTHLY!$A$54:$U$54,OFFSET(WatchbillMONTHLY!$A$54:$U$54,1,2))),INDIRECT("_"&amp;_xlfn.XLOOKUP(BN$2,WatchbillMONTHLY!$A$54:$U$54,OFFSET(WatchbillMONTHLY!$A$54:$U$54,1,2))))=$A112,_xlfn.XLOOKUP(BN$2,WatchbillMONTHLY!$A$54:$U$54,OFFSET(WatchbillMONTHLY!$A$54:$U$54,1,2)),FALSE),TRUE,FALSE)),
IF(_xlfn.XLOOKUP(BN$2,WatchbillMONTHLY!$A$71:$U$71,OFFSET(WatchbillMONTHLY!$A$71:$U$71,1,2))=IF(_xlfn.XLOOKUP($A112,INDIRECT("_"&amp;_xlfn.XLOOKUP(BN$2,WatchbillMONTHLY!$A$71:$U$71,OFFSET(WatchbillMONTHLY!$A$71:$U$71,1,2))),INDIRECT("_"&amp;_xlfn.XLOOKUP(BN$2,WatchbillMONTHLY!$A$71:$U$71,OFFSET(WatchbillMONTHLY!$A$71:$U$71,1,2))))=$A112,_xlfn.XLOOKUP(BN$2,WatchbillMONTHLY!$A$71:$U$71,OFFSET(WatchbillMONTHLY!$A$71:$U$71,1,2)),FALSE),TRUE,FALSE)),
IF(_xlfn.XLOOKUP(BN$2,WatchbillMONTHLY!$A$88:$U$88,OFFSET(WatchbillMONTHLY!$A$88:$U$88,1,2))=IF(_xlfn.XLOOKUP($A112,INDIRECT("_"&amp;_xlfn.XLOOKUP(BN$2,WatchbillMONTHLY!$A$88:$U$88,OFFSET(WatchbillMONTHLY!$A$88:$U$88,1,2))),INDIRECT("_"&amp;_xlfn.XLOOKUP(BN$2,WatchbillMONTHLY!$A$88:$U$88,OFFSET(WatchbillMONTHLY!$A$88:$U$88,1,2))))=$A112,_xlfn.XLOOKUP(BN$2,WatchbillMONTHLY!$A$88:$U$88,OFFSET(WatchbillMONTHLY!$A$88:$U$88,1,2)),FALSE),TRUE,FALSE)),
FALSE),FALSE)</f>
        <v>0</v>
      </c>
      <c r="BO112" s="209"/>
      <c r="BP112" s="210"/>
    </row>
    <row r="113" spans="1:68" x14ac:dyDescent="0.35">
      <c r="A113" t="str">
        <v>EX3 Stephanie, L.</v>
      </c>
      <c r="B113" s="215" t="str">
        <v>EX3 Stephanie, Lovitz</v>
      </c>
      <c r="C113" s="191"/>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c r="AA113" s="235"/>
      <c r="AB113" s="235"/>
      <c r="AC113" s="235"/>
      <c r="AD113" s="235"/>
      <c r="AE113" s="235"/>
      <c r="AF113" s="235"/>
      <c r="AG113" s="235"/>
      <c r="AH113" s="192"/>
      <c r="AI113" s="209"/>
      <c r="AJ113" s="209" t="str" cm="1">
        <f t="array" aca="1" ref="AJ113" ca="1">IF(OR(AK113:BN113=TRUE),$A113&amp;" :  ","")&amp;_xlfn.TEXTJOIN(" | ",TRUE,IF(AK113:BN113=TRUE,$AK$2:$BN$2,""))</f>
        <v/>
      </c>
      <c r="AK113" s="209" t="b" cm="1">
        <f t="array" aca="1" ref="AK113" ca="1">IF(AND($A113 &gt; 0, D113 &gt; 0,AK$2&lt;MiscFormulas!$A$5+1),
_xlfn.IFNA(
_xlfn.IFNA(
_xlfn.IFNA(
_xlfn.IFNA(
_xlfn.IFNA(
_xlfn.IFNA(
IF(_xlfn.XLOOKUP(AK$2,WatchbillMONTHLY!$A$3:$U$3,OFFSET(WatchbillMONTHLY!$A$3:$U$3,1,2))=IF(_xlfn.XLOOKUP($A113,INDIRECT("_"&amp;_xlfn.XLOOKUP(AK$2,WatchbillMONTHLY!$A$3:$U$3,OFFSET(WatchbillMONTHLY!$A$3:$U$3,1,2))),INDIRECT("_"&amp;_xlfn.XLOOKUP(AK$2,WatchbillMONTHLY!$A$3:$U$3,OFFSET(WatchbillMONTHLY!$A$3:$U$3,1,2))))=$A113,_xlfn.XLOOKUP(AK$2,WatchbillMONTHLY!$A$3:$U$3,OFFSET(WatchbillMONTHLY!$A$3:$U$3,1,2)),FALSE),TRUE,FALSE),
IF(_xlfn.XLOOKUP(AK$2,WatchbillMONTHLY!$A$20:$U$20,OFFSET(WatchbillMONTHLY!$A$20:$U$20,1,2))=IF(_xlfn.XLOOKUP($A113,INDIRECT("_"&amp;_xlfn.XLOOKUP(AK$2,WatchbillMONTHLY!$A$20:$U$20,OFFSET(WatchbillMONTHLY!$A$20:$U$20,1,2))),INDIRECT("_"&amp;_xlfn.XLOOKUP(AK$2,WatchbillMONTHLY!$A$20:$U$20,OFFSET(WatchbillMONTHLY!$A$20:$U$20,1,2))))=$A113,_xlfn.XLOOKUP(AK$2,WatchbillMONTHLY!$A$20:$U$20,OFFSET(WatchbillMONTHLY!$A$20:$U$20,1,2)),FALSE),TRUE,FALSE)),
IF(_xlfn.XLOOKUP(AK$2,WatchbillMONTHLY!$A$37:$U$37,OFFSET(WatchbillMONTHLY!$A$37:$U$37,1,2))=IF(_xlfn.XLOOKUP($A113,INDIRECT("_"&amp;_xlfn.XLOOKUP(AK$2,WatchbillMONTHLY!$A$37:$U$37,OFFSET(WatchbillMONTHLY!$A$37:$U$37,1,2))),INDIRECT("_"&amp;_xlfn.XLOOKUP(AK$2,WatchbillMONTHLY!$A$37:$U$37,OFFSET(WatchbillMONTHLY!$A$37:$U$37,1,2))))=$A113,_xlfn.XLOOKUP(AK$2,WatchbillMONTHLY!$A$37:$U$37,OFFSET(WatchbillMONTHLY!$A$37:$U$37,1,2)),FALSE),TRUE,FALSE)),
IF(_xlfn.XLOOKUP(AK$2,WatchbillMONTHLY!$A$54:$U$54,OFFSET(WatchbillMONTHLY!$A$54:$U$54,1,2))=IF(_xlfn.XLOOKUP($A113,INDIRECT("_"&amp;_xlfn.XLOOKUP(AK$2,WatchbillMONTHLY!$A$54:$U$54,OFFSET(WatchbillMONTHLY!$A$54:$U$54,1,2))),INDIRECT("_"&amp;_xlfn.XLOOKUP(AK$2,WatchbillMONTHLY!$A$54:$U$54,OFFSET(WatchbillMONTHLY!$A$54:$U$54,1,2))))=$A113,_xlfn.XLOOKUP(AK$2,WatchbillMONTHLY!$A$54:$U$54,OFFSET(WatchbillMONTHLY!$A$54:$U$54,1,2)),FALSE),TRUE,FALSE)),
IF(_xlfn.XLOOKUP(AK$2,WatchbillMONTHLY!$A$71:$U$71,OFFSET(WatchbillMONTHLY!$A$71:$U$71,1,2))=IF(_xlfn.XLOOKUP($A113,INDIRECT("_"&amp;_xlfn.XLOOKUP(AK$2,WatchbillMONTHLY!$A$71:$U$71,OFFSET(WatchbillMONTHLY!$A$71:$U$71,1,2))),INDIRECT("_"&amp;_xlfn.XLOOKUP(AK$2,WatchbillMONTHLY!$A$71:$U$71,OFFSET(WatchbillMONTHLY!$A$71:$U$71,1,2))))=$A113,_xlfn.XLOOKUP(AK$2,WatchbillMONTHLY!$A$71:$U$71,OFFSET(WatchbillMONTHLY!$A$71:$U$71,1,2)),FALSE),TRUE,FALSE)),
IF(_xlfn.XLOOKUP(AK$2,WatchbillMONTHLY!$A$88:$U$88,OFFSET(WatchbillMONTHLY!$A$88:$U$88,1,2))=IF(_xlfn.XLOOKUP($A113,INDIRECT("_"&amp;_xlfn.XLOOKUP(AK$2,WatchbillMONTHLY!$A$88:$U$88,OFFSET(WatchbillMONTHLY!$A$88:$U$88,1,2))),INDIRECT("_"&amp;_xlfn.XLOOKUP(AK$2,WatchbillMONTHLY!$A$88:$U$88,OFFSET(WatchbillMONTHLY!$A$88:$U$88,1,2))))=$A113,_xlfn.XLOOKUP(AK$2,WatchbillMONTHLY!$A$88:$U$88,OFFSET(WatchbillMONTHLY!$A$88:$U$88,1,2)),FALSE),TRUE,FALSE)),
FALSE),FALSE)</f>
        <v>0</v>
      </c>
      <c r="AL113" s="209" t="b" cm="1">
        <f t="array" aca="1" ref="AL113" ca="1">IF(AND($A113 &gt; 0, E113 &gt; 0,AL$2&lt;MiscFormulas!$A$5+1),
_xlfn.IFNA(
_xlfn.IFNA(
_xlfn.IFNA(
_xlfn.IFNA(
_xlfn.IFNA(
_xlfn.IFNA(
IF(_xlfn.XLOOKUP(AL$2,WatchbillMONTHLY!$A$3:$U$3,OFFSET(WatchbillMONTHLY!$A$3:$U$3,1,2))=IF(_xlfn.XLOOKUP($A113,INDIRECT("_"&amp;_xlfn.XLOOKUP(AL$2,WatchbillMONTHLY!$A$3:$U$3,OFFSET(WatchbillMONTHLY!$A$3:$U$3,1,2))),INDIRECT("_"&amp;_xlfn.XLOOKUP(AL$2,WatchbillMONTHLY!$A$3:$U$3,OFFSET(WatchbillMONTHLY!$A$3:$U$3,1,2))))=$A113,_xlfn.XLOOKUP(AL$2,WatchbillMONTHLY!$A$3:$U$3,OFFSET(WatchbillMONTHLY!$A$3:$U$3,1,2)),FALSE),TRUE,FALSE),
IF(_xlfn.XLOOKUP(AL$2,WatchbillMONTHLY!$A$20:$U$20,OFFSET(WatchbillMONTHLY!$A$20:$U$20,1,2))=IF(_xlfn.XLOOKUP($A113,INDIRECT("_"&amp;_xlfn.XLOOKUP(AL$2,WatchbillMONTHLY!$A$20:$U$20,OFFSET(WatchbillMONTHLY!$A$20:$U$20,1,2))),INDIRECT("_"&amp;_xlfn.XLOOKUP(AL$2,WatchbillMONTHLY!$A$20:$U$20,OFFSET(WatchbillMONTHLY!$A$20:$U$20,1,2))))=$A113,_xlfn.XLOOKUP(AL$2,WatchbillMONTHLY!$A$20:$U$20,OFFSET(WatchbillMONTHLY!$A$20:$U$20,1,2)),FALSE),TRUE,FALSE)),
IF(_xlfn.XLOOKUP(AL$2,WatchbillMONTHLY!$A$37:$U$37,OFFSET(WatchbillMONTHLY!$A$37:$U$37,1,2))=IF(_xlfn.XLOOKUP($A113,INDIRECT("_"&amp;_xlfn.XLOOKUP(AL$2,WatchbillMONTHLY!$A$37:$U$37,OFFSET(WatchbillMONTHLY!$A$37:$U$37,1,2))),INDIRECT("_"&amp;_xlfn.XLOOKUP(AL$2,WatchbillMONTHLY!$A$37:$U$37,OFFSET(WatchbillMONTHLY!$A$37:$U$37,1,2))))=$A113,_xlfn.XLOOKUP(AL$2,WatchbillMONTHLY!$A$37:$U$37,OFFSET(WatchbillMONTHLY!$A$37:$U$37,1,2)),FALSE),TRUE,FALSE)),
IF(_xlfn.XLOOKUP(AL$2,WatchbillMONTHLY!$A$54:$U$54,OFFSET(WatchbillMONTHLY!$A$54:$U$54,1,2))=IF(_xlfn.XLOOKUP($A113,INDIRECT("_"&amp;_xlfn.XLOOKUP(AL$2,WatchbillMONTHLY!$A$54:$U$54,OFFSET(WatchbillMONTHLY!$A$54:$U$54,1,2))),INDIRECT("_"&amp;_xlfn.XLOOKUP(AL$2,WatchbillMONTHLY!$A$54:$U$54,OFFSET(WatchbillMONTHLY!$A$54:$U$54,1,2))))=$A113,_xlfn.XLOOKUP(AL$2,WatchbillMONTHLY!$A$54:$U$54,OFFSET(WatchbillMONTHLY!$A$54:$U$54,1,2)),FALSE),TRUE,FALSE)),
IF(_xlfn.XLOOKUP(AL$2,WatchbillMONTHLY!$A$71:$U$71,OFFSET(WatchbillMONTHLY!$A$71:$U$71,1,2))=IF(_xlfn.XLOOKUP($A113,INDIRECT("_"&amp;_xlfn.XLOOKUP(AL$2,WatchbillMONTHLY!$A$71:$U$71,OFFSET(WatchbillMONTHLY!$A$71:$U$71,1,2))),INDIRECT("_"&amp;_xlfn.XLOOKUP(AL$2,WatchbillMONTHLY!$A$71:$U$71,OFFSET(WatchbillMONTHLY!$A$71:$U$71,1,2))))=$A113,_xlfn.XLOOKUP(AL$2,WatchbillMONTHLY!$A$71:$U$71,OFFSET(WatchbillMONTHLY!$A$71:$U$71,1,2)),FALSE),TRUE,FALSE)),
IF(_xlfn.XLOOKUP(AL$2,WatchbillMONTHLY!$A$88:$U$88,OFFSET(WatchbillMONTHLY!$A$88:$U$88,1,2))=IF(_xlfn.XLOOKUP($A113,INDIRECT("_"&amp;_xlfn.XLOOKUP(AL$2,WatchbillMONTHLY!$A$88:$U$88,OFFSET(WatchbillMONTHLY!$A$88:$U$88,1,2))),INDIRECT("_"&amp;_xlfn.XLOOKUP(AL$2,WatchbillMONTHLY!$A$88:$U$88,OFFSET(WatchbillMONTHLY!$A$88:$U$88,1,2))))=$A113,_xlfn.XLOOKUP(AL$2,WatchbillMONTHLY!$A$88:$U$88,OFFSET(WatchbillMONTHLY!$A$88:$U$88,1,2)),FALSE),TRUE,FALSE)),
FALSE),FALSE)</f>
        <v>0</v>
      </c>
      <c r="AM113" s="209" t="b" cm="1">
        <f t="array" aca="1" ref="AM113" ca="1">IF(AND($A113 &gt; 0, F113 &gt; 0,AM$2&lt;MiscFormulas!$A$5+1),
_xlfn.IFNA(
_xlfn.IFNA(
_xlfn.IFNA(
_xlfn.IFNA(
_xlfn.IFNA(
_xlfn.IFNA(
IF(_xlfn.XLOOKUP(AM$2,WatchbillMONTHLY!$A$3:$U$3,OFFSET(WatchbillMONTHLY!$A$3:$U$3,1,2))=IF(_xlfn.XLOOKUP($A113,INDIRECT("_"&amp;_xlfn.XLOOKUP(AM$2,WatchbillMONTHLY!$A$3:$U$3,OFFSET(WatchbillMONTHLY!$A$3:$U$3,1,2))),INDIRECT("_"&amp;_xlfn.XLOOKUP(AM$2,WatchbillMONTHLY!$A$3:$U$3,OFFSET(WatchbillMONTHLY!$A$3:$U$3,1,2))))=$A113,_xlfn.XLOOKUP(AM$2,WatchbillMONTHLY!$A$3:$U$3,OFFSET(WatchbillMONTHLY!$A$3:$U$3,1,2)),FALSE),TRUE,FALSE),
IF(_xlfn.XLOOKUP(AM$2,WatchbillMONTHLY!$A$20:$U$20,OFFSET(WatchbillMONTHLY!$A$20:$U$20,1,2))=IF(_xlfn.XLOOKUP($A113,INDIRECT("_"&amp;_xlfn.XLOOKUP(AM$2,WatchbillMONTHLY!$A$20:$U$20,OFFSET(WatchbillMONTHLY!$A$20:$U$20,1,2))),INDIRECT("_"&amp;_xlfn.XLOOKUP(AM$2,WatchbillMONTHLY!$A$20:$U$20,OFFSET(WatchbillMONTHLY!$A$20:$U$20,1,2))))=$A113,_xlfn.XLOOKUP(AM$2,WatchbillMONTHLY!$A$20:$U$20,OFFSET(WatchbillMONTHLY!$A$20:$U$20,1,2)),FALSE),TRUE,FALSE)),
IF(_xlfn.XLOOKUP(AM$2,WatchbillMONTHLY!$A$37:$U$37,OFFSET(WatchbillMONTHLY!$A$37:$U$37,1,2))=IF(_xlfn.XLOOKUP($A113,INDIRECT("_"&amp;_xlfn.XLOOKUP(AM$2,WatchbillMONTHLY!$A$37:$U$37,OFFSET(WatchbillMONTHLY!$A$37:$U$37,1,2))),INDIRECT("_"&amp;_xlfn.XLOOKUP(AM$2,WatchbillMONTHLY!$A$37:$U$37,OFFSET(WatchbillMONTHLY!$A$37:$U$37,1,2))))=$A113,_xlfn.XLOOKUP(AM$2,WatchbillMONTHLY!$A$37:$U$37,OFFSET(WatchbillMONTHLY!$A$37:$U$37,1,2)),FALSE),TRUE,FALSE)),
IF(_xlfn.XLOOKUP(AM$2,WatchbillMONTHLY!$A$54:$U$54,OFFSET(WatchbillMONTHLY!$A$54:$U$54,1,2))=IF(_xlfn.XLOOKUP($A113,INDIRECT("_"&amp;_xlfn.XLOOKUP(AM$2,WatchbillMONTHLY!$A$54:$U$54,OFFSET(WatchbillMONTHLY!$A$54:$U$54,1,2))),INDIRECT("_"&amp;_xlfn.XLOOKUP(AM$2,WatchbillMONTHLY!$A$54:$U$54,OFFSET(WatchbillMONTHLY!$A$54:$U$54,1,2))))=$A113,_xlfn.XLOOKUP(AM$2,WatchbillMONTHLY!$A$54:$U$54,OFFSET(WatchbillMONTHLY!$A$54:$U$54,1,2)),FALSE),TRUE,FALSE)),
IF(_xlfn.XLOOKUP(AM$2,WatchbillMONTHLY!$A$71:$U$71,OFFSET(WatchbillMONTHLY!$A$71:$U$71,1,2))=IF(_xlfn.XLOOKUP($A113,INDIRECT("_"&amp;_xlfn.XLOOKUP(AM$2,WatchbillMONTHLY!$A$71:$U$71,OFFSET(WatchbillMONTHLY!$A$71:$U$71,1,2))),INDIRECT("_"&amp;_xlfn.XLOOKUP(AM$2,WatchbillMONTHLY!$A$71:$U$71,OFFSET(WatchbillMONTHLY!$A$71:$U$71,1,2))))=$A113,_xlfn.XLOOKUP(AM$2,WatchbillMONTHLY!$A$71:$U$71,OFFSET(WatchbillMONTHLY!$A$71:$U$71,1,2)),FALSE),TRUE,FALSE)),
IF(_xlfn.XLOOKUP(AM$2,WatchbillMONTHLY!$A$88:$U$88,OFFSET(WatchbillMONTHLY!$A$88:$U$88,1,2))=IF(_xlfn.XLOOKUP($A113,INDIRECT("_"&amp;_xlfn.XLOOKUP(AM$2,WatchbillMONTHLY!$A$88:$U$88,OFFSET(WatchbillMONTHLY!$A$88:$U$88,1,2))),INDIRECT("_"&amp;_xlfn.XLOOKUP(AM$2,WatchbillMONTHLY!$A$88:$U$88,OFFSET(WatchbillMONTHLY!$A$88:$U$88,1,2))))=$A113,_xlfn.XLOOKUP(AM$2,WatchbillMONTHLY!$A$88:$U$88,OFFSET(WatchbillMONTHLY!$A$88:$U$88,1,2)),FALSE),TRUE,FALSE)),
FALSE),FALSE)</f>
        <v>0</v>
      </c>
      <c r="AN113" s="209" t="b" cm="1">
        <f t="array" aca="1" ref="AN113" ca="1">IF(AND($A113 &gt; 0, G113 &gt; 0,AN$2&lt;MiscFormulas!$A$5+1),
_xlfn.IFNA(
_xlfn.IFNA(
_xlfn.IFNA(
_xlfn.IFNA(
_xlfn.IFNA(
_xlfn.IFNA(
IF(_xlfn.XLOOKUP(AN$2,WatchbillMONTHLY!$A$3:$U$3,OFFSET(WatchbillMONTHLY!$A$3:$U$3,1,2))=IF(_xlfn.XLOOKUP($A113,INDIRECT("_"&amp;_xlfn.XLOOKUP(AN$2,WatchbillMONTHLY!$A$3:$U$3,OFFSET(WatchbillMONTHLY!$A$3:$U$3,1,2))),INDIRECT("_"&amp;_xlfn.XLOOKUP(AN$2,WatchbillMONTHLY!$A$3:$U$3,OFFSET(WatchbillMONTHLY!$A$3:$U$3,1,2))))=$A113,_xlfn.XLOOKUP(AN$2,WatchbillMONTHLY!$A$3:$U$3,OFFSET(WatchbillMONTHLY!$A$3:$U$3,1,2)),FALSE),TRUE,FALSE),
IF(_xlfn.XLOOKUP(AN$2,WatchbillMONTHLY!$A$20:$U$20,OFFSET(WatchbillMONTHLY!$A$20:$U$20,1,2))=IF(_xlfn.XLOOKUP($A113,INDIRECT("_"&amp;_xlfn.XLOOKUP(AN$2,WatchbillMONTHLY!$A$20:$U$20,OFFSET(WatchbillMONTHLY!$A$20:$U$20,1,2))),INDIRECT("_"&amp;_xlfn.XLOOKUP(AN$2,WatchbillMONTHLY!$A$20:$U$20,OFFSET(WatchbillMONTHLY!$A$20:$U$20,1,2))))=$A113,_xlfn.XLOOKUP(AN$2,WatchbillMONTHLY!$A$20:$U$20,OFFSET(WatchbillMONTHLY!$A$20:$U$20,1,2)),FALSE),TRUE,FALSE)),
IF(_xlfn.XLOOKUP(AN$2,WatchbillMONTHLY!$A$37:$U$37,OFFSET(WatchbillMONTHLY!$A$37:$U$37,1,2))=IF(_xlfn.XLOOKUP($A113,INDIRECT("_"&amp;_xlfn.XLOOKUP(AN$2,WatchbillMONTHLY!$A$37:$U$37,OFFSET(WatchbillMONTHLY!$A$37:$U$37,1,2))),INDIRECT("_"&amp;_xlfn.XLOOKUP(AN$2,WatchbillMONTHLY!$A$37:$U$37,OFFSET(WatchbillMONTHLY!$A$37:$U$37,1,2))))=$A113,_xlfn.XLOOKUP(AN$2,WatchbillMONTHLY!$A$37:$U$37,OFFSET(WatchbillMONTHLY!$A$37:$U$37,1,2)),FALSE),TRUE,FALSE)),
IF(_xlfn.XLOOKUP(AN$2,WatchbillMONTHLY!$A$54:$U$54,OFFSET(WatchbillMONTHLY!$A$54:$U$54,1,2))=IF(_xlfn.XLOOKUP($A113,INDIRECT("_"&amp;_xlfn.XLOOKUP(AN$2,WatchbillMONTHLY!$A$54:$U$54,OFFSET(WatchbillMONTHLY!$A$54:$U$54,1,2))),INDIRECT("_"&amp;_xlfn.XLOOKUP(AN$2,WatchbillMONTHLY!$A$54:$U$54,OFFSET(WatchbillMONTHLY!$A$54:$U$54,1,2))))=$A113,_xlfn.XLOOKUP(AN$2,WatchbillMONTHLY!$A$54:$U$54,OFFSET(WatchbillMONTHLY!$A$54:$U$54,1,2)),FALSE),TRUE,FALSE)),
IF(_xlfn.XLOOKUP(AN$2,WatchbillMONTHLY!$A$71:$U$71,OFFSET(WatchbillMONTHLY!$A$71:$U$71,1,2))=IF(_xlfn.XLOOKUP($A113,INDIRECT("_"&amp;_xlfn.XLOOKUP(AN$2,WatchbillMONTHLY!$A$71:$U$71,OFFSET(WatchbillMONTHLY!$A$71:$U$71,1,2))),INDIRECT("_"&amp;_xlfn.XLOOKUP(AN$2,WatchbillMONTHLY!$A$71:$U$71,OFFSET(WatchbillMONTHLY!$A$71:$U$71,1,2))))=$A113,_xlfn.XLOOKUP(AN$2,WatchbillMONTHLY!$A$71:$U$71,OFFSET(WatchbillMONTHLY!$A$71:$U$71,1,2)),FALSE),TRUE,FALSE)),
IF(_xlfn.XLOOKUP(AN$2,WatchbillMONTHLY!$A$88:$U$88,OFFSET(WatchbillMONTHLY!$A$88:$U$88,1,2))=IF(_xlfn.XLOOKUP($A113,INDIRECT("_"&amp;_xlfn.XLOOKUP(AN$2,WatchbillMONTHLY!$A$88:$U$88,OFFSET(WatchbillMONTHLY!$A$88:$U$88,1,2))),INDIRECT("_"&amp;_xlfn.XLOOKUP(AN$2,WatchbillMONTHLY!$A$88:$U$88,OFFSET(WatchbillMONTHLY!$A$88:$U$88,1,2))))=$A113,_xlfn.XLOOKUP(AN$2,WatchbillMONTHLY!$A$88:$U$88,OFFSET(WatchbillMONTHLY!$A$88:$U$88,1,2)),FALSE),TRUE,FALSE)),
FALSE),FALSE)</f>
        <v>0</v>
      </c>
      <c r="AO113" s="209" t="b" cm="1">
        <f t="array" aca="1" ref="AO113" ca="1">IF(AND($A113 &gt; 0, H113 &gt; 0,AO$2&lt;MiscFormulas!$A$5+1),
_xlfn.IFNA(
_xlfn.IFNA(
_xlfn.IFNA(
_xlfn.IFNA(
_xlfn.IFNA(
_xlfn.IFNA(
IF(_xlfn.XLOOKUP(AO$2,WatchbillMONTHLY!$A$3:$U$3,OFFSET(WatchbillMONTHLY!$A$3:$U$3,1,2))=IF(_xlfn.XLOOKUP($A113,INDIRECT("_"&amp;_xlfn.XLOOKUP(AO$2,WatchbillMONTHLY!$A$3:$U$3,OFFSET(WatchbillMONTHLY!$A$3:$U$3,1,2))),INDIRECT("_"&amp;_xlfn.XLOOKUP(AO$2,WatchbillMONTHLY!$A$3:$U$3,OFFSET(WatchbillMONTHLY!$A$3:$U$3,1,2))))=$A113,_xlfn.XLOOKUP(AO$2,WatchbillMONTHLY!$A$3:$U$3,OFFSET(WatchbillMONTHLY!$A$3:$U$3,1,2)),FALSE),TRUE,FALSE),
IF(_xlfn.XLOOKUP(AO$2,WatchbillMONTHLY!$A$20:$U$20,OFFSET(WatchbillMONTHLY!$A$20:$U$20,1,2))=IF(_xlfn.XLOOKUP($A113,INDIRECT("_"&amp;_xlfn.XLOOKUP(AO$2,WatchbillMONTHLY!$A$20:$U$20,OFFSET(WatchbillMONTHLY!$A$20:$U$20,1,2))),INDIRECT("_"&amp;_xlfn.XLOOKUP(AO$2,WatchbillMONTHLY!$A$20:$U$20,OFFSET(WatchbillMONTHLY!$A$20:$U$20,1,2))))=$A113,_xlfn.XLOOKUP(AO$2,WatchbillMONTHLY!$A$20:$U$20,OFFSET(WatchbillMONTHLY!$A$20:$U$20,1,2)),FALSE),TRUE,FALSE)),
IF(_xlfn.XLOOKUP(AO$2,WatchbillMONTHLY!$A$37:$U$37,OFFSET(WatchbillMONTHLY!$A$37:$U$37,1,2))=IF(_xlfn.XLOOKUP($A113,INDIRECT("_"&amp;_xlfn.XLOOKUP(AO$2,WatchbillMONTHLY!$A$37:$U$37,OFFSET(WatchbillMONTHLY!$A$37:$U$37,1,2))),INDIRECT("_"&amp;_xlfn.XLOOKUP(AO$2,WatchbillMONTHLY!$A$37:$U$37,OFFSET(WatchbillMONTHLY!$A$37:$U$37,1,2))))=$A113,_xlfn.XLOOKUP(AO$2,WatchbillMONTHLY!$A$37:$U$37,OFFSET(WatchbillMONTHLY!$A$37:$U$37,1,2)),FALSE),TRUE,FALSE)),
IF(_xlfn.XLOOKUP(AO$2,WatchbillMONTHLY!$A$54:$U$54,OFFSET(WatchbillMONTHLY!$A$54:$U$54,1,2))=IF(_xlfn.XLOOKUP($A113,INDIRECT("_"&amp;_xlfn.XLOOKUP(AO$2,WatchbillMONTHLY!$A$54:$U$54,OFFSET(WatchbillMONTHLY!$A$54:$U$54,1,2))),INDIRECT("_"&amp;_xlfn.XLOOKUP(AO$2,WatchbillMONTHLY!$A$54:$U$54,OFFSET(WatchbillMONTHLY!$A$54:$U$54,1,2))))=$A113,_xlfn.XLOOKUP(AO$2,WatchbillMONTHLY!$A$54:$U$54,OFFSET(WatchbillMONTHLY!$A$54:$U$54,1,2)),FALSE),TRUE,FALSE)),
IF(_xlfn.XLOOKUP(AO$2,WatchbillMONTHLY!$A$71:$U$71,OFFSET(WatchbillMONTHLY!$A$71:$U$71,1,2))=IF(_xlfn.XLOOKUP($A113,INDIRECT("_"&amp;_xlfn.XLOOKUP(AO$2,WatchbillMONTHLY!$A$71:$U$71,OFFSET(WatchbillMONTHLY!$A$71:$U$71,1,2))),INDIRECT("_"&amp;_xlfn.XLOOKUP(AO$2,WatchbillMONTHLY!$A$71:$U$71,OFFSET(WatchbillMONTHLY!$A$71:$U$71,1,2))))=$A113,_xlfn.XLOOKUP(AO$2,WatchbillMONTHLY!$A$71:$U$71,OFFSET(WatchbillMONTHLY!$A$71:$U$71,1,2)),FALSE),TRUE,FALSE)),
IF(_xlfn.XLOOKUP(AO$2,WatchbillMONTHLY!$A$88:$U$88,OFFSET(WatchbillMONTHLY!$A$88:$U$88,1,2))=IF(_xlfn.XLOOKUP($A113,INDIRECT("_"&amp;_xlfn.XLOOKUP(AO$2,WatchbillMONTHLY!$A$88:$U$88,OFFSET(WatchbillMONTHLY!$A$88:$U$88,1,2))),INDIRECT("_"&amp;_xlfn.XLOOKUP(AO$2,WatchbillMONTHLY!$A$88:$U$88,OFFSET(WatchbillMONTHLY!$A$88:$U$88,1,2))))=$A113,_xlfn.XLOOKUP(AO$2,WatchbillMONTHLY!$A$88:$U$88,OFFSET(WatchbillMONTHLY!$A$88:$U$88,1,2)),FALSE),TRUE,FALSE)),
FALSE),FALSE)</f>
        <v>0</v>
      </c>
      <c r="AP113" s="209" t="b" cm="1">
        <f t="array" aca="1" ref="AP113" ca="1">IF(AND($A113 &gt; 0, I113 &gt; 0,AP$2&lt;MiscFormulas!$A$5+1),
_xlfn.IFNA(
_xlfn.IFNA(
_xlfn.IFNA(
_xlfn.IFNA(
_xlfn.IFNA(
_xlfn.IFNA(
IF(_xlfn.XLOOKUP(AP$2,WatchbillMONTHLY!$A$3:$U$3,OFFSET(WatchbillMONTHLY!$A$3:$U$3,1,2))=IF(_xlfn.XLOOKUP($A113,INDIRECT("_"&amp;_xlfn.XLOOKUP(AP$2,WatchbillMONTHLY!$A$3:$U$3,OFFSET(WatchbillMONTHLY!$A$3:$U$3,1,2))),INDIRECT("_"&amp;_xlfn.XLOOKUP(AP$2,WatchbillMONTHLY!$A$3:$U$3,OFFSET(WatchbillMONTHLY!$A$3:$U$3,1,2))))=$A113,_xlfn.XLOOKUP(AP$2,WatchbillMONTHLY!$A$3:$U$3,OFFSET(WatchbillMONTHLY!$A$3:$U$3,1,2)),FALSE),TRUE,FALSE),
IF(_xlfn.XLOOKUP(AP$2,WatchbillMONTHLY!$A$20:$U$20,OFFSET(WatchbillMONTHLY!$A$20:$U$20,1,2))=IF(_xlfn.XLOOKUP($A113,INDIRECT("_"&amp;_xlfn.XLOOKUP(AP$2,WatchbillMONTHLY!$A$20:$U$20,OFFSET(WatchbillMONTHLY!$A$20:$U$20,1,2))),INDIRECT("_"&amp;_xlfn.XLOOKUP(AP$2,WatchbillMONTHLY!$A$20:$U$20,OFFSET(WatchbillMONTHLY!$A$20:$U$20,1,2))))=$A113,_xlfn.XLOOKUP(AP$2,WatchbillMONTHLY!$A$20:$U$20,OFFSET(WatchbillMONTHLY!$A$20:$U$20,1,2)),FALSE),TRUE,FALSE)),
IF(_xlfn.XLOOKUP(AP$2,WatchbillMONTHLY!$A$37:$U$37,OFFSET(WatchbillMONTHLY!$A$37:$U$37,1,2))=IF(_xlfn.XLOOKUP($A113,INDIRECT("_"&amp;_xlfn.XLOOKUP(AP$2,WatchbillMONTHLY!$A$37:$U$37,OFFSET(WatchbillMONTHLY!$A$37:$U$37,1,2))),INDIRECT("_"&amp;_xlfn.XLOOKUP(AP$2,WatchbillMONTHLY!$A$37:$U$37,OFFSET(WatchbillMONTHLY!$A$37:$U$37,1,2))))=$A113,_xlfn.XLOOKUP(AP$2,WatchbillMONTHLY!$A$37:$U$37,OFFSET(WatchbillMONTHLY!$A$37:$U$37,1,2)),FALSE),TRUE,FALSE)),
IF(_xlfn.XLOOKUP(AP$2,WatchbillMONTHLY!$A$54:$U$54,OFFSET(WatchbillMONTHLY!$A$54:$U$54,1,2))=IF(_xlfn.XLOOKUP($A113,INDIRECT("_"&amp;_xlfn.XLOOKUP(AP$2,WatchbillMONTHLY!$A$54:$U$54,OFFSET(WatchbillMONTHLY!$A$54:$U$54,1,2))),INDIRECT("_"&amp;_xlfn.XLOOKUP(AP$2,WatchbillMONTHLY!$A$54:$U$54,OFFSET(WatchbillMONTHLY!$A$54:$U$54,1,2))))=$A113,_xlfn.XLOOKUP(AP$2,WatchbillMONTHLY!$A$54:$U$54,OFFSET(WatchbillMONTHLY!$A$54:$U$54,1,2)),FALSE),TRUE,FALSE)),
IF(_xlfn.XLOOKUP(AP$2,WatchbillMONTHLY!$A$71:$U$71,OFFSET(WatchbillMONTHLY!$A$71:$U$71,1,2))=IF(_xlfn.XLOOKUP($A113,INDIRECT("_"&amp;_xlfn.XLOOKUP(AP$2,WatchbillMONTHLY!$A$71:$U$71,OFFSET(WatchbillMONTHLY!$A$71:$U$71,1,2))),INDIRECT("_"&amp;_xlfn.XLOOKUP(AP$2,WatchbillMONTHLY!$A$71:$U$71,OFFSET(WatchbillMONTHLY!$A$71:$U$71,1,2))))=$A113,_xlfn.XLOOKUP(AP$2,WatchbillMONTHLY!$A$71:$U$71,OFFSET(WatchbillMONTHLY!$A$71:$U$71,1,2)),FALSE),TRUE,FALSE)),
IF(_xlfn.XLOOKUP(AP$2,WatchbillMONTHLY!$A$88:$U$88,OFFSET(WatchbillMONTHLY!$A$88:$U$88,1,2))=IF(_xlfn.XLOOKUP($A113,INDIRECT("_"&amp;_xlfn.XLOOKUP(AP$2,WatchbillMONTHLY!$A$88:$U$88,OFFSET(WatchbillMONTHLY!$A$88:$U$88,1,2))),INDIRECT("_"&amp;_xlfn.XLOOKUP(AP$2,WatchbillMONTHLY!$A$88:$U$88,OFFSET(WatchbillMONTHLY!$A$88:$U$88,1,2))))=$A113,_xlfn.XLOOKUP(AP$2,WatchbillMONTHLY!$A$88:$U$88,OFFSET(WatchbillMONTHLY!$A$88:$U$88,1,2)),FALSE),TRUE,FALSE)),
FALSE),FALSE)</f>
        <v>0</v>
      </c>
      <c r="AQ113" s="209" t="b" cm="1">
        <f t="array" aca="1" ref="AQ113" ca="1">IF(AND($A113 &gt; 0, J113 &gt; 0,AQ$2&lt;MiscFormulas!$A$5+1),
_xlfn.IFNA(
_xlfn.IFNA(
_xlfn.IFNA(
_xlfn.IFNA(
_xlfn.IFNA(
_xlfn.IFNA(
IF(_xlfn.XLOOKUP(AQ$2,WatchbillMONTHLY!$A$3:$U$3,OFFSET(WatchbillMONTHLY!$A$3:$U$3,1,2))=IF(_xlfn.XLOOKUP($A113,INDIRECT("_"&amp;_xlfn.XLOOKUP(AQ$2,WatchbillMONTHLY!$A$3:$U$3,OFFSET(WatchbillMONTHLY!$A$3:$U$3,1,2))),INDIRECT("_"&amp;_xlfn.XLOOKUP(AQ$2,WatchbillMONTHLY!$A$3:$U$3,OFFSET(WatchbillMONTHLY!$A$3:$U$3,1,2))))=$A113,_xlfn.XLOOKUP(AQ$2,WatchbillMONTHLY!$A$3:$U$3,OFFSET(WatchbillMONTHLY!$A$3:$U$3,1,2)),FALSE),TRUE,FALSE),
IF(_xlfn.XLOOKUP(AQ$2,WatchbillMONTHLY!$A$20:$U$20,OFFSET(WatchbillMONTHLY!$A$20:$U$20,1,2))=IF(_xlfn.XLOOKUP($A113,INDIRECT("_"&amp;_xlfn.XLOOKUP(AQ$2,WatchbillMONTHLY!$A$20:$U$20,OFFSET(WatchbillMONTHLY!$A$20:$U$20,1,2))),INDIRECT("_"&amp;_xlfn.XLOOKUP(AQ$2,WatchbillMONTHLY!$A$20:$U$20,OFFSET(WatchbillMONTHLY!$A$20:$U$20,1,2))))=$A113,_xlfn.XLOOKUP(AQ$2,WatchbillMONTHLY!$A$20:$U$20,OFFSET(WatchbillMONTHLY!$A$20:$U$20,1,2)),FALSE),TRUE,FALSE)),
IF(_xlfn.XLOOKUP(AQ$2,WatchbillMONTHLY!$A$37:$U$37,OFFSET(WatchbillMONTHLY!$A$37:$U$37,1,2))=IF(_xlfn.XLOOKUP($A113,INDIRECT("_"&amp;_xlfn.XLOOKUP(AQ$2,WatchbillMONTHLY!$A$37:$U$37,OFFSET(WatchbillMONTHLY!$A$37:$U$37,1,2))),INDIRECT("_"&amp;_xlfn.XLOOKUP(AQ$2,WatchbillMONTHLY!$A$37:$U$37,OFFSET(WatchbillMONTHLY!$A$37:$U$37,1,2))))=$A113,_xlfn.XLOOKUP(AQ$2,WatchbillMONTHLY!$A$37:$U$37,OFFSET(WatchbillMONTHLY!$A$37:$U$37,1,2)),FALSE),TRUE,FALSE)),
IF(_xlfn.XLOOKUP(AQ$2,WatchbillMONTHLY!$A$54:$U$54,OFFSET(WatchbillMONTHLY!$A$54:$U$54,1,2))=IF(_xlfn.XLOOKUP($A113,INDIRECT("_"&amp;_xlfn.XLOOKUP(AQ$2,WatchbillMONTHLY!$A$54:$U$54,OFFSET(WatchbillMONTHLY!$A$54:$U$54,1,2))),INDIRECT("_"&amp;_xlfn.XLOOKUP(AQ$2,WatchbillMONTHLY!$A$54:$U$54,OFFSET(WatchbillMONTHLY!$A$54:$U$54,1,2))))=$A113,_xlfn.XLOOKUP(AQ$2,WatchbillMONTHLY!$A$54:$U$54,OFFSET(WatchbillMONTHLY!$A$54:$U$54,1,2)),FALSE),TRUE,FALSE)),
IF(_xlfn.XLOOKUP(AQ$2,WatchbillMONTHLY!$A$71:$U$71,OFFSET(WatchbillMONTHLY!$A$71:$U$71,1,2))=IF(_xlfn.XLOOKUP($A113,INDIRECT("_"&amp;_xlfn.XLOOKUP(AQ$2,WatchbillMONTHLY!$A$71:$U$71,OFFSET(WatchbillMONTHLY!$A$71:$U$71,1,2))),INDIRECT("_"&amp;_xlfn.XLOOKUP(AQ$2,WatchbillMONTHLY!$A$71:$U$71,OFFSET(WatchbillMONTHLY!$A$71:$U$71,1,2))))=$A113,_xlfn.XLOOKUP(AQ$2,WatchbillMONTHLY!$A$71:$U$71,OFFSET(WatchbillMONTHLY!$A$71:$U$71,1,2)),FALSE),TRUE,FALSE)),
IF(_xlfn.XLOOKUP(AQ$2,WatchbillMONTHLY!$A$88:$U$88,OFFSET(WatchbillMONTHLY!$A$88:$U$88,1,2))=IF(_xlfn.XLOOKUP($A113,INDIRECT("_"&amp;_xlfn.XLOOKUP(AQ$2,WatchbillMONTHLY!$A$88:$U$88,OFFSET(WatchbillMONTHLY!$A$88:$U$88,1,2))),INDIRECT("_"&amp;_xlfn.XLOOKUP(AQ$2,WatchbillMONTHLY!$A$88:$U$88,OFFSET(WatchbillMONTHLY!$A$88:$U$88,1,2))))=$A113,_xlfn.XLOOKUP(AQ$2,WatchbillMONTHLY!$A$88:$U$88,OFFSET(WatchbillMONTHLY!$A$88:$U$88,1,2)),FALSE),TRUE,FALSE)),
FALSE),FALSE)</f>
        <v>0</v>
      </c>
      <c r="AR113" s="209" t="b" cm="1">
        <f t="array" aca="1" ref="AR113" ca="1">IF(AND($A113 &gt; 0, K113 &gt; 0,AR$2&lt;MiscFormulas!$A$5+1),
_xlfn.IFNA(
_xlfn.IFNA(
_xlfn.IFNA(
_xlfn.IFNA(
_xlfn.IFNA(
_xlfn.IFNA(
IF(_xlfn.XLOOKUP(AR$2,WatchbillMONTHLY!$A$3:$U$3,OFFSET(WatchbillMONTHLY!$A$3:$U$3,1,2))=IF(_xlfn.XLOOKUP($A113,INDIRECT("_"&amp;_xlfn.XLOOKUP(AR$2,WatchbillMONTHLY!$A$3:$U$3,OFFSET(WatchbillMONTHLY!$A$3:$U$3,1,2))),INDIRECT("_"&amp;_xlfn.XLOOKUP(AR$2,WatchbillMONTHLY!$A$3:$U$3,OFFSET(WatchbillMONTHLY!$A$3:$U$3,1,2))))=$A113,_xlfn.XLOOKUP(AR$2,WatchbillMONTHLY!$A$3:$U$3,OFFSET(WatchbillMONTHLY!$A$3:$U$3,1,2)),FALSE),TRUE,FALSE),
IF(_xlfn.XLOOKUP(AR$2,WatchbillMONTHLY!$A$20:$U$20,OFFSET(WatchbillMONTHLY!$A$20:$U$20,1,2))=IF(_xlfn.XLOOKUP($A113,INDIRECT("_"&amp;_xlfn.XLOOKUP(AR$2,WatchbillMONTHLY!$A$20:$U$20,OFFSET(WatchbillMONTHLY!$A$20:$U$20,1,2))),INDIRECT("_"&amp;_xlfn.XLOOKUP(AR$2,WatchbillMONTHLY!$A$20:$U$20,OFFSET(WatchbillMONTHLY!$A$20:$U$20,1,2))))=$A113,_xlfn.XLOOKUP(AR$2,WatchbillMONTHLY!$A$20:$U$20,OFFSET(WatchbillMONTHLY!$A$20:$U$20,1,2)),FALSE),TRUE,FALSE)),
IF(_xlfn.XLOOKUP(AR$2,WatchbillMONTHLY!$A$37:$U$37,OFFSET(WatchbillMONTHLY!$A$37:$U$37,1,2))=IF(_xlfn.XLOOKUP($A113,INDIRECT("_"&amp;_xlfn.XLOOKUP(AR$2,WatchbillMONTHLY!$A$37:$U$37,OFFSET(WatchbillMONTHLY!$A$37:$U$37,1,2))),INDIRECT("_"&amp;_xlfn.XLOOKUP(AR$2,WatchbillMONTHLY!$A$37:$U$37,OFFSET(WatchbillMONTHLY!$A$37:$U$37,1,2))))=$A113,_xlfn.XLOOKUP(AR$2,WatchbillMONTHLY!$A$37:$U$37,OFFSET(WatchbillMONTHLY!$A$37:$U$37,1,2)),FALSE),TRUE,FALSE)),
IF(_xlfn.XLOOKUP(AR$2,WatchbillMONTHLY!$A$54:$U$54,OFFSET(WatchbillMONTHLY!$A$54:$U$54,1,2))=IF(_xlfn.XLOOKUP($A113,INDIRECT("_"&amp;_xlfn.XLOOKUP(AR$2,WatchbillMONTHLY!$A$54:$U$54,OFFSET(WatchbillMONTHLY!$A$54:$U$54,1,2))),INDIRECT("_"&amp;_xlfn.XLOOKUP(AR$2,WatchbillMONTHLY!$A$54:$U$54,OFFSET(WatchbillMONTHLY!$A$54:$U$54,1,2))))=$A113,_xlfn.XLOOKUP(AR$2,WatchbillMONTHLY!$A$54:$U$54,OFFSET(WatchbillMONTHLY!$A$54:$U$54,1,2)),FALSE),TRUE,FALSE)),
IF(_xlfn.XLOOKUP(AR$2,WatchbillMONTHLY!$A$71:$U$71,OFFSET(WatchbillMONTHLY!$A$71:$U$71,1,2))=IF(_xlfn.XLOOKUP($A113,INDIRECT("_"&amp;_xlfn.XLOOKUP(AR$2,WatchbillMONTHLY!$A$71:$U$71,OFFSET(WatchbillMONTHLY!$A$71:$U$71,1,2))),INDIRECT("_"&amp;_xlfn.XLOOKUP(AR$2,WatchbillMONTHLY!$A$71:$U$71,OFFSET(WatchbillMONTHLY!$A$71:$U$71,1,2))))=$A113,_xlfn.XLOOKUP(AR$2,WatchbillMONTHLY!$A$71:$U$71,OFFSET(WatchbillMONTHLY!$A$71:$U$71,1,2)),FALSE),TRUE,FALSE)),
IF(_xlfn.XLOOKUP(AR$2,WatchbillMONTHLY!$A$88:$U$88,OFFSET(WatchbillMONTHLY!$A$88:$U$88,1,2))=IF(_xlfn.XLOOKUP($A113,INDIRECT("_"&amp;_xlfn.XLOOKUP(AR$2,WatchbillMONTHLY!$A$88:$U$88,OFFSET(WatchbillMONTHLY!$A$88:$U$88,1,2))),INDIRECT("_"&amp;_xlfn.XLOOKUP(AR$2,WatchbillMONTHLY!$A$88:$U$88,OFFSET(WatchbillMONTHLY!$A$88:$U$88,1,2))))=$A113,_xlfn.XLOOKUP(AR$2,WatchbillMONTHLY!$A$88:$U$88,OFFSET(WatchbillMONTHLY!$A$88:$U$88,1,2)),FALSE),TRUE,FALSE)),
FALSE),FALSE)</f>
        <v>0</v>
      </c>
      <c r="AS113" s="209" t="b" cm="1">
        <f t="array" aca="1" ref="AS113" ca="1">IF(AND($A113 &gt; 0, L113 &gt; 0,AS$2&lt;MiscFormulas!$A$5+1),
_xlfn.IFNA(
_xlfn.IFNA(
_xlfn.IFNA(
_xlfn.IFNA(
_xlfn.IFNA(
_xlfn.IFNA(
IF(_xlfn.XLOOKUP(AS$2,WatchbillMONTHLY!$A$3:$U$3,OFFSET(WatchbillMONTHLY!$A$3:$U$3,1,2))=IF(_xlfn.XLOOKUP($A113,INDIRECT("_"&amp;_xlfn.XLOOKUP(AS$2,WatchbillMONTHLY!$A$3:$U$3,OFFSET(WatchbillMONTHLY!$A$3:$U$3,1,2))),INDIRECT("_"&amp;_xlfn.XLOOKUP(AS$2,WatchbillMONTHLY!$A$3:$U$3,OFFSET(WatchbillMONTHLY!$A$3:$U$3,1,2))))=$A113,_xlfn.XLOOKUP(AS$2,WatchbillMONTHLY!$A$3:$U$3,OFFSET(WatchbillMONTHLY!$A$3:$U$3,1,2)),FALSE),TRUE,FALSE),
IF(_xlfn.XLOOKUP(AS$2,WatchbillMONTHLY!$A$20:$U$20,OFFSET(WatchbillMONTHLY!$A$20:$U$20,1,2))=IF(_xlfn.XLOOKUP($A113,INDIRECT("_"&amp;_xlfn.XLOOKUP(AS$2,WatchbillMONTHLY!$A$20:$U$20,OFFSET(WatchbillMONTHLY!$A$20:$U$20,1,2))),INDIRECT("_"&amp;_xlfn.XLOOKUP(AS$2,WatchbillMONTHLY!$A$20:$U$20,OFFSET(WatchbillMONTHLY!$A$20:$U$20,1,2))))=$A113,_xlfn.XLOOKUP(AS$2,WatchbillMONTHLY!$A$20:$U$20,OFFSET(WatchbillMONTHLY!$A$20:$U$20,1,2)),FALSE),TRUE,FALSE)),
IF(_xlfn.XLOOKUP(AS$2,WatchbillMONTHLY!$A$37:$U$37,OFFSET(WatchbillMONTHLY!$A$37:$U$37,1,2))=IF(_xlfn.XLOOKUP($A113,INDIRECT("_"&amp;_xlfn.XLOOKUP(AS$2,WatchbillMONTHLY!$A$37:$U$37,OFFSET(WatchbillMONTHLY!$A$37:$U$37,1,2))),INDIRECT("_"&amp;_xlfn.XLOOKUP(AS$2,WatchbillMONTHLY!$A$37:$U$37,OFFSET(WatchbillMONTHLY!$A$37:$U$37,1,2))))=$A113,_xlfn.XLOOKUP(AS$2,WatchbillMONTHLY!$A$37:$U$37,OFFSET(WatchbillMONTHLY!$A$37:$U$37,1,2)),FALSE),TRUE,FALSE)),
IF(_xlfn.XLOOKUP(AS$2,WatchbillMONTHLY!$A$54:$U$54,OFFSET(WatchbillMONTHLY!$A$54:$U$54,1,2))=IF(_xlfn.XLOOKUP($A113,INDIRECT("_"&amp;_xlfn.XLOOKUP(AS$2,WatchbillMONTHLY!$A$54:$U$54,OFFSET(WatchbillMONTHLY!$A$54:$U$54,1,2))),INDIRECT("_"&amp;_xlfn.XLOOKUP(AS$2,WatchbillMONTHLY!$A$54:$U$54,OFFSET(WatchbillMONTHLY!$A$54:$U$54,1,2))))=$A113,_xlfn.XLOOKUP(AS$2,WatchbillMONTHLY!$A$54:$U$54,OFFSET(WatchbillMONTHLY!$A$54:$U$54,1,2)),FALSE),TRUE,FALSE)),
IF(_xlfn.XLOOKUP(AS$2,WatchbillMONTHLY!$A$71:$U$71,OFFSET(WatchbillMONTHLY!$A$71:$U$71,1,2))=IF(_xlfn.XLOOKUP($A113,INDIRECT("_"&amp;_xlfn.XLOOKUP(AS$2,WatchbillMONTHLY!$A$71:$U$71,OFFSET(WatchbillMONTHLY!$A$71:$U$71,1,2))),INDIRECT("_"&amp;_xlfn.XLOOKUP(AS$2,WatchbillMONTHLY!$A$71:$U$71,OFFSET(WatchbillMONTHLY!$A$71:$U$71,1,2))))=$A113,_xlfn.XLOOKUP(AS$2,WatchbillMONTHLY!$A$71:$U$71,OFFSET(WatchbillMONTHLY!$A$71:$U$71,1,2)),FALSE),TRUE,FALSE)),
IF(_xlfn.XLOOKUP(AS$2,WatchbillMONTHLY!$A$88:$U$88,OFFSET(WatchbillMONTHLY!$A$88:$U$88,1,2))=IF(_xlfn.XLOOKUP($A113,INDIRECT("_"&amp;_xlfn.XLOOKUP(AS$2,WatchbillMONTHLY!$A$88:$U$88,OFFSET(WatchbillMONTHLY!$A$88:$U$88,1,2))),INDIRECT("_"&amp;_xlfn.XLOOKUP(AS$2,WatchbillMONTHLY!$A$88:$U$88,OFFSET(WatchbillMONTHLY!$A$88:$U$88,1,2))))=$A113,_xlfn.XLOOKUP(AS$2,WatchbillMONTHLY!$A$88:$U$88,OFFSET(WatchbillMONTHLY!$A$88:$U$88,1,2)),FALSE),TRUE,FALSE)),
FALSE),FALSE)</f>
        <v>0</v>
      </c>
      <c r="AT113" s="209" t="b" cm="1">
        <f t="array" aca="1" ref="AT113" ca="1">IF(AND($A113 &gt; 0, M113 &gt; 0,AT$2&lt;MiscFormulas!$A$5+1),
_xlfn.IFNA(
_xlfn.IFNA(
_xlfn.IFNA(
_xlfn.IFNA(
_xlfn.IFNA(
_xlfn.IFNA(
IF(_xlfn.XLOOKUP(AT$2,WatchbillMONTHLY!$A$3:$U$3,OFFSET(WatchbillMONTHLY!$A$3:$U$3,1,2))=IF(_xlfn.XLOOKUP($A113,INDIRECT("_"&amp;_xlfn.XLOOKUP(AT$2,WatchbillMONTHLY!$A$3:$U$3,OFFSET(WatchbillMONTHLY!$A$3:$U$3,1,2))),INDIRECT("_"&amp;_xlfn.XLOOKUP(AT$2,WatchbillMONTHLY!$A$3:$U$3,OFFSET(WatchbillMONTHLY!$A$3:$U$3,1,2))))=$A113,_xlfn.XLOOKUP(AT$2,WatchbillMONTHLY!$A$3:$U$3,OFFSET(WatchbillMONTHLY!$A$3:$U$3,1,2)),FALSE),TRUE,FALSE),
IF(_xlfn.XLOOKUP(AT$2,WatchbillMONTHLY!$A$20:$U$20,OFFSET(WatchbillMONTHLY!$A$20:$U$20,1,2))=IF(_xlfn.XLOOKUP($A113,INDIRECT("_"&amp;_xlfn.XLOOKUP(AT$2,WatchbillMONTHLY!$A$20:$U$20,OFFSET(WatchbillMONTHLY!$A$20:$U$20,1,2))),INDIRECT("_"&amp;_xlfn.XLOOKUP(AT$2,WatchbillMONTHLY!$A$20:$U$20,OFFSET(WatchbillMONTHLY!$A$20:$U$20,1,2))))=$A113,_xlfn.XLOOKUP(AT$2,WatchbillMONTHLY!$A$20:$U$20,OFFSET(WatchbillMONTHLY!$A$20:$U$20,1,2)),FALSE),TRUE,FALSE)),
IF(_xlfn.XLOOKUP(AT$2,WatchbillMONTHLY!$A$37:$U$37,OFFSET(WatchbillMONTHLY!$A$37:$U$37,1,2))=IF(_xlfn.XLOOKUP($A113,INDIRECT("_"&amp;_xlfn.XLOOKUP(AT$2,WatchbillMONTHLY!$A$37:$U$37,OFFSET(WatchbillMONTHLY!$A$37:$U$37,1,2))),INDIRECT("_"&amp;_xlfn.XLOOKUP(AT$2,WatchbillMONTHLY!$A$37:$U$37,OFFSET(WatchbillMONTHLY!$A$37:$U$37,1,2))))=$A113,_xlfn.XLOOKUP(AT$2,WatchbillMONTHLY!$A$37:$U$37,OFFSET(WatchbillMONTHLY!$A$37:$U$37,1,2)),FALSE),TRUE,FALSE)),
IF(_xlfn.XLOOKUP(AT$2,WatchbillMONTHLY!$A$54:$U$54,OFFSET(WatchbillMONTHLY!$A$54:$U$54,1,2))=IF(_xlfn.XLOOKUP($A113,INDIRECT("_"&amp;_xlfn.XLOOKUP(AT$2,WatchbillMONTHLY!$A$54:$U$54,OFFSET(WatchbillMONTHLY!$A$54:$U$54,1,2))),INDIRECT("_"&amp;_xlfn.XLOOKUP(AT$2,WatchbillMONTHLY!$A$54:$U$54,OFFSET(WatchbillMONTHLY!$A$54:$U$54,1,2))))=$A113,_xlfn.XLOOKUP(AT$2,WatchbillMONTHLY!$A$54:$U$54,OFFSET(WatchbillMONTHLY!$A$54:$U$54,1,2)),FALSE),TRUE,FALSE)),
IF(_xlfn.XLOOKUP(AT$2,WatchbillMONTHLY!$A$71:$U$71,OFFSET(WatchbillMONTHLY!$A$71:$U$71,1,2))=IF(_xlfn.XLOOKUP($A113,INDIRECT("_"&amp;_xlfn.XLOOKUP(AT$2,WatchbillMONTHLY!$A$71:$U$71,OFFSET(WatchbillMONTHLY!$A$71:$U$71,1,2))),INDIRECT("_"&amp;_xlfn.XLOOKUP(AT$2,WatchbillMONTHLY!$A$71:$U$71,OFFSET(WatchbillMONTHLY!$A$71:$U$71,1,2))))=$A113,_xlfn.XLOOKUP(AT$2,WatchbillMONTHLY!$A$71:$U$71,OFFSET(WatchbillMONTHLY!$A$71:$U$71,1,2)),FALSE),TRUE,FALSE)),
IF(_xlfn.XLOOKUP(AT$2,WatchbillMONTHLY!$A$88:$U$88,OFFSET(WatchbillMONTHLY!$A$88:$U$88,1,2))=IF(_xlfn.XLOOKUP($A113,INDIRECT("_"&amp;_xlfn.XLOOKUP(AT$2,WatchbillMONTHLY!$A$88:$U$88,OFFSET(WatchbillMONTHLY!$A$88:$U$88,1,2))),INDIRECT("_"&amp;_xlfn.XLOOKUP(AT$2,WatchbillMONTHLY!$A$88:$U$88,OFFSET(WatchbillMONTHLY!$A$88:$U$88,1,2))))=$A113,_xlfn.XLOOKUP(AT$2,WatchbillMONTHLY!$A$88:$U$88,OFFSET(WatchbillMONTHLY!$A$88:$U$88,1,2)),FALSE),TRUE,FALSE)),
FALSE),FALSE)</f>
        <v>0</v>
      </c>
      <c r="AU113" s="209" t="b" cm="1">
        <f t="array" aca="1" ref="AU113" ca="1">IF(AND($A113 &gt; 0, N113 &gt; 0,AU$2&lt;MiscFormulas!$A$5+1),
_xlfn.IFNA(
_xlfn.IFNA(
_xlfn.IFNA(
_xlfn.IFNA(
_xlfn.IFNA(
_xlfn.IFNA(
IF(_xlfn.XLOOKUP(AU$2,WatchbillMONTHLY!$A$3:$U$3,OFFSET(WatchbillMONTHLY!$A$3:$U$3,1,2))=IF(_xlfn.XLOOKUP($A113,INDIRECT("_"&amp;_xlfn.XLOOKUP(AU$2,WatchbillMONTHLY!$A$3:$U$3,OFFSET(WatchbillMONTHLY!$A$3:$U$3,1,2))),INDIRECT("_"&amp;_xlfn.XLOOKUP(AU$2,WatchbillMONTHLY!$A$3:$U$3,OFFSET(WatchbillMONTHLY!$A$3:$U$3,1,2))))=$A113,_xlfn.XLOOKUP(AU$2,WatchbillMONTHLY!$A$3:$U$3,OFFSET(WatchbillMONTHLY!$A$3:$U$3,1,2)),FALSE),TRUE,FALSE),
IF(_xlfn.XLOOKUP(AU$2,WatchbillMONTHLY!$A$20:$U$20,OFFSET(WatchbillMONTHLY!$A$20:$U$20,1,2))=IF(_xlfn.XLOOKUP($A113,INDIRECT("_"&amp;_xlfn.XLOOKUP(AU$2,WatchbillMONTHLY!$A$20:$U$20,OFFSET(WatchbillMONTHLY!$A$20:$U$20,1,2))),INDIRECT("_"&amp;_xlfn.XLOOKUP(AU$2,WatchbillMONTHLY!$A$20:$U$20,OFFSET(WatchbillMONTHLY!$A$20:$U$20,1,2))))=$A113,_xlfn.XLOOKUP(AU$2,WatchbillMONTHLY!$A$20:$U$20,OFFSET(WatchbillMONTHLY!$A$20:$U$20,1,2)),FALSE),TRUE,FALSE)),
IF(_xlfn.XLOOKUP(AU$2,WatchbillMONTHLY!$A$37:$U$37,OFFSET(WatchbillMONTHLY!$A$37:$U$37,1,2))=IF(_xlfn.XLOOKUP($A113,INDIRECT("_"&amp;_xlfn.XLOOKUP(AU$2,WatchbillMONTHLY!$A$37:$U$37,OFFSET(WatchbillMONTHLY!$A$37:$U$37,1,2))),INDIRECT("_"&amp;_xlfn.XLOOKUP(AU$2,WatchbillMONTHLY!$A$37:$U$37,OFFSET(WatchbillMONTHLY!$A$37:$U$37,1,2))))=$A113,_xlfn.XLOOKUP(AU$2,WatchbillMONTHLY!$A$37:$U$37,OFFSET(WatchbillMONTHLY!$A$37:$U$37,1,2)),FALSE),TRUE,FALSE)),
IF(_xlfn.XLOOKUP(AU$2,WatchbillMONTHLY!$A$54:$U$54,OFFSET(WatchbillMONTHLY!$A$54:$U$54,1,2))=IF(_xlfn.XLOOKUP($A113,INDIRECT("_"&amp;_xlfn.XLOOKUP(AU$2,WatchbillMONTHLY!$A$54:$U$54,OFFSET(WatchbillMONTHLY!$A$54:$U$54,1,2))),INDIRECT("_"&amp;_xlfn.XLOOKUP(AU$2,WatchbillMONTHLY!$A$54:$U$54,OFFSET(WatchbillMONTHLY!$A$54:$U$54,1,2))))=$A113,_xlfn.XLOOKUP(AU$2,WatchbillMONTHLY!$A$54:$U$54,OFFSET(WatchbillMONTHLY!$A$54:$U$54,1,2)),FALSE),TRUE,FALSE)),
IF(_xlfn.XLOOKUP(AU$2,WatchbillMONTHLY!$A$71:$U$71,OFFSET(WatchbillMONTHLY!$A$71:$U$71,1,2))=IF(_xlfn.XLOOKUP($A113,INDIRECT("_"&amp;_xlfn.XLOOKUP(AU$2,WatchbillMONTHLY!$A$71:$U$71,OFFSET(WatchbillMONTHLY!$A$71:$U$71,1,2))),INDIRECT("_"&amp;_xlfn.XLOOKUP(AU$2,WatchbillMONTHLY!$A$71:$U$71,OFFSET(WatchbillMONTHLY!$A$71:$U$71,1,2))))=$A113,_xlfn.XLOOKUP(AU$2,WatchbillMONTHLY!$A$71:$U$71,OFFSET(WatchbillMONTHLY!$A$71:$U$71,1,2)),FALSE),TRUE,FALSE)),
IF(_xlfn.XLOOKUP(AU$2,WatchbillMONTHLY!$A$88:$U$88,OFFSET(WatchbillMONTHLY!$A$88:$U$88,1,2))=IF(_xlfn.XLOOKUP($A113,INDIRECT("_"&amp;_xlfn.XLOOKUP(AU$2,WatchbillMONTHLY!$A$88:$U$88,OFFSET(WatchbillMONTHLY!$A$88:$U$88,1,2))),INDIRECT("_"&amp;_xlfn.XLOOKUP(AU$2,WatchbillMONTHLY!$A$88:$U$88,OFFSET(WatchbillMONTHLY!$A$88:$U$88,1,2))))=$A113,_xlfn.XLOOKUP(AU$2,WatchbillMONTHLY!$A$88:$U$88,OFFSET(WatchbillMONTHLY!$A$88:$U$88,1,2)),FALSE),TRUE,FALSE)),
FALSE),FALSE)</f>
        <v>0</v>
      </c>
      <c r="AV113" s="209" t="b" cm="1">
        <f t="array" aca="1" ref="AV113" ca="1">IF(AND($A113 &gt; 0, O113 &gt; 0,AV$2&lt;MiscFormulas!$A$5+1),
_xlfn.IFNA(
_xlfn.IFNA(
_xlfn.IFNA(
_xlfn.IFNA(
_xlfn.IFNA(
_xlfn.IFNA(
IF(_xlfn.XLOOKUP(AV$2,WatchbillMONTHLY!$A$3:$U$3,OFFSET(WatchbillMONTHLY!$A$3:$U$3,1,2))=IF(_xlfn.XLOOKUP($A113,INDIRECT("_"&amp;_xlfn.XLOOKUP(AV$2,WatchbillMONTHLY!$A$3:$U$3,OFFSET(WatchbillMONTHLY!$A$3:$U$3,1,2))),INDIRECT("_"&amp;_xlfn.XLOOKUP(AV$2,WatchbillMONTHLY!$A$3:$U$3,OFFSET(WatchbillMONTHLY!$A$3:$U$3,1,2))))=$A113,_xlfn.XLOOKUP(AV$2,WatchbillMONTHLY!$A$3:$U$3,OFFSET(WatchbillMONTHLY!$A$3:$U$3,1,2)),FALSE),TRUE,FALSE),
IF(_xlfn.XLOOKUP(AV$2,WatchbillMONTHLY!$A$20:$U$20,OFFSET(WatchbillMONTHLY!$A$20:$U$20,1,2))=IF(_xlfn.XLOOKUP($A113,INDIRECT("_"&amp;_xlfn.XLOOKUP(AV$2,WatchbillMONTHLY!$A$20:$U$20,OFFSET(WatchbillMONTHLY!$A$20:$U$20,1,2))),INDIRECT("_"&amp;_xlfn.XLOOKUP(AV$2,WatchbillMONTHLY!$A$20:$U$20,OFFSET(WatchbillMONTHLY!$A$20:$U$20,1,2))))=$A113,_xlfn.XLOOKUP(AV$2,WatchbillMONTHLY!$A$20:$U$20,OFFSET(WatchbillMONTHLY!$A$20:$U$20,1,2)),FALSE),TRUE,FALSE)),
IF(_xlfn.XLOOKUP(AV$2,WatchbillMONTHLY!$A$37:$U$37,OFFSET(WatchbillMONTHLY!$A$37:$U$37,1,2))=IF(_xlfn.XLOOKUP($A113,INDIRECT("_"&amp;_xlfn.XLOOKUP(AV$2,WatchbillMONTHLY!$A$37:$U$37,OFFSET(WatchbillMONTHLY!$A$37:$U$37,1,2))),INDIRECT("_"&amp;_xlfn.XLOOKUP(AV$2,WatchbillMONTHLY!$A$37:$U$37,OFFSET(WatchbillMONTHLY!$A$37:$U$37,1,2))))=$A113,_xlfn.XLOOKUP(AV$2,WatchbillMONTHLY!$A$37:$U$37,OFFSET(WatchbillMONTHLY!$A$37:$U$37,1,2)),FALSE),TRUE,FALSE)),
IF(_xlfn.XLOOKUP(AV$2,WatchbillMONTHLY!$A$54:$U$54,OFFSET(WatchbillMONTHLY!$A$54:$U$54,1,2))=IF(_xlfn.XLOOKUP($A113,INDIRECT("_"&amp;_xlfn.XLOOKUP(AV$2,WatchbillMONTHLY!$A$54:$U$54,OFFSET(WatchbillMONTHLY!$A$54:$U$54,1,2))),INDIRECT("_"&amp;_xlfn.XLOOKUP(AV$2,WatchbillMONTHLY!$A$54:$U$54,OFFSET(WatchbillMONTHLY!$A$54:$U$54,1,2))))=$A113,_xlfn.XLOOKUP(AV$2,WatchbillMONTHLY!$A$54:$U$54,OFFSET(WatchbillMONTHLY!$A$54:$U$54,1,2)),FALSE),TRUE,FALSE)),
IF(_xlfn.XLOOKUP(AV$2,WatchbillMONTHLY!$A$71:$U$71,OFFSET(WatchbillMONTHLY!$A$71:$U$71,1,2))=IF(_xlfn.XLOOKUP($A113,INDIRECT("_"&amp;_xlfn.XLOOKUP(AV$2,WatchbillMONTHLY!$A$71:$U$71,OFFSET(WatchbillMONTHLY!$A$71:$U$71,1,2))),INDIRECT("_"&amp;_xlfn.XLOOKUP(AV$2,WatchbillMONTHLY!$A$71:$U$71,OFFSET(WatchbillMONTHLY!$A$71:$U$71,1,2))))=$A113,_xlfn.XLOOKUP(AV$2,WatchbillMONTHLY!$A$71:$U$71,OFFSET(WatchbillMONTHLY!$A$71:$U$71,1,2)),FALSE),TRUE,FALSE)),
IF(_xlfn.XLOOKUP(AV$2,WatchbillMONTHLY!$A$88:$U$88,OFFSET(WatchbillMONTHLY!$A$88:$U$88,1,2))=IF(_xlfn.XLOOKUP($A113,INDIRECT("_"&amp;_xlfn.XLOOKUP(AV$2,WatchbillMONTHLY!$A$88:$U$88,OFFSET(WatchbillMONTHLY!$A$88:$U$88,1,2))),INDIRECT("_"&amp;_xlfn.XLOOKUP(AV$2,WatchbillMONTHLY!$A$88:$U$88,OFFSET(WatchbillMONTHLY!$A$88:$U$88,1,2))))=$A113,_xlfn.XLOOKUP(AV$2,WatchbillMONTHLY!$A$88:$U$88,OFFSET(WatchbillMONTHLY!$A$88:$U$88,1,2)),FALSE),TRUE,FALSE)),
FALSE),FALSE)</f>
        <v>0</v>
      </c>
      <c r="AW113" s="209" t="b" cm="1">
        <f t="array" aca="1" ref="AW113" ca="1">IF(AND($A113 &gt; 0, P113 &gt; 0,AW$2&lt;MiscFormulas!$A$5+1),
_xlfn.IFNA(
_xlfn.IFNA(
_xlfn.IFNA(
_xlfn.IFNA(
_xlfn.IFNA(
_xlfn.IFNA(
IF(_xlfn.XLOOKUP(AW$2,WatchbillMONTHLY!$A$3:$U$3,OFFSET(WatchbillMONTHLY!$A$3:$U$3,1,2))=IF(_xlfn.XLOOKUP($A113,INDIRECT("_"&amp;_xlfn.XLOOKUP(AW$2,WatchbillMONTHLY!$A$3:$U$3,OFFSET(WatchbillMONTHLY!$A$3:$U$3,1,2))),INDIRECT("_"&amp;_xlfn.XLOOKUP(AW$2,WatchbillMONTHLY!$A$3:$U$3,OFFSET(WatchbillMONTHLY!$A$3:$U$3,1,2))))=$A113,_xlfn.XLOOKUP(AW$2,WatchbillMONTHLY!$A$3:$U$3,OFFSET(WatchbillMONTHLY!$A$3:$U$3,1,2)),FALSE),TRUE,FALSE),
IF(_xlfn.XLOOKUP(AW$2,WatchbillMONTHLY!$A$20:$U$20,OFFSET(WatchbillMONTHLY!$A$20:$U$20,1,2))=IF(_xlfn.XLOOKUP($A113,INDIRECT("_"&amp;_xlfn.XLOOKUP(AW$2,WatchbillMONTHLY!$A$20:$U$20,OFFSET(WatchbillMONTHLY!$A$20:$U$20,1,2))),INDIRECT("_"&amp;_xlfn.XLOOKUP(AW$2,WatchbillMONTHLY!$A$20:$U$20,OFFSET(WatchbillMONTHLY!$A$20:$U$20,1,2))))=$A113,_xlfn.XLOOKUP(AW$2,WatchbillMONTHLY!$A$20:$U$20,OFFSET(WatchbillMONTHLY!$A$20:$U$20,1,2)),FALSE),TRUE,FALSE)),
IF(_xlfn.XLOOKUP(AW$2,WatchbillMONTHLY!$A$37:$U$37,OFFSET(WatchbillMONTHLY!$A$37:$U$37,1,2))=IF(_xlfn.XLOOKUP($A113,INDIRECT("_"&amp;_xlfn.XLOOKUP(AW$2,WatchbillMONTHLY!$A$37:$U$37,OFFSET(WatchbillMONTHLY!$A$37:$U$37,1,2))),INDIRECT("_"&amp;_xlfn.XLOOKUP(AW$2,WatchbillMONTHLY!$A$37:$U$37,OFFSET(WatchbillMONTHLY!$A$37:$U$37,1,2))))=$A113,_xlfn.XLOOKUP(AW$2,WatchbillMONTHLY!$A$37:$U$37,OFFSET(WatchbillMONTHLY!$A$37:$U$37,1,2)),FALSE),TRUE,FALSE)),
IF(_xlfn.XLOOKUP(AW$2,WatchbillMONTHLY!$A$54:$U$54,OFFSET(WatchbillMONTHLY!$A$54:$U$54,1,2))=IF(_xlfn.XLOOKUP($A113,INDIRECT("_"&amp;_xlfn.XLOOKUP(AW$2,WatchbillMONTHLY!$A$54:$U$54,OFFSET(WatchbillMONTHLY!$A$54:$U$54,1,2))),INDIRECT("_"&amp;_xlfn.XLOOKUP(AW$2,WatchbillMONTHLY!$A$54:$U$54,OFFSET(WatchbillMONTHLY!$A$54:$U$54,1,2))))=$A113,_xlfn.XLOOKUP(AW$2,WatchbillMONTHLY!$A$54:$U$54,OFFSET(WatchbillMONTHLY!$A$54:$U$54,1,2)),FALSE),TRUE,FALSE)),
IF(_xlfn.XLOOKUP(AW$2,WatchbillMONTHLY!$A$71:$U$71,OFFSET(WatchbillMONTHLY!$A$71:$U$71,1,2))=IF(_xlfn.XLOOKUP($A113,INDIRECT("_"&amp;_xlfn.XLOOKUP(AW$2,WatchbillMONTHLY!$A$71:$U$71,OFFSET(WatchbillMONTHLY!$A$71:$U$71,1,2))),INDIRECT("_"&amp;_xlfn.XLOOKUP(AW$2,WatchbillMONTHLY!$A$71:$U$71,OFFSET(WatchbillMONTHLY!$A$71:$U$71,1,2))))=$A113,_xlfn.XLOOKUP(AW$2,WatchbillMONTHLY!$A$71:$U$71,OFFSET(WatchbillMONTHLY!$A$71:$U$71,1,2)),FALSE),TRUE,FALSE)),
IF(_xlfn.XLOOKUP(AW$2,WatchbillMONTHLY!$A$88:$U$88,OFFSET(WatchbillMONTHLY!$A$88:$U$88,1,2))=IF(_xlfn.XLOOKUP($A113,INDIRECT("_"&amp;_xlfn.XLOOKUP(AW$2,WatchbillMONTHLY!$A$88:$U$88,OFFSET(WatchbillMONTHLY!$A$88:$U$88,1,2))),INDIRECT("_"&amp;_xlfn.XLOOKUP(AW$2,WatchbillMONTHLY!$A$88:$U$88,OFFSET(WatchbillMONTHLY!$A$88:$U$88,1,2))))=$A113,_xlfn.XLOOKUP(AW$2,WatchbillMONTHLY!$A$88:$U$88,OFFSET(WatchbillMONTHLY!$A$88:$U$88,1,2)),FALSE),TRUE,FALSE)),
FALSE),FALSE)</f>
        <v>0</v>
      </c>
      <c r="AX113" s="209" t="b" cm="1">
        <f t="array" aca="1" ref="AX113" ca="1">IF(AND($A113 &gt; 0, Q113 &gt; 0,AX$2&lt;MiscFormulas!$A$5+1),
_xlfn.IFNA(
_xlfn.IFNA(
_xlfn.IFNA(
_xlfn.IFNA(
_xlfn.IFNA(
_xlfn.IFNA(
IF(_xlfn.XLOOKUP(AX$2,WatchbillMONTHLY!$A$3:$U$3,OFFSET(WatchbillMONTHLY!$A$3:$U$3,1,2))=IF(_xlfn.XLOOKUP($A113,INDIRECT("_"&amp;_xlfn.XLOOKUP(AX$2,WatchbillMONTHLY!$A$3:$U$3,OFFSET(WatchbillMONTHLY!$A$3:$U$3,1,2))),INDIRECT("_"&amp;_xlfn.XLOOKUP(AX$2,WatchbillMONTHLY!$A$3:$U$3,OFFSET(WatchbillMONTHLY!$A$3:$U$3,1,2))))=$A113,_xlfn.XLOOKUP(AX$2,WatchbillMONTHLY!$A$3:$U$3,OFFSET(WatchbillMONTHLY!$A$3:$U$3,1,2)),FALSE),TRUE,FALSE),
IF(_xlfn.XLOOKUP(AX$2,WatchbillMONTHLY!$A$20:$U$20,OFFSET(WatchbillMONTHLY!$A$20:$U$20,1,2))=IF(_xlfn.XLOOKUP($A113,INDIRECT("_"&amp;_xlfn.XLOOKUP(AX$2,WatchbillMONTHLY!$A$20:$U$20,OFFSET(WatchbillMONTHLY!$A$20:$U$20,1,2))),INDIRECT("_"&amp;_xlfn.XLOOKUP(AX$2,WatchbillMONTHLY!$A$20:$U$20,OFFSET(WatchbillMONTHLY!$A$20:$U$20,1,2))))=$A113,_xlfn.XLOOKUP(AX$2,WatchbillMONTHLY!$A$20:$U$20,OFFSET(WatchbillMONTHLY!$A$20:$U$20,1,2)),FALSE),TRUE,FALSE)),
IF(_xlfn.XLOOKUP(AX$2,WatchbillMONTHLY!$A$37:$U$37,OFFSET(WatchbillMONTHLY!$A$37:$U$37,1,2))=IF(_xlfn.XLOOKUP($A113,INDIRECT("_"&amp;_xlfn.XLOOKUP(AX$2,WatchbillMONTHLY!$A$37:$U$37,OFFSET(WatchbillMONTHLY!$A$37:$U$37,1,2))),INDIRECT("_"&amp;_xlfn.XLOOKUP(AX$2,WatchbillMONTHLY!$A$37:$U$37,OFFSET(WatchbillMONTHLY!$A$37:$U$37,1,2))))=$A113,_xlfn.XLOOKUP(AX$2,WatchbillMONTHLY!$A$37:$U$37,OFFSET(WatchbillMONTHLY!$A$37:$U$37,1,2)),FALSE),TRUE,FALSE)),
IF(_xlfn.XLOOKUP(AX$2,WatchbillMONTHLY!$A$54:$U$54,OFFSET(WatchbillMONTHLY!$A$54:$U$54,1,2))=IF(_xlfn.XLOOKUP($A113,INDIRECT("_"&amp;_xlfn.XLOOKUP(AX$2,WatchbillMONTHLY!$A$54:$U$54,OFFSET(WatchbillMONTHLY!$A$54:$U$54,1,2))),INDIRECT("_"&amp;_xlfn.XLOOKUP(AX$2,WatchbillMONTHLY!$A$54:$U$54,OFFSET(WatchbillMONTHLY!$A$54:$U$54,1,2))))=$A113,_xlfn.XLOOKUP(AX$2,WatchbillMONTHLY!$A$54:$U$54,OFFSET(WatchbillMONTHLY!$A$54:$U$54,1,2)),FALSE),TRUE,FALSE)),
IF(_xlfn.XLOOKUP(AX$2,WatchbillMONTHLY!$A$71:$U$71,OFFSET(WatchbillMONTHLY!$A$71:$U$71,1,2))=IF(_xlfn.XLOOKUP($A113,INDIRECT("_"&amp;_xlfn.XLOOKUP(AX$2,WatchbillMONTHLY!$A$71:$U$71,OFFSET(WatchbillMONTHLY!$A$71:$U$71,1,2))),INDIRECT("_"&amp;_xlfn.XLOOKUP(AX$2,WatchbillMONTHLY!$A$71:$U$71,OFFSET(WatchbillMONTHLY!$A$71:$U$71,1,2))))=$A113,_xlfn.XLOOKUP(AX$2,WatchbillMONTHLY!$A$71:$U$71,OFFSET(WatchbillMONTHLY!$A$71:$U$71,1,2)),FALSE),TRUE,FALSE)),
IF(_xlfn.XLOOKUP(AX$2,WatchbillMONTHLY!$A$88:$U$88,OFFSET(WatchbillMONTHLY!$A$88:$U$88,1,2))=IF(_xlfn.XLOOKUP($A113,INDIRECT("_"&amp;_xlfn.XLOOKUP(AX$2,WatchbillMONTHLY!$A$88:$U$88,OFFSET(WatchbillMONTHLY!$A$88:$U$88,1,2))),INDIRECT("_"&amp;_xlfn.XLOOKUP(AX$2,WatchbillMONTHLY!$A$88:$U$88,OFFSET(WatchbillMONTHLY!$A$88:$U$88,1,2))))=$A113,_xlfn.XLOOKUP(AX$2,WatchbillMONTHLY!$A$88:$U$88,OFFSET(WatchbillMONTHLY!$A$88:$U$88,1,2)),FALSE),TRUE,FALSE)),
FALSE),FALSE)</f>
        <v>0</v>
      </c>
      <c r="AY113" s="209" t="b" cm="1">
        <f t="array" aca="1" ref="AY113" ca="1">IF(AND($A113 &gt; 0, R113 &gt; 0,AY$2&lt;MiscFormulas!$A$5+1),
_xlfn.IFNA(
_xlfn.IFNA(
_xlfn.IFNA(
_xlfn.IFNA(
_xlfn.IFNA(
_xlfn.IFNA(
IF(_xlfn.XLOOKUP(AY$2,WatchbillMONTHLY!$A$3:$U$3,OFFSET(WatchbillMONTHLY!$A$3:$U$3,1,2))=IF(_xlfn.XLOOKUP($A113,INDIRECT("_"&amp;_xlfn.XLOOKUP(AY$2,WatchbillMONTHLY!$A$3:$U$3,OFFSET(WatchbillMONTHLY!$A$3:$U$3,1,2))),INDIRECT("_"&amp;_xlfn.XLOOKUP(AY$2,WatchbillMONTHLY!$A$3:$U$3,OFFSET(WatchbillMONTHLY!$A$3:$U$3,1,2))))=$A113,_xlfn.XLOOKUP(AY$2,WatchbillMONTHLY!$A$3:$U$3,OFFSET(WatchbillMONTHLY!$A$3:$U$3,1,2)),FALSE),TRUE,FALSE),
IF(_xlfn.XLOOKUP(AY$2,WatchbillMONTHLY!$A$20:$U$20,OFFSET(WatchbillMONTHLY!$A$20:$U$20,1,2))=IF(_xlfn.XLOOKUP($A113,INDIRECT("_"&amp;_xlfn.XLOOKUP(AY$2,WatchbillMONTHLY!$A$20:$U$20,OFFSET(WatchbillMONTHLY!$A$20:$U$20,1,2))),INDIRECT("_"&amp;_xlfn.XLOOKUP(AY$2,WatchbillMONTHLY!$A$20:$U$20,OFFSET(WatchbillMONTHLY!$A$20:$U$20,1,2))))=$A113,_xlfn.XLOOKUP(AY$2,WatchbillMONTHLY!$A$20:$U$20,OFFSET(WatchbillMONTHLY!$A$20:$U$20,1,2)),FALSE),TRUE,FALSE)),
IF(_xlfn.XLOOKUP(AY$2,WatchbillMONTHLY!$A$37:$U$37,OFFSET(WatchbillMONTHLY!$A$37:$U$37,1,2))=IF(_xlfn.XLOOKUP($A113,INDIRECT("_"&amp;_xlfn.XLOOKUP(AY$2,WatchbillMONTHLY!$A$37:$U$37,OFFSET(WatchbillMONTHLY!$A$37:$U$37,1,2))),INDIRECT("_"&amp;_xlfn.XLOOKUP(AY$2,WatchbillMONTHLY!$A$37:$U$37,OFFSET(WatchbillMONTHLY!$A$37:$U$37,1,2))))=$A113,_xlfn.XLOOKUP(AY$2,WatchbillMONTHLY!$A$37:$U$37,OFFSET(WatchbillMONTHLY!$A$37:$U$37,1,2)),FALSE),TRUE,FALSE)),
IF(_xlfn.XLOOKUP(AY$2,WatchbillMONTHLY!$A$54:$U$54,OFFSET(WatchbillMONTHLY!$A$54:$U$54,1,2))=IF(_xlfn.XLOOKUP($A113,INDIRECT("_"&amp;_xlfn.XLOOKUP(AY$2,WatchbillMONTHLY!$A$54:$U$54,OFFSET(WatchbillMONTHLY!$A$54:$U$54,1,2))),INDIRECT("_"&amp;_xlfn.XLOOKUP(AY$2,WatchbillMONTHLY!$A$54:$U$54,OFFSET(WatchbillMONTHLY!$A$54:$U$54,1,2))))=$A113,_xlfn.XLOOKUP(AY$2,WatchbillMONTHLY!$A$54:$U$54,OFFSET(WatchbillMONTHLY!$A$54:$U$54,1,2)),FALSE),TRUE,FALSE)),
IF(_xlfn.XLOOKUP(AY$2,WatchbillMONTHLY!$A$71:$U$71,OFFSET(WatchbillMONTHLY!$A$71:$U$71,1,2))=IF(_xlfn.XLOOKUP($A113,INDIRECT("_"&amp;_xlfn.XLOOKUP(AY$2,WatchbillMONTHLY!$A$71:$U$71,OFFSET(WatchbillMONTHLY!$A$71:$U$71,1,2))),INDIRECT("_"&amp;_xlfn.XLOOKUP(AY$2,WatchbillMONTHLY!$A$71:$U$71,OFFSET(WatchbillMONTHLY!$A$71:$U$71,1,2))))=$A113,_xlfn.XLOOKUP(AY$2,WatchbillMONTHLY!$A$71:$U$71,OFFSET(WatchbillMONTHLY!$A$71:$U$71,1,2)),FALSE),TRUE,FALSE)),
IF(_xlfn.XLOOKUP(AY$2,WatchbillMONTHLY!$A$88:$U$88,OFFSET(WatchbillMONTHLY!$A$88:$U$88,1,2))=IF(_xlfn.XLOOKUP($A113,INDIRECT("_"&amp;_xlfn.XLOOKUP(AY$2,WatchbillMONTHLY!$A$88:$U$88,OFFSET(WatchbillMONTHLY!$A$88:$U$88,1,2))),INDIRECT("_"&amp;_xlfn.XLOOKUP(AY$2,WatchbillMONTHLY!$A$88:$U$88,OFFSET(WatchbillMONTHLY!$A$88:$U$88,1,2))))=$A113,_xlfn.XLOOKUP(AY$2,WatchbillMONTHLY!$A$88:$U$88,OFFSET(WatchbillMONTHLY!$A$88:$U$88,1,2)),FALSE),TRUE,FALSE)),
FALSE),FALSE)</f>
        <v>0</v>
      </c>
      <c r="AZ113" s="209" t="b" cm="1">
        <f t="array" aca="1" ref="AZ113" ca="1">IF(AND($A113 &gt; 0, S113 &gt; 0,AZ$2&lt;MiscFormulas!$A$5+1),
_xlfn.IFNA(
_xlfn.IFNA(
_xlfn.IFNA(
_xlfn.IFNA(
_xlfn.IFNA(
_xlfn.IFNA(
IF(_xlfn.XLOOKUP(AZ$2,WatchbillMONTHLY!$A$3:$U$3,OFFSET(WatchbillMONTHLY!$A$3:$U$3,1,2))=IF(_xlfn.XLOOKUP($A113,INDIRECT("_"&amp;_xlfn.XLOOKUP(AZ$2,WatchbillMONTHLY!$A$3:$U$3,OFFSET(WatchbillMONTHLY!$A$3:$U$3,1,2))),INDIRECT("_"&amp;_xlfn.XLOOKUP(AZ$2,WatchbillMONTHLY!$A$3:$U$3,OFFSET(WatchbillMONTHLY!$A$3:$U$3,1,2))))=$A113,_xlfn.XLOOKUP(AZ$2,WatchbillMONTHLY!$A$3:$U$3,OFFSET(WatchbillMONTHLY!$A$3:$U$3,1,2)),FALSE),TRUE,FALSE),
IF(_xlfn.XLOOKUP(AZ$2,WatchbillMONTHLY!$A$20:$U$20,OFFSET(WatchbillMONTHLY!$A$20:$U$20,1,2))=IF(_xlfn.XLOOKUP($A113,INDIRECT("_"&amp;_xlfn.XLOOKUP(AZ$2,WatchbillMONTHLY!$A$20:$U$20,OFFSET(WatchbillMONTHLY!$A$20:$U$20,1,2))),INDIRECT("_"&amp;_xlfn.XLOOKUP(AZ$2,WatchbillMONTHLY!$A$20:$U$20,OFFSET(WatchbillMONTHLY!$A$20:$U$20,1,2))))=$A113,_xlfn.XLOOKUP(AZ$2,WatchbillMONTHLY!$A$20:$U$20,OFFSET(WatchbillMONTHLY!$A$20:$U$20,1,2)),FALSE),TRUE,FALSE)),
IF(_xlfn.XLOOKUP(AZ$2,WatchbillMONTHLY!$A$37:$U$37,OFFSET(WatchbillMONTHLY!$A$37:$U$37,1,2))=IF(_xlfn.XLOOKUP($A113,INDIRECT("_"&amp;_xlfn.XLOOKUP(AZ$2,WatchbillMONTHLY!$A$37:$U$37,OFFSET(WatchbillMONTHLY!$A$37:$U$37,1,2))),INDIRECT("_"&amp;_xlfn.XLOOKUP(AZ$2,WatchbillMONTHLY!$A$37:$U$37,OFFSET(WatchbillMONTHLY!$A$37:$U$37,1,2))))=$A113,_xlfn.XLOOKUP(AZ$2,WatchbillMONTHLY!$A$37:$U$37,OFFSET(WatchbillMONTHLY!$A$37:$U$37,1,2)),FALSE),TRUE,FALSE)),
IF(_xlfn.XLOOKUP(AZ$2,WatchbillMONTHLY!$A$54:$U$54,OFFSET(WatchbillMONTHLY!$A$54:$U$54,1,2))=IF(_xlfn.XLOOKUP($A113,INDIRECT("_"&amp;_xlfn.XLOOKUP(AZ$2,WatchbillMONTHLY!$A$54:$U$54,OFFSET(WatchbillMONTHLY!$A$54:$U$54,1,2))),INDIRECT("_"&amp;_xlfn.XLOOKUP(AZ$2,WatchbillMONTHLY!$A$54:$U$54,OFFSET(WatchbillMONTHLY!$A$54:$U$54,1,2))))=$A113,_xlfn.XLOOKUP(AZ$2,WatchbillMONTHLY!$A$54:$U$54,OFFSET(WatchbillMONTHLY!$A$54:$U$54,1,2)),FALSE),TRUE,FALSE)),
IF(_xlfn.XLOOKUP(AZ$2,WatchbillMONTHLY!$A$71:$U$71,OFFSET(WatchbillMONTHLY!$A$71:$U$71,1,2))=IF(_xlfn.XLOOKUP($A113,INDIRECT("_"&amp;_xlfn.XLOOKUP(AZ$2,WatchbillMONTHLY!$A$71:$U$71,OFFSET(WatchbillMONTHLY!$A$71:$U$71,1,2))),INDIRECT("_"&amp;_xlfn.XLOOKUP(AZ$2,WatchbillMONTHLY!$A$71:$U$71,OFFSET(WatchbillMONTHLY!$A$71:$U$71,1,2))))=$A113,_xlfn.XLOOKUP(AZ$2,WatchbillMONTHLY!$A$71:$U$71,OFFSET(WatchbillMONTHLY!$A$71:$U$71,1,2)),FALSE),TRUE,FALSE)),
IF(_xlfn.XLOOKUP(AZ$2,WatchbillMONTHLY!$A$88:$U$88,OFFSET(WatchbillMONTHLY!$A$88:$U$88,1,2))=IF(_xlfn.XLOOKUP($A113,INDIRECT("_"&amp;_xlfn.XLOOKUP(AZ$2,WatchbillMONTHLY!$A$88:$U$88,OFFSET(WatchbillMONTHLY!$A$88:$U$88,1,2))),INDIRECT("_"&amp;_xlfn.XLOOKUP(AZ$2,WatchbillMONTHLY!$A$88:$U$88,OFFSET(WatchbillMONTHLY!$A$88:$U$88,1,2))))=$A113,_xlfn.XLOOKUP(AZ$2,WatchbillMONTHLY!$A$88:$U$88,OFFSET(WatchbillMONTHLY!$A$88:$U$88,1,2)),FALSE),TRUE,FALSE)),
FALSE),FALSE)</f>
        <v>0</v>
      </c>
      <c r="BA113" s="209" t="b" cm="1">
        <f t="array" aca="1" ref="BA113" ca="1">IF(AND($A113 &gt; 0, T113 &gt; 0,BA$2&lt;MiscFormulas!$A$5+1),
_xlfn.IFNA(
_xlfn.IFNA(
_xlfn.IFNA(
_xlfn.IFNA(
_xlfn.IFNA(
_xlfn.IFNA(
IF(_xlfn.XLOOKUP(BA$2,WatchbillMONTHLY!$A$3:$U$3,OFFSET(WatchbillMONTHLY!$A$3:$U$3,1,2))=IF(_xlfn.XLOOKUP($A113,INDIRECT("_"&amp;_xlfn.XLOOKUP(BA$2,WatchbillMONTHLY!$A$3:$U$3,OFFSET(WatchbillMONTHLY!$A$3:$U$3,1,2))),INDIRECT("_"&amp;_xlfn.XLOOKUP(BA$2,WatchbillMONTHLY!$A$3:$U$3,OFFSET(WatchbillMONTHLY!$A$3:$U$3,1,2))))=$A113,_xlfn.XLOOKUP(BA$2,WatchbillMONTHLY!$A$3:$U$3,OFFSET(WatchbillMONTHLY!$A$3:$U$3,1,2)),FALSE),TRUE,FALSE),
IF(_xlfn.XLOOKUP(BA$2,WatchbillMONTHLY!$A$20:$U$20,OFFSET(WatchbillMONTHLY!$A$20:$U$20,1,2))=IF(_xlfn.XLOOKUP($A113,INDIRECT("_"&amp;_xlfn.XLOOKUP(BA$2,WatchbillMONTHLY!$A$20:$U$20,OFFSET(WatchbillMONTHLY!$A$20:$U$20,1,2))),INDIRECT("_"&amp;_xlfn.XLOOKUP(BA$2,WatchbillMONTHLY!$A$20:$U$20,OFFSET(WatchbillMONTHLY!$A$20:$U$20,1,2))))=$A113,_xlfn.XLOOKUP(BA$2,WatchbillMONTHLY!$A$20:$U$20,OFFSET(WatchbillMONTHLY!$A$20:$U$20,1,2)),FALSE),TRUE,FALSE)),
IF(_xlfn.XLOOKUP(BA$2,WatchbillMONTHLY!$A$37:$U$37,OFFSET(WatchbillMONTHLY!$A$37:$U$37,1,2))=IF(_xlfn.XLOOKUP($A113,INDIRECT("_"&amp;_xlfn.XLOOKUP(BA$2,WatchbillMONTHLY!$A$37:$U$37,OFFSET(WatchbillMONTHLY!$A$37:$U$37,1,2))),INDIRECT("_"&amp;_xlfn.XLOOKUP(BA$2,WatchbillMONTHLY!$A$37:$U$37,OFFSET(WatchbillMONTHLY!$A$37:$U$37,1,2))))=$A113,_xlfn.XLOOKUP(BA$2,WatchbillMONTHLY!$A$37:$U$37,OFFSET(WatchbillMONTHLY!$A$37:$U$37,1,2)),FALSE),TRUE,FALSE)),
IF(_xlfn.XLOOKUP(BA$2,WatchbillMONTHLY!$A$54:$U$54,OFFSET(WatchbillMONTHLY!$A$54:$U$54,1,2))=IF(_xlfn.XLOOKUP($A113,INDIRECT("_"&amp;_xlfn.XLOOKUP(BA$2,WatchbillMONTHLY!$A$54:$U$54,OFFSET(WatchbillMONTHLY!$A$54:$U$54,1,2))),INDIRECT("_"&amp;_xlfn.XLOOKUP(BA$2,WatchbillMONTHLY!$A$54:$U$54,OFFSET(WatchbillMONTHLY!$A$54:$U$54,1,2))))=$A113,_xlfn.XLOOKUP(BA$2,WatchbillMONTHLY!$A$54:$U$54,OFFSET(WatchbillMONTHLY!$A$54:$U$54,1,2)),FALSE),TRUE,FALSE)),
IF(_xlfn.XLOOKUP(BA$2,WatchbillMONTHLY!$A$71:$U$71,OFFSET(WatchbillMONTHLY!$A$71:$U$71,1,2))=IF(_xlfn.XLOOKUP($A113,INDIRECT("_"&amp;_xlfn.XLOOKUP(BA$2,WatchbillMONTHLY!$A$71:$U$71,OFFSET(WatchbillMONTHLY!$A$71:$U$71,1,2))),INDIRECT("_"&amp;_xlfn.XLOOKUP(BA$2,WatchbillMONTHLY!$A$71:$U$71,OFFSET(WatchbillMONTHLY!$A$71:$U$71,1,2))))=$A113,_xlfn.XLOOKUP(BA$2,WatchbillMONTHLY!$A$71:$U$71,OFFSET(WatchbillMONTHLY!$A$71:$U$71,1,2)),FALSE),TRUE,FALSE)),
IF(_xlfn.XLOOKUP(BA$2,WatchbillMONTHLY!$A$88:$U$88,OFFSET(WatchbillMONTHLY!$A$88:$U$88,1,2))=IF(_xlfn.XLOOKUP($A113,INDIRECT("_"&amp;_xlfn.XLOOKUP(BA$2,WatchbillMONTHLY!$A$88:$U$88,OFFSET(WatchbillMONTHLY!$A$88:$U$88,1,2))),INDIRECT("_"&amp;_xlfn.XLOOKUP(BA$2,WatchbillMONTHLY!$A$88:$U$88,OFFSET(WatchbillMONTHLY!$A$88:$U$88,1,2))))=$A113,_xlfn.XLOOKUP(BA$2,WatchbillMONTHLY!$A$88:$U$88,OFFSET(WatchbillMONTHLY!$A$88:$U$88,1,2)),FALSE),TRUE,FALSE)),
FALSE),FALSE)</f>
        <v>0</v>
      </c>
      <c r="BB113" s="209" t="b" cm="1">
        <f t="array" aca="1" ref="BB113" ca="1">IF(AND($A113 &gt; 0, U113 &gt; 0,BB$2&lt;MiscFormulas!$A$5+1),
_xlfn.IFNA(
_xlfn.IFNA(
_xlfn.IFNA(
_xlfn.IFNA(
_xlfn.IFNA(
_xlfn.IFNA(
IF(_xlfn.XLOOKUP(BB$2,WatchbillMONTHLY!$A$3:$U$3,OFFSET(WatchbillMONTHLY!$A$3:$U$3,1,2))=IF(_xlfn.XLOOKUP($A113,INDIRECT("_"&amp;_xlfn.XLOOKUP(BB$2,WatchbillMONTHLY!$A$3:$U$3,OFFSET(WatchbillMONTHLY!$A$3:$U$3,1,2))),INDIRECT("_"&amp;_xlfn.XLOOKUP(BB$2,WatchbillMONTHLY!$A$3:$U$3,OFFSET(WatchbillMONTHLY!$A$3:$U$3,1,2))))=$A113,_xlfn.XLOOKUP(BB$2,WatchbillMONTHLY!$A$3:$U$3,OFFSET(WatchbillMONTHLY!$A$3:$U$3,1,2)),FALSE),TRUE,FALSE),
IF(_xlfn.XLOOKUP(BB$2,WatchbillMONTHLY!$A$20:$U$20,OFFSET(WatchbillMONTHLY!$A$20:$U$20,1,2))=IF(_xlfn.XLOOKUP($A113,INDIRECT("_"&amp;_xlfn.XLOOKUP(BB$2,WatchbillMONTHLY!$A$20:$U$20,OFFSET(WatchbillMONTHLY!$A$20:$U$20,1,2))),INDIRECT("_"&amp;_xlfn.XLOOKUP(BB$2,WatchbillMONTHLY!$A$20:$U$20,OFFSET(WatchbillMONTHLY!$A$20:$U$20,1,2))))=$A113,_xlfn.XLOOKUP(BB$2,WatchbillMONTHLY!$A$20:$U$20,OFFSET(WatchbillMONTHLY!$A$20:$U$20,1,2)),FALSE),TRUE,FALSE)),
IF(_xlfn.XLOOKUP(BB$2,WatchbillMONTHLY!$A$37:$U$37,OFFSET(WatchbillMONTHLY!$A$37:$U$37,1,2))=IF(_xlfn.XLOOKUP($A113,INDIRECT("_"&amp;_xlfn.XLOOKUP(BB$2,WatchbillMONTHLY!$A$37:$U$37,OFFSET(WatchbillMONTHLY!$A$37:$U$37,1,2))),INDIRECT("_"&amp;_xlfn.XLOOKUP(BB$2,WatchbillMONTHLY!$A$37:$U$37,OFFSET(WatchbillMONTHLY!$A$37:$U$37,1,2))))=$A113,_xlfn.XLOOKUP(BB$2,WatchbillMONTHLY!$A$37:$U$37,OFFSET(WatchbillMONTHLY!$A$37:$U$37,1,2)),FALSE),TRUE,FALSE)),
IF(_xlfn.XLOOKUP(BB$2,WatchbillMONTHLY!$A$54:$U$54,OFFSET(WatchbillMONTHLY!$A$54:$U$54,1,2))=IF(_xlfn.XLOOKUP($A113,INDIRECT("_"&amp;_xlfn.XLOOKUP(BB$2,WatchbillMONTHLY!$A$54:$U$54,OFFSET(WatchbillMONTHLY!$A$54:$U$54,1,2))),INDIRECT("_"&amp;_xlfn.XLOOKUP(BB$2,WatchbillMONTHLY!$A$54:$U$54,OFFSET(WatchbillMONTHLY!$A$54:$U$54,1,2))))=$A113,_xlfn.XLOOKUP(BB$2,WatchbillMONTHLY!$A$54:$U$54,OFFSET(WatchbillMONTHLY!$A$54:$U$54,1,2)),FALSE),TRUE,FALSE)),
IF(_xlfn.XLOOKUP(BB$2,WatchbillMONTHLY!$A$71:$U$71,OFFSET(WatchbillMONTHLY!$A$71:$U$71,1,2))=IF(_xlfn.XLOOKUP($A113,INDIRECT("_"&amp;_xlfn.XLOOKUP(BB$2,WatchbillMONTHLY!$A$71:$U$71,OFFSET(WatchbillMONTHLY!$A$71:$U$71,1,2))),INDIRECT("_"&amp;_xlfn.XLOOKUP(BB$2,WatchbillMONTHLY!$A$71:$U$71,OFFSET(WatchbillMONTHLY!$A$71:$U$71,1,2))))=$A113,_xlfn.XLOOKUP(BB$2,WatchbillMONTHLY!$A$71:$U$71,OFFSET(WatchbillMONTHLY!$A$71:$U$71,1,2)),FALSE),TRUE,FALSE)),
IF(_xlfn.XLOOKUP(BB$2,WatchbillMONTHLY!$A$88:$U$88,OFFSET(WatchbillMONTHLY!$A$88:$U$88,1,2))=IF(_xlfn.XLOOKUP($A113,INDIRECT("_"&amp;_xlfn.XLOOKUP(BB$2,WatchbillMONTHLY!$A$88:$U$88,OFFSET(WatchbillMONTHLY!$A$88:$U$88,1,2))),INDIRECT("_"&amp;_xlfn.XLOOKUP(BB$2,WatchbillMONTHLY!$A$88:$U$88,OFFSET(WatchbillMONTHLY!$A$88:$U$88,1,2))))=$A113,_xlfn.XLOOKUP(BB$2,WatchbillMONTHLY!$A$88:$U$88,OFFSET(WatchbillMONTHLY!$A$88:$U$88,1,2)),FALSE),TRUE,FALSE)),
FALSE),FALSE)</f>
        <v>0</v>
      </c>
      <c r="BC113" s="209" t="b" cm="1">
        <f t="array" aca="1" ref="BC113" ca="1">IF(AND($A113 &gt; 0, V113 &gt; 0,BC$2&lt;MiscFormulas!$A$5+1),
_xlfn.IFNA(
_xlfn.IFNA(
_xlfn.IFNA(
_xlfn.IFNA(
_xlfn.IFNA(
_xlfn.IFNA(
IF(_xlfn.XLOOKUP(BC$2,WatchbillMONTHLY!$A$3:$U$3,OFFSET(WatchbillMONTHLY!$A$3:$U$3,1,2))=IF(_xlfn.XLOOKUP($A113,INDIRECT("_"&amp;_xlfn.XLOOKUP(BC$2,WatchbillMONTHLY!$A$3:$U$3,OFFSET(WatchbillMONTHLY!$A$3:$U$3,1,2))),INDIRECT("_"&amp;_xlfn.XLOOKUP(BC$2,WatchbillMONTHLY!$A$3:$U$3,OFFSET(WatchbillMONTHLY!$A$3:$U$3,1,2))))=$A113,_xlfn.XLOOKUP(BC$2,WatchbillMONTHLY!$A$3:$U$3,OFFSET(WatchbillMONTHLY!$A$3:$U$3,1,2)),FALSE),TRUE,FALSE),
IF(_xlfn.XLOOKUP(BC$2,WatchbillMONTHLY!$A$20:$U$20,OFFSET(WatchbillMONTHLY!$A$20:$U$20,1,2))=IF(_xlfn.XLOOKUP($A113,INDIRECT("_"&amp;_xlfn.XLOOKUP(BC$2,WatchbillMONTHLY!$A$20:$U$20,OFFSET(WatchbillMONTHLY!$A$20:$U$20,1,2))),INDIRECT("_"&amp;_xlfn.XLOOKUP(BC$2,WatchbillMONTHLY!$A$20:$U$20,OFFSET(WatchbillMONTHLY!$A$20:$U$20,1,2))))=$A113,_xlfn.XLOOKUP(BC$2,WatchbillMONTHLY!$A$20:$U$20,OFFSET(WatchbillMONTHLY!$A$20:$U$20,1,2)),FALSE),TRUE,FALSE)),
IF(_xlfn.XLOOKUP(BC$2,WatchbillMONTHLY!$A$37:$U$37,OFFSET(WatchbillMONTHLY!$A$37:$U$37,1,2))=IF(_xlfn.XLOOKUP($A113,INDIRECT("_"&amp;_xlfn.XLOOKUP(BC$2,WatchbillMONTHLY!$A$37:$U$37,OFFSET(WatchbillMONTHLY!$A$37:$U$37,1,2))),INDIRECT("_"&amp;_xlfn.XLOOKUP(BC$2,WatchbillMONTHLY!$A$37:$U$37,OFFSET(WatchbillMONTHLY!$A$37:$U$37,1,2))))=$A113,_xlfn.XLOOKUP(BC$2,WatchbillMONTHLY!$A$37:$U$37,OFFSET(WatchbillMONTHLY!$A$37:$U$37,1,2)),FALSE),TRUE,FALSE)),
IF(_xlfn.XLOOKUP(BC$2,WatchbillMONTHLY!$A$54:$U$54,OFFSET(WatchbillMONTHLY!$A$54:$U$54,1,2))=IF(_xlfn.XLOOKUP($A113,INDIRECT("_"&amp;_xlfn.XLOOKUP(BC$2,WatchbillMONTHLY!$A$54:$U$54,OFFSET(WatchbillMONTHLY!$A$54:$U$54,1,2))),INDIRECT("_"&amp;_xlfn.XLOOKUP(BC$2,WatchbillMONTHLY!$A$54:$U$54,OFFSET(WatchbillMONTHLY!$A$54:$U$54,1,2))))=$A113,_xlfn.XLOOKUP(BC$2,WatchbillMONTHLY!$A$54:$U$54,OFFSET(WatchbillMONTHLY!$A$54:$U$54,1,2)),FALSE),TRUE,FALSE)),
IF(_xlfn.XLOOKUP(BC$2,WatchbillMONTHLY!$A$71:$U$71,OFFSET(WatchbillMONTHLY!$A$71:$U$71,1,2))=IF(_xlfn.XLOOKUP($A113,INDIRECT("_"&amp;_xlfn.XLOOKUP(BC$2,WatchbillMONTHLY!$A$71:$U$71,OFFSET(WatchbillMONTHLY!$A$71:$U$71,1,2))),INDIRECT("_"&amp;_xlfn.XLOOKUP(BC$2,WatchbillMONTHLY!$A$71:$U$71,OFFSET(WatchbillMONTHLY!$A$71:$U$71,1,2))))=$A113,_xlfn.XLOOKUP(BC$2,WatchbillMONTHLY!$A$71:$U$71,OFFSET(WatchbillMONTHLY!$A$71:$U$71,1,2)),FALSE),TRUE,FALSE)),
IF(_xlfn.XLOOKUP(BC$2,WatchbillMONTHLY!$A$88:$U$88,OFFSET(WatchbillMONTHLY!$A$88:$U$88,1,2))=IF(_xlfn.XLOOKUP($A113,INDIRECT("_"&amp;_xlfn.XLOOKUP(BC$2,WatchbillMONTHLY!$A$88:$U$88,OFFSET(WatchbillMONTHLY!$A$88:$U$88,1,2))),INDIRECT("_"&amp;_xlfn.XLOOKUP(BC$2,WatchbillMONTHLY!$A$88:$U$88,OFFSET(WatchbillMONTHLY!$A$88:$U$88,1,2))))=$A113,_xlfn.XLOOKUP(BC$2,WatchbillMONTHLY!$A$88:$U$88,OFFSET(WatchbillMONTHLY!$A$88:$U$88,1,2)),FALSE),TRUE,FALSE)),
FALSE),FALSE)</f>
        <v>0</v>
      </c>
      <c r="BD113" s="209" t="b" cm="1">
        <f t="array" aca="1" ref="BD113" ca="1">IF(AND($A113 &gt; 0, W113 &gt; 0,BD$2&lt;MiscFormulas!$A$5+1),
_xlfn.IFNA(
_xlfn.IFNA(
_xlfn.IFNA(
_xlfn.IFNA(
_xlfn.IFNA(
_xlfn.IFNA(
IF(_xlfn.XLOOKUP(BD$2,WatchbillMONTHLY!$A$3:$U$3,OFFSET(WatchbillMONTHLY!$A$3:$U$3,1,2))=IF(_xlfn.XLOOKUP($A113,INDIRECT("_"&amp;_xlfn.XLOOKUP(BD$2,WatchbillMONTHLY!$A$3:$U$3,OFFSET(WatchbillMONTHLY!$A$3:$U$3,1,2))),INDIRECT("_"&amp;_xlfn.XLOOKUP(BD$2,WatchbillMONTHLY!$A$3:$U$3,OFFSET(WatchbillMONTHLY!$A$3:$U$3,1,2))))=$A113,_xlfn.XLOOKUP(BD$2,WatchbillMONTHLY!$A$3:$U$3,OFFSET(WatchbillMONTHLY!$A$3:$U$3,1,2)),FALSE),TRUE,FALSE),
IF(_xlfn.XLOOKUP(BD$2,WatchbillMONTHLY!$A$20:$U$20,OFFSET(WatchbillMONTHLY!$A$20:$U$20,1,2))=IF(_xlfn.XLOOKUP($A113,INDIRECT("_"&amp;_xlfn.XLOOKUP(BD$2,WatchbillMONTHLY!$A$20:$U$20,OFFSET(WatchbillMONTHLY!$A$20:$U$20,1,2))),INDIRECT("_"&amp;_xlfn.XLOOKUP(BD$2,WatchbillMONTHLY!$A$20:$U$20,OFFSET(WatchbillMONTHLY!$A$20:$U$20,1,2))))=$A113,_xlfn.XLOOKUP(BD$2,WatchbillMONTHLY!$A$20:$U$20,OFFSET(WatchbillMONTHLY!$A$20:$U$20,1,2)),FALSE),TRUE,FALSE)),
IF(_xlfn.XLOOKUP(BD$2,WatchbillMONTHLY!$A$37:$U$37,OFFSET(WatchbillMONTHLY!$A$37:$U$37,1,2))=IF(_xlfn.XLOOKUP($A113,INDIRECT("_"&amp;_xlfn.XLOOKUP(BD$2,WatchbillMONTHLY!$A$37:$U$37,OFFSET(WatchbillMONTHLY!$A$37:$U$37,1,2))),INDIRECT("_"&amp;_xlfn.XLOOKUP(BD$2,WatchbillMONTHLY!$A$37:$U$37,OFFSET(WatchbillMONTHLY!$A$37:$U$37,1,2))))=$A113,_xlfn.XLOOKUP(BD$2,WatchbillMONTHLY!$A$37:$U$37,OFFSET(WatchbillMONTHLY!$A$37:$U$37,1,2)),FALSE),TRUE,FALSE)),
IF(_xlfn.XLOOKUP(BD$2,WatchbillMONTHLY!$A$54:$U$54,OFFSET(WatchbillMONTHLY!$A$54:$U$54,1,2))=IF(_xlfn.XLOOKUP($A113,INDIRECT("_"&amp;_xlfn.XLOOKUP(BD$2,WatchbillMONTHLY!$A$54:$U$54,OFFSET(WatchbillMONTHLY!$A$54:$U$54,1,2))),INDIRECT("_"&amp;_xlfn.XLOOKUP(BD$2,WatchbillMONTHLY!$A$54:$U$54,OFFSET(WatchbillMONTHLY!$A$54:$U$54,1,2))))=$A113,_xlfn.XLOOKUP(BD$2,WatchbillMONTHLY!$A$54:$U$54,OFFSET(WatchbillMONTHLY!$A$54:$U$54,1,2)),FALSE),TRUE,FALSE)),
IF(_xlfn.XLOOKUP(BD$2,WatchbillMONTHLY!$A$71:$U$71,OFFSET(WatchbillMONTHLY!$A$71:$U$71,1,2))=IF(_xlfn.XLOOKUP($A113,INDIRECT("_"&amp;_xlfn.XLOOKUP(BD$2,WatchbillMONTHLY!$A$71:$U$71,OFFSET(WatchbillMONTHLY!$A$71:$U$71,1,2))),INDIRECT("_"&amp;_xlfn.XLOOKUP(BD$2,WatchbillMONTHLY!$A$71:$U$71,OFFSET(WatchbillMONTHLY!$A$71:$U$71,1,2))))=$A113,_xlfn.XLOOKUP(BD$2,WatchbillMONTHLY!$A$71:$U$71,OFFSET(WatchbillMONTHLY!$A$71:$U$71,1,2)),FALSE),TRUE,FALSE)),
IF(_xlfn.XLOOKUP(BD$2,WatchbillMONTHLY!$A$88:$U$88,OFFSET(WatchbillMONTHLY!$A$88:$U$88,1,2))=IF(_xlfn.XLOOKUP($A113,INDIRECT("_"&amp;_xlfn.XLOOKUP(BD$2,WatchbillMONTHLY!$A$88:$U$88,OFFSET(WatchbillMONTHLY!$A$88:$U$88,1,2))),INDIRECT("_"&amp;_xlfn.XLOOKUP(BD$2,WatchbillMONTHLY!$A$88:$U$88,OFFSET(WatchbillMONTHLY!$A$88:$U$88,1,2))))=$A113,_xlfn.XLOOKUP(BD$2,WatchbillMONTHLY!$A$88:$U$88,OFFSET(WatchbillMONTHLY!$A$88:$U$88,1,2)),FALSE),TRUE,FALSE)),
FALSE),FALSE)</f>
        <v>0</v>
      </c>
      <c r="BE113" s="209" t="b" cm="1">
        <f t="array" aca="1" ref="BE113" ca="1">IF(AND($A113 &gt; 0, X113 &gt; 0,BE$2&lt;MiscFormulas!$A$5+1),
_xlfn.IFNA(
_xlfn.IFNA(
_xlfn.IFNA(
_xlfn.IFNA(
_xlfn.IFNA(
_xlfn.IFNA(
IF(_xlfn.XLOOKUP(BE$2,WatchbillMONTHLY!$A$3:$U$3,OFFSET(WatchbillMONTHLY!$A$3:$U$3,1,2))=IF(_xlfn.XLOOKUP($A113,INDIRECT("_"&amp;_xlfn.XLOOKUP(BE$2,WatchbillMONTHLY!$A$3:$U$3,OFFSET(WatchbillMONTHLY!$A$3:$U$3,1,2))),INDIRECT("_"&amp;_xlfn.XLOOKUP(BE$2,WatchbillMONTHLY!$A$3:$U$3,OFFSET(WatchbillMONTHLY!$A$3:$U$3,1,2))))=$A113,_xlfn.XLOOKUP(BE$2,WatchbillMONTHLY!$A$3:$U$3,OFFSET(WatchbillMONTHLY!$A$3:$U$3,1,2)),FALSE),TRUE,FALSE),
IF(_xlfn.XLOOKUP(BE$2,WatchbillMONTHLY!$A$20:$U$20,OFFSET(WatchbillMONTHLY!$A$20:$U$20,1,2))=IF(_xlfn.XLOOKUP($A113,INDIRECT("_"&amp;_xlfn.XLOOKUP(BE$2,WatchbillMONTHLY!$A$20:$U$20,OFFSET(WatchbillMONTHLY!$A$20:$U$20,1,2))),INDIRECT("_"&amp;_xlfn.XLOOKUP(BE$2,WatchbillMONTHLY!$A$20:$U$20,OFFSET(WatchbillMONTHLY!$A$20:$U$20,1,2))))=$A113,_xlfn.XLOOKUP(BE$2,WatchbillMONTHLY!$A$20:$U$20,OFFSET(WatchbillMONTHLY!$A$20:$U$20,1,2)),FALSE),TRUE,FALSE)),
IF(_xlfn.XLOOKUP(BE$2,WatchbillMONTHLY!$A$37:$U$37,OFFSET(WatchbillMONTHLY!$A$37:$U$37,1,2))=IF(_xlfn.XLOOKUP($A113,INDIRECT("_"&amp;_xlfn.XLOOKUP(BE$2,WatchbillMONTHLY!$A$37:$U$37,OFFSET(WatchbillMONTHLY!$A$37:$U$37,1,2))),INDIRECT("_"&amp;_xlfn.XLOOKUP(BE$2,WatchbillMONTHLY!$A$37:$U$37,OFFSET(WatchbillMONTHLY!$A$37:$U$37,1,2))))=$A113,_xlfn.XLOOKUP(BE$2,WatchbillMONTHLY!$A$37:$U$37,OFFSET(WatchbillMONTHLY!$A$37:$U$37,1,2)),FALSE),TRUE,FALSE)),
IF(_xlfn.XLOOKUP(BE$2,WatchbillMONTHLY!$A$54:$U$54,OFFSET(WatchbillMONTHLY!$A$54:$U$54,1,2))=IF(_xlfn.XLOOKUP($A113,INDIRECT("_"&amp;_xlfn.XLOOKUP(BE$2,WatchbillMONTHLY!$A$54:$U$54,OFFSET(WatchbillMONTHLY!$A$54:$U$54,1,2))),INDIRECT("_"&amp;_xlfn.XLOOKUP(BE$2,WatchbillMONTHLY!$A$54:$U$54,OFFSET(WatchbillMONTHLY!$A$54:$U$54,1,2))))=$A113,_xlfn.XLOOKUP(BE$2,WatchbillMONTHLY!$A$54:$U$54,OFFSET(WatchbillMONTHLY!$A$54:$U$54,1,2)),FALSE),TRUE,FALSE)),
IF(_xlfn.XLOOKUP(BE$2,WatchbillMONTHLY!$A$71:$U$71,OFFSET(WatchbillMONTHLY!$A$71:$U$71,1,2))=IF(_xlfn.XLOOKUP($A113,INDIRECT("_"&amp;_xlfn.XLOOKUP(BE$2,WatchbillMONTHLY!$A$71:$U$71,OFFSET(WatchbillMONTHLY!$A$71:$U$71,1,2))),INDIRECT("_"&amp;_xlfn.XLOOKUP(BE$2,WatchbillMONTHLY!$A$71:$U$71,OFFSET(WatchbillMONTHLY!$A$71:$U$71,1,2))))=$A113,_xlfn.XLOOKUP(BE$2,WatchbillMONTHLY!$A$71:$U$71,OFFSET(WatchbillMONTHLY!$A$71:$U$71,1,2)),FALSE),TRUE,FALSE)),
IF(_xlfn.XLOOKUP(BE$2,WatchbillMONTHLY!$A$88:$U$88,OFFSET(WatchbillMONTHLY!$A$88:$U$88,1,2))=IF(_xlfn.XLOOKUP($A113,INDIRECT("_"&amp;_xlfn.XLOOKUP(BE$2,WatchbillMONTHLY!$A$88:$U$88,OFFSET(WatchbillMONTHLY!$A$88:$U$88,1,2))),INDIRECT("_"&amp;_xlfn.XLOOKUP(BE$2,WatchbillMONTHLY!$A$88:$U$88,OFFSET(WatchbillMONTHLY!$A$88:$U$88,1,2))))=$A113,_xlfn.XLOOKUP(BE$2,WatchbillMONTHLY!$A$88:$U$88,OFFSET(WatchbillMONTHLY!$A$88:$U$88,1,2)),FALSE),TRUE,FALSE)),
FALSE),FALSE)</f>
        <v>0</v>
      </c>
      <c r="BF113" s="209" t="b" cm="1">
        <f t="array" aca="1" ref="BF113" ca="1">IF(AND($A113 &gt; 0, Y113 &gt; 0,BF$2&lt;MiscFormulas!$A$5+1),
_xlfn.IFNA(
_xlfn.IFNA(
_xlfn.IFNA(
_xlfn.IFNA(
_xlfn.IFNA(
_xlfn.IFNA(
IF(_xlfn.XLOOKUP(BF$2,WatchbillMONTHLY!$A$3:$U$3,OFFSET(WatchbillMONTHLY!$A$3:$U$3,1,2))=IF(_xlfn.XLOOKUP($A113,INDIRECT("_"&amp;_xlfn.XLOOKUP(BF$2,WatchbillMONTHLY!$A$3:$U$3,OFFSET(WatchbillMONTHLY!$A$3:$U$3,1,2))),INDIRECT("_"&amp;_xlfn.XLOOKUP(BF$2,WatchbillMONTHLY!$A$3:$U$3,OFFSET(WatchbillMONTHLY!$A$3:$U$3,1,2))))=$A113,_xlfn.XLOOKUP(BF$2,WatchbillMONTHLY!$A$3:$U$3,OFFSET(WatchbillMONTHLY!$A$3:$U$3,1,2)),FALSE),TRUE,FALSE),
IF(_xlfn.XLOOKUP(BF$2,WatchbillMONTHLY!$A$20:$U$20,OFFSET(WatchbillMONTHLY!$A$20:$U$20,1,2))=IF(_xlfn.XLOOKUP($A113,INDIRECT("_"&amp;_xlfn.XLOOKUP(BF$2,WatchbillMONTHLY!$A$20:$U$20,OFFSET(WatchbillMONTHLY!$A$20:$U$20,1,2))),INDIRECT("_"&amp;_xlfn.XLOOKUP(BF$2,WatchbillMONTHLY!$A$20:$U$20,OFFSET(WatchbillMONTHLY!$A$20:$U$20,1,2))))=$A113,_xlfn.XLOOKUP(BF$2,WatchbillMONTHLY!$A$20:$U$20,OFFSET(WatchbillMONTHLY!$A$20:$U$20,1,2)),FALSE),TRUE,FALSE)),
IF(_xlfn.XLOOKUP(BF$2,WatchbillMONTHLY!$A$37:$U$37,OFFSET(WatchbillMONTHLY!$A$37:$U$37,1,2))=IF(_xlfn.XLOOKUP($A113,INDIRECT("_"&amp;_xlfn.XLOOKUP(BF$2,WatchbillMONTHLY!$A$37:$U$37,OFFSET(WatchbillMONTHLY!$A$37:$U$37,1,2))),INDIRECT("_"&amp;_xlfn.XLOOKUP(BF$2,WatchbillMONTHLY!$A$37:$U$37,OFFSET(WatchbillMONTHLY!$A$37:$U$37,1,2))))=$A113,_xlfn.XLOOKUP(BF$2,WatchbillMONTHLY!$A$37:$U$37,OFFSET(WatchbillMONTHLY!$A$37:$U$37,1,2)),FALSE),TRUE,FALSE)),
IF(_xlfn.XLOOKUP(BF$2,WatchbillMONTHLY!$A$54:$U$54,OFFSET(WatchbillMONTHLY!$A$54:$U$54,1,2))=IF(_xlfn.XLOOKUP($A113,INDIRECT("_"&amp;_xlfn.XLOOKUP(BF$2,WatchbillMONTHLY!$A$54:$U$54,OFFSET(WatchbillMONTHLY!$A$54:$U$54,1,2))),INDIRECT("_"&amp;_xlfn.XLOOKUP(BF$2,WatchbillMONTHLY!$A$54:$U$54,OFFSET(WatchbillMONTHLY!$A$54:$U$54,1,2))))=$A113,_xlfn.XLOOKUP(BF$2,WatchbillMONTHLY!$A$54:$U$54,OFFSET(WatchbillMONTHLY!$A$54:$U$54,1,2)),FALSE),TRUE,FALSE)),
IF(_xlfn.XLOOKUP(BF$2,WatchbillMONTHLY!$A$71:$U$71,OFFSET(WatchbillMONTHLY!$A$71:$U$71,1,2))=IF(_xlfn.XLOOKUP($A113,INDIRECT("_"&amp;_xlfn.XLOOKUP(BF$2,WatchbillMONTHLY!$A$71:$U$71,OFFSET(WatchbillMONTHLY!$A$71:$U$71,1,2))),INDIRECT("_"&amp;_xlfn.XLOOKUP(BF$2,WatchbillMONTHLY!$A$71:$U$71,OFFSET(WatchbillMONTHLY!$A$71:$U$71,1,2))))=$A113,_xlfn.XLOOKUP(BF$2,WatchbillMONTHLY!$A$71:$U$71,OFFSET(WatchbillMONTHLY!$A$71:$U$71,1,2)),FALSE),TRUE,FALSE)),
IF(_xlfn.XLOOKUP(BF$2,WatchbillMONTHLY!$A$88:$U$88,OFFSET(WatchbillMONTHLY!$A$88:$U$88,1,2))=IF(_xlfn.XLOOKUP($A113,INDIRECT("_"&amp;_xlfn.XLOOKUP(BF$2,WatchbillMONTHLY!$A$88:$U$88,OFFSET(WatchbillMONTHLY!$A$88:$U$88,1,2))),INDIRECT("_"&amp;_xlfn.XLOOKUP(BF$2,WatchbillMONTHLY!$A$88:$U$88,OFFSET(WatchbillMONTHLY!$A$88:$U$88,1,2))))=$A113,_xlfn.XLOOKUP(BF$2,WatchbillMONTHLY!$A$88:$U$88,OFFSET(WatchbillMONTHLY!$A$88:$U$88,1,2)),FALSE),TRUE,FALSE)),
FALSE),FALSE)</f>
        <v>0</v>
      </c>
      <c r="BG113" s="209" t="b" cm="1">
        <f t="array" aca="1" ref="BG113" ca="1">IF(AND($A113 &gt; 0, Z113 &gt; 0,BG$2&lt;MiscFormulas!$A$5+1),
_xlfn.IFNA(
_xlfn.IFNA(
_xlfn.IFNA(
_xlfn.IFNA(
_xlfn.IFNA(
_xlfn.IFNA(
IF(_xlfn.XLOOKUP(BG$2,WatchbillMONTHLY!$A$3:$U$3,OFFSET(WatchbillMONTHLY!$A$3:$U$3,1,2))=IF(_xlfn.XLOOKUP($A113,INDIRECT("_"&amp;_xlfn.XLOOKUP(BG$2,WatchbillMONTHLY!$A$3:$U$3,OFFSET(WatchbillMONTHLY!$A$3:$U$3,1,2))),INDIRECT("_"&amp;_xlfn.XLOOKUP(BG$2,WatchbillMONTHLY!$A$3:$U$3,OFFSET(WatchbillMONTHLY!$A$3:$U$3,1,2))))=$A113,_xlfn.XLOOKUP(BG$2,WatchbillMONTHLY!$A$3:$U$3,OFFSET(WatchbillMONTHLY!$A$3:$U$3,1,2)),FALSE),TRUE,FALSE),
IF(_xlfn.XLOOKUP(BG$2,WatchbillMONTHLY!$A$20:$U$20,OFFSET(WatchbillMONTHLY!$A$20:$U$20,1,2))=IF(_xlfn.XLOOKUP($A113,INDIRECT("_"&amp;_xlfn.XLOOKUP(BG$2,WatchbillMONTHLY!$A$20:$U$20,OFFSET(WatchbillMONTHLY!$A$20:$U$20,1,2))),INDIRECT("_"&amp;_xlfn.XLOOKUP(BG$2,WatchbillMONTHLY!$A$20:$U$20,OFFSET(WatchbillMONTHLY!$A$20:$U$20,1,2))))=$A113,_xlfn.XLOOKUP(BG$2,WatchbillMONTHLY!$A$20:$U$20,OFFSET(WatchbillMONTHLY!$A$20:$U$20,1,2)),FALSE),TRUE,FALSE)),
IF(_xlfn.XLOOKUP(BG$2,WatchbillMONTHLY!$A$37:$U$37,OFFSET(WatchbillMONTHLY!$A$37:$U$37,1,2))=IF(_xlfn.XLOOKUP($A113,INDIRECT("_"&amp;_xlfn.XLOOKUP(BG$2,WatchbillMONTHLY!$A$37:$U$37,OFFSET(WatchbillMONTHLY!$A$37:$U$37,1,2))),INDIRECT("_"&amp;_xlfn.XLOOKUP(BG$2,WatchbillMONTHLY!$A$37:$U$37,OFFSET(WatchbillMONTHLY!$A$37:$U$37,1,2))))=$A113,_xlfn.XLOOKUP(BG$2,WatchbillMONTHLY!$A$37:$U$37,OFFSET(WatchbillMONTHLY!$A$37:$U$37,1,2)),FALSE),TRUE,FALSE)),
IF(_xlfn.XLOOKUP(BG$2,WatchbillMONTHLY!$A$54:$U$54,OFFSET(WatchbillMONTHLY!$A$54:$U$54,1,2))=IF(_xlfn.XLOOKUP($A113,INDIRECT("_"&amp;_xlfn.XLOOKUP(BG$2,WatchbillMONTHLY!$A$54:$U$54,OFFSET(WatchbillMONTHLY!$A$54:$U$54,1,2))),INDIRECT("_"&amp;_xlfn.XLOOKUP(BG$2,WatchbillMONTHLY!$A$54:$U$54,OFFSET(WatchbillMONTHLY!$A$54:$U$54,1,2))))=$A113,_xlfn.XLOOKUP(BG$2,WatchbillMONTHLY!$A$54:$U$54,OFFSET(WatchbillMONTHLY!$A$54:$U$54,1,2)),FALSE),TRUE,FALSE)),
IF(_xlfn.XLOOKUP(BG$2,WatchbillMONTHLY!$A$71:$U$71,OFFSET(WatchbillMONTHLY!$A$71:$U$71,1,2))=IF(_xlfn.XLOOKUP($A113,INDIRECT("_"&amp;_xlfn.XLOOKUP(BG$2,WatchbillMONTHLY!$A$71:$U$71,OFFSET(WatchbillMONTHLY!$A$71:$U$71,1,2))),INDIRECT("_"&amp;_xlfn.XLOOKUP(BG$2,WatchbillMONTHLY!$A$71:$U$71,OFFSET(WatchbillMONTHLY!$A$71:$U$71,1,2))))=$A113,_xlfn.XLOOKUP(BG$2,WatchbillMONTHLY!$A$71:$U$71,OFFSET(WatchbillMONTHLY!$A$71:$U$71,1,2)),FALSE),TRUE,FALSE)),
IF(_xlfn.XLOOKUP(BG$2,WatchbillMONTHLY!$A$88:$U$88,OFFSET(WatchbillMONTHLY!$A$88:$U$88,1,2))=IF(_xlfn.XLOOKUP($A113,INDIRECT("_"&amp;_xlfn.XLOOKUP(BG$2,WatchbillMONTHLY!$A$88:$U$88,OFFSET(WatchbillMONTHLY!$A$88:$U$88,1,2))),INDIRECT("_"&amp;_xlfn.XLOOKUP(BG$2,WatchbillMONTHLY!$A$88:$U$88,OFFSET(WatchbillMONTHLY!$A$88:$U$88,1,2))))=$A113,_xlfn.XLOOKUP(BG$2,WatchbillMONTHLY!$A$88:$U$88,OFFSET(WatchbillMONTHLY!$A$88:$U$88,1,2)),FALSE),TRUE,FALSE)),
FALSE),FALSE)</f>
        <v>0</v>
      </c>
      <c r="BH113" s="209" t="b" cm="1">
        <f t="array" aca="1" ref="BH113" ca="1">IF(AND($A113 &gt; 0, AA113 &gt; 0,BH$2&lt;MiscFormulas!$A$5+1),
_xlfn.IFNA(
_xlfn.IFNA(
_xlfn.IFNA(
_xlfn.IFNA(
_xlfn.IFNA(
_xlfn.IFNA(
IF(_xlfn.XLOOKUP(BH$2,WatchbillMONTHLY!$A$3:$U$3,OFFSET(WatchbillMONTHLY!$A$3:$U$3,1,2))=IF(_xlfn.XLOOKUP($A113,INDIRECT("_"&amp;_xlfn.XLOOKUP(BH$2,WatchbillMONTHLY!$A$3:$U$3,OFFSET(WatchbillMONTHLY!$A$3:$U$3,1,2))),INDIRECT("_"&amp;_xlfn.XLOOKUP(BH$2,WatchbillMONTHLY!$A$3:$U$3,OFFSET(WatchbillMONTHLY!$A$3:$U$3,1,2))))=$A113,_xlfn.XLOOKUP(BH$2,WatchbillMONTHLY!$A$3:$U$3,OFFSET(WatchbillMONTHLY!$A$3:$U$3,1,2)),FALSE),TRUE,FALSE),
IF(_xlfn.XLOOKUP(BH$2,WatchbillMONTHLY!$A$20:$U$20,OFFSET(WatchbillMONTHLY!$A$20:$U$20,1,2))=IF(_xlfn.XLOOKUP($A113,INDIRECT("_"&amp;_xlfn.XLOOKUP(BH$2,WatchbillMONTHLY!$A$20:$U$20,OFFSET(WatchbillMONTHLY!$A$20:$U$20,1,2))),INDIRECT("_"&amp;_xlfn.XLOOKUP(BH$2,WatchbillMONTHLY!$A$20:$U$20,OFFSET(WatchbillMONTHLY!$A$20:$U$20,1,2))))=$A113,_xlfn.XLOOKUP(BH$2,WatchbillMONTHLY!$A$20:$U$20,OFFSET(WatchbillMONTHLY!$A$20:$U$20,1,2)),FALSE),TRUE,FALSE)),
IF(_xlfn.XLOOKUP(BH$2,WatchbillMONTHLY!$A$37:$U$37,OFFSET(WatchbillMONTHLY!$A$37:$U$37,1,2))=IF(_xlfn.XLOOKUP($A113,INDIRECT("_"&amp;_xlfn.XLOOKUP(BH$2,WatchbillMONTHLY!$A$37:$U$37,OFFSET(WatchbillMONTHLY!$A$37:$U$37,1,2))),INDIRECT("_"&amp;_xlfn.XLOOKUP(BH$2,WatchbillMONTHLY!$A$37:$U$37,OFFSET(WatchbillMONTHLY!$A$37:$U$37,1,2))))=$A113,_xlfn.XLOOKUP(BH$2,WatchbillMONTHLY!$A$37:$U$37,OFFSET(WatchbillMONTHLY!$A$37:$U$37,1,2)),FALSE),TRUE,FALSE)),
IF(_xlfn.XLOOKUP(BH$2,WatchbillMONTHLY!$A$54:$U$54,OFFSET(WatchbillMONTHLY!$A$54:$U$54,1,2))=IF(_xlfn.XLOOKUP($A113,INDIRECT("_"&amp;_xlfn.XLOOKUP(BH$2,WatchbillMONTHLY!$A$54:$U$54,OFFSET(WatchbillMONTHLY!$A$54:$U$54,1,2))),INDIRECT("_"&amp;_xlfn.XLOOKUP(BH$2,WatchbillMONTHLY!$A$54:$U$54,OFFSET(WatchbillMONTHLY!$A$54:$U$54,1,2))))=$A113,_xlfn.XLOOKUP(BH$2,WatchbillMONTHLY!$A$54:$U$54,OFFSET(WatchbillMONTHLY!$A$54:$U$54,1,2)),FALSE),TRUE,FALSE)),
IF(_xlfn.XLOOKUP(BH$2,WatchbillMONTHLY!$A$71:$U$71,OFFSET(WatchbillMONTHLY!$A$71:$U$71,1,2))=IF(_xlfn.XLOOKUP($A113,INDIRECT("_"&amp;_xlfn.XLOOKUP(BH$2,WatchbillMONTHLY!$A$71:$U$71,OFFSET(WatchbillMONTHLY!$A$71:$U$71,1,2))),INDIRECT("_"&amp;_xlfn.XLOOKUP(BH$2,WatchbillMONTHLY!$A$71:$U$71,OFFSET(WatchbillMONTHLY!$A$71:$U$71,1,2))))=$A113,_xlfn.XLOOKUP(BH$2,WatchbillMONTHLY!$A$71:$U$71,OFFSET(WatchbillMONTHLY!$A$71:$U$71,1,2)),FALSE),TRUE,FALSE)),
IF(_xlfn.XLOOKUP(BH$2,WatchbillMONTHLY!$A$88:$U$88,OFFSET(WatchbillMONTHLY!$A$88:$U$88,1,2))=IF(_xlfn.XLOOKUP($A113,INDIRECT("_"&amp;_xlfn.XLOOKUP(BH$2,WatchbillMONTHLY!$A$88:$U$88,OFFSET(WatchbillMONTHLY!$A$88:$U$88,1,2))),INDIRECT("_"&amp;_xlfn.XLOOKUP(BH$2,WatchbillMONTHLY!$A$88:$U$88,OFFSET(WatchbillMONTHLY!$A$88:$U$88,1,2))))=$A113,_xlfn.XLOOKUP(BH$2,WatchbillMONTHLY!$A$88:$U$88,OFFSET(WatchbillMONTHLY!$A$88:$U$88,1,2)),FALSE),TRUE,FALSE)),
FALSE),FALSE)</f>
        <v>0</v>
      </c>
      <c r="BI113" s="209" t="b" cm="1">
        <f t="array" aca="1" ref="BI113" ca="1">IF(AND($A113 &gt; 0, AB113 &gt; 0,BI$2&lt;MiscFormulas!$A$5+1),
_xlfn.IFNA(
_xlfn.IFNA(
_xlfn.IFNA(
_xlfn.IFNA(
_xlfn.IFNA(
_xlfn.IFNA(
IF(_xlfn.XLOOKUP(BI$2,WatchbillMONTHLY!$A$3:$U$3,OFFSET(WatchbillMONTHLY!$A$3:$U$3,1,2))=IF(_xlfn.XLOOKUP($A113,INDIRECT("_"&amp;_xlfn.XLOOKUP(BI$2,WatchbillMONTHLY!$A$3:$U$3,OFFSET(WatchbillMONTHLY!$A$3:$U$3,1,2))),INDIRECT("_"&amp;_xlfn.XLOOKUP(BI$2,WatchbillMONTHLY!$A$3:$U$3,OFFSET(WatchbillMONTHLY!$A$3:$U$3,1,2))))=$A113,_xlfn.XLOOKUP(BI$2,WatchbillMONTHLY!$A$3:$U$3,OFFSET(WatchbillMONTHLY!$A$3:$U$3,1,2)),FALSE),TRUE,FALSE),
IF(_xlfn.XLOOKUP(BI$2,WatchbillMONTHLY!$A$20:$U$20,OFFSET(WatchbillMONTHLY!$A$20:$U$20,1,2))=IF(_xlfn.XLOOKUP($A113,INDIRECT("_"&amp;_xlfn.XLOOKUP(BI$2,WatchbillMONTHLY!$A$20:$U$20,OFFSET(WatchbillMONTHLY!$A$20:$U$20,1,2))),INDIRECT("_"&amp;_xlfn.XLOOKUP(BI$2,WatchbillMONTHLY!$A$20:$U$20,OFFSET(WatchbillMONTHLY!$A$20:$U$20,1,2))))=$A113,_xlfn.XLOOKUP(BI$2,WatchbillMONTHLY!$A$20:$U$20,OFFSET(WatchbillMONTHLY!$A$20:$U$20,1,2)),FALSE),TRUE,FALSE)),
IF(_xlfn.XLOOKUP(BI$2,WatchbillMONTHLY!$A$37:$U$37,OFFSET(WatchbillMONTHLY!$A$37:$U$37,1,2))=IF(_xlfn.XLOOKUP($A113,INDIRECT("_"&amp;_xlfn.XLOOKUP(BI$2,WatchbillMONTHLY!$A$37:$U$37,OFFSET(WatchbillMONTHLY!$A$37:$U$37,1,2))),INDIRECT("_"&amp;_xlfn.XLOOKUP(BI$2,WatchbillMONTHLY!$A$37:$U$37,OFFSET(WatchbillMONTHLY!$A$37:$U$37,1,2))))=$A113,_xlfn.XLOOKUP(BI$2,WatchbillMONTHLY!$A$37:$U$37,OFFSET(WatchbillMONTHLY!$A$37:$U$37,1,2)),FALSE),TRUE,FALSE)),
IF(_xlfn.XLOOKUP(BI$2,WatchbillMONTHLY!$A$54:$U$54,OFFSET(WatchbillMONTHLY!$A$54:$U$54,1,2))=IF(_xlfn.XLOOKUP($A113,INDIRECT("_"&amp;_xlfn.XLOOKUP(BI$2,WatchbillMONTHLY!$A$54:$U$54,OFFSET(WatchbillMONTHLY!$A$54:$U$54,1,2))),INDIRECT("_"&amp;_xlfn.XLOOKUP(BI$2,WatchbillMONTHLY!$A$54:$U$54,OFFSET(WatchbillMONTHLY!$A$54:$U$54,1,2))))=$A113,_xlfn.XLOOKUP(BI$2,WatchbillMONTHLY!$A$54:$U$54,OFFSET(WatchbillMONTHLY!$A$54:$U$54,1,2)),FALSE),TRUE,FALSE)),
IF(_xlfn.XLOOKUP(BI$2,WatchbillMONTHLY!$A$71:$U$71,OFFSET(WatchbillMONTHLY!$A$71:$U$71,1,2))=IF(_xlfn.XLOOKUP($A113,INDIRECT("_"&amp;_xlfn.XLOOKUP(BI$2,WatchbillMONTHLY!$A$71:$U$71,OFFSET(WatchbillMONTHLY!$A$71:$U$71,1,2))),INDIRECT("_"&amp;_xlfn.XLOOKUP(BI$2,WatchbillMONTHLY!$A$71:$U$71,OFFSET(WatchbillMONTHLY!$A$71:$U$71,1,2))))=$A113,_xlfn.XLOOKUP(BI$2,WatchbillMONTHLY!$A$71:$U$71,OFFSET(WatchbillMONTHLY!$A$71:$U$71,1,2)),FALSE),TRUE,FALSE)),
IF(_xlfn.XLOOKUP(BI$2,WatchbillMONTHLY!$A$88:$U$88,OFFSET(WatchbillMONTHLY!$A$88:$U$88,1,2))=IF(_xlfn.XLOOKUP($A113,INDIRECT("_"&amp;_xlfn.XLOOKUP(BI$2,WatchbillMONTHLY!$A$88:$U$88,OFFSET(WatchbillMONTHLY!$A$88:$U$88,1,2))),INDIRECT("_"&amp;_xlfn.XLOOKUP(BI$2,WatchbillMONTHLY!$A$88:$U$88,OFFSET(WatchbillMONTHLY!$A$88:$U$88,1,2))))=$A113,_xlfn.XLOOKUP(BI$2,WatchbillMONTHLY!$A$88:$U$88,OFFSET(WatchbillMONTHLY!$A$88:$U$88,1,2)),FALSE),TRUE,FALSE)),
FALSE),FALSE)</f>
        <v>0</v>
      </c>
      <c r="BJ113" s="209" t="b" cm="1">
        <f t="array" aca="1" ref="BJ113" ca="1">IF(AND($A113 &gt; 0, AC113 &gt; 0,BJ$2&lt;MiscFormulas!$A$5+1),
_xlfn.IFNA(
_xlfn.IFNA(
_xlfn.IFNA(
_xlfn.IFNA(
_xlfn.IFNA(
_xlfn.IFNA(
IF(_xlfn.XLOOKUP(BJ$2,WatchbillMONTHLY!$A$3:$U$3,OFFSET(WatchbillMONTHLY!$A$3:$U$3,1,2))=IF(_xlfn.XLOOKUP($A113,INDIRECT("_"&amp;_xlfn.XLOOKUP(BJ$2,WatchbillMONTHLY!$A$3:$U$3,OFFSET(WatchbillMONTHLY!$A$3:$U$3,1,2))),INDIRECT("_"&amp;_xlfn.XLOOKUP(BJ$2,WatchbillMONTHLY!$A$3:$U$3,OFFSET(WatchbillMONTHLY!$A$3:$U$3,1,2))))=$A113,_xlfn.XLOOKUP(BJ$2,WatchbillMONTHLY!$A$3:$U$3,OFFSET(WatchbillMONTHLY!$A$3:$U$3,1,2)),FALSE),TRUE,FALSE),
IF(_xlfn.XLOOKUP(BJ$2,WatchbillMONTHLY!$A$20:$U$20,OFFSET(WatchbillMONTHLY!$A$20:$U$20,1,2))=IF(_xlfn.XLOOKUP($A113,INDIRECT("_"&amp;_xlfn.XLOOKUP(BJ$2,WatchbillMONTHLY!$A$20:$U$20,OFFSET(WatchbillMONTHLY!$A$20:$U$20,1,2))),INDIRECT("_"&amp;_xlfn.XLOOKUP(BJ$2,WatchbillMONTHLY!$A$20:$U$20,OFFSET(WatchbillMONTHLY!$A$20:$U$20,1,2))))=$A113,_xlfn.XLOOKUP(BJ$2,WatchbillMONTHLY!$A$20:$U$20,OFFSET(WatchbillMONTHLY!$A$20:$U$20,1,2)),FALSE),TRUE,FALSE)),
IF(_xlfn.XLOOKUP(BJ$2,WatchbillMONTHLY!$A$37:$U$37,OFFSET(WatchbillMONTHLY!$A$37:$U$37,1,2))=IF(_xlfn.XLOOKUP($A113,INDIRECT("_"&amp;_xlfn.XLOOKUP(BJ$2,WatchbillMONTHLY!$A$37:$U$37,OFFSET(WatchbillMONTHLY!$A$37:$U$37,1,2))),INDIRECT("_"&amp;_xlfn.XLOOKUP(BJ$2,WatchbillMONTHLY!$A$37:$U$37,OFFSET(WatchbillMONTHLY!$A$37:$U$37,1,2))))=$A113,_xlfn.XLOOKUP(BJ$2,WatchbillMONTHLY!$A$37:$U$37,OFFSET(WatchbillMONTHLY!$A$37:$U$37,1,2)),FALSE),TRUE,FALSE)),
IF(_xlfn.XLOOKUP(BJ$2,WatchbillMONTHLY!$A$54:$U$54,OFFSET(WatchbillMONTHLY!$A$54:$U$54,1,2))=IF(_xlfn.XLOOKUP($A113,INDIRECT("_"&amp;_xlfn.XLOOKUP(BJ$2,WatchbillMONTHLY!$A$54:$U$54,OFFSET(WatchbillMONTHLY!$A$54:$U$54,1,2))),INDIRECT("_"&amp;_xlfn.XLOOKUP(BJ$2,WatchbillMONTHLY!$A$54:$U$54,OFFSET(WatchbillMONTHLY!$A$54:$U$54,1,2))))=$A113,_xlfn.XLOOKUP(BJ$2,WatchbillMONTHLY!$A$54:$U$54,OFFSET(WatchbillMONTHLY!$A$54:$U$54,1,2)),FALSE),TRUE,FALSE)),
IF(_xlfn.XLOOKUP(BJ$2,WatchbillMONTHLY!$A$71:$U$71,OFFSET(WatchbillMONTHLY!$A$71:$U$71,1,2))=IF(_xlfn.XLOOKUP($A113,INDIRECT("_"&amp;_xlfn.XLOOKUP(BJ$2,WatchbillMONTHLY!$A$71:$U$71,OFFSET(WatchbillMONTHLY!$A$71:$U$71,1,2))),INDIRECT("_"&amp;_xlfn.XLOOKUP(BJ$2,WatchbillMONTHLY!$A$71:$U$71,OFFSET(WatchbillMONTHLY!$A$71:$U$71,1,2))))=$A113,_xlfn.XLOOKUP(BJ$2,WatchbillMONTHLY!$A$71:$U$71,OFFSET(WatchbillMONTHLY!$A$71:$U$71,1,2)),FALSE),TRUE,FALSE)),
IF(_xlfn.XLOOKUP(BJ$2,WatchbillMONTHLY!$A$88:$U$88,OFFSET(WatchbillMONTHLY!$A$88:$U$88,1,2))=IF(_xlfn.XLOOKUP($A113,INDIRECT("_"&amp;_xlfn.XLOOKUP(BJ$2,WatchbillMONTHLY!$A$88:$U$88,OFFSET(WatchbillMONTHLY!$A$88:$U$88,1,2))),INDIRECT("_"&amp;_xlfn.XLOOKUP(BJ$2,WatchbillMONTHLY!$A$88:$U$88,OFFSET(WatchbillMONTHLY!$A$88:$U$88,1,2))))=$A113,_xlfn.XLOOKUP(BJ$2,WatchbillMONTHLY!$A$88:$U$88,OFFSET(WatchbillMONTHLY!$A$88:$U$88,1,2)),FALSE),TRUE,FALSE)),
FALSE),FALSE)</f>
        <v>0</v>
      </c>
      <c r="BK113" s="209" t="b" cm="1">
        <f t="array" aca="1" ref="BK113" ca="1">IF(AND($A113 &gt; 0, AD113 &gt; 0,BK$2&lt;MiscFormulas!$A$5+1),
_xlfn.IFNA(
_xlfn.IFNA(
_xlfn.IFNA(
_xlfn.IFNA(
_xlfn.IFNA(
_xlfn.IFNA(
IF(_xlfn.XLOOKUP(BK$2,WatchbillMONTHLY!$A$3:$U$3,OFFSET(WatchbillMONTHLY!$A$3:$U$3,1,2))=IF(_xlfn.XLOOKUP($A113,INDIRECT("_"&amp;_xlfn.XLOOKUP(BK$2,WatchbillMONTHLY!$A$3:$U$3,OFFSET(WatchbillMONTHLY!$A$3:$U$3,1,2))),INDIRECT("_"&amp;_xlfn.XLOOKUP(BK$2,WatchbillMONTHLY!$A$3:$U$3,OFFSET(WatchbillMONTHLY!$A$3:$U$3,1,2))))=$A113,_xlfn.XLOOKUP(BK$2,WatchbillMONTHLY!$A$3:$U$3,OFFSET(WatchbillMONTHLY!$A$3:$U$3,1,2)),FALSE),TRUE,FALSE),
IF(_xlfn.XLOOKUP(BK$2,WatchbillMONTHLY!$A$20:$U$20,OFFSET(WatchbillMONTHLY!$A$20:$U$20,1,2))=IF(_xlfn.XLOOKUP($A113,INDIRECT("_"&amp;_xlfn.XLOOKUP(BK$2,WatchbillMONTHLY!$A$20:$U$20,OFFSET(WatchbillMONTHLY!$A$20:$U$20,1,2))),INDIRECT("_"&amp;_xlfn.XLOOKUP(BK$2,WatchbillMONTHLY!$A$20:$U$20,OFFSET(WatchbillMONTHLY!$A$20:$U$20,1,2))))=$A113,_xlfn.XLOOKUP(BK$2,WatchbillMONTHLY!$A$20:$U$20,OFFSET(WatchbillMONTHLY!$A$20:$U$20,1,2)),FALSE),TRUE,FALSE)),
IF(_xlfn.XLOOKUP(BK$2,WatchbillMONTHLY!$A$37:$U$37,OFFSET(WatchbillMONTHLY!$A$37:$U$37,1,2))=IF(_xlfn.XLOOKUP($A113,INDIRECT("_"&amp;_xlfn.XLOOKUP(BK$2,WatchbillMONTHLY!$A$37:$U$37,OFFSET(WatchbillMONTHLY!$A$37:$U$37,1,2))),INDIRECT("_"&amp;_xlfn.XLOOKUP(BK$2,WatchbillMONTHLY!$A$37:$U$37,OFFSET(WatchbillMONTHLY!$A$37:$U$37,1,2))))=$A113,_xlfn.XLOOKUP(BK$2,WatchbillMONTHLY!$A$37:$U$37,OFFSET(WatchbillMONTHLY!$A$37:$U$37,1,2)),FALSE),TRUE,FALSE)),
IF(_xlfn.XLOOKUP(BK$2,WatchbillMONTHLY!$A$54:$U$54,OFFSET(WatchbillMONTHLY!$A$54:$U$54,1,2))=IF(_xlfn.XLOOKUP($A113,INDIRECT("_"&amp;_xlfn.XLOOKUP(BK$2,WatchbillMONTHLY!$A$54:$U$54,OFFSET(WatchbillMONTHLY!$A$54:$U$54,1,2))),INDIRECT("_"&amp;_xlfn.XLOOKUP(BK$2,WatchbillMONTHLY!$A$54:$U$54,OFFSET(WatchbillMONTHLY!$A$54:$U$54,1,2))))=$A113,_xlfn.XLOOKUP(BK$2,WatchbillMONTHLY!$A$54:$U$54,OFFSET(WatchbillMONTHLY!$A$54:$U$54,1,2)),FALSE),TRUE,FALSE)),
IF(_xlfn.XLOOKUP(BK$2,WatchbillMONTHLY!$A$71:$U$71,OFFSET(WatchbillMONTHLY!$A$71:$U$71,1,2))=IF(_xlfn.XLOOKUP($A113,INDIRECT("_"&amp;_xlfn.XLOOKUP(BK$2,WatchbillMONTHLY!$A$71:$U$71,OFFSET(WatchbillMONTHLY!$A$71:$U$71,1,2))),INDIRECT("_"&amp;_xlfn.XLOOKUP(BK$2,WatchbillMONTHLY!$A$71:$U$71,OFFSET(WatchbillMONTHLY!$A$71:$U$71,1,2))))=$A113,_xlfn.XLOOKUP(BK$2,WatchbillMONTHLY!$A$71:$U$71,OFFSET(WatchbillMONTHLY!$A$71:$U$71,1,2)),FALSE),TRUE,FALSE)),
IF(_xlfn.XLOOKUP(BK$2,WatchbillMONTHLY!$A$88:$U$88,OFFSET(WatchbillMONTHLY!$A$88:$U$88,1,2))=IF(_xlfn.XLOOKUP($A113,INDIRECT("_"&amp;_xlfn.XLOOKUP(BK$2,WatchbillMONTHLY!$A$88:$U$88,OFFSET(WatchbillMONTHLY!$A$88:$U$88,1,2))),INDIRECT("_"&amp;_xlfn.XLOOKUP(BK$2,WatchbillMONTHLY!$A$88:$U$88,OFFSET(WatchbillMONTHLY!$A$88:$U$88,1,2))))=$A113,_xlfn.XLOOKUP(BK$2,WatchbillMONTHLY!$A$88:$U$88,OFFSET(WatchbillMONTHLY!$A$88:$U$88,1,2)),FALSE),TRUE,FALSE)),
FALSE),FALSE)</f>
        <v>0</v>
      </c>
      <c r="BL113" s="209" t="b" cm="1">
        <f t="array" aca="1" ref="BL113" ca="1">IF(AND($A113 &gt; 0, AE113 &gt; 0,BL$2&lt;MiscFormulas!$A$5+1),
_xlfn.IFNA(
_xlfn.IFNA(
_xlfn.IFNA(
_xlfn.IFNA(
_xlfn.IFNA(
_xlfn.IFNA(
IF(_xlfn.XLOOKUP(BL$2,WatchbillMONTHLY!$A$3:$U$3,OFFSET(WatchbillMONTHLY!$A$3:$U$3,1,2))=IF(_xlfn.XLOOKUP($A113,INDIRECT("_"&amp;_xlfn.XLOOKUP(BL$2,WatchbillMONTHLY!$A$3:$U$3,OFFSET(WatchbillMONTHLY!$A$3:$U$3,1,2))),INDIRECT("_"&amp;_xlfn.XLOOKUP(BL$2,WatchbillMONTHLY!$A$3:$U$3,OFFSET(WatchbillMONTHLY!$A$3:$U$3,1,2))))=$A113,_xlfn.XLOOKUP(BL$2,WatchbillMONTHLY!$A$3:$U$3,OFFSET(WatchbillMONTHLY!$A$3:$U$3,1,2)),FALSE),TRUE,FALSE),
IF(_xlfn.XLOOKUP(BL$2,WatchbillMONTHLY!$A$20:$U$20,OFFSET(WatchbillMONTHLY!$A$20:$U$20,1,2))=IF(_xlfn.XLOOKUP($A113,INDIRECT("_"&amp;_xlfn.XLOOKUP(BL$2,WatchbillMONTHLY!$A$20:$U$20,OFFSET(WatchbillMONTHLY!$A$20:$U$20,1,2))),INDIRECT("_"&amp;_xlfn.XLOOKUP(BL$2,WatchbillMONTHLY!$A$20:$U$20,OFFSET(WatchbillMONTHLY!$A$20:$U$20,1,2))))=$A113,_xlfn.XLOOKUP(BL$2,WatchbillMONTHLY!$A$20:$U$20,OFFSET(WatchbillMONTHLY!$A$20:$U$20,1,2)),FALSE),TRUE,FALSE)),
IF(_xlfn.XLOOKUP(BL$2,WatchbillMONTHLY!$A$37:$U$37,OFFSET(WatchbillMONTHLY!$A$37:$U$37,1,2))=IF(_xlfn.XLOOKUP($A113,INDIRECT("_"&amp;_xlfn.XLOOKUP(BL$2,WatchbillMONTHLY!$A$37:$U$37,OFFSET(WatchbillMONTHLY!$A$37:$U$37,1,2))),INDIRECT("_"&amp;_xlfn.XLOOKUP(BL$2,WatchbillMONTHLY!$A$37:$U$37,OFFSET(WatchbillMONTHLY!$A$37:$U$37,1,2))))=$A113,_xlfn.XLOOKUP(BL$2,WatchbillMONTHLY!$A$37:$U$37,OFFSET(WatchbillMONTHLY!$A$37:$U$37,1,2)),FALSE),TRUE,FALSE)),
IF(_xlfn.XLOOKUP(BL$2,WatchbillMONTHLY!$A$54:$U$54,OFFSET(WatchbillMONTHLY!$A$54:$U$54,1,2))=IF(_xlfn.XLOOKUP($A113,INDIRECT("_"&amp;_xlfn.XLOOKUP(BL$2,WatchbillMONTHLY!$A$54:$U$54,OFFSET(WatchbillMONTHLY!$A$54:$U$54,1,2))),INDIRECT("_"&amp;_xlfn.XLOOKUP(BL$2,WatchbillMONTHLY!$A$54:$U$54,OFFSET(WatchbillMONTHLY!$A$54:$U$54,1,2))))=$A113,_xlfn.XLOOKUP(BL$2,WatchbillMONTHLY!$A$54:$U$54,OFFSET(WatchbillMONTHLY!$A$54:$U$54,1,2)),FALSE),TRUE,FALSE)),
IF(_xlfn.XLOOKUP(BL$2,WatchbillMONTHLY!$A$71:$U$71,OFFSET(WatchbillMONTHLY!$A$71:$U$71,1,2))=IF(_xlfn.XLOOKUP($A113,INDIRECT("_"&amp;_xlfn.XLOOKUP(BL$2,WatchbillMONTHLY!$A$71:$U$71,OFFSET(WatchbillMONTHLY!$A$71:$U$71,1,2))),INDIRECT("_"&amp;_xlfn.XLOOKUP(BL$2,WatchbillMONTHLY!$A$71:$U$71,OFFSET(WatchbillMONTHLY!$A$71:$U$71,1,2))))=$A113,_xlfn.XLOOKUP(BL$2,WatchbillMONTHLY!$A$71:$U$71,OFFSET(WatchbillMONTHLY!$A$71:$U$71,1,2)),FALSE),TRUE,FALSE)),
IF(_xlfn.XLOOKUP(BL$2,WatchbillMONTHLY!$A$88:$U$88,OFFSET(WatchbillMONTHLY!$A$88:$U$88,1,2))=IF(_xlfn.XLOOKUP($A113,INDIRECT("_"&amp;_xlfn.XLOOKUP(BL$2,WatchbillMONTHLY!$A$88:$U$88,OFFSET(WatchbillMONTHLY!$A$88:$U$88,1,2))),INDIRECT("_"&amp;_xlfn.XLOOKUP(BL$2,WatchbillMONTHLY!$A$88:$U$88,OFFSET(WatchbillMONTHLY!$A$88:$U$88,1,2))))=$A113,_xlfn.XLOOKUP(BL$2,WatchbillMONTHLY!$A$88:$U$88,OFFSET(WatchbillMONTHLY!$A$88:$U$88,1,2)),FALSE),TRUE,FALSE)),
FALSE),FALSE)</f>
        <v>0</v>
      </c>
      <c r="BM113" s="209" t="b" cm="1">
        <f t="array" aca="1" ref="BM113" ca="1">IF(AND($A113 &gt; 0, AF113 &gt; 0,BM$2&lt;MiscFormulas!$A$5+1),
_xlfn.IFNA(
_xlfn.IFNA(
_xlfn.IFNA(
_xlfn.IFNA(
_xlfn.IFNA(
_xlfn.IFNA(
IF(_xlfn.XLOOKUP(BM$2,WatchbillMONTHLY!$A$3:$U$3,OFFSET(WatchbillMONTHLY!$A$3:$U$3,1,2))=IF(_xlfn.XLOOKUP($A113,INDIRECT("_"&amp;_xlfn.XLOOKUP(BM$2,WatchbillMONTHLY!$A$3:$U$3,OFFSET(WatchbillMONTHLY!$A$3:$U$3,1,2))),INDIRECT("_"&amp;_xlfn.XLOOKUP(BM$2,WatchbillMONTHLY!$A$3:$U$3,OFFSET(WatchbillMONTHLY!$A$3:$U$3,1,2))))=$A113,_xlfn.XLOOKUP(BM$2,WatchbillMONTHLY!$A$3:$U$3,OFFSET(WatchbillMONTHLY!$A$3:$U$3,1,2)),FALSE),TRUE,FALSE),
IF(_xlfn.XLOOKUP(BM$2,WatchbillMONTHLY!$A$20:$U$20,OFFSET(WatchbillMONTHLY!$A$20:$U$20,1,2))=IF(_xlfn.XLOOKUP($A113,INDIRECT("_"&amp;_xlfn.XLOOKUP(BM$2,WatchbillMONTHLY!$A$20:$U$20,OFFSET(WatchbillMONTHLY!$A$20:$U$20,1,2))),INDIRECT("_"&amp;_xlfn.XLOOKUP(BM$2,WatchbillMONTHLY!$A$20:$U$20,OFFSET(WatchbillMONTHLY!$A$20:$U$20,1,2))))=$A113,_xlfn.XLOOKUP(BM$2,WatchbillMONTHLY!$A$20:$U$20,OFFSET(WatchbillMONTHLY!$A$20:$U$20,1,2)),FALSE),TRUE,FALSE)),
IF(_xlfn.XLOOKUP(BM$2,WatchbillMONTHLY!$A$37:$U$37,OFFSET(WatchbillMONTHLY!$A$37:$U$37,1,2))=IF(_xlfn.XLOOKUP($A113,INDIRECT("_"&amp;_xlfn.XLOOKUP(BM$2,WatchbillMONTHLY!$A$37:$U$37,OFFSET(WatchbillMONTHLY!$A$37:$U$37,1,2))),INDIRECT("_"&amp;_xlfn.XLOOKUP(BM$2,WatchbillMONTHLY!$A$37:$U$37,OFFSET(WatchbillMONTHLY!$A$37:$U$37,1,2))))=$A113,_xlfn.XLOOKUP(BM$2,WatchbillMONTHLY!$A$37:$U$37,OFFSET(WatchbillMONTHLY!$A$37:$U$37,1,2)),FALSE),TRUE,FALSE)),
IF(_xlfn.XLOOKUP(BM$2,WatchbillMONTHLY!$A$54:$U$54,OFFSET(WatchbillMONTHLY!$A$54:$U$54,1,2))=IF(_xlfn.XLOOKUP($A113,INDIRECT("_"&amp;_xlfn.XLOOKUP(BM$2,WatchbillMONTHLY!$A$54:$U$54,OFFSET(WatchbillMONTHLY!$A$54:$U$54,1,2))),INDIRECT("_"&amp;_xlfn.XLOOKUP(BM$2,WatchbillMONTHLY!$A$54:$U$54,OFFSET(WatchbillMONTHLY!$A$54:$U$54,1,2))))=$A113,_xlfn.XLOOKUP(BM$2,WatchbillMONTHLY!$A$54:$U$54,OFFSET(WatchbillMONTHLY!$A$54:$U$54,1,2)),FALSE),TRUE,FALSE)),
IF(_xlfn.XLOOKUP(BM$2,WatchbillMONTHLY!$A$71:$U$71,OFFSET(WatchbillMONTHLY!$A$71:$U$71,1,2))=IF(_xlfn.XLOOKUP($A113,INDIRECT("_"&amp;_xlfn.XLOOKUP(BM$2,WatchbillMONTHLY!$A$71:$U$71,OFFSET(WatchbillMONTHLY!$A$71:$U$71,1,2))),INDIRECT("_"&amp;_xlfn.XLOOKUP(BM$2,WatchbillMONTHLY!$A$71:$U$71,OFFSET(WatchbillMONTHLY!$A$71:$U$71,1,2))))=$A113,_xlfn.XLOOKUP(BM$2,WatchbillMONTHLY!$A$71:$U$71,OFFSET(WatchbillMONTHLY!$A$71:$U$71,1,2)),FALSE),TRUE,FALSE)),
IF(_xlfn.XLOOKUP(BM$2,WatchbillMONTHLY!$A$88:$U$88,OFFSET(WatchbillMONTHLY!$A$88:$U$88,1,2))=IF(_xlfn.XLOOKUP($A113,INDIRECT("_"&amp;_xlfn.XLOOKUP(BM$2,WatchbillMONTHLY!$A$88:$U$88,OFFSET(WatchbillMONTHLY!$A$88:$U$88,1,2))),INDIRECT("_"&amp;_xlfn.XLOOKUP(BM$2,WatchbillMONTHLY!$A$88:$U$88,OFFSET(WatchbillMONTHLY!$A$88:$U$88,1,2))))=$A113,_xlfn.XLOOKUP(BM$2,WatchbillMONTHLY!$A$88:$U$88,OFFSET(WatchbillMONTHLY!$A$88:$U$88,1,2)),FALSE),TRUE,FALSE)),
FALSE),FALSE)</f>
        <v>0</v>
      </c>
      <c r="BN113" s="209" t="b" cm="1">
        <f t="array" aca="1" ref="BN113" ca="1">IF(AND($A113 &gt; 0, AG113 &gt; 0,BN$2&lt;MiscFormulas!$A$5+1),
_xlfn.IFNA(
_xlfn.IFNA(
_xlfn.IFNA(
_xlfn.IFNA(
_xlfn.IFNA(
_xlfn.IFNA(
IF(_xlfn.XLOOKUP(BN$2,WatchbillMONTHLY!$A$3:$U$3,OFFSET(WatchbillMONTHLY!$A$3:$U$3,1,2))=IF(_xlfn.XLOOKUP($A113,INDIRECT("_"&amp;_xlfn.XLOOKUP(BN$2,WatchbillMONTHLY!$A$3:$U$3,OFFSET(WatchbillMONTHLY!$A$3:$U$3,1,2))),INDIRECT("_"&amp;_xlfn.XLOOKUP(BN$2,WatchbillMONTHLY!$A$3:$U$3,OFFSET(WatchbillMONTHLY!$A$3:$U$3,1,2))))=$A113,_xlfn.XLOOKUP(BN$2,WatchbillMONTHLY!$A$3:$U$3,OFFSET(WatchbillMONTHLY!$A$3:$U$3,1,2)),FALSE),TRUE,FALSE),
IF(_xlfn.XLOOKUP(BN$2,WatchbillMONTHLY!$A$20:$U$20,OFFSET(WatchbillMONTHLY!$A$20:$U$20,1,2))=IF(_xlfn.XLOOKUP($A113,INDIRECT("_"&amp;_xlfn.XLOOKUP(BN$2,WatchbillMONTHLY!$A$20:$U$20,OFFSET(WatchbillMONTHLY!$A$20:$U$20,1,2))),INDIRECT("_"&amp;_xlfn.XLOOKUP(BN$2,WatchbillMONTHLY!$A$20:$U$20,OFFSET(WatchbillMONTHLY!$A$20:$U$20,1,2))))=$A113,_xlfn.XLOOKUP(BN$2,WatchbillMONTHLY!$A$20:$U$20,OFFSET(WatchbillMONTHLY!$A$20:$U$20,1,2)),FALSE),TRUE,FALSE)),
IF(_xlfn.XLOOKUP(BN$2,WatchbillMONTHLY!$A$37:$U$37,OFFSET(WatchbillMONTHLY!$A$37:$U$37,1,2))=IF(_xlfn.XLOOKUP($A113,INDIRECT("_"&amp;_xlfn.XLOOKUP(BN$2,WatchbillMONTHLY!$A$37:$U$37,OFFSET(WatchbillMONTHLY!$A$37:$U$37,1,2))),INDIRECT("_"&amp;_xlfn.XLOOKUP(BN$2,WatchbillMONTHLY!$A$37:$U$37,OFFSET(WatchbillMONTHLY!$A$37:$U$37,1,2))))=$A113,_xlfn.XLOOKUP(BN$2,WatchbillMONTHLY!$A$37:$U$37,OFFSET(WatchbillMONTHLY!$A$37:$U$37,1,2)),FALSE),TRUE,FALSE)),
IF(_xlfn.XLOOKUP(BN$2,WatchbillMONTHLY!$A$54:$U$54,OFFSET(WatchbillMONTHLY!$A$54:$U$54,1,2))=IF(_xlfn.XLOOKUP($A113,INDIRECT("_"&amp;_xlfn.XLOOKUP(BN$2,WatchbillMONTHLY!$A$54:$U$54,OFFSET(WatchbillMONTHLY!$A$54:$U$54,1,2))),INDIRECT("_"&amp;_xlfn.XLOOKUP(BN$2,WatchbillMONTHLY!$A$54:$U$54,OFFSET(WatchbillMONTHLY!$A$54:$U$54,1,2))))=$A113,_xlfn.XLOOKUP(BN$2,WatchbillMONTHLY!$A$54:$U$54,OFFSET(WatchbillMONTHLY!$A$54:$U$54,1,2)),FALSE),TRUE,FALSE)),
IF(_xlfn.XLOOKUP(BN$2,WatchbillMONTHLY!$A$71:$U$71,OFFSET(WatchbillMONTHLY!$A$71:$U$71,1,2))=IF(_xlfn.XLOOKUP($A113,INDIRECT("_"&amp;_xlfn.XLOOKUP(BN$2,WatchbillMONTHLY!$A$71:$U$71,OFFSET(WatchbillMONTHLY!$A$71:$U$71,1,2))),INDIRECT("_"&amp;_xlfn.XLOOKUP(BN$2,WatchbillMONTHLY!$A$71:$U$71,OFFSET(WatchbillMONTHLY!$A$71:$U$71,1,2))))=$A113,_xlfn.XLOOKUP(BN$2,WatchbillMONTHLY!$A$71:$U$71,OFFSET(WatchbillMONTHLY!$A$71:$U$71,1,2)),FALSE),TRUE,FALSE)),
IF(_xlfn.XLOOKUP(BN$2,WatchbillMONTHLY!$A$88:$U$88,OFFSET(WatchbillMONTHLY!$A$88:$U$88,1,2))=IF(_xlfn.XLOOKUP($A113,INDIRECT("_"&amp;_xlfn.XLOOKUP(BN$2,WatchbillMONTHLY!$A$88:$U$88,OFFSET(WatchbillMONTHLY!$A$88:$U$88,1,2))),INDIRECT("_"&amp;_xlfn.XLOOKUP(BN$2,WatchbillMONTHLY!$A$88:$U$88,OFFSET(WatchbillMONTHLY!$A$88:$U$88,1,2))))=$A113,_xlfn.XLOOKUP(BN$2,WatchbillMONTHLY!$A$88:$U$88,OFFSET(WatchbillMONTHLY!$A$88:$U$88,1,2)),FALSE),TRUE,FALSE)),
FALSE),FALSE)</f>
        <v>0</v>
      </c>
      <c r="BO113" s="209"/>
      <c r="BP113" s="210"/>
    </row>
    <row r="114" spans="1:68" x14ac:dyDescent="0.35">
      <c r="A114" t="str">
        <v>EX3 Stephen, S.</v>
      </c>
      <c r="B114" s="215" t="str">
        <v>EX3 Stephen, Strange</v>
      </c>
      <c r="C114" s="191"/>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235"/>
      <c r="AB114" s="235"/>
      <c r="AC114" s="235"/>
      <c r="AD114" s="235"/>
      <c r="AE114" s="235"/>
      <c r="AF114" s="235"/>
      <c r="AG114" s="235"/>
      <c r="AH114" s="192"/>
      <c r="AI114" s="209"/>
      <c r="AJ114" s="209" t="str" cm="1">
        <f t="array" aca="1" ref="AJ114" ca="1">IF(OR(AK114:BN114=TRUE),$A114&amp;" :  ","")&amp;_xlfn.TEXTJOIN(" | ",TRUE,IF(AK114:BN114=TRUE,$AK$2:$BN$2,""))</f>
        <v/>
      </c>
      <c r="AK114" s="209" t="b" cm="1">
        <f t="array" aca="1" ref="AK114" ca="1">IF(AND($A114 &gt; 0, D114 &gt; 0,AK$2&lt;MiscFormulas!$A$5+1),
_xlfn.IFNA(
_xlfn.IFNA(
_xlfn.IFNA(
_xlfn.IFNA(
_xlfn.IFNA(
_xlfn.IFNA(
IF(_xlfn.XLOOKUP(AK$2,WatchbillMONTHLY!$A$3:$U$3,OFFSET(WatchbillMONTHLY!$A$3:$U$3,1,2))=IF(_xlfn.XLOOKUP($A114,INDIRECT("_"&amp;_xlfn.XLOOKUP(AK$2,WatchbillMONTHLY!$A$3:$U$3,OFFSET(WatchbillMONTHLY!$A$3:$U$3,1,2))),INDIRECT("_"&amp;_xlfn.XLOOKUP(AK$2,WatchbillMONTHLY!$A$3:$U$3,OFFSET(WatchbillMONTHLY!$A$3:$U$3,1,2))))=$A114,_xlfn.XLOOKUP(AK$2,WatchbillMONTHLY!$A$3:$U$3,OFFSET(WatchbillMONTHLY!$A$3:$U$3,1,2)),FALSE),TRUE,FALSE),
IF(_xlfn.XLOOKUP(AK$2,WatchbillMONTHLY!$A$20:$U$20,OFFSET(WatchbillMONTHLY!$A$20:$U$20,1,2))=IF(_xlfn.XLOOKUP($A114,INDIRECT("_"&amp;_xlfn.XLOOKUP(AK$2,WatchbillMONTHLY!$A$20:$U$20,OFFSET(WatchbillMONTHLY!$A$20:$U$20,1,2))),INDIRECT("_"&amp;_xlfn.XLOOKUP(AK$2,WatchbillMONTHLY!$A$20:$U$20,OFFSET(WatchbillMONTHLY!$A$20:$U$20,1,2))))=$A114,_xlfn.XLOOKUP(AK$2,WatchbillMONTHLY!$A$20:$U$20,OFFSET(WatchbillMONTHLY!$A$20:$U$20,1,2)),FALSE),TRUE,FALSE)),
IF(_xlfn.XLOOKUP(AK$2,WatchbillMONTHLY!$A$37:$U$37,OFFSET(WatchbillMONTHLY!$A$37:$U$37,1,2))=IF(_xlfn.XLOOKUP($A114,INDIRECT("_"&amp;_xlfn.XLOOKUP(AK$2,WatchbillMONTHLY!$A$37:$U$37,OFFSET(WatchbillMONTHLY!$A$37:$U$37,1,2))),INDIRECT("_"&amp;_xlfn.XLOOKUP(AK$2,WatchbillMONTHLY!$A$37:$U$37,OFFSET(WatchbillMONTHLY!$A$37:$U$37,1,2))))=$A114,_xlfn.XLOOKUP(AK$2,WatchbillMONTHLY!$A$37:$U$37,OFFSET(WatchbillMONTHLY!$A$37:$U$37,1,2)),FALSE),TRUE,FALSE)),
IF(_xlfn.XLOOKUP(AK$2,WatchbillMONTHLY!$A$54:$U$54,OFFSET(WatchbillMONTHLY!$A$54:$U$54,1,2))=IF(_xlfn.XLOOKUP($A114,INDIRECT("_"&amp;_xlfn.XLOOKUP(AK$2,WatchbillMONTHLY!$A$54:$U$54,OFFSET(WatchbillMONTHLY!$A$54:$U$54,1,2))),INDIRECT("_"&amp;_xlfn.XLOOKUP(AK$2,WatchbillMONTHLY!$A$54:$U$54,OFFSET(WatchbillMONTHLY!$A$54:$U$54,1,2))))=$A114,_xlfn.XLOOKUP(AK$2,WatchbillMONTHLY!$A$54:$U$54,OFFSET(WatchbillMONTHLY!$A$54:$U$54,1,2)),FALSE),TRUE,FALSE)),
IF(_xlfn.XLOOKUP(AK$2,WatchbillMONTHLY!$A$71:$U$71,OFFSET(WatchbillMONTHLY!$A$71:$U$71,1,2))=IF(_xlfn.XLOOKUP($A114,INDIRECT("_"&amp;_xlfn.XLOOKUP(AK$2,WatchbillMONTHLY!$A$71:$U$71,OFFSET(WatchbillMONTHLY!$A$71:$U$71,1,2))),INDIRECT("_"&amp;_xlfn.XLOOKUP(AK$2,WatchbillMONTHLY!$A$71:$U$71,OFFSET(WatchbillMONTHLY!$A$71:$U$71,1,2))))=$A114,_xlfn.XLOOKUP(AK$2,WatchbillMONTHLY!$A$71:$U$71,OFFSET(WatchbillMONTHLY!$A$71:$U$71,1,2)),FALSE),TRUE,FALSE)),
IF(_xlfn.XLOOKUP(AK$2,WatchbillMONTHLY!$A$88:$U$88,OFFSET(WatchbillMONTHLY!$A$88:$U$88,1,2))=IF(_xlfn.XLOOKUP($A114,INDIRECT("_"&amp;_xlfn.XLOOKUP(AK$2,WatchbillMONTHLY!$A$88:$U$88,OFFSET(WatchbillMONTHLY!$A$88:$U$88,1,2))),INDIRECT("_"&amp;_xlfn.XLOOKUP(AK$2,WatchbillMONTHLY!$A$88:$U$88,OFFSET(WatchbillMONTHLY!$A$88:$U$88,1,2))))=$A114,_xlfn.XLOOKUP(AK$2,WatchbillMONTHLY!$A$88:$U$88,OFFSET(WatchbillMONTHLY!$A$88:$U$88,1,2)),FALSE),TRUE,FALSE)),
FALSE),FALSE)</f>
        <v>0</v>
      </c>
      <c r="AL114" s="209" t="b" cm="1">
        <f t="array" aca="1" ref="AL114" ca="1">IF(AND($A114 &gt; 0, E114 &gt; 0,AL$2&lt;MiscFormulas!$A$5+1),
_xlfn.IFNA(
_xlfn.IFNA(
_xlfn.IFNA(
_xlfn.IFNA(
_xlfn.IFNA(
_xlfn.IFNA(
IF(_xlfn.XLOOKUP(AL$2,WatchbillMONTHLY!$A$3:$U$3,OFFSET(WatchbillMONTHLY!$A$3:$U$3,1,2))=IF(_xlfn.XLOOKUP($A114,INDIRECT("_"&amp;_xlfn.XLOOKUP(AL$2,WatchbillMONTHLY!$A$3:$U$3,OFFSET(WatchbillMONTHLY!$A$3:$U$3,1,2))),INDIRECT("_"&amp;_xlfn.XLOOKUP(AL$2,WatchbillMONTHLY!$A$3:$U$3,OFFSET(WatchbillMONTHLY!$A$3:$U$3,1,2))))=$A114,_xlfn.XLOOKUP(AL$2,WatchbillMONTHLY!$A$3:$U$3,OFFSET(WatchbillMONTHLY!$A$3:$U$3,1,2)),FALSE),TRUE,FALSE),
IF(_xlfn.XLOOKUP(AL$2,WatchbillMONTHLY!$A$20:$U$20,OFFSET(WatchbillMONTHLY!$A$20:$U$20,1,2))=IF(_xlfn.XLOOKUP($A114,INDIRECT("_"&amp;_xlfn.XLOOKUP(AL$2,WatchbillMONTHLY!$A$20:$U$20,OFFSET(WatchbillMONTHLY!$A$20:$U$20,1,2))),INDIRECT("_"&amp;_xlfn.XLOOKUP(AL$2,WatchbillMONTHLY!$A$20:$U$20,OFFSET(WatchbillMONTHLY!$A$20:$U$20,1,2))))=$A114,_xlfn.XLOOKUP(AL$2,WatchbillMONTHLY!$A$20:$U$20,OFFSET(WatchbillMONTHLY!$A$20:$U$20,1,2)),FALSE),TRUE,FALSE)),
IF(_xlfn.XLOOKUP(AL$2,WatchbillMONTHLY!$A$37:$U$37,OFFSET(WatchbillMONTHLY!$A$37:$U$37,1,2))=IF(_xlfn.XLOOKUP($A114,INDIRECT("_"&amp;_xlfn.XLOOKUP(AL$2,WatchbillMONTHLY!$A$37:$U$37,OFFSET(WatchbillMONTHLY!$A$37:$U$37,1,2))),INDIRECT("_"&amp;_xlfn.XLOOKUP(AL$2,WatchbillMONTHLY!$A$37:$U$37,OFFSET(WatchbillMONTHLY!$A$37:$U$37,1,2))))=$A114,_xlfn.XLOOKUP(AL$2,WatchbillMONTHLY!$A$37:$U$37,OFFSET(WatchbillMONTHLY!$A$37:$U$37,1,2)),FALSE),TRUE,FALSE)),
IF(_xlfn.XLOOKUP(AL$2,WatchbillMONTHLY!$A$54:$U$54,OFFSET(WatchbillMONTHLY!$A$54:$U$54,1,2))=IF(_xlfn.XLOOKUP($A114,INDIRECT("_"&amp;_xlfn.XLOOKUP(AL$2,WatchbillMONTHLY!$A$54:$U$54,OFFSET(WatchbillMONTHLY!$A$54:$U$54,1,2))),INDIRECT("_"&amp;_xlfn.XLOOKUP(AL$2,WatchbillMONTHLY!$A$54:$U$54,OFFSET(WatchbillMONTHLY!$A$54:$U$54,1,2))))=$A114,_xlfn.XLOOKUP(AL$2,WatchbillMONTHLY!$A$54:$U$54,OFFSET(WatchbillMONTHLY!$A$54:$U$54,1,2)),FALSE),TRUE,FALSE)),
IF(_xlfn.XLOOKUP(AL$2,WatchbillMONTHLY!$A$71:$U$71,OFFSET(WatchbillMONTHLY!$A$71:$U$71,1,2))=IF(_xlfn.XLOOKUP($A114,INDIRECT("_"&amp;_xlfn.XLOOKUP(AL$2,WatchbillMONTHLY!$A$71:$U$71,OFFSET(WatchbillMONTHLY!$A$71:$U$71,1,2))),INDIRECT("_"&amp;_xlfn.XLOOKUP(AL$2,WatchbillMONTHLY!$A$71:$U$71,OFFSET(WatchbillMONTHLY!$A$71:$U$71,1,2))))=$A114,_xlfn.XLOOKUP(AL$2,WatchbillMONTHLY!$A$71:$U$71,OFFSET(WatchbillMONTHLY!$A$71:$U$71,1,2)),FALSE),TRUE,FALSE)),
IF(_xlfn.XLOOKUP(AL$2,WatchbillMONTHLY!$A$88:$U$88,OFFSET(WatchbillMONTHLY!$A$88:$U$88,1,2))=IF(_xlfn.XLOOKUP($A114,INDIRECT("_"&amp;_xlfn.XLOOKUP(AL$2,WatchbillMONTHLY!$A$88:$U$88,OFFSET(WatchbillMONTHLY!$A$88:$U$88,1,2))),INDIRECT("_"&amp;_xlfn.XLOOKUP(AL$2,WatchbillMONTHLY!$A$88:$U$88,OFFSET(WatchbillMONTHLY!$A$88:$U$88,1,2))))=$A114,_xlfn.XLOOKUP(AL$2,WatchbillMONTHLY!$A$88:$U$88,OFFSET(WatchbillMONTHLY!$A$88:$U$88,1,2)),FALSE),TRUE,FALSE)),
FALSE),FALSE)</f>
        <v>0</v>
      </c>
      <c r="AM114" s="209" t="b" cm="1">
        <f t="array" aca="1" ref="AM114" ca="1">IF(AND($A114 &gt; 0, F114 &gt; 0,AM$2&lt;MiscFormulas!$A$5+1),
_xlfn.IFNA(
_xlfn.IFNA(
_xlfn.IFNA(
_xlfn.IFNA(
_xlfn.IFNA(
_xlfn.IFNA(
IF(_xlfn.XLOOKUP(AM$2,WatchbillMONTHLY!$A$3:$U$3,OFFSET(WatchbillMONTHLY!$A$3:$U$3,1,2))=IF(_xlfn.XLOOKUP($A114,INDIRECT("_"&amp;_xlfn.XLOOKUP(AM$2,WatchbillMONTHLY!$A$3:$U$3,OFFSET(WatchbillMONTHLY!$A$3:$U$3,1,2))),INDIRECT("_"&amp;_xlfn.XLOOKUP(AM$2,WatchbillMONTHLY!$A$3:$U$3,OFFSET(WatchbillMONTHLY!$A$3:$U$3,1,2))))=$A114,_xlfn.XLOOKUP(AM$2,WatchbillMONTHLY!$A$3:$U$3,OFFSET(WatchbillMONTHLY!$A$3:$U$3,1,2)),FALSE),TRUE,FALSE),
IF(_xlfn.XLOOKUP(AM$2,WatchbillMONTHLY!$A$20:$U$20,OFFSET(WatchbillMONTHLY!$A$20:$U$20,1,2))=IF(_xlfn.XLOOKUP($A114,INDIRECT("_"&amp;_xlfn.XLOOKUP(AM$2,WatchbillMONTHLY!$A$20:$U$20,OFFSET(WatchbillMONTHLY!$A$20:$U$20,1,2))),INDIRECT("_"&amp;_xlfn.XLOOKUP(AM$2,WatchbillMONTHLY!$A$20:$U$20,OFFSET(WatchbillMONTHLY!$A$20:$U$20,1,2))))=$A114,_xlfn.XLOOKUP(AM$2,WatchbillMONTHLY!$A$20:$U$20,OFFSET(WatchbillMONTHLY!$A$20:$U$20,1,2)),FALSE),TRUE,FALSE)),
IF(_xlfn.XLOOKUP(AM$2,WatchbillMONTHLY!$A$37:$U$37,OFFSET(WatchbillMONTHLY!$A$37:$U$37,1,2))=IF(_xlfn.XLOOKUP($A114,INDIRECT("_"&amp;_xlfn.XLOOKUP(AM$2,WatchbillMONTHLY!$A$37:$U$37,OFFSET(WatchbillMONTHLY!$A$37:$U$37,1,2))),INDIRECT("_"&amp;_xlfn.XLOOKUP(AM$2,WatchbillMONTHLY!$A$37:$U$37,OFFSET(WatchbillMONTHLY!$A$37:$U$37,1,2))))=$A114,_xlfn.XLOOKUP(AM$2,WatchbillMONTHLY!$A$37:$U$37,OFFSET(WatchbillMONTHLY!$A$37:$U$37,1,2)),FALSE),TRUE,FALSE)),
IF(_xlfn.XLOOKUP(AM$2,WatchbillMONTHLY!$A$54:$U$54,OFFSET(WatchbillMONTHLY!$A$54:$U$54,1,2))=IF(_xlfn.XLOOKUP($A114,INDIRECT("_"&amp;_xlfn.XLOOKUP(AM$2,WatchbillMONTHLY!$A$54:$U$54,OFFSET(WatchbillMONTHLY!$A$54:$U$54,1,2))),INDIRECT("_"&amp;_xlfn.XLOOKUP(AM$2,WatchbillMONTHLY!$A$54:$U$54,OFFSET(WatchbillMONTHLY!$A$54:$U$54,1,2))))=$A114,_xlfn.XLOOKUP(AM$2,WatchbillMONTHLY!$A$54:$U$54,OFFSET(WatchbillMONTHLY!$A$54:$U$54,1,2)),FALSE),TRUE,FALSE)),
IF(_xlfn.XLOOKUP(AM$2,WatchbillMONTHLY!$A$71:$U$71,OFFSET(WatchbillMONTHLY!$A$71:$U$71,1,2))=IF(_xlfn.XLOOKUP($A114,INDIRECT("_"&amp;_xlfn.XLOOKUP(AM$2,WatchbillMONTHLY!$A$71:$U$71,OFFSET(WatchbillMONTHLY!$A$71:$U$71,1,2))),INDIRECT("_"&amp;_xlfn.XLOOKUP(AM$2,WatchbillMONTHLY!$A$71:$U$71,OFFSET(WatchbillMONTHLY!$A$71:$U$71,1,2))))=$A114,_xlfn.XLOOKUP(AM$2,WatchbillMONTHLY!$A$71:$U$71,OFFSET(WatchbillMONTHLY!$A$71:$U$71,1,2)),FALSE),TRUE,FALSE)),
IF(_xlfn.XLOOKUP(AM$2,WatchbillMONTHLY!$A$88:$U$88,OFFSET(WatchbillMONTHLY!$A$88:$U$88,1,2))=IF(_xlfn.XLOOKUP($A114,INDIRECT("_"&amp;_xlfn.XLOOKUP(AM$2,WatchbillMONTHLY!$A$88:$U$88,OFFSET(WatchbillMONTHLY!$A$88:$U$88,1,2))),INDIRECT("_"&amp;_xlfn.XLOOKUP(AM$2,WatchbillMONTHLY!$A$88:$U$88,OFFSET(WatchbillMONTHLY!$A$88:$U$88,1,2))))=$A114,_xlfn.XLOOKUP(AM$2,WatchbillMONTHLY!$A$88:$U$88,OFFSET(WatchbillMONTHLY!$A$88:$U$88,1,2)),FALSE),TRUE,FALSE)),
FALSE),FALSE)</f>
        <v>0</v>
      </c>
      <c r="AN114" s="209" t="b" cm="1">
        <f t="array" aca="1" ref="AN114" ca="1">IF(AND($A114 &gt; 0, G114 &gt; 0,AN$2&lt;MiscFormulas!$A$5+1),
_xlfn.IFNA(
_xlfn.IFNA(
_xlfn.IFNA(
_xlfn.IFNA(
_xlfn.IFNA(
_xlfn.IFNA(
IF(_xlfn.XLOOKUP(AN$2,WatchbillMONTHLY!$A$3:$U$3,OFFSET(WatchbillMONTHLY!$A$3:$U$3,1,2))=IF(_xlfn.XLOOKUP($A114,INDIRECT("_"&amp;_xlfn.XLOOKUP(AN$2,WatchbillMONTHLY!$A$3:$U$3,OFFSET(WatchbillMONTHLY!$A$3:$U$3,1,2))),INDIRECT("_"&amp;_xlfn.XLOOKUP(AN$2,WatchbillMONTHLY!$A$3:$U$3,OFFSET(WatchbillMONTHLY!$A$3:$U$3,1,2))))=$A114,_xlfn.XLOOKUP(AN$2,WatchbillMONTHLY!$A$3:$U$3,OFFSET(WatchbillMONTHLY!$A$3:$U$3,1,2)),FALSE),TRUE,FALSE),
IF(_xlfn.XLOOKUP(AN$2,WatchbillMONTHLY!$A$20:$U$20,OFFSET(WatchbillMONTHLY!$A$20:$U$20,1,2))=IF(_xlfn.XLOOKUP($A114,INDIRECT("_"&amp;_xlfn.XLOOKUP(AN$2,WatchbillMONTHLY!$A$20:$U$20,OFFSET(WatchbillMONTHLY!$A$20:$U$20,1,2))),INDIRECT("_"&amp;_xlfn.XLOOKUP(AN$2,WatchbillMONTHLY!$A$20:$U$20,OFFSET(WatchbillMONTHLY!$A$20:$U$20,1,2))))=$A114,_xlfn.XLOOKUP(AN$2,WatchbillMONTHLY!$A$20:$U$20,OFFSET(WatchbillMONTHLY!$A$20:$U$20,1,2)),FALSE),TRUE,FALSE)),
IF(_xlfn.XLOOKUP(AN$2,WatchbillMONTHLY!$A$37:$U$37,OFFSET(WatchbillMONTHLY!$A$37:$U$37,1,2))=IF(_xlfn.XLOOKUP($A114,INDIRECT("_"&amp;_xlfn.XLOOKUP(AN$2,WatchbillMONTHLY!$A$37:$U$37,OFFSET(WatchbillMONTHLY!$A$37:$U$37,1,2))),INDIRECT("_"&amp;_xlfn.XLOOKUP(AN$2,WatchbillMONTHLY!$A$37:$U$37,OFFSET(WatchbillMONTHLY!$A$37:$U$37,1,2))))=$A114,_xlfn.XLOOKUP(AN$2,WatchbillMONTHLY!$A$37:$U$37,OFFSET(WatchbillMONTHLY!$A$37:$U$37,1,2)),FALSE),TRUE,FALSE)),
IF(_xlfn.XLOOKUP(AN$2,WatchbillMONTHLY!$A$54:$U$54,OFFSET(WatchbillMONTHLY!$A$54:$U$54,1,2))=IF(_xlfn.XLOOKUP($A114,INDIRECT("_"&amp;_xlfn.XLOOKUP(AN$2,WatchbillMONTHLY!$A$54:$U$54,OFFSET(WatchbillMONTHLY!$A$54:$U$54,1,2))),INDIRECT("_"&amp;_xlfn.XLOOKUP(AN$2,WatchbillMONTHLY!$A$54:$U$54,OFFSET(WatchbillMONTHLY!$A$54:$U$54,1,2))))=$A114,_xlfn.XLOOKUP(AN$2,WatchbillMONTHLY!$A$54:$U$54,OFFSET(WatchbillMONTHLY!$A$54:$U$54,1,2)),FALSE),TRUE,FALSE)),
IF(_xlfn.XLOOKUP(AN$2,WatchbillMONTHLY!$A$71:$U$71,OFFSET(WatchbillMONTHLY!$A$71:$U$71,1,2))=IF(_xlfn.XLOOKUP($A114,INDIRECT("_"&amp;_xlfn.XLOOKUP(AN$2,WatchbillMONTHLY!$A$71:$U$71,OFFSET(WatchbillMONTHLY!$A$71:$U$71,1,2))),INDIRECT("_"&amp;_xlfn.XLOOKUP(AN$2,WatchbillMONTHLY!$A$71:$U$71,OFFSET(WatchbillMONTHLY!$A$71:$U$71,1,2))))=$A114,_xlfn.XLOOKUP(AN$2,WatchbillMONTHLY!$A$71:$U$71,OFFSET(WatchbillMONTHLY!$A$71:$U$71,1,2)),FALSE),TRUE,FALSE)),
IF(_xlfn.XLOOKUP(AN$2,WatchbillMONTHLY!$A$88:$U$88,OFFSET(WatchbillMONTHLY!$A$88:$U$88,1,2))=IF(_xlfn.XLOOKUP($A114,INDIRECT("_"&amp;_xlfn.XLOOKUP(AN$2,WatchbillMONTHLY!$A$88:$U$88,OFFSET(WatchbillMONTHLY!$A$88:$U$88,1,2))),INDIRECT("_"&amp;_xlfn.XLOOKUP(AN$2,WatchbillMONTHLY!$A$88:$U$88,OFFSET(WatchbillMONTHLY!$A$88:$U$88,1,2))))=$A114,_xlfn.XLOOKUP(AN$2,WatchbillMONTHLY!$A$88:$U$88,OFFSET(WatchbillMONTHLY!$A$88:$U$88,1,2)),FALSE),TRUE,FALSE)),
FALSE),FALSE)</f>
        <v>0</v>
      </c>
      <c r="AO114" s="209" t="b" cm="1">
        <f t="array" aca="1" ref="AO114" ca="1">IF(AND($A114 &gt; 0, H114 &gt; 0,AO$2&lt;MiscFormulas!$A$5+1),
_xlfn.IFNA(
_xlfn.IFNA(
_xlfn.IFNA(
_xlfn.IFNA(
_xlfn.IFNA(
_xlfn.IFNA(
IF(_xlfn.XLOOKUP(AO$2,WatchbillMONTHLY!$A$3:$U$3,OFFSET(WatchbillMONTHLY!$A$3:$U$3,1,2))=IF(_xlfn.XLOOKUP($A114,INDIRECT("_"&amp;_xlfn.XLOOKUP(AO$2,WatchbillMONTHLY!$A$3:$U$3,OFFSET(WatchbillMONTHLY!$A$3:$U$3,1,2))),INDIRECT("_"&amp;_xlfn.XLOOKUP(AO$2,WatchbillMONTHLY!$A$3:$U$3,OFFSET(WatchbillMONTHLY!$A$3:$U$3,1,2))))=$A114,_xlfn.XLOOKUP(AO$2,WatchbillMONTHLY!$A$3:$U$3,OFFSET(WatchbillMONTHLY!$A$3:$U$3,1,2)),FALSE),TRUE,FALSE),
IF(_xlfn.XLOOKUP(AO$2,WatchbillMONTHLY!$A$20:$U$20,OFFSET(WatchbillMONTHLY!$A$20:$U$20,1,2))=IF(_xlfn.XLOOKUP($A114,INDIRECT("_"&amp;_xlfn.XLOOKUP(AO$2,WatchbillMONTHLY!$A$20:$U$20,OFFSET(WatchbillMONTHLY!$A$20:$U$20,1,2))),INDIRECT("_"&amp;_xlfn.XLOOKUP(AO$2,WatchbillMONTHLY!$A$20:$U$20,OFFSET(WatchbillMONTHLY!$A$20:$U$20,1,2))))=$A114,_xlfn.XLOOKUP(AO$2,WatchbillMONTHLY!$A$20:$U$20,OFFSET(WatchbillMONTHLY!$A$20:$U$20,1,2)),FALSE),TRUE,FALSE)),
IF(_xlfn.XLOOKUP(AO$2,WatchbillMONTHLY!$A$37:$U$37,OFFSET(WatchbillMONTHLY!$A$37:$U$37,1,2))=IF(_xlfn.XLOOKUP($A114,INDIRECT("_"&amp;_xlfn.XLOOKUP(AO$2,WatchbillMONTHLY!$A$37:$U$37,OFFSET(WatchbillMONTHLY!$A$37:$U$37,1,2))),INDIRECT("_"&amp;_xlfn.XLOOKUP(AO$2,WatchbillMONTHLY!$A$37:$U$37,OFFSET(WatchbillMONTHLY!$A$37:$U$37,1,2))))=$A114,_xlfn.XLOOKUP(AO$2,WatchbillMONTHLY!$A$37:$U$37,OFFSET(WatchbillMONTHLY!$A$37:$U$37,1,2)),FALSE),TRUE,FALSE)),
IF(_xlfn.XLOOKUP(AO$2,WatchbillMONTHLY!$A$54:$U$54,OFFSET(WatchbillMONTHLY!$A$54:$U$54,1,2))=IF(_xlfn.XLOOKUP($A114,INDIRECT("_"&amp;_xlfn.XLOOKUP(AO$2,WatchbillMONTHLY!$A$54:$U$54,OFFSET(WatchbillMONTHLY!$A$54:$U$54,1,2))),INDIRECT("_"&amp;_xlfn.XLOOKUP(AO$2,WatchbillMONTHLY!$A$54:$U$54,OFFSET(WatchbillMONTHLY!$A$54:$U$54,1,2))))=$A114,_xlfn.XLOOKUP(AO$2,WatchbillMONTHLY!$A$54:$U$54,OFFSET(WatchbillMONTHLY!$A$54:$U$54,1,2)),FALSE),TRUE,FALSE)),
IF(_xlfn.XLOOKUP(AO$2,WatchbillMONTHLY!$A$71:$U$71,OFFSET(WatchbillMONTHLY!$A$71:$U$71,1,2))=IF(_xlfn.XLOOKUP($A114,INDIRECT("_"&amp;_xlfn.XLOOKUP(AO$2,WatchbillMONTHLY!$A$71:$U$71,OFFSET(WatchbillMONTHLY!$A$71:$U$71,1,2))),INDIRECT("_"&amp;_xlfn.XLOOKUP(AO$2,WatchbillMONTHLY!$A$71:$U$71,OFFSET(WatchbillMONTHLY!$A$71:$U$71,1,2))))=$A114,_xlfn.XLOOKUP(AO$2,WatchbillMONTHLY!$A$71:$U$71,OFFSET(WatchbillMONTHLY!$A$71:$U$71,1,2)),FALSE),TRUE,FALSE)),
IF(_xlfn.XLOOKUP(AO$2,WatchbillMONTHLY!$A$88:$U$88,OFFSET(WatchbillMONTHLY!$A$88:$U$88,1,2))=IF(_xlfn.XLOOKUP($A114,INDIRECT("_"&amp;_xlfn.XLOOKUP(AO$2,WatchbillMONTHLY!$A$88:$U$88,OFFSET(WatchbillMONTHLY!$A$88:$U$88,1,2))),INDIRECT("_"&amp;_xlfn.XLOOKUP(AO$2,WatchbillMONTHLY!$A$88:$U$88,OFFSET(WatchbillMONTHLY!$A$88:$U$88,1,2))))=$A114,_xlfn.XLOOKUP(AO$2,WatchbillMONTHLY!$A$88:$U$88,OFFSET(WatchbillMONTHLY!$A$88:$U$88,1,2)),FALSE),TRUE,FALSE)),
FALSE),FALSE)</f>
        <v>0</v>
      </c>
      <c r="AP114" s="209" t="b" cm="1">
        <f t="array" aca="1" ref="AP114" ca="1">IF(AND($A114 &gt; 0, I114 &gt; 0,AP$2&lt;MiscFormulas!$A$5+1),
_xlfn.IFNA(
_xlfn.IFNA(
_xlfn.IFNA(
_xlfn.IFNA(
_xlfn.IFNA(
_xlfn.IFNA(
IF(_xlfn.XLOOKUP(AP$2,WatchbillMONTHLY!$A$3:$U$3,OFFSET(WatchbillMONTHLY!$A$3:$U$3,1,2))=IF(_xlfn.XLOOKUP($A114,INDIRECT("_"&amp;_xlfn.XLOOKUP(AP$2,WatchbillMONTHLY!$A$3:$U$3,OFFSET(WatchbillMONTHLY!$A$3:$U$3,1,2))),INDIRECT("_"&amp;_xlfn.XLOOKUP(AP$2,WatchbillMONTHLY!$A$3:$U$3,OFFSET(WatchbillMONTHLY!$A$3:$U$3,1,2))))=$A114,_xlfn.XLOOKUP(AP$2,WatchbillMONTHLY!$A$3:$U$3,OFFSET(WatchbillMONTHLY!$A$3:$U$3,1,2)),FALSE),TRUE,FALSE),
IF(_xlfn.XLOOKUP(AP$2,WatchbillMONTHLY!$A$20:$U$20,OFFSET(WatchbillMONTHLY!$A$20:$U$20,1,2))=IF(_xlfn.XLOOKUP($A114,INDIRECT("_"&amp;_xlfn.XLOOKUP(AP$2,WatchbillMONTHLY!$A$20:$U$20,OFFSET(WatchbillMONTHLY!$A$20:$U$20,1,2))),INDIRECT("_"&amp;_xlfn.XLOOKUP(AP$2,WatchbillMONTHLY!$A$20:$U$20,OFFSET(WatchbillMONTHLY!$A$20:$U$20,1,2))))=$A114,_xlfn.XLOOKUP(AP$2,WatchbillMONTHLY!$A$20:$U$20,OFFSET(WatchbillMONTHLY!$A$20:$U$20,1,2)),FALSE),TRUE,FALSE)),
IF(_xlfn.XLOOKUP(AP$2,WatchbillMONTHLY!$A$37:$U$37,OFFSET(WatchbillMONTHLY!$A$37:$U$37,1,2))=IF(_xlfn.XLOOKUP($A114,INDIRECT("_"&amp;_xlfn.XLOOKUP(AP$2,WatchbillMONTHLY!$A$37:$U$37,OFFSET(WatchbillMONTHLY!$A$37:$U$37,1,2))),INDIRECT("_"&amp;_xlfn.XLOOKUP(AP$2,WatchbillMONTHLY!$A$37:$U$37,OFFSET(WatchbillMONTHLY!$A$37:$U$37,1,2))))=$A114,_xlfn.XLOOKUP(AP$2,WatchbillMONTHLY!$A$37:$U$37,OFFSET(WatchbillMONTHLY!$A$37:$U$37,1,2)),FALSE),TRUE,FALSE)),
IF(_xlfn.XLOOKUP(AP$2,WatchbillMONTHLY!$A$54:$U$54,OFFSET(WatchbillMONTHLY!$A$54:$U$54,1,2))=IF(_xlfn.XLOOKUP($A114,INDIRECT("_"&amp;_xlfn.XLOOKUP(AP$2,WatchbillMONTHLY!$A$54:$U$54,OFFSET(WatchbillMONTHLY!$A$54:$U$54,1,2))),INDIRECT("_"&amp;_xlfn.XLOOKUP(AP$2,WatchbillMONTHLY!$A$54:$U$54,OFFSET(WatchbillMONTHLY!$A$54:$U$54,1,2))))=$A114,_xlfn.XLOOKUP(AP$2,WatchbillMONTHLY!$A$54:$U$54,OFFSET(WatchbillMONTHLY!$A$54:$U$54,1,2)),FALSE),TRUE,FALSE)),
IF(_xlfn.XLOOKUP(AP$2,WatchbillMONTHLY!$A$71:$U$71,OFFSET(WatchbillMONTHLY!$A$71:$U$71,1,2))=IF(_xlfn.XLOOKUP($A114,INDIRECT("_"&amp;_xlfn.XLOOKUP(AP$2,WatchbillMONTHLY!$A$71:$U$71,OFFSET(WatchbillMONTHLY!$A$71:$U$71,1,2))),INDIRECT("_"&amp;_xlfn.XLOOKUP(AP$2,WatchbillMONTHLY!$A$71:$U$71,OFFSET(WatchbillMONTHLY!$A$71:$U$71,1,2))))=$A114,_xlfn.XLOOKUP(AP$2,WatchbillMONTHLY!$A$71:$U$71,OFFSET(WatchbillMONTHLY!$A$71:$U$71,1,2)),FALSE),TRUE,FALSE)),
IF(_xlfn.XLOOKUP(AP$2,WatchbillMONTHLY!$A$88:$U$88,OFFSET(WatchbillMONTHLY!$A$88:$U$88,1,2))=IF(_xlfn.XLOOKUP($A114,INDIRECT("_"&amp;_xlfn.XLOOKUP(AP$2,WatchbillMONTHLY!$A$88:$U$88,OFFSET(WatchbillMONTHLY!$A$88:$U$88,1,2))),INDIRECT("_"&amp;_xlfn.XLOOKUP(AP$2,WatchbillMONTHLY!$A$88:$U$88,OFFSET(WatchbillMONTHLY!$A$88:$U$88,1,2))))=$A114,_xlfn.XLOOKUP(AP$2,WatchbillMONTHLY!$A$88:$U$88,OFFSET(WatchbillMONTHLY!$A$88:$U$88,1,2)),FALSE),TRUE,FALSE)),
FALSE),FALSE)</f>
        <v>0</v>
      </c>
      <c r="AQ114" s="209" t="b" cm="1">
        <f t="array" aca="1" ref="AQ114" ca="1">IF(AND($A114 &gt; 0, J114 &gt; 0,AQ$2&lt;MiscFormulas!$A$5+1),
_xlfn.IFNA(
_xlfn.IFNA(
_xlfn.IFNA(
_xlfn.IFNA(
_xlfn.IFNA(
_xlfn.IFNA(
IF(_xlfn.XLOOKUP(AQ$2,WatchbillMONTHLY!$A$3:$U$3,OFFSET(WatchbillMONTHLY!$A$3:$U$3,1,2))=IF(_xlfn.XLOOKUP($A114,INDIRECT("_"&amp;_xlfn.XLOOKUP(AQ$2,WatchbillMONTHLY!$A$3:$U$3,OFFSET(WatchbillMONTHLY!$A$3:$U$3,1,2))),INDIRECT("_"&amp;_xlfn.XLOOKUP(AQ$2,WatchbillMONTHLY!$A$3:$U$3,OFFSET(WatchbillMONTHLY!$A$3:$U$3,1,2))))=$A114,_xlfn.XLOOKUP(AQ$2,WatchbillMONTHLY!$A$3:$U$3,OFFSET(WatchbillMONTHLY!$A$3:$U$3,1,2)),FALSE),TRUE,FALSE),
IF(_xlfn.XLOOKUP(AQ$2,WatchbillMONTHLY!$A$20:$U$20,OFFSET(WatchbillMONTHLY!$A$20:$U$20,1,2))=IF(_xlfn.XLOOKUP($A114,INDIRECT("_"&amp;_xlfn.XLOOKUP(AQ$2,WatchbillMONTHLY!$A$20:$U$20,OFFSET(WatchbillMONTHLY!$A$20:$U$20,1,2))),INDIRECT("_"&amp;_xlfn.XLOOKUP(AQ$2,WatchbillMONTHLY!$A$20:$U$20,OFFSET(WatchbillMONTHLY!$A$20:$U$20,1,2))))=$A114,_xlfn.XLOOKUP(AQ$2,WatchbillMONTHLY!$A$20:$U$20,OFFSET(WatchbillMONTHLY!$A$20:$U$20,1,2)),FALSE),TRUE,FALSE)),
IF(_xlfn.XLOOKUP(AQ$2,WatchbillMONTHLY!$A$37:$U$37,OFFSET(WatchbillMONTHLY!$A$37:$U$37,1,2))=IF(_xlfn.XLOOKUP($A114,INDIRECT("_"&amp;_xlfn.XLOOKUP(AQ$2,WatchbillMONTHLY!$A$37:$U$37,OFFSET(WatchbillMONTHLY!$A$37:$U$37,1,2))),INDIRECT("_"&amp;_xlfn.XLOOKUP(AQ$2,WatchbillMONTHLY!$A$37:$U$37,OFFSET(WatchbillMONTHLY!$A$37:$U$37,1,2))))=$A114,_xlfn.XLOOKUP(AQ$2,WatchbillMONTHLY!$A$37:$U$37,OFFSET(WatchbillMONTHLY!$A$37:$U$37,1,2)),FALSE),TRUE,FALSE)),
IF(_xlfn.XLOOKUP(AQ$2,WatchbillMONTHLY!$A$54:$U$54,OFFSET(WatchbillMONTHLY!$A$54:$U$54,1,2))=IF(_xlfn.XLOOKUP($A114,INDIRECT("_"&amp;_xlfn.XLOOKUP(AQ$2,WatchbillMONTHLY!$A$54:$U$54,OFFSET(WatchbillMONTHLY!$A$54:$U$54,1,2))),INDIRECT("_"&amp;_xlfn.XLOOKUP(AQ$2,WatchbillMONTHLY!$A$54:$U$54,OFFSET(WatchbillMONTHLY!$A$54:$U$54,1,2))))=$A114,_xlfn.XLOOKUP(AQ$2,WatchbillMONTHLY!$A$54:$U$54,OFFSET(WatchbillMONTHLY!$A$54:$U$54,1,2)),FALSE),TRUE,FALSE)),
IF(_xlfn.XLOOKUP(AQ$2,WatchbillMONTHLY!$A$71:$U$71,OFFSET(WatchbillMONTHLY!$A$71:$U$71,1,2))=IF(_xlfn.XLOOKUP($A114,INDIRECT("_"&amp;_xlfn.XLOOKUP(AQ$2,WatchbillMONTHLY!$A$71:$U$71,OFFSET(WatchbillMONTHLY!$A$71:$U$71,1,2))),INDIRECT("_"&amp;_xlfn.XLOOKUP(AQ$2,WatchbillMONTHLY!$A$71:$U$71,OFFSET(WatchbillMONTHLY!$A$71:$U$71,1,2))))=$A114,_xlfn.XLOOKUP(AQ$2,WatchbillMONTHLY!$A$71:$U$71,OFFSET(WatchbillMONTHLY!$A$71:$U$71,1,2)),FALSE),TRUE,FALSE)),
IF(_xlfn.XLOOKUP(AQ$2,WatchbillMONTHLY!$A$88:$U$88,OFFSET(WatchbillMONTHLY!$A$88:$U$88,1,2))=IF(_xlfn.XLOOKUP($A114,INDIRECT("_"&amp;_xlfn.XLOOKUP(AQ$2,WatchbillMONTHLY!$A$88:$U$88,OFFSET(WatchbillMONTHLY!$A$88:$U$88,1,2))),INDIRECT("_"&amp;_xlfn.XLOOKUP(AQ$2,WatchbillMONTHLY!$A$88:$U$88,OFFSET(WatchbillMONTHLY!$A$88:$U$88,1,2))))=$A114,_xlfn.XLOOKUP(AQ$2,WatchbillMONTHLY!$A$88:$U$88,OFFSET(WatchbillMONTHLY!$A$88:$U$88,1,2)),FALSE),TRUE,FALSE)),
FALSE),FALSE)</f>
        <v>0</v>
      </c>
      <c r="AR114" s="209" t="b" cm="1">
        <f t="array" aca="1" ref="AR114" ca="1">IF(AND($A114 &gt; 0, K114 &gt; 0,AR$2&lt;MiscFormulas!$A$5+1),
_xlfn.IFNA(
_xlfn.IFNA(
_xlfn.IFNA(
_xlfn.IFNA(
_xlfn.IFNA(
_xlfn.IFNA(
IF(_xlfn.XLOOKUP(AR$2,WatchbillMONTHLY!$A$3:$U$3,OFFSET(WatchbillMONTHLY!$A$3:$U$3,1,2))=IF(_xlfn.XLOOKUP($A114,INDIRECT("_"&amp;_xlfn.XLOOKUP(AR$2,WatchbillMONTHLY!$A$3:$U$3,OFFSET(WatchbillMONTHLY!$A$3:$U$3,1,2))),INDIRECT("_"&amp;_xlfn.XLOOKUP(AR$2,WatchbillMONTHLY!$A$3:$U$3,OFFSET(WatchbillMONTHLY!$A$3:$U$3,1,2))))=$A114,_xlfn.XLOOKUP(AR$2,WatchbillMONTHLY!$A$3:$U$3,OFFSET(WatchbillMONTHLY!$A$3:$U$3,1,2)),FALSE),TRUE,FALSE),
IF(_xlfn.XLOOKUP(AR$2,WatchbillMONTHLY!$A$20:$U$20,OFFSET(WatchbillMONTHLY!$A$20:$U$20,1,2))=IF(_xlfn.XLOOKUP($A114,INDIRECT("_"&amp;_xlfn.XLOOKUP(AR$2,WatchbillMONTHLY!$A$20:$U$20,OFFSET(WatchbillMONTHLY!$A$20:$U$20,1,2))),INDIRECT("_"&amp;_xlfn.XLOOKUP(AR$2,WatchbillMONTHLY!$A$20:$U$20,OFFSET(WatchbillMONTHLY!$A$20:$U$20,1,2))))=$A114,_xlfn.XLOOKUP(AR$2,WatchbillMONTHLY!$A$20:$U$20,OFFSET(WatchbillMONTHLY!$A$20:$U$20,1,2)),FALSE),TRUE,FALSE)),
IF(_xlfn.XLOOKUP(AR$2,WatchbillMONTHLY!$A$37:$U$37,OFFSET(WatchbillMONTHLY!$A$37:$U$37,1,2))=IF(_xlfn.XLOOKUP($A114,INDIRECT("_"&amp;_xlfn.XLOOKUP(AR$2,WatchbillMONTHLY!$A$37:$U$37,OFFSET(WatchbillMONTHLY!$A$37:$U$37,1,2))),INDIRECT("_"&amp;_xlfn.XLOOKUP(AR$2,WatchbillMONTHLY!$A$37:$U$37,OFFSET(WatchbillMONTHLY!$A$37:$U$37,1,2))))=$A114,_xlfn.XLOOKUP(AR$2,WatchbillMONTHLY!$A$37:$U$37,OFFSET(WatchbillMONTHLY!$A$37:$U$37,1,2)),FALSE),TRUE,FALSE)),
IF(_xlfn.XLOOKUP(AR$2,WatchbillMONTHLY!$A$54:$U$54,OFFSET(WatchbillMONTHLY!$A$54:$U$54,1,2))=IF(_xlfn.XLOOKUP($A114,INDIRECT("_"&amp;_xlfn.XLOOKUP(AR$2,WatchbillMONTHLY!$A$54:$U$54,OFFSET(WatchbillMONTHLY!$A$54:$U$54,1,2))),INDIRECT("_"&amp;_xlfn.XLOOKUP(AR$2,WatchbillMONTHLY!$A$54:$U$54,OFFSET(WatchbillMONTHLY!$A$54:$U$54,1,2))))=$A114,_xlfn.XLOOKUP(AR$2,WatchbillMONTHLY!$A$54:$U$54,OFFSET(WatchbillMONTHLY!$A$54:$U$54,1,2)),FALSE),TRUE,FALSE)),
IF(_xlfn.XLOOKUP(AR$2,WatchbillMONTHLY!$A$71:$U$71,OFFSET(WatchbillMONTHLY!$A$71:$U$71,1,2))=IF(_xlfn.XLOOKUP($A114,INDIRECT("_"&amp;_xlfn.XLOOKUP(AR$2,WatchbillMONTHLY!$A$71:$U$71,OFFSET(WatchbillMONTHLY!$A$71:$U$71,1,2))),INDIRECT("_"&amp;_xlfn.XLOOKUP(AR$2,WatchbillMONTHLY!$A$71:$U$71,OFFSET(WatchbillMONTHLY!$A$71:$U$71,1,2))))=$A114,_xlfn.XLOOKUP(AR$2,WatchbillMONTHLY!$A$71:$U$71,OFFSET(WatchbillMONTHLY!$A$71:$U$71,1,2)),FALSE),TRUE,FALSE)),
IF(_xlfn.XLOOKUP(AR$2,WatchbillMONTHLY!$A$88:$U$88,OFFSET(WatchbillMONTHLY!$A$88:$U$88,1,2))=IF(_xlfn.XLOOKUP($A114,INDIRECT("_"&amp;_xlfn.XLOOKUP(AR$2,WatchbillMONTHLY!$A$88:$U$88,OFFSET(WatchbillMONTHLY!$A$88:$U$88,1,2))),INDIRECT("_"&amp;_xlfn.XLOOKUP(AR$2,WatchbillMONTHLY!$A$88:$U$88,OFFSET(WatchbillMONTHLY!$A$88:$U$88,1,2))))=$A114,_xlfn.XLOOKUP(AR$2,WatchbillMONTHLY!$A$88:$U$88,OFFSET(WatchbillMONTHLY!$A$88:$U$88,1,2)),FALSE),TRUE,FALSE)),
FALSE),FALSE)</f>
        <v>0</v>
      </c>
      <c r="AS114" s="209" t="b" cm="1">
        <f t="array" aca="1" ref="AS114" ca="1">IF(AND($A114 &gt; 0, L114 &gt; 0,AS$2&lt;MiscFormulas!$A$5+1),
_xlfn.IFNA(
_xlfn.IFNA(
_xlfn.IFNA(
_xlfn.IFNA(
_xlfn.IFNA(
_xlfn.IFNA(
IF(_xlfn.XLOOKUP(AS$2,WatchbillMONTHLY!$A$3:$U$3,OFFSET(WatchbillMONTHLY!$A$3:$U$3,1,2))=IF(_xlfn.XLOOKUP($A114,INDIRECT("_"&amp;_xlfn.XLOOKUP(AS$2,WatchbillMONTHLY!$A$3:$U$3,OFFSET(WatchbillMONTHLY!$A$3:$U$3,1,2))),INDIRECT("_"&amp;_xlfn.XLOOKUP(AS$2,WatchbillMONTHLY!$A$3:$U$3,OFFSET(WatchbillMONTHLY!$A$3:$U$3,1,2))))=$A114,_xlfn.XLOOKUP(AS$2,WatchbillMONTHLY!$A$3:$U$3,OFFSET(WatchbillMONTHLY!$A$3:$U$3,1,2)),FALSE),TRUE,FALSE),
IF(_xlfn.XLOOKUP(AS$2,WatchbillMONTHLY!$A$20:$U$20,OFFSET(WatchbillMONTHLY!$A$20:$U$20,1,2))=IF(_xlfn.XLOOKUP($A114,INDIRECT("_"&amp;_xlfn.XLOOKUP(AS$2,WatchbillMONTHLY!$A$20:$U$20,OFFSET(WatchbillMONTHLY!$A$20:$U$20,1,2))),INDIRECT("_"&amp;_xlfn.XLOOKUP(AS$2,WatchbillMONTHLY!$A$20:$U$20,OFFSET(WatchbillMONTHLY!$A$20:$U$20,1,2))))=$A114,_xlfn.XLOOKUP(AS$2,WatchbillMONTHLY!$A$20:$U$20,OFFSET(WatchbillMONTHLY!$A$20:$U$20,1,2)),FALSE),TRUE,FALSE)),
IF(_xlfn.XLOOKUP(AS$2,WatchbillMONTHLY!$A$37:$U$37,OFFSET(WatchbillMONTHLY!$A$37:$U$37,1,2))=IF(_xlfn.XLOOKUP($A114,INDIRECT("_"&amp;_xlfn.XLOOKUP(AS$2,WatchbillMONTHLY!$A$37:$U$37,OFFSET(WatchbillMONTHLY!$A$37:$U$37,1,2))),INDIRECT("_"&amp;_xlfn.XLOOKUP(AS$2,WatchbillMONTHLY!$A$37:$U$37,OFFSET(WatchbillMONTHLY!$A$37:$U$37,1,2))))=$A114,_xlfn.XLOOKUP(AS$2,WatchbillMONTHLY!$A$37:$U$37,OFFSET(WatchbillMONTHLY!$A$37:$U$37,1,2)),FALSE),TRUE,FALSE)),
IF(_xlfn.XLOOKUP(AS$2,WatchbillMONTHLY!$A$54:$U$54,OFFSET(WatchbillMONTHLY!$A$54:$U$54,1,2))=IF(_xlfn.XLOOKUP($A114,INDIRECT("_"&amp;_xlfn.XLOOKUP(AS$2,WatchbillMONTHLY!$A$54:$U$54,OFFSET(WatchbillMONTHLY!$A$54:$U$54,1,2))),INDIRECT("_"&amp;_xlfn.XLOOKUP(AS$2,WatchbillMONTHLY!$A$54:$U$54,OFFSET(WatchbillMONTHLY!$A$54:$U$54,1,2))))=$A114,_xlfn.XLOOKUP(AS$2,WatchbillMONTHLY!$A$54:$U$54,OFFSET(WatchbillMONTHLY!$A$54:$U$54,1,2)),FALSE),TRUE,FALSE)),
IF(_xlfn.XLOOKUP(AS$2,WatchbillMONTHLY!$A$71:$U$71,OFFSET(WatchbillMONTHLY!$A$71:$U$71,1,2))=IF(_xlfn.XLOOKUP($A114,INDIRECT("_"&amp;_xlfn.XLOOKUP(AS$2,WatchbillMONTHLY!$A$71:$U$71,OFFSET(WatchbillMONTHLY!$A$71:$U$71,1,2))),INDIRECT("_"&amp;_xlfn.XLOOKUP(AS$2,WatchbillMONTHLY!$A$71:$U$71,OFFSET(WatchbillMONTHLY!$A$71:$U$71,1,2))))=$A114,_xlfn.XLOOKUP(AS$2,WatchbillMONTHLY!$A$71:$U$71,OFFSET(WatchbillMONTHLY!$A$71:$U$71,1,2)),FALSE),TRUE,FALSE)),
IF(_xlfn.XLOOKUP(AS$2,WatchbillMONTHLY!$A$88:$U$88,OFFSET(WatchbillMONTHLY!$A$88:$U$88,1,2))=IF(_xlfn.XLOOKUP($A114,INDIRECT("_"&amp;_xlfn.XLOOKUP(AS$2,WatchbillMONTHLY!$A$88:$U$88,OFFSET(WatchbillMONTHLY!$A$88:$U$88,1,2))),INDIRECT("_"&amp;_xlfn.XLOOKUP(AS$2,WatchbillMONTHLY!$A$88:$U$88,OFFSET(WatchbillMONTHLY!$A$88:$U$88,1,2))))=$A114,_xlfn.XLOOKUP(AS$2,WatchbillMONTHLY!$A$88:$U$88,OFFSET(WatchbillMONTHLY!$A$88:$U$88,1,2)),FALSE),TRUE,FALSE)),
FALSE),FALSE)</f>
        <v>0</v>
      </c>
      <c r="AT114" s="209" t="b" cm="1">
        <f t="array" aca="1" ref="AT114" ca="1">IF(AND($A114 &gt; 0, M114 &gt; 0,AT$2&lt;MiscFormulas!$A$5+1),
_xlfn.IFNA(
_xlfn.IFNA(
_xlfn.IFNA(
_xlfn.IFNA(
_xlfn.IFNA(
_xlfn.IFNA(
IF(_xlfn.XLOOKUP(AT$2,WatchbillMONTHLY!$A$3:$U$3,OFFSET(WatchbillMONTHLY!$A$3:$U$3,1,2))=IF(_xlfn.XLOOKUP($A114,INDIRECT("_"&amp;_xlfn.XLOOKUP(AT$2,WatchbillMONTHLY!$A$3:$U$3,OFFSET(WatchbillMONTHLY!$A$3:$U$3,1,2))),INDIRECT("_"&amp;_xlfn.XLOOKUP(AT$2,WatchbillMONTHLY!$A$3:$U$3,OFFSET(WatchbillMONTHLY!$A$3:$U$3,1,2))))=$A114,_xlfn.XLOOKUP(AT$2,WatchbillMONTHLY!$A$3:$U$3,OFFSET(WatchbillMONTHLY!$A$3:$U$3,1,2)),FALSE),TRUE,FALSE),
IF(_xlfn.XLOOKUP(AT$2,WatchbillMONTHLY!$A$20:$U$20,OFFSET(WatchbillMONTHLY!$A$20:$U$20,1,2))=IF(_xlfn.XLOOKUP($A114,INDIRECT("_"&amp;_xlfn.XLOOKUP(AT$2,WatchbillMONTHLY!$A$20:$U$20,OFFSET(WatchbillMONTHLY!$A$20:$U$20,1,2))),INDIRECT("_"&amp;_xlfn.XLOOKUP(AT$2,WatchbillMONTHLY!$A$20:$U$20,OFFSET(WatchbillMONTHLY!$A$20:$U$20,1,2))))=$A114,_xlfn.XLOOKUP(AT$2,WatchbillMONTHLY!$A$20:$U$20,OFFSET(WatchbillMONTHLY!$A$20:$U$20,1,2)),FALSE),TRUE,FALSE)),
IF(_xlfn.XLOOKUP(AT$2,WatchbillMONTHLY!$A$37:$U$37,OFFSET(WatchbillMONTHLY!$A$37:$U$37,1,2))=IF(_xlfn.XLOOKUP($A114,INDIRECT("_"&amp;_xlfn.XLOOKUP(AT$2,WatchbillMONTHLY!$A$37:$U$37,OFFSET(WatchbillMONTHLY!$A$37:$U$37,1,2))),INDIRECT("_"&amp;_xlfn.XLOOKUP(AT$2,WatchbillMONTHLY!$A$37:$U$37,OFFSET(WatchbillMONTHLY!$A$37:$U$37,1,2))))=$A114,_xlfn.XLOOKUP(AT$2,WatchbillMONTHLY!$A$37:$U$37,OFFSET(WatchbillMONTHLY!$A$37:$U$37,1,2)),FALSE),TRUE,FALSE)),
IF(_xlfn.XLOOKUP(AT$2,WatchbillMONTHLY!$A$54:$U$54,OFFSET(WatchbillMONTHLY!$A$54:$U$54,1,2))=IF(_xlfn.XLOOKUP($A114,INDIRECT("_"&amp;_xlfn.XLOOKUP(AT$2,WatchbillMONTHLY!$A$54:$U$54,OFFSET(WatchbillMONTHLY!$A$54:$U$54,1,2))),INDIRECT("_"&amp;_xlfn.XLOOKUP(AT$2,WatchbillMONTHLY!$A$54:$U$54,OFFSET(WatchbillMONTHLY!$A$54:$U$54,1,2))))=$A114,_xlfn.XLOOKUP(AT$2,WatchbillMONTHLY!$A$54:$U$54,OFFSET(WatchbillMONTHLY!$A$54:$U$54,1,2)),FALSE),TRUE,FALSE)),
IF(_xlfn.XLOOKUP(AT$2,WatchbillMONTHLY!$A$71:$U$71,OFFSET(WatchbillMONTHLY!$A$71:$U$71,1,2))=IF(_xlfn.XLOOKUP($A114,INDIRECT("_"&amp;_xlfn.XLOOKUP(AT$2,WatchbillMONTHLY!$A$71:$U$71,OFFSET(WatchbillMONTHLY!$A$71:$U$71,1,2))),INDIRECT("_"&amp;_xlfn.XLOOKUP(AT$2,WatchbillMONTHLY!$A$71:$U$71,OFFSET(WatchbillMONTHLY!$A$71:$U$71,1,2))))=$A114,_xlfn.XLOOKUP(AT$2,WatchbillMONTHLY!$A$71:$U$71,OFFSET(WatchbillMONTHLY!$A$71:$U$71,1,2)),FALSE),TRUE,FALSE)),
IF(_xlfn.XLOOKUP(AT$2,WatchbillMONTHLY!$A$88:$U$88,OFFSET(WatchbillMONTHLY!$A$88:$U$88,1,2))=IF(_xlfn.XLOOKUP($A114,INDIRECT("_"&amp;_xlfn.XLOOKUP(AT$2,WatchbillMONTHLY!$A$88:$U$88,OFFSET(WatchbillMONTHLY!$A$88:$U$88,1,2))),INDIRECT("_"&amp;_xlfn.XLOOKUP(AT$2,WatchbillMONTHLY!$A$88:$U$88,OFFSET(WatchbillMONTHLY!$A$88:$U$88,1,2))))=$A114,_xlfn.XLOOKUP(AT$2,WatchbillMONTHLY!$A$88:$U$88,OFFSET(WatchbillMONTHLY!$A$88:$U$88,1,2)),FALSE),TRUE,FALSE)),
FALSE),FALSE)</f>
        <v>0</v>
      </c>
      <c r="AU114" s="209" t="b" cm="1">
        <f t="array" aca="1" ref="AU114" ca="1">IF(AND($A114 &gt; 0, N114 &gt; 0,AU$2&lt;MiscFormulas!$A$5+1),
_xlfn.IFNA(
_xlfn.IFNA(
_xlfn.IFNA(
_xlfn.IFNA(
_xlfn.IFNA(
_xlfn.IFNA(
IF(_xlfn.XLOOKUP(AU$2,WatchbillMONTHLY!$A$3:$U$3,OFFSET(WatchbillMONTHLY!$A$3:$U$3,1,2))=IF(_xlfn.XLOOKUP($A114,INDIRECT("_"&amp;_xlfn.XLOOKUP(AU$2,WatchbillMONTHLY!$A$3:$U$3,OFFSET(WatchbillMONTHLY!$A$3:$U$3,1,2))),INDIRECT("_"&amp;_xlfn.XLOOKUP(AU$2,WatchbillMONTHLY!$A$3:$U$3,OFFSET(WatchbillMONTHLY!$A$3:$U$3,1,2))))=$A114,_xlfn.XLOOKUP(AU$2,WatchbillMONTHLY!$A$3:$U$3,OFFSET(WatchbillMONTHLY!$A$3:$U$3,1,2)),FALSE),TRUE,FALSE),
IF(_xlfn.XLOOKUP(AU$2,WatchbillMONTHLY!$A$20:$U$20,OFFSET(WatchbillMONTHLY!$A$20:$U$20,1,2))=IF(_xlfn.XLOOKUP($A114,INDIRECT("_"&amp;_xlfn.XLOOKUP(AU$2,WatchbillMONTHLY!$A$20:$U$20,OFFSET(WatchbillMONTHLY!$A$20:$U$20,1,2))),INDIRECT("_"&amp;_xlfn.XLOOKUP(AU$2,WatchbillMONTHLY!$A$20:$U$20,OFFSET(WatchbillMONTHLY!$A$20:$U$20,1,2))))=$A114,_xlfn.XLOOKUP(AU$2,WatchbillMONTHLY!$A$20:$U$20,OFFSET(WatchbillMONTHLY!$A$20:$U$20,1,2)),FALSE),TRUE,FALSE)),
IF(_xlfn.XLOOKUP(AU$2,WatchbillMONTHLY!$A$37:$U$37,OFFSET(WatchbillMONTHLY!$A$37:$U$37,1,2))=IF(_xlfn.XLOOKUP($A114,INDIRECT("_"&amp;_xlfn.XLOOKUP(AU$2,WatchbillMONTHLY!$A$37:$U$37,OFFSET(WatchbillMONTHLY!$A$37:$U$37,1,2))),INDIRECT("_"&amp;_xlfn.XLOOKUP(AU$2,WatchbillMONTHLY!$A$37:$U$37,OFFSET(WatchbillMONTHLY!$A$37:$U$37,1,2))))=$A114,_xlfn.XLOOKUP(AU$2,WatchbillMONTHLY!$A$37:$U$37,OFFSET(WatchbillMONTHLY!$A$37:$U$37,1,2)),FALSE),TRUE,FALSE)),
IF(_xlfn.XLOOKUP(AU$2,WatchbillMONTHLY!$A$54:$U$54,OFFSET(WatchbillMONTHLY!$A$54:$U$54,1,2))=IF(_xlfn.XLOOKUP($A114,INDIRECT("_"&amp;_xlfn.XLOOKUP(AU$2,WatchbillMONTHLY!$A$54:$U$54,OFFSET(WatchbillMONTHLY!$A$54:$U$54,1,2))),INDIRECT("_"&amp;_xlfn.XLOOKUP(AU$2,WatchbillMONTHLY!$A$54:$U$54,OFFSET(WatchbillMONTHLY!$A$54:$U$54,1,2))))=$A114,_xlfn.XLOOKUP(AU$2,WatchbillMONTHLY!$A$54:$U$54,OFFSET(WatchbillMONTHLY!$A$54:$U$54,1,2)),FALSE),TRUE,FALSE)),
IF(_xlfn.XLOOKUP(AU$2,WatchbillMONTHLY!$A$71:$U$71,OFFSET(WatchbillMONTHLY!$A$71:$U$71,1,2))=IF(_xlfn.XLOOKUP($A114,INDIRECT("_"&amp;_xlfn.XLOOKUP(AU$2,WatchbillMONTHLY!$A$71:$U$71,OFFSET(WatchbillMONTHLY!$A$71:$U$71,1,2))),INDIRECT("_"&amp;_xlfn.XLOOKUP(AU$2,WatchbillMONTHLY!$A$71:$U$71,OFFSET(WatchbillMONTHLY!$A$71:$U$71,1,2))))=$A114,_xlfn.XLOOKUP(AU$2,WatchbillMONTHLY!$A$71:$U$71,OFFSET(WatchbillMONTHLY!$A$71:$U$71,1,2)),FALSE),TRUE,FALSE)),
IF(_xlfn.XLOOKUP(AU$2,WatchbillMONTHLY!$A$88:$U$88,OFFSET(WatchbillMONTHLY!$A$88:$U$88,1,2))=IF(_xlfn.XLOOKUP($A114,INDIRECT("_"&amp;_xlfn.XLOOKUP(AU$2,WatchbillMONTHLY!$A$88:$U$88,OFFSET(WatchbillMONTHLY!$A$88:$U$88,1,2))),INDIRECT("_"&amp;_xlfn.XLOOKUP(AU$2,WatchbillMONTHLY!$A$88:$U$88,OFFSET(WatchbillMONTHLY!$A$88:$U$88,1,2))))=$A114,_xlfn.XLOOKUP(AU$2,WatchbillMONTHLY!$A$88:$U$88,OFFSET(WatchbillMONTHLY!$A$88:$U$88,1,2)),FALSE),TRUE,FALSE)),
FALSE),FALSE)</f>
        <v>0</v>
      </c>
      <c r="AV114" s="209" t="b" cm="1">
        <f t="array" aca="1" ref="AV114" ca="1">IF(AND($A114 &gt; 0, O114 &gt; 0,AV$2&lt;MiscFormulas!$A$5+1),
_xlfn.IFNA(
_xlfn.IFNA(
_xlfn.IFNA(
_xlfn.IFNA(
_xlfn.IFNA(
_xlfn.IFNA(
IF(_xlfn.XLOOKUP(AV$2,WatchbillMONTHLY!$A$3:$U$3,OFFSET(WatchbillMONTHLY!$A$3:$U$3,1,2))=IF(_xlfn.XLOOKUP($A114,INDIRECT("_"&amp;_xlfn.XLOOKUP(AV$2,WatchbillMONTHLY!$A$3:$U$3,OFFSET(WatchbillMONTHLY!$A$3:$U$3,1,2))),INDIRECT("_"&amp;_xlfn.XLOOKUP(AV$2,WatchbillMONTHLY!$A$3:$U$3,OFFSET(WatchbillMONTHLY!$A$3:$U$3,1,2))))=$A114,_xlfn.XLOOKUP(AV$2,WatchbillMONTHLY!$A$3:$U$3,OFFSET(WatchbillMONTHLY!$A$3:$U$3,1,2)),FALSE),TRUE,FALSE),
IF(_xlfn.XLOOKUP(AV$2,WatchbillMONTHLY!$A$20:$U$20,OFFSET(WatchbillMONTHLY!$A$20:$U$20,1,2))=IF(_xlfn.XLOOKUP($A114,INDIRECT("_"&amp;_xlfn.XLOOKUP(AV$2,WatchbillMONTHLY!$A$20:$U$20,OFFSET(WatchbillMONTHLY!$A$20:$U$20,1,2))),INDIRECT("_"&amp;_xlfn.XLOOKUP(AV$2,WatchbillMONTHLY!$A$20:$U$20,OFFSET(WatchbillMONTHLY!$A$20:$U$20,1,2))))=$A114,_xlfn.XLOOKUP(AV$2,WatchbillMONTHLY!$A$20:$U$20,OFFSET(WatchbillMONTHLY!$A$20:$U$20,1,2)),FALSE),TRUE,FALSE)),
IF(_xlfn.XLOOKUP(AV$2,WatchbillMONTHLY!$A$37:$U$37,OFFSET(WatchbillMONTHLY!$A$37:$U$37,1,2))=IF(_xlfn.XLOOKUP($A114,INDIRECT("_"&amp;_xlfn.XLOOKUP(AV$2,WatchbillMONTHLY!$A$37:$U$37,OFFSET(WatchbillMONTHLY!$A$37:$U$37,1,2))),INDIRECT("_"&amp;_xlfn.XLOOKUP(AV$2,WatchbillMONTHLY!$A$37:$U$37,OFFSET(WatchbillMONTHLY!$A$37:$U$37,1,2))))=$A114,_xlfn.XLOOKUP(AV$2,WatchbillMONTHLY!$A$37:$U$37,OFFSET(WatchbillMONTHLY!$A$37:$U$37,1,2)),FALSE),TRUE,FALSE)),
IF(_xlfn.XLOOKUP(AV$2,WatchbillMONTHLY!$A$54:$U$54,OFFSET(WatchbillMONTHLY!$A$54:$U$54,1,2))=IF(_xlfn.XLOOKUP($A114,INDIRECT("_"&amp;_xlfn.XLOOKUP(AV$2,WatchbillMONTHLY!$A$54:$U$54,OFFSET(WatchbillMONTHLY!$A$54:$U$54,1,2))),INDIRECT("_"&amp;_xlfn.XLOOKUP(AV$2,WatchbillMONTHLY!$A$54:$U$54,OFFSET(WatchbillMONTHLY!$A$54:$U$54,1,2))))=$A114,_xlfn.XLOOKUP(AV$2,WatchbillMONTHLY!$A$54:$U$54,OFFSET(WatchbillMONTHLY!$A$54:$U$54,1,2)),FALSE),TRUE,FALSE)),
IF(_xlfn.XLOOKUP(AV$2,WatchbillMONTHLY!$A$71:$U$71,OFFSET(WatchbillMONTHLY!$A$71:$U$71,1,2))=IF(_xlfn.XLOOKUP($A114,INDIRECT("_"&amp;_xlfn.XLOOKUP(AV$2,WatchbillMONTHLY!$A$71:$U$71,OFFSET(WatchbillMONTHLY!$A$71:$U$71,1,2))),INDIRECT("_"&amp;_xlfn.XLOOKUP(AV$2,WatchbillMONTHLY!$A$71:$U$71,OFFSET(WatchbillMONTHLY!$A$71:$U$71,1,2))))=$A114,_xlfn.XLOOKUP(AV$2,WatchbillMONTHLY!$A$71:$U$71,OFFSET(WatchbillMONTHLY!$A$71:$U$71,1,2)),FALSE),TRUE,FALSE)),
IF(_xlfn.XLOOKUP(AV$2,WatchbillMONTHLY!$A$88:$U$88,OFFSET(WatchbillMONTHLY!$A$88:$U$88,1,2))=IF(_xlfn.XLOOKUP($A114,INDIRECT("_"&amp;_xlfn.XLOOKUP(AV$2,WatchbillMONTHLY!$A$88:$U$88,OFFSET(WatchbillMONTHLY!$A$88:$U$88,1,2))),INDIRECT("_"&amp;_xlfn.XLOOKUP(AV$2,WatchbillMONTHLY!$A$88:$U$88,OFFSET(WatchbillMONTHLY!$A$88:$U$88,1,2))))=$A114,_xlfn.XLOOKUP(AV$2,WatchbillMONTHLY!$A$88:$U$88,OFFSET(WatchbillMONTHLY!$A$88:$U$88,1,2)),FALSE),TRUE,FALSE)),
FALSE),FALSE)</f>
        <v>0</v>
      </c>
      <c r="AW114" s="209" t="b" cm="1">
        <f t="array" aca="1" ref="AW114" ca="1">IF(AND($A114 &gt; 0, P114 &gt; 0,AW$2&lt;MiscFormulas!$A$5+1),
_xlfn.IFNA(
_xlfn.IFNA(
_xlfn.IFNA(
_xlfn.IFNA(
_xlfn.IFNA(
_xlfn.IFNA(
IF(_xlfn.XLOOKUP(AW$2,WatchbillMONTHLY!$A$3:$U$3,OFFSET(WatchbillMONTHLY!$A$3:$U$3,1,2))=IF(_xlfn.XLOOKUP($A114,INDIRECT("_"&amp;_xlfn.XLOOKUP(AW$2,WatchbillMONTHLY!$A$3:$U$3,OFFSET(WatchbillMONTHLY!$A$3:$U$3,1,2))),INDIRECT("_"&amp;_xlfn.XLOOKUP(AW$2,WatchbillMONTHLY!$A$3:$U$3,OFFSET(WatchbillMONTHLY!$A$3:$U$3,1,2))))=$A114,_xlfn.XLOOKUP(AW$2,WatchbillMONTHLY!$A$3:$U$3,OFFSET(WatchbillMONTHLY!$A$3:$U$3,1,2)),FALSE),TRUE,FALSE),
IF(_xlfn.XLOOKUP(AW$2,WatchbillMONTHLY!$A$20:$U$20,OFFSET(WatchbillMONTHLY!$A$20:$U$20,1,2))=IF(_xlfn.XLOOKUP($A114,INDIRECT("_"&amp;_xlfn.XLOOKUP(AW$2,WatchbillMONTHLY!$A$20:$U$20,OFFSET(WatchbillMONTHLY!$A$20:$U$20,1,2))),INDIRECT("_"&amp;_xlfn.XLOOKUP(AW$2,WatchbillMONTHLY!$A$20:$U$20,OFFSET(WatchbillMONTHLY!$A$20:$U$20,1,2))))=$A114,_xlfn.XLOOKUP(AW$2,WatchbillMONTHLY!$A$20:$U$20,OFFSET(WatchbillMONTHLY!$A$20:$U$20,1,2)),FALSE),TRUE,FALSE)),
IF(_xlfn.XLOOKUP(AW$2,WatchbillMONTHLY!$A$37:$U$37,OFFSET(WatchbillMONTHLY!$A$37:$U$37,1,2))=IF(_xlfn.XLOOKUP($A114,INDIRECT("_"&amp;_xlfn.XLOOKUP(AW$2,WatchbillMONTHLY!$A$37:$U$37,OFFSET(WatchbillMONTHLY!$A$37:$U$37,1,2))),INDIRECT("_"&amp;_xlfn.XLOOKUP(AW$2,WatchbillMONTHLY!$A$37:$U$37,OFFSET(WatchbillMONTHLY!$A$37:$U$37,1,2))))=$A114,_xlfn.XLOOKUP(AW$2,WatchbillMONTHLY!$A$37:$U$37,OFFSET(WatchbillMONTHLY!$A$37:$U$37,1,2)),FALSE),TRUE,FALSE)),
IF(_xlfn.XLOOKUP(AW$2,WatchbillMONTHLY!$A$54:$U$54,OFFSET(WatchbillMONTHLY!$A$54:$U$54,1,2))=IF(_xlfn.XLOOKUP($A114,INDIRECT("_"&amp;_xlfn.XLOOKUP(AW$2,WatchbillMONTHLY!$A$54:$U$54,OFFSET(WatchbillMONTHLY!$A$54:$U$54,1,2))),INDIRECT("_"&amp;_xlfn.XLOOKUP(AW$2,WatchbillMONTHLY!$A$54:$U$54,OFFSET(WatchbillMONTHLY!$A$54:$U$54,1,2))))=$A114,_xlfn.XLOOKUP(AW$2,WatchbillMONTHLY!$A$54:$U$54,OFFSET(WatchbillMONTHLY!$A$54:$U$54,1,2)),FALSE),TRUE,FALSE)),
IF(_xlfn.XLOOKUP(AW$2,WatchbillMONTHLY!$A$71:$U$71,OFFSET(WatchbillMONTHLY!$A$71:$U$71,1,2))=IF(_xlfn.XLOOKUP($A114,INDIRECT("_"&amp;_xlfn.XLOOKUP(AW$2,WatchbillMONTHLY!$A$71:$U$71,OFFSET(WatchbillMONTHLY!$A$71:$U$71,1,2))),INDIRECT("_"&amp;_xlfn.XLOOKUP(AW$2,WatchbillMONTHLY!$A$71:$U$71,OFFSET(WatchbillMONTHLY!$A$71:$U$71,1,2))))=$A114,_xlfn.XLOOKUP(AW$2,WatchbillMONTHLY!$A$71:$U$71,OFFSET(WatchbillMONTHLY!$A$71:$U$71,1,2)),FALSE),TRUE,FALSE)),
IF(_xlfn.XLOOKUP(AW$2,WatchbillMONTHLY!$A$88:$U$88,OFFSET(WatchbillMONTHLY!$A$88:$U$88,1,2))=IF(_xlfn.XLOOKUP($A114,INDIRECT("_"&amp;_xlfn.XLOOKUP(AW$2,WatchbillMONTHLY!$A$88:$U$88,OFFSET(WatchbillMONTHLY!$A$88:$U$88,1,2))),INDIRECT("_"&amp;_xlfn.XLOOKUP(AW$2,WatchbillMONTHLY!$A$88:$U$88,OFFSET(WatchbillMONTHLY!$A$88:$U$88,1,2))))=$A114,_xlfn.XLOOKUP(AW$2,WatchbillMONTHLY!$A$88:$U$88,OFFSET(WatchbillMONTHLY!$A$88:$U$88,1,2)),FALSE),TRUE,FALSE)),
FALSE),FALSE)</f>
        <v>0</v>
      </c>
      <c r="AX114" s="209" t="b" cm="1">
        <f t="array" aca="1" ref="AX114" ca="1">IF(AND($A114 &gt; 0, Q114 &gt; 0,AX$2&lt;MiscFormulas!$A$5+1),
_xlfn.IFNA(
_xlfn.IFNA(
_xlfn.IFNA(
_xlfn.IFNA(
_xlfn.IFNA(
_xlfn.IFNA(
IF(_xlfn.XLOOKUP(AX$2,WatchbillMONTHLY!$A$3:$U$3,OFFSET(WatchbillMONTHLY!$A$3:$U$3,1,2))=IF(_xlfn.XLOOKUP($A114,INDIRECT("_"&amp;_xlfn.XLOOKUP(AX$2,WatchbillMONTHLY!$A$3:$U$3,OFFSET(WatchbillMONTHLY!$A$3:$U$3,1,2))),INDIRECT("_"&amp;_xlfn.XLOOKUP(AX$2,WatchbillMONTHLY!$A$3:$U$3,OFFSET(WatchbillMONTHLY!$A$3:$U$3,1,2))))=$A114,_xlfn.XLOOKUP(AX$2,WatchbillMONTHLY!$A$3:$U$3,OFFSET(WatchbillMONTHLY!$A$3:$U$3,1,2)),FALSE),TRUE,FALSE),
IF(_xlfn.XLOOKUP(AX$2,WatchbillMONTHLY!$A$20:$U$20,OFFSET(WatchbillMONTHLY!$A$20:$U$20,1,2))=IF(_xlfn.XLOOKUP($A114,INDIRECT("_"&amp;_xlfn.XLOOKUP(AX$2,WatchbillMONTHLY!$A$20:$U$20,OFFSET(WatchbillMONTHLY!$A$20:$U$20,1,2))),INDIRECT("_"&amp;_xlfn.XLOOKUP(AX$2,WatchbillMONTHLY!$A$20:$U$20,OFFSET(WatchbillMONTHLY!$A$20:$U$20,1,2))))=$A114,_xlfn.XLOOKUP(AX$2,WatchbillMONTHLY!$A$20:$U$20,OFFSET(WatchbillMONTHLY!$A$20:$U$20,1,2)),FALSE),TRUE,FALSE)),
IF(_xlfn.XLOOKUP(AX$2,WatchbillMONTHLY!$A$37:$U$37,OFFSET(WatchbillMONTHLY!$A$37:$U$37,1,2))=IF(_xlfn.XLOOKUP($A114,INDIRECT("_"&amp;_xlfn.XLOOKUP(AX$2,WatchbillMONTHLY!$A$37:$U$37,OFFSET(WatchbillMONTHLY!$A$37:$U$37,1,2))),INDIRECT("_"&amp;_xlfn.XLOOKUP(AX$2,WatchbillMONTHLY!$A$37:$U$37,OFFSET(WatchbillMONTHLY!$A$37:$U$37,1,2))))=$A114,_xlfn.XLOOKUP(AX$2,WatchbillMONTHLY!$A$37:$U$37,OFFSET(WatchbillMONTHLY!$A$37:$U$37,1,2)),FALSE),TRUE,FALSE)),
IF(_xlfn.XLOOKUP(AX$2,WatchbillMONTHLY!$A$54:$U$54,OFFSET(WatchbillMONTHLY!$A$54:$U$54,1,2))=IF(_xlfn.XLOOKUP($A114,INDIRECT("_"&amp;_xlfn.XLOOKUP(AX$2,WatchbillMONTHLY!$A$54:$U$54,OFFSET(WatchbillMONTHLY!$A$54:$U$54,1,2))),INDIRECT("_"&amp;_xlfn.XLOOKUP(AX$2,WatchbillMONTHLY!$A$54:$U$54,OFFSET(WatchbillMONTHLY!$A$54:$U$54,1,2))))=$A114,_xlfn.XLOOKUP(AX$2,WatchbillMONTHLY!$A$54:$U$54,OFFSET(WatchbillMONTHLY!$A$54:$U$54,1,2)),FALSE),TRUE,FALSE)),
IF(_xlfn.XLOOKUP(AX$2,WatchbillMONTHLY!$A$71:$U$71,OFFSET(WatchbillMONTHLY!$A$71:$U$71,1,2))=IF(_xlfn.XLOOKUP($A114,INDIRECT("_"&amp;_xlfn.XLOOKUP(AX$2,WatchbillMONTHLY!$A$71:$U$71,OFFSET(WatchbillMONTHLY!$A$71:$U$71,1,2))),INDIRECT("_"&amp;_xlfn.XLOOKUP(AX$2,WatchbillMONTHLY!$A$71:$U$71,OFFSET(WatchbillMONTHLY!$A$71:$U$71,1,2))))=$A114,_xlfn.XLOOKUP(AX$2,WatchbillMONTHLY!$A$71:$U$71,OFFSET(WatchbillMONTHLY!$A$71:$U$71,1,2)),FALSE),TRUE,FALSE)),
IF(_xlfn.XLOOKUP(AX$2,WatchbillMONTHLY!$A$88:$U$88,OFFSET(WatchbillMONTHLY!$A$88:$U$88,1,2))=IF(_xlfn.XLOOKUP($A114,INDIRECT("_"&amp;_xlfn.XLOOKUP(AX$2,WatchbillMONTHLY!$A$88:$U$88,OFFSET(WatchbillMONTHLY!$A$88:$U$88,1,2))),INDIRECT("_"&amp;_xlfn.XLOOKUP(AX$2,WatchbillMONTHLY!$A$88:$U$88,OFFSET(WatchbillMONTHLY!$A$88:$U$88,1,2))))=$A114,_xlfn.XLOOKUP(AX$2,WatchbillMONTHLY!$A$88:$U$88,OFFSET(WatchbillMONTHLY!$A$88:$U$88,1,2)),FALSE),TRUE,FALSE)),
FALSE),FALSE)</f>
        <v>0</v>
      </c>
      <c r="AY114" s="209" t="b" cm="1">
        <f t="array" aca="1" ref="AY114" ca="1">IF(AND($A114 &gt; 0, R114 &gt; 0,AY$2&lt;MiscFormulas!$A$5+1),
_xlfn.IFNA(
_xlfn.IFNA(
_xlfn.IFNA(
_xlfn.IFNA(
_xlfn.IFNA(
_xlfn.IFNA(
IF(_xlfn.XLOOKUP(AY$2,WatchbillMONTHLY!$A$3:$U$3,OFFSET(WatchbillMONTHLY!$A$3:$U$3,1,2))=IF(_xlfn.XLOOKUP($A114,INDIRECT("_"&amp;_xlfn.XLOOKUP(AY$2,WatchbillMONTHLY!$A$3:$U$3,OFFSET(WatchbillMONTHLY!$A$3:$U$3,1,2))),INDIRECT("_"&amp;_xlfn.XLOOKUP(AY$2,WatchbillMONTHLY!$A$3:$U$3,OFFSET(WatchbillMONTHLY!$A$3:$U$3,1,2))))=$A114,_xlfn.XLOOKUP(AY$2,WatchbillMONTHLY!$A$3:$U$3,OFFSET(WatchbillMONTHLY!$A$3:$U$3,1,2)),FALSE),TRUE,FALSE),
IF(_xlfn.XLOOKUP(AY$2,WatchbillMONTHLY!$A$20:$U$20,OFFSET(WatchbillMONTHLY!$A$20:$U$20,1,2))=IF(_xlfn.XLOOKUP($A114,INDIRECT("_"&amp;_xlfn.XLOOKUP(AY$2,WatchbillMONTHLY!$A$20:$U$20,OFFSET(WatchbillMONTHLY!$A$20:$U$20,1,2))),INDIRECT("_"&amp;_xlfn.XLOOKUP(AY$2,WatchbillMONTHLY!$A$20:$U$20,OFFSET(WatchbillMONTHLY!$A$20:$U$20,1,2))))=$A114,_xlfn.XLOOKUP(AY$2,WatchbillMONTHLY!$A$20:$U$20,OFFSET(WatchbillMONTHLY!$A$20:$U$20,1,2)),FALSE),TRUE,FALSE)),
IF(_xlfn.XLOOKUP(AY$2,WatchbillMONTHLY!$A$37:$U$37,OFFSET(WatchbillMONTHLY!$A$37:$U$37,1,2))=IF(_xlfn.XLOOKUP($A114,INDIRECT("_"&amp;_xlfn.XLOOKUP(AY$2,WatchbillMONTHLY!$A$37:$U$37,OFFSET(WatchbillMONTHLY!$A$37:$U$37,1,2))),INDIRECT("_"&amp;_xlfn.XLOOKUP(AY$2,WatchbillMONTHLY!$A$37:$U$37,OFFSET(WatchbillMONTHLY!$A$37:$U$37,1,2))))=$A114,_xlfn.XLOOKUP(AY$2,WatchbillMONTHLY!$A$37:$U$37,OFFSET(WatchbillMONTHLY!$A$37:$U$37,1,2)),FALSE),TRUE,FALSE)),
IF(_xlfn.XLOOKUP(AY$2,WatchbillMONTHLY!$A$54:$U$54,OFFSET(WatchbillMONTHLY!$A$54:$U$54,1,2))=IF(_xlfn.XLOOKUP($A114,INDIRECT("_"&amp;_xlfn.XLOOKUP(AY$2,WatchbillMONTHLY!$A$54:$U$54,OFFSET(WatchbillMONTHLY!$A$54:$U$54,1,2))),INDIRECT("_"&amp;_xlfn.XLOOKUP(AY$2,WatchbillMONTHLY!$A$54:$U$54,OFFSET(WatchbillMONTHLY!$A$54:$U$54,1,2))))=$A114,_xlfn.XLOOKUP(AY$2,WatchbillMONTHLY!$A$54:$U$54,OFFSET(WatchbillMONTHLY!$A$54:$U$54,1,2)),FALSE),TRUE,FALSE)),
IF(_xlfn.XLOOKUP(AY$2,WatchbillMONTHLY!$A$71:$U$71,OFFSET(WatchbillMONTHLY!$A$71:$U$71,1,2))=IF(_xlfn.XLOOKUP($A114,INDIRECT("_"&amp;_xlfn.XLOOKUP(AY$2,WatchbillMONTHLY!$A$71:$U$71,OFFSET(WatchbillMONTHLY!$A$71:$U$71,1,2))),INDIRECT("_"&amp;_xlfn.XLOOKUP(AY$2,WatchbillMONTHLY!$A$71:$U$71,OFFSET(WatchbillMONTHLY!$A$71:$U$71,1,2))))=$A114,_xlfn.XLOOKUP(AY$2,WatchbillMONTHLY!$A$71:$U$71,OFFSET(WatchbillMONTHLY!$A$71:$U$71,1,2)),FALSE),TRUE,FALSE)),
IF(_xlfn.XLOOKUP(AY$2,WatchbillMONTHLY!$A$88:$U$88,OFFSET(WatchbillMONTHLY!$A$88:$U$88,1,2))=IF(_xlfn.XLOOKUP($A114,INDIRECT("_"&amp;_xlfn.XLOOKUP(AY$2,WatchbillMONTHLY!$A$88:$U$88,OFFSET(WatchbillMONTHLY!$A$88:$U$88,1,2))),INDIRECT("_"&amp;_xlfn.XLOOKUP(AY$2,WatchbillMONTHLY!$A$88:$U$88,OFFSET(WatchbillMONTHLY!$A$88:$U$88,1,2))))=$A114,_xlfn.XLOOKUP(AY$2,WatchbillMONTHLY!$A$88:$U$88,OFFSET(WatchbillMONTHLY!$A$88:$U$88,1,2)),FALSE),TRUE,FALSE)),
FALSE),FALSE)</f>
        <v>0</v>
      </c>
      <c r="AZ114" s="209" t="b" cm="1">
        <f t="array" aca="1" ref="AZ114" ca="1">IF(AND($A114 &gt; 0, S114 &gt; 0,AZ$2&lt;MiscFormulas!$A$5+1),
_xlfn.IFNA(
_xlfn.IFNA(
_xlfn.IFNA(
_xlfn.IFNA(
_xlfn.IFNA(
_xlfn.IFNA(
IF(_xlfn.XLOOKUP(AZ$2,WatchbillMONTHLY!$A$3:$U$3,OFFSET(WatchbillMONTHLY!$A$3:$U$3,1,2))=IF(_xlfn.XLOOKUP($A114,INDIRECT("_"&amp;_xlfn.XLOOKUP(AZ$2,WatchbillMONTHLY!$A$3:$U$3,OFFSET(WatchbillMONTHLY!$A$3:$U$3,1,2))),INDIRECT("_"&amp;_xlfn.XLOOKUP(AZ$2,WatchbillMONTHLY!$A$3:$U$3,OFFSET(WatchbillMONTHLY!$A$3:$U$3,1,2))))=$A114,_xlfn.XLOOKUP(AZ$2,WatchbillMONTHLY!$A$3:$U$3,OFFSET(WatchbillMONTHLY!$A$3:$U$3,1,2)),FALSE),TRUE,FALSE),
IF(_xlfn.XLOOKUP(AZ$2,WatchbillMONTHLY!$A$20:$U$20,OFFSET(WatchbillMONTHLY!$A$20:$U$20,1,2))=IF(_xlfn.XLOOKUP($A114,INDIRECT("_"&amp;_xlfn.XLOOKUP(AZ$2,WatchbillMONTHLY!$A$20:$U$20,OFFSET(WatchbillMONTHLY!$A$20:$U$20,1,2))),INDIRECT("_"&amp;_xlfn.XLOOKUP(AZ$2,WatchbillMONTHLY!$A$20:$U$20,OFFSET(WatchbillMONTHLY!$A$20:$U$20,1,2))))=$A114,_xlfn.XLOOKUP(AZ$2,WatchbillMONTHLY!$A$20:$U$20,OFFSET(WatchbillMONTHLY!$A$20:$U$20,1,2)),FALSE),TRUE,FALSE)),
IF(_xlfn.XLOOKUP(AZ$2,WatchbillMONTHLY!$A$37:$U$37,OFFSET(WatchbillMONTHLY!$A$37:$U$37,1,2))=IF(_xlfn.XLOOKUP($A114,INDIRECT("_"&amp;_xlfn.XLOOKUP(AZ$2,WatchbillMONTHLY!$A$37:$U$37,OFFSET(WatchbillMONTHLY!$A$37:$U$37,1,2))),INDIRECT("_"&amp;_xlfn.XLOOKUP(AZ$2,WatchbillMONTHLY!$A$37:$U$37,OFFSET(WatchbillMONTHLY!$A$37:$U$37,1,2))))=$A114,_xlfn.XLOOKUP(AZ$2,WatchbillMONTHLY!$A$37:$U$37,OFFSET(WatchbillMONTHLY!$A$37:$U$37,1,2)),FALSE),TRUE,FALSE)),
IF(_xlfn.XLOOKUP(AZ$2,WatchbillMONTHLY!$A$54:$U$54,OFFSET(WatchbillMONTHLY!$A$54:$U$54,1,2))=IF(_xlfn.XLOOKUP($A114,INDIRECT("_"&amp;_xlfn.XLOOKUP(AZ$2,WatchbillMONTHLY!$A$54:$U$54,OFFSET(WatchbillMONTHLY!$A$54:$U$54,1,2))),INDIRECT("_"&amp;_xlfn.XLOOKUP(AZ$2,WatchbillMONTHLY!$A$54:$U$54,OFFSET(WatchbillMONTHLY!$A$54:$U$54,1,2))))=$A114,_xlfn.XLOOKUP(AZ$2,WatchbillMONTHLY!$A$54:$U$54,OFFSET(WatchbillMONTHLY!$A$54:$U$54,1,2)),FALSE),TRUE,FALSE)),
IF(_xlfn.XLOOKUP(AZ$2,WatchbillMONTHLY!$A$71:$U$71,OFFSET(WatchbillMONTHLY!$A$71:$U$71,1,2))=IF(_xlfn.XLOOKUP($A114,INDIRECT("_"&amp;_xlfn.XLOOKUP(AZ$2,WatchbillMONTHLY!$A$71:$U$71,OFFSET(WatchbillMONTHLY!$A$71:$U$71,1,2))),INDIRECT("_"&amp;_xlfn.XLOOKUP(AZ$2,WatchbillMONTHLY!$A$71:$U$71,OFFSET(WatchbillMONTHLY!$A$71:$U$71,1,2))))=$A114,_xlfn.XLOOKUP(AZ$2,WatchbillMONTHLY!$A$71:$U$71,OFFSET(WatchbillMONTHLY!$A$71:$U$71,1,2)),FALSE),TRUE,FALSE)),
IF(_xlfn.XLOOKUP(AZ$2,WatchbillMONTHLY!$A$88:$U$88,OFFSET(WatchbillMONTHLY!$A$88:$U$88,1,2))=IF(_xlfn.XLOOKUP($A114,INDIRECT("_"&amp;_xlfn.XLOOKUP(AZ$2,WatchbillMONTHLY!$A$88:$U$88,OFFSET(WatchbillMONTHLY!$A$88:$U$88,1,2))),INDIRECT("_"&amp;_xlfn.XLOOKUP(AZ$2,WatchbillMONTHLY!$A$88:$U$88,OFFSET(WatchbillMONTHLY!$A$88:$U$88,1,2))))=$A114,_xlfn.XLOOKUP(AZ$2,WatchbillMONTHLY!$A$88:$U$88,OFFSET(WatchbillMONTHLY!$A$88:$U$88,1,2)),FALSE),TRUE,FALSE)),
FALSE),FALSE)</f>
        <v>0</v>
      </c>
      <c r="BA114" s="209" t="b" cm="1">
        <f t="array" aca="1" ref="BA114" ca="1">IF(AND($A114 &gt; 0, T114 &gt; 0,BA$2&lt;MiscFormulas!$A$5+1),
_xlfn.IFNA(
_xlfn.IFNA(
_xlfn.IFNA(
_xlfn.IFNA(
_xlfn.IFNA(
_xlfn.IFNA(
IF(_xlfn.XLOOKUP(BA$2,WatchbillMONTHLY!$A$3:$U$3,OFFSET(WatchbillMONTHLY!$A$3:$U$3,1,2))=IF(_xlfn.XLOOKUP($A114,INDIRECT("_"&amp;_xlfn.XLOOKUP(BA$2,WatchbillMONTHLY!$A$3:$U$3,OFFSET(WatchbillMONTHLY!$A$3:$U$3,1,2))),INDIRECT("_"&amp;_xlfn.XLOOKUP(BA$2,WatchbillMONTHLY!$A$3:$U$3,OFFSET(WatchbillMONTHLY!$A$3:$U$3,1,2))))=$A114,_xlfn.XLOOKUP(BA$2,WatchbillMONTHLY!$A$3:$U$3,OFFSET(WatchbillMONTHLY!$A$3:$U$3,1,2)),FALSE),TRUE,FALSE),
IF(_xlfn.XLOOKUP(BA$2,WatchbillMONTHLY!$A$20:$U$20,OFFSET(WatchbillMONTHLY!$A$20:$U$20,1,2))=IF(_xlfn.XLOOKUP($A114,INDIRECT("_"&amp;_xlfn.XLOOKUP(BA$2,WatchbillMONTHLY!$A$20:$U$20,OFFSET(WatchbillMONTHLY!$A$20:$U$20,1,2))),INDIRECT("_"&amp;_xlfn.XLOOKUP(BA$2,WatchbillMONTHLY!$A$20:$U$20,OFFSET(WatchbillMONTHLY!$A$20:$U$20,1,2))))=$A114,_xlfn.XLOOKUP(BA$2,WatchbillMONTHLY!$A$20:$U$20,OFFSET(WatchbillMONTHLY!$A$20:$U$20,1,2)),FALSE),TRUE,FALSE)),
IF(_xlfn.XLOOKUP(BA$2,WatchbillMONTHLY!$A$37:$U$37,OFFSET(WatchbillMONTHLY!$A$37:$U$37,1,2))=IF(_xlfn.XLOOKUP($A114,INDIRECT("_"&amp;_xlfn.XLOOKUP(BA$2,WatchbillMONTHLY!$A$37:$U$37,OFFSET(WatchbillMONTHLY!$A$37:$U$37,1,2))),INDIRECT("_"&amp;_xlfn.XLOOKUP(BA$2,WatchbillMONTHLY!$A$37:$U$37,OFFSET(WatchbillMONTHLY!$A$37:$U$37,1,2))))=$A114,_xlfn.XLOOKUP(BA$2,WatchbillMONTHLY!$A$37:$U$37,OFFSET(WatchbillMONTHLY!$A$37:$U$37,1,2)),FALSE),TRUE,FALSE)),
IF(_xlfn.XLOOKUP(BA$2,WatchbillMONTHLY!$A$54:$U$54,OFFSET(WatchbillMONTHLY!$A$54:$U$54,1,2))=IF(_xlfn.XLOOKUP($A114,INDIRECT("_"&amp;_xlfn.XLOOKUP(BA$2,WatchbillMONTHLY!$A$54:$U$54,OFFSET(WatchbillMONTHLY!$A$54:$U$54,1,2))),INDIRECT("_"&amp;_xlfn.XLOOKUP(BA$2,WatchbillMONTHLY!$A$54:$U$54,OFFSET(WatchbillMONTHLY!$A$54:$U$54,1,2))))=$A114,_xlfn.XLOOKUP(BA$2,WatchbillMONTHLY!$A$54:$U$54,OFFSET(WatchbillMONTHLY!$A$54:$U$54,1,2)),FALSE),TRUE,FALSE)),
IF(_xlfn.XLOOKUP(BA$2,WatchbillMONTHLY!$A$71:$U$71,OFFSET(WatchbillMONTHLY!$A$71:$U$71,1,2))=IF(_xlfn.XLOOKUP($A114,INDIRECT("_"&amp;_xlfn.XLOOKUP(BA$2,WatchbillMONTHLY!$A$71:$U$71,OFFSET(WatchbillMONTHLY!$A$71:$U$71,1,2))),INDIRECT("_"&amp;_xlfn.XLOOKUP(BA$2,WatchbillMONTHLY!$A$71:$U$71,OFFSET(WatchbillMONTHLY!$A$71:$U$71,1,2))))=$A114,_xlfn.XLOOKUP(BA$2,WatchbillMONTHLY!$A$71:$U$71,OFFSET(WatchbillMONTHLY!$A$71:$U$71,1,2)),FALSE),TRUE,FALSE)),
IF(_xlfn.XLOOKUP(BA$2,WatchbillMONTHLY!$A$88:$U$88,OFFSET(WatchbillMONTHLY!$A$88:$U$88,1,2))=IF(_xlfn.XLOOKUP($A114,INDIRECT("_"&amp;_xlfn.XLOOKUP(BA$2,WatchbillMONTHLY!$A$88:$U$88,OFFSET(WatchbillMONTHLY!$A$88:$U$88,1,2))),INDIRECT("_"&amp;_xlfn.XLOOKUP(BA$2,WatchbillMONTHLY!$A$88:$U$88,OFFSET(WatchbillMONTHLY!$A$88:$U$88,1,2))))=$A114,_xlfn.XLOOKUP(BA$2,WatchbillMONTHLY!$A$88:$U$88,OFFSET(WatchbillMONTHLY!$A$88:$U$88,1,2)),FALSE),TRUE,FALSE)),
FALSE),FALSE)</f>
        <v>0</v>
      </c>
      <c r="BB114" s="209" t="b" cm="1">
        <f t="array" aca="1" ref="BB114" ca="1">IF(AND($A114 &gt; 0, U114 &gt; 0,BB$2&lt;MiscFormulas!$A$5+1),
_xlfn.IFNA(
_xlfn.IFNA(
_xlfn.IFNA(
_xlfn.IFNA(
_xlfn.IFNA(
_xlfn.IFNA(
IF(_xlfn.XLOOKUP(BB$2,WatchbillMONTHLY!$A$3:$U$3,OFFSET(WatchbillMONTHLY!$A$3:$U$3,1,2))=IF(_xlfn.XLOOKUP($A114,INDIRECT("_"&amp;_xlfn.XLOOKUP(BB$2,WatchbillMONTHLY!$A$3:$U$3,OFFSET(WatchbillMONTHLY!$A$3:$U$3,1,2))),INDIRECT("_"&amp;_xlfn.XLOOKUP(BB$2,WatchbillMONTHLY!$A$3:$U$3,OFFSET(WatchbillMONTHLY!$A$3:$U$3,1,2))))=$A114,_xlfn.XLOOKUP(BB$2,WatchbillMONTHLY!$A$3:$U$3,OFFSET(WatchbillMONTHLY!$A$3:$U$3,1,2)),FALSE),TRUE,FALSE),
IF(_xlfn.XLOOKUP(BB$2,WatchbillMONTHLY!$A$20:$U$20,OFFSET(WatchbillMONTHLY!$A$20:$U$20,1,2))=IF(_xlfn.XLOOKUP($A114,INDIRECT("_"&amp;_xlfn.XLOOKUP(BB$2,WatchbillMONTHLY!$A$20:$U$20,OFFSET(WatchbillMONTHLY!$A$20:$U$20,1,2))),INDIRECT("_"&amp;_xlfn.XLOOKUP(BB$2,WatchbillMONTHLY!$A$20:$U$20,OFFSET(WatchbillMONTHLY!$A$20:$U$20,1,2))))=$A114,_xlfn.XLOOKUP(BB$2,WatchbillMONTHLY!$A$20:$U$20,OFFSET(WatchbillMONTHLY!$A$20:$U$20,1,2)),FALSE),TRUE,FALSE)),
IF(_xlfn.XLOOKUP(BB$2,WatchbillMONTHLY!$A$37:$U$37,OFFSET(WatchbillMONTHLY!$A$37:$U$37,1,2))=IF(_xlfn.XLOOKUP($A114,INDIRECT("_"&amp;_xlfn.XLOOKUP(BB$2,WatchbillMONTHLY!$A$37:$U$37,OFFSET(WatchbillMONTHLY!$A$37:$U$37,1,2))),INDIRECT("_"&amp;_xlfn.XLOOKUP(BB$2,WatchbillMONTHLY!$A$37:$U$37,OFFSET(WatchbillMONTHLY!$A$37:$U$37,1,2))))=$A114,_xlfn.XLOOKUP(BB$2,WatchbillMONTHLY!$A$37:$U$37,OFFSET(WatchbillMONTHLY!$A$37:$U$37,1,2)),FALSE),TRUE,FALSE)),
IF(_xlfn.XLOOKUP(BB$2,WatchbillMONTHLY!$A$54:$U$54,OFFSET(WatchbillMONTHLY!$A$54:$U$54,1,2))=IF(_xlfn.XLOOKUP($A114,INDIRECT("_"&amp;_xlfn.XLOOKUP(BB$2,WatchbillMONTHLY!$A$54:$U$54,OFFSET(WatchbillMONTHLY!$A$54:$U$54,1,2))),INDIRECT("_"&amp;_xlfn.XLOOKUP(BB$2,WatchbillMONTHLY!$A$54:$U$54,OFFSET(WatchbillMONTHLY!$A$54:$U$54,1,2))))=$A114,_xlfn.XLOOKUP(BB$2,WatchbillMONTHLY!$A$54:$U$54,OFFSET(WatchbillMONTHLY!$A$54:$U$54,1,2)),FALSE),TRUE,FALSE)),
IF(_xlfn.XLOOKUP(BB$2,WatchbillMONTHLY!$A$71:$U$71,OFFSET(WatchbillMONTHLY!$A$71:$U$71,1,2))=IF(_xlfn.XLOOKUP($A114,INDIRECT("_"&amp;_xlfn.XLOOKUP(BB$2,WatchbillMONTHLY!$A$71:$U$71,OFFSET(WatchbillMONTHLY!$A$71:$U$71,1,2))),INDIRECT("_"&amp;_xlfn.XLOOKUP(BB$2,WatchbillMONTHLY!$A$71:$U$71,OFFSET(WatchbillMONTHLY!$A$71:$U$71,1,2))))=$A114,_xlfn.XLOOKUP(BB$2,WatchbillMONTHLY!$A$71:$U$71,OFFSET(WatchbillMONTHLY!$A$71:$U$71,1,2)),FALSE),TRUE,FALSE)),
IF(_xlfn.XLOOKUP(BB$2,WatchbillMONTHLY!$A$88:$U$88,OFFSET(WatchbillMONTHLY!$A$88:$U$88,1,2))=IF(_xlfn.XLOOKUP($A114,INDIRECT("_"&amp;_xlfn.XLOOKUP(BB$2,WatchbillMONTHLY!$A$88:$U$88,OFFSET(WatchbillMONTHLY!$A$88:$U$88,1,2))),INDIRECT("_"&amp;_xlfn.XLOOKUP(BB$2,WatchbillMONTHLY!$A$88:$U$88,OFFSET(WatchbillMONTHLY!$A$88:$U$88,1,2))))=$A114,_xlfn.XLOOKUP(BB$2,WatchbillMONTHLY!$A$88:$U$88,OFFSET(WatchbillMONTHLY!$A$88:$U$88,1,2)),FALSE),TRUE,FALSE)),
FALSE),FALSE)</f>
        <v>0</v>
      </c>
      <c r="BC114" s="209" t="b" cm="1">
        <f t="array" aca="1" ref="BC114" ca="1">IF(AND($A114 &gt; 0, V114 &gt; 0,BC$2&lt;MiscFormulas!$A$5+1),
_xlfn.IFNA(
_xlfn.IFNA(
_xlfn.IFNA(
_xlfn.IFNA(
_xlfn.IFNA(
_xlfn.IFNA(
IF(_xlfn.XLOOKUP(BC$2,WatchbillMONTHLY!$A$3:$U$3,OFFSET(WatchbillMONTHLY!$A$3:$U$3,1,2))=IF(_xlfn.XLOOKUP($A114,INDIRECT("_"&amp;_xlfn.XLOOKUP(BC$2,WatchbillMONTHLY!$A$3:$U$3,OFFSET(WatchbillMONTHLY!$A$3:$U$3,1,2))),INDIRECT("_"&amp;_xlfn.XLOOKUP(BC$2,WatchbillMONTHLY!$A$3:$U$3,OFFSET(WatchbillMONTHLY!$A$3:$U$3,1,2))))=$A114,_xlfn.XLOOKUP(BC$2,WatchbillMONTHLY!$A$3:$U$3,OFFSET(WatchbillMONTHLY!$A$3:$U$3,1,2)),FALSE),TRUE,FALSE),
IF(_xlfn.XLOOKUP(BC$2,WatchbillMONTHLY!$A$20:$U$20,OFFSET(WatchbillMONTHLY!$A$20:$U$20,1,2))=IF(_xlfn.XLOOKUP($A114,INDIRECT("_"&amp;_xlfn.XLOOKUP(BC$2,WatchbillMONTHLY!$A$20:$U$20,OFFSET(WatchbillMONTHLY!$A$20:$U$20,1,2))),INDIRECT("_"&amp;_xlfn.XLOOKUP(BC$2,WatchbillMONTHLY!$A$20:$U$20,OFFSET(WatchbillMONTHLY!$A$20:$U$20,1,2))))=$A114,_xlfn.XLOOKUP(BC$2,WatchbillMONTHLY!$A$20:$U$20,OFFSET(WatchbillMONTHLY!$A$20:$U$20,1,2)),FALSE),TRUE,FALSE)),
IF(_xlfn.XLOOKUP(BC$2,WatchbillMONTHLY!$A$37:$U$37,OFFSET(WatchbillMONTHLY!$A$37:$U$37,1,2))=IF(_xlfn.XLOOKUP($A114,INDIRECT("_"&amp;_xlfn.XLOOKUP(BC$2,WatchbillMONTHLY!$A$37:$U$37,OFFSET(WatchbillMONTHLY!$A$37:$U$37,1,2))),INDIRECT("_"&amp;_xlfn.XLOOKUP(BC$2,WatchbillMONTHLY!$A$37:$U$37,OFFSET(WatchbillMONTHLY!$A$37:$U$37,1,2))))=$A114,_xlfn.XLOOKUP(BC$2,WatchbillMONTHLY!$A$37:$U$37,OFFSET(WatchbillMONTHLY!$A$37:$U$37,1,2)),FALSE),TRUE,FALSE)),
IF(_xlfn.XLOOKUP(BC$2,WatchbillMONTHLY!$A$54:$U$54,OFFSET(WatchbillMONTHLY!$A$54:$U$54,1,2))=IF(_xlfn.XLOOKUP($A114,INDIRECT("_"&amp;_xlfn.XLOOKUP(BC$2,WatchbillMONTHLY!$A$54:$U$54,OFFSET(WatchbillMONTHLY!$A$54:$U$54,1,2))),INDIRECT("_"&amp;_xlfn.XLOOKUP(BC$2,WatchbillMONTHLY!$A$54:$U$54,OFFSET(WatchbillMONTHLY!$A$54:$U$54,1,2))))=$A114,_xlfn.XLOOKUP(BC$2,WatchbillMONTHLY!$A$54:$U$54,OFFSET(WatchbillMONTHLY!$A$54:$U$54,1,2)),FALSE),TRUE,FALSE)),
IF(_xlfn.XLOOKUP(BC$2,WatchbillMONTHLY!$A$71:$U$71,OFFSET(WatchbillMONTHLY!$A$71:$U$71,1,2))=IF(_xlfn.XLOOKUP($A114,INDIRECT("_"&amp;_xlfn.XLOOKUP(BC$2,WatchbillMONTHLY!$A$71:$U$71,OFFSET(WatchbillMONTHLY!$A$71:$U$71,1,2))),INDIRECT("_"&amp;_xlfn.XLOOKUP(BC$2,WatchbillMONTHLY!$A$71:$U$71,OFFSET(WatchbillMONTHLY!$A$71:$U$71,1,2))))=$A114,_xlfn.XLOOKUP(BC$2,WatchbillMONTHLY!$A$71:$U$71,OFFSET(WatchbillMONTHLY!$A$71:$U$71,1,2)),FALSE),TRUE,FALSE)),
IF(_xlfn.XLOOKUP(BC$2,WatchbillMONTHLY!$A$88:$U$88,OFFSET(WatchbillMONTHLY!$A$88:$U$88,1,2))=IF(_xlfn.XLOOKUP($A114,INDIRECT("_"&amp;_xlfn.XLOOKUP(BC$2,WatchbillMONTHLY!$A$88:$U$88,OFFSET(WatchbillMONTHLY!$A$88:$U$88,1,2))),INDIRECT("_"&amp;_xlfn.XLOOKUP(BC$2,WatchbillMONTHLY!$A$88:$U$88,OFFSET(WatchbillMONTHLY!$A$88:$U$88,1,2))))=$A114,_xlfn.XLOOKUP(BC$2,WatchbillMONTHLY!$A$88:$U$88,OFFSET(WatchbillMONTHLY!$A$88:$U$88,1,2)),FALSE),TRUE,FALSE)),
FALSE),FALSE)</f>
        <v>0</v>
      </c>
      <c r="BD114" s="209" t="b" cm="1">
        <f t="array" aca="1" ref="BD114" ca="1">IF(AND($A114 &gt; 0, W114 &gt; 0,BD$2&lt;MiscFormulas!$A$5+1),
_xlfn.IFNA(
_xlfn.IFNA(
_xlfn.IFNA(
_xlfn.IFNA(
_xlfn.IFNA(
_xlfn.IFNA(
IF(_xlfn.XLOOKUP(BD$2,WatchbillMONTHLY!$A$3:$U$3,OFFSET(WatchbillMONTHLY!$A$3:$U$3,1,2))=IF(_xlfn.XLOOKUP($A114,INDIRECT("_"&amp;_xlfn.XLOOKUP(BD$2,WatchbillMONTHLY!$A$3:$U$3,OFFSET(WatchbillMONTHLY!$A$3:$U$3,1,2))),INDIRECT("_"&amp;_xlfn.XLOOKUP(BD$2,WatchbillMONTHLY!$A$3:$U$3,OFFSET(WatchbillMONTHLY!$A$3:$U$3,1,2))))=$A114,_xlfn.XLOOKUP(BD$2,WatchbillMONTHLY!$A$3:$U$3,OFFSET(WatchbillMONTHLY!$A$3:$U$3,1,2)),FALSE),TRUE,FALSE),
IF(_xlfn.XLOOKUP(BD$2,WatchbillMONTHLY!$A$20:$U$20,OFFSET(WatchbillMONTHLY!$A$20:$U$20,1,2))=IF(_xlfn.XLOOKUP($A114,INDIRECT("_"&amp;_xlfn.XLOOKUP(BD$2,WatchbillMONTHLY!$A$20:$U$20,OFFSET(WatchbillMONTHLY!$A$20:$U$20,1,2))),INDIRECT("_"&amp;_xlfn.XLOOKUP(BD$2,WatchbillMONTHLY!$A$20:$U$20,OFFSET(WatchbillMONTHLY!$A$20:$U$20,1,2))))=$A114,_xlfn.XLOOKUP(BD$2,WatchbillMONTHLY!$A$20:$U$20,OFFSET(WatchbillMONTHLY!$A$20:$U$20,1,2)),FALSE),TRUE,FALSE)),
IF(_xlfn.XLOOKUP(BD$2,WatchbillMONTHLY!$A$37:$U$37,OFFSET(WatchbillMONTHLY!$A$37:$U$37,1,2))=IF(_xlfn.XLOOKUP($A114,INDIRECT("_"&amp;_xlfn.XLOOKUP(BD$2,WatchbillMONTHLY!$A$37:$U$37,OFFSET(WatchbillMONTHLY!$A$37:$U$37,1,2))),INDIRECT("_"&amp;_xlfn.XLOOKUP(BD$2,WatchbillMONTHLY!$A$37:$U$37,OFFSET(WatchbillMONTHLY!$A$37:$U$37,1,2))))=$A114,_xlfn.XLOOKUP(BD$2,WatchbillMONTHLY!$A$37:$U$37,OFFSET(WatchbillMONTHLY!$A$37:$U$37,1,2)),FALSE),TRUE,FALSE)),
IF(_xlfn.XLOOKUP(BD$2,WatchbillMONTHLY!$A$54:$U$54,OFFSET(WatchbillMONTHLY!$A$54:$U$54,1,2))=IF(_xlfn.XLOOKUP($A114,INDIRECT("_"&amp;_xlfn.XLOOKUP(BD$2,WatchbillMONTHLY!$A$54:$U$54,OFFSET(WatchbillMONTHLY!$A$54:$U$54,1,2))),INDIRECT("_"&amp;_xlfn.XLOOKUP(BD$2,WatchbillMONTHLY!$A$54:$U$54,OFFSET(WatchbillMONTHLY!$A$54:$U$54,1,2))))=$A114,_xlfn.XLOOKUP(BD$2,WatchbillMONTHLY!$A$54:$U$54,OFFSET(WatchbillMONTHLY!$A$54:$U$54,1,2)),FALSE),TRUE,FALSE)),
IF(_xlfn.XLOOKUP(BD$2,WatchbillMONTHLY!$A$71:$U$71,OFFSET(WatchbillMONTHLY!$A$71:$U$71,1,2))=IF(_xlfn.XLOOKUP($A114,INDIRECT("_"&amp;_xlfn.XLOOKUP(BD$2,WatchbillMONTHLY!$A$71:$U$71,OFFSET(WatchbillMONTHLY!$A$71:$U$71,1,2))),INDIRECT("_"&amp;_xlfn.XLOOKUP(BD$2,WatchbillMONTHLY!$A$71:$U$71,OFFSET(WatchbillMONTHLY!$A$71:$U$71,1,2))))=$A114,_xlfn.XLOOKUP(BD$2,WatchbillMONTHLY!$A$71:$U$71,OFFSET(WatchbillMONTHLY!$A$71:$U$71,1,2)),FALSE),TRUE,FALSE)),
IF(_xlfn.XLOOKUP(BD$2,WatchbillMONTHLY!$A$88:$U$88,OFFSET(WatchbillMONTHLY!$A$88:$U$88,1,2))=IF(_xlfn.XLOOKUP($A114,INDIRECT("_"&amp;_xlfn.XLOOKUP(BD$2,WatchbillMONTHLY!$A$88:$U$88,OFFSET(WatchbillMONTHLY!$A$88:$U$88,1,2))),INDIRECT("_"&amp;_xlfn.XLOOKUP(BD$2,WatchbillMONTHLY!$A$88:$U$88,OFFSET(WatchbillMONTHLY!$A$88:$U$88,1,2))))=$A114,_xlfn.XLOOKUP(BD$2,WatchbillMONTHLY!$A$88:$U$88,OFFSET(WatchbillMONTHLY!$A$88:$U$88,1,2)),FALSE),TRUE,FALSE)),
FALSE),FALSE)</f>
        <v>0</v>
      </c>
      <c r="BE114" s="209" t="b" cm="1">
        <f t="array" aca="1" ref="BE114" ca="1">IF(AND($A114 &gt; 0, X114 &gt; 0,BE$2&lt;MiscFormulas!$A$5+1),
_xlfn.IFNA(
_xlfn.IFNA(
_xlfn.IFNA(
_xlfn.IFNA(
_xlfn.IFNA(
_xlfn.IFNA(
IF(_xlfn.XLOOKUP(BE$2,WatchbillMONTHLY!$A$3:$U$3,OFFSET(WatchbillMONTHLY!$A$3:$U$3,1,2))=IF(_xlfn.XLOOKUP($A114,INDIRECT("_"&amp;_xlfn.XLOOKUP(BE$2,WatchbillMONTHLY!$A$3:$U$3,OFFSET(WatchbillMONTHLY!$A$3:$U$3,1,2))),INDIRECT("_"&amp;_xlfn.XLOOKUP(BE$2,WatchbillMONTHLY!$A$3:$U$3,OFFSET(WatchbillMONTHLY!$A$3:$U$3,1,2))))=$A114,_xlfn.XLOOKUP(BE$2,WatchbillMONTHLY!$A$3:$U$3,OFFSET(WatchbillMONTHLY!$A$3:$U$3,1,2)),FALSE),TRUE,FALSE),
IF(_xlfn.XLOOKUP(BE$2,WatchbillMONTHLY!$A$20:$U$20,OFFSET(WatchbillMONTHLY!$A$20:$U$20,1,2))=IF(_xlfn.XLOOKUP($A114,INDIRECT("_"&amp;_xlfn.XLOOKUP(BE$2,WatchbillMONTHLY!$A$20:$U$20,OFFSET(WatchbillMONTHLY!$A$20:$U$20,1,2))),INDIRECT("_"&amp;_xlfn.XLOOKUP(BE$2,WatchbillMONTHLY!$A$20:$U$20,OFFSET(WatchbillMONTHLY!$A$20:$U$20,1,2))))=$A114,_xlfn.XLOOKUP(BE$2,WatchbillMONTHLY!$A$20:$U$20,OFFSET(WatchbillMONTHLY!$A$20:$U$20,1,2)),FALSE),TRUE,FALSE)),
IF(_xlfn.XLOOKUP(BE$2,WatchbillMONTHLY!$A$37:$U$37,OFFSET(WatchbillMONTHLY!$A$37:$U$37,1,2))=IF(_xlfn.XLOOKUP($A114,INDIRECT("_"&amp;_xlfn.XLOOKUP(BE$2,WatchbillMONTHLY!$A$37:$U$37,OFFSET(WatchbillMONTHLY!$A$37:$U$37,1,2))),INDIRECT("_"&amp;_xlfn.XLOOKUP(BE$2,WatchbillMONTHLY!$A$37:$U$37,OFFSET(WatchbillMONTHLY!$A$37:$U$37,1,2))))=$A114,_xlfn.XLOOKUP(BE$2,WatchbillMONTHLY!$A$37:$U$37,OFFSET(WatchbillMONTHLY!$A$37:$U$37,1,2)),FALSE),TRUE,FALSE)),
IF(_xlfn.XLOOKUP(BE$2,WatchbillMONTHLY!$A$54:$U$54,OFFSET(WatchbillMONTHLY!$A$54:$U$54,1,2))=IF(_xlfn.XLOOKUP($A114,INDIRECT("_"&amp;_xlfn.XLOOKUP(BE$2,WatchbillMONTHLY!$A$54:$U$54,OFFSET(WatchbillMONTHLY!$A$54:$U$54,1,2))),INDIRECT("_"&amp;_xlfn.XLOOKUP(BE$2,WatchbillMONTHLY!$A$54:$U$54,OFFSET(WatchbillMONTHLY!$A$54:$U$54,1,2))))=$A114,_xlfn.XLOOKUP(BE$2,WatchbillMONTHLY!$A$54:$U$54,OFFSET(WatchbillMONTHLY!$A$54:$U$54,1,2)),FALSE),TRUE,FALSE)),
IF(_xlfn.XLOOKUP(BE$2,WatchbillMONTHLY!$A$71:$U$71,OFFSET(WatchbillMONTHLY!$A$71:$U$71,1,2))=IF(_xlfn.XLOOKUP($A114,INDIRECT("_"&amp;_xlfn.XLOOKUP(BE$2,WatchbillMONTHLY!$A$71:$U$71,OFFSET(WatchbillMONTHLY!$A$71:$U$71,1,2))),INDIRECT("_"&amp;_xlfn.XLOOKUP(BE$2,WatchbillMONTHLY!$A$71:$U$71,OFFSET(WatchbillMONTHLY!$A$71:$U$71,1,2))))=$A114,_xlfn.XLOOKUP(BE$2,WatchbillMONTHLY!$A$71:$U$71,OFFSET(WatchbillMONTHLY!$A$71:$U$71,1,2)),FALSE),TRUE,FALSE)),
IF(_xlfn.XLOOKUP(BE$2,WatchbillMONTHLY!$A$88:$U$88,OFFSET(WatchbillMONTHLY!$A$88:$U$88,1,2))=IF(_xlfn.XLOOKUP($A114,INDIRECT("_"&amp;_xlfn.XLOOKUP(BE$2,WatchbillMONTHLY!$A$88:$U$88,OFFSET(WatchbillMONTHLY!$A$88:$U$88,1,2))),INDIRECT("_"&amp;_xlfn.XLOOKUP(BE$2,WatchbillMONTHLY!$A$88:$U$88,OFFSET(WatchbillMONTHLY!$A$88:$U$88,1,2))))=$A114,_xlfn.XLOOKUP(BE$2,WatchbillMONTHLY!$A$88:$U$88,OFFSET(WatchbillMONTHLY!$A$88:$U$88,1,2)),FALSE),TRUE,FALSE)),
FALSE),FALSE)</f>
        <v>0</v>
      </c>
      <c r="BF114" s="209" t="b" cm="1">
        <f t="array" aca="1" ref="BF114" ca="1">IF(AND($A114 &gt; 0, Y114 &gt; 0,BF$2&lt;MiscFormulas!$A$5+1),
_xlfn.IFNA(
_xlfn.IFNA(
_xlfn.IFNA(
_xlfn.IFNA(
_xlfn.IFNA(
_xlfn.IFNA(
IF(_xlfn.XLOOKUP(BF$2,WatchbillMONTHLY!$A$3:$U$3,OFFSET(WatchbillMONTHLY!$A$3:$U$3,1,2))=IF(_xlfn.XLOOKUP($A114,INDIRECT("_"&amp;_xlfn.XLOOKUP(BF$2,WatchbillMONTHLY!$A$3:$U$3,OFFSET(WatchbillMONTHLY!$A$3:$U$3,1,2))),INDIRECT("_"&amp;_xlfn.XLOOKUP(BF$2,WatchbillMONTHLY!$A$3:$U$3,OFFSET(WatchbillMONTHLY!$A$3:$U$3,1,2))))=$A114,_xlfn.XLOOKUP(BF$2,WatchbillMONTHLY!$A$3:$U$3,OFFSET(WatchbillMONTHLY!$A$3:$U$3,1,2)),FALSE),TRUE,FALSE),
IF(_xlfn.XLOOKUP(BF$2,WatchbillMONTHLY!$A$20:$U$20,OFFSET(WatchbillMONTHLY!$A$20:$U$20,1,2))=IF(_xlfn.XLOOKUP($A114,INDIRECT("_"&amp;_xlfn.XLOOKUP(BF$2,WatchbillMONTHLY!$A$20:$U$20,OFFSET(WatchbillMONTHLY!$A$20:$U$20,1,2))),INDIRECT("_"&amp;_xlfn.XLOOKUP(BF$2,WatchbillMONTHLY!$A$20:$U$20,OFFSET(WatchbillMONTHLY!$A$20:$U$20,1,2))))=$A114,_xlfn.XLOOKUP(BF$2,WatchbillMONTHLY!$A$20:$U$20,OFFSET(WatchbillMONTHLY!$A$20:$U$20,1,2)),FALSE),TRUE,FALSE)),
IF(_xlfn.XLOOKUP(BF$2,WatchbillMONTHLY!$A$37:$U$37,OFFSET(WatchbillMONTHLY!$A$37:$U$37,1,2))=IF(_xlfn.XLOOKUP($A114,INDIRECT("_"&amp;_xlfn.XLOOKUP(BF$2,WatchbillMONTHLY!$A$37:$U$37,OFFSET(WatchbillMONTHLY!$A$37:$U$37,1,2))),INDIRECT("_"&amp;_xlfn.XLOOKUP(BF$2,WatchbillMONTHLY!$A$37:$U$37,OFFSET(WatchbillMONTHLY!$A$37:$U$37,1,2))))=$A114,_xlfn.XLOOKUP(BF$2,WatchbillMONTHLY!$A$37:$U$37,OFFSET(WatchbillMONTHLY!$A$37:$U$37,1,2)),FALSE),TRUE,FALSE)),
IF(_xlfn.XLOOKUP(BF$2,WatchbillMONTHLY!$A$54:$U$54,OFFSET(WatchbillMONTHLY!$A$54:$U$54,1,2))=IF(_xlfn.XLOOKUP($A114,INDIRECT("_"&amp;_xlfn.XLOOKUP(BF$2,WatchbillMONTHLY!$A$54:$U$54,OFFSET(WatchbillMONTHLY!$A$54:$U$54,1,2))),INDIRECT("_"&amp;_xlfn.XLOOKUP(BF$2,WatchbillMONTHLY!$A$54:$U$54,OFFSET(WatchbillMONTHLY!$A$54:$U$54,1,2))))=$A114,_xlfn.XLOOKUP(BF$2,WatchbillMONTHLY!$A$54:$U$54,OFFSET(WatchbillMONTHLY!$A$54:$U$54,1,2)),FALSE),TRUE,FALSE)),
IF(_xlfn.XLOOKUP(BF$2,WatchbillMONTHLY!$A$71:$U$71,OFFSET(WatchbillMONTHLY!$A$71:$U$71,1,2))=IF(_xlfn.XLOOKUP($A114,INDIRECT("_"&amp;_xlfn.XLOOKUP(BF$2,WatchbillMONTHLY!$A$71:$U$71,OFFSET(WatchbillMONTHLY!$A$71:$U$71,1,2))),INDIRECT("_"&amp;_xlfn.XLOOKUP(BF$2,WatchbillMONTHLY!$A$71:$U$71,OFFSET(WatchbillMONTHLY!$A$71:$U$71,1,2))))=$A114,_xlfn.XLOOKUP(BF$2,WatchbillMONTHLY!$A$71:$U$71,OFFSET(WatchbillMONTHLY!$A$71:$U$71,1,2)),FALSE),TRUE,FALSE)),
IF(_xlfn.XLOOKUP(BF$2,WatchbillMONTHLY!$A$88:$U$88,OFFSET(WatchbillMONTHLY!$A$88:$U$88,1,2))=IF(_xlfn.XLOOKUP($A114,INDIRECT("_"&amp;_xlfn.XLOOKUP(BF$2,WatchbillMONTHLY!$A$88:$U$88,OFFSET(WatchbillMONTHLY!$A$88:$U$88,1,2))),INDIRECT("_"&amp;_xlfn.XLOOKUP(BF$2,WatchbillMONTHLY!$A$88:$U$88,OFFSET(WatchbillMONTHLY!$A$88:$U$88,1,2))))=$A114,_xlfn.XLOOKUP(BF$2,WatchbillMONTHLY!$A$88:$U$88,OFFSET(WatchbillMONTHLY!$A$88:$U$88,1,2)),FALSE),TRUE,FALSE)),
FALSE),FALSE)</f>
        <v>0</v>
      </c>
      <c r="BG114" s="209" t="b" cm="1">
        <f t="array" aca="1" ref="BG114" ca="1">IF(AND($A114 &gt; 0, Z114 &gt; 0,BG$2&lt;MiscFormulas!$A$5+1),
_xlfn.IFNA(
_xlfn.IFNA(
_xlfn.IFNA(
_xlfn.IFNA(
_xlfn.IFNA(
_xlfn.IFNA(
IF(_xlfn.XLOOKUP(BG$2,WatchbillMONTHLY!$A$3:$U$3,OFFSET(WatchbillMONTHLY!$A$3:$U$3,1,2))=IF(_xlfn.XLOOKUP($A114,INDIRECT("_"&amp;_xlfn.XLOOKUP(BG$2,WatchbillMONTHLY!$A$3:$U$3,OFFSET(WatchbillMONTHLY!$A$3:$U$3,1,2))),INDIRECT("_"&amp;_xlfn.XLOOKUP(BG$2,WatchbillMONTHLY!$A$3:$U$3,OFFSET(WatchbillMONTHLY!$A$3:$U$3,1,2))))=$A114,_xlfn.XLOOKUP(BG$2,WatchbillMONTHLY!$A$3:$U$3,OFFSET(WatchbillMONTHLY!$A$3:$U$3,1,2)),FALSE),TRUE,FALSE),
IF(_xlfn.XLOOKUP(BG$2,WatchbillMONTHLY!$A$20:$U$20,OFFSET(WatchbillMONTHLY!$A$20:$U$20,1,2))=IF(_xlfn.XLOOKUP($A114,INDIRECT("_"&amp;_xlfn.XLOOKUP(BG$2,WatchbillMONTHLY!$A$20:$U$20,OFFSET(WatchbillMONTHLY!$A$20:$U$20,1,2))),INDIRECT("_"&amp;_xlfn.XLOOKUP(BG$2,WatchbillMONTHLY!$A$20:$U$20,OFFSET(WatchbillMONTHLY!$A$20:$U$20,1,2))))=$A114,_xlfn.XLOOKUP(BG$2,WatchbillMONTHLY!$A$20:$U$20,OFFSET(WatchbillMONTHLY!$A$20:$U$20,1,2)),FALSE),TRUE,FALSE)),
IF(_xlfn.XLOOKUP(BG$2,WatchbillMONTHLY!$A$37:$U$37,OFFSET(WatchbillMONTHLY!$A$37:$U$37,1,2))=IF(_xlfn.XLOOKUP($A114,INDIRECT("_"&amp;_xlfn.XLOOKUP(BG$2,WatchbillMONTHLY!$A$37:$U$37,OFFSET(WatchbillMONTHLY!$A$37:$U$37,1,2))),INDIRECT("_"&amp;_xlfn.XLOOKUP(BG$2,WatchbillMONTHLY!$A$37:$U$37,OFFSET(WatchbillMONTHLY!$A$37:$U$37,1,2))))=$A114,_xlfn.XLOOKUP(BG$2,WatchbillMONTHLY!$A$37:$U$37,OFFSET(WatchbillMONTHLY!$A$37:$U$37,1,2)),FALSE),TRUE,FALSE)),
IF(_xlfn.XLOOKUP(BG$2,WatchbillMONTHLY!$A$54:$U$54,OFFSET(WatchbillMONTHLY!$A$54:$U$54,1,2))=IF(_xlfn.XLOOKUP($A114,INDIRECT("_"&amp;_xlfn.XLOOKUP(BG$2,WatchbillMONTHLY!$A$54:$U$54,OFFSET(WatchbillMONTHLY!$A$54:$U$54,1,2))),INDIRECT("_"&amp;_xlfn.XLOOKUP(BG$2,WatchbillMONTHLY!$A$54:$U$54,OFFSET(WatchbillMONTHLY!$A$54:$U$54,1,2))))=$A114,_xlfn.XLOOKUP(BG$2,WatchbillMONTHLY!$A$54:$U$54,OFFSET(WatchbillMONTHLY!$A$54:$U$54,1,2)),FALSE),TRUE,FALSE)),
IF(_xlfn.XLOOKUP(BG$2,WatchbillMONTHLY!$A$71:$U$71,OFFSET(WatchbillMONTHLY!$A$71:$U$71,1,2))=IF(_xlfn.XLOOKUP($A114,INDIRECT("_"&amp;_xlfn.XLOOKUP(BG$2,WatchbillMONTHLY!$A$71:$U$71,OFFSET(WatchbillMONTHLY!$A$71:$U$71,1,2))),INDIRECT("_"&amp;_xlfn.XLOOKUP(BG$2,WatchbillMONTHLY!$A$71:$U$71,OFFSET(WatchbillMONTHLY!$A$71:$U$71,1,2))))=$A114,_xlfn.XLOOKUP(BG$2,WatchbillMONTHLY!$A$71:$U$71,OFFSET(WatchbillMONTHLY!$A$71:$U$71,1,2)),FALSE),TRUE,FALSE)),
IF(_xlfn.XLOOKUP(BG$2,WatchbillMONTHLY!$A$88:$U$88,OFFSET(WatchbillMONTHLY!$A$88:$U$88,1,2))=IF(_xlfn.XLOOKUP($A114,INDIRECT("_"&amp;_xlfn.XLOOKUP(BG$2,WatchbillMONTHLY!$A$88:$U$88,OFFSET(WatchbillMONTHLY!$A$88:$U$88,1,2))),INDIRECT("_"&amp;_xlfn.XLOOKUP(BG$2,WatchbillMONTHLY!$A$88:$U$88,OFFSET(WatchbillMONTHLY!$A$88:$U$88,1,2))))=$A114,_xlfn.XLOOKUP(BG$2,WatchbillMONTHLY!$A$88:$U$88,OFFSET(WatchbillMONTHLY!$A$88:$U$88,1,2)),FALSE),TRUE,FALSE)),
FALSE),FALSE)</f>
        <v>0</v>
      </c>
      <c r="BH114" s="209" t="b" cm="1">
        <f t="array" aca="1" ref="BH114" ca="1">IF(AND($A114 &gt; 0, AA114 &gt; 0,BH$2&lt;MiscFormulas!$A$5+1),
_xlfn.IFNA(
_xlfn.IFNA(
_xlfn.IFNA(
_xlfn.IFNA(
_xlfn.IFNA(
_xlfn.IFNA(
IF(_xlfn.XLOOKUP(BH$2,WatchbillMONTHLY!$A$3:$U$3,OFFSET(WatchbillMONTHLY!$A$3:$U$3,1,2))=IF(_xlfn.XLOOKUP($A114,INDIRECT("_"&amp;_xlfn.XLOOKUP(BH$2,WatchbillMONTHLY!$A$3:$U$3,OFFSET(WatchbillMONTHLY!$A$3:$U$3,1,2))),INDIRECT("_"&amp;_xlfn.XLOOKUP(BH$2,WatchbillMONTHLY!$A$3:$U$3,OFFSET(WatchbillMONTHLY!$A$3:$U$3,1,2))))=$A114,_xlfn.XLOOKUP(BH$2,WatchbillMONTHLY!$A$3:$U$3,OFFSET(WatchbillMONTHLY!$A$3:$U$3,1,2)),FALSE),TRUE,FALSE),
IF(_xlfn.XLOOKUP(BH$2,WatchbillMONTHLY!$A$20:$U$20,OFFSET(WatchbillMONTHLY!$A$20:$U$20,1,2))=IF(_xlfn.XLOOKUP($A114,INDIRECT("_"&amp;_xlfn.XLOOKUP(BH$2,WatchbillMONTHLY!$A$20:$U$20,OFFSET(WatchbillMONTHLY!$A$20:$U$20,1,2))),INDIRECT("_"&amp;_xlfn.XLOOKUP(BH$2,WatchbillMONTHLY!$A$20:$U$20,OFFSET(WatchbillMONTHLY!$A$20:$U$20,1,2))))=$A114,_xlfn.XLOOKUP(BH$2,WatchbillMONTHLY!$A$20:$U$20,OFFSET(WatchbillMONTHLY!$A$20:$U$20,1,2)),FALSE),TRUE,FALSE)),
IF(_xlfn.XLOOKUP(BH$2,WatchbillMONTHLY!$A$37:$U$37,OFFSET(WatchbillMONTHLY!$A$37:$U$37,1,2))=IF(_xlfn.XLOOKUP($A114,INDIRECT("_"&amp;_xlfn.XLOOKUP(BH$2,WatchbillMONTHLY!$A$37:$U$37,OFFSET(WatchbillMONTHLY!$A$37:$U$37,1,2))),INDIRECT("_"&amp;_xlfn.XLOOKUP(BH$2,WatchbillMONTHLY!$A$37:$U$37,OFFSET(WatchbillMONTHLY!$A$37:$U$37,1,2))))=$A114,_xlfn.XLOOKUP(BH$2,WatchbillMONTHLY!$A$37:$U$37,OFFSET(WatchbillMONTHLY!$A$37:$U$37,1,2)),FALSE),TRUE,FALSE)),
IF(_xlfn.XLOOKUP(BH$2,WatchbillMONTHLY!$A$54:$U$54,OFFSET(WatchbillMONTHLY!$A$54:$U$54,1,2))=IF(_xlfn.XLOOKUP($A114,INDIRECT("_"&amp;_xlfn.XLOOKUP(BH$2,WatchbillMONTHLY!$A$54:$U$54,OFFSET(WatchbillMONTHLY!$A$54:$U$54,1,2))),INDIRECT("_"&amp;_xlfn.XLOOKUP(BH$2,WatchbillMONTHLY!$A$54:$U$54,OFFSET(WatchbillMONTHLY!$A$54:$U$54,1,2))))=$A114,_xlfn.XLOOKUP(BH$2,WatchbillMONTHLY!$A$54:$U$54,OFFSET(WatchbillMONTHLY!$A$54:$U$54,1,2)),FALSE),TRUE,FALSE)),
IF(_xlfn.XLOOKUP(BH$2,WatchbillMONTHLY!$A$71:$U$71,OFFSET(WatchbillMONTHLY!$A$71:$U$71,1,2))=IF(_xlfn.XLOOKUP($A114,INDIRECT("_"&amp;_xlfn.XLOOKUP(BH$2,WatchbillMONTHLY!$A$71:$U$71,OFFSET(WatchbillMONTHLY!$A$71:$U$71,1,2))),INDIRECT("_"&amp;_xlfn.XLOOKUP(BH$2,WatchbillMONTHLY!$A$71:$U$71,OFFSET(WatchbillMONTHLY!$A$71:$U$71,1,2))))=$A114,_xlfn.XLOOKUP(BH$2,WatchbillMONTHLY!$A$71:$U$71,OFFSET(WatchbillMONTHLY!$A$71:$U$71,1,2)),FALSE),TRUE,FALSE)),
IF(_xlfn.XLOOKUP(BH$2,WatchbillMONTHLY!$A$88:$U$88,OFFSET(WatchbillMONTHLY!$A$88:$U$88,1,2))=IF(_xlfn.XLOOKUP($A114,INDIRECT("_"&amp;_xlfn.XLOOKUP(BH$2,WatchbillMONTHLY!$A$88:$U$88,OFFSET(WatchbillMONTHLY!$A$88:$U$88,1,2))),INDIRECT("_"&amp;_xlfn.XLOOKUP(BH$2,WatchbillMONTHLY!$A$88:$U$88,OFFSET(WatchbillMONTHLY!$A$88:$U$88,1,2))))=$A114,_xlfn.XLOOKUP(BH$2,WatchbillMONTHLY!$A$88:$U$88,OFFSET(WatchbillMONTHLY!$A$88:$U$88,1,2)),FALSE),TRUE,FALSE)),
FALSE),FALSE)</f>
        <v>0</v>
      </c>
      <c r="BI114" s="209" t="b" cm="1">
        <f t="array" aca="1" ref="BI114" ca="1">IF(AND($A114 &gt; 0, AB114 &gt; 0,BI$2&lt;MiscFormulas!$A$5+1),
_xlfn.IFNA(
_xlfn.IFNA(
_xlfn.IFNA(
_xlfn.IFNA(
_xlfn.IFNA(
_xlfn.IFNA(
IF(_xlfn.XLOOKUP(BI$2,WatchbillMONTHLY!$A$3:$U$3,OFFSET(WatchbillMONTHLY!$A$3:$U$3,1,2))=IF(_xlfn.XLOOKUP($A114,INDIRECT("_"&amp;_xlfn.XLOOKUP(BI$2,WatchbillMONTHLY!$A$3:$U$3,OFFSET(WatchbillMONTHLY!$A$3:$U$3,1,2))),INDIRECT("_"&amp;_xlfn.XLOOKUP(BI$2,WatchbillMONTHLY!$A$3:$U$3,OFFSET(WatchbillMONTHLY!$A$3:$U$3,1,2))))=$A114,_xlfn.XLOOKUP(BI$2,WatchbillMONTHLY!$A$3:$U$3,OFFSET(WatchbillMONTHLY!$A$3:$U$3,1,2)),FALSE),TRUE,FALSE),
IF(_xlfn.XLOOKUP(BI$2,WatchbillMONTHLY!$A$20:$U$20,OFFSET(WatchbillMONTHLY!$A$20:$U$20,1,2))=IF(_xlfn.XLOOKUP($A114,INDIRECT("_"&amp;_xlfn.XLOOKUP(BI$2,WatchbillMONTHLY!$A$20:$U$20,OFFSET(WatchbillMONTHLY!$A$20:$U$20,1,2))),INDIRECT("_"&amp;_xlfn.XLOOKUP(BI$2,WatchbillMONTHLY!$A$20:$U$20,OFFSET(WatchbillMONTHLY!$A$20:$U$20,1,2))))=$A114,_xlfn.XLOOKUP(BI$2,WatchbillMONTHLY!$A$20:$U$20,OFFSET(WatchbillMONTHLY!$A$20:$U$20,1,2)),FALSE),TRUE,FALSE)),
IF(_xlfn.XLOOKUP(BI$2,WatchbillMONTHLY!$A$37:$U$37,OFFSET(WatchbillMONTHLY!$A$37:$U$37,1,2))=IF(_xlfn.XLOOKUP($A114,INDIRECT("_"&amp;_xlfn.XLOOKUP(BI$2,WatchbillMONTHLY!$A$37:$U$37,OFFSET(WatchbillMONTHLY!$A$37:$U$37,1,2))),INDIRECT("_"&amp;_xlfn.XLOOKUP(BI$2,WatchbillMONTHLY!$A$37:$U$37,OFFSET(WatchbillMONTHLY!$A$37:$U$37,1,2))))=$A114,_xlfn.XLOOKUP(BI$2,WatchbillMONTHLY!$A$37:$U$37,OFFSET(WatchbillMONTHLY!$A$37:$U$37,1,2)),FALSE),TRUE,FALSE)),
IF(_xlfn.XLOOKUP(BI$2,WatchbillMONTHLY!$A$54:$U$54,OFFSET(WatchbillMONTHLY!$A$54:$U$54,1,2))=IF(_xlfn.XLOOKUP($A114,INDIRECT("_"&amp;_xlfn.XLOOKUP(BI$2,WatchbillMONTHLY!$A$54:$U$54,OFFSET(WatchbillMONTHLY!$A$54:$U$54,1,2))),INDIRECT("_"&amp;_xlfn.XLOOKUP(BI$2,WatchbillMONTHLY!$A$54:$U$54,OFFSET(WatchbillMONTHLY!$A$54:$U$54,1,2))))=$A114,_xlfn.XLOOKUP(BI$2,WatchbillMONTHLY!$A$54:$U$54,OFFSET(WatchbillMONTHLY!$A$54:$U$54,1,2)),FALSE),TRUE,FALSE)),
IF(_xlfn.XLOOKUP(BI$2,WatchbillMONTHLY!$A$71:$U$71,OFFSET(WatchbillMONTHLY!$A$71:$U$71,1,2))=IF(_xlfn.XLOOKUP($A114,INDIRECT("_"&amp;_xlfn.XLOOKUP(BI$2,WatchbillMONTHLY!$A$71:$U$71,OFFSET(WatchbillMONTHLY!$A$71:$U$71,1,2))),INDIRECT("_"&amp;_xlfn.XLOOKUP(BI$2,WatchbillMONTHLY!$A$71:$U$71,OFFSET(WatchbillMONTHLY!$A$71:$U$71,1,2))))=$A114,_xlfn.XLOOKUP(BI$2,WatchbillMONTHLY!$A$71:$U$71,OFFSET(WatchbillMONTHLY!$A$71:$U$71,1,2)),FALSE),TRUE,FALSE)),
IF(_xlfn.XLOOKUP(BI$2,WatchbillMONTHLY!$A$88:$U$88,OFFSET(WatchbillMONTHLY!$A$88:$U$88,1,2))=IF(_xlfn.XLOOKUP($A114,INDIRECT("_"&amp;_xlfn.XLOOKUP(BI$2,WatchbillMONTHLY!$A$88:$U$88,OFFSET(WatchbillMONTHLY!$A$88:$U$88,1,2))),INDIRECT("_"&amp;_xlfn.XLOOKUP(BI$2,WatchbillMONTHLY!$A$88:$U$88,OFFSET(WatchbillMONTHLY!$A$88:$U$88,1,2))))=$A114,_xlfn.XLOOKUP(BI$2,WatchbillMONTHLY!$A$88:$U$88,OFFSET(WatchbillMONTHLY!$A$88:$U$88,1,2)),FALSE),TRUE,FALSE)),
FALSE),FALSE)</f>
        <v>0</v>
      </c>
      <c r="BJ114" s="209" t="b" cm="1">
        <f t="array" aca="1" ref="BJ114" ca="1">IF(AND($A114 &gt; 0, AC114 &gt; 0,BJ$2&lt;MiscFormulas!$A$5+1),
_xlfn.IFNA(
_xlfn.IFNA(
_xlfn.IFNA(
_xlfn.IFNA(
_xlfn.IFNA(
_xlfn.IFNA(
IF(_xlfn.XLOOKUP(BJ$2,WatchbillMONTHLY!$A$3:$U$3,OFFSET(WatchbillMONTHLY!$A$3:$U$3,1,2))=IF(_xlfn.XLOOKUP($A114,INDIRECT("_"&amp;_xlfn.XLOOKUP(BJ$2,WatchbillMONTHLY!$A$3:$U$3,OFFSET(WatchbillMONTHLY!$A$3:$U$3,1,2))),INDIRECT("_"&amp;_xlfn.XLOOKUP(BJ$2,WatchbillMONTHLY!$A$3:$U$3,OFFSET(WatchbillMONTHLY!$A$3:$U$3,1,2))))=$A114,_xlfn.XLOOKUP(BJ$2,WatchbillMONTHLY!$A$3:$U$3,OFFSET(WatchbillMONTHLY!$A$3:$U$3,1,2)),FALSE),TRUE,FALSE),
IF(_xlfn.XLOOKUP(BJ$2,WatchbillMONTHLY!$A$20:$U$20,OFFSET(WatchbillMONTHLY!$A$20:$U$20,1,2))=IF(_xlfn.XLOOKUP($A114,INDIRECT("_"&amp;_xlfn.XLOOKUP(BJ$2,WatchbillMONTHLY!$A$20:$U$20,OFFSET(WatchbillMONTHLY!$A$20:$U$20,1,2))),INDIRECT("_"&amp;_xlfn.XLOOKUP(BJ$2,WatchbillMONTHLY!$A$20:$U$20,OFFSET(WatchbillMONTHLY!$A$20:$U$20,1,2))))=$A114,_xlfn.XLOOKUP(BJ$2,WatchbillMONTHLY!$A$20:$U$20,OFFSET(WatchbillMONTHLY!$A$20:$U$20,1,2)),FALSE),TRUE,FALSE)),
IF(_xlfn.XLOOKUP(BJ$2,WatchbillMONTHLY!$A$37:$U$37,OFFSET(WatchbillMONTHLY!$A$37:$U$37,1,2))=IF(_xlfn.XLOOKUP($A114,INDIRECT("_"&amp;_xlfn.XLOOKUP(BJ$2,WatchbillMONTHLY!$A$37:$U$37,OFFSET(WatchbillMONTHLY!$A$37:$U$37,1,2))),INDIRECT("_"&amp;_xlfn.XLOOKUP(BJ$2,WatchbillMONTHLY!$A$37:$U$37,OFFSET(WatchbillMONTHLY!$A$37:$U$37,1,2))))=$A114,_xlfn.XLOOKUP(BJ$2,WatchbillMONTHLY!$A$37:$U$37,OFFSET(WatchbillMONTHLY!$A$37:$U$37,1,2)),FALSE),TRUE,FALSE)),
IF(_xlfn.XLOOKUP(BJ$2,WatchbillMONTHLY!$A$54:$U$54,OFFSET(WatchbillMONTHLY!$A$54:$U$54,1,2))=IF(_xlfn.XLOOKUP($A114,INDIRECT("_"&amp;_xlfn.XLOOKUP(BJ$2,WatchbillMONTHLY!$A$54:$U$54,OFFSET(WatchbillMONTHLY!$A$54:$U$54,1,2))),INDIRECT("_"&amp;_xlfn.XLOOKUP(BJ$2,WatchbillMONTHLY!$A$54:$U$54,OFFSET(WatchbillMONTHLY!$A$54:$U$54,1,2))))=$A114,_xlfn.XLOOKUP(BJ$2,WatchbillMONTHLY!$A$54:$U$54,OFFSET(WatchbillMONTHLY!$A$54:$U$54,1,2)),FALSE),TRUE,FALSE)),
IF(_xlfn.XLOOKUP(BJ$2,WatchbillMONTHLY!$A$71:$U$71,OFFSET(WatchbillMONTHLY!$A$71:$U$71,1,2))=IF(_xlfn.XLOOKUP($A114,INDIRECT("_"&amp;_xlfn.XLOOKUP(BJ$2,WatchbillMONTHLY!$A$71:$U$71,OFFSET(WatchbillMONTHLY!$A$71:$U$71,1,2))),INDIRECT("_"&amp;_xlfn.XLOOKUP(BJ$2,WatchbillMONTHLY!$A$71:$U$71,OFFSET(WatchbillMONTHLY!$A$71:$U$71,1,2))))=$A114,_xlfn.XLOOKUP(BJ$2,WatchbillMONTHLY!$A$71:$U$71,OFFSET(WatchbillMONTHLY!$A$71:$U$71,1,2)),FALSE),TRUE,FALSE)),
IF(_xlfn.XLOOKUP(BJ$2,WatchbillMONTHLY!$A$88:$U$88,OFFSET(WatchbillMONTHLY!$A$88:$U$88,1,2))=IF(_xlfn.XLOOKUP($A114,INDIRECT("_"&amp;_xlfn.XLOOKUP(BJ$2,WatchbillMONTHLY!$A$88:$U$88,OFFSET(WatchbillMONTHLY!$A$88:$U$88,1,2))),INDIRECT("_"&amp;_xlfn.XLOOKUP(BJ$2,WatchbillMONTHLY!$A$88:$U$88,OFFSET(WatchbillMONTHLY!$A$88:$U$88,1,2))))=$A114,_xlfn.XLOOKUP(BJ$2,WatchbillMONTHLY!$A$88:$U$88,OFFSET(WatchbillMONTHLY!$A$88:$U$88,1,2)),FALSE),TRUE,FALSE)),
FALSE),FALSE)</f>
        <v>0</v>
      </c>
      <c r="BK114" s="209" t="b" cm="1">
        <f t="array" aca="1" ref="BK114" ca="1">IF(AND($A114 &gt; 0, AD114 &gt; 0,BK$2&lt;MiscFormulas!$A$5+1),
_xlfn.IFNA(
_xlfn.IFNA(
_xlfn.IFNA(
_xlfn.IFNA(
_xlfn.IFNA(
_xlfn.IFNA(
IF(_xlfn.XLOOKUP(BK$2,WatchbillMONTHLY!$A$3:$U$3,OFFSET(WatchbillMONTHLY!$A$3:$U$3,1,2))=IF(_xlfn.XLOOKUP($A114,INDIRECT("_"&amp;_xlfn.XLOOKUP(BK$2,WatchbillMONTHLY!$A$3:$U$3,OFFSET(WatchbillMONTHLY!$A$3:$U$3,1,2))),INDIRECT("_"&amp;_xlfn.XLOOKUP(BK$2,WatchbillMONTHLY!$A$3:$U$3,OFFSET(WatchbillMONTHLY!$A$3:$U$3,1,2))))=$A114,_xlfn.XLOOKUP(BK$2,WatchbillMONTHLY!$A$3:$U$3,OFFSET(WatchbillMONTHLY!$A$3:$U$3,1,2)),FALSE),TRUE,FALSE),
IF(_xlfn.XLOOKUP(BK$2,WatchbillMONTHLY!$A$20:$U$20,OFFSET(WatchbillMONTHLY!$A$20:$U$20,1,2))=IF(_xlfn.XLOOKUP($A114,INDIRECT("_"&amp;_xlfn.XLOOKUP(BK$2,WatchbillMONTHLY!$A$20:$U$20,OFFSET(WatchbillMONTHLY!$A$20:$U$20,1,2))),INDIRECT("_"&amp;_xlfn.XLOOKUP(BK$2,WatchbillMONTHLY!$A$20:$U$20,OFFSET(WatchbillMONTHLY!$A$20:$U$20,1,2))))=$A114,_xlfn.XLOOKUP(BK$2,WatchbillMONTHLY!$A$20:$U$20,OFFSET(WatchbillMONTHLY!$A$20:$U$20,1,2)),FALSE),TRUE,FALSE)),
IF(_xlfn.XLOOKUP(BK$2,WatchbillMONTHLY!$A$37:$U$37,OFFSET(WatchbillMONTHLY!$A$37:$U$37,1,2))=IF(_xlfn.XLOOKUP($A114,INDIRECT("_"&amp;_xlfn.XLOOKUP(BK$2,WatchbillMONTHLY!$A$37:$U$37,OFFSET(WatchbillMONTHLY!$A$37:$U$37,1,2))),INDIRECT("_"&amp;_xlfn.XLOOKUP(BK$2,WatchbillMONTHLY!$A$37:$U$37,OFFSET(WatchbillMONTHLY!$A$37:$U$37,1,2))))=$A114,_xlfn.XLOOKUP(BK$2,WatchbillMONTHLY!$A$37:$U$37,OFFSET(WatchbillMONTHLY!$A$37:$U$37,1,2)),FALSE),TRUE,FALSE)),
IF(_xlfn.XLOOKUP(BK$2,WatchbillMONTHLY!$A$54:$U$54,OFFSET(WatchbillMONTHLY!$A$54:$U$54,1,2))=IF(_xlfn.XLOOKUP($A114,INDIRECT("_"&amp;_xlfn.XLOOKUP(BK$2,WatchbillMONTHLY!$A$54:$U$54,OFFSET(WatchbillMONTHLY!$A$54:$U$54,1,2))),INDIRECT("_"&amp;_xlfn.XLOOKUP(BK$2,WatchbillMONTHLY!$A$54:$U$54,OFFSET(WatchbillMONTHLY!$A$54:$U$54,1,2))))=$A114,_xlfn.XLOOKUP(BK$2,WatchbillMONTHLY!$A$54:$U$54,OFFSET(WatchbillMONTHLY!$A$54:$U$54,1,2)),FALSE),TRUE,FALSE)),
IF(_xlfn.XLOOKUP(BK$2,WatchbillMONTHLY!$A$71:$U$71,OFFSET(WatchbillMONTHLY!$A$71:$U$71,1,2))=IF(_xlfn.XLOOKUP($A114,INDIRECT("_"&amp;_xlfn.XLOOKUP(BK$2,WatchbillMONTHLY!$A$71:$U$71,OFFSET(WatchbillMONTHLY!$A$71:$U$71,1,2))),INDIRECT("_"&amp;_xlfn.XLOOKUP(BK$2,WatchbillMONTHLY!$A$71:$U$71,OFFSET(WatchbillMONTHLY!$A$71:$U$71,1,2))))=$A114,_xlfn.XLOOKUP(BK$2,WatchbillMONTHLY!$A$71:$U$71,OFFSET(WatchbillMONTHLY!$A$71:$U$71,1,2)),FALSE),TRUE,FALSE)),
IF(_xlfn.XLOOKUP(BK$2,WatchbillMONTHLY!$A$88:$U$88,OFFSET(WatchbillMONTHLY!$A$88:$U$88,1,2))=IF(_xlfn.XLOOKUP($A114,INDIRECT("_"&amp;_xlfn.XLOOKUP(BK$2,WatchbillMONTHLY!$A$88:$U$88,OFFSET(WatchbillMONTHLY!$A$88:$U$88,1,2))),INDIRECT("_"&amp;_xlfn.XLOOKUP(BK$2,WatchbillMONTHLY!$A$88:$U$88,OFFSET(WatchbillMONTHLY!$A$88:$U$88,1,2))))=$A114,_xlfn.XLOOKUP(BK$2,WatchbillMONTHLY!$A$88:$U$88,OFFSET(WatchbillMONTHLY!$A$88:$U$88,1,2)),FALSE),TRUE,FALSE)),
FALSE),FALSE)</f>
        <v>0</v>
      </c>
      <c r="BL114" s="209" t="b" cm="1">
        <f t="array" aca="1" ref="BL114" ca="1">IF(AND($A114 &gt; 0, AE114 &gt; 0,BL$2&lt;MiscFormulas!$A$5+1),
_xlfn.IFNA(
_xlfn.IFNA(
_xlfn.IFNA(
_xlfn.IFNA(
_xlfn.IFNA(
_xlfn.IFNA(
IF(_xlfn.XLOOKUP(BL$2,WatchbillMONTHLY!$A$3:$U$3,OFFSET(WatchbillMONTHLY!$A$3:$U$3,1,2))=IF(_xlfn.XLOOKUP($A114,INDIRECT("_"&amp;_xlfn.XLOOKUP(BL$2,WatchbillMONTHLY!$A$3:$U$3,OFFSET(WatchbillMONTHLY!$A$3:$U$3,1,2))),INDIRECT("_"&amp;_xlfn.XLOOKUP(BL$2,WatchbillMONTHLY!$A$3:$U$3,OFFSET(WatchbillMONTHLY!$A$3:$U$3,1,2))))=$A114,_xlfn.XLOOKUP(BL$2,WatchbillMONTHLY!$A$3:$U$3,OFFSET(WatchbillMONTHLY!$A$3:$U$3,1,2)),FALSE),TRUE,FALSE),
IF(_xlfn.XLOOKUP(BL$2,WatchbillMONTHLY!$A$20:$U$20,OFFSET(WatchbillMONTHLY!$A$20:$U$20,1,2))=IF(_xlfn.XLOOKUP($A114,INDIRECT("_"&amp;_xlfn.XLOOKUP(BL$2,WatchbillMONTHLY!$A$20:$U$20,OFFSET(WatchbillMONTHLY!$A$20:$U$20,1,2))),INDIRECT("_"&amp;_xlfn.XLOOKUP(BL$2,WatchbillMONTHLY!$A$20:$U$20,OFFSET(WatchbillMONTHLY!$A$20:$U$20,1,2))))=$A114,_xlfn.XLOOKUP(BL$2,WatchbillMONTHLY!$A$20:$U$20,OFFSET(WatchbillMONTHLY!$A$20:$U$20,1,2)),FALSE),TRUE,FALSE)),
IF(_xlfn.XLOOKUP(BL$2,WatchbillMONTHLY!$A$37:$U$37,OFFSET(WatchbillMONTHLY!$A$37:$U$37,1,2))=IF(_xlfn.XLOOKUP($A114,INDIRECT("_"&amp;_xlfn.XLOOKUP(BL$2,WatchbillMONTHLY!$A$37:$U$37,OFFSET(WatchbillMONTHLY!$A$37:$U$37,1,2))),INDIRECT("_"&amp;_xlfn.XLOOKUP(BL$2,WatchbillMONTHLY!$A$37:$U$37,OFFSET(WatchbillMONTHLY!$A$37:$U$37,1,2))))=$A114,_xlfn.XLOOKUP(BL$2,WatchbillMONTHLY!$A$37:$U$37,OFFSET(WatchbillMONTHLY!$A$37:$U$37,1,2)),FALSE),TRUE,FALSE)),
IF(_xlfn.XLOOKUP(BL$2,WatchbillMONTHLY!$A$54:$U$54,OFFSET(WatchbillMONTHLY!$A$54:$U$54,1,2))=IF(_xlfn.XLOOKUP($A114,INDIRECT("_"&amp;_xlfn.XLOOKUP(BL$2,WatchbillMONTHLY!$A$54:$U$54,OFFSET(WatchbillMONTHLY!$A$54:$U$54,1,2))),INDIRECT("_"&amp;_xlfn.XLOOKUP(BL$2,WatchbillMONTHLY!$A$54:$U$54,OFFSET(WatchbillMONTHLY!$A$54:$U$54,1,2))))=$A114,_xlfn.XLOOKUP(BL$2,WatchbillMONTHLY!$A$54:$U$54,OFFSET(WatchbillMONTHLY!$A$54:$U$54,1,2)),FALSE),TRUE,FALSE)),
IF(_xlfn.XLOOKUP(BL$2,WatchbillMONTHLY!$A$71:$U$71,OFFSET(WatchbillMONTHLY!$A$71:$U$71,1,2))=IF(_xlfn.XLOOKUP($A114,INDIRECT("_"&amp;_xlfn.XLOOKUP(BL$2,WatchbillMONTHLY!$A$71:$U$71,OFFSET(WatchbillMONTHLY!$A$71:$U$71,1,2))),INDIRECT("_"&amp;_xlfn.XLOOKUP(BL$2,WatchbillMONTHLY!$A$71:$U$71,OFFSET(WatchbillMONTHLY!$A$71:$U$71,1,2))))=$A114,_xlfn.XLOOKUP(BL$2,WatchbillMONTHLY!$A$71:$U$71,OFFSET(WatchbillMONTHLY!$A$71:$U$71,1,2)),FALSE),TRUE,FALSE)),
IF(_xlfn.XLOOKUP(BL$2,WatchbillMONTHLY!$A$88:$U$88,OFFSET(WatchbillMONTHLY!$A$88:$U$88,1,2))=IF(_xlfn.XLOOKUP($A114,INDIRECT("_"&amp;_xlfn.XLOOKUP(BL$2,WatchbillMONTHLY!$A$88:$U$88,OFFSET(WatchbillMONTHLY!$A$88:$U$88,1,2))),INDIRECT("_"&amp;_xlfn.XLOOKUP(BL$2,WatchbillMONTHLY!$A$88:$U$88,OFFSET(WatchbillMONTHLY!$A$88:$U$88,1,2))))=$A114,_xlfn.XLOOKUP(BL$2,WatchbillMONTHLY!$A$88:$U$88,OFFSET(WatchbillMONTHLY!$A$88:$U$88,1,2)),FALSE),TRUE,FALSE)),
FALSE),FALSE)</f>
        <v>0</v>
      </c>
      <c r="BM114" s="209" t="b" cm="1">
        <f t="array" aca="1" ref="BM114" ca="1">IF(AND($A114 &gt; 0, AF114 &gt; 0,BM$2&lt;MiscFormulas!$A$5+1),
_xlfn.IFNA(
_xlfn.IFNA(
_xlfn.IFNA(
_xlfn.IFNA(
_xlfn.IFNA(
_xlfn.IFNA(
IF(_xlfn.XLOOKUP(BM$2,WatchbillMONTHLY!$A$3:$U$3,OFFSET(WatchbillMONTHLY!$A$3:$U$3,1,2))=IF(_xlfn.XLOOKUP($A114,INDIRECT("_"&amp;_xlfn.XLOOKUP(BM$2,WatchbillMONTHLY!$A$3:$U$3,OFFSET(WatchbillMONTHLY!$A$3:$U$3,1,2))),INDIRECT("_"&amp;_xlfn.XLOOKUP(BM$2,WatchbillMONTHLY!$A$3:$U$3,OFFSET(WatchbillMONTHLY!$A$3:$U$3,1,2))))=$A114,_xlfn.XLOOKUP(BM$2,WatchbillMONTHLY!$A$3:$U$3,OFFSET(WatchbillMONTHLY!$A$3:$U$3,1,2)),FALSE),TRUE,FALSE),
IF(_xlfn.XLOOKUP(BM$2,WatchbillMONTHLY!$A$20:$U$20,OFFSET(WatchbillMONTHLY!$A$20:$U$20,1,2))=IF(_xlfn.XLOOKUP($A114,INDIRECT("_"&amp;_xlfn.XLOOKUP(BM$2,WatchbillMONTHLY!$A$20:$U$20,OFFSET(WatchbillMONTHLY!$A$20:$U$20,1,2))),INDIRECT("_"&amp;_xlfn.XLOOKUP(BM$2,WatchbillMONTHLY!$A$20:$U$20,OFFSET(WatchbillMONTHLY!$A$20:$U$20,1,2))))=$A114,_xlfn.XLOOKUP(BM$2,WatchbillMONTHLY!$A$20:$U$20,OFFSET(WatchbillMONTHLY!$A$20:$U$20,1,2)),FALSE),TRUE,FALSE)),
IF(_xlfn.XLOOKUP(BM$2,WatchbillMONTHLY!$A$37:$U$37,OFFSET(WatchbillMONTHLY!$A$37:$U$37,1,2))=IF(_xlfn.XLOOKUP($A114,INDIRECT("_"&amp;_xlfn.XLOOKUP(BM$2,WatchbillMONTHLY!$A$37:$U$37,OFFSET(WatchbillMONTHLY!$A$37:$U$37,1,2))),INDIRECT("_"&amp;_xlfn.XLOOKUP(BM$2,WatchbillMONTHLY!$A$37:$U$37,OFFSET(WatchbillMONTHLY!$A$37:$U$37,1,2))))=$A114,_xlfn.XLOOKUP(BM$2,WatchbillMONTHLY!$A$37:$U$37,OFFSET(WatchbillMONTHLY!$A$37:$U$37,1,2)),FALSE),TRUE,FALSE)),
IF(_xlfn.XLOOKUP(BM$2,WatchbillMONTHLY!$A$54:$U$54,OFFSET(WatchbillMONTHLY!$A$54:$U$54,1,2))=IF(_xlfn.XLOOKUP($A114,INDIRECT("_"&amp;_xlfn.XLOOKUP(BM$2,WatchbillMONTHLY!$A$54:$U$54,OFFSET(WatchbillMONTHLY!$A$54:$U$54,1,2))),INDIRECT("_"&amp;_xlfn.XLOOKUP(BM$2,WatchbillMONTHLY!$A$54:$U$54,OFFSET(WatchbillMONTHLY!$A$54:$U$54,1,2))))=$A114,_xlfn.XLOOKUP(BM$2,WatchbillMONTHLY!$A$54:$U$54,OFFSET(WatchbillMONTHLY!$A$54:$U$54,1,2)),FALSE),TRUE,FALSE)),
IF(_xlfn.XLOOKUP(BM$2,WatchbillMONTHLY!$A$71:$U$71,OFFSET(WatchbillMONTHLY!$A$71:$U$71,1,2))=IF(_xlfn.XLOOKUP($A114,INDIRECT("_"&amp;_xlfn.XLOOKUP(BM$2,WatchbillMONTHLY!$A$71:$U$71,OFFSET(WatchbillMONTHLY!$A$71:$U$71,1,2))),INDIRECT("_"&amp;_xlfn.XLOOKUP(BM$2,WatchbillMONTHLY!$A$71:$U$71,OFFSET(WatchbillMONTHLY!$A$71:$U$71,1,2))))=$A114,_xlfn.XLOOKUP(BM$2,WatchbillMONTHLY!$A$71:$U$71,OFFSET(WatchbillMONTHLY!$A$71:$U$71,1,2)),FALSE),TRUE,FALSE)),
IF(_xlfn.XLOOKUP(BM$2,WatchbillMONTHLY!$A$88:$U$88,OFFSET(WatchbillMONTHLY!$A$88:$U$88,1,2))=IF(_xlfn.XLOOKUP($A114,INDIRECT("_"&amp;_xlfn.XLOOKUP(BM$2,WatchbillMONTHLY!$A$88:$U$88,OFFSET(WatchbillMONTHLY!$A$88:$U$88,1,2))),INDIRECT("_"&amp;_xlfn.XLOOKUP(BM$2,WatchbillMONTHLY!$A$88:$U$88,OFFSET(WatchbillMONTHLY!$A$88:$U$88,1,2))))=$A114,_xlfn.XLOOKUP(BM$2,WatchbillMONTHLY!$A$88:$U$88,OFFSET(WatchbillMONTHLY!$A$88:$U$88,1,2)),FALSE),TRUE,FALSE)),
FALSE),FALSE)</f>
        <v>0</v>
      </c>
      <c r="BN114" s="209" t="b" cm="1">
        <f t="array" aca="1" ref="BN114" ca="1">IF(AND($A114 &gt; 0, AG114 &gt; 0,BN$2&lt;MiscFormulas!$A$5+1),
_xlfn.IFNA(
_xlfn.IFNA(
_xlfn.IFNA(
_xlfn.IFNA(
_xlfn.IFNA(
_xlfn.IFNA(
IF(_xlfn.XLOOKUP(BN$2,WatchbillMONTHLY!$A$3:$U$3,OFFSET(WatchbillMONTHLY!$A$3:$U$3,1,2))=IF(_xlfn.XLOOKUP($A114,INDIRECT("_"&amp;_xlfn.XLOOKUP(BN$2,WatchbillMONTHLY!$A$3:$U$3,OFFSET(WatchbillMONTHLY!$A$3:$U$3,1,2))),INDIRECT("_"&amp;_xlfn.XLOOKUP(BN$2,WatchbillMONTHLY!$A$3:$U$3,OFFSET(WatchbillMONTHLY!$A$3:$U$3,1,2))))=$A114,_xlfn.XLOOKUP(BN$2,WatchbillMONTHLY!$A$3:$U$3,OFFSET(WatchbillMONTHLY!$A$3:$U$3,1,2)),FALSE),TRUE,FALSE),
IF(_xlfn.XLOOKUP(BN$2,WatchbillMONTHLY!$A$20:$U$20,OFFSET(WatchbillMONTHLY!$A$20:$U$20,1,2))=IF(_xlfn.XLOOKUP($A114,INDIRECT("_"&amp;_xlfn.XLOOKUP(BN$2,WatchbillMONTHLY!$A$20:$U$20,OFFSET(WatchbillMONTHLY!$A$20:$U$20,1,2))),INDIRECT("_"&amp;_xlfn.XLOOKUP(BN$2,WatchbillMONTHLY!$A$20:$U$20,OFFSET(WatchbillMONTHLY!$A$20:$U$20,1,2))))=$A114,_xlfn.XLOOKUP(BN$2,WatchbillMONTHLY!$A$20:$U$20,OFFSET(WatchbillMONTHLY!$A$20:$U$20,1,2)),FALSE),TRUE,FALSE)),
IF(_xlfn.XLOOKUP(BN$2,WatchbillMONTHLY!$A$37:$U$37,OFFSET(WatchbillMONTHLY!$A$37:$U$37,1,2))=IF(_xlfn.XLOOKUP($A114,INDIRECT("_"&amp;_xlfn.XLOOKUP(BN$2,WatchbillMONTHLY!$A$37:$U$37,OFFSET(WatchbillMONTHLY!$A$37:$U$37,1,2))),INDIRECT("_"&amp;_xlfn.XLOOKUP(BN$2,WatchbillMONTHLY!$A$37:$U$37,OFFSET(WatchbillMONTHLY!$A$37:$U$37,1,2))))=$A114,_xlfn.XLOOKUP(BN$2,WatchbillMONTHLY!$A$37:$U$37,OFFSET(WatchbillMONTHLY!$A$37:$U$37,1,2)),FALSE),TRUE,FALSE)),
IF(_xlfn.XLOOKUP(BN$2,WatchbillMONTHLY!$A$54:$U$54,OFFSET(WatchbillMONTHLY!$A$54:$U$54,1,2))=IF(_xlfn.XLOOKUP($A114,INDIRECT("_"&amp;_xlfn.XLOOKUP(BN$2,WatchbillMONTHLY!$A$54:$U$54,OFFSET(WatchbillMONTHLY!$A$54:$U$54,1,2))),INDIRECT("_"&amp;_xlfn.XLOOKUP(BN$2,WatchbillMONTHLY!$A$54:$U$54,OFFSET(WatchbillMONTHLY!$A$54:$U$54,1,2))))=$A114,_xlfn.XLOOKUP(BN$2,WatchbillMONTHLY!$A$54:$U$54,OFFSET(WatchbillMONTHLY!$A$54:$U$54,1,2)),FALSE),TRUE,FALSE)),
IF(_xlfn.XLOOKUP(BN$2,WatchbillMONTHLY!$A$71:$U$71,OFFSET(WatchbillMONTHLY!$A$71:$U$71,1,2))=IF(_xlfn.XLOOKUP($A114,INDIRECT("_"&amp;_xlfn.XLOOKUP(BN$2,WatchbillMONTHLY!$A$71:$U$71,OFFSET(WatchbillMONTHLY!$A$71:$U$71,1,2))),INDIRECT("_"&amp;_xlfn.XLOOKUP(BN$2,WatchbillMONTHLY!$A$71:$U$71,OFFSET(WatchbillMONTHLY!$A$71:$U$71,1,2))))=$A114,_xlfn.XLOOKUP(BN$2,WatchbillMONTHLY!$A$71:$U$71,OFFSET(WatchbillMONTHLY!$A$71:$U$71,1,2)),FALSE),TRUE,FALSE)),
IF(_xlfn.XLOOKUP(BN$2,WatchbillMONTHLY!$A$88:$U$88,OFFSET(WatchbillMONTHLY!$A$88:$U$88,1,2))=IF(_xlfn.XLOOKUP($A114,INDIRECT("_"&amp;_xlfn.XLOOKUP(BN$2,WatchbillMONTHLY!$A$88:$U$88,OFFSET(WatchbillMONTHLY!$A$88:$U$88,1,2))),INDIRECT("_"&amp;_xlfn.XLOOKUP(BN$2,WatchbillMONTHLY!$A$88:$U$88,OFFSET(WatchbillMONTHLY!$A$88:$U$88,1,2))))=$A114,_xlfn.XLOOKUP(BN$2,WatchbillMONTHLY!$A$88:$U$88,OFFSET(WatchbillMONTHLY!$A$88:$U$88,1,2)),FALSE),TRUE,FALSE)),
FALSE),FALSE)</f>
        <v>0</v>
      </c>
      <c r="BO114" s="209"/>
      <c r="BP114" s="210"/>
    </row>
    <row r="115" spans="1:68" x14ac:dyDescent="0.35">
      <c r="A115" t="str">
        <v>EX3 Steven, F.</v>
      </c>
      <c r="B115" s="215" t="str">
        <v>EX3 Steven, Familiar</v>
      </c>
      <c r="C115" s="191"/>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235"/>
      <c r="AB115" s="235"/>
      <c r="AC115" s="235"/>
      <c r="AD115" s="235"/>
      <c r="AE115" s="235"/>
      <c r="AF115" s="235"/>
      <c r="AG115" s="235"/>
      <c r="AH115" s="192"/>
      <c r="AI115" s="209"/>
      <c r="AJ115" s="209" t="str" cm="1">
        <f t="array" aca="1" ref="AJ115" ca="1">IF(OR(AK115:BN115=TRUE),$A115&amp;" :  ","")&amp;_xlfn.TEXTJOIN(" | ",TRUE,IF(AK115:BN115=TRUE,$AK$2:$BN$2,""))</f>
        <v/>
      </c>
      <c r="AK115" s="209" t="b" cm="1">
        <f t="array" aca="1" ref="AK115" ca="1">IF(AND($A115 &gt; 0, D115 &gt; 0,AK$2&lt;MiscFormulas!$A$5+1),
_xlfn.IFNA(
_xlfn.IFNA(
_xlfn.IFNA(
_xlfn.IFNA(
_xlfn.IFNA(
_xlfn.IFNA(
IF(_xlfn.XLOOKUP(AK$2,WatchbillMONTHLY!$A$3:$U$3,OFFSET(WatchbillMONTHLY!$A$3:$U$3,1,2))=IF(_xlfn.XLOOKUP($A115,INDIRECT("_"&amp;_xlfn.XLOOKUP(AK$2,WatchbillMONTHLY!$A$3:$U$3,OFFSET(WatchbillMONTHLY!$A$3:$U$3,1,2))),INDIRECT("_"&amp;_xlfn.XLOOKUP(AK$2,WatchbillMONTHLY!$A$3:$U$3,OFFSET(WatchbillMONTHLY!$A$3:$U$3,1,2))))=$A115,_xlfn.XLOOKUP(AK$2,WatchbillMONTHLY!$A$3:$U$3,OFFSET(WatchbillMONTHLY!$A$3:$U$3,1,2)),FALSE),TRUE,FALSE),
IF(_xlfn.XLOOKUP(AK$2,WatchbillMONTHLY!$A$20:$U$20,OFFSET(WatchbillMONTHLY!$A$20:$U$20,1,2))=IF(_xlfn.XLOOKUP($A115,INDIRECT("_"&amp;_xlfn.XLOOKUP(AK$2,WatchbillMONTHLY!$A$20:$U$20,OFFSET(WatchbillMONTHLY!$A$20:$U$20,1,2))),INDIRECT("_"&amp;_xlfn.XLOOKUP(AK$2,WatchbillMONTHLY!$A$20:$U$20,OFFSET(WatchbillMONTHLY!$A$20:$U$20,1,2))))=$A115,_xlfn.XLOOKUP(AK$2,WatchbillMONTHLY!$A$20:$U$20,OFFSET(WatchbillMONTHLY!$A$20:$U$20,1,2)),FALSE),TRUE,FALSE)),
IF(_xlfn.XLOOKUP(AK$2,WatchbillMONTHLY!$A$37:$U$37,OFFSET(WatchbillMONTHLY!$A$37:$U$37,1,2))=IF(_xlfn.XLOOKUP($A115,INDIRECT("_"&amp;_xlfn.XLOOKUP(AK$2,WatchbillMONTHLY!$A$37:$U$37,OFFSET(WatchbillMONTHLY!$A$37:$U$37,1,2))),INDIRECT("_"&amp;_xlfn.XLOOKUP(AK$2,WatchbillMONTHLY!$A$37:$U$37,OFFSET(WatchbillMONTHLY!$A$37:$U$37,1,2))))=$A115,_xlfn.XLOOKUP(AK$2,WatchbillMONTHLY!$A$37:$U$37,OFFSET(WatchbillMONTHLY!$A$37:$U$37,1,2)),FALSE),TRUE,FALSE)),
IF(_xlfn.XLOOKUP(AK$2,WatchbillMONTHLY!$A$54:$U$54,OFFSET(WatchbillMONTHLY!$A$54:$U$54,1,2))=IF(_xlfn.XLOOKUP($A115,INDIRECT("_"&amp;_xlfn.XLOOKUP(AK$2,WatchbillMONTHLY!$A$54:$U$54,OFFSET(WatchbillMONTHLY!$A$54:$U$54,1,2))),INDIRECT("_"&amp;_xlfn.XLOOKUP(AK$2,WatchbillMONTHLY!$A$54:$U$54,OFFSET(WatchbillMONTHLY!$A$54:$U$54,1,2))))=$A115,_xlfn.XLOOKUP(AK$2,WatchbillMONTHLY!$A$54:$U$54,OFFSET(WatchbillMONTHLY!$A$54:$U$54,1,2)),FALSE),TRUE,FALSE)),
IF(_xlfn.XLOOKUP(AK$2,WatchbillMONTHLY!$A$71:$U$71,OFFSET(WatchbillMONTHLY!$A$71:$U$71,1,2))=IF(_xlfn.XLOOKUP($A115,INDIRECT("_"&amp;_xlfn.XLOOKUP(AK$2,WatchbillMONTHLY!$A$71:$U$71,OFFSET(WatchbillMONTHLY!$A$71:$U$71,1,2))),INDIRECT("_"&amp;_xlfn.XLOOKUP(AK$2,WatchbillMONTHLY!$A$71:$U$71,OFFSET(WatchbillMONTHLY!$A$71:$U$71,1,2))))=$A115,_xlfn.XLOOKUP(AK$2,WatchbillMONTHLY!$A$71:$U$71,OFFSET(WatchbillMONTHLY!$A$71:$U$71,1,2)),FALSE),TRUE,FALSE)),
IF(_xlfn.XLOOKUP(AK$2,WatchbillMONTHLY!$A$88:$U$88,OFFSET(WatchbillMONTHLY!$A$88:$U$88,1,2))=IF(_xlfn.XLOOKUP($A115,INDIRECT("_"&amp;_xlfn.XLOOKUP(AK$2,WatchbillMONTHLY!$A$88:$U$88,OFFSET(WatchbillMONTHLY!$A$88:$U$88,1,2))),INDIRECT("_"&amp;_xlfn.XLOOKUP(AK$2,WatchbillMONTHLY!$A$88:$U$88,OFFSET(WatchbillMONTHLY!$A$88:$U$88,1,2))))=$A115,_xlfn.XLOOKUP(AK$2,WatchbillMONTHLY!$A$88:$U$88,OFFSET(WatchbillMONTHLY!$A$88:$U$88,1,2)),FALSE),TRUE,FALSE)),
FALSE),FALSE)</f>
        <v>0</v>
      </c>
      <c r="AL115" s="209" t="b" cm="1">
        <f t="array" aca="1" ref="AL115" ca="1">IF(AND($A115 &gt; 0, E115 &gt; 0,AL$2&lt;MiscFormulas!$A$5+1),
_xlfn.IFNA(
_xlfn.IFNA(
_xlfn.IFNA(
_xlfn.IFNA(
_xlfn.IFNA(
_xlfn.IFNA(
IF(_xlfn.XLOOKUP(AL$2,WatchbillMONTHLY!$A$3:$U$3,OFFSET(WatchbillMONTHLY!$A$3:$U$3,1,2))=IF(_xlfn.XLOOKUP($A115,INDIRECT("_"&amp;_xlfn.XLOOKUP(AL$2,WatchbillMONTHLY!$A$3:$U$3,OFFSET(WatchbillMONTHLY!$A$3:$U$3,1,2))),INDIRECT("_"&amp;_xlfn.XLOOKUP(AL$2,WatchbillMONTHLY!$A$3:$U$3,OFFSET(WatchbillMONTHLY!$A$3:$U$3,1,2))))=$A115,_xlfn.XLOOKUP(AL$2,WatchbillMONTHLY!$A$3:$U$3,OFFSET(WatchbillMONTHLY!$A$3:$U$3,1,2)),FALSE),TRUE,FALSE),
IF(_xlfn.XLOOKUP(AL$2,WatchbillMONTHLY!$A$20:$U$20,OFFSET(WatchbillMONTHLY!$A$20:$U$20,1,2))=IF(_xlfn.XLOOKUP($A115,INDIRECT("_"&amp;_xlfn.XLOOKUP(AL$2,WatchbillMONTHLY!$A$20:$U$20,OFFSET(WatchbillMONTHLY!$A$20:$U$20,1,2))),INDIRECT("_"&amp;_xlfn.XLOOKUP(AL$2,WatchbillMONTHLY!$A$20:$U$20,OFFSET(WatchbillMONTHLY!$A$20:$U$20,1,2))))=$A115,_xlfn.XLOOKUP(AL$2,WatchbillMONTHLY!$A$20:$U$20,OFFSET(WatchbillMONTHLY!$A$20:$U$20,1,2)),FALSE),TRUE,FALSE)),
IF(_xlfn.XLOOKUP(AL$2,WatchbillMONTHLY!$A$37:$U$37,OFFSET(WatchbillMONTHLY!$A$37:$U$37,1,2))=IF(_xlfn.XLOOKUP($A115,INDIRECT("_"&amp;_xlfn.XLOOKUP(AL$2,WatchbillMONTHLY!$A$37:$U$37,OFFSET(WatchbillMONTHLY!$A$37:$U$37,1,2))),INDIRECT("_"&amp;_xlfn.XLOOKUP(AL$2,WatchbillMONTHLY!$A$37:$U$37,OFFSET(WatchbillMONTHLY!$A$37:$U$37,1,2))))=$A115,_xlfn.XLOOKUP(AL$2,WatchbillMONTHLY!$A$37:$U$37,OFFSET(WatchbillMONTHLY!$A$37:$U$37,1,2)),FALSE),TRUE,FALSE)),
IF(_xlfn.XLOOKUP(AL$2,WatchbillMONTHLY!$A$54:$U$54,OFFSET(WatchbillMONTHLY!$A$54:$U$54,1,2))=IF(_xlfn.XLOOKUP($A115,INDIRECT("_"&amp;_xlfn.XLOOKUP(AL$2,WatchbillMONTHLY!$A$54:$U$54,OFFSET(WatchbillMONTHLY!$A$54:$U$54,1,2))),INDIRECT("_"&amp;_xlfn.XLOOKUP(AL$2,WatchbillMONTHLY!$A$54:$U$54,OFFSET(WatchbillMONTHLY!$A$54:$U$54,1,2))))=$A115,_xlfn.XLOOKUP(AL$2,WatchbillMONTHLY!$A$54:$U$54,OFFSET(WatchbillMONTHLY!$A$54:$U$54,1,2)),FALSE),TRUE,FALSE)),
IF(_xlfn.XLOOKUP(AL$2,WatchbillMONTHLY!$A$71:$U$71,OFFSET(WatchbillMONTHLY!$A$71:$U$71,1,2))=IF(_xlfn.XLOOKUP($A115,INDIRECT("_"&amp;_xlfn.XLOOKUP(AL$2,WatchbillMONTHLY!$A$71:$U$71,OFFSET(WatchbillMONTHLY!$A$71:$U$71,1,2))),INDIRECT("_"&amp;_xlfn.XLOOKUP(AL$2,WatchbillMONTHLY!$A$71:$U$71,OFFSET(WatchbillMONTHLY!$A$71:$U$71,1,2))))=$A115,_xlfn.XLOOKUP(AL$2,WatchbillMONTHLY!$A$71:$U$71,OFFSET(WatchbillMONTHLY!$A$71:$U$71,1,2)),FALSE),TRUE,FALSE)),
IF(_xlfn.XLOOKUP(AL$2,WatchbillMONTHLY!$A$88:$U$88,OFFSET(WatchbillMONTHLY!$A$88:$U$88,1,2))=IF(_xlfn.XLOOKUP($A115,INDIRECT("_"&amp;_xlfn.XLOOKUP(AL$2,WatchbillMONTHLY!$A$88:$U$88,OFFSET(WatchbillMONTHLY!$A$88:$U$88,1,2))),INDIRECT("_"&amp;_xlfn.XLOOKUP(AL$2,WatchbillMONTHLY!$A$88:$U$88,OFFSET(WatchbillMONTHLY!$A$88:$U$88,1,2))))=$A115,_xlfn.XLOOKUP(AL$2,WatchbillMONTHLY!$A$88:$U$88,OFFSET(WatchbillMONTHLY!$A$88:$U$88,1,2)),FALSE),TRUE,FALSE)),
FALSE),FALSE)</f>
        <v>0</v>
      </c>
      <c r="AM115" s="209" t="b" cm="1">
        <f t="array" aca="1" ref="AM115" ca="1">IF(AND($A115 &gt; 0, F115 &gt; 0,AM$2&lt;MiscFormulas!$A$5+1),
_xlfn.IFNA(
_xlfn.IFNA(
_xlfn.IFNA(
_xlfn.IFNA(
_xlfn.IFNA(
_xlfn.IFNA(
IF(_xlfn.XLOOKUP(AM$2,WatchbillMONTHLY!$A$3:$U$3,OFFSET(WatchbillMONTHLY!$A$3:$U$3,1,2))=IF(_xlfn.XLOOKUP($A115,INDIRECT("_"&amp;_xlfn.XLOOKUP(AM$2,WatchbillMONTHLY!$A$3:$U$3,OFFSET(WatchbillMONTHLY!$A$3:$U$3,1,2))),INDIRECT("_"&amp;_xlfn.XLOOKUP(AM$2,WatchbillMONTHLY!$A$3:$U$3,OFFSET(WatchbillMONTHLY!$A$3:$U$3,1,2))))=$A115,_xlfn.XLOOKUP(AM$2,WatchbillMONTHLY!$A$3:$U$3,OFFSET(WatchbillMONTHLY!$A$3:$U$3,1,2)),FALSE),TRUE,FALSE),
IF(_xlfn.XLOOKUP(AM$2,WatchbillMONTHLY!$A$20:$U$20,OFFSET(WatchbillMONTHLY!$A$20:$U$20,1,2))=IF(_xlfn.XLOOKUP($A115,INDIRECT("_"&amp;_xlfn.XLOOKUP(AM$2,WatchbillMONTHLY!$A$20:$U$20,OFFSET(WatchbillMONTHLY!$A$20:$U$20,1,2))),INDIRECT("_"&amp;_xlfn.XLOOKUP(AM$2,WatchbillMONTHLY!$A$20:$U$20,OFFSET(WatchbillMONTHLY!$A$20:$U$20,1,2))))=$A115,_xlfn.XLOOKUP(AM$2,WatchbillMONTHLY!$A$20:$U$20,OFFSET(WatchbillMONTHLY!$A$20:$U$20,1,2)),FALSE),TRUE,FALSE)),
IF(_xlfn.XLOOKUP(AM$2,WatchbillMONTHLY!$A$37:$U$37,OFFSET(WatchbillMONTHLY!$A$37:$U$37,1,2))=IF(_xlfn.XLOOKUP($A115,INDIRECT("_"&amp;_xlfn.XLOOKUP(AM$2,WatchbillMONTHLY!$A$37:$U$37,OFFSET(WatchbillMONTHLY!$A$37:$U$37,1,2))),INDIRECT("_"&amp;_xlfn.XLOOKUP(AM$2,WatchbillMONTHLY!$A$37:$U$37,OFFSET(WatchbillMONTHLY!$A$37:$U$37,1,2))))=$A115,_xlfn.XLOOKUP(AM$2,WatchbillMONTHLY!$A$37:$U$37,OFFSET(WatchbillMONTHLY!$A$37:$U$37,1,2)),FALSE),TRUE,FALSE)),
IF(_xlfn.XLOOKUP(AM$2,WatchbillMONTHLY!$A$54:$U$54,OFFSET(WatchbillMONTHLY!$A$54:$U$54,1,2))=IF(_xlfn.XLOOKUP($A115,INDIRECT("_"&amp;_xlfn.XLOOKUP(AM$2,WatchbillMONTHLY!$A$54:$U$54,OFFSET(WatchbillMONTHLY!$A$54:$U$54,1,2))),INDIRECT("_"&amp;_xlfn.XLOOKUP(AM$2,WatchbillMONTHLY!$A$54:$U$54,OFFSET(WatchbillMONTHLY!$A$54:$U$54,1,2))))=$A115,_xlfn.XLOOKUP(AM$2,WatchbillMONTHLY!$A$54:$U$54,OFFSET(WatchbillMONTHLY!$A$54:$U$54,1,2)),FALSE),TRUE,FALSE)),
IF(_xlfn.XLOOKUP(AM$2,WatchbillMONTHLY!$A$71:$U$71,OFFSET(WatchbillMONTHLY!$A$71:$U$71,1,2))=IF(_xlfn.XLOOKUP($A115,INDIRECT("_"&amp;_xlfn.XLOOKUP(AM$2,WatchbillMONTHLY!$A$71:$U$71,OFFSET(WatchbillMONTHLY!$A$71:$U$71,1,2))),INDIRECT("_"&amp;_xlfn.XLOOKUP(AM$2,WatchbillMONTHLY!$A$71:$U$71,OFFSET(WatchbillMONTHLY!$A$71:$U$71,1,2))))=$A115,_xlfn.XLOOKUP(AM$2,WatchbillMONTHLY!$A$71:$U$71,OFFSET(WatchbillMONTHLY!$A$71:$U$71,1,2)),FALSE),TRUE,FALSE)),
IF(_xlfn.XLOOKUP(AM$2,WatchbillMONTHLY!$A$88:$U$88,OFFSET(WatchbillMONTHLY!$A$88:$U$88,1,2))=IF(_xlfn.XLOOKUP($A115,INDIRECT("_"&amp;_xlfn.XLOOKUP(AM$2,WatchbillMONTHLY!$A$88:$U$88,OFFSET(WatchbillMONTHLY!$A$88:$U$88,1,2))),INDIRECT("_"&amp;_xlfn.XLOOKUP(AM$2,WatchbillMONTHLY!$A$88:$U$88,OFFSET(WatchbillMONTHLY!$A$88:$U$88,1,2))))=$A115,_xlfn.XLOOKUP(AM$2,WatchbillMONTHLY!$A$88:$U$88,OFFSET(WatchbillMONTHLY!$A$88:$U$88,1,2)),FALSE),TRUE,FALSE)),
FALSE),FALSE)</f>
        <v>0</v>
      </c>
      <c r="AN115" s="209" t="b" cm="1">
        <f t="array" aca="1" ref="AN115" ca="1">IF(AND($A115 &gt; 0, G115 &gt; 0,AN$2&lt;MiscFormulas!$A$5+1),
_xlfn.IFNA(
_xlfn.IFNA(
_xlfn.IFNA(
_xlfn.IFNA(
_xlfn.IFNA(
_xlfn.IFNA(
IF(_xlfn.XLOOKUP(AN$2,WatchbillMONTHLY!$A$3:$U$3,OFFSET(WatchbillMONTHLY!$A$3:$U$3,1,2))=IF(_xlfn.XLOOKUP($A115,INDIRECT("_"&amp;_xlfn.XLOOKUP(AN$2,WatchbillMONTHLY!$A$3:$U$3,OFFSET(WatchbillMONTHLY!$A$3:$U$3,1,2))),INDIRECT("_"&amp;_xlfn.XLOOKUP(AN$2,WatchbillMONTHLY!$A$3:$U$3,OFFSET(WatchbillMONTHLY!$A$3:$U$3,1,2))))=$A115,_xlfn.XLOOKUP(AN$2,WatchbillMONTHLY!$A$3:$U$3,OFFSET(WatchbillMONTHLY!$A$3:$U$3,1,2)),FALSE),TRUE,FALSE),
IF(_xlfn.XLOOKUP(AN$2,WatchbillMONTHLY!$A$20:$U$20,OFFSET(WatchbillMONTHLY!$A$20:$U$20,1,2))=IF(_xlfn.XLOOKUP($A115,INDIRECT("_"&amp;_xlfn.XLOOKUP(AN$2,WatchbillMONTHLY!$A$20:$U$20,OFFSET(WatchbillMONTHLY!$A$20:$U$20,1,2))),INDIRECT("_"&amp;_xlfn.XLOOKUP(AN$2,WatchbillMONTHLY!$A$20:$U$20,OFFSET(WatchbillMONTHLY!$A$20:$U$20,1,2))))=$A115,_xlfn.XLOOKUP(AN$2,WatchbillMONTHLY!$A$20:$U$20,OFFSET(WatchbillMONTHLY!$A$20:$U$20,1,2)),FALSE),TRUE,FALSE)),
IF(_xlfn.XLOOKUP(AN$2,WatchbillMONTHLY!$A$37:$U$37,OFFSET(WatchbillMONTHLY!$A$37:$U$37,1,2))=IF(_xlfn.XLOOKUP($A115,INDIRECT("_"&amp;_xlfn.XLOOKUP(AN$2,WatchbillMONTHLY!$A$37:$U$37,OFFSET(WatchbillMONTHLY!$A$37:$U$37,1,2))),INDIRECT("_"&amp;_xlfn.XLOOKUP(AN$2,WatchbillMONTHLY!$A$37:$U$37,OFFSET(WatchbillMONTHLY!$A$37:$U$37,1,2))))=$A115,_xlfn.XLOOKUP(AN$2,WatchbillMONTHLY!$A$37:$U$37,OFFSET(WatchbillMONTHLY!$A$37:$U$37,1,2)),FALSE),TRUE,FALSE)),
IF(_xlfn.XLOOKUP(AN$2,WatchbillMONTHLY!$A$54:$U$54,OFFSET(WatchbillMONTHLY!$A$54:$U$54,1,2))=IF(_xlfn.XLOOKUP($A115,INDIRECT("_"&amp;_xlfn.XLOOKUP(AN$2,WatchbillMONTHLY!$A$54:$U$54,OFFSET(WatchbillMONTHLY!$A$54:$U$54,1,2))),INDIRECT("_"&amp;_xlfn.XLOOKUP(AN$2,WatchbillMONTHLY!$A$54:$U$54,OFFSET(WatchbillMONTHLY!$A$54:$U$54,1,2))))=$A115,_xlfn.XLOOKUP(AN$2,WatchbillMONTHLY!$A$54:$U$54,OFFSET(WatchbillMONTHLY!$A$54:$U$54,1,2)),FALSE),TRUE,FALSE)),
IF(_xlfn.XLOOKUP(AN$2,WatchbillMONTHLY!$A$71:$U$71,OFFSET(WatchbillMONTHLY!$A$71:$U$71,1,2))=IF(_xlfn.XLOOKUP($A115,INDIRECT("_"&amp;_xlfn.XLOOKUP(AN$2,WatchbillMONTHLY!$A$71:$U$71,OFFSET(WatchbillMONTHLY!$A$71:$U$71,1,2))),INDIRECT("_"&amp;_xlfn.XLOOKUP(AN$2,WatchbillMONTHLY!$A$71:$U$71,OFFSET(WatchbillMONTHLY!$A$71:$U$71,1,2))))=$A115,_xlfn.XLOOKUP(AN$2,WatchbillMONTHLY!$A$71:$U$71,OFFSET(WatchbillMONTHLY!$A$71:$U$71,1,2)),FALSE),TRUE,FALSE)),
IF(_xlfn.XLOOKUP(AN$2,WatchbillMONTHLY!$A$88:$U$88,OFFSET(WatchbillMONTHLY!$A$88:$U$88,1,2))=IF(_xlfn.XLOOKUP($A115,INDIRECT("_"&amp;_xlfn.XLOOKUP(AN$2,WatchbillMONTHLY!$A$88:$U$88,OFFSET(WatchbillMONTHLY!$A$88:$U$88,1,2))),INDIRECT("_"&amp;_xlfn.XLOOKUP(AN$2,WatchbillMONTHLY!$A$88:$U$88,OFFSET(WatchbillMONTHLY!$A$88:$U$88,1,2))))=$A115,_xlfn.XLOOKUP(AN$2,WatchbillMONTHLY!$A$88:$U$88,OFFSET(WatchbillMONTHLY!$A$88:$U$88,1,2)),FALSE),TRUE,FALSE)),
FALSE),FALSE)</f>
        <v>0</v>
      </c>
      <c r="AO115" s="209" t="b" cm="1">
        <f t="array" aca="1" ref="AO115" ca="1">IF(AND($A115 &gt; 0, H115 &gt; 0,AO$2&lt;MiscFormulas!$A$5+1),
_xlfn.IFNA(
_xlfn.IFNA(
_xlfn.IFNA(
_xlfn.IFNA(
_xlfn.IFNA(
_xlfn.IFNA(
IF(_xlfn.XLOOKUP(AO$2,WatchbillMONTHLY!$A$3:$U$3,OFFSET(WatchbillMONTHLY!$A$3:$U$3,1,2))=IF(_xlfn.XLOOKUP($A115,INDIRECT("_"&amp;_xlfn.XLOOKUP(AO$2,WatchbillMONTHLY!$A$3:$U$3,OFFSET(WatchbillMONTHLY!$A$3:$U$3,1,2))),INDIRECT("_"&amp;_xlfn.XLOOKUP(AO$2,WatchbillMONTHLY!$A$3:$U$3,OFFSET(WatchbillMONTHLY!$A$3:$U$3,1,2))))=$A115,_xlfn.XLOOKUP(AO$2,WatchbillMONTHLY!$A$3:$U$3,OFFSET(WatchbillMONTHLY!$A$3:$U$3,1,2)),FALSE),TRUE,FALSE),
IF(_xlfn.XLOOKUP(AO$2,WatchbillMONTHLY!$A$20:$U$20,OFFSET(WatchbillMONTHLY!$A$20:$U$20,1,2))=IF(_xlfn.XLOOKUP($A115,INDIRECT("_"&amp;_xlfn.XLOOKUP(AO$2,WatchbillMONTHLY!$A$20:$U$20,OFFSET(WatchbillMONTHLY!$A$20:$U$20,1,2))),INDIRECT("_"&amp;_xlfn.XLOOKUP(AO$2,WatchbillMONTHLY!$A$20:$U$20,OFFSET(WatchbillMONTHLY!$A$20:$U$20,1,2))))=$A115,_xlfn.XLOOKUP(AO$2,WatchbillMONTHLY!$A$20:$U$20,OFFSET(WatchbillMONTHLY!$A$20:$U$20,1,2)),FALSE),TRUE,FALSE)),
IF(_xlfn.XLOOKUP(AO$2,WatchbillMONTHLY!$A$37:$U$37,OFFSET(WatchbillMONTHLY!$A$37:$U$37,1,2))=IF(_xlfn.XLOOKUP($A115,INDIRECT("_"&amp;_xlfn.XLOOKUP(AO$2,WatchbillMONTHLY!$A$37:$U$37,OFFSET(WatchbillMONTHLY!$A$37:$U$37,1,2))),INDIRECT("_"&amp;_xlfn.XLOOKUP(AO$2,WatchbillMONTHLY!$A$37:$U$37,OFFSET(WatchbillMONTHLY!$A$37:$U$37,1,2))))=$A115,_xlfn.XLOOKUP(AO$2,WatchbillMONTHLY!$A$37:$U$37,OFFSET(WatchbillMONTHLY!$A$37:$U$37,1,2)),FALSE),TRUE,FALSE)),
IF(_xlfn.XLOOKUP(AO$2,WatchbillMONTHLY!$A$54:$U$54,OFFSET(WatchbillMONTHLY!$A$54:$U$54,1,2))=IF(_xlfn.XLOOKUP($A115,INDIRECT("_"&amp;_xlfn.XLOOKUP(AO$2,WatchbillMONTHLY!$A$54:$U$54,OFFSET(WatchbillMONTHLY!$A$54:$U$54,1,2))),INDIRECT("_"&amp;_xlfn.XLOOKUP(AO$2,WatchbillMONTHLY!$A$54:$U$54,OFFSET(WatchbillMONTHLY!$A$54:$U$54,1,2))))=$A115,_xlfn.XLOOKUP(AO$2,WatchbillMONTHLY!$A$54:$U$54,OFFSET(WatchbillMONTHLY!$A$54:$U$54,1,2)),FALSE),TRUE,FALSE)),
IF(_xlfn.XLOOKUP(AO$2,WatchbillMONTHLY!$A$71:$U$71,OFFSET(WatchbillMONTHLY!$A$71:$U$71,1,2))=IF(_xlfn.XLOOKUP($A115,INDIRECT("_"&amp;_xlfn.XLOOKUP(AO$2,WatchbillMONTHLY!$A$71:$U$71,OFFSET(WatchbillMONTHLY!$A$71:$U$71,1,2))),INDIRECT("_"&amp;_xlfn.XLOOKUP(AO$2,WatchbillMONTHLY!$A$71:$U$71,OFFSET(WatchbillMONTHLY!$A$71:$U$71,1,2))))=$A115,_xlfn.XLOOKUP(AO$2,WatchbillMONTHLY!$A$71:$U$71,OFFSET(WatchbillMONTHLY!$A$71:$U$71,1,2)),FALSE),TRUE,FALSE)),
IF(_xlfn.XLOOKUP(AO$2,WatchbillMONTHLY!$A$88:$U$88,OFFSET(WatchbillMONTHLY!$A$88:$U$88,1,2))=IF(_xlfn.XLOOKUP($A115,INDIRECT("_"&amp;_xlfn.XLOOKUP(AO$2,WatchbillMONTHLY!$A$88:$U$88,OFFSET(WatchbillMONTHLY!$A$88:$U$88,1,2))),INDIRECT("_"&amp;_xlfn.XLOOKUP(AO$2,WatchbillMONTHLY!$A$88:$U$88,OFFSET(WatchbillMONTHLY!$A$88:$U$88,1,2))))=$A115,_xlfn.XLOOKUP(AO$2,WatchbillMONTHLY!$A$88:$U$88,OFFSET(WatchbillMONTHLY!$A$88:$U$88,1,2)),FALSE),TRUE,FALSE)),
FALSE),FALSE)</f>
        <v>0</v>
      </c>
      <c r="AP115" s="209" t="b" cm="1">
        <f t="array" aca="1" ref="AP115" ca="1">IF(AND($A115 &gt; 0, I115 &gt; 0,AP$2&lt;MiscFormulas!$A$5+1),
_xlfn.IFNA(
_xlfn.IFNA(
_xlfn.IFNA(
_xlfn.IFNA(
_xlfn.IFNA(
_xlfn.IFNA(
IF(_xlfn.XLOOKUP(AP$2,WatchbillMONTHLY!$A$3:$U$3,OFFSET(WatchbillMONTHLY!$A$3:$U$3,1,2))=IF(_xlfn.XLOOKUP($A115,INDIRECT("_"&amp;_xlfn.XLOOKUP(AP$2,WatchbillMONTHLY!$A$3:$U$3,OFFSET(WatchbillMONTHLY!$A$3:$U$3,1,2))),INDIRECT("_"&amp;_xlfn.XLOOKUP(AP$2,WatchbillMONTHLY!$A$3:$U$3,OFFSET(WatchbillMONTHLY!$A$3:$U$3,1,2))))=$A115,_xlfn.XLOOKUP(AP$2,WatchbillMONTHLY!$A$3:$U$3,OFFSET(WatchbillMONTHLY!$A$3:$U$3,1,2)),FALSE),TRUE,FALSE),
IF(_xlfn.XLOOKUP(AP$2,WatchbillMONTHLY!$A$20:$U$20,OFFSET(WatchbillMONTHLY!$A$20:$U$20,1,2))=IF(_xlfn.XLOOKUP($A115,INDIRECT("_"&amp;_xlfn.XLOOKUP(AP$2,WatchbillMONTHLY!$A$20:$U$20,OFFSET(WatchbillMONTHLY!$A$20:$U$20,1,2))),INDIRECT("_"&amp;_xlfn.XLOOKUP(AP$2,WatchbillMONTHLY!$A$20:$U$20,OFFSET(WatchbillMONTHLY!$A$20:$U$20,1,2))))=$A115,_xlfn.XLOOKUP(AP$2,WatchbillMONTHLY!$A$20:$U$20,OFFSET(WatchbillMONTHLY!$A$20:$U$20,1,2)),FALSE),TRUE,FALSE)),
IF(_xlfn.XLOOKUP(AP$2,WatchbillMONTHLY!$A$37:$U$37,OFFSET(WatchbillMONTHLY!$A$37:$U$37,1,2))=IF(_xlfn.XLOOKUP($A115,INDIRECT("_"&amp;_xlfn.XLOOKUP(AP$2,WatchbillMONTHLY!$A$37:$U$37,OFFSET(WatchbillMONTHLY!$A$37:$U$37,1,2))),INDIRECT("_"&amp;_xlfn.XLOOKUP(AP$2,WatchbillMONTHLY!$A$37:$U$37,OFFSET(WatchbillMONTHLY!$A$37:$U$37,1,2))))=$A115,_xlfn.XLOOKUP(AP$2,WatchbillMONTHLY!$A$37:$U$37,OFFSET(WatchbillMONTHLY!$A$37:$U$37,1,2)),FALSE),TRUE,FALSE)),
IF(_xlfn.XLOOKUP(AP$2,WatchbillMONTHLY!$A$54:$U$54,OFFSET(WatchbillMONTHLY!$A$54:$U$54,1,2))=IF(_xlfn.XLOOKUP($A115,INDIRECT("_"&amp;_xlfn.XLOOKUP(AP$2,WatchbillMONTHLY!$A$54:$U$54,OFFSET(WatchbillMONTHLY!$A$54:$U$54,1,2))),INDIRECT("_"&amp;_xlfn.XLOOKUP(AP$2,WatchbillMONTHLY!$A$54:$U$54,OFFSET(WatchbillMONTHLY!$A$54:$U$54,1,2))))=$A115,_xlfn.XLOOKUP(AP$2,WatchbillMONTHLY!$A$54:$U$54,OFFSET(WatchbillMONTHLY!$A$54:$U$54,1,2)),FALSE),TRUE,FALSE)),
IF(_xlfn.XLOOKUP(AP$2,WatchbillMONTHLY!$A$71:$U$71,OFFSET(WatchbillMONTHLY!$A$71:$U$71,1,2))=IF(_xlfn.XLOOKUP($A115,INDIRECT("_"&amp;_xlfn.XLOOKUP(AP$2,WatchbillMONTHLY!$A$71:$U$71,OFFSET(WatchbillMONTHLY!$A$71:$U$71,1,2))),INDIRECT("_"&amp;_xlfn.XLOOKUP(AP$2,WatchbillMONTHLY!$A$71:$U$71,OFFSET(WatchbillMONTHLY!$A$71:$U$71,1,2))))=$A115,_xlfn.XLOOKUP(AP$2,WatchbillMONTHLY!$A$71:$U$71,OFFSET(WatchbillMONTHLY!$A$71:$U$71,1,2)),FALSE),TRUE,FALSE)),
IF(_xlfn.XLOOKUP(AP$2,WatchbillMONTHLY!$A$88:$U$88,OFFSET(WatchbillMONTHLY!$A$88:$U$88,1,2))=IF(_xlfn.XLOOKUP($A115,INDIRECT("_"&amp;_xlfn.XLOOKUP(AP$2,WatchbillMONTHLY!$A$88:$U$88,OFFSET(WatchbillMONTHLY!$A$88:$U$88,1,2))),INDIRECT("_"&amp;_xlfn.XLOOKUP(AP$2,WatchbillMONTHLY!$A$88:$U$88,OFFSET(WatchbillMONTHLY!$A$88:$U$88,1,2))))=$A115,_xlfn.XLOOKUP(AP$2,WatchbillMONTHLY!$A$88:$U$88,OFFSET(WatchbillMONTHLY!$A$88:$U$88,1,2)),FALSE),TRUE,FALSE)),
FALSE),FALSE)</f>
        <v>0</v>
      </c>
      <c r="AQ115" s="209" t="b" cm="1">
        <f t="array" aca="1" ref="AQ115" ca="1">IF(AND($A115 &gt; 0, J115 &gt; 0,AQ$2&lt;MiscFormulas!$A$5+1),
_xlfn.IFNA(
_xlfn.IFNA(
_xlfn.IFNA(
_xlfn.IFNA(
_xlfn.IFNA(
_xlfn.IFNA(
IF(_xlfn.XLOOKUP(AQ$2,WatchbillMONTHLY!$A$3:$U$3,OFFSET(WatchbillMONTHLY!$A$3:$U$3,1,2))=IF(_xlfn.XLOOKUP($A115,INDIRECT("_"&amp;_xlfn.XLOOKUP(AQ$2,WatchbillMONTHLY!$A$3:$U$3,OFFSET(WatchbillMONTHLY!$A$3:$U$3,1,2))),INDIRECT("_"&amp;_xlfn.XLOOKUP(AQ$2,WatchbillMONTHLY!$A$3:$U$3,OFFSET(WatchbillMONTHLY!$A$3:$U$3,1,2))))=$A115,_xlfn.XLOOKUP(AQ$2,WatchbillMONTHLY!$A$3:$U$3,OFFSET(WatchbillMONTHLY!$A$3:$U$3,1,2)),FALSE),TRUE,FALSE),
IF(_xlfn.XLOOKUP(AQ$2,WatchbillMONTHLY!$A$20:$U$20,OFFSET(WatchbillMONTHLY!$A$20:$U$20,1,2))=IF(_xlfn.XLOOKUP($A115,INDIRECT("_"&amp;_xlfn.XLOOKUP(AQ$2,WatchbillMONTHLY!$A$20:$U$20,OFFSET(WatchbillMONTHLY!$A$20:$U$20,1,2))),INDIRECT("_"&amp;_xlfn.XLOOKUP(AQ$2,WatchbillMONTHLY!$A$20:$U$20,OFFSET(WatchbillMONTHLY!$A$20:$U$20,1,2))))=$A115,_xlfn.XLOOKUP(AQ$2,WatchbillMONTHLY!$A$20:$U$20,OFFSET(WatchbillMONTHLY!$A$20:$U$20,1,2)),FALSE),TRUE,FALSE)),
IF(_xlfn.XLOOKUP(AQ$2,WatchbillMONTHLY!$A$37:$U$37,OFFSET(WatchbillMONTHLY!$A$37:$U$37,1,2))=IF(_xlfn.XLOOKUP($A115,INDIRECT("_"&amp;_xlfn.XLOOKUP(AQ$2,WatchbillMONTHLY!$A$37:$U$37,OFFSET(WatchbillMONTHLY!$A$37:$U$37,1,2))),INDIRECT("_"&amp;_xlfn.XLOOKUP(AQ$2,WatchbillMONTHLY!$A$37:$U$37,OFFSET(WatchbillMONTHLY!$A$37:$U$37,1,2))))=$A115,_xlfn.XLOOKUP(AQ$2,WatchbillMONTHLY!$A$37:$U$37,OFFSET(WatchbillMONTHLY!$A$37:$U$37,1,2)),FALSE),TRUE,FALSE)),
IF(_xlfn.XLOOKUP(AQ$2,WatchbillMONTHLY!$A$54:$U$54,OFFSET(WatchbillMONTHLY!$A$54:$U$54,1,2))=IF(_xlfn.XLOOKUP($A115,INDIRECT("_"&amp;_xlfn.XLOOKUP(AQ$2,WatchbillMONTHLY!$A$54:$U$54,OFFSET(WatchbillMONTHLY!$A$54:$U$54,1,2))),INDIRECT("_"&amp;_xlfn.XLOOKUP(AQ$2,WatchbillMONTHLY!$A$54:$U$54,OFFSET(WatchbillMONTHLY!$A$54:$U$54,1,2))))=$A115,_xlfn.XLOOKUP(AQ$2,WatchbillMONTHLY!$A$54:$U$54,OFFSET(WatchbillMONTHLY!$A$54:$U$54,1,2)),FALSE),TRUE,FALSE)),
IF(_xlfn.XLOOKUP(AQ$2,WatchbillMONTHLY!$A$71:$U$71,OFFSET(WatchbillMONTHLY!$A$71:$U$71,1,2))=IF(_xlfn.XLOOKUP($A115,INDIRECT("_"&amp;_xlfn.XLOOKUP(AQ$2,WatchbillMONTHLY!$A$71:$U$71,OFFSET(WatchbillMONTHLY!$A$71:$U$71,1,2))),INDIRECT("_"&amp;_xlfn.XLOOKUP(AQ$2,WatchbillMONTHLY!$A$71:$U$71,OFFSET(WatchbillMONTHLY!$A$71:$U$71,1,2))))=$A115,_xlfn.XLOOKUP(AQ$2,WatchbillMONTHLY!$A$71:$U$71,OFFSET(WatchbillMONTHLY!$A$71:$U$71,1,2)),FALSE),TRUE,FALSE)),
IF(_xlfn.XLOOKUP(AQ$2,WatchbillMONTHLY!$A$88:$U$88,OFFSET(WatchbillMONTHLY!$A$88:$U$88,1,2))=IF(_xlfn.XLOOKUP($A115,INDIRECT("_"&amp;_xlfn.XLOOKUP(AQ$2,WatchbillMONTHLY!$A$88:$U$88,OFFSET(WatchbillMONTHLY!$A$88:$U$88,1,2))),INDIRECT("_"&amp;_xlfn.XLOOKUP(AQ$2,WatchbillMONTHLY!$A$88:$U$88,OFFSET(WatchbillMONTHLY!$A$88:$U$88,1,2))))=$A115,_xlfn.XLOOKUP(AQ$2,WatchbillMONTHLY!$A$88:$U$88,OFFSET(WatchbillMONTHLY!$A$88:$U$88,1,2)),FALSE),TRUE,FALSE)),
FALSE),FALSE)</f>
        <v>0</v>
      </c>
      <c r="AR115" s="209" t="b" cm="1">
        <f t="array" aca="1" ref="AR115" ca="1">IF(AND($A115 &gt; 0, K115 &gt; 0,AR$2&lt;MiscFormulas!$A$5+1),
_xlfn.IFNA(
_xlfn.IFNA(
_xlfn.IFNA(
_xlfn.IFNA(
_xlfn.IFNA(
_xlfn.IFNA(
IF(_xlfn.XLOOKUP(AR$2,WatchbillMONTHLY!$A$3:$U$3,OFFSET(WatchbillMONTHLY!$A$3:$U$3,1,2))=IF(_xlfn.XLOOKUP($A115,INDIRECT("_"&amp;_xlfn.XLOOKUP(AR$2,WatchbillMONTHLY!$A$3:$U$3,OFFSET(WatchbillMONTHLY!$A$3:$U$3,1,2))),INDIRECT("_"&amp;_xlfn.XLOOKUP(AR$2,WatchbillMONTHLY!$A$3:$U$3,OFFSET(WatchbillMONTHLY!$A$3:$U$3,1,2))))=$A115,_xlfn.XLOOKUP(AR$2,WatchbillMONTHLY!$A$3:$U$3,OFFSET(WatchbillMONTHLY!$A$3:$U$3,1,2)),FALSE),TRUE,FALSE),
IF(_xlfn.XLOOKUP(AR$2,WatchbillMONTHLY!$A$20:$U$20,OFFSET(WatchbillMONTHLY!$A$20:$U$20,1,2))=IF(_xlfn.XLOOKUP($A115,INDIRECT("_"&amp;_xlfn.XLOOKUP(AR$2,WatchbillMONTHLY!$A$20:$U$20,OFFSET(WatchbillMONTHLY!$A$20:$U$20,1,2))),INDIRECT("_"&amp;_xlfn.XLOOKUP(AR$2,WatchbillMONTHLY!$A$20:$U$20,OFFSET(WatchbillMONTHLY!$A$20:$U$20,1,2))))=$A115,_xlfn.XLOOKUP(AR$2,WatchbillMONTHLY!$A$20:$U$20,OFFSET(WatchbillMONTHLY!$A$20:$U$20,1,2)),FALSE),TRUE,FALSE)),
IF(_xlfn.XLOOKUP(AR$2,WatchbillMONTHLY!$A$37:$U$37,OFFSET(WatchbillMONTHLY!$A$37:$U$37,1,2))=IF(_xlfn.XLOOKUP($A115,INDIRECT("_"&amp;_xlfn.XLOOKUP(AR$2,WatchbillMONTHLY!$A$37:$U$37,OFFSET(WatchbillMONTHLY!$A$37:$U$37,1,2))),INDIRECT("_"&amp;_xlfn.XLOOKUP(AR$2,WatchbillMONTHLY!$A$37:$U$37,OFFSET(WatchbillMONTHLY!$A$37:$U$37,1,2))))=$A115,_xlfn.XLOOKUP(AR$2,WatchbillMONTHLY!$A$37:$U$37,OFFSET(WatchbillMONTHLY!$A$37:$U$37,1,2)),FALSE),TRUE,FALSE)),
IF(_xlfn.XLOOKUP(AR$2,WatchbillMONTHLY!$A$54:$U$54,OFFSET(WatchbillMONTHLY!$A$54:$U$54,1,2))=IF(_xlfn.XLOOKUP($A115,INDIRECT("_"&amp;_xlfn.XLOOKUP(AR$2,WatchbillMONTHLY!$A$54:$U$54,OFFSET(WatchbillMONTHLY!$A$54:$U$54,1,2))),INDIRECT("_"&amp;_xlfn.XLOOKUP(AR$2,WatchbillMONTHLY!$A$54:$U$54,OFFSET(WatchbillMONTHLY!$A$54:$U$54,1,2))))=$A115,_xlfn.XLOOKUP(AR$2,WatchbillMONTHLY!$A$54:$U$54,OFFSET(WatchbillMONTHLY!$A$54:$U$54,1,2)),FALSE),TRUE,FALSE)),
IF(_xlfn.XLOOKUP(AR$2,WatchbillMONTHLY!$A$71:$U$71,OFFSET(WatchbillMONTHLY!$A$71:$U$71,1,2))=IF(_xlfn.XLOOKUP($A115,INDIRECT("_"&amp;_xlfn.XLOOKUP(AR$2,WatchbillMONTHLY!$A$71:$U$71,OFFSET(WatchbillMONTHLY!$A$71:$U$71,1,2))),INDIRECT("_"&amp;_xlfn.XLOOKUP(AR$2,WatchbillMONTHLY!$A$71:$U$71,OFFSET(WatchbillMONTHLY!$A$71:$U$71,1,2))))=$A115,_xlfn.XLOOKUP(AR$2,WatchbillMONTHLY!$A$71:$U$71,OFFSET(WatchbillMONTHLY!$A$71:$U$71,1,2)),FALSE),TRUE,FALSE)),
IF(_xlfn.XLOOKUP(AR$2,WatchbillMONTHLY!$A$88:$U$88,OFFSET(WatchbillMONTHLY!$A$88:$U$88,1,2))=IF(_xlfn.XLOOKUP($A115,INDIRECT("_"&amp;_xlfn.XLOOKUP(AR$2,WatchbillMONTHLY!$A$88:$U$88,OFFSET(WatchbillMONTHLY!$A$88:$U$88,1,2))),INDIRECT("_"&amp;_xlfn.XLOOKUP(AR$2,WatchbillMONTHLY!$A$88:$U$88,OFFSET(WatchbillMONTHLY!$A$88:$U$88,1,2))))=$A115,_xlfn.XLOOKUP(AR$2,WatchbillMONTHLY!$A$88:$U$88,OFFSET(WatchbillMONTHLY!$A$88:$U$88,1,2)),FALSE),TRUE,FALSE)),
FALSE),FALSE)</f>
        <v>0</v>
      </c>
      <c r="AS115" s="209" t="b" cm="1">
        <f t="array" aca="1" ref="AS115" ca="1">IF(AND($A115 &gt; 0, L115 &gt; 0,AS$2&lt;MiscFormulas!$A$5+1),
_xlfn.IFNA(
_xlfn.IFNA(
_xlfn.IFNA(
_xlfn.IFNA(
_xlfn.IFNA(
_xlfn.IFNA(
IF(_xlfn.XLOOKUP(AS$2,WatchbillMONTHLY!$A$3:$U$3,OFFSET(WatchbillMONTHLY!$A$3:$U$3,1,2))=IF(_xlfn.XLOOKUP($A115,INDIRECT("_"&amp;_xlfn.XLOOKUP(AS$2,WatchbillMONTHLY!$A$3:$U$3,OFFSET(WatchbillMONTHLY!$A$3:$U$3,1,2))),INDIRECT("_"&amp;_xlfn.XLOOKUP(AS$2,WatchbillMONTHLY!$A$3:$U$3,OFFSET(WatchbillMONTHLY!$A$3:$U$3,1,2))))=$A115,_xlfn.XLOOKUP(AS$2,WatchbillMONTHLY!$A$3:$U$3,OFFSET(WatchbillMONTHLY!$A$3:$U$3,1,2)),FALSE),TRUE,FALSE),
IF(_xlfn.XLOOKUP(AS$2,WatchbillMONTHLY!$A$20:$U$20,OFFSET(WatchbillMONTHLY!$A$20:$U$20,1,2))=IF(_xlfn.XLOOKUP($A115,INDIRECT("_"&amp;_xlfn.XLOOKUP(AS$2,WatchbillMONTHLY!$A$20:$U$20,OFFSET(WatchbillMONTHLY!$A$20:$U$20,1,2))),INDIRECT("_"&amp;_xlfn.XLOOKUP(AS$2,WatchbillMONTHLY!$A$20:$U$20,OFFSET(WatchbillMONTHLY!$A$20:$U$20,1,2))))=$A115,_xlfn.XLOOKUP(AS$2,WatchbillMONTHLY!$A$20:$U$20,OFFSET(WatchbillMONTHLY!$A$20:$U$20,1,2)),FALSE),TRUE,FALSE)),
IF(_xlfn.XLOOKUP(AS$2,WatchbillMONTHLY!$A$37:$U$37,OFFSET(WatchbillMONTHLY!$A$37:$U$37,1,2))=IF(_xlfn.XLOOKUP($A115,INDIRECT("_"&amp;_xlfn.XLOOKUP(AS$2,WatchbillMONTHLY!$A$37:$U$37,OFFSET(WatchbillMONTHLY!$A$37:$U$37,1,2))),INDIRECT("_"&amp;_xlfn.XLOOKUP(AS$2,WatchbillMONTHLY!$A$37:$U$37,OFFSET(WatchbillMONTHLY!$A$37:$U$37,1,2))))=$A115,_xlfn.XLOOKUP(AS$2,WatchbillMONTHLY!$A$37:$U$37,OFFSET(WatchbillMONTHLY!$A$37:$U$37,1,2)),FALSE),TRUE,FALSE)),
IF(_xlfn.XLOOKUP(AS$2,WatchbillMONTHLY!$A$54:$U$54,OFFSET(WatchbillMONTHLY!$A$54:$U$54,1,2))=IF(_xlfn.XLOOKUP($A115,INDIRECT("_"&amp;_xlfn.XLOOKUP(AS$2,WatchbillMONTHLY!$A$54:$U$54,OFFSET(WatchbillMONTHLY!$A$54:$U$54,1,2))),INDIRECT("_"&amp;_xlfn.XLOOKUP(AS$2,WatchbillMONTHLY!$A$54:$U$54,OFFSET(WatchbillMONTHLY!$A$54:$U$54,1,2))))=$A115,_xlfn.XLOOKUP(AS$2,WatchbillMONTHLY!$A$54:$U$54,OFFSET(WatchbillMONTHLY!$A$54:$U$54,1,2)),FALSE),TRUE,FALSE)),
IF(_xlfn.XLOOKUP(AS$2,WatchbillMONTHLY!$A$71:$U$71,OFFSET(WatchbillMONTHLY!$A$71:$U$71,1,2))=IF(_xlfn.XLOOKUP($A115,INDIRECT("_"&amp;_xlfn.XLOOKUP(AS$2,WatchbillMONTHLY!$A$71:$U$71,OFFSET(WatchbillMONTHLY!$A$71:$U$71,1,2))),INDIRECT("_"&amp;_xlfn.XLOOKUP(AS$2,WatchbillMONTHLY!$A$71:$U$71,OFFSET(WatchbillMONTHLY!$A$71:$U$71,1,2))))=$A115,_xlfn.XLOOKUP(AS$2,WatchbillMONTHLY!$A$71:$U$71,OFFSET(WatchbillMONTHLY!$A$71:$U$71,1,2)),FALSE),TRUE,FALSE)),
IF(_xlfn.XLOOKUP(AS$2,WatchbillMONTHLY!$A$88:$U$88,OFFSET(WatchbillMONTHLY!$A$88:$U$88,1,2))=IF(_xlfn.XLOOKUP($A115,INDIRECT("_"&amp;_xlfn.XLOOKUP(AS$2,WatchbillMONTHLY!$A$88:$U$88,OFFSET(WatchbillMONTHLY!$A$88:$U$88,1,2))),INDIRECT("_"&amp;_xlfn.XLOOKUP(AS$2,WatchbillMONTHLY!$A$88:$U$88,OFFSET(WatchbillMONTHLY!$A$88:$U$88,1,2))))=$A115,_xlfn.XLOOKUP(AS$2,WatchbillMONTHLY!$A$88:$U$88,OFFSET(WatchbillMONTHLY!$A$88:$U$88,1,2)),FALSE),TRUE,FALSE)),
FALSE),FALSE)</f>
        <v>0</v>
      </c>
      <c r="AT115" s="209" t="b" cm="1">
        <f t="array" aca="1" ref="AT115" ca="1">IF(AND($A115 &gt; 0, M115 &gt; 0,AT$2&lt;MiscFormulas!$A$5+1),
_xlfn.IFNA(
_xlfn.IFNA(
_xlfn.IFNA(
_xlfn.IFNA(
_xlfn.IFNA(
_xlfn.IFNA(
IF(_xlfn.XLOOKUP(AT$2,WatchbillMONTHLY!$A$3:$U$3,OFFSET(WatchbillMONTHLY!$A$3:$U$3,1,2))=IF(_xlfn.XLOOKUP($A115,INDIRECT("_"&amp;_xlfn.XLOOKUP(AT$2,WatchbillMONTHLY!$A$3:$U$3,OFFSET(WatchbillMONTHLY!$A$3:$U$3,1,2))),INDIRECT("_"&amp;_xlfn.XLOOKUP(AT$2,WatchbillMONTHLY!$A$3:$U$3,OFFSET(WatchbillMONTHLY!$A$3:$U$3,1,2))))=$A115,_xlfn.XLOOKUP(AT$2,WatchbillMONTHLY!$A$3:$U$3,OFFSET(WatchbillMONTHLY!$A$3:$U$3,1,2)),FALSE),TRUE,FALSE),
IF(_xlfn.XLOOKUP(AT$2,WatchbillMONTHLY!$A$20:$U$20,OFFSET(WatchbillMONTHLY!$A$20:$U$20,1,2))=IF(_xlfn.XLOOKUP($A115,INDIRECT("_"&amp;_xlfn.XLOOKUP(AT$2,WatchbillMONTHLY!$A$20:$U$20,OFFSET(WatchbillMONTHLY!$A$20:$U$20,1,2))),INDIRECT("_"&amp;_xlfn.XLOOKUP(AT$2,WatchbillMONTHLY!$A$20:$U$20,OFFSET(WatchbillMONTHLY!$A$20:$U$20,1,2))))=$A115,_xlfn.XLOOKUP(AT$2,WatchbillMONTHLY!$A$20:$U$20,OFFSET(WatchbillMONTHLY!$A$20:$U$20,1,2)),FALSE),TRUE,FALSE)),
IF(_xlfn.XLOOKUP(AT$2,WatchbillMONTHLY!$A$37:$U$37,OFFSET(WatchbillMONTHLY!$A$37:$U$37,1,2))=IF(_xlfn.XLOOKUP($A115,INDIRECT("_"&amp;_xlfn.XLOOKUP(AT$2,WatchbillMONTHLY!$A$37:$U$37,OFFSET(WatchbillMONTHLY!$A$37:$U$37,1,2))),INDIRECT("_"&amp;_xlfn.XLOOKUP(AT$2,WatchbillMONTHLY!$A$37:$U$37,OFFSET(WatchbillMONTHLY!$A$37:$U$37,1,2))))=$A115,_xlfn.XLOOKUP(AT$2,WatchbillMONTHLY!$A$37:$U$37,OFFSET(WatchbillMONTHLY!$A$37:$U$37,1,2)),FALSE),TRUE,FALSE)),
IF(_xlfn.XLOOKUP(AT$2,WatchbillMONTHLY!$A$54:$U$54,OFFSET(WatchbillMONTHLY!$A$54:$U$54,1,2))=IF(_xlfn.XLOOKUP($A115,INDIRECT("_"&amp;_xlfn.XLOOKUP(AT$2,WatchbillMONTHLY!$A$54:$U$54,OFFSET(WatchbillMONTHLY!$A$54:$U$54,1,2))),INDIRECT("_"&amp;_xlfn.XLOOKUP(AT$2,WatchbillMONTHLY!$A$54:$U$54,OFFSET(WatchbillMONTHLY!$A$54:$U$54,1,2))))=$A115,_xlfn.XLOOKUP(AT$2,WatchbillMONTHLY!$A$54:$U$54,OFFSET(WatchbillMONTHLY!$A$54:$U$54,1,2)),FALSE),TRUE,FALSE)),
IF(_xlfn.XLOOKUP(AT$2,WatchbillMONTHLY!$A$71:$U$71,OFFSET(WatchbillMONTHLY!$A$71:$U$71,1,2))=IF(_xlfn.XLOOKUP($A115,INDIRECT("_"&amp;_xlfn.XLOOKUP(AT$2,WatchbillMONTHLY!$A$71:$U$71,OFFSET(WatchbillMONTHLY!$A$71:$U$71,1,2))),INDIRECT("_"&amp;_xlfn.XLOOKUP(AT$2,WatchbillMONTHLY!$A$71:$U$71,OFFSET(WatchbillMONTHLY!$A$71:$U$71,1,2))))=$A115,_xlfn.XLOOKUP(AT$2,WatchbillMONTHLY!$A$71:$U$71,OFFSET(WatchbillMONTHLY!$A$71:$U$71,1,2)),FALSE),TRUE,FALSE)),
IF(_xlfn.XLOOKUP(AT$2,WatchbillMONTHLY!$A$88:$U$88,OFFSET(WatchbillMONTHLY!$A$88:$U$88,1,2))=IF(_xlfn.XLOOKUP($A115,INDIRECT("_"&amp;_xlfn.XLOOKUP(AT$2,WatchbillMONTHLY!$A$88:$U$88,OFFSET(WatchbillMONTHLY!$A$88:$U$88,1,2))),INDIRECT("_"&amp;_xlfn.XLOOKUP(AT$2,WatchbillMONTHLY!$A$88:$U$88,OFFSET(WatchbillMONTHLY!$A$88:$U$88,1,2))))=$A115,_xlfn.XLOOKUP(AT$2,WatchbillMONTHLY!$A$88:$U$88,OFFSET(WatchbillMONTHLY!$A$88:$U$88,1,2)),FALSE),TRUE,FALSE)),
FALSE),FALSE)</f>
        <v>0</v>
      </c>
      <c r="AU115" s="209" t="b" cm="1">
        <f t="array" aca="1" ref="AU115" ca="1">IF(AND($A115 &gt; 0, N115 &gt; 0,AU$2&lt;MiscFormulas!$A$5+1),
_xlfn.IFNA(
_xlfn.IFNA(
_xlfn.IFNA(
_xlfn.IFNA(
_xlfn.IFNA(
_xlfn.IFNA(
IF(_xlfn.XLOOKUP(AU$2,WatchbillMONTHLY!$A$3:$U$3,OFFSET(WatchbillMONTHLY!$A$3:$U$3,1,2))=IF(_xlfn.XLOOKUP($A115,INDIRECT("_"&amp;_xlfn.XLOOKUP(AU$2,WatchbillMONTHLY!$A$3:$U$3,OFFSET(WatchbillMONTHLY!$A$3:$U$3,1,2))),INDIRECT("_"&amp;_xlfn.XLOOKUP(AU$2,WatchbillMONTHLY!$A$3:$U$3,OFFSET(WatchbillMONTHLY!$A$3:$U$3,1,2))))=$A115,_xlfn.XLOOKUP(AU$2,WatchbillMONTHLY!$A$3:$U$3,OFFSET(WatchbillMONTHLY!$A$3:$U$3,1,2)),FALSE),TRUE,FALSE),
IF(_xlfn.XLOOKUP(AU$2,WatchbillMONTHLY!$A$20:$U$20,OFFSET(WatchbillMONTHLY!$A$20:$U$20,1,2))=IF(_xlfn.XLOOKUP($A115,INDIRECT("_"&amp;_xlfn.XLOOKUP(AU$2,WatchbillMONTHLY!$A$20:$U$20,OFFSET(WatchbillMONTHLY!$A$20:$U$20,1,2))),INDIRECT("_"&amp;_xlfn.XLOOKUP(AU$2,WatchbillMONTHLY!$A$20:$U$20,OFFSET(WatchbillMONTHLY!$A$20:$U$20,1,2))))=$A115,_xlfn.XLOOKUP(AU$2,WatchbillMONTHLY!$A$20:$U$20,OFFSET(WatchbillMONTHLY!$A$20:$U$20,1,2)),FALSE),TRUE,FALSE)),
IF(_xlfn.XLOOKUP(AU$2,WatchbillMONTHLY!$A$37:$U$37,OFFSET(WatchbillMONTHLY!$A$37:$U$37,1,2))=IF(_xlfn.XLOOKUP($A115,INDIRECT("_"&amp;_xlfn.XLOOKUP(AU$2,WatchbillMONTHLY!$A$37:$U$37,OFFSET(WatchbillMONTHLY!$A$37:$U$37,1,2))),INDIRECT("_"&amp;_xlfn.XLOOKUP(AU$2,WatchbillMONTHLY!$A$37:$U$37,OFFSET(WatchbillMONTHLY!$A$37:$U$37,1,2))))=$A115,_xlfn.XLOOKUP(AU$2,WatchbillMONTHLY!$A$37:$U$37,OFFSET(WatchbillMONTHLY!$A$37:$U$37,1,2)),FALSE),TRUE,FALSE)),
IF(_xlfn.XLOOKUP(AU$2,WatchbillMONTHLY!$A$54:$U$54,OFFSET(WatchbillMONTHLY!$A$54:$U$54,1,2))=IF(_xlfn.XLOOKUP($A115,INDIRECT("_"&amp;_xlfn.XLOOKUP(AU$2,WatchbillMONTHLY!$A$54:$U$54,OFFSET(WatchbillMONTHLY!$A$54:$U$54,1,2))),INDIRECT("_"&amp;_xlfn.XLOOKUP(AU$2,WatchbillMONTHLY!$A$54:$U$54,OFFSET(WatchbillMONTHLY!$A$54:$U$54,1,2))))=$A115,_xlfn.XLOOKUP(AU$2,WatchbillMONTHLY!$A$54:$U$54,OFFSET(WatchbillMONTHLY!$A$54:$U$54,1,2)),FALSE),TRUE,FALSE)),
IF(_xlfn.XLOOKUP(AU$2,WatchbillMONTHLY!$A$71:$U$71,OFFSET(WatchbillMONTHLY!$A$71:$U$71,1,2))=IF(_xlfn.XLOOKUP($A115,INDIRECT("_"&amp;_xlfn.XLOOKUP(AU$2,WatchbillMONTHLY!$A$71:$U$71,OFFSET(WatchbillMONTHLY!$A$71:$U$71,1,2))),INDIRECT("_"&amp;_xlfn.XLOOKUP(AU$2,WatchbillMONTHLY!$A$71:$U$71,OFFSET(WatchbillMONTHLY!$A$71:$U$71,1,2))))=$A115,_xlfn.XLOOKUP(AU$2,WatchbillMONTHLY!$A$71:$U$71,OFFSET(WatchbillMONTHLY!$A$71:$U$71,1,2)),FALSE),TRUE,FALSE)),
IF(_xlfn.XLOOKUP(AU$2,WatchbillMONTHLY!$A$88:$U$88,OFFSET(WatchbillMONTHLY!$A$88:$U$88,1,2))=IF(_xlfn.XLOOKUP($A115,INDIRECT("_"&amp;_xlfn.XLOOKUP(AU$2,WatchbillMONTHLY!$A$88:$U$88,OFFSET(WatchbillMONTHLY!$A$88:$U$88,1,2))),INDIRECT("_"&amp;_xlfn.XLOOKUP(AU$2,WatchbillMONTHLY!$A$88:$U$88,OFFSET(WatchbillMONTHLY!$A$88:$U$88,1,2))))=$A115,_xlfn.XLOOKUP(AU$2,WatchbillMONTHLY!$A$88:$U$88,OFFSET(WatchbillMONTHLY!$A$88:$U$88,1,2)),FALSE),TRUE,FALSE)),
FALSE),FALSE)</f>
        <v>0</v>
      </c>
      <c r="AV115" s="209" t="b" cm="1">
        <f t="array" aca="1" ref="AV115" ca="1">IF(AND($A115 &gt; 0, O115 &gt; 0,AV$2&lt;MiscFormulas!$A$5+1),
_xlfn.IFNA(
_xlfn.IFNA(
_xlfn.IFNA(
_xlfn.IFNA(
_xlfn.IFNA(
_xlfn.IFNA(
IF(_xlfn.XLOOKUP(AV$2,WatchbillMONTHLY!$A$3:$U$3,OFFSET(WatchbillMONTHLY!$A$3:$U$3,1,2))=IF(_xlfn.XLOOKUP($A115,INDIRECT("_"&amp;_xlfn.XLOOKUP(AV$2,WatchbillMONTHLY!$A$3:$U$3,OFFSET(WatchbillMONTHLY!$A$3:$U$3,1,2))),INDIRECT("_"&amp;_xlfn.XLOOKUP(AV$2,WatchbillMONTHLY!$A$3:$U$3,OFFSET(WatchbillMONTHLY!$A$3:$U$3,1,2))))=$A115,_xlfn.XLOOKUP(AV$2,WatchbillMONTHLY!$A$3:$U$3,OFFSET(WatchbillMONTHLY!$A$3:$U$3,1,2)),FALSE),TRUE,FALSE),
IF(_xlfn.XLOOKUP(AV$2,WatchbillMONTHLY!$A$20:$U$20,OFFSET(WatchbillMONTHLY!$A$20:$U$20,1,2))=IF(_xlfn.XLOOKUP($A115,INDIRECT("_"&amp;_xlfn.XLOOKUP(AV$2,WatchbillMONTHLY!$A$20:$U$20,OFFSET(WatchbillMONTHLY!$A$20:$U$20,1,2))),INDIRECT("_"&amp;_xlfn.XLOOKUP(AV$2,WatchbillMONTHLY!$A$20:$U$20,OFFSET(WatchbillMONTHLY!$A$20:$U$20,1,2))))=$A115,_xlfn.XLOOKUP(AV$2,WatchbillMONTHLY!$A$20:$U$20,OFFSET(WatchbillMONTHLY!$A$20:$U$20,1,2)),FALSE),TRUE,FALSE)),
IF(_xlfn.XLOOKUP(AV$2,WatchbillMONTHLY!$A$37:$U$37,OFFSET(WatchbillMONTHLY!$A$37:$U$37,1,2))=IF(_xlfn.XLOOKUP($A115,INDIRECT("_"&amp;_xlfn.XLOOKUP(AV$2,WatchbillMONTHLY!$A$37:$U$37,OFFSET(WatchbillMONTHLY!$A$37:$U$37,1,2))),INDIRECT("_"&amp;_xlfn.XLOOKUP(AV$2,WatchbillMONTHLY!$A$37:$U$37,OFFSET(WatchbillMONTHLY!$A$37:$U$37,1,2))))=$A115,_xlfn.XLOOKUP(AV$2,WatchbillMONTHLY!$A$37:$U$37,OFFSET(WatchbillMONTHLY!$A$37:$U$37,1,2)),FALSE),TRUE,FALSE)),
IF(_xlfn.XLOOKUP(AV$2,WatchbillMONTHLY!$A$54:$U$54,OFFSET(WatchbillMONTHLY!$A$54:$U$54,1,2))=IF(_xlfn.XLOOKUP($A115,INDIRECT("_"&amp;_xlfn.XLOOKUP(AV$2,WatchbillMONTHLY!$A$54:$U$54,OFFSET(WatchbillMONTHLY!$A$54:$U$54,1,2))),INDIRECT("_"&amp;_xlfn.XLOOKUP(AV$2,WatchbillMONTHLY!$A$54:$U$54,OFFSET(WatchbillMONTHLY!$A$54:$U$54,1,2))))=$A115,_xlfn.XLOOKUP(AV$2,WatchbillMONTHLY!$A$54:$U$54,OFFSET(WatchbillMONTHLY!$A$54:$U$54,1,2)),FALSE),TRUE,FALSE)),
IF(_xlfn.XLOOKUP(AV$2,WatchbillMONTHLY!$A$71:$U$71,OFFSET(WatchbillMONTHLY!$A$71:$U$71,1,2))=IF(_xlfn.XLOOKUP($A115,INDIRECT("_"&amp;_xlfn.XLOOKUP(AV$2,WatchbillMONTHLY!$A$71:$U$71,OFFSET(WatchbillMONTHLY!$A$71:$U$71,1,2))),INDIRECT("_"&amp;_xlfn.XLOOKUP(AV$2,WatchbillMONTHLY!$A$71:$U$71,OFFSET(WatchbillMONTHLY!$A$71:$U$71,1,2))))=$A115,_xlfn.XLOOKUP(AV$2,WatchbillMONTHLY!$A$71:$U$71,OFFSET(WatchbillMONTHLY!$A$71:$U$71,1,2)),FALSE),TRUE,FALSE)),
IF(_xlfn.XLOOKUP(AV$2,WatchbillMONTHLY!$A$88:$U$88,OFFSET(WatchbillMONTHLY!$A$88:$U$88,1,2))=IF(_xlfn.XLOOKUP($A115,INDIRECT("_"&amp;_xlfn.XLOOKUP(AV$2,WatchbillMONTHLY!$A$88:$U$88,OFFSET(WatchbillMONTHLY!$A$88:$U$88,1,2))),INDIRECT("_"&amp;_xlfn.XLOOKUP(AV$2,WatchbillMONTHLY!$A$88:$U$88,OFFSET(WatchbillMONTHLY!$A$88:$U$88,1,2))))=$A115,_xlfn.XLOOKUP(AV$2,WatchbillMONTHLY!$A$88:$U$88,OFFSET(WatchbillMONTHLY!$A$88:$U$88,1,2)),FALSE),TRUE,FALSE)),
FALSE),FALSE)</f>
        <v>0</v>
      </c>
      <c r="AW115" s="209" t="b" cm="1">
        <f t="array" aca="1" ref="AW115" ca="1">IF(AND($A115 &gt; 0, P115 &gt; 0,AW$2&lt;MiscFormulas!$A$5+1),
_xlfn.IFNA(
_xlfn.IFNA(
_xlfn.IFNA(
_xlfn.IFNA(
_xlfn.IFNA(
_xlfn.IFNA(
IF(_xlfn.XLOOKUP(AW$2,WatchbillMONTHLY!$A$3:$U$3,OFFSET(WatchbillMONTHLY!$A$3:$U$3,1,2))=IF(_xlfn.XLOOKUP($A115,INDIRECT("_"&amp;_xlfn.XLOOKUP(AW$2,WatchbillMONTHLY!$A$3:$U$3,OFFSET(WatchbillMONTHLY!$A$3:$U$3,1,2))),INDIRECT("_"&amp;_xlfn.XLOOKUP(AW$2,WatchbillMONTHLY!$A$3:$U$3,OFFSET(WatchbillMONTHLY!$A$3:$U$3,1,2))))=$A115,_xlfn.XLOOKUP(AW$2,WatchbillMONTHLY!$A$3:$U$3,OFFSET(WatchbillMONTHLY!$A$3:$U$3,1,2)),FALSE),TRUE,FALSE),
IF(_xlfn.XLOOKUP(AW$2,WatchbillMONTHLY!$A$20:$U$20,OFFSET(WatchbillMONTHLY!$A$20:$U$20,1,2))=IF(_xlfn.XLOOKUP($A115,INDIRECT("_"&amp;_xlfn.XLOOKUP(AW$2,WatchbillMONTHLY!$A$20:$U$20,OFFSET(WatchbillMONTHLY!$A$20:$U$20,1,2))),INDIRECT("_"&amp;_xlfn.XLOOKUP(AW$2,WatchbillMONTHLY!$A$20:$U$20,OFFSET(WatchbillMONTHLY!$A$20:$U$20,1,2))))=$A115,_xlfn.XLOOKUP(AW$2,WatchbillMONTHLY!$A$20:$U$20,OFFSET(WatchbillMONTHLY!$A$20:$U$20,1,2)),FALSE),TRUE,FALSE)),
IF(_xlfn.XLOOKUP(AW$2,WatchbillMONTHLY!$A$37:$U$37,OFFSET(WatchbillMONTHLY!$A$37:$U$37,1,2))=IF(_xlfn.XLOOKUP($A115,INDIRECT("_"&amp;_xlfn.XLOOKUP(AW$2,WatchbillMONTHLY!$A$37:$U$37,OFFSET(WatchbillMONTHLY!$A$37:$U$37,1,2))),INDIRECT("_"&amp;_xlfn.XLOOKUP(AW$2,WatchbillMONTHLY!$A$37:$U$37,OFFSET(WatchbillMONTHLY!$A$37:$U$37,1,2))))=$A115,_xlfn.XLOOKUP(AW$2,WatchbillMONTHLY!$A$37:$U$37,OFFSET(WatchbillMONTHLY!$A$37:$U$37,1,2)),FALSE),TRUE,FALSE)),
IF(_xlfn.XLOOKUP(AW$2,WatchbillMONTHLY!$A$54:$U$54,OFFSET(WatchbillMONTHLY!$A$54:$U$54,1,2))=IF(_xlfn.XLOOKUP($A115,INDIRECT("_"&amp;_xlfn.XLOOKUP(AW$2,WatchbillMONTHLY!$A$54:$U$54,OFFSET(WatchbillMONTHLY!$A$54:$U$54,1,2))),INDIRECT("_"&amp;_xlfn.XLOOKUP(AW$2,WatchbillMONTHLY!$A$54:$U$54,OFFSET(WatchbillMONTHLY!$A$54:$U$54,1,2))))=$A115,_xlfn.XLOOKUP(AW$2,WatchbillMONTHLY!$A$54:$U$54,OFFSET(WatchbillMONTHLY!$A$54:$U$54,1,2)),FALSE),TRUE,FALSE)),
IF(_xlfn.XLOOKUP(AW$2,WatchbillMONTHLY!$A$71:$U$71,OFFSET(WatchbillMONTHLY!$A$71:$U$71,1,2))=IF(_xlfn.XLOOKUP($A115,INDIRECT("_"&amp;_xlfn.XLOOKUP(AW$2,WatchbillMONTHLY!$A$71:$U$71,OFFSET(WatchbillMONTHLY!$A$71:$U$71,1,2))),INDIRECT("_"&amp;_xlfn.XLOOKUP(AW$2,WatchbillMONTHLY!$A$71:$U$71,OFFSET(WatchbillMONTHLY!$A$71:$U$71,1,2))))=$A115,_xlfn.XLOOKUP(AW$2,WatchbillMONTHLY!$A$71:$U$71,OFFSET(WatchbillMONTHLY!$A$71:$U$71,1,2)),FALSE),TRUE,FALSE)),
IF(_xlfn.XLOOKUP(AW$2,WatchbillMONTHLY!$A$88:$U$88,OFFSET(WatchbillMONTHLY!$A$88:$U$88,1,2))=IF(_xlfn.XLOOKUP($A115,INDIRECT("_"&amp;_xlfn.XLOOKUP(AW$2,WatchbillMONTHLY!$A$88:$U$88,OFFSET(WatchbillMONTHLY!$A$88:$U$88,1,2))),INDIRECT("_"&amp;_xlfn.XLOOKUP(AW$2,WatchbillMONTHLY!$A$88:$U$88,OFFSET(WatchbillMONTHLY!$A$88:$U$88,1,2))))=$A115,_xlfn.XLOOKUP(AW$2,WatchbillMONTHLY!$A$88:$U$88,OFFSET(WatchbillMONTHLY!$A$88:$U$88,1,2)),FALSE),TRUE,FALSE)),
FALSE),FALSE)</f>
        <v>0</v>
      </c>
      <c r="AX115" s="209" t="b" cm="1">
        <f t="array" aca="1" ref="AX115" ca="1">IF(AND($A115 &gt; 0, Q115 &gt; 0,AX$2&lt;MiscFormulas!$A$5+1),
_xlfn.IFNA(
_xlfn.IFNA(
_xlfn.IFNA(
_xlfn.IFNA(
_xlfn.IFNA(
_xlfn.IFNA(
IF(_xlfn.XLOOKUP(AX$2,WatchbillMONTHLY!$A$3:$U$3,OFFSET(WatchbillMONTHLY!$A$3:$U$3,1,2))=IF(_xlfn.XLOOKUP($A115,INDIRECT("_"&amp;_xlfn.XLOOKUP(AX$2,WatchbillMONTHLY!$A$3:$U$3,OFFSET(WatchbillMONTHLY!$A$3:$U$3,1,2))),INDIRECT("_"&amp;_xlfn.XLOOKUP(AX$2,WatchbillMONTHLY!$A$3:$U$3,OFFSET(WatchbillMONTHLY!$A$3:$U$3,1,2))))=$A115,_xlfn.XLOOKUP(AX$2,WatchbillMONTHLY!$A$3:$U$3,OFFSET(WatchbillMONTHLY!$A$3:$U$3,1,2)),FALSE),TRUE,FALSE),
IF(_xlfn.XLOOKUP(AX$2,WatchbillMONTHLY!$A$20:$U$20,OFFSET(WatchbillMONTHLY!$A$20:$U$20,1,2))=IF(_xlfn.XLOOKUP($A115,INDIRECT("_"&amp;_xlfn.XLOOKUP(AX$2,WatchbillMONTHLY!$A$20:$U$20,OFFSET(WatchbillMONTHLY!$A$20:$U$20,1,2))),INDIRECT("_"&amp;_xlfn.XLOOKUP(AX$2,WatchbillMONTHLY!$A$20:$U$20,OFFSET(WatchbillMONTHLY!$A$20:$U$20,1,2))))=$A115,_xlfn.XLOOKUP(AX$2,WatchbillMONTHLY!$A$20:$U$20,OFFSET(WatchbillMONTHLY!$A$20:$U$20,1,2)),FALSE),TRUE,FALSE)),
IF(_xlfn.XLOOKUP(AX$2,WatchbillMONTHLY!$A$37:$U$37,OFFSET(WatchbillMONTHLY!$A$37:$U$37,1,2))=IF(_xlfn.XLOOKUP($A115,INDIRECT("_"&amp;_xlfn.XLOOKUP(AX$2,WatchbillMONTHLY!$A$37:$U$37,OFFSET(WatchbillMONTHLY!$A$37:$U$37,1,2))),INDIRECT("_"&amp;_xlfn.XLOOKUP(AX$2,WatchbillMONTHLY!$A$37:$U$37,OFFSET(WatchbillMONTHLY!$A$37:$U$37,1,2))))=$A115,_xlfn.XLOOKUP(AX$2,WatchbillMONTHLY!$A$37:$U$37,OFFSET(WatchbillMONTHLY!$A$37:$U$37,1,2)),FALSE),TRUE,FALSE)),
IF(_xlfn.XLOOKUP(AX$2,WatchbillMONTHLY!$A$54:$U$54,OFFSET(WatchbillMONTHLY!$A$54:$U$54,1,2))=IF(_xlfn.XLOOKUP($A115,INDIRECT("_"&amp;_xlfn.XLOOKUP(AX$2,WatchbillMONTHLY!$A$54:$U$54,OFFSET(WatchbillMONTHLY!$A$54:$U$54,1,2))),INDIRECT("_"&amp;_xlfn.XLOOKUP(AX$2,WatchbillMONTHLY!$A$54:$U$54,OFFSET(WatchbillMONTHLY!$A$54:$U$54,1,2))))=$A115,_xlfn.XLOOKUP(AX$2,WatchbillMONTHLY!$A$54:$U$54,OFFSET(WatchbillMONTHLY!$A$54:$U$54,1,2)),FALSE),TRUE,FALSE)),
IF(_xlfn.XLOOKUP(AX$2,WatchbillMONTHLY!$A$71:$U$71,OFFSET(WatchbillMONTHLY!$A$71:$U$71,1,2))=IF(_xlfn.XLOOKUP($A115,INDIRECT("_"&amp;_xlfn.XLOOKUP(AX$2,WatchbillMONTHLY!$A$71:$U$71,OFFSET(WatchbillMONTHLY!$A$71:$U$71,1,2))),INDIRECT("_"&amp;_xlfn.XLOOKUP(AX$2,WatchbillMONTHLY!$A$71:$U$71,OFFSET(WatchbillMONTHLY!$A$71:$U$71,1,2))))=$A115,_xlfn.XLOOKUP(AX$2,WatchbillMONTHLY!$A$71:$U$71,OFFSET(WatchbillMONTHLY!$A$71:$U$71,1,2)),FALSE),TRUE,FALSE)),
IF(_xlfn.XLOOKUP(AX$2,WatchbillMONTHLY!$A$88:$U$88,OFFSET(WatchbillMONTHLY!$A$88:$U$88,1,2))=IF(_xlfn.XLOOKUP($A115,INDIRECT("_"&amp;_xlfn.XLOOKUP(AX$2,WatchbillMONTHLY!$A$88:$U$88,OFFSET(WatchbillMONTHLY!$A$88:$U$88,1,2))),INDIRECT("_"&amp;_xlfn.XLOOKUP(AX$2,WatchbillMONTHLY!$A$88:$U$88,OFFSET(WatchbillMONTHLY!$A$88:$U$88,1,2))))=$A115,_xlfn.XLOOKUP(AX$2,WatchbillMONTHLY!$A$88:$U$88,OFFSET(WatchbillMONTHLY!$A$88:$U$88,1,2)),FALSE),TRUE,FALSE)),
FALSE),FALSE)</f>
        <v>0</v>
      </c>
      <c r="AY115" s="209" t="b" cm="1">
        <f t="array" aca="1" ref="AY115" ca="1">IF(AND($A115 &gt; 0, R115 &gt; 0,AY$2&lt;MiscFormulas!$A$5+1),
_xlfn.IFNA(
_xlfn.IFNA(
_xlfn.IFNA(
_xlfn.IFNA(
_xlfn.IFNA(
_xlfn.IFNA(
IF(_xlfn.XLOOKUP(AY$2,WatchbillMONTHLY!$A$3:$U$3,OFFSET(WatchbillMONTHLY!$A$3:$U$3,1,2))=IF(_xlfn.XLOOKUP($A115,INDIRECT("_"&amp;_xlfn.XLOOKUP(AY$2,WatchbillMONTHLY!$A$3:$U$3,OFFSET(WatchbillMONTHLY!$A$3:$U$3,1,2))),INDIRECT("_"&amp;_xlfn.XLOOKUP(AY$2,WatchbillMONTHLY!$A$3:$U$3,OFFSET(WatchbillMONTHLY!$A$3:$U$3,1,2))))=$A115,_xlfn.XLOOKUP(AY$2,WatchbillMONTHLY!$A$3:$U$3,OFFSET(WatchbillMONTHLY!$A$3:$U$3,1,2)),FALSE),TRUE,FALSE),
IF(_xlfn.XLOOKUP(AY$2,WatchbillMONTHLY!$A$20:$U$20,OFFSET(WatchbillMONTHLY!$A$20:$U$20,1,2))=IF(_xlfn.XLOOKUP($A115,INDIRECT("_"&amp;_xlfn.XLOOKUP(AY$2,WatchbillMONTHLY!$A$20:$U$20,OFFSET(WatchbillMONTHLY!$A$20:$U$20,1,2))),INDIRECT("_"&amp;_xlfn.XLOOKUP(AY$2,WatchbillMONTHLY!$A$20:$U$20,OFFSET(WatchbillMONTHLY!$A$20:$U$20,1,2))))=$A115,_xlfn.XLOOKUP(AY$2,WatchbillMONTHLY!$A$20:$U$20,OFFSET(WatchbillMONTHLY!$A$20:$U$20,1,2)),FALSE),TRUE,FALSE)),
IF(_xlfn.XLOOKUP(AY$2,WatchbillMONTHLY!$A$37:$U$37,OFFSET(WatchbillMONTHLY!$A$37:$U$37,1,2))=IF(_xlfn.XLOOKUP($A115,INDIRECT("_"&amp;_xlfn.XLOOKUP(AY$2,WatchbillMONTHLY!$A$37:$U$37,OFFSET(WatchbillMONTHLY!$A$37:$U$37,1,2))),INDIRECT("_"&amp;_xlfn.XLOOKUP(AY$2,WatchbillMONTHLY!$A$37:$U$37,OFFSET(WatchbillMONTHLY!$A$37:$U$37,1,2))))=$A115,_xlfn.XLOOKUP(AY$2,WatchbillMONTHLY!$A$37:$U$37,OFFSET(WatchbillMONTHLY!$A$37:$U$37,1,2)),FALSE),TRUE,FALSE)),
IF(_xlfn.XLOOKUP(AY$2,WatchbillMONTHLY!$A$54:$U$54,OFFSET(WatchbillMONTHLY!$A$54:$U$54,1,2))=IF(_xlfn.XLOOKUP($A115,INDIRECT("_"&amp;_xlfn.XLOOKUP(AY$2,WatchbillMONTHLY!$A$54:$U$54,OFFSET(WatchbillMONTHLY!$A$54:$U$54,1,2))),INDIRECT("_"&amp;_xlfn.XLOOKUP(AY$2,WatchbillMONTHLY!$A$54:$U$54,OFFSET(WatchbillMONTHLY!$A$54:$U$54,1,2))))=$A115,_xlfn.XLOOKUP(AY$2,WatchbillMONTHLY!$A$54:$U$54,OFFSET(WatchbillMONTHLY!$A$54:$U$54,1,2)),FALSE),TRUE,FALSE)),
IF(_xlfn.XLOOKUP(AY$2,WatchbillMONTHLY!$A$71:$U$71,OFFSET(WatchbillMONTHLY!$A$71:$U$71,1,2))=IF(_xlfn.XLOOKUP($A115,INDIRECT("_"&amp;_xlfn.XLOOKUP(AY$2,WatchbillMONTHLY!$A$71:$U$71,OFFSET(WatchbillMONTHLY!$A$71:$U$71,1,2))),INDIRECT("_"&amp;_xlfn.XLOOKUP(AY$2,WatchbillMONTHLY!$A$71:$U$71,OFFSET(WatchbillMONTHLY!$A$71:$U$71,1,2))))=$A115,_xlfn.XLOOKUP(AY$2,WatchbillMONTHLY!$A$71:$U$71,OFFSET(WatchbillMONTHLY!$A$71:$U$71,1,2)),FALSE),TRUE,FALSE)),
IF(_xlfn.XLOOKUP(AY$2,WatchbillMONTHLY!$A$88:$U$88,OFFSET(WatchbillMONTHLY!$A$88:$U$88,1,2))=IF(_xlfn.XLOOKUP($A115,INDIRECT("_"&amp;_xlfn.XLOOKUP(AY$2,WatchbillMONTHLY!$A$88:$U$88,OFFSET(WatchbillMONTHLY!$A$88:$U$88,1,2))),INDIRECT("_"&amp;_xlfn.XLOOKUP(AY$2,WatchbillMONTHLY!$A$88:$U$88,OFFSET(WatchbillMONTHLY!$A$88:$U$88,1,2))))=$A115,_xlfn.XLOOKUP(AY$2,WatchbillMONTHLY!$A$88:$U$88,OFFSET(WatchbillMONTHLY!$A$88:$U$88,1,2)),FALSE),TRUE,FALSE)),
FALSE),FALSE)</f>
        <v>0</v>
      </c>
      <c r="AZ115" s="209" t="b" cm="1">
        <f t="array" aca="1" ref="AZ115" ca="1">IF(AND($A115 &gt; 0, S115 &gt; 0,AZ$2&lt;MiscFormulas!$A$5+1),
_xlfn.IFNA(
_xlfn.IFNA(
_xlfn.IFNA(
_xlfn.IFNA(
_xlfn.IFNA(
_xlfn.IFNA(
IF(_xlfn.XLOOKUP(AZ$2,WatchbillMONTHLY!$A$3:$U$3,OFFSET(WatchbillMONTHLY!$A$3:$U$3,1,2))=IF(_xlfn.XLOOKUP($A115,INDIRECT("_"&amp;_xlfn.XLOOKUP(AZ$2,WatchbillMONTHLY!$A$3:$U$3,OFFSET(WatchbillMONTHLY!$A$3:$U$3,1,2))),INDIRECT("_"&amp;_xlfn.XLOOKUP(AZ$2,WatchbillMONTHLY!$A$3:$U$3,OFFSET(WatchbillMONTHLY!$A$3:$U$3,1,2))))=$A115,_xlfn.XLOOKUP(AZ$2,WatchbillMONTHLY!$A$3:$U$3,OFFSET(WatchbillMONTHLY!$A$3:$U$3,1,2)),FALSE),TRUE,FALSE),
IF(_xlfn.XLOOKUP(AZ$2,WatchbillMONTHLY!$A$20:$U$20,OFFSET(WatchbillMONTHLY!$A$20:$U$20,1,2))=IF(_xlfn.XLOOKUP($A115,INDIRECT("_"&amp;_xlfn.XLOOKUP(AZ$2,WatchbillMONTHLY!$A$20:$U$20,OFFSET(WatchbillMONTHLY!$A$20:$U$20,1,2))),INDIRECT("_"&amp;_xlfn.XLOOKUP(AZ$2,WatchbillMONTHLY!$A$20:$U$20,OFFSET(WatchbillMONTHLY!$A$20:$U$20,1,2))))=$A115,_xlfn.XLOOKUP(AZ$2,WatchbillMONTHLY!$A$20:$U$20,OFFSET(WatchbillMONTHLY!$A$20:$U$20,1,2)),FALSE),TRUE,FALSE)),
IF(_xlfn.XLOOKUP(AZ$2,WatchbillMONTHLY!$A$37:$U$37,OFFSET(WatchbillMONTHLY!$A$37:$U$37,1,2))=IF(_xlfn.XLOOKUP($A115,INDIRECT("_"&amp;_xlfn.XLOOKUP(AZ$2,WatchbillMONTHLY!$A$37:$U$37,OFFSET(WatchbillMONTHLY!$A$37:$U$37,1,2))),INDIRECT("_"&amp;_xlfn.XLOOKUP(AZ$2,WatchbillMONTHLY!$A$37:$U$37,OFFSET(WatchbillMONTHLY!$A$37:$U$37,1,2))))=$A115,_xlfn.XLOOKUP(AZ$2,WatchbillMONTHLY!$A$37:$U$37,OFFSET(WatchbillMONTHLY!$A$37:$U$37,1,2)),FALSE),TRUE,FALSE)),
IF(_xlfn.XLOOKUP(AZ$2,WatchbillMONTHLY!$A$54:$U$54,OFFSET(WatchbillMONTHLY!$A$54:$U$54,1,2))=IF(_xlfn.XLOOKUP($A115,INDIRECT("_"&amp;_xlfn.XLOOKUP(AZ$2,WatchbillMONTHLY!$A$54:$U$54,OFFSET(WatchbillMONTHLY!$A$54:$U$54,1,2))),INDIRECT("_"&amp;_xlfn.XLOOKUP(AZ$2,WatchbillMONTHLY!$A$54:$U$54,OFFSET(WatchbillMONTHLY!$A$54:$U$54,1,2))))=$A115,_xlfn.XLOOKUP(AZ$2,WatchbillMONTHLY!$A$54:$U$54,OFFSET(WatchbillMONTHLY!$A$54:$U$54,1,2)),FALSE),TRUE,FALSE)),
IF(_xlfn.XLOOKUP(AZ$2,WatchbillMONTHLY!$A$71:$U$71,OFFSET(WatchbillMONTHLY!$A$71:$U$71,1,2))=IF(_xlfn.XLOOKUP($A115,INDIRECT("_"&amp;_xlfn.XLOOKUP(AZ$2,WatchbillMONTHLY!$A$71:$U$71,OFFSET(WatchbillMONTHLY!$A$71:$U$71,1,2))),INDIRECT("_"&amp;_xlfn.XLOOKUP(AZ$2,WatchbillMONTHLY!$A$71:$U$71,OFFSET(WatchbillMONTHLY!$A$71:$U$71,1,2))))=$A115,_xlfn.XLOOKUP(AZ$2,WatchbillMONTHLY!$A$71:$U$71,OFFSET(WatchbillMONTHLY!$A$71:$U$71,1,2)),FALSE),TRUE,FALSE)),
IF(_xlfn.XLOOKUP(AZ$2,WatchbillMONTHLY!$A$88:$U$88,OFFSET(WatchbillMONTHLY!$A$88:$U$88,1,2))=IF(_xlfn.XLOOKUP($A115,INDIRECT("_"&amp;_xlfn.XLOOKUP(AZ$2,WatchbillMONTHLY!$A$88:$U$88,OFFSET(WatchbillMONTHLY!$A$88:$U$88,1,2))),INDIRECT("_"&amp;_xlfn.XLOOKUP(AZ$2,WatchbillMONTHLY!$A$88:$U$88,OFFSET(WatchbillMONTHLY!$A$88:$U$88,1,2))))=$A115,_xlfn.XLOOKUP(AZ$2,WatchbillMONTHLY!$A$88:$U$88,OFFSET(WatchbillMONTHLY!$A$88:$U$88,1,2)),FALSE),TRUE,FALSE)),
FALSE),FALSE)</f>
        <v>0</v>
      </c>
      <c r="BA115" s="209" t="b" cm="1">
        <f t="array" aca="1" ref="BA115" ca="1">IF(AND($A115 &gt; 0, T115 &gt; 0,BA$2&lt;MiscFormulas!$A$5+1),
_xlfn.IFNA(
_xlfn.IFNA(
_xlfn.IFNA(
_xlfn.IFNA(
_xlfn.IFNA(
_xlfn.IFNA(
IF(_xlfn.XLOOKUP(BA$2,WatchbillMONTHLY!$A$3:$U$3,OFFSET(WatchbillMONTHLY!$A$3:$U$3,1,2))=IF(_xlfn.XLOOKUP($A115,INDIRECT("_"&amp;_xlfn.XLOOKUP(BA$2,WatchbillMONTHLY!$A$3:$U$3,OFFSET(WatchbillMONTHLY!$A$3:$U$3,1,2))),INDIRECT("_"&amp;_xlfn.XLOOKUP(BA$2,WatchbillMONTHLY!$A$3:$U$3,OFFSET(WatchbillMONTHLY!$A$3:$U$3,1,2))))=$A115,_xlfn.XLOOKUP(BA$2,WatchbillMONTHLY!$A$3:$U$3,OFFSET(WatchbillMONTHLY!$A$3:$U$3,1,2)),FALSE),TRUE,FALSE),
IF(_xlfn.XLOOKUP(BA$2,WatchbillMONTHLY!$A$20:$U$20,OFFSET(WatchbillMONTHLY!$A$20:$U$20,1,2))=IF(_xlfn.XLOOKUP($A115,INDIRECT("_"&amp;_xlfn.XLOOKUP(BA$2,WatchbillMONTHLY!$A$20:$U$20,OFFSET(WatchbillMONTHLY!$A$20:$U$20,1,2))),INDIRECT("_"&amp;_xlfn.XLOOKUP(BA$2,WatchbillMONTHLY!$A$20:$U$20,OFFSET(WatchbillMONTHLY!$A$20:$U$20,1,2))))=$A115,_xlfn.XLOOKUP(BA$2,WatchbillMONTHLY!$A$20:$U$20,OFFSET(WatchbillMONTHLY!$A$20:$U$20,1,2)),FALSE),TRUE,FALSE)),
IF(_xlfn.XLOOKUP(BA$2,WatchbillMONTHLY!$A$37:$U$37,OFFSET(WatchbillMONTHLY!$A$37:$U$37,1,2))=IF(_xlfn.XLOOKUP($A115,INDIRECT("_"&amp;_xlfn.XLOOKUP(BA$2,WatchbillMONTHLY!$A$37:$U$37,OFFSET(WatchbillMONTHLY!$A$37:$U$37,1,2))),INDIRECT("_"&amp;_xlfn.XLOOKUP(BA$2,WatchbillMONTHLY!$A$37:$U$37,OFFSET(WatchbillMONTHLY!$A$37:$U$37,1,2))))=$A115,_xlfn.XLOOKUP(BA$2,WatchbillMONTHLY!$A$37:$U$37,OFFSET(WatchbillMONTHLY!$A$37:$U$37,1,2)),FALSE),TRUE,FALSE)),
IF(_xlfn.XLOOKUP(BA$2,WatchbillMONTHLY!$A$54:$U$54,OFFSET(WatchbillMONTHLY!$A$54:$U$54,1,2))=IF(_xlfn.XLOOKUP($A115,INDIRECT("_"&amp;_xlfn.XLOOKUP(BA$2,WatchbillMONTHLY!$A$54:$U$54,OFFSET(WatchbillMONTHLY!$A$54:$U$54,1,2))),INDIRECT("_"&amp;_xlfn.XLOOKUP(BA$2,WatchbillMONTHLY!$A$54:$U$54,OFFSET(WatchbillMONTHLY!$A$54:$U$54,1,2))))=$A115,_xlfn.XLOOKUP(BA$2,WatchbillMONTHLY!$A$54:$U$54,OFFSET(WatchbillMONTHLY!$A$54:$U$54,1,2)),FALSE),TRUE,FALSE)),
IF(_xlfn.XLOOKUP(BA$2,WatchbillMONTHLY!$A$71:$U$71,OFFSET(WatchbillMONTHLY!$A$71:$U$71,1,2))=IF(_xlfn.XLOOKUP($A115,INDIRECT("_"&amp;_xlfn.XLOOKUP(BA$2,WatchbillMONTHLY!$A$71:$U$71,OFFSET(WatchbillMONTHLY!$A$71:$U$71,1,2))),INDIRECT("_"&amp;_xlfn.XLOOKUP(BA$2,WatchbillMONTHLY!$A$71:$U$71,OFFSET(WatchbillMONTHLY!$A$71:$U$71,1,2))))=$A115,_xlfn.XLOOKUP(BA$2,WatchbillMONTHLY!$A$71:$U$71,OFFSET(WatchbillMONTHLY!$A$71:$U$71,1,2)),FALSE),TRUE,FALSE)),
IF(_xlfn.XLOOKUP(BA$2,WatchbillMONTHLY!$A$88:$U$88,OFFSET(WatchbillMONTHLY!$A$88:$U$88,1,2))=IF(_xlfn.XLOOKUP($A115,INDIRECT("_"&amp;_xlfn.XLOOKUP(BA$2,WatchbillMONTHLY!$A$88:$U$88,OFFSET(WatchbillMONTHLY!$A$88:$U$88,1,2))),INDIRECT("_"&amp;_xlfn.XLOOKUP(BA$2,WatchbillMONTHLY!$A$88:$U$88,OFFSET(WatchbillMONTHLY!$A$88:$U$88,1,2))))=$A115,_xlfn.XLOOKUP(BA$2,WatchbillMONTHLY!$A$88:$U$88,OFFSET(WatchbillMONTHLY!$A$88:$U$88,1,2)),FALSE),TRUE,FALSE)),
FALSE),FALSE)</f>
        <v>0</v>
      </c>
      <c r="BB115" s="209" t="b" cm="1">
        <f t="array" aca="1" ref="BB115" ca="1">IF(AND($A115 &gt; 0, U115 &gt; 0,BB$2&lt;MiscFormulas!$A$5+1),
_xlfn.IFNA(
_xlfn.IFNA(
_xlfn.IFNA(
_xlfn.IFNA(
_xlfn.IFNA(
_xlfn.IFNA(
IF(_xlfn.XLOOKUP(BB$2,WatchbillMONTHLY!$A$3:$U$3,OFFSET(WatchbillMONTHLY!$A$3:$U$3,1,2))=IF(_xlfn.XLOOKUP($A115,INDIRECT("_"&amp;_xlfn.XLOOKUP(BB$2,WatchbillMONTHLY!$A$3:$U$3,OFFSET(WatchbillMONTHLY!$A$3:$U$3,1,2))),INDIRECT("_"&amp;_xlfn.XLOOKUP(BB$2,WatchbillMONTHLY!$A$3:$U$3,OFFSET(WatchbillMONTHLY!$A$3:$U$3,1,2))))=$A115,_xlfn.XLOOKUP(BB$2,WatchbillMONTHLY!$A$3:$U$3,OFFSET(WatchbillMONTHLY!$A$3:$U$3,1,2)),FALSE),TRUE,FALSE),
IF(_xlfn.XLOOKUP(BB$2,WatchbillMONTHLY!$A$20:$U$20,OFFSET(WatchbillMONTHLY!$A$20:$U$20,1,2))=IF(_xlfn.XLOOKUP($A115,INDIRECT("_"&amp;_xlfn.XLOOKUP(BB$2,WatchbillMONTHLY!$A$20:$U$20,OFFSET(WatchbillMONTHLY!$A$20:$U$20,1,2))),INDIRECT("_"&amp;_xlfn.XLOOKUP(BB$2,WatchbillMONTHLY!$A$20:$U$20,OFFSET(WatchbillMONTHLY!$A$20:$U$20,1,2))))=$A115,_xlfn.XLOOKUP(BB$2,WatchbillMONTHLY!$A$20:$U$20,OFFSET(WatchbillMONTHLY!$A$20:$U$20,1,2)),FALSE),TRUE,FALSE)),
IF(_xlfn.XLOOKUP(BB$2,WatchbillMONTHLY!$A$37:$U$37,OFFSET(WatchbillMONTHLY!$A$37:$U$37,1,2))=IF(_xlfn.XLOOKUP($A115,INDIRECT("_"&amp;_xlfn.XLOOKUP(BB$2,WatchbillMONTHLY!$A$37:$U$37,OFFSET(WatchbillMONTHLY!$A$37:$U$37,1,2))),INDIRECT("_"&amp;_xlfn.XLOOKUP(BB$2,WatchbillMONTHLY!$A$37:$U$37,OFFSET(WatchbillMONTHLY!$A$37:$U$37,1,2))))=$A115,_xlfn.XLOOKUP(BB$2,WatchbillMONTHLY!$A$37:$U$37,OFFSET(WatchbillMONTHLY!$A$37:$U$37,1,2)),FALSE),TRUE,FALSE)),
IF(_xlfn.XLOOKUP(BB$2,WatchbillMONTHLY!$A$54:$U$54,OFFSET(WatchbillMONTHLY!$A$54:$U$54,1,2))=IF(_xlfn.XLOOKUP($A115,INDIRECT("_"&amp;_xlfn.XLOOKUP(BB$2,WatchbillMONTHLY!$A$54:$U$54,OFFSET(WatchbillMONTHLY!$A$54:$U$54,1,2))),INDIRECT("_"&amp;_xlfn.XLOOKUP(BB$2,WatchbillMONTHLY!$A$54:$U$54,OFFSET(WatchbillMONTHLY!$A$54:$U$54,1,2))))=$A115,_xlfn.XLOOKUP(BB$2,WatchbillMONTHLY!$A$54:$U$54,OFFSET(WatchbillMONTHLY!$A$54:$U$54,1,2)),FALSE),TRUE,FALSE)),
IF(_xlfn.XLOOKUP(BB$2,WatchbillMONTHLY!$A$71:$U$71,OFFSET(WatchbillMONTHLY!$A$71:$U$71,1,2))=IF(_xlfn.XLOOKUP($A115,INDIRECT("_"&amp;_xlfn.XLOOKUP(BB$2,WatchbillMONTHLY!$A$71:$U$71,OFFSET(WatchbillMONTHLY!$A$71:$U$71,1,2))),INDIRECT("_"&amp;_xlfn.XLOOKUP(BB$2,WatchbillMONTHLY!$A$71:$U$71,OFFSET(WatchbillMONTHLY!$A$71:$U$71,1,2))))=$A115,_xlfn.XLOOKUP(BB$2,WatchbillMONTHLY!$A$71:$U$71,OFFSET(WatchbillMONTHLY!$A$71:$U$71,1,2)),FALSE),TRUE,FALSE)),
IF(_xlfn.XLOOKUP(BB$2,WatchbillMONTHLY!$A$88:$U$88,OFFSET(WatchbillMONTHLY!$A$88:$U$88,1,2))=IF(_xlfn.XLOOKUP($A115,INDIRECT("_"&amp;_xlfn.XLOOKUP(BB$2,WatchbillMONTHLY!$A$88:$U$88,OFFSET(WatchbillMONTHLY!$A$88:$U$88,1,2))),INDIRECT("_"&amp;_xlfn.XLOOKUP(BB$2,WatchbillMONTHLY!$A$88:$U$88,OFFSET(WatchbillMONTHLY!$A$88:$U$88,1,2))))=$A115,_xlfn.XLOOKUP(BB$2,WatchbillMONTHLY!$A$88:$U$88,OFFSET(WatchbillMONTHLY!$A$88:$U$88,1,2)),FALSE),TRUE,FALSE)),
FALSE),FALSE)</f>
        <v>0</v>
      </c>
      <c r="BC115" s="209" t="b" cm="1">
        <f t="array" aca="1" ref="BC115" ca="1">IF(AND($A115 &gt; 0, V115 &gt; 0,BC$2&lt;MiscFormulas!$A$5+1),
_xlfn.IFNA(
_xlfn.IFNA(
_xlfn.IFNA(
_xlfn.IFNA(
_xlfn.IFNA(
_xlfn.IFNA(
IF(_xlfn.XLOOKUP(BC$2,WatchbillMONTHLY!$A$3:$U$3,OFFSET(WatchbillMONTHLY!$A$3:$U$3,1,2))=IF(_xlfn.XLOOKUP($A115,INDIRECT("_"&amp;_xlfn.XLOOKUP(BC$2,WatchbillMONTHLY!$A$3:$U$3,OFFSET(WatchbillMONTHLY!$A$3:$U$3,1,2))),INDIRECT("_"&amp;_xlfn.XLOOKUP(BC$2,WatchbillMONTHLY!$A$3:$U$3,OFFSET(WatchbillMONTHLY!$A$3:$U$3,1,2))))=$A115,_xlfn.XLOOKUP(BC$2,WatchbillMONTHLY!$A$3:$U$3,OFFSET(WatchbillMONTHLY!$A$3:$U$3,1,2)),FALSE),TRUE,FALSE),
IF(_xlfn.XLOOKUP(BC$2,WatchbillMONTHLY!$A$20:$U$20,OFFSET(WatchbillMONTHLY!$A$20:$U$20,1,2))=IF(_xlfn.XLOOKUP($A115,INDIRECT("_"&amp;_xlfn.XLOOKUP(BC$2,WatchbillMONTHLY!$A$20:$U$20,OFFSET(WatchbillMONTHLY!$A$20:$U$20,1,2))),INDIRECT("_"&amp;_xlfn.XLOOKUP(BC$2,WatchbillMONTHLY!$A$20:$U$20,OFFSET(WatchbillMONTHLY!$A$20:$U$20,1,2))))=$A115,_xlfn.XLOOKUP(BC$2,WatchbillMONTHLY!$A$20:$U$20,OFFSET(WatchbillMONTHLY!$A$20:$U$20,1,2)),FALSE),TRUE,FALSE)),
IF(_xlfn.XLOOKUP(BC$2,WatchbillMONTHLY!$A$37:$U$37,OFFSET(WatchbillMONTHLY!$A$37:$U$37,1,2))=IF(_xlfn.XLOOKUP($A115,INDIRECT("_"&amp;_xlfn.XLOOKUP(BC$2,WatchbillMONTHLY!$A$37:$U$37,OFFSET(WatchbillMONTHLY!$A$37:$U$37,1,2))),INDIRECT("_"&amp;_xlfn.XLOOKUP(BC$2,WatchbillMONTHLY!$A$37:$U$37,OFFSET(WatchbillMONTHLY!$A$37:$U$37,1,2))))=$A115,_xlfn.XLOOKUP(BC$2,WatchbillMONTHLY!$A$37:$U$37,OFFSET(WatchbillMONTHLY!$A$37:$U$37,1,2)),FALSE),TRUE,FALSE)),
IF(_xlfn.XLOOKUP(BC$2,WatchbillMONTHLY!$A$54:$U$54,OFFSET(WatchbillMONTHLY!$A$54:$U$54,1,2))=IF(_xlfn.XLOOKUP($A115,INDIRECT("_"&amp;_xlfn.XLOOKUP(BC$2,WatchbillMONTHLY!$A$54:$U$54,OFFSET(WatchbillMONTHLY!$A$54:$U$54,1,2))),INDIRECT("_"&amp;_xlfn.XLOOKUP(BC$2,WatchbillMONTHLY!$A$54:$U$54,OFFSET(WatchbillMONTHLY!$A$54:$U$54,1,2))))=$A115,_xlfn.XLOOKUP(BC$2,WatchbillMONTHLY!$A$54:$U$54,OFFSET(WatchbillMONTHLY!$A$54:$U$54,1,2)),FALSE),TRUE,FALSE)),
IF(_xlfn.XLOOKUP(BC$2,WatchbillMONTHLY!$A$71:$U$71,OFFSET(WatchbillMONTHLY!$A$71:$U$71,1,2))=IF(_xlfn.XLOOKUP($A115,INDIRECT("_"&amp;_xlfn.XLOOKUP(BC$2,WatchbillMONTHLY!$A$71:$U$71,OFFSET(WatchbillMONTHLY!$A$71:$U$71,1,2))),INDIRECT("_"&amp;_xlfn.XLOOKUP(BC$2,WatchbillMONTHLY!$A$71:$U$71,OFFSET(WatchbillMONTHLY!$A$71:$U$71,1,2))))=$A115,_xlfn.XLOOKUP(BC$2,WatchbillMONTHLY!$A$71:$U$71,OFFSET(WatchbillMONTHLY!$A$71:$U$71,1,2)),FALSE),TRUE,FALSE)),
IF(_xlfn.XLOOKUP(BC$2,WatchbillMONTHLY!$A$88:$U$88,OFFSET(WatchbillMONTHLY!$A$88:$U$88,1,2))=IF(_xlfn.XLOOKUP($A115,INDIRECT("_"&amp;_xlfn.XLOOKUP(BC$2,WatchbillMONTHLY!$A$88:$U$88,OFFSET(WatchbillMONTHLY!$A$88:$U$88,1,2))),INDIRECT("_"&amp;_xlfn.XLOOKUP(BC$2,WatchbillMONTHLY!$A$88:$U$88,OFFSET(WatchbillMONTHLY!$A$88:$U$88,1,2))))=$A115,_xlfn.XLOOKUP(BC$2,WatchbillMONTHLY!$A$88:$U$88,OFFSET(WatchbillMONTHLY!$A$88:$U$88,1,2)),FALSE),TRUE,FALSE)),
FALSE),FALSE)</f>
        <v>0</v>
      </c>
      <c r="BD115" s="209" t="b" cm="1">
        <f t="array" aca="1" ref="BD115" ca="1">IF(AND($A115 &gt; 0, W115 &gt; 0,BD$2&lt;MiscFormulas!$A$5+1),
_xlfn.IFNA(
_xlfn.IFNA(
_xlfn.IFNA(
_xlfn.IFNA(
_xlfn.IFNA(
_xlfn.IFNA(
IF(_xlfn.XLOOKUP(BD$2,WatchbillMONTHLY!$A$3:$U$3,OFFSET(WatchbillMONTHLY!$A$3:$U$3,1,2))=IF(_xlfn.XLOOKUP($A115,INDIRECT("_"&amp;_xlfn.XLOOKUP(BD$2,WatchbillMONTHLY!$A$3:$U$3,OFFSET(WatchbillMONTHLY!$A$3:$U$3,1,2))),INDIRECT("_"&amp;_xlfn.XLOOKUP(BD$2,WatchbillMONTHLY!$A$3:$U$3,OFFSET(WatchbillMONTHLY!$A$3:$U$3,1,2))))=$A115,_xlfn.XLOOKUP(BD$2,WatchbillMONTHLY!$A$3:$U$3,OFFSET(WatchbillMONTHLY!$A$3:$U$3,1,2)),FALSE),TRUE,FALSE),
IF(_xlfn.XLOOKUP(BD$2,WatchbillMONTHLY!$A$20:$U$20,OFFSET(WatchbillMONTHLY!$A$20:$U$20,1,2))=IF(_xlfn.XLOOKUP($A115,INDIRECT("_"&amp;_xlfn.XLOOKUP(BD$2,WatchbillMONTHLY!$A$20:$U$20,OFFSET(WatchbillMONTHLY!$A$20:$U$20,1,2))),INDIRECT("_"&amp;_xlfn.XLOOKUP(BD$2,WatchbillMONTHLY!$A$20:$U$20,OFFSET(WatchbillMONTHLY!$A$20:$U$20,1,2))))=$A115,_xlfn.XLOOKUP(BD$2,WatchbillMONTHLY!$A$20:$U$20,OFFSET(WatchbillMONTHLY!$A$20:$U$20,1,2)),FALSE),TRUE,FALSE)),
IF(_xlfn.XLOOKUP(BD$2,WatchbillMONTHLY!$A$37:$U$37,OFFSET(WatchbillMONTHLY!$A$37:$U$37,1,2))=IF(_xlfn.XLOOKUP($A115,INDIRECT("_"&amp;_xlfn.XLOOKUP(BD$2,WatchbillMONTHLY!$A$37:$U$37,OFFSET(WatchbillMONTHLY!$A$37:$U$37,1,2))),INDIRECT("_"&amp;_xlfn.XLOOKUP(BD$2,WatchbillMONTHLY!$A$37:$U$37,OFFSET(WatchbillMONTHLY!$A$37:$U$37,1,2))))=$A115,_xlfn.XLOOKUP(BD$2,WatchbillMONTHLY!$A$37:$U$37,OFFSET(WatchbillMONTHLY!$A$37:$U$37,1,2)),FALSE),TRUE,FALSE)),
IF(_xlfn.XLOOKUP(BD$2,WatchbillMONTHLY!$A$54:$U$54,OFFSET(WatchbillMONTHLY!$A$54:$U$54,1,2))=IF(_xlfn.XLOOKUP($A115,INDIRECT("_"&amp;_xlfn.XLOOKUP(BD$2,WatchbillMONTHLY!$A$54:$U$54,OFFSET(WatchbillMONTHLY!$A$54:$U$54,1,2))),INDIRECT("_"&amp;_xlfn.XLOOKUP(BD$2,WatchbillMONTHLY!$A$54:$U$54,OFFSET(WatchbillMONTHLY!$A$54:$U$54,1,2))))=$A115,_xlfn.XLOOKUP(BD$2,WatchbillMONTHLY!$A$54:$U$54,OFFSET(WatchbillMONTHLY!$A$54:$U$54,1,2)),FALSE),TRUE,FALSE)),
IF(_xlfn.XLOOKUP(BD$2,WatchbillMONTHLY!$A$71:$U$71,OFFSET(WatchbillMONTHLY!$A$71:$U$71,1,2))=IF(_xlfn.XLOOKUP($A115,INDIRECT("_"&amp;_xlfn.XLOOKUP(BD$2,WatchbillMONTHLY!$A$71:$U$71,OFFSET(WatchbillMONTHLY!$A$71:$U$71,1,2))),INDIRECT("_"&amp;_xlfn.XLOOKUP(BD$2,WatchbillMONTHLY!$A$71:$U$71,OFFSET(WatchbillMONTHLY!$A$71:$U$71,1,2))))=$A115,_xlfn.XLOOKUP(BD$2,WatchbillMONTHLY!$A$71:$U$71,OFFSET(WatchbillMONTHLY!$A$71:$U$71,1,2)),FALSE),TRUE,FALSE)),
IF(_xlfn.XLOOKUP(BD$2,WatchbillMONTHLY!$A$88:$U$88,OFFSET(WatchbillMONTHLY!$A$88:$U$88,1,2))=IF(_xlfn.XLOOKUP($A115,INDIRECT("_"&amp;_xlfn.XLOOKUP(BD$2,WatchbillMONTHLY!$A$88:$U$88,OFFSET(WatchbillMONTHLY!$A$88:$U$88,1,2))),INDIRECT("_"&amp;_xlfn.XLOOKUP(BD$2,WatchbillMONTHLY!$A$88:$U$88,OFFSET(WatchbillMONTHLY!$A$88:$U$88,1,2))))=$A115,_xlfn.XLOOKUP(BD$2,WatchbillMONTHLY!$A$88:$U$88,OFFSET(WatchbillMONTHLY!$A$88:$U$88,1,2)),FALSE),TRUE,FALSE)),
FALSE),FALSE)</f>
        <v>0</v>
      </c>
      <c r="BE115" s="209" t="b" cm="1">
        <f t="array" aca="1" ref="BE115" ca="1">IF(AND($A115 &gt; 0, X115 &gt; 0,BE$2&lt;MiscFormulas!$A$5+1),
_xlfn.IFNA(
_xlfn.IFNA(
_xlfn.IFNA(
_xlfn.IFNA(
_xlfn.IFNA(
_xlfn.IFNA(
IF(_xlfn.XLOOKUP(BE$2,WatchbillMONTHLY!$A$3:$U$3,OFFSET(WatchbillMONTHLY!$A$3:$U$3,1,2))=IF(_xlfn.XLOOKUP($A115,INDIRECT("_"&amp;_xlfn.XLOOKUP(BE$2,WatchbillMONTHLY!$A$3:$U$3,OFFSET(WatchbillMONTHLY!$A$3:$U$3,1,2))),INDIRECT("_"&amp;_xlfn.XLOOKUP(BE$2,WatchbillMONTHLY!$A$3:$U$3,OFFSET(WatchbillMONTHLY!$A$3:$U$3,1,2))))=$A115,_xlfn.XLOOKUP(BE$2,WatchbillMONTHLY!$A$3:$U$3,OFFSET(WatchbillMONTHLY!$A$3:$U$3,1,2)),FALSE),TRUE,FALSE),
IF(_xlfn.XLOOKUP(BE$2,WatchbillMONTHLY!$A$20:$U$20,OFFSET(WatchbillMONTHLY!$A$20:$U$20,1,2))=IF(_xlfn.XLOOKUP($A115,INDIRECT("_"&amp;_xlfn.XLOOKUP(BE$2,WatchbillMONTHLY!$A$20:$U$20,OFFSET(WatchbillMONTHLY!$A$20:$U$20,1,2))),INDIRECT("_"&amp;_xlfn.XLOOKUP(BE$2,WatchbillMONTHLY!$A$20:$U$20,OFFSET(WatchbillMONTHLY!$A$20:$U$20,1,2))))=$A115,_xlfn.XLOOKUP(BE$2,WatchbillMONTHLY!$A$20:$U$20,OFFSET(WatchbillMONTHLY!$A$20:$U$20,1,2)),FALSE),TRUE,FALSE)),
IF(_xlfn.XLOOKUP(BE$2,WatchbillMONTHLY!$A$37:$U$37,OFFSET(WatchbillMONTHLY!$A$37:$U$37,1,2))=IF(_xlfn.XLOOKUP($A115,INDIRECT("_"&amp;_xlfn.XLOOKUP(BE$2,WatchbillMONTHLY!$A$37:$U$37,OFFSET(WatchbillMONTHLY!$A$37:$U$37,1,2))),INDIRECT("_"&amp;_xlfn.XLOOKUP(BE$2,WatchbillMONTHLY!$A$37:$U$37,OFFSET(WatchbillMONTHLY!$A$37:$U$37,1,2))))=$A115,_xlfn.XLOOKUP(BE$2,WatchbillMONTHLY!$A$37:$U$37,OFFSET(WatchbillMONTHLY!$A$37:$U$37,1,2)),FALSE),TRUE,FALSE)),
IF(_xlfn.XLOOKUP(BE$2,WatchbillMONTHLY!$A$54:$U$54,OFFSET(WatchbillMONTHLY!$A$54:$U$54,1,2))=IF(_xlfn.XLOOKUP($A115,INDIRECT("_"&amp;_xlfn.XLOOKUP(BE$2,WatchbillMONTHLY!$A$54:$U$54,OFFSET(WatchbillMONTHLY!$A$54:$U$54,1,2))),INDIRECT("_"&amp;_xlfn.XLOOKUP(BE$2,WatchbillMONTHLY!$A$54:$U$54,OFFSET(WatchbillMONTHLY!$A$54:$U$54,1,2))))=$A115,_xlfn.XLOOKUP(BE$2,WatchbillMONTHLY!$A$54:$U$54,OFFSET(WatchbillMONTHLY!$A$54:$U$54,1,2)),FALSE),TRUE,FALSE)),
IF(_xlfn.XLOOKUP(BE$2,WatchbillMONTHLY!$A$71:$U$71,OFFSET(WatchbillMONTHLY!$A$71:$U$71,1,2))=IF(_xlfn.XLOOKUP($A115,INDIRECT("_"&amp;_xlfn.XLOOKUP(BE$2,WatchbillMONTHLY!$A$71:$U$71,OFFSET(WatchbillMONTHLY!$A$71:$U$71,1,2))),INDIRECT("_"&amp;_xlfn.XLOOKUP(BE$2,WatchbillMONTHLY!$A$71:$U$71,OFFSET(WatchbillMONTHLY!$A$71:$U$71,1,2))))=$A115,_xlfn.XLOOKUP(BE$2,WatchbillMONTHLY!$A$71:$U$71,OFFSET(WatchbillMONTHLY!$A$71:$U$71,1,2)),FALSE),TRUE,FALSE)),
IF(_xlfn.XLOOKUP(BE$2,WatchbillMONTHLY!$A$88:$U$88,OFFSET(WatchbillMONTHLY!$A$88:$U$88,1,2))=IF(_xlfn.XLOOKUP($A115,INDIRECT("_"&amp;_xlfn.XLOOKUP(BE$2,WatchbillMONTHLY!$A$88:$U$88,OFFSET(WatchbillMONTHLY!$A$88:$U$88,1,2))),INDIRECT("_"&amp;_xlfn.XLOOKUP(BE$2,WatchbillMONTHLY!$A$88:$U$88,OFFSET(WatchbillMONTHLY!$A$88:$U$88,1,2))))=$A115,_xlfn.XLOOKUP(BE$2,WatchbillMONTHLY!$A$88:$U$88,OFFSET(WatchbillMONTHLY!$A$88:$U$88,1,2)),FALSE),TRUE,FALSE)),
FALSE),FALSE)</f>
        <v>0</v>
      </c>
      <c r="BF115" s="209" t="b" cm="1">
        <f t="array" aca="1" ref="BF115" ca="1">IF(AND($A115 &gt; 0, Y115 &gt; 0,BF$2&lt;MiscFormulas!$A$5+1),
_xlfn.IFNA(
_xlfn.IFNA(
_xlfn.IFNA(
_xlfn.IFNA(
_xlfn.IFNA(
_xlfn.IFNA(
IF(_xlfn.XLOOKUP(BF$2,WatchbillMONTHLY!$A$3:$U$3,OFFSET(WatchbillMONTHLY!$A$3:$U$3,1,2))=IF(_xlfn.XLOOKUP($A115,INDIRECT("_"&amp;_xlfn.XLOOKUP(BF$2,WatchbillMONTHLY!$A$3:$U$3,OFFSET(WatchbillMONTHLY!$A$3:$U$3,1,2))),INDIRECT("_"&amp;_xlfn.XLOOKUP(BF$2,WatchbillMONTHLY!$A$3:$U$3,OFFSET(WatchbillMONTHLY!$A$3:$U$3,1,2))))=$A115,_xlfn.XLOOKUP(BF$2,WatchbillMONTHLY!$A$3:$U$3,OFFSET(WatchbillMONTHLY!$A$3:$U$3,1,2)),FALSE),TRUE,FALSE),
IF(_xlfn.XLOOKUP(BF$2,WatchbillMONTHLY!$A$20:$U$20,OFFSET(WatchbillMONTHLY!$A$20:$U$20,1,2))=IF(_xlfn.XLOOKUP($A115,INDIRECT("_"&amp;_xlfn.XLOOKUP(BF$2,WatchbillMONTHLY!$A$20:$U$20,OFFSET(WatchbillMONTHLY!$A$20:$U$20,1,2))),INDIRECT("_"&amp;_xlfn.XLOOKUP(BF$2,WatchbillMONTHLY!$A$20:$U$20,OFFSET(WatchbillMONTHLY!$A$20:$U$20,1,2))))=$A115,_xlfn.XLOOKUP(BF$2,WatchbillMONTHLY!$A$20:$U$20,OFFSET(WatchbillMONTHLY!$A$20:$U$20,1,2)),FALSE),TRUE,FALSE)),
IF(_xlfn.XLOOKUP(BF$2,WatchbillMONTHLY!$A$37:$U$37,OFFSET(WatchbillMONTHLY!$A$37:$U$37,1,2))=IF(_xlfn.XLOOKUP($A115,INDIRECT("_"&amp;_xlfn.XLOOKUP(BF$2,WatchbillMONTHLY!$A$37:$U$37,OFFSET(WatchbillMONTHLY!$A$37:$U$37,1,2))),INDIRECT("_"&amp;_xlfn.XLOOKUP(BF$2,WatchbillMONTHLY!$A$37:$U$37,OFFSET(WatchbillMONTHLY!$A$37:$U$37,1,2))))=$A115,_xlfn.XLOOKUP(BF$2,WatchbillMONTHLY!$A$37:$U$37,OFFSET(WatchbillMONTHLY!$A$37:$U$37,1,2)),FALSE),TRUE,FALSE)),
IF(_xlfn.XLOOKUP(BF$2,WatchbillMONTHLY!$A$54:$U$54,OFFSET(WatchbillMONTHLY!$A$54:$U$54,1,2))=IF(_xlfn.XLOOKUP($A115,INDIRECT("_"&amp;_xlfn.XLOOKUP(BF$2,WatchbillMONTHLY!$A$54:$U$54,OFFSET(WatchbillMONTHLY!$A$54:$U$54,1,2))),INDIRECT("_"&amp;_xlfn.XLOOKUP(BF$2,WatchbillMONTHLY!$A$54:$U$54,OFFSET(WatchbillMONTHLY!$A$54:$U$54,1,2))))=$A115,_xlfn.XLOOKUP(BF$2,WatchbillMONTHLY!$A$54:$U$54,OFFSET(WatchbillMONTHLY!$A$54:$U$54,1,2)),FALSE),TRUE,FALSE)),
IF(_xlfn.XLOOKUP(BF$2,WatchbillMONTHLY!$A$71:$U$71,OFFSET(WatchbillMONTHLY!$A$71:$U$71,1,2))=IF(_xlfn.XLOOKUP($A115,INDIRECT("_"&amp;_xlfn.XLOOKUP(BF$2,WatchbillMONTHLY!$A$71:$U$71,OFFSET(WatchbillMONTHLY!$A$71:$U$71,1,2))),INDIRECT("_"&amp;_xlfn.XLOOKUP(BF$2,WatchbillMONTHLY!$A$71:$U$71,OFFSET(WatchbillMONTHLY!$A$71:$U$71,1,2))))=$A115,_xlfn.XLOOKUP(BF$2,WatchbillMONTHLY!$A$71:$U$71,OFFSET(WatchbillMONTHLY!$A$71:$U$71,1,2)),FALSE),TRUE,FALSE)),
IF(_xlfn.XLOOKUP(BF$2,WatchbillMONTHLY!$A$88:$U$88,OFFSET(WatchbillMONTHLY!$A$88:$U$88,1,2))=IF(_xlfn.XLOOKUP($A115,INDIRECT("_"&amp;_xlfn.XLOOKUP(BF$2,WatchbillMONTHLY!$A$88:$U$88,OFFSET(WatchbillMONTHLY!$A$88:$U$88,1,2))),INDIRECT("_"&amp;_xlfn.XLOOKUP(BF$2,WatchbillMONTHLY!$A$88:$U$88,OFFSET(WatchbillMONTHLY!$A$88:$U$88,1,2))))=$A115,_xlfn.XLOOKUP(BF$2,WatchbillMONTHLY!$A$88:$U$88,OFFSET(WatchbillMONTHLY!$A$88:$U$88,1,2)),FALSE),TRUE,FALSE)),
FALSE),FALSE)</f>
        <v>0</v>
      </c>
      <c r="BG115" s="209" t="b" cm="1">
        <f t="array" aca="1" ref="BG115" ca="1">IF(AND($A115 &gt; 0, Z115 &gt; 0,BG$2&lt;MiscFormulas!$A$5+1),
_xlfn.IFNA(
_xlfn.IFNA(
_xlfn.IFNA(
_xlfn.IFNA(
_xlfn.IFNA(
_xlfn.IFNA(
IF(_xlfn.XLOOKUP(BG$2,WatchbillMONTHLY!$A$3:$U$3,OFFSET(WatchbillMONTHLY!$A$3:$U$3,1,2))=IF(_xlfn.XLOOKUP($A115,INDIRECT("_"&amp;_xlfn.XLOOKUP(BG$2,WatchbillMONTHLY!$A$3:$U$3,OFFSET(WatchbillMONTHLY!$A$3:$U$3,1,2))),INDIRECT("_"&amp;_xlfn.XLOOKUP(BG$2,WatchbillMONTHLY!$A$3:$U$3,OFFSET(WatchbillMONTHLY!$A$3:$U$3,1,2))))=$A115,_xlfn.XLOOKUP(BG$2,WatchbillMONTHLY!$A$3:$U$3,OFFSET(WatchbillMONTHLY!$A$3:$U$3,1,2)),FALSE),TRUE,FALSE),
IF(_xlfn.XLOOKUP(BG$2,WatchbillMONTHLY!$A$20:$U$20,OFFSET(WatchbillMONTHLY!$A$20:$U$20,1,2))=IF(_xlfn.XLOOKUP($A115,INDIRECT("_"&amp;_xlfn.XLOOKUP(BG$2,WatchbillMONTHLY!$A$20:$U$20,OFFSET(WatchbillMONTHLY!$A$20:$U$20,1,2))),INDIRECT("_"&amp;_xlfn.XLOOKUP(BG$2,WatchbillMONTHLY!$A$20:$U$20,OFFSET(WatchbillMONTHLY!$A$20:$U$20,1,2))))=$A115,_xlfn.XLOOKUP(BG$2,WatchbillMONTHLY!$A$20:$U$20,OFFSET(WatchbillMONTHLY!$A$20:$U$20,1,2)),FALSE),TRUE,FALSE)),
IF(_xlfn.XLOOKUP(BG$2,WatchbillMONTHLY!$A$37:$U$37,OFFSET(WatchbillMONTHLY!$A$37:$U$37,1,2))=IF(_xlfn.XLOOKUP($A115,INDIRECT("_"&amp;_xlfn.XLOOKUP(BG$2,WatchbillMONTHLY!$A$37:$U$37,OFFSET(WatchbillMONTHLY!$A$37:$U$37,1,2))),INDIRECT("_"&amp;_xlfn.XLOOKUP(BG$2,WatchbillMONTHLY!$A$37:$U$37,OFFSET(WatchbillMONTHLY!$A$37:$U$37,1,2))))=$A115,_xlfn.XLOOKUP(BG$2,WatchbillMONTHLY!$A$37:$U$37,OFFSET(WatchbillMONTHLY!$A$37:$U$37,1,2)),FALSE),TRUE,FALSE)),
IF(_xlfn.XLOOKUP(BG$2,WatchbillMONTHLY!$A$54:$U$54,OFFSET(WatchbillMONTHLY!$A$54:$U$54,1,2))=IF(_xlfn.XLOOKUP($A115,INDIRECT("_"&amp;_xlfn.XLOOKUP(BG$2,WatchbillMONTHLY!$A$54:$U$54,OFFSET(WatchbillMONTHLY!$A$54:$U$54,1,2))),INDIRECT("_"&amp;_xlfn.XLOOKUP(BG$2,WatchbillMONTHLY!$A$54:$U$54,OFFSET(WatchbillMONTHLY!$A$54:$U$54,1,2))))=$A115,_xlfn.XLOOKUP(BG$2,WatchbillMONTHLY!$A$54:$U$54,OFFSET(WatchbillMONTHLY!$A$54:$U$54,1,2)),FALSE),TRUE,FALSE)),
IF(_xlfn.XLOOKUP(BG$2,WatchbillMONTHLY!$A$71:$U$71,OFFSET(WatchbillMONTHLY!$A$71:$U$71,1,2))=IF(_xlfn.XLOOKUP($A115,INDIRECT("_"&amp;_xlfn.XLOOKUP(BG$2,WatchbillMONTHLY!$A$71:$U$71,OFFSET(WatchbillMONTHLY!$A$71:$U$71,1,2))),INDIRECT("_"&amp;_xlfn.XLOOKUP(BG$2,WatchbillMONTHLY!$A$71:$U$71,OFFSET(WatchbillMONTHLY!$A$71:$U$71,1,2))))=$A115,_xlfn.XLOOKUP(BG$2,WatchbillMONTHLY!$A$71:$U$71,OFFSET(WatchbillMONTHLY!$A$71:$U$71,1,2)),FALSE),TRUE,FALSE)),
IF(_xlfn.XLOOKUP(BG$2,WatchbillMONTHLY!$A$88:$U$88,OFFSET(WatchbillMONTHLY!$A$88:$U$88,1,2))=IF(_xlfn.XLOOKUP($A115,INDIRECT("_"&amp;_xlfn.XLOOKUP(BG$2,WatchbillMONTHLY!$A$88:$U$88,OFFSET(WatchbillMONTHLY!$A$88:$U$88,1,2))),INDIRECT("_"&amp;_xlfn.XLOOKUP(BG$2,WatchbillMONTHLY!$A$88:$U$88,OFFSET(WatchbillMONTHLY!$A$88:$U$88,1,2))))=$A115,_xlfn.XLOOKUP(BG$2,WatchbillMONTHLY!$A$88:$U$88,OFFSET(WatchbillMONTHLY!$A$88:$U$88,1,2)),FALSE),TRUE,FALSE)),
FALSE),FALSE)</f>
        <v>0</v>
      </c>
      <c r="BH115" s="209" t="b" cm="1">
        <f t="array" aca="1" ref="BH115" ca="1">IF(AND($A115 &gt; 0, AA115 &gt; 0,BH$2&lt;MiscFormulas!$A$5+1),
_xlfn.IFNA(
_xlfn.IFNA(
_xlfn.IFNA(
_xlfn.IFNA(
_xlfn.IFNA(
_xlfn.IFNA(
IF(_xlfn.XLOOKUP(BH$2,WatchbillMONTHLY!$A$3:$U$3,OFFSET(WatchbillMONTHLY!$A$3:$U$3,1,2))=IF(_xlfn.XLOOKUP($A115,INDIRECT("_"&amp;_xlfn.XLOOKUP(BH$2,WatchbillMONTHLY!$A$3:$U$3,OFFSET(WatchbillMONTHLY!$A$3:$U$3,1,2))),INDIRECT("_"&amp;_xlfn.XLOOKUP(BH$2,WatchbillMONTHLY!$A$3:$U$3,OFFSET(WatchbillMONTHLY!$A$3:$U$3,1,2))))=$A115,_xlfn.XLOOKUP(BH$2,WatchbillMONTHLY!$A$3:$U$3,OFFSET(WatchbillMONTHLY!$A$3:$U$3,1,2)),FALSE),TRUE,FALSE),
IF(_xlfn.XLOOKUP(BH$2,WatchbillMONTHLY!$A$20:$U$20,OFFSET(WatchbillMONTHLY!$A$20:$U$20,1,2))=IF(_xlfn.XLOOKUP($A115,INDIRECT("_"&amp;_xlfn.XLOOKUP(BH$2,WatchbillMONTHLY!$A$20:$U$20,OFFSET(WatchbillMONTHLY!$A$20:$U$20,1,2))),INDIRECT("_"&amp;_xlfn.XLOOKUP(BH$2,WatchbillMONTHLY!$A$20:$U$20,OFFSET(WatchbillMONTHLY!$A$20:$U$20,1,2))))=$A115,_xlfn.XLOOKUP(BH$2,WatchbillMONTHLY!$A$20:$U$20,OFFSET(WatchbillMONTHLY!$A$20:$U$20,1,2)),FALSE),TRUE,FALSE)),
IF(_xlfn.XLOOKUP(BH$2,WatchbillMONTHLY!$A$37:$U$37,OFFSET(WatchbillMONTHLY!$A$37:$U$37,1,2))=IF(_xlfn.XLOOKUP($A115,INDIRECT("_"&amp;_xlfn.XLOOKUP(BH$2,WatchbillMONTHLY!$A$37:$U$37,OFFSET(WatchbillMONTHLY!$A$37:$U$37,1,2))),INDIRECT("_"&amp;_xlfn.XLOOKUP(BH$2,WatchbillMONTHLY!$A$37:$U$37,OFFSET(WatchbillMONTHLY!$A$37:$U$37,1,2))))=$A115,_xlfn.XLOOKUP(BH$2,WatchbillMONTHLY!$A$37:$U$37,OFFSET(WatchbillMONTHLY!$A$37:$U$37,1,2)),FALSE),TRUE,FALSE)),
IF(_xlfn.XLOOKUP(BH$2,WatchbillMONTHLY!$A$54:$U$54,OFFSET(WatchbillMONTHLY!$A$54:$U$54,1,2))=IF(_xlfn.XLOOKUP($A115,INDIRECT("_"&amp;_xlfn.XLOOKUP(BH$2,WatchbillMONTHLY!$A$54:$U$54,OFFSET(WatchbillMONTHLY!$A$54:$U$54,1,2))),INDIRECT("_"&amp;_xlfn.XLOOKUP(BH$2,WatchbillMONTHLY!$A$54:$U$54,OFFSET(WatchbillMONTHLY!$A$54:$U$54,1,2))))=$A115,_xlfn.XLOOKUP(BH$2,WatchbillMONTHLY!$A$54:$U$54,OFFSET(WatchbillMONTHLY!$A$54:$U$54,1,2)),FALSE),TRUE,FALSE)),
IF(_xlfn.XLOOKUP(BH$2,WatchbillMONTHLY!$A$71:$U$71,OFFSET(WatchbillMONTHLY!$A$71:$U$71,1,2))=IF(_xlfn.XLOOKUP($A115,INDIRECT("_"&amp;_xlfn.XLOOKUP(BH$2,WatchbillMONTHLY!$A$71:$U$71,OFFSET(WatchbillMONTHLY!$A$71:$U$71,1,2))),INDIRECT("_"&amp;_xlfn.XLOOKUP(BH$2,WatchbillMONTHLY!$A$71:$U$71,OFFSET(WatchbillMONTHLY!$A$71:$U$71,1,2))))=$A115,_xlfn.XLOOKUP(BH$2,WatchbillMONTHLY!$A$71:$U$71,OFFSET(WatchbillMONTHLY!$A$71:$U$71,1,2)),FALSE),TRUE,FALSE)),
IF(_xlfn.XLOOKUP(BH$2,WatchbillMONTHLY!$A$88:$U$88,OFFSET(WatchbillMONTHLY!$A$88:$U$88,1,2))=IF(_xlfn.XLOOKUP($A115,INDIRECT("_"&amp;_xlfn.XLOOKUP(BH$2,WatchbillMONTHLY!$A$88:$U$88,OFFSET(WatchbillMONTHLY!$A$88:$U$88,1,2))),INDIRECT("_"&amp;_xlfn.XLOOKUP(BH$2,WatchbillMONTHLY!$A$88:$U$88,OFFSET(WatchbillMONTHLY!$A$88:$U$88,1,2))))=$A115,_xlfn.XLOOKUP(BH$2,WatchbillMONTHLY!$A$88:$U$88,OFFSET(WatchbillMONTHLY!$A$88:$U$88,1,2)),FALSE),TRUE,FALSE)),
FALSE),FALSE)</f>
        <v>0</v>
      </c>
      <c r="BI115" s="209" t="b" cm="1">
        <f t="array" aca="1" ref="BI115" ca="1">IF(AND($A115 &gt; 0, AB115 &gt; 0,BI$2&lt;MiscFormulas!$A$5+1),
_xlfn.IFNA(
_xlfn.IFNA(
_xlfn.IFNA(
_xlfn.IFNA(
_xlfn.IFNA(
_xlfn.IFNA(
IF(_xlfn.XLOOKUP(BI$2,WatchbillMONTHLY!$A$3:$U$3,OFFSET(WatchbillMONTHLY!$A$3:$U$3,1,2))=IF(_xlfn.XLOOKUP($A115,INDIRECT("_"&amp;_xlfn.XLOOKUP(BI$2,WatchbillMONTHLY!$A$3:$U$3,OFFSET(WatchbillMONTHLY!$A$3:$U$3,1,2))),INDIRECT("_"&amp;_xlfn.XLOOKUP(BI$2,WatchbillMONTHLY!$A$3:$U$3,OFFSET(WatchbillMONTHLY!$A$3:$U$3,1,2))))=$A115,_xlfn.XLOOKUP(BI$2,WatchbillMONTHLY!$A$3:$U$3,OFFSET(WatchbillMONTHLY!$A$3:$U$3,1,2)),FALSE),TRUE,FALSE),
IF(_xlfn.XLOOKUP(BI$2,WatchbillMONTHLY!$A$20:$U$20,OFFSET(WatchbillMONTHLY!$A$20:$U$20,1,2))=IF(_xlfn.XLOOKUP($A115,INDIRECT("_"&amp;_xlfn.XLOOKUP(BI$2,WatchbillMONTHLY!$A$20:$U$20,OFFSET(WatchbillMONTHLY!$A$20:$U$20,1,2))),INDIRECT("_"&amp;_xlfn.XLOOKUP(BI$2,WatchbillMONTHLY!$A$20:$U$20,OFFSET(WatchbillMONTHLY!$A$20:$U$20,1,2))))=$A115,_xlfn.XLOOKUP(BI$2,WatchbillMONTHLY!$A$20:$U$20,OFFSET(WatchbillMONTHLY!$A$20:$U$20,1,2)),FALSE),TRUE,FALSE)),
IF(_xlfn.XLOOKUP(BI$2,WatchbillMONTHLY!$A$37:$U$37,OFFSET(WatchbillMONTHLY!$A$37:$U$37,1,2))=IF(_xlfn.XLOOKUP($A115,INDIRECT("_"&amp;_xlfn.XLOOKUP(BI$2,WatchbillMONTHLY!$A$37:$U$37,OFFSET(WatchbillMONTHLY!$A$37:$U$37,1,2))),INDIRECT("_"&amp;_xlfn.XLOOKUP(BI$2,WatchbillMONTHLY!$A$37:$U$37,OFFSET(WatchbillMONTHLY!$A$37:$U$37,1,2))))=$A115,_xlfn.XLOOKUP(BI$2,WatchbillMONTHLY!$A$37:$U$37,OFFSET(WatchbillMONTHLY!$A$37:$U$37,1,2)),FALSE),TRUE,FALSE)),
IF(_xlfn.XLOOKUP(BI$2,WatchbillMONTHLY!$A$54:$U$54,OFFSET(WatchbillMONTHLY!$A$54:$U$54,1,2))=IF(_xlfn.XLOOKUP($A115,INDIRECT("_"&amp;_xlfn.XLOOKUP(BI$2,WatchbillMONTHLY!$A$54:$U$54,OFFSET(WatchbillMONTHLY!$A$54:$U$54,1,2))),INDIRECT("_"&amp;_xlfn.XLOOKUP(BI$2,WatchbillMONTHLY!$A$54:$U$54,OFFSET(WatchbillMONTHLY!$A$54:$U$54,1,2))))=$A115,_xlfn.XLOOKUP(BI$2,WatchbillMONTHLY!$A$54:$U$54,OFFSET(WatchbillMONTHLY!$A$54:$U$54,1,2)),FALSE),TRUE,FALSE)),
IF(_xlfn.XLOOKUP(BI$2,WatchbillMONTHLY!$A$71:$U$71,OFFSET(WatchbillMONTHLY!$A$71:$U$71,1,2))=IF(_xlfn.XLOOKUP($A115,INDIRECT("_"&amp;_xlfn.XLOOKUP(BI$2,WatchbillMONTHLY!$A$71:$U$71,OFFSET(WatchbillMONTHLY!$A$71:$U$71,1,2))),INDIRECT("_"&amp;_xlfn.XLOOKUP(BI$2,WatchbillMONTHLY!$A$71:$U$71,OFFSET(WatchbillMONTHLY!$A$71:$U$71,1,2))))=$A115,_xlfn.XLOOKUP(BI$2,WatchbillMONTHLY!$A$71:$U$71,OFFSET(WatchbillMONTHLY!$A$71:$U$71,1,2)),FALSE),TRUE,FALSE)),
IF(_xlfn.XLOOKUP(BI$2,WatchbillMONTHLY!$A$88:$U$88,OFFSET(WatchbillMONTHLY!$A$88:$U$88,1,2))=IF(_xlfn.XLOOKUP($A115,INDIRECT("_"&amp;_xlfn.XLOOKUP(BI$2,WatchbillMONTHLY!$A$88:$U$88,OFFSET(WatchbillMONTHLY!$A$88:$U$88,1,2))),INDIRECT("_"&amp;_xlfn.XLOOKUP(BI$2,WatchbillMONTHLY!$A$88:$U$88,OFFSET(WatchbillMONTHLY!$A$88:$U$88,1,2))))=$A115,_xlfn.XLOOKUP(BI$2,WatchbillMONTHLY!$A$88:$U$88,OFFSET(WatchbillMONTHLY!$A$88:$U$88,1,2)),FALSE),TRUE,FALSE)),
FALSE),FALSE)</f>
        <v>0</v>
      </c>
      <c r="BJ115" s="209" t="b" cm="1">
        <f t="array" aca="1" ref="BJ115" ca="1">IF(AND($A115 &gt; 0, AC115 &gt; 0,BJ$2&lt;MiscFormulas!$A$5+1),
_xlfn.IFNA(
_xlfn.IFNA(
_xlfn.IFNA(
_xlfn.IFNA(
_xlfn.IFNA(
_xlfn.IFNA(
IF(_xlfn.XLOOKUP(BJ$2,WatchbillMONTHLY!$A$3:$U$3,OFFSET(WatchbillMONTHLY!$A$3:$U$3,1,2))=IF(_xlfn.XLOOKUP($A115,INDIRECT("_"&amp;_xlfn.XLOOKUP(BJ$2,WatchbillMONTHLY!$A$3:$U$3,OFFSET(WatchbillMONTHLY!$A$3:$U$3,1,2))),INDIRECT("_"&amp;_xlfn.XLOOKUP(BJ$2,WatchbillMONTHLY!$A$3:$U$3,OFFSET(WatchbillMONTHLY!$A$3:$U$3,1,2))))=$A115,_xlfn.XLOOKUP(BJ$2,WatchbillMONTHLY!$A$3:$U$3,OFFSET(WatchbillMONTHLY!$A$3:$U$3,1,2)),FALSE),TRUE,FALSE),
IF(_xlfn.XLOOKUP(BJ$2,WatchbillMONTHLY!$A$20:$U$20,OFFSET(WatchbillMONTHLY!$A$20:$U$20,1,2))=IF(_xlfn.XLOOKUP($A115,INDIRECT("_"&amp;_xlfn.XLOOKUP(BJ$2,WatchbillMONTHLY!$A$20:$U$20,OFFSET(WatchbillMONTHLY!$A$20:$U$20,1,2))),INDIRECT("_"&amp;_xlfn.XLOOKUP(BJ$2,WatchbillMONTHLY!$A$20:$U$20,OFFSET(WatchbillMONTHLY!$A$20:$U$20,1,2))))=$A115,_xlfn.XLOOKUP(BJ$2,WatchbillMONTHLY!$A$20:$U$20,OFFSET(WatchbillMONTHLY!$A$20:$U$20,1,2)),FALSE),TRUE,FALSE)),
IF(_xlfn.XLOOKUP(BJ$2,WatchbillMONTHLY!$A$37:$U$37,OFFSET(WatchbillMONTHLY!$A$37:$U$37,1,2))=IF(_xlfn.XLOOKUP($A115,INDIRECT("_"&amp;_xlfn.XLOOKUP(BJ$2,WatchbillMONTHLY!$A$37:$U$37,OFFSET(WatchbillMONTHLY!$A$37:$U$37,1,2))),INDIRECT("_"&amp;_xlfn.XLOOKUP(BJ$2,WatchbillMONTHLY!$A$37:$U$37,OFFSET(WatchbillMONTHLY!$A$37:$U$37,1,2))))=$A115,_xlfn.XLOOKUP(BJ$2,WatchbillMONTHLY!$A$37:$U$37,OFFSET(WatchbillMONTHLY!$A$37:$U$37,1,2)),FALSE),TRUE,FALSE)),
IF(_xlfn.XLOOKUP(BJ$2,WatchbillMONTHLY!$A$54:$U$54,OFFSET(WatchbillMONTHLY!$A$54:$U$54,1,2))=IF(_xlfn.XLOOKUP($A115,INDIRECT("_"&amp;_xlfn.XLOOKUP(BJ$2,WatchbillMONTHLY!$A$54:$U$54,OFFSET(WatchbillMONTHLY!$A$54:$U$54,1,2))),INDIRECT("_"&amp;_xlfn.XLOOKUP(BJ$2,WatchbillMONTHLY!$A$54:$U$54,OFFSET(WatchbillMONTHLY!$A$54:$U$54,1,2))))=$A115,_xlfn.XLOOKUP(BJ$2,WatchbillMONTHLY!$A$54:$U$54,OFFSET(WatchbillMONTHLY!$A$54:$U$54,1,2)),FALSE),TRUE,FALSE)),
IF(_xlfn.XLOOKUP(BJ$2,WatchbillMONTHLY!$A$71:$U$71,OFFSET(WatchbillMONTHLY!$A$71:$U$71,1,2))=IF(_xlfn.XLOOKUP($A115,INDIRECT("_"&amp;_xlfn.XLOOKUP(BJ$2,WatchbillMONTHLY!$A$71:$U$71,OFFSET(WatchbillMONTHLY!$A$71:$U$71,1,2))),INDIRECT("_"&amp;_xlfn.XLOOKUP(BJ$2,WatchbillMONTHLY!$A$71:$U$71,OFFSET(WatchbillMONTHLY!$A$71:$U$71,1,2))))=$A115,_xlfn.XLOOKUP(BJ$2,WatchbillMONTHLY!$A$71:$U$71,OFFSET(WatchbillMONTHLY!$A$71:$U$71,1,2)),FALSE),TRUE,FALSE)),
IF(_xlfn.XLOOKUP(BJ$2,WatchbillMONTHLY!$A$88:$U$88,OFFSET(WatchbillMONTHLY!$A$88:$U$88,1,2))=IF(_xlfn.XLOOKUP($A115,INDIRECT("_"&amp;_xlfn.XLOOKUP(BJ$2,WatchbillMONTHLY!$A$88:$U$88,OFFSET(WatchbillMONTHLY!$A$88:$U$88,1,2))),INDIRECT("_"&amp;_xlfn.XLOOKUP(BJ$2,WatchbillMONTHLY!$A$88:$U$88,OFFSET(WatchbillMONTHLY!$A$88:$U$88,1,2))))=$A115,_xlfn.XLOOKUP(BJ$2,WatchbillMONTHLY!$A$88:$U$88,OFFSET(WatchbillMONTHLY!$A$88:$U$88,1,2)),FALSE),TRUE,FALSE)),
FALSE),FALSE)</f>
        <v>0</v>
      </c>
      <c r="BK115" s="209" t="b" cm="1">
        <f t="array" aca="1" ref="BK115" ca="1">IF(AND($A115 &gt; 0, AD115 &gt; 0,BK$2&lt;MiscFormulas!$A$5+1),
_xlfn.IFNA(
_xlfn.IFNA(
_xlfn.IFNA(
_xlfn.IFNA(
_xlfn.IFNA(
_xlfn.IFNA(
IF(_xlfn.XLOOKUP(BK$2,WatchbillMONTHLY!$A$3:$U$3,OFFSET(WatchbillMONTHLY!$A$3:$U$3,1,2))=IF(_xlfn.XLOOKUP($A115,INDIRECT("_"&amp;_xlfn.XLOOKUP(BK$2,WatchbillMONTHLY!$A$3:$U$3,OFFSET(WatchbillMONTHLY!$A$3:$U$3,1,2))),INDIRECT("_"&amp;_xlfn.XLOOKUP(BK$2,WatchbillMONTHLY!$A$3:$U$3,OFFSET(WatchbillMONTHLY!$A$3:$U$3,1,2))))=$A115,_xlfn.XLOOKUP(BK$2,WatchbillMONTHLY!$A$3:$U$3,OFFSET(WatchbillMONTHLY!$A$3:$U$3,1,2)),FALSE),TRUE,FALSE),
IF(_xlfn.XLOOKUP(BK$2,WatchbillMONTHLY!$A$20:$U$20,OFFSET(WatchbillMONTHLY!$A$20:$U$20,1,2))=IF(_xlfn.XLOOKUP($A115,INDIRECT("_"&amp;_xlfn.XLOOKUP(BK$2,WatchbillMONTHLY!$A$20:$U$20,OFFSET(WatchbillMONTHLY!$A$20:$U$20,1,2))),INDIRECT("_"&amp;_xlfn.XLOOKUP(BK$2,WatchbillMONTHLY!$A$20:$U$20,OFFSET(WatchbillMONTHLY!$A$20:$U$20,1,2))))=$A115,_xlfn.XLOOKUP(BK$2,WatchbillMONTHLY!$A$20:$U$20,OFFSET(WatchbillMONTHLY!$A$20:$U$20,1,2)),FALSE),TRUE,FALSE)),
IF(_xlfn.XLOOKUP(BK$2,WatchbillMONTHLY!$A$37:$U$37,OFFSET(WatchbillMONTHLY!$A$37:$U$37,1,2))=IF(_xlfn.XLOOKUP($A115,INDIRECT("_"&amp;_xlfn.XLOOKUP(BK$2,WatchbillMONTHLY!$A$37:$U$37,OFFSET(WatchbillMONTHLY!$A$37:$U$37,1,2))),INDIRECT("_"&amp;_xlfn.XLOOKUP(BK$2,WatchbillMONTHLY!$A$37:$U$37,OFFSET(WatchbillMONTHLY!$A$37:$U$37,1,2))))=$A115,_xlfn.XLOOKUP(BK$2,WatchbillMONTHLY!$A$37:$U$37,OFFSET(WatchbillMONTHLY!$A$37:$U$37,1,2)),FALSE),TRUE,FALSE)),
IF(_xlfn.XLOOKUP(BK$2,WatchbillMONTHLY!$A$54:$U$54,OFFSET(WatchbillMONTHLY!$A$54:$U$54,1,2))=IF(_xlfn.XLOOKUP($A115,INDIRECT("_"&amp;_xlfn.XLOOKUP(BK$2,WatchbillMONTHLY!$A$54:$U$54,OFFSET(WatchbillMONTHLY!$A$54:$U$54,1,2))),INDIRECT("_"&amp;_xlfn.XLOOKUP(BK$2,WatchbillMONTHLY!$A$54:$U$54,OFFSET(WatchbillMONTHLY!$A$54:$U$54,1,2))))=$A115,_xlfn.XLOOKUP(BK$2,WatchbillMONTHLY!$A$54:$U$54,OFFSET(WatchbillMONTHLY!$A$54:$U$54,1,2)),FALSE),TRUE,FALSE)),
IF(_xlfn.XLOOKUP(BK$2,WatchbillMONTHLY!$A$71:$U$71,OFFSET(WatchbillMONTHLY!$A$71:$U$71,1,2))=IF(_xlfn.XLOOKUP($A115,INDIRECT("_"&amp;_xlfn.XLOOKUP(BK$2,WatchbillMONTHLY!$A$71:$U$71,OFFSET(WatchbillMONTHLY!$A$71:$U$71,1,2))),INDIRECT("_"&amp;_xlfn.XLOOKUP(BK$2,WatchbillMONTHLY!$A$71:$U$71,OFFSET(WatchbillMONTHLY!$A$71:$U$71,1,2))))=$A115,_xlfn.XLOOKUP(BK$2,WatchbillMONTHLY!$A$71:$U$71,OFFSET(WatchbillMONTHLY!$A$71:$U$71,1,2)),FALSE),TRUE,FALSE)),
IF(_xlfn.XLOOKUP(BK$2,WatchbillMONTHLY!$A$88:$U$88,OFFSET(WatchbillMONTHLY!$A$88:$U$88,1,2))=IF(_xlfn.XLOOKUP($A115,INDIRECT("_"&amp;_xlfn.XLOOKUP(BK$2,WatchbillMONTHLY!$A$88:$U$88,OFFSET(WatchbillMONTHLY!$A$88:$U$88,1,2))),INDIRECT("_"&amp;_xlfn.XLOOKUP(BK$2,WatchbillMONTHLY!$A$88:$U$88,OFFSET(WatchbillMONTHLY!$A$88:$U$88,1,2))))=$A115,_xlfn.XLOOKUP(BK$2,WatchbillMONTHLY!$A$88:$U$88,OFFSET(WatchbillMONTHLY!$A$88:$U$88,1,2)),FALSE),TRUE,FALSE)),
FALSE),FALSE)</f>
        <v>0</v>
      </c>
      <c r="BL115" s="209" t="b" cm="1">
        <f t="array" aca="1" ref="BL115" ca="1">IF(AND($A115 &gt; 0, AE115 &gt; 0,BL$2&lt;MiscFormulas!$A$5+1),
_xlfn.IFNA(
_xlfn.IFNA(
_xlfn.IFNA(
_xlfn.IFNA(
_xlfn.IFNA(
_xlfn.IFNA(
IF(_xlfn.XLOOKUP(BL$2,WatchbillMONTHLY!$A$3:$U$3,OFFSET(WatchbillMONTHLY!$A$3:$U$3,1,2))=IF(_xlfn.XLOOKUP($A115,INDIRECT("_"&amp;_xlfn.XLOOKUP(BL$2,WatchbillMONTHLY!$A$3:$U$3,OFFSET(WatchbillMONTHLY!$A$3:$U$3,1,2))),INDIRECT("_"&amp;_xlfn.XLOOKUP(BL$2,WatchbillMONTHLY!$A$3:$U$3,OFFSET(WatchbillMONTHLY!$A$3:$U$3,1,2))))=$A115,_xlfn.XLOOKUP(BL$2,WatchbillMONTHLY!$A$3:$U$3,OFFSET(WatchbillMONTHLY!$A$3:$U$3,1,2)),FALSE),TRUE,FALSE),
IF(_xlfn.XLOOKUP(BL$2,WatchbillMONTHLY!$A$20:$U$20,OFFSET(WatchbillMONTHLY!$A$20:$U$20,1,2))=IF(_xlfn.XLOOKUP($A115,INDIRECT("_"&amp;_xlfn.XLOOKUP(BL$2,WatchbillMONTHLY!$A$20:$U$20,OFFSET(WatchbillMONTHLY!$A$20:$U$20,1,2))),INDIRECT("_"&amp;_xlfn.XLOOKUP(BL$2,WatchbillMONTHLY!$A$20:$U$20,OFFSET(WatchbillMONTHLY!$A$20:$U$20,1,2))))=$A115,_xlfn.XLOOKUP(BL$2,WatchbillMONTHLY!$A$20:$U$20,OFFSET(WatchbillMONTHLY!$A$20:$U$20,1,2)),FALSE),TRUE,FALSE)),
IF(_xlfn.XLOOKUP(BL$2,WatchbillMONTHLY!$A$37:$U$37,OFFSET(WatchbillMONTHLY!$A$37:$U$37,1,2))=IF(_xlfn.XLOOKUP($A115,INDIRECT("_"&amp;_xlfn.XLOOKUP(BL$2,WatchbillMONTHLY!$A$37:$U$37,OFFSET(WatchbillMONTHLY!$A$37:$U$37,1,2))),INDIRECT("_"&amp;_xlfn.XLOOKUP(BL$2,WatchbillMONTHLY!$A$37:$U$37,OFFSET(WatchbillMONTHLY!$A$37:$U$37,1,2))))=$A115,_xlfn.XLOOKUP(BL$2,WatchbillMONTHLY!$A$37:$U$37,OFFSET(WatchbillMONTHLY!$A$37:$U$37,1,2)),FALSE),TRUE,FALSE)),
IF(_xlfn.XLOOKUP(BL$2,WatchbillMONTHLY!$A$54:$U$54,OFFSET(WatchbillMONTHLY!$A$54:$U$54,1,2))=IF(_xlfn.XLOOKUP($A115,INDIRECT("_"&amp;_xlfn.XLOOKUP(BL$2,WatchbillMONTHLY!$A$54:$U$54,OFFSET(WatchbillMONTHLY!$A$54:$U$54,1,2))),INDIRECT("_"&amp;_xlfn.XLOOKUP(BL$2,WatchbillMONTHLY!$A$54:$U$54,OFFSET(WatchbillMONTHLY!$A$54:$U$54,1,2))))=$A115,_xlfn.XLOOKUP(BL$2,WatchbillMONTHLY!$A$54:$U$54,OFFSET(WatchbillMONTHLY!$A$54:$U$54,1,2)),FALSE),TRUE,FALSE)),
IF(_xlfn.XLOOKUP(BL$2,WatchbillMONTHLY!$A$71:$U$71,OFFSET(WatchbillMONTHLY!$A$71:$U$71,1,2))=IF(_xlfn.XLOOKUP($A115,INDIRECT("_"&amp;_xlfn.XLOOKUP(BL$2,WatchbillMONTHLY!$A$71:$U$71,OFFSET(WatchbillMONTHLY!$A$71:$U$71,1,2))),INDIRECT("_"&amp;_xlfn.XLOOKUP(BL$2,WatchbillMONTHLY!$A$71:$U$71,OFFSET(WatchbillMONTHLY!$A$71:$U$71,1,2))))=$A115,_xlfn.XLOOKUP(BL$2,WatchbillMONTHLY!$A$71:$U$71,OFFSET(WatchbillMONTHLY!$A$71:$U$71,1,2)),FALSE),TRUE,FALSE)),
IF(_xlfn.XLOOKUP(BL$2,WatchbillMONTHLY!$A$88:$U$88,OFFSET(WatchbillMONTHLY!$A$88:$U$88,1,2))=IF(_xlfn.XLOOKUP($A115,INDIRECT("_"&amp;_xlfn.XLOOKUP(BL$2,WatchbillMONTHLY!$A$88:$U$88,OFFSET(WatchbillMONTHLY!$A$88:$U$88,1,2))),INDIRECT("_"&amp;_xlfn.XLOOKUP(BL$2,WatchbillMONTHLY!$A$88:$U$88,OFFSET(WatchbillMONTHLY!$A$88:$U$88,1,2))))=$A115,_xlfn.XLOOKUP(BL$2,WatchbillMONTHLY!$A$88:$U$88,OFFSET(WatchbillMONTHLY!$A$88:$U$88,1,2)),FALSE),TRUE,FALSE)),
FALSE),FALSE)</f>
        <v>0</v>
      </c>
      <c r="BM115" s="209" t="b" cm="1">
        <f t="array" aca="1" ref="BM115" ca="1">IF(AND($A115 &gt; 0, AF115 &gt; 0,BM$2&lt;MiscFormulas!$A$5+1),
_xlfn.IFNA(
_xlfn.IFNA(
_xlfn.IFNA(
_xlfn.IFNA(
_xlfn.IFNA(
_xlfn.IFNA(
IF(_xlfn.XLOOKUP(BM$2,WatchbillMONTHLY!$A$3:$U$3,OFFSET(WatchbillMONTHLY!$A$3:$U$3,1,2))=IF(_xlfn.XLOOKUP($A115,INDIRECT("_"&amp;_xlfn.XLOOKUP(BM$2,WatchbillMONTHLY!$A$3:$U$3,OFFSET(WatchbillMONTHLY!$A$3:$U$3,1,2))),INDIRECT("_"&amp;_xlfn.XLOOKUP(BM$2,WatchbillMONTHLY!$A$3:$U$3,OFFSET(WatchbillMONTHLY!$A$3:$U$3,1,2))))=$A115,_xlfn.XLOOKUP(BM$2,WatchbillMONTHLY!$A$3:$U$3,OFFSET(WatchbillMONTHLY!$A$3:$U$3,1,2)),FALSE),TRUE,FALSE),
IF(_xlfn.XLOOKUP(BM$2,WatchbillMONTHLY!$A$20:$U$20,OFFSET(WatchbillMONTHLY!$A$20:$U$20,1,2))=IF(_xlfn.XLOOKUP($A115,INDIRECT("_"&amp;_xlfn.XLOOKUP(BM$2,WatchbillMONTHLY!$A$20:$U$20,OFFSET(WatchbillMONTHLY!$A$20:$U$20,1,2))),INDIRECT("_"&amp;_xlfn.XLOOKUP(BM$2,WatchbillMONTHLY!$A$20:$U$20,OFFSET(WatchbillMONTHLY!$A$20:$U$20,1,2))))=$A115,_xlfn.XLOOKUP(BM$2,WatchbillMONTHLY!$A$20:$U$20,OFFSET(WatchbillMONTHLY!$A$20:$U$20,1,2)),FALSE),TRUE,FALSE)),
IF(_xlfn.XLOOKUP(BM$2,WatchbillMONTHLY!$A$37:$U$37,OFFSET(WatchbillMONTHLY!$A$37:$U$37,1,2))=IF(_xlfn.XLOOKUP($A115,INDIRECT("_"&amp;_xlfn.XLOOKUP(BM$2,WatchbillMONTHLY!$A$37:$U$37,OFFSET(WatchbillMONTHLY!$A$37:$U$37,1,2))),INDIRECT("_"&amp;_xlfn.XLOOKUP(BM$2,WatchbillMONTHLY!$A$37:$U$37,OFFSET(WatchbillMONTHLY!$A$37:$U$37,1,2))))=$A115,_xlfn.XLOOKUP(BM$2,WatchbillMONTHLY!$A$37:$U$37,OFFSET(WatchbillMONTHLY!$A$37:$U$37,1,2)),FALSE),TRUE,FALSE)),
IF(_xlfn.XLOOKUP(BM$2,WatchbillMONTHLY!$A$54:$U$54,OFFSET(WatchbillMONTHLY!$A$54:$U$54,1,2))=IF(_xlfn.XLOOKUP($A115,INDIRECT("_"&amp;_xlfn.XLOOKUP(BM$2,WatchbillMONTHLY!$A$54:$U$54,OFFSET(WatchbillMONTHLY!$A$54:$U$54,1,2))),INDIRECT("_"&amp;_xlfn.XLOOKUP(BM$2,WatchbillMONTHLY!$A$54:$U$54,OFFSET(WatchbillMONTHLY!$A$54:$U$54,1,2))))=$A115,_xlfn.XLOOKUP(BM$2,WatchbillMONTHLY!$A$54:$U$54,OFFSET(WatchbillMONTHLY!$A$54:$U$54,1,2)),FALSE),TRUE,FALSE)),
IF(_xlfn.XLOOKUP(BM$2,WatchbillMONTHLY!$A$71:$U$71,OFFSET(WatchbillMONTHLY!$A$71:$U$71,1,2))=IF(_xlfn.XLOOKUP($A115,INDIRECT("_"&amp;_xlfn.XLOOKUP(BM$2,WatchbillMONTHLY!$A$71:$U$71,OFFSET(WatchbillMONTHLY!$A$71:$U$71,1,2))),INDIRECT("_"&amp;_xlfn.XLOOKUP(BM$2,WatchbillMONTHLY!$A$71:$U$71,OFFSET(WatchbillMONTHLY!$A$71:$U$71,1,2))))=$A115,_xlfn.XLOOKUP(BM$2,WatchbillMONTHLY!$A$71:$U$71,OFFSET(WatchbillMONTHLY!$A$71:$U$71,1,2)),FALSE),TRUE,FALSE)),
IF(_xlfn.XLOOKUP(BM$2,WatchbillMONTHLY!$A$88:$U$88,OFFSET(WatchbillMONTHLY!$A$88:$U$88,1,2))=IF(_xlfn.XLOOKUP($A115,INDIRECT("_"&amp;_xlfn.XLOOKUP(BM$2,WatchbillMONTHLY!$A$88:$U$88,OFFSET(WatchbillMONTHLY!$A$88:$U$88,1,2))),INDIRECT("_"&amp;_xlfn.XLOOKUP(BM$2,WatchbillMONTHLY!$A$88:$U$88,OFFSET(WatchbillMONTHLY!$A$88:$U$88,1,2))))=$A115,_xlfn.XLOOKUP(BM$2,WatchbillMONTHLY!$A$88:$U$88,OFFSET(WatchbillMONTHLY!$A$88:$U$88,1,2)),FALSE),TRUE,FALSE)),
FALSE),FALSE)</f>
        <v>0</v>
      </c>
      <c r="BN115" s="209" t="b" cm="1">
        <f t="array" aca="1" ref="BN115" ca="1">IF(AND($A115 &gt; 0, AG115 &gt; 0,BN$2&lt;MiscFormulas!$A$5+1),
_xlfn.IFNA(
_xlfn.IFNA(
_xlfn.IFNA(
_xlfn.IFNA(
_xlfn.IFNA(
_xlfn.IFNA(
IF(_xlfn.XLOOKUP(BN$2,WatchbillMONTHLY!$A$3:$U$3,OFFSET(WatchbillMONTHLY!$A$3:$U$3,1,2))=IF(_xlfn.XLOOKUP($A115,INDIRECT("_"&amp;_xlfn.XLOOKUP(BN$2,WatchbillMONTHLY!$A$3:$U$3,OFFSET(WatchbillMONTHLY!$A$3:$U$3,1,2))),INDIRECT("_"&amp;_xlfn.XLOOKUP(BN$2,WatchbillMONTHLY!$A$3:$U$3,OFFSET(WatchbillMONTHLY!$A$3:$U$3,1,2))))=$A115,_xlfn.XLOOKUP(BN$2,WatchbillMONTHLY!$A$3:$U$3,OFFSET(WatchbillMONTHLY!$A$3:$U$3,1,2)),FALSE),TRUE,FALSE),
IF(_xlfn.XLOOKUP(BN$2,WatchbillMONTHLY!$A$20:$U$20,OFFSET(WatchbillMONTHLY!$A$20:$U$20,1,2))=IF(_xlfn.XLOOKUP($A115,INDIRECT("_"&amp;_xlfn.XLOOKUP(BN$2,WatchbillMONTHLY!$A$20:$U$20,OFFSET(WatchbillMONTHLY!$A$20:$U$20,1,2))),INDIRECT("_"&amp;_xlfn.XLOOKUP(BN$2,WatchbillMONTHLY!$A$20:$U$20,OFFSET(WatchbillMONTHLY!$A$20:$U$20,1,2))))=$A115,_xlfn.XLOOKUP(BN$2,WatchbillMONTHLY!$A$20:$U$20,OFFSET(WatchbillMONTHLY!$A$20:$U$20,1,2)),FALSE),TRUE,FALSE)),
IF(_xlfn.XLOOKUP(BN$2,WatchbillMONTHLY!$A$37:$U$37,OFFSET(WatchbillMONTHLY!$A$37:$U$37,1,2))=IF(_xlfn.XLOOKUP($A115,INDIRECT("_"&amp;_xlfn.XLOOKUP(BN$2,WatchbillMONTHLY!$A$37:$U$37,OFFSET(WatchbillMONTHLY!$A$37:$U$37,1,2))),INDIRECT("_"&amp;_xlfn.XLOOKUP(BN$2,WatchbillMONTHLY!$A$37:$U$37,OFFSET(WatchbillMONTHLY!$A$37:$U$37,1,2))))=$A115,_xlfn.XLOOKUP(BN$2,WatchbillMONTHLY!$A$37:$U$37,OFFSET(WatchbillMONTHLY!$A$37:$U$37,1,2)),FALSE),TRUE,FALSE)),
IF(_xlfn.XLOOKUP(BN$2,WatchbillMONTHLY!$A$54:$U$54,OFFSET(WatchbillMONTHLY!$A$54:$U$54,1,2))=IF(_xlfn.XLOOKUP($A115,INDIRECT("_"&amp;_xlfn.XLOOKUP(BN$2,WatchbillMONTHLY!$A$54:$U$54,OFFSET(WatchbillMONTHLY!$A$54:$U$54,1,2))),INDIRECT("_"&amp;_xlfn.XLOOKUP(BN$2,WatchbillMONTHLY!$A$54:$U$54,OFFSET(WatchbillMONTHLY!$A$54:$U$54,1,2))))=$A115,_xlfn.XLOOKUP(BN$2,WatchbillMONTHLY!$A$54:$U$54,OFFSET(WatchbillMONTHLY!$A$54:$U$54,1,2)),FALSE),TRUE,FALSE)),
IF(_xlfn.XLOOKUP(BN$2,WatchbillMONTHLY!$A$71:$U$71,OFFSET(WatchbillMONTHLY!$A$71:$U$71,1,2))=IF(_xlfn.XLOOKUP($A115,INDIRECT("_"&amp;_xlfn.XLOOKUP(BN$2,WatchbillMONTHLY!$A$71:$U$71,OFFSET(WatchbillMONTHLY!$A$71:$U$71,1,2))),INDIRECT("_"&amp;_xlfn.XLOOKUP(BN$2,WatchbillMONTHLY!$A$71:$U$71,OFFSET(WatchbillMONTHLY!$A$71:$U$71,1,2))))=$A115,_xlfn.XLOOKUP(BN$2,WatchbillMONTHLY!$A$71:$U$71,OFFSET(WatchbillMONTHLY!$A$71:$U$71,1,2)),FALSE),TRUE,FALSE)),
IF(_xlfn.XLOOKUP(BN$2,WatchbillMONTHLY!$A$88:$U$88,OFFSET(WatchbillMONTHLY!$A$88:$U$88,1,2))=IF(_xlfn.XLOOKUP($A115,INDIRECT("_"&amp;_xlfn.XLOOKUP(BN$2,WatchbillMONTHLY!$A$88:$U$88,OFFSET(WatchbillMONTHLY!$A$88:$U$88,1,2))),INDIRECT("_"&amp;_xlfn.XLOOKUP(BN$2,WatchbillMONTHLY!$A$88:$U$88,OFFSET(WatchbillMONTHLY!$A$88:$U$88,1,2))))=$A115,_xlfn.XLOOKUP(BN$2,WatchbillMONTHLY!$A$88:$U$88,OFFSET(WatchbillMONTHLY!$A$88:$U$88,1,2)),FALSE),TRUE,FALSE)),
FALSE),FALSE)</f>
        <v>0</v>
      </c>
      <c r="BO115" s="209"/>
      <c r="BP115" s="210"/>
    </row>
    <row r="116" spans="1:68" x14ac:dyDescent="0.35">
      <c r="A116" t="str">
        <v>EX9 Stop, S.</v>
      </c>
      <c r="B116" s="215" t="str">
        <v>EX9 Stop, Stealing</v>
      </c>
      <c r="C116" s="191"/>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c r="AA116" s="235"/>
      <c r="AB116" s="235"/>
      <c r="AC116" s="235"/>
      <c r="AD116" s="235"/>
      <c r="AE116" s="235"/>
      <c r="AF116" s="235"/>
      <c r="AG116" s="235"/>
      <c r="AH116" s="192"/>
      <c r="AI116" s="209"/>
      <c r="AJ116" s="209" t="str" cm="1">
        <f t="array" aca="1" ref="AJ116" ca="1">IF(OR(AK116:BN116=TRUE),$A116&amp;" :  ","")&amp;_xlfn.TEXTJOIN(" | ",TRUE,IF(AK116:BN116=TRUE,$AK$2:$BN$2,""))</f>
        <v/>
      </c>
      <c r="AK116" s="209" t="b" cm="1">
        <f t="array" aca="1" ref="AK116" ca="1">IF(AND($A116 &gt; 0, D116 &gt; 0,AK$2&lt;MiscFormulas!$A$5+1),
_xlfn.IFNA(
_xlfn.IFNA(
_xlfn.IFNA(
_xlfn.IFNA(
_xlfn.IFNA(
_xlfn.IFNA(
IF(_xlfn.XLOOKUP(AK$2,WatchbillMONTHLY!$A$3:$U$3,OFFSET(WatchbillMONTHLY!$A$3:$U$3,1,2))=IF(_xlfn.XLOOKUP($A116,INDIRECT("_"&amp;_xlfn.XLOOKUP(AK$2,WatchbillMONTHLY!$A$3:$U$3,OFFSET(WatchbillMONTHLY!$A$3:$U$3,1,2))),INDIRECT("_"&amp;_xlfn.XLOOKUP(AK$2,WatchbillMONTHLY!$A$3:$U$3,OFFSET(WatchbillMONTHLY!$A$3:$U$3,1,2))))=$A116,_xlfn.XLOOKUP(AK$2,WatchbillMONTHLY!$A$3:$U$3,OFFSET(WatchbillMONTHLY!$A$3:$U$3,1,2)),FALSE),TRUE,FALSE),
IF(_xlfn.XLOOKUP(AK$2,WatchbillMONTHLY!$A$20:$U$20,OFFSET(WatchbillMONTHLY!$A$20:$U$20,1,2))=IF(_xlfn.XLOOKUP($A116,INDIRECT("_"&amp;_xlfn.XLOOKUP(AK$2,WatchbillMONTHLY!$A$20:$U$20,OFFSET(WatchbillMONTHLY!$A$20:$U$20,1,2))),INDIRECT("_"&amp;_xlfn.XLOOKUP(AK$2,WatchbillMONTHLY!$A$20:$U$20,OFFSET(WatchbillMONTHLY!$A$20:$U$20,1,2))))=$A116,_xlfn.XLOOKUP(AK$2,WatchbillMONTHLY!$A$20:$U$20,OFFSET(WatchbillMONTHLY!$A$20:$U$20,1,2)),FALSE),TRUE,FALSE)),
IF(_xlfn.XLOOKUP(AK$2,WatchbillMONTHLY!$A$37:$U$37,OFFSET(WatchbillMONTHLY!$A$37:$U$37,1,2))=IF(_xlfn.XLOOKUP($A116,INDIRECT("_"&amp;_xlfn.XLOOKUP(AK$2,WatchbillMONTHLY!$A$37:$U$37,OFFSET(WatchbillMONTHLY!$A$37:$U$37,1,2))),INDIRECT("_"&amp;_xlfn.XLOOKUP(AK$2,WatchbillMONTHLY!$A$37:$U$37,OFFSET(WatchbillMONTHLY!$A$37:$U$37,1,2))))=$A116,_xlfn.XLOOKUP(AK$2,WatchbillMONTHLY!$A$37:$U$37,OFFSET(WatchbillMONTHLY!$A$37:$U$37,1,2)),FALSE),TRUE,FALSE)),
IF(_xlfn.XLOOKUP(AK$2,WatchbillMONTHLY!$A$54:$U$54,OFFSET(WatchbillMONTHLY!$A$54:$U$54,1,2))=IF(_xlfn.XLOOKUP($A116,INDIRECT("_"&amp;_xlfn.XLOOKUP(AK$2,WatchbillMONTHLY!$A$54:$U$54,OFFSET(WatchbillMONTHLY!$A$54:$U$54,1,2))),INDIRECT("_"&amp;_xlfn.XLOOKUP(AK$2,WatchbillMONTHLY!$A$54:$U$54,OFFSET(WatchbillMONTHLY!$A$54:$U$54,1,2))))=$A116,_xlfn.XLOOKUP(AK$2,WatchbillMONTHLY!$A$54:$U$54,OFFSET(WatchbillMONTHLY!$A$54:$U$54,1,2)),FALSE),TRUE,FALSE)),
IF(_xlfn.XLOOKUP(AK$2,WatchbillMONTHLY!$A$71:$U$71,OFFSET(WatchbillMONTHLY!$A$71:$U$71,1,2))=IF(_xlfn.XLOOKUP($A116,INDIRECT("_"&amp;_xlfn.XLOOKUP(AK$2,WatchbillMONTHLY!$A$71:$U$71,OFFSET(WatchbillMONTHLY!$A$71:$U$71,1,2))),INDIRECT("_"&amp;_xlfn.XLOOKUP(AK$2,WatchbillMONTHLY!$A$71:$U$71,OFFSET(WatchbillMONTHLY!$A$71:$U$71,1,2))))=$A116,_xlfn.XLOOKUP(AK$2,WatchbillMONTHLY!$A$71:$U$71,OFFSET(WatchbillMONTHLY!$A$71:$U$71,1,2)),FALSE),TRUE,FALSE)),
IF(_xlfn.XLOOKUP(AK$2,WatchbillMONTHLY!$A$88:$U$88,OFFSET(WatchbillMONTHLY!$A$88:$U$88,1,2))=IF(_xlfn.XLOOKUP($A116,INDIRECT("_"&amp;_xlfn.XLOOKUP(AK$2,WatchbillMONTHLY!$A$88:$U$88,OFFSET(WatchbillMONTHLY!$A$88:$U$88,1,2))),INDIRECT("_"&amp;_xlfn.XLOOKUP(AK$2,WatchbillMONTHLY!$A$88:$U$88,OFFSET(WatchbillMONTHLY!$A$88:$U$88,1,2))))=$A116,_xlfn.XLOOKUP(AK$2,WatchbillMONTHLY!$A$88:$U$88,OFFSET(WatchbillMONTHLY!$A$88:$U$88,1,2)),FALSE),TRUE,FALSE)),
FALSE),FALSE)</f>
        <v>0</v>
      </c>
      <c r="AL116" s="209" t="b" cm="1">
        <f t="array" aca="1" ref="AL116" ca="1">IF(AND($A116 &gt; 0, E116 &gt; 0,AL$2&lt;MiscFormulas!$A$5+1),
_xlfn.IFNA(
_xlfn.IFNA(
_xlfn.IFNA(
_xlfn.IFNA(
_xlfn.IFNA(
_xlfn.IFNA(
IF(_xlfn.XLOOKUP(AL$2,WatchbillMONTHLY!$A$3:$U$3,OFFSET(WatchbillMONTHLY!$A$3:$U$3,1,2))=IF(_xlfn.XLOOKUP($A116,INDIRECT("_"&amp;_xlfn.XLOOKUP(AL$2,WatchbillMONTHLY!$A$3:$U$3,OFFSET(WatchbillMONTHLY!$A$3:$U$3,1,2))),INDIRECT("_"&amp;_xlfn.XLOOKUP(AL$2,WatchbillMONTHLY!$A$3:$U$3,OFFSET(WatchbillMONTHLY!$A$3:$U$3,1,2))))=$A116,_xlfn.XLOOKUP(AL$2,WatchbillMONTHLY!$A$3:$U$3,OFFSET(WatchbillMONTHLY!$A$3:$U$3,1,2)),FALSE),TRUE,FALSE),
IF(_xlfn.XLOOKUP(AL$2,WatchbillMONTHLY!$A$20:$U$20,OFFSET(WatchbillMONTHLY!$A$20:$U$20,1,2))=IF(_xlfn.XLOOKUP($A116,INDIRECT("_"&amp;_xlfn.XLOOKUP(AL$2,WatchbillMONTHLY!$A$20:$U$20,OFFSET(WatchbillMONTHLY!$A$20:$U$20,1,2))),INDIRECT("_"&amp;_xlfn.XLOOKUP(AL$2,WatchbillMONTHLY!$A$20:$U$20,OFFSET(WatchbillMONTHLY!$A$20:$U$20,1,2))))=$A116,_xlfn.XLOOKUP(AL$2,WatchbillMONTHLY!$A$20:$U$20,OFFSET(WatchbillMONTHLY!$A$20:$U$20,1,2)),FALSE),TRUE,FALSE)),
IF(_xlfn.XLOOKUP(AL$2,WatchbillMONTHLY!$A$37:$U$37,OFFSET(WatchbillMONTHLY!$A$37:$U$37,1,2))=IF(_xlfn.XLOOKUP($A116,INDIRECT("_"&amp;_xlfn.XLOOKUP(AL$2,WatchbillMONTHLY!$A$37:$U$37,OFFSET(WatchbillMONTHLY!$A$37:$U$37,1,2))),INDIRECT("_"&amp;_xlfn.XLOOKUP(AL$2,WatchbillMONTHLY!$A$37:$U$37,OFFSET(WatchbillMONTHLY!$A$37:$U$37,1,2))))=$A116,_xlfn.XLOOKUP(AL$2,WatchbillMONTHLY!$A$37:$U$37,OFFSET(WatchbillMONTHLY!$A$37:$U$37,1,2)),FALSE),TRUE,FALSE)),
IF(_xlfn.XLOOKUP(AL$2,WatchbillMONTHLY!$A$54:$U$54,OFFSET(WatchbillMONTHLY!$A$54:$U$54,1,2))=IF(_xlfn.XLOOKUP($A116,INDIRECT("_"&amp;_xlfn.XLOOKUP(AL$2,WatchbillMONTHLY!$A$54:$U$54,OFFSET(WatchbillMONTHLY!$A$54:$U$54,1,2))),INDIRECT("_"&amp;_xlfn.XLOOKUP(AL$2,WatchbillMONTHLY!$A$54:$U$54,OFFSET(WatchbillMONTHLY!$A$54:$U$54,1,2))))=$A116,_xlfn.XLOOKUP(AL$2,WatchbillMONTHLY!$A$54:$U$54,OFFSET(WatchbillMONTHLY!$A$54:$U$54,1,2)),FALSE),TRUE,FALSE)),
IF(_xlfn.XLOOKUP(AL$2,WatchbillMONTHLY!$A$71:$U$71,OFFSET(WatchbillMONTHLY!$A$71:$U$71,1,2))=IF(_xlfn.XLOOKUP($A116,INDIRECT("_"&amp;_xlfn.XLOOKUP(AL$2,WatchbillMONTHLY!$A$71:$U$71,OFFSET(WatchbillMONTHLY!$A$71:$U$71,1,2))),INDIRECT("_"&amp;_xlfn.XLOOKUP(AL$2,WatchbillMONTHLY!$A$71:$U$71,OFFSET(WatchbillMONTHLY!$A$71:$U$71,1,2))))=$A116,_xlfn.XLOOKUP(AL$2,WatchbillMONTHLY!$A$71:$U$71,OFFSET(WatchbillMONTHLY!$A$71:$U$71,1,2)),FALSE),TRUE,FALSE)),
IF(_xlfn.XLOOKUP(AL$2,WatchbillMONTHLY!$A$88:$U$88,OFFSET(WatchbillMONTHLY!$A$88:$U$88,1,2))=IF(_xlfn.XLOOKUP($A116,INDIRECT("_"&amp;_xlfn.XLOOKUP(AL$2,WatchbillMONTHLY!$A$88:$U$88,OFFSET(WatchbillMONTHLY!$A$88:$U$88,1,2))),INDIRECT("_"&amp;_xlfn.XLOOKUP(AL$2,WatchbillMONTHLY!$A$88:$U$88,OFFSET(WatchbillMONTHLY!$A$88:$U$88,1,2))))=$A116,_xlfn.XLOOKUP(AL$2,WatchbillMONTHLY!$A$88:$U$88,OFFSET(WatchbillMONTHLY!$A$88:$U$88,1,2)),FALSE),TRUE,FALSE)),
FALSE),FALSE)</f>
        <v>0</v>
      </c>
      <c r="AM116" s="209" t="b" cm="1">
        <f t="array" aca="1" ref="AM116" ca="1">IF(AND($A116 &gt; 0, F116 &gt; 0,AM$2&lt;MiscFormulas!$A$5+1),
_xlfn.IFNA(
_xlfn.IFNA(
_xlfn.IFNA(
_xlfn.IFNA(
_xlfn.IFNA(
_xlfn.IFNA(
IF(_xlfn.XLOOKUP(AM$2,WatchbillMONTHLY!$A$3:$U$3,OFFSET(WatchbillMONTHLY!$A$3:$U$3,1,2))=IF(_xlfn.XLOOKUP($A116,INDIRECT("_"&amp;_xlfn.XLOOKUP(AM$2,WatchbillMONTHLY!$A$3:$U$3,OFFSET(WatchbillMONTHLY!$A$3:$U$3,1,2))),INDIRECT("_"&amp;_xlfn.XLOOKUP(AM$2,WatchbillMONTHLY!$A$3:$U$3,OFFSET(WatchbillMONTHLY!$A$3:$U$3,1,2))))=$A116,_xlfn.XLOOKUP(AM$2,WatchbillMONTHLY!$A$3:$U$3,OFFSET(WatchbillMONTHLY!$A$3:$U$3,1,2)),FALSE),TRUE,FALSE),
IF(_xlfn.XLOOKUP(AM$2,WatchbillMONTHLY!$A$20:$U$20,OFFSET(WatchbillMONTHLY!$A$20:$U$20,1,2))=IF(_xlfn.XLOOKUP($A116,INDIRECT("_"&amp;_xlfn.XLOOKUP(AM$2,WatchbillMONTHLY!$A$20:$U$20,OFFSET(WatchbillMONTHLY!$A$20:$U$20,1,2))),INDIRECT("_"&amp;_xlfn.XLOOKUP(AM$2,WatchbillMONTHLY!$A$20:$U$20,OFFSET(WatchbillMONTHLY!$A$20:$U$20,1,2))))=$A116,_xlfn.XLOOKUP(AM$2,WatchbillMONTHLY!$A$20:$U$20,OFFSET(WatchbillMONTHLY!$A$20:$U$20,1,2)),FALSE),TRUE,FALSE)),
IF(_xlfn.XLOOKUP(AM$2,WatchbillMONTHLY!$A$37:$U$37,OFFSET(WatchbillMONTHLY!$A$37:$U$37,1,2))=IF(_xlfn.XLOOKUP($A116,INDIRECT("_"&amp;_xlfn.XLOOKUP(AM$2,WatchbillMONTHLY!$A$37:$U$37,OFFSET(WatchbillMONTHLY!$A$37:$U$37,1,2))),INDIRECT("_"&amp;_xlfn.XLOOKUP(AM$2,WatchbillMONTHLY!$A$37:$U$37,OFFSET(WatchbillMONTHLY!$A$37:$U$37,1,2))))=$A116,_xlfn.XLOOKUP(AM$2,WatchbillMONTHLY!$A$37:$U$37,OFFSET(WatchbillMONTHLY!$A$37:$U$37,1,2)),FALSE),TRUE,FALSE)),
IF(_xlfn.XLOOKUP(AM$2,WatchbillMONTHLY!$A$54:$U$54,OFFSET(WatchbillMONTHLY!$A$54:$U$54,1,2))=IF(_xlfn.XLOOKUP($A116,INDIRECT("_"&amp;_xlfn.XLOOKUP(AM$2,WatchbillMONTHLY!$A$54:$U$54,OFFSET(WatchbillMONTHLY!$A$54:$U$54,1,2))),INDIRECT("_"&amp;_xlfn.XLOOKUP(AM$2,WatchbillMONTHLY!$A$54:$U$54,OFFSET(WatchbillMONTHLY!$A$54:$U$54,1,2))))=$A116,_xlfn.XLOOKUP(AM$2,WatchbillMONTHLY!$A$54:$U$54,OFFSET(WatchbillMONTHLY!$A$54:$U$54,1,2)),FALSE),TRUE,FALSE)),
IF(_xlfn.XLOOKUP(AM$2,WatchbillMONTHLY!$A$71:$U$71,OFFSET(WatchbillMONTHLY!$A$71:$U$71,1,2))=IF(_xlfn.XLOOKUP($A116,INDIRECT("_"&amp;_xlfn.XLOOKUP(AM$2,WatchbillMONTHLY!$A$71:$U$71,OFFSET(WatchbillMONTHLY!$A$71:$U$71,1,2))),INDIRECT("_"&amp;_xlfn.XLOOKUP(AM$2,WatchbillMONTHLY!$A$71:$U$71,OFFSET(WatchbillMONTHLY!$A$71:$U$71,1,2))))=$A116,_xlfn.XLOOKUP(AM$2,WatchbillMONTHLY!$A$71:$U$71,OFFSET(WatchbillMONTHLY!$A$71:$U$71,1,2)),FALSE),TRUE,FALSE)),
IF(_xlfn.XLOOKUP(AM$2,WatchbillMONTHLY!$A$88:$U$88,OFFSET(WatchbillMONTHLY!$A$88:$U$88,1,2))=IF(_xlfn.XLOOKUP($A116,INDIRECT("_"&amp;_xlfn.XLOOKUP(AM$2,WatchbillMONTHLY!$A$88:$U$88,OFFSET(WatchbillMONTHLY!$A$88:$U$88,1,2))),INDIRECT("_"&amp;_xlfn.XLOOKUP(AM$2,WatchbillMONTHLY!$A$88:$U$88,OFFSET(WatchbillMONTHLY!$A$88:$U$88,1,2))))=$A116,_xlfn.XLOOKUP(AM$2,WatchbillMONTHLY!$A$88:$U$88,OFFSET(WatchbillMONTHLY!$A$88:$U$88,1,2)),FALSE),TRUE,FALSE)),
FALSE),FALSE)</f>
        <v>0</v>
      </c>
      <c r="AN116" s="209" t="b" cm="1">
        <f t="array" aca="1" ref="AN116" ca="1">IF(AND($A116 &gt; 0, G116 &gt; 0,AN$2&lt;MiscFormulas!$A$5+1),
_xlfn.IFNA(
_xlfn.IFNA(
_xlfn.IFNA(
_xlfn.IFNA(
_xlfn.IFNA(
_xlfn.IFNA(
IF(_xlfn.XLOOKUP(AN$2,WatchbillMONTHLY!$A$3:$U$3,OFFSET(WatchbillMONTHLY!$A$3:$U$3,1,2))=IF(_xlfn.XLOOKUP($A116,INDIRECT("_"&amp;_xlfn.XLOOKUP(AN$2,WatchbillMONTHLY!$A$3:$U$3,OFFSET(WatchbillMONTHLY!$A$3:$U$3,1,2))),INDIRECT("_"&amp;_xlfn.XLOOKUP(AN$2,WatchbillMONTHLY!$A$3:$U$3,OFFSET(WatchbillMONTHLY!$A$3:$U$3,1,2))))=$A116,_xlfn.XLOOKUP(AN$2,WatchbillMONTHLY!$A$3:$U$3,OFFSET(WatchbillMONTHLY!$A$3:$U$3,1,2)),FALSE),TRUE,FALSE),
IF(_xlfn.XLOOKUP(AN$2,WatchbillMONTHLY!$A$20:$U$20,OFFSET(WatchbillMONTHLY!$A$20:$U$20,1,2))=IF(_xlfn.XLOOKUP($A116,INDIRECT("_"&amp;_xlfn.XLOOKUP(AN$2,WatchbillMONTHLY!$A$20:$U$20,OFFSET(WatchbillMONTHLY!$A$20:$U$20,1,2))),INDIRECT("_"&amp;_xlfn.XLOOKUP(AN$2,WatchbillMONTHLY!$A$20:$U$20,OFFSET(WatchbillMONTHLY!$A$20:$U$20,1,2))))=$A116,_xlfn.XLOOKUP(AN$2,WatchbillMONTHLY!$A$20:$U$20,OFFSET(WatchbillMONTHLY!$A$20:$U$20,1,2)),FALSE),TRUE,FALSE)),
IF(_xlfn.XLOOKUP(AN$2,WatchbillMONTHLY!$A$37:$U$37,OFFSET(WatchbillMONTHLY!$A$37:$U$37,1,2))=IF(_xlfn.XLOOKUP($A116,INDIRECT("_"&amp;_xlfn.XLOOKUP(AN$2,WatchbillMONTHLY!$A$37:$U$37,OFFSET(WatchbillMONTHLY!$A$37:$U$37,1,2))),INDIRECT("_"&amp;_xlfn.XLOOKUP(AN$2,WatchbillMONTHLY!$A$37:$U$37,OFFSET(WatchbillMONTHLY!$A$37:$U$37,1,2))))=$A116,_xlfn.XLOOKUP(AN$2,WatchbillMONTHLY!$A$37:$U$37,OFFSET(WatchbillMONTHLY!$A$37:$U$37,1,2)),FALSE),TRUE,FALSE)),
IF(_xlfn.XLOOKUP(AN$2,WatchbillMONTHLY!$A$54:$U$54,OFFSET(WatchbillMONTHLY!$A$54:$U$54,1,2))=IF(_xlfn.XLOOKUP($A116,INDIRECT("_"&amp;_xlfn.XLOOKUP(AN$2,WatchbillMONTHLY!$A$54:$U$54,OFFSET(WatchbillMONTHLY!$A$54:$U$54,1,2))),INDIRECT("_"&amp;_xlfn.XLOOKUP(AN$2,WatchbillMONTHLY!$A$54:$U$54,OFFSET(WatchbillMONTHLY!$A$54:$U$54,1,2))))=$A116,_xlfn.XLOOKUP(AN$2,WatchbillMONTHLY!$A$54:$U$54,OFFSET(WatchbillMONTHLY!$A$54:$U$54,1,2)),FALSE),TRUE,FALSE)),
IF(_xlfn.XLOOKUP(AN$2,WatchbillMONTHLY!$A$71:$U$71,OFFSET(WatchbillMONTHLY!$A$71:$U$71,1,2))=IF(_xlfn.XLOOKUP($A116,INDIRECT("_"&amp;_xlfn.XLOOKUP(AN$2,WatchbillMONTHLY!$A$71:$U$71,OFFSET(WatchbillMONTHLY!$A$71:$U$71,1,2))),INDIRECT("_"&amp;_xlfn.XLOOKUP(AN$2,WatchbillMONTHLY!$A$71:$U$71,OFFSET(WatchbillMONTHLY!$A$71:$U$71,1,2))))=$A116,_xlfn.XLOOKUP(AN$2,WatchbillMONTHLY!$A$71:$U$71,OFFSET(WatchbillMONTHLY!$A$71:$U$71,1,2)),FALSE),TRUE,FALSE)),
IF(_xlfn.XLOOKUP(AN$2,WatchbillMONTHLY!$A$88:$U$88,OFFSET(WatchbillMONTHLY!$A$88:$U$88,1,2))=IF(_xlfn.XLOOKUP($A116,INDIRECT("_"&amp;_xlfn.XLOOKUP(AN$2,WatchbillMONTHLY!$A$88:$U$88,OFFSET(WatchbillMONTHLY!$A$88:$U$88,1,2))),INDIRECT("_"&amp;_xlfn.XLOOKUP(AN$2,WatchbillMONTHLY!$A$88:$U$88,OFFSET(WatchbillMONTHLY!$A$88:$U$88,1,2))))=$A116,_xlfn.XLOOKUP(AN$2,WatchbillMONTHLY!$A$88:$U$88,OFFSET(WatchbillMONTHLY!$A$88:$U$88,1,2)),FALSE),TRUE,FALSE)),
FALSE),FALSE)</f>
        <v>0</v>
      </c>
      <c r="AO116" s="209" t="b" cm="1">
        <f t="array" aca="1" ref="AO116" ca="1">IF(AND($A116 &gt; 0, H116 &gt; 0,AO$2&lt;MiscFormulas!$A$5+1),
_xlfn.IFNA(
_xlfn.IFNA(
_xlfn.IFNA(
_xlfn.IFNA(
_xlfn.IFNA(
_xlfn.IFNA(
IF(_xlfn.XLOOKUP(AO$2,WatchbillMONTHLY!$A$3:$U$3,OFFSET(WatchbillMONTHLY!$A$3:$U$3,1,2))=IF(_xlfn.XLOOKUP($A116,INDIRECT("_"&amp;_xlfn.XLOOKUP(AO$2,WatchbillMONTHLY!$A$3:$U$3,OFFSET(WatchbillMONTHLY!$A$3:$U$3,1,2))),INDIRECT("_"&amp;_xlfn.XLOOKUP(AO$2,WatchbillMONTHLY!$A$3:$U$3,OFFSET(WatchbillMONTHLY!$A$3:$U$3,1,2))))=$A116,_xlfn.XLOOKUP(AO$2,WatchbillMONTHLY!$A$3:$U$3,OFFSET(WatchbillMONTHLY!$A$3:$U$3,1,2)),FALSE),TRUE,FALSE),
IF(_xlfn.XLOOKUP(AO$2,WatchbillMONTHLY!$A$20:$U$20,OFFSET(WatchbillMONTHLY!$A$20:$U$20,1,2))=IF(_xlfn.XLOOKUP($A116,INDIRECT("_"&amp;_xlfn.XLOOKUP(AO$2,WatchbillMONTHLY!$A$20:$U$20,OFFSET(WatchbillMONTHLY!$A$20:$U$20,1,2))),INDIRECT("_"&amp;_xlfn.XLOOKUP(AO$2,WatchbillMONTHLY!$A$20:$U$20,OFFSET(WatchbillMONTHLY!$A$20:$U$20,1,2))))=$A116,_xlfn.XLOOKUP(AO$2,WatchbillMONTHLY!$A$20:$U$20,OFFSET(WatchbillMONTHLY!$A$20:$U$20,1,2)),FALSE),TRUE,FALSE)),
IF(_xlfn.XLOOKUP(AO$2,WatchbillMONTHLY!$A$37:$U$37,OFFSET(WatchbillMONTHLY!$A$37:$U$37,1,2))=IF(_xlfn.XLOOKUP($A116,INDIRECT("_"&amp;_xlfn.XLOOKUP(AO$2,WatchbillMONTHLY!$A$37:$U$37,OFFSET(WatchbillMONTHLY!$A$37:$U$37,1,2))),INDIRECT("_"&amp;_xlfn.XLOOKUP(AO$2,WatchbillMONTHLY!$A$37:$U$37,OFFSET(WatchbillMONTHLY!$A$37:$U$37,1,2))))=$A116,_xlfn.XLOOKUP(AO$2,WatchbillMONTHLY!$A$37:$U$37,OFFSET(WatchbillMONTHLY!$A$37:$U$37,1,2)),FALSE),TRUE,FALSE)),
IF(_xlfn.XLOOKUP(AO$2,WatchbillMONTHLY!$A$54:$U$54,OFFSET(WatchbillMONTHLY!$A$54:$U$54,1,2))=IF(_xlfn.XLOOKUP($A116,INDIRECT("_"&amp;_xlfn.XLOOKUP(AO$2,WatchbillMONTHLY!$A$54:$U$54,OFFSET(WatchbillMONTHLY!$A$54:$U$54,1,2))),INDIRECT("_"&amp;_xlfn.XLOOKUP(AO$2,WatchbillMONTHLY!$A$54:$U$54,OFFSET(WatchbillMONTHLY!$A$54:$U$54,1,2))))=$A116,_xlfn.XLOOKUP(AO$2,WatchbillMONTHLY!$A$54:$U$54,OFFSET(WatchbillMONTHLY!$A$54:$U$54,1,2)),FALSE),TRUE,FALSE)),
IF(_xlfn.XLOOKUP(AO$2,WatchbillMONTHLY!$A$71:$U$71,OFFSET(WatchbillMONTHLY!$A$71:$U$71,1,2))=IF(_xlfn.XLOOKUP($A116,INDIRECT("_"&amp;_xlfn.XLOOKUP(AO$2,WatchbillMONTHLY!$A$71:$U$71,OFFSET(WatchbillMONTHLY!$A$71:$U$71,1,2))),INDIRECT("_"&amp;_xlfn.XLOOKUP(AO$2,WatchbillMONTHLY!$A$71:$U$71,OFFSET(WatchbillMONTHLY!$A$71:$U$71,1,2))))=$A116,_xlfn.XLOOKUP(AO$2,WatchbillMONTHLY!$A$71:$U$71,OFFSET(WatchbillMONTHLY!$A$71:$U$71,1,2)),FALSE),TRUE,FALSE)),
IF(_xlfn.XLOOKUP(AO$2,WatchbillMONTHLY!$A$88:$U$88,OFFSET(WatchbillMONTHLY!$A$88:$U$88,1,2))=IF(_xlfn.XLOOKUP($A116,INDIRECT("_"&amp;_xlfn.XLOOKUP(AO$2,WatchbillMONTHLY!$A$88:$U$88,OFFSET(WatchbillMONTHLY!$A$88:$U$88,1,2))),INDIRECT("_"&amp;_xlfn.XLOOKUP(AO$2,WatchbillMONTHLY!$A$88:$U$88,OFFSET(WatchbillMONTHLY!$A$88:$U$88,1,2))))=$A116,_xlfn.XLOOKUP(AO$2,WatchbillMONTHLY!$A$88:$U$88,OFFSET(WatchbillMONTHLY!$A$88:$U$88,1,2)),FALSE),TRUE,FALSE)),
FALSE),FALSE)</f>
        <v>0</v>
      </c>
      <c r="AP116" s="209" t="b" cm="1">
        <f t="array" aca="1" ref="AP116" ca="1">IF(AND($A116 &gt; 0, I116 &gt; 0,AP$2&lt;MiscFormulas!$A$5+1),
_xlfn.IFNA(
_xlfn.IFNA(
_xlfn.IFNA(
_xlfn.IFNA(
_xlfn.IFNA(
_xlfn.IFNA(
IF(_xlfn.XLOOKUP(AP$2,WatchbillMONTHLY!$A$3:$U$3,OFFSET(WatchbillMONTHLY!$A$3:$U$3,1,2))=IF(_xlfn.XLOOKUP($A116,INDIRECT("_"&amp;_xlfn.XLOOKUP(AP$2,WatchbillMONTHLY!$A$3:$U$3,OFFSET(WatchbillMONTHLY!$A$3:$U$3,1,2))),INDIRECT("_"&amp;_xlfn.XLOOKUP(AP$2,WatchbillMONTHLY!$A$3:$U$3,OFFSET(WatchbillMONTHLY!$A$3:$U$3,1,2))))=$A116,_xlfn.XLOOKUP(AP$2,WatchbillMONTHLY!$A$3:$U$3,OFFSET(WatchbillMONTHLY!$A$3:$U$3,1,2)),FALSE),TRUE,FALSE),
IF(_xlfn.XLOOKUP(AP$2,WatchbillMONTHLY!$A$20:$U$20,OFFSET(WatchbillMONTHLY!$A$20:$U$20,1,2))=IF(_xlfn.XLOOKUP($A116,INDIRECT("_"&amp;_xlfn.XLOOKUP(AP$2,WatchbillMONTHLY!$A$20:$U$20,OFFSET(WatchbillMONTHLY!$A$20:$U$20,1,2))),INDIRECT("_"&amp;_xlfn.XLOOKUP(AP$2,WatchbillMONTHLY!$A$20:$U$20,OFFSET(WatchbillMONTHLY!$A$20:$U$20,1,2))))=$A116,_xlfn.XLOOKUP(AP$2,WatchbillMONTHLY!$A$20:$U$20,OFFSET(WatchbillMONTHLY!$A$20:$U$20,1,2)),FALSE),TRUE,FALSE)),
IF(_xlfn.XLOOKUP(AP$2,WatchbillMONTHLY!$A$37:$U$37,OFFSET(WatchbillMONTHLY!$A$37:$U$37,1,2))=IF(_xlfn.XLOOKUP($A116,INDIRECT("_"&amp;_xlfn.XLOOKUP(AP$2,WatchbillMONTHLY!$A$37:$U$37,OFFSET(WatchbillMONTHLY!$A$37:$U$37,1,2))),INDIRECT("_"&amp;_xlfn.XLOOKUP(AP$2,WatchbillMONTHLY!$A$37:$U$37,OFFSET(WatchbillMONTHLY!$A$37:$U$37,1,2))))=$A116,_xlfn.XLOOKUP(AP$2,WatchbillMONTHLY!$A$37:$U$37,OFFSET(WatchbillMONTHLY!$A$37:$U$37,1,2)),FALSE),TRUE,FALSE)),
IF(_xlfn.XLOOKUP(AP$2,WatchbillMONTHLY!$A$54:$U$54,OFFSET(WatchbillMONTHLY!$A$54:$U$54,1,2))=IF(_xlfn.XLOOKUP($A116,INDIRECT("_"&amp;_xlfn.XLOOKUP(AP$2,WatchbillMONTHLY!$A$54:$U$54,OFFSET(WatchbillMONTHLY!$A$54:$U$54,1,2))),INDIRECT("_"&amp;_xlfn.XLOOKUP(AP$2,WatchbillMONTHLY!$A$54:$U$54,OFFSET(WatchbillMONTHLY!$A$54:$U$54,1,2))))=$A116,_xlfn.XLOOKUP(AP$2,WatchbillMONTHLY!$A$54:$U$54,OFFSET(WatchbillMONTHLY!$A$54:$U$54,1,2)),FALSE),TRUE,FALSE)),
IF(_xlfn.XLOOKUP(AP$2,WatchbillMONTHLY!$A$71:$U$71,OFFSET(WatchbillMONTHLY!$A$71:$U$71,1,2))=IF(_xlfn.XLOOKUP($A116,INDIRECT("_"&amp;_xlfn.XLOOKUP(AP$2,WatchbillMONTHLY!$A$71:$U$71,OFFSET(WatchbillMONTHLY!$A$71:$U$71,1,2))),INDIRECT("_"&amp;_xlfn.XLOOKUP(AP$2,WatchbillMONTHLY!$A$71:$U$71,OFFSET(WatchbillMONTHLY!$A$71:$U$71,1,2))))=$A116,_xlfn.XLOOKUP(AP$2,WatchbillMONTHLY!$A$71:$U$71,OFFSET(WatchbillMONTHLY!$A$71:$U$71,1,2)),FALSE),TRUE,FALSE)),
IF(_xlfn.XLOOKUP(AP$2,WatchbillMONTHLY!$A$88:$U$88,OFFSET(WatchbillMONTHLY!$A$88:$U$88,1,2))=IF(_xlfn.XLOOKUP($A116,INDIRECT("_"&amp;_xlfn.XLOOKUP(AP$2,WatchbillMONTHLY!$A$88:$U$88,OFFSET(WatchbillMONTHLY!$A$88:$U$88,1,2))),INDIRECT("_"&amp;_xlfn.XLOOKUP(AP$2,WatchbillMONTHLY!$A$88:$U$88,OFFSET(WatchbillMONTHLY!$A$88:$U$88,1,2))))=$A116,_xlfn.XLOOKUP(AP$2,WatchbillMONTHLY!$A$88:$U$88,OFFSET(WatchbillMONTHLY!$A$88:$U$88,1,2)),FALSE),TRUE,FALSE)),
FALSE),FALSE)</f>
        <v>0</v>
      </c>
      <c r="AQ116" s="209" t="b" cm="1">
        <f t="array" aca="1" ref="AQ116" ca="1">IF(AND($A116 &gt; 0, J116 &gt; 0,AQ$2&lt;MiscFormulas!$A$5+1),
_xlfn.IFNA(
_xlfn.IFNA(
_xlfn.IFNA(
_xlfn.IFNA(
_xlfn.IFNA(
_xlfn.IFNA(
IF(_xlfn.XLOOKUP(AQ$2,WatchbillMONTHLY!$A$3:$U$3,OFFSET(WatchbillMONTHLY!$A$3:$U$3,1,2))=IF(_xlfn.XLOOKUP($A116,INDIRECT("_"&amp;_xlfn.XLOOKUP(AQ$2,WatchbillMONTHLY!$A$3:$U$3,OFFSET(WatchbillMONTHLY!$A$3:$U$3,1,2))),INDIRECT("_"&amp;_xlfn.XLOOKUP(AQ$2,WatchbillMONTHLY!$A$3:$U$3,OFFSET(WatchbillMONTHLY!$A$3:$U$3,1,2))))=$A116,_xlfn.XLOOKUP(AQ$2,WatchbillMONTHLY!$A$3:$U$3,OFFSET(WatchbillMONTHLY!$A$3:$U$3,1,2)),FALSE),TRUE,FALSE),
IF(_xlfn.XLOOKUP(AQ$2,WatchbillMONTHLY!$A$20:$U$20,OFFSET(WatchbillMONTHLY!$A$20:$U$20,1,2))=IF(_xlfn.XLOOKUP($A116,INDIRECT("_"&amp;_xlfn.XLOOKUP(AQ$2,WatchbillMONTHLY!$A$20:$U$20,OFFSET(WatchbillMONTHLY!$A$20:$U$20,1,2))),INDIRECT("_"&amp;_xlfn.XLOOKUP(AQ$2,WatchbillMONTHLY!$A$20:$U$20,OFFSET(WatchbillMONTHLY!$A$20:$U$20,1,2))))=$A116,_xlfn.XLOOKUP(AQ$2,WatchbillMONTHLY!$A$20:$U$20,OFFSET(WatchbillMONTHLY!$A$20:$U$20,1,2)),FALSE),TRUE,FALSE)),
IF(_xlfn.XLOOKUP(AQ$2,WatchbillMONTHLY!$A$37:$U$37,OFFSET(WatchbillMONTHLY!$A$37:$U$37,1,2))=IF(_xlfn.XLOOKUP($A116,INDIRECT("_"&amp;_xlfn.XLOOKUP(AQ$2,WatchbillMONTHLY!$A$37:$U$37,OFFSET(WatchbillMONTHLY!$A$37:$U$37,1,2))),INDIRECT("_"&amp;_xlfn.XLOOKUP(AQ$2,WatchbillMONTHLY!$A$37:$U$37,OFFSET(WatchbillMONTHLY!$A$37:$U$37,1,2))))=$A116,_xlfn.XLOOKUP(AQ$2,WatchbillMONTHLY!$A$37:$U$37,OFFSET(WatchbillMONTHLY!$A$37:$U$37,1,2)),FALSE),TRUE,FALSE)),
IF(_xlfn.XLOOKUP(AQ$2,WatchbillMONTHLY!$A$54:$U$54,OFFSET(WatchbillMONTHLY!$A$54:$U$54,1,2))=IF(_xlfn.XLOOKUP($A116,INDIRECT("_"&amp;_xlfn.XLOOKUP(AQ$2,WatchbillMONTHLY!$A$54:$U$54,OFFSET(WatchbillMONTHLY!$A$54:$U$54,1,2))),INDIRECT("_"&amp;_xlfn.XLOOKUP(AQ$2,WatchbillMONTHLY!$A$54:$U$54,OFFSET(WatchbillMONTHLY!$A$54:$U$54,1,2))))=$A116,_xlfn.XLOOKUP(AQ$2,WatchbillMONTHLY!$A$54:$U$54,OFFSET(WatchbillMONTHLY!$A$54:$U$54,1,2)),FALSE),TRUE,FALSE)),
IF(_xlfn.XLOOKUP(AQ$2,WatchbillMONTHLY!$A$71:$U$71,OFFSET(WatchbillMONTHLY!$A$71:$U$71,1,2))=IF(_xlfn.XLOOKUP($A116,INDIRECT("_"&amp;_xlfn.XLOOKUP(AQ$2,WatchbillMONTHLY!$A$71:$U$71,OFFSET(WatchbillMONTHLY!$A$71:$U$71,1,2))),INDIRECT("_"&amp;_xlfn.XLOOKUP(AQ$2,WatchbillMONTHLY!$A$71:$U$71,OFFSET(WatchbillMONTHLY!$A$71:$U$71,1,2))))=$A116,_xlfn.XLOOKUP(AQ$2,WatchbillMONTHLY!$A$71:$U$71,OFFSET(WatchbillMONTHLY!$A$71:$U$71,1,2)),FALSE),TRUE,FALSE)),
IF(_xlfn.XLOOKUP(AQ$2,WatchbillMONTHLY!$A$88:$U$88,OFFSET(WatchbillMONTHLY!$A$88:$U$88,1,2))=IF(_xlfn.XLOOKUP($A116,INDIRECT("_"&amp;_xlfn.XLOOKUP(AQ$2,WatchbillMONTHLY!$A$88:$U$88,OFFSET(WatchbillMONTHLY!$A$88:$U$88,1,2))),INDIRECT("_"&amp;_xlfn.XLOOKUP(AQ$2,WatchbillMONTHLY!$A$88:$U$88,OFFSET(WatchbillMONTHLY!$A$88:$U$88,1,2))))=$A116,_xlfn.XLOOKUP(AQ$2,WatchbillMONTHLY!$A$88:$U$88,OFFSET(WatchbillMONTHLY!$A$88:$U$88,1,2)),FALSE),TRUE,FALSE)),
FALSE),FALSE)</f>
        <v>0</v>
      </c>
      <c r="AR116" s="209" t="b" cm="1">
        <f t="array" aca="1" ref="AR116" ca="1">IF(AND($A116 &gt; 0, K116 &gt; 0,AR$2&lt;MiscFormulas!$A$5+1),
_xlfn.IFNA(
_xlfn.IFNA(
_xlfn.IFNA(
_xlfn.IFNA(
_xlfn.IFNA(
_xlfn.IFNA(
IF(_xlfn.XLOOKUP(AR$2,WatchbillMONTHLY!$A$3:$U$3,OFFSET(WatchbillMONTHLY!$A$3:$U$3,1,2))=IF(_xlfn.XLOOKUP($A116,INDIRECT("_"&amp;_xlfn.XLOOKUP(AR$2,WatchbillMONTHLY!$A$3:$U$3,OFFSET(WatchbillMONTHLY!$A$3:$U$3,1,2))),INDIRECT("_"&amp;_xlfn.XLOOKUP(AR$2,WatchbillMONTHLY!$A$3:$U$3,OFFSET(WatchbillMONTHLY!$A$3:$U$3,1,2))))=$A116,_xlfn.XLOOKUP(AR$2,WatchbillMONTHLY!$A$3:$U$3,OFFSET(WatchbillMONTHLY!$A$3:$U$3,1,2)),FALSE),TRUE,FALSE),
IF(_xlfn.XLOOKUP(AR$2,WatchbillMONTHLY!$A$20:$U$20,OFFSET(WatchbillMONTHLY!$A$20:$U$20,1,2))=IF(_xlfn.XLOOKUP($A116,INDIRECT("_"&amp;_xlfn.XLOOKUP(AR$2,WatchbillMONTHLY!$A$20:$U$20,OFFSET(WatchbillMONTHLY!$A$20:$U$20,1,2))),INDIRECT("_"&amp;_xlfn.XLOOKUP(AR$2,WatchbillMONTHLY!$A$20:$U$20,OFFSET(WatchbillMONTHLY!$A$20:$U$20,1,2))))=$A116,_xlfn.XLOOKUP(AR$2,WatchbillMONTHLY!$A$20:$U$20,OFFSET(WatchbillMONTHLY!$A$20:$U$20,1,2)),FALSE),TRUE,FALSE)),
IF(_xlfn.XLOOKUP(AR$2,WatchbillMONTHLY!$A$37:$U$37,OFFSET(WatchbillMONTHLY!$A$37:$U$37,1,2))=IF(_xlfn.XLOOKUP($A116,INDIRECT("_"&amp;_xlfn.XLOOKUP(AR$2,WatchbillMONTHLY!$A$37:$U$37,OFFSET(WatchbillMONTHLY!$A$37:$U$37,1,2))),INDIRECT("_"&amp;_xlfn.XLOOKUP(AR$2,WatchbillMONTHLY!$A$37:$U$37,OFFSET(WatchbillMONTHLY!$A$37:$U$37,1,2))))=$A116,_xlfn.XLOOKUP(AR$2,WatchbillMONTHLY!$A$37:$U$37,OFFSET(WatchbillMONTHLY!$A$37:$U$37,1,2)),FALSE),TRUE,FALSE)),
IF(_xlfn.XLOOKUP(AR$2,WatchbillMONTHLY!$A$54:$U$54,OFFSET(WatchbillMONTHLY!$A$54:$U$54,1,2))=IF(_xlfn.XLOOKUP($A116,INDIRECT("_"&amp;_xlfn.XLOOKUP(AR$2,WatchbillMONTHLY!$A$54:$U$54,OFFSET(WatchbillMONTHLY!$A$54:$U$54,1,2))),INDIRECT("_"&amp;_xlfn.XLOOKUP(AR$2,WatchbillMONTHLY!$A$54:$U$54,OFFSET(WatchbillMONTHLY!$A$54:$U$54,1,2))))=$A116,_xlfn.XLOOKUP(AR$2,WatchbillMONTHLY!$A$54:$U$54,OFFSET(WatchbillMONTHLY!$A$54:$U$54,1,2)),FALSE),TRUE,FALSE)),
IF(_xlfn.XLOOKUP(AR$2,WatchbillMONTHLY!$A$71:$U$71,OFFSET(WatchbillMONTHLY!$A$71:$U$71,1,2))=IF(_xlfn.XLOOKUP($A116,INDIRECT("_"&amp;_xlfn.XLOOKUP(AR$2,WatchbillMONTHLY!$A$71:$U$71,OFFSET(WatchbillMONTHLY!$A$71:$U$71,1,2))),INDIRECT("_"&amp;_xlfn.XLOOKUP(AR$2,WatchbillMONTHLY!$A$71:$U$71,OFFSET(WatchbillMONTHLY!$A$71:$U$71,1,2))))=$A116,_xlfn.XLOOKUP(AR$2,WatchbillMONTHLY!$A$71:$U$71,OFFSET(WatchbillMONTHLY!$A$71:$U$71,1,2)),FALSE),TRUE,FALSE)),
IF(_xlfn.XLOOKUP(AR$2,WatchbillMONTHLY!$A$88:$U$88,OFFSET(WatchbillMONTHLY!$A$88:$U$88,1,2))=IF(_xlfn.XLOOKUP($A116,INDIRECT("_"&amp;_xlfn.XLOOKUP(AR$2,WatchbillMONTHLY!$A$88:$U$88,OFFSET(WatchbillMONTHLY!$A$88:$U$88,1,2))),INDIRECT("_"&amp;_xlfn.XLOOKUP(AR$2,WatchbillMONTHLY!$A$88:$U$88,OFFSET(WatchbillMONTHLY!$A$88:$U$88,1,2))))=$A116,_xlfn.XLOOKUP(AR$2,WatchbillMONTHLY!$A$88:$U$88,OFFSET(WatchbillMONTHLY!$A$88:$U$88,1,2)),FALSE),TRUE,FALSE)),
FALSE),FALSE)</f>
        <v>0</v>
      </c>
      <c r="AS116" s="209" t="b" cm="1">
        <f t="array" aca="1" ref="AS116" ca="1">IF(AND($A116 &gt; 0, L116 &gt; 0,AS$2&lt;MiscFormulas!$A$5+1),
_xlfn.IFNA(
_xlfn.IFNA(
_xlfn.IFNA(
_xlfn.IFNA(
_xlfn.IFNA(
_xlfn.IFNA(
IF(_xlfn.XLOOKUP(AS$2,WatchbillMONTHLY!$A$3:$U$3,OFFSET(WatchbillMONTHLY!$A$3:$U$3,1,2))=IF(_xlfn.XLOOKUP($A116,INDIRECT("_"&amp;_xlfn.XLOOKUP(AS$2,WatchbillMONTHLY!$A$3:$U$3,OFFSET(WatchbillMONTHLY!$A$3:$U$3,1,2))),INDIRECT("_"&amp;_xlfn.XLOOKUP(AS$2,WatchbillMONTHLY!$A$3:$U$3,OFFSET(WatchbillMONTHLY!$A$3:$U$3,1,2))))=$A116,_xlfn.XLOOKUP(AS$2,WatchbillMONTHLY!$A$3:$U$3,OFFSET(WatchbillMONTHLY!$A$3:$U$3,1,2)),FALSE),TRUE,FALSE),
IF(_xlfn.XLOOKUP(AS$2,WatchbillMONTHLY!$A$20:$U$20,OFFSET(WatchbillMONTHLY!$A$20:$U$20,1,2))=IF(_xlfn.XLOOKUP($A116,INDIRECT("_"&amp;_xlfn.XLOOKUP(AS$2,WatchbillMONTHLY!$A$20:$U$20,OFFSET(WatchbillMONTHLY!$A$20:$U$20,1,2))),INDIRECT("_"&amp;_xlfn.XLOOKUP(AS$2,WatchbillMONTHLY!$A$20:$U$20,OFFSET(WatchbillMONTHLY!$A$20:$U$20,1,2))))=$A116,_xlfn.XLOOKUP(AS$2,WatchbillMONTHLY!$A$20:$U$20,OFFSET(WatchbillMONTHLY!$A$20:$U$20,1,2)),FALSE),TRUE,FALSE)),
IF(_xlfn.XLOOKUP(AS$2,WatchbillMONTHLY!$A$37:$U$37,OFFSET(WatchbillMONTHLY!$A$37:$U$37,1,2))=IF(_xlfn.XLOOKUP($A116,INDIRECT("_"&amp;_xlfn.XLOOKUP(AS$2,WatchbillMONTHLY!$A$37:$U$37,OFFSET(WatchbillMONTHLY!$A$37:$U$37,1,2))),INDIRECT("_"&amp;_xlfn.XLOOKUP(AS$2,WatchbillMONTHLY!$A$37:$U$37,OFFSET(WatchbillMONTHLY!$A$37:$U$37,1,2))))=$A116,_xlfn.XLOOKUP(AS$2,WatchbillMONTHLY!$A$37:$U$37,OFFSET(WatchbillMONTHLY!$A$37:$U$37,1,2)),FALSE),TRUE,FALSE)),
IF(_xlfn.XLOOKUP(AS$2,WatchbillMONTHLY!$A$54:$U$54,OFFSET(WatchbillMONTHLY!$A$54:$U$54,1,2))=IF(_xlfn.XLOOKUP($A116,INDIRECT("_"&amp;_xlfn.XLOOKUP(AS$2,WatchbillMONTHLY!$A$54:$U$54,OFFSET(WatchbillMONTHLY!$A$54:$U$54,1,2))),INDIRECT("_"&amp;_xlfn.XLOOKUP(AS$2,WatchbillMONTHLY!$A$54:$U$54,OFFSET(WatchbillMONTHLY!$A$54:$U$54,1,2))))=$A116,_xlfn.XLOOKUP(AS$2,WatchbillMONTHLY!$A$54:$U$54,OFFSET(WatchbillMONTHLY!$A$54:$U$54,1,2)),FALSE),TRUE,FALSE)),
IF(_xlfn.XLOOKUP(AS$2,WatchbillMONTHLY!$A$71:$U$71,OFFSET(WatchbillMONTHLY!$A$71:$U$71,1,2))=IF(_xlfn.XLOOKUP($A116,INDIRECT("_"&amp;_xlfn.XLOOKUP(AS$2,WatchbillMONTHLY!$A$71:$U$71,OFFSET(WatchbillMONTHLY!$A$71:$U$71,1,2))),INDIRECT("_"&amp;_xlfn.XLOOKUP(AS$2,WatchbillMONTHLY!$A$71:$U$71,OFFSET(WatchbillMONTHLY!$A$71:$U$71,1,2))))=$A116,_xlfn.XLOOKUP(AS$2,WatchbillMONTHLY!$A$71:$U$71,OFFSET(WatchbillMONTHLY!$A$71:$U$71,1,2)),FALSE),TRUE,FALSE)),
IF(_xlfn.XLOOKUP(AS$2,WatchbillMONTHLY!$A$88:$U$88,OFFSET(WatchbillMONTHLY!$A$88:$U$88,1,2))=IF(_xlfn.XLOOKUP($A116,INDIRECT("_"&amp;_xlfn.XLOOKUP(AS$2,WatchbillMONTHLY!$A$88:$U$88,OFFSET(WatchbillMONTHLY!$A$88:$U$88,1,2))),INDIRECT("_"&amp;_xlfn.XLOOKUP(AS$2,WatchbillMONTHLY!$A$88:$U$88,OFFSET(WatchbillMONTHLY!$A$88:$U$88,1,2))))=$A116,_xlfn.XLOOKUP(AS$2,WatchbillMONTHLY!$A$88:$U$88,OFFSET(WatchbillMONTHLY!$A$88:$U$88,1,2)),FALSE),TRUE,FALSE)),
FALSE),FALSE)</f>
        <v>0</v>
      </c>
      <c r="AT116" s="209" t="b" cm="1">
        <f t="array" aca="1" ref="AT116" ca="1">IF(AND($A116 &gt; 0, M116 &gt; 0,AT$2&lt;MiscFormulas!$A$5+1),
_xlfn.IFNA(
_xlfn.IFNA(
_xlfn.IFNA(
_xlfn.IFNA(
_xlfn.IFNA(
_xlfn.IFNA(
IF(_xlfn.XLOOKUP(AT$2,WatchbillMONTHLY!$A$3:$U$3,OFFSET(WatchbillMONTHLY!$A$3:$U$3,1,2))=IF(_xlfn.XLOOKUP($A116,INDIRECT("_"&amp;_xlfn.XLOOKUP(AT$2,WatchbillMONTHLY!$A$3:$U$3,OFFSET(WatchbillMONTHLY!$A$3:$U$3,1,2))),INDIRECT("_"&amp;_xlfn.XLOOKUP(AT$2,WatchbillMONTHLY!$A$3:$U$3,OFFSET(WatchbillMONTHLY!$A$3:$U$3,1,2))))=$A116,_xlfn.XLOOKUP(AT$2,WatchbillMONTHLY!$A$3:$U$3,OFFSET(WatchbillMONTHLY!$A$3:$U$3,1,2)),FALSE),TRUE,FALSE),
IF(_xlfn.XLOOKUP(AT$2,WatchbillMONTHLY!$A$20:$U$20,OFFSET(WatchbillMONTHLY!$A$20:$U$20,1,2))=IF(_xlfn.XLOOKUP($A116,INDIRECT("_"&amp;_xlfn.XLOOKUP(AT$2,WatchbillMONTHLY!$A$20:$U$20,OFFSET(WatchbillMONTHLY!$A$20:$U$20,1,2))),INDIRECT("_"&amp;_xlfn.XLOOKUP(AT$2,WatchbillMONTHLY!$A$20:$U$20,OFFSET(WatchbillMONTHLY!$A$20:$U$20,1,2))))=$A116,_xlfn.XLOOKUP(AT$2,WatchbillMONTHLY!$A$20:$U$20,OFFSET(WatchbillMONTHLY!$A$20:$U$20,1,2)),FALSE),TRUE,FALSE)),
IF(_xlfn.XLOOKUP(AT$2,WatchbillMONTHLY!$A$37:$U$37,OFFSET(WatchbillMONTHLY!$A$37:$U$37,1,2))=IF(_xlfn.XLOOKUP($A116,INDIRECT("_"&amp;_xlfn.XLOOKUP(AT$2,WatchbillMONTHLY!$A$37:$U$37,OFFSET(WatchbillMONTHLY!$A$37:$U$37,1,2))),INDIRECT("_"&amp;_xlfn.XLOOKUP(AT$2,WatchbillMONTHLY!$A$37:$U$37,OFFSET(WatchbillMONTHLY!$A$37:$U$37,1,2))))=$A116,_xlfn.XLOOKUP(AT$2,WatchbillMONTHLY!$A$37:$U$37,OFFSET(WatchbillMONTHLY!$A$37:$U$37,1,2)),FALSE),TRUE,FALSE)),
IF(_xlfn.XLOOKUP(AT$2,WatchbillMONTHLY!$A$54:$U$54,OFFSET(WatchbillMONTHLY!$A$54:$U$54,1,2))=IF(_xlfn.XLOOKUP($A116,INDIRECT("_"&amp;_xlfn.XLOOKUP(AT$2,WatchbillMONTHLY!$A$54:$U$54,OFFSET(WatchbillMONTHLY!$A$54:$U$54,1,2))),INDIRECT("_"&amp;_xlfn.XLOOKUP(AT$2,WatchbillMONTHLY!$A$54:$U$54,OFFSET(WatchbillMONTHLY!$A$54:$U$54,1,2))))=$A116,_xlfn.XLOOKUP(AT$2,WatchbillMONTHLY!$A$54:$U$54,OFFSET(WatchbillMONTHLY!$A$54:$U$54,1,2)),FALSE),TRUE,FALSE)),
IF(_xlfn.XLOOKUP(AT$2,WatchbillMONTHLY!$A$71:$U$71,OFFSET(WatchbillMONTHLY!$A$71:$U$71,1,2))=IF(_xlfn.XLOOKUP($A116,INDIRECT("_"&amp;_xlfn.XLOOKUP(AT$2,WatchbillMONTHLY!$A$71:$U$71,OFFSET(WatchbillMONTHLY!$A$71:$U$71,1,2))),INDIRECT("_"&amp;_xlfn.XLOOKUP(AT$2,WatchbillMONTHLY!$A$71:$U$71,OFFSET(WatchbillMONTHLY!$A$71:$U$71,1,2))))=$A116,_xlfn.XLOOKUP(AT$2,WatchbillMONTHLY!$A$71:$U$71,OFFSET(WatchbillMONTHLY!$A$71:$U$71,1,2)),FALSE),TRUE,FALSE)),
IF(_xlfn.XLOOKUP(AT$2,WatchbillMONTHLY!$A$88:$U$88,OFFSET(WatchbillMONTHLY!$A$88:$U$88,1,2))=IF(_xlfn.XLOOKUP($A116,INDIRECT("_"&amp;_xlfn.XLOOKUP(AT$2,WatchbillMONTHLY!$A$88:$U$88,OFFSET(WatchbillMONTHLY!$A$88:$U$88,1,2))),INDIRECT("_"&amp;_xlfn.XLOOKUP(AT$2,WatchbillMONTHLY!$A$88:$U$88,OFFSET(WatchbillMONTHLY!$A$88:$U$88,1,2))))=$A116,_xlfn.XLOOKUP(AT$2,WatchbillMONTHLY!$A$88:$U$88,OFFSET(WatchbillMONTHLY!$A$88:$U$88,1,2)),FALSE),TRUE,FALSE)),
FALSE),FALSE)</f>
        <v>0</v>
      </c>
      <c r="AU116" s="209" t="b" cm="1">
        <f t="array" aca="1" ref="AU116" ca="1">IF(AND($A116 &gt; 0, N116 &gt; 0,AU$2&lt;MiscFormulas!$A$5+1),
_xlfn.IFNA(
_xlfn.IFNA(
_xlfn.IFNA(
_xlfn.IFNA(
_xlfn.IFNA(
_xlfn.IFNA(
IF(_xlfn.XLOOKUP(AU$2,WatchbillMONTHLY!$A$3:$U$3,OFFSET(WatchbillMONTHLY!$A$3:$U$3,1,2))=IF(_xlfn.XLOOKUP($A116,INDIRECT("_"&amp;_xlfn.XLOOKUP(AU$2,WatchbillMONTHLY!$A$3:$U$3,OFFSET(WatchbillMONTHLY!$A$3:$U$3,1,2))),INDIRECT("_"&amp;_xlfn.XLOOKUP(AU$2,WatchbillMONTHLY!$A$3:$U$3,OFFSET(WatchbillMONTHLY!$A$3:$U$3,1,2))))=$A116,_xlfn.XLOOKUP(AU$2,WatchbillMONTHLY!$A$3:$U$3,OFFSET(WatchbillMONTHLY!$A$3:$U$3,1,2)),FALSE),TRUE,FALSE),
IF(_xlfn.XLOOKUP(AU$2,WatchbillMONTHLY!$A$20:$U$20,OFFSET(WatchbillMONTHLY!$A$20:$U$20,1,2))=IF(_xlfn.XLOOKUP($A116,INDIRECT("_"&amp;_xlfn.XLOOKUP(AU$2,WatchbillMONTHLY!$A$20:$U$20,OFFSET(WatchbillMONTHLY!$A$20:$U$20,1,2))),INDIRECT("_"&amp;_xlfn.XLOOKUP(AU$2,WatchbillMONTHLY!$A$20:$U$20,OFFSET(WatchbillMONTHLY!$A$20:$U$20,1,2))))=$A116,_xlfn.XLOOKUP(AU$2,WatchbillMONTHLY!$A$20:$U$20,OFFSET(WatchbillMONTHLY!$A$20:$U$20,1,2)),FALSE),TRUE,FALSE)),
IF(_xlfn.XLOOKUP(AU$2,WatchbillMONTHLY!$A$37:$U$37,OFFSET(WatchbillMONTHLY!$A$37:$U$37,1,2))=IF(_xlfn.XLOOKUP($A116,INDIRECT("_"&amp;_xlfn.XLOOKUP(AU$2,WatchbillMONTHLY!$A$37:$U$37,OFFSET(WatchbillMONTHLY!$A$37:$U$37,1,2))),INDIRECT("_"&amp;_xlfn.XLOOKUP(AU$2,WatchbillMONTHLY!$A$37:$U$37,OFFSET(WatchbillMONTHLY!$A$37:$U$37,1,2))))=$A116,_xlfn.XLOOKUP(AU$2,WatchbillMONTHLY!$A$37:$U$37,OFFSET(WatchbillMONTHLY!$A$37:$U$37,1,2)),FALSE),TRUE,FALSE)),
IF(_xlfn.XLOOKUP(AU$2,WatchbillMONTHLY!$A$54:$U$54,OFFSET(WatchbillMONTHLY!$A$54:$U$54,1,2))=IF(_xlfn.XLOOKUP($A116,INDIRECT("_"&amp;_xlfn.XLOOKUP(AU$2,WatchbillMONTHLY!$A$54:$U$54,OFFSET(WatchbillMONTHLY!$A$54:$U$54,1,2))),INDIRECT("_"&amp;_xlfn.XLOOKUP(AU$2,WatchbillMONTHLY!$A$54:$U$54,OFFSET(WatchbillMONTHLY!$A$54:$U$54,1,2))))=$A116,_xlfn.XLOOKUP(AU$2,WatchbillMONTHLY!$A$54:$U$54,OFFSET(WatchbillMONTHLY!$A$54:$U$54,1,2)),FALSE),TRUE,FALSE)),
IF(_xlfn.XLOOKUP(AU$2,WatchbillMONTHLY!$A$71:$U$71,OFFSET(WatchbillMONTHLY!$A$71:$U$71,1,2))=IF(_xlfn.XLOOKUP($A116,INDIRECT("_"&amp;_xlfn.XLOOKUP(AU$2,WatchbillMONTHLY!$A$71:$U$71,OFFSET(WatchbillMONTHLY!$A$71:$U$71,1,2))),INDIRECT("_"&amp;_xlfn.XLOOKUP(AU$2,WatchbillMONTHLY!$A$71:$U$71,OFFSET(WatchbillMONTHLY!$A$71:$U$71,1,2))))=$A116,_xlfn.XLOOKUP(AU$2,WatchbillMONTHLY!$A$71:$U$71,OFFSET(WatchbillMONTHLY!$A$71:$U$71,1,2)),FALSE),TRUE,FALSE)),
IF(_xlfn.XLOOKUP(AU$2,WatchbillMONTHLY!$A$88:$U$88,OFFSET(WatchbillMONTHLY!$A$88:$U$88,1,2))=IF(_xlfn.XLOOKUP($A116,INDIRECT("_"&amp;_xlfn.XLOOKUP(AU$2,WatchbillMONTHLY!$A$88:$U$88,OFFSET(WatchbillMONTHLY!$A$88:$U$88,1,2))),INDIRECT("_"&amp;_xlfn.XLOOKUP(AU$2,WatchbillMONTHLY!$A$88:$U$88,OFFSET(WatchbillMONTHLY!$A$88:$U$88,1,2))))=$A116,_xlfn.XLOOKUP(AU$2,WatchbillMONTHLY!$A$88:$U$88,OFFSET(WatchbillMONTHLY!$A$88:$U$88,1,2)),FALSE),TRUE,FALSE)),
FALSE),FALSE)</f>
        <v>0</v>
      </c>
      <c r="AV116" s="209" t="b" cm="1">
        <f t="array" aca="1" ref="AV116" ca="1">IF(AND($A116 &gt; 0, O116 &gt; 0,AV$2&lt;MiscFormulas!$A$5+1),
_xlfn.IFNA(
_xlfn.IFNA(
_xlfn.IFNA(
_xlfn.IFNA(
_xlfn.IFNA(
_xlfn.IFNA(
IF(_xlfn.XLOOKUP(AV$2,WatchbillMONTHLY!$A$3:$U$3,OFFSET(WatchbillMONTHLY!$A$3:$U$3,1,2))=IF(_xlfn.XLOOKUP($A116,INDIRECT("_"&amp;_xlfn.XLOOKUP(AV$2,WatchbillMONTHLY!$A$3:$U$3,OFFSET(WatchbillMONTHLY!$A$3:$U$3,1,2))),INDIRECT("_"&amp;_xlfn.XLOOKUP(AV$2,WatchbillMONTHLY!$A$3:$U$3,OFFSET(WatchbillMONTHLY!$A$3:$U$3,1,2))))=$A116,_xlfn.XLOOKUP(AV$2,WatchbillMONTHLY!$A$3:$U$3,OFFSET(WatchbillMONTHLY!$A$3:$U$3,1,2)),FALSE),TRUE,FALSE),
IF(_xlfn.XLOOKUP(AV$2,WatchbillMONTHLY!$A$20:$U$20,OFFSET(WatchbillMONTHLY!$A$20:$U$20,1,2))=IF(_xlfn.XLOOKUP($A116,INDIRECT("_"&amp;_xlfn.XLOOKUP(AV$2,WatchbillMONTHLY!$A$20:$U$20,OFFSET(WatchbillMONTHLY!$A$20:$U$20,1,2))),INDIRECT("_"&amp;_xlfn.XLOOKUP(AV$2,WatchbillMONTHLY!$A$20:$U$20,OFFSET(WatchbillMONTHLY!$A$20:$U$20,1,2))))=$A116,_xlfn.XLOOKUP(AV$2,WatchbillMONTHLY!$A$20:$U$20,OFFSET(WatchbillMONTHLY!$A$20:$U$20,1,2)),FALSE),TRUE,FALSE)),
IF(_xlfn.XLOOKUP(AV$2,WatchbillMONTHLY!$A$37:$U$37,OFFSET(WatchbillMONTHLY!$A$37:$U$37,1,2))=IF(_xlfn.XLOOKUP($A116,INDIRECT("_"&amp;_xlfn.XLOOKUP(AV$2,WatchbillMONTHLY!$A$37:$U$37,OFFSET(WatchbillMONTHLY!$A$37:$U$37,1,2))),INDIRECT("_"&amp;_xlfn.XLOOKUP(AV$2,WatchbillMONTHLY!$A$37:$U$37,OFFSET(WatchbillMONTHLY!$A$37:$U$37,1,2))))=$A116,_xlfn.XLOOKUP(AV$2,WatchbillMONTHLY!$A$37:$U$37,OFFSET(WatchbillMONTHLY!$A$37:$U$37,1,2)),FALSE),TRUE,FALSE)),
IF(_xlfn.XLOOKUP(AV$2,WatchbillMONTHLY!$A$54:$U$54,OFFSET(WatchbillMONTHLY!$A$54:$U$54,1,2))=IF(_xlfn.XLOOKUP($A116,INDIRECT("_"&amp;_xlfn.XLOOKUP(AV$2,WatchbillMONTHLY!$A$54:$U$54,OFFSET(WatchbillMONTHLY!$A$54:$U$54,1,2))),INDIRECT("_"&amp;_xlfn.XLOOKUP(AV$2,WatchbillMONTHLY!$A$54:$U$54,OFFSET(WatchbillMONTHLY!$A$54:$U$54,1,2))))=$A116,_xlfn.XLOOKUP(AV$2,WatchbillMONTHLY!$A$54:$U$54,OFFSET(WatchbillMONTHLY!$A$54:$U$54,1,2)),FALSE),TRUE,FALSE)),
IF(_xlfn.XLOOKUP(AV$2,WatchbillMONTHLY!$A$71:$U$71,OFFSET(WatchbillMONTHLY!$A$71:$U$71,1,2))=IF(_xlfn.XLOOKUP($A116,INDIRECT("_"&amp;_xlfn.XLOOKUP(AV$2,WatchbillMONTHLY!$A$71:$U$71,OFFSET(WatchbillMONTHLY!$A$71:$U$71,1,2))),INDIRECT("_"&amp;_xlfn.XLOOKUP(AV$2,WatchbillMONTHLY!$A$71:$U$71,OFFSET(WatchbillMONTHLY!$A$71:$U$71,1,2))))=$A116,_xlfn.XLOOKUP(AV$2,WatchbillMONTHLY!$A$71:$U$71,OFFSET(WatchbillMONTHLY!$A$71:$U$71,1,2)),FALSE),TRUE,FALSE)),
IF(_xlfn.XLOOKUP(AV$2,WatchbillMONTHLY!$A$88:$U$88,OFFSET(WatchbillMONTHLY!$A$88:$U$88,1,2))=IF(_xlfn.XLOOKUP($A116,INDIRECT("_"&amp;_xlfn.XLOOKUP(AV$2,WatchbillMONTHLY!$A$88:$U$88,OFFSET(WatchbillMONTHLY!$A$88:$U$88,1,2))),INDIRECT("_"&amp;_xlfn.XLOOKUP(AV$2,WatchbillMONTHLY!$A$88:$U$88,OFFSET(WatchbillMONTHLY!$A$88:$U$88,1,2))))=$A116,_xlfn.XLOOKUP(AV$2,WatchbillMONTHLY!$A$88:$U$88,OFFSET(WatchbillMONTHLY!$A$88:$U$88,1,2)),FALSE),TRUE,FALSE)),
FALSE),FALSE)</f>
        <v>0</v>
      </c>
      <c r="AW116" s="209" t="b" cm="1">
        <f t="array" aca="1" ref="AW116" ca="1">IF(AND($A116 &gt; 0, P116 &gt; 0,AW$2&lt;MiscFormulas!$A$5+1),
_xlfn.IFNA(
_xlfn.IFNA(
_xlfn.IFNA(
_xlfn.IFNA(
_xlfn.IFNA(
_xlfn.IFNA(
IF(_xlfn.XLOOKUP(AW$2,WatchbillMONTHLY!$A$3:$U$3,OFFSET(WatchbillMONTHLY!$A$3:$U$3,1,2))=IF(_xlfn.XLOOKUP($A116,INDIRECT("_"&amp;_xlfn.XLOOKUP(AW$2,WatchbillMONTHLY!$A$3:$U$3,OFFSET(WatchbillMONTHLY!$A$3:$U$3,1,2))),INDIRECT("_"&amp;_xlfn.XLOOKUP(AW$2,WatchbillMONTHLY!$A$3:$U$3,OFFSET(WatchbillMONTHLY!$A$3:$U$3,1,2))))=$A116,_xlfn.XLOOKUP(AW$2,WatchbillMONTHLY!$A$3:$U$3,OFFSET(WatchbillMONTHLY!$A$3:$U$3,1,2)),FALSE),TRUE,FALSE),
IF(_xlfn.XLOOKUP(AW$2,WatchbillMONTHLY!$A$20:$U$20,OFFSET(WatchbillMONTHLY!$A$20:$U$20,1,2))=IF(_xlfn.XLOOKUP($A116,INDIRECT("_"&amp;_xlfn.XLOOKUP(AW$2,WatchbillMONTHLY!$A$20:$U$20,OFFSET(WatchbillMONTHLY!$A$20:$U$20,1,2))),INDIRECT("_"&amp;_xlfn.XLOOKUP(AW$2,WatchbillMONTHLY!$A$20:$U$20,OFFSET(WatchbillMONTHLY!$A$20:$U$20,1,2))))=$A116,_xlfn.XLOOKUP(AW$2,WatchbillMONTHLY!$A$20:$U$20,OFFSET(WatchbillMONTHLY!$A$20:$U$20,1,2)),FALSE),TRUE,FALSE)),
IF(_xlfn.XLOOKUP(AW$2,WatchbillMONTHLY!$A$37:$U$37,OFFSET(WatchbillMONTHLY!$A$37:$U$37,1,2))=IF(_xlfn.XLOOKUP($A116,INDIRECT("_"&amp;_xlfn.XLOOKUP(AW$2,WatchbillMONTHLY!$A$37:$U$37,OFFSET(WatchbillMONTHLY!$A$37:$U$37,1,2))),INDIRECT("_"&amp;_xlfn.XLOOKUP(AW$2,WatchbillMONTHLY!$A$37:$U$37,OFFSET(WatchbillMONTHLY!$A$37:$U$37,1,2))))=$A116,_xlfn.XLOOKUP(AW$2,WatchbillMONTHLY!$A$37:$U$37,OFFSET(WatchbillMONTHLY!$A$37:$U$37,1,2)),FALSE),TRUE,FALSE)),
IF(_xlfn.XLOOKUP(AW$2,WatchbillMONTHLY!$A$54:$U$54,OFFSET(WatchbillMONTHLY!$A$54:$U$54,1,2))=IF(_xlfn.XLOOKUP($A116,INDIRECT("_"&amp;_xlfn.XLOOKUP(AW$2,WatchbillMONTHLY!$A$54:$U$54,OFFSET(WatchbillMONTHLY!$A$54:$U$54,1,2))),INDIRECT("_"&amp;_xlfn.XLOOKUP(AW$2,WatchbillMONTHLY!$A$54:$U$54,OFFSET(WatchbillMONTHLY!$A$54:$U$54,1,2))))=$A116,_xlfn.XLOOKUP(AW$2,WatchbillMONTHLY!$A$54:$U$54,OFFSET(WatchbillMONTHLY!$A$54:$U$54,1,2)),FALSE),TRUE,FALSE)),
IF(_xlfn.XLOOKUP(AW$2,WatchbillMONTHLY!$A$71:$U$71,OFFSET(WatchbillMONTHLY!$A$71:$U$71,1,2))=IF(_xlfn.XLOOKUP($A116,INDIRECT("_"&amp;_xlfn.XLOOKUP(AW$2,WatchbillMONTHLY!$A$71:$U$71,OFFSET(WatchbillMONTHLY!$A$71:$U$71,1,2))),INDIRECT("_"&amp;_xlfn.XLOOKUP(AW$2,WatchbillMONTHLY!$A$71:$U$71,OFFSET(WatchbillMONTHLY!$A$71:$U$71,1,2))))=$A116,_xlfn.XLOOKUP(AW$2,WatchbillMONTHLY!$A$71:$U$71,OFFSET(WatchbillMONTHLY!$A$71:$U$71,1,2)),FALSE),TRUE,FALSE)),
IF(_xlfn.XLOOKUP(AW$2,WatchbillMONTHLY!$A$88:$U$88,OFFSET(WatchbillMONTHLY!$A$88:$U$88,1,2))=IF(_xlfn.XLOOKUP($A116,INDIRECT("_"&amp;_xlfn.XLOOKUP(AW$2,WatchbillMONTHLY!$A$88:$U$88,OFFSET(WatchbillMONTHLY!$A$88:$U$88,1,2))),INDIRECT("_"&amp;_xlfn.XLOOKUP(AW$2,WatchbillMONTHLY!$A$88:$U$88,OFFSET(WatchbillMONTHLY!$A$88:$U$88,1,2))))=$A116,_xlfn.XLOOKUP(AW$2,WatchbillMONTHLY!$A$88:$U$88,OFFSET(WatchbillMONTHLY!$A$88:$U$88,1,2)),FALSE),TRUE,FALSE)),
FALSE),FALSE)</f>
        <v>0</v>
      </c>
      <c r="AX116" s="209" t="b" cm="1">
        <f t="array" aca="1" ref="AX116" ca="1">IF(AND($A116 &gt; 0, Q116 &gt; 0,AX$2&lt;MiscFormulas!$A$5+1),
_xlfn.IFNA(
_xlfn.IFNA(
_xlfn.IFNA(
_xlfn.IFNA(
_xlfn.IFNA(
_xlfn.IFNA(
IF(_xlfn.XLOOKUP(AX$2,WatchbillMONTHLY!$A$3:$U$3,OFFSET(WatchbillMONTHLY!$A$3:$U$3,1,2))=IF(_xlfn.XLOOKUP($A116,INDIRECT("_"&amp;_xlfn.XLOOKUP(AX$2,WatchbillMONTHLY!$A$3:$U$3,OFFSET(WatchbillMONTHLY!$A$3:$U$3,1,2))),INDIRECT("_"&amp;_xlfn.XLOOKUP(AX$2,WatchbillMONTHLY!$A$3:$U$3,OFFSET(WatchbillMONTHLY!$A$3:$U$3,1,2))))=$A116,_xlfn.XLOOKUP(AX$2,WatchbillMONTHLY!$A$3:$U$3,OFFSET(WatchbillMONTHLY!$A$3:$U$3,1,2)),FALSE),TRUE,FALSE),
IF(_xlfn.XLOOKUP(AX$2,WatchbillMONTHLY!$A$20:$U$20,OFFSET(WatchbillMONTHLY!$A$20:$U$20,1,2))=IF(_xlfn.XLOOKUP($A116,INDIRECT("_"&amp;_xlfn.XLOOKUP(AX$2,WatchbillMONTHLY!$A$20:$U$20,OFFSET(WatchbillMONTHLY!$A$20:$U$20,1,2))),INDIRECT("_"&amp;_xlfn.XLOOKUP(AX$2,WatchbillMONTHLY!$A$20:$U$20,OFFSET(WatchbillMONTHLY!$A$20:$U$20,1,2))))=$A116,_xlfn.XLOOKUP(AX$2,WatchbillMONTHLY!$A$20:$U$20,OFFSET(WatchbillMONTHLY!$A$20:$U$20,1,2)),FALSE),TRUE,FALSE)),
IF(_xlfn.XLOOKUP(AX$2,WatchbillMONTHLY!$A$37:$U$37,OFFSET(WatchbillMONTHLY!$A$37:$U$37,1,2))=IF(_xlfn.XLOOKUP($A116,INDIRECT("_"&amp;_xlfn.XLOOKUP(AX$2,WatchbillMONTHLY!$A$37:$U$37,OFFSET(WatchbillMONTHLY!$A$37:$U$37,1,2))),INDIRECT("_"&amp;_xlfn.XLOOKUP(AX$2,WatchbillMONTHLY!$A$37:$U$37,OFFSET(WatchbillMONTHLY!$A$37:$U$37,1,2))))=$A116,_xlfn.XLOOKUP(AX$2,WatchbillMONTHLY!$A$37:$U$37,OFFSET(WatchbillMONTHLY!$A$37:$U$37,1,2)),FALSE),TRUE,FALSE)),
IF(_xlfn.XLOOKUP(AX$2,WatchbillMONTHLY!$A$54:$U$54,OFFSET(WatchbillMONTHLY!$A$54:$U$54,1,2))=IF(_xlfn.XLOOKUP($A116,INDIRECT("_"&amp;_xlfn.XLOOKUP(AX$2,WatchbillMONTHLY!$A$54:$U$54,OFFSET(WatchbillMONTHLY!$A$54:$U$54,1,2))),INDIRECT("_"&amp;_xlfn.XLOOKUP(AX$2,WatchbillMONTHLY!$A$54:$U$54,OFFSET(WatchbillMONTHLY!$A$54:$U$54,1,2))))=$A116,_xlfn.XLOOKUP(AX$2,WatchbillMONTHLY!$A$54:$U$54,OFFSET(WatchbillMONTHLY!$A$54:$U$54,1,2)),FALSE),TRUE,FALSE)),
IF(_xlfn.XLOOKUP(AX$2,WatchbillMONTHLY!$A$71:$U$71,OFFSET(WatchbillMONTHLY!$A$71:$U$71,1,2))=IF(_xlfn.XLOOKUP($A116,INDIRECT("_"&amp;_xlfn.XLOOKUP(AX$2,WatchbillMONTHLY!$A$71:$U$71,OFFSET(WatchbillMONTHLY!$A$71:$U$71,1,2))),INDIRECT("_"&amp;_xlfn.XLOOKUP(AX$2,WatchbillMONTHLY!$A$71:$U$71,OFFSET(WatchbillMONTHLY!$A$71:$U$71,1,2))))=$A116,_xlfn.XLOOKUP(AX$2,WatchbillMONTHLY!$A$71:$U$71,OFFSET(WatchbillMONTHLY!$A$71:$U$71,1,2)),FALSE),TRUE,FALSE)),
IF(_xlfn.XLOOKUP(AX$2,WatchbillMONTHLY!$A$88:$U$88,OFFSET(WatchbillMONTHLY!$A$88:$U$88,1,2))=IF(_xlfn.XLOOKUP($A116,INDIRECT("_"&amp;_xlfn.XLOOKUP(AX$2,WatchbillMONTHLY!$A$88:$U$88,OFFSET(WatchbillMONTHLY!$A$88:$U$88,1,2))),INDIRECT("_"&amp;_xlfn.XLOOKUP(AX$2,WatchbillMONTHLY!$A$88:$U$88,OFFSET(WatchbillMONTHLY!$A$88:$U$88,1,2))))=$A116,_xlfn.XLOOKUP(AX$2,WatchbillMONTHLY!$A$88:$U$88,OFFSET(WatchbillMONTHLY!$A$88:$U$88,1,2)),FALSE),TRUE,FALSE)),
FALSE),FALSE)</f>
        <v>0</v>
      </c>
      <c r="AY116" s="209" t="b" cm="1">
        <f t="array" aca="1" ref="AY116" ca="1">IF(AND($A116 &gt; 0, R116 &gt; 0,AY$2&lt;MiscFormulas!$A$5+1),
_xlfn.IFNA(
_xlfn.IFNA(
_xlfn.IFNA(
_xlfn.IFNA(
_xlfn.IFNA(
_xlfn.IFNA(
IF(_xlfn.XLOOKUP(AY$2,WatchbillMONTHLY!$A$3:$U$3,OFFSET(WatchbillMONTHLY!$A$3:$U$3,1,2))=IF(_xlfn.XLOOKUP($A116,INDIRECT("_"&amp;_xlfn.XLOOKUP(AY$2,WatchbillMONTHLY!$A$3:$U$3,OFFSET(WatchbillMONTHLY!$A$3:$U$3,1,2))),INDIRECT("_"&amp;_xlfn.XLOOKUP(AY$2,WatchbillMONTHLY!$A$3:$U$3,OFFSET(WatchbillMONTHLY!$A$3:$U$3,1,2))))=$A116,_xlfn.XLOOKUP(AY$2,WatchbillMONTHLY!$A$3:$U$3,OFFSET(WatchbillMONTHLY!$A$3:$U$3,1,2)),FALSE),TRUE,FALSE),
IF(_xlfn.XLOOKUP(AY$2,WatchbillMONTHLY!$A$20:$U$20,OFFSET(WatchbillMONTHLY!$A$20:$U$20,1,2))=IF(_xlfn.XLOOKUP($A116,INDIRECT("_"&amp;_xlfn.XLOOKUP(AY$2,WatchbillMONTHLY!$A$20:$U$20,OFFSET(WatchbillMONTHLY!$A$20:$U$20,1,2))),INDIRECT("_"&amp;_xlfn.XLOOKUP(AY$2,WatchbillMONTHLY!$A$20:$U$20,OFFSET(WatchbillMONTHLY!$A$20:$U$20,1,2))))=$A116,_xlfn.XLOOKUP(AY$2,WatchbillMONTHLY!$A$20:$U$20,OFFSET(WatchbillMONTHLY!$A$20:$U$20,1,2)),FALSE),TRUE,FALSE)),
IF(_xlfn.XLOOKUP(AY$2,WatchbillMONTHLY!$A$37:$U$37,OFFSET(WatchbillMONTHLY!$A$37:$U$37,1,2))=IF(_xlfn.XLOOKUP($A116,INDIRECT("_"&amp;_xlfn.XLOOKUP(AY$2,WatchbillMONTHLY!$A$37:$U$37,OFFSET(WatchbillMONTHLY!$A$37:$U$37,1,2))),INDIRECT("_"&amp;_xlfn.XLOOKUP(AY$2,WatchbillMONTHLY!$A$37:$U$37,OFFSET(WatchbillMONTHLY!$A$37:$U$37,1,2))))=$A116,_xlfn.XLOOKUP(AY$2,WatchbillMONTHLY!$A$37:$U$37,OFFSET(WatchbillMONTHLY!$A$37:$U$37,1,2)),FALSE),TRUE,FALSE)),
IF(_xlfn.XLOOKUP(AY$2,WatchbillMONTHLY!$A$54:$U$54,OFFSET(WatchbillMONTHLY!$A$54:$U$54,1,2))=IF(_xlfn.XLOOKUP($A116,INDIRECT("_"&amp;_xlfn.XLOOKUP(AY$2,WatchbillMONTHLY!$A$54:$U$54,OFFSET(WatchbillMONTHLY!$A$54:$U$54,1,2))),INDIRECT("_"&amp;_xlfn.XLOOKUP(AY$2,WatchbillMONTHLY!$A$54:$U$54,OFFSET(WatchbillMONTHLY!$A$54:$U$54,1,2))))=$A116,_xlfn.XLOOKUP(AY$2,WatchbillMONTHLY!$A$54:$U$54,OFFSET(WatchbillMONTHLY!$A$54:$U$54,1,2)),FALSE),TRUE,FALSE)),
IF(_xlfn.XLOOKUP(AY$2,WatchbillMONTHLY!$A$71:$U$71,OFFSET(WatchbillMONTHLY!$A$71:$U$71,1,2))=IF(_xlfn.XLOOKUP($A116,INDIRECT("_"&amp;_xlfn.XLOOKUP(AY$2,WatchbillMONTHLY!$A$71:$U$71,OFFSET(WatchbillMONTHLY!$A$71:$U$71,1,2))),INDIRECT("_"&amp;_xlfn.XLOOKUP(AY$2,WatchbillMONTHLY!$A$71:$U$71,OFFSET(WatchbillMONTHLY!$A$71:$U$71,1,2))))=$A116,_xlfn.XLOOKUP(AY$2,WatchbillMONTHLY!$A$71:$U$71,OFFSET(WatchbillMONTHLY!$A$71:$U$71,1,2)),FALSE),TRUE,FALSE)),
IF(_xlfn.XLOOKUP(AY$2,WatchbillMONTHLY!$A$88:$U$88,OFFSET(WatchbillMONTHLY!$A$88:$U$88,1,2))=IF(_xlfn.XLOOKUP($A116,INDIRECT("_"&amp;_xlfn.XLOOKUP(AY$2,WatchbillMONTHLY!$A$88:$U$88,OFFSET(WatchbillMONTHLY!$A$88:$U$88,1,2))),INDIRECT("_"&amp;_xlfn.XLOOKUP(AY$2,WatchbillMONTHLY!$A$88:$U$88,OFFSET(WatchbillMONTHLY!$A$88:$U$88,1,2))))=$A116,_xlfn.XLOOKUP(AY$2,WatchbillMONTHLY!$A$88:$U$88,OFFSET(WatchbillMONTHLY!$A$88:$U$88,1,2)),FALSE),TRUE,FALSE)),
FALSE),FALSE)</f>
        <v>0</v>
      </c>
      <c r="AZ116" s="209" t="b" cm="1">
        <f t="array" aca="1" ref="AZ116" ca="1">IF(AND($A116 &gt; 0, S116 &gt; 0,AZ$2&lt;MiscFormulas!$A$5+1),
_xlfn.IFNA(
_xlfn.IFNA(
_xlfn.IFNA(
_xlfn.IFNA(
_xlfn.IFNA(
_xlfn.IFNA(
IF(_xlfn.XLOOKUP(AZ$2,WatchbillMONTHLY!$A$3:$U$3,OFFSET(WatchbillMONTHLY!$A$3:$U$3,1,2))=IF(_xlfn.XLOOKUP($A116,INDIRECT("_"&amp;_xlfn.XLOOKUP(AZ$2,WatchbillMONTHLY!$A$3:$U$3,OFFSET(WatchbillMONTHLY!$A$3:$U$3,1,2))),INDIRECT("_"&amp;_xlfn.XLOOKUP(AZ$2,WatchbillMONTHLY!$A$3:$U$3,OFFSET(WatchbillMONTHLY!$A$3:$U$3,1,2))))=$A116,_xlfn.XLOOKUP(AZ$2,WatchbillMONTHLY!$A$3:$U$3,OFFSET(WatchbillMONTHLY!$A$3:$U$3,1,2)),FALSE),TRUE,FALSE),
IF(_xlfn.XLOOKUP(AZ$2,WatchbillMONTHLY!$A$20:$U$20,OFFSET(WatchbillMONTHLY!$A$20:$U$20,1,2))=IF(_xlfn.XLOOKUP($A116,INDIRECT("_"&amp;_xlfn.XLOOKUP(AZ$2,WatchbillMONTHLY!$A$20:$U$20,OFFSET(WatchbillMONTHLY!$A$20:$U$20,1,2))),INDIRECT("_"&amp;_xlfn.XLOOKUP(AZ$2,WatchbillMONTHLY!$A$20:$U$20,OFFSET(WatchbillMONTHLY!$A$20:$U$20,1,2))))=$A116,_xlfn.XLOOKUP(AZ$2,WatchbillMONTHLY!$A$20:$U$20,OFFSET(WatchbillMONTHLY!$A$20:$U$20,1,2)),FALSE),TRUE,FALSE)),
IF(_xlfn.XLOOKUP(AZ$2,WatchbillMONTHLY!$A$37:$U$37,OFFSET(WatchbillMONTHLY!$A$37:$U$37,1,2))=IF(_xlfn.XLOOKUP($A116,INDIRECT("_"&amp;_xlfn.XLOOKUP(AZ$2,WatchbillMONTHLY!$A$37:$U$37,OFFSET(WatchbillMONTHLY!$A$37:$U$37,1,2))),INDIRECT("_"&amp;_xlfn.XLOOKUP(AZ$2,WatchbillMONTHLY!$A$37:$U$37,OFFSET(WatchbillMONTHLY!$A$37:$U$37,1,2))))=$A116,_xlfn.XLOOKUP(AZ$2,WatchbillMONTHLY!$A$37:$U$37,OFFSET(WatchbillMONTHLY!$A$37:$U$37,1,2)),FALSE),TRUE,FALSE)),
IF(_xlfn.XLOOKUP(AZ$2,WatchbillMONTHLY!$A$54:$U$54,OFFSET(WatchbillMONTHLY!$A$54:$U$54,1,2))=IF(_xlfn.XLOOKUP($A116,INDIRECT("_"&amp;_xlfn.XLOOKUP(AZ$2,WatchbillMONTHLY!$A$54:$U$54,OFFSET(WatchbillMONTHLY!$A$54:$U$54,1,2))),INDIRECT("_"&amp;_xlfn.XLOOKUP(AZ$2,WatchbillMONTHLY!$A$54:$U$54,OFFSET(WatchbillMONTHLY!$A$54:$U$54,1,2))))=$A116,_xlfn.XLOOKUP(AZ$2,WatchbillMONTHLY!$A$54:$U$54,OFFSET(WatchbillMONTHLY!$A$54:$U$54,1,2)),FALSE),TRUE,FALSE)),
IF(_xlfn.XLOOKUP(AZ$2,WatchbillMONTHLY!$A$71:$U$71,OFFSET(WatchbillMONTHLY!$A$71:$U$71,1,2))=IF(_xlfn.XLOOKUP($A116,INDIRECT("_"&amp;_xlfn.XLOOKUP(AZ$2,WatchbillMONTHLY!$A$71:$U$71,OFFSET(WatchbillMONTHLY!$A$71:$U$71,1,2))),INDIRECT("_"&amp;_xlfn.XLOOKUP(AZ$2,WatchbillMONTHLY!$A$71:$U$71,OFFSET(WatchbillMONTHLY!$A$71:$U$71,1,2))))=$A116,_xlfn.XLOOKUP(AZ$2,WatchbillMONTHLY!$A$71:$U$71,OFFSET(WatchbillMONTHLY!$A$71:$U$71,1,2)),FALSE),TRUE,FALSE)),
IF(_xlfn.XLOOKUP(AZ$2,WatchbillMONTHLY!$A$88:$U$88,OFFSET(WatchbillMONTHLY!$A$88:$U$88,1,2))=IF(_xlfn.XLOOKUP($A116,INDIRECT("_"&amp;_xlfn.XLOOKUP(AZ$2,WatchbillMONTHLY!$A$88:$U$88,OFFSET(WatchbillMONTHLY!$A$88:$U$88,1,2))),INDIRECT("_"&amp;_xlfn.XLOOKUP(AZ$2,WatchbillMONTHLY!$A$88:$U$88,OFFSET(WatchbillMONTHLY!$A$88:$U$88,1,2))))=$A116,_xlfn.XLOOKUP(AZ$2,WatchbillMONTHLY!$A$88:$U$88,OFFSET(WatchbillMONTHLY!$A$88:$U$88,1,2)),FALSE),TRUE,FALSE)),
FALSE),FALSE)</f>
        <v>0</v>
      </c>
      <c r="BA116" s="209" t="b" cm="1">
        <f t="array" aca="1" ref="BA116" ca="1">IF(AND($A116 &gt; 0, T116 &gt; 0,BA$2&lt;MiscFormulas!$A$5+1),
_xlfn.IFNA(
_xlfn.IFNA(
_xlfn.IFNA(
_xlfn.IFNA(
_xlfn.IFNA(
_xlfn.IFNA(
IF(_xlfn.XLOOKUP(BA$2,WatchbillMONTHLY!$A$3:$U$3,OFFSET(WatchbillMONTHLY!$A$3:$U$3,1,2))=IF(_xlfn.XLOOKUP($A116,INDIRECT("_"&amp;_xlfn.XLOOKUP(BA$2,WatchbillMONTHLY!$A$3:$U$3,OFFSET(WatchbillMONTHLY!$A$3:$U$3,1,2))),INDIRECT("_"&amp;_xlfn.XLOOKUP(BA$2,WatchbillMONTHLY!$A$3:$U$3,OFFSET(WatchbillMONTHLY!$A$3:$U$3,1,2))))=$A116,_xlfn.XLOOKUP(BA$2,WatchbillMONTHLY!$A$3:$U$3,OFFSET(WatchbillMONTHLY!$A$3:$U$3,1,2)),FALSE),TRUE,FALSE),
IF(_xlfn.XLOOKUP(BA$2,WatchbillMONTHLY!$A$20:$U$20,OFFSET(WatchbillMONTHLY!$A$20:$U$20,1,2))=IF(_xlfn.XLOOKUP($A116,INDIRECT("_"&amp;_xlfn.XLOOKUP(BA$2,WatchbillMONTHLY!$A$20:$U$20,OFFSET(WatchbillMONTHLY!$A$20:$U$20,1,2))),INDIRECT("_"&amp;_xlfn.XLOOKUP(BA$2,WatchbillMONTHLY!$A$20:$U$20,OFFSET(WatchbillMONTHLY!$A$20:$U$20,1,2))))=$A116,_xlfn.XLOOKUP(BA$2,WatchbillMONTHLY!$A$20:$U$20,OFFSET(WatchbillMONTHLY!$A$20:$U$20,1,2)),FALSE),TRUE,FALSE)),
IF(_xlfn.XLOOKUP(BA$2,WatchbillMONTHLY!$A$37:$U$37,OFFSET(WatchbillMONTHLY!$A$37:$U$37,1,2))=IF(_xlfn.XLOOKUP($A116,INDIRECT("_"&amp;_xlfn.XLOOKUP(BA$2,WatchbillMONTHLY!$A$37:$U$37,OFFSET(WatchbillMONTHLY!$A$37:$U$37,1,2))),INDIRECT("_"&amp;_xlfn.XLOOKUP(BA$2,WatchbillMONTHLY!$A$37:$U$37,OFFSET(WatchbillMONTHLY!$A$37:$U$37,1,2))))=$A116,_xlfn.XLOOKUP(BA$2,WatchbillMONTHLY!$A$37:$U$37,OFFSET(WatchbillMONTHLY!$A$37:$U$37,1,2)),FALSE),TRUE,FALSE)),
IF(_xlfn.XLOOKUP(BA$2,WatchbillMONTHLY!$A$54:$U$54,OFFSET(WatchbillMONTHLY!$A$54:$U$54,1,2))=IF(_xlfn.XLOOKUP($A116,INDIRECT("_"&amp;_xlfn.XLOOKUP(BA$2,WatchbillMONTHLY!$A$54:$U$54,OFFSET(WatchbillMONTHLY!$A$54:$U$54,1,2))),INDIRECT("_"&amp;_xlfn.XLOOKUP(BA$2,WatchbillMONTHLY!$A$54:$U$54,OFFSET(WatchbillMONTHLY!$A$54:$U$54,1,2))))=$A116,_xlfn.XLOOKUP(BA$2,WatchbillMONTHLY!$A$54:$U$54,OFFSET(WatchbillMONTHLY!$A$54:$U$54,1,2)),FALSE),TRUE,FALSE)),
IF(_xlfn.XLOOKUP(BA$2,WatchbillMONTHLY!$A$71:$U$71,OFFSET(WatchbillMONTHLY!$A$71:$U$71,1,2))=IF(_xlfn.XLOOKUP($A116,INDIRECT("_"&amp;_xlfn.XLOOKUP(BA$2,WatchbillMONTHLY!$A$71:$U$71,OFFSET(WatchbillMONTHLY!$A$71:$U$71,1,2))),INDIRECT("_"&amp;_xlfn.XLOOKUP(BA$2,WatchbillMONTHLY!$A$71:$U$71,OFFSET(WatchbillMONTHLY!$A$71:$U$71,1,2))))=$A116,_xlfn.XLOOKUP(BA$2,WatchbillMONTHLY!$A$71:$U$71,OFFSET(WatchbillMONTHLY!$A$71:$U$71,1,2)),FALSE),TRUE,FALSE)),
IF(_xlfn.XLOOKUP(BA$2,WatchbillMONTHLY!$A$88:$U$88,OFFSET(WatchbillMONTHLY!$A$88:$U$88,1,2))=IF(_xlfn.XLOOKUP($A116,INDIRECT("_"&amp;_xlfn.XLOOKUP(BA$2,WatchbillMONTHLY!$A$88:$U$88,OFFSET(WatchbillMONTHLY!$A$88:$U$88,1,2))),INDIRECT("_"&amp;_xlfn.XLOOKUP(BA$2,WatchbillMONTHLY!$A$88:$U$88,OFFSET(WatchbillMONTHLY!$A$88:$U$88,1,2))))=$A116,_xlfn.XLOOKUP(BA$2,WatchbillMONTHLY!$A$88:$U$88,OFFSET(WatchbillMONTHLY!$A$88:$U$88,1,2)),FALSE),TRUE,FALSE)),
FALSE),FALSE)</f>
        <v>0</v>
      </c>
      <c r="BB116" s="209" t="b" cm="1">
        <f t="array" aca="1" ref="BB116" ca="1">IF(AND($A116 &gt; 0, U116 &gt; 0,BB$2&lt;MiscFormulas!$A$5+1),
_xlfn.IFNA(
_xlfn.IFNA(
_xlfn.IFNA(
_xlfn.IFNA(
_xlfn.IFNA(
_xlfn.IFNA(
IF(_xlfn.XLOOKUP(BB$2,WatchbillMONTHLY!$A$3:$U$3,OFFSET(WatchbillMONTHLY!$A$3:$U$3,1,2))=IF(_xlfn.XLOOKUP($A116,INDIRECT("_"&amp;_xlfn.XLOOKUP(BB$2,WatchbillMONTHLY!$A$3:$U$3,OFFSET(WatchbillMONTHLY!$A$3:$U$3,1,2))),INDIRECT("_"&amp;_xlfn.XLOOKUP(BB$2,WatchbillMONTHLY!$A$3:$U$3,OFFSET(WatchbillMONTHLY!$A$3:$U$3,1,2))))=$A116,_xlfn.XLOOKUP(BB$2,WatchbillMONTHLY!$A$3:$U$3,OFFSET(WatchbillMONTHLY!$A$3:$U$3,1,2)),FALSE),TRUE,FALSE),
IF(_xlfn.XLOOKUP(BB$2,WatchbillMONTHLY!$A$20:$U$20,OFFSET(WatchbillMONTHLY!$A$20:$U$20,1,2))=IF(_xlfn.XLOOKUP($A116,INDIRECT("_"&amp;_xlfn.XLOOKUP(BB$2,WatchbillMONTHLY!$A$20:$U$20,OFFSET(WatchbillMONTHLY!$A$20:$U$20,1,2))),INDIRECT("_"&amp;_xlfn.XLOOKUP(BB$2,WatchbillMONTHLY!$A$20:$U$20,OFFSET(WatchbillMONTHLY!$A$20:$U$20,1,2))))=$A116,_xlfn.XLOOKUP(BB$2,WatchbillMONTHLY!$A$20:$U$20,OFFSET(WatchbillMONTHLY!$A$20:$U$20,1,2)),FALSE),TRUE,FALSE)),
IF(_xlfn.XLOOKUP(BB$2,WatchbillMONTHLY!$A$37:$U$37,OFFSET(WatchbillMONTHLY!$A$37:$U$37,1,2))=IF(_xlfn.XLOOKUP($A116,INDIRECT("_"&amp;_xlfn.XLOOKUP(BB$2,WatchbillMONTHLY!$A$37:$U$37,OFFSET(WatchbillMONTHLY!$A$37:$U$37,1,2))),INDIRECT("_"&amp;_xlfn.XLOOKUP(BB$2,WatchbillMONTHLY!$A$37:$U$37,OFFSET(WatchbillMONTHLY!$A$37:$U$37,1,2))))=$A116,_xlfn.XLOOKUP(BB$2,WatchbillMONTHLY!$A$37:$U$37,OFFSET(WatchbillMONTHLY!$A$37:$U$37,1,2)),FALSE),TRUE,FALSE)),
IF(_xlfn.XLOOKUP(BB$2,WatchbillMONTHLY!$A$54:$U$54,OFFSET(WatchbillMONTHLY!$A$54:$U$54,1,2))=IF(_xlfn.XLOOKUP($A116,INDIRECT("_"&amp;_xlfn.XLOOKUP(BB$2,WatchbillMONTHLY!$A$54:$U$54,OFFSET(WatchbillMONTHLY!$A$54:$U$54,1,2))),INDIRECT("_"&amp;_xlfn.XLOOKUP(BB$2,WatchbillMONTHLY!$A$54:$U$54,OFFSET(WatchbillMONTHLY!$A$54:$U$54,1,2))))=$A116,_xlfn.XLOOKUP(BB$2,WatchbillMONTHLY!$A$54:$U$54,OFFSET(WatchbillMONTHLY!$A$54:$U$54,1,2)),FALSE),TRUE,FALSE)),
IF(_xlfn.XLOOKUP(BB$2,WatchbillMONTHLY!$A$71:$U$71,OFFSET(WatchbillMONTHLY!$A$71:$U$71,1,2))=IF(_xlfn.XLOOKUP($A116,INDIRECT("_"&amp;_xlfn.XLOOKUP(BB$2,WatchbillMONTHLY!$A$71:$U$71,OFFSET(WatchbillMONTHLY!$A$71:$U$71,1,2))),INDIRECT("_"&amp;_xlfn.XLOOKUP(BB$2,WatchbillMONTHLY!$A$71:$U$71,OFFSET(WatchbillMONTHLY!$A$71:$U$71,1,2))))=$A116,_xlfn.XLOOKUP(BB$2,WatchbillMONTHLY!$A$71:$U$71,OFFSET(WatchbillMONTHLY!$A$71:$U$71,1,2)),FALSE),TRUE,FALSE)),
IF(_xlfn.XLOOKUP(BB$2,WatchbillMONTHLY!$A$88:$U$88,OFFSET(WatchbillMONTHLY!$A$88:$U$88,1,2))=IF(_xlfn.XLOOKUP($A116,INDIRECT("_"&amp;_xlfn.XLOOKUP(BB$2,WatchbillMONTHLY!$A$88:$U$88,OFFSET(WatchbillMONTHLY!$A$88:$U$88,1,2))),INDIRECT("_"&amp;_xlfn.XLOOKUP(BB$2,WatchbillMONTHLY!$A$88:$U$88,OFFSET(WatchbillMONTHLY!$A$88:$U$88,1,2))))=$A116,_xlfn.XLOOKUP(BB$2,WatchbillMONTHLY!$A$88:$U$88,OFFSET(WatchbillMONTHLY!$A$88:$U$88,1,2)),FALSE),TRUE,FALSE)),
FALSE),FALSE)</f>
        <v>0</v>
      </c>
      <c r="BC116" s="209" t="b" cm="1">
        <f t="array" aca="1" ref="BC116" ca="1">IF(AND($A116 &gt; 0, V116 &gt; 0,BC$2&lt;MiscFormulas!$A$5+1),
_xlfn.IFNA(
_xlfn.IFNA(
_xlfn.IFNA(
_xlfn.IFNA(
_xlfn.IFNA(
_xlfn.IFNA(
IF(_xlfn.XLOOKUP(BC$2,WatchbillMONTHLY!$A$3:$U$3,OFFSET(WatchbillMONTHLY!$A$3:$U$3,1,2))=IF(_xlfn.XLOOKUP($A116,INDIRECT("_"&amp;_xlfn.XLOOKUP(BC$2,WatchbillMONTHLY!$A$3:$U$3,OFFSET(WatchbillMONTHLY!$A$3:$U$3,1,2))),INDIRECT("_"&amp;_xlfn.XLOOKUP(BC$2,WatchbillMONTHLY!$A$3:$U$3,OFFSET(WatchbillMONTHLY!$A$3:$U$3,1,2))))=$A116,_xlfn.XLOOKUP(BC$2,WatchbillMONTHLY!$A$3:$U$3,OFFSET(WatchbillMONTHLY!$A$3:$U$3,1,2)),FALSE),TRUE,FALSE),
IF(_xlfn.XLOOKUP(BC$2,WatchbillMONTHLY!$A$20:$U$20,OFFSET(WatchbillMONTHLY!$A$20:$U$20,1,2))=IF(_xlfn.XLOOKUP($A116,INDIRECT("_"&amp;_xlfn.XLOOKUP(BC$2,WatchbillMONTHLY!$A$20:$U$20,OFFSET(WatchbillMONTHLY!$A$20:$U$20,1,2))),INDIRECT("_"&amp;_xlfn.XLOOKUP(BC$2,WatchbillMONTHLY!$A$20:$U$20,OFFSET(WatchbillMONTHLY!$A$20:$U$20,1,2))))=$A116,_xlfn.XLOOKUP(BC$2,WatchbillMONTHLY!$A$20:$U$20,OFFSET(WatchbillMONTHLY!$A$20:$U$20,1,2)),FALSE),TRUE,FALSE)),
IF(_xlfn.XLOOKUP(BC$2,WatchbillMONTHLY!$A$37:$U$37,OFFSET(WatchbillMONTHLY!$A$37:$U$37,1,2))=IF(_xlfn.XLOOKUP($A116,INDIRECT("_"&amp;_xlfn.XLOOKUP(BC$2,WatchbillMONTHLY!$A$37:$U$37,OFFSET(WatchbillMONTHLY!$A$37:$U$37,1,2))),INDIRECT("_"&amp;_xlfn.XLOOKUP(BC$2,WatchbillMONTHLY!$A$37:$U$37,OFFSET(WatchbillMONTHLY!$A$37:$U$37,1,2))))=$A116,_xlfn.XLOOKUP(BC$2,WatchbillMONTHLY!$A$37:$U$37,OFFSET(WatchbillMONTHLY!$A$37:$U$37,1,2)),FALSE),TRUE,FALSE)),
IF(_xlfn.XLOOKUP(BC$2,WatchbillMONTHLY!$A$54:$U$54,OFFSET(WatchbillMONTHLY!$A$54:$U$54,1,2))=IF(_xlfn.XLOOKUP($A116,INDIRECT("_"&amp;_xlfn.XLOOKUP(BC$2,WatchbillMONTHLY!$A$54:$U$54,OFFSET(WatchbillMONTHLY!$A$54:$U$54,1,2))),INDIRECT("_"&amp;_xlfn.XLOOKUP(BC$2,WatchbillMONTHLY!$A$54:$U$54,OFFSET(WatchbillMONTHLY!$A$54:$U$54,1,2))))=$A116,_xlfn.XLOOKUP(BC$2,WatchbillMONTHLY!$A$54:$U$54,OFFSET(WatchbillMONTHLY!$A$54:$U$54,1,2)),FALSE),TRUE,FALSE)),
IF(_xlfn.XLOOKUP(BC$2,WatchbillMONTHLY!$A$71:$U$71,OFFSET(WatchbillMONTHLY!$A$71:$U$71,1,2))=IF(_xlfn.XLOOKUP($A116,INDIRECT("_"&amp;_xlfn.XLOOKUP(BC$2,WatchbillMONTHLY!$A$71:$U$71,OFFSET(WatchbillMONTHLY!$A$71:$U$71,1,2))),INDIRECT("_"&amp;_xlfn.XLOOKUP(BC$2,WatchbillMONTHLY!$A$71:$U$71,OFFSET(WatchbillMONTHLY!$A$71:$U$71,1,2))))=$A116,_xlfn.XLOOKUP(BC$2,WatchbillMONTHLY!$A$71:$U$71,OFFSET(WatchbillMONTHLY!$A$71:$U$71,1,2)),FALSE),TRUE,FALSE)),
IF(_xlfn.XLOOKUP(BC$2,WatchbillMONTHLY!$A$88:$U$88,OFFSET(WatchbillMONTHLY!$A$88:$U$88,1,2))=IF(_xlfn.XLOOKUP($A116,INDIRECT("_"&amp;_xlfn.XLOOKUP(BC$2,WatchbillMONTHLY!$A$88:$U$88,OFFSET(WatchbillMONTHLY!$A$88:$U$88,1,2))),INDIRECT("_"&amp;_xlfn.XLOOKUP(BC$2,WatchbillMONTHLY!$A$88:$U$88,OFFSET(WatchbillMONTHLY!$A$88:$U$88,1,2))))=$A116,_xlfn.XLOOKUP(BC$2,WatchbillMONTHLY!$A$88:$U$88,OFFSET(WatchbillMONTHLY!$A$88:$U$88,1,2)),FALSE),TRUE,FALSE)),
FALSE),FALSE)</f>
        <v>0</v>
      </c>
      <c r="BD116" s="209" t="b" cm="1">
        <f t="array" aca="1" ref="BD116" ca="1">IF(AND($A116 &gt; 0, W116 &gt; 0,BD$2&lt;MiscFormulas!$A$5+1),
_xlfn.IFNA(
_xlfn.IFNA(
_xlfn.IFNA(
_xlfn.IFNA(
_xlfn.IFNA(
_xlfn.IFNA(
IF(_xlfn.XLOOKUP(BD$2,WatchbillMONTHLY!$A$3:$U$3,OFFSET(WatchbillMONTHLY!$A$3:$U$3,1,2))=IF(_xlfn.XLOOKUP($A116,INDIRECT("_"&amp;_xlfn.XLOOKUP(BD$2,WatchbillMONTHLY!$A$3:$U$3,OFFSET(WatchbillMONTHLY!$A$3:$U$3,1,2))),INDIRECT("_"&amp;_xlfn.XLOOKUP(BD$2,WatchbillMONTHLY!$A$3:$U$3,OFFSET(WatchbillMONTHLY!$A$3:$U$3,1,2))))=$A116,_xlfn.XLOOKUP(BD$2,WatchbillMONTHLY!$A$3:$U$3,OFFSET(WatchbillMONTHLY!$A$3:$U$3,1,2)),FALSE),TRUE,FALSE),
IF(_xlfn.XLOOKUP(BD$2,WatchbillMONTHLY!$A$20:$U$20,OFFSET(WatchbillMONTHLY!$A$20:$U$20,1,2))=IF(_xlfn.XLOOKUP($A116,INDIRECT("_"&amp;_xlfn.XLOOKUP(BD$2,WatchbillMONTHLY!$A$20:$U$20,OFFSET(WatchbillMONTHLY!$A$20:$U$20,1,2))),INDIRECT("_"&amp;_xlfn.XLOOKUP(BD$2,WatchbillMONTHLY!$A$20:$U$20,OFFSET(WatchbillMONTHLY!$A$20:$U$20,1,2))))=$A116,_xlfn.XLOOKUP(BD$2,WatchbillMONTHLY!$A$20:$U$20,OFFSET(WatchbillMONTHLY!$A$20:$U$20,1,2)),FALSE),TRUE,FALSE)),
IF(_xlfn.XLOOKUP(BD$2,WatchbillMONTHLY!$A$37:$U$37,OFFSET(WatchbillMONTHLY!$A$37:$U$37,1,2))=IF(_xlfn.XLOOKUP($A116,INDIRECT("_"&amp;_xlfn.XLOOKUP(BD$2,WatchbillMONTHLY!$A$37:$U$37,OFFSET(WatchbillMONTHLY!$A$37:$U$37,1,2))),INDIRECT("_"&amp;_xlfn.XLOOKUP(BD$2,WatchbillMONTHLY!$A$37:$U$37,OFFSET(WatchbillMONTHLY!$A$37:$U$37,1,2))))=$A116,_xlfn.XLOOKUP(BD$2,WatchbillMONTHLY!$A$37:$U$37,OFFSET(WatchbillMONTHLY!$A$37:$U$37,1,2)),FALSE),TRUE,FALSE)),
IF(_xlfn.XLOOKUP(BD$2,WatchbillMONTHLY!$A$54:$U$54,OFFSET(WatchbillMONTHLY!$A$54:$U$54,1,2))=IF(_xlfn.XLOOKUP($A116,INDIRECT("_"&amp;_xlfn.XLOOKUP(BD$2,WatchbillMONTHLY!$A$54:$U$54,OFFSET(WatchbillMONTHLY!$A$54:$U$54,1,2))),INDIRECT("_"&amp;_xlfn.XLOOKUP(BD$2,WatchbillMONTHLY!$A$54:$U$54,OFFSET(WatchbillMONTHLY!$A$54:$U$54,1,2))))=$A116,_xlfn.XLOOKUP(BD$2,WatchbillMONTHLY!$A$54:$U$54,OFFSET(WatchbillMONTHLY!$A$54:$U$54,1,2)),FALSE),TRUE,FALSE)),
IF(_xlfn.XLOOKUP(BD$2,WatchbillMONTHLY!$A$71:$U$71,OFFSET(WatchbillMONTHLY!$A$71:$U$71,1,2))=IF(_xlfn.XLOOKUP($A116,INDIRECT("_"&amp;_xlfn.XLOOKUP(BD$2,WatchbillMONTHLY!$A$71:$U$71,OFFSET(WatchbillMONTHLY!$A$71:$U$71,1,2))),INDIRECT("_"&amp;_xlfn.XLOOKUP(BD$2,WatchbillMONTHLY!$A$71:$U$71,OFFSET(WatchbillMONTHLY!$A$71:$U$71,1,2))))=$A116,_xlfn.XLOOKUP(BD$2,WatchbillMONTHLY!$A$71:$U$71,OFFSET(WatchbillMONTHLY!$A$71:$U$71,1,2)),FALSE),TRUE,FALSE)),
IF(_xlfn.XLOOKUP(BD$2,WatchbillMONTHLY!$A$88:$U$88,OFFSET(WatchbillMONTHLY!$A$88:$U$88,1,2))=IF(_xlfn.XLOOKUP($A116,INDIRECT("_"&amp;_xlfn.XLOOKUP(BD$2,WatchbillMONTHLY!$A$88:$U$88,OFFSET(WatchbillMONTHLY!$A$88:$U$88,1,2))),INDIRECT("_"&amp;_xlfn.XLOOKUP(BD$2,WatchbillMONTHLY!$A$88:$U$88,OFFSET(WatchbillMONTHLY!$A$88:$U$88,1,2))))=$A116,_xlfn.XLOOKUP(BD$2,WatchbillMONTHLY!$A$88:$U$88,OFFSET(WatchbillMONTHLY!$A$88:$U$88,1,2)),FALSE),TRUE,FALSE)),
FALSE),FALSE)</f>
        <v>0</v>
      </c>
      <c r="BE116" s="209" t="b" cm="1">
        <f t="array" aca="1" ref="BE116" ca="1">IF(AND($A116 &gt; 0, X116 &gt; 0,BE$2&lt;MiscFormulas!$A$5+1),
_xlfn.IFNA(
_xlfn.IFNA(
_xlfn.IFNA(
_xlfn.IFNA(
_xlfn.IFNA(
_xlfn.IFNA(
IF(_xlfn.XLOOKUP(BE$2,WatchbillMONTHLY!$A$3:$U$3,OFFSET(WatchbillMONTHLY!$A$3:$U$3,1,2))=IF(_xlfn.XLOOKUP($A116,INDIRECT("_"&amp;_xlfn.XLOOKUP(BE$2,WatchbillMONTHLY!$A$3:$U$3,OFFSET(WatchbillMONTHLY!$A$3:$U$3,1,2))),INDIRECT("_"&amp;_xlfn.XLOOKUP(BE$2,WatchbillMONTHLY!$A$3:$U$3,OFFSET(WatchbillMONTHLY!$A$3:$U$3,1,2))))=$A116,_xlfn.XLOOKUP(BE$2,WatchbillMONTHLY!$A$3:$U$3,OFFSET(WatchbillMONTHLY!$A$3:$U$3,1,2)),FALSE),TRUE,FALSE),
IF(_xlfn.XLOOKUP(BE$2,WatchbillMONTHLY!$A$20:$U$20,OFFSET(WatchbillMONTHLY!$A$20:$U$20,1,2))=IF(_xlfn.XLOOKUP($A116,INDIRECT("_"&amp;_xlfn.XLOOKUP(BE$2,WatchbillMONTHLY!$A$20:$U$20,OFFSET(WatchbillMONTHLY!$A$20:$U$20,1,2))),INDIRECT("_"&amp;_xlfn.XLOOKUP(BE$2,WatchbillMONTHLY!$A$20:$U$20,OFFSET(WatchbillMONTHLY!$A$20:$U$20,1,2))))=$A116,_xlfn.XLOOKUP(BE$2,WatchbillMONTHLY!$A$20:$U$20,OFFSET(WatchbillMONTHLY!$A$20:$U$20,1,2)),FALSE),TRUE,FALSE)),
IF(_xlfn.XLOOKUP(BE$2,WatchbillMONTHLY!$A$37:$U$37,OFFSET(WatchbillMONTHLY!$A$37:$U$37,1,2))=IF(_xlfn.XLOOKUP($A116,INDIRECT("_"&amp;_xlfn.XLOOKUP(BE$2,WatchbillMONTHLY!$A$37:$U$37,OFFSET(WatchbillMONTHLY!$A$37:$U$37,1,2))),INDIRECT("_"&amp;_xlfn.XLOOKUP(BE$2,WatchbillMONTHLY!$A$37:$U$37,OFFSET(WatchbillMONTHLY!$A$37:$U$37,1,2))))=$A116,_xlfn.XLOOKUP(BE$2,WatchbillMONTHLY!$A$37:$U$37,OFFSET(WatchbillMONTHLY!$A$37:$U$37,1,2)),FALSE),TRUE,FALSE)),
IF(_xlfn.XLOOKUP(BE$2,WatchbillMONTHLY!$A$54:$U$54,OFFSET(WatchbillMONTHLY!$A$54:$U$54,1,2))=IF(_xlfn.XLOOKUP($A116,INDIRECT("_"&amp;_xlfn.XLOOKUP(BE$2,WatchbillMONTHLY!$A$54:$U$54,OFFSET(WatchbillMONTHLY!$A$54:$U$54,1,2))),INDIRECT("_"&amp;_xlfn.XLOOKUP(BE$2,WatchbillMONTHLY!$A$54:$U$54,OFFSET(WatchbillMONTHLY!$A$54:$U$54,1,2))))=$A116,_xlfn.XLOOKUP(BE$2,WatchbillMONTHLY!$A$54:$U$54,OFFSET(WatchbillMONTHLY!$A$54:$U$54,1,2)),FALSE),TRUE,FALSE)),
IF(_xlfn.XLOOKUP(BE$2,WatchbillMONTHLY!$A$71:$U$71,OFFSET(WatchbillMONTHLY!$A$71:$U$71,1,2))=IF(_xlfn.XLOOKUP($A116,INDIRECT("_"&amp;_xlfn.XLOOKUP(BE$2,WatchbillMONTHLY!$A$71:$U$71,OFFSET(WatchbillMONTHLY!$A$71:$U$71,1,2))),INDIRECT("_"&amp;_xlfn.XLOOKUP(BE$2,WatchbillMONTHLY!$A$71:$U$71,OFFSET(WatchbillMONTHLY!$A$71:$U$71,1,2))))=$A116,_xlfn.XLOOKUP(BE$2,WatchbillMONTHLY!$A$71:$U$71,OFFSET(WatchbillMONTHLY!$A$71:$U$71,1,2)),FALSE),TRUE,FALSE)),
IF(_xlfn.XLOOKUP(BE$2,WatchbillMONTHLY!$A$88:$U$88,OFFSET(WatchbillMONTHLY!$A$88:$U$88,1,2))=IF(_xlfn.XLOOKUP($A116,INDIRECT("_"&amp;_xlfn.XLOOKUP(BE$2,WatchbillMONTHLY!$A$88:$U$88,OFFSET(WatchbillMONTHLY!$A$88:$U$88,1,2))),INDIRECT("_"&amp;_xlfn.XLOOKUP(BE$2,WatchbillMONTHLY!$A$88:$U$88,OFFSET(WatchbillMONTHLY!$A$88:$U$88,1,2))))=$A116,_xlfn.XLOOKUP(BE$2,WatchbillMONTHLY!$A$88:$U$88,OFFSET(WatchbillMONTHLY!$A$88:$U$88,1,2)),FALSE),TRUE,FALSE)),
FALSE),FALSE)</f>
        <v>0</v>
      </c>
      <c r="BF116" s="209" t="b" cm="1">
        <f t="array" aca="1" ref="BF116" ca="1">IF(AND($A116 &gt; 0, Y116 &gt; 0,BF$2&lt;MiscFormulas!$A$5+1),
_xlfn.IFNA(
_xlfn.IFNA(
_xlfn.IFNA(
_xlfn.IFNA(
_xlfn.IFNA(
_xlfn.IFNA(
IF(_xlfn.XLOOKUP(BF$2,WatchbillMONTHLY!$A$3:$U$3,OFFSET(WatchbillMONTHLY!$A$3:$U$3,1,2))=IF(_xlfn.XLOOKUP($A116,INDIRECT("_"&amp;_xlfn.XLOOKUP(BF$2,WatchbillMONTHLY!$A$3:$U$3,OFFSET(WatchbillMONTHLY!$A$3:$U$3,1,2))),INDIRECT("_"&amp;_xlfn.XLOOKUP(BF$2,WatchbillMONTHLY!$A$3:$U$3,OFFSET(WatchbillMONTHLY!$A$3:$U$3,1,2))))=$A116,_xlfn.XLOOKUP(BF$2,WatchbillMONTHLY!$A$3:$U$3,OFFSET(WatchbillMONTHLY!$A$3:$U$3,1,2)),FALSE),TRUE,FALSE),
IF(_xlfn.XLOOKUP(BF$2,WatchbillMONTHLY!$A$20:$U$20,OFFSET(WatchbillMONTHLY!$A$20:$U$20,1,2))=IF(_xlfn.XLOOKUP($A116,INDIRECT("_"&amp;_xlfn.XLOOKUP(BF$2,WatchbillMONTHLY!$A$20:$U$20,OFFSET(WatchbillMONTHLY!$A$20:$U$20,1,2))),INDIRECT("_"&amp;_xlfn.XLOOKUP(BF$2,WatchbillMONTHLY!$A$20:$U$20,OFFSET(WatchbillMONTHLY!$A$20:$U$20,1,2))))=$A116,_xlfn.XLOOKUP(BF$2,WatchbillMONTHLY!$A$20:$U$20,OFFSET(WatchbillMONTHLY!$A$20:$U$20,1,2)),FALSE),TRUE,FALSE)),
IF(_xlfn.XLOOKUP(BF$2,WatchbillMONTHLY!$A$37:$U$37,OFFSET(WatchbillMONTHLY!$A$37:$U$37,1,2))=IF(_xlfn.XLOOKUP($A116,INDIRECT("_"&amp;_xlfn.XLOOKUP(BF$2,WatchbillMONTHLY!$A$37:$U$37,OFFSET(WatchbillMONTHLY!$A$37:$U$37,1,2))),INDIRECT("_"&amp;_xlfn.XLOOKUP(BF$2,WatchbillMONTHLY!$A$37:$U$37,OFFSET(WatchbillMONTHLY!$A$37:$U$37,1,2))))=$A116,_xlfn.XLOOKUP(BF$2,WatchbillMONTHLY!$A$37:$U$37,OFFSET(WatchbillMONTHLY!$A$37:$U$37,1,2)),FALSE),TRUE,FALSE)),
IF(_xlfn.XLOOKUP(BF$2,WatchbillMONTHLY!$A$54:$U$54,OFFSET(WatchbillMONTHLY!$A$54:$U$54,1,2))=IF(_xlfn.XLOOKUP($A116,INDIRECT("_"&amp;_xlfn.XLOOKUP(BF$2,WatchbillMONTHLY!$A$54:$U$54,OFFSET(WatchbillMONTHLY!$A$54:$U$54,1,2))),INDIRECT("_"&amp;_xlfn.XLOOKUP(BF$2,WatchbillMONTHLY!$A$54:$U$54,OFFSET(WatchbillMONTHLY!$A$54:$U$54,1,2))))=$A116,_xlfn.XLOOKUP(BF$2,WatchbillMONTHLY!$A$54:$U$54,OFFSET(WatchbillMONTHLY!$A$54:$U$54,1,2)),FALSE),TRUE,FALSE)),
IF(_xlfn.XLOOKUP(BF$2,WatchbillMONTHLY!$A$71:$U$71,OFFSET(WatchbillMONTHLY!$A$71:$U$71,1,2))=IF(_xlfn.XLOOKUP($A116,INDIRECT("_"&amp;_xlfn.XLOOKUP(BF$2,WatchbillMONTHLY!$A$71:$U$71,OFFSET(WatchbillMONTHLY!$A$71:$U$71,1,2))),INDIRECT("_"&amp;_xlfn.XLOOKUP(BF$2,WatchbillMONTHLY!$A$71:$U$71,OFFSET(WatchbillMONTHLY!$A$71:$U$71,1,2))))=$A116,_xlfn.XLOOKUP(BF$2,WatchbillMONTHLY!$A$71:$U$71,OFFSET(WatchbillMONTHLY!$A$71:$U$71,1,2)),FALSE),TRUE,FALSE)),
IF(_xlfn.XLOOKUP(BF$2,WatchbillMONTHLY!$A$88:$U$88,OFFSET(WatchbillMONTHLY!$A$88:$U$88,1,2))=IF(_xlfn.XLOOKUP($A116,INDIRECT("_"&amp;_xlfn.XLOOKUP(BF$2,WatchbillMONTHLY!$A$88:$U$88,OFFSET(WatchbillMONTHLY!$A$88:$U$88,1,2))),INDIRECT("_"&amp;_xlfn.XLOOKUP(BF$2,WatchbillMONTHLY!$A$88:$U$88,OFFSET(WatchbillMONTHLY!$A$88:$U$88,1,2))))=$A116,_xlfn.XLOOKUP(BF$2,WatchbillMONTHLY!$A$88:$U$88,OFFSET(WatchbillMONTHLY!$A$88:$U$88,1,2)),FALSE),TRUE,FALSE)),
FALSE),FALSE)</f>
        <v>0</v>
      </c>
      <c r="BG116" s="209" t="b" cm="1">
        <f t="array" aca="1" ref="BG116" ca="1">IF(AND($A116 &gt; 0, Z116 &gt; 0,BG$2&lt;MiscFormulas!$A$5+1),
_xlfn.IFNA(
_xlfn.IFNA(
_xlfn.IFNA(
_xlfn.IFNA(
_xlfn.IFNA(
_xlfn.IFNA(
IF(_xlfn.XLOOKUP(BG$2,WatchbillMONTHLY!$A$3:$U$3,OFFSET(WatchbillMONTHLY!$A$3:$U$3,1,2))=IF(_xlfn.XLOOKUP($A116,INDIRECT("_"&amp;_xlfn.XLOOKUP(BG$2,WatchbillMONTHLY!$A$3:$U$3,OFFSET(WatchbillMONTHLY!$A$3:$U$3,1,2))),INDIRECT("_"&amp;_xlfn.XLOOKUP(BG$2,WatchbillMONTHLY!$A$3:$U$3,OFFSET(WatchbillMONTHLY!$A$3:$U$3,1,2))))=$A116,_xlfn.XLOOKUP(BG$2,WatchbillMONTHLY!$A$3:$U$3,OFFSET(WatchbillMONTHLY!$A$3:$U$3,1,2)),FALSE),TRUE,FALSE),
IF(_xlfn.XLOOKUP(BG$2,WatchbillMONTHLY!$A$20:$U$20,OFFSET(WatchbillMONTHLY!$A$20:$U$20,1,2))=IF(_xlfn.XLOOKUP($A116,INDIRECT("_"&amp;_xlfn.XLOOKUP(BG$2,WatchbillMONTHLY!$A$20:$U$20,OFFSET(WatchbillMONTHLY!$A$20:$U$20,1,2))),INDIRECT("_"&amp;_xlfn.XLOOKUP(BG$2,WatchbillMONTHLY!$A$20:$U$20,OFFSET(WatchbillMONTHLY!$A$20:$U$20,1,2))))=$A116,_xlfn.XLOOKUP(BG$2,WatchbillMONTHLY!$A$20:$U$20,OFFSET(WatchbillMONTHLY!$A$20:$U$20,1,2)),FALSE),TRUE,FALSE)),
IF(_xlfn.XLOOKUP(BG$2,WatchbillMONTHLY!$A$37:$U$37,OFFSET(WatchbillMONTHLY!$A$37:$U$37,1,2))=IF(_xlfn.XLOOKUP($A116,INDIRECT("_"&amp;_xlfn.XLOOKUP(BG$2,WatchbillMONTHLY!$A$37:$U$37,OFFSET(WatchbillMONTHLY!$A$37:$U$37,1,2))),INDIRECT("_"&amp;_xlfn.XLOOKUP(BG$2,WatchbillMONTHLY!$A$37:$U$37,OFFSET(WatchbillMONTHLY!$A$37:$U$37,1,2))))=$A116,_xlfn.XLOOKUP(BG$2,WatchbillMONTHLY!$A$37:$U$37,OFFSET(WatchbillMONTHLY!$A$37:$U$37,1,2)),FALSE),TRUE,FALSE)),
IF(_xlfn.XLOOKUP(BG$2,WatchbillMONTHLY!$A$54:$U$54,OFFSET(WatchbillMONTHLY!$A$54:$U$54,1,2))=IF(_xlfn.XLOOKUP($A116,INDIRECT("_"&amp;_xlfn.XLOOKUP(BG$2,WatchbillMONTHLY!$A$54:$U$54,OFFSET(WatchbillMONTHLY!$A$54:$U$54,1,2))),INDIRECT("_"&amp;_xlfn.XLOOKUP(BG$2,WatchbillMONTHLY!$A$54:$U$54,OFFSET(WatchbillMONTHLY!$A$54:$U$54,1,2))))=$A116,_xlfn.XLOOKUP(BG$2,WatchbillMONTHLY!$A$54:$U$54,OFFSET(WatchbillMONTHLY!$A$54:$U$54,1,2)),FALSE),TRUE,FALSE)),
IF(_xlfn.XLOOKUP(BG$2,WatchbillMONTHLY!$A$71:$U$71,OFFSET(WatchbillMONTHLY!$A$71:$U$71,1,2))=IF(_xlfn.XLOOKUP($A116,INDIRECT("_"&amp;_xlfn.XLOOKUP(BG$2,WatchbillMONTHLY!$A$71:$U$71,OFFSET(WatchbillMONTHLY!$A$71:$U$71,1,2))),INDIRECT("_"&amp;_xlfn.XLOOKUP(BG$2,WatchbillMONTHLY!$A$71:$U$71,OFFSET(WatchbillMONTHLY!$A$71:$U$71,1,2))))=$A116,_xlfn.XLOOKUP(BG$2,WatchbillMONTHLY!$A$71:$U$71,OFFSET(WatchbillMONTHLY!$A$71:$U$71,1,2)),FALSE),TRUE,FALSE)),
IF(_xlfn.XLOOKUP(BG$2,WatchbillMONTHLY!$A$88:$U$88,OFFSET(WatchbillMONTHLY!$A$88:$U$88,1,2))=IF(_xlfn.XLOOKUP($A116,INDIRECT("_"&amp;_xlfn.XLOOKUP(BG$2,WatchbillMONTHLY!$A$88:$U$88,OFFSET(WatchbillMONTHLY!$A$88:$U$88,1,2))),INDIRECT("_"&amp;_xlfn.XLOOKUP(BG$2,WatchbillMONTHLY!$A$88:$U$88,OFFSET(WatchbillMONTHLY!$A$88:$U$88,1,2))))=$A116,_xlfn.XLOOKUP(BG$2,WatchbillMONTHLY!$A$88:$U$88,OFFSET(WatchbillMONTHLY!$A$88:$U$88,1,2)),FALSE),TRUE,FALSE)),
FALSE),FALSE)</f>
        <v>0</v>
      </c>
      <c r="BH116" s="209" t="b" cm="1">
        <f t="array" aca="1" ref="BH116" ca="1">IF(AND($A116 &gt; 0, AA116 &gt; 0,BH$2&lt;MiscFormulas!$A$5+1),
_xlfn.IFNA(
_xlfn.IFNA(
_xlfn.IFNA(
_xlfn.IFNA(
_xlfn.IFNA(
_xlfn.IFNA(
IF(_xlfn.XLOOKUP(BH$2,WatchbillMONTHLY!$A$3:$U$3,OFFSET(WatchbillMONTHLY!$A$3:$U$3,1,2))=IF(_xlfn.XLOOKUP($A116,INDIRECT("_"&amp;_xlfn.XLOOKUP(BH$2,WatchbillMONTHLY!$A$3:$U$3,OFFSET(WatchbillMONTHLY!$A$3:$U$3,1,2))),INDIRECT("_"&amp;_xlfn.XLOOKUP(BH$2,WatchbillMONTHLY!$A$3:$U$3,OFFSET(WatchbillMONTHLY!$A$3:$U$3,1,2))))=$A116,_xlfn.XLOOKUP(BH$2,WatchbillMONTHLY!$A$3:$U$3,OFFSET(WatchbillMONTHLY!$A$3:$U$3,1,2)),FALSE),TRUE,FALSE),
IF(_xlfn.XLOOKUP(BH$2,WatchbillMONTHLY!$A$20:$U$20,OFFSET(WatchbillMONTHLY!$A$20:$U$20,1,2))=IF(_xlfn.XLOOKUP($A116,INDIRECT("_"&amp;_xlfn.XLOOKUP(BH$2,WatchbillMONTHLY!$A$20:$U$20,OFFSET(WatchbillMONTHLY!$A$20:$U$20,1,2))),INDIRECT("_"&amp;_xlfn.XLOOKUP(BH$2,WatchbillMONTHLY!$A$20:$U$20,OFFSET(WatchbillMONTHLY!$A$20:$U$20,1,2))))=$A116,_xlfn.XLOOKUP(BH$2,WatchbillMONTHLY!$A$20:$U$20,OFFSET(WatchbillMONTHLY!$A$20:$U$20,1,2)),FALSE),TRUE,FALSE)),
IF(_xlfn.XLOOKUP(BH$2,WatchbillMONTHLY!$A$37:$U$37,OFFSET(WatchbillMONTHLY!$A$37:$U$37,1,2))=IF(_xlfn.XLOOKUP($A116,INDIRECT("_"&amp;_xlfn.XLOOKUP(BH$2,WatchbillMONTHLY!$A$37:$U$37,OFFSET(WatchbillMONTHLY!$A$37:$U$37,1,2))),INDIRECT("_"&amp;_xlfn.XLOOKUP(BH$2,WatchbillMONTHLY!$A$37:$U$37,OFFSET(WatchbillMONTHLY!$A$37:$U$37,1,2))))=$A116,_xlfn.XLOOKUP(BH$2,WatchbillMONTHLY!$A$37:$U$37,OFFSET(WatchbillMONTHLY!$A$37:$U$37,1,2)),FALSE),TRUE,FALSE)),
IF(_xlfn.XLOOKUP(BH$2,WatchbillMONTHLY!$A$54:$U$54,OFFSET(WatchbillMONTHLY!$A$54:$U$54,1,2))=IF(_xlfn.XLOOKUP($A116,INDIRECT("_"&amp;_xlfn.XLOOKUP(BH$2,WatchbillMONTHLY!$A$54:$U$54,OFFSET(WatchbillMONTHLY!$A$54:$U$54,1,2))),INDIRECT("_"&amp;_xlfn.XLOOKUP(BH$2,WatchbillMONTHLY!$A$54:$U$54,OFFSET(WatchbillMONTHLY!$A$54:$U$54,1,2))))=$A116,_xlfn.XLOOKUP(BH$2,WatchbillMONTHLY!$A$54:$U$54,OFFSET(WatchbillMONTHLY!$A$54:$U$54,1,2)),FALSE),TRUE,FALSE)),
IF(_xlfn.XLOOKUP(BH$2,WatchbillMONTHLY!$A$71:$U$71,OFFSET(WatchbillMONTHLY!$A$71:$U$71,1,2))=IF(_xlfn.XLOOKUP($A116,INDIRECT("_"&amp;_xlfn.XLOOKUP(BH$2,WatchbillMONTHLY!$A$71:$U$71,OFFSET(WatchbillMONTHLY!$A$71:$U$71,1,2))),INDIRECT("_"&amp;_xlfn.XLOOKUP(BH$2,WatchbillMONTHLY!$A$71:$U$71,OFFSET(WatchbillMONTHLY!$A$71:$U$71,1,2))))=$A116,_xlfn.XLOOKUP(BH$2,WatchbillMONTHLY!$A$71:$U$71,OFFSET(WatchbillMONTHLY!$A$71:$U$71,1,2)),FALSE),TRUE,FALSE)),
IF(_xlfn.XLOOKUP(BH$2,WatchbillMONTHLY!$A$88:$U$88,OFFSET(WatchbillMONTHLY!$A$88:$U$88,1,2))=IF(_xlfn.XLOOKUP($A116,INDIRECT("_"&amp;_xlfn.XLOOKUP(BH$2,WatchbillMONTHLY!$A$88:$U$88,OFFSET(WatchbillMONTHLY!$A$88:$U$88,1,2))),INDIRECT("_"&amp;_xlfn.XLOOKUP(BH$2,WatchbillMONTHLY!$A$88:$U$88,OFFSET(WatchbillMONTHLY!$A$88:$U$88,1,2))))=$A116,_xlfn.XLOOKUP(BH$2,WatchbillMONTHLY!$A$88:$U$88,OFFSET(WatchbillMONTHLY!$A$88:$U$88,1,2)),FALSE),TRUE,FALSE)),
FALSE),FALSE)</f>
        <v>0</v>
      </c>
      <c r="BI116" s="209" t="b" cm="1">
        <f t="array" aca="1" ref="BI116" ca="1">IF(AND($A116 &gt; 0, AB116 &gt; 0,BI$2&lt;MiscFormulas!$A$5+1),
_xlfn.IFNA(
_xlfn.IFNA(
_xlfn.IFNA(
_xlfn.IFNA(
_xlfn.IFNA(
_xlfn.IFNA(
IF(_xlfn.XLOOKUP(BI$2,WatchbillMONTHLY!$A$3:$U$3,OFFSET(WatchbillMONTHLY!$A$3:$U$3,1,2))=IF(_xlfn.XLOOKUP($A116,INDIRECT("_"&amp;_xlfn.XLOOKUP(BI$2,WatchbillMONTHLY!$A$3:$U$3,OFFSET(WatchbillMONTHLY!$A$3:$U$3,1,2))),INDIRECT("_"&amp;_xlfn.XLOOKUP(BI$2,WatchbillMONTHLY!$A$3:$U$3,OFFSET(WatchbillMONTHLY!$A$3:$U$3,1,2))))=$A116,_xlfn.XLOOKUP(BI$2,WatchbillMONTHLY!$A$3:$U$3,OFFSET(WatchbillMONTHLY!$A$3:$U$3,1,2)),FALSE),TRUE,FALSE),
IF(_xlfn.XLOOKUP(BI$2,WatchbillMONTHLY!$A$20:$U$20,OFFSET(WatchbillMONTHLY!$A$20:$U$20,1,2))=IF(_xlfn.XLOOKUP($A116,INDIRECT("_"&amp;_xlfn.XLOOKUP(BI$2,WatchbillMONTHLY!$A$20:$U$20,OFFSET(WatchbillMONTHLY!$A$20:$U$20,1,2))),INDIRECT("_"&amp;_xlfn.XLOOKUP(BI$2,WatchbillMONTHLY!$A$20:$U$20,OFFSET(WatchbillMONTHLY!$A$20:$U$20,1,2))))=$A116,_xlfn.XLOOKUP(BI$2,WatchbillMONTHLY!$A$20:$U$20,OFFSET(WatchbillMONTHLY!$A$20:$U$20,1,2)),FALSE),TRUE,FALSE)),
IF(_xlfn.XLOOKUP(BI$2,WatchbillMONTHLY!$A$37:$U$37,OFFSET(WatchbillMONTHLY!$A$37:$U$37,1,2))=IF(_xlfn.XLOOKUP($A116,INDIRECT("_"&amp;_xlfn.XLOOKUP(BI$2,WatchbillMONTHLY!$A$37:$U$37,OFFSET(WatchbillMONTHLY!$A$37:$U$37,1,2))),INDIRECT("_"&amp;_xlfn.XLOOKUP(BI$2,WatchbillMONTHLY!$A$37:$U$37,OFFSET(WatchbillMONTHLY!$A$37:$U$37,1,2))))=$A116,_xlfn.XLOOKUP(BI$2,WatchbillMONTHLY!$A$37:$U$37,OFFSET(WatchbillMONTHLY!$A$37:$U$37,1,2)),FALSE),TRUE,FALSE)),
IF(_xlfn.XLOOKUP(BI$2,WatchbillMONTHLY!$A$54:$U$54,OFFSET(WatchbillMONTHLY!$A$54:$U$54,1,2))=IF(_xlfn.XLOOKUP($A116,INDIRECT("_"&amp;_xlfn.XLOOKUP(BI$2,WatchbillMONTHLY!$A$54:$U$54,OFFSET(WatchbillMONTHLY!$A$54:$U$54,1,2))),INDIRECT("_"&amp;_xlfn.XLOOKUP(BI$2,WatchbillMONTHLY!$A$54:$U$54,OFFSET(WatchbillMONTHLY!$A$54:$U$54,1,2))))=$A116,_xlfn.XLOOKUP(BI$2,WatchbillMONTHLY!$A$54:$U$54,OFFSET(WatchbillMONTHLY!$A$54:$U$54,1,2)),FALSE),TRUE,FALSE)),
IF(_xlfn.XLOOKUP(BI$2,WatchbillMONTHLY!$A$71:$U$71,OFFSET(WatchbillMONTHLY!$A$71:$U$71,1,2))=IF(_xlfn.XLOOKUP($A116,INDIRECT("_"&amp;_xlfn.XLOOKUP(BI$2,WatchbillMONTHLY!$A$71:$U$71,OFFSET(WatchbillMONTHLY!$A$71:$U$71,1,2))),INDIRECT("_"&amp;_xlfn.XLOOKUP(BI$2,WatchbillMONTHLY!$A$71:$U$71,OFFSET(WatchbillMONTHLY!$A$71:$U$71,1,2))))=$A116,_xlfn.XLOOKUP(BI$2,WatchbillMONTHLY!$A$71:$U$71,OFFSET(WatchbillMONTHLY!$A$71:$U$71,1,2)),FALSE),TRUE,FALSE)),
IF(_xlfn.XLOOKUP(BI$2,WatchbillMONTHLY!$A$88:$U$88,OFFSET(WatchbillMONTHLY!$A$88:$U$88,1,2))=IF(_xlfn.XLOOKUP($A116,INDIRECT("_"&amp;_xlfn.XLOOKUP(BI$2,WatchbillMONTHLY!$A$88:$U$88,OFFSET(WatchbillMONTHLY!$A$88:$U$88,1,2))),INDIRECT("_"&amp;_xlfn.XLOOKUP(BI$2,WatchbillMONTHLY!$A$88:$U$88,OFFSET(WatchbillMONTHLY!$A$88:$U$88,1,2))))=$A116,_xlfn.XLOOKUP(BI$2,WatchbillMONTHLY!$A$88:$U$88,OFFSET(WatchbillMONTHLY!$A$88:$U$88,1,2)),FALSE),TRUE,FALSE)),
FALSE),FALSE)</f>
        <v>0</v>
      </c>
      <c r="BJ116" s="209" t="b" cm="1">
        <f t="array" aca="1" ref="BJ116" ca="1">IF(AND($A116 &gt; 0, AC116 &gt; 0,BJ$2&lt;MiscFormulas!$A$5+1),
_xlfn.IFNA(
_xlfn.IFNA(
_xlfn.IFNA(
_xlfn.IFNA(
_xlfn.IFNA(
_xlfn.IFNA(
IF(_xlfn.XLOOKUP(BJ$2,WatchbillMONTHLY!$A$3:$U$3,OFFSET(WatchbillMONTHLY!$A$3:$U$3,1,2))=IF(_xlfn.XLOOKUP($A116,INDIRECT("_"&amp;_xlfn.XLOOKUP(BJ$2,WatchbillMONTHLY!$A$3:$U$3,OFFSET(WatchbillMONTHLY!$A$3:$U$3,1,2))),INDIRECT("_"&amp;_xlfn.XLOOKUP(BJ$2,WatchbillMONTHLY!$A$3:$U$3,OFFSET(WatchbillMONTHLY!$A$3:$U$3,1,2))))=$A116,_xlfn.XLOOKUP(BJ$2,WatchbillMONTHLY!$A$3:$U$3,OFFSET(WatchbillMONTHLY!$A$3:$U$3,1,2)),FALSE),TRUE,FALSE),
IF(_xlfn.XLOOKUP(BJ$2,WatchbillMONTHLY!$A$20:$U$20,OFFSET(WatchbillMONTHLY!$A$20:$U$20,1,2))=IF(_xlfn.XLOOKUP($A116,INDIRECT("_"&amp;_xlfn.XLOOKUP(BJ$2,WatchbillMONTHLY!$A$20:$U$20,OFFSET(WatchbillMONTHLY!$A$20:$U$20,1,2))),INDIRECT("_"&amp;_xlfn.XLOOKUP(BJ$2,WatchbillMONTHLY!$A$20:$U$20,OFFSET(WatchbillMONTHLY!$A$20:$U$20,1,2))))=$A116,_xlfn.XLOOKUP(BJ$2,WatchbillMONTHLY!$A$20:$U$20,OFFSET(WatchbillMONTHLY!$A$20:$U$20,1,2)),FALSE),TRUE,FALSE)),
IF(_xlfn.XLOOKUP(BJ$2,WatchbillMONTHLY!$A$37:$U$37,OFFSET(WatchbillMONTHLY!$A$37:$U$37,1,2))=IF(_xlfn.XLOOKUP($A116,INDIRECT("_"&amp;_xlfn.XLOOKUP(BJ$2,WatchbillMONTHLY!$A$37:$U$37,OFFSET(WatchbillMONTHLY!$A$37:$U$37,1,2))),INDIRECT("_"&amp;_xlfn.XLOOKUP(BJ$2,WatchbillMONTHLY!$A$37:$U$37,OFFSET(WatchbillMONTHLY!$A$37:$U$37,1,2))))=$A116,_xlfn.XLOOKUP(BJ$2,WatchbillMONTHLY!$A$37:$U$37,OFFSET(WatchbillMONTHLY!$A$37:$U$37,1,2)),FALSE),TRUE,FALSE)),
IF(_xlfn.XLOOKUP(BJ$2,WatchbillMONTHLY!$A$54:$U$54,OFFSET(WatchbillMONTHLY!$A$54:$U$54,1,2))=IF(_xlfn.XLOOKUP($A116,INDIRECT("_"&amp;_xlfn.XLOOKUP(BJ$2,WatchbillMONTHLY!$A$54:$U$54,OFFSET(WatchbillMONTHLY!$A$54:$U$54,1,2))),INDIRECT("_"&amp;_xlfn.XLOOKUP(BJ$2,WatchbillMONTHLY!$A$54:$U$54,OFFSET(WatchbillMONTHLY!$A$54:$U$54,1,2))))=$A116,_xlfn.XLOOKUP(BJ$2,WatchbillMONTHLY!$A$54:$U$54,OFFSET(WatchbillMONTHLY!$A$54:$U$54,1,2)),FALSE),TRUE,FALSE)),
IF(_xlfn.XLOOKUP(BJ$2,WatchbillMONTHLY!$A$71:$U$71,OFFSET(WatchbillMONTHLY!$A$71:$U$71,1,2))=IF(_xlfn.XLOOKUP($A116,INDIRECT("_"&amp;_xlfn.XLOOKUP(BJ$2,WatchbillMONTHLY!$A$71:$U$71,OFFSET(WatchbillMONTHLY!$A$71:$U$71,1,2))),INDIRECT("_"&amp;_xlfn.XLOOKUP(BJ$2,WatchbillMONTHLY!$A$71:$U$71,OFFSET(WatchbillMONTHLY!$A$71:$U$71,1,2))))=$A116,_xlfn.XLOOKUP(BJ$2,WatchbillMONTHLY!$A$71:$U$71,OFFSET(WatchbillMONTHLY!$A$71:$U$71,1,2)),FALSE),TRUE,FALSE)),
IF(_xlfn.XLOOKUP(BJ$2,WatchbillMONTHLY!$A$88:$U$88,OFFSET(WatchbillMONTHLY!$A$88:$U$88,1,2))=IF(_xlfn.XLOOKUP($A116,INDIRECT("_"&amp;_xlfn.XLOOKUP(BJ$2,WatchbillMONTHLY!$A$88:$U$88,OFFSET(WatchbillMONTHLY!$A$88:$U$88,1,2))),INDIRECT("_"&amp;_xlfn.XLOOKUP(BJ$2,WatchbillMONTHLY!$A$88:$U$88,OFFSET(WatchbillMONTHLY!$A$88:$U$88,1,2))))=$A116,_xlfn.XLOOKUP(BJ$2,WatchbillMONTHLY!$A$88:$U$88,OFFSET(WatchbillMONTHLY!$A$88:$U$88,1,2)),FALSE),TRUE,FALSE)),
FALSE),FALSE)</f>
        <v>0</v>
      </c>
      <c r="BK116" s="209" t="b" cm="1">
        <f t="array" aca="1" ref="BK116" ca="1">IF(AND($A116 &gt; 0, AD116 &gt; 0,BK$2&lt;MiscFormulas!$A$5+1),
_xlfn.IFNA(
_xlfn.IFNA(
_xlfn.IFNA(
_xlfn.IFNA(
_xlfn.IFNA(
_xlfn.IFNA(
IF(_xlfn.XLOOKUP(BK$2,WatchbillMONTHLY!$A$3:$U$3,OFFSET(WatchbillMONTHLY!$A$3:$U$3,1,2))=IF(_xlfn.XLOOKUP($A116,INDIRECT("_"&amp;_xlfn.XLOOKUP(BK$2,WatchbillMONTHLY!$A$3:$U$3,OFFSET(WatchbillMONTHLY!$A$3:$U$3,1,2))),INDIRECT("_"&amp;_xlfn.XLOOKUP(BK$2,WatchbillMONTHLY!$A$3:$U$3,OFFSET(WatchbillMONTHLY!$A$3:$U$3,1,2))))=$A116,_xlfn.XLOOKUP(BK$2,WatchbillMONTHLY!$A$3:$U$3,OFFSET(WatchbillMONTHLY!$A$3:$U$3,1,2)),FALSE),TRUE,FALSE),
IF(_xlfn.XLOOKUP(BK$2,WatchbillMONTHLY!$A$20:$U$20,OFFSET(WatchbillMONTHLY!$A$20:$U$20,1,2))=IF(_xlfn.XLOOKUP($A116,INDIRECT("_"&amp;_xlfn.XLOOKUP(BK$2,WatchbillMONTHLY!$A$20:$U$20,OFFSET(WatchbillMONTHLY!$A$20:$U$20,1,2))),INDIRECT("_"&amp;_xlfn.XLOOKUP(BK$2,WatchbillMONTHLY!$A$20:$U$20,OFFSET(WatchbillMONTHLY!$A$20:$U$20,1,2))))=$A116,_xlfn.XLOOKUP(BK$2,WatchbillMONTHLY!$A$20:$U$20,OFFSET(WatchbillMONTHLY!$A$20:$U$20,1,2)),FALSE),TRUE,FALSE)),
IF(_xlfn.XLOOKUP(BK$2,WatchbillMONTHLY!$A$37:$U$37,OFFSET(WatchbillMONTHLY!$A$37:$U$37,1,2))=IF(_xlfn.XLOOKUP($A116,INDIRECT("_"&amp;_xlfn.XLOOKUP(BK$2,WatchbillMONTHLY!$A$37:$U$37,OFFSET(WatchbillMONTHLY!$A$37:$U$37,1,2))),INDIRECT("_"&amp;_xlfn.XLOOKUP(BK$2,WatchbillMONTHLY!$A$37:$U$37,OFFSET(WatchbillMONTHLY!$A$37:$U$37,1,2))))=$A116,_xlfn.XLOOKUP(BK$2,WatchbillMONTHLY!$A$37:$U$37,OFFSET(WatchbillMONTHLY!$A$37:$U$37,1,2)),FALSE),TRUE,FALSE)),
IF(_xlfn.XLOOKUP(BK$2,WatchbillMONTHLY!$A$54:$U$54,OFFSET(WatchbillMONTHLY!$A$54:$U$54,1,2))=IF(_xlfn.XLOOKUP($A116,INDIRECT("_"&amp;_xlfn.XLOOKUP(BK$2,WatchbillMONTHLY!$A$54:$U$54,OFFSET(WatchbillMONTHLY!$A$54:$U$54,1,2))),INDIRECT("_"&amp;_xlfn.XLOOKUP(BK$2,WatchbillMONTHLY!$A$54:$U$54,OFFSET(WatchbillMONTHLY!$A$54:$U$54,1,2))))=$A116,_xlfn.XLOOKUP(BK$2,WatchbillMONTHLY!$A$54:$U$54,OFFSET(WatchbillMONTHLY!$A$54:$U$54,1,2)),FALSE),TRUE,FALSE)),
IF(_xlfn.XLOOKUP(BK$2,WatchbillMONTHLY!$A$71:$U$71,OFFSET(WatchbillMONTHLY!$A$71:$U$71,1,2))=IF(_xlfn.XLOOKUP($A116,INDIRECT("_"&amp;_xlfn.XLOOKUP(BK$2,WatchbillMONTHLY!$A$71:$U$71,OFFSET(WatchbillMONTHLY!$A$71:$U$71,1,2))),INDIRECT("_"&amp;_xlfn.XLOOKUP(BK$2,WatchbillMONTHLY!$A$71:$U$71,OFFSET(WatchbillMONTHLY!$A$71:$U$71,1,2))))=$A116,_xlfn.XLOOKUP(BK$2,WatchbillMONTHLY!$A$71:$U$71,OFFSET(WatchbillMONTHLY!$A$71:$U$71,1,2)),FALSE),TRUE,FALSE)),
IF(_xlfn.XLOOKUP(BK$2,WatchbillMONTHLY!$A$88:$U$88,OFFSET(WatchbillMONTHLY!$A$88:$U$88,1,2))=IF(_xlfn.XLOOKUP($A116,INDIRECT("_"&amp;_xlfn.XLOOKUP(BK$2,WatchbillMONTHLY!$A$88:$U$88,OFFSET(WatchbillMONTHLY!$A$88:$U$88,1,2))),INDIRECT("_"&amp;_xlfn.XLOOKUP(BK$2,WatchbillMONTHLY!$A$88:$U$88,OFFSET(WatchbillMONTHLY!$A$88:$U$88,1,2))))=$A116,_xlfn.XLOOKUP(BK$2,WatchbillMONTHLY!$A$88:$U$88,OFFSET(WatchbillMONTHLY!$A$88:$U$88,1,2)),FALSE),TRUE,FALSE)),
FALSE),FALSE)</f>
        <v>0</v>
      </c>
      <c r="BL116" s="209" t="b" cm="1">
        <f t="array" aca="1" ref="BL116" ca="1">IF(AND($A116 &gt; 0, AE116 &gt; 0,BL$2&lt;MiscFormulas!$A$5+1),
_xlfn.IFNA(
_xlfn.IFNA(
_xlfn.IFNA(
_xlfn.IFNA(
_xlfn.IFNA(
_xlfn.IFNA(
IF(_xlfn.XLOOKUP(BL$2,WatchbillMONTHLY!$A$3:$U$3,OFFSET(WatchbillMONTHLY!$A$3:$U$3,1,2))=IF(_xlfn.XLOOKUP($A116,INDIRECT("_"&amp;_xlfn.XLOOKUP(BL$2,WatchbillMONTHLY!$A$3:$U$3,OFFSET(WatchbillMONTHLY!$A$3:$U$3,1,2))),INDIRECT("_"&amp;_xlfn.XLOOKUP(BL$2,WatchbillMONTHLY!$A$3:$U$3,OFFSET(WatchbillMONTHLY!$A$3:$U$3,1,2))))=$A116,_xlfn.XLOOKUP(BL$2,WatchbillMONTHLY!$A$3:$U$3,OFFSET(WatchbillMONTHLY!$A$3:$U$3,1,2)),FALSE),TRUE,FALSE),
IF(_xlfn.XLOOKUP(BL$2,WatchbillMONTHLY!$A$20:$U$20,OFFSET(WatchbillMONTHLY!$A$20:$U$20,1,2))=IF(_xlfn.XLOOKUP($A116,INDIRECT("_"&amp;_xlfn.XLOOKUP(BL$2,WatchbillMONTHLY!$A$20:$U$20,OFFSET(WatchbillMONTHLY!$A$20:$U$20,1,2))),INDIRECT("_"&amp;_xlfn.XLOOKUP(BL$2,WatchbillMONTHLY!$A$20:$U$20,OFFSET(WatchbillMONTHLY!$A$20:$U$20,1,2))))=$A116,_xlfn.XLOOKUP(BL$2,WatchbillMONTHLY!$A$20:$U$20,OFFSET(WatchbillMONTHLY!$A$20:$U$20,1,2)),FALSE),TRUE,FALSE)),
IF(_xlfn.XLOOKUP(BL$2,WatchbillMONTHLY!$A$37:$U$37,OFFSET(WatchbillMONTHLY!$A$37:$U$37,1,2))=IF(_xlfn.XLOOKUP($A116,INDIRECT("_"&amp;_xlfn.XLOOKUP(BL$2,WatchbillMONTHLY!$A$37:$U$37,OFFSET(WatchbillMONTHLY!$A$37:$U$37,1,2))),INDIRECT("_"&amp;_xlfn.XLOOKUP(BL$2,WatchbillMONTHLY!$A$37:$U$37,OFFSET(WatchbillMONTHLY!$A$37:$U$37,1,2))))=$A116,_xlfn.XLOOKUP(BL$2,WatchbillMONTHLY!$A$37:$U$37,OFFSET(WatchbillMONTHLY!$A$37:$U$37,1,2)),FALSE),TRUE,FALSE)),
IF(_xlfn.XLOOKUP(BL$2,WatchbillMONTHLY!$A$54:$U$54,OFFSET(WatchbillMONTHLY!$A$54:$U$54,1,2))=IF(_xlfn.XLOOKUP($A116,INDIRECT("_"&amp;_xlfn.XLOOKUP(BL$2,WatchbillMONTHLY!$A$54:$U$54,OFFSET(WatchbillMONTHLY!$A$54:$U$54,1,2))),INDIRECT("_"&amp;_xlfn.XLOOKUP(BL$2,WatchbillMONTHLY!$A$54:$U$54,OFFSET(WatchbillMONTHLY!$A$54:$U$54,1,2))))=$A116,_xlfn.XLOOKUP(BL$2,WatchbillMONTHLY!$A$54:$U$54,OFFSET(WatchbillMONTHLY!$A$54:$U$54,1,2)),FALSE),TRUE,FALSE)),
IF(_xlfn.XLOOKUP(BL$2,WatchbillMONTHLY!$A$71:$U$71,OFFSET(WatchbillMONTHLY!$A$71:$U$71,1,2))=IF(_xlfn.XLOOKUP($A116,INDIRECT("_"&amp;_xlfn.XLOOKUP(BL$2,WatchbillMONTHLY!$A$71:$U$71,OFFSET(WatchbillMONTHLY!$A$71:$U$71,1,2))),INDIRECT("_"&amp;_xlfn.XLOOKUP(BL$2,WatchbillMONTHLY!$A$71:$U$71,OFFSET(WatchbillMONTHLY!$A$71:$U$71,1,2))))=$A116,_xlfn.XLOOKUP(BL$2,WatchbillMONTHLY!$A$71:$U$71,OFFSET(WatchbillMONTHLY!$A$71:$U$71,1,2)),FALSE),TRUE,FALSE)),
IF(_xlfn.XLOOKUP(BL$2,WatchbillMONTHLY!$A$88:$U$88,OFFSET(WatchbillMONTHLY!$A$88:$U$88,1,2))=IF(_xlfn.XLOOKUP($A116,INDIRECT("_"&amp;_xlfn.XLOOKUP(BL$2,WatchbillMONTHLY!$A$88:$U$88,OFFSET(WatchbillMONTHLY!$A$88:$U$88,1,2))),INDIRECT("_"&amp;_xlfn.XLOOKUP(BL$2,WatchbillMONTHLY!$A$88:$U$88,OFFSET(WatchbillMONTHLY!$A$88:$U$88,1,2))))=$A116,_xlfn.XLOOKUP(BL$2,WatchbillMONTHLY!$A$88:$U$88,OFFSET(WatchbillMONTHLY!$A$88:$U$88,1,2)),FALSE),TRUE,FALSE)),
FALSE),FALSE)</f>
        <v>0</v>
      </c>
      <c r="BM116" s="209" t="b" cm="1">
        <f t="array" aca="1" ref="BM116" ca="1">IF(AND($A116 &gt; 0, AF116 &gt; 0,BM$2&lt;MiscFormulas!$A$5+1),
_xlfn.IFNA(
_xlfn.IFNA(
_xlfn.IFNA(
_xlfn.IFNA(
_xlfn.IFNA(
_xlfn.IFNA(
IF(_xlfn.XLOOKUP(BM$2,WatchbillMONTHLY!$A$3:$U$3,OFFSET(WatchbillMONTHLY!$A$3:$U$3,1,2))=IF(_xlfn.XLOOKUP($A116,INDIRECT("_"&amp;_xlfn.XLOOKUP(BM$2,WatchbillMONTHLY!$A$3:$U$3,OFFSET(WatchbillMONTHLY!$A$3:$U$3,1,2))),INDIRECT("_"&amp;_xlfn.XLOOKUP(BM$2,WatchbillMONTHLY!$A$3:$U$3,OFFSET(WatchbillMONTHLY!$A$3:$U$3,1,2))))=$A116,_xlfn.XLOOKUP(BM$2,WatchbillMONTHLY!$A$3:$U$3,OFFSET(WatchbillMONTHLY!$A$3:$U$3,1,2)),FALSE),TRUE,FALSE),
IF(_xlfn.XLOOKUP(BM$2,WatchbillMONTHLY!$A$20:$U$20,OFFSET(WatchbillMONTHLY!$A$20:$U$20,1,2))=IF(_xlfn.XLOOKUP($A116,INDIRECT("_"&amp;_xlfn.XLOOKUP(BM$2,WatchbillMONTHLY!$A$20:$U$20,OFFSET(WatchbillMONTHLY!$A$20:$U$20,1,2))),INDIRECT("_"&amp;_xlfn.XLOOKUP(BM$2,WatchbillMONTHLY!$A$20:$U$20,OFFSET(WatchbillMONTHLY!$A$20:$U$20,1,2))))=$A116,_xlfn.XLOOKUP(BM$2,WatchbillMONTHLY!$A$20:$U$20,OFFSET(WatchbillMONTHLY!$A$20:$U$20,1,2)),FALSE),TRUE,FALSE)),
IF(_xlfn.XLOOKUP(BM$2,WatchbillMONTHLY!$A$37:$U$37,OFFSET(WatchbillMONTHLY!$A$37:$U$37,1,2))=IF(_xlfn.XLOOKUP($A116,INDIRECT("_"&amp;_xlfn.XLOOKUP(BM$2,WatchbillMONTHLY!$A$37:$U$37,OFFSET(WatchbillMONTHLY!$A$37:$U$37,1,2))),INDIRECT("_"&amp;_xlfn.XLOOKUP(BM$2,WatchbillMONTHLY!$A$37:$U$37,OFFSET(WatchbillMONTHLY!$A$37:$U$37,1,2))))=$A116,_xlfn.XLOOKUP(BM$2,WatchbillMONTHLY!$A$37:$U$37,OFFSET(WatchbillMONTHLY!$A$37:$U$37,1,2)),FALSE),TRUE,FALSE)),
IF(_xlfn.XLOOKUP(BM$2,WatchbillMONTHLY!$A$54:$U$54,OFFSET(WatchbillMONTHLY!$A$54:$U$54,1,2))=IF(_xlfn.XLOOKUP($A116,INDIRECT("_"&amp;_xlfn.XLOOKUP(BM$2,WatchbillMONTHLY!$A$54:$U$54,OFFSET(WatchbillMONTHLY!$A$54:$U$54,1,2))),INDIRECT("_"&amp;_xlfn.XLOOKUP(BM$2,WatchbillMONTHLY!$A$54:$U$54,OFFSET(WatchbillMONTHLY!$A$54:$U$54,1,2))))=$A116,_xlfn.XLOOKUP(BM$2,WatchbillMONTHLY!$A$54:$U$54,OFFSET(WatchbillMONTHLY!$A$54:$U$54,1,2)),FALSE),TRUE,FALSE)),
IF(_xlfn.XLOOKUP(BM$2,WatchbillMONTHLY!$A$71:$U$71,OFFSET(WatchbillMONTHLY!$A$71:$U$71,1,2))=IF(_xlfn.XLOOKUP($A116,INDIRECT("_"&amp;_xlfn.XLOOKUP(BM$2,WatchbillMONTHLY!$A$71:$U$71,OFFSET(WatchbillMONTHLY!$A$71:$U$71,1,2))),INDIRECT("_"&amp;_xlfn.XLOOKUP(BM$2,WatchbillMONTHLY!$A$71:$U$71,OFFSET(WatchbillMONTHLY!$A$71:$U$71,1,2))))=$A116,_xlfn.XLOOKUP(BM$2,WatchbillMONTHLY!$A$71:$U$71,OFFSET(WatchbillMONTHLY!$A$71:$U$71,1,2)),FALSE),TRUE,FALSE)),
IF(_xlfn.XLOOKUP(BM$2,WatchbillMONTHLY!$A$88:$U$88,OFFSET(WatchbillMONTHLY!$A$88:$U$88,1,2))=IF(_xlfn.XLOOKUP($A116,INDIRECT("_"&amp;_xlfn.XLOOKUP(BM$2,WatchbillMONTHLY!$A$88:$U$88,OFFSET(WatchbillMONTHLY!$A$88:$U$88,1,2))),INDIRECT("_"&amp;_xlfn.XLOOKUP(BM$2,WatchbillMONTHLY!$A$88:$U$88,OFFSET(WatchbillMONTHLY!$A$88:$U$88,1,2))))=$A116,_xlfn.XLOOKUP(BM$2,WatchbillMONTHLY!$A$88:$U$88,OFFSET(WatchbillMONTHLY!$A$88:$U$88,1,2)),FALSE),TRUE,FALSE)),
FALSE),FALSE)</f>
        <v>0</v>
      </c>
      <c r="BN116" s="209" t="b" cm="1">
        <f t="array" aca="1" ref="BN116" ca="1">IF(AND($A116 &gt; 0, AG116 &gt; 0,BN$2&lt;MiscFormulas!$A$5+1),
_xlfn.IFNA(
_xlfn.IFNA(
_xlfn.IFNA(
_xlfn.IFNA(
_xlfn.IFNA(
_xlfn.IFNA(
IF(_xlfn.XLOOKUP(BN$2,WatchbillMONTHLY!$A$3:$U$3,OFFSET(WatchbillMONTHLY!$A$3:$U$3,1,2))=IF(_xlfn.XLOOKUP($A116,INDIRECT("_"&amp;_xlfn.XLOOKUP(BN$2,WatchbillMONTHLY!$A$3:$U$3,OFFSET(WatchbillMONTHLY!$A$3:$U$3,1,2))),INDIRECT("_"&amp;_xlfn.XLOOKUP(BN$2,WatchbillMONTHLY!$A$3:$U$3,OFFSET(WatchbillMONTHLY!$A$3:$U$3,1,2))))=$A116,_xlfn.XLOOKUP(BN$2,WatchbillMONTHLY!$A$3:$U$3,OFFSET(WatchbillMONTHLY!$A$3:$U$3,1,2)),FALSE),TRUE,FALSE),
IF(_xlfn.XLOOKUP(BN$2,WatchbillMONTHLY!$A$20:$U$20,OFFSET(WatchbillMONTHLY!$A$20:$U$20,1,2))=IF(_xlfn.XLOOKUP($A116,INDIRECT("_"&amp;_xlfn.XLOOKUP(BN$2,WatchbillMONTHLY!$A$20:$U$20,OFFSET(WatchbillMONTHLY!$A$20:$U$20,1,2))),INDIRECT("_"&amp;_xlfn.XLOOKUP(BN$2,WatchbillMONTHLY!$A$20:$U$20,OFFSET(WatchbillMONTHLY!$A$20:$U$20,1,2))))=$A116,_xlfn.XLOOKUP(BN$2,WatchbillMONTHLY!$A$20:$U$20,OFFSET(WatchbillMONTHLY!$A$20:$U$20,1,2)),FALSE),TRUE,FALSE)),
IF(_xlfn.XLOOKUP(BN$2,WatchbillMONTHLY!$A$37:$U$37,OFFSET(WatchbillMONTHLY!$A$37:$U$37,1,2))=IF(_xlfn.XLOOKUP($A116,INDIRECT("_"&amp;_xlfn.XLOOKUP(BN$2,WatchbillMONTHLY!$A$37:$U$37,OFFSET(WatchbillMONTHLY!$A$37:$U$37,1,2))),INDIRECT("_"&amp;_xlfn.XLOOKUP(BN$2,WatchbillMONTHLY!$A$37:$U$37,OFFSET(WatchbillMONTHLY!$A$37:$U$37,1,2))))=$A116,_xlfn.XLOOKUP(BN$2,WatchbillMONTHLY!$A$37:$U$37,OFFSET(WatchbillMONTHLY!$A$37:$U$37,1,2)),FALSE),TRUE,FALSE)),
IF(_xlfn.XLOOKUP(BN$2,WatchbillMONTHLY!$A$54:$U$54,OFFSET(WatchbillMONTHLY!$A$54:$U$54,1,2))=IF(_xlfn.XLOOKUP($A116,INDIRECT("_"&amp;_xlfn.XLOOKUP(BN$2,WatchbillMONTHLY!$A$54:$U$54,OFFSET(WatchbillMONTHLY!$A$54:$U$54,1,2))),INDIRECT("_"&amp;_xlfn.XLOOKUP(BN$2,WatchbillMONTHLY!$A$54:$U$54,OFFSET(WatchbillMONTHLY!$A$54:$U$54,1,2))))=$A116,_xlfn.XLOOKUP(BN$2,WatchbillMONTHLY!$A$54:$U$54,OFFSET(WatchbillMONTHLY!$A$54:$U$54,1,2)),FALSE),TRUE,FALSE)),
IF(_xlfn.XLOOKUP(BN$2,WatchbillMONTHLY!$A$71:$U$71,OFFSET(WatchbillMONTHLY!$A$71:$U$71,1,2))=IF(_xlfn.XLOOKUP($A116,INDIRECT("_"&amp;_xlfn.XLOOKUP(BN$2,WatchbillMONTHLY!$A$71:$U$71,OFFSET(WatchbillMONTHLY!$A$71:$U$71,1,2))),INDIRECT("_"&amp;_xlfn.XLOOKUP(BN$2,WatchbillMONTHLY!$A$71:$U$71,OFFSET(WatchbillMONTHLY!$A$71:$U$71,1,2))))=$A116,_xlfn.XLOOKUP(BN$2,WatchbillMONTHLY!$A$71:$U$71,OFFSET(WatchbillMONTHLY!$A$71:$U$71,1,2)),FALSE),TRUE,FALSE)),
IF(_xlfn.XLOOKUP(BN$2,WatchbillMONTHLY!$A$88:$U$88,OFFSET(WatchbillMONTHLY!$A$88:$U$88,1,2))=IF(_xlfn.XLOOKUP($A116,INDIRECT("_"&amp;_xlfn.XLOOKUP(BN$2,WatchbillMONTHLY!$A$88:$U$88,OFFSET(WatchbillMONTHLY!$A$88:$U$88,1,2))),INDIRECT("_"&amp;_xlfn.XLOOKUP(BN$2,WatchbillMONTHLY!$A$88:$U$88,OFFSET(WatchbillMONTHLY!$A$88:$U$88,1,2))))=$A116,_xlfn.XLOOKUP(BN$2,WatchbillMONTHLY!$A$88:$U$88,OFFSET(WatchbillMONTHLY!$A$88:$U$88,1,2)),FALSE),TRUE,FALSE)),
FALSE),FALSE)</f>
        <v>0</v>
      </c>
      <c r="BO116" s="209"/>
      <c r="BP116" s="210"/>
    </row>
    <row r="117" spans="1:68" x14ac:dyDescent="0.35">
      <c r="A117" t="str">
        <v>EX20 Straight, F.</v>
      </c>
      <c r="B117" s="215" t="str">
        <v>EX20 Straight, ForNow</v>
      </c>
      <c r="C117" s="191"/>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c r="AA117" s="235"/>
      <c r="AB117" s="235"/>
      <c r="AC117" s="235"/>
      <c r="AD117" s="235"/>
      <c r="AE117" s="235"/>
      <c r="AF117" s="235"/>
      <c r="AG117" s="235"/>
      <c r="AH117" s="192"/>
      <c r="AI117" s="209"/>
      <c r="AJ117" s="209" t="str" cm="1">
        <f t="array" aca="1" ref="AJ117" ca="1">IF(OR(AK117:BN117=TRUE),$A117&amp;" :  ","")&amp;_xlfn.TEXTJOIN(" | ",TRUE,IF(AK117:BN117=TRUE,$AK$2:$BN$2,""))</f>
        <v/>
      </c>
      <c r="AK117" s="209" t="b" cm="1">
        <f t="array" aca="1" ref="AK117" ca="1">IF(AND($A117 &gt; 0, D117 &gt; 0,AK$2&lt;MiscFormulas!$A$5+1),
_xlfn.IFNA(
_xlfn.IFNA(
_xlfn.IFNA(
_xlfn.IFNA(
_xlfn.IFNA(
_xlfn.IFNA(
IF(_xlfn.XLOOKUP(AK$2,WatchbillMONTHLY!$A$3:$U$3,OFFSET(WatchbillMONTHLY!$A$3:$U$3,1,2))=IF(_xlfn.XLOOKUP($A117,INDIRECT("_"&amp;_xlfn.XLOOKUP(AK$2,WatchbillMONTHLY!$A$3:$U$3,OFFSET(WatchbillMONTHLY!$A$3:$U$3,1,2))),INDIRECT("_"&amp;_xlfn.XLOOKUP(AK$2,WatchbillMONTHLY!$A$3:$U$3,OFFSET(WatchbillMONTHLY!$A$3:$U$3,1,2))))=$A117,_xlfn.XLOOKUP(AK$2,WatchbillMONTHLY!$A$3:$U$3,OFFSET(WatchbillMONTHLY!$A$3:$U$3,1,2)),FALSE),TRUE,FALSE),
IF(_xlfn.XLOOKUP(AK$2,WatchbillMONTHLY!$A$20:$U$20,OFFSET(WatchbillMONTHLY!$A$20:$U$20,1,2))=IF(_xlfn.XLOOKUP($A117,INDIRECT("_"&amp;_xlfn.XLOOKUP(AK$2,WatchbillMONTHLY!$A$20:$U$20,OFFSET(WatchbillMONTHLY!$A$20:$U$20,1,2))),INDIRECT("_"&amp;_xlfn.XLOOKUP(AK$2,WatchbillMONTHLY!$A$20:$U$20,OFFSET(WatchbillMONTHLY!$A$20:$U$20,1,2))))=$A117,_xlfn.XLOOKUP(AK$2,WatchbillMONTHLY!$A$20:$U$20,OFFSET(WatchbillMONTHLY!$A$20:$U$20,1,2)),FALSE),TRUE,FALSE)),
IF(_xlfn.XLOOKUP(AK$2,WatchbillMONTHLY!$A$37:$U$37,OFFSET(WatchbillMONTHLY!$A$37:$U$37,1,2))=IF(_xlfn.XLOOKUP($A117,INDIRECT("_"&amp;_xlfn.XLOOKUP(AK$2,WatchbillMONTHLY!$A$37:$U$37,OFFSET(WatchbillMONTHLY!$A$37:$U$37,1,2))),INDIRECT("_"&amp;_xlfn.XLOOKUP(AK$2,WatchbillMONTHLY!$A$37:$U$37,OFFSET(WatchbillMONTHLY!$A$37:$U$37,1,2))))=$A117,_xlfn.XLOOKUP(AK$2,WatchbillMONTHLY!$A$37:$U$37,OFFSET(WatchbillMONTHLY!$A$37:$U$37,1,2)),FALSE),TRUE,FALSE)),
IF(_xlfn.XLOOKUP(AK$2,WatchbillMONTHLY!$A$54:$U$54,OFFSET(WatchbillMONTHLY!$A$54:$U$54,1,2))=IF(_xlfn.XLOOKUP($A117,INDIRECT("_"&amp;_xlfn.XLOOKUP(AK$2,WatchbillMONTHLY!$A$54:$U$54,OFFSET(WatchbillMONTHLY!$A$54:$U$54,1,2))),INDIRECT("_"&amp;_xlfn.XLOOKUP(AK$2,WatchbillMONTHLY!$A$54:$U$54,OFFSET(WatchbillMONTHLY!$A$54:$U$54,1,2))))=$A117,_xlfn.XLOOKUP(AK$2,WatchbillMONTHLY!$A$54:$U$54,OFFSET(WatchbillMONTHLY!$A$54:$U$54,1,2)),FALSE),TRUE,FALSE)),
IF(_xlfn.XLOOKUP(AK$2,WatchbillMONTHLY!$A$71:$U$71,OFFSET(WatchbillMONTHLY!$A$71:$U$71,1,2))=IF(_xlfn.XLOOKUP($A117,INDIRECT("_"&amp;_xlfn.XLOOKUP(AK$2,WatchbillMONTHLY!$A$71:$U$71,OFFSET(WatchbillMONTHLY!$A$71:$U$71,1,2))),INDIRECT("_"&amp;_xlfn.XLOOKUP(AK$2,WatchbillMONTHLY!$A$71:$U$71,OFFSET(WatchbillMONTHLY!$A$71:$U$71,1,2))))=$A117,_xlfn.XLOOKUP(AK$2,WatchbillMONTHLY!$A$71:$U$71,OFFSET(WatchbillMONTHLY!$A$71:$U$71,1,2)),FALSE),TRUE,FALSE)),
IF(_xlfn.XLOOKUP(AK$2,WatchbillMONTHLY!$A$88:$U$88,OFFSET(WatchbillMONTHLY!$A$88:$U$88,1,2))=IF(_xlfn.XLOOKUP($A117,INDIRECT("_"&amp;_xlfn.XLOOKUP(AK$2,WatchbillMONTHLY!$A$88:$U$88,OFFSET(WatchbillMONTHLY!$A$88:$U$88,1,2))),INDIRECT("_"&amp;_xlfn.XLOOKUP(AK$2,WatchbillMONTHLY!$A$88:$U$88,OFFSET(WatchbillMONTHLY!$A$88:$U$88,1,2))))=$A117,_xlfn.XLOOKUP(AK$2,WatchbillMONTHLY!$A$88:$U$88,OFFSET(WatchbillMONTHLY!$A$88:$U$88,1,2)),FALSE),TRUE,FALSE)),
FALSE),FALSE)</f>
        <v>0</v>
      </c>
      <c r="AL117" s="209" t="b" cm="1">
        <f t="array" aca="1" ref="AL117" ca="1">IF(AND($A117 &gt; 0, E117 &gt; 0,AL$2&lt;MiscFormulas!$A$5+1),
_xlfn.IFNA(
_xlfn.IFNA(
_xlfn.IFNA(
_xlfn.IFNA(
_xlfn.IFNA(
_xlfn.IFNA(
IF(_xlfn.XLOOKUP(AL$2,WatchbillMONTHLY!$A$3:$U$3,OFFSET(WatchbillMONTHLY!$A$3:$U$3,1,2))=IF(_xlfn.XLOOKUP($A117,INDIRECT("_"&amp;_xlfn.XLOOKUP(AL$2,WatchbillMONTHLY!$A$3:$U$3,OFFSET(WatchbillMONTHLY!$A$3:$U$3,1,2))),INDIRECT("_"&amp;_xlfn.XLOOKUP(AL$2,WatchbillMONTHLY!$A$3:$U$3,OFFSET(WatchbillMONTHLY!$A$3:$U$3,1,2))))=$A117,_xlfn.XLOOKUP(AL$2,WatchbillMONTHLY!$A$3:$U$3,OFFSET(WatchbillMONTHLY!$A$3:$U$3,1,2)),FALSE),TRUE,FALSE),
IF(_xlfn.XLOOKUP(AL$2,WatchbillMONTHLY!$A$20:$U$20,OFFSET(WatchbillMONTHLY!$A$20:$U$20,1,2))=IF(_xlfn.XLOOKUP($A117,INDIRECT("_"&amp;_xlfn.XLOOKUP(AL$2,WatchbillMONTHLY!$A$20:$U$20,OFFSET(WatchbillMONTHLY!$A$20:$U$20,1,2))),INDIRECT("_"&amp;_xlfn.XLOOKUP(AL$2,WatchbillMONTHLY!$A$20:$U$20,OFFSET(WatchbillMONTHLY!$A$20:$U$20,1,2))))=$A117,_xlfn.XLOOKUP(AL$2,WatchbillMONTHLY!$A$20:$U$20,OFFSET(WatchbillMONTHLY!$A$20:$U$20,1,2)),FALSE),TRUE,FALSE)),
IF(_xlfn.XLOOKUP(AL$2,WatchbillMONTHLY!$A$37:$U$37,OFFSET(WatchbillMONTHLY!$A$37:$U$37,1,2))=IF(_xlfn.XLOOKUP($A117,INDIRECT("_"&amp;_xlfn.XLOOKUP(AL$2,WatchbillMONTHLY!$A$37:$U$37,OFFSET(WatchbillMONTHLY!$A$37:$U$37,1,2))),INDIRECT("_"&amp;_xlfn.XLOOKUP(AL$2,WatchbillMONTHLY!$A$37:$U$37,OFFSET(WatchbillMONTHLY!$A$37:$U$37,1,2))))=$A117,_xlfn.XLOOKUP(AL$2,WatchbillMONTHLY!$A$37:$U$37,OFFSET(WatchbillMONTHLY!$A$37:$U$37,1,2)),FALSE),TRUE,FALSE)),
IF(_xlfn.XLOOKUP(AL$2,WatchbillMONTHLY!$A$54:$U$54,OFFSET(WatchbillMONTHLY!$A$54:$U$54,1,2))=IF(_xlfn.XLOOKUP($A117,INDIRECT("_"&amp;_xlfn.XLOOKUP(AL$2,WatchbillMONTHLY!$A$54:$U$54,OFFSET(WatchbillMONTHLY!$A$54:$U$54,1,2))),INDIRECT("_"&amp;_xlfn.XLOOKUP(AL$2,WatchbillMONTHLY!$A$54:$U$54,OFFSET(WatchbillMONTHLY!$A$54:$U$54,1,2))))=$A117,_xlfn.XLOOKUP(AL$2,WatchbillMONTHLY!$A$54:$U$54,OFFSET(WatchbillMONTHLY!$A$54:$U$54,1,2)),FALSE),TRUE,FALSE)),
IF(_xlfn.XLOOKUP(AL$2,WatchbillMONTHLY!$A$71:$U$71,OFFSET(WatchbillMONTHLY!$A$71:$U$71,1,2))=IF(_xlfn.XLOOKUP($A117,INDIRECT("_"&amp;_xlfn.XLOOKUP(AL$2,WatchbillMONTHLY!$A$71:$U$71,OFFSET(WatchbillMONTHLY!$A$71:$U$71,1,2))),INDIRECT("_"&amp;_xlfn.XLOOKUP(AL$2,WatchbillMONTHLY!$A$71:$U$71,OFFSET(WatchbillMONTHLY!$A$71:$U$71,1,2))))=$A117,_xlfn.XLOOKUP(AL$2,WatchbillMONTHLY!$A$71:$U$71,OFFSET(WatchbillMONTHLY!$A$71:$U$71,1,2)),FALSE),TRUE,FALSE)),
IF(_xlfn.XLOOKUP(AL$2,WatchbillMONTHLY!$A$88:$U$88,OFFSET(WatchbillMONTHLY!$A$88:$U$88,1,2))=IF(_xlfn.XLOOKUP($A117,INDIRECT("_"&amp;_xlfn.XLOOKUP(AL$2,WatchbillMONTHLY!$A$88:$U$88,OFFSET(WatchbillMONTHLY!$A$88:$U$88,1,2))),INDIRECT("_"&amp;_xlfn.XLOOKUP(AL$2,WatchbillMONTHLY!$A$88:$U$88,OFFSET(WatchbillMONTHLY!$A$88:$U$88,1,2))))=$A117,_xlfn.XLOOKUP(AL$2,WatchbillMONTHLY!$A$88:$U$88,OFFSET(WatchbillMONTHLY!$A$88:$U$88,1,2)),FALSE),TRUE,FALSE)),
FALSE),FALSE)</f>
        <v>0</v>
      </c>
      <c r="AM117" s="209" t="b" cm="1">
        <f t="array" aca="1" ref="AM117" ca="1">IF(AND($A117 &gt; 0, F117 &gt; 0,AM$2&lt;MiscFormulas!$A$5+1),
_xlfn.IFNA(
_xlfn.IFNA(
_xlfn.IFNA(
_xlfn.IFNA(
_xlfn.IFNA(
_xlfn.IFNA(
IF(_xlfn.XLOOKUP(AM$2,WatchbillMONTHLY!$A$3:$U$3,OFFSET(WatchbillMONTHLY!$A$3:$U$3,1,2))=IF(_xlfn.XLOOKUP($A117,INDIRECT("_"&amp;_xlfn.XLOOKUP(AM$2,WatchbillMONTHLY!$A$3:$U$3,OFFSET(WatchbillMONTHLY!$A$3:$U$3,1,2))),INDIRECT("_"&amp;_xlfn.XLOOKUP(AM$2,WatchbillMONTHLY!$A$3:$U$3,OFFSET(WatchbillMONTHLY!$A$3:$U$3,1,2))))=$A117,_xlfn.XLOOKUP(AM$2,WatchbillMONTHLY!$A$3:$U$3,OFFSET(WatchbillMONTHLY!$A$3:$U$3,1,2)),FALSE),TRUE,FALSE),
IF(_xlfn.XLOOKUP(AM$2,WatchbillMONTHLY!$A$20:$U$20,OFFSET(WatchbillMONTHLY!$A$20:$U$20,1,2))=IF(_xlfn.XLOOKUP($A117,INDIRECT("_"&amp;_xlfn.XLOOKUP(AM$2,WatchbillMONTHLY!$A$20:$U$20,OFFSET(WatchbillMONTHLY!$A$20:$U$20,1,2))),INDIRECT("_"&amp;_xlfn.XLOOKUP(AM$2,WatchbillMONTHLY!$A$20:$U$20,OFFSET(WatchbillMONTHLY!$A$20:$U$20,1,2))))=$A117,_xlfn.XLOOKUP(AM$2,WatchbillMONTHLY!$A$20:$U$20,OFFSET(WatchbillMONTHLY!$A$20:$U$20,1,2)),FALSE),TRUE,FALSE)),
IF(_xlfn.XLOOKUP(AM$2,WatchbillMONTHLY!$A$37:$U$37,OFFSET(WatchbillMONTHLY!$A$37:$U$37,1,2))=IF(_xlfn.XLOOKUP($A117,INDIRECT("_"&amp;_xlfn.XLOOKUP(AM$2,WatchbillMONTHLY!$A$37:$U$37,OFFSET(WatchbillMONTHLY!$A$37:$U$37,1,2))),INDIRECT("_"&amp;_xlfn.XLOOKUP(AM$2,WatchbillMONTHLY!$A$37:$U$37,OFFSET(WatchbillMONTHLY!$A$37:$U$37,1,2))))=$A117,_xlfn.XLOOKUP(AM$2,WatchbillMONTHLY!$A$37:$U$37,OFFSET(WatchbillMONTHLY!$A$37:$U$37,1,2)),FALSE),TRUE,FALSE)),
IF(_xlfn.XLOOKUP(AM$2,WatchbillMONTHLY!$A$54:$U$54,OFFSET(WatchbillMONTHLY!$A$54:$U$54,1,2))=IF(_xlfn.XLOOKUP($A117,INDIRECT("_"&amp;_xlfn.XLOOKUP(AM$2,WatchbillMONTHLY!$A$54:$U$54,OFFSET(WatchbillMONTHLY!$A$54:$U$54,1,2))),INDIRECT("_"&amp;_xlfn.XLOOKUP(AM$2,WatchbillMONTHLY!$A$54:$U$54,OFFSET(WatchbillMONTHLY!$A$54:$U$54,1,2))))=$A117,_xlfn.XLOOKUP(AM$2,WatchbillMONTHLY!$A$54:$U$54,OFFSET(WatchbillMONTHLY!$A$54:$U$54,1,2)),FALSE),TRUE,FALSE)),
IF(_xlfn.XLOOKUP(AM$2,WatchbillMONTHLY!$A$71:$U$71,OFFSET(WatchbillMONTHLY!$A$71:$U$71,1,2))=IF(_xlfn.XLOOKUP($A117,INDIRECT("_"&amp;_xlfn.XLOOKUP(AM$2,WatchbillMONTHLY!$A$71:$U$71,OFFSET(WatchbillMONTHLY!$A$71:$U$71,1,2))),INDIRECT("_"&amp;_xlfn.XLOOKUP(AM$2,WatchbillMONTHLY!$A$71:$U$71,OFFSET(WatchbillMONTHLY!$A$71:$U$71,1,2))))=$A117,_xlfn.XLOOKUP(AM$2,WatchbillMONTHLY!$A$71:$U$71,OFFSET(WatchbillMONTHLY!$A$71:$U$71,1,2)),FALSE),TRUE,FALSE)),
IF(_xlfn.XLOOKUP(AM$2,WatchbillMONTHLY!$A$88:$U$88,OFFSET(WatchbillMONTHLY!$A$88:$U$88,1,2))=IF(_xlfn.XLOOKUP($A117,INDIRECT("_"&amp;_xlfn.XLOOKUP(AM$2,WatchbillMONTHLY!$A$88:$U$88,OFFSET(WatchbillMONTHLY!$A$88:$U$88,1,2))),INDIRECT("_"&amp;_xlfn.XLOOKUP(AM$2,WatchbillMONTHLY!$A$88:$U$88,OFFSET(WatchbillMONTHLY!$A$88:$U$88,1,2))))=$A117,_xlfn.XLOOKUP(AM$2,WatchbillMONTHLY!$A$88:$U$88,OFFSET(WatchbillMONTHLY!$A$88:$U$88,1,2)),FALSE),TRUE,FALSE)),
FALSE),FALSE)</f>
        <v>0</v>
      </c>
      <c r="AN117" s="209" t="b" cm="1">
        <f t="array" aca="1" ref="AN117" ca="1">IF(AND($A117 &gt; 0, G117 &gt; 0,AN$2&lt;MiscFormulas!$A$5+1),
_xlfn.IFNA(
_xlfn.IFNA(
_xlfn.IFNA(
_xlfn.IFNA(
_xlfn.IFNA(
_xlfn.IFNA(
IF(_xlfn.XLOOKUP(AN$2,WatchbillMONTHLY!$A$3:$U$3,OFFSET(WatchbillMONTHLY!$A$3:$U$3,1,2))=IF(_xlfn.XLOOKUP($A117,INDIRECT("_"&amp;_xlfn.XLOOKUP(AN$2,WatchbillMONTHLY!$A$3:$U$3,OFFSET(WatchbillMONTHLY!$A$3:$U$3,1,2))),INDIRECT("_"&amp;_xlfn.XLOOKUP(AN$2,WatchbillMONTHLY!$A$3:$U$3,OFFSET(WatchbillMONTHLY!$A$3:$U$3,1,2))))=$A117,_xlfn.XLOOKUP(AN$2,WatchbillMONTHLY!$A$3:$U$3,OFFSET(WatchbillMONTHLY!$A$3:$U$3,1,2)),FALSE),TRUE,FALSE),
IF(_xlfn.XLOOKUP(AN$2,WatchbillMONTHLY!$A$20:$U$20,OFFSET(WatchbillMONTHLY!$A$20:$U$20,1,2))=IF(_xlfn.XLOOKUP($A117,INDIRECT("_"&amp;_xlfn.XLOOKUP(AN$2,WatchbillMONTHLY!$A$20:$U$20,OFFSET(WatchbillMONTHLY!$A$20:$U$20,1,2))),INDIRECT("_"&amp;_xlfn.XLOOKUP(AN$2,WatchbillMONTHLY!$A$20:$U$20,OFFSET(WatchbillMONTHLY!$A$20:$U$20,1,2))))=$A117,_xlfn.XLOOKUP(AN$2,WatchbillMONTHLY!$A$20:$U$20,OFFSET(WatchbillMONTHLY!$A$20:$U$20,1,2)),FALSE),TRUE,FALSE)),
IF(_xlfn.XLOOKUP(AN$2,WatchbillMONTHLY!$A$37:$U$37,OFFSET(WatchbillMONTHLY!$A$37:$U$37,1,2))=IF(_xlfn.XLOOKUP($A117,INDIRECT("_"&amp;_xlfn.XLOOKUP(AN$2,WatchbillMONTHLY!$A$37:$U$37,OFFSET(WatchbillMONTHLY!$A$37:$U$37,1,2))),INDIRECT("_"&amp;_xlfn.XLOOKUP(AN$2,WatchbillMONTHLY!$A$37:$U$37,OFFSET(WatchbillMONTHLY!$A$37:$U$37,1,2))))=$A117,_xlfn.XLOOKUP(AN$2,WatchbillMONTHLY!$A$37:$U$37,OFFSET(WatchbillMONTHLY!$A$37:$U$37,1,2)),FALSE),TRUE,FALSE)),
IF(_xlfn.XLOOKUP(AN$2,WatchbillMONTHLY!$A$54:$U$54,OFFSET(WatchbillMONTHLY!$A$54:$U$54,1,2))=IF(_xlfn.XLOOKUP($A117,INDIRECT("_"&amp;_xlfn.XLOOKUP(AN$2,WatchbillMONTHLY!$A$54:$U$54,OFFSET(WatchbillMONTHLY!$A$54:$U$54,1,2))),INDIRECT("_"&amp;_xlfn.XLOOKUP(AN$2,WatchbillMONTHLY!$A$54:$U$54,OFFSET(WatchbillMONTHLY!$A$54:$U$54,1,2))))=$A117,_xlfn.XLOOKUP(AN$2,WatchbillMONTHLY!$A$54:$U$54,OFFSET(WatchbillMONTHLY!$A$54:$U$54,1,2)),FALSE),TRUE,FALSE)),
IF(_xlfn.XLOOKUP(AN$2,WatchbillMONTHLY!$A$71:$U$71,OFFSET(WatchbillMONTHLY!$A$71:$U$71,1,2))=IF(_xlfn.XLOOKUP($A117,INDIRECT("_"&amp;_xlfn.XLOOKUP(AN$2,WatchbillMONTHLY!$A$71:$U$71,OFFSET(WatchbillMONTHLY!$A$71:$U$71,1,2))),INDIRECT("_"&amp;_xlfn.XLOOKUP(AN$2,WatchbillMONTHLY!$A$71:$U$71,OFFSET(WatchbillMONTHLY!$A$71:$U$71,1,2))))=$A117,_xlfn.XLOOKUP(AN$2,WatchbillMONTHLY!$A$71:$U$71,OFFSET(WatchbillMONTHLY!$A$71:$U$71,1,2)),FALSE),TRUE,FALSE)),
IF(_xlfn.XLOOKUP(AN$2,WatchbillMONTHLY!$A$88:$U$88,OFFSET(WatchbillMONTHLY!$A$88:$U$88,1,2))=IF(_xlfn.XLOOKUP($A117,INDIRECT("_"&amp;_xlfn.XLOOKUP(AN$2,WatchbillMONTHLY!$A$88:$U$88,OFFSET(WatchbillMONTHLY!$A$88:$U$88,1,2))),INDIRECT("_"&amp;_xlfn.XLOOKUP(AN$2,WatchbillMONTHLY!$A$88:$U$88,OFFSET(WatchbillMONTHLY!$A$88:$U$88,1,2))))=$A117,_xlfn.XLOOKUP(AN$2,WatchbillMONTHLY!$A$88:$U$88,OFFSET(WatchbillMONTHLY!$A$88:$U$88,1,2)),FALSE),TRUE,FALSE)),
FALSE),FALSE)</f>
        <v>0</v>
      </c>
      <c r="AO117" s="209" t="b" cm="1">
        <f t="array" aca="1" ref="AO117" ca="1">IF(AND($A117 &gt; 0, H117 &gt; 0,AO$2&lt;MiscFormulas!$A$5+1),
_xlfn.IFNA(
_xlfn.IFNA(
_xlfn.IFNA(
_xlfn.IFNA(
_xlfn.IFNA(
_xlfn.IFNA(
IF(_xlfn.XLOOKUP(AO$2,WatchbillMONTHLY!$A$3:$U$3,OFFSET(WatchbillMONTHLY!$A$3:$U$3,1,2))=IF(_xlfn.XLOOKUP($A117,INDIRECT("_"&amp;_xlfn.XLOOKUP(AO$2,WatchbillMONTHLY!$A$3:$U$3,OFFSET(WatchbillMONTHLY!$A$3:$U$3,1,2))),INDIRECT("_"&amp;_xlfn.XLOOKUP(AO$2,WatchbillMONTHLY!$A$3:$U$3,OFFSET(WatchbillMONTHLY!$A$3:$U$3,1,2))))=$A117,_xlfn.XLOOKUP(AO$2,WatchbillMONTHLY!$A$3:$U$3,OFFSET(WatchbillMONTHLY!$A$3:$U$3,1,2)),FALSE),TRUE,FALSE),
IF(_xlfn.XLOOKUP(AO$2,WatchbillMONTHLY!$A$20:$U$20,OFFSET(WatchbillMONTHLY!$A$20:$U$20,1,2))=IF(_xlfn.XLOOKUP($A117,INDIRECT("_"&amp;_xlfn.XLOOKUP(AO$2,WatchbillMONTHLY!$A$20:$U$20,OFFSET(WatchbillMONTHLY!$A$20:$U$20,1,2))),INDIRECT("_"&amp;_xlfn.XLOOKUP(AO$2,WatchbillMONTHLY!$A$20:$U$20,OFFSET(WatchbillMONTHLY!$A$20:$U$20,1,2))))=$A117,_xlfn.XLOOKUP(AO$2,WatchbillMONTHLY!$A$20:$U$20,OFFSET(WatchbillMONTHLY!$A$20:$U$20,1,2)),FALSE),TRUE,FALSE)),
IF(_xlfn.XLOOKUP(AO$2,WatchbillMONTHLY!$A$37:$U$37,OFFSET(WatchbillMONTHLY!$A$37:$U$37,1,2))=IF(_xlfn.XLOOKUP($A117,INDIRECT("_"&amp;_xlfn.XLOOKUP(AO$2,WatchbillMONTHLY!$A$37:$U$37,OFFSET(WatchbillMONTHLY!$A$37:$U$37,1,2))),INDIRECT("_"&amp;_xlfn.XLOOKUP(AO$2,WatchbillMONTHLY!$A$37:$U$37,OFFSET(WatchbillMONTHLY!$A$37:$U$37,1,2))))=$A117,_xlfn.XLOOKUP(AO$2,WatchbillMONTHLY!$A$37:$U$37,OFFSET(WatchbillMONTHLY!$A$37:$U$37,1,2)),FALSE),TRUE,FALSE)),
IF(_xlfn.XLOOKUP(AO$2,WatchbillMONTHLY!$A$54:$U$54,OFFSET(WatchbillMONTHLY!$A$54:$U$54,1,2))=IF(_xlfn.XLOOKUP($A117,INDIRECT("_"&amp;_xlfn.XLOOKUP(AO$2,WatchbillMONTHLY!$A$54:$U$54,OFFSET(WatchbillMONTHLY!$A$54:$U$54,1,2))),INDIRECT("_"&amp;_xlfn.XLOOKUP(AO$2,WatchbillMONTHLY!$A$54:$U$54,OFFSET(WatchbillMONTHLY!$A$54:$U$54,1,2))))=$A117,_xlfn.XLOOKUP(AO$2,WatchbillMONTHLY!$A$54:$U$54,OFFSET(WatchbillMONTHLY!$A$54:$U$54,1,2)),FALSE),TRUE,FALSE)),
IF(_xlfn.XLOOKUP(AO$2,WatchbillMONTHLY!$A$71:$U$71,OFFSET(WatchbillMONTHLY!$A$71:$U$71,1,2))=IF(_xlfn.XLOOKUP($A117,INDIRECT("_"&amp;_xlfn.XLOOKUP(AO$2,WatchbillMONTHLY!$A$71:$U$71,OFFSET(WatchbillMONTHLY!$A$71:$U$71,1,2))),INDIRECT("_"&amp;_xlfn.XLOOKUP(AO$2,WatchbillMONTHLY!$A$71:$U$71,OFFSET(WatchbillMONTHLY!$A$71:$U$71,1,2))))=$A117,_xlfn.XLOOKUP(AO$2,WatchbillMONTHLY!$A$71:$U$71,OFFSET(WatchbillMONTHLY!$A$71:$U$71,1,2)),FALSE),TRUE,FALSE)),
IF(_xlfn.XLOOKUP(AO$2,WatchbillMONTHLY!$A$88:$U$88,OFFSET(WatchbillMONTHLY!$A$88:$U$88,1,2))=IF(_xlfn.XLOOKUP($A117,INDIRECT("_"&amp;_xlfn.XLOOKUP(AO$2,WatchbillMONTHLY!$A$88:$U$88,OFFSET(WatchbillMONTHLY!$A$88:$U$88,1,2))),INDIRECT("_"&amp;_xlfn.XLOOKUP(AO$2,WatchbillMONTHLY!$A$88:$U$88,OFFSET(WatchbillMONTHLY!$A$88:$U$88,1,2))))=$A117,_xlfn.XLOOKUP(AO$2,WatchbillMONTHLY!$A$88:$U$88,OFFSET(WatchbillMONTHLY!$A$88:$U$88,1,2)),FALSE),TRUE,FALSE)),
FALSE),FALSE)</f>
        <v>0</v>
      </c>
      <c r="AP117" s="209" t="b" cm="1">
        <f t="array" aca="1" ref="AP117" ca="1">IF(AND($A117 &gt; 0, I117 &gt; 0,AP$2&lt;MiscFormulas!$A$5+1),
_xlfn.IFNA(
_xlfn.IFNA(
_xlfn.IFNA(
_xlfn.IFNA(
_xlfn.IFNA(
_xlfn.IFNA(
IF(_xlfn.XLOOKUP(AP$2,WatchbillMONTHLY!$A$3:$U$3,OFFSET(WatchbillMONTHLY!$A$3:$U$3,1,2))=IF(_xlfn.XLOOKUP($A117,INDIRECT("_"&amp;_xlfn.XLOOKUP(AP$2,WatchbillMONTHLY!$A$3:$U$3,OFFSET(WatchbillMONTHLY!$A$3:$U$3,1,2))),INDIRECT("_"&amp;_xlfn.XLOOKUP(AP$2,WatchbillMONTHLY!$A$3:$U$3,OFFSET(WatchbillMONTHLY!$A$3:$U$3,1,2))))=$A117,_xlfn.XLOOKUP(AP$2,WatchbillMONTHLY!$A$3:$U$3,OFFSET(WatchbillMONTHLY!$A$3:$U$3,1,2)),FALSE),TRUE,FALSE),
IF(_xlfn.XLOOKUP(AP$2,WatchbillMONTHLY!$A$20:$U$20,OFFSET(WatchbillMONTHLY!$A$20:$U$20,1,2))=IF(_xlfn.XLOOKUP($A117,INDIRECT("_"&amp;_xlfn.XLOOKUP(AP$2,WatchbillMONTHLY!$A$20:$U$20,OFFSET(WatchbillMONTHLY!$A$20:$U$20,1,2))),INDIRECT("_"&amp;_xlfn.XLOOKUP(AP$2,WatchbillMONTHLY!$A$20:$U$20,OFFSET(WatchbillMONTHLY!$A$20:$U$20,1,2))))=$A117,_xlfn.XLOOKUP(AP$2,WatchbillMONTHLY!$A$20:$U$20,OFFSET(WatchbillMONTHLY!$A$20:$U$20,1,2)),FALSE),TRUE,FALSE)),
IF(_xlfn.XLOOKUP(AP$2,WatchbillMONTHLY!$A$37:$U$37,OFFSET(WatchbillMONTHLY!$A$37:$U$37,1,2))=IF(_xlfn.XLOOKUP($A117,INDIRECT("_"&amp;_xlfn.XLOOKUP(AP$2,WatchbillMONTHLY!$A$37:$U$37,OFFSET(WatchbillMONTHLY!$A$37:$U$37,1,2))),INDIRECT("_"&amp;_xlfn.XLOOKUP(AP$2,WatchbillMONTHLY!$A$37:$U$37,OFFSET(WatchbillMONTHLY!$A$37:$U$37,1,2))))=$A117,_xlfn.XLOOKUP(AP$2,WatchbillMONTHLY!$A$37:$U$37,OFFSET(WatchbillMONTHLY!$A$37:$U$37,1,2)),FALSE),TRUE,FALSE)),
IF(_xlfn.XLOOKUP(AP$2,WatchbillMONTHLY!$A$54:$U$54,OFFSET(WatchbillMONTHLY!$A$54:$U$54,1,2))=IF(_xlfn.XLOOKUP($A117,INDIRECT("_"&amp;_xlfn.XLOOKUP(AP$2,WatchbillMONTHLY!$A$54:$U$54,OFFSET(WatchbillMONTHLY!$A$54:$U$54,1,2))),INDIRECT("_"&amp;_xlfn.XLOOKUP(AP$2,WatchbillMONTHLY!$A$54:$U$54,OFFSET(WatchbillMONTHLY!$A$54:$U$54,1,2))))=$A117,_xlfn.XLOOKUP(AP$2,WatchbillMONTHLY!$A$54:$U$54,OFFSET(WatchbillMONTHLY!$A$54:$U$54,1,2)),FALSE),TRUE,FALSE)),
IF(_xlfn.XLOOKUP(AP$2,WatchbillMONTHLY!$A$71:$U$71,OFFSET(WatchbillMONTHLY!$A$71:$U$71,1,2))=IF(_xlfn.XLOOKUP($A117,INDIRECT("_"&amp;_xlfn.XLOOKUP(AP$2,WatchbillMONTHLY!$A$71:$U$71,OFFSET(WatchbillMONTHLY!$A$71:$U$71,1,2))),INDIRECT("_"&amp;_xlfn.XLOOKUP(AP$2,WatchbillMONTHLY!$A$71:$U$71,OFFSET(WatchbillMONTHLY!$A$71:$U$71,1,2))))=$A117,_xlfn.XLOOKUP(AP$2,WatchbillMONTHLY!$A$71:$U$71,OFFSET(WatchbillMONTHLY!$A$71:$U$71,1,2)),FALSE),TRUE,FALSE)),
IF(_xlfn.XLOOKUP(AP$2,WatchbillMONTHLY!$A$88:$U$88,OFFSET(WatchbillMONTHLY!$A$88:$U$88,1,2))=IF(_xlfn.XLOOKUP($A117,INDIRECT("_"&amp;_xlfn.XLOOKUP(AP$2,WatchbillMONTHLY!$A$88:$U$88,OFFSET(WatchbillMONTHLY!$A$88:$U$88,1,2))),INDIRECT("_"&amp;_xlfn.XLOOKUP(AP$2,WatchbillMONTHLY!$A$88:$U$88,OFFSET(WatchbillMONTHLY!$A$88:$U$88,1,2))))=$A117,_xlfn.XLOOKUP(AP$2,WatchbillMONTHLY!$A$88:$U$88,OFFSET(WatchbillMONTHLY!$A$88:$U$88,1,2)),FALSE),TRUE,FALSE)),
FALSE),FALSE)</f>
        <v>0</v>
      </c>
      <c r="AQ117" s="209" t="b" cm="1">
        <f t="array" aca="1" ref="AQ117" ca="1">IF(AND($A117 &gt; 0, J117 &gt; 0,AQ$2&lt;MiscFormulas!$A$5+1),
_xlfn.IFNA(
_xlfn.IFNA(
_xlfn.IFNA(
_xlfn.IFNA(
_xlfn.IFNA(
_xlfn.IFNA(
IF(_xlfn.XLOOKUP(AQ$2,WatchbillMONTHLY!$A$3:$U$3,OFFSET(WatchbillMONTHLY!$A$3:$U$3,1,2))=IF(_xlfn.XLOOKUP($A117,INDIRECT("_"&amp;_xlfn.XLOOKUP(AQ$2,WatchbillMONTHLY!$A$3:$U$3,OFFSET(WatchbillMONTHLY!$A$3:$U$3,1,2))),INDIRECT("_"&amp;_xlfn.XLOOKUP(AQ$2,WatchbillMONTHLY!$A$3:$U$3,OFFSET(WatchbillMONTHLY!$A$3:$U$3,1,2))))=$A117,_xlfn.XLOOKUP(AQ$2,WatchbillMONTHLY!$A$3:$U$3,OFFSET(WatchbillMONTHLY!$A$3:$U$3,1,2)),FALSE),TRUE,FALSE),
IF(_xlfn.XLOOKUP(AQ$2,WatchbillMONTHLY!$A$20:$U$20,OFFSET(WatchbillMONTHLY!$A$20:$U$20,1,2))=IF(_xlfn.XLOOKUP($A117,INDIRECT("_"&amp;_xlfn.XLOOKUP(AQ$2,WatchbillMONTHLY!$A$20:$U$20,OFFSET(WatchbillMONTHLY!$A$20:$U$20,1,2))),INDIRECT("_"&amp;_xlfn.XLOOKUP(AQ$2,WatchbillMONTHLY!$A$20:$U$20,OFFSET(WatchbillMONTHLY!$A$20:$U$20,1,2))))=$A117,_xlfn.XLOOKUP(AQ$2,WatchbillMONTHLY!$A$20:$U$20,OFFSET(WatchbillMONTHLY!$A$20:$U$20,1,2)),FALSE),TRUE,FALSE)),
IF(_xlfn.XLOOKUP(AQ$2,WatchbillMONTHLY!$A$37:$U$37,OFFSET(WatchbillMONTHLY!$A$37:$U$37,1,2))=IF(_xlfn.XLOOKUP($A117,INDIRECT("_"&amp;_xlfn.XLOOKUP(AQ$2,WatchbillMONTHLY!$A$37:$U$37,OFFSET(WatchbillMONTHLY!$A$37:$U$37,1,2))),INDIRECT("_"&amp;_xlfn.XLOOKUP(AQ$2,WatchbillMONTHLY!$A$37:$U$37,OFFSET(WatchbillMONTHLY!$A$37:$U$37,1,2))))=$A117,_xlfn.XLOOKUP(AQ$2,WatchbillMONTHLY!$A$37:$U$37,OFFSET(WatchbillMONTHLY!$A$37:$U$37,1,2)),FALSE),TRUE,FALSE)),
IF(_xlfn.XLOOKUP(AQ$2,WatchbillMONTHLY!$A$54:$U$54,OFFSET(WatchbillMONTHLY!$A$54:$U$54,1,2))=IF(_xlfn.XLOOKUP($A117,INDIRECT("_"&amp;_xlfn.XLOOKUP(AQ$2,WatchbillMONTHLY!$A$54:$U$54,OFFSET(WatchbillMONTHLY!$A$54:$U$54,1,2))),INDIRECT("_"&amp;_xlfn.XLOOKUP(AQ$2,WatchbillMONTHLY!$A$54:$U$54,OFFSET(WatchbillMONTHLY!$A$54:$U$54,1,2))))=$A117,_xlfn.XLOOKUP(AQ$2,WatchbillMONTHLY!$A$54:$U$54,OFFSET(WatchbillMONTHLY!$A$54:$U$54,1,2)),FALSE),TRUE,FALSE)),
IF(_xlfn.XLOOKUP(AQ$2,WatchbillMONTHLY!$A$71:$U$71,OFFSET(WatchbillMONTHLY!$A$71:$U$71,1,2))=IF(_xlfn.XLOOKUP($A117,INDIRECT("_"&amp;_xlfn.XLOOKUP(AQ$2,WatchbillMONTHLY!$A$71:$U$71,OFFSET(WatchbillMONTHLY!$A$71:$U$71,1,2))),INDIRECT("_"&amp;_xlfn.XLOOKUP(AQ$2,WatchbillMONTHLY!$A$71:$U$71,OFFSET(WatchbillMONTHLY!$A$71:$U$71,1,2))))=$A117,_xlfn.XLOOKUP(AQ$2,WatchbillMONTHLY!$A$71:$U$71,OFFSET(WatchbillMONTHLY!$A$71:$U$71,1,2)),FALSE),TRUE,FALSE)),
IF(_xlfn.XLOOKUP(AQ$2,WatchbillMONTHLY!$A$88:$U$88,OFFSET(WatchbillMONTHLY!$A$88:$U$88,1,2))=IF(_xlfn.XLOOKUP($A117,INDIRECT("_"&amp;_xlfn.XLOOKUP(AQ$2,WatchbillMONTHLY!$A$88:$U$88,OFFSET(WatchbillMONTHLY!$A$88:$U$88,1,2))),INDIRECT("_"&amp;_xlfn.XLOOKUP(AQ$2,WatchbillMONTHLY!$A$88:$U$88,OFFSET(WatchbillMONTHLY!$A$88:$U$88,1,2))))=$A117,_xlfn.XLOOKUP(AQ$2,WatchbillMONTHLY!$A$88:$U$88,OFFSET(WatchbillMONTHLY!$A$88:$U$88,1,2)),FALSE),TRUE,FALSE)),
FALSE),FALSE)</f>
        <v>0</v>
      </c>
      <c r="AR117" s="209" t="b" cm="1">
        <f t="array" aca="1" ref="AR117" ca="1">IF(AND($A117 &gt; 0, K117 &gt; 0,AR$2&lt;MiscFormulas!$A$5+1),
_xlfn.IFNA(
_xlfn.IFNA(
_xlfn.IFNA(
_xlfn.IFNA(
_xlfn.IFNA(
_xlfn.IFNA(
IF(_xlfn.XLOOKUP(AR$2,WatchbillMONTHLY!$A$3:$U$3,OFFSET(WatchbillMONTHLY!$A$3:$U$3,1,2))=IF(_xlfn.XLOOKUP($A117,INDIRECT("_"&amp;_xlfn.XLOOKUP(AR$2,WatchbillMONTHLY!$A$3:$U$3,OFFSET(WatchbillMONTHLY!$A$3:$U$3,1,2))),INDIRECT("_"&amp;_xlfn.XLOOKUP(AR$2,WatchbillMONTHLY!$A$3:$U$3,OFFSET(WatchbillMONTHLY!$A$3:$U$3,1,2))))=$A117,_xlfn.XLOOKUP(AR$2,WatchbillMONTHLY!$A$3:$U$3,OFFSET(WatchbillMONTHLY!$A$3:$U$3,1,2)),FALSE),TRUE,FALSE),
IF(_xlfn.XLOOKUP(AR$2,WatchbillMONTHLY!$A$20:$U$20,OFFSET(WatchbillMONTHLY!$A$20:$U$20,1,2))=IF(_xlfn.XLOOKUP($A117,INDIRECT("_"&amp;_xlfn.XLOOKUP(AR$2,WatchbillMONTHLY!$A$20:$U$20,OFFSET(WatchbillMONTHLY!$A$20:$U$20,1,2))),INDIRECT("_"&amp;_xlfn.XLOOKUP(AR$2,WatchbillMONTHLY!$A$20:$U$20,OFFSET(WatchbillMONTHLY!$A$20:$U$20,1,2))))=$A117,_xlfn.XLOOKUP(AR$2,WatchbillMONTHLY!$A$20:$U$20,OFFSET(WatchbillMONTHLY!$A$20:$U$20,1,2)),FALSE),TRUE,FALSE)),
IF(_xlfn.XLOOKUP(AR$2,WatchbillMONTHLY!$A$37:$U$37,OFFSET(WatchbillMONTHLY!$A$37:$U$37,1,2))=IF(_xlfn.XLOOKUP($A117,INDIRECT("_"&amp;_xlfn.XLOOKUP(AR$2,WatchbillMONTHLY!$A$37:$U$37,OFFSET(WatchbillMONTHLY!$A$37:$U$37,1,2))),INDIRECT("_"&amp;_xlfn.XLOOKUP(AR$2,WatchbillMONTHLY!$A$37:$U$37,OFFSET(WatchbillMONTHLY!$A$37:$U$37,1,2))))=$A117,_xlfn.XLOOKUP(AR$2,WatchbillMONTHLY!$A$37:$U$37,OFFSET(WatchbillMONTHLY!$A$37:$U$37,1,2)),FALSE),TRUE,FALSE)),
IF(_xlfn.XLOOKUP(AR$2,WatchbillMONTHLY!$A$54:$U$54,OFFSET(WatchbillMONTHLY!$A$54:$U$54,1,2))=IF(_xlfn.XLOOKUP($A117,INDIRECT("_"&amp;_xlfn.XLOOKUP(AR$2,WatchbillMONTHLY!$A$54:$U$54,OFFSET(WatchbillMONTHLY!$A$54:$U$54,1,2))),INDIRECT("_"&amp;_xlfn.XLOOKUP(AR$2,WatchbillMONTHLY!$A$54:$U$54,OFFSET(WatchbillMONTHLY!$A$54:$U$54,1,2))))=$A117,_xlfn.XLOOKUP(AR$2,WatchbillMONTHLY!$A$54:$U$54,OFFSET(WatchbillMONTHLY!$A$54:$U$54,1,2)),FALSE),TRUE,FALSE)),
IF(_xlfn.XLOOKUP(AR$2,WatchbillMONTHLY!$A$71:$U$71,OFFSET(WatchbillMONTHLY!$A$71:$U$71,1,2))=IF(_xlfn.XLOOKUP($A117,INDIRECT("_"&amp;_xlfn.XLOOKUP(AR$2,WatchbillMONTHLY!$A$71:$U$71,OFFSET(WatchbillMONTHLY!$A$71:$U$71,1,2))),INDIRECT("_"&amp;_xlfn.XLOOKUP(AR$2,WatchbillMONTHLY!$A$71:$U$71,OFFSET(WatchbillMONTHLY!$A$71:$U$71,1,2))))=$A117,_xlfn.XLOOKUP(AR$2,WatchbillMONTHLY!$A$71:$U$71,OFFSET(WatchbillMONTHLY!$A$71:$U$71,1,2)),FALSE),TRUE,FALSE)),
IF(_xlfn.XLOOKUP(AR$2,WatchbillMONTHLY!$A$88:$U$88,OFFSET(WatchbillMONTHLY!$A$88:$U$88,1,2))=IF(_xlfn.XLOOKUP($A117,INDIRECT("_"&amp;_xlfn.XLOOKUP(AR$2,WatchbillMONTHLY!$A$88:$U$88,OFFSET(WatchbillMONTHLY!$A$88:$U$88,1,2))),INDIRECT("_"&amp;_xlfn.XLOOKUP(AR$2,WatchbillMONTHLY!$A$88:$U$88,OFFSET(WatchbillMONTHLY!$A$88:$U$88,1,2))))=$A117,_xlfn.XLOOKUP(AR$2,WatchbillMONTHLY!$A$88:$U$88,OFFSET(WatchbillMONTHLY!$A$88:$U$88,1,2)),FALSE),TRUE,FALSE)),
FALSE),FALSE)</f>
        <v>0</v>
      </c>
      <c r="AS117" s="209" t="b" cm="1">
        <f t="array" aca="1" ref="AS117" ca="1">IF(AND($A117 &gt; 0, L117 &gt; 0,AS$2&lt;MiscFormulas!$A$5+1),
_xlfn.IFNA(
_xlfn.IFNA(
_xlfn.IFNA(
_xlfn.IFNA(
_xlfn.IFNA(
_xlfn.IFNA(
IF(_xlfn.XLOOKUP(AS$2,WatchbillMONTHLY!$A$3:$U$3,OFFSET(WatchbillMONTHLY!$A$3:$U$3,1,2))=IF(_xlfn.XLOOKUP($A117,INDIRECT("_"&amp;_xlfn.XLOOKUP(AS$2,WatchbillMONTHLY!$A$3:$U$3,OFFSET(WatchbillMONTHLY!$A$3:$U$3,1,2))),INDIRECT("_"&amp;_xlfn.XLOOKUP(AS$2,WatchbillMONTHLY!$A$3:$U$3,OFFSET(WatchbillMONTHLY!$A$3:$U$3,1,2))))=$A117,_xlfn.XLOOKUP(AS$2,WatchbillMONTHLY!$A$3:$U$3,OFFSET(WatchbillMONTHLY!$A$3:$U$3,1,2)),FALSE),TRUE,FALSE),
IF(_xlfn.XLOOKUP(AS$2,WatchbillMONTHLY!$A$20:$U$20,OFFSET(WatchbillMONTHLY!$A$20:$U$20,1,2))=IF(_xlfn.XLOOKUP($A117,INDIRECT("_"&amp;_xlfn.XLOOKUP(AS$2,WatchbillMONTHLY!$A$20:$U$20,OFFSET(WatchbillMONTHLY!$A$20:$U$20,1,2))),INDIRECT("_"&amp;_xlfn.XLOOKUP(AS$2,WatchbillMONTHLY!$A$20:$U$20,OFFSET(WatchbillMONTHLY!$A$20:$U$20,1,2))))=$A117,_xlfn.XLOOKUP(AS$2,WatchbillMONTHLY!$A$20:$U$20,OFFSET(WatchbillMONTHLY!$A$20:$U$20,1,2)),FALSE),TRUE,FALSE)),
IF(_xlfn.XLOOKUP(AS$2,WatchbillMONTHLY!$A$37:$U$37,OFFSET(WatchbillMONTHLY!$A$37:$U$37,1,2))=IF(_xlfn.XLOOKUP($A117,INDIRECT("_"&amp;_xlfn.XLOOKUP(AS$2,WatchbillMONTHLY!$A$37:$U$37,OFFSET(WatchbillMONTHLY!$A$37:$U$37,1,2))),INDIRECT("_"&amp;_xlfn.XLOOKUP(AS$2,WatchbillMONTHLY!$A$37:$U$37,OFFSET(WatchbillMONTHLY!$A$37:$U$37,1,2))))=$A117,_xlfn.XLOOKUP(AS$2,WatchbillMONTHLY!$A$37:$U$37,OFFSET(WatchbillMONTHLY!$A$37:$U$37,1,2)),FALSE),TRUE,FALSE)),
IF(_xlfn.XLOOKUP(AS$2,WatchbillMONTHLY!$A$54:$U$54,OFFSET(WatchbillMONTHLY!$A$54:$U$54,1,2))=IF(_xlfn.XLOOKUP($A117,INDIRECT("_"&amp;_xlfn.XLOOKUP(AS$2,WatchbillMONTHLY!$A$54:$U$54,OFFSET(WatchbillMONTHLY!$A$54:$U$54,1,2))),INDIRECT("_"&amp;_xlfn.XLOOKUP(AS$2,WatchbillMONTHLY!$A$54:$U$54,OFFSET(WatchbillMONTHLY!$A$54:$U$54,1,2))))=$A117,_xlfn.XLOOKUP(AS$2,WatchbillMONTHLY!$A$54:$U$54,OFFSET(WatchbillMONTHLY!$A$54:$U$54,1,2)),FALSE),TRUE,FALSE)),
IF(_xlfn.XLOOKUP(AS$2,WatchbillMONTHLY!$A$71:$U$71,OFFSET(WatchbillMONTHLY!$A$71:$U$71,1,2))=IF(_xlfn.XLOOKUP($A117,INDIRECT("_"&amp;_xlfn.XLOOKUP(AS$2,WatchbillMONTHLY!$A$71:$U$71,OFFSET(WatchbillMONTHLY!$A$71:$U$71,1,2))),INDIRECT("_"&amp;_xlfn.XLOOKUP(AS$2,WatchbillMONTHLY!$A$71:$U$71,OFFSET(WatchbillMONTHLY!$A$71:$U$71,1,2))))=$A117,_xlfn.XLOOKUP(AS$2,WatchbillMONTHLY!$A$71:$U$71,OFFSET(WatchbillMONTHLY!$A$71:$U$71,1,2)),FALSE),TRUE,FALSE)),
IF(_xlfn.XLOOKUP(AS$2,WatchbillMONTHLY!$A$88:$U$88,OFFSET(WatchbillMONTHLY!$A$88:$U$88,1,2))=IF(_xlfn.XLOOKUP($A117,INDIRECT("_"&amp;_xlfn.XLOOKUP(AS$2,WatchbillMONTHLY!$A$88:$U$88,OFFSET(WatchbillMONTHLY!$A$88:$U$88,1,2))),INDIRECT("_"&amp;_xlfn.XLOOKUP(AS$2,WatchbillMONTHLY!$A$88:$U$88,OFFSET(WatchbillMONTHLY!$A$88:$U$88,1,2))))=$A117,_xlfn.XLOOKUP(AS$2,WatchbillMONTHLY!$A$88:$U$88,OFFSET(WatchbillMONTHLY!$A$88:$U$88,1,2)),FALSE),TRUE,FALSE)),
FALSE),FALSE)</f>
        <v>0</v>
      </c>
      <c r="AT117" s="209" t="b" cm="1">
        <f t="array" aca="1" ref="AT117" ca="1">IF(AND($A117 &gt; 0, M117 &gt; 0,AT$2&lt;MiscFormulas!$A$5+1),
_xlfn.IFNA(
_xlfn.IFNA(
_xlfn.IFNA(
_xlfn.IFNA(
_xlfn.IFNA(
_xlfn.IFNA(
IF(_xlfn.XLOOKUP(AT$2,WatchbillMONTHLY!$A$3:$U$3,OFFSET(WatchbillMONTHLY!$A$3:$U$3,1,2))=IF(_xlfn.XLOOKUP($A117,INDIRECT("_"&amp;_xlfn.XLOOKUP(AT$2,WatchbillMONTHLY!$A$3:$U$3,OFFSET(WatchbillMONTHLY!$A$3:$U$3,1,2))),INDIRECT("_"&amp;_xlfn.XLOOKUP(AT$2,WatchbillMONTHLY!$A$3:$U$3,OFFSET(WatchbillMONTHLY!$A$3:$U$3,1,2))))=$A117,_xlfn.XLOOKUP(AT$2,WatchbillMONTHLY!$A$3:$U$3,OFFSET(WatchbillMONTHLY!$A$3:$U$3,1,2)),FALSE),TRUE,FALSE),
IF(_xlfn.XLOOKUP(AT$2,WatchbillMONTHLY!$A$20:$U$20,OFFSET(WatchbillMONTHLY!$A$20:$U$20,1,2))=IF(_xlfn.XLOOKUP($A117,INDIRECT("_"&amp;_xlfn.XLOOKUP(AT$2,WatchbillMONTHLY!$A$20:$U$20,OFFSET(WatchbillMONTHLY!$A$20:$U$20,1,2))),INDIRECT("_"&amp;_xlfn.XLOOKUP(AT$2,WatchbillMONTHLY!$A$20:$U$20,OFFSET(WatchbillMONTHLY!$A$20:$U$20,1,2))))=$A117,_xlfn.XLOOKUP(AT$2,WatchbillMONTHLY!$A$20:$U$20,OFFSET(WatchbillMONTHLY!$A$20:$U$20,1,2)),FALSE),TRUE,FALSE)),
IF(_xlfn.XLOOKUP(AT$2,WatchbillMONTHLY!$A$37:$U$37,OFFSET(WatchbillMONTHLY!$A$37:$U$37,1,2))=IF(_xlfn.XLOOKUP($A117,INDIRECT("_"&amp;_xlfn.XLOOKUP(AT$2,WatchbillMONTHLY!$A$37:$U$37,OFFSET(WatchbillMONTHLY!$A$37:$U$37,1,2))),INDIRECT("_"&amp;_xlfn.XLOOKUP(AT$2,WatchbillMONTHLY!$A$37:$U$37,OFFSET(WatchbillMONTHLY!$A$37:$U$37,1,2))))=$A117,_xlfn.XLOOKUP(AT$2,WatchbillMONTHLY!$A$37:$U$37,OFFSET(WatchbillMONTHLY!$A$37:$U$37,1,2)),FALSE),TRUE,FALSE)),
IF(_xlfn.XLOOKUP(AT$2,WatchbillMONTHLY!$A$54:$U$54,OFFSET(WatchbillMONTHLY!$A$54:$U$54,1,2))=IF(_xlfn.XLOOKUP($A117,INDIRECT("_"&amp;_xlfn.XLOOKUP(AT$2,WatchbillMONTHLY!$A$54:$U$54,OFFSET(WatchbillMONTHLY!$A$54:$U$54,1,2))),INDIRECT("_"&amp;_xlfn.XLOOKUP(AT$2,WatchbillMONTHLY!$A$54:$U$54,OFFSET(WatchbillMONTHLY!$A$54:$U$54,1,2))))=$A117,_xlfn.XLOOKUP(AT$2,WatchbillMONTHLY!$A$54:$U$54,OFFSET(WatchbillMONTHLY!$A$54:$U$54,1,2)),FALSE),TRUE,FALSE)),
IF(_xlfn.XLOOKUP(AT$2,WatchbillMONTHLY!$A$71:$U$71,OFFSET(WatchbillMONTHLY!$A$71:$U$71,1,2))=IF(_xlfn.XLOOKUP($A117,INDIRECT("_"&amp;_xlfn.XLOOKUP(AT$2,WatchbillMONTHLY!$A$71:$U$71,OFFSET(WatchbillMONTHLY!$A$71:$U$71,1,2))),INDIRECT("_"&amp;_xlfn.XLOOKUP(AT$2,WatchbillMONTHLY!$A$71:$U$71,OFFSET(WatchbillMONTHLY!$A$71:$U$71,1,2))))=$A117,_xlfn.XLOOKUP(AT$2,WatchbillMONTHLY!$A$71:$U$71,OFFSET(WatchbillMONTHLY!$A$71:$U$71,1,2)),FALSE),TRUE,FALSE)),
IF(_xlfn.XLOOKUP(AT$2,WatchbillMONTHLY!$A$88:$U$88,OFFSET(WatchbillMONTHLY!$A$88:$U$88,1,2))=IF(_xlfn.XLOOKUP($A117,INDIRECT("_"&amp;_xlfn.XLOOKUP(AT$2,WatchbillMONTHLY!$A$88:$U$88,OFFSET(WatchbillMONTHLY!$A$88:$U$88,1,2))),INDIRECT("_"&amp;_xlfn.XLOOKUP(AT$2,WatchbillMONTHLY!$A$88:$U$88,OFFSET(WatchbillMONTHLY!$A$88:$U$88,1,2))))=$A117,_xlfn.XLOOKUP(AT$2,WatchbillMONTHLY!$A$88:$U$88,OFFSET(WatchbillMONTHLY!$A$88:$U$88,1,2)),FALSE),TRUE,FALSE)),
FALSE),FALSE)</f>
        <v>0</v>
      </c>
      <c r="AU117" s="209" t="b" cm="1">
        <f t="array" aca="1" ref="AU117" ca="1">IF(AND($A117 &gt; 0, N117 &gt; 0,AU$2&lt;MiscFormulas!$A$5+1),
_xlfn.IFNA(
_xlfn.IFNA(
_xlfn.IFNA(
_xlfn.IFNA(
_xlfn.IFNA(
_xlfn.IFNA(
IF(_xlfn.XLOOKUP(AU$2,WatchbillMONTHLY!$A$3:$U$3,OFFSET(WatchbillMONTHLY!$A$3:$U$3,1,2))=IF(_xlfn.XLOOKUP($A117,INDIRECT("_"&amp;_xlfn.XLOOKUP(AU$2,WatchbillMONTHLY!$A$3:$U$3,OFFSET(WatchbillMONTHLY!$A$3:$U$3,1,2))),INDIRECT("_"&amp;_xlfn.XLOOKUP(AU$2,WatchbillMONTHLY!$A$3:$U$3,OFFSET(WatchbillMONTHLY!$A$3:$U$3,1,2))))=$A117,_xlfn.XLOOKUP(AU$2,WatchbillMONTHLY!$A$3:$U$3,OFFSET(WatchbillMONTHLY!$A$3:$U$3,1,2)),FALSE),TRUE,FALSE),
IF(_xlfn.XLOOKUP(AU$2,WatchbillMONTHLY!$A$20:$U$20,OFFSET(WatchbillMONTHLY!$A$20:$U$20,1,2))=IF(_xlfn.XLOOKUP($A117,INDIRECT("_"&amp;_xlfn.XLOOKUP(AU$2,WatchbillMONTHLY!$A$20:$U$20,OFFSET(WatchbillMONTHLY!$A$20:$U$20,1,2))),INDIRECT("_"&amp;_xlfn.XLOOKUP(AU$2,WatchbillMONTHLY!$A$20:$U$20,OFFSET(WatchbillMONTHLY!$A$20:$U$20,1,2))))=$A117,_xlfn.XLOOKUP(AU$2,WatchbillMONTHLY!$A$20:$U$20,OFFSET(WatchbillMONTHLY!$A$20:$U$20,1,2)),FALSE),TRUE,FALSE)),
IF(_xlfn.XLOOKUP(AU$2,WatchbillMONTHLY!$A$37:$U$37,OFFSET(WatchbillMONTHLY!$A$37:$U$37,1,2))=IF(_xlfn.XLOOKUP($A117,INDIRECT("_"&amp;_xlfn.XLOOKUP(AU$2,WatchbillMONTHLY!$A$37:$U$37,OFFSET(WatchbillMONTHLY!$A$37:$U$37,1,2))),INDIRECT("_"&amp;_xlfn.XLOOKUP(AU$2,WatchbillMONTHLY!$A$37:$U$37,OFFSET(WatchbillMONTHLY!$A$37:$U$37,1,2))))=$A117,_xlfn.XLOOKUP(AU$2,WatchbillMONTHLY!$A$37:$U$37,OFFSET(WatchbillMONTHLY!$A$37:$U$37,1,2)),FALSE),TRUE,FALSE)),
IF(_xlfn.XLOOKUP(AU$2,WatchbillMONTHLY!$A$54:$U$54,OFFSET(WatchbillMONTHLY!$A$54:$U$54,1,2))=IF(_xlfn.XLOOKUP($A117,INDIRECT("_"&amp;_xlfn.XLOOKUP(AU$2,WatchbillMONTHLY!$A$54:$U$54,OFFSET(WatchbillMONTHLY!$A$54:$U$54,1,2))),INDIRECT("_"&amp;_xlfn.XLOOKUP(AU$2,WatchbillMONTHLY!$A$54:$U$54,OFFSET(WatchbillMONTHLY!$A$54:$U$54,1,2))))=$A117,_xlfn.XLOOKUP(AU$2,WatchbillMONTHLY!$A$54:$U$54,OFFSET(WatchbillMONTHLY!$A$54:$U$54,1,2)),FALSE),TRUE,FALSE)),
IF(_xlfn.XLOOKUP(AU$2,WatchbillMONTHLY!$A$71:$U$71,OFFSET(WatchbillMONTHLY!$A$71:$U$71,1,2))=IF(_xlfn.XLOOKUP($A117,INDIRECT("_"&amp;_xlfn.XLOOKUP(AU$2,WatchbillMONTHLY!$A$71:$U$71,OFFSET(WatchbillMONTHLY!$A$71:$U$71,1,2))),INDIRECT("_"&amp;_xlfn.XLOOKUP(AU$2,WatchbillMONTHLY!$A$71:$U$71,OFFSET(WatchbillMONTHLY!$A$71:$U$71,1,2))))=$A117,_xlfn.XLOOKUP(AU$2,WatchbillMONTHLY!$A$71:$U$71,OFFSET(WatchbillMONTHLY!$A$71:$U$71,1,2)),FALSE),TRUE,FALSE)),
IF(_xlfn.XLOOKUP(AU$2,WatchbillMONTHLY!$A$88:$U$88,OFFSET(WatchbillMONTHLY!$A$88:$U$88,1,2))=IF(_xlfn.XLOOKUP($A117,INDIRECT("_"&amp;_xlfn.XLOOKUP(AU$2,WatchbillMONTHLY!$A$88:$U$88,OFFSET(WatchbillMONTHLY!$A$88:$U$88,1,2))),INDIRECT("_"&amp;_xlfn.XLOOKUP(AU$2,WatchbillMONTHLY!$A$88:$U$88,OFFSET(WatchbillMONTHLY!$A$88:$U$88,1,2))))=$A117,_xlfn.XLOOKUP(AU$2,WatchbillMONTHLY!$A$88:$U$88,OFFSET(WatchbillMONTHLY!$A$88:$U$88,1,2)),FALSE),TRUE,FALSE)),
FALSE),FALSE)</f>
        <v>0</v>
      </c>
      <c r="AV117" s="209" t="b" cm="1">
        <f t="array" aca="1" ref="AV117" ca="1">IF(AND($A117 &gt; 0, O117 &gt; 0,AV$2&lt;MiscFormulas!$A$5+1),
_xlfn.IFNA(
_xlfn.IFNA(
_xlfn.IFNA(
_xlfn.IFNA(
_xlfn.IFNA(
_xlfn.IFNA(
IF(_xlfn.XLOOKUP(AV$2,WatchbillMONTHLY!$A$3:$U$3,OFFSET(WatchbillMONTHLY!$A$3:$U$3,1,2))=IF(_xlfn.XLOOKUP($A117,INDIRECT("_"&amp;_xlfn.XLOOKUP(AV$2,WatchbillMONTHLY!$A$3:$U$3,OFFSET(WatchbillMONTHLY!$A$3:$U$3,1,2))),INDIRECT("_"&amp;_xlfn.XLOOKUP(AV$2,WatchbillMONTHLY!$A$3:$U$3,OFFSET(WatchbillMONTHLY!$A$3:$U$3,1,2))))=$A117,_xlfn.XLOOKUP(AV$2,WatchbillMONTHLY!$A$3:$U$3,OFFSET(WatchbillMONTHLY!$A$3:$U$3,1,2)),FALSE),TRUE,FALSE),
IF(_xlfn.XLOOKUP(AV$2,WatchbillMONTHLY!$A$20:$U$20,OFFSET(WatchbillMONTHLY!$A$20:$U$20,1,2))=IF(_xlfn.XLOOKUP($A117,INDIRECT("_"&amp;_xlfn.XLOOKUP(AV$2,WatchbillMONTHLY!$A$20:$U$20,OFFSET(WatchbillMONTHLY!$A$20:$U$20,1,2))),INDIRECT("_"&amp;_xlfn.XLOOKUP(AV$2,WatchbillMONTHLY!$A$20:$U$20,OFFSET(WatchbillMONTHLY!$A$20:$U$20,1,2))))=$A117,_xlfn.XLOOKUP(AV$2,WatchbillMONTHLY!$A$20:$U$20,OFFSET(WatchbillMONTHLY!$A$20:$U$20,1,2)),FALSE),TRUE,FALSE)),
IF(_xlfn.XLOOKUP(AV$2,WatchbillMONTHLY!$A$37:$U$37,OFFSET(WatchbillMONTHLY!$A$37:$U$37,1,2))=IF(_xlfn.XLOOKUP($A117,INDIRECT("_"&amp;_xlfn.XLOOKUP(AV$2,WatchbillMONTHLY!$A$37:$U$37,OFFSET(WatchbillMONTHLY!$A$37:$U$37,1,2))),INDIRECT("_"&amp;_xlfn.XLOOKUP(AV$2,WatchbillMONTHLY!$A$37:$U$37,OFFSET(WatchbillMONTHLY!$A$37:$U$37,1,2))))=$A117,_xlfn.XLOOKUP(AV$2,WatchbillMONTHLY!$A$37:$U$37,OFFSET(WatchbillMONTHLY!$A$37:$U$37,1,2)),FALSE),TRUE,FALSE)),
IF(_xlfn.XLOOKUP(AV$2,WatchbillMONTHLY!$A$54:$U$54,OFFSET(WatchbillMONTHLY!$A$54:$U$54,1,2))=IF(_xlfn.XLOOKUP($A117,INDIRECT("_"&amp;_xlfn.XLOOKUP(AV$2,WatchbillMONTHLY!$A$54:$U$54,OFFSET(WatchbillMONTHLY!$A$54:$U$54,1,2))),INDIRECT("_"&amp;_xlfn.XLOOKUP(AV$2,WatchbillMONTHLY!$A$54:$U$54,OFFSET(WatchbillMONTHLY!$A$54:$U$54,1,2))))=$A117,_xlfn.XLOOKUP(AV$2,WatchbillMONTHLY!$A$54:$U$54,OFFSET(WatchbillMONTHLY!$A$54:$U$54,1,2)),FALSE),TRUE,FALSE)),
IF(_xlfn.XLOOKUP(AV$2,WatchbillMONTHLY!$A$71:$U$71,OFFSET(WatchbillMONTHLY!$A$71:$U$71,1,2))=IF(_xlfn.XLOOKUP($A117,INDIRECT("_"&amp;_xlfn.XLOOKUP(AV$2,WatchbillMONTHLY!$A$71:$U$71,OFFSET(WatchbillMONTHLY!$A$71:$U$71,1,2))),INDIRECT("_"&amp;_xlfn.XLOOKUP(AV$2,WatchbillMONTHLY!$A$71:$U$71,OFFSET(WatchbillMONTHLY!$A$71:$U$71,1,2))))=$A117,_xlfn.XLOOKUP(AV$2,WatchbillMONTHLY!$A$71:$U$71,OFFSET(WatchbillMONTHLY!$A$71:$U$71,1,2)),FALSE),TRUE,FALSE)),
IF(_xlfn.XLOOKUP(AV$2,WatchbillMONTHLY!$A$88:$U$88,OFFSET(WatchbillMONTHLY!$A$88:$U$88,1,2))=IF(_xlfn.XLOOKUP($A117,INDIRECT("_"&amp;_xlfn.XLOOKUP(AV$2,WatchbillMONTHLY!$A$88:$U$88,OFFSET(WatchbillMONTHLY!$A$88:$U$88,1,2))),INDIRECT("_"&amp;_xlfn.XLOOKUP(AV$2,WatchbillMONTHLY!$A$88:$U$88,OFFSET(WatchbillMONTHLY!$A$88:$U$88,1,2))))=$A117,_xlfn.XLOOKUP(AV$2,WatchbillMONTHLY!$A$88:$U$88,OFFSET(WatchbillMONTHLY!$A$88:$U$88,1,2)),FALSE),TRUE,FALSE)),
FALSE),FALSE)</f>
        <v>0</v>
      </c>
      <c r="AW117" s="209" t="b" cm="1">
        <f t="array" aca="1" ref="AW117" ca="1">IF(AND($A117 &gt; 0, P117 &gt; 0,AW$2&lt;MiscFormulas!$A$5+1),
_xlfn.IFNA(
_xlfn.IFNA(
_xlfn.IFNA(
_xlfn.IFNA(
_xlfn.IFNA(
_xlfn.IFNA(
IF(_xlfn.XLOOKUP(AW$2,WatchbillMONTHLY!$A$3:$U$3,OFFSET(WatchbillMONTHLY!$A$3:$U$3,1,2))=IF(_xlfn.XLOOKUP($A117,INDIRECT("_"&amp;_xlfn.XLOOKUP(AW$2,WatchbillMONTHLY!$A$3:$U$3,OFFSET(WatchbillMONTHLY!$A$3:$U$3,1,2))),INDIRECT("_"&amp;_xlfn.XLOOKUP(AW$2,WatchbillMONTHLY!$A$3:$U$3,OFFSET(WatchbillMONTHLY!$A$3:$U$3,1,2))))=$A117,_xlfn.XLOOKUP(AW$2,WatchbillMONTHLY!$A$3:$U$3,OFFSET(WatchbillMONTHLY!$A$3:$U$3,1,2)),FALSE),TRUE,FALSE),
IF(_xlfn.XLOOKUP(AW$2,WatchbillMONTHLY!$A$20:$U$20,OFFSET(WatchbillMONTHLY!$A$20:$U$20,1,2))=IF(_xlfn.XLOOKUP($A117,INDIRECT("_"&amp;_xlfn.XLOOKUP(AW$2,WatchbillMONTHLY!$A$20:$U$20,OFFSET(WatchbillMONTHLY!$A$20:$U$20,1,2))),INDIRECT("_"&amp;_xlfn.XLOOKUP(AW$2,WatchbillMONTHLY!$A$20:$U$20,OFFSET(WatchbillMONTHLY!$A$20:$U$20,1,2))))=$A117,_xlfn.XLOOKUP(AW$2,WatchbillMONTHLY!$A$20:$U$20,OFFSET(WatchbillMONTHLY!$A$20:$U$20,1,2)),FALSE),TRUE,FALSE)),
IF(_xlfn.XLOOKUP(AW$2,WatchbillMONTHLY!$A$37:$U$37,OFFSET(WatchbillMONTHLY!$A$37:$U$37,1,2))=IF(_xlfn.XLOOKUP($A117,INDIRECT("_"&amp;_xlfn.XLOOKUP(AW$2,WatchbillMONTHLY!$A$37:$U$37,OFFSET(WatchbillMONTHLY!$A$37:$U$37,1,2))),INDIRECT("_"&amp;_xlfn.XLOOKUP(AW$2,WatchbillMONTHLY!$A$37:$U$37,OFFSET(WatchbillMONTHLY!$A$37:$U$37,1,2))))=$A117,_xlfn.XLOOKUP(AW$2,WatchbillMONTHLY!$A$37:$U$37,OFFSET(WatchbillMONTHLY!$A$37:$U$37,1,2)),FALSE),TRUE,FALSE)),
IF(_xlfn.XLOOKUP(AW$2,WatchbillMONTHLY!$A$54:$U$54,OFFSET(WatchbillMONTHLY!$A$54:$U$54,1,2))=IF(_xlfn.XLOOKUP($A117,INDIRECT("_"&amp;_xlfn.XLOOKUP(AW$2,WatchbillMONTHLY!$A$54:$U$54,OFFSET(WatchbillMONTHLY!$A$54:$U$54,1,2))),INDIRECT("_"&amp;_xlfn.XLOOKUP(AW$2,WatchbillMONTHLY!$A$54:$U$54,OFFSET(WatchbillMONTHLY!$A$54:$U$54,1,2))))=$A117,_xlfn.XLOOKUP(AW$2,WatchbillMONTHLY!$A$54:$U$54,OFFSET(WatchbillMONTHLY!$A$54:$U$54,1,2)),FALSE),TRUE,FALSE)),
IF(_xlfn.XLOOKUP(AW$2,WatchbillMONTHLY!$A$71:$U$71,OFFSET(WatchbillMONTHLY!$A$71:$U$71,1,2))=IF(_xlfn.XLOOKUP($A117,INDIRECT("_"&amp;_xlfn.XLOOKUP(AW$2,WatchbillMONTHLY!$A$71:$U$71,OFFSET(WatchbillMONTHLY!$A$71:$U$71,1,2))),INDIRECT("_"&amp;_xlfn.XLOOKUP(AW$2,WatchbillMONTHLY!$A$71:$U$71,OFFSET(WatchbillMONTHLY!$A$71:$U$71,1,2))))=$A117,_xlfn.XLOOKUP(AW$2,WatchbillMONTHLY!$A$71:$U$71,OFFSET(WatchbillMONTHLY!$A$71:$U$71,1,2)),FALSE),TRUE,FALSE)),
IF(_xlfn.XLOOKUP(AW$2,WatchbillMONTHLY!$A$88:$U$88,OFFSET(WatchbillMONTHLY!$A$88:$U$88,1,2))=IF(_xlfn.XLOOKUP($A117,INDIRECT("_"&amp;_xlfn.XLOOKUP(AW$2,WatchbillMONTHLY!$A$88:$U$88,OFFSET(WatchbillMONTHLY!$A$88:$U$88,1,2))),INDIRECT("_"&amp;_xlfn.XLOOKUP(AW$2,WatchbillMONTHLY!$A$88:$U$88,OFFSET(WatchbillMONTHLY!$A$88:$U$88,1,2))))=$A117,_xlfn.XLOOKUP(AW$2,WatchbillMONTHLY!$A$88:$U$88,OFFSET(WatchbillMONTHLY!$A$88:$U$88,1,2)),FALSE),TRUE,FALSE)),
FALSE),FALSE)</f>
        <v>0</v>
      </c>
      <c r="AX117" s="209" t="b" cm="1">
        <f t="array" aca="1" ref="AX117" ca="1">IF(AND($A117 &gt; 0, Q117 &gt; 0,AX$2&lt;MiscFormulas!$A$5+1),
_xlfn.IFNA(
_xlfn.IFNA(
_xlfn.IFNA(
_xlfn.IFNA(
_xlfn.IFNA(
_xlfn.IFNA(
IF(_xlfn.XLOOKUP(AX$2,WatchbillMONTHLY!$A$3:$U$3,OFFSET(WatchbillMONTHLY!$A$3:$U$3,1,2))=IF(_xlfn.XLOOKUP($A117,INDIRECT("_"&amp;_xlfn.XLOOKUP(AX$2,WatchbillMONTHLY!$A$3:$U$3,OFFSET(WatchbillMONTHLY!$A$3:$U$3,1,2))),INDIRECT("_"&amp;_xlfn.XLOOKUP(AX$2,WatchbillMONTHLY!$A$3:$U$3,OFFSET(WatchbillMONTHLY!$A$3:$U$3,1,2))))=$A117,_xlfn.XLOOKUP(AX$2,WatchbillMONTHLY!$A$3:$U$3,OFFSET(WatchbillMONTHLY!$A$3:$U$3,1,2)),FALSE),TRUE,FALSE),
IF(_xlfn.XLOOKUP(AX$2,WatchbillMONTHLY!$A$20:$U$20,OFFSET(WatchbillMONTHLY!$A$20:$U$20,1,2))=IF(_xlfn.XLOOKUP($A117,INDIRECT("_"&amp;_xlfn.XLOOKUP(AX$2,WatchbillMONTHLY!$A$20:$U$20,OFFSET(WatchbillMONTHLY!$A$20:$U$20,1,2))),INDIRECT("_"&amp;_xlfn.XLOOKUP(AX$2,WatchbillMONTHLY!$A$20:$U$20,OFFSET(WatchbillMONTHLY!$A$20:$U$20,1,2))))=$A117,_xlfn.XLOOKUP(AX$2,WatchbillMONTHLY!$A$20:$U$20,OFFSET(WatchbillMONTHLY!$A$20:$U$20,1,2)),FALSE),TRUE,FALSE)),
IF(_xlfn.XLOOKUP(AX$2,WatchbillMONTHLY!$A$37:$U$37,OFFSET(WatchbillMONTHLY!$A$37:$U$37,1,2))=IF(_xlfn.XLOOKUP($A117,INDIRECT("_"&amp;_xlfn.XLOOKUP(AX$2,WatchbillMONTHLY!$A$37:$U$37,OFFSET(WatchbillMONTHLY!$A$37:$U$37,1,2))),INDIRECT("_"&amp;_xlfn.XLOOKUP(AX$2,WatchbillMONTHLY!$A$37:$U$37,OFFSET(WatchbillMONTHLY!$A$37:$U$37,1,2))))=$A117,_xlfn.XLOOKUP(AX$2,WatchbillMONTHLY!$A$37:$U$37,OFFSET(WatchbillMONTHLY!$A$37:$U$37,1,2)),FALSE),TRUE,FALSE)),
IF(_xlfn.XLOOKUP(AX$2,WatchbillMONTHLY!$A$54:$U$54,OFFSET(WatchbillMONTHLY!$A$54:$U$54,1,2))=IF(_xlfn.XLOOKUP($A117,INDIRECT("_"&amp;_xlfn.XLOOKUP(AX$2,WatchbillMONTHLY!$A$54:$U$54,OFFSET(WatchbillMONTHLY!$A$54:$U$54,1,2))),INDIRECT("_"&amp;_xlfn.XLOOKUP(AX$2,WatchbillMONTHLY!$A$54:$U$54,OFFSET(WatchbillMONTHLY!$A$54:$U$54,1,2))))=$A117,_xlfn.XLOOKUP(AX$2,WatchbillMONTHLY!$A$54:$U$54,OFFSET(WatchbillMONTHLY!$A$54:$U$54,1,2)),FALSE),TRUE,FALSE)),
IF(_xlfn.XLOOKUP(AX$2,WatchbillMONTHLY!$A$71:$U$71,OFFSET(WatchbillMONTHLY!$A$71:$U$71,1,2))=IF(_xlfn.XLOOKUP($A117,INDIRECT("_"&amp;_xlfn.XLOOKUP(AX$2,WatchbillMONTHLY!$A$71:$U$71,OFFSET(WatchbillMONTHLY!$A$71:$U$71,1,2))),INDIRECT("_"&amp;_xlfn.XLOOKUP(AX$2,WatchbillMONTHLY!$A$71:$U$71,OFFSET(WatchbillMONTHLY!$A$71:$U$71,1,2))))=$A117,_xlfn.XLOOKUP(AX$2,WatchbillMONTHLY!$A$71:$U$71,OFFSET(WatchbillMONTHLY!$A$71:$U$71,1,2)),FALSE),TRUE,FALSE)),
IF(_xlfn.XLOOKUP(AX$2,WatchbillMONTHLY!$A$88:$U$88,OFFSET(WatchbillMONTHLY!$A$88:$U$88,1,2))=IF(_xlfn.XLOOKUP($A117,INDIRECT("_"&amp;_xlfn.XLOOKUP(AX$2,WatchbillMONTHLY!$A$88:$U$88,OFFSET(WatchbillMONTHLY!$A$88:$U$88,1,2))),INDIRECT("_"&amp;_xlfn.XLOOKUP(AX$2,WatchbillMONTHLY!$A$88:$U$88,OFFSET(WatchbillMONTHLY!$A$88:$U$88,1,2))))=$A117,_xlfn.XLOOKUP(AX$2,WatchbillMONTHLY!$A$88:$U$88,OFFSET(WatchbillMONTHLY!$A$88:$U$88,1,2)),FALSE),TRUE,FALSE)),
FALSE),FALSE)</f>
        <v>0</v>
      </c>
      <c r="AY117" s="209" t="b" cm="1">
        <f t="array" aca="1" ref="AY117" ca="1">IF(AND($A117 &gt; 0, R117 &gt; 0,AY$2&lt;MiscFormulas!$A$5+1),
_xlfn.IFNA(
_xlfn.IFNA(
_xlfn.IFNA(
_xlfn.IFNA(
_xlfn.IFNA(
_xlfn.IFNA(
IF(_xlfn.XLOOKUP(AY$2,WatchbillMONTHLY!$A$3:$U$3,OFFSET(WatchbillMONTHLY!$A$3:$U$3,1,2))=IF(_xlfn.XLOOKUP($A117,INDIRECT("_"&amp;_xlfn.XLOOKUP(AY$2,WatchbillMONTHLY!$A$3:$U$3,OFFSET(WatchbillMONTHLY!$A$3:$U$3,1,2))),INDIRECT("_"&amp;_xlfn.XLOOKUP(AY$2,WatchbillMONTHLY!$A$3:$U$3,OFFSET(WatchbillMONTHLY!$A$3:$U$3,1,2))))=$A117,_xlfn.XLOOKUP(AY$2,WatchbillMONTHLY!$A$3:$U$3,OFFSET(WatchbillMONTHLY!$A$3:$U$3,1,2)),FALSE),TRUE,FALSE),
IF(_xlfn.XLOOKUP(AY$2,WatchbillMONTHLY!$A$20:$U$20,OFFSET(WatchbillMONTHLY!$A$20:$U$20,1,2))=IF(_xlfn.XLOOKUP($A117,INDIRECT("_"&amp;_xlfn.XLOOKUP(AY$2,WatchbillMONTHLY!$A$20:$U$20,OFFSET(WatchbillMONTHLY!$A$20:$U$20,1,2))),INDIRECT("_"&amp;_xlfn.XLOOKUP(AY$2,WatchbillMONTHLY!$A$20:$U$20,OFFSET(WatchbillMONTHLY!$A$20:$U$20,1,2))))=$A117,_xlfn.XLOOKUP(AY$2,WatchbillMONTHLY!$A$20:$U$20,OFFSET(WatchbillMONTHLY!$A$20:$U$20,1,2)),FALSE),TRUE,FALSE)),
IF(_xlfn.XLOOKUP(AY$2,WatchbillMONTHLY!$A$37:$U$37,OFFSET(WatchbillMONTHLY!$A$37:$U$37,1,2))=IF(_xlfn.XLOOKUP($A117,INDIRECT("_"&amp;_xlfn.XLOOKUP(AY$2,WatchbillMONTHLY!$A$37:$U$37,OFFSET(WatchbillMONTHLY!$A$37:$U$37,1,2))),INDIRECT("_"&amp;_xlfn.XLOOKUP(AY$2,WatchbillMONTHLY!$A$37:$U$37,OFFSET(WatchbillMONTHLY!$A$37:$U$37,1,2))))=$A117,_xlfn.XLOOKUP(AY$2,WatchbillMONTHLY!$A$37:$U$37,OFFSET(WatchbillMONTHLY!$A$37:$U$37,1,2)),FALSE),TRUE,FALSE)),
IF(_xlfn.XLOOKUP(AY$2,WatchbillMONTHLY!$A$54:$U$54,OFFSET(WatchbillMONTHLY!$A$54:$U$54,1,2))=IF(_xlfn.XLOOKUP($A117,INDIRECT("_"&amp;_xlfn.XLOOKUP(AY$2,WatchbillMONTHLY!$A$54:$U$54,OFFSET(WatchbillMONTHLY!$A$54:$U$54,1,2))),INDIRECT("_"&amp;_xlfn.XLOOKUP(AY$2,WatchbillMONTHLY!$A$54:$U$54,OFFSET(WatchbillMONTHLY!$A$54:$U$54,1,2))))=$A117,_xlfn.XLOOKUP(AY$2,WatchbillMONTHLY!$A$54:$U$54,OFFSET(WatchbillMONTHLY!$A$54:$U$54,1,2)),FALSE),TRUE,FALSE)),
IF(_xlfn.XLOOKUP(AY$2,WatchbillMONTHLY!$A$71:$U$71,OFFSET(WatchbillMONTHLY!$A$71:$U$71,1,2))=IF(_xlfn.XLOOKUP($A117,INDIRECT("_"&amp;_xlfn.XLOOKUP(AY$2,WatchbillMONTHLY!$A$71:$U$71,OFFSET(WatchbillMONTHLY!$A$71:$U$71,1,2))),INDIRECT("_"&amp;_xlfn.XLOOKUP(AY$2,WatchbillMONTHLY!$A$71:$U$71,OFFSET(WatchbillMONTHLY!$A$71:$U$71,1,2))))=$A117,_xlfn.XLOOKUP(AY$2,WatchbillMONTHLY!$A$71:$U$71,OFFSET(WatchbillMONTHLY!$A$71:$U$71,1,2)),FALSE),TRUE,FALSE)),
IF(_xlfn.XLOOKUP(AY$2,WatchbillMONTHLY!$A$88:$U$88,OFFSET(WatchbillMONTHLY!$A$88:$U$88,1,2))=IF(_xlfn.XLOOKUP($A117,INDIRECT("_"&amp;_xlfn.XLOOKUP(AY$2,WatchbillMONTHLY!$A$88:$U$88,OFFSET(WatchbillMONTHLY!$A$88:$U$88,1,2))),INDIRECT("_"&amp;_xlfn.XLOOKUP(AY$2,WatchbillMONTHLY!$A$88:$U$88,OFFSET(WatchbillMONTHLY!$A$88:$U$88,1,2))))=$A117,_xlfn.XLOOKUP(AY$2,WatchbillMONTHLY!$A$88:$U$88,OFFSET(WatchbillMONTHLY!$A$88:$U$88,1,2)),FALSE),TRUE,FALSE)),
FALSE),FALSE)</f>
        <v>0</v>
      </c>
      <c r="AZ117" s="209" t="b" cm="1">
        <f t="array" aca="1" ref="AZ117" ca="1">IF(AND($A117 &gt; 0, S117 &gt; 0,AZ$2&lt;MiscFormulas!$A$5+1),
_xlfn.IFNA(
_xlfn.IFNA(
_xlfn.IFNA(
_xlfn.IFNA(
_xlfn.IFNA(
_xlfn.IFNA(
IF(_xlfn.XLOOKUP(AZ$2,WatchbillMONTHLY!$A$3:$U$3,OFFSET(WatchbillMONTHLY!$A$3:$U$3,1,2))=IF(_xlfn.XLOOKUP($A117,INDIRECT("_"&amp;_xlfn.XLOOKUP(AZ$2,WatchbillMONTHLY!$A$3:$U$3,OFFSET(WatchbillMONTHLY!$A$3:$U$3,1,2))),INDIRECT("_"&amp;_xlfn.XLOOKUP(AZ$2,WatchbillMONTHLY!$A$3:$U$3,OFFSET(WatchbillMONTHLY!$A$3:$U$3,1,2))))=$A117,_xlfn.XLOOKUP(AZ$2,WatchbillMONTHLY!$A$3:$U$3,OFFSET(WatchbillMONTHLY!$A$3:$U$3,1,2)),FALSE),TRUE,FALSE),
IF(_xlfn.XLOOKUP(AZ$2,WatchbillMONTHLY!$A$20:$U$20,OFFSET(WatchbillMONTHLY!$A$20:$U$20,1,2))=IF(_xlfn.XLOOKUP($A117,INDIRECT("_"&amp;_xlfn.XLOOKUP(AZ$2,WatchbillMONTHLY!$A$20:$U$20,OFFSET(WatchbillMONTHLY!$A$20:$U$20,1,2))),INDIRECT("_"&amp;_xlfn.XLOOKUP(AZ$2,WatchbillMONTHLY!$A$20:$U$20,OFFSET(WatchbillMONTHLY!$A$20:$U$20,1,2))))=$A117,_xlfn.XLOOKUP(AZ$2,WatchbillMONTHLY!$A$20:$U$20,OFFSET(WatchbillMONTHLY!$A$20:$U$20,1,2)),FALSE),TRUE,FALSE)),
IF(_xlfn.XLOOKUP(AZ$2,WatchbillMONTHLY!$A$37:$U$37,OFFSET(WatchbillMONTHLY!$A$37:$U$37,1,2))=IF(_xlfn.XLOOKUP($A117,INDIRECT("_"&amp;_xlfn.XLOOKUP(AZ$2,WatchbillMONTHLY!$A$37:$U$37,OFFSET(WatchbillMONTHLY!$A$37:$U$37,1,2))),INDIRECT("_"&amp;_xlfn.XLOOKUP(AZ$2,WatchbillMONTHLY!$A$37:$U$37,OFFSET(WatchbillMONTHLY!$A$37:$U$37,1,2))))=$A117,_xlfn.XLOOKUP(AZ$2,WatchbillMONTHLY!$A$37:$U$37,OFFSET(WatchbillMONTHLY!$A$37:$U$37,1,2)),FALSE),TRUE,FALSE)),
IF(_xlfn.XLOOKUP(AZ$2,WatchbillMONTHLY!$A$54:$U$54,OFFSET(WatchbillMONTHLY!$A$54:$U$54,1,2))=IF(_xlfn.XLOOKUP($A117,INDIRECT("_"&amp;_xlfn.XLOOKUP(AZ$2,WatchbillMONTHLY!$A$54:$U$54,OFFSET(WatchbillMONTHLY!$A$54:$U$54,1,2))),INDIRECT("_"&amp;_xlfn.XLOOKUP(AZ$2,WatchbillMONTHLY!$A$54:$U$54,OFFSET(WatchbillMONTHLY!$A$54:$U$54,1,2))))=$A117,_xlfn.XLOOKUP(AZ$2,WatchbillMONTHLY!$A$54:$U$54,OFFSET(WatchbillMONTHLY!$A$54:$U$54,1,2)),FALSE),TRUE,FALSE)),
IF(_xlfn.XLOOKUP(AZ$2,WatchbillMONTHLY!$A$71:$U$71,OFFSET(WatchbillMONTHLY!$A$71:$U$71,1,2))=IF(_xlfn.XLOOKUP($A117,INDIRECT("_"&amp;_xlfn.XLOOKUP(AZ$2,WatchbillMONTHLY!$A$71:$U$71,OFFSET(WatchbillMONTHLY!$A$71:$U$71,1,2))),INDIRECT("_"&amp;_xlfn.XLOOKUP(AZ$2,WatchbillMONTHLY!$A$71:$U$71,OFFSET(WatchbillMONTHLY!$A$71:$U$71,1,2))))=$A117,_xlfn.XLOOKUP(AZ$2,WatchbillMONTHLY!$A$71:$U$71,OFFSET(WatchbillMONTHLY!$A$71:$U$71,1,2)),FALSE),TRUE,FALSE)),
IF(_xlfn.XLOOKUP(AZ$2,WatchbillMONTHLY!$A$88:$U$88,OFFSET(WatchbillMONTHLY!$A$88:$U$88,1,2))=IF(_xlfn.XLOOKUP($A117,INDIRECT("_"&amp;_xlfn.XLOOKUP(AZ$2,WatchbillMONTHLY!$A$88:$U$88,OFFSET(WatchbillMONTHLY!$A$88:$U$88,1,2))),INDIRECT("_"&amp;_xlfn.XLOOKUP(AZ$2,WatchbillMONTHLY!$A$88:$U$88,OFFSET(WatchbillMONTHLY!$A$88:$U$88,1,2))))=$A117,_xlfn.XLOOKUP(AZ$2,WatchbillMONTHLY!$A$88:$U$88,OFFSET(WatchbillMONTHLY!$A$88:$U$88,1,2)),FALSE),TRUE,FALSE)),
FALSE),FALSE)</f>
        <v>0</v>
      </c>
      <c r="BA117" s="209" t="b" cm="1">
        <f t="array" aca="1" ref="BA117" ca="1">IF(AND($A117 &gt; 0, T117 &gt; 0,BA$2&lt;MiscFormulas!$A$5+1),
_xlfn.IFNA(
_xlfn.IFNA(
_xlfn.IFNA(
_xlfn.IFNA(
_xlfn.IFNA(
_xlfn.IFNA(
IF(_xlfn.XLOOKUP(BA$2,WatchbillMONTHLY!$A$3:$U$3,OFFSET(WatchbillMONTHLY!$A$3:$U$3,1,2))=IF(_xlfn.XLOOKUP($A117,INDIRECT("_"&amp;_xlfn.XLOOKUP(BA$2,WatchbillMONTHLY!$A$3:$U$3,OFFSET(WatchbillMONTHLY!$A$3:$U$3,1,2))),INDIRECT("_"&amp;_xlfn.XLOOKUP(BA$2,WatchbillMONTHLY!$A$3:$U$3,OFFSET(WatchbillMONTHLY!$A$3:$U$3,1,2))))=$A117,_xlfn.XLOOKUP(BA$2,WatchbillMONTHLY!$A$3:$U$3,OFFSET(WatchbillMONTHLY!$A$3:$U$3,1,2)),FALSE),TRUE,FALSE),
IF(_xlfn.XLOOKUP(BA$2,WatchbillMONTHLY!$A$20:$U$20,OFFSET(WatchbillMONTHLY!$A$20:$U$20,1,2))=IF(_xlfn.XLOOKUP($A117,INDIRECT("_"&amp;_xlfn.XLOOKUP(BA$2,WatchbillMONTHLY!$A$20:$U$20,OFFSET(WatchbillMONTHLY!$A$20:$U$20,1,2))),INDIRECT("_"&amp;_xlfn.XLOOKUP(BA$2,WatchbillMONTHLY!$A$20:$U$20,OFFSET(WatchbillMONTHLY!$A$20:$U$20,1,2))))=$A117,_xlfn.XLOOKUP(BA$2,WatchbillMONTHLY!$A$20:$U$20,OFFSET(WatchbillMONTHLY!$A$20:$U$20,1,2)),FALSE),TRUE,FALSE)),
IF(_xlfn.XLOOKUP(BA$2,WatchbillMONTHLY!$A$37:$U$37,OFFSET(WatchbillMONTHLY!$A$37:$U$37,1,2))=IF(_xlfn.XLOOKUP($A117,INDIRECT("_"&amp;_xlfn.XLOOKUP(BA$2,WatchbillMONTHLY!$A$37:$U$37,OFFSET(WatchbillMONTHLY!$A$37:$U$37,1,2))),INDIRECT("_"&amp;_xlfn.XLOOKUP(BA$2,WatchbillMONTHLY!$A$37:$U$37,OFFSET(WatchbillMONTHLY!$A$37:$U$37,1,2))))=$A117,_xlfn.XLOOKUP(BA$2,WatchbillMONTHLY!$A$37:$U$37,OFFSET(WatchbillMONTHLY!$A$37:$U$37,1,2)),FALSE),TRUE,FALSE)),
IF(_xlfn.XLOOKUP(BA$2,WatchbillMONTHLY!$A$54:$U$54,OFFSET(WatchbillMONTHLY!$A$54:$U$54,1,2))=IF(_xlfn.XLOOKUP($A117,INDIRECT("_"&amp;_xlfn.XLOOKUP(BA$2,WatchbillMONTHLY!$A$54:$U$54,OFFSET(WatchbillMONTHLY!$A$54:$U$54,1,2))),INDIRECT("_"&amp;_xlfn.XLOOKUP(BA$2,WatchbillMONTHLY!$A$54:$U$54,OFFSET(WatchbillMONTHLY!$A$54:$U$54,1,2))))=$A117,_xlfn.XLOOKUP(BA$2,WatchbillMONTHLY!$A$54:$U$54,OFFSET(WatchbillMONTHLY!$A$54:$U$54,1,2)),FALSE),TRUE,FALSE)),
IF(_xlfn.XLOOKUP(BA$2,WatchbillMONTHLY!$A$71:$U$71,OFFSET(WatchbillMONTHLY!$A$71:$U$71,1,2))=IF(_xlfn.XLOOKUP($A117,INDIRECT("_"&amp;_xlfn.XLOOKUP(BA$2,WatchbillMONTHLY!$A$71:$U$71,OFFSET(WatchbillMONTHLY!$A$71:$U$71,1,2))),INDIRECT("_"&amp;_xlfn.XLOOKUP(BA$2,WatchbillMONTHLY!$A$71:$U$71,OFFSET(WatchbillMONTHLY!$A$71:$U$71,1,2))))=$A117,_xlfn.XLOOKUP(BA$2,WatchbillMONTHLY!$A$71:$U$71,OFFSET(WatchbillMONTHLY!$A$71:$U$71,1,2)),FALSE),TRUE,FALSE)),
IF(_xlfn.XLOOKUP(BA$2,WatchbillMONTHLY!$A$88:$U$88,OFFSET(WatchbillMONTHLY!$A$88:$U$88,1,2))=IF(_xlfn.XLOOKUP($A117,INDIRECT("_"&amp;_xlfn.XLOOKUP(BA$2,WatchbillMONTHLY!$A$88:$U$88,OFFSET(WatchbillMONTHLY!$A$88:$U$88,1,2))),INDIRECT("_"&amp;_xlfn.XLOOKUP(BA$2,WatchbillMONTHLY!$A$88:$U$88,OFFSET(WatchbillMONTHLY!$A$88:$U$88,1,2))))=$A117,_xlfn.XLOOKUP(BA$2,WatchbillMONTHLY!$A$88:$U$88,OFFSET(WatchbillMONTHLY!$A$88:$U$88,1,2)),FALSE),TRUE,FALSE)),
FALSE),FALSE)</f>
        <v>0</v>
      </c>
      <c r="BB117" s="209" t="b" cm="1">
        <f t="array" aca="1" ref="BB117" ca="1">IF(AND($A117 &gt; 0, U117 &gt; 0,BB$2&lt;MiscFormulas!$A$5+1),
_xlfn.IFNA(
_xlfn.IFNA(
_xlfn.IFNA(
_xlfn.IFNA(
_xlfn.IFNA(
_xlfn.IFNA(
IF(_xlfn.XLOOKUP(BB$2,WatchbillMONTHLY!$A$3:$U$3,OFFSET(WatchbillMONTHLY!$A$3:$U$3,1,2))=IF(_xlfn.XLOOKUP($A117,INDIRECT("_"&amp;_xlfn.XLOOKUP(BB$2,WatchbillMONTHLY!$A$3:$U$3,OFFSET(WatchbillMONTHLY!$A$3:$U$3,1,2))),INDIRECT("_"&amp;_xlfn.XLOOKUP(BB$2,WatchbillMONTHLY!$A$3:$U$3,OFFSET(WatchbillMONTHLY!$A$3:$U$3,1,2))))=$A117,_xlfn.XLOOKUP(BB$2,WatchbillMONTHLY!$A$3:$U$3,OFFSET(WatchbillMONTHLY!$A$3:$U$3,1,2)),FALSE),TRUE,FALSE),
IF(_xlfn.XLOOKUP(BB$2,WatchbillMONTHLY!$A$20:$U$20,OFFSET(WatchbillMONTHLY!$A$20:$U$20,1,2))=IF(_xlfn.XLOOKUP($A117,INDIRECT("_"&amp;_xlfn.XLOOKUP(BB$2,WatchbillMONTHLY!$A$20:$U$20,OFFSET(WatchbillMONTHLY!$A$20:$U$20,1,2))),INDIRECT("_"&amp;_xlfn.XLOOKUP(BB$2,WatchbillMONTHLY!$A$20:$U$20,OFFSET(WatchbillMONTHLY!$A$20:$U$20,1,2))))=$A117,_xlfn.XLOOKUP(BB$2,WatchbillMONTHLY!$A$20:$U$20,OFFSET(WatchbillMONTHLY!$A$20:$U$20,1,2)),FALSE),TRUE,FALSE)),
IF(_xlfn.XLOOKUP(BB$2,WatchbillMONTHLY!$A$37:$U$37,OFFSET(WatchbillMONTHLY!$A$37:$U$37,1,2))=IF(_xlfn.XLOOKUP($A117,INDIRECT("_"&amp;_xlfn.XLOOKUP(BB$2,WatchbillMONTHLY!$A$37:$U$37,OFFSET(WatchbillMONTHLY!$A$37:$U$37,1,2))),INDIRECT("_"&amp;_xlfn.XLOOKUP(BB$2,WatchbillMONTHLY!$A$37:$U$37,OFFSET(WatchbillMONTHLY!$A$37:$U$37,1,2))))=$A117,_xlfn.XLOOKUP(BB$2,WatchbillMONTHLY!$A$37:$U$37,OFFSET(WatchbillMONTHLY!$A$37:$U$37,1,2)),FALSE),TRUE,FALSE)),
IF(_xlfn.XLOOKUP(BB$2,WatchbillMONTHLY!$A$54:$U$54,OFFSET(WatchbillMONTHLY!$A$54:$U$54,1,2))=IF(_xlfn.XLOOKUP($A117,INDIRECT("_"&amp;_xlfn.XLOOKUP(BB$2,WatchbillMONTHLY!$A$54:$U$54,OFFSET(WatchbillMONTHLY!$A$54:$U$54,1,2))),INDIRECT("_"&amp;_xlfn.XLOOKUP(BB$2,WatchbillMONTHLY!$A$54:$U$54,OFFSET(WatchbillMONTHLY!$A$54:$U$54,1,2))))=$A117,_xlfn.XLOOKUP(BB$2,WatchbillMONTHLY!$A$54:$U$54,OFFSET(WatchbillMONTHLY!$A$54:$U$54,1,2)),FALSE),TRUE,FALSE)),
IF(_xlfn.XLOOKUP(BB$2,WatchbillMONTHLY!$A$71:$U$71,OFFSET(WatchbillMONTHLY!$A$71:$U$71,1,2))=IF(_xlfn.XLOOKUP($A117,INDIRECT("_"&amp;_xlfn.XLOOKUP(BB$2,WatchbillMONTHLY!$A$71:$U$71,OFFSET(WatchbillMONTHLY!$A$71:$U$71,1,2))),INDIRECT("_"&amp;_xlfn.XLOOKUP(BB$2,WatchbillMONTHLY!$A$71:$U$71,OFFSET(WatchbillMONTHLY!$A$71:$U$71,1,2))))=$A117,_xlfn.XLOOKUP(BB$2,WatchbillMONTHLY!$A$71:$U$71,OFFSET(WatchbillMONTHLY!$A$71:$U$71,1,2)),FALSE),TRUE,FALSE)),
IF(_xlfn.XLOOKUP(BB$2,WatchbillMONTHLY!$A$88:$U$88,OFFSET(WatchbillMONTHLY!$A$88:$U$88,1,2))=IF(_xlfn.XLOOKUP($A117,INDIRECT("_"&amp;_xlfn.XLOOKUP(BB$2,WatchbillMONTHLY!$A$88:$U$88,OFFSET(WatchbillMONTHLY!$A$88:$U$88,1,2))),INDIRECT("_"&amp;_xlfn.XLOOKUP(BB$2,WatchbillMONTHLY!$A$88:$U$88,OFFSET(WatchbillMONTHLY!$A$88:$U$88,1,2))))=$A117,_xlfn.XLOOKUP(BB$2,WatchbillMONTHLY!$A$88:$U$88,OFFSET(WatchbillMONTHLY!$A$88:$U$88,1,2)),FALSE),TRUE,FALSE)),
FALSE),FALSE)</f>
        <v>0</v>
      </c>
      <c r="BC117" s="209" t="b" cm="1">
        <f t="array" aca="1" ref="BC117" ca="1">IF(AND($A117 &gt; 0, V117 &gt; 0,BC$2&lt;MiscFormulas!$A$5+1),
_xlfn.IFNA(
_xlfn.IFNA(
_xlfn.IFNA(
_xlfn.IFNA(
_xlfn.IFNA(
_xlfn.IFNA(
IF(_xlfn.XLOOKUP(BC$2,WatchbillMONTHLY!$A$3:$U$3,OFFSET(WatchbillMONTHLY!$A$3:$U$3,1,2))=IF(_xlfn.XLOOKUP($A117,INDIRECT("_"&amp;_xlfn.XLOOKUP(BC$2,WatchbillMONTHLY!$A$3:$U$3,OFFSET(WatchbillMONTHLY!$A$3:$U$3,1,2))),INDIRECT("_"&amp;_xlfn.XLOOKUP(BC$2,WatchbillMONTHLY!$A$3:$U$3,OFFSET(WatchbillMONTHLY!$A$3:$U$3,1,2))))=$A117,_xlfn.XLOOKUP(BC$2,WatchbillMONTHLY!$A$3:$U$3,OFFSET(WatchbillMONTHLY!$A$3:$U$3,1,2)),FALSE),TRUE,FALSE),
IF(_xlfn.XLOOKUP(BC$2,WatchbillMONTHLY!$A$20:$U$20,OFFSET(WatchbillMONTHLY!$A$20:$U$20,1,2))=IF(_xlfn.XLOOKUP($A117,INDIRECT("_"&amp;_xlfn.XLOOKUP(BC$2,WatchbillMONTHLY!$A$20:$U$20,OFFSET(WatchbillMONTHLY!$A$20:$U$20,1,2))),INDIRECT("_"&amp;_xlfn.XLOOKUP(BC$2,WatchbillMONTHLY!$A$20:$U$20,OFFSET(WatchbillMONTHLY!$A$20:$U$20,1,2))))=$A117,_xlfn.XLOOKUP(BC$2,WatchbillMONTHLY!$A$20:$U$20,OFFSET(WatchbillMONTHLY!$A$20:$U$20,1,2)),FALSE),TRUE,FALSE)),
IF(_xlfn.XLOOKUP(BC$2,WatchbillMONTHLY!$A$37:$U$37,OFFSET(WatchbillMONTHLY!$A$37:$U$37,1,2))=IF(_xlfn.XLOOKUP($A117,INDIRECT("_"&amp;_xlfn.XLOOKUP(BC$2,WatchbillMONTHLY!$A$37:$U$37,OFFSET(WatchbillMONTHLY!$A$37:$U$37,1,2))),INDIRECT("_"&amp;_xlfn.XLOOKUP(BC$2,WatchbillMONTHLY!$A$37:$U$37,OFFSET(WatchbillMONTHLY!$A$37:$U$37,1,2))))=$A117,_xlfn.XLOOKUP(BC$2,WatchbillMONTHLY!$A$37:$U$37,OFFSET(WatchbillMONTHLY!$A$37:$U$37,1,2)),FALSE),TRUE,FALSE)),
IF(_xlfn.XLOOKUP(BC$2,WatchbillMONTHLY!$A$54:$U$54,OFFSET(WatchbillMONTHLY!$A$54:$U$54,1,2))=IF(_xlfn.XLOOKUP($A117,INDIRECT("_"&amp;_xlfn.XLOOKUP(BC$2,WatchbillMONTHLY!$A$54:$U$54,OFFSET(WatchbillMONTHLY!$A$54:$U$54,1,2))),INDIRECT("_"&amp;_xlfn.XLOOKUP(BC$2,WatchbillMONTHLY!$A$54:$U$54,OFFSET(WatchbillMONTHLY!$A$54:$U$54,1,2))))=$A117,_xlfn.XLOOKUP(BC$2,WatchbillMONTHLY!$A$54:$U$54,OFFSET(WatchbillMONTHLY!$A$54:$U$54,1,2)),FALSE),TRUE,FALSE)),
IF(_xlfn.XLOOKUP(BC$2,WatchbillMONTHLY!$A$71:$U$71,OFFSET(WatchbillMONTHLY!$A$71:$U$71,1,2))=IF(_xlfn.XLOOKUP($A117,INDIRECT("_"&amp;_xlfn.XLOOKUP(BC$2,WatchbillMONTHLY!$A$71:$U$71,OFFSET(WatchbillMONTHLY!$A$71:$U$71,1,2))),INDIRECT("_"&amp;_xlfn.XLOOKUP(BC$2,WatchbillMONTHLY!$A$71:$U$71,OFFSET(WatchbillMONTHLY!$A$71:$U$71,1,2))))=$A117,_xlfn.XLOOKUP(BC$2,WatchbillMONTHLY!$A$71:$U$71,OFFSET(WatchbillMONTHLY!$A$71:$U$71,1,2)),FALSE),TRUE,FALSE)),
IF(_xlfn.XLOOKUP(BC$2,WatchbillMONTHLY!$A$88:$U$88,OFFSET(WatchbillMONTHLY!$A$88:$U$88,1,2))=IF(_xlfn.XLOOKUP($A117,INDIRECT("_"&amp;_xlfn.XLOOKUP(BC$2,WatchbillMONTHLY!$A$88:$U$88,OFFSET(WatchbillMONTHLY!$A$88:$U$88,1,2))),INDIRECT("_"&amp;_xlfn.XLOOKUP(BC$2,WatchbillMONTHLY!$A$88:$U$88,OFFSET(WatchbillMONTHLY!$A$88:$U$88,1,2))))=$A117,_xlfn.XLOOKUP(BC$2,WatchbillMONTHLY!$A$88:$U$88,OFFSET(WatchbillMONTHLY!$A$88:$U$88,1,2)),FALSE),TRUE,FALSE)),
FALSE),FALSE)</f>
        <v>0</v>
      </c>
      <c r="BD117" s="209" t="b" cm="1">
        <f t="array" aca="1" ref="BD117" ca="1">IF(AND($A117 &gt; 0, W117 &gt; 0,BD$2&lt;MiscFormulas!$A$5+1),
_xlfn.IFNA(
_xlfn.IFNA(
_xlfn.IFNA(
_xlfn.IFNA(
_xlfn.IFNA(
_xlfn.IFNA(
IF(_xlfn.XLOOKUP(BD$2,WatchbillMONTHLY!$A$3:$U$3,OFFSET(WatchbillMONTHLY!$A$3:$U$3,1,2))=IF(_xlfn.XLOOKUP($A117,INDIRECT("_"&amp;_xlfn.XLOOKUP(BD$2,WatchbillMONTHLY!$A$3:$U$3,OFFSET(WatchbillMONTHLY!$A$3:$U$3,1,2))),INDIRECT("_"&amp;_xlfn.XLOOKUP(BD$2,WatchbillMONTHLY!$A$3:$U$3,OFFSET(WatchbillMONTHLY!$A$3:$U$3,1,2))))=$A117,_xlfn.XLOOKUP(BD$2,WatchbillMONTHLY!$A$3:$U$3,OFFSET(WatchbillMONTHLY!$A$3:$U$3,1,2)),FALSE),TRUE,FALSE),
IF(_xlfn.XLOOKUP(BD$2,WatchbillMONTHLY!$A$20:$U$20,OFFSET(WatchbillMONTHLY!$A$20:$U$20,1,2))=IF(_xlfn.XLOOKUP($A117,INDIRECT("_"&amp;_xlfn.XLOOKUP(BD$2,WatchbillMONTHLY!$A$20:$U$20,OFFSET(WatchbillMONTHLY!$A$20:$U$20,1,2))),INDIRECT("_"&amp;_xlfn.XLOOKUP(BD$2,WatchbillMONTHLY!$A$20:$U$20,OFFSET(WatchbillMONTHLY!$A$20:$U$20,1,2))))=$A117,_xlfn.XLOOKUP(BD$2,WatchbillMONTHLY!$A$20:$U$20,OFFSET(WatchbillMONTHLY!$A$20:$U$20,1,2)),FALSE),TRUE,FALSE)),
IF(_xlfn.XLOOKUP(BD$2,WatchbillMONTHLY!$A$37:$U$37,OFFSET(WatchbillMONTHLY!$A$37:$U$37,1,2))=IF(_xlfn.XLOOKUP($A117,INDIRECT("_"&amp;_xlfn.XLOOKUP(BD$2,WatchbillMONTHLY!$A$37:$U$37,OFFSET(WatchbillMONTHLY!$A$37:$U$37,1,2))),INDIRECT("_"&amp;_xlfn.XLOOKUP(BD$2,WatchbillMONTHLY!$A$37:$U$37,OFFSET(WatchbillMONTHLY!$A$37:$U$37,1,2))))=$A117,_xlfn.XLOOKUP(BD$2,WatchbillMONTHLY!$A$37:$U$37,OFFSET(WatchbillMONTHLY!$A$37:$U$37,1,2)),FALSE),TRUE,FALSE)),
IF(_xlfn.XLOOKUP(BD$2,WatchbillMONTHLY!$A$54:$U$54,OFFSET(WatchbillMONTHLY!$A$54:$U$54,1,2))=IF(_xlfn.XLOOKUP($A117,INDIRECT("_"&amp;_xlfn.XLOOKUP(BD$2,WatchbillMONTHLY!$A$54:$U$54,OFFSET(WatchbillMONTHLY!$A$54:$U$54,1,2))),INDIRECT("_"&amp;_xlfn.XLOOKUP(BD$2,WatchbillMONTHLY!$A$54:$U$54,OFFSET(WatchbillMONTHLY!$A$54:$U$54,1,2))))=$A117,_xlfn.XLOOKUP(BD$2,WatchbillMONTHLY!$A$54:$U$54,OFFSET(WatchbillMONTHLY!$A$54:$U$54,1,2)),FALSE),TRUE,FALSE)),
IF(_xlfn.XLOOKUP(BD$2,WatchbillMONTHLY!$A$71:$U$71,OFFSET(WatchbillMONTHLY!$A$71:$U$71,1,2))=IF(_xlfn.XLOOKUP($A117,INDIRECT("_"&amp;_xlfn.XLOOKUP(BD$2,WatchbillMONTHLY!$A$71:$U$71,OFFSET(WatchbillMONTHLY!$A$71:$U$71,1,2))),INDIRECT("_"&amp;_xlfn.XLOOKUP(BD$2,WatchbillMONTHLY!$A$71:$U$71,OFFSET(WatchbillMONTHLY!$A$71:$U$71,1,2))))=$A117,_xlfn.XLOOKUP(BD$2,WatchbillMONTHLY!$A$71:$U$71,OFFSET(WatchbillMONTHLY!$A$71:$U$71,1,2)),FALSE),TRUE,FALSE)),
IF(_xlfn.XLOOKUP(BD$2,WatchbillMONTHLY!$A$88:$U$88,OFFSET(WatchbillMONTHLY!$A$88:$U$88,1,2))=IF(_xlfn.XLOOKUP($A117,INDIRECT("_"&amp;_xlfn.XLOOKUP(BD$2,WatchbillMONTHLY!$A$88:$U$88,OFFSET(WatchbillMONTHLY!$A$88:$U$88,1,2))),INDIRECT("_"&amp;_xlfn.XLOOKUP(BD$2,WatchbillMONTHLY!$A$88:$U$88,OFFSET(WatchbillMONTHLY!$A$88:$U$88,1,2))))=$A117,_xlfn.XLOOKUP(BD$2,WatchbillMONTHLY!$A$88:$U$88,OFFSET(WatchbillMONTHLY!$A$88:$U$88,1,2)),FALSE),TRUE,FALSE)),
FALSE),FALSE)</f>
        <v>0</v>
      </c>
      <c r="BE117" s="209" t="b" cm="1">
        <f t="array" aca="1" ref="BE117" ca="1">IF(AND($A117 &gt; 0, X117 &gt; 0,BE$2&lt;MiscFormulas!$A$5+1),
_xlfn.IFNA(
_xlfn.IFNA(
_xlfn.IFNA(
_xlfn.IFNA(
_xlfn.IFNA(
_xlfn.IFNA(
IF(_xlfn.XLOOKUP(BE$2,WatchbillMONTHLY!$A$3:$U$3,OFFSET(WatchbillMONTHLY!$A$3:$U$3,1,2))=IF(_xlfn.XLOOKUP($A117,INDIRECT("_"&amp;_xlfn.XLOOKUP(BE$2,WatchbillMONTHLY!$A$3:$U$3,OFFSET(WatchbillMONTHLY!$A$3:$U$3,1,2))),INDIRECT("_"&amp;_xlfn.XLOOKUP(BE$2,WatchbillMONTHLY!$A$3:$U$3,OFFSET(WatchbillMONTHLY!$A$3:$U$3,1,2))))=$A117,_xlfn.XLOOKUP(BE$2,WatchbillMONTHLY!$A$3:$U$3,OFFSET(WatchbillMONTHLY!$A$3:$U$3,1,2)),FALSE),TRUE,FALSE),
IF(_xlfn.XLOOKUP(BE$2,WatchbillMONTHLY!$A$20:$U$20,OFFSET(WatchbillMONTHLY!$A$20:$U$20,1,2))=IF(_xlfn.XLOOKUP($A117,INDIRECT("_"&amp;_xlfn.XLOOKUP(BE$2,WatchbillMONTHLY!$A$20:$U$20,OFFSET(WatchbillMONTHLY!$A$20:$U$20,1,2))),INDIRECT("_"&amp;_xlfn.XLOOKUP(BE$2,WatchbillMONTHLY!$A$20:$U$20,OFFSET(WatchbillMONTHLY!$A$20:$U$20,1,2))))=$A117,_xlfn.XLOOKUP(BE$2,WatchbillMONTHLY!$A$20:$U$20,OFFSET(WatchbillMONTHLY!$A$20:$U$20,1,2)),FALSE),TRUE,FALSE)),
IF(_xlfn.XLOOKUP(BE$2,WatchbillMONTHLY!$A$37:$U$37,OFFSET(WatchbillMONTHLY!$A$37:$U$37,1,2))=IF(_xlfn.XLOOKUP($A117,INDIRECT("_"&amp;_xlfn.XLOOKUP(BE$2,WatchbillMONTHLY!$A$37:$U$37,OFFSET(WatchbillMONTHLY!$A$37:$U$37,1,2))),INDIRECT("_"&amp;_xlfn.XLOOKUP(BE$2,WatchbillMONTHLY!$A$37:$U$37,OFFSET(WatchbillMONTHLY!$A$37:$U$37,1,2))))=$A117,_xlfn.XLOOKUP(BE$2,WatchbillMONTHLY!$A$37:$U$37,OFFSET(WatchbillMONTHLY!$A$37:$U$37,1,2)),FALSE),TRUE,FALSE)),
IF(_xlfn.XLOOKUP(BE$2,WatchbillMONTHLY!$A$54:$U$54,OFFSET(WatchbillMONTHLY!$A$54:$U$54,1,2))=IF(_xlfn.XLOOKUP($A117,INDIRECT("_"&amp;_xlfn.XLOOKUP(BE$2,WatchbillMONTHLY!$A$54:$U$54,OFFSET(WatchbillMONTHLY!$A$54:$U$54,1,2))),INDIRECT("_"&amp;_xlfn.XLOOKUP(BE$2,WatchbillMONTHLY!$A$54:$U$54,OFFSET(WatchbillMONTHLY!$A$54:$U$54,1,2))))=$A117,_xlfn.XLOOKUP(BE$2,WatchbillMONTHLY!$A$54:$U$54,OFFSET(WatchbillMONTHLY!$A$54:$U$54,1,2)),FALSE),TRUE,FALSE)),
IF(_xlfn.XLOOKUP(BE$2,WatchbillMONTHLY!$A$71:$U$71,OFFSET(WatchbillMONTHLY!$A$71:$U$71,1,2))=IF(_xlfn.XLOOKUP($A117,INDIRECT("_"&amp;_xlfn.XLOOKUP(BE$2,WatchbillMONTHLY!$A$71:$U$71,OFFSET(WatchbillMONTHLY!$A$71:$U$71,1,2))),INDIRECT("_"&amp;_xlfn.XLOOKUP(BE$2,WatchbillMONTHLY!$A$71:$U$71,OFFSET(WatchbillMONTHLY!$A$71:$U$71,1,2))))=$A117,_xlfn.XLOOKUP(BE$2,WatchbillMONTHLY!$A$71:$U$71,OFFSET(WatchbillMONTHLY!$A$71:$U$71,1,2)),FALSE),TRUE,FALSE)),
IF(_xlfn.XLOOKUP(BE$2,WatchbillMONTHLY!$A$88:$U$88,OFFSET(WatchbillMONTHLY!$A$88:$U$88,1,2))=IF(_xlfn.XLOOKUP($A117,INDIRECT("_"&amp;_xlfn.XLOOKUP(BE$2,WatchbillMONTHLY!$A$88:$U$88,OFFSET(WatchbillMONTHLY!$A$88:$U$88,1,2))),INDIRECT("_"&amp;_xlfn.XLOOKUP(BE$2,WatchbillMONTHLY!$A$88:$U$88,OFFSET(WatchbillMONTHLY!$A$88:$U$88,1,2))))=$A117,_xlfn.XLOOKUP(BE$2,WatchbillMONTHLY!$A$88:$U$88,OFFSET(WatchbillMONTHLY!$A$88:$U$88,1,2)),FALSE),TRUE,FALSE)),
FALSE),FALSE)</f>
        <v>0</v>
      </c>
      <c r="BF117" s="209" t="b" cm="1">
        <f t="array" aca="1" ref="BF117" ca="1">IF(AND($A117 &gt; 0, Y117 &gt; 0,BF$2&lt;MiscFormulas!$A$5+1),
_xlfn.IFNA(
_xlfn.IFNA(
_xlfn.IFNA(
_xlfn.IFNA(
_xlfn.IFNA(
_xlfn.IFNA(
IF(_xlfn.XLOOKUP(BF$2,WatchbillMONTHLY!$A$3:$U$3,OFFSET(WatchbillMONTHLY!$A$3:$U$3,1,2))=IF(_xlfn.XLOOKUP($A117,INDIRECT("_"&amp;_xlfn.XLOOKUP(BF$2,WatchbillMONTHLY!$A$3:$U$3,OFFSET(WatchbillMONTHLY!$A$3:$U$3,1,2))),INDIRECT("_"&amp;_xlfn.XLOOKUP(BF$2,WatchbillMONTHLY!$A$3:$U$3,OFFSET(WatchbillMONTHLY!$A$3:$U$3,1,2))))=$A117,_xlfn.XLOOKUP(BF$2,WatchbillMONTHLY!$A$3:$U$3,OFFSET(WatchbillMONTHLY!$A$3:$U$3,1,2)),FALSE),TRUE,FALSE),
IF(_xlfn.XLOOKUP(BF$2,WatchbillMONTHLY!$A$20:$U$20,OFFSET(WatchbillMONTHLY!$A$20:$U$20,1,2))=IF(_xlfn.XLOOKUP($A117,INDIRECT("_"&amp;_xlfn.XLOOKUP(BF$2,WatchbillMONTHLY!$A$20:$U$20,OFFSET(WatchbillMONTHLY!$A$20:$U$20,1,2))),INDIRECT("_"&amp;_xlfn.XLOOKUP(BF$2,WatchbillMONTHLY!$A$20:$U$20,OFFSET(WatchbillMONTHLY!$A$20:$U$20,1,2))))=$A117,_xlfn.XLOOKUP(BF$2,WatchbillMONTHLY!$A$20:$U$20,OFFSET(WatchbillMONTHLY!$A$20:$U$20,1,2)),FALSE),TRUE,FALSE)),
IF(_xlfn.XLOOKUP(BF$2,WatchbillMONTHLY!$A$37:$U$37,OFFSET(WatchbillMONTHLY!$A$37:$U$37,1,2))=IF(_xlfn.XLOOKUP($A117,INDIRECT("_"&amp;_xlfn.XLOOKUP(BF$2,WatchbillMONTHLY!$A$37:$U$37,OFFSET(WatchbillMONTHLY!$A$37:$U$37,1,2))),INDIRECT("_"&amp;_xlfn.XLOOKUP(BF$2,WatchbillMONTHLY!$A$37:$U$37,OFFSET(WatchbillMONTHLY!$A$37:$U$37,1,2))))=$A117,_xlfn.XLOOKUP(BF$2,WatchbillMONTHLY!$A$37:$U$37,OFFSET(WatchbillMONTHLY!$A$37:$U$37,1,2)),FALSE),TRUE,FALSE)),
IF(_xlfn.XLOOKUP(BF$2,WatchbillMONTHLY!$A$54:$U$54,OFFSET(WatchbillMONTHLY!$A$54:$U$54,1,2))=IF(_xlfn.XLOOKUP($A117,INDIRECT("_"&amp;_xlfn.XLOOKUP(BF$2,WatchbillMONTHLY!$A$54:$U$54,OFFSET(WatchbillMONTHLY!$A$54:$U$54,1,2))),INDIRECT("_"&amp;_xlfn.XLOOKUP(BF$2,WatchbillMONTHLY!$A$54:$U$54,OFFSET(WatchbillMONTHLY!$A$54:$U$54,1,2))))=$A117,_xlfn.XLOOKUP(BF$2,WatchbillMONTHLY!$A$54:$U$54,OFFSET(WatchbillMONTHLY!$A$54:$U$54,1,2)),FALSE),TRUE,FALSE)),
IF(_xlfn.XLOOKUP(BF$2,WatchbillMONTHLY!$A$71:$U$71,OFFSET(WatchbillMONTHLY!$A$71:$U$71,1,2))=IF(_xlfn.XLOOKUP($A117,INDIRECT("_"&amp;_xlfn.XLOOKUP(BF$2,WatchbillMONTHLY!$A$71:$U$71,OFFSET(WatchbillMONTHLY!$A$71:$U$71,1,2))),INDIRECT("_"&amp;_xlfn.XLOOKUP(BF$2,WatchbillMONTHLY!$A$71:$U$71,OFFSET(WatchbillMONTHLY!$A$71:$U$71,1,2))))=$A117,_xlfn.XLOOKUP(BF$2,WatchbillMONTHLY!$A$71:$U$71,OFFSET(WatchbillMONTHLY!$A$71:$U$71,1,2)),FALSE),TRUE,FALSE)),
IF(_xlfn.XLOOKUP(BF$2,WatchbillMONTHLY!$A$88:$U$88,OFFSET(WatchbillMONTHLY!$A$88:$U$88,1,2))=IF(_xlfn.XLOOKUP($A117,INDIRECT("_"&amp;_xlfn.XLOOKUP(BF$2,WatchbillMONTHLY!$A$88:$U$88,OFFSET(WatchbillMONTHLY!$A$88:$U$88,1,2))),INDIRECT("_"&amp;_xlfn.XLOOKUP(BF$2,WatchbillMONTHLY!$A$88:$U$88,OFFSET(WatchbillMONTHLY!$A$88:$U$88,1,2))))=$A117,_xlfn.XLOOKUP(BF$2,WatchbillMONTHLY!$A$88:$U$88,OFFSET(WatchbillMONTHLY!$A$88:$U$88,1,2)),FALSE),TRUE,FALSE)),
FALSE),FALSE)</f>
        <v>0</v>
      </c>
      <c r="BG117" s="209" t="b" cm="1">
        <f t="array" aca="1" ref="BG117" ca="1">IF(AND($A117 &gt; 0, Z117 &gt; 0,BG$2&lt;MiscFormulas!$A$5+1),
_xlfn.IFNA(
_xlfn.IFNA(
_xlfn.IFNA(
_xlfn.IFNA(
_xlfn.IFNA(
_xlfn.IFNA(
IF(_xlfn.XLOOKUP(BG$2,WatchbillMONTHLY!$A$3:$U$3,OFFSET(WatchbillMONTHLY!$A$3:$U$3,1,2))=IF(_xlfn.XLOOKUP($A117,INDIRECT("_"&amp;_xlfn.XLOOKUP(BG$2,WatchbillMONTHLY!$A$3:$U$3,OFFSET(WatchbillMONTHLY!$A$3:$U$3,1,2))),INDIRECT("_"&amp;_xlfn.XLOOKUP(BG$2,WatchbillMONTHLY!$A$3:$U$3,OFFSET(WatchbillMONTHLY!$A$3:$U$3,1,2))))=$A117,_xlfn.XLOOKUP(BG$2,WatchbillMONTHLY!$A$3:$U$3,OFFSET(WatchbillMONTHLY!$A$3:$U$3,1,2)),FALSE),TRUE,FALSE),
IF(_xlfn.XLOOKUP(BG$2,WatchbillMONTHLY!$A$20:$U$20,OFFSET(WatchbillMONTHLY!$A$20:$U$20,1,2))=IF(_xlfn.XLOOKUP($A117,INDIRECT("_"&amp;_xlfn.XLOOKUP(BG$2,WatchbillMONTHLY!$A$20:$U$20,OFFSET(WatchbillMONTHLY!$A$20:$U$20,1,2))),INDIRECT("_"&amp;_xlfn.XLOOKUP(BG$2,WatchbillMONTHLY!$A$20:$U$20,OFFSET(WatchbillMONTHLY!$A$20:$U$20,1,2))))=$A117,_xlfn.XLOOKUP(BG$2,WatchbillMONTHLY!$A$20:$U$20,OFFSET(WatchbillMONTHLY!$A$20:$U$20,1,2)),FALSE),TRUE,FALSE)),
IF(_xlfn.XLOOKUP(BG$2,WatchbillMONTHLY!$A$37:$U$37,OFFSET(WatchbillMONTHLY!$A$37:$U$37,1,2))=IF(_xlfn.XLOOKUP($A117,INDIRECT("_"&amp;_xlfn.XLOOKUP(BG$2,WatchbillMONTHLY!$A$37:$U$37,OFFSET(WatchbillMONTHLY!$A$37:$U$37,1,2))),INDIRECT("_"&amp;_xlfn.XLOOKUP(BG$2,WatchbillMONTHLY!$A$37:$U$37,OFFSET(WatchbillMONTHLY!$A$37:$U$37,1,2))))=$A117,_xlfn.XLOOKUP(BG$2,WatchbillMONTHLY!$A$37:$U$37,OFFSET(WatchbillMONTHLY!$A$37:$U$37,1,2)),FALSE),TRUE,FALSE)),
IF(_xlfn.XLOOKUP(BG$2,WatchbillMONTHLY!$A$54:$U$54,OFFSET(WatchbillMONTHLY!$A$54:$U$54,1,2))=IF(_xlfn.XLOOKUP($A117,INDIRECT("_"&amp;_xlfn.XLOOKUP(BG$2,WatchbillMONTHLY!$A$54:$U$54,OFFSET(WatchbillMONTHLY!$A$54:$U$54,1,2))),INDIRECT("_"&amp;_xlfn.XLOOKUP(BG$2,WatchbillMONTHLY!$A$54:$U$54,OFFSET(WatchbillMONTHLY!$A$54:$U$54,1,2))))=$A117,_xlfn.XLOOKUP(BG$2,WatchbillMONTHLY!$A$54:$U$54,OFFSET(WatchbillMONTHLY!$A$54:$U$54,1,2)),FALSE),TRUE,FALSE)),
IF(_xlfn.XLOOKUP(BG$2,WatchbillMONTHLY!$A$71:$U$71,OFFSET(WatchbillMONTHLY!$A$71:$U$71,1,2))=IF(_xlfn.XLOOKUP($A117,INDIRECT("_"&amp;_xlfn.XLOOKUP(BG$2,WatchbillMONTHLY!$A$71:$U$71,OFFSET(WatchbillMONTHLY!$A$71:$U$71,1,2))),INDIRECT("_"&amp;_xlfn.XLOOKUP(BG$2,WatchbillMONTHLY!$A$71:$U$71,OFFSET(WatchbillMONTHLY!$A$71:$U$71,1,2))))=$A117,_xlfn.XLOOKUP(BG$2,WatchbillMONTHLY!$A$71:$U$71,OFFSET(WatchbillMONTHLY!$A$71:$U$71,1,2)),FALSE),TRUE,FALSE)),
IF(_xlfn.XLOOKUP(BG$2,WatchbillMONTHLY!$A$88:$U$88,OFFSET(WatchbillMONTHLY!$A$88:$U$88,1,2))=IF(_xlfn.XLOOKUP($A117,INDIRECT("_"&amp;_xlfn.XLOOKUP(BG$2,WatchbillMONTHLY!$A$88:$U$88,OFFSET(WatchbillMONTHLY!$A$88:$U$88,1,2))),INDIRECT("_"&amp;_xlfn.XLOOKUP(BG$2,WatchbillMONTHLY!$A$88:$U$88,OFFSET(WatchbillMONTHLY!$A$88:$U$88,1,2))))=$A117,_xlfn.XLOOKUP(BG$2,WatchbillMONTHLY!$A$88:$U$88,OFFSET(WatchbillMONTHLY!$A$88:$U$88,1,2)),FALSE),TRUE,FALSE)),
FALSE),FALSE)</f>
        <v>0</v>
      </c>
      <c r="BH117" s="209" t="b" cm="1">
        <f t="array" aca="1" ref="BH117" ca="1">IF(AND($A117 &gt; 0, AA117 &gt; 0,BH$2&lt;MiscFormulas!$A$5+1),
_xlfn.IFNA(
_xlfn.IFNA(
_xlfn.IFNA(
_xlfn.IFNA(
_xlfn.IFNA(
_xlfn.IFNA(
IF(_xlfn.XLOOKUP(BH$2,WatchbillMONTHLY!$A$3:$U$3,OFFSET(WatchbillMONTHLY!$A$3:$U$3,1,2))=IF(_xlfn.XLOOKUP($A117,INDIRECT("_"&amp;_xlfn.XLOOKUP(BH$2,WatchbillMONTHLY!$A$3:$U$3,OFFSET(WatchbillMONTHLY!$A$3:$U$3,1,2))),INDIRECT("_"&amp;_xlfn.XLOOKUP(BH$2,WatchbillMONTHLY!$A$3:$U$3,OFFSET(WatchbillMONTHLY!$A$3:$U$3,1,2))))=$A117,_xlfn.XLOOKUP(BH$2,WatchbillMONTHLY!$A$3:$U$3,OFFSET(WatchbillMONTHLY!$A$3:$U$3,1,2)),FALSE),TRUE,FALSE),
IF(_xlfn.XLOOKUP(BH$2,WatchbillMONTHLY!$A$20:$U$20,OFFSET(WatchbillMONTHLY!$A$20:$U$20,1,2))=IF(_xlfn.XLOOKUP($A117,INDIRECT("_"&amp;_xlfn.XLOOKUP(BH$2,WatchbillMONTHLY!$A$20:$U$20,OFFSET(WatchbillMONTHLY!$A$20:$U$20,1,2))),INDIRECT("_"&amp;_xlfn.XLOOKUP(BH$2,WatchbillMONTHLY!$A$20:$U$20,OFFSET(WatchbillMONTHLY!$A$20:$U$20,1,2))))=$A117,_xlfn.XLOOKUP(BH$2,WatchbillMONTHLY!$A$20:$U$20,OFFSET(WatchbillMONTHLY!$A$20:$U$20,1,2)),FALSE),TRUE,FALSE)),
IF(_xlfn.XLOOKUP(BH$2,WatchbillMONTHLY!$A$37:$U$37,OFFSET(WatchbillMONTHLY!$A$37:$U$37,1,2))=IF(_xlfn.XLOOKUP($A117,INDIRECT("_"&amp;_xlfn.XLOOKUP(BH$2,WatchbillMONTHLY!$A$37:$U$37,OFFSET(WatchbillMONTHLY!$A$37:$U$37,1,2))),INDIRECT("_"&amp;_xlfn.XLOOKUP(BH$2,WatchbillMONTHLY!$A$37:$U$37,OFFSET(WatchbillMONTHLY!$A$37:$U$37,1,2))))=$A117,_xlfn.XLOOKUP(BH$2,WatchbillMONTHLY!$A$37:$U$37,OFFSET(WatchbillMONTHLY!$A$37:$U$37,1,2)),FALSE),TRUE,FALSE)),
IF(_xlfn.XLOOKUP(BH$2,WatchbillMONTHLY!$A$54:$U$54,OFFSET(WatchbillMONTHLY!$A$54:$U$54,1,2))=IF(_xlfn.XLOOKUP($A117,INDIRECT("_"&amp;_xlfn.XLOOKUP(BH$2,WatchbillMONTHLY!$A$54:$U$54,OFFSET(WatchbillMONTHLY!$A$54:$U$54,1,2))),INDIRECT("_"&amp;_xlfn.XLOOKUP(BH$2,WatchbillMONTHLY!$A$54:$U$54,OFFSET(WatchbillMONTHLY!$A$54:$U$54,1,2))))=$A117,_xlfn.XLOOKUP(BH$2,WatchbillMONTHLY!$A$54:$U$54,OFFSET(WatchbillMONTHLY!$A$54:$U$54,1,2)),FALSE),TRUE,FALSE)),
IF(_xlfn.XLOOKUP(BH$2,WatchbillMONTHLY!$A$71:$U$71,OFFSET(WatchbillMONTHLY!$A$71:$U$71,1,2))=IF(_xlfn.XLOOKUP($A117,INDIRECT("_"&amp;_xlfn.XLOOKUP(BH$2,WatchbillMONTHLY!$A$71:$U$71,OFFSET(WatchbillMONTHLY!$A$71:$U$71,1,2))),INDIRECT("_"&amp;_xlfn.XLOOKUP(BH$2,WatchbillMONTHLY!$A$71:$U$71,OFFSET(WatchbillMONTHLY!$A$71:$U$71,1,2))))=$A117,_xlfn.XLOOKUP(BH$2,WatchbillMONTHLY!$A$71:$U$71,OFFSET(WatchbillMONTHLY!$A$71:$U$71,1,2)),FALSE),TRUE,FALSE)),
IF(_xlfn.XLOOKUP(BH$2,WatchbillMONTHLY!$A$88:$U$88,OFFSET(WatchbillMONTHLY!$A$88:$U$88,1,2))=IF(_xlfn.XLOOKUP($A117,INDIRECT("_"&amp;_xlfn.XLOOKUP(BH$2,WatchbillMONTHLY!$A$88:$U$88,OFFSET(WatchbillMONTHLY!$A$88:$U$88,1,2))),INDIRECT("_"&amp;_xlfn.XLOOKUP(BH$2,WatchbillMONTHLY!$A$88:$U$88,OFFSET(WatchbillMONTHLY!$A$88:$U$88,1,2))))=$A117,_xlfn.XLOOKUP(BH$2,WatchbillMONTHLY!$A$88:$U$88,OFFSET(WatchbillMONTHLY!$A$88:$U$88,1,2)),FALSE),TRUE,FALSE)),
FALSE),FALSE)</f>
        <v>0</v>
      </c>
      <c r="BI117" s="209" t="b" cm="1">
        <f t="array" aca="1" ref="BI117" ca="1">IF(AND($A117 &gt; 0, AB117 &gt; 0,BI$2&lt;MiscFormulas!$A$5+1),
_xlfn.IFNA(
_xlfn.IFNA(
_xlfn.IFNA(
_xlfn.IFNA(
_xlfn.IFNA(
_xlfn.IFNA(
IF(_xlfn.XLOOKUP(BI$2,WatchbillMONTHLY!$A$3:$U$3,OFFSET(WatchbillMONTHLY!$A$3:$U$3,1,2))=IF(_xlfn.XLOOKUP($A117,INDIRECT("_"&amp;_xlfn.XLOOKUP(BI$2,WatchbillMONTHLY!$A$3:$U$3,OFFSET(WatchbillMONTHLY!$A$3:$U$3,1,2))),INDIRECT("_"&amp;_xlfn.XLOOKUP(BI$2,WatchbillMONTHLY!$A$3:$U$3,OFFSET(WatchbillMONTHLY!$A$3:$U$3,1,2))))=$A117,_xlfn.XLOOKUP(BI$2,WatchbillMONTHLY!$A$3:$U$3,OFFSET(WatchbillMONTHLY!$A$3:$U$3,1,2)),FALSE),TRUE,FALSE),
IF(_xlfn.XLOOKUP(BI$2,WatchbillMONTHLY!$A$20:$U$20,OFFSET(WatchbillMONTHLY!$A$20:$U$20,1,2))=IF(_xlfn.XLOOKUP($A117,INDIRECT("_"&amp;_xlfn.XLOOKUP(BI$2,WatchbillMONTHLY!$A$20:$U$20,OFFSET(WatchbillMONTHLY!$A$20:$U$20,1,2))),INDIRECT("_"&amp;_xlfn.XLOOKUP(BI$2,WatchbillMONTHLY!$A$20:$U$20,OFFSET(WatchbillMONTHLY!$A$20:$U$20,1,2))))=$A117,_xlfn.XLOOKUP(BI$2,WatchbillMONTHLY!$A$20:$U$20,OFFSET(WatchbillMONTHLY!$A$20:$U$20,1,2)),FALSE),TRUE,FALSE)),
IF(_xlfn.XLOOKUP(BI$2,WatchbillMONTHLY!$A$37:$U$37,OFFSET(WatchbillMONTHLY!$A$37:$U$37,1,2))=IF(_xlfn.XLOOKUP($A117,INDIRECT("_"&amp;_xlfn.XLOOKUP(BI$2,WatchbillMONTHLY!$A$37:$U$37,OFFSET(WatchbillMONTHLY!$A$37:$U$37,1,2))),INDIRECT("_"&amp;_xlfn.XLOOKUP(BI$2,WatchbillMONTHLY!$A$37:$U$37,OFFSET(WatchbillMONTHLY!$A$37:$U$37,1,2))))=$A117,_xlfn.XLOOKUP(BI$2,WatchbillMONTHLY!$A$37:$U$37,OFFSET(WatchbillMONTHLY!$A$37:$U$37,1,2)),FALSE),TRUE,FALSE)),
IF(_xlfn.XLOOKUP(BI$2,WatchbillMONTHLY!$A$54:$U$54,OFFSET(WatchbillMONTHLY!$A$54:$U$54,1,2))=IF(_xlfn.XLOOKUP($A117,INDIRECT("_"&amp;_xlfn.XLOOKUP(BI$2,WatchbillMONTHLY!$A$54:$U$54,OFFSET(WatchbillMONTHLY!$A$54:$U$54,1,2))),INDIRECT("_"&amp;_xlfn.XLOOKUP(BI$2,WatchbillMONTHLY!$A$54:$U$54,OFFSET(WatchbillMONTHLY!$A$54:$U$54,1,2))))=$A117,_xlfn.XLOOKUP(BI$2,WatchbillMONTHLY!$A$54:$U$54,OFFSET(WatchbillMONTHLY!$A$54:$U$54,1,2)),FALSE),TRUE,FALSE)),
IF(_xlfn.XLOOKUP(BI$2,WatchbillMONTHLY!$A$71:$U$71,OFFSET(WatchbillMONTHLY!$A$71:$U$71,1,2))=IF(_xlfn.XLOOKUP($A117,INDIRECT("_"&amp;_xlfn.XLOOKUP(BI$2,WatchbillMONTHLY!$A$71:$U$71,OFFSET(WatchbillMONTHLY!$A$71:$U$71,1,2))),INDIRECT("_"&amp;_xlfn.XLOOKUP(BI$2,WatchbillMONTHLY!$A$71:$U$71,OFFSET(WatchbillMONTHLY!$A$71:$U$71,1,2))))=$A117,_xlfn.XLOOKUP(BI$2,WatchbillMONTHLY!$A$71:$U$71,OFFSET(WatchbillMONTHLY!$A$71:$U$71,1,2)),FALSE),TRUE,FALSE)),
IF(_xlfn.XLOOKUP(BI$2,WatchbillMONTHLY!$A$88:$U$88,OFFSET(WatchbillMONTHLY!$A$88:$U$88,1,2))=IF(_xlfn.XLOOKUP($A117,INDIRECT("_"&amp;_xlfn.XLOOKUP(BI$2,WatchbillMONTHLY!$A$88:$U$88,OFFSET(WatchbillMONTHLY!$A$88:$U$88,1,2))),INDIRECT("_"&amp;_xlfn.XLOOKUP(BI$2,WatchbillMONTHLY!$A$88:$U$88,OFFSET(WatchbillMONTHLY!$A$88:$U$88,1,2))))=$A117,_xlfn.XLOOKUP(BI$2,WatchbillMONTHLY!$A$88:$U$88,OFFSET(WatchbillMONTHLY!$A$88:$U$88,1,2)),FALSE),TRUE,FALSE)),
FALSE),FALSE)</f>
        <v>0</v>
      </c>
      <c r="BJ117" s="209" t="b" cm="1">
        <f t="array" aca="1" ref="BJ117" ca="1">IF(AND($A117 &gt; 0, AC117 &gt; 0,BJ$2&lt;MiscFormulas!$A$5+1),
_xlfn.IFNA(
_xlfn.IFNA(
_xlfn.IFNA(
_xlfn.IFNA(
_xlfn.IFNA(
_xlfn.IFNA(
IF(_xlfn.XLOOKUP(BJ$2,WatchbillMONTHLY!$A$3:$U$3,OFFSET(WatchbillMONTHLY!$A$3:$U$3,1,2))=IF(_xlfn.XLOOKUP($A117,INDIRECT("_"&amp;_xlfn.XLOOKUP(BJ$2,WatchbillMONTHLY!$A$3:$U$3,OFFSET(WatchbillMONTHLY!$A$3:$U$3,1,2))),INDIRECT("_"&amp;_xlfn.XLOOKUP(BJ$2,WatchbillMONTHLY!$A$3:$U$3,OFFSET(WatchbillMONTHLY!$A$3:$U$3,1,2))))=$A117,_xlfn.XLOOKUP(BJ$2,WatchbillMONTHLY!$A$3:$U$3,OFFSET(WatchbillMONTHLY!$A$3:$U$3,1,2)),FALSE),TRUE,FALSE),
IF(_xlfn.XLOOKUP(BJ$2,WatchbillMONTHLY!$A$20:$U$20,OFFSET(WatchbillMONTHLY!$A$20:$U$20,1,2))=IF(_xlfn.XLOOKUP($A117,INDIRECT("_"&amp;_xlfn.XLOOKUP(BJ$2,WatchbillMONTHLY!$A$20:$U$20,OFFSET(WatchbillMONTHLY!$A$20:$U$20,1,2))),INDIRECT("_"&amp;_xlfn.XLOOKUP(BJ$2,WatchbillMONTHLY!$A$20:$U$20,OFFSET(WatchbillMONTHLY!$A$20:$U$20,1,2))))=$A117,_xlfn.XLOOKUP(BJ$2,WatchbillMONTHLY!$A$20:$U$20,OFFSET(WatchbillMONTHLY!$A$20:$U$20,1,2)),FALSE),TRUE,FALSE)),
IF(_xlfn.XLOOKUP(BJ$2,WatchbillMONTHLY!$A$37:$U$37,OFFSET(WatchbillMONTHLY!$A$37:$U$37,1,2))=IF(_xlfn.XLOOKUP($A117,INDIRECT("_"&amp;_xlfn.XLOOKUP(BJ$2,WatchbillMONTHLY!$A$37:$U$37,OFFSET(WatchbillMONTHLY!$A$37:$U$37,1,2))),INDIRECT("_"&amp;_xlfn.XLOOKUP(BJ$2,WatchbillMONTHLY!$A$37:$U$37,OFFSET(WatchbillMONTHLY!$A$37:$U$37,1,2))))=$A117,_xlfn.XLOOKUP(BJ$2,WatchbillMONTHLY!$A$37:$U$37,OFFSET(WatchbillMONTHLY!$A$37:$U$37,1,2)),FALSE),TRUE,FALSE)),
IF(_xlfn.XLOOKUP(BJ$2,WatchbillMONTHLY!$A$54:$U$54,OFFSET(WatchbillMONTHLY!$A$54:$U$54,1,2))=IF(_xlfn.XLOOKUP($A117,INDIRECT("_"&amp;_xlfn.XLOOKUP(BJ$2,WatchbillMONTHLY!$A$54:$U$54,OFFSET(WatchbillMONTHLY!$A$54:$U$54,1,2))),INDIRECT("_"&amp;_xlfn.XLOOKUP(BJ$2,WatchbillMONTHLY!$A$54:$U$54,OFFSET(WatchbillMONTHLY!$A$54:$U$54,1,2))))=$A117,_xlfn.XLOOKUP(BJ$2,WatchbillMONTHLY!$A$54:$U$54,OFFSET(WatchbillMONTHLY!$A$54:$U$54,1,2)),FALSE),TRUE,FALSE)),
IF(_xlfn.XLOOKUP(BJ$2,WatchbillMONTHLY!$A$71:$U$71,OFFSET(WatchbillMONTHLY!$A$71:$U$71,1,2))=IF(_xlfn.XLOOKUP($A117,INDIRECT("_"&amp;_xlfn.XLOOKUP(BJ$2,WatchbillMONTHLY!$A$71:$U$71,OFFSET(WatchbillMONTHLY!$A$71:$U$71,1,2))),INDIRECT("_"&amp;_xlfn.XLOOKUP(BJ$2,WatchbillMONTHLY!$A$71:$U$71,OFFSET(WatchbillMONTHLY!$A$71:$U$71,1,2))))=$A117,_xlfn.XLOOKUP(BJ$2,WatchbillMONTHLY!$A$71:$U$71,OFFSET(WatchbillMONTHLY!$A$71:$U$71,1,2)),FALSE),TRUE,FALSE)),
IF(_xlfn.XLOOKUP(BJ$2,WatchbillMONTHLY!$A$88:$U$88,OFFSET(WatchbillMONTHLY!$A$88:$U$88,1,2))=IF(_xlfn.XLOOKUP($A117,INDIRECT("_"&amp;_xlfn.XLOOKUP(BJ$2,WatchbillMONTHLY!$A$88:$U$88,OFFSET(WatchbillMONTHLY!$A$88:$U$88,1,2))),INDIRECT("_"&amp;_xlfn.XLOOKUP(BJ$2,WatchbillMONTHLY!$A$88:$U$88,OFFSET(WatchbillMONTHLY!$A$88:$U$88,1,2))))=$A117,_xlfn.XLOOKUP(BJ$2,WatchbillMONTHLY!$A$88:$U$88,OFFSET(WatchbillMONTHLY!$A$88:$U$88,1,2)),FALSE),TRUE,FALSE)),
FALSE),FALSE)</f>
        <v>0</v>
      </c>
      <c r="BK117" s="209" t="b" cm="1">
        <f t="array" aca="1" ref="BK117" ca="1">IF(AND($A117 &gt; 0, AD117 &gt; 0,BK$2&lt;MiscFormulas!$A$5+1),
_xlfn.IFNA(
_xlfn.IFNA(
_xlfn.IFNA(
_xlfn.IFNA(
_xlfn.IFNA(
_xlfn.IFNA(
IF(_xlfn.XLOOKUP(BK$2,WatchbillMONTHLY!$A$3:$U$3,OFFSET(WatchbillMONTHLY!$A$3:$U$3,1,2))=IF(_xlfn.XLOOKUP($A117,INDIRECT("_"&amp;_xlfn.XLOOKUP(BK$2,WatchbillMONTHLY!$A$3:$U$3,OFFSET(WatchbillMONTHLY!$A$3:$U$3,1,2))),INDIRECT("_"&amp;_xlfn.XLOOKUP(BK$2,WatchbillMONTHLY!$A$3:$U$3,OFFSET(WatchbillMONTHLY!$A$3:$U$3,1,2))))=$A117,_xlfn.XLOOKUP(BK$2,WatchbillMONTHLY!$A$3:$U$3,OFFSET(WatchbillMONTHLY!$A$3:$U$3,1,2)),FALSE),TRUE,FALSE),
IF(_xlfn.XLOOKUP(BK$2,WatchbillMONTHLY!$A$20:$U$20,OFFSET(WatchbillMONTHLY!$A$20:$U$20,1,2))=IF(_xlfn.XLOOKUP($A117,INDIRECT("_"&amp;_xlfn.XLOOKUP(BK$2,WatchbillMONTHLY!$A$20:$U$20,OFFSET(WatchbillMONTHLY!$A$20:$U$20,1,2))),INDIRECT("_"&amp;_xlfn.XLOOKUP(BK$2,WatchbillMONTHLY!$A$20:$U$20,OFFSET(WatchbillMONTHLY!$A$20:$U$20,1,2))))=$A117,_xlfn.XLOOKUP(BK$2,WatchbillMONTHLY!$A$20:$U$20,OFFSET(WatchbillMONTHLY!$A$20:$U$20,1,2)),FALSE),TRUE,FALSE)),
IF(_xlfn.XLOOKUP(BK$2,WatchbillMONTHLY!$A$37:$U$37,OFFSET(WatchbillMONTHLY!$A$37:$U$37,1,2))=IF(_xlfn.XLOOKUP($A117,INDIRECT("_"&amp;_xlfn.XLOOKUP(BK$2,WatchbillMONTHLY!$A$37:$U$37,OFFSET(WatchbillMONTHLY!$A$37:$U$37,1,2))),INDIRECT("_"&amp;_xlfn.XLOOKUP(BK$2,WatchbillMONTHLY!$A$37:$U$37,OFFSET(WatchbillMONTHLY!$A$37:$U$37,1,2))))=$A117,_xlfn.XLOOKUP(BK$2,WatchbillMONTHLY!$A$37:$U$37,OFFSET(WatchbillMONTHLY!$A$37:$U$37,1,2)),FALSE),TRUE,FALSE)),
IF(_xlfn.XLOOKUP(BK$2,WatchbillMONTHLY!$A$54:$U$54,OFFSET(WatchbillMONTHLY!$A$54:$U$54,1,2))=IF(_xlfn.XLOOKUP($A117,INDIRECT("_"&amp;_xlfn.XLOOKUP(BK$2,WatchbillMONTHLY!$A$54:$U$54,OFFSET(WatchbillMONTHLY!$A$54:$U$54,1,2))),INDIRECT("_"&amp;_xlfn.XLOOKUP(BK$2,WatchbillMONTHLY!$A$54:$U$54,OFFSET(WatchbillMONTHLY!$A$54:$U$54,1,2))))=$A117,_xlfn.XLOOKUP(BK$2,WatchbillMONTHLY!$A$54:$U$54,OFFSET(WatchbillMONTHLY!$A$54:$U$54,1,2)),FALSE),TRUE,FALSE)),
IF(_xlfn.XLOOKUP(BK$2,WatchbillMONTHLY!$A$71:$U$71,OFFSET(WatchbillMONTHLY!$A$71:$U$71,1,2))=IF(_xlfn.XLOOKUP($A117,INDIRECT("_"&amp;_xlfn.XLOOKUP(BK$2,WatchbillMONTHLY!$A$71:$U$71,OFFSET(WatchbillMONTHLY!$A$71:$U$71,1,2))),INDIRECT("_"&amp;_xlfn.XLOOKUP(BK$2,WatchbillMONTHLY!$A$71:$U$71,OFFSET(WatchbillMONTHLY!$A$71:$U$71,1,2))))=$A117,_xlfn.XLOOKUP(BK$2,WatchbillMONTHLY!$A$71:$U$71,OFFSET(WatchbillMONTHLY!$A$71:$U$71,1,2)),FALSE),TRUE,FALSE)),
IF(_xlfn.XLOOKUP(BK$2,WatchbillMONTHLY!$A$88:$U$88,OFFSET(WatchbillMONTHLY!$A$88:$U$88,1,2))=IF(_xlfn.XLOOKUP($A117,INDIRECT("_"&amp;_xlfn.XLOOKUP(BK$2,WatchbillMONTHLY!$A$88:$U$88,OFFSET(WatchbillMONTHLY!$A$88:$U$88,1,2))),INDIRECT("_"&amp;_xlfn.XLOOKUP(BK$2,WatchbillMONTHLY!$A$88:$U$88,OFFSET(WatchbillMONTHLY!$A$88:$U$88,1,2))))=$A117,_xlfn.XLOOKUP(BK$2,WatchbillMONTHLY!$A$88:$U$88,OFFSET(WatchbillMONTHLY!$A$88:$U$88,1,2)),FALSE),TRUE,FALSE)),
FALSE),FALSE)</f>
        <v>0</v>
      </c>
      <c r="BL117" s="209" t="b" cm="1">
        <f t="array" aca="1" ref="BL117" ca="1">IF(AND($A117 &gt; 0, AE117 &gt; 0,BL$2&lt;MiscFormulas!$A$5+1),
_xlfn.IFNA(
_xlfn.IFNA(
_xlfn.IFNA(
_xlfn.IFNA(
_xlfn.IFNA(
_xlfn.IFNA(
IF(_xlfn.XLOOKUP(BL$2,WatchbillMONTHLY!$A$3:$U$3,OFFSET(WatchbillMONTHLY!$A$3:$U$3,1,2))=IF(_xlfn.XLOOKUP($A117,INDIRECT("_"&amp;_xlfn.XLOOKUP(BL$2,WatchbillMONTHLY!$A$3:$U$3,OFFSET(WatchbillMONTHLY!$A$3:$U$3,1,2))),INDIRECT("_"&amp;_xlfn.XLOOKUP(BL$2,WatchbillMONTHLY!$A$3:$U$3,OFFSET(WatchbillMONTHLY!$A$3:$U$3,1,2))))=$A117,_xlfn.XLOOKUP(BL$2,WatchbillMONTHLY!$A$3:$U$3,OFFSET(WatchbillMONTHLY!$A$3:$U$3,1,2)),FALSE),TRUE,FALSE),
IF(_xlfn.XLOOKUP(BL$2,WatchbillMONTHLY!$A$20:$U$20,OFFSET(WatchbillMONTHLY!$A$20:$U$20,1,2))=IF(_xlfn.XLOOKUP($A117,INDIRECT("_"&amp;_xlfn.XLOOKUP(BL$2,WatchbillMONTHLY!$A$20:$U$20,OFFSET(WatchbillMONTHLY!$A$20:$U$20,1,2))),INDIRECT("_"&amp;_xlfn.XLOOKUP(BL$2,WatchbillMONTHLY!$A$20:$U$20,OFFSET(WatchbillMONTHLY!$A$20:$U$20,1,2))))=$A117,_xlfn.XLOOKUP(BL$2,WatchbillMONTHLY!$A$20:$U$20,OFFSET(WatchbillMONTHLY!$A$20:$U$20,1,2)),FALSE),TRUE,FALSE)),
IF(_xlfn.XLOOKUP(BL$2,WatchbillMONTHLY!$A$37:$U$37,OFFSET(WatchbillMONTHLY!$A$37:$U$37,1,2))=IF(_xlfn.XLOOKUP($A117,INDIRECT("_"&amp;_xlfn.XLOOKUP(BL$2,WatchbillMONTHLY!$A$37:$U$37,OFFSET(WatchbillMONTHLY!$A$37:$U$37,1,2))),INDIRECT("_"&amp;_xlfn.XLOOKUP(BL$2,WatchbillMONTHLY!$A$37:$U$37,OFFSET(WatchbillMONTHLY!$A$37:$U$37,1,2))))=$A117,_xlfn.XLOOKUP(BL$2,WatchbillMONTHLY!$A$37:$U$37,OFFSET(WatchbillMONTHLY!$A$37:$U$37,1,2)),FALSE),TRUE,FALSE)),
IF(_xlfn.XLOOKUP(BL$2,WatchbillMONTHLY!$A$54:$U$54,OFFSET(WatchbillMONTHLY!$A$54:$U$54,1,2))=IF(_xlfn.XLOOKUP($A117,INDIRECT("_"&amp;_xlfn.XLOOKUP(BL$2,WatchbillMONTHLY!$A$54:$U$54,OFFSET(WatchbillMONTHLY!$A$54:$U$54,1,2))),INDIRECT("_"&amp;_xlfn.XLOOKUP(BL$2,WatchbillMONTHLY!$A$54:$U$54,OFFSET(WatchbillMONTHLY!$A$54:$U$54,1,2))))=$A117,_xlfn.XLOOKUP(BL$2,WatchbillMONTHLY!$A$54:$U$54,OFFSET(WatchbillMONTHLY!$A$54:$U$54,1,2)),FALSE),TRUE,FALSE)),
IF(_xlfn.XLOOKUP(BL$2,WatchbillMONTHLY!$A$71:$U$71,OFFSET(WatchbillMONTHLY!$A$71:$U$71,1,2))=IF(_xlfn.XLOOKUP($A117,INDIRECT("_"&amp;_xlfn.XLOOKUP(BL$2,WatchbillMONTHLY!$A$71:$U$71,OFFSET(WatchbillMONTHLY!$A$71:$U$71,1,2))),INDIRECT("_"&amp;_xlfn.XLOOKUP(BL$2,WatchbillMONTHLY!$A$71:$U$71,OFFSET(WatchbillMONTHLY!$A$71:$U$71,1,2))))=$A117,_xlfn.XLOOKUP(BL$2,WatchbillMONTHLY!$A$71:$U$71,OFFSET(WatchbillMONTHLY!$A$71:$U$71,1,2)),FALSE),TRUE,FALSE)),
IF(_xlfn.XLOOKUP(BL$2,WatchbillMONTHLY!$A$88:$U$88,OFFSET(WatchbillMONTHLY!$A$88:$U$88,1,2))=IF(_xlfn.XLOOKUP($A117,INDIRECT("_"&amp;_xlfn.XLOOKUP(BL$2,WatchbillMONTHLY!$A$88:$U$88,OFFSET(WatchbillMONTHLY!$A$88:$U$88,1,2))),INDIRECT("_"&amp;_xlfn.XLOOKUP(BL$2,WatchbillMONTHLY!$A$88:$U$88,OFFSET(WatchbillMONTHLY!$A$88:$U$88,1,2))))=$A117,_xlfn.XLOOKUP(BL$2,WatchbillMONTHLY!$A$88:$U$88,OFFSET(WatchbillMONTHLY!$A$88:$U$88,1,2)),FALSE),TRUE,FALSE)),
FALSE),FALSE)</f>
        <v>0</v>
      </c>
      <c r="BM117" s="209" t="b" cm="1">
        <f t="array" aca="1" ref="BM117" ca="1">IF(AND($A117 &gt; 0, AF117 &gt; 0,BM$2&lt;MiscFormulas!$A$5+1),
_xlfn.IFNA(
_xlfn.IFNA(
_xlfn.IFNA(
_xlfn.IFNA(
_xlfn.IFNA(
_xlfn.IFNA(
IF(_xlfn.XLOOKUP(BM$2,WatchbillMONTHLY!$A$3:$U$3,OFFSET(WatchbillMONTHLY!$A$3:$U$3,1,2))=IF(_xlfn.XLOOKUP($A117,INDIRECT("_"&amp;_xlfn.XLOOKUP(BM$2,WatchbillMONTHLY!$A$3:$U$3,OFFSET(WatchbillMONTHLY!$A$3:$U$3,1,2))),INDIRECT("_"&amp;_xlfn.XLOOKUP(BM$2,WatchbillMONTHLY!$A$3:$U$3,OFFSET(WatchbillMONTHLY!$A$3:$U$3,1,2))))=$A117,_xlfn.XLOOKUP(BM$2,WatchbillMONTHLY!$A$3:$U$3,OFFSET(WatchbillMONTHLY!$A$3:$U$3,1,2)),FALSE),TRUE,FALSE),
IF(_xlfn.XLOOKUP(BM$2,WatchbillMONTHLY!$A$20:$U$20,OFFSET(WatchbillMONTHLY!$A$20:$U$20,1,2))=IF(_xlfn.XLOOKUP($A117,INDIRECT("_"&amp;_xlfn.XLOOKUP(BM$2,WatchbillMONTHLY!$A$20:$U$20,OFFSET(WatchbillMONTHLY!$A$20:$U$20,1,2))),INDIRECT("_"&amp;_xlfn.XLOOKUP(BM$2,WatchbillMONTHLY!$A$20:$U$20,OFFSET(WatchbillMONTHLY!$A$20:$U$20,1,2))))=$A117,_xlfn.XLOOKUP(BM$2,WatchbillMONTHLY!$A$20:$U$20,OFFSET(WatchbillMONTHLY!$A$20:$U$20,1,2)),FALSE),TRUE,FALSE)),
IF(_xlfn.XLOOKUP(BM$2,WatchbillMONTHLY!$A$37:$U$37,OFFSET(WatchbillMONTHLY!$A$37:$U$37,1,2))=IF(_xlfn.XLOOKUP($A117,INDIRECT("_"&amp;_xlfn.XLOOKUP(BM$2,WatchbillMONTHLY!$A$37:$U$37,OFFSET(WatchbillMONTHLY!$A$37:$U$37,1,2))),INDIRECT("_"&amp;_xlfn.XLOOKUP(BM$2,WatchbillMONTHLY!$A$37:$U$37,OFFSET(WatchbillMONTHLY!$A$37:$U$37,1,2))))=$A117,_xlfn.XLOOKUP(BM$2,WatchbillMONTHLY!$A$37:$U$37,OFFSET(WatchbillMONTHLY!$A$37:$U$37,1,2)),FALSE),TRUE,FALSE)),
IF(_xlfn.XLOOKUP(BM$2,WatchbillMONTHLY!$A$54:$U$54,OFFSET(WatchbillMONTHLY!$A$54:$U$54,1,2))=IF(_xlfn.XLOOKUP($A117,INDIRECT("_"&amp;_xlfn.XLOOKUP(BM$2,WatchbillMONTHLY!$A$54:$U$54,OFFSET(WatchbillMONTHLY!$A$54:$U$54,1,2))),INDIRECT("_"&amp;_xlfn.XLOOKUP(BM$2,WatchbillMONTHLY!$A$54:$U$54,OFFSET(WatchbillMONTHLY!$A$54:$U$54,1,2))))=$A117,_xlfn.XLOOKUP(BM$2,WatchbillMONTHLY!$A$54:$U$54,OFFSET(WatchbillMONTHLY!$A$54:$U$54,1,2)),FALSE),TRUE,FALSE)),
IF(_xlfn.XLOOKUP(BM$2,WatchbillMONTHLY!$A$71:$U$71,OFFSET(WatchbillMONTHLY!$A$71:$U$71,1,2))=IF(_xlfn.XLOOKUP($A117,INDIRECT("_"&amp;_xlfn.XLOOKUP(BM$2,WatchbillMONTHLY!$A$71:$U$71,OFFSET(WatchbillMONTHLY!$A$71:$U$71,1,2))),INDIRECT("_"&amp;_xlfn.XLOOKUP(BM$2,WatchbillMONTHLY!$A$71:$U$71,OFFSET(WatchbillMONTHLY!$A$71:$U$71,1,2))))=$A117,_xlfn.XLOOKUP(BM$2,WatchbillMONTHLY!$A$71:$U$71,OFFSET(WatchbillMONTHLY!$A$71:$U$71,1,2)),FALSE),TRUE,FALSE)),
IF(_xlfn.XLOOKUP(BM$2,WatchbillMONTHLY!$A$88:$U$88,OFFSET(WatchbillMONTHLY!$A$88:$U$88,1,2))=IF(_xlfn.XLOOKUP($A117,INDIRECT("_"&amp;_xlfn.XLOOKUP(BM$2,WatchbillMONTHLY!$A$88:$U$88,OFFSET(WatchbillMONTHLY!$A$88:$U$88,1,2))),INDIRECT("_"&amp;_xlfn.XLOOKUP(BM$2,WatchbillMONTHLY!$A$88:$U$88,OFFSET(WatchbillMONTHLY!$A$88:$U$88,1,2))))=$A117,_xlfn.XLOOKUP(BM$2,WatchbillMONTHLY!$A$88:$U$88,OFFSET(WatchbillMONTHLY!$A$88:$U$88,1,2)),FALSE),TRUE,FALSE)),
FALSE),FALSE)</f>
        <v>0</v>
      </c>
      <c r="BN117" s="209" t="b" cm="1">
        <f t="array" aca="1" ref="BN117" ca="1">IF(AND($A117 &gt; 0, AG117 &gt; 0,BN$2&lt;MiscFormulas!$A$5+1),
_xlfn.IFNA(
_xlfn.IFNA(
_xlfn.IFNA(
_xlfn.IFNA(
_xlfn.IFNA(
_xlfn.IFNA(
IF(_xlfn.XLOOKUP(BN$2,WatchbillMONTHLY!$A$3:$U$3,OFFSET(WatchbillMONTHLY!$A$3:$U$3,1,2))=IF(_xlfn.XLOOKUP($A117,INDIRECT("_"&amp;_xlfn.XLOOKUP(BN$2,WatchbillMONTHLY!$A$3:$U$3,OFFSET(WatchbillMONTHLY!$A$3:$U$3,1,2))),INDIRECT("_"&amp;_xlfn.XLOOKUP(BN$2,WatchbillMONTHLY!$A$3:$U$3,OFFSET(WatchbillMONTHLY!$A$3:$U$3,1,2))))=$A117,_xlfn.XLOOKUP(BN$2,WatchbillMONTHLY!$A$3:$U$3,OFFSET(WatchbillMONTHLY!$A$3:$U$3,1,2)),FALSE),TRUE,FALSE),
IF(_xlfn.XLOOKUP(BN$2,WatchbillMONTHLY!$A$20:$U$20,OFFSET(WatchbillMONTHLY!$A$20:$U$20,1,2))=IF(_xlfn.XLOOKUP($A117,INDIRECT("_"&amp;_xlfn.XLOOKUP(BN$2,WatchbillMONTHLY!$A$20:$U$20,OFFSET(WatchbillMONTHLY!$A$20:$U$20,1,2))),INDIRECT("_"&amp;_xlfn.XLOOKUP(BN$2,WatchbillMONTHLY!$A$20:$U$20,OFFSET(WatchbillMONTHLY!$A$20:$U$20,1,2))))=$A117,_xlfn.XLOOKUP(BN$2,WatchbillMONTHLY!$A$20:$U$20,OFFSET(WatchbillMONTHLY!$A$20:$U$20,1,2)),FALSE),TRUE,FALSE)),
IF(_xlfn.XLOOKUP(BN$2,WatchbillMONTHLY!$A$37:$U$37,OFFSET(WatchbillMONTHLY!$A$37:$U$37,1,2))=IF(_xlfn.XLOOKUP($A117,INDIRECT("_"&amp;_xlfn.XLOOKUP(BN$2,WatchbillMONTHLY!$A$37:$U$37,OFFSET(WatchbillMONTHLY!$A$37:$U$37,1,2))),INDIRECT("_"&amp;_xlfn.XLOOKUP(BN$2,WatchbillMONTHLY!$A$37:$U$37,OFFSET(WatchbillMONTHLY!$A$37:$U$37,1,2))))=$A117,_xlfn.XLOOKUP(BN$2,WatchbillMONTHLY!$A$37:$U$37,OFFSET(WatchbillMONTHLY!$A$37:$U$37,1,2)),FALSE),TRUE,FALSE)),
IF(_xlfn.XLOOKUP(BN$2,WatchbillMONTHLY!$A$54:$U$54,OFFSET(WatchbillMONTHLY!$A$54:$U$54,1,2))=IF(_xlfn.XLOOKUP($A117,INDIRECT("_"&amp;_xlfn.XLOOKUP(BN$2,WatchbillMONTHLY!$A$54:$U$54,OFFSET(WatchbillMONTHLY!$A$54:$U$54,1,2))),INDIRECT("_"&amp;_xlfn.XLOOKUP(BN$2,WatchbillMONTHLY!$A$54:$U$54,OFFSET(WatchbillMONTHLY!$A$54:$U$54,1,2))))=$A117,_xlfn.XLOOKUP(BN$2,WatchbillMONTHLY!$A$54:$U$54,OFFSET(WatchbillMONTHLY!$A$54:$U$54,1,2)),FALSE),TRUE,FALSE)),
IF(_xlfn.XLOOKUP(BN$2,WatchbillMONTHLY!$A$71:$U$71,OFFSET(WatchbillMONTHLY!$A$71:$U$71,1,2))=IF(_xlfn.XLOOKUP($A117,INDIRECT("_"&amp;_xlfn.XLOOKUP(BN$2,WatchbillMONTHLY!$A$71:$U$71,OFFSET(WatchbillMONTHLY!$A$71:$U$71,1,2))),INDIRECT("_"&amp;_xlfn.XLOOKUP(BN$2,WatchbillMONTHLY!$A$71:$U$71,OFFSET(WatchbillMONTHLY!$A$71:$U$71,1,2))))=$A117,_xlfn.XLOOKUP(BN$2,WatchbillMONTHLY!$A$71:$U$71,OFFSET(WatchbillMONTHLY!$A$71:$U$71,1,2)),FALSE),TRUE,FALSE)),
IF(_xlfn.XLOOKUP(BN$2,WatchbillMONTHLY!$A$88:$U$88,OFFSET(WatchbillMONTHLY!$A$88:$U$88,1,2))=IF(_xlfn.XLOOKUP($A117,INDIRECT("_"&amp;_xlfn.XLOOKUP(BN$2,WatchbillMONTHLY!$A$88:$U$88,OFFSET(WatchbillMONTHLY!$A$88:$U$88,1,2))),INDIRECT("_"&amp;_xlfn.XLOOKUP(BN$2,WatchbillMONTHLY!$A$88:$U$88,OFFSET(WatchbillMONTHLY!$A$88:$U$88,1,2))))=$A117,_xlfn.XLOOKUP(BN$2,WatchbillMONTHLY!$A$88:$U$88,OFFSET(WatchbillMONTHLY!$A$88:$U$88,1,2)),FALSE),TRUE,FALSE)),
FALSE),FALSE)</f>
        <v>0</v>
      </c>
      <c r="BO117" s="209"/>
      <c r="BP117" s="210"/>
    </row>
    <row r="118" spans="1:68" x14ac:dyDescent="0.35">
      <c r="A118" t="str">
        <v>EX1 Supply, L.</v>
      </c>
      <c r="B118" s="215" t="str">
        <v>EX1 Supply, LostIn</v>
      </c>
      <c r="C118" s="191"/>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c r="AA118" s="235"/>
      <c r="AB118" s="235"/>
      <c r="AC118" s="235"/>
      <c r="AD118" s="235"/>
      <c r="AE118" s="235"/>
      <c r="AF118" s="235"/>
      <c r="AG118" s="235"/>
      <c r="AH118" s="192"/>
      <c r="AI118" s="209"/>
      <c r="AJ118" s="209" t="str" cm="1">
        <f t="array" aca="1" ref="AJ118" ca="1">IF(OR(AK118:BN118=TRUE),$A118&amp;" :  ","")&amp;_xlfn.TEXTJOIN(" | ",TRUE,IF(AK118:BN118=TRUE,$AK$2:$BN$2,""))</f>
        <v/>
      </c>
      <c r="AK118" s="209" t="b" cm="1">
        <f t="array" aca="1" ref="AK118" ca="1">IF(AND($A118 &gt; 0, D118 &gt; 0,AK$2&lt;MiscFormulas!$A$5+1),
_xlfn.IFNA(
_xlfn.IFNA(
_xlfn.IFNA(
_xlfn.IFNA(
_xlfn.IFNA(
_xlfn.IFNA(
IF(_xlfn.XLOOKUP(AK$2,WatchbillMONTHLY!$A$3:$U$3,OFFSET(WatchbillMONTHLY!$A$3:$U$3,1,2))=IF(_xlfn.XLOOKUP($A118,INDIRECT("_"&amp;_xlfn.XLOOKUP(AK$2,WatchbillMONTHLY!$A$3:$U$3,OFFSET(WatchbillMONTHLY!$A$3:$U$3,1,2))),INDIRECT("_"&amp;_xlfn.XLOOKUP(AK$2,WatchbillMONTHLY!$A$3:$U$3,OFFSET(WatchbillMONTHLY!$A$3:$U$3,1,2))))=$A118,_xlfn.XLOOKUP(AK$2,WatchbillMONTHLY!$A$3:$U$3,OFFSET(WatchbillMONTHLY!$A$3:$U$3,1,2)),FALSE),TRUE,FALSE),
IF(_xlfn.XLOOKUP(AK$2,WatchbillMONTHLY!$A$20:$U$20,OFFSET(WatchbillMONTHLY!$A$20:$U$20,1,2))=IF(_xlfn.XLOOKUP($A118,INDIRECT("_"&amp;_xlfn.XLOOKUP(AK$2,WatchbillMONTHLY!$A$20:$U$20,OFFSET(WatchbillMONTHLY!$A$20:$U$20,1,2))),INDIRECT("_"&amp;_xlfn.XLOOKUP(AK$2,WatchbillMONTHLY!$A$20:$U$20,OFFSET(WatchbillMONTHLY!$A$20:$U$20,1,2))))=$A118,_xlfn.XLOOKUP(AK$2,WatchbillMONTHLY!$A$20:$U$20,OFFSET(WatchbillMONTHLY!$A$20:$U$20,1,2)),FALSE),TRUE,FALSE)),
IF(_xlfn.XLOOKUP(AK$2,WatchbillMONTHLY!$A$37:$U$37,OFFSET(WatchbillMONTHLY!$A$37:$U$37,1,2))=IF(_xlfn.XLOOKUP($A118,INDIRECT("_"&amp;_xlfn.XLOOKUP(AK$2,WatchbillMONTHLY!$A$37:$U$37,OFFSET(WatchbillMONTHLY!$A$37:$U$37,1,2))),INDIRECT("_"&amp;_xlfn.XLOOKUP(AK$2,WatchbillMONTHLY!$A$37:$U$37,OFFSET(WatchbillMONTHLY!$A$37:$U$37,1,2))))=$A118,_xlfn.XLOOKUP(AK$2,WatchbillMONTHLY!$A$37:$U$37,OFFSET(WatchbillMONTHLY!$A$37:$U$37,1,2)),FALSE),TRUE,FALSE)),
IF(_xlfn.XLOOKUP(AK$2,WatchbillMONTHLY!$A$54:$U$54,OFFSET(WatchbillMONTHLY!$A$54:$U$54,1,2))=IF(_xlfn.XLOOKUP($A118,INDIRECT("_"&amp;_xlfn.XLOOKUP(AK$2,WatchbillMONTHLY!$A$54:$U$54,OFFSET(WatchbillMONTHLY!$A$54:$U$54,1,2))),INDIRECT("_"&amp;_xlfn.XLOOKUP(AK$2,WatchbillMONTHLY!$A$54:$U$54,OFFSET(WatchbillMONTHLY!$A$54:$U$54,1,2))))=$A118,_xlfn.XLOOKUP(AK$2,WatchbillMONTHLY!$A$54:$U$54,OFFSET(WatchbillMONTHLY!$A$54:$U$54,1,2)),FALSE),TRUE,FALSE)),
IF(_xlfn.XLOOKUP(AK$2,WatchbillMONTHLY!$A$71:$U$71,OFFSET(WatchbillMONTHLY!$A$71:$U$71,1,2))=IF(_xlfn.XLOOKUP($A118,INDIRECT("_"&amp;_xlfn.XLOOKUP(AK$2,WatchbillMONTHLY!$A$71:$U$71,OFFSET(WatchbillMONTHLY!$A$71:$U$71,1,2))),INDIRECT("_"&amp;_xlfn.XLOOKUP(AK$2,WatchbillMONTHLY!$A$71:$U$71,OFFSET(WatchbillMONTHLY!$A$71:$U$71,1,2))))=$A118,_xlfn.XLOOKUP(AK$2,WatchbillMONTHLY!$A$71:$U$71,OFFSET(WatchbillMONTHLY!$A$71:$U$71,1,2)),FALSE),TRUE,FALSE)),
IF(_xlfn.XLOOKUP(AK$2,WatchbillMONTHLY!$A$88:$U$88,OFFSET(WatchbillMONTHLY!$A$88:$U$88,1,2))=IF(_xlfn.XLOOKUP($A118,INDIRECT("_"&amp;_xlfn.XLOOKUP(AK$2,WatchbillMONTHLY!$A$88:$U$88,OFFSET(WatchbillMONTHLY!$A$88:$U$88,1,2))),INDIRECT("_"&amp;_xlfn.XLOOKUP(AK$2,WatchbillMONTHLY!$A$88:$U$88,OFFSET(WatchbillMONTHLY!$A$88:$U$88,1,2))))=$A118,_xlfn.XLOOKUP(AK$2,WatchbillMONTHLY!$A$88:$U$88,OFFSET(WatchbillMONTHLY!$A$88:$U$88,1,2)),FALSE),TRUE,FALSE)),
FALSE),FALSE)</f>
        <v>0</v>
      </c>
      <c r="AL118" s="209" t="b" cm="1">
        <f t="array" aca="1" ref="AL118" ca="1">IF(AND($A118 &gt; 0, E118 &gt; 0,AL$2&lt;MiscFormulas!$A$5+1),
_xlfn.IFNA(
_xlfn.IFNA(
_xlfn.IFNA(
_xlfn.IFNA(
_xlfn.IFNA(
_xlfn.IFNA(
IF(_xlfn.XLOOKUP(AL$2,WatchbillMONTHLY!$A$3:$U$3,OFFSET(WatchbillMONTHLY!$A$3:$U$3,1,2))=IF(_xlfn.XLOOKUP($A118,INDIRECT("_"&amp;_xlfn.XLOOKUP(AL$2,WatchbillMONTHLY!$A$3:$U$3,OFFSET(WatchbillMONTHLY!$A$3:$U$3,1,2))),INDIRECT("_"&amp;_xlfn.XLOOKUP(AL$2,WatchbillMONTHLY!$A$3:$U$3,OFFSET(WatchbillMONTHLY!$A$3:$U$3,1,2))))=$A118,_xlfn.XLOOKUP(AL$2,WatchbillMONTHLY!$A$3:$U$3,OFFSET(WatchbillMONTHLY!$A$3:$U$3,1,2)),FALSE),TRUE,FALSE),
IF(_xlfn.XLOOKUP(AL$2,WatchbillMONTHLY!$A$20:$U$20,OFFSET(WatchbillMONTHLY!$A$20:$U$20,1,2))=IF(_xlfn.XLOOKUP($A118,INDIRECT("_"&amp;_xlfn.XLOOKUP(AL$2,WatchbillMONTHLY!$A$20:$U$20,OFFSET(WatchbillMONTHLY!$A$20:$U$20,1,2))),INDIRECT("_"&amp;_xlfn.XLOOKUP(AL$2,WatchbillMONTHLY!$A$20:$U$20,OFFSET(WatchbillMONTHLY!$A$20:$U$20,1,2))))=$A118,_xlfn.XLOOKUP(AL$2,WatchbillMONTHLY!$A$20:$U$20,OFFSET(WatchbillMONTHLY!$A$20:$U$20,1,2)),FALSE),TRUE,FALSE)),
IF(_xlfn.XLOOKUP(AL$2,WatchbillMONTHLY!$A$37:$U$37,OFFSET(WatchbillMONTHLY!$A$37:$U$37,1,2))=IF(_xlfn.XLOOKUP($A118,INDIRECT("_"&amp;_xlfn.XLOOKUP(AL$2,WatchbillMONTHLY!$A$37:$U$37,OFFSET(WatchbillMONTHLY!$A$37:$U$37,1,2))),INDIRECT("_"&amp;_xlfn.XLOOKUP(AL$2,WatchbillMONTHLY!$A$37:$U$37,OFFSET(WatchbillMONTHLY!$A$37:$U$37,1,2))))=$A118,_xlfn.XLOOKUP(AL$2,WatchbillMONTHLY!$A$37:$U$37,OFFSET(WatchbillMONTHLY!$A$37:$U$37,1,2)),FALSE),TRUE,FALSE)),
IF(_xlfn.XLOOKUP(AL$2,WatchbillMONTHLY!$A$54:$U$54,OFFSET(WatchbillMONTHLY!$A$54:$U$54,1,2))=IF(_xlfn.XLOOKUP($A118,INDIRECT("_"&amp;_xlfn.XLOOKUP(AL$2,WatchbillMONTHLY!$A$54:$U$54,OFFSET(WatchbillMONTHLY!$A$54:$U$54,1,2))),INDIRECT("_"&amp;_xlfn.XLOOKUP(AL$2,WatchbillMONTHLY!$A$54:$U$54,OFFSET(WatchbillMONTHLY!$A$54:$U$54,1,2))))=$A118,_xlfn.XLOOKUP(AL$2,WatchbillMONTHLY!$A$54:$U$54,OFFSET(WatchbillMONTHLY!$A$54:$U$54,1,2)),FALSE),TRUE,FALSE)),
IF(_xlfn.XLOOKUP(AL$2,WatchbillMONTHLY!$A$71:$U$71,OFFSET(WatchbillMONTHLY!$A$71:$U$71,1,2))=IF(_xlfn.XLOOKUP($A118,INDIRECT("_"&amp;_xlfn.XLOOKUP(AL$2,WatchbillMONTHLY!$A$71:$U$71,OFFSET(WatchbillMONTHLY!$A$71:$U$71,1,2))),INDIRECT("_"&amp;_xlfn.XLOOKUP(AL$2,WatchbillMONTHLY!$A$71:$U$71,OFFSET(WatchbillMONTHLY!$A$71:$U$71,1,2))))=$A118,_xlfn.XLOOKUP(AL$2,WatchbillMONTHLY!$A$71:$U$71,OFFSET(WatchbillMONTHLY!$A$71:$U$71,1,2)),FALSE),TRUE,FALSE)),
IF(_xlfn.XLOOKUP(AL$2,WatchbillMONTHLY!$A$88:$U$88,OFFSET(WatchbillMONTHLY!$A$88:$U$88,1,2))=IF(_xlfn.XLOOKUP($A118,INDIRECT("_"&amp;_xlfn.XLOOKUP(AL$2,WatchbillMONTHLY!$A$88:$U$88,OFFSET(WatchbillMONTHLY!$A$88:$U$88,1,2))),INDIRECT("_"&amp;_xlfn.XLOOKUP(AL$2,WatchbillMONTHLY!$A$88:$U$88,OFFSET(WatchbillMONTHLY!$A$88:$U$88,1,2))))=$A118,_xlfn.XLOOKUP(AL$2,WatchbillMONTHLY!$A$88:$U$88,OFFSET(WatchbillMONTHLY!$A$88:$U$88,1,2)),FALSE),TRUE,FALSE)),
FALSE),FALSE)</f>
        <v>0</v>
      </c>
      <c r="AM118" s="209" t="b" cm="1">
        <f t="array" aca="1" ref="AM118" ca="1">IF(AND($A118 &gt; 0, F118 &gt; 0,AM$2&lt;MiscFormulas!$A$5+1),
_xlfn.IFNA(
_xlfn.IFNA(
_xlfn.IFNA(
_xlfn.IFNA(
_xlfn.IFNA(
_xlfn.IFNA(
IF(_xlfn.XLOOKUP(AM$2,WatchbillMONTHLY!$A$3:$U$3,OFFSET(WatchbillMONTHLY!$A$3:$U$3,1,2))=IF(_xlfn.XLOOKUP($A118,INDIRECT("_"&amp;_xlfn.XLOOKUP(AM$2,WatchbillMONTHLY!$A$3:$U$3,OFFSET(WatchbillMONTHLY!$A$3:$U$3,1,2))),INDIRECT("_"&amp;_xlfn.XLOOKUP(AM$2,WatchbillMONTHLY!$A$3:$U$3,OFFSET(WatchbillMONTHLY!$A$3:$U$3,1,2))))=$A118,_xlfn.XLOOKUP(AM$2,WatchbillMONTHLY!$A$3:$U$3,OFFSET(WatchbillMONTHLY!$A$3:$U$3,1,2)),FALSE),TRUE,FALSE),
IF(_xlfn.XLOOKUP(AM$2,WatchbillMONTHLY!$A$20:$U$20,OFFSET(WatchbillMONTHLY!$A$20:$U$20,1,2))=IF(_xlfn.XLOOKUP($A118,INDIRECT("_"&amp;_xlfn.XLOOKUP(AM$2,WatchbillMONTHLY!$A$20:$U$20,OFFSET(WatchbillMONTHLY!$A$20:$U$20,1,2))),INDIRECT("_"&amp;_xlfn.XLOOKUP(AM$2,WatchbillMONTHLY!$A$20:$U$20,OFFSET(WatchbillMONTHLY!$A$20:$U$20,1,2))))=$A118,_xlfn.XLOOKUP(AM$2,WatchbillMONTHLY!$A$20:$U$20,OFFSET(WatchbillMONTHLY!$A$20:$U$20,1,2)),FALSE),TRUE,FALSE)),
IF(_xlfn.XLOOKUP(AM$2,WatchbillMONTHLY!$A$37:$U$37,OFFSET(WatchbillMONTHLY!$A$37:$U$37,1,2))=IF(_xlfn.XLOOKUP($A118,INDIRECT("_"&amp;_xlfn.XLOOKUP(AM$2,WatchbillMONTHLY!$A$37:$U$37,OFFSET(WatchbillMONTHLY!$A$37:$U$37,1,2))),INDIRECT("_"&amp;_xlfn.XLOOKUP(AM$2,WatchbillMONTHLY!$A$37:$U$37,OFFSET(WatchbillMONTHLY!$A$37:$U$37,1,2))))=$A118,_xlfn.XLOOKUP(AM$2,WatchbillMONTHLY!$A$37:$U$37,OFFSET(WatchbillMONTHLY!$A$37:$U$37,1,2)),FALSE),TRUE,FALSE)),
IF(_xlfn.XLOOKUP(AM$2,WatchbillMONTHLY!$A$54:$U$54,OFFSET(WatchbillMONTHLY!$A$54:$U$54,1,2))=IF(_xlfn.XLOOKUP($A118,INDIRECT("_"&amp;_xlfn.XLOOKUP(AM$2,WatchbillMONTHLY!$A$54:$U$54,OFFSET(WatchbillMONTHLY!$A$54:$U$54,1,2))),INDIRECT("_"&amp;_xlfn.XLOOKUP(AM$2,WatchbillMONTHLY!$A$54:$U$54,OFFSET(WatchbillMONTHLY!$A$54:$U$54,1,2))))=$A118,_xlfn.XLOOKUP(AM$2,WatchbillMONTHLY!$A$54:$U$54,OFFSET(WatchbillMONTHLY!$A$54:$U$54,1,2)),FALSE),TRUE,FALSE)),
IF(_xlfn.XLOOKUP(AM$2,WatchbillMONTHLY!$A$71:$U$71,OFFSET(WatchbillMONTHLY!$A$71:$U$71,1,2))=IF(_xlfn.XLOOKUP($A118,INDIRECT("_"&amp;_xlfn.XLOOKUP(AM$2,WatchbillMONTHLY!$A$71:$U$71,OFFSET(WatchbillMONTHLY!$A$71:$U$71,1,2))),INDIRECT("_"&amp;_xlfn.XLOOKUP(AM$2,WatchbillMONTHLY!$A$71:$U$71,OFFSET(WatchbillMONTHLY!$A$71:$U$71,1,2))))=$A118,_xlfn.XLOOKUP(AM$2,WatchbillMONTHLY!$A$71:$U$71,OFFSET(WatchbillMONTHLY!$A$71:$U$71,1,2)),FALSE),TRUE,FALSE)),
IF(_xlfn.XLOOKUP(AM$2,WatchbillMONTHLY!$A$88:$U$88,OFFSET(WatchbillMONTHLY!$A$88:$U$88,1,2))=IF(_xlfn.XLOOKUP($A118,INDIRECT("_"&amp;_xlfn.XLOOKUP(AM$2,WatchbillMONTHLY!$A$88:$U$88,OFFSET(WatchbillMONTHLY!$A$88:$U$88,1,2))),INDIRECT("_"&amp;_xlfn.XLOOKUP(AM$2,WatchbillMONTHLY!$A$88:$U$88,OFFSET(WatchbillMONTHLY!$A$88:$U$88,1,2))))=$A118,_xlfn.XLOOKUP(AM$2,WatchbillMONTHLY!$A$88:$U$88,OFFSET(WatchbillMONTHLY!$A$88:$U$88,1,2)),FALSE),TRUE,FALSE)),
FALSE),FALSE)</f>
        <v>0</v>
      </c>
      <c r="AN118" s="209" t="b" cm="1">
        <f t="array" aca="1" ref="AN118" ca="1">IF(AND($A118 &gt; 0, G118 &gt; 0,AN$2&lt;MiscFormulas!$A$5+1),
_xlfn.IFNA(
_xlfn.IFNA(
_xlfn.IFNA(
_xlfn.IFNA(
_xlfn.IFNA(
_xlfn.IFNA(
IF(_xlfn.XLOOKUP(AN$2,WatchbillMONTHLY!$A$3:$U$3,OFFSET(WatchbillMONTHLY!$A$3:$U$3,1,2))=IF(_xlfn.XLOOKUP($A118,INDIRECT("_"&amp;_xlfn.XLOOKUP(AN$2,WatchbillMONTHLY!$A$3:$U$3,OFFSET(WatchbillMONTHLY!$A$3:$U$3,1,2))),INDIRECT("_"&amp;_xlfn.XLOOKUP(AN$2,WatchbillMONTHLY!$A$3:$U$3,OFFSET(WatchbillMONTHLY!$A$3:$U$3,1,2))))=$A118,_xlfn.XLOOKUP(AN$2,WatchbillMONTHLY!$A$3:$U$3,OFFSET(WatchbillMONTHLY!$A$3:$U$3,1,2)),FALSE),TRUE,FALSE),
IF(_xlfn.XLOOKUP(AN$2,WatchbillMONTHLY!$A$20:$U$20,OFFSET(WatchbillMONTHLY!$A$20:$U$20,1,2))=IF(_xlfn.XLOOKUP($A118,INDIRECT("_"&amp;_xlfn.XLOOKUP(AN$2,WatchbillMONTHLY!$A$20:$U$20,OFFSET(WatchbillMONTHLY!$A$20:$U$20,1,2))),INDIRECT("_"&amp;_xlfn.XLOOKUP(AN$2,WatchbillMONTHLY!$A$20:$U$20,OFFSET(WatchbillMONTHLY!$A$20:$U$20,1,2))))=$A118,_xlfn.XLOOKUP(AN$2,WatchbillMONTHLY!$A$20:$U$20,OFFSET(WatchbillMONTHLY!$A$20:$U$20,1,2)),FALSE),TRUE,FALSE)),
IF(_xlfn.XLOOKUP(AN$2,WatchbillMONTHLY!$A$37:$U$37,OFFSET(WatchbillMONTHLY!$A$37:$U$37,1,2))=IF(_xlfn.XLOOKUP($A118,INDIRECT("_"&amp;_xlfn.XLOOKUP(AN$2,WatchbillMONTHLY!$A$37:$U$37,OFFSET(WatchbillMONTHLY!$A$37:$U$37,1,2))),INDIRECT("_"&amp;_xlfn.XLOOKUP(AN$2,WatchbillMONTHLY!$A$37:$U$37,OFFSET(WatchbillMONTHLY!$A$37:$U$37,1,2))))=$A118,_xlfn.XLOOKUP(AN$2,WatchbillMONTHLY!$A$37:$U$37,OFFSET(WatchbillMONTHLY!$A$37:$U$37,1,2)),FALSE),TRUE,FALSE)),
IF(_xlfn.XLOOKUP(AN$2,WatchbillMONTHLY!$A$54:$U$54,OFFSET(WatchbillMONTHLY!$A$54:$U$54,1,2))=IF(_xlfn.XLOOKUP($A118,INDIRECT("_"&amp;_xlfn.XLOOKUP(AN$2,WatchbillMONTHLY!$A$54:$U$54,OFFSET(WatchbillMONTHLY!$A$54:$U$54,1,2))),INDIRECT("_"&amp;_xlfn.XLOOKUP(AN$2,WatchbillMONTHLY!$A$54:$U$54,OFFSET(WatchbillMONTHLY!$A$54:$U$54,1,2))))=$A118,_xlfn.XLOOKUP(AN$2,WatchbillMONTHLY!$A$54:$U$54,OFFSET(WatchbillMONTHLY!$A$54:$U$54,1,2)),FALSE),TRUE,FALSE)),
IF(_xlfn.XLOOKUP(AN$2,WatchbillMONTHLY!$A$71:$U$71,OFFSET(WatchbillMONTHLY!$A$71:$U$71,1,2))=IF(_xlfn.XLOOKUP($A118,INDIRECT("_"&amp;_xlfn.XLOOKUP(AN$2,WatchbillMONTHLY!$A$71:$U$71,OFFSET(WatchbillMONTHLY!$A$71:$U$71,1,2))),INDIRECT("_"&amp;_xlfn.XLOOKUP(AN$2,WatchbillMONTHLY!$A$71:$U$71,OFFSET(WatchbillMONTHLY!$A$71:$U$71,1,2))))=$A118,_xlfn.XLOOKUP(AN$2,WatchbillMONTHLY!$A$71:$U$71,OFFSET(WatchbillMONTHLY!$A$71:$U$71,1,2)),FALSE),TRUE,FALSE)),
IF(_xlfn.XLOOKUP(AN$2,WatchbillMONTHLY!$A$88:$U$88,OFFSET(WatchbillMONTHLY!$A$88:$U$88,1,2))=IF(_xlfn.XLOOKUP($A118,INDIRECT("_"&amp;_xlfn.XLOOKUP(AN$2,WatchbillMONTHLY!$A$88:$U$88,OFFSET(WatchbillMONTHLY!$A$88:$U$88,1,2))),INDIRECT("_"&amp;_xlfn.XLOOKUP(AN$2,WatchbillMONTHLY!$A$88:$U$88,OFFSET(WatchbillMONTHLY!$A$88:$U$88,1,2))))=$A118,_xlfn.XLOOKUP(AN$2,WatchbillMONTHLY!$A$88:$U$88,OFFSET(WatchbillMONTHLY!$A$88:$U$88,1,2)),FALSE),TRUE,FALSE)),
FALSE),FALSE)</f>
        <v>0</v>
      </c>
      <c r="AO118" s="209" t="b" cm="1">
        <f t="array" aca="1" ref="AO118" ca="1">IF(AND($A118 &gt; 0, H118 &gt; 0,AO$2&lt;MiscFormulas!$A$5+1),
_xlfn.IFNA(
_xlfn.IFNA(
_xlfn.IFNA(
_xlfn.IFNA(
_xlfn.IFNA(
_xlfn.IFNA(
IF(_xlfn.XLOOKUP(AO$2,WatchbillMONTHLY!$A$3:$U$3,OFFSET(WatchbillMONTHLY!$A$3:$U$3,1,2))=IF(_xlfn.XLOOKUP($A118,INDIRECT("_"&amp;_xlfn.XLOOKUP(AO$2,WatchbillMONTHLY!$A$3:$U$3,OFFSET(WatchbillMONTHLY!$A$3:$U$3,1,2))),INDIRECT("_"&amp;_xlfn.XLOOKUP(AO$2,WatchbillMONTHLY!$A$3:$U$3,OFFSET(WatchbillMONTHLY!$A$3:$U$3,1,2))))=$A118,_xlfn.XLOOKUP(AO$2,WatchbillMONTHLY!$A$3:$U$3,OFFSET(WatchbillMONTHLY!$A$3:$U$3,1,2)),FALSE),TRUE,FALSE),
IF(_xlfn.XLOOKUP(AO$2,WatchbillMONTHLY!$A$20:$U$20,OFFSET(WatchbillMONTHLY!$A$20:$U$20,1,2))=IF(_xlfn.XLOOKUP($A118,INDIRECT("_"&amp;_xlfn.XLOOKUP(AO$2,WatchbillMONTHLY!$A$20:$U$20,OFFSET(WatchbillMONTHLY!$A$20:$U$20,1,2))),INDIRECT("_"&amp;_xlfn.XLOOKUP(AO$2,WatchbillMONTHLY!$A$20:$U$20,OFFSET(WatchbillMONTHLY!$A$20:$U$20,1,2))))=$A118,_xlfn.XLOOKUP(AO$2,WatchbillMONTHLY!$A$20:$U$20,OFFSET(WatchbillMONTHLY!$A$20:$U$20,1,2)),FALSE),TRUE,FALSE)),
IF(_xlfn.XLOOKUP(AO$2,WatchbillMONTHLY!$A$37:$U$37,OFFSET(WatchbillMONTHLY!$A$37:$U$37,1,2))=IF(_xlfn.XLOOKUP($A118,INDIRECT("_"&amp;_xlfn.XLOOKUP(AO$2,WatchbillMONTHLY!$A$37:$U$37,OFFSET(WatchbillMONTHLY!$A$37:$U$37,1,2))),INDIRECT("_"&amp;_xlfn.XLOOKUP(AO$2,WatchbillMONTHLY!$A$37:$U$37,OFFSET(WatchbillMONTHLY!$A$37:$U$37,1,2))))=$A118,_xlfn.XLOOKUP(AO$2,WatchbillMONTHLY!$A$37:$U$37,OFFSET(WatchbillMONTHLY!$A$37:$U$37,1,2)),FALSE),TRUE,FALSE)),
IF(_xlfn.XLOOKUP(AO$2,WatchbillMONTHLY!$A$54:$U$54,OFFSET(WatchbillMONTHLY!$A$54:$U$54,1,2))=IF(_xlfn.XLOOKUP($A118,INDIRECT("_"&amp;_xlfn.XLOOKUP(AO$2,WatchbillMONTHLY!$A$54:$U$54,OFFSET(WatchbillMONTHLY!$A$54:$U$54,1,2))),INDIRECT("_"&amp;_xlfn.XLOOKUP(AO$2,WatchbillMONTHLY!$A$54:$U$54,OFFSET(WatchbillMONTHLY!$A$54:$U$54,1,2))))=$A118,_xlfn.XLOOKUP(AO$2,WatchbillMONTHLY!$A$54:$U$54,OFFSET(WatchbillMONTHLY!$A$54:$U$54,1,2)),FALSE),TRUE,FALSE)),
IF(_xlfn.XLOOKUP(AO$2,WatchbillMONTHLY!$A$71:$U$71,OFFSET(WatchbillMONTHLY!$A$71:$U$71,1,2))=IF(_xlfn.XLOOKUP($A118,INDIRECT("_"&amp;_xlfn.XLOOKUP(AO$2,WatchbillMONTHLY!$A$71:$U$71,OFFSET(WatchbillMONTHLY!$A$71:$U$71,1,2))),INDIRECT("_"&amp;_xlfn.XLOOKUP(AO$2,WatchbillMONTHLY!$A$71:$U$71,OFFSET(WatchbillMONTHLY!$A$71:$U$71,1,2))))=$A118,_xlfn.XLOOKUP(AO$2,WatchbillMONTHLY!$A$71:$U$71,OFFSET(WatchbillMONTHLY!$A$71:$U$71,1,2)),FALSE),TRUE,FALSE)),
IF(_xlfn.XLOOKUP(AO$2,WatchbillMONTHLY!$A$88:$U$88,OFFSET(WatchbillMONTHLY!$A$88:$U$88,1,2))=IF(_xlfn.XLOOKUP($A118,INDIRECT("_"&amp;_xlfn.XLOOKUP(AO$2,WatchbillMONTHLY!$A$88:$U$88,OFFSET(WatchbillMONTHLY!$A$88:$U$88,1,2))),INDIRECT("_"&amp;_xlfn.XLOOKUP(AO$2,WatchbillMONTHLY!$A$88:$U$88,OFFSET(WatchbillMONTHLY!$A$88:$U$88,1,2))))=$A118,_xlfn.XLOOKUP(AO$2,WatchbillMONTHLY!$A$88:$U$88,OFFSET(WatchbillMONTHLY!$A$88:$U$88,1,2)),FALSE),TRUE,FALSE)),
FALSE),FALSE)</f>
        <v>0</v>
      </c>
      <c r="AP118" s="209" t="b" cm="1">
        <f t="array" aca="1" ref="AP118" ca="1">IF(AND($A118 &gt; 0, I118 &gt; 0,AP$2&lt;MiscFormulas!$A$5+1),
_xlfn.IFNA(
_xlfn.IFNA(
_xlfn.IFNA(
_xlfn.IFNA(
_xlfn.IFNA(
_xlfn.IFNA(
IF(_xlfn.XLOOKUP(AP$2,WatchbillMONTHLY!$A$3:$U$3,OFFSET(WatchbillMONTHLY!$A$3:$U$3,1,2))=IF(_xlfn.XLOOKUP($A118,INDIRECT("_"&amp;_xlfn.XLOOKUP(AP$2,WatchbillMONTHLY!$A$3:$U$3,OFFSET(WatchbillMONTHLY!$A$3:$U$3,1,2))),INDIRECT("_"&amp;_xlfn.XLOOKUP(AP$2,WatchbillMONTHLY!$A$3:$U$3,OFFSET(WatchbillMONTHLY!$A$3:$U$3,1,2))))=$A118,_xlfn.XLOOKUP(AP$2,WatchbillMONTHLY!$A$3:$U$3,OFFSET(WatchbillMONTHLY!$A$3:$U$3,1,2)),FALSE),TRUE,FALSE),
IF(_xlfn.XLOOKUP(AP$2,WatchbillMONTHLY!$A$20:$U$20,OFFSET(WatchbillMONTHLY!$A$20:$U$20,1,2))=IF(_xlfn.XLOOKUP($A118,INDIRECT("_"&amp;_xlfn.XLOOKUP(AP$2,WatchbillMONTHLY!$A$20:$U$20,OFFSET(WatchbillMONTHLY!$A$20:$U$20,1,2))),INDIRECT("_"&amp;_xlfn.XLOOKUP(AP$2,WatchbillMONTHLY!$A$20:$U$20,OFFSET(WatchbillMONTHLY!$A$20:$U$20,1,2))))=$A118,_xlfn.XLOOKUP(AP$2,WatchbillMONTHLY!$A$20:$U$20,OFFSET(WatchbillMONTHLY!$A$20:$U$20,1,2)),FALSE),TRUE,FALSE)),
IF(_xlfn.XLOOKUP(AP$2,WatchbillMONTHLY!$A$37:$U$37,OFFSET(WatchbillMONTHLY!$A$37:$U$37,1,2))=IF(_xlfn.XLOOKUP($A118,INDIRECT("_"&amp;_xlfn.XLOOKUP(AP$2,WatchbillMONTHLY!$A$37:$U$37,OFFSET(WatchbillMONTHLY!$A$37:$U$37,1,2))),INDIRECT("_"&amp;_xlfn.XLOOKUP(AP$2,WatchbillMONTHLY!$A$37:$U$37,OFFSET(WatchbillMONTHLY!$A$37:$U$37,1,2))))=$A118,_xlfn.XLOOKUP(AP$2,WatchbillMONTHLY!$A$37:$U$37,OFFSET(WatchbillMONTHLY!$A$37:$U$37,1,2)),FALSE),TRUE,FALSE)),
IF(_xlfn.XLOOKUP(AP$2,WatchbillMONTHLY!$A$54:$U$54,OFFSET(WatchbillMONTHLY!$A$54:$U$54,1,2))=IF(_xlfn.XLOOKUP($A118,INDIRECT("_"&amp;_xlfn.XLOOKUP(AP$2,WatchbillMONTHLY!$A$54:$U$54,OFFSET(WatchbillMONTHLY!$A$54:$U$54,1,2))),INDIRECT("_"&amp;_xlfn.XLOOKUP(AP$2,WatchbillMONTHLY!$A$54:$U$54,OFFSET(WatchbillMONTHLY!$A$54:$U$54,1,2))))=$A118,_xlfn.XLOOKUP(AP$2,WatchbillMONTHLY!$A$54:$U$54,OFFSET(WatchbillMONTHLY!$A$54:$U$54,1,2)),FALSE),TRUE,FALSE)),
IF(_xlfn.XLOOKUP(AP$2,WatchbillMONTHLY!$A$71:$U$71,OFFSET(WatchbillMONTHLY!$A$71:$U$71,1,2))=IF(_xlfn.XLOOKUP($A118,INDIRECT("_"&amp;_xlfn.XLOOKUP(AP$2,WatchbillMONTHLY!$A$71:$U$71,OFFSET(WatchbillMONTHLY!$A$71:$U$71,1,2))),INDIRECT("_"&amp;_xlfn.XLOOKUP(AP$2,WatchbillMONTHLY!$A$71:$U$71,OFFSET(WatchbillMONTHLY!$A$71:$U$71,1,2))))=$A118,_xlfn.XLOOKUP(AP$2,WatchbillMONTHLY!$A$71:$U$71,OFFSET(WatchbillMONTHLY!$A$71:$U$71,1,2)),FALSE),TRUE,FALSE)),
IF(_xlfn.XLOOKUP(AP$2,WatchbillMONTHLY!$A$88:$U$88,OFFSET(WatchbillMONTHLY!$A$88:$U$88,1,2))=IF(_xlfn.XLOOKUP($A118,INDIRECT("_"&amp;_xlfn.XLOOKUP(AP$2,WatchbillMONTHLY!$A$88:$U$88,OFFSET(WatchbillMONTHLY!$A$88:$U$88,1,2))),INDIRECT("_"&amp;_xlfn.XLOOKUP(AP$2,WatchbillMONTHLY!$A$88:$U$88,OFFSET(WatchbillMONTHLY!$A$88:$U$88,1,2))))=$A118,_xlfn.XLOOKUP(AP$2,WatchbillMONTHLY!$A$88:$U$88,OFFSET(WatchbillMONTHLY!$A$88:$U$88,1,2)),FALSE),TRUE,FALSE)),
FALSE),FALSE)</f>
        <v>0</v>
      </c>
      <c r="AQ118" s="209" t="b" cm="1">
        <f t="array" aca="1" ref="AQ118" ca="1">IF(AND($A118 &gt; 0, J118 &gt; 0,AQ$2&lt;MiscFormulas!$A$5+1),
_xlfn.IFNA(
_xlfn.IFNA(
_xlfn.IFNA(
_xlfn.IFNA(
_xlfn.IFNA(
_xlfn.IFNA(
IF(_xlfn.XLOOKUP(AQ$2,WatchbillMONTHLY!$A$3:$U$3,OFFSET(WatchbillMONTHLY!$A$3:$U$3,1,2))=IF(_xlfn.XLOOKUP($A118,INDIRECT("_"&amp;_xlfn.XLOOKUP(AQ$2,WatchbillMONTHLY!$A$3:$U$3,OFFSET(WatchbillMONTHLY!$A$3:$U$3,1,2))),INDIRECT("_"&amp;_xlfn.XLOOKUP(AQ$2,WatchbillMONTHLY!$A$3:$U$3,OFFSET(WatchbillMONTHLY!$A$3:$U$3,1,2))))=$A118,_xlfn.XLOOKUP(AQ$2,WatchbillMONTHLY!$A$3:$U$3,OFFSET(WatchbillMONTHLY!$A$3:$U$3,1,2)),FALSE),TRUE,FALSE),
IF(_xlfn.XLOOKUP(AQ$2,WatchbillMONTHLY!$A$20:$U$20,OFFSET(WatchbillMONTHLY!$A$20:$U$20,1,2))=IF(_xlfn.XLOOKUP($A118,INDIRECT("_"&amp;_xlfn.XLOOKUP(AQ$2,WatchbillMONTHLY!$A$20:$U$20,OFFSET(WatchbillMONTHLY!$A$20:$U$20,1,2))),INDIRECT("_"&amp;_xlfn.XLOOKUP(AQ$2,WatchbillMONTHLY!$A$20:$U$20,OFFSET(WatchbillMONTHLY!$A$20:$U$20,1,2))))=$A118,_xlfn.XLOOKUP(AQ$2,WatchbillMONTHLY!$A$20:$U$20,OFFSET(WatchbillMONTHLY!$A$20:$U$20,1,2)),FALSE),TRUE,FALSE)),
IF(_xlfn.XLOOKUP(AQ$2,WatchbillMONTHLY!$A$37:$U$37,OFFSET(WatchbillMONTHLY!$A$37:$U$37,1,2))=IF(_xlfn.XLOOKUP($A118,INDIRECT("_"&amp;_xlfn.XLOOKUP(AQ$2,WatchbillMONTHLY!$A$37:$U$37,OFFSET(WatchbillMONTHLY!$A$37:$U$37,1,2))),INDIRECT("_"&amp;_xlfn.XLOOKUP(AQ$2,WatchbillMONTHLY!$A$37:$U$37,OFFSET(WatchbillMONTHLY!$A$37:$U$37,1,2))))=$A118,_xlfn.XLOOKUP(AQ$2,WatchbillMONTHLY!$A$37:$U$37,OFFSET(WatchbillMONTHLY!$A$37:$U$37,1,2)),FALSE),TRUE,FALSE)),
IF(_xlfn.XLOOKUP(AQ$2,WatchbillMONTHLY!$A$54:$U$54,OFFSET(WatchbillMONTHLY!$A$54:$U$54,1,2))=IF(_xlfn.XLOOKUP($A118,INDIRECT("_"&amp;_xlfn.XLOOKUP(AQ$2,WatchbillMONTHLY!$A$54:$U$54,OFFSET(WatchbillMONTHLY!$A$54:$U$54,1,2))),INDIRECT("_"&amp;_xlfn.XLOOKUP(AQ$2,WatchbillMONTHLY!$A$54:$U$54,OFFSET(WatchbillMONTHLY!$A$54:$U$54,1,2))))=$A118,_xlfn.XLOOKUP(AQ$2,WatchbillMONTHLY!$A$54:$U$54,OFFSET(WatchbillMONTHLY!$A$54:$U$54,1,2)),FALSE),TRUE,FALSE)),
IF(_xlfn.XLOOKUP(AQ$2,WatchbillMONTHLY!$A$71:$U$71,OFFSET(WatchbillMONTHLY!$A$71:$U$71,1,2))=IF(_xlfn.XLOOKUP($A118,INDIRECT("_"&amp;_xlfn.XLOOKUP(AQ$2,WatchbillMONTHLY!$A$71:$U$71,OFFSET(WatchbillMONTHLY!$A$71:$U$71,1,2))),INDIRECT("_"&amp;_xlfn.XLOOKUP(AQ$2,WatchbillMONTHLY!$A$71:$U$71,OFFSET(WatchbillMONTHLY!$A$71:$U$71,1,2))))=$A118,_xlfn.XLOOKUP(AQ$2,WatchbillMONTHLY!$A$71:$U$71,OFFSET(WatchbillMONTHLY!$A$71:$U$71,1,2)),FALSE),TRUE,FALSE)),
IF(_xlfn.XLOOKUP(AQ$2,WatchbillMONTHLY!$A$88:$U$88,OFFSET(WatchbillMONTHLY!$A$88:$U$88,1,2))=IF(_xlfn.XLOOKUP($A118,INDIRECT("_"&amp;_xlfn.XLOOKUP(AQ$2,WatchbillMONTHLY!$A$88:$U$88,OFFSET(WatchbillMONTHLY!$A$88:$U$88,1,2))),INDIRECT("_"&amp;_xlfn.XLOOKUP(AQ$2,WatchbillMONTHLY!$A$88:$U$88,OFFSET(WatchbillMONTHLY!$A$88:$U$88,1,2))))=$A118,_xlfn.XLOOKUP(AQ$2,WatchbillMONTHLY!$A$88:$U$88,OFFSET(WatchbillMONTHLY!$A$88:$U$88,1,2)),FALSE),TRUE,FALSE)),
FALSE),FALSE)</f>
        <v>0</v>
      </c>
      <c r="AR118" s="209" t="b" cm="1">
        <f t="array" aca="1" ref="AR118" ca="1">IF(AND($A118 &gt; 0, K118 &gt; 0,AR$2&lt;MiscFormulas!$A$5+1),
_xlfn.IFNA(
_xlfn.IFNA(
_xlfn.IFNA(
_xlfn.IFNA(
_xlfn.IFNA(
_xlfn.IFNA(
IF(_xlfn.XLOOKUP(AR$2,WatchbillMONTHLY!$A$3:$U$3,OFFSET(WatchbillMONTHLY!$A$3:$U$3,1,2))=IF(_xlfn.XLOOKUP($A118,INDIRECT("_"&amp;_xlfn.XLOOKUP(AR$2,WatchbillMONTHLY!$A$3:$U$3,OFFSET(WatchbillMONTHLY!$A$3:$U$3,1,2))),INDIRECT("_"&amp;_xlfn.XLOOKUP(AR$2,WatchbillMONTHLY!$A$3:$U$3,OFFSET(WatchbillMONTHLY!$A$3:$U$3,1,2))))=$A118,_xlfn.XLOOKUP(AR$2,WatchbillMONTHLY!$A$3:$U$3,OFFSET(WatchbillMONTHLY!$A$3:$U$3,1,2)),FALSE),TRUE,FALSE),
IF(_xlfn.XLOOKUP(AR$2,WatchbillMONTHLY!$A$20:$U$20,OFFSET(WatchbillMONTHLY!$A$20:$U$20,1,2))=IF(_xlfn.XLOOKUP($A118,INDIRECT("_"&amp;_xlfn.XLOOKUP(AR$2,WatchbillMONTHLY!$A$20:$U$20,OFFSET(WatchbillMONTHLY!$A$20:$U$20,1,2))),INDIRECT("_"&amp;_xlfn.XLOOKUP(AR$2,WatchbillMONTHLY!$A$20:$U$20,OFFSET(WatchbillMONTHLY!$A$20:$U$20,1,2))))=$A118,_xlfn.XLOOKUP(AR$2,WatchbillMONTHLY!$A$20:$U$20,OFFSET(WatchbillMONTHLY!$A$20:$U$20,1,2)),FALSE),TRUE,FALSE)),
IF(_xlfn.XLOOKUP(AR$2,WatchbillMONTHLY!$A$37:$U$37,OFFSET(WatchbillMONTHLY!$A$37:$U$37,1,2))=IF(_xlfn.XLOOKUP($A118,INDIRECT("_"&amp;_xlfn.XLOOKUP(AR$2,WatchbillMONTHLY!$A$37:$U$37,OFFSET(WatchbillMONTHLY!$A$37:$U$37,1,2))),INDIRECT("_"&amp;_xlfn.XLOOKUP(AR$2,WatchbillMONTHLY!$A$37:$U$37,OFFSET(WatchbillMONTHLY!$A$37:$U$37,1,2))))=$A118,_xlfn.XLOOKUP(AR$2,WatchbillMONTHLY!$A$37:$U$37,OFFSET(WatchbillMONTHLY!$A$37:$U$37,1,2)),FALSE),TRUE,FALSE)),
IF(_xlfn.XLOOKUP(AR$2,WatchbillMONTHLY!$A$54:$U$54,OFFSET(WatchbillMONTHLY!$A$54:$U$54,1,2))=IF(_xlfn.XLOOKUP($A118,INDIRECT("_"&amp;_xlfn.XLOOKUP(AR$2,WatchbillMONTHLY!$A$54:$U$54,OFFSET(WatchbillMONTHLY!$A$54:$U$54,1,2))),INDIRECT("_"&amp;_xlfn.XLOOKUP(AR$2,WatchbillMONTHLY!$A$54:$U$54,OFFSET(WatchbillMONTHLY!$A$54:$U$54,1,2))))=$A118,_xlfn.XLOOKUP(AR$2,WatchbillMONTHLY!$A$54:$U$54,OFFSET(WatchbillMONTHLY!$A$54:$U$54,1,2)),FALSE),TRUE,FALSE)),
IF(_xlfn.XLOOKUP(AR$2,WatchbillMONTHLY!$A$71:$U$71,OFFSET(WatchbillMONTHLY!$A$71:$U$71,1,2))=IF(_xlfn.XLOOKUP($A118,INDIRECT("_"&amp;_xlfn.XLOOKUP(AR$2,WatchbillMONTHLY!$A$71:$U$71,OFFSET(WatchbillMONTHLY!$A$71:$U$71,1,2))),INDIRECT("_"&amp;_xlfn.XLOOKUP(AR$2,WatchbillMONTHLY!$A$71:$U$71,OFFSET(WatchbillMONTHLY!$A$71:$U$71,1,2))))=$A118,_xlfn.XLOOKUP(AR$2,WatchbillMONTHLY!$A$71:$U$71,OFFSET(WatchbillMONTHLY!$A$71:$U$71,1,2)),FALSE),TRUE,FALSE)),
IF(_xlfn.XLOOKUP(AR$2,WatchbillMONTHLY!$A$88:$U$88,OFFSET(WatchbillMONTHLY!$A$88:$U$88,1,2))=IF(_xlfn.XLOOKUP($A118,INDIRECT("_"&amp;_xlfn.XLOOKUP(AR$2,WatchbillMONTHLY!$A$88:$U$88,OFFSET(WatchbillMONTHLY!$A$88:$U$88,1,2))),INDIRECT("_"&amp;_xlfn.XLOOKUP(AR$2,WatchbillMONTHLY!$A$88:$U$88,OFFSET(WatchbillMONTHLY!$A$88:$U$88,1,2))))=$A118,_xlfn.XLOOKUP(AR$2,WatchbillMONTHLY!$A$88:$U$88,OFFSET(WatchbillMONTHLY!$A$88:$U$88,1,2)),FALSE),TRUE,FALSE)),
FALSE),FALSE)</f>
        <v>0</v>
      </c>
      <c r="AS118" s="209" t="b" cm="1">
        <f t="array" aca="1" ref="AS118" ca="1">IF(AND($A118 &gt; 0, L118 &gt; 0,AS$2&lt;MiscFormulas!$A$5+1),
_xlfn.IFNA(
_xlfn.IFNA(
_xlfn.IFNA(
_xlfn.IFNA(
_xlfn.IFNA(
_xlfn.IFNA(
IF(_xlfn.XLOOKUP(AS$2,WatchbillMONTHLY!$A$3:$U$3,OFFSET(WatchbillMONTHLY!$A$3:$U$3,1,2))=IF(_xlfn.XLOOKUP($A118,INDIRECT("_"&amp;_xlfn.XLOOKUP(AS$2,WatchbillMONTHLY!$A$3:$U$3,OFFSET(WatchbillMONTHLY!$A$3:$U$3,1,2))),INDIRECT("_"&amp;_xlfn.XLOOKUP(AS$2,WatchbillMONTHLY!$A$3:$U$3,OFFSET(WatchbillMONTHLY!$A$3:$U$3,1,2))))=$A118,_xlfn.XLOOKUP(AS$2,WatchbillMONTHLY!$A$3:$U$3,OFFSET(WatchbillMONTHLY!$A$3:$U$3,1,2)),FALSE),TRUE,FALSE),
IF(_xlfn.XLOOKUP(AS$2,WatchbillMONTHLY!$A$20:$U$20,OFFSET(WatchbillMONTHLY!$A$20:$U$20,1,2))=IF(_xlfn.XLOOKUP($A118,INDIRECT("_"&amp;_xlfn.XLOOKUP(AS$2,WatchbillMONTHLY!$A$20:$U$20,OFFSET(WatchbillMONTHLY!$A$20:$U$20,1,2))),INDIRECT("_"&amp;_xlfn.XLOOKUP(AS$2,WatchbillMONTHLY!$A$20:$U$20,OFFSET(WatchbillMONTHLY!$A$20:$U$20,1,2))))=$A118,_xlfn.XLOOKUP(AS$2,WatchbillMONTHLY!$A$20:$U$20,OFFSET(WatchbillMONTHLY!$A$20:$U$20,1,2)),FALSE),TRUE,FALSE)),
IF(_xlfn.XLOOKUP(AS$2,WatchbillMONTHLY!$A$37:$U$37,OFFSET(WatchbillMONTHLY!$A$37:$U$37,1,2))=IF(_xlfn.XLOOKUP($A118,INDIRECT("_"&amp;_xlfn.XLOOKUP(AS$2,WatchbillMONTHLY!$A$37:$U$37,OFFSET(WatchbillMONTHLY!$A$37:$U$37,1,2))),INDIRECT("_"&amp;_xlfn.XLOOKUP(AS$2,WatchbillMONTHLY!$A$37:$U$37,OFFSET(WatchbillMONTHLY!$A$37:$U$37,1,2))))=$A118,_xlfn.XLOOKUP(AS$2,WatchbillMONTHLY!$A$37:$U$37,OFFSET(WatchbillMONTHLY!$A$37:$U$37,1,2)),FALSE),TRUE,FALSE)),
IF(_xlfn.XLOOKUP(AS$2,WatchbillMONTHLY!$A$54:$U$54,OFFSET(WatchbillMONTHLY!$A$54:$U$54,1,2))=IF(_xlfn.XLOOKUP($A118,INDIRECT("_"&amp;_xlfn.XLOOKUP(AS$2,WatchbillMONTHLY!$A$54:$U$54,OFFSET(WatchbillMONTHLY!$A$54:$U$54,1,2))),INDIRECT("_"&amp;_xlfn.XLOOKUP(AS$2,WatchbillMONTHLY!$A$54:$U$54,OFFSET(WatchbillMONTHLY!$A$54:$U$54,1,2))))=$A118,_xlfn.XLOOKUP(AS$2,WatchbillMONTHLY!$A$54:$U$54,OFFSET(WatchbillMONTHLY!$A$54:$U$54,1,2)),FALSE),TRUE,FALSE)),
IF(_xlfn.XLOOKUP(AS$2,WatchbillMONTHLY!$A$71:$U$71,OFFSET(WatchbillMONTHLY!$A$71:$U$71,1,2))=IF(_xlfn.XLOOKUP($A118,INDIRECT("_"&amp;_xlfn.XLOOKUP(AS$2,WatchbillMONTHLY!$A$71:$U$71,OFFSET(WatchbillMONTHLY!$A$71:$U$71,1,2))),INDIRECT("_"&amp;_xlfn.XLOOKUP(AS$2,WatchbillMONTHLY!$A$71:$U$71,OFFSET(WatchbillMONTHLY!$A$71:$U$71,1,2))))=$A118,_xlfn.XLOOKUP(AS$2,WatchbillMONTHLY!$A$71:$U$71,OFFSET(WatchbillMONTHLY!$A$71:$U$71,1,2)),FALSE),TRUE,FALSE)),
IF(_xlfn.XLOOKUP(AS$2,WatchbillMONTHLY!$A$88:$U$88,OFFSET(WatchbillMONTHLY!$A$88:$U$88,1,2))=IF(_xlfn.XLOOKUP($A118,INDIRECT("_"&amp;_xlfn.XLOOKUP(AS$2,WatchbillMONTHLY!$A$88:$U$88,OFFSET(WatchbillMONTHLY!$A$88:$U$88,1,2))),INDIRECT("_"&amp;_xlfn.XLOOKUP(AS$2,WatchbillMONTHLY!$A$88:$U$88,OFFSET(WatchbillMONTHLY!$A$88:$U$88,1,2))))=$A118,_xlfn.XLOOKUP(AS$2,WatchbillMONTHLY!$A$88:$U$88,OFFSET(WatchbillMONTHLY!$A$88:$U$88,1,2)),FALSE),TRUE,FALSE)),
FALSE),FALSE)</f>
        <v>0</v>
      </c>
      <c r="AT118" s="209" t="b" cm="1">
        <f t="array" aca="1" ref="AT118" ca="1">IF(AND($A118 &gt; 0, M118 &gt; 0,AT$2&lt;MiscFormulas!$A$5+1),
_xlfn.IFNA(
_xlfn.IFNA(
_xlfn.IFNA(
_xlfn.IFNA(
_xlfn.IFNA(
_xlfn.IFNA(
IF(_xlfn.XLOOKUP(AT$2,WatchbillMONTHLY!$A$3:$U$3,OFFSET(WatchbillMONTHLY!$A$3:$U$3,1,2))=IF(_xlfn.XLOOKUP($A118,INDIRECT("_"&amp;_xlfn.XLOOKUP(AT$2,WatchbillMONTHLY!$A$3:$U$3,OFFSET(WatchbillMONTHLY!$A$3:$U$3,1,2))),INDIRECT("_"&amp;_xlfn.XLOOKUP(AT$2,WatchbillMONTHLY!$A$3:$U$3,OFFSET(WatchbillMONTHLY!$A$3:$U$3,1,2))))=$A118,_xlfn.XLOOKUP(AT$2,WatchbillMONTHLY!$A$3:$U$3,OFFSET(WatchbillMONTHLY!$A$3:$U$3,1,2)),FALSE),TRUE,FALSE),
IF(_xlfn.XLOOKUP(AT$2,WatchbillMONTHLY!$A$20:$U$20,OFFSET(WatchbillMONTHLY!$A$20:$U$20,1,2))=IF(_xlfn.XLOOKUP($A118,INDIRECT("_"&amp;_xlfn.XLOOKUP(AT$2,WatchbillMONTHLY!$A$20:$U$20,OFFSET(WatchbillMONTHLY!$A$20:$U$20,1,2))),INDIRECT("_"&amp;_xlfn.XLOOKUP(AT$2,WatchbillMONTHLY!$A$20:$U$20,OFFSET(WatchbillMONTHLY!$A$20:$U$20,1,2))))=$A118,_xlfn.XLOOKUP(AT$2,WatchbillMONTHLY!$A$20:$U$20,OFFSET(WatchbillMONTHLY!$A$20:$U$20,1,2)),FALSE),TRUE,FALSE)),
IF(_xlfn.XLOOKUP(AT$2,WatchbillMONTHLY!$A$37:$U$37,OFFSET(WatchbillMONTHLY!$A$37:$U$37,1,2))=IF(_xlfn.XLOOKUP($A118,INDIRECT("_"&amp;_xlfn.XLOOKUP(AT$2,WatchbillMONTHLY!$A$37:$U$37,OFFSET(WatchbillMONTHLY!$A$37:$U$37,1,2))),INDIRECT("_"&amp;_xlfn.XLOOKUP(AT$2,WatchbillMONTHLY!$A$37:$U$37,OFFSET(WatchbillMONTHLY!$A$37:$U$37,1,2))))=$A118,_xlfn.XLOOKUP(AT$2,WatchbillMONTHLY!$A$37:$U$37,OFFSET(WatchbillMONTHLY!$A$37:$U$37,1,2)),FALSE),TRUE,FALSE)),
IF(_xlfn.XLOOKUP(AT$2,WatchbillMONTHLY!$A$54:$U$54,OFFSET(WatchbillMONTHLY!$A$54:$U$54,1,2))=IF(_xlfn.XLOOKUP($A118,INDIRECT("_"&amp;_xlfn.XLOOKUP(AT$2,WatchbillMONTHLY!$A$54:$U$54,OFFSET(WatchbillMONTHLY!$A$54:$U$54,1,2))),INDIRECT("_"&amp;_xlfn.XLOOKUP(AT$2,WatchbillMONTHLY!$A$54:$U$54,OFFSET(WatchbillMONTHLY!$A$54:$U$54,1,2))))=$A118,_xlfn.XLOOKUP(AT$2,WatchbillMONTHLY!$A$54:$U$54,OFFSET(WatchbillMONTHLY!$A$54:$U$54,1,2)),FALSE),TRUE,FALSE)),
IF(_xlfn.XLOOKUP(AT$2,WatchbillMONTHLY!$A$71:$U$71,OFFSET(WatchbillMONTHLY!$A$71:$U$71,1,2))=IF(_xlfn.XLOOKUP($A118,INDIRECT("_"&amp;_xlfn.XLOOKUP(AT$2,WatchbillMONTHLY!$A$71:$U$71,OFFSET(WatchbillMONTHLY!$A$71:$U$71,1,2))),INDIRECT("_"&amp;_xlfn.XLOOKUP(AT$2,WatchbillMONTHLY!$A$71:$U$71,OFFSET(WatchbillMONTHLY!$A$71:$U$71,1,2))))=$A118,_xlfn.XLOOKUP(AT$2,WatchbillMONTHLY!$A$71:$U$71,OFFSET(WatchbillMONTHLY!$A$71:$U$71,1,2)),FALSE),TRUE,FALSE)),
IF(_xlfn.XLOOKUP(AT$2,WatchbillMONTHLY!$A$88:$U$88,OFFSET(WatchbillMONTHLY!$A$88:$U$88,1,2))=IF(_xlfn.XLOOKUP($A118,INDIRECT("_"&amp;_xlfn.XLOOKUP(AT$2,WatchbillMONTHLY!$A$88:$U$88,OFFSET(WatchbillMONTHLY!$A$88:$U$88,1,2))),INDIRECT("_"&amp;_xlfn.XLOOKUP(AT$2,WatchbillMONTHLY!$A$88:$U$88,OFFSET(WatchbillMONTHLY!$A$88:$U$88,1,2))))=$A118,_xlfn.XLOOKUP(AT$2,WatchbillMONTHLY!$A$88:$U$88,OFFSET(WatchbillMONTHLY!$A$88:$U$88,1,2)),FALSE),TRUE,FALSE)),
FALSE),FALSE)</f>
        <v>0</v>
      </c>
      <c r="AU118" s="209" t="b" cm="1">
        <f t="array" aca="1" ref="AU118" ca="1">IF(AND($A118 &gt; 0, N118 &gt; 0,AU$2&lt;MiscFormulas!$A$5+1),
_xlfn.IFNA(
_xlfn.IFNA(
_xlfn.IFNA(
_xlfn.IFNA(
_xlfn.IFNA(
_xlfn.IFNA(
IF(_xlfn.XLOOKUP(AU$2,WatchbillMONTHLY!$A$3:$U$3,OFFSET(WatchbillMONTHLY!$A$3:$U$3,1,2))=IF(_xlfn.XLOOKUP($A118,INDIRECT("_"&amp;_xlfn.XLOOKUP(AU$2,WatchbillMONTHLY!$A$3:$U$3,OFFSET(WatchbillMONTHLY!$A$3:$U$3,1,2))),INDIRECT("_"&amp;_xlfn.XLOOKUP(AU$2,WatchbillMONTHLY!$A$3:$U$3,OFFSET(WatchbillMONTHLY!$A$3:$U$3,1,2))))=$A118,_xlfn.XLOOKUP(AU$2,WatchbillMONTHLY!$A$3:$U$3,OFFSET(WatchbillMONTHLY!$A$3:$U$3,1,2)),FALSE),TRUE,FALSE),
IF(_xlfn.XLOOKUP(AU$2,WatchbillMONTHLY!$A$20:$U$20,OFFSET(WatchbillMONTHLY!$A$20:$U$20,1,2))=IF(_xlfn.XLOOKUP($A118,INDIRECT("_"&amp;_xlfn.XLOOKUP(AU$2,WatchbillMONTHLY!$A$20:$U$20,OFFSET(WatchbillMONTHLY!$A$20:$U$20,1,2))),INDIRECT("_"&amp;_xlfn.XLOOKUP(AU$2,WatchbillMONTHLY!$A$20:$U$20,OFFSET(WatchbillMONTHLY!$A$20:$U$20,1,2))))=$A118,_xlfn.XLOOKUP(AU$2,WatchbillMONTHLY!$A$20:$U$20,OFFSET(WatchbillMONTHLY!$A$20:$U$20,1,2)),FALSE),TRUE,FALSE)),
IF(_xlfn.XLOOKUP(AU$2,WatchbillMONTHLY!$A$37:$U$37,OFFSET(WatchbillMONTHLY!$A$37:$U$37,1,2))=IF(_xlfn.XLOOKUP($A118,INDIRECT("_"&amp;_xlfn.XLOOKUP(AU$2,WatchbillMONTHLY!$A$37:$U$37,OFFSET(WatchbillMONTHLY!$A$37:$U$37,1,2))),INDIRECT("_"&amp;_xlfn.XLOOKUP(AU$2,WatchbillMONTHLY!$A$37:$U$37,OFFSET(WatchbillMONTHLY!$A$37:$U$37,1,2))))=$A118,_xlfn.XLOOKUP(AU$2,WatchbillMONTHLY!$A$37:$U$37,OFFSET(WatchbillMONTHLY!$A$37:$U$37,1,2)),FALSE),TRUE,FALSE)),
IF(_xlfn.XLOOKUP(AU$2,WatchbillMONTHLY!$A$54:$U$54,OFFSET(WatchbillMONTHLY!$A$54:$U$54,1,2))=IF(_xlfn.XLOOKUP($A118,INDIRECT("_"&amp;_xlfn.XLOOKUP(AU$2,WatchbillMONTHLY!$A$54:$U$54,OFFSET(WatchbillMONTHLY!$A$54:$U$54,1,2))),INDIRECT("_"&amp;_xlfn.XLOOKUP(AU$2,WatchbillMONTHLY!$A$54:$U$54,OFFSET(WatchbillMONTHLY!$A$54:$U$54,1,2))))=$A118,_xlfn.XLOOKUP(AU$2,WatchbillMONTHLY!$A$54:$U$54,OFFSET(WatchbillMONTHLY!$A$54:$U$54,1,2)),FALSE),TRUE,FALSE)),
IF(_xlfn.XLOOKUP(AU$2,WatchbillMONTHLY!$A$71:$U$71,OFFSET(WatchbillMONTHLY!$A$71:$U$71,1,2))=IF(_xlfn.XLOOKUP($A118,INDIRECT("_"&amp;_xlfn.XLOOKUP(AU$2,WatchbillMONTHLY!$A$71:$U$71,OFFSET(WatchbillMONTHLY!$A$71:$U$71,1,2))),INDIRECT("_"&amp;_xlfn.XLOOKUP(AU$2,WatchbillMONTHLY!$A$71:$U$71,OFFSET(WatchbillMONTHLY!$A$71:$U$71,1,2))))=$A118,_xlfn.XLOOKUP(AU$2,WatchbillMONTHLY!$A$71:$U$71,OFFSET(WatchbillMONTHLY!$A$71:$U$71,1,2)),FALSE),TRUE,FALSE)),
IF(_xlfn.XLOOKUP(AU$2,WatchbillMONTHLY!$A$88:$U$88,OFFSET(WatchbillMONTHLY!$A$88:$U$88,1,2))=IF(_xlfn.XLOOKUP($A118,INDIRECT("_"&amp;_xlfn.XLOOKUP(AU$2,WatchbillMONTHLY!$A$88:$U$88,OFFSET(WatchbillMONTHLY!$A$88:$U$88,1,2))),INDIRECT("_"&amp;_xlfn.XLOOKUP(AU$2,WatchbillMONTHLY!$A$88:$U$88,OFFSET(WatchbillMONTHLY!$A$88:$U$88,1,2))))=$A118,_xlfn.XLOOKUP(AU$2,WatchbillMONTHLY!$A$88:$U$88,OFFSET(WatchbillMONTHLY!$A$88:$U$88,1,2)),FALSE),TRUE,FALSE)),
FALSE),FALSE)</f>
        <v>0</v>
      </c>
      <c r="AV118" s="209" t="b" cm="1">
        <f t="array" aca="1" ref="AV118" ca="1">IF(AND($A118 &gt; 0, O118 &gt; 0,AV$2&lt;MiscFormulas!$A$5+1),
_xlfn.IFNA(
_xlfn.IFNA(
_xlfn.IFNA(
_xlfn.IFNA(
_xlfn.IFNA(
_xlfn.IFNA(
IF(_xlfn.XLOOKUP(AV$2,WatchbillMONTHLY!$A$3:$U$3,OFFSET(WatchbillMONTHLY!$A$3:$U$3,1,2))=IF(_xlfn.XLOOKUP($A118,INDIRECT("_"&amp;_xlfn.XLOOKUP(AV$2,WatchbillMONTHLY!$A$3:$U$3,OFFSET(WatchbillMONTHLY!$A$3:$U$3,1,2))),INDIRECT("_"&amp;_xlfn.XLOOKUP(AV$2,WatchbillMONTHLY!$A$3:$U$3,OFFSET(WatchbillMONTHLY!$A$3:$U$3,1,2))))=$A118,_xlfn.XLOOKUP(AV$2,WatchbillMONTHLY!$A$3:$U$3,OFFSET(WatchbillMONTHLY!$A$3:$U$3,1,2)),FALSE),TRUE,FALSE),
IF(_xlfn.XLOOKUP(AV$2,WatchbillMONTHLY!$A$20:$U$20,OFFSET(WatchbillMONTHLY!$A$20:$U$20,1,2))=IF(_xlfn.XLOOKUP($A118,INDIRECT("_"&amp;_xlfn.XLOOKUP(AV$2,WatchbillMONTHLY!$A$20:$U$20,OFFSET(WatchbillMONTHLY!$A$20:$U$20,1,2))),INDIRECT("_"&amp;_xlfn.XLOOKUP(AV$2,WatchbillMONTHLY!$A$20:$U$20,OFFSET(WatchbillMONTHLY!$A$20:$U$20,1,2))))=$A118,_xlfn.XLOOKUP(AV$2,WatchbillMONTHLY!$A$20:$U$20,OFFSET(WatchbillMONTHLY!$A$20:$U$20,1,2)),FALSE),TRUE,FALSE)),
IF(_xlfn.XLOOKUP(AV$2,WatchbillMONTHLY!$A$37:$U$37,OFFSET(WatchbillMONTHLY!$A$37:$U$37,1,2))=IF(_xlfn.XLOOKUP($A118,INDIRECT("_"&amp;_xlfn.XLOOKUP(AV$2,WatchbillMONTHLY!$A$37:$U$37,OFFSET(WatchbillMONTHLY!$A$37:$U$37,1,2))),INDIRECT("_"&amp;_xlfn.XLOOKUP(AV$2,WatchbillMONTHLY!$A$37:$U$37,OFFSET(WatchbillMONTHLY!$A$37:$U$37,1,2))))=$A118,_xlfn.XLOOKUP(AV$2,WatchbillMONTHLY!$A$37:$U$37,OFFSET(WatchbillMONTHLY!$A$37:$U$37,1,2)),FALSE),TRUE,FALSE)),
IF(_xlfn.XLOOKUP(AV$2,WatchbillMONTHLY!$A$54:$U$54,OFFSET(WatchbillMONTHLY!$A$54:$U$54,1,2))=IF(_xlfn.XLOOKUP($A118,INDIRECT("_"&amp;_xlfn.XLOOKUP(AV$2,WatchbillMONTHLY!$A$54:$U$54,OFFSET(WatchbillMONTHLY!$A$54:$U$54,1,2))),INDIRECT("_"&amp;_xlfn.XLOOKUP(AV$2,WatchbillMONTHLY!$A$54:$U$54,OFFSET(WatchbillMONTHLY!$A$54:$U$54,1,2))))=$A118,_xlfn.XLOOKUP(AV$2,WatchbillMONTHLY!$A$54:$U$54,OFFSET(WatchbillMONTHLY!$A$54:$U$54,1,2)),FALSE),TRUE,FALSE)),
IF(_xlfn.XLOOKUP(AV$2,WatchbillMONTHLY!$A$71:$U$71,OFFSET(WatchbillMONTHLY!$A$71:$U$71,1,2))=IF(_xlfn.XLOOKUP($A118,INDIRECT("_"&amp;_xlfn.XLOOKUP(AV$2,WatchbillMONTHLY!$A$71:$U$71,OFFSET(WatchbillMONTHLY!$A$71:$U$71,1,2))),INDIRECT("_"&amp;_xlfn.XLOOKUP(AV$2,WatchbillMONTHLY!$A$71:$U$71,OFFSET(WatchbillMONTHLY!$A$71:$U$71,1,2))))=$A118,_xlfn.XLOOKUP(AV$2,WatchbillMONTHLY!$A$71:$U$71,OFFSET(WatchbillMONTHLY!$A$71:$U$71,1,2)),FALSE),TRUE,FALSE)),
IF(_xlfn.XLOOKUP(AV$2,WatchbillMONTHLY!$A$88:$U$88,OFFSET(WatchbillMONTHLY!$A$88:$U$88,1,2))=IF(_xlfn.XLOOKUP($A118,INDIRECT("_"&amp;_xlfn.XLOOKUP(AV$2,WatchbillMONTHLY!$A$88:$U$88,OFFSET(WatchbillMONTHLY!$A$88:$U$88,1,2))),INDIRECT("_"&amp;_xlfn.XLOOKUP(AV$2,WatchbillMONTHLY!$A$88:$U$88,OFFSET(WatchbillMONTHLY!$A$88:$U$88,1,2))))=$A118,_xlfn.XLOOKUP(AV$2,WatchbillMONTHLY!$A$88:$U$88,OFFSET(WatchbillMONTHLY!$A$88:$U$88,1,2)),FALSE),TRUE,FALSE)),
FALSE),FALSE)</f>
        <v>0</v>
      </c>
      <c r="AW118" s="209" t="b" cm="1">
        <f t="array" aca="1" ref="AW118" ca="1">IF(AND($A118 &gt; 0, P118 &gt; 0,AW$2&lt;MiscFormulas!$A$5+1),
_xlfn.IFNA(
_xlfn.IFNA(
_xlfn.IFNA(
_xlfn.IFNA(
_xlfn.IFNA(
_xlfn.IFNA(
IF(_xlfn.XLOOKUP(AW$2,WatchbillMONTHLY!$A$3:$U$3,OFFSET(WatchbillMONTHLY!$A$3:$U$3,1,2))=IF(_xlfn.XLOOKUP($A118,INDIRECT("_"&amp;_xlfn.XLOOKUP(AW$2,WatchbillMONTHLY!$A$3:$U$3,OFFSET(WatchbillMONTHLY!$A$3:$U$3,1,2))),INDIRECT("_"&amp;_xlfn.XLOOKUP(AW$2,WatchbillMONTHLY!$A$3:$U$3,OFFSET(WatchbillMONTHLY!$A$3:$U$3,1,2))))=$A118,_xlfn.XLOOKUP(AW$2,WatchbillMONTHLY!$A$3:$U$3,OFFSET(WatchbillMONTHLY!$A$3:$U$3,1,2)),FALSE),TRUE,FALSE),
IF(_xlfn.XLOOKUP(AW$2,WatchbillMONTHLY!$A$20:$U$20,OFFSET(WatchbillMONTHLY!$A$20:$U$20,1,2))=IF(_xlfn.XLOOKUP($A118,INDIRECT("_"&amp;_xlfn.XLOOKUP(AW$2,WatchbillMONTHLY!$A$20:$U$20,OFFSET(WatchbillMONTHLY!$A$20:$U$20,1,2))),INDIRECT("_"&amp;_xlfn.XLOOKUP(AW$2,WatchbillMONTHLY!$A$20:$U$20,OFFSET(WatchbillMONTHLY!$A$20:$U$20,1,2))))=$A118,_xlfn.XLOOKUP(AW$2,WatchbillMONTHLY!$A$20:$U$20,OFFSET(WatchbillMONTHLY!$A$20:$U$20,1,2)),FALSE),TRUE,FALSE)),
IF(_xlfn.XLOOKUP(AW$2,WatchbillMONTHLY!$A$37:$U$37,OFFSET(WatchbillMONTHLY!$A$37:$U$37,1,2))=IF(_xlfn.XLOOKUP($A118,INDIRECT("_"&amp;_xlfn.XLOOKUP(AW$2,WatchbillMONTHLY!$A$37:$U$37,OFFSET(WatchbillMONTHLY!$A$37:$U$37,1,2))),INDIRECT("_"&amp;_xlfn.XLOOKUP(AW$2,WatchbillMONTHLY!$A$37:$U$37,OFFSET(WatchbillMONTHLY!$A$37:$U$37,1,2))))=$A118,_xlfn.XLOOKUP(AW$2,WatchbillMONTHLY!$A$37:$U$37,OFFSET(WatchbillMONTHLY!$A$37:$U$37,1,2)),FALSE),TRUE,FALSE)),
IF(_xlfn.XLOOKUP(AW$2,WatchbillMONTHLY!$A$54:$U$54,OFFSET(WatchbillMONTHLY!$A$54:$U$54,1,2))=IF(_xlfn.XLOOKUP($A118,INDIRECT("_"&amp;_xlfn.XLOOKUP(AW$2,WatchbillMONTHLY!$A$54:$U$54,OFFSET(WatchbillMONTHLY!$A$54:$U$54,1,2))),INDIRECT("_"&amp;_xlfn.XLOOKUP(AW$2,WatchbillMONTHLY!$A$54:$U$54,OFFSET(WatchbillMONTHLY!$A$54:$U$54,1,2))))=$A118,_xlfn.XLOOKUP(AW$2,WatchbillMONTHLY!$A$54:$U$54,OFFSET(WatchbillMONTHLY!$A$54:$U$54,1,2)),FALSE),TRUE,FALSE)),
IF(_xlfn.XLOOKUP(AW$2,WatchbillMONTHLY!$A$71:$U$71,OFFSET(WatchbillMONTHLY!$A$71:$U$71,1,2))=IF(_xlfn.XLOOKUP($A118,INDIRECT("_"&amp;_xlfn.XLOOKUP(AW$2,WatchbillMONTHLY!$A$71:$U$71,OFFSET(WatchbillMONTHLY!$A$71:$U$71,1,2))),INDIRECT("_"&amp;_xlfn.XLOOKUP(AW$2,WatchbillMONTHLY!$A$71:$U$71,OFFSET(WatchbillMONTHLY!$A$71:$U$71,1,2))))=$A118,_xlfn.XLOOKUP(AW$2,WatchbillMONTHLY!$A$71:$U$71,OFFSET(WatchbillMONTHLY!$A$71:$U$71,1,2)),FALSE),TRUE,FALSE)),
IF(_xlfn.XLOOKUP(AW$2,WatchbillMONTHLY!$A$88:$U$88,OFFSET(WatchbillMONTHLY!$A$88:$U$88,1,2))=IF(_xlfn.XLOOKUP($A118,INDIRECT("_"&amp;_xlfn.XLOOKUP(AW$2,WatchbillMONTHLY!$A$88:$U$88,OFFSET(WatchbillMONTHLY!$A$88:$U$88,1,2))),INDIRECT("_"&amp;_xlfn.XLOOKUP(AW$2,WatchbillMONTHLY!$A$88:$U$88,OFFSET(WatchbillMONTHLY!$A$88:$U$88,1,2))))=$A118,_xlfn.XLOOKUP(AW$2,WatchbillMONTHLY!$A$88:$U$88,OFFSET(WatchbillMONTHLY!$A$88:$U$88,1,2)),FALSE),TRUE,FALSE)),
FALSE),FALSE)</f>
        <v>0</v>
      </c>
      <c r="AX118" s="209" t="b" cm="1">
        <f t="array" aca="1" ref="AX118" ca="1">IF(AND($A118 &gt; 0, Q118 &gt; 0,AX$2&lt;MiscFormulas!$A$5+1),
_xlfn.IFNA(
_xlfn.IFNA(
_xlfn.IFNA(
_xlfn.IFNA(
_xlfn.IFNA(
_xlfn.IFNA(
IF(_xlfn.XLOOKUP(AX$2,WatchbillMONTHLY!$A$3:$U$3,OFFSET(WatchbillMONTHLY!$A$3:$U$3,1,2))=IF(_xlfn.XLOOKUP($A118,INDIRECT("_"&amp;_xlfn.XLOOKUP(AX$2,WatchbillMONTHLY!$A$3:$U$3,OFFSET(WatchbillMONTHLY!$A$3:$U$3,1,2))),INDIRECT("_"&amp;_xlfn.XLOOKUP(AX$2,WatchbillMONTHLY!$A$3:$U$3,OFFSET(WatchbillMONTHLY!$A$3:$U$3,1,2))))=$A118,_xlfn.XLOOKUP(AX$2,WatchbillMONTHLY!$A$3:$U$3,OFFSET(WatchbillMONTHLY!$A$3:$U$3,1,2)),FALSE),TRUE,FALSE),
IF(_xlfn.XLOOKUP(AX$2,WatchbillMONTHLY!$A$20:$U$20,OFFSET(WatchbillMONTHLY!$A$20:$U$20,1,2))=IF(_xlfn.XLOOKUP($A118,INDIRECT("_"&amp;_xlfn.XLOOKUP(AX$2,WatchbillMONTHLY!$A$20:$U$20,OFFSET(WatchbillMONTHLY!$A$20:$U$20,1,2))),INDIRECT("_"&amp;_xlfn.XLOOKUP(AX$2,WatchbillMONTHLY!$A$20:$U$20,OFFSET(WatchbillMONTHLY!$A$20:$U$20,1,2))))=$A118,_xlfn.XLOOKUP(AX$2,WatchbillMONTHLY!$A$20:$U$20,OFFSET(WatchbillMONTHLY!$A$20:$U$20,1,2)),FALSE),TRUE,FALSE)),
IF(_xlfn.XLOOKUP(AX$2,WatchbillMONTHLY!$A$37:$U$37,OFFSET(WatchbillMONTHLY!$A$37:$U$37,1,2))=IF(_xlfn.XLOOKUP($A118,INDIRECT("_"&amp;_xlfn.XLOOKUP(AX$2,WatchbillMONTHLY!$A$37:$U$37,OFFSET(WatchbillMONTHLY!$A$37:$U$37,1,2))),INDIRECT("_"&amp;_xlfn.XLOOKUP(AX$2,WatchbillMONTHLY!$A$37:$U$37,OFFSET(WatchbillMONTHLY!$A$37:$U$37,1,2))))=$A118,_xlfn.XLOOKUP(AX$2,WatchbillMONTHLY!$A$37:$U$37,OFFSET(WatchbillMONTHLY!$A$37:$U$37,1,2)),FALSE),TRUE,FALSE)),
IF(_xlfn.XLOOKUP(AX$2,WatchbillMONTHLY!$A$54:$U$54,OFFSET(WatchbillMONTHLY!$A$54:$U$54,1,2))=IF(_xlfn.XLOOKUP($A118,INDIRECT("_"&amp;_xlfn.XLOOKUP(AX$2,WatchbillMONTHLY!$A$54:$U$54,OFFSET(WatchbillMONTHLY!$A$54:$U$54,1,2))),INDIRECT("_"&amp;_xlfn.XLOOKUP(AX$2,WatchbillMONTHLY!$A$54:$U$54,OFFSET(WatchbillMONTHLY!$A$54:$U$54,1,2))))=$A118,_xlfn.XLOOKUP(AX$2,WatchbillMONTHLY!$A$54:$U$54,OFFSET(WatchbillMONTHLY!$A$54:$U$54,1,2)),FALSE),TRUE,FALSE)),
IF(_xlfn.XLOOKUP(AX$2,WatchbillMONTHLY!$A$71:$U$71,OFFSET(WatchbillMONTHLY!$A$71:$U$71,1,2))=IF(_xlfn.XLOOKUP($A118,INDIRECT("_"&amp;_xlfn.XLOOKUP(AX$2,WatchbillMONTHLY!$A$71:$U$71,OFFSET(WatchbillMONTHLY!$A$71:$U$71,1,2))),INDIRECT("_"&amp;_xlfn.XLOOKUP(AX$2,WatchbillMONTHLY!$A$71:$U$71,OFFSET(WatchbillMONTHLY!$A$71:$U$71,1,2))))=$A118,_xlfn.XLOOKUP(AX$2,WatchbillMONTHLY!$A$71:$U$71,OFFSET(WatchbillMONTHLY!$A$71:$U$71,1,2)),FALSE),TRUE,FALSE)),
IF(_xlfn.XLOOKUP(AX$2,WatchbillMONTHLY!$A$88:$U$88,OFFSET(WatchbillMONTHLY!$A$88:$U$88,1,2))=IF(_xlfn.XLOOKUP($A118,INDIRECT("_"&amp;_xlfn.XLOOKUP(AX$2,WatchbillMONTHLY!$A$88:$U$88,OFFSET(WatchbillMONTHLY!$A$88:$U$88,1,2))),INDIRECT("_"&amp;_xlfn.XLOOKUP(AX$2,WatchbillMONTHLY!$A$88:$U$88,OFFSET(WatchbillMONTHLY!$A$88:$U$88,1,2))))=$A118,_xlfn.XLOOKUP(AX$2,WatchbillMONTHLY!$A$88:$U$88,OFFSET(WatchbillMONTHLY!$A$88:$U$88,1,2)),FALSE),TRUE,FALSE)),
FALSE),FALSE)</f>
        <v>0</v>
      </c>
      <c r="AY118" s="209" t="b" cm="1">
        <f t="array" aca="1" ref="AY118" ca="1">IF(AND($A118 &gt; 0, R118 &gt; 0,AY$2&lt;MiscFormulas!$A$5+1),
_xlfn.IFNA(
_xlfn.IFNA(
_xlfn.IFNA(
_xlfn.IFNA(
_xlfn.IFNA(
_xlfn.IFNA(
IF(_xlfn.XLOOKUP(AY$2,WatchbillMONTHLY!$A$3:$U$3,OFFSET(WatchbillMONTHLY!$A$3:$U$3,1,2))=IF(_xlfn.XLOOKUP($A118,INDIRECT("_"&amp;_xlfn.XLOOKUP(AY$2,WatchbillMONTHLY!$A$3:$U$3,OFFSET(WatchbillMONTHLY!$A$3:$U$3,1,2))),INDIRECT("_"&amp;_xlfn.XLOOKUP(AY$2,WatchbillMONTHLY!$A$3:$U$3,OFFSET(WatchbillMONTHLY!$A$3:$U$3,1,2))))=$A118,_xlfn.XLOOKUP(AY$2,WatchbillMONTHLY!$A$3:$U$3,OFFSET(WatchbillMONTHLY!$A$3:$U$3,1,2)),FALSE),TRUE,FALSE),
IF(_xlfn.XLOOKUP(AY$2,WatchbillMONTHLY!$A$20:$U$20,OFFSET(WatchbillMONTHLY!$A$20:$U$20,1,2))=IF(_xlfn.XLOOKUP($A118,INDIRECT("_"&amp;_xlfn.XLOOKUP(AY$2,WatchbillMONTHLY!$A$20:$U$20,OFFSET(WatchbillMONTHLY!$A$20:$U$20,1,2))),INDIRECT("_"&amp;_xlfn.XLOOKUP(AY$2,WatchbillMONTHLY!$A$20:$U$20,OFFSET(WatchbillMONTHLY!$A$20:$U$20,1,2))))=$A118,_xlfn.XLOOKUP(AY$2,WatchbillMONTHLY!$A$20:$U$20,OFFSET(WatchbillMONTHLY!$A$20:$U$20,1,2)),FALSE),TRUE,FALSE)),
IF(_xlfn.XLOOKUP(AY$2,WatchbillMONTHLY!$A$37:$U$37,OFFSET(WatchbillMONTHLY!$A$37:$U$37,1,2))=IF(_xlfn.XLOOKUP($A118,INDIRECT("_"&amp;_xlfn.XLOOKUP(AY$2,WatchbillMONTHLY!$A$37:$U$37,OFFSET(WatchbillMONTHLY!$A$37:$U$37,1,2))),INDIRECT("_"&amp;_xlfn.XLOOKUP(AY$2,WatchbillMONTHLY!$A$37:$U$37,OFFSET(WatchbillMONTHLY!$A$37:$U$37,1,2))))=$A118,_xlfn.XLOOKUP(AY$2,WatchbillMONTHLY!$A$37:$U$37,OFFSET(WatchbillMONTHLY!$A$37:$U$37,1,2)),FALSE),TRUE,FALSE)),
IF(_xlfn.XLOOKUP(AY$2,WatchbillMONTHLY!$A$54:$U$54,OFFSET(WatchbillMONTHLY!$A$54:$U$54,1,2))=IF(_xlfn.XLOOKUP($A118,INDIRECT("_"&amp;_xlfn.XLOOKUP(AY$2,WatchbillMONTHLY!$A$54:$U$54,OFFSET(WatchbillMONTHLY!$A$54:$U$54,1,2))),INDIRECT("_"&amp;_xlfn.XLOOKUP(AY$2,WatchbillMONTHLY!$A$54:$U$54,OFFSET(WatchbillMONTHLY!$A$54:$U$54,1,2))))=$A118,_xlfn.XLOOKUP(AY$2,WatchbillMONTHLY!$A$54:$U$54,OFFSET(WatchbillMONTHLY!$A$54:$U$54,1,2)),FALSE),TRUE,FALSE)),
IF(_xlfn.XLOOKUP(AY$2,WatchbillMONTHLY!$A$71:$U$71,OFFSET(WatchbillMONTHLY!$A$71:$U$71,1,2))=IF(_xlfn.XLOOKUP($A118,INDIRECT("_"&amp;_xlfn.XLOOKUP(AY$2,WatchbillMONTHLY!$A$71:$U$71,OFFSET(WatchbillMONTHLY!$A$71:$U$71,1,2))),INDIRECT("_"&amp;_xlfn.XLOOKUP(AY$2,WatchbillMONTHLY!$A$71:$U$71,OFFSET(WatchbillMONTHLY!$A$71:$U$71,1,2))))=$A118,_xlfn.XLOOKUP(AY$2,WatchbillMONTHLY!$A$71:$U$71,OFFSET(WatchbillMONTHLY!$A$71:$U$71,1,2)),FALSE),TRUE,FALSE)),
IF(_xlfn.XLOOKUP(AY$2,WatchbillMONTHLY!$A$88:$U$88,OFFSET(WatchbillMONTHLY!$A$88:$U$88,1,2))=IF(_xlfn.XLOOKUP($A118,INDIRECT("_"&amp;_xlfn.XLOOKUP(AY$2,WatchbillMONTHLY!$A$88:$U$88,OFFSET(WatchbillMONTHLY!$A$88:$U$88,1,2))),INDIRECT("_"&amp;_xlfn.XLOOKUP(AY$2,WatchbillMONTHLY!$A$88:$U$88,OFFSET(WatchbillMONTHLY!$A$88:$U$88,1,2))))=$A118,_xlfn.XLOOKUP(AY$2,WatchbillMONTHLY!$A$88:$U$88,OFFSET(WatchbillMONTHLY!$A$88:$U$88,1,2)),FALSE),TRUE,FALSE)),
FALSE),FALSE)</f>
        <v>0</v>
      </c>
      <c r="AZ118" s="209" t="b" cm="1">
        <f t="array" aca="1" ref="AZ118" ca="1">IF(AND($A118 &gt; 0, S118 &gt; 0,AZ$2&lt;MiscFormulas!$A$5+1),
_xlfn.IFNA(
_xlfn.IFNA(
_xlfn.IFNA(
_xlfn.IFNA(
_xlfn.IFNA(
_xlfn.IFNA(
IF(_xlfn.XLOOKUP(AZ$2,WatchbillMONTHLY!$A$3:$U$3,OFFSET(WatchbillMONTHLY!$A$3:$U$3,1,2))=IF(_xlfn.XLOOKUP($A118,INDIRECT("_"&amp;_xlfn.XLOOKUP(AZ$2,WatchbillMONTHLY!$A$3:$U$3,OFFSET(WatchbillMONTHLY!$A$3:$U$3,1,2))),INDIRECT("_"&amp;_xlfn.XLOOKUP(AZ$2,WatchbillMONTHLY!$A$3:$U$3,OFFSET(WatchbillMONTHLY!$A$3:$U$3,1,2))))=$A118,_xlfn.XLOOKUP(AZ$2,WatchbillMONTHLY!$A$3:$U$3,OFFSET(WatchbillMONTHLY!$A$3:$U$3,1,2)),FALSE),TRUE,FALSE),
IF(_xlfn.XLOOKUP(AZ$2,WatchbillMONTHLY!$A$20:$U$20,OFFSET(WatchbillMONTHLY!$A$20:$U$20,1,2))=IF(_xlfn.XLOOKUP($A118,INDIRECT("_"&amp;_xlfn.XLOOKUP(AZ$2,WatchbillMONTHLY!$A$20:$U$20,OFFSET(WatchbillMONTHLY!$A$20:$U$20,1,2))),INDIRECT("_"&amp;_xlfn.XLOOKUP(AZ$2,WatchbillMONTHLY!$A$20:$U$20,OFFSET(WatchbillMONTHLY!$A$20:$U$20,1,2))))=$A118,_xlfn.XLOOKUP(AZ$2,WatchbillMONTHLY!$A$20:$U$20,OFFSET(WatchbillMONTHLY!$A$20:$U$20,1,2)),FALSE),TRUE,FALSE)),
IF(_xlfn.XLOOKUP(AZ$2,WatchbillMONTHLY!$A$37:$U$37,OFFSET(WatchbillMONTHLY!$A$37:$U$37,1,2))=IF(_xlfn.XLOOKUP($A118,INDIRECT("_"&amp;_xlfn.XLOOKUP(AZ$2,WatchbillMONTHLY!$A$37:$U$37,OFFSET(WatchbillMONTHLY!$A$37:$U$37,1,2))),INDIRECT("_"&amp;_xlfn.XLOOKUP(AZ$2,WatchbillMONTHLY!$A$37:$U$37,OFFSET(WatchbillMONTHLY!$A$37:$U$37,1,2))))=$A118,_xlfn.XLOOKUP(AZ$2,WatchbillMONTHLY!$A$37:$U$37,OFFSET(WatchbillMONTHLY!$A$37:$U$37,1,2)),FALSE),TRUE,FALSE)),
IF(_xlfn.XLOOKUP(AZ$2,WatchbillMONTHLY!$A$54:$U$54,OFFSET(WatchbillMONTHLY!$A$54:$U$54,1,2))=IF(_xlfn.XLOOKUP($A118,INDIRECT("_"&amp;_xlfn.XLOOKUP(AZ$2,WatchbillMONTHLY!$A$54:$U$54,OFFSET(WatchbillMONTHLY!$A$54:$U$54,1,2))),INDIRECT("_"&amp;_xlfn.XLOOKUP(AZ$2,WatchbillMONTHLY!$A$54:$U$54,OFFSET(WatchbillMONTHLY!$A$54:$U$54,1,2))))=$A118,_xlfn.XLOOKUP(AZ$2,WatchbillMONTHLY!$A$54:$U$54,OFFSET(WatchbillMONTHLY!$A$54:$U$54,1,2)),FALSE),TRUE,FALSE)),
IF(_xlfn.XLOOKUP(AZ$2,WatchbillMONTHLY!$A$71:$U$71,OFFSET(WatchbillMONTHLY!$A$71:$U$71,1,2))=IF(_xlfn.XLOOKUP($A118,INDIRECT("_"&amp;_xlfn.XLOOKUP(AZ$2,WatchbillMONTHLY!$A$71:$U$71,OFFSET(WatchbillMONTHLY!$A$71:$U$71,1,2))),INDIRECT("_"&amp;_xlfn.XLOOKUP(AZ$2,WatchbillMONTHLY!$A$71:$U$71,OFFSET(WatchbillMONTHLY!$A$71:$U$71,1,2))))=$A118,_xlfn.XLOOKUP(AZ$2,WatchbillMONTHLY!$A$71:$U$71,OFFSET(WatchbillMONTHLY!$A$71:$U$71,1,2)),FALSE),TRUE,FALSE)),
IF(_xlfn.XLOOKUP(AZ$2,WatchbillMONTHLY!$A$88:$U$88,OFFSET(WatchbillMONTHLY!$A$88:$U$88,1,2))=IF(_xlfn.XLOOKUP($A118,INDIRECT("_"&amp;_xlfn.XLOOKUP(AZ$2,WatchbillMONTHLY!$A$88:$U$88,OFFSET(WatchbillMONTHLY!$A$88:$U$88,1,2))),INDIRECT("_"&amp;_xlfn.XLOOKUP(AZ$2,WatchbillMONTHLY!$A$88:$U$88,OFFSET(WatchbillMONTHLY!$A$88:$U$88,1,2))))=$A118,_xlfn.XLOOKUP(AZ$2,WatchbillMONTHLY!$A$88:$U$88,OFFSET(WatchbillMONTHLY!$A$88:$U$88,1,2)),FALSE),TRUE,FALSE)),
FALSE),FALSE)</f>
        <v>0</v>
      </c>
      <c r="BA118" s="209" t="b" cm="1">
        <f t="array" aca="1" ref="BA118" ca="1">IF(AND($A118 &gt; 0, T118 &gt; 0,BA$2&lt;MiscFormulas!$A$5+1),
_xlfn.IFNA(
_xlfn.IFNA(
_xlfn.IFNA(
_xlfn.IFNA(
_xlfn.IFNA(
_xlfn.IFNA(
IF(_xlfn.XLOOKUP(BA$2,WatchbillMONTHLY!$A$3:$U$3,OFFSET(WatchbillMONTHLY!$A$3:$U$3,1,2))=IF(_xlfn.XLOOKUP($A118,INDIRECT("_"&amp;_xlfn.XLOOKUP(BA$2,WatchbillMONTHLY!$A$3:$U$3,OFFSET(WatchbillMONTHLY!$A$3:$U$3,1,2))),INDIRECT("_"&amp;_xlfn.XLOOKUP(BA$2,WatchbillMONTHLY!$A$3:$U$3,OFFSET(WatchbillMONTHLY!$A$3:$U$3,1,2))))=$A118,_xlfn.XLOOKUP(BA$2,WatchbillMONTHLY!$A$3:$U$3,OFFSET(WatchbillMONTHLY!$A$3:$U$3,1,2)),FALSE),TRUE,FALSE),
IF(_xlfn.XLOOKUP(BA$2,WatchbillMONTHLY!$A$20:$U$20,OFFSET(WatchbillMONTHLY!$A$20:$U$20,1,2))=IF(_xlfn.XLOOKUP($A118,INDIRECT("_"&amp;_xlfn.XLOOKUP(BA$2,WatchbillMONTHLY!$A$20:$U$20,OFFSET(WatchbillMONTHLY!$A$20:$U$20,1,2))),INDIRECT("_"&amp;_xlfn.XLOOKUP(BA$2,WatchbillMONTHLY!$A$20:$U$20,OFFSET(WatchbillMONTHLY!$A$20:$U$20,1,2))))=$A118,_xlfn.XLOOKUP(BA$2,WatchbillMONTHLY!$A$20:$U$20,OFFSET(WatchbillMONTHLY!$A$20:$U$20,1,2)),FALSE),TRUE,FALSE)),
IF(_xlfn.XLOOKUP(BA$2,WatchbillMONTHLY!$A$37:$U$37,OFFSET(WatchbillMONTHLY!$A$37:$U$37,1,2))=IF(_xlfn.XLOOKUP($A118,INDIRECT("_"&amp;_xlfn.XLOOKUP(BA$2,WatchbillMONTHLY!$A$37:$U$37,OFFSET(WatchbillMONTHLY!$A$37:$U$37,1,2))),INDIRECT("_"&amp;_xlfn.XLOOKUP(BA$2,WatchbillMONTHLY!$A$37:$U$37,OFFSET(WatchbillMONTHLY!$A$37:$U$37,1,2))))=$A118,_xlfn.XLOOKUP(BA$2,WatchbillMONTHLY!$A$37:$U$37,OFFSET(WatchbillMONTHLY!$A$37:$U$37,1,2)),FALSE),TRUE,FALSE)),
IF(_xlfn.XLOOKUP(BA$2,WatchbillMONTHLY!$A$54:$U$54,OFFSET(WatchbillMONTHLY!$A$54:$U$54,1,2))=IF(_xlfn.XLOOKUP($A118,INDIRECT("_"&amp;_xlfn.XLOOKUP(BA$2,WatchbillMONTHLY!$A$54:$U$54,OFFSET(WatchbillMONTHLY!$A$54:$U$54,1,2))),INDIRECT("_"&amp;_xlfn.XLOOKUP(BA$2,WatchbillMONTHLY!$A$54:$U$54,OFFSET(WatchbillMONTHLY!$A$54:$U$54,1,2))))=$A118,_xlfn.XLOOKUP(BA$2,WatchbillMONTHLY!$A$54:$U$54,OFFSET(WatchbillMONTHLY!$A$54:$U$54,1,2)),FALSE),TRUE,FALSE)),
IF(_xlfn.XLOOKUP(BA$2,WatchbillMONTHLY!$A$71:$U$71,OFFSET(WatchbillMONTHLY!$A$71:$U$71,1,2))=IF(_xlfn.XLOOKUP($A118,INDIRECT("_"&amp;_xlfn.XLOOKUP(BA$2,WatchbillMONTHLY!$A$71:$U$71,OFFSET(WatchbillMONTHLY!$A$71:$U$71,1,2))),INDIRECT("_"&amp;_xlfn.XLOOKUP(BA$2,WatchbillMONTHLY!$A$71:$U$71,OFFSET(WatchbillMONTHLY!$A$71:$U$71,1,2))))=$A118,_xlfn.XLOOKUP(BA$2,WatchbillMONTHLY!$A$71:$U$71,OFFSET(WatchbillMONTHLY!$A$71:$U$71,1,2)),FALSE),TRUE,FALSE)),
IF(_xlfn.XLOOKUP(BA$2,WatchbillMONTHLY!$A$88:$U$88,OFFSET(WatchbillMONTHLY!$A$88:$U$88,1,2))=IF(_xlfn.XLOOKUP($A118,INDIRECT("_"&amp;_xlfn.XLOOKUP(BA$2,WatchbillMONTHLY!$A$88:$U$88,OFFSET(WatchbillMONTHLY!$A$88:$U$88,1,2))),INDIRECT("_"&amp;_xlfn.XLOOKUP(BA$2,WatchbillMONTHLY!$A$88:$U$88,OFFSET(WatchbillMONTHLY!$A$88:$U$88,1,2))))=$A118,_xlfn.XLOOKUP(BA$2,WatchbillMONTHLY!$A$88:$U$88,OFFSET(WatchbillMONTHLY!$A$88:$U$88,1,2)),FALSE),TRUE,FALSE)),
FALSE),FALSE)</f>
        <v>0</v>
      </c>
      <c r="BB118" s="209" t="b" cm="1">
        <f t="array" aca="1" ref="BB118" ca="1">IF(AND($A118 &gt; 0, U118 &gt; 0,BB$2&lt;MiscFormulas!$A$5+1),
_xlfn.IFNA(
_xlfn.IFNA(
_xlfn.IFNA(
_xlfn.IFNA(
_xlfn.IFNA(
_xlfn.IFNA(
IF(_xlfn.XLOOKUP(BB$2,WatchbillMONTHLY!$A$3:$U$3,OFFSET(WatchbillMONTHLY!$A$3:$U$3,1,2))=IF(_xlfn.XLOOKUP($A118,INDIRECT("_"&amp;_xlfn.XLOOKUP(BB$2,WatchbillMONTHLY!$A$3:$U$3,OFFSET(WatchbillMONTHLY!$A$3:$U$3,1,2))),INDIRECT("_"&amp;_xlfn.XLOOKUP(BB$2,WatchbillMONTHLY!$A$3:$U$3,OFFSET(WatchbillMONTHLY!$A$3:$U$3,1,2))))=$A118,_xlfn.XLOOKUP(BB$2,WatchbillMONTHLY!$A$3:$U$3,OFFSET(WatchbillMONTHLY!$A$3:$U$3,1,2)),FALSE),TRUE,FALSE),
IF(_xlfn.XLOOKUP(BB$2,WatchbillMONTHLY!$A$20:$U$20,OFFSET(WatchbillMONTHLY!$A$20:$U$20,1,2))=IF(_xlfn.XLOOKUP($A118,INDIRECT("_"&amp;_xlfn.XLOOKUP(BB$2,WatchbillMONTHLY!$A$20:$U$20,OFFSET(WatchbillMONTHLY!$A$20:$U$20,1,2))),INDIRECT("_"&amp;_xlfn.XLOOKUP(BB$2,WatchbillMONTHLY!$A$20:$U$20,OFFSET(WatchbillMONTHLY!$A$20:$U$20,1,2))))=$A118,_xlfn.XLOOKUP(BB$2,WatchbillMONTHLY!$A$20:$U$20,OFFSET(WatchbillMONTHLY!$A$20:$U$20,1,2)),FALSE),TRUE,FALSE)),
IF(_xlfn.XLOOKUP(BB$2,WatchbillMONTHLY!$A$37:$U$37,OFFSET(WatchbillMONTHLY!$A$37:$U$37,1,2))=IF(_xlfn.XLOOKUP($A118,INDIRECT("_"&amp;_xlfn.XLOOKUP(BB$2,WatchbillMONTHLY!$A$37:$U$37,OFFSET(WatchbillMONTHLY!$A$37:$U$37,1,2))),INDIRECT("_"&amp;_xlfn.XLOOKUP(BB$2,WatchbillMONTHLY!$A$37:$U$37,OFFSET(WatchbillMONTHLY!$A$37:$U$37,1,2))))=$A118,_xlfn.XLOOKUP(BB$2,WatchbillMONTHLY!$A$37:$U$37,OFFSET(WatchbillMONTHLY!$A$37:$U$37,1,2)),FALSE),TRUE,FALSE)),
IF(_xlfn.XLOOKUP(BB$2,WatchbillMONTHLY!$A$54:$U$54,OFFSET(WatchbillMONTHLY!$A$54:$U$54,1,2))=IF(_xlfn.XLOOKUP($A118,INDIRECT("_"&amp;_xlfn.XLOOKUP(BB$2,WatchbillMONTHLY!$A$54:$U$54,OFFSET(WatchbillMONTHLY!$A$54:$U$54,1,2))),INDIRECT("_"&amp;_xlfn.XLOOKUP(BB$2,WatchbillMONTHLY!$A$54:$U$54,OFFSET(WatchbillMONTHLY!$A$54:$U$54,1,2))))=$A118,_xlfn.XLOOKUP(BB$2,WatchbillMONTHLY!$A$54:$U$54,OFFSET(WatchbillMONTHLY!$A$54:$U$54,1,2)),FALSE),TRUE,FALSE)),
IF(_xlfn.XLOOKUP(BB$2,WatchbillMONTHLY!$A$71:$U$71,OFFSET(WatchbillMONTHLY!$A$71:$U$71,1,2))=IF(_xlfn.XLOOKUP($A118,INDIRECT("_"&amp;_xlfn.XLOOKUP(BB$2,WatchbillMONTHLY!$A$71:$U$71,OFFSET(WatchbillMONTHLY!$A$71:$U$71,1,2))),INDIRECT("_"&amp;_xlfn.XLOOKUP(BB$2,WatchbillMONTHLY!$A$71:$U$71,OFFSET(WatchbillMONTHLY!$A$71:$U$71,1,2))))=$A118,_xlfn.XLOOKUP(BB$2,WatchbillMONTHLY!$A$71:$U$71,OFFSET(WatchbillMONTHLY!$A$71:$U$71,1,2)),FALSE),TRUE,FALSE)),
IF(_xlfn.XLOOKUP(BB$2,WatchbillMONTHLY!$A$88:$U$88,OFFSET(WatchbillMONTHLY!$A$88:$U$88,1,2))=IF(_xlfn.XLOOKUP($A118,INDIRECT("_"&amp;_xlfn.XLOOKUP(BB$2,WatchbillMONTHLY!$A$88:$U$88,OFFSET(WatchbillMONTHLY!$A$88:$U$88,1,2))),INDIRECT("_"&amp;_xlfn.XLOOKUP(BB$2,WatchbillMONTHLY!$A$88:$U$88,OFFSET(WatchbillMONTHLY!$A$88:$U$88,1,2))))=$A118,_xlfn.XLOOKUP(BB$2,WatchbillMONTHLY!$A$88:$U$88,OFFSET(WatchbillMONTHLY!$A$88:$U$88,1,2)),FALSE),TRUE,FALSE)),
FALSE),FALSE)</f>
        <v>0</v>
      </c>
      <c r="BC118" s="209" t="b" cm="1">
        <f t="array" aca="1" ref="BC118" ca="1">IF(AND($A118 &gt; 0, V118 &gt; 0,BC$2&lt;MiscFormulas!$A$5+1),
_xlfn.IFNA(
_xlfn.IFNA(
_xlfn.IFNA(
_xlfn.IFNA(
_xlfn.IFNA(
_xlfn.IFNA(
IF(_xlfn.XLOOKUP(BC$2,WatchbillMONTHLY!$A$3:$U$3,OFFSET(WatchbillMONTHLY!$A$3:$U$3,1,2))=IF(_xlfn.XLOOKUP($A118,INDIRECT("_"&amp;_xlfn.XLOOKUP(BC$2,WatchbillMONTHLY!$A$3:$U$3,OFFSET(WatchbillMONTHLY!$A$3:$U$3,1,2))),INDIRECT("_"&amp;_xlfn.XLOOKUP(BC$2,WatchbillMONTHLY!$A$3:$U$3,OFFSET(WatchbillMONTHLY!$A$3:$U$3,1,2))))=$A118,_xlfn.XLOOKUP(BC$2,WatchbillMONTHLY!$A$3:$U$3,OFFSET(WatchbillMONTHLY!$A$3:$U$3,1,2)),FALSE),TRUE,FALSE),
IF(_xlfn.XLOOKUP(BC$2,WatchbillMONTHLY!$A$20:$U$20,OFFSET(WatchbillMONTHLY!$A$20:$U$20,1,2))=IF(_xlfn.XLOOKUP($A118,INDIRECT("_"&amp;_xlfn.XLOOKUP(BC$2,WatchbillMONTHLY!$A$20:$U$20,OFFSET(WatchbillMONTHLY!$A$20:$U$20,1,2))),INDIRECT("_"&amp;_xlfn.XLOOKUP(BC$2,WatchbillMONTHLY!$A$20:$U$20,OFFSET(WatchbillMONTHLY!$A$20:$U$20,1,2))))=$A118,_xlfn.XLOOKUP(BC$2,WatchbillMONTHLY!$A$20:$U$20,OFFSET(WatchbillMONTHLY!$A$20:$U$20,1,2)),FALSE),TRUE,FALSE)),
IF(_xlfn.XLOOKUP(BC$2,WatchbillMONTHLY!$A$37:$U$37,OFFSET(WatchbillMONTHLY!$A$37:$U$37,1,2))=IF(_xlfn.XLOOKUP($A118,INDIRECT("_"&amp;_xlfn.XLOOKUP(BC$2,WatchbillMONTHLY!$A$37:$U$37,OFFSET(WatchbillMONTHLY!$A$37:$U$37,1,2))),INDIRECT("_"&amp;_xlfn.XLOOKUP(BC$2,WatchbillMONTHLY!$A$37:$U$37,OFFSET(WatchbillMONTHLY!$A$37:$U$37,1,2))))=$A118,_xlfn.XLOOKUP(BC$2,WatchbillMONTHLY!$A$37:$U$37,OFFSET(WatchbillMONTHLY!$A$37:$U$37,1,2)),FALSE),TRUE,FALSE)),
IF(_xlfn.XLOOKUP(BC$2,WatchbillMONTHLY!$A$54:$U$54,OFFSET(WatchbillMONTHLY!$A$54:$U$54,1,2))=IF(_xlfn.XLOOKUP($A118,INDIRECT("_"&amp;_xlfn.XLOOKUP(BC$2,WatchbillMONTHLY!$A$54:$U$54,OFFSET(WatchbillMONTHLY!$A$54:$U$54,1,2))),INDIRECT("_"&amp;_xlfn.XLOOKUP(BC$2,WatchbillMONTHLY!$A$54:$U$54,OFFSET(WatchbillMONTHLY!$A$54:$U$54,1,2))))=$A118,_xlfn.XLOOKUP(BC$2,WatchbillMONTHLY!$A$54:$U$54,OFFSET(WatchbillMONTHLY!$A$54:$U$54,1,2)),FALSE),TRUE,FALSE)),
IF(_xlfn.XLOOKUP(BC$2,WatchbillMONTHLY!$A$71:$U$71,OFFSET(WatchbillMONTHLY!$A$71:$U$71,1,2))=IF(_xlfn.XLOOKUP($A118,INDIRECT("_"&amp;_xlfn.XLOOKUP(BC$2,WatchbillMONTHLY!$A$71:$U$71,OFFSET(WatchbillMONTHLY!$A$71:$U$71,1,2))),INDIRECT("_"&amp;_xlfn.XLOOKUP(BC$2,WatchbillMONTHLY!$A$71:$U$71,OFFSET(WatchbillMONTHLY!$A$71:$U$71,1,2))))=$A118,_xlfn.XLOOKUP(BC$2,WatchbillMONTHLY!$A$71:$U$71,OFFSET(WatchbillMONTHLY!$A$71:$U$71,1,2)),FALSE),TRUE,FALSE)),
IF(_xlfn.XLOOKUP(BC$2,WatchbillMONTHLY!$A$88:$U$88,OFFSET(WatchbillMONTHLY!$A$88:$U$88,1,2))=IF(_xlfn.XLOOKUP($A118,INDIRECT("_"&amp;_xlfn.XLOOKUP(BC$2,WatchbillMONTHLY!$A$88:$U$88,OFFSET(WatchbillMONTHLY!$A$88:$U$88,1,2))),INDIRECT("_"&amp;_xlfn.XLOOKUP(BC$2,WatchbillMONTHLY!$A$88:$U$88,OFFSET(WatchbillMONTHLY!$A$88:$U$88,1,2))))=$A118,_xlfn.XLOOKUP(BC$2,WatchbillMONTHLY!$A$88:$U$88,OFFSET(WatchbillMONTHLY!$A$88:$U$88,1,2)),FALSE),TRUE,FALSE)),
FALSE),FALSE)</f>
        <v>0</v>
      </c>
      <c r="BD118" s="209" t="b" cm="1">
        <f t="array" aca="1" ref="BD118" ca="1">IF(AND($A118 &gt; 0, W118 &gt; 0,BD$2&lt;MiscFormulas!$A$5+1),
_xlfn.IFNA(
_xlfn.IFNA(
_xlfn.IFNA(
_xlfn.IFNA(
_xlfn.IFNA(
_xlfn.IFNA(
IF(_xlfn.XLOOKUP(BD$2,WatchbillMONTHLY!$A$3:$U$3,OFFSET(WatchbillMONTHLY!$A$3:$U$3,1,2))=IF(_xlfn.XLOOKUP($A118,INDIRECT("_"&amp;_xlfn.XLOOKUP(BD$2,WatchbillMONTHLY!$A$3:$U$3,OFFSET(WatchbillMONTHLY!$A$3:$U$3,1,2))),INDIRECT("_"&amp;_xlfn.XLOOKUP(BD$2,WatchbillMONTHLY!$A$3:$U$3,OFFSET(WatchbillMONTHLY!$A$3:$U$3,1,2))))=$A118,_xlfn.XLOOKUP(BD$2,WatchbillMONTHLY!$A$3:$U$3,OFFSET(WatchbillMONTHLY!$A$3:$U$3,1,2)),FALSE),TRUE,FALSE),
IF(_xlfn.XLOOKUP(BD$2,WatchbillMONTHLY!$A$20:$U$20,OFFSET(WatchbillMONTHLY!$A$20:$U$20,1,2))=IF(_xlfn.XLOOKUP($A118,INDIRECT("_"&amp;_xlfn.XLOOKUP(BD$2,WatchbillMONTHLY!$A$20:$U$20,OFFSET(WatchbillMONTHLY!$A$20:$U$20,1,2))),INDIRECT("_"&amp;_xlfn.XLOOKUP(BD$2,WatchbillMONTHLY!$A$20:$U$20,OFFSET(WatchbillMONTHLY!$A$20:$U$20,1,2))))=$A118,_xlfn.XLOOKUP(BD$2,WatchbillMONTHLY!$A$20:$U$20,OFFSET(WatchbillMONTHLY!$A$20:$U$20,1,2)),FALSE),TRUE,FALSE)),
IF(_xlfn.XLOOKUP(BD$2,WatchbillMONTHLY!$A$37:$U$37,OFFSET(WatchbillMONTHLY!$A$37:$U$37,1,2))=IF(_xlfn.XLOOKUP($A118,INDIRECT("_"&amp;_xlfn.XLOOKUP(BD$2,WatchbillMONTHLY!$A$37:$U$37,OFFSET(WatchbillMONTHLY!$A$37:$U$37,1,2))),INDIRECT("_"&amp;_xlfn.XLOOKUP(BD$2,WatchbillMONTHLY!$A$37:$U$37,OFFSET(WatchbillMONTHLY!$A$37:$U$37,1,2))))=$A118,_xlfn.XLOOKUP(BD$2,WatchbillMONTHLY!$A$37:$U$37,OFFSET(WatchbillMONTHLY!$A$37:$U$37,1,2)),FALSE),TRUE,FALSE)),
IF(_xlfn.XLOOKUP(BD$2,WatchbillMONTHLY!$A$54:$U$54,OFFSET(WatchbillMONTHLY!$A$54:$U$54,1,2))=IF(_xlfn.XLOOKUP($A118,INDIRECT("_"&amp;_xlfn.XLOOKUP(BD$2,WatchbillMONTHLY!$A$54:$U$54,OFFSET(WatchbillMONTHLY!$A$54:$U$54,1,2))),INDIRECT("_"&amp;_xlfn.XLOOKUP(BD$2,WatchbillMONTHLY!$A$54:$U$54,OFFSET(WatchbillMONTHLY!$A$54:$U$54,1,2))))=$A118,_xlfn.XLOOKUP(BD$2,WatchbillMONTHLY!$A$54:$U$54,OFFSET(WatchbillMONTHLY!$A$54:$U$54,1,2)),FALSE),TRUE,FALSE)),
IF(_xlfn.XLOOKUP(BD$2,WatchbillMONTHLY!$A$71:$U$71,OFFSET(WatchbillMONTHLY!$A$71:$U$71,1,2))=IF(_xlfn.XLOOKUP($A118,INDIRECT("_"&amp;_xlfn.XLOOKUP(BD$2,WatchbillMONTHLY!$A$71:$U$71,OFFSET(WatchbillMONTHLY!$A$71:$U$71,1,2))),INDIRECT("_"&amp;_xlfn.XLOOKUP(BD$2,WatchbillMONTHLY!$A$71:$U$71,OFFSET(WatchbillMONTHLY!$A$71:$U$71,1,2))))=$A118,_xlfn.XLOOKUP(BD$2,WatchbillMONTHLY!$A$71:$U$71,OFFSET(WatchbillMONTHLY!$A$71:$U$71,1,2)),FALSE),TRUE,FALSE)),
IF(_xlfn.XLOOKUP(BD$2,WatchbillMONTHLY!$A$88:$U$88,OFFSET(WatchbillMONTHLY!$A$88:$U$88,1,2))=IF(_xlfn.XLOOKUP($A118,INDIRECT("_"&amp;_xlfn.XLOOKUP(BD$2,WatchbillMONTHLY!$A$88:$U$88,OFFSET(WatchbillMONTHLY!$A$88:$U$88,1,2))),INDIRECT("_"&amp;_xlfn.XLOOKUP(BD$2,WatchbillMONTHLY!$A$88:$U$88,OFFSET(WatchbillMONTHLY!$A$88:$U$88,1,2))))=$A118,_xlfn.XLOOKUP(BD$2,WatchbillMONTHLY!$A$88:$U$88,OFFSET(WatchbillMONTHLY!$A$88:$U$88,1,2)),FALSE),TRUE,FALSE)),
FALSE),FALSE)</f>
        <v>0</v>
      </c>
      <c r="BE118" s="209" t="b" cm="1">
        <f t="array" aca="1" ref="BE118" ca="1">IF(AND($A118 &gt; 0, X118 &gt; 0,BE$2&lt;MiscFormulas!$A$5+1),
_xlfn.IFNA(
_xlfn.IFNA(
_xlfn.IFNA(
_xlfn.IFNA(
_xlfn.IFNA(
_xlfn.IFNA(
IF(_xlfn.XLOOKUP(BE$2,WatchbillMONTHLY!$A$3:$U$3,OFFSET(WatchbillMONTHLY!$A$3:$U$3,1,2))=IF(_xlfn.XLOOKUP($A118,INDIRECT("_"&amp;_xlfn.XLOOKUP(BE$2,WatchbillMONTHLY!$A$3:$U$3,OFFSET(WatchbillMONTHLY!$A$3:$U$3,1,2))),INDIRECT("_"&amp;_xlfn.XLOOKUP(BE$2,WatchbillMONTHLY!$A$3:$U$3,OFFSET(WatchbillMONTHLY!$A$3:$U$3,1,2))))=$A118,_xlfn.XLOOKUP(BE$2,WatchbillMONTHLY!$A$3:$U$3,OFFSET(WatchbillMONTHLY!$A$3:$U$3,1,2)),FALSE),TRUE,FALSE),
IF(_xlfn.XLOOKUP(BE$2,WatchbillMONTHLY!$A$20:$U$20,OFFSET(WatchbillMONTHLY!$A$20:$U$20,1,2))=IF(_xlfn.XLOOKUP($A118,INDIRECT("_"&amp;_xlfn.XLOOKUP(BE$2,WatchbillMONTHLY!$A$20:$U$20,OFFSET(WatchbillMONTHLY!$A$20:$U$20,1,2))),INDIRECT("_"&amp;_xlfn.XLOOKUP(BE$2,WatchbillMONTHLY!$A$20:$U$20,OFFSET(WatchbillMONTHLY!$A$20:$U$20,1,2))))=$A118,_xlfn.XLOOKUP(BE$2,WatchbillMONTHLY!$A$20:$U$20,OFFSET(WatchbillMONTHLY!$A$20:$U$20,1,2)),FALSE),TRUE,FALSE)),
IF(_xlfn.XLOOKUP(BE$2,WatchbillMONTHLY!$A$37:$U$37,OFFSET(WatchbillMONTHLY!$A$37:$U$37,1,2))=IF(_xlfn.XLOOKUP($A118,INDIRECT("_"&amp;_xlfn.XLOOKUP(BE$2,WatchbillMONTHLY!$A$37:$U$37,OFFSET(WatchbillMONTHLY!$A$37:$U$37,1,2))),INDIRECT("_"&amp;_xlfn.XLOOKUP(BE$2,WatchbillMONTHLY!$A$37:$U$37,OFFSET(WatchbillMONTHLY!$A$37:$U$37,1,2))))=$A118,_xlfn.XLOOKUP(BE$2,WatchbillMONTHLY!$A$37:$U$37,OFFSET(WatchbillMONTHLY!$A$37:$U$37,1,2)),FALSE),TRUE,FALSE)),
IF(_xlfn.XLOOKUP(BE$2,WatchbillMONTHLY!$A$54:$U$54,OFFSET(WatchbillMONTHLY!$A$54:$U$54,1,2))=IF(_xlfn.XLOOKUP($A118,INDIRECT("_"&amp;_xlfn.XLOOKUP(BE$2,WatchbillMONTHLY!$A$54:$U$54,OFFSET(WatchbillMONTHLY!$A$54:$U$54,1,2))),INDIRECT("_"&amp;_xlfn.XLOOKUP(BE$2,WatchbillMONTHLY!$A$54:$U$54,OFFSET(WatchbillMONTHLY!$A$54:$U$54,1,2))))=$A118,_xlfn.XLOOKUP(BE$2,WatchbillMONTHLY!$A$54:$U$54,OFFSET(WatchbillMONTHLY!$A$54:$U$54,1,2)),FALSE),TRUE,FALSE)),
IF(_xlfn.XLOOKUP(BE$2,WatchbillMONTHLY!$A$71:$U$71,OFFSET(WatchbillMONTHLY!$A$71:$U$71,1,2))=IF(_xlfn.XLOOKUP($A118,INDIRECT("_"&amp;_xlfn.XLOOKUP(BE$2,WatchbillMONTHLY!$A$71:$U$71,OFFSET(WatchbillMONTHLY!$A$71:$U$71,1,2))),INDIRECT("_"&amp;_xlfn.XLOOKUP(BE$2,WatchbillMONTHLY!$A$71:$U$71,OFFSET(WatchbillMONTHLY!$A$71:$U$71,1,2))))=$A118,_xlfn.XLOOKUP(BE$2,WatchbillMONTHLY!$A$71:$U$71,OFFSET(WatchbillMONTHLY!$A$71:$U$71,1,2)),FALSE),TRUE,FALSE)),
IF(_xlfn.XLOOKUP(BE$2,WatchbillMONTHLY!$A$88:$U$88,OFFSET(WatchbillMONTHLY!$A$88:$U$88,1,2))=IF(_xlfn.XLOOKUP($A118,INDIRECT("_"&amp;_xlfn.XLOOKUP(BE$2,WatchbillMONTHLY!$A$88:$U$88,OFFSET(WatchbillMONTHLY!$A$88:$U$88,1,2))),INDIRECT("_"&amp;_xlfn.XLOOKUP(BE$2,WatchbillMONTHLY!$A$88:$U$88,OFFSET(WatchbillMONTHLY!$A$88:$U$88,1,2))))=$A118,_xlfn.XLOOKUP(BE$2,WatchbillMONTHLY!$A$88:$U$88,OFFSET(WatchbillMONTHLY!$A$88:$U$88,1,2)),FALSE),TRUE,FALSE)),
FALSE),FALSE)</f>
        <v>0</v>
      </c>
      <c r="BF118" s="209" t="b" cm="1">
        <f t="array" aca="1" ref="BF118" ca="1">IF(AND($A118 &gt; 0, Y118 &gt; 0,BF$2&lt;MiscFormulas!$A$5+1),
_xlfn.IFNA(
_xlfn.IFNA(
_xlfn.IFNA(
_xlfn.IFNA(
_xlfn.IFNA(
_xlfn.IFNA(
IF(_xlfn.XLOOKUP(BF$2,WatchbillMONTHLY!$A$3:$U$3,OFFSET(WatchbillMONTHLY!$A$3:$U$3,1,2))=IF(_xlfn.XLOOKUP($A118,INDIRECT("_"&amp;_xlfn.XLOOKUP(BF$2,WatchbillMONTHLY!$A$3:$U$3,OFFSET(WatchbillMONTHLY!$A$3:$U$3,1,2))),INDIRECT("_"&amp;_xlfn.XLOOKUP(BF$2,WatchbillMONTHLY!$A$3:$U$3,OFFSET(WatchbillMONTHLY!$A$3:$U$3,1,2))))=$A118,_xlfn.XLOOKUP(BF$2,WatchbillMONTHLY!$A$3:$U$3,OFFSET(WatchbillMONTHLY!$A$3:$U$3,1,2)),FALSE),TRUE,FALSE),
IF(_xlfn.XLOOKUP(BF$2,WatchbillMONTHLY!$A$20:$U$20,OFFSET(WatchbillMONTHLY!$A$20:$U$20,1,2))=IF(_xlfn.XLOOKUP($A118,INDIRECT("_"&amp;_xlfn.XLOOKUP(BF$2,WatchbillMONTHLY!$A$20:$U$20,OFFSET(WatchbillMONTHLY!$A$20:$U$20,1,2))),INDIRECT("_"&amp;_xlfn.XLOOKUP(BF$2,WatchbillMONTHLY!$A$20:$U$20,OFFSET(WatchbillMONTHLY!$A$20:$U$20,1,2))))=$A118,_xlfn.XLOOKUP(BF$2,WatchbillMONTHLY!$A$20:$U$20,OFFSET(WatchbillMONTHLY!$A$20:$U$20,1,2)),FALSE),TRUE,FALSE)),
IF(_xlfn.XLOOKUP(BF$2,WatchbillMONTHLY!$A$37:$U$37,OFFSET(WatchbillMONTHLY!$A$37:$U$37,1,2))=IF(_xlfn.XLOOKUP($A118,INDIRECT("_"&amp;_xlfn.XLOOKUP(BF$2,WatchbillMONTHLY!$A$37:$U$37,OFFSET(WatchbillMONTHLY!$A$37:$U$37,1,2))),INDIRECT("_"&amp;_xlfn.XLOOKUP(BF$2,WatchbillMONTHLY!$A$37:$U$37,OFFSET(WatchbillMONTHLY!$A$37:$U$37,1,2))))=$A118,_xlfn.XLOOKUP(BF$2,WatchbillMONTHLY!$A$37:$U$37,OFFSET(WatchbillMONTHLY!$A$37:$U$37,1,2)),FALSE),TRUE,FALSE)),
IF(_xlfn.XLOOKUP(BF$2,WatchbillMONTHLY!$A$54:$U$54,OFFSET(WatchbillMONTHLY!$A$54:$U$54,1,2))=IF(_xlfn.XLOOKUP($A118,INDIRECT("_"&amp;_xlfn.XLOOKUP(BF$2,WatchbillMONTHLY!$A$54:$U$54,OFFSET(WatchbillMONTHLY!$A$54:$U$54,1,2))),INDIRECT("_"&amp;_xlfn.XLOOKUP(BF$2,WatchbillMONTHLY!$A$54:$U$54,OFFSET(WatchbillMONTHLY!$A$54:$U$54,1,2))))=$A118,_xlfn.XLOOKUP(BF$2,WatchbillMONTHLY!$A$54:$U$54,OFFSET(WatchbillMONTHLY!$A$54:$U$54,1,2)),FALSE),TRUE,FALSE)),
IF(_xlfn.XLOOKUP(BF$2,WatchbillMONTHLY!$A$71:$U$71,OFFSET(WatchbillMONTHLY!$A$71:$U$71,1,2))=IF(_xlfn.XLOOKUP($A118,INDIRECT("_"&amp;_xlfn.XLOOKUP(BF$2,WatchbillMONTHLY!$A$71:$U$71,OFFSET(WatchbillMONTHLY!$A$71:$U$71,1,2))),INDIRECT("_"&amp;_xlfn.XLOOKUP(BF$2,WatchbillMONTHLY!$A$71:$U$71,OFFSET(WatchbillMONTHLY!$A$71:$U$71,1,2))))=$A118,_xlfn.XLOOKUP(BF$2,WatchbillMONTHLY!$A$71:$U$71,OFFSET(WatchbillMONTHLY!$A$71:$U$71,1,2)),FALSE),TRUE,FALSE)),
IF(_xlfn.XLOOKUP(BF$2,WatchbillMONTHLY!$A$88:$U$88,OFFSET(WatchbillMONTHLY!$A$88:$U$88,1,2))=IF(_xlfn.XLOOKUP($A118,INDIRECT("_"&amp;_xlfn.XLOOKUP(BF$2,WatchbillMONTHLY!$A$88:$U$88,OFFSET(WatchbillMONTHLY!$A$88:$U$88,1,2))),INDIRECT("_"&amp;_xlfn.XLOOKUP(BF$2,WatchbillMONTHLY!$A$88:$U$88,OFFSET(WatchbillMONTHLY!$A$88:$U$88,1,2))))=$A118,_xlfn.XLOOKUP(BF$2,WatchbillMONTHLY!$A$88:$U$88,OFFSET(WatchbillMONTHLY!$A$88:$U$88,1,2)),FALSE),TRUE,FALSE)),
FALSE),FALSE)</f>
        <v>0</v>
      </c>
      <c r="BG118" s="209" t="b" cm="1">
        <f t="array" aca="1" ref="BG118" ca="1">IF(AND($A118 &gt; 0, Z118 &gt; 0,BG$2&lt;MiscFormulas!$A$5+1),
_xlfn.IFNA(
_xlfn.IFNA(
_xlfn.IFNA(
_xlfn.IFNA(
_xlfn.IFNA(
_xlfn.IFNA(
IF(_xlfn.XLOOKUP(BG$2,WatchbillMONTHLY!$A$3:$U$3,OFFSET(WatchbillMONTHLY!$A$3:$U$3,1,2))=IF(_xlfn.XLOOKUP($A118,INDIRECT("_"&amp;_xlfn.XLOOKUP(BG$2,WatchbillMONTHLY!$A$3:$U$3,OFFSET(WatchbillMONTHLY!$A$3:$U$3,1,2))),INDIRECT("_"&amp;_xlfn.XLOOKUP(BG$2,WatchbillMONTHLY!$A$3:$U$3,OFFSET(WatchbillMONTHLY!$A$3:$U$3,1,2))))=$A118,_xlfn.XLOOKUP(BG$2,WatchbillMONTHLY!$A$3:$U$3,OFFSET(WatchbillMONTHLY!$A$3:$U$3,1,2)),FALSE),TRUE,FALSE),
IF(_xlfn.XLOOKUP(BG$2,WatchbillMONTHLY!$A$20:$U$20,OFFSET(WatchbillMONTHLY!$A$20:$U$20,1,2))=IF(_xlfn.XLOOKUP($A118,INDIRECT("_"&amp;_xlfn.XLOOKUP(BG$2,WatchbillMONTHLY!$A$20:$U$20,OFFSET(WatchbillMONTHLY!$A$20:$U$20,1,2))),INDIRECT("_"&amp;_xlfn.XLOOKUP(BG$2,WatchbillMONTHLY!$A$20:$U$20,OFFSET(WatchbillMONTHLY!$A$20:$U$20,1,2))))=$A118,_xlfn.XLOOKUP(BG$2,WatchbillMONTHLY!$A$20:$U$20,OFFSET(WatchbillMONTHLY!$A$20:$U$20,1,2)),FALSE),TRUE,FALSE)),
IF(_xlfn.XLOOKUP(BG$2,WatchbillMONTHLY!$A$37:$U$37,OFFSET(WatchbillMONTHLY!$A$37:$U$37,1,2))=IF(_xlfn.XLOOKUP($A118,INDIRECT("_"&amp;_xlfn.XLOOKUP(BG$2,WatchbillMONTHLY!$A$37:$U$37,OFFSET(WatchbillMONTHLY!$A$37:$U$37,1,2))),INDIRECT("_"&amp;_xlfn.XLOOKUP(BG$2,WatchbillMONTHLY!$A$37:$U$37,OFFSET(WatchbillMONTHLY!$A$37:$U$37,1,2))))=$A118,_xlfn.XLOOKUP(BG$2,WatchbillMONTHLY!$A$37:$U$37,OFFSET(WatchbillMONTHLY!$A$37:$U$37,1,2)),FALSE),TRUE,FALSE)),
IF(_xlfn.XLOOKUP(BG$2,WatchbillMONTHLY!$A$54:$U$54,OFFSET(WatchbillMONTHLY!$A$54:$U$54,1,2))=IF(_xlfn.XLOOKUP($A118,INDIRECT("_"&amp;_xlfn.XLOOKUP(BG$2,WatchbillMONTHLY!$A$54:$U$54,OFFSET(WatchbillMONTHLY!$A$54:$U$54,1,2))),INDIRECT("_"&amp;_xlfn.XLOOKUP(BG$2,WatchbillMONTHLY!$A$54:$U$54,OFFSET(WatchbillMONTHLY!$A$54:$U$54,1,2))))=$A118,_xlfn.XLOOKUP(BG$2,WatchbillMONTHLY!$A$54:$U$54,OFFSET(WatchbillMONTHLY!$A$54:$U$54,1,2)),FALSE),TRUE,FALSE)),
IF(_xlfn.XLOOKUP(BG$2,WatchbillMONTHLY!$A$71:$U$71,OFFSET(WatchbillMONTHLY!$A$71:$U$71,1,2))=IF(_xlfn.XLOOKUP($A118,INDIRECT("_"&amp;_xlfn.XLOOKUP(BG$2,WatchbillMONTHLY!$A$71:$U$71,OFFSET(WatchbillMONTHLY!$A$71:$U$71,1,2))),INDIRECT("_"&amp;_xlfn.XLOOKUP(BG$2,WatchbillMONTHLY!$A$71:$U$71,OFFSET(WatchbillMONTHLY!$A$71:$U$71,1,2))))=$A118,_xlfn.XLOOKUP(BG$2,WatchbillMONTHLY!$A$71:$U$71,OFFSET(WatchbillMONTHLY!$A$71:$U$71,1,2)),FALSE),TRUE,FALSE)),
IF(_xlfn.XLOOKUP(BG$2,WatchbillMONTHLY!$A$88:$U$88,OFFSET(WatchbillMONTHLY!$A$88:$U$88,1,2))=IF(_xlfn.XLOOKUP($A118,INDIRECT("_"&amp;_xlfn.XLOOKUP(BG$2,WatchbillMONTHLY!$A$88:$U$88,OFFSET(WatchbillMONTHLY!$A$88:$U$88,1,2))),INDIRECT("_"&amp;_xlfn.XLOOKUP(BG$2,WatchbillMONTHLY!$A$88:$U$88,OFFSET(WatchbillMONTHLY!$A$88:$U$88,1,2))))=$A118,_xlfn.XLOOKUP(BG$2,WatchbillMONTHLY!$A$88:$U$88,OFFSET(WatchbillMONTHLY!$A$88:$U$88,1,2)),FALSE),TRUE,FALSE)),
FALSE),FALSE)</f>
        <v>0</v>
      </c>
      <c r="BH118" s="209" t="b" cm="1">
        <f t="array" aca="1" ref="BH118" ca="1">IF(AND($A118 &gt; 0, AA118 &gt; 0,BH$2&lt;MiscFormulas!$A$5+1),
_xlfn.IFNA(
_xlfn.IFNA(
_xlfn.IFNA(
_xlfn.IFNA(
_xlfn.IFNA(
_xlfn.IFNA(
IF(_xlfn.XLOOKUP(BH$2,WatchbillMONTHLY!$A$3:$U$3,OFFSET(WatchbillMONTHLY!$A$3:$U$3,1,2))=IF(_xlfn.XLOOKUP($A118,INDIRECT("_"&amp;_xlfn.XLOOKUP(BH$2,WatchbillMONTHLY!$A$3:$U$3,OFFSET(WatchbillMONTHLY!$A$3:$U$3,1,2))),INDIRECT("_"&amp;_xlfn.XLOOKUP(BH$2,WatchbillMONTHLY!$A$3:$U$3,OFFSET(WatchbillMONTHLY!$A$3:$U$3,1,2))))=$A118,_xlfn.XLOOKUP(BH$2,WatchbillMONTHLY!$A$3:$U$3,OFFSET(WatchbillMONTHLY!$A$3:$U$3,1,2)),FALSE),TRUE,FALSE),
IF(_xlfn.XLOOKUP(BH$2,WatchbillMONTHLY!$A$20:$U$20,OFFSET(WatchbillMONTHLY!$A$20:$U$20,1,2))=IF(_xlfn.XLOOKUP($A118,INDIRECT("_"&amp;_xlfn.XLOOKUP(BH$2,WatchbillMONTHLY!$A$20:$U$20,OFFSET(WatchbillMONTHLY!$A$20:$U$20,1,2))),INDIRECT("_"&amp;_xlfn.XLOOKUP(BH$2,WatchbillMONTHLY!$A$20:$U$20,OFFSET(WatchbillMONTHLY!$A$20:$U$20,1,2))))=$A118,_xlfn.XLOOKUP(BH$2,WatchbillMONTHLY!$A$20:$U$20,OFFSET(WatchbillMONTHLY!$A$20:$U$20,1,2)),FALSE),TRUE,FALSE)),
IF(_xlfn.XLOOKUP(BH$2,WatchbillMONTHLY!$A$37:$U$37,OFFSET(WatchbillMONTHLY!$A$37:$U$37,1,2))=IF(_xlfn.XLOOKUP($A118,INDIRECT("_"&amp;_xlfn.XLOOKUP(BH$2,WatchbillMONTHLY!$A$37:$U$37,OFFSET(WatchbillMONTHLY!$A$37:$U$37,1,2))),INDIRECT("_"&amp;_xlfn.XLOOKUP(BH$2,WatchbillMONTHLY!$A$37:$U$37,OFFSET(WatchbillMONTHLY!$A$37:$U$37,1,2))))=$A118,_xlfn.XLOOKUP(BH$2,WatchbillMONTHLY!$A$37:$U$37,OFFSET(WatchbillMONTHLY!$A$37:$U$37,1,2)),FALSE),TRUE,FALSE)),
IF(_xlfn.XLOOKUP(BH$2,WatchbillMONTHLY!$A$54:$U$54,OFFSET(WatchbillMONTHLY!$A$54:$U$54,1,2))=IF(_xlfn.XLOOKUP($A118,INDIRECT("_"&amp;_xlfn.XLOOKUP(BH$2,WatchbillMONTHLY!$A$54:$U$54,OFFSET(WatchbillMONTHLY!$A$54:$U$54,1,2))),INDIRECT("_"&amp;_xlfn.XLOOKUP(BH$2,WatchbillMONTHLY!$A$54:$U$54,OFFSET(WatchbillMONTHLY!$A$54:$U$54,1,2))))=$A118,_xlfn.XLOOKUP(BH$2,WatchbillMONTHLY!$A$54:$U$54,OFFSET(WatchbillMONTHLY!$A$54:$U$54,1,2)),FALSE),TRUE,FALSE)),
IF(_xlfn.XLOOKUP(BH$2,WatchbillMONTHLY!$A$71:$U$71,OFFSET(WatchbillMONTHLY!$A$71:$U$71,1,2))=IF(_xlfn.XLOOKUP($A118,INDIRECT("_"&amp;_xlfn.XLOOKUP(BH$2,WatchbillMONTHLY!$A$71:$U$71,OFFSET(WatchbillMONTHLY!$A$71:$U$71,1,2))),INDIRECT("_"&amp;_xlfn.XLOOKUP(BH$2,WatchbillMONTHLY!$A$71:$U$71,OFFSET(WatchbillMONTHLY!$A$71:$U$71,1,2))))=$A118,_xlfn.XLOOKUP(BH$2,WatchbillMONTHLY!$A$71:$U$71,OFFSET(WatchbillMONTHLY!$A$71:$U$71,1,2)),FALSE),TRUE,FALSE)),
IF(_xlfn.XLOOKUP(BH$2,WatchbillMONTHLY!$A$88:$U$88,OFFSET(WatchbillMONTHLY!$A$88:$U$88,1,2))=IF(_xlfn.XLOOKUP($A118,INDIRECT("_"&amp;_xlfn.XLOOKUP(BH$2,WatchbillMONTHLY!$A$88:$U$88,OFFSET(WatchbillMONTHLY!$A$88:$U$88,1,2))),INDIRECT("_"&amp;_xlfn.XLOOKUP(BH$2,WatchbillMONTHLY!$A$88:$U$88,OFFSET(WatchbillMONTHLY!$A$88:$U$88,1,2))))=$A118,_xlfn.XLOOKUP(BH$2,WatchbillMONTHLY!$A$88:$U$88,OFFSET(WatchbillMONTHLY!$A$88:$U$88,1,2)),FALSE),TRUE,FALSE)),
FALSE),FALSE)</f>
        <v>0</v>
      </c>
      <c r="BI118" s="209" t="b" cm="1">
        <f t="array" aca="1" ref="BI118" ca="1">IF(AND($A118 &gt; 0, AB118 &gt; 0,BI$2&lt;MiscFormulas!$A$5+1),
_xlfn.IFNA(
_xlfn.IFNA(
_xlfn.IFNA(
_xlfn.IFNA(
_xlfn.IFNA(
_xlfn.IFNA(
IF(_xlfn.XLOOKUP(BI$2,WatchbillMONTHLY!$A$3:$U$3,OFFSET(WatchbillMONTHLY!$A$3:$U$3,1,2))=IF(_xlfn.XLOOKUP($A118,INDIRECT("_"&amp;_xlfn.XLOOKUP(BI$2,WatchbillMONTHLY!$A$3:$U$3,OFFSET(WatchbillMONTHLY!$A$3:$U$3,1,2))),INDIRECT("_"&amp;_xlfn.XLOOKUP(BI$2,WatchbillMONTHLY!$A$3:$U$3,OFFSET(WatchbillMONTHLY!$A$3:$U$3,1,2))))=$A118,_xlfn.XLOOKUP(BI$2,WatchbillMONTHLY!$A$3:$U$3,OFFSET(WatchbillMONTHLY!$A$3:$U$3,1,2)),FALSE),TRUE,FALSE),
IF(_xlfn.XLOOKUP(BI$2,WatchbillMONTHLY!$A$20:$U$20,OFFSET(WatchbillMONTHLY!$A$20:$U$20,1,2))=IF(_xlfn.XLOOKUP($A118,INDIRECT("_"&amp;_xlfn.XLOOKUP(BI$2,WatchbillMONTHLY!$A$20:$U$20,OFFSET(WatchbillMONTHLY!$A$20:$U$20,1,2))),INDIRECT("_"&amp;_xlfn.XLOOKUP(BI$2,WatchbillMONTHLY!$A$20:$U$20,OFFSET(WatchbillMONTHLY!$A$20:$U$20,1,2))))=$A118,_xlfn.XLOOKUP(BI$2,WatchbillMONTHLY!$A$20:$U$20,OFFSET(WatchbillMONTHLY!$A$20:$U$20,1,2)),FALSE),TRUE,FALSE)),
IF(_xlfn.XLOOKUP(BI$2,WatchbillMONTHLY!$A$37:$U$37,OFFSET(WatchbillMONTHLY!$A$37:$U$37,1,2))=IF(_xlfn.XLOOKUP($A118,INDIRECT("_"&amp;_xlfn.XLOOKUP(BI$2,WatchbillMONTHLY!$A$37:$U$37,OFFSET(WatchbillMONTHLY!$A$37:$U$37,1,2))),INDIRECT("_"&amp;_xlfn.XLOOKUP(BI$2,WatchbillMONTHLY!$A$37:$U$37,OFFSET(WatchbillMONTHLY!$A$37:$U$37,1,2))))=$A118,_xlfn.XLOOKUP(BI$2,WatchbillMONTHLY!$A$37:$U$37,OFFSET(WatchbillMONTHLY!$A$37:$U$37,1,2)),FALSE),TRUE,FALSE)),
IF(_xlfn.XLOOKUP(BI$2,WatchbillMONTHLY!$A$54:$U$54,OFFSET(WatchbillMONTHLY!$A$54:$U$54,1,2))=IF(_xlfn.XLOOKUP($A118,INDIRECT("_"&amp;_xlfn.XLOOKUP(BI$2,WatchbillMONTHLY!$A$54:$U$54,OFFSET(WatchbillMONTHLY!$A$54:$U$54,1,2))),INDIRECT("_"&amp;_xlfn.XLOOKUP(BI$2,WatchbillMONTHLY!$A$54:$U$54,OFFSET(WatchbillMONTHLY!$A$54:$U$54,1,2))))=$A118,_xlfn.XLOOKUP(BI$2,WatchbillMONTHLY!$A$54:$U$54,OFFSET(WatchbillMONTHLY!$A$54:$U$54,1,2)),FALSE),TRUE,FALSE)),
IF(_xlfn.XLOOKUP(BI$2,WatchbillMONTHLY!$A$71:$U$71,OFFSET(WatchbillMONTHLY!$A$71:$U$71,1,2))=IF(_xlfn.XLOOKUP($A118,INDIRECT("_"&amp;_xlfn.XLOOKUP(BI$2,WatchbillMONTHLY!$A$71:$U$71,OFFSET(WatchbillMONTHLY!$A$71:$U$71,1,2))),INDIRECT("_"&amp;_xlfn.XLOOKUP(BI$2,WatchbillMONTHLY!$A$71:$U$71,OFFSET(WatchbillMONTHLY!$A$71:$U$71,1,2))))=$A118,_xlfn.XLOOKUP(BI$2,WatchbillMONTHLY!$A$71:$U$71,OFFSET(WatchbillMONTHLY!$A$71:$U$71,1,2)),FALSE),TRUE,FALSE)),
IF(_xlfn.XLOOKUP(BI$2,WatchbillMONTHLY!$A$88:$U$88,OFFSET(WatchbillMONTHLY!$A$88:$U$88,1,2))=IF(_xlfn.XLOOKUP($A118,INDIRECT("_"&amp;_xlfn.XLOOKUP(BI$2,WatchbillMONTHLY!$A$88:$U$88,OFFSET(WatchbillMONTHLY!$A$88:$U$88,1,2))),INDIRECT("_"&amp;_xlfn.XLOOKUP(BI$2,WatchbillMONTHLY!$A$88:$U$88,OFFSET(WatchbillMONTHLY!$A$88:$U$88,1,2))))=$A118,_xlfn.XLOOKUP(BI$2,WatchbillMONTHLY!$A$88:$U$88,OFFSET(WatchbillMONTHLY!$A$88:$U$88,1,2)),FALSE),TRUE,FALSE)),
FALSE),FALSE)</f>
        <v>0</v>
      </c>
      <c r="BJ118" s="209" t="b" cm="1">
        <f t="array" aca="1" ref="BJ118" ca="1">IF(AND($A118 &gt; 0, AC118 &gt; 0,BJ$2&lt;MiscFormulas!$A$5+1),
_xlfn.IFNA(
_xlfn.IFNA(
_xlfn.IFNA(
_xlfn.IFNA(
_xlfn.IFNA(
_xlfn.IFNA(
IF(_xlfn.XLOOKUP(BJ$2,WatchbillMONTHLY!$A$3:$U$3,OFFSET(WatchbillMONTHLY!$A$3:$U$3,1,2))=IF(_xlfn.XLOOKUP($A118,INDIRECT("_"&amp;_xlfn.XLOOKUP(BJ$2,WatchbillMONTHLY!$A$3:$U$3,OFFSET(WatchbillMONTHLY!$A$3:$U$3,1,2))),INDIRECT("_"&amp;_xlfn.XLOOKUP(BJ$2,WatchbillMONTHLY!$A$3:$U$3,OFFSET(WatchbillMONTHLY!$A$3:$U$3,1,2))))=$A118,_xlfn.XLOOKUP(BJ$2,WatchbillMONTHLY!$A$3:$U$3,OFFSET(WatchbillMONTHLY!$A$3:$U$3,1,2)),FALSE),TRUE,FALSE),
IF(_xlfn.XLOOKUP(BJ$2,WatchbillMONTHLY!$A$20:$U$20,OFFSET(WatchbillMONTHLY!$A$20:$U$20,1,2))=IF(_xlfn.XLOOKUP($A118,INDIRECT("_"&amp;_xlfn.XLOOKUP(BJ$2,WatchbillMONTHLY!$A$20:$U$20,OFFSET(WatchbillMONTHLY!$A$20:$U$20,1,2))),INDIRECT("_"&amp;_xlfn.XLOOKUP(BJ$2,WatchbillMONTHLY!$A$20:$U$20,OFFSET(WatchbillMONTHLY!$A$20:$U$20,1,2))))=$A118,_xlfn.XLOOKUP(BJ$2,WatchbillMONTHLY!$A$20:$U$20,OFFSET(WatchbillMONTHLY!$A$20:$U$20,1,2)),FALSE),TRUE,FALSE)),
IF(_xlfn.XLOOKUP(BJ$2,WatchbillMONTHLY!$A$37:$U$37,OFFSET(WatchbillMONTHLY!$A$37:$U$37,1,2))=IF(_xlfn.XLOOKUP($A118,INDIRECT("_"&amp;_xlfn.XLOOKUP(BJ$2,WatchbillMONTHLY!$A$37:$U$37,OFFSET(WatchbillMONTHLY!$A$37:$U$37,1,2))),INDIRECT("_"&amp;_xlfn.XLOOKUP(BJ$2,WatchbillMONTHLY!$A$37:$U$37,OFFSET(WatchbillMONTHLY!$A$37:$U$37,1,2))))=$A118,_xlfn.XLOOKUP(BJ$2,WatchbillMONTHLY!$A$37:$U$37,OFFSET(WatchbillMONTHLY!$A$37:$U$37,1,2)),FALSE),TRUE,FALSE)),
IF(_xlfn.XLOOKUP(BJ$2,WatchbillMONTHLY!$A$54:$U$54,OFFSET(WatchbillMONTHLY!$A$54:$U$54,1,2))=IF(_xlfn.XLOOKUP($A118,INDIRECT("_"&amp;_xlfn.XLOOKUP(BJ$2,WatchbillMONTHLY!$A$54:$U$54,OFFSET(WatchbillMONTHLY!$A$54:$U$54,1,2))),INDIRECT("_"&amp;_xlfn.XLOOKUP(BJ$2,WatchbillMONTHLY!$A$54:$U$54,OFFSET(WatchbillMONTHLY!$A$54:$U$54,1,2))))=$A118,_xlfn.XLOOKUP(BJ$2,WatchbillMONTHLY!$A$54:$U$54,OFFSET(WatchbillMONTHLY!$A$54:$U$54,1,2)),FALSE),TRUE,FALSE)),
IF(_xlfn.XLOOKUP(BJ$2,WatchbillMONTHLY!$A$71:$U$71,OFFSET(WatchbillMONTHLY!$A$71:$U$71,1,2))=IF(_xlfn.XLOOKUP($A118,INDIRECT("_"&amp;_xlfn.XLOOKUP(BJ$2,WatchbillMONTHLY!$A$71:$U$71,OFFSET(WatchbillMONTHLY!$A$71:$U$71,1,2))),INDIRECT("_"&amp;_xlfn.XLOOKUP(BJ$2,WatchbillMONTHLY!$A$71:$U$71,OFFSET(WatchbillMONTHLY!$A$71:$U$71,1,2))))=$A118,_xlfn.XLOOKUP(BJ$2,WatchbillMONTHLY!$A$71:$U$71,OFFSET(WatchbillMONTHLY!$A$71:$U$71,1,2)),FALSE),TRUE,FALSE)),
IF(_xlfn.XLOOKUP(BJ$2,WatchbillMONTHLY!$A$88:$U$88,OFFSET(WatchbillMONTHLY!$A$88:$U$88,1,2))=IF(_xlfn.XLOOKUP($A118,INDIRECT("_"&amp;_xlfn.XLOOKUP(BJ$2,WatchbillMONTHLY!$A$88:$U$88,OFFSET(WatchbillMONTHLY!$A$88:$U$88,1,2))),INDIRECT("_"&amp;_xlfn.XLOOKUP(BJ$2,WatchbillMONTHLY!$A$88:$U$88,OFFSET(WatchbillMONTHLY!$A$88:$U$88,1,2))))=$A118,_xlfn.XLOOKUP(BJ$2,WatchbillMONTHLY!$A$88:$U$88,OFFSET(WatchbillMONTHLY!$A$88:$U$88,1,2)),FALSE),TRUE,FALSE)),
FALSE),FALSE)</f>
        <v>0</v>
      </c>
      <c r="BK118" s="209" t="b" cm="1">
        <f t="array" aca="1" ref="BK118" ca="1">IF(AND($A118 &gt; 0, AD118 &gt; 0,BK$2&lt;MiscFormulas!$A$5+1),
_xlfn.IFNA(
_xlfn.IFNA(
_xlfn.IFNA(
_xlfn.IFNA(
_xlfn.IFNA(
_xlfn.IFNA(
IF(_xlfn.XLOOKUP(BK$2,WatchbillMONTHLY!$A$3:$U$3,OFFSET(WatchbillMONTHLY!$A$3:$U$3,1,2))=IF(_xlfn.XLOOKUP($A118,INDIRECT("_"&amp;_xlfn.XLOOKUP(BK$2,WatchbillMONTHLY!$A$3:$U$3,OFFSET(WatchbillMONTHLY!$A$3:$U$3,1,2))),INDIRECT("_"&amp;_xlfn.XLOOKUP(BK$2,WatchbillMONTHLY!$A$3:$U$3,OFFSET(WatchbillMONTHLY!$A$3:$U$3,1,2))))=$A118,_xlfn.XLOOKUP(BK$2,WatchbillMONTHLY!$A$3:$U$3,OFFSET(WatchbillMONTHLY!$A$3:$U$3,1,2)),FALSE),TRUE,FALSE),
IF(_xlfn.XLOOKUP(BK$2,WatchbillMONTHLY!$A$20:$U$20,OFFSET(WatchbillMONTHLY!$A$20:$U$20,1,2))=IF(_xlfn.XLOOKUP($A118,INDIRECT("_"&amp;_xlfn.XLOOKUP(BK$2,WatchbillMONTHLY!$A$20:$U$20,OFFSET(WatchbillMONTHLY!$A$20:$U$20,1,2))),INDIRECT("_"&amp;_xlfn.XLOOKUP(BK$2,WatchbillMONTHLY!$A$20:$U$20,OFFSET(WatchbillMONTHLY!$A$20:$U$20,1,2))))=$A118,_xlfn.XLOOKUP(BK$2,WatchbillMONTHLY!$A$20:$U$20,OFFSET(WatchbillMONTHLY!$A$20:$U$20,1,2)),FALSE),TRUE,FALSE)),
IF(_xlfn.XLOOKUP(BK$2,WatchbillMONTHLY!$A$37:$U$37,OFFSET(WatchbillMONTHLY!$A$37:$U$37,1,2))=IF(_xlfn.XLOOKUP($A118,INDIRECT("_"&amp;_xlfn.XLOOKUP(BK$2,WatchbillMONTHLY!$A$37:$U$37,OFFSET(WatchbillMONTHLY!$A$37:$U$37,1,2))),INDIRECT("_"&amp;_xlfn.XLOOKUP(BK$2,WatchbillMONTHLY!$A$37:$U$37,OFFSET(WatchbillMONTHLY!$A$37:$U$37,1,2))))=$A118,_xlfn.XLOOKUP(BK$2,WatchbillMONTHLY!$A$37:$U$37,OFFSET(WatchbillMONTHLY!$A$37:$U$37,1,2)),FALSE),TRUE,FALSE)),
IF(_xlfn.XLOOKUP(BK$2,WatchbillMONTHLY!$A$54:$U$54,OFFSET(WatchbillMONTHLY!$A$54:$U$54,1,2))=IF(_xlfn.XLOOKUP($A118,INDIRECT("_"&amp;_xlfn.XLOOKUP(BK$2,WatchbillMONTHLY!$A$54:$U$54,OFFSET(WatchbillMONTHLY!$A$54:$U$54,1,2))),INDIRECT("_"&amp;_xlfn.XLOOKUP(BK$2,WatchbillMONTHLY!$A$54:$U$54,OFFSET(WatchbillMONTHLY!$A$54:$U$54,1,2))))=$A118,_xlfn.XLOOKUP(BK$2,WatchbillMONTHLY!$A$54:$U$54,OFFSET(WatchbillMONTHLY!$A$54:$U$54,1,2)),FALSE),TRUE,FALSE)),
IF(_xlfn.XLOOKUP(BK$2,WatchbillMONTHLY!$A$71:$U$71,OFFSET(WatchbillMONTHLY!$A$71:$U$71,1,2))=IF(_xlfn.XLOOKUP($A118,INDIRECT("_"&amp;_xlfn.XLOOKUP(BK$2,WatchbillMONTHLY!$A$71:$U$71,OFFSET(WatchbillMONTHLY!$A$71:$U$71,1,2))),INDIRECT("_"&amp;_xlfn.XLOOKUP(BK$2,WatchbillMONTHLY!$A$71:$U$71,OFFSET(WatchbillMONTHLY!$A$71:$U$71,1,2))))=$A118,_xlfn.XLOOKUP(BK$2,WatchbillMONTHLY!$A$71:$U$71,OFFSET(WatchbillMONTHLY!$A$71:$U$71,1,2)),FALSE),TRUE,FALSE)),
IF(_xlfn.XLOOKUP(BK$2,WatchbillMONTHLY!$A$88:$U$88,OFFSET(WatchbillMONTHLY!$A$88:$U$88,1,2))=IF(_xlfn.XLOOKUP($A118,INDIRECT("_"&amp;_xlfn.XLOOKUP(BK$2,WatchbillMONTHLY!$A$88:$U$88,OFFSET(WatchbillMONTHLY!$A$88:$U$88,1,2))),INDIRECT("_"&amp;_xlfn.XLOOKUP(BK$2,WatchbillMONTHLY!$A$88:$U$88,OFFSET(WatchbillMONTHLY!$A$88:$U$88,1,2))))=$A118,_xlfn.XLOOKUP(BK$2,WatchbillMONTHLY!$A$88:$U$88,OFFSET(WatchbillMONTHLY!$A$88:$U$88,1,2)),FALSE),TRUE,FALSE)),
FALSE),FALSE)</f>
        <v>0</v>
      </c>
      <c r="BL118" s="209" t="b" cm="1">
        <f t="array" aca="1" ref="BL118" ca="1">IF(AND($A118 &gt; 0, AE118 &gt; 0,BL$2&lt;MiscFormulas!$A$5+1),
_xlfn.IFNA(
_xlfn.IFNA(
_xlfn.IFNA(
_xlfn.IFNA(
_xlfn.IFNA(
_xlfn.IFNA(
IF(_xlfn.XLOOKUP(BL$2,WatchbillMONTHLY!$A$3:$U$3,OFFSET(WatchbillMONTHLY!$A$3:$U$3,1,2))=IF(_xlfn.XLOOKUP($A118,INDIRECT("_"&amp;_xlfn.XLOOKUP(BL$2,WatchbillMONTHLY!$A$3:$U$3,OFFSET(WatchbillMONTHLY!$A$3:$U$3,1,2))),INDIRECT("_"&amp;_xlfn.XLOOKUP(BL$2,WatchbillMONTHLY!$A$3:$U$3,OFFSET(WatchbillMONTHLY!$A$3:$U$3,1,2))))=$A118,_xlfn.XLOOKUP(BL$2,WatchbillMONTHLY!$A$3:$U$3,OFFSET(WatchbillMONTHLY!$A$3:$U$3,1,2)),FALSE),TRUE,FALSE),
IF(_xlfn.XLOOKUP(BL$2,WatchbillMONTHLY!$A$20:$U$20,OFFSET(WatchbillMONTHLY!$A$20:$U$20,1,2))=IF(_xlfn.XLOOKUP($A118,INDIRECT("_"&amp;_xlfn.XLOOKUP(BL$2,WatchbillMONTHLY!$A$20:$U$20,OFFSET(WatchbillMONTHLY!$A$20:$U$20,1,2))),INDIRECT("_"&amp;_xlfn.XLOOKUP(BL$2,WatchbillMONTHLY!$A$20:$U$20,OFFSET(WatchbillMONTHLY!$A$20:$U$20,1,2))))=$A118,_xlfn.XLOOKUP(BL$2,WatchbillMONTHLY!$A$20:$U$20,OFFSET(WatchbillMONTHLY!$A$20:$U$20,1,2)),FALSE),TRUE,FALSE)),
IF(_xlfn.XLOOKUP(BL$2,WatchbillMONTHLY!$A$37:$U$37,OFFSET(WatchbillMONTHLY!$A$37:$U$37,1,2))=IF(_xlfn.XLOOKUP($A118,INDIRECT("_"&amp;_xlfn.XLOOKUP(BL$2,WatchbillMONTHLY!$A$37:$U$37,OFFSET(WatchbillMONTHLY!$A$37:$U$37,1,2))),INDIRECT("_"&amp;_xlfn.XLOOKUP(BL$2,WatchbillMONTHLY!$A$37:$U$37,OFFSET(WatchbillMONTHLY!$A$37:$U$37,1,2))))=$A118,_xlfn.XLOOKUP(BL$2,WatchbillMONTHLY!$A$37:$U$37,OFFSET(WatchbillMONTHLY!$A$37:$U$37,1,2)),FALSE),TRUE,FALSE)),
IF(_xlfn.XLOOKUP(BL$2,WatchbillMONTHLY!$A$54:$U$54,OFFSET(WatchbillMONTHLY!$A$54:$U$54,1,2))=IF(_xlfn.XLOOKUP($A118,INDIRECT("_"&amp;_xlfn.XLOOKUP(BL$2,WatchbillMONTHLY!$A$54:$U$54,OFFSET(WatchbillMONTHLY!$A$54:$U$54,1,2))),INDIRECT("_"&amp;_xlfn.XLOOKUP(BL$2,WatchbillMONTHLY!$A$54:$U$54,OFFSET(WatchbillMONTHLY!$A$54:$U$54,1,2))))=$A118,_xlfn.XLOOKUP(BL$2,WatchbillMONTHLY!$A$54:$U$54,OFFSET(WatchbillMONTHLY!$A$54:$U$54,1,2)),FALSE),TRUE,FALSE)),
IF(_xlfn.XLOOKUP(BL$2,WatchbillMONTHLY!$A$71:$U$71,OFFSET(WatchbillMONTHLY!$A$71:$U$71,1,2))=IF(_xlfn.XLOOKUP($A118,INDIRECT("_"&amp;_xlfn.XLOOKUP(BL$2,WatchbillMONTHLY!$A$71:$U$71,OFFSET(WatchbillMONTHLY!$A$71:$U$71,1,2))),INDIRECT("_"&amp;_xlfn.XLOOKUP(BL$2,WatchbillMONTHLY!$A$71:$U$71,OFFSET(WatchbillMONTHLY!$A$71:$U$71,1,2))))=$A118,_xlfn.XLOOKUP(BL$2,WatchbillMONTHLY!$A$71:$U$71,OFFSET(WatchbillMONTHLY!$A$71:$U$71,1,2)),FALSE),TRUE,FALSE)),
IF(_xlfn.XLOOKUP(BL$2,WatchbillMONTHLY!$A$88:$U$88,OFFSET(WatchbillMONTHLY!$A$88:$U$88,1,2))=IF(_xlfn.XLOOKUP($A118,INDIRECT("_"&amp;_xlfn.XLOOKUP(BL$2,WatchbillMONTHLY!$A$88:$U$88,OFFSET(WatchbillMONTHLY!$A$88:$U$88,1,2))),INDIRECT("_"&amp;_xlfn.XLOOKUP(BL$2,WatchbillMONTHLY!$A$88:$U$88,OFFSET(WatchbillMONTHLY!$A$88:$U$88,1,2))))=$A118,_xlfn.XLOOKUP(BL$2,WatchbillMONTHLY!$A$88:$U$88,OFFSET(WatchbillMONTHLY!$A$88:$U$88,1,2)),FALSE),TRUE,FALSE)),
FALSE),FALSE)</f>
        <v>0</v>
      </c>
      <c r="BM118" s="209" t="b" cm="1">
        <f t="array" aca="1" ref="BM118" ca="1">IF(AND($A118 &gt; 0, AF118 &gt; 0,BM$2&lt;MiscFormulas!$A$5+1),
_xlfn.IFNA(
_xlfn.IFNA(
_xlfn.IFNA(
_xlfn.IFNA(
_xlfn.IFNA(
_xlfn.IFNA(
IF(_xlfn.XLOOKUP(BM$2,WatchbillMONTHLY!$A$3:$U$3,OFFSET(WatchbillMONTHLY!$A$3:$U$3,1,2))=IF(_xlfn.XLOOKUP($A118,INDIRECT("_"&amp;_xlfn.XLOOKUP(BM$2,WatchbillMONTHLY!$A$3:$U$3,OFFSET(WatchbillMONTHLY!$A$3:$U$3,1,2))),INDIRECT("_"&amp;_xlfn.XLOOKUP(BM$2,WatchbillMONTHLY!$A$3:$U$3,OFFSET(WatchbillMONTHLY!$A$3:$U$3,1,2))))=$A118,_xlfn.XLOOKUP(BM$2,WatchbillMONTHLY!$A$3:$U$3,OFFSET(WatchbillMONTHLY!$A$3:$U$3,1,2)),FALSE),TRUE,FALSE),
IF(_xlfn.XLOOKUP(BM$2,WatchbillMONTHLY!$A$20:$U$20,OFFSET(WatchbillMONTHLY!$A$20:$U$20,1,2))=IF(_xlfn.XLOOKUP($A118,INDIRECT("_"&amp;_xlfn.XLOOKUP(BM$2,WatchbillMONTHLY!$A$20:$U$20,OFFSET(WatchbillMONTHLY!$A$20:$U$20,1,2))),INDIRECT("_"&amp;_xlfn.XLOOKUP(BM$2,WatchbillMONTHLY!$A$20:$U$20,OFFSET(WatchbillMONTHLY!$A$20:$U$20,1,2))))=$A118,_xlfn.XLOOKUP(BM$2,WatchbillMONTHLY!$A$20:$U$20,OFFSET(WatchbillMONTHLY!$A$20:$U$20,1,2)),FALSE),TRUE,FALSE)),
IF(_xlfn.XLOOKUP(BM$2,WatchbillMONTHLY!$A$37:$U$37,OFFSET(WatchbillMONTHLY!$A$37:$U$37,1,2))=IF(_xlfn.XLOOKUP($A118,INDIRECT("_"&amp;_xlfn.XLOOKUP(BM$2,WatchbillMONTHLY!$A$37:$U$37,OFFSET(WatchbillMONTHLY!$A$37:$U$37,1,2))),INDIRECT("_"&amp;_xlfn.XLOOKUP(BM$2,WatchbillMONTHLY!$A$37:$U$37,OFFSET(WatchbillMONTHLY!$A$37:$U$37,1,2))))=$A118,_xlfn.XLOOKUP(BM$2,WatchbillMONTHLY!$A$37:$U$37,OFFSET(WatchbillMONTHLY!$A$37:$U$37,1,2)),FALSE),TRUE,FALSE)),
IF(_xlfn.XLOOKUP(BM$2,WatchbillMONTHLY!$A$54:$U$54,OFFSET(WatchbillMONTHLY!$A$54:$U$54,1,2))=IF(_xlfn.XLOOKUP($A118,INDIRECT("_"&amp;_xlfn.XLOOKUP(BM$2,WatchbillMONTHLY!$A$54:$U$54,OFFSET(WatchbillMONTHLY!$A$54:$U$54,1,2))),INDIRECT("_"&amp;_xlfn.XLOOKUP(BM$2,WatchbillMONTHLY!$A$54:$U$54,OFFSET(WatchbillMONTHLY!$A$54:$U$54,1,2))))=$A118,_xlfn.XLOOKUP(BM$2,WatchbillMONTHLY!$A$54:$U$54,OFFSET(WatchbillMONTHLY!$A$54:$U$54,1,2)),FALSE),TRUE,FALSE)),
IF(_xlfn.XLOOKUP(BM$2,WatchbillMONTHLY!$A$71:$U$71,OFFSET(WatchbillMONTHLY!$A$71:$U$71,1,2))=IF(_xlfn.XLOOKUP($A118,INDIRECT("_"&amp;_xlfn.XLOOKUP(BM$2,WatchbillMONTHLY!$A$71:$U$71,OFFSET(WatchbillMONTHLY!$A$71:$U$71,1,2))),INDIRECT("_"&amp;_xlfn.XLOOKUP(BM$2,WatchbillMONTHLY!$A$71:$U$71,OFFSET(WatchbillMONTHLY!$A$71:$U$71,1,2))))=$A118,_xlfn.XLOOKUP(BM$2,WatchbillMONTHLY!$A$71:$U$71,OFFSET(WatchbillMONTHLY!$A$71:$U$71,1,2)),FALSE),TRUE,FALSE)),
IF(_xlfn.XLOOKUP(BM$2,WatchbillMONTHLY!$A$88:$U$88,OFFSET(WatchbillMONTHLY!$A$88:$U$88,1,2))=IF(_xlfn.XLOOKUP($A118,INDIRECT("_"&amp;_xlfn.XLOOKUP(BM$2,WatchbillMONTHLY!$A$88:$U$88,OFFSET(WatchbillMONTHLY!$A$88:$U$88,1,2))),INDIRECT("_"&amp;_xlfn.XLOOKUP(BM$2,WatchbillMONTHLY!$A$88:$U$88,OFFSET(WatchbillMONTHLY!$A$88:$U$88,1,2))))=$A118,_xlfn.XLOOKUP(BM$2,WatchbillMONTHLY!$A$88:$U$88,OFFSET(WatchbillMONTHLY!$A$88:$U$88,1,2)),FALSE),TRUE,FALSE)),
FALSE),FALSE)</f>
        <v>0</v>
      </c>
      <c r="BN118" s="209" t="b" cm="1">
        <f t="array" aca="1" ref="BN118" ca="1">IF(AND($A118 &gt; 0, AG118 &gt; 0,BN$2&lt;MiscFormulas!$A$5+1),
_xlfn.IFNA(
_xlfn.IFNA(
_xlfn.IFNA(
_xlfn.IFNA(
_xlfn.IFNA(
_xlfn.IFNA(
IF(_xlfn.XLOOKUP(BN$2,WatchbillMONTHLY!$A$3:$U$3,OFFSET(WatchbillMONTHLY!$A$3:$U$3,1,2))=IF(_xlfn.XLOOKUP($A118,INDIRECT("_"&amp;_xlfn.XLOOKUP(BN$2,WatchbillMONTHLY!$A$3:$U$3,OFFSET(WatchbillMONTHLY!$A$3:$U$3,1,2))),INDIRECT("_"&amp;_xlfn.XLOOKUP(BN$2,WatchbillMONTHLY!$A$3:$U$3,OFFSET(WatchbillMONTHLY!$A$3:$U$3,1,2))))=$A118,_xlfn.XLOOKUP(BN$2,WatchbillMONTHLY!$A$3:$U$3,OFFSET(WatchbillMONTHLY!$A$3:$U$3,1,2)),FALSE),TRUE,FALSE),
IF(_xlfn.XLOOKUP(BN$2,WatchbillMONTHLY!$A$20:$U$20,OFFSET(WatchbillMONTHLY!$A$20:$U$20,1,2))=IF(_xlfn.XLOOKUP($A118,INDIRECT("_"&amp;_xlfn.XLOOKUP(BN$2,WatchbillMONTHLY!$A$20:$U$20,OFFSET(WatchbillMONTHLY!$A$20:$U$20,1,2))),INDIRECT("_"&amp;_xlfn.XLOOKUP(BN$2,WatchbillMONTHLY!$A$20:$U$20,OFFSET(WatchbillMONTHLY!$A$20:$U$20,1,2))))=$A118,_xlfn.XLOOKUP(BN$2,WatchbillMONTHLY!$A$20:$U$20,OFFSET(WatchbillMONTHLY!$A$20:$U$20,1,2)),FALSE),TRUE,FALSE)),
IF(_xlfn.XLOOKUP(BN$2,WatchbillMONTHLY!$A$37:$U$37,OFFSET(WatchbillMONTHLY!$A$37:$U$37,1,2))=IF(_xlfn.XLOOKUP($A118,INDIRECT("_"&amp;_xlfn.XLOOKUP(BN$2,WatchbillMONTHLY!$A$37:$U$37,OFFSET(WatchbillMONTHLY!$A$37:$U$37,1,2))),INDIRECT("_"&amp;_xlfn.XLOOKUP(BN$2,WatchbillMONTHLY!$A$37:$U$37,OFFSET(WatchbillMONTHLY!$A$37:$U$37,1,2))))=$A118,_xlfn.XLOOKUP(BN$2,WatchbillMONTHLY!$A$37:$U$37,OFFSET(WatchbillMONTHLY!$A$37:$U$37,1,2)),FALSE),TRUE,FALSE)),
IF(_xlfn.XLOOKUP(BN$2,WatchbillMONTHLY!$A$54:$U$54,OFFSET(WatchbillMONTHLY!$A$54:$U$54,1,2))=IF(_xlfn.XLOOKUP($A118,INDIRECT("_"&amp;_xlfn.XLOOKUP(BN$2,WatchbillMONTHLY!$A$54:$U$54,OFFSET(WatchbillMONTHLY!$A$54:$U$54,1,2))),INDIRECT("_"&amp;_xlfn.XLOOKUP(BN$2,WatchbillMONTHLY!$A$54:$U$54,OFFSET(WatchbillMONTHLY!$A$54:$U$54,1,2))))=$A118,_xlfn.XLOOKUP(BN$2,WatchbillMONTHLY!$A$54:$U$54,OFFSET(WatchbillMONTHLY!$A$54:$U$54,1,2)),FALSE),TRUE,FALSE)),
IF(_xlfn.XLOOKUP(BN$2,WatchbillMONTHLY!$A$71:$U$71,OFFSET(WatchbillMONTHLY!$A$71:$U$71,1,2))=IF(_xlfn.XLOOKUP($A118,INDIRECT("_"&amp;_xlfn.XLOOKUP(BN$2,WatchbillMONTHLY!$A$71:$U$71,OFFSET(WatchbillMONTHLY!$A$71:$U$71,1,2))),INDIRECT("_"&amp;_xlfn.XLOOKUP(BN$2,WatchbillMONTHLY!$A$71:$U$71,OFFSET(WatchbillMONTHLY!$A$71:$U$71,1,2))))=$A118,_xlfn.XLOOKUP(BN$2,WatchbillMONTHLY!$A$71:$U$71,OFFSET(WatchbillMONTHLY!$A$71:$U$71,1,2)),FALSE),TRUE,FALSE)),
IF(_xlfn.XLOOKUP(BN$2,WatchbillMONTHLY!$A$88:$U$88,OFFSET(WatchbillMONTHLY!$A$88:$U$88,1,2))=IF(_xlfn.XLOOKUP($A118,INDIRECT("_"&amp;_xlfn.XLOOKUP(BN$2,WatchbillMONTHLY!$A$88:$U$88,OFFSET(WatchbillMONTHLY!$A$88:$U$88,1,2))),INDIRECT("_"&amp;_xlfn.XLOOKUP(BN$2,WatchbillMONTHLY!$A$88:$U$88,OFFSET(WatchbillMONTHLY!$A$88:$U$88,1,2))))=$A118,_xlfn.XLOOKUP(BN$2,WatchbillMONTHLY!$A$88:$U$88,OFFSET(WatchbillMONTHLY!$A$88:$U$88,1,2)),FALSE),TRUE,FALSE)),
FALSE),FALSE)</f>
        <v>0</v>
      </c>
      <c r="BO118" s="209"/>
      <c r="BP118" s="210"/>
    </row>
    <row r="119" spans="1:68" x14ac:dyDescent="0.35">
      <c r="A119" t="str">
        <v>EX2 Susan, B.</v>
      </c>
      <c r="B119" s="215" t="str">
        <v>EX2 Susan, Betch</v>
      </c>
      <c r="C119" s="191"/>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c r="AA119" s="235"/>
      <c r="AB119" s="235"/>
      <c r="AC119" s="235"/>
      <c r="AD119" s="235"/>
      <c r="AE119" s="235"/>
      <c r="AF119" s="235"/>
      <c r="AG119" s="235"/>
      <c r="AH119" s="192"/>
      <c r="AI119" s="209"/>
      <c r="AJ119" s="209" t="str" cm="1">
        <f t="array" aca="1" ref="AJ119" ca="1">IF(OR(AK119:BN119=TRUE),$A119&amp;" :  ","")&amp;_xlfn.TEXTJOIN(" | ",TRUE,IF(AK119:BN119=TRUE,$AK$2:$BN$2,""))</f>
        <v/>
      </c>
      <c r="AK119" s="209" t="b" cm="1">
        <f t="array" aca="1" ref="AK119" ca="1">IF(AND($A119 &gt; 0, D119 &gt; 0,AK$2&lt;MiscFormulas!$A$5+1),
_xlfn.IFNA(
_xlfn.IFNA(
_xlfn.IFNA(
_xlfn.IFNA(
_xlfn.IFNA(
_xlfn.IFNA(
IF(_xlfn.XLOOKUP(AK$2,WatchbillMONTHLY!$A$3:$U$3,OFFSET(WatchbillMONTHLY!$A$3:$U$3,1,2))=IF(_xlfn.XLOOKUP($A119,INDIRECT("_"&amp;_xlfn.XLOOKUP(AK$2,WatchbillMONTHLY!$A$3:$U$3,OFFSET(WatchbillMONTHLY!$A$3:$U$3,1,2))),INDIRECT("_"&amp;_xlfn.XLOOKUP(AK$2,WatchbillMONTHLY!$A$3:$U$3,OFFSET(WatchbillMONTHLY!$A$3:$U$3,1,2))))=$A119,_xlfn.XLOOKUP(AK$2,WatchbillMONTHLY!$A$3:$U$3,OFFSET(WatchbillMONTHLY!$A$3:$U$3,1,2)),FALSE),TRUE,FALSE),
IF(_xlfn.XLOOKUP(AK$2,WatchbillMONTHLY!$A$20:$U$20,OFFSET(WatchbillMONTHLY!$A$20:$U$20,1,2))=IF(_xlfn.XLOOKUP($A119,INDIRECT("_"&amp;_xlfn.XLOOKUP(AK$2,WatchbillMONTHLY!$A$20:$U$20,OFFSET(WatchbillMONTHLY!$A$20:$U$20,1,2))),INDIRECT("_"&amp;_xlfn.XLOOKUP(AK$2,WatchbillMONTHLY!$A$20:$U$20,OFFSET(WatchbillMONTHLY!$A$20:$U$20,1,2))))=$A119,_xlfn.XLOOKUP(AK$2,WatchbillMONTHLY!$A$20:$U$20,OFFSET(WatchbillMONTHLY!$A$20:$U$20,1,2)),FALSE),TRUE,FALSE)),
IF(_xlfn.XLOOKUP(AK$2,WatchbillMONTHLY!$A$37:$U$37,OFFSET(WatchbillMONTHLY!$A$37:$U$37,1,2))=IF(_xlfn.XLOOKUP($A119,INDIRECT("_"&amp;_xlfn.XLOOKUP(AK$2,WatchbillMONTHLY!$A$37:$U$37,OFFSET(WatchbillMONTHLY!$A$37:$U$37,1,2))),INDIRECT("_"&amp;_xlfn.XLOOKUP(AK$2,WatchbillMONTHLY!$A$37:$U$37,OFFSET(WatchbillMONTHLY!$A$37:$U$37,1,2))))=$A119,_xlfn.XLOOKUP(AK$2,WatchbillMONTHLY!$A$37:$U$37,OFFSET(WatchbillMONTHLY!$A$37:$U$37,1,2)),FALSE),TRUE,FALSE)),
IF(_xlfn.XLOOKUP(AK$2,WatchbillMONTHLY!$A$54:$U$54,OFFSET(WatchbillMONTHLY!$A$54:$U$54,1,2))=IF(_xlfn.XLOOKUP($A119,INDIRECT("_"&amp;_xlfn.XLOOKUP(AK$2,WatchbillMONTHLY!$A$54:$U$54,OFFSET(WatchbillMONTHLY!$A$54:$U$54,1,2))),INDIRECT("_"&amp;_xlfn.XLOOKUP(AK$2,WatchbillMONTHLY!$A$54:$U$54,OFFSET(WatchbillMONTHLY!$A$54:$U$54,1,2))))=$A119,_xlfn.XLOOKUP(AK$2,WatchbillMONTHLY!$A$54:$U$54,OFFSET(WatchbillMONTHLY!$A$54:$U$54,1,2)),FALSE),TRUE,FALSE)),
IF(_xlfn.XLOOKUP(AK$2,WatchbillMONTHLY!$A$71:$U$71,OFFSET(WatchbillMONTHLY!$A$71:$U$71,1,2))=IF(_xlfn.XLOOKUP($A119,INDIRECT("_"&amp;_xlfn.XLOOKUP(AK$2,WatchbillMONTHLY!$A$71:$U$71,OFFSET(WatchbillMONTHLY!$A$71:$U$71,1,2))),INDIRECT("_"&amp;_xlfn.XLOOKUP(AK$2,WatchbillMONTHLY!$A$71:$U$71,OFFSET(WatchbillMONTHLY!$A$71:$U$71,1,2))))=$A119,_xlfn.XLOOKUP(AK$2,WatchbillMONTHLY!$A$71:$U$71,OFFSET(WatchbillMONTHLY!$A$71:$U$71,1,2)),FALSE),TRUE,FALSE)),
IF(_xlfn.XLOOKUP(AK$2,WatchbillMONTHLY!$A$88:$U$88,OFFSET(WatchbillMONTHLY!$A$88:$U$88,1,2))=IF(_xlfn.XLOOKUP($A119,INDIRECT("_"&amp;_xlfn.XLOOKUP(AK$2,WatchbillMONTHLY!$A$88:$U$88,OFFSET(WatchbillMONTHLY!$A$88:$U$88,1,2))),INDIRECT("_"&amp;_xlfn.XLOOKUP(AK$2,WatchbillMONTHLY!$A$88:$U$88,OFFSET(WatchbillMONTHLY!$A$88:$U$88,1,2))))=$A119,_xlfn.XLOOKUP(AK$2,WatchbillMONTHLY!$A$88:$U$88,OFFSET(WatchbillMONTHLY!$A$88:$U$88,1,2)),FALSE),TRUE,FALSE)),
FALSE),FALSE)</f>
        <v>0</v>
      </c>
      <c r="AL119" s="209" t="b" cm="1">
        <f t="array" aca="1" ref="AL119" ca="1">IF(AND($A119 &gt; 0, E119 &gt; 0,AL$2&lt;MiscFormulas!$A$5+1),
_xlfn.IFNA(
_xlfn.IFNA(
_xlfn.IFNA(
_xlfn.IFNA(
_xlfn.IFNA(
_xlfn.IFNA(
IF(_xlfn.XLOOKUP(AL$2,WatchbillMONTHLY!$A$3:$U$3,OFFSET(WatchbillMONTHLY!$A$3:$U$3,1,2))=IF(_xlfn.XLOOKUP($A119,INDIRECT("_"&amp;_xlfn.XLOOKUP(AL$2,WatchbillMONTHLY!$A$3:$U$3,OFFSET(WatchbillMONTHLY!$A$3:$U$3,1,2))),INDIRECT("_"&amp;_xlfn.XLOOKUP(AL$2,WatchbillMONTHLY!$A$3:$U$3,OFFSET(WatchbillMONTHLY!$A$3:$U$3,1,2))))=$A119,_xlfn.XLOOKUP(AL$2,WatchbillMONTHLY!$A$3:$U$3,OFFSET(WatchbillMONTHLY!$A$3:$U$3,1,2)),FALSE),TRUE,FALSE),
IF(_xlfn.XLOOKUP(AL$2,WatchbillMONTHLY!$A$20:$U$20,OFFSET(WatchbillMONTHLY!$A$20:$U$20,1,2))=IF(_xlfn.XLOOKUP($A119,INDIRECT("_"&amp;_xlfn.XLOOKUP(AL$2,WatchbillMONTHLY!$A$20:$U$20,OFFSET(WatchbillMONTHLY!$A$20:$U$20,1,2))),INDIRECT("_"&amp;_xlfn.XLOOKUP(AL$2,WatchbillMONTHLY!$A$20:$U$20,OFFSET(WatchbillMONTHLY!$A$20:$U$20,1,2))))=$A119,_xlfn.XLOOKUP(AL$2,WatchbillMONTHLY!$A$20:$U$20,OFFSET(WatchbillMONTHLY!$A$20:$U$20,1,2)),FALSE),TRUE,FALSE)),
IF(_xlfn.XLOOKUP(AL$2,WatchbillMONTHLY!$A$37:$U$37,OFFSET(WatchbillMONTHLY!$A$37:$U$37,1,2))=IF(_xlfn.XLOOKUP($A119,INDIRECT("_"&amp;_xlfn.XLOOKUP(AL$2,WatchbillMONTHLY!$A$37:$U$37,OFFSET(WatchbillMONTHLY!$A$37:$U$37,1,2))),INDIRECT("_"&amp;_xlfn.XLOOKUP(AL$2,WatchbillMONTHLY!$A$37:$U$37,OFFSET(WatchbillMONTHLY!$A$37:$U$37,1,2))))=$A119,_xlfn.XLOOKUP(AL$2,WatchbillMONTHLY!$A$37:$U$37,OFFSET(WatchbillMONTHLY!$A$37:$U$37,1,2)),FALSE),TRUE,FALSE)),
IF(_xlfn.XLOOKUP(AL$2,WatchbillMONTHLY!$A$54:$U$54,OFFSET(WatchbillMONTHLY!$A$54:$U$54,1,2))=IF(_xlfn.XLOOKUP($A119,INDIRECT("_"&amp;_xlfn.XLOOKUP(AL$2,WatchbillMONTHLY!$A$54:$U$54,OFFSET(WatchbillMONTHLY!$A$54:$U$54,1,2))),INDIRECT("_"&amp;_xlfn.XLOOKUP(AL$2,WatchbillMONTHLY!$A$54:$U$54,OFFSET(WatchbillMONTHLY!$A$54:$U$54,1,2))))=$A119,_xlfn.XLOOKUP(AL$2,WatchbillMONTHLY!$A$54:$U$54,OFFSET(WatchbillMONTHLY!$A$54:$U$54,1,2)),FALSE),TRUE,FALSE)),
IF(_xlfn.XLOOKUP(AL$2,WatchbillMONTHLY!$A$71:$U$71,OFFSET(WatchbillMONTHLY!$A$71:$U$71,1,2))=IF(_xlfn.XLOOKUP($A119,INDIRECT("_"&amp;_xlfn.XLOOKUP(AL$2,WatchbillMONTHLY!$A$71:$U$71,OFFSET(WatchbillMONTHLY!$A$71:$U$71,1,2))),INDIRECT("_"&amp;_xlfn.XLOOKUP(AL$2,WatchbillMONTHLY!$A$71:$U$71,OFFSET(WatchbillMONTHLY!$A$71:$U$71,1,2))))=$A119,_xlfn.XLOOKUP(AL$2,WatchbillMONTHLY!$A$71:$U$71,OFFSET(WatchbillMONTHLY!$A$71:$U$71,1,2)),FALSE),TRUE,FALSE)),
IF(_xlfn.XLOOKUP(AL$2,WatchbillMONTHLY!$A$88:$U$88,OFFSET(WatchbillMONTHLY!$A$88:$U$88,1,2))=IF(_xlfn.XLOOKUP($A119,INDIRECT("_"&amp;_xlfn.XLOOKUP(AL$2,WatchbillMONTHLY!$A$88:$U$88,OFFSET(WatchbillMONTHLY!$A$88:$U$88,1,2))),INDIRECT("_"&amp;_xlfn.XLOOKUP(AL$2,WatchbillMONTHLY!$A$88:$U$88,OFFSET(WatchbillMONTHLY!$A$88:$U$88,1,2))))=$A119,_xlfn.XLOOKUP(AL$2,WatchbillMONTHLY!$A$88:$U$88,OFFSET(WatchbillMONTHLY!$A$88:$U$88,1,2)),FALSE),TRUE,FALSE)),
FALSE),FALSE)</f>
        <v>0</v>
      </c>
      <c r="AM119" s="209" t="b" cm="1">
        <f t="array" aca="1" ref="AM119" ca="1">IF(AND($A119 &gt; 0, F119 &gt; 0,AM$2&lt;MiscFormulas!$A$5+1),
_xlfn.IFNA(
_xlfn.IFNA(
_xlfn.IFNA(
_xlfn.IFNA(
_xlfn.IFNA(
_xlfn.IFNA(
IF(_xlfn.XLOOKUP(AM$2,WatchbillMONTHLY!$A$3:$U$3,OFFSET(WatchbillMONTHLY!$A$3:$U$3,1,2))=IF(_xlfn.XLOOKUP($A119,INDIRECT("_"&amp;_xlfn.XLOOKUP(AM$2,WatchbillMONTHLY!$A$3:$U$3,OFFSET(WatchbillMONTHLY!$A$3:$U$3,1,2))),INDIRECT("_"&amp;_xlfn.XLOOKUP(AM$2,WatchbillMONTHLY!$A$3:$U$3,OFFSET(WatchbillMONTHLY!$A$3:$U$3,1,2))))=$A119,_xlfn.XLOOKUP(AM$2,WatchbillMONTHLY!$A$3:$U$3,OFFSET(WatchbillMONTHLY!$A$3:$U$3,1,2)),FALSE),TRUE,FALSE),
IF(_xlfn.XLOOKUP(AM$2,WatchbillMONTHLY!$A$20:$U$20,OFFSET(WatchbillMONTHLY!$A$20:$U$20,1,2))=IF(_xlfn.XLOOKUP($A119,INDIRECT("_"&amp;_xlfn.XLOOKUP(AM$2,WatchbillMONTHLY!$A$20:$U$20,OFFSET(WatchbillMONTHLY!$A$20:$U$20,1,2))),INDIRECT("_"&amp;_xlfn.XLOOKUP(AM$2,WatchbillMONTHLY!$A$20:$U$20,OFFSET(WatchbillMONTHLY!$A$20:$U$20,1,2))))=$A119,_xlfn.XLOOKUP(AM$2,WatchbillMONTHLY!$A$20:$U$20,OFFSET(WatchbillMONTHLY!$A$20:$U$20,1,2)),FALSE),TRUE,FALSE)),
IF(_xlfn.XLOOKUP(AM$2,WatchbillMONTHLY!$A$37:$U$37,OFFSET(WatchbillMONTHLY!$A$37:$U$37,1,2))=IF(_xlfn.XLOOKUP($A119,INDIRECT("_"&amp;_xlfn.XLOOKUP(AM$2,WatchbillMONTHLY!$A$37:$U$37,OFFSET(WatchbillMONTHLY!$A$37:$U$37,1,2))),INDIRECT("_"&amp;_xlfn.XLOOKUP(AM$2,WatchbillMONTHLY!$A$37:$U$37,OFFSET(WatchbillMONTHLY!$A$37:$U$37,1,2))))=$A119,_xlfn.XLOOKUP(AM$2,WatchbillMONTHLY!$A$37:$U$37,OFFSET(WatchbillMONTHLY!$A$37:$U$37,1,2)),FALSE),TRUE,FALSE)),
IF(_xlfn.XLOOKUP(AM$2,WatchbillMONTHLY!$A$54:$U$54,OFFSET(WatchbillMONTHLY!$A$54:$U$54,1,2))=IF(_xlfn.XLOOKUP($A119,INDIRECT("_"&amp;_xlfn.XLOOKUP(AM$2,WatchbillMONTHLY!$A$54:$U$54,OFFSET(WatchbillMONTHLY!$A$54:$U$54,1,2))),INDIRECT("_"&amp;_xlfn.XLOOKUP(AM$2,WatchbillMONTHLY!$A$54:$U$54,OFFSET(WatchbillMONTHLY!$A$54:$U$54,1,2))))=$A119,_xlfn.XLOOKUP(AM$2,WatchbillMONTHLY!$A$54:$U$54,OFFSET(WatchbillMONTHLY!$A$54:$U$54,1,2)),FALSE),TRUE,FALSE)),
IF(_xlfn.XLOOKUP(AM$2,WatchbillMONTHLY!$A$71:$U$71,OFFSET(WatchbillMONTHLY!$A$71:$U$71,1,2))=IF(_xlfn.XLOOKUP($A119,INDIRECT("_"&amp;_xlfn.XLOOKUP(AM$2,WatchbillMONTHLY!$A$71:$U$71,OFFSET(WatchbillMONTHLY!$A$71:$U$71,1,2))),INDIRECT("_"&amp;_xlfn.XLOOKUP(AM$2,WatchbillMONTHLY!$A$71:$U$71,OFFSET(WatchbillMONTHLY!$A$71:$U$71,1,2))))=$A119,_xlfn.XLOOKUP(AM$2,WatchbillMONTHLY!$A$71:$U$71,OFFSET(WatchbillMONTHLY!$A$71:$U$71,1,2)),FALSE),TRUE,FALSE)),
IF(_xlfn.XLOOKUP(AM$2,WatchbillMONTHLY!$A$88:$U$88,OFFSET(WatchbillMONTHLY!$A$88:$U$88,1,2))=IF(_xlfn.XLOOKUP($A119,INDIRECT("_"&amp;_xlfn.XLOOKUP(AM$2,WatchbillMONTHLY!$A$88:$U$88,OFFSET(WatchbillMONTHLY!$A$88:$U$88,1,2))),INDIRECT("_"&amp;_xlfn.XLOOKUP(AM$2,WatchbillMONTHLY!$A$88:$U$88,OFFSET(WatchbillMONTHLY!$A$88:$U$88,1,2))))=$A119,_xlfn.XLOOKUP(AM$2,WatchbillMONTHLY!$A$88:$U$88,OFFSET(WatchbillMONTHLY!$A$88:$U$88,1,2)),FALSE),TRUE,FALSE)),
FALSE),FALSE)</f>
        <v>0</v>
      </c>
      <c r="AN119" s="209" t="b" cm="1">
        <f t="array" aca="1" ref="AN119" ca="1">IF(AND($A119 &gt; 0, G119 &gt; 0,AN$2&lt;MiscFormulas!$A$5+1),
_xlfn.IFNA(
_xlfn.IFNA(
_xlfn.IFNA(
_xlfn.IFNA(
_xlfn.IFNA(
_xlfn.IFNA(
IF(_xlfn.XLOOKUP(AN$2,WatchbillMONTHLY!$A$3:$U$3,OFFSET(WatchbillMONTHLY!$A$3:$U$3,1,2))=IF(_xlfn.XLOOKUP($A119,INDIRECT("_"&amp;_xlfn.XLOOKUP(AN$2,WatchbillMONTHLY!$A$3:$U$3,OFFSET(WatchbillMONTHLY!$A$3:$U$3,1,2))),INDIRECT("_"&amp;_xlfn.XLOOKUP(AN$2,WatchbillMONTHLY!$A$3:$U$3,OFFSET(WatchbillMONTHLY!$A$3:$U$3,1,2))))=$A119,_xlfn.XLOOKUP(AN$2,WatchbillMONTHLY!$A$3:$U$3,OFFSET(WatchbillMONTHLY!$A$3:$U$3,1,2)),FALSE),TRUE,FALSE),
IF(_xlfn.XLOOKUP(AN$2,WatchbillMONTHLY!$A$20:$U$20,OFFSET(WatchbillMONTHLY!$A$20:$U$20,1,2))=IF(_xlfn.XLOOKUP($A119,INDIRECT("_"&amp;_xlfn.XLOOKUP(AN$2,WatchbillMONTHLY!$A$20:$U$20,OFFSET(WatchbillMONTHLY!$A$20:$U$20,1,2))),INDIRECT("_"&amp;_xlfn.XLOOKUP(AN$2,WatchbillMONTHLY!$A$20:$U$20,OFFSET(WatchbillMONTHLY!$A$20:$U$20,1,2))))=$A119,_xlfn.XLOOKUP(AN$2,WatchbillMONTHLY!$A$20:$U$20,OFFSET(WatchbillMONTHLY!$A$20:$U$20,1,2)),FALSE),TRUE,FALSE)),
IF(_xlfn.XLOOKUP(AN$2,WatchbillMONTHLY!$A$37:$U$37,OFFSET(WatchbillMONTHLY!$A$37:$U$37,1,2))=IF(_xlfn.XLOOKUP($A119,INDIRECT("_"&amp;_xlfn.XLOOKUP(AN$2,WatchbillMONTHLY!$A$37:$U$37,OFFSET(WatchbillMONTHLY!$A$37:$U$37,1,2))),INDIRECT("_"&amp;_xlfn.XLOOKUP(AN$2,WatchbillMONTHLY!$A$37:$U$37,OFFSET(WatchbillMONTHLY!$A$37:$U$37,1,2))))=$A119,_xlfn.XLOOKUP(AN$2,WatchbillMONTHLY!$A$37:$U$37,OFFSET(WatchbillMONTHLY!$A$37:$U$37,1,2)),FALSE),TRUE,FALSE)),
IF(_xlfn.XLOOKUP(AN$2,WatchbillMONTHLY!$A$54:$U$54,OFFSET(WatchbillMONTHLY!$A$54:$U$54,1,2))=IF(_xlfn.XLOOKUP($A119,INDIRECT("_"&amp;_xlfn.XLOOKUP(AN$2,WatchbillMONTHLY!$A$54:$U$54,OFFSET(WatchbillMONTHLY!$A$54:$U$54,1,2))),INDIRECT("_"&amp;_xlfn.XLOOKUP(AN$2,WatchbillMONTHLY!$A$54:$U$54,OFFSET(WatchbillMONTHLY!$A$54:$U$54,1,2))))=$A119,_xlfn.XLOOKUP(AN$2,WatchbillMONTHLY!$A$54:$U$54,OFFSET(WatchbillMONTHLY!$A$54:$U$54,1,2)),FALSE),TRUE,FALSE)),
IF(_xlfn.XLOOKUP(AN$2,WatchbillMONTHLY!$A$71:$U$71,OFFSET(WatchbillMONTHLY!$A$71:$U$71,1,2))=IF(_xlfn.XLOOKUP($A119,INDIRECT("_"&amp;_xlfn.XLOOKUP(AN$2,WatchbillMONTHLY!$A$71:$U$71,OFFSET(WatchbillMONTHLY!$A$71:$U$71,1,2))),INDIRECT("_"&amp;_xlfn.XLOOKUP(AN$2,WatchbillMONTHLY!$A$71:$U$71,OFFSET(WatchbillMONTHLY!$A$71:$U$71,1,2))))=$A119,_xlfn.XLOOKUP(AN$2,WatchbillMONTHLY!$A$71:$U$71,OFFSET(WatchbillMONTHLY!$A$71:$U$71,1,2)),FALSE),TRUE,FALSE)),
IF(_xlfn.XLOOKUP(AN$2,WatchbillMONTHLY!$A$88:$U$88,OFFSET(WatchbillMONTHLY!$A$88:$U$88,1,2))=IF(_xlfn.XLOOKUP($A119,INDIRECT("_"&amp;_xlfn.XLOOKUP(AN$2,WatchbillMONTHLY!$A$88:$U$88,OFFSET(WatchbillMONTHLY!$A$88:$U$88,1,2))),INDIRECT("_"&amp;_xlfn.XLOOKUP(AN$2,WatchbillMONTHLY!$A$88:$U$88,OFFSET(WatchbillMONTHLY!$A$88:$U$88,1,2))))=$A119,_xlfn.XLOOKUP(AN$2,WatchbillMONTHLY!$A$88:$U$88,OFFSET(WatchbillMONTHLY!$A$88:$U$88,1,2)),FALSE),TRUE,FALSE)),
FALSE),FALSE)</f>
        <v>0</v>
      </c>
      <c r="AO119" s="209" t="b" cm="1">
        <f t="array" aca="1" ref="AO119" ca="1">IF(AND($A119 &gt; 0, H119 &gt; 0,AO$2&lt;MiscFormulas!$A$5+1),
_xlfn.IFNA(
_xlfn.IFNA(
_xlfn.IFNA(
_xlfn.IFNA(
_xlfn.IFNA(
_xlfn.IFNA(
IF(_xlfn.XLOOKUP(AO$2,WatchbillMONTHLY!$A$3:$U$3,OFFSET(WatchbillMONTHLY!$A$3:$U$3,1,2))=IF(_xlfn.XLOOKUP($A119,INDIRECT("_"&amp;_xlfn.XLOOKUP(AO$2,WatchbillMONTHLY!$A$3:$U$3,OFFSET(WatchbillMONTHLY!$A$3:$U$3,1,2))),INDIRECT("_"&amp;_xlfn.XLOOKUP(AO$2,WatchbillMONTHLY!$A$3:$U$3,OFFSET(WatchbillMONTHLY!$A$3:$U$3,1,2))))=$A119,_xlfn.XLOOKUP(AO$2,WatchbillMONTHLY!$A$3:$U$3,OFFSET(WatchbillMONTHLY!$A$3:$U$3,1,2)),FALSE),TRUE,FALSE),
IF(_xlfn.XLOOKUP(AO$2,WatchbillMONTHLY!$A$20:$U$20,OFFSET(WatchbillMONTHLY!$A$20:$U$20,1,2))=IF(_xlfn.XLOOKUP($A119,INDIRECT("_"&amp;_xlfn.XLOOKUP(AO$2,WatchbillMONTHLY!$A$20:$U$20,OFFSET(WatchbillMONTHLY!$A$20:$U$20,1,2))),INDIRECT("_"&amp;_xlfn.XLOOKUP(AO$2,WatchbillMONTHLY!$A$20:$U$20,OFFSET(WatchbillMONTHLY!$A$20:$U$20,1,2))))=$A119,_xlfn.XLOOKUP(AO$2,WatchbillMONTHLY!$A$20:$U$20,OFFSET(WatchbillMONTHLY!$A$20:$U$20,1,2)),FALSE),TRUE,FALSE)),
IF(_xlfn.XLOOKUP(AO$2,WatchbillMONTHLY!$A$37:$U$37,OFFSET(WatchbillMONTHLY!$A$37:$U$37,1,2))=IF(_xlfn.XLOOKUP($A119,INDIRECT("_"&amp;_xlfn.XLOOKUP(AO$2,WatchbillMONTHLY!$A$37:$U$37,OFFSET(WatchbillMONTHLY!$A$37:$U$37,1,2))),INDIRECT("_"&amp;_xlfn.XLOOKUP(AO$2,WatchbillMONTHLY!$A$37:$U$37,OFFSET(WatchbillMONTHLY!$A$37:$U$37,1,2))))=$A119,_xlfn.XLOOKUP(AO$2,WatchbillMONTHLY!$A$37:$U$37,OFFSET(WatchbillMONTHLY!$A$37:$U$37,1,2)),FALSE),TRUE,FALSE)),
IF(_xlfn.XLOOKUP(AO$2,WatchbillMONTHLY!$A$54:$U$54,OFFSET(WatchbillMONTHLY!$A$54:$U$54,1,2))=IF(_xlfn.XLOOKUP($A119,INDIRECT("_"&amp;_xlfn.XLOOKUP(AO$2,WatchbillMONTHLY!$A$54:$U$54,OFFSET(WatchbillMONTHLY!$A$54:$U$54,1,2))),INDIRECT("_"&amp;_xlfn.XLOOKUP(AO$2,WatchbillMONTHLY!$A$54:$U$54,OFFSET(WatchbillMONTHLY!$A$54:$U$54,1,2))))=$A119,_xlfn.XLOOKUP(AO$2,WatchbillMONTHLY!$A$54:$U$54,OFFSET(WatchbillMONTHLY!$A$54:$U$54,1,2)),FALSE),TRUE,FALSE)),
IF(_xlfn.XLOOKUP(AO$2,WatchbillMONTHLY!$A$71:$U$71,OFFSET(WatchbillMONTHLY!$A$71:$U$71,1,2))=IF(_xlfn.XLOOKUP($A119,INDIRECT("_"&amp;_xlfn.XLOOKUP(AO$2,WatchbillMONTHLY!$A$71:$U$71,OFFSET(WatchbillMONTHLY!$A$71:$U$71,1,2))),INDIRECT("_"&amp;_xlfn.XLOOKUP(AO$2,WatchbillMONTHLY!$A$71:$U$71,OFFSET(WatchbillMONTHLY!$A$71:$U$71,1,2))))=$A119,_xlfn.XLOOKUP(AO$2,WatchbillMONTHLY!$A$71:$U$71,OFFSET(WatchbillMONTHLY!$A$71:$U$71,1,2)),FALSE),TRUE,FALSE)),
IF(_xlfn.XLOOKUP(AO$2,WatchbillMONTHLY!$A$88:$U$88,OFFSET(WatchbillMONTHLY!$A$88:$U$88,1,2))=IF(_xlfn.XLOOKUP($A119,INDIRECT("_"&amp;_xlfn.XLOOKUP(AO$2,WatchbillMONTHLY!$A$88:$U$88,OFFSET(WatchbillMONTHLY!$A$88:$U$88,1,2))),INDIRECT("_"&amp;_xlfn.XLOOKUP(AO$2,WatchbillMONTHLY!$A$88:$U$88,OFFSET(WatchbillMONTHLY!$A$88:$U$88,1,2))))=$A119,_xlfn.XLOOKUP(AO$2,WatchbillMONTHLY!$A$88:$U$88,OFFSET(WatchbillMONTHLY!$A$88:$U$88,1,2)),FALSE),TRUE,FALSE)),
FALSE),FALSE)</f>
        <v>0</v>
      </c>
      <c r="AP119" s="209" t="b" cm="1">
        <f t="array" aca="1" ref="AP119" ca="1">IF(AND($A119 &gt; 0, I119 &gt; 0,AP$2&lt;MiscFormulas!$A$5+1),
_xlfn.IFNA(
_xlfn.IFNA(
_xlfn.IFNA(
_xlfn.IFNA(
_xlfn.IFNA(
_xlfn.IFNA(
IF(_xlfn.XLOOKUP(AP$2,WatchbillMONTHLY!$A$3:$U$3,OFFSET(WatchbillMONTHLY!$A$3:$U$3,1,2))=IF(_xlfn.XLOOKUP($A119,INDIRECT("_"&amp;_xlfn.XLOOKUP(AP$2,WatchbillMONTHLY!$A$3:$U$3,OFFSET(WatchbillMONTHLY!$A$3:$U$3,1,2))),INDIRECT("_"&amp;_xlfn.XLOOKUP(AP$2,WatchbillMONTHLY!$A$3:$U$3,OFFSET(WatchbillMONTHLY!$A$3:$U$3,1,2))))=$A119,_xlfn.XLOOKUP(AP$2,WatchbillMONTHLY!$A$3:$U$3,OFFSET(WatchbillMONTHLY!$A$3:$U$3,1,2)),FALSE),TRUE,FALSE),
IF(_xlfn.XLOOKUP(AP$2,WatchbillMONTHLY!$A$20:$U$20,OFFSET(WatchbillMONTHLY!$A$20:$U$20,1,2))=IF(_xlfn.XLOOKUP($A119,INDIRECT("_"&amp;_xlfn.XLOOKUP(AP$2,WatchbillMONTHLY!$A$20:$U$20,OFFSET(WatchbillMONTHLY!$A$20:$U$20,1,2))),INDIRECT("_"&amp;_xlfn.XLOOKUP(AP$2,WatchbillMONTHLY!$A$20:$U$20,OFFSET(WatchbillMONTHLY!$A$20:$U$20,1,2))))=$A119,_xlfn.XLOOKUP(AP$2,WatchbillMONTHLY!$A$20:$U$20,OFFSET(WatchbillMONTHLY!$A$20:$U$20,1,2)),FALSE),TRUE,FALSE)),
IF(_xlfn.XLOOKUP(AP$2,WatchbillMONTHLY!$A$37:$U$37,OFFSET(WatchbillMONTHLY!$A$37:$U$37,1,2))=IF(_xlfn.XLOOKUP($A119,INDIRECT("_"&amp;_xlfn.XLOOKUP(AP$2,WatchbillMONTHLY!$A$37:$U$37,OFFSET(WatchbillMONTHLY!$A$37:$U$37,1,2))),INDIRECT("_"&amp;_xlfn.XLOOKUP(AP$2,WatchbillMONTHLY!$A$37:$U$37,OFFSET(WatchbillMONTHLY!$A$37:$U$37,1,2))))=$A119,_xlfn.XLOOKUP(AP$2,WatchbillMONTHLY!$A$37:$U$37,OFFSET(WatchbillMONTHLY!$A$37:$U$37,1,2)),FALSE),TRUE,FALSE)),
IF(_xlfn.XLOOKUP(AP$2,WatchbillMONTHLY!$A$54:$U$54,OFFSET(WatchbillMONTHLY!$A$54:$U$54,1,2))=IF(_xlfn.XLOOKUP($A119,INDIRECT("_"&amp;_xlfn.XLOOKUP(AP$2,WatchbillMONTHLY!$A$54:$U$54,OFFSET(WatchbillMONTHLY!$A$54:$U$54,1,2))),INDIRECT("_"&amp;_xlfn.XLOOKUP(AP$2,WatchbillMONTHLY!$A$54:$U$54,OFFSET(WatchbillMONTHLY!$A$54:$U$54,1,2))))=$A119,_xlfn.XLOOKUP(AP$2,WatchbillMONTHLY!$A$54:$U$54,OFFSET(WatchbillMONTHLY!$A$54:$U$54,1,2)),FALSE),TRUE,FALSE)),
IF(_xlfn.XLOOKUP(AP$2,WatchbillMONTHLY!$A$71:$U$71,OFFSET(WatchbillMONTHLY!$A$71:$U$71,1,2))=IF(_xlfn.XLOOKUP($A119,INDIRECT("_"&amp;_xlfn.XLOOKUP(AP$2,WatchbillMONTHLY!$A$71:$U$71,OFFSET(WatchbillMONTHLY!$A$71:$U$71,1,2))),INDIRECT("_"&amp;_xlfn.XLOOKUP(AP$2,WatchbillMONTHLY!$A$71:$U$71,OFFSET(WatchbillMONTHLY!$A$71:$U$71,1,2))))=$A119,_xlfn.XLOOKUP(AP$2,WatchbillMONTHLY!$A$71:$U$71,OFFSET(WatchbillMONTHLY!$A$71:$U$71,1,2)),FALSE),TRUE,FALSE)),
IF(_xlfn.XLOOKUP(AP$2,WatchbillMONTHLY!$A$88:$U$88,OFFSET(WatchbillMONTHLY!$A$88:$U$88,1,2))=IF(_xlfn.XLOOKUP($A119,INDIRECT("_"&amp;_xlfn.XLOOKUP(AP$2,WatchbillMONTHLY!$A$88:$U$88,OFFSET(WatchbillMONTHLY!$A$88:$U$88,1,2))),INDIRECT("_"&amp;_xlfn.XLOOKUP(AP$2,WatchbillMONTHLY!$A$88:$U$88,OFFSET(WatchbillMONTHLY!$A$88:$U$88,1,2))))=$A119,_xlfn.XLOOKUP(AP$2,WatchbillMONTHLY!$A$88:$U$88,OFFSET(WatchbillMONTHLY!$A$88:$U$88,1,2)),FALSE),TRUE,FALSE)),
FALSE),FALSE)</f>
        <v>0</v>
      </c>
      <c r="AQ119" s="209" t="b" cm="1">
        <f t="array" aca="1" ref="AQ119" ca="1">IF(AND($A119 &gt; 0, J119 &gt; 0,AQ$2&lt;MiscFormulas!$A$5+1),
_xlfn.IFNA(
_xlfn.IFNA(
_xlfn.IFNA(
_xlfn.IFNA(
_xlfn.IFNA(
_xlfn.IFNA(
IF(_xlfn.XLOOKUP(AQ$2,WatchbillMONTHLY!$A$3:$U$3,OFFSET(WatchbillMONTHLY!$A$3:$U$3,1,2))=IF(_xlfn.XLOOKUP($A119,INDIRECT("_"&amp;_xlfn.XLOOKUP(AQ$2,WatchbillMONTHLY!$A$3:$U$3,OFFSET(WatchbillMONTHLY!$A$3:$U$3,1,2))),INDIRECT("_"&amp;_xlfn.XLOOKUP(AQ$2,WatchbillMONTHLY!$A$3:$U$3,OFFSET(WatchbillMONTHLY!$A$3:$U$3,1,2))))=$A119,_xlfn.XLOOKUP(AQ$2,WatchbillMONTHLY!$A$3:$U$3,OFFSET(WatchbillMONTHLY!$A$3:$U$3,1,2)),FALSE),TRUE,FALSE),
IF(_xlfn.XLOOKUP(AQ$2,WatchbillMONTHLY!$A$20:$U$20,OFFSET(WatchbillMONTHLY!$A$20:$U$20,1,2))=IF(_xlfn.XLOOKUP($A119,INDIRECT("_"&amp;_xlfn.XLOOKUP(AQ$2,WatchbillMONTHLY!$A$20:$U$20,OFFSET(WatchbillMONTHLY!$A$20:$U$20,1,2))),INDIRECT("_"&amp;_xlfn.XLOOKUP(AQ$2,WatchbillMONTHLY!$A$20:$U$20,OFFSET(WatchbillMONTHLY!$A$20:$U$20,1,2))))=$A119,_xlfn.XLOOKUP(AQ$2,WatchbillMONTHLY!$A$20:$U$20,OFFSET(WatchbillMONTHLY!$A$20:$U$20,1,2)),FALSE),TRUE,FALSE)),
IF(_xlfn.XLOOKUP(AQ$2,WatchbillMONTHLY!$A$37:$U$37,OFFSET(WatchbillMONTHLY!$A$37:$U$37,1,2))=IF(_xlfn.XLOOKUP($A119,INDIRECT("_"&amp;_xlfn.XLOOKUP(AQ$2,WatchbillMONTHLY!$A$37:$U$37,OFFSET(WatchbillMONTHLY!$A$37:$U$37,1,2))),INDIRECT("_"&amp;_xlfn.XLOOKUP(AQ$2,WatchbillMONTHLY!$A$37:$U$37,OFFSET(WatchbillMONTHLY!$A$37:$U$37,1,2))))=$A119,_xlfn.XLOOKUP(AQ$2,WatchbillMONTHLY!$A$37:$U$37,OFFSET(WatchbillMONTHLY!$A$37:$U$37,1,2)),FALSE),TRUE,FALSE)),
IF(_xlfn.XLOOKUP(AQ$2,WatchbillMONTHLY!$A$54:$U$54,OFFSET(WatchbillMONTHLY!$A$54:$U$54,1,2))=IF(_xlfn.XLOOKUP($A119,INDIRECT("_"&amp;_xlfn.XLOOKUP(AQ$2,WatchbillMONTHLY!$A$54:$U$54,OFFSET(WatchbillMONTHLY!$A$54:$U$54,1,2))),INDIRECT("_"&amp;_xlfn.XLOOKUP(AQ$2,WatchbillMONTHLY!$A$54:$U$54,OFFSET(WatchbillMONTHLY!$A$54:$U$54,1,2))))=$A119,_xlfn.XLOOKUP(AQ$2,WatchbillMONTHLY!$A$54:$U$54,OFFSET(WatchbillMONTHLY!$A$54:$U$54,1,2)),FALSE),TRUE,FALSE)),
IF(_xlfn.XLOOKUP(AQ$2,WatchbillMONTHLY!$A$71:$U$71,OFFSET(WatchbillMONTHLY!$A$71:$U$71,1,2))=IF(_xlfn.XLOOKUP($A119,INDIRECT("_"&amp;_xlfn.XLOOKUP(AQ$2,WatchbillMONTHLY!$A$71:$U$71,OFFSET(WatchbillMONTHLY!$A$71:$U$71,1,2))),INDIRECT("_"&amp;_xlfn.XLOOKUP(AQ$2,WatchbillMONTHLY!$A$71:$U$71,OFFSET(WatchbillMONTHLY!$A$71:$U$71,1,2))))=$A119,_xlfn.XLOOKUP(AQ$2,WatchbillMONTHLY!$A$71:$U$71,OFFSET(WatchbillMONTHLY!$A$71:$U$71,1,2)),FALSE),TRUE,FALSE)),
IF(_xlfn.XLOOKUP(AQ$2,WatchbillMONTHLY!$A$88:$U$88,OFFSET(WatchbillMONTHLY!$A$88:$U$88,1,2))=IF(_xlfn.XLOOKUP($A119,INDIRECT("_"&amp;_xlfn.XLOOKUP(AQ$2,WatchbillMONTHLY!$A$88:$U$88,OFFSET(WatchbillMONTHLY!$A$88:$U$88,1,2))),INDIRECT("_"&amp;_xlfn.XLOOKUP(AQ$2,WatchbillMONTHLY!$A$88:$U$88,OFFSET(WatchbillMONTHLY!$A$88:$U$88,1,2))))=$A119,_xlfn.XLOOKUP(AQ$2,WatchbillMONTHLY!$A$88:$U$88,OFFSET(WatchbillMONTHLY!$A$88:$U$88,1,2)),FALSE),TRUE,FALSE)),
FALSE),FALSE)</f>
        <v>0</v>
      </c>
      <c r="AR119" s="209" t="b" cm="1">
        <f t="array" aca="1" ref="AR119" ca="1">IF(AND($A119 &gt; 0, K119 &gt; 0,AR$2&lt;MiscFormulas!$A$5+1),
_xlfn.IFNA(
_xlfn.IFNA(
_xlfn.IFNA(
_xlfn.IFNA(
_xlfn.IFNA(
_xlfn.IFNA(
IF(_xlfn.XLOOKUP(AR$2,WatchbillMONTHLY!$A$3:$U$3,OFFSET(WatchbillMONTHLY!$A$3:$U$3,1,2))=IF(_xlfn.XLOOKUP($A119,INDIRECT("_"&amp;_xlfn.XLOOKUP(AR$2,WatchbillMONTHLY!$A$3:$U$3,OFFSET(WatchbillMONTHLY!$A$3:$U$3,1,2))),INDIRECT("_"&amp;_xlfn.XLOOKUP(AR$2,WatchbillMONTHLY!$A$3:$U$3,OFFSET(WatchbillMONTHLY!$A$3:$U$3,1,2))))=$A119,_xlfn.XLOOKUP(AR$2,WatchbillMONTHLY!$A$3:$U$3,OFFSET(WatchbillMONTHLY!$A$3:$U$3,1,2)),FALSE),TRUE,FALSE),
IF(_xlfn.XLOOKUP(AR$2,WatchbillMONTHLY!$A$20:$U$20,OFFSET(WatchbillMONTHLY!$A$20:$U$20,1,2))=IF(_xlfn.XLOOKUP($A119,INDIRECT("_"&amp;_xlfn.XLOOKUP(AR$2,WatchbillMONTHLY!$A$20:$U$20,OFFSET(WatchbillMONTHLY!$A$20:$U$20,1,2))),INDIRECT("_"&amp;_xlfn.XLOOKUP(AR$2,WatchbillMONTHLY!$A$20:$U$20,OFFSET(WatchbillMONTHLY!$A$20:$U$20,1,2))))=$A119,_xlfn.XLOOKUP(AR$2,WatchbillMONTHLY!$A$20:$U$20,OFFSET(WatchbillMONTHLY!$A$20:$U$20,1,2)),FALSE),TRUE,FALSE)),
IF(_xlfn.XLOOKUP(AR$2,WatchbillMONTHLY!$A$37:$U$37,OFFSET(WatchbillMONTHLY!$A$37:$U$37,1,2))=IF(_xlfn.XLOOKUP($A119,INDIRECT("_"&amp;_xlfn.XLOOKUP(AR$2,WatchbillMONTHLY!$A$37:$U$37,OFFSET(WatchbillMONTHLY!$A$37:$U$37,1,2))),INDIRECT("_"&amp;_xlfn.XLOOKUP(AR$2,WatchbillMONTHLY!$A$37:$U$37,OFFSET(WatchbillMONTHLY!$A$37:$U$37,1,2))))=$A119,_xlfn.XLOOKUP(AR$2,WatchbillMONTHLY!$A$37:$U$37,OFFSET(WatchbillMONTHLY!$A$37:$U$37,1,2)),FALSE),TRUE,FALSE)),
IF(_xlfn.XLOOKUP(AR$2,WatchbillMONTHLY!$A$54:$U$54,OFFSET(WatchbillMONTHLY!$A$54:$U$54,1,2))=IF(_xlfn.XLOOKUP($A119,INDIRECT("_"&amp;_xlfn.XLOOKUP(AR$2,WatchbillMONTHLY!$A$54:$U$54,OFFSET(WatchbillMONTHLY!$A$54:$U$54,1,2))),INDIRECT("_"&amp;_xlfn.XLOOKUP(AR$2,WatchbillMONTHLY!$A$54:$U$54,OFFSET(WatchbillMONTHLY!$A$54:$U$54,1,2))))=$A119,_xlfn.XLOOKUP(AR$2,WatchbillMONTHLY!$A$54:$U$54,OFFSET(WatchbillMONTHLY!$A$54:$U$54,1,2)),FALSE),TRUE,FALSE)),
IF(_xlfn.XLOOKUP(AR$2,WatchbillMONTHLY!$A$71:$U$71,OFFSET(WatchbillMONTHLY!$A$71:$U$71,1,2))=IF(_xlfn.XLOOKUP($A119,INDIRECT("_"&amp;_xlfn.XLOOKUP(AR$2,WatchbillMONTHLY!$A$71:$U$71,OFFSET(WatchbillMONTHLY!$A$71:$U$71,1,2))),INDIRECT("_"&amp;_xlfn.XLOOKUP(AR$2,WatchbillMONTHLY!$A$71:$U$71,OFFSET(WatchbillMONTHLY!$A$71:$U$71,1,2))))=$A119,_xlfn.XLOOKUP(AR$2,WatchbillMONTHLY!$A$71:$U$71,OFFSET(WatchbillMONTHLY!$A$71:$U$71,1,2)),FALSE),TRUE,FALSE)),
IF(_xlfn.XLOOKUP(AR$2,WatchbillMONTHLY!$A$88:$U$88,OFFSET(WatchbillMONTHLY!$A$88:$U$88,1,2))=IF(_xlfn.XLOOKUP($A119,INDIRECT("_"&amp;_xlfn.XLOOKUP(AR$2,WatchbillMONTHLY!$A$88:$U$88,OFFSET(WatchbillMONTHLY!$A$88:$U$88,1,2))),INDIRECT("_"&amp;_xlfn.XLOOKUP(AR$2,WatchbillMONTHLY!$A$88:$U$88,OFFSET(WatchbillMONTHLY!$A$88:$U$88,1,2))))=$A119,_xlfn.XLOOKUP(AR$2,WatchbillMONTHLY!$A$88:$U$88,OFFSET(WatchbillMONTHLY!$A$88:$U$88,1,2)),FALSE),TRUE,FALSE)),
FALSE),FALSE)</f>
        <v>0</v>
      </c>
      <c r="AS119" s="209" t="b" cm="1">
        <f t="array" aca="1" ref="AS119" ca="1">IF(AND($A119 &gt; 0, L119 &gt; 0,AS$2&lt;MiscFormulas!$A$5+1),
_xlfn.IFNA(
_xlfn.IFNA(
_xlfn.IFNA(
_xlfn.IFNA(
_xlfn.IFNA(
_xlfn.IFNA(
IF(_xlfn.XLOOKUP(AS$2,WatchbillMONTHLY!$A$3:$U$3,OFFSET(WatchbillMONTHLY!$A$3:$U$3,1,2))=IF(_xlfn.XLOOKUP($A119,INDIRECT("_"&amp;_xlfn.XLOOKUP(AS$2,WatchbillMONTHLY!$A$3:$U$3,OFFSET(WatchbillMONTHLY!$A$3:$U$3,1,2))),INDIRECT("_"&amp;_xlfn.XLOOKUP(AS$2,WatchbillMONTHLY!$A$3:$U$3,OFFSET(WatchbillMONTHLY!$A$3:$U$3,1,2))))=$A119,_xlfn.XLOOKUP(AS$2,WatchbillMONTHLY!$A$3:$U$3,OFFSET(WatchbillMONTHLY!$A$3:$U$3,1,2)),FALSE),TRUE,FALSE),
IF(_xlfn.XLOOKUP(AS$2,WatchbillMONTHLY!$A$20:$U$20,OFFSET(WatchbillMONTHLY!$A$20:$U$20,1,2))=IF(_xlfn.XLOOKUP($A119,INDIRECT("_"&amp;_xlfn.XLOOKUP(AS$2,WatchbillMONTHLY!$A$20:$U$20,OFFSET(WatchbillMONTHLY!$A$20:$U$20,1,2))),INDIRECT("_"&amp;_xlfn.XLOOKUP(AS$2,WatchbillMONTHLY!$A$20:$U$20,OFFSET(WatchbillMONTHLY!$A$20:$U$20,1,2))))=$A119,_xlfn.XLOOKUP(AS$2,WatchbillMONTHLY!$A$20:$U$20,OFFSET(WatchbillMONTHLY!$A$20:$U$20,1,2)),FALSE),TRUE,FALSE)),
IF(_xlfn.XLOOKUP(AS$2,WatchbillMONTHLY!$A$37:$U$37,OFFSET(WatchbillMONTHLY!$A$37:$U$37,1,2))=IF(_xlfn.XLOOKUP($A119,INDIRECT("_"&amp;_xlfn.XLOOKUP(AS$2,WatchbillMONTHLY!$A$37:$U$37,OFFSET(WatchbillMONTHLY!$A$37:$U$37,1,2))),INDIRECT("_"&amp;_xlfn.XLOOKUP(AS$2,WatchbillMONTHLY!$A$37:$U$37,OFFSET(WatchbillMONTHLY!$A$37:$U$37,1,2))))=$A119,_xlfn.XLOOKUP(AS$2,WatchbillMONTHLY!$A$37:$U$37,OFFSET(WatchbillMONTHLY!$A$37:$U$37,1,2)),FALSE),TRUE,FALSE)),
IF(_xlfn.XLOOKUP(AS$2,WatchbillMONTHLY!$A$54:$U$54,OFFSET(WatchbillMONTHLY!$A$54:$U$54,1,2))=IF(_xlfn.XLOOKUP($A119,INDIRECT("_"&amp;_xlfn.XLOOKUP(AS$2,WatchbillMONTHLY!$A$54:$U$54,OFFSET(WatchbillMONTHLY!$A$54:$U$54,1,2))),INDIRECT("_"&amp;_xlfn.XLOOKUP(AS$2,WatchbillMONTHLY!$A$54:$U$54,OFFSET(WatchbillMONTHLY!$A$54:$U$54,1,2))))=$A119,_xlfn.XLOOKUP(AS$2,WatchbillMONTHLY!$A$54:$U$54,OFFSET(WatchbillMONTHLY!$A$54:$U$54,1,2)),FALSE),TRUE,FALSE)),
IF(_xlfn.XLOOKUP(AS$2,WatchbillMONTHLY!$A$71:$U$71,OFFSET(WatchbillMONTHLY!$A$71:$U$71,1,2))=IF(_xlfn.XLOOKUP($A119,INDIRECT("_"&amp;_xlfn.XLOOKUP(AS$2,WatchbillMONTHLY!$A$71:$U$71,OFFSET(WatchbillMONTHLY!$A$71:$U$71,1,2))),INDIRECT("_"&amp;_xlfn.XLOOKUP(AS$2,WatchbillMONTHLY!$A$71:$U$71,OFFSET(WatchbillMONTHLY!$A$71:$U$71,1,2))))=$A119,_xlfn.XLOOKUP(AS$2,WatchbillMONTHLY!$A$71:$U$71,OFFSET(WatchbillMONTHLY!$A$71:$U$71,1,2)),FALSE),TRUE,FALSE)),
IF(_xlfn.XLOOKUP(AS$2,WatchbillMONTHLY!$A$88:$U$88,OFFSET(WatchbillMONTHLY!$A$88:$U$88,1,2))=IF(_xlfn.XLOOKUP($A119,INDIRECT("_"&amp;_xlfn.XLOOKUP(AS$2,WatchbillMONTHLY!$A$88:$U$88,OFFSET(WatchbillMONTHLY!$A$88:$U$88,1,2))),INDIRECT("_"&amp;_xlfn.XLOOKUP(AS$2,WatchbillMONTHLY!$A$88:$U$88,OFFSET(WatchbillMONTHLY!$A$88:$U$88,1,2))))=$A119,_xlfn.XLOOKUP(AS$2,WatchbillMONTHLY!$A$88:$U$88,OFFSET(WatchbillMONTHLY!$A$88:$U$88,1,2)),FALSE),TRUE,FALSE)),
FALSE),FALSE)</f>
        <v>0</v>
      </c>
      <c r="AT119" s="209" t="b" cm="1">
        <f t="array" aca="1" ref="AT119" ca="1">IF(AND($A119 &gt; 0, M119 &gt; 0,AT$2&lt;MiscFormulas!$A$5+1),
_xlfn.IFNA(
_xlfn.IFNA(
_xlfn.IFNA(
_xlfn.IFNA(
_xlfn.IFNA(
_xlfn.IFNA(
IF(_xlfn.XLOOKUP(AT$2,WatchbillMONTHLY!$A$3:$U$3,OFFSET(WatchbillMONTHLY!$A$3:$U$3,1,2))=IF(_xlfn.XLOOKUP($A119,INDIRECT("_"&amp;_xlfn.XLOOKUP(AT$2,WatchbillMONTHLY!$A$3:$U$3,OFFSET(WatchbillMONTHLY!$A$3:$U$3,1,2))),INDIRECT("_"&amp;_xlfn.XLOOKUP(AT$2,WatchbillMONTHLY!$A$3:$U$3,OFFSET(WatchbillMONTHLY!$A$3:$U$3,1,2))))=$A119,_xlfn.XLOOKUP(AT$2,WatchbillMONTHLY!$A$3:$U$3,OFFSET(WatchbillMONTHLY!$A$3:$U$3,1,2)),FALSE),TRUE,FALSE),
IF(_xlfn.XLOOKUP(AT$2,WatchbillMONTHLY!$A$20:$U$20,OFFSET(WatchbillMONTHLY!$A$20:$U$20,1,2))=IF(_xlfn.XLOOKUP($A119,INDIRECT("_"&amp;_xlfn.XLOOKUP(AT$2,WatchbillMONTHLY!$A$20:$U$20,OFFSET(WatchbillMONTHLY!$A$20:$U$20,1,2))),INDIRECT("_"&amp;_xlfn.XLOOKUP(AT$2,WatchbillMONTHLY!$A$20:$U$20,OFFSET(WatchbillMONTHLY!$A$20:$U$20,1,2))))=$A119,_xlfn.XLOOKUP(AT$2,WatchbillMONTHLY!$A$20:$U$20,OFFSET(WatchbillMONTHLY!$A$20:$U$20,1,2)),FALSE),TRUE,FALSE)),
IF(_xlfn.XLOOKUP(AT$2,WatchbillMONTHLY!$A$37:$U$37,OFFSET(WatchbillMONTHLY!$A$37:$U$37,1,2))=IF(_xlfn.XLOOKUP($A119,INDIRECT("_"&amp;_xlfn.XLOOKUP(AT$2,WatchbillMONTHLY!$A$37:$U$37,OFFSET(WatchbillMONTHLY!$A$37:$U$37,1,2))),INDIRECT("_"&amp;_xlfn.XLOOKUP(AT$2,WatchbillMONTHLY!$A$37:$U$37,OFFSET(WatchbillMONTHLY!$A$37:$U$37,1,2))))=$A119,_xlfn.XLOOKUP(AT$2,WatchbillMONTHLY!$A$37:$U$37,OFFSET(WatchbillMONTHLY!$A$37:$U$37,1,2)),FALSE),TRUE,FALSE)),
IF(_xlfn.XLOOKUP(AT$2,WatchbillMONTHLY!$A$54:$U$54,OFFSET(WatchbillMONTHLY!$A$54:$U$54,1,2))=IF(_xlfn.XLOOKUP($A119,INDIRECT("_"&amp;_xlfn.XLOOKUP(AT$2,WatchbillMONTHLY!$A$54:$U$54,OFFSET(WatchbillMONTHLY!$A$54:$U$54,1,2))),INDIRECT("_"&amp;_xlfn.XLOOKUP(AT$2,WatchbillMONTHLY!$A$54:$U$54,OFFSET(WatchbillMONTHLY!$A$54:$U$54,1,2))))=$A119,_xlfn.XLOOKUP(AT$2,WatchbillMONTHLY!$A$54:$U$54,OFFSET(WatchbillMONTHLY!$A$54:$U$54,1,2)),FALSE),TRUE,FALSE)),
IF(_xlfn.XLOOKUP(AT$2,WatchbillMONTHLY!$A$71:$U$71,OFFSET(WatchbillMONTHLY!$A$71:$U$71,1,2))=IF(_xlfn.XLOOKUP($A119,INDIRECT("_"&amp;_xlfn.XLOOKUP(AT$2,WatchbillMONTHLY!$A$71:$U$71,OFFSET(WatchbillMONTHLY!$A$71:$U$71,1,2))),INDIRECT("_"&amp;_xlfn.XLOOKUP(AT$2,WatchbillMONTHLY!$A$71:$U$71,OFFSET(WatchbillMONTHLY!$A$71:$U$71,1,2))))=$A119,_xlfn.XLOOKUP(AT$2,WatchbillMONTHLY!$A$71:$U$71,OFFSET(WatchbillMONTHLY!$A$71:$U$71,1,2)),FALSE),TRUE,FALSE)),
IF(_xlfn.XLOOKUP(AT$2,WatchbillMONTHLY!$A$88:$U$88,OFFSET(WatchbillMONTHLY!$A$88:$U$88,1,2))=IF(_xlfn.XLOOKUP($A119,INDIRECT("_"&amp;_xlfn.XLOOKUP(AT$2,WatchbillMONTHLY!$A$88:$U$88,OFFSET(WatchbillMONTHLY!$A$88:$U$88,1,2))),INDIRECT("_"&amp;_xlfn.XLOOKUP(AT$2,WatchbillMONTHLY!$A$88:$U$88,OFFSET(WatchbillMONTHLY!$A$88:$U$88,1,2))))=$A119,_xlfn.XLOOKUP(AT$2,WatchbillMONTHLY!$A$88:$U$88,OFFSET(WatchbillMONTHLY!$A$88:$U$88,1,2)),FALSE),TRUE,FALSE)),
FALSE),FALSE)</f>
        <v>0</v>
      </c>
      <c r="AU119" s="209" t="b" cm="1">
        <f t="array" aca="1" ref="AU119" ca="1">IF(AND($A119 &gt; 0, N119 &gt; 0,AU$2&lt;MiscFormulas!$A$5+1),
_xlfn.IFNA(
_xlfn.IFNA(
_xlfn.IFNA(
_xlfn.IFNA(
_xlfn.IFNA(
_xlfn.IFNA(
IF(_xlfn.XLOOKUP(AU$2,WatchbillMONTHLY!$A$3:$U$3,OFFSET(WatchbillMONTHLY!$A$3:$U$3,1,2))=IF(_xlfn.XLOOKUP($A119,INDIRECT("_"&amp;_xlfn.XLOOKUP(AU$2,WatchbillMONTHLY!$A$3:$U$3,OFFSET(WatchbillMONTHLY!$A$3:$U$3,1,2))),INDIRECT("_"&amp;_xlfn.XLOOKUP(AU$2,WatchbillMONTHLY!$A$3:$U$3,OFFSET(WatchbillMONTHLY!$A$3:$U$3,1,2))))=$A119,_xlfn.XLOOKUP(AU$2,WatchbillMONTHLY!$A$3:$U$3,OFFSET(WatchbillMONTHLY!$A$3:$U$3,1,2)),FALSE),TRUE,FALSE),
IF(_xlfn.XLOOKUP(AU$2,WatchbillMONTHLY!$A$20:$U$20,OFFSET(WatchbillMONTHLY!$A$20:$U$20,1,2))=IF(_xlfn.XLOOKUP($A119,INDIRECT("_"&amp;_xlfn.XLOOKUP(AU$2,WatchbillMONTHLY!$A$20:$U$20,OFFSET(WatchbillMONTHLY!$A$20:$U$20,1,2))),INDIRECT("_"&amp;_xlfn.XLOOKUP(AU$2,WatchbillMONTHLY!$A$20:$U$20,OFFSET(WatchbillMONTHLY!$A$20:$U$20,1,2))))=$A119,_xlfn.XLOOKUP(AU$2,WatchbillMONTHLY!$A$20:$U$20,OFFSET(WatchbillMONTHLY!$A$20:$U$20,1,2)),FALSE),TRUE,FALSE)),
IF(_xlfn.XLOOKUP(AU$2,WatchbillMONTHLY!$A$37:$U$37,OFFSET(WatchbillMONTHLY!$A$37:$U$37,1,2))=IF(_xlfn.XLOOKUP($A119,INDIRECT("_"&amp;_xlfn.XLOOKUP(AU$2,WatchbillMONTHLY!$A$37:$U$37,OFFSET(WatchbillMONTHLY!$A$37:$U$37,1,2))),INDIRECT("_"&amp;_xlfn.XLOOKUP(AU$2,WatchbillMONTHLY!$A$37:$U$37,OFFSET(WatchbillMONTHLY!$A$37:$U$37,1,2))))=$A119,_xlfn.XLOOKUP(AU$2,WatchbillMONTHLY!$A$37:$U$37,OFFSET(WatchbillMONTHLY!$A$37:$U$37,1,2)),FALSE),TRUE,FALSE)),
IF(_xlfn.XLOOKUP(AU$2,WatchbillMONTHLY!$A$54:$U$54,OFFSET(WatchbillMONTHLY!$A$54:$U$54,1,2))=IF(_xlfn.XLOOKUP($A119,INDIRECT("_"&amp;_xlfn.XLOOKUP(AU$2,WatchbillMONTHLY!$A$54:$U$54,OFFSET(WatchbillMONTHLY!$A$54:$U$54,1,2))),INDIRECT("_"&amp;_xlfn.XLOOKUP(AU$2,WatchbillMONTHLY!$A$54:$U$54,OFFSET(WatchbillMONTHLY!$A$54:$U$54,1,2))))=$A119,_xlfn.XLOOKUP(AU$2,WatchbillMONTHLY!$A$54:$U$54,OFFSET(WatchbillMONTHLY!$A$54:$U$54,1,2)),FALSE),TRUE,FALSE)),
IF(_xlfn.XLOOKUP(AU$2,WatchbillMONTHLY!$A$71:$U$71,OFFSET(WatchbillMONTHLY!$A$71:$U$71,1,2))=IF(_xlfn.XLOOKUP($A119,INDIRECT("_"&amp;_xlfn.XLOOKUP(AU$2,WatchbillMONTHLY!$A$71:$U$71,OFFSET(WatchbillMONTHLY!$A$71:$U$71,1,2))),INDIRECT("_"&amp;_xlfn.XLOOKUP(AU$2,WatchbillMONTHLY!$A$71:$U$71,OFFSET(WatchbillMONTHLY!$A$71:$U$71,1,2))))=$A119,_xlfn.XLOOKUP(AU$2,WatchbillMONTHLY!$A$71:$U$71,OFFSET(WatchbillMONTHLY!$A$71:$U$71,1,2)),FALSE),TRUE,FALSE)),
IF(_xlfn.XLOOKUP(AU$2,WatchbillMONTHLY!$A$88:$U$88,OFFSET(WatchbillMONTHLY!$A$88:$U$88,1,2))=IF(_xlfn.XLOOKUP($A119,INDIRECT("_"&amp;_xlfn.XLOOKUP(AU$2,WatchbillMONTHLY!$A$88:$U$88,OFFSET(WatchbillMONTHLY!$A$88:$U$88,1,2))),INDIRECT("_"&amp;_xlfn.XLOOKUP(AU$2,WatchbillMONTHLY!$A$88:$U$88,OFFSET(WatchbillMONTHLY!$A$88:$U$88,1,2))))=$A119,_xlfn.XLOOKUP(AU$2,WatchbillMONTHLY!$A$88:$U$88,OFFSET(WatchbillMONTHLY!$A$88:$U$88,1,2)),FALSE),TRUE,FALSE)),
FALSE),FALSE)</f>
        <v>0</v>
      </c>
      <c r="AV119" s="209" t="b" cm="1">
        <f t="array" aca="1" ref="AV119" ca="1">IF(AND($A119 &gt; 0, O119 &gt; 0,AV$2&lt;MiscFormulas!$A$5+1),
_xlfn.IFNA(
_xlfn.IFNA(
_xlfn.IFNA(
_xlfn.IFNA(
_xlfn.IFNA(
_xlfn.IFNA(
IF(_xlfn.XLOOKUP(AV$2,WatchbillMONTHLY!$A$3:$U$3,OFFSET(WatchbillMONTHLY!$A$3:$U$3,1,2))=IF(_xlfn.XLOOKUP($A119,INDIRECT("_"&amp;_xlfn.XLOOKUP(AV$2,WatchbillMONTHLY!$A$3:$U$3,OFFSET(WatchbillMONTHLY!$A$3:$U$3,1,2))),INDIRECT("_"&amp;_xlfn.XLOOKUP(AV$2,WatchbillMONTHLY!$A$3:$U$3,OFFSET(WatchbillMONTHLY!$A$3:$U$3,1,2))))=$A119,_xlfn.XLOOKUP(AV$2,WatchbillMONTHLY!$A$3:$U$3,OFFSET(WatchbillMONTHLY!$A$3:$U$3,1,2)),FALSE),TRUE,FALSE),
IF(_xlfn.XLOOKUP(AV$2,WatchbillMONTHLY!$A$20:$U$20,OFFSET(WatchbillMONTHLY!$A$20:$U$20,1,2))=IF(_xlfn.XLOOKUP($A119,INDIRECT("_"&amp;_xlfn.XLOOKUP(AV$2,WatchbillMONTHLY!$A$20:$U$20,OFFSET(WatchbillMONTHLY!$A$20:$U$20,1,2))),INDIRECT("_"&amp;_xlfn.XLOOKUP(AV$2,WatchbillMONTHLY!$A$20:$U$20,OFFSET(WatchbillMONTHLY!$A$20:$U$20,1,2))))=$A119,_xlfn.XLOOKUP(AV$2,WatchbillMONTHLY!$A$20:$U$20,OFFSET(WatchbillMONTHLY!$A$20:$U$20,1,2)),FALSE),TRUE,FALSE)),
IF(_xlfn.XLOOKUP(AV$2,WatchbillMONTHLY!$A$37:$U$37,OFFSET(WatchbillMONTHLY!$A$37:$U$37,1,2))=IF(_xlfn.XLOOKUP($A119,INDIRECT("_"&amp;_xlfn.XLOOKUP(AV$2,WatchbillMONTHLY!$A$37:$U$37,OFFSET(WatchbillMONTHLY!$A$37:$U$37,1,2))),INDIRECT("_"&amp;_xlfn.XLOOKUP(AV$2,WatchbillMONTHLY!$A$37:$U$37,OFFSET(WatchbillMONTHLY!$A$37:$U$37,1,2))))=$A119,_xlfn.XLOOKUP(AV$2,WatchbillMONTHLY!$A$37:$U$37,OFFSET(WatchbillMONTHLY!$A$37:$U$37,1,2)),FALSE),TRUE,FALSE)),
IF(_xlfn.XLOOKUP(AV$2,WatchbillMONTHLY!$A$54:$U$54,OFFSET(WatchbillMONTHLY!$A$54:$U$54,1,2))=IF(_xlfn.XLOOKUP($A119,INDIRECT("_"&amp;_xlfn.XLOOKUP(AV$2,WatchbillMONTHLY!$A$54:$U$54,OFFSET(WatchbillMONTHLY!$A$54:$U$54,1,2))),INDIRECT("_"&amp;_xlfn.XLOOKUP(AV$2,WatchbillMONTHLY!$A$54:$U$54,OFFSET(WatchbillMONTHLY!$A$54:$U$54,1,2))))=$A119,_xlfn.XLOOKUP(AV$2,WatchbillMONTHLY!$A$54:$U$54,OFFSET(WatchbillMONTHLY!$A$54:$U$54,1,2)),FALSE),TRUE,FALSE)),
IF(_xlfn.XLOOKUP(AV$2,WatchbillMONTHLY!$A$71:$U$71,OFFSET(WatchbillMONTHLY!$A$71:$U$71,1,2))=IF(_xlfn.XLOOKUP($A119,INDIRECT("_"&amp;_xlfn.XLOOKUP(AV$2,WatchbillMONTHLY!$A$71:$U$71,OFFSET(WatchbillMONTHLY!$A$71:$U$71,1,2))),INDIRECT("_"&amp;_xlfn.XLOOKUP(AV$2,WatchbillMONTHLY!$A$71:$U$71,OFFSET(WatchbillMONTHLY!$A$71:$U$71,1,2))))=$A119,_xlfn.XLOOKUP(AV$2,WatchbillMONTHLY!$A$71:$U$71,OFFSET(WatchbillMONTHLY!$A$71:$U$71,1,2)),FALSE),TRUE,FALSE)),
IF(_xlfn.XLOOKUP(AV$2,WatchbillMONTHLY!$A$88:$U$88,OFFSET(WatchbillMONTHLY!$A$88:$U$88,1,2))=IF(_xlfn.XLOOKUP($A119,INDIRECT("_"&amp;_xlfn.XLOOKUP(AV$2,WatchbillMONTHLY!$A$88:$U$88,OFFSET(WatchbillMONTHLY!$A$88:$U$88,1,2))),INDIRECT("_"&amp;_xlfn.XLOOKUP(AV$2,WatchbillMONTHLY!$A$88:$U$88,OFFSET(WatchbillMONTHLY!$A$88:$U$88,1,2))))=$A119,_xlfn.XLOOKUP(AV$2,WatchbillMONTHLY!$A$88:$U$88,OFFSET(WatchbillMONTHLY!$A$88:$U$88,1,2)),FALSE),TRUE,FALSE)),
FALSE),FALSE)</f>
        <v>0</v>
      </c>
      <c r="AW119" s="209" t="b" cm="1">
        <f t="array" aca="1" ref="AW119" ca="1">IF(AND($A119 &gt; 0, P119 &gt; 0,AW$2&lt;MiscFormulas!$A$5+1),
_xlfn.IFNA(
_xlfn.IFNA(
_xlfn.IFNA(
_xlfn.IFNA(
_xlfn.IFNA(
_xlfn.IFNA(
IF(_xlfn.XLOOKUP(AW$2,WatchbillMONTHLY!$A$3:$U$3,OFFSET(WatchbillMONTHLY!$A$3:$U$3,1,2))=IF(_xlfn.XLOOKUP($A119,INDIRECT("_"&amp;_xlfn.XLOOKUP(AW$2,WatchbillMONTHLY!$A$3:$U$3,OFFSET(WatchbillMONTHLY!$A$3:$U$3,1,2))),INDIRECT("_"&amp;_xlfn.XLOOKUP(AW$2,WatchbillMONTHLY!$A$3:$U$3,OFFSET(WatchbillMONTHLY!$A$3:$U$3,1,2))))=$A119,_xlfn.XLOOKUP(AW$2,WatchbillMONTHLY!$A$3:$U$3,OFFSET(WatchbillMONTHLY!$A$3:$U$3,1,2)),FALSE),TRUE,FALSE),
IF(_xlfn.XLOOKUP(AW$2,WatchbillMONTHLY!$A$20:$U$20,OFFSET(WatchbillMONTHLY!$A$20:$U$20,1,2))=IF(_xlfn.XLOOKUP($A119,INDIRECT("_"&amp;_xlfn.XLOOKUP(AW$2,WatchbillMONTHLY!$A$20:$U$20,OFFSET(WatchbillMONTHLY!$A$20:$U$20,1,2))),INDIRECT("_"&amp;_xlfn.XLOOKUP(AW$2,WatchbillMONTHLY!$A$20:$U$20,OFFSET(WatchbillMONTHLY!$A$20:$U$20,1,2))))=$A119,_xlfn.XLOOKUP(AW$2,WatchbillMONTHLY!$A$20:$U$20,OFFSET(WatchbillMONTHLY!$A$20:$U$20,1,2)),FALSE),TRUE,FALSE)),
IF(_xlfn.XLOOKUP(AW$2,WatchbillMONTHLY!$A$37:$U$37,OFFSET(WatchbillMONTHLY!$A$37:$U$37,1,2))=IF(_xlfn.XLOOKUP($A119,INDIRECT("_"&amp;_xlfn.XLOOKUP(AW$2,WatchbillMONTHLY!$A$37:$U$37,OFFSET(WatchbillMONTHLY!$A$37:$U$37,1,2))),INDIRECT("_"&amp;_xlfn.XLOOKUP(AW$2,WatchbillMONTHLY!$A$37:$U$37,OFFSET(WatchbillMONTHLY!$A$37:$U$37,1,2))))=$A119,_xlfn.XLOOKUP(AW$2,WatchbillMONTHLY!$A$37:$U$37,OFFSET(WatchbillMONTHLY!$A$37:$U$37,1,2)),FALSE),TRUE,FALSE)),
IF(_xlfn.XLOOKUP(AW$2,WatchbillMONTHLY!$A$54:$U$54,OFFSET(WatchbillMONTHLY!$A$54:$U$54,1,2))=IF(_xlfn.XLOOKUP($A119,INDIRECT("_"&amp;_xlfn.XLOOKUP(AW$2,WatchbillMONTHLY!$A$54:$U$54,OFFSET(WatchbillMONTHLY!$A$54:$U$54,1,2))),INDIRECT("_"&amp;_xlfn.XLOOKUP(AW$2,WatchbillMONTHLY!$A$54:$U$54,OFFSET(WatchbillMONTHLY!$A$54:$U$54,1,2))))=$A119,_xlfn.XLOOKUP(AW$2,WatchbillMONTHLY!$A$54:$U$54,OFFSET(WatchbillMONTHLY!$A$54:$U$54,1,2)),FALSE),TRUE,FALSE)),
IF(_xlfn.XLOOKUP(AW$2,WatchbillMONTHLY!$A$71:$U$71,OFFSET(WatchbillMONTHLY!$A$71:$U$71,1,2))=IF(_xlfn.XLOOKUP($A119,INDIRECT("_"&amp;_xlfn.XLOOKUP(AW$2,WatchbillMONTHLY!$A$71:$U$71,OFFSET(WatchbillMONTHLY!$A$71:$U$71,1,2))),INDIRECT("_"&amp;_xlfn.XLOOKUP(AW$2,WatchbillMONTHLY!$A$71:$U$71,OFFSET(WatchbillMONTHLY!$A$71:$U$71,1,2))))=$A119,_xlfn.XLOOKUP(AW$2,WatchbillMONTHLY!$A$71:$U$71,OFFSET(WatchbillMONTHLY!$A$71:$U$71,1,2)),FALSE),TRUE,FALSE)),
IF(_xlfn.XLOOKUP(AW$2,WatchbillMONTHLY!$A$88:$U$88,OFFSET(WatchbillMONTHLY!$A$88:$U$88,1,2))=IF(_xlfn.XLOOKUP($A119,INDIRECT("_"&amp;_xlfn.XLOOKUP(AW$2,WatchbillMONTHLY!$A$88:$U$88,OFFSET(WatchbillMONTHLY!$A$88:$U$88,1,2))),INDIRECT("_"&amp;_xlfn.XLOOKUP(AW$2,WatchbillMONTHLY!$A$88:$U$88,OFFSET(WatchbillMONTHLY!$A$88:$U$88,1,2))))=$A119,_xlfn.XLOOKUP(AW$2,WatchbillMONTHLY!$A$88:$U$88,OFFSET(WatchbillMONTHLY!$A$88:$U$88,1,2)),FALSE),TRUE,FALSE)),
FALSE),FALSE)</f>
        <v>0</v>
      </c>
      <c r="AX119" s="209" t="b" cm="1">
        <f t="array" aca="1" ref="AX119" ca="1">IF(AND($A119 &gt; 0, Q119 &gt; 0,AX$2&lt;MiscFormulas!$A$5+1),
_xlfn.IFNA(
_xlfn.IFNA(
_xlfn.IFNA(
_xlfn.IFNA(
_xlfn.IFNA(
_xlfn.IFNA(
IF(_xlfn.XLOOKUP(AX$2,WatchbillMONTHLY!$A$3:$U$3,OFFSET(WatchbillMONTHLY!$A$3:$U$3,1,2))=IF(_xlfn.XLOOKUP($A119,INDIRECT("_"&amp;_xlfn.XLOOKUP(AX$2,WatchbillMONTHLY!$A$3:$U$3,OFFSET(WatchbillMONTHLY!$A$3:$U$3,1,2))),INDIRECT("_"&amp;_xlfn.XLOOKUP(AX$2,WatchbillMONTHLY!$A$3:$U$3,OFFSET(WatchbillMONTHLY!$A$3:$U$3,1,2))))=$A119,_xlfn.XLOOKUP(AX$2,WatchbillMONTHLY!$A$3:$U$3,OFFSET(WatchbillMONTHLY!$A$3:$U$3,1,2)),FALSE),TRUE,FALSE),
IF(_xlfn.XLOOKUP(AX$2,WatchbillMONTHLY!$A$20:$U$20,OFFSET(WatchbillMONTHLY!$A$20:$U$20,1,2))=IF(_xlfn.XLOOKUP($A119,INDIRECT("_"&amp;_xlfn.XLOOKUP(AX$2,WatchbillMONTHLY!$A$20:$U$20,OFFSET(WatchbillMONTHLY!$A$20:$U$20,1,2))),INDIRECT("_"&amp;_xlfn.XLOOKUP(AX$2,WatchbillMONTHLY!$A$20:$U$20,OFFSET(WatchbillMONTHLY!$A$20:$U$20,1,2))))=$A119,_xlfn.XLOOKUP(AX$2,WatchbillMONTHLY!$A$20:$U$20,OFFSET(WatchbillMONTHLY!$A$20:$U$20,1,2)),FALSE),TRUE,FALSE)),
IF(_xlfn.XLOOKUP(AX$2,WatchbillMONTHLY!$A$37:$U$37,OFFSET(WatchbillMONTHLY!$A$37:$U$37,1,2))=IF(_xlfn.XLOOKUP($A119,INDIRECT("_"&amp;_xlfn.XLOOKUP(AX$2,WatchbillMONTHLY!$A$37:$U$37,OFFSET(WatchbillMONTHLY!$A$37:$U$37,1,2))),INDIRECT("_"&amp;_xlfn.XLOOKUP(AX$2,WatchbillMONTHLY!$A$37:$U$37,OFFSET(WatchbillMONTHLY!$A$37:$U$37,1,2))))=$A119,_xlfn.XLOOKUP(AX$2,WatchbillMONTHLY!$A$37:$U$37,OFFSET(WatchbillMONTHLY!$A$37:$U$37,1,2)),FALSE),TRUE,FALSE)),
IF(_xlfn.XLOOKUP(AX$2,WatchbillMONTHLY!$A$54:$U$54,OFFSET(WatchbillMONTHLY!$A$54:$U$54,1,2))=IF(_xlfn.XLOOKUP($A119,INDIRECT("_"&amp;_xlfn.XLOOKUP(AX$2,WatchbillMONTHLY!$A$54:$U$54,OFFSET(WatchbillMONTHLY!$A$54:$U$54,1,2))),INDIRECT("_"&amp;_xlfn.XLOOKUP(AX$2,WatchbillMONTHLY!$A$54:$U$54,OFFSET(WatchbillMONTHLY!$A$54:$U$54,1,2))))=$A119,_xlfn.XLOOKUP(AX$2,WatchbillMONTHLY!$A$54:$U$54,OFFSET(WatchbillMONTHLY!$A$54:$U$54,1,2)),FALSE),TRUE,FALSE)),
IF(_xlfn.XLOOKUP(AX$2,WatchbillMONTHLY!$A$71:$U$71,OFFSET(WatchbillMONTHLY!$A$71:$U$71,1,2))=IF(_xlfn.XLOOKUP($A119,INDIRECT("_"&amp;_xlfn.XLOOKUP(AX$2,WatchbillMONTHLY!$A$71:$U$71,OFFSET(WatchbillMONTHLY!$A$71:$U$71,1,2))),INDIRECT("_"&amp;_xlfn.XLOOKUP(AX$2,WatchbillMONTHLY!$A$71:$U$71,OFFSET(WatchbillMONTHLY!$A$71:$U$71,1,2))))=$A119,_xlfn.XLOOKUP(AX$2,WatchbillMONTHLY!$A$71:$U$71,OFFSET(WatchbillMONTHLY!$A$71:$U$71,1,2)),FALSE),TRUE,FALSE)),
IF(_xlfn.XLOOKUP(AX$2,WatchbillMONTHLY!$A$88:$U$88,OFFSET(WatchbillMONTHLY!$A$88:$U$88,1,2))=IF(_xlfn.XLOOKUP($A119,INDIRECT("_"&amp;_xlfn.XLOOKUP(AX$2,WatchbillMONTHLY!$A$88:$U$88,OFFSET(WatchbillMONTHLY!$A$88:$U$88,1,2))),INDIRECT("_"&amp;_xlfn.XLOOKUP(AX$2,WatchbillMONTHLY!$A$88:$U$88,OFFSET(WatchbillMONTHLY!$A$88:$U$88,1,2))))=$A119,_xlfn.XLOOKUP(AX$2,WatchbillMONTHLY!$A$88:$U$88,OFFSET(WatchbillMONTHLY!$A$88:$U$88,1,2)),FALSE),TRUE,FALSE)),
FALSE),FALSE)</f>
        <v>0</v>
      </c>
      <c r="AY119" s="209" t="b" cm="1">
        <f t="array" aca="1" ref="AY119" ca="1">IF(AND($A119 &gt; 0, R119 &gt; 0,AY$2&lt;MiscFormulas!$A$5+1),
_xlfn.IFNA(
_xlfn.IFNA(
_xlfn.IFNA(
_xlfn.IFNA(
_xlfn.IFNA(
_xlfn.IFNA(
IF(_xlfn.XLOOKUP(AY$2,WatchbillMONTHLY!$A$3:$U$3,OFFSET(WatchbillMONTHLY!$A$3:$U$3,1,2))=IF(_xlfn.XLOOKUP($A119,INDIRECT("_"&amp;_xlfn.XLOOKUP(AY$2,WatchbillMONTHLY!$A$3:$U$3,OFFSET(WatchbillMONTHLY!$A$3:$U$3,1,2))),INDIRECT("_"&amp;_xlfn.XLOOKUP(AY$2,WatchbillMONTHLY!$A$3:$U$3,OFFSET(WatchbillMONTHLY!$A$3:$U$3,1,2))))=$A119,_xlfn.XLOOKUP(AY$2,WatchbillMONTHLY!$A$3:$U$3,OFFSET(WatchbillMONTHLY!$A$3:$U$3,1,2)),FALSE),TRUE,FALSE),
IF(_xlfn.XLOOKUP(AY$2,WatchbillMONTHLY!$A$20:$U$20,OFFSET(WatchbillMONTHLY!$A$20:$U$20,1,2))=IF(_xlfn.XLOOKUP($A119,INDIRECT("_"&amp;_xlfn.XLOOKUP(AY$2,WatchbillMONTHLY!$A$20:$U$20,OFFSET(WatchbillMONTHLY!$A$20:$U$20,1,2))),INDIRECT("_"&amp;_xlfn.XLOOKUP(AY$2,WatchbillMONTHLY!$A$20:$U$20,OFFSET(WatchbillMONTHLY!$A$20:$U$20,1,2))))=$A119,_xlfn.XLOOKUP(AY$2,WatchbillMONTHLY!$A$20:$U$20,OFFSET(WatchbillMONTHLY!$A$20:$U$20,1,2)),FALSE),TRUE,FALSE)),
IF(_xlfn.XLOOKUP(AY$2,WatchbillMONTHLY!$A$37:$U$37,OFFSET(WatchbillMONTHLY!$A$37:$U$37,1,2))=IF(_xlfn.XLOOKUP($A119,INDIRECT("_"&amp;_xlfn.XLOOKUP(AY$2,WatchbillMONTHLY!$A$37:$U$37,OFFSET(WatchbillMONTHLY!$A$37:$U$37,1,2))),INDIRECT("_"&amp;_xlfn.XLOOKUP(AY$2,WatchbillMONTHLY!$A$37:$U$37,OFFSET(WatchbillMONTHLY!$A$37:$U$37,1,2))))=$A119,_xlfn.XLOOKUP(AY$2,WatchbillMONTHLY!$A$37:$U$37,OFFSET(WatchbillMONTHLY!$A$37:$U$37,1,2)),FALSE),TRUE,FALSE)),
IF(_xlfn.XLOOKUP(AY$2,WatchbillMONTHLY!$A$54:$U$54,OFFSET(WatchbillMONTHLY!$A$54:$U$54,1,2))=IF(_xlfn.XLOOKUP($A119,INDIRECT("_"&amp;_xlfn.XLOOKUP(AY$2,WatchbillMONTHLY!$A$54:$U$54,OFFSET(WatchbillMONTHLY!$A$54:$U$54,1,2))),INDIRECT("_"&amp;_xlfn.XLOOKUP(AY$2,WatchbillMONTHLY!$A$54:$U$54,OFFSET(WatchbillMONTHLY!$A$54:$U$54,1,2))))=$A119,_xlfn.XLOOKUP(AY$2,WatchbillMONTHLY!$A$54:$U$54,OFFSET(WatchbillMONTHLY!$A$54:$U$54,1,2)),FALSE),TRUE,FALSE)),
IF(_xlfn.XLOOKUP(AY$2,WatchbillMONTHLY!$A$71:$U$71,OFFSET(WatchbillMONTHLY!$A$71:$U$71,1,2))=IF(_xlfn.XLOOKUP($A119,INDIRECT("_"&amp;_xlfn.XLOOKUP(AY$2,WatchbillMONTHLY!$A$71:$U$71,OFFSET(WatchbillMONTHLY!$A$71:$U$71,1,2))),INDIRECT("_"&amp;_xlfn.XLOOKUP(AY$2,WatchbillMONTHLY!$A$71:$U$71,OFFSET(WatchbillMONTHLY!$A$71:$U$71,1,2))))=$A119,_xlfn.XLOOKUP(AY$2,WatchbillMONTHLY!$A$71:$U$71,OFFSET(WatchbillMONTHLY!$A$71:$U$71,1,2)),FALSE),TRUE,FALSE)),
IF(_xlfn.XLOOKUP(AY$2,WatchbillMONTHLY!$A$88:$U$88,OFFSET(WatchbillMONTHLY!$A$88:$U$88,1,2))=IF(_xlfn.XLOOKUP($A119,INDIRECT("_"&amp;_xlfn.XLOOKUP(AY$2,WatchbillMONTHLY!$A$88:$U$88,OFFSET(WatchbillMONTHLY!$A$88:$U$88,1,2))),INDIRECT("_"&amp;_xlfn.XLOOKUP(AY$2,WatchbillMONTHLY!$A$88:$U$88,OFFSET(WatchbillMONTHLY!$A$88:$U$88,1,2))))=$A119,_xlfn.XLOOKUP(AY$2,WatchbillMONTHLY!$A$88:$U$88,OFFSET(WatchbillMONTHLY!$A$88:$U$88,1,2)),FALSE),TRUE,FALSE)),
FALSE),FALSE)</f>
        <v>0</v>
      </c>
      <c r="AZ119" s="209" t="b" cm="1">
        <f t="array" aca="1" ref="AZ119" ca="1">IF(AND($A119 &gt; 0, S119 &gt; 0,AZ$2&lt;MiscFormulas!$A$5+1),
_xlfn.IFNA(
_xlfn.IFNA(
_xlfn.IFNA(
_xlfn.IFNA(
_xlfn.IFNA(
_xlfn.IFNA(
IF(_xlfn.XLOOKUP(AZ$2,WatchbillMONTHLY!$A$3:$U$3,OFFSET(WatchbillMONTHLY!$A$3:$U$3,1,2))=IF(_xlfn.XLOOKUP($A119,INDIRECT("_"&amp;_xlfn.XLOOKUP(AZ$2,WatchbillMONTHLY!$A$3:$U$3,OFFSET(WatchbillMONTHLY!$A$3:$U$3,1,2))),INDIRECT("_"&amp;_xlfn.XLOOKUP(AZ$2,WatchbillMONTHLY!$A$3:$U$3,OFFSET(WatchbillMONTHLY!$A$3:$U$3,1,2))))=$A119,_xlfn.XLOOKUP(AZ$2,WatchbillMONTHLY!$A$3:$U$3,OFFSET(WatchbillMONTHLY!$A$3:$U$3,1,2)),FALSE),TRUE,FALSE),
IF(_xlfn.XLOOKUP(AZ$2,WatchbillMONTHLY!$A$20:$U$20,OFFSET(WatchbillMONTHLY!$A$20:$U$20,1,2))=IF(_xlfn.XLOOKUP($A119,INDIRECT("_"&amp;_xlfn.XLOOKUP(AZ$2,WatchbillMONTHLY!$A$20:$U$20,OFFSET(WatchbillMONTHLY!$A$20:$U$20,1,2))),INDIRECT("_"&amp;_xlfn.XLOOKUP(AZ$2,WatchbillMONTHLY!$A$20:$U$20,OFFSET(WatchbillMONTHLY!$A$20:$U$20,1,2))))=$A119,_xlfn.XLOOKUP(AZ$2,WatchbillMONTHLY!$A$20:$U$20,OFFSET(WatchbillMONTHLY!$A$20:$U$20,1,2)),FALSE),TRUE,FALSE)),
IF(_xlfn.XLOOKUP(AZ$2,WatchbillMONTHLY!$A$37:$U$37,OFFSET(WatchbillMONTHLY!$A$37:$U$37,1,2))=IF(_xlfn.XLOOKUP($A119,INDIRECT("_"&amp;_xlfn.XLOOKUP(AZ$2,WatchbillMONTHLY!$A$37:$U$37,OFFSET(WatchbillMONTHLY!$A$37:$U$37,1,2))),INDIRECT("_"&amp;_xlfn.XLOOKUP(AZ$2,WatchbillMONTHLY!$A$37:$U$37,OFFSET(WatchbillMONTHLY!$A$37:$U$37,1,2))))=$A119,_xlfn.XLOOKUP(AZ$2,WatchbillMONTHLY!$A$37:$U$37,OFFSET(WatchbillMONTHLY!$A$37:$U$37,1,2)),FALSE),TRUE,FALSE)),
IF(_xlfn.XLOOKUP(AZ$2,WatchbillMONTHLY!$A$54:$U$54,OFFSET(WatchbillMONTHLY!$A$54:$U$54,1,2))=IF(_xlfn.XLOOKUP($A119,INDIRECT("_"&amp;_xlfn.XLOOKUP(AZ$2,WatchbillMONTHLY!$A$54:$U$54,OFFSET(WatchbillMONTHLY!$A$54:$U$54,1,2))),INDIRECT("_"&amp;_xlfn.XLOOKUP(AZ$2,WatchbillMONTHLY!$A$54:$U$54,OFFSET(WatchbillMONTHLY!$A$54:$U$54,1,2))))=$A119,_xlfn.XLOOKUP(AZ$2,WatchbillMONTHLY!$A$54:$U$54,OFFSET(WatchbillMONTHLY!$A$54:$U$54,1,2)),FALSE),TRUE,FALSE)),
IF(_xlfn.XLOOKUP(AZ$2,WatchbillMONTHLY!$A$71:$U$71,OFFSET(WatchbillMONTHLY!$A$71:$U$71,1,2))=IF(_xlfn.XLOOKUP($A119,INDIRECT("_"&amp;_xlfn.XLOOKUP(AZ$2,WatchbillMONTHLY!$A$71:$U$71,OFFSET(WatchbillMONTHLY!$A$71:$U$71,1,2))),INDIRECT("_"&amp;_xlfn.XLOOKUP(AZ$2,WatchbillMONTHLY!$A$71:$U$71,OFFSET(WatchbillMONTHLY!$A$71:$U$71,1,2))))=$A119,_xlfn.XLOOKUP(AZ$2,WatchbillMONTHLY!$A$71:$U$71,OFFSET(WatchbillMONTHLY!$A$71:$U$71,1,2)),FALSE),TRUE,FALSE)),
IF(_xlfn.XLOOKUP(AZ$2,WatchbillMONTHLY!$A$88:$U$88,OFFSET(WatchbillMONTHLY!$A$88:$U$88,1,2))=IF(_xlfn.XLOOKUP($A119,INDIRECT("_"&amp;_xlfn.XLOOKUP(AZ$2,WatchbillMONTHLY!$A$88:$U$88,OFFSET(WatchbillMONTHLY!$A$88:$U$88,1,2))),INDIRECT("_"&amp;_xlfn.XLOOKUP(AZ$2,WatchbillMONTHLY!$A$88:$U$88,OFFSET(WatchbillMONTHLY!$A$88:$U$88,1,2))))=$A119,_xlfn.XLOOKUP(AZ$2,WatchbillMONTHLY!$A$88:$U$88,OFFSET(WatchbillMONTHLY!$A$88:$U$88,1,2)),FALSE),TRUE,FALSE)),
FALSE),FALSE)</f>
        <v>0</v>
      </c>
      <c r="BA119" s="209" t="b" cm="1">
        <f t="array" aca="1" ref="BA119" ca="1">IF(AND($A119 &gt; 0, T119 &gt; 0,BA$2&lt;MiscFormulas!$A$5+1),
_xlfn.IFNA(
_xlfn.IFNA(
_xlfn.IFNA(
_xlfn.IFNA(
_xlfn.IFNA(
_xlfn.IFNA(
IF(_xlfn.XLOOKUP(BA$2,WatchbillMONTHLY!$A$3:$U$3,OFFSET(WatchbillMONTHLY!$A$3:$U$3,1,2))=IF(_xlfn.XLOOKUP($A119,INDIRECT("_"&amp;_xlfn.XLOOKUP(BA$2,WatchbillMONTHLY!$A$3:$U$3,OFFSET(WatchbillMONTHLY!$A$3:$U$3,1,2))),INDIRECT("_"&amp;_xlfn.XLOOKUP(BA$2,WatchbillMONTHLY!$A$3:$U$3,OFFSET(WatchbillMONTHLY!$A$3:$U$3,1,2))))=$A119,_xlfn.XLOOKUP(BA$2,WatchbillMONTHLY!$A$3:$U$3,OFFSET(WatchbillMONTHLY!$A$3:$U$3,1,2)),FALSE),TRUE,FALSE),
IF(_xlfn.XLOOKUP(BA$2,WatchbillMONTHLY!$A$20:$U$20,OFFSET(WatchbillMONTHLY!$A$20:$U$20,1,2))=IF(_xlfn.XLOOKUP($A119,INDIRECT("_"&amp;_xlfn.XLOOKUP(BA$2,WatchbillMONTHLY!$A$20:$U$20,OFFSET(WatchbillMONTHLY!$A$20:$U$20,1,2))),INDIRECT("_"&amp;_xlfn.XLOOKUP(BA$2,WatchbillMONTHLY!$A$20:$U$20,OFFSET(WatchbillMONTHLY!$A$20:$U$20,1,2))))=$A119,_xlfn.XLOOKUP(BA$2,WatchbillMONTHLY!$A$20:$U$20,OFFSET(WatchbillMONTHLY!$A$20:$U$20,1,2)),FALSE),TRUE,FALSE)),
IF(_xlfn.XLOOKUP(BA$2,WatchbillMONTHLY!$A$37:$U$37,OFFSET(WatchbillMONTHLY!$A$37:$U$37,1,2))=IF(_xlfn.XLOOKUP($A119,INDIRECT("_"&amp;_xlfn.XLOOKUP(BA$2,WatchbillMONTHLY!$A$37:$U$37,OFFSET(WatchbillMONTHLY!$A$37:$U$37,1,2))),INDIRECT("_"&amp;_xlfn.XLOOKUP(BA$2,WatchbillMONTHLY!$A$37:$U$37,OFFSET(WatchbillMONTHLY!$A$37:$U$37,1,2))))=$A119,_xlfn.XLOOKUP(BA$2,WatchbillMONTHLY!$A$37:$U$37,OFFSET(WatchbillMONTHLY!$A$37:$U$37,1,2)),FALSE),TRUE,FALSE)),
IF(_xlfn.XLOOKUP(BA$2,WatchbillMONTHLY!$A$54:$U$54,OFFSET(WatchbillMONTHLY!$A$54:$U$54,1,2))=IF(_xlfn.XLOOKUP($A119,INDIRECT("_"&amp;_xlfn.XLOOKUP(BA$2,WatchbillMONTHLY!$A$54:$U$54,OFFSET(WatchbillMONTHLY!$A$54:$U$54,1,2))),INDIRECT("_"&amp;_xlfn.XLOOKUP(BA$2,WatchbillMONTHLY!$A$54:$U$54,OFFSET(WatchbillMONTHLY!$A$54:$U$54,1,2))))=$A119,_xlfn.XLOOKUP(BA$2,WatchbillMONTHLY!$A$54:$U$54,OFFSET(WatchbillMONTHLY!$A$54:$U$54,1,2)),FALSE),TRUE,FALSE)),
IF(_xlfn.XLOOKUP(BA$2,WatchbillMONTHLY!$A$71:$U$71,OFFSET(WatchbillMONTHLY!$A$71:$U$71,1,2))=IF(_xlfn.XLOOKUP($A119,INDIRECT("_"&amp;_xlfn.XLOOKUP(BA$2,WatchbillMONTHLY!$A$71:$U$71,OFFSET(WatchbillMONTHLY!$A$71:$U$71,1,2))),INDIRECT("_"&amp;_xlfn.XLOOKUP(BA$2,WatchbillMONTHLY!$A$71:$U$71,OFFSET(WatchbillMONTHLY!$A$71:$U$71,1,2))))=$A119,_xlfn.XLOOKUP(BA$2,WatchbillMONTHLY!$A$71:$U$71,OFFSET(WatchbillMONTHLY!$A$71:$U$71,1,2)),FALSE),TRUE,FALSE)),
IF(_xlfn.XLOOKUP(BA$2,WatchbillMONTHLY!$A$88:$U$88,OFFSET(WatchbillMONTHLY!$A$88:$U$88,1,2))=IF(_xlfn.XLOOKUP($A119,INDIRECT("_"&amp;_xlfn.XLOOKUP(BA$2,WatchbillMONTHLY!$A$88:$U$88,OFFSET(WatchbillMONTHLY!$A$88:$U$88,1,2))),INDIRECT("_"&amp;_xlfn.XLOOKUP(BA$2,WatchbillMONTHLY!$A$88:$U$88,OFFSET(WatchbillMONTHLY!$A$88:$U$88,1,2))))=$A119,_xlfn.XLOOKUP(BA$2,WatchbillMONTHLY!$A$88:$U$88,OFFSET(WatchbillMONTHLY!$A$88:$U$88,1,2)),FALSE),TRUE,FALSE)),
FALSE),FALSE)</f>
        <v>0</v>
      </c>
      <c r="BB119" s="209" t="b" cm="1">
        <f t="array" aca="1" ref="BB119" ca="1">IF(AND($A119 &gt; 0, U119 &gt; 0,BB$2&lt;MiscFormulas!$A$5+1),
_xlfn.IFNA(
_xlfn.IFNA(
_xlfn.IFNA(
_xlfn.IFNA(
_xlfn.IFNA(
_xlfn.IFNA(
IF(_xlfn.XLOOKUP(BB$2,WatchbillMONTHLY!$A$3:$U$3,OFFSET(WatchbillMONTHLY!$A$3:$U$3,1,2))=IF(_xlfn.XLOOKUP($A119,INDIRECT("_"&amp;_xlfn.XLOOKUP(BB$2,WatchbillMONTHLY!$A$3:$U$3,OFFSET(WatchbillMONTHLY!$A$3:$U$3,1,2))),INDIRECT("_"&amp;_xlfn.XLOOKUP(BB$2,WatchbillMONTHLY!$A$3:$U$3,OFFSET(WatchbillMONTHLY!$A$3:$U$3,1,2))))=$A119,_xlfn.XLOOKUP(BB$2,WatchbillMONTHLY!$A$3:$U$3,OFFSET(WatchbillMONTHLY!$A$3:$U$3,1,2)),FALSE),TRUE,FALSE),
IF(_xlfn.XLOOKUP(BB$2,WatchbillMONTHLY!$A$20:$U$20,OFFSET(WatchbillMONTHLY!$A$20:$U$20,1,2))=IF(_xlfn.XLOOKUP($A119,INDIRECT("_"&amp;_xlfn.XLOOKUP(BB$2,WatchbillMONTHLY!$A$20:$U$20,OFFSET(WatchbillMONTHLY!$A$20:$U$20,1,2))),INDIRECT("_"&amp;_xlfn.XLOOKUP(BB$2,WatchbillMONTHLY!$A$20:$U$20,OFFSET(WatchbillMONTHLY!$A$20:$U$20,1,2))))=$A119,_xlfn.XLOOKUP(BB$2,WatchbillMONTHLY!$A$20:$U$20,OFFSET(WatchbillMONTHLY!$A$20:$U$20,1,2)),FALSE),TRUE,FALSE)),
IF(_xlfn.XLOOKUP(BB$2,WatchbillMONTHLY!$A$37:$U$37,OFFSET(WatchbillMONTHLY!$A$37:$U$37,1,2))=IF(_xlfn.XLOOKUP($A119,INDIRECT("_"&amp;_xlfn.XLOOKUP(BB$2,WatchbillMONTHLY!$A$37:$U$37,OFFSET(WatchbillMONTHLY!$A$37:$U$37,1,2))),INDIRECT("_"&amp;_xlfn.XLOOKUP(BB$2,WatchbillMONTHLY!$A$37:$U$37,OFFSET(WatchbillMONTHLY!$A$37:$U$37,1,2))))=$A119,_xlfn.XLOOKUP(BB$2,WatchbillMONTHLY!$A$37:$U$37,OFFSET(WatchbillMONTHLY!$A$37:$U$37,1,2)),FALSE),TRUE,FALSE)),
IF(_xlfn.XLOOKUP(BB$2,WatchbillMONTHLY!$A$54:$U$54,OFFSET(WatchbillMONTHLY!$A$54:$U$54,1,2))=IF(_xlfn.XLOOKUP($A119,INDIRECT("_"&amp;_xlfn.XLOOKUP(BB$2,WatchbillMONTHLY!$A$54:$U$54,OFFSET(WatchbillMONTHLY!$A$54:$U$54,1,2))),INDIRECT("_"&amp;_xlfn.XLOOKUP(BB$2,WatchbillMONTHLY!$A$54:$U$54,OFFSET(WatchbillMONTHLY!$A$54:$U$54,1,2))))=$A119,_xlfn.XLOOKUP(BB$2,WatchbillMONTHLY!$A$54:$U$54,OFFSET(WatchbillMONTHLY!$A$54:$U$54,1,2)),FALSE),TRUE,FALSE)),
IF(_xlfn.XLOOKUP(BB$2,WatchbillMONTHLY!$A$71:$U$71,OFFSET(WatchbillMONTHLY!$A$71:$U$71,1,2))=IF(_xlfn.XLOOKUP($A119,INDIRECT("_"&amp;_xlfn.XLOOKUP(BB$2,WatchbillMONTHLY!$A$71:$U$71,OFFSET(WatchbillMONTHLY!$A$71:$U$71,1,2))),INDIRECT("_"&amp;_xlfn.XLOOKUP(BB$2,WatchbillMONTHLY!$A$71:$U$71,OFFSET(WatchbillMONTHLY!$A$71:$U$71,1,2))))=$A119,_xlfn.XLOOKUP(BB$2,WatchbillMONTHLY!$A$71:$U$71,OFFSET(WatchbillMONTHLY!$A$71:$U$71,1,2)),FALSE),TRUE,FALSE)),
IF(_xlfn.XLOOKUP(BB$2,WatchbillMONTHLY!$A$88:$U$88,OFFSET(WatchbillMONTHLY!$A$88:$U$88,1,2))=IF(_xlfn.XLOOKUP($A119,INDIRECT("_"&amp;_xlfn.XLOOKUP(BB$2,WatchbillMONTHLY!$A$88:$U$88,OFFSET(WatchbillMONTHLY!$A$88:$U$88,1,2))),INDIRECT("_"&amp;_xlfn.XLOOKUP(BB$2,WatchbillMONTHLY!$A$88:$U$88,OFFSET(WatchbillMONTHLY!$A$88:$U$88,1,2))))=$A119,_xlfn.XLOOKUP(BB$2,WatchbillMONTHLY!$A$88:$U$88,OFFSET(WatchbillMONTHLY!$A$88:$U$88,1,2)),FALSE),TRUE,FALSE)),
FALSE),FALSE)</f>
        <v>0</v>
      </c>
      <c r="BC119" s="209" t="b" cm="1">
        <f t="array" aca="1" ref="BC119" ca="1">IF(AND($A119 &gt; 0, V119 &gt; 0,BC$2&lt;MiscFormulas!$A$5+1),
_xlfn.IFNA(
_xlfn.IFNA(
_xlfn.IFNA(
_xlfn.IFNA(
_xlfn.IFNA(
_xlfn.IFNA(
IF(_xlfn.XLOOKUP(BC$2,WatchbillMONTHLY!$A$3:$U$3,OFFSET(WatchbillMONTHLY!$A$3:$U$3,1,2))=IF(_xlfn.XLOOKUP($A119,INDIRECT("_"&amp;_xlfn.XLOOKUP(BC$2,WatchbillMONTHLY!$A$3:$U$3,OFFSET(WatchbillMONTHLY!$A$3:$U$3,1,2))),INDIRECT("_"&amp;_xlfn.XLOOKUP(BC$2,WatchbillMONTHLY!$A$3:$U$3,OFFSET(WatchbillMONTHLY!$A$3:$U$3,1,2))))=$A119,_xlfn.XLOOKUP(BC$2,WatchbillMONTHLY!$A$3:$U$3,OFFSET(WatchbillMONTHLY!$A$3:$U$3,1,2)),FALSE),TRUE,FALSE),
IF(_xlfn.XLOOKUP(BC$2,WatchbillMONTHLY!$A$20:$U$20,OFFSET(WatchbillMONTHLY!$A$20:$U$20,1,2))=IF(_xlfn.XLOOKUP($A119,INDIRECT("_"&amp;_xlfn.XLOOKUP(BC$2,WatchbillMONTHLY!$A$20:$U$20,OFFSET(WatchbillMONTHLY!$A$20:$U$20,1,2))),INDIRECT("_"&amp;_xlfn.XLOOKUP(BC$2,WatchbillMONTHLY!$A$20:$U$20,OFFSET(WatchbillMONTHLY!$A$20:$U$20,1,2))))=$A119,_xlfn.XLOOKUP(BC$2,WatchbillMONTHLY!$A$20:$U$20,OFFSET(WatchbillMONTHLY!$A$20:$U$20,1,2)),FALSE),TRUE,FALSE)),
IF(_xlfn.XLOOKUP(BC$2,WatchbillMONTHLY!$A$37:$U$37,OFFSET(WatchbillMONTHLY!$A$37:$U$37,1,2))=IF(_xlfn.XLOOKUP($A119,INDIRECT("_"&amp;_xlfn.XLOOKUP(BC$2,WatchbillMONTHLY!$A$37:$U$37,OFFSET(WatchbillMONTHLY!$A$37:$U$37,1,2))),INDIRECT("_"&amp;_xlfn.XLOOKUP(BC$2,WatchbillMONTHLY!$A$37:$U$37,OFFSET(WatchbillMONTHLY!$A$37:$U$37,1,2))))=$A119,_xlfn.XLOOKUP(BC$2,WatchbillMONTHLY!$A$37:$U$37,OFFSET(WatchbillMONTHLY!$A$37:$U$37,1,2)),FALSE),TRUE,FALSE)),
IF(_xlfn.XLOOKUP(BC$2,WatchbillMONTHLY!$A$54:$U$54,OFFSET(WatchbillMONTHLY!$A$54:$U$54,1,2))=IF(_xlfn.XLOOKUP($A119,INDIRECT("_"&amp;_xlfn.XLOOKUP(BC$2,WatchbillMONTHLY!$A$54:$U$54,OFFSET(WatchbillMONTHLY!$A$54:$U$54,1,2))),INDIRECT("_"&amp;_xlfn.XLOOKUP(BC$2,WatchbillMONTHLY!$A$54:$U$54,OFFSET(WatchbillMONTHLY!$A$54:$U$54,1,2))))=$A119,_xlfn.XLOOKUP(BC$2,WatchbillMONTHLY!$A$54:$U$54,OFFSET(WatchbillMONTHLY!$A$54:$U$54,1,2)),FALSE),TRUE,FALSE)),
IF(_xlfn.XLOOKUP(BC$2,WatchbillMONTHLY!$A$71:$U$71,OFFSET(WatchbillMONTHLY!$A$71:$U$71,1,2))=IF(_xlfn.XLOOKUP($A119,INDIRECT("_"&amp;_xlfn.XLOOKUP(BC$2,WatchbillMONTHLY!$A$71:$U$71,OFFSET(WatchbillMONTHLY!$A$71:$U$71,1,2))),INDIRECT("_"&amp;_xlfn.XLOOKUP(BC$2,WatchbillMONTHLY!$A$71:$U$71,OFFSET(WatchbillMONTHLY!$A$71:$U$71,1,2))))=$A119,_xlfn.XLOOKUP(BC$2,WatchbillMONTHLY!$A$71:$U$71,OFFSET(WatchbillMONTHLY!$A$71:$U$71,1,2)),FALSE),TRUE,FALSE)),
IF(_xlfn.XLOOKUP(BC$2,WatchbillMONTHLY!$A$88:$U$88,OFFSET(WatchbillMONTHLY!$A$88:$U$88,1,2))=IF(_xlfn.XLOOKUP($A119,INDIRECT("_"&amp;_xlfn.XLOOKUP(BC$2,WatchbillMONTHLY!$A$88:$U$88,OFFSET(WatchbillMONTHLY!$A$88:$U$88,1,2))),INDIRECT("_"&amp;_xlfn.XLOOKUP(BC$2,WatchbillMONTHLY!$A$88:$U$88,OFFSET(WatchbillMONTHLY!$A$88:$U$88,1,2))))=$A119,_xlfn.XLOOKUP(BC$2,WatchbillMONTHLY!$A$88:$U$88,OFFSET(WatchbillMONTHLY!$A$88:$U$88,1,2)),FALSE),TRUE,FALSE)),
FALSE),FALSE)</f>
        <v>0</v>
      </c>
      <c r="BD119" s="209" t="b" cm="1">
        <f t="array" aca="1" ref="BD119" ca="1">IF(AND($A119 &gt; 0, W119 &gt; 0,BD$2&lt;MiscFormulas!$A$5+1),
_xlfn.IFNA(
_xlfn.IFNA(
_xlfn.IFNA(
_xlfn.IFNA(
_xlfn.IFNA(
_xlfn.IFNA(
IF(_xlfn.XLOOKUP(BD$2,WatchbillMONTHLY!$A$3:$U$3,OFFSET(WatchbillMONTHLY!$A$3:$U$3,1,2))=IF(_xlfn.XLOOKUP($A119,INDIRECT("_"&amp;_xlfn.XLOOKUP(BD$2,WatchbillMONTHLY!$A$3:$U$3,OFFSET(WatchbillMONTHLY!$A$3:$U$3,1,2))),INDIRECT("_"&amp;_xlfn.XLOOKUP(BD$2,WatchbillMONTHLY!$A$3:$U$3,OFFSET(WatchbillMONTHLY!$A$3:$U$3,1,2))))=$A119,_xlfn.XLOOKUP(BD$2,WatchbillMONTHLY!$A$3:$U$3,OFFSET(WatchbillMONTHLY!$A$3:$U$3,1,2)),FALSE),TRUE,FALSE),
IF(_xlfn.XLOOKUP(BD$2,WatchbillMONTHLY!$A$20:$U$20,OFFSET(WatchbillMONTHLY!$A$20:$U$20,1,2))=IF(_xlfn.XLOOKUP($A119,INDIRECT("_"&amp;_xlfn.XLOOKUP(BD$2,WatchbillMONTHLY!$A$20:$U$20,OFFSET(WatchbillMONTHLY!$A$20:$U$20,1,2))),INDIRECT("_"&amp;_xlfn.XLOOKUP(BD$2,WatchbillMONTHLY!$A$20:$U$20,OFFSET(WatchbillMONTHLY!$A$20:$U$20,1,2))))=$A119,_xlfn.XLOOKUP(BD$2,WatchbillMONTHLY!$A$20:$U$20,OFFSET(WatchbillMONTHLY!$A$20:$U$20,1,2)),FALSE),TRUE,FALSE)),
IF(_xlfn.XLOOKUP(BD$2,WatchbillMONTHLY!$A$37:$U$37,OFFSET(WatchbillMONTHLY!$A$37:$U$37,1,2))=IF(_xlfn.XLOOKUP($A119,INDIRECT("_"&amp;_xlfn.XLOOKUP(BD$2,WatchbillMONTHLY!$A$37:$U$37,OFFSET(WatchbillMONTHLY!$A$37:$U$37,1,2))),INDIRECT("_"&amp;_xlfn.XLOOKUP(BD$2,WatchbillMONTHLY!$A$37:$U$37,OFFSET(WatchbillMONTHLY!$A$37:$U$37,1,2))))=$A119,_xlfn.XLOOKUP(BD$2,WatchbillMONTHLY!$A$37:$U$37,OFFSET(WatchbillMONTHLY!$A$37:$U$37,1,2)),FALSE),TRUE,FALSE)),
IF(_xlfn.XLOOKUP(BD$2,WatchbillMONTHLY!$A$54:$U$54,OFFSET(WatchbillMONTHLY!$A$54:$U$54,1,2))=IF(_xlfn.XLOOKUP($A119,INDIRECT("_"&amp;_xlfn.XLOOKUP(BD$2,WatchbillMONTHLY!$A$54:$U$54,OFFSET(WatchbillMONTHLY!$A$54:$U$54,1,2))),INDIRECT("_"&amp;_xlfn.XLOOKUP(BD$2,WatchbillMONTHLY!$A$54:$U$54,OFFSET(WatchbillMONTHLY!$A$54:$U$54,1,2))))=$A119,_xlfn.XLOOKUP(BD$2,WatchbillMONTHLY!$A$54:$U$54,OFFSET(WatchbillMONTHLY!$A$54:$U$54,1,2)),FALSE),TRUE,FALSE)),
IF(_xlfn.XLOOKUP(BD$2,WatchbillMONTHLY!$A$71:$U$71,OFFSET(WatchbillMONTHLY!$A$71:$U$71,1,2))=IF(_xlfn.XLOOKUP($A119,INDIRECT("_"&amp;_xlfn.XLOOKUP(BD$2,WatchbillMONTHLY!$A$71:$U$71,OFFSET(WatchbillMONTHLY!$A$71:$U$71,1,2))),INDIRECT("_"&amp;_xlfn.XLOOKUP(BD$2,WatchbillMONTHLY!$A$71:$U$71,OFFSET(WatchbillMONTHLY!$A$71:$U$71,1,2))))=$A119,_xlfn.XLOOKUP(BD$2,WatchbillMONTHLY!$A$71:$U$71,OFFSET(WatchbillMONTHLY!$A$71:$U$71,1,2)),FALSE),TRUE,FALSE)),
IF(_xlfn.XLOOKUP(BD$2,WatchbillMONTHLY!$A$88:$U$88,OFFSET(WatchbillMONTHLY!$A$88:$U$88,1,2))=IF(_xlfn.XLOOKUP($A119,INDIRECT("_"&amp;_xlfn.XLOOKUP(BD$2,WatchbillMONTHLY!$A$88:$U$88,OFFSET(WatchbillMONTHLY!$A$88:$U$88,1,2))),INDIRECT("_"&amp;_xlfn.XLOOKUP(BD$2,WatchbillMONTHLY!$A$88:$U$88,OFFSET(WatchbillMONTHLY!$A$88:$U$88,1,2))))=$A119,_xlfn.XLOOKUP(BD$2,WatchbillMONTHLY!$A$88:$U$88,OFFSET(WatchbillMONTHLY!$A$88:$U$88,1,2)),FALSE),TRUE,FALSE)),
FALSE),FALSE)</f>
        <v>0</v>
      </c>
      <c r="BE119" s="209" t="b" cm="1">
        <f t="array" aca="1" ref="BE119" ca="1">IF(AND($A119 &gt; 0, X119 &gt; 0,BE$2&lt;MiscFormulas!$A$5+1),
_xlfn.IFNA(
_xlfn.IFNA(
_xlfn.IFNA(
_xlfn.IFNA(
_xlfn.IFNA(
_xlfn.IFNA(
IF(_xlfn.XLOOKUP(BE$2,WatchbillMONTHLY!$A$3:$U$3,OFFSET(WatchbillMONTHLY!$A$3:$U$3,1,2))=IF(_xlfn.XLOOKUP($A119,INDIRECT("_"&amp;_xlfn.XLOOKUP(BE$2,WatchbillMONTHLY!$A$3:$U$3,OFFSET(WatchbillMONTHLY!$A$3:$U$3,1,2))),INDIRECT("_"&amp;_xlfn.XLOOKUP(BE$2,WatchbillMONTHLY!$A$3:$U$3,OFFSET(WatchbillMONTHLY!$A$3:$U$3,1,2))))=$A119,_xlfn.XLOOKUP(BE$2,WatchbillMONTHLY!$A$3:$U$3,OFFSET(WatchbillMONTHLY!$A$3:$U$3,1,2)),FALSE),TRUE,FALSE),
IF(_xlfn.XLOOKUP(BE$2,WatchbillMONTHLY!$A$20:$U$20,OFFSET(WatchbillMONTHLY!$A$20:$U$20,1,2))=IF(_xlfn.XLOOKUP($A119,INDIRECT("_"&amp;_xlfn.XLOOKUP(BE$2,WatchbillMONTHLY!$A$20:$U$20,OFFSET(WatchbillMONTHLY!$A$20:$U$20,1,2))),INDIRECT("_"&amp;_xlfn.XLOOKUP(BE$2,WatchbillMONTHLY!$A$20:$U$20,OFFSET(WatchbillMONTHLY!$A$20:$U$20,1,2))))=$A119,_xlfn.XLOOKUP(BE$2,WatchbillMONTHLY!$A$20:$U$20,OFFSET(WatchbillMONTHLY!$A$20:$U$20,1,2)),FALSE),TRUE,FALSE)),
IF(_xlfn.XLOOKUP(BE$2,WatchbillMONTHLY!$A$37:$U$37,OFFSET(WatchbillMONTHLY!$A$37:$U$37,1,2))=IF(_xlfn.XLOOKUP($A119,INDIRECT("_"&amp;_xlfn.XLOOKUP(BE$2,WatchbillMONTHLY!$A$37:$U$37,OFFSET(WatchbillMONTHLY!$A$37:$U$37,1,2))),INDIRECT("_"&amp;_xlfn.XLOOKUP(BE$2,WatchbillMONTHLY!$A$37:$U$37,OFFSET(WatchbillMONTHLY!$A$37:$U$37,1,2))))=$A119,_xlfn.XLOOKUP(BE$2,WatchbillMONTHLY!$A$37:$U$37,OFFSET(WatchbillMONTHLY!$A$37:$U$37,1,2)),FALSE),TRUE,FALSE)),
IF(_xlfn.XLOOKUP(BE$2,WatchbillMONTHLY!$A$54:$U$54,OFFSET(WatchbillMONTHLY!$A$54:$U$54,1,2))=IF(_xlfn.XLOOKUP($A119,INDIRECT("_"&amp;_xlfn.XLOOKUP(BE$2,WatchbillMONTHLY!$A$54:$U$54,OFFSET(WatchbillMONTHLY!$A$54:$U$54,1,2))),INDIRECT("_"&amp;_xlfn.XLOOKUP(BE$2,WatchbillMONTHLY!$A$54:$U$54,OFFSET(WatchbillMONTHLY!$A$54:$U$54,1,2))))=$A119,_xlfn.XLOOKUP(BE$2,WatchbillMONTHLY!$A$54:$U$54,OFFSET(WatchbillMONTHLY!$A$54:$U$54,1,2)),FALSE),TRUE,FALSE)),
IF(_xlfn.XLOOKUP(BE$2,WatchbillMONTHLY!$A$71:$U$71,OFFSET(WatchbillMONTHLY!$A$71:$U$71,1,2))=IF(_xlfn.XLOOKUP($A119,INDIRECT("_"&amp;_xlfn.XLOOKUP(BE$2,WatchbillMONTHLY!$A$71:$U$71,OFFSET(WatchbillMONTHLY!$A$71:$U$71,1,2))),INDIRECT("_"&amp;_xlfn.XLOOKUP(BE$2,WatchbillMONTHLY!$A$71:$U$71,OFFSET(WatchbillMONTHLY!$A$71:$U$71,1,2))))=$A119,_xlfn.XLOOKUP(BE$2,WatchbillMONTHLY!$A$71:$U$71,OFFSET(WatchbillMONTHLY!$A$71:$U$71,1,2)),FALSE),TRUE,FALSE)),
IF(_xlfn.XLOOKUP(BE$2,WatchbillMONTHLY!$A$88:$U$88,OFFSET(WatchbillMONTHLY!$A$88:$U$88,1,2))=IF(_xlfn.XLOOKUP($A119,INDIRECT("_"&amp;_xlfn.XLOOKUP(BE$2,WatchbillMONTHLY!$A$88:$U$88,OFFSET(WatchbillMONTHLY!$A$88:$U$88,1,2))),INDIRECT("_"&amp;_xlfn.XLOOKUP(BE$2,WatchbillMONTHLY!$A$88:$U$88,OFFSET(WatchbillMONTHLY!$A$88:$U$88,1,2))))=$A119,_xlfn.XLOOKUP(BE$2,WatchbillMONTHLY!$A$88:$U$88,OFFSET(WatchbillMONTHLY!$A$88:$U$88,1,2)),FALSE),TRUE,FALSE)),
FALSE),FALSE)</f>
        <v>0</v>
      </c>
      <c r="BF119" s="209" t="b" cm="1">
        <f t="array" aca="1" ref="BF119" ca="1">IF(AND($A119 &gt; 0, Y119 &gt; 0,BF$2&lt;MiscFormulas!$A$5+1),
_xlfn.IFNA(
_xlfn.IFNA(
_xlfn.IFNA(
_xlfn.IFNA(
_xlfn.IFNA(
_xlfn.IFNA(
IF(_xlfn.XLOOKUP(BF$2,WatchbillMONTHLY!$A$3:$U$3,OFFSET(WatchbillMONTHLY!$A$3:$U$3,1,2))=IF(_xlfn.XLOOKUP($A119,INDIRECT("_"&amp;_xlfn.XLOOKUP(BF$2,WatchbillMONTHLY!$A$3:$U$3,OFFSET(WatchbillMONTHLY!$A$3:$U$3,1,2))),INDIRECT("_"&amp;_xlfn.XLOOKUP(BF$2,WatchbillMONTHLY!$A$3:$U$3,OFFSET(WatchbillMONTHLY!$A$3:$U$3,1,2))))=$A119,_xlfn.XLOOKUP(BF$2,WatchbillMONTHLY!$A$3:$U$3,OFFSET(WatchbillMONTHLY!$A$3:$U$3,1,2)),FALSE),TRUE,FALSE),
IF(_xlfn.XLOOKUP(BF$2,WatchbillMONTHLY!$A$20:$U$20,OFFSET(WatchbillMONTHLY!$A$20:$U$20,1,2))=IF(_xlfn.XLOOKUP($A119,INDIRECT("_"&amp;_xlfn.XLOOKUP(BF$2,WatchbillMONTHLY!$A$20:$U$20,OFFSET(WatchbillMONTHLY!$A$20:$U$20,1,2))),INDIRECT("_"&amp;_xlfn.XLOOKUP(BF$2,WatchbillMONTHLY!$A$20:$U$20,OFFSET(WatchbillMONTHLY!$A$20:$U$20,1,2))))=$A119,_xlfn.XLOOKUP(BF$2,WatchbillMONTHLY!$A$20:$U$20,OFFSET(WatchbillMONTHLY!$A$20:$U$20,1,2)),FALSE),TRUE,FALSE)),
IF(_xlfn.XLOOKUP(BF$2,WatchbillMONTHLY!$A$37:$U$37,OFFSET(WatchbillMONTHLY!$A$37:$U$37,1,2))=IF(_xlfn.XLOOKUP($A119,INDIRECT("_"&amp;_xlfn.XLOOKUP(BF$2,WatchbillMONTHLY!$A$37:$U$37,OFFSET(WatchbillMONTHLY!$A$37:$U$37,1,2))),INDIRECT("_"&amp;_xlfn.XLOOKUP(BF$2,WatchbillMONTHLY!$A$37:$U$37,OFFSET(WatchbillMONTHLY!$A$37:$U$37,1,2))))=$A119,_xlfn.XLOOKUP(BF$2,WatchbillMONTHLY!$A$37:$U$37,OFFSET(WatchbillMONTHLY!$A$37:$U$37,1,2)),FALSE),TRUE,FALSE)),
IF(_xlfn.XLOOKUP(BF$2,WatchbillMONTHLY!$A$54:$U$54,OFFSET(WatchbillMONTHLY!$A$54:$U$54,1,2))=IF(_xlfn.XLOOKUP($A119,INDIRECT("_"&amp;_xlfn.XLOOKUP(BF$2,WatchbillMONTHLY!$A$54:$U$54,OFFSET(WatchbillMONTHLY!$A$54:$U$54,1,2))),INDIRECT("_"&amp;_xlfn.XLOOKUP(BF$2,WatchbillMONTHLY!$A$54:$U$54,OFFSET(WatchbillMONTHLY!$A$54:$U$54,1,2))))=$A119,_xlfn.XLOOKUP(BF$2,WatchbillMONTHLY!$A$54:$U$54,OFFSET(WatchbillMONTHLY!$A$54:$U$54,1,2)),FALSE),TRUE,FALSE)),
IF(_xlfn.XLOOKUP(BF$2,WatchbillMONTHLY!$A$71:$U$71,OFFSET(WatchbillMONTHLY!$A$71:$U$71,1,2))=IF(_xlfn.XLOOKUP($A119,INDIRECT("_"&amp;_xlfn.XLOOKUP(BF$2,WatchbillMONTHLY!$A$71:$U$71,OFFSET(WatchbillMONTHLY!$A$71:$U$71,1,2))),INDIRECT("_"&amp;_xlfn.XLOOKUP(BF$2,WatchbillMONTHLY!$A$71:$U$71,OFFSET(WatchbillMONTHLY!$A$71:$U$71,1,2))))=$A119,_xlfn.XLOOKUP(BF$2,WatchbillMONTHLY!$A$71:$U$71,OFFSET(WatchbillMONTHLY!$A$71:$U$71,1,2)),FALSE),TRUE,FALSE)),
IF(_xlfn.XLOOKUP(BF$2,WatchbillMONTHLY!$A$88:$U$88,OFFSET(WatchbillMONTHLY!$A$88:$U$88,1,2))=IF(_xlfn.XLOOKUP($A119,INDIRECT("_"&amp;_xlfn.XLOOKUP(BF$2,WatchbillMONTHLY!$A$88:$U$88,OFFSET(WatchbillMONTHLY!$A$88:$U$88,1,2))),INDIRECT("_"&amp;_xlfn.XLOOKUP(BF$2,WatchbillMONTHLY!$A$88:$U$88,OFFSET(WatchbillMONTHLY!$A$88:$U$88,1,2))))=$A119,_xlfn.XLOOKUP(BF$2,WatchbillMONTHLY!$A$88:$U$88,OFFSET(WatchbillMONTHLY!$A$88:$U$88,1,2)),FALSE),TRUE,FALSE)),
FALSE),FALSE)</f>
        <v>0</v>
      </c>
      <c r="BG119" s="209" t="b" cm="1">
        <f t="array" aca="1" ref="BG119" ca="1">IF(AND($A119 &gt; 0, Z119 &gt; 0,BG$2&lt;MiscFormulas!$A$5+1),
_xlfn.IFNA(
_xlfn.IFNA(
_xlfn.IFNA(
_xlfn.IFNA(
_xlfn.IFNA(
_xlfn.IFNA(
IF(_xlfn.XLOOKUP(BG$2,WatchbillMONTHLY!$A$3:$U$3,OFFSET(WatchbillMONTHLY!$A$3:$U$3,1,2))=IF(_xlfn.XLOOKUP($A119,INDIRECT("_"&amp;_xlfn.XLOOKUP(BG$2,WatchbillMONTHLY!$A$3:$U$3,OFFSET(WatchbillMONTHLY!$A$3:$U$3,1,2))),INDIRECT("_"&amp;_xlfn.XLOOKUP(BG$2,WatchbillMONTHLY!$A$3:$U$3,OFFSET(WatchbillMONTHLY!$A$3:$U$3,1,2))))=$A119,_xlfn.XLOOKUP(BG$2,WatchbillMONTHLY!$A$3:$U$3,OFFSET(WatchbillMONTHLY!$A$3:$U$3,1,2)),FALSE),TRUE,FALSE),
IF(_xlfn.XLOOKUP(BG$2,WatchbillMONTHLY!$A$20:$U$20,OFFSET(WatchbillMONTHLY!$A$20:$U$20,1,2))=IF(_xlfn.XLOOKUP($A119,INDIRECT("_"&amp;_xlfn.XLOOKUP(BG$2,WatchbillMONTHLY!$A$20:$U$20,OFFSET(WatchbillMONTHLY!$A$20:$U$20,1,2))),INDIRECT("_"&amp;_xlfn.XLOOKUP(BG$2,WatchbillMONTHLY!$A$20:$U$20,OFFSET(WatchbillMONTHLY!$A$20:$U$20,1,2))))=$A119,_xlfn.XLOOKUP(BG$2,WatchbillMONTHLY!$A$20:$U$20,OFFSET(WatchbillMONTHLY!$A$20:$U$20,1,2)),FALSE),TRUE,FALSE)),
IF(_xlfn.XLOOKUP(BG$2,WatchbillMONTHLY!$A$37:$U$37,OFFSET(WatchbillMONTHLY!$A$37:$U$37,1,2))=IF(_xlfn.XLOOKUP($A119,INDIRECT("_"&amp;_xlfn.XLOOKUP(BG$2,WatchbillMONTHLY!$A$37:$U$37,OFFSET(WatchbillMONTHLY!$A$37:$U$37,1,2))),INDIRECT("_"&amp;_xlfn.XLOOKUP(BG$2,WatchbillMONTHLY!$A$37:$U$37,OFFSET(WatchbillMONTHLY!$A$37:$U$37,1,2))))=$A119,_xlfn.XLOOKUP(BG$2,WatchbillMONTHLY!$A$37:$U$37,OFFSET(WatchbillMONTHLY!$A$37:$U$37,1,2)),FALSE),TRUE,FALSE)),
IF(_xlfn.XLOOKUP(BG$2,WatchbillMONTHLY!$A$54:$U$54,OFFSET(WatchbillMONTHLY!$A$54:$U$54,1,2))=IF(_xlfn.XLOOKUP($A119,INDIRECT("_"&amp;_xlfn.XLOOKUP(BG$2,WatchbillMONTHLY!$A$54:$U$54,OFFSET(WatchbillMONTHLY!$A$54:$U$54,1,2))),INDIRECT("_"&amp;_xlfn.XLOOKUP(BG$2,WatchbillMONTHLY!$A$54:$U$54,OFFSET(WatchbillMONTHLY!$A$54:$U$54,1,2))))=$A119,_xlfn.XLOOKUP(BG$2,WatchbillMONTHLY!$A$54:$U$54,OFFSET(WatchbillMONTHLY!$A$54:$U$54,1,2)),FALSE),TRUE,FALSE)),
IF(_xlfn.XLOOKUP(BG$2,WatchbillMONTHLY!$A$71:$U$71,OFFSET(WatchbillMONTHLY!$A$71:$U$71,1,2))=IF(_xlfn.XLOOKUP($A119,INDIRECT("_"&amp;_xlfn.XLOOKUP(BG$2,WatchbillMONTHLY!$A$71:$U$71,OFFSET(WatchbillMONTHLY!$A$71:$U$71,1,2))),INDIRECT("_"&amp;_xlfn.XLOOKUP(BG$2,WatchbillMONTHLY!$A$71:$U$71,OFFSET(WatchbillMONTHLY!$A$71:$U$71,1,2))))=$A119,_xlfn.XLOOKUP(BG$2,WatchbillMONTHLY!$A$71:$U$71,OFFSET(WatchbillMONTHLY!$A$71:$U$71,1,2)),FALSE),TRUE,FALSE)),
IF(_xlfn.XLOOKUP(BG$2,WatchbillMONTHLY!$A$88:$U$88,OFFSET(WatchbillMONTHLY!$A$88:$U$88,1,2))=IF(_xlfn.XLOOKUP($A119,INDIRECT("_"&amp;_xlfn.XLOOKUP(BG$2,WatchbillMONTHLY!$A$88:$U$88,OFFSET(WatchbillMONTHLY!$A$88:$U$88,1,2))),INDIRECT("_"&amp;_xlfn.XLOOKUP(BG$2,WatchbillMONTHLY!$A$88:$U$88,OFFSET(WatchbillMONTHLY!$A$88:$U$88,1,2))))=$A119,_xlfn.XLOOKUP(BG$2,WatchbillMONTHLY!$A$88:$U$88,OFFSET(WatchbillMONTHLY!$A$88:$U$88,1,2)),FALSE),TRUE,FALSE)),
FALSE),FALSE)</f>
        <v>0</v>
      </c>
      <c r="BH119" s="209" t="b" cm="1">
        <f t="array" aca="1" ref="BH119" ca="1">IF(AND($A119 &gt; 0, AA119 &gt; 0,BH$2&lt;MiscFormulas!$A$5+1),
_xlfn.IFNA(
_xlfn.IFNA(
_xlfn.IFNA(
_xlfn.IFNA(
_xlfn.IFNA(
_xlfn.IFNA(
IF(_xlfn.XLOOKUP(BH$2,WatchbillMONTHLY!$A$3:$U$3,OFFSET(WatchbillMONTHLY!$A$3:$U$3,1,2))=IF(_xlfn.XLOOKUP($A119,INDIRECT("_"&amp;_xlfn.XLOOKUP(BH$2,WatchbillMONTHLY!$A$3:$U$3,OFFSET(WatchbillMONTHLY!$A$3:$U$3,1,2))),INDIRECT("_"&amp;_xlfn.XLOOKUP(BH$2,WatchbillMONTHLY!$A$3:$U$3,OFFSET(WatchbillMONTHLY!$A$3:$U$3,1,2))))=$A119,_xlfn.XLOOKUP(BH$2,WatchbillMONTHLY!$A$3:$U$3,OFFSET(WatchbillMONTHLY!$A$3:$U$3,1,2)),FALSE),TRUE,FALSE),
IF(_xlfn.XLOOKUP(BH$2,WatchbillMONTHLY!$A$20:$U$20,OFFSET(WatchbillMONTHLY!$A$20:$U$20,1,2))=IF(_xlfn.XLOOKUP($A119,INDIRECT("_"&amp;_xlfn.XLOOKUP(BH$2,WatchbillMONTHLY!$A$20:$U$20,OFFSET(WatchbillMONTHLY!$A$20:$U$20,1,2))),INDIRECT("_"&amp;_xlfn.XLOOKUP(BH$2,WatchbillMONTHLY!$A$20:$U$20,OFFSET(WatchbillMONTHLY!$A$20:$U$20,1,2))))=$A119,_xlfn.XLOOKUP(BH$2,WatchbillMONTHLY!$A$20:$U$20,OFFSET(WatchbillMONTHLY!$A$20:$U$20,1,2)),FALSE),TRUE,FALSE)),
IF(_xlfn.XLOOKUP(BH$2,WatchbillMONTHLY!$A$37:$U$37,OFFSET(WatchbillMONTHLY!$A$37:$U$37,1,2))=IF(_xlfn.XLOOKUP($A119,INDIRECT("_"&amp;_xlfn.XLOOKUP(BH$2,WatchbillMONTHLY!$A$37:$U$37,OFFSET(WatchbillMONTHLY!$A$37:$U$37,1,2))),INDIRECT("_"&amp;_xlfn.XLOOKUP(BH$2,WatchbillMONTHLY!$A$37:$U$37,OFFSET(WatchbillMONTHLY!$A$37:$U$37,1,2))))=$A119,_xlfn.XLOOKUP(BH$2,WatchbillMONTHLY!$A$37:$U$37,OFFSET(WatchbillMONTHLY!$A$37:$U$37,1,2)),FALSE),TRUE,FALSE)),
IF(_xlfn.XLOOKUP(BH$2,WatchbillMONTHLY!$A$54:$U$54,OFFSET(WatchbillMONTHLY!$A$54:$U$54,1,2))=IF(_xlfn.XLOOKUP($A119,INDIRECT("_"&amp;_xlfn.XLOOKUP(BH$2,WatchbillMONTHLY!$A$54:$U$54,OFFSET(WatchbillMONTHLY!$A$54:$U$54,1,2))),INDIRECT("_"&amp;_xlfn.XLOOKUP(BH$2,WatchbillMONTHLY!$A$54:$U$54,OFFSET(WatchbillMONTHLY!$A$54:$U$54,1,2))))=$A119,_xlfn.XLOOKUP(BH$2,WatchbillMONTHLY!$A$54:$U$54,OFFSET(WatchbillMONTHLY!$A$54:$U$54,1,2)),FALSE),TRUE,FALSE)),
IF(_xlfn.XLOOKUP(BH$2,WatchbillMONTHLY!$A$71:$U$71,OFFSET(WatchbillMONTHLY!$A$71:$U$71,1,2))=IF(_xlfn.XLOOKUP($A119,INDIRECT("_"&amp;_xlfn.XLOOKUP(BH$2,WatchbillMONTHLY!$A$71:$U$71,OFFSET(WatchbillMONTHLY!$A$71:$U$71,1,2))),INDIRECT("_"&amp;_xlfn.XLOOKUP(BH$2,WatchbillMONTHLY!$A$71:$U$71,OFFSET(WatchbillMONTHLY!$A$71:$U$71,1,2))))=$A119,_xlfn.XLOOKUP(BH$2,WatchbillMONTHLY!$A$71:$U$71,OFFSET(WatchbillMONTHLY!$A$71:$U$71,1,2)),FALSE),TRUE,FALSE)),
IF(_xlfn.XLOOKUP(BH$2,WatchbillMONTHLY!$A$88:$U$88,OFFSET(WatchbillMONTHLY!$A$88:$U$88,1,2))=IF(_xlfn.XLOOKUP($A119,INDIRECT("_"&amp;_xlfn.XLOOKUP(BH$2,WatchbillMONTHLY!$A$88:$U$88,OFFSET(WatchbillMONTHLY!$A$88:$U$88,1,2))),INDIRECT("_"&amp;_xlfn.XLOOKUP(BH$2,WatchbillMONTHLY!$A$88:$U$88,OFFSET(WatchbillMONTHLY!$A$88:$U$88,1,2))))=$A119,_xlfn.XLOOKUP(BH$2,WatchbillMONTHLY!$A$88:$U$88,OFFSET(WatchbillMONTHLY!$A$88:$U$88,1,2)),FALSE),TRUE,FALSE)),
FALSE),FALSE)</f>
        <v>0</v>
      </c>
      <c r="BI119" s="209" t="b" cm="1">
        <f t="array" aca="1" ref="BI119" ca="1">IF(AND($A119 &gt; 0, AB119 &gt; 0,BI$2&lt;MiscFormulas!$A$5+1),
_xlfn.IFNA(
_xlfn.IFNA(
_xlfn.IFNA(
_xlfn.IFNA(
_xlfn.IFNA(
_xlfn.IFNA(
IF(_xlfn.XLOOKUP(BI$2,WatchbillMONTHLY!$A$3:$U$3,OFFSET(WatchbillMONTHLY!$A$3:$U$3,1,2))=IF(_xlfn.XLOOKUP($A119,INDIRECT("_"&amp;_xlfn.XLOOKUP(BI$2,WatchbillMONTHLY!$A$3:$U$3,OFFSET(WatchbillMONTHLY!$A$3:$U$3,1,2))),INDIRECT("_"&amp;_xlfn.XLOOKUP(BI$2,WatchbillMONTHLY!$A$3:$U$3,OFFSET(WatchbillMONTHLY!$A$3:$U$3,1,2))))=$A119,_xlfn.XLOOKUP(BI$2,WatchbillMONTHLY!$A$3:$U$3,OFFSET(WatchbillMONTHLY!$A$3:$U$3,1,2)),FALSE),TRUE,FALSE),
IF(_xlfn.XLOOKUP(BI$2,WatchbillMONTHLY!$A$20:$U$20,OFFSET(WatchbillMONTHLY!$A$20:$U$20,1,2))=IF(_xlfn.XLOOKUP($A119,INDIRECT("_"&amp;_xlfn.XLOOKUP(BI$2,WatchbillMONTHLY!$A$20:$U$20,OFFSET(WatchbillMONTHLY!$A$20:$U$20,1,2))),INDIRECT("_"&amp;_xlfn.XLOOKUP(BI$2,WatchbillMONTHLY!$A$20:$U$20,OFFSET(WatchbillMONTHLY!$A$20:$U$20,1,2))))=$A119,_xlfn.XLOOKUP(BI$2,WatchbillMONTHLY!$A$20:$U$20,OFFSET(WatchbillMONTHLY!$A$20:$U$20,1,2)),FALSE),TRUE,FALSE)),
IF(_xlfn.XLOOKUP(BI$2,WatchbillMONTHLY!$A$37:$U$37,OFFSET(WatchbillMONTHLY!$A$37:$U$37,1,2))=IF(_xlfn.XLOOKUP($A119,INDIRECT("_"&amp;_xlfn.XLOOKUP(BI$2,WatchbillMONTHLY!$A$37:$U$37,OFFSET(WatchbillMONTHLY!$A$37:$U$37,1,2))),INDIRECT("_"&amp;_xlfn.XLOOKUP(BI$2,WatchbillMONTHLY!$A$37:$U$37,OFFSET(WatchbillMONTHLY!$A$37:$U$37,1,2))))=$A119,_xlfn.XLOOKUP(BI$2,WatchbillMONTHLY!$A$37:$U$37,OFFSET(WatchbillMONTHLY!$A$37:$U$37,1,2)),FALSE),TRUE,FALSE)),
IF(_xlfn.XLOOKUP(BI$2,WatchbillMONTHLY!$A$54:$U$54,OFFSET(WatchbillMONTHLY!$A$54:$U$54,1,2))=IF(_xlfn.XLOOKUP($A119,INDIRECT("_"&amp;_xlfn.XLOOKUP(BI$2,WatchbillMONTHLY!$A$54:$U$54,OFFSET(WatchbillMONTHLY!$A$54:$U$54,1,2))),INDIRECT("_"&amp;_xlfn.XLOOKUP(BI$2,WatchbillMONTHLY!$A$54:$U$54,OFFSET(WatchbillMONTHLY!$A$54:$U$54,1,2))))=$A119,_xlfn.XLOOKUP(BI$2,WatchbillMONTHLY!$A$54:$U$54,OFFSET(WatchbillMONTHLY!$A$54:$U$54,1,2)),FALSE),TRUE,FALSE)),
IF(_xlfn.XLOOKUP(BI$2,WatchbillMONTHLY!$A$71:$U$71,OFFSET(WatchbillMONTHLY!$A$71:$U$71,1,2))=IF(_xlfn.XLOOKUP($A119,INDIRECT("_"&amp;_xlfn.XLOOKUP(BI$2,WatchbillMONTHLY!$A$71:$U$71,OFFSET(WatchbillMONTHLY!$A$71:$U$71,1,2))),INDIRECT("_"&amp;_xlfn.XLOOKUP(BI$2,WatchbillMONTHLY!$A$71:$U$71,OFFSET(WatchbillMONTHLY!$A$71:$U$71,1,2))))=$A119,_xlfn.XLOOKUP(BI$2,WatchbillMONTHLY!$A$71:$U$71,OFFSET(WatchbillMONTHLY!$A$71:$U$71,1,2)),FALSE),TRUE,FALSE)),
IF(_xlfn.XLOOKUP(BI$2,WatchbillMONTHLY!$A$88:$U$88,OFFSET(WatchbillMONTHLY!$A$88:$U$88,1,2))=IF(_xlfn.XLOOKUP($A119,INDIRECT("_"&amp;_xlfn.XLOOKUP(BI$2,WatchbillMONTHLY!$A$88:$U$88,OFFSET(WatchbillMONTHLY!$A$88:$U$88,1,2))),INDIRECT("_"&amp;_xlfn.XLOOKUP(BI$2,WatchbillMONTHLY!$A$88:$U$88,OFFSET(WatchbillMONTHLY!$A$88:$U$88,1,2))))=$A119,_xlfn.XLOOKUP(BI$2,WatchbillMONTHLY!$A$88:$U$88,OFFSET(WatchbillMONTHLY!$A$88:$U$88,1,2)),FALSE),TRUE,FALSE)),
FALSE),FALSE)</f>
        <v>0</v>
      </c>
      <c r="BJ119" s="209" t="b" cm="1">
        <f t="array" aca="1" ref="BJ119" ca="1">IF(AND($A119 &gt; 0, AC119 &gt; 0,BJ$2&lt;MiscFormulas!$A$5+1),
_xlfn.IFNA(
_xlfn.IFNA(
_xlfn.IFNA(
_xlfn.IFNA(
_xlfn.IFNA(
_xlfn.IFNA(
IF(_xlfn.XLOOKUP(BJ$2,WatchbillMONTHLY!$A$3:$U$3,OFFSET(WatchbillMONTHLY!$A$3:$U$3,1,2))=IF(_xlfn.XLOOKUP($A119,INDIRECT("_"&amp;_xlfn.XLOOKUP(BJ$2,WatchbillMONTHLY!$A$3:$U$3,OFFSET(WatchbillMONTHLY!$A$3:$U$3,1,2))),INDIRECT("_"&amp;_xlfn.XLOOKUP(BJ$2,WatchbillMONTHLY!$A$3:$U$3,OFFSET(WatchbillMONTHLY!$A$3:$U$3,1,2))))=$A119,_xlfn.XLOOKUP(BJ$2,WatchbillMONTHLY!$A$3:$U$3,OFFSET(WatchbillMONTHLY!$A$3:$U$3,1,2)),FALSE),TRUE,FALSE),
IF(_xlfn.XLOOKUP(BJ$2,WatchbillMONTHLY!$A$20:$U$20,OFFSET(WatchbillMONTHLY!$A$20:$U$20,1,2))=IF(_xlfn.XLOOKUP($A119,INDIRECT("_"&amp;_xlfn.XLOOKUP(BJ$2,WatchbillMONTHLY!$A$20:$U$20,OFFSET(WatchbillMONTHLY!$A$20:$U$20,1,2))),INDIRECT("_"&amp;_xlfn.XLOOKUP(BJ$2,WatchbillMONTHLY!$A$20:$U$20,OFFSET(WatchbillMONTHLY!$A$20:$U$20,1,2))))=$A119,_xlfn.XLOOKUP(BJ$2,WatchbillMONTHLY!$A$20:$U$20,OFFSET(WatchbillMONTHLY!$A$20:$U$20,1,2)),FALSE),TRUE,FALSE)),
IF(_xlfn.XLOOKUP(BJ$2,WatchbillMONTHLY!$A$37:$U$37,OFFSET(WatchbillMONTHLY!$A$37:$U$37,1,2))=IF(_xlfn.XLOOKUP($A119,INDIRECT("_"&amp;_xlfn.XLOOKUP(BJ$2,WatchbillMONTHLY!$A$37:$U$37,OFFSET(WatchbillMONTHLY!$A$37:$U$37,1,2))),INDIRECT("_"&amp;_xlfn.XLOOKUP(BJ$2,WatchbillMONTHLY!$A$37:$U$37,OFFSET(WatchbillMONTHLY!$A$37:$U$37,1,2))))=$A119,_xlfn.XLOOKUP(BJ$2,WatchbillMONTHLY!$A$37:$U$37,OFFSET(WatchbillMONTHLY!$A$37:$U$37,1,2)),FALSE),TRUE,FALSE)),
IF(_xlfn.XLOOKUP(BJ$2,WatchbillMONTHLY!$A$54:$U$54,OFFSET(WatchbillMONTHLY!$A$54:$U$54,1,2))=IF(_xlfn.XLOOKUP($A119,INDIRECT("_"&amp;_xlfn.XLOOKUP(BJ$2,WatchbillMONTHLY!$A$54:$U$54,OFFSET(WatchbillMONTHLY!$A$54:$U$54,1,2))),INDIRECT("_"&amp;_xlfn.XLOOKUP(BJ$2,WatchbillMONTHLY!$A$54:$U$54,OFFSET(WatchbillMONTHLY!$A$54:$U$54,1,2))))=$A119,_xlfn.XLOOKUP(BJ$2,WatchbillMONTHLY!$A$54:$U$54,OFFSET(WatchbillMONTHLY!$A$54:$U$54,1,2)),FALSE),TRUE,FALSE)),
IF(_xlfn.XLOOKUP(BJ$2,WatchbillMONTHLY!$A$71:$U$71,OFFSET(WatchbillMONTHLY!$A$71:$U$71,1,2))=IF(_xlfn.XLOOKUP($A119,INDIRECT("_"&amp;_xlfn.XLOOKUP(BJ$2,WatchbillMONTHLY!$A$71:$U$71,OFFSET(WatchbillMONTHLY!$A$71:$U$71,1,2))),INDIRECT("_"&amp;_xlfn.XLOOKUP(BJ$2,WatchbillMONTHLY!$A$71:$U$71,OFFSET(WatchbillMONTHLY!$A$71:$U$71,1,2))))=$A119,_xlfn.XLOOKUP(BJ$2,WatchbillMONTHLY!$A$71:$U$71,OFFSET(WatchbillMONTHLY!$A$71:$U$71,1,2)),FALSE),TRUE,FALSE)),
IF(_xlfn.XLOOKUP(BJ$2,WatchbillMONTHLY!$A$88:$U$88,OFFSET(WatchbillMONTHLY!$A$88:$U$88,1,2))=IF(_xlfn.XLOOKUP($A119,INDIRECT("_"&amp;_xlfn.XLOOKUP(BJ$2,WatchbillMONTHLY!$A$88:$U$88,OFFSET(WatchbillMONTHLY!$A$88:$U$88,1,2))),INDIRECT("_"&amp;_xlfn.XLOOKUP(BJ$2,WatchbillMONTHLY!$A$88:$U$88,OFFSET(WatchbillMONTHLY!$A$88:$U$88,1,2))))=$A119,_xlfn.XLOOKUP(BJ$2,WatchbillMONTHLY!$A$88:$U$88,OFFSET(WatchbillMONTHLY!$A$88:$U$88,1,2)),FALSE),TRUE,FALSE)),
FALSE),FALSE)</f>
        <v>0</v>
      </c>
      <c r="BK119" s="209" t="b" cm="1">
        <f t="array" aca="1" ref="BK119" ca="1">IF(AND($A119 &gt; 0, AD119 &gt; 0,BK$2&lt;MiscFormulas!$A$5+1),
_xlfn.IFNA(
_xlfn.IFNA(
_xlfn.IFNA(
_xlfn.IFNA(
_xlfn.IFNA(
_xlfn.IFNA(
IF(_xlfn.XLOOKUP(BK$2,WatchbillMONTHLY!$A$3:$U$3,OFFSET(WatchbillMONTHLY!$A$3:$U$3,1,2))=IF(_xlfn.XLOOKUP($A119,INDIRECT("_"&amp;_xlfn.XLOOKUP(BK$2,WatchbillMONTHLY!$A$3:$U$3,OFFSET(WatchbillMONTHLY!$A$3:$U$3,1,2))),INDIRECT("_"&amp;_xlfn.XLOOKUP(BK$2,WatchbillMONTHLY!$A$3:$U$3,OFFSET(WatchbillMONTHLY!$A$3:$U$3,1,2))))=$A119,_xlfn.XLOOKUP(BK$2,WatchbillMONTHLY!$A$3:$U$3,OFFSET(WatchbillMONTHLY!$A$3:$U$3,1,2)),FALSE),TRUE,FALSE),
IF(_xlfn.XLOOKUP(BK$2,WatchbillMONTHLY!$A$20:$U$20,OFFSET(WatchbillMONTHLY!$A$20:$U$20,1,2))=IF(_xlfn.XLOOKUP($A119,INDIRECT("_"&amp;_xlfn.XLOOKUP(BK$2,WatchbillMONTHLY!$A$20:$U$20,OFFSET(WatchbillMONTHLY!$A$20:$U$20,1,2))),INDIRECT("_"&amp;_xlfn.XLOOKUP(BK$2,WatchbillMONTHLY!$A$20:$U$20,OFFSET(WatchbillMONTHLY!$A$20:$U$20,1,2))))=$A119,_xlfn.XLOOKUP(BK$2,WatchbillMONTHLY!$A$20:$U$20,OFFSET(WatchbillMONTHLY!$A$20:$U$20,1,2)),FALSE),TRUE,FALSE)),
IF(_xlfn.XLOOKUP(BK$2,WatchbillMONTHLY!$A$37:$U$37,OFFSET(WatchbillMONTHLY!$A$37:$U$37,1,2))=IF(_xlfn.XLOOKUP($A119,INDIRECT("_"&amp;_xlfn.XLOOKUP(BK$2,WatchbillMONTHLY!$A$37:$U$37,OFFSET(WatchbillMONTHLY!$A$37:$U$37,1,2))),INDIRECT("_"&amp;_xlfn.XLOOKUP(BK$2,WatchbillMONTHLY!$A$37:$U$37,OFFSET(WatchbillMONTHLY!$A$37:$U$37,1,2))))=$A119,_xlfn.XLOOKUP(BK$2,WatchbillMONTHLY!$A$37:$U$37,OFFSET(WatchbillMONTHLY!$A$37:$U$37,1,2)),FALSE),TRUE,FALSE)),
IF(_xlfn.XLOOKUP(BK$2,WatchbillMONTHLY!$A$54:$U$54,OFFSET(WatchbillMONTHLY!$A$54:$U$54,1,2))=IF(_xlfn.XLOOKUP($A119,INDIRECT("_"&amp;_xlfn.XLOOKUP(BK$2,WatchbillMONTHLY!$A$54:$U$54,OFFSET(WatchbillMONTHLY!$A$54:$U$54,1,2))),INDIRECT("_"&amp;_xlfn.XLOOKUP(BK$2,WatchbillMONTHLY!$A$54:$U$54,OFFSET(WatchbillMONTHLY!$A$54:$U$54,1,2))))=$A119,_xlfn.XLOOKUP(BK$2,WatchbillMONTHLY!$A$54:$U$54,OFFSET(WatchbillMONTHLY!$A$54:$U$54,1,2)),FALSE),TRUE,FALSE)),
IF(_xlfn.XLOOKUP(BK$2,WatchbillMONTHLY!$A$71:$U$71,OFFSET(WatchbillMONTHLY!$A$71:$U$71,1,2))=IF(_xlfn.XLOOKUP($A119,INDIRECT("_"&amp;_xlfn.XLOOKUP(BK$2,WatchbillMONTHLY!$A$71:$U$71,OFFSET(WatchbillMONTHLY!$A$71:$U$71,1,2))),INDIRECT("_"&amp;_xlfn.XLOOKUP(BK$2,WatchbillMONTHLY!$A$71:$U$71,OFFSET(WatchbillMONTHLY!$A$71:$U$71,1,2))))=$A119,_xlfn.XLOOKUP(BK$2,WatchbillMONTHLY!$A$71:$U$71,OFFSET(WatchbillMONTHLY!$A$71:$U$71,1,2)),FALSE),TRUE,FALSE)),
IF(_xlfn.XLOOKUP(BK$2,WatchbillMONTHLY!$A$88:$U$88,OFFSET(WatchbillMONTHLY!$A$88:$U$88,1,2))=IF(_xlfn.XLOOKUP($A119,INDIRECT("_"&amp;_xlfn.XLOOKUP(BK$2,WatchbillMONTHLY!$A$88:$U$88,OFFSET(WatchbillMONTHLY!$A$88:$U$88,1,2))),INDIRECT("_"&amp;_xlfn.XLOOKUP(BK$2,WatchbillMONTHLY!$A$88:$U$88,OFFSET(WatchbillMONTHLY!$A$88:$U$88,1,2))))=$A119,_xlfn.XLOOKUP(BK$2,WatchbillMONTHLY!$A$88:$U$88,OFFSET(WatchbillMONTHLY!$A$88:$U$88,1,2)),FALSE),TRUE,FALSE)),
FALSE),FALSE)</f>
        <v>0</v>
      </c>
      <c r="BL119" s="209" t="b" cm="1">
        <f t="array" aca="1" ref="BL119" ca="1">IF(AND($A119 &gt; 0, AE119 &gt; 0,BL$2&lt;MiscFormulas!$A$5+1),
_xlfn.IFNA(
_xlfn.IFNA(
_xlfn.IFNA(
_xlfn.IFNA(
_xlfn.IFNA(
_xlfn.IFNA(
IF(_xlfn.XLOOKUP(BL$2,WatchbillMONTHLY!$A$3:$U$3,OFFSET(WatchbillMONTHLY!$A$3:$U$3,1,2))=IF(_xlfn.XLOOKUP($A119,INDIRECT("_"&amp;_xlfn.XLOOKUP(BL$2,WatchbillMONTHLY!$A$3:$U$3,OFFSET(WatchbillMONTHLY!$A$3:$U$3,1,2))),INDIRECT("_"&amp;_xlfn.XLOOKUP(BL$2,WatchbillMONTHLY!$A$3:$U$3,OFFSET(WatchbillMONTHLY!$A$3:$U$3,1,2))))=$A119,_xlfn.XLOOKUP(BL$2,WatchbillMONTHLY!$A$3:$U$3,OFFSET(WatchbillMONTHLY!$A$3:$U$3,1,2)),FALSE),TRUE,FALSE),
IF(_xlfn.XLOOKUP(BL$2,WatchbillMONTHLY!$A$20:$U$20,OFFSET(WatchbillMONTHLY!$A$20:$U$20,1,2))=IF(_xlfn.XLOOKUP($A119,INDIRECT("_"&amp;_xlfn.XLOOKUP(BL$2,WatchbillMONTHLY!$A$20:$U$20,OFFSET(WatchbillMONTHLY!$A$20:$U$20,1,2))),INDIRECT("_"&amp;_xlfn.XLOOKUP(BL$2,WatchbillMONTHLY!$A$20:$U$20,OFFSET(WatchbillMONTHLY!$A$20:$U$20,1,2))))=$A119,_xlfn.XLOOKUP(BL$2,WatchbillMONTHLY!$A$20:$U$20,OFFSET(WatchbillMONTHLY!$A$20:$U$20,1,2)),FALSE),TRUE,FALSE)),
IF(_xlfn.XLOOKUP(BL$2,WatchbillMONTHLY!$A$37:$U$37,OFFSET(WatchbillMONTHLY!$A$37:$U$37,1,2))=IF(_xlfn.XLOOKUP($A119,INDIRECT("_"&amp;_xlfn.XLOOKUP(BL$2,WatchbillMONTHLY!$A$37:$U$37,OFFSET(WatchbillMONTHLY!$A$37:$U$37,1,2))),INDIRECT("_"&amp;_xlfn.XLOOKUP(BL$2,WatchbillMONTHLY!$A$37:$U$37,OFFSET(WatchbillMONTHLY!$A$37:$U$37,1,2))))=$A119,_xlfn.XLOOKUP(BL$2,WatchbillMONTHLY!$A$37:$U$37,OFFSET(WatchbillMONTHLY!$A$37:$U$37,1,2)),FALSE),TRUE,FALSE)),
IF(_xlfn.XLOOKUP(BL$2,WatchbillMONTHLY!$A$54:$U$54,OFFSET(WatchbillMONTHLY!$A$54:$U$54,1,2))=IF(_xlfn.XLOOKUP($A119,INDIRECT("_"&amp;_xlfn.XLOOKUP(BL$2,WatchbillMONTHLY!$A$54:$U$54,OFFSET(WatchbillMONTHLY!$A$54:$U$54,1,2))),INDIRECT("_"&amp;_xlfn.XLOOKUP(BL$2,WatchbillMONTHLY!$A$54:$U$54,OFFSET(WatchbillMONTHLY!$A$54:$U$54,1,2))))=$A119,_xlfn.XLOOKUP(BL$2,WatchbillMONTHLY!$A$54:$U$54,OFFSET(WatchbillMONTHLY!$A$54:$U$54,1,2)),FALSE),TRUE,FALSE)),
IF(_xlfn.XLOOKUP(BL$2,WatchbillMONTHLY!$A$71:$U$71,OFFSET(WatchbillMONTHLY!$A$71:$U$71,1,2))=IF(_xlfn.XLOOKUP($A119,INDIRECT("_"&amp;_xlfn.XLOOKUP(BL$2,WatchbillMONTHLY!$A$71:$U$71,OFFSET(WatchbillMONTHLY!$A$71:$U$71,1,2))),INDIRECT("_"&amp;_xlfn.XLOOKUP(BL$2,WatchbillMONTHLY!$A$71:$U$71,OFFSET(WatchbillMONTHLY!$A$71:$U$71,1,2))))=$A119,_xlfn.XLOOKUP(BL$2,WatchbillMONTHLY!$A$71:$U$71,OFFSET(WatchbillMONTHLY!$A$71:$U$71,1,2)),FALSE),TRUE,FALSE)),
IF(_xlfn.XLOOKUP(BL$2,WatchbillMONTHLY!$A$88:$U$88,OFFSET(WatchbillMONTHLY!$A$88:$U$88,1,2))=IF(_xlfn.XLOOKUP($A119,INDIRECT("_"&amp;_xlfn.XLOOKUP(BL$2,WatchbillMONTHLY!$A$88:$U$88,OFFSET(WatchbillMONTHLY!$A$88:$U$88,1,2))),INDIRECT("_"&amp;_xlfn.XLOOKUP(BL$2,WatchbillMONTHLY!$A$88:$U$88,OFFSET(WatchbillMONTHLY!$A$88:$U$88,1,2))))=$A119,_xlfn.XLOOKUP(BL$2,WatchbillMONTHLY!$A$88:$U$88,OFFSET(WatchbillMONTHLY!$A$88:$U$88,1,2)),FALSE),TRUE,FALSE)),
FALSE),FALSE)</f>
        <v>0</v>
      </c>
      <c r="BM119" s="209" t="b" cm="1">
        <f t="array" aca="1" ref="BM119" ca="1">IF(AND($A119 &gt; 0, AF119 &gt; 0,BM$2&lt;MiscFormulas!$A$5+1),
_xlfn.IFNA(
_xlfn.IFNA(
_xlfn.IFNA(
_xlfn.IFNA(
_xlfn.IFNA(
_xlfn.IFNA(
IF(_xlfn.XLOOKUP(BM$2,WatchbillMONTHLY!$A$3:$U$3,OFFSET(WatchbillMONTHLY!$A$3:$U$3,1,2))=IF(_xlfn.XLOOKUP($A119,INDIRECT("_"&amp;_xlfn.XLOOKUP(BM$2,WatchbillMONTHLY!$A$3:$U$3,OFFSET(WatchbillMONTHLY!$A$3:$U$3,1,2))),INDIRECT("_"&amp;_xlfn.XLOOKUP(BM$2,WatchbillMONTHLY!$A$3:$U$3,OFFSET(WatchbillMONTHLY!$A$3:$U$3,1,2))))=$A119,_xlfn.XLOOKUP(BM$2,WatchbillMONTHLY!$A$3:$U$3,OFFSET(WatchbillMONTHLY!$A$3:$U$3,1,2)),FALSE),TRUE,FALSE),
IF(_xlfn.XLOOKUP(BM$2,WatchbillMONTHLY!$A$20:$U$20,OFFSET(WatchbillMONTHLY!$A$20:$U$20,1,2))=IF(_xlfn.XLOOKUP($A119,INDIRECT("_"&amp;_xlfn.XLOOKUP(BM$2,WatchbillMONTHLY!$A$20:$U$20,OFFSET(WatchbillMONTHLY!$A$20:$U$20,1,2))),INDIRECT("_"&amp;_xlfn.XLOOKUP(BM$2,WatchbillMONTHLY!$A$20:$U$20,OFFSET(WatchbillMONTHLY!$A$20:$U$20,1,2))))=$A119,_xlfn.XLOOKUP(BM$2,WatchbillMONTHLY!$A$20:$U$20,OFFSET(WatchbillMONTHLY!$A$20:$U$20,1,2)),FALSE),TRUE,FALSE)),
IF(_xlfn.XLOOKUP(BM$2,WatchbillMONTHLY!$A$37:$U$37,OFFSET(WatchbillMONTHLY!$A$37:$U$37,1,2))=IF(_xlfn.XLOOKUP($A119,INDIRECT("_"&amp;_xlfn.XLOOKUP(BM$2,WatchbillMONTHLY!$A$37:$U$37,OFFSET(WatchbillMONTHLY!$A$37:$U$37,1,2))),INDIRECT("_"&amp;_xlfn.XLOOKUP(BM$2,WatchbillMONTHLY!$A$37:$U$37,OFFSET(WatchbillMONTHLY!$A$37:$U$37,1,2))))=$A119,_xlfn.XLOOKUP(BM$2,WatchbillMONTHLY!$A$37:$U$37,OFFSET(WatchbillMONTHLY!$A$37:$U$37,1,2)),FALSE),TRUE,FALSE)),
IF(_xlfn.XLOOKUP(BM$2,WatchbillMONTHLY!$A$54:$U$54,OFFSET(WatchbillMONTHLY!$A$54:$U$54,1,2))=IF(_xlfn.XLOOKUP($A119,INDIRECT("_"&amp;_xlfn.XLOOKUP(BM$2,WatchbillMONTHLY!$A$54:$U$54,OFFSET(WatchbillMONTHLY!$A$54:$U$54,1,2))),INDIRECT("_"&amp;_xlfn.XLOOKUP(BM$2,WatchbillMONTHLY!$A$54:$U$54,OFFSET(WatchbillMONTHLY!$A$54:$U$54,1,2))))=$A119,_xlfn.XLOOKUP(BM$2,WatchbillMONTHLY!$A$54:$U$54,OFFSET(WatchbillMONTHLY!$A$54:$U$54,1,2)),FALSE),TRUE,FALSE)),
IF(_xlfn.XLOOKUP(BM$2,WatchbillMONTHLY!$A$71:$U$71,OFFSET(WatchbillMONTHLY!$A$71:$U$71,1,2))=IF(_xlfn.XLOOKUP($A119,INDIRECT("_"&amp;_xlfn.XLOOKUP(BM$2,WatchbillMONTHLY!$A$71:$U$71,OFFSET(WatchbillMONTHLY!$A$71:$U$71,1,2))),INDIRECT("_"&amp;_xlfn.XLOOKUP(BM$2,WatchbillMONTHLY!$A$71:$U$71,OFFSET(WatchbillMONTHLY!$A$71:$U$71,1,2))))=$A119,_xlfn.XLOOKUP(BM$2,WatchbillMONTHLY!$A$71:$U$71,OFFSET(WatchbillMONTHLY!$A$71:$U$71,1,2)),FALSE),TRUE,FALSE)),
IF(_xlfn.XLOOKUP(BM$2,WatchbillMONTHLY!$A$88:$U$88,OFFSET(WatchbillMONTHLY!$A$88:$U$88,1,2))=IF(_xlfn.XLOOKUP($A119,INDIRECT("_"&amp;_xlfn.XLOOKUP(BM$2,WatchbillMONTHLY!$A$88:$U$88,OFFSET(WatchbillMONTHLY!$A$88:$U$88,1,2))),INDIRECT("_"&amp;_xlfn.XLOOKUP(BM$2,WatchbillMONTHLY!$A$88:$U$88,OFFSET(WatchbillMONTHLY!$A$88:$U$88,1,2))))=$A119,_xlfn.XLOOKUP(BM$2,WatchbillMONTHLY!$A$88:$U$88,OFFSET(WatchbillMONTHLY!$A$88:$U$88,1,2)),FALSE),TRUE,FALSE)),
FALSE),FALSE)</f>
        <v>0</v>
      </c>
      <c r="BN119" s="209" t="b" cm="1">
        <f t="array" aca="1" ref="BN119" ca="1">IF(AND($A119 &gt; 0, AG119 &gt; 0,BN$2&lt;MiscFormulas!$A$5+1),
_xlfn.IFNA(
_xlfn.IFNA(
_xlfn.IFNA(
_xlfn.IFNA(
_xlfn.IFNA(
_xlfn.IFNA(
IF(_xlfn.XLOOKUP(BN$2,WatchbillMONTHLY!$A$3:$U$3,OFFSET(WatchbillMONTHLY!$A$3:$U$3,1,2))=IF(_xlfn.XLOOKUP($A119,INDIRECT("_"&amp;_xlfn.XLOOKUP(BN$2,WatchbillMONTHLY!$A$3:$U$3,OFFSET(WatchbillMONTHLY!$A$3:$U$3,1,2))),INDIRECT("_"&amp;_xlfn.XLOOKUP(BN$2,WatchbillMONTHLY!$A$3:$U$3,OFFSET(WatchbillMONTHLY!$A$3:$U$3,1,2))))=$A119,_xlfn.XLOOKUP(BN$2,WatchbillMONTHLY!$A$3:$U$3,OFFSET(WatchbillMONTHLY!$A$3:$U$3,1,2)),FALSE),TRUE,FALSE),
IF(_xlfn.XLOOKUP(BN$2,WatchbillMONTHLY!$A$20:$U$20,OFFSET(WatchbillMONTHLY!$A$20:$U$20,1,2))=IF(_xlfn.XLOOKUP($A119,INDIRECT("_"&amp;_xlfn.XLOOKUP(BN$2,WatchbillMONTHLY!$A$20:$U$20,OFFSET(WatchbillMONTHLY!$A$20:$U$20,1,2))),INDIRECT("_"&amp;_xlfn.XLOOKUP(BN$2,WatchbillMONTHLY!$A$20:$U$20,OFFSET(WatchbillMONTHLY!$A$20:$U$20,1,2))))=$A119,_xlfn.XLOOKUP(BN$2,WatchbillMONTHLY!$A$20:$U$20,OFFSET(WatchbillMONTHLY!$A$20:$U$20,1,2)),FALSE),TRUE,FALSE)),
IF(_xlfn.XLOOKUP(BN$2,WatchbillMONTHLY!$A$37:$U$37,OFFSET(WatchbillMONTHLY!$A$37:$U$37,1,2))=IF(_xlfn.XLOOKUP($A119,INDIRECT("_"&amp;_xlfn.XLOOKUP(BN$2,WatchbillMONTHLY!$A$37:$U$37,OFFSET(WatchbillMONTHLY!$A$37:$U$37,1,2))),INDIRECT("_"&amp;_xlfn.XLOOKUP(BN$2,WatchbillMONTHLY!$A$37:$U$37,OFFSET(WatchbillMONTHLY!$A$37:$U$37,1,2))))=$A119,_xlfn.XLOOKUP(BN$2,WatchbillMONTHLY!$A$37:$U$37,OFFSET(WatchbillMONTHLY!$A$37:$U$37,1,2)),FALSE),TRUE,FALSE)),
IF(_xlfn.XLOOKUP(BN$2,WatchbillMONTHLY!$A$54:$U$54,OFFSET(WatchbillMONTHLY!$A$54:$U$54,1,2))=IF(_xlfn.XLOOKUP($A119,INDIRECT("_"&amp;_xlfn.XLOOKUP(BN$2,WatchbillMONTHLY!$A$54:$U$54,OFFSET(WatchbillMONTHLY!$A$54:$U$54,1,2))),INDIRECT("_"&amp;_xlfn.XLOOKUP(BN$2,WatchbillMONTHLY!$A$54:$U$54,OFFSET(WatchbillMONTHLY!$A$54:$U$54,1,2))))=$A119,_xlfn.XLOOKUP(BN$2,WatchbillMONTHLY!$A$54:$U$54,OFFSET(WatchbillMONTHLY!$A$54:$U$54,1,2)),FALSE),TRUE,FALSE)),
IF(_xlfn.XLOOKUP(BN$2,WatchbillMONTHLY!$A$71:$U$71,OFFSET(WatchbillMONTHLY!$A$71:$U$71,1,2))=IF(_xlfn.XLOOKUP($A119,INDIRECT("_"&amp;_xlfn.XLOOKUP(BN$2,WatchbillMONTHLY!$A$71:$U$71,OFFSET(WatchbillMONTHLY!$A$71:$U$71,1,2))),INDIRECT("_"&amp;_xlfn.XLOOKUP(BN$2,WatchbillMONTHLY!$A$71:$U$71,OFFSET(WatchbillMONTHLY!$A$71:$U$71,1,2))))=$A119,_xlfn.XLOOKUP(BN$2,WatchbillMONTHLY!$A$71:$U$71,OFFSET(WatchbillMONTHLY!$A$71:$U$71,1,2)),FALSE),TRUE,FALSE)),
IF(_xlfn.XLOOKUP(BN$2,WatchbillMONTHLY!$A$88:$U$88,OFFSET(WatchbillMONTHLY!$A$88:$U$88,1,2))=IF(_xlfn.XLOOKUP($A119,INDIRECT("_"&amp;_xlfn.XLOOKUP(BN$2,WatchbillMONTHLY!$A$88:$U$88,OFFSET(WatchbillMONTHLY!$A$88:$U$88,1,2))),INDIRECT("_"&amp;_xlfn.XLOOKUP(BN$2,WatchbillMONTHLY!$A$88:$U$88,OFFSET(WatchbillMONTHLY!$A$88:$U$88,1,2))))=$A119,_xlfn.XLOOKUP(BN$2,WatchbillMONTHLY!$A$88:$U$88,OFFSET(WatchbillMONTHLY!$A$88:$U$88,1,2)),FALSE),TRUE,FALSE)),
FALSE),FALSE)</f>
        <v>0</v>
      </c>
      <c r="BO119" s="209"/>
      <c r="BP119" s="210"/>
    </row>
    <row r="120" spans="1:68" x14ac:dyDescent="0.35">
      <c r="A120" t="str">
        <v>EX3 Thomas, J.</v>
      </c>
      <c r="B120" s="215" t="str">
        <v>EX3 Thomas, Jefferson</v>
      </c>
      <c r="C120" s="191"/>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c r="AA120" s="235"/>
      <c r="AB120" s="235"/>
      <c r="AC120" s="235"/>
      <c r="AD120" s="235"/>
      <c r="AE120" s="235"/>
      <c r="AF120" s="235"/>
      <c r="AG120" s="235"/>
      <c r="AH120" s="192"/>
      <c r="AI120" s="209"/>
      <c r="AJ120" s="209" t="str" cm="1">
        <f t="array" aca="1" ref="AJ120" ca="1">IF(OR(AK120:BN120=TRUE),$A120&amp;" :  ","")&amp;_xlfn.TEXTJOIN(" | ",TRUE,IF(AK120:BN120=TRUE,$AK$2:$BN$2,""))</f>
        <v/>
      </c>
      <c r="AK120" s="209" t="b" cm="1">
        <f t="array" aca="1" ref="AK120" ca="1">IF(AND($A120 &gt; 0, D120 &gt; 0,AK$2&lt;MiscFormulas!$A$5+1),
_xlfn.IFNA(
_xlfn.IFNA(
_xlfn.IFNA(
_xlfn.IFNA(
_xlfn.IFNA(
_xlfn.IFNA(
IF(_xlfn.XLOOKUP(AK$2,WatchbillMONTHLY!$A$3:$U$3,OFFSET(WatchbillMONTHLY!$A$3:$U$3,1,2))=IF(_xlfn.XLOOKUP($A120,INDIRECT("_"&amp;_xlfn.XLOOKUP(AK$2,WatchbillMONTHLY!$A$3:$U$3,OFFSET(WatchbillMONTHLY!$A$3:$U$3,1,2))),INDIRECT("_"&amp;_xlfn.XLOOKUP(AK$2,WatchbillMONTHLY!$A$3:$U$3,OFFSET(WatchbillMONTHLY!$A$3:$U$3,1,2))))=$A120,_xlfn.XLOOKUP(AK$2,WatchbillMONTHLY!$A$3:$U$3,OFFSET(WatchbillMONTHLY!$A$3:$U$3,1,2)),FALSE),TRUE,FALSE),
IF(_xlfn.XLOOKUP(AK$2,WatchbillMONTHLY!$A$20:$U$20,OFFSET(WatchbillMONTHLY!$A$20:$U$20,1,2))=IF(_xlfn.XLOOKUP($A120,INDIRECT("_"&amp;_xlfn.XLOOKUP(AK$2,WatchbillMONTHLY!$A$20:$U$20,OFFSET(WatchbillMONTHLY!$A$20:$U$20,1,2))),INDIRECT("_"&amp;_xlfn.XLOOKUP(AK$2,WatchbillMONTHLY!$A$20:$U$20,OFFSET(WatchbillMONTHLY!$A$20:$U$20,1,2))))=$A120,_xlfn.XLOOKUP(AK$2,WatchbillMONTHLY!$A$20:$U$20,OFFSET(WatchbillMONTHLY!$A$20:$U$20,1,2)),FALSE),TRUE,FALSE)),
IF(_xlfn.XLOOKUP(AK$2,WatchbillMONTHLY!$A$37:$U$37,OFFSET(WatchbillMONTHLY!$A$37:$U$37,1,2))=IF(_xlfn.XLOOKUP($A120,INDIRECT("_"&amp;_xlfn.XLOOKUP(AK$2,WatchbillMONTHLY!$A$37:$U$37,OFFSET(WatchbillMONTHLY!$A$37:$U$37,1,2))),INDIRECT("_"&amp;_xlfn.XLOOKUP(AK$2,WatchbillMONTHLY!$A$37:$U$37,OFFSET(WatchbillMONTHLY!$A$37:$U$37,1,2))))=$A120,_xlfn.XLOOKUP(AK$2,WatchbillMONTHLY!$A$37:$U$37,OFFSET(WatchbillMONTHLY!$A$37:$U$37,1,2)),FALSE),TRUE,FALSE)),
IF(_xlfn.XLOOKUP(AK$2,WatchbillMONTHLY!$A$54:$U$54,OFFSET(WatchbillMONTHLY!$A$54:$U$54,1,2))=IF(_xlfn.XLOOKUP($A120,INDIRECT("_"&amp;_xlfn.XLOOKUP(AK$2,WatchbillMONTHLY!$A$54:$U$54,OFFSET(WatchbillMONTHLY!$A$54:$U$54,1,2))),INDIRECT("_"&amp;_xlfn.XLOOKUP(AK$2,WatchbillMONTHLY!$A$54:$U$54,OFFSET(WatchbillMONTHLY!$A$54:$U$54,1,2))))=$A120,_xlfn.XLOOKUP(AK$2,WatchbillMONTHLY!$A$54:$U$54,OFFSET(WatchbillMONTHLY!$A$54:$U$54,1,2)),FALSE),TRUE,FALSE)),
IF(_xlfn.XLOOKUP(AK$2,WatchbillMONTHLY!$A$71:$U$71,OFFSET(WatchbillMONTHLY!$A$71:$U$71,1,2))=IF(_xlfn.XLOOKUP($A120,INDIRECT("_"&amp;_xlfn.XLOOKUP(AK$2,WatchbillMONTHLY!$A$71:$U$71,OFFSET(WatchbillMONTHLY!$A$71:$U$71,1,2))),INDIRECT("_"&amp;_xlfn.XLOOKUP(AK$2,WatchbillMONTHLY!$A$71:$U$71,OFFSET(WatchbillMONTHLY!$A$71:$U$71,1,2))))=$A120,_xlfn.XLOOKUP(AK$2,WatchbillMONTHLY!$A$71:$U$71,OFFSET(WatchbillMONTHLY!$A$71:$U$71,1,2)),FALSE),TRUE,FALSE)),
IF(_xlfn.XLOOKUP(AK$2,WatchbillMONTHLY!$A$88:$U$88,OFFSET(WatchbillMONTHLY!$A$88:$U$88,1,2))=IF(_xlfn.XLOOKUP($A120,INDIRECT("_"&amp;_xlfn.XLOOKUP(AK$2,WatchbillMONTHLY!$A$88:$U$88,OFFSET(WatchbillMONTHLY!$A$88:$U$88,1,2))),INDIRECT("_"&amp;_xlfn.XLOOKUP(AK$2,WatchbillMONTHLY!$A$88:$U$88,OFFSET(WatchbillMONTHLY!$A$88:$U$88,1,2))))=$A120,_xlfn.XLOOKUP(AK$2,WatchbillMONTHLY!$A$88:$U$88,OFFSET(WatchbillMONTHLY!$A$88:$U$88,1,2)),FALSE),TRUE,FALSE)),
FALSE),FALSE)</f>
        <v>0</v>
      </c>
      <c r="AL120" s="209" t="b" cm="1">
        <f t="array" aca="1" ref="AL120" ca="1">IF(AND($A120 &gt; 0, E120 &gt; 0,AL$2&lt;MiscFormulas!$A$5+1),
_xlfn.IFNA(
_xlfn.IFNA(
_xlfn.IFNA(
_xlfn.IFNA(
_xlfn.IFNA(
_xlfn.IFNA(
IF(_xlfn.XLOOKUP(AL$2,WatchbillMONTHLY!$A$3:$U$3,OFFSET(WatchbillMONTHLY!$A$3:$U$3,1,2))=IF(_xlfn.XLOOKUP($A120,INDIRECT("_"&amp;_xlfn.XLOOKUP(AL$2,WatchbillMONTHLY!$A$3:$U$3,OFFSET(WatchbillMONTHLY!$A$3:$U$3,1,2))),INDIRECT("_"&amp;_xlfn.XLOOKUP(AL$2,WatchbillMONTHLY!$A$3:$U$3,OFFSET(WatchbillMONTHLY!$A$3:$U$3,1,2))))=$A120,_xlfn.XLOOKUP(AL$2,WatchbillMONTHLY!$A$3:$U$3,OFFSET(WatchbillMONTHLY!$A$3:$U$3,1,2)),FALSE),TRUE,FALSE),
IF(_xlfn.XLOOKUP(AL$2,WatchbillMONTHLY!$A$20:$U$20,OFFSET(WatchbillMONTHLY!$A$20:$U$20,1,2))=IF(_xlfn.XLOOKUP($A120,INDIRECT("_"&amp;_xlfn.XLOOKUP(AL$2,WatchbillMONTHLY!$A$20:$U$20,OFFSET(WatchbillMONTHLY!$A$20:$U$20,1,2))),INDIRECT("_"&amp;_xlfn.XLOOKUP(AL$2,WatchbillMONTHLY!$A$20:$U$20,OFFSET(WatchbillMONTHLY!$A$20:$U$20,1,2))))=$A120,_xlfn.XLOOKUP(AL$2,WatchbillMONTHLY!$A$20:$U$20,OFFSET(WatchbillMONTHLY!$A$20:$U$20,1,2)),FALSE),TRUE,FALSE)),
IF(_xlfn.XLOOKUP(AL$2,WatchbillMONTHLY!$A$37:$U$37,OFFSET(WatchbillMONTHLY!$A$37:$U$37,1,2))=IF(_xlfn.XLOOKUP($A120,INDIRECT("_"&amp;_xlfn.XLOOKUP(AL$2,WatchbillMONTHLY!$A$37:$U$37,OFFSET(WatchbillMONTHLY!$A$37:$U$37,1,2))),INDIRECT("_"&amp;_xlfn.XLOOKUP(AL$2,WatchbillMONTHLY!$A$37:$U$37,OFFSET(WatchbillMONTHLY!$A$37:$U$37,1,2))))=$A120,_xlfn.XLOOKUP(AL$2,WatchbillMONTHLY!$A$37:$U$37,OFFSET(WatchbillMONTHLY!$A$37:$U$37,1,2)),FALSE),TRUE,FALSE)),
IF(_xlfn.XLOOKUP(AL$2,WatchbillMONTHLY!$A$54:$U$54,OFFSET(WatchbillMONTHLY!$A$54:$U$54,1,2))=IF(_xlfn.XLOOKUP($A120,INDIRECT("_"&amp;_xlfn.XLOOKUP(AL$2,WatchbillMONTHLY!$A$54:$U$54,OFFSET(WatchbillMONTHLY!$A$54:$U$54,1,2))),INDIRECT("_"&amp;_xlfn.XLOOKUP(AL$2,WatchbillMONTHLY!$A$54:$U$54,OFFSET(WatchbillMONTHLY!$A$54:$U$54,1,2))))=$A120,_xlfn.XLOOKUP(AL$2,WatchbillMONTHLY!$A$54:$U$54,OFFSET(WatchbillMONTHLY!$A$54:$U$54,1,2)),FALSE),TRUE,FALSE)),
IF(_xlfn.XLOOKUP(AL$2,WatchbillMONTHLY!$A$71:$U$71,OFFSET(WatchbillMONTHLY!$A$71:$U$71,1,2))=IF(_xlfn.XLOOKUP($A120,INDIRECT("_"&amp;_xlfn.XLOOKUP(AL$2,WatchbillMONTHLY!$A$71:$U$71,OFFSET(WatchbillMONTHLY!$A$71:$U$71,1,2))),INDIRECT("_"&amp;_xlfn.XLOOKUP(AL$2,WatchbillMONTHLY!$A$71:$U$71,OFFSET(WatchbillMONTHLY!$A$71:$U$71,1,2))))=$A120,_xlfn.XLOOKUP(AL$2,WatchbillMONTHLY!$A$71:$U$71,OFFSET(WatchbillMONTHLY!$A$71:$U$71,1,2)),FALSE),TRUE,FALSE)),
IF(_xlfn.XLOOKUP(AL$2,WatchbillMONTHLY!$A$88:$U$88,OFFSET(WatchbillMONTHLY!$A$88:$U$88,1,2))=IF(_xlfn.XLOOKUP($A120,INDIRECT("_"&amp;_xlfn.XLOOKUP(AL$2,WatchbillMONTHLY!$A$88:$U$88,OFFSET(WatchbillMONTHLY!$A$88:$U$88,1,2))),INDIRECT("_"&amp;_xlfn.XLOOKUP(AL$2,WatchbillMONTHLY!$A$88:$U$88,OFFSET(WatchbillMONTHLY!$A$88:$U$88,1,2))))=$A120,_xlfn.XLOOKUP(AL$2,WatchbillMONTHLY!$A$88:$U$88,OFFSET(WatchbillMONTHLY!$A$88:$U$88,1,2)),FALSE),TRUE,FALSE)),
FALSE),FALSE)</f>
        <v>0</v>
      </c>
      <c r="AM120" s="209" t="b" cm="1">
        <f t="array" aca="1" ref="AM120" ca="1">IF(AND($A120 &gt; 0, F120 &gt; 0,AM$2&lt;MiscFormulas!$A$5+1),
_xlfn.IFNA(
_xlfn.IFNA(
_xlfn.IFNA(
_xlfn.IFNA(
_xlfn.IFNA(
_xlfn.IFNA(
IF(_xlfn.XLOOKUP(AM$2,WatchbillMONTHLY!$A$3:$U$3,OFFSET(WatchbillMONTHLY!$A$3:$U$3,1,2))=IF(_xlfn.XLOOKUP($A120,INDIRECT("_"&amp;_xlfn.XLOOKUP(AM$2,WatchbillMONTHLY!$A$3:$U$3,OFFSET(WatchbillMONTHLY!$A$3:$U$3,1,2))),INDIRECT("_"&amp;_xlfn.XLOOKUP(AM$2,WatchbillMONTHLY!$A$3:$U$3,OFFSET(WatchbillMONTHLY!$A$3:$U$3,1,2))))=$A120,_xlfn.XLOOKUP(AM$2,WatchbillMONTHLY!$A$3:$U$3,OFFSET(WatchbillMONTHLY!$A$3:$U$3,1,2)),FALSE),TRUE,FALSE),
IF(_xlfn.XLOOKUP(AM$2,WatchbillMONTHLY!$A$20:$U$20,OFFSET(WatchbillMONTHLY!$A$20:$U$20,1,2))=IF(_xlfn.XLOOKUP($A120,INDIRECT("_"&amp;_xlfn.XLOOKUP(AM$2,WatchbillMONTHLY!$A$20:$U$20,OFFSET(WatchbillMONTHLY!$A$20:$U$20,1,2))),INDIRECT("_"&amp;_xlfn.XLOOKUP(AM$2,WatchbillMONTHLY!$A$20:$U$20,OFFSET(WatchbillMONTHLY!$A$20:$U$20,1,2))))=$A120,_xlfn.XLOOKUP(AM$2,WatchbillMONTHLY!$A$20:$U$20,OFFSET(WatchbillMONTHLY!$A$20:$U$20,1,2)),FALSE),TRUE,FALSE)),
IF(_xlfn.XLOOKUP(AM$2,WatchbillMONTHLY!$A$37:$U$37,OFFSET(WatchbillMONTHLY!$A$37:$U$37,1,2))=IF(_xlfn.XLOOKUP($A120,INDIRECT("_"&amp;_xlfn.XLOOKUP(AM$2,WatchbillMONTHLY!$A$37:$U$37,OFFSET(WatchbillMONTHLY!$A$37:$U$37,1,2))),INDIRECT("_"&amp;_xlfn.XLOOKUP(AM$2,WatchbillMONTHLY!$A$37:$U$37,OFFSET(WatchbillMONTHLY!$A$37:$U$37,1,2))))=$A120,_xlfn.XLOOKUP(AM$2,WatchbillMONTHLY!$A$37:$U$37,OFFSET(WatchbillMONTHLY!$A$37:$U$37,1,2)),FALSE),TRUE,FALSE)),
IF(_xlfn.XLOOKUP(AM$2,WatchbillMONTHLY!$A$54:$U$54,OFFSET(WatchbillMONTHLY!$A$54:$U$54,1,2))=IF(_xlfn.XLOOKUP($A120,INDIRECT("_"&amp;_xlfn.XLOOKUP(AM$2,WatchbillMONTHLY!$A$54:$U$54,OFFSET(WatchbillMONTHLY!$A$54:$U$54,1,2))),INDIRECT("_"&amp;_xlfn.XLOOKUP(AM$2,WatchbillMONTHLY!$A$54:$U$54,OFFSET(WatchbillMONTHLY!$A$54:$U$54,1,2))))=$A120,_xlfn.XLOOKUP(AM$2,WatchbillMONTHLY!$A$54:$U$54,OFFSET(WatchbillMONTHLY!$A$54:$U$54,1,2)),FALSE),TRUE,FALSE)),
IF(_xlfn.XLOOKUP(AM$2,WatchbillMONTHLY!$A$71:$U$71,OFFSET(WatchbillMONTHLY!$A$71:$U$71,1,2))=IF(_xlfn.XLOOKUP($A120,INDIRECT("_"&amp;_xlfn.XLOOKUP(AM$2,WatchbillMONTHLY!$A$71:$U$71,OFFSET(WatchbillMONTHLY!$A$71:$U$71,1,2))),INDIRECT("_"&amp;_xlfn.XLOOKUP(AM$2,WatchbillMONTHLY!$A$71:$U$71,OFFSET(WatchbillMONTHLY!$A$71:$U$71,1,2))))=$A120,_xlfn.XLOOKUP(AM$2,WatchbillMONTHLY!$A$71:$U$71,OFFSET(WatchbillMONTHLY!$A$71:$U$71,1,2)),FALSE),TRUE,FALSE)),
IF(_xlfn.XLOOKUP(AM$2,WatchbillMONTHLY!$A$88:$U$88,OFFSET(WatchbillMONTHLY!$A$88:$U$88,1,2))=IF(_xlfn.XLOOKUP($A120,INDIRECT("_"&amp;_xlfn.XLOOKUP(AM$2,WatchbillMONTHLY!$A$88:$U$88,OFFSET(WatchbillMONTHLY!$A$88:$U$88,1,2))),INDIRECT("_"&amp;_xlfn.XLOOKUP(AM$2,WatchbillMONTHLY!$A$88:$U$88,OFFSET(WatchbillMONTHLY!$A$88:$U$88,1,2))))=$A120,_xlfn.XLOOKUP(AM$2,WatchbillMONTHLY!$A$88:$U$88,OFFSET(WatchbillMONTHLY!$A$88:$U$88,1,2)),FALSE),TRUE,FALSE)),
FALSE),FALSE)</f>
        <v>0</v>
      </c>
      <c r="AN120" s="209" t="b" cm="1">
        <f t="array" aca="1" ref="AN120" ca="1">IF(AND($A120 &gt; 0, G120 &gt; 0,AN$2&lt;MiscFormulas!$A$5+1),
_xlfn.IFNA(
_xlfn.IFNA(
_xlfn.IFNA(
_xlfn.IFNA(
_xlfn.IFNA(
_xlfn.IFNA(
IF(_xlfn.XLOOKUP(AN$2,WatchbillMONTHLY!$A$3:$U$3,OFFSET(WatchbillMONTHLY!$A$3:$U$3,1,2))=IF(_xlfn.XLOOKUP($A120,INDIRECT("_"&amp;_xlfn.XLOOKUP(AN$2,WatchbillMONTHLY!$A$3:$U$3,OFFSET(WatchbillMONTHLY!$A$3:$U$3,1,2))),INDIRECT("_"&amp;_xlfn.XLOOKUP(AN$2,WatchbillMONTHLY!$A$3:$U$3,OFFSET(WatchbillMONTHLY!$A$3:$U$3,1,2))))=$A120,_xlfn.XLOOKUP(AN$2,WatchbillMONTHLY!$A$3:$U$3,OFFSET(WatchbillMONTHLY!$A$3:$U$3,1,2)),FALSE),TRUE,FALSE),
IF(_xlfn.XLOOKUP(AN$2,WatchbillMONTHLY!$A$20:$U$20,OFFSET(WatchbillMONTHLY!$A$20:$U$20,1,2))=IF(_xlfn.XLOOKUP($A120,INDIRECT("_"&amp;_xlfn.XLOOKUP(AN$2,WatchbillMONTHLY!$A$20:$U$20,OFFSET(WatchbillMONTHLY!$A$20:$U$20,1,2))),INDIRECT("_"&amp;_xlfn.XLOOKUP(AN$2,WatchbillMONTHLY!$A$20:$U$20,OFFSET(WatchbillMONTHLY!$A$20:$U$20,1,2))))=$A120,_xlfn.XLOOKUP(AN$2,WatchbillMONTHLY!$A$20:$U$20,OFFSET(WatchbillMONTHLY!$A$20:$U$20,1,2)),FALSE),TRUE,FALSE)),
IF(_xlfn.XLOOKUP(AN$2,WatchbillMONTHLY!$A$37:$U$37,OFFSET(WatchbillMONTHLY!$A$37:$U$37,1,2))=IF(_xlfn.XLOOKUP($A120,INDIRECT("_"&amp;_xlfn.XLOOKUP(AN$2,WatchbillMONTHLY!$A$37:$U$37,OFFSET(WatchbillMONTHLY!$A$37:$U$37,1,2))),INDIRECT("_"&amp;_xlfn.XLOOKUP(AN$2,WatchbillMONTHLY!$A$37:$U$37,OFFSET(WatchbillMONTHLY!$A$37:$U$37,1,2))))=$A120,_xlfn.XLOOKUP(AN$2,WatchbillMONTHLY!$A$37:$U$37,OFFSET(WatchbillMONTHLY!$A$37:$U$37,1,2)),FALSE),TRUE,FALSE)),
IF(_xlfn.XLOOKUP(AN$2,WatchbillMONTHLY!$A$54:$U$54,OFFSET(WatchbillMONTHLY!$A$54:$U$54,1,2))=IF(_xlfn.XLOOKUP($A120,INDIRECT("_"&amp;_xlfn.XLOOKUP(AN$2,WatchbillMONTHLY!$A$54:$U$54,OFFSET(WatchbillMONTHLY!$A$54:$U$54,1,2))),INDIRECT("_"&amp;_xlfn.XLOOKUP(AN$2,WatchbillMONTHLY!$A$54:$U$54,OFFSET(WatchbillMONTHLY!$A$54:$U$54,1,2))))=$A120,_xlfn.XLOOKUP(AN$2,WatchbillMONTHLY!$A$54:$U$54,OFFSET(WatchbillMONTHLY!$A$54:$U$54,1,2)),FALSE),TRUE,FALSE)),
IF(_xlfn.XLOOKUP(AN$2,WatchbillMONTHLY!$A$71:$U$71,OFFSET(WatchbillMONTHLY!$A$71:$U$71,1,2))=IF(_xlfn.XLOOKUP($A120,INDIRECT("_"&amp;_xlfn.XLOOKUP(AN$2,WatchbillMONTHLY!$A$71:$U$71,OFFSET(WatchbillMONTHLY!$A$71:$U$71,1,2))),INDIRECT("_"&amp;_xlfn.XLOOKUP(AN$2,WatchbillMONTHLY!$A$71:$U$71,OFFSET(WatchbillMONTHLY!$A$71:$U$71,1,2))))=$A120,_xlfn.XLOOKUP(AN$2,WatchbillMONTHLY!$A$71:$U$71,OFFSET(WatchbillMONTHLY!$A$71:$U$71,1,2)),FALSE),TRUE,FALSE)),
IF(_xlfn.XLOOKUP(AN$2,WatchbillMONTHLY!$A$88:$U$88,OFFSET(WatchbillMONTHLY!$A$88:$U$88,1,2))=IF(_xlfn.XLOOKUP($A120,INDIRECT("_"&amp;_xlfn.XLOOKUP(AN$2,WatchbillMONTHLY!$A$88:$U$88,OFFSET(WatchbillMONTHLY!$A$88:$U$88,1,2))),INDIRECT("_"&amp;_xlfn.XLOOKUP(AN$2,WatchbillMONTHLY!$A$88:$U$88,OFFSET(WatchbillMONTHLY!$A$88:$U$88,1,2))))=$A120,_xlfn.XLOOKUP(AN$2,WatchbillMONTHLY!$A$88:$U$88,OFFSET(WatchbillMONTHLY!$A$88:$U$88,1,2)),FALSE),TRUE,FALSE)),
FALSE),FALSE)</f>
        <v>0</v>
      </c>
      <c r="AO120" s="209" t="b" cm="1">
        <f t="array" aca="1" ref="AO120" ca="1">IF(AND($A120 &gt; 0, H120 &gt; 0,AO$2&lt;MiscFormulas!$A$5+1),
_xlfn.IFNA(
_xlfn.IFNA(
_xlfn.IFNA(
_xlfn.IFNA(
_xlfn.IFNA(
_xlfn.IFNA(
IF(_xlfn.XLOOKUP(AO$2,WatchbillMONTHLY!$A$3:$U$3,OFFSET(WatchbillMONTHLY!$A$3:$U$3,1,2))=IF(_xlfn.XLOOKUP($A120,INDIRECT("_"&amp;_xlfn.XLOOKUP(AO$2,WatchbillMONTHLY!$A$3:$U$3,OFFSET(WatchbillMONTHLY!$A$3:$U$3,1,2))),INDIRECT("_"&amp;_xlfn.XLOOKUP(AO$2,WatchbillMONTHLY!$A$3:$U$3,OFFSET(WatchbillMONTHLY!$A$3:$U$3,1,2))))=$A120,_xlfn.XLOOKUP(AO$2,WatchbillMONTHLY!$A$3:$U$3,OFFSET(WatchbillMONTHLY!$A$3:$U$3,1,2)),FALSE),TRUE,FALSE),
IF(_xlfn.XLOOKUP(AO$2,WatchbillMONTHLY!$A$20:$U$20,OFFSET(WatchbillMONTHLY!$A$20:$U$20,1,2))=IF(_xlfn.XLOOKUP($A120,INDIRECT("_"&amp;_xlfn.XLOOKUP(AO$2,WatchbillMONTHLY!$A$20:$U$20,OFFSET(WatchbillMONTHLY!$A$20:$U$20,1,2))),INDIRECT("_"&amp;_xlfn.XLOOKUP(AO$2,WatchbillMONTHLY!$A$20:$U$20,OFFSET(WatchbillMONTHLY!$A$20:$U$20,1,2))))=$A120,_xlfn.XLOOKUP(AO$2,WatchbillMONTHLY!$A$20:$U$20,OFFSET(WatchbillMONTHLY!$A$20:$U$20,1,2)),FALSE),TRUE,FALSE)),
IF(_xlfn.XLOOKUP(AO$2,WatchbillMONTHLY!$A$37:$U$37,OFFSET(WatchbillMONTHLY!$A$37:$U$37,1,2))=IF(_xlfn.XLOOKUP($A120,INDIRECT("_"&amp;_xlfn.XLOOKUP(AO$2,WatchbillMONTHLY!$A$37:$U$37,OFFSET(WatchbillMONTHLY!$A$37:$U$37,1,2))),INDIRECT("_"&amp;_xlfn.XLOOKUP(AO$2,WatchbillMONTHLY!$A$37:$U$37,OFFSET(WatchbillMONTHLY!$A$37:$U$37,1,2))))=$A120,_xlfn.XLOOKUP(AO$2,WatchbillMONTHLY!$A$37:$U$37,OFFSET(WatchbillMONTHLY!$A$37:$U$37,1,2)),FALSE),TRUE,FALSE)),
IF(_xlfn.XLOOKUP(AO$2,WatchbillMONTHLY!$A$54:$U$54,OFFSET(WatchbillMONTHLY!$A$54:$U$54,1,2))=IF(_xlfn.XLOOKUP($A120,INDIRECT("_"&amp;_xlfn.XLOOKUP(AO$2,WatchbillMONTHLY!$A$54:$U$54,OFFSET(WatchbillMONTHLY!$A$54:$U$54,1,2))),INDIRECT("_"&amp;_xlfn.XLOOKUP(AO$2,WatchbillMONTHLY!$A$54:$U$54,OFFSET(WatchbillMONTHLY!$A$54:$U$54,1,2))))=$A120,_xlfn.XLOOKUP(AO$2,WatchbillMONTHLY!$A$54:$U$54,OFFSET(WatchbillMONTHLY!$A$54:$U$54,1,2)),FALSE),TRUE,FALSE)),
IF(_xlfn.XLOOKUP(AO$2,WatchbillMONTHLY!$A$71:$U$71,OFFSET(WatchbillMONTHLY!$A$71:$U$71,1,2))=IF(_xlfn.XLOOKUP($A120,INDIRECT("_"&amp;_xlfn.XLOOKUP(AO$2,WatchbillMONTHLY!$A$71:$U$71,OFFSET(WatchbillMONTHLY!$A$71:$U$71,1,2))),INDIRECT("_"&amp;_xlfn.XLOOKUP(AO$2,WatchbillMONTHLY!$A$71:$U$71,OFFSET(WatchbillMONTHLY!$A$71:$U$71,1,2))))=$A120,_xlfn.XLOOKUP(AO$2,WatchbillMONTHLY!$A$71:$U$71,OFFSET(WatchbillMONTHLY!$A$71:$U$71,1,2)),FALSE),TRUE,FALSE)),
IF(_xlfn.XLOOKUP(AO$2,WatchbillMONTHLY!$A$88:$U$88,OFFSET(WatchbillMONTHLY!$A$88:$U$88,1,2))=IF(_xlfn.XLOOKUP($A120,INDIRECT("_"&amp;_xlfn.XLOOKUP(AO$2,WatchbillMONTHLY!$A$88:$U$88,OFFSET(WatchbillMONTHLY!$A$88:$U$88,1,2))),INDIRECT("_"&amp;_xlfn.XLOOKUP(AO$2,WatchbillMONTHLY!$A$88:$U$88,OFFSET(WatchbillMONTHLY!$A$88:$U$88,1,2))))=$A120,_xlfn.XLOOKUP(AO$2,WatchbillMONTHLY!$A$88:$U$88,OFFSET(WatchbillMONTHLY!$A$88:$U$88,1,2)),FALSE),TRUE,FALSE)),
FALSE),FALSE)</f>
        <v>0</v>
      </c>
      <c r="AP120" s="209" t="b" cm="1">
        <f t="array" aca="1" ref="AP120" ca="1">IF(AND($A120 &gt; 0, I120 &gt; 0,AP$2&lt;MiscFormulas!$A$5+1),
_xlfn.IFNA(
_xlfn.IFNA(
_xlfn.IFNA(
_xlfn.IFNA(
_xlfn.IFNA(
_xlfn.IFNA(
IF(_xlfn.XLOOKUP(AP$2,WatchbillMONTHLY!$A$3:$U$3,OFFSET(WatchbillMONTHLY!$A$3:$U$3,1,2))=IF(_xlfn.XLOOKUP($A120,INDIRECT("_"&amp;_xlfn.XLOOKUP(AP$2,WatchbillMONTHLY!$A$3:$U$3,OFFSET(WatchbillMONTHLY!$A$3:$U$3,1,2))),INDIRECT("_"&amp;_xlfn.XLOOKUP(AP$2,WatchbillMONTHLY!$A$3:$U$3,OFFSET(WatchbillMONTHLY!$A$3:$U$3,1,2))))=$A120,_xlfn.XLOOKUP(AP$2,WatchbillMONTHLY!$A$3:$U$3,OFFSET(WatchbillMONTHLY!$A$3:$U$3,1,2)),FALSE),TRUE,FALSE),
IF(_xlfn.XLOOKUP(AP$2,WatchbillMONTHLY!$A$20:$U$20,OFFSET(WatchbillMONTHLY!$A$20:$U$20,1,2))=IF(_xlfn.XLOOKUP($A120,INDIRECT("_"&amp;_xlfn.XLOOKUP(AP$2,WatchbillMONTHLY!$A$20:$U$20,OFFSET(WatchbillMONTHLY!$A$20:$U$20,1,2))),INDIRECT("_"&amp;_xlfn.XLOOKUP(AP$2,WatchbillMONTHLY!$A$20:$U$20,OFFSET(WatchbillMONTHLY!$A$20:$U$20,1,2))))=$A120,_xlfn.XLOOKUP(AP$2,WatchbillMONTHLY!$A$20:$U$20,OFFSET(WatchbillMONTHLY!$A$20:$U$20,1,2)),FALSE),TRUE,FALSE)),
IF(_xlfn.XLOOKUP(AP$2,WatchbillMONTHLY!$A$37:$U$37,OFFSET(WatchbillMONTHLY!$A$37:$U$37,1,2))=IF(_xlfn.XLOOKUP($A120,INDIRECT("_"&amp;_xlfn.XLOOKUP(AP$2,WatchbillMONTHLY!$A$37:$U$37,OFFSET(WatchbillMONTHLY!$A$37:$U$37,1,2))),INDIRECT("_"&amp;_xlfn.XLOOKUP(AP$2,WatchbillMONTHLY!$A$37:$U$37,OFFSET(WatchbillMONTHLY!$A$37:$U$37,1,2))))=$A120,_xlfn.XLOOKUP(AP$2,WatchbillMONTHLY!$A$37:$U$37,OFFSET(WatchbillMONTHLY!$A$37:$U$37,1,2)),FALSE),TRUE,FALSE)),
IF(_xlfn.XLOOKUP(AP$2,WatchbillMONTHLY!$A$54:$U$54,OFFSET(WatchbillMONTHLY!$A$54:$U$54,1,2))=IF(_xlfn.XLOOKUP($A120,INDIRECT("_"&amp;_xlfn.XLOOKUP(AP$2,WatchbillMONTHLY!$A$54:$U$54,OFFSET(WatchbillMONTHLY!$A$54:$U$54,1,2))),INDIRECT("_"&amp;_xlfn.XLOOKUP(AP$2,WatchbillMONTHLY!$A$54:$U$54,OFFSET(WatchbillMONTHLY!$A$54:$U$54,1,2))))=$A120,_xlfn.XLOOKUP(AP$2,WatchbillMONTHLY!$A$54:$U$54,OFFSET(WatchbillMONTHLY!$A$54:$U$54,1,2)),FALSE),TRUE,FALSE)),
IF(_xlfn.XLOOKUP(AP$2,WatchbillMONTHLY!$A$71:$U$71,OFFSET(WatchbillMONTHLY!$A$71:$U$71,1,2))=IF(_xlfn.XLOOKUP($A120,INDIRECT("_"&amp;_xlfn.XLOOKUP(AP$2,WatchbillMONTHLY!$A$71:$U$71,OFFSET(WatchbillMONTHLY!$A$71:$U$71,1,2))),INDIRECT("_"&amp;_xlfn.XLOOKUP(AP$2,WatchbillMONTHLY!$A$71:$U$71,OFFSET(WatchbillMONTHLY!$A$71:$U$71,1,2))))=$A120,_xlfn.XLOOKUP(AP$2,WatchbillMONTHLY!$A$71:$U$71,OFFSET(WatchbillMONTHLY!$A$71:$U$71,1,2)),FALSE),TRUE,FALSE)),
IF(_xlfn.XLOOKUP(AP$2,WatchbillMONTHLY!$A$88:$U$88,OFFSET(WatchbillMONTHLY!$A$88:$U$88,1,2))=IF(_xlfn.XLOOKUP($A120,INDIRECT("_"&amp;_xlfn.XLOOKUP(AP$2,WatchbillMONTHLY!$A$88:$U$88,OFFSET(WatchbillMONTHLY!$A$88:$U$88,1,2))),INDIRECT("_"&amp;_xlfn.XLOOKUP(AP$2,WatchbillMONTHLY!$A$88:$U$88,OFFSET(WatchbillMONTHLY!$A$88:$U$88,1,2))))=$A120,_xlfn.XLOOKUP(AP$2,WatchbillMONTHLY!$A$88:$U$88,OFFSET(WatchbillMONTHLY!$A$88:$U$88,1,2)),FALSE),TRUE,FALSE)),
FALSE),FALSE)</f>
        <v>0</v>
      </c>
      <c r="AQ120" s="209" t="b" cm="1">
        <f t="array" aca="1" ref="AQ120" ca="1">IF(AND($A120 &gt; 0, J120 &gt; 0,AQ$2&lt;MiscFormulas!$A$5+1),
_xlfn.IFNA(
_xlfn.IFNA(
_xlfn.IFNA(
_xlfn.IFNA(
_xlfn.IFNA(
_xlfn.IFNA(
IF(_xlfn.XLOOKUP(AQ$2,WatchbillMONTHLY!$A$3:$U$3,OFFSET(WatchbillMONTHLY!$A$3:$U$3,1,2))=IF(_xlfn.XLOOKUP($A120,INDIRECT("_"&amp;_xlfn.XLOOKUP(AQ$2,WatchbillMONTHLY!$A$3:$U$3,OFFSET(WatchbillMONTHLY!$A$3:$U$3,1,2))),INDIRECT("_"&amp;_xlfn.XLOOKUP(AQ$2,WatchbillMONTHLY!$A$3:$U$3,OFFSET(WatchbillMONTHLY!$A$3:$U$3,1,2))))=$A120,_xlfn.XLOOKUP(AQ$2,WatchbillMONTHLY!$A$3:$U$3,OFFSET(WatchbillMONTHLY!$A$3:$U$3,1,2)),FALSE),TRUE,FALSE),
IF(_xlfn.XLOOKUP(AQ$2,WatchbillMONTHLY!$A$20:$U$20,OFFSET(WatchbillMONTHLY!$A$20:$U$20,1,2))=IF(_xlfn.XLOOKUP($A120,INDIRECT("_"&amp;_xlfn.XLOOKUP(AQ$2,WatchbillMONTHLY!$A$20:$U$20,OFFSET(WatchbillMONTHLY!$A$20:$U$20,1,2))),INDIRECT("_"&amp;_xlfn.XLOOKUP(AQ$2,WatchbillMONTHLY!$A$20:$U$20,OFFSET(WatchbillMONTHLY!$A$20:$U$20,1,2))))=$A120,_xlfn.XLOOKUP(AQ$2,WatchbillMONTHLY!$A$20:$U$20,OFFSET(WatchbillMONTHLY!$A$20:$U$20,1,2)),FALSE),TRUE,FALSE)),
IF(_xlfn.XLOOKUP(AQ$2,WatchbillMONTHLY!$A$37:$U$37,OFFSET(WatchbillMONTHLY!$A$37:$U$37,1,2))=IF(_xlfn.XLOOKUP($A120,INDIRECT("_"&amp;_xlfn.XLOOKUP(AQ$2,WatchbillMONTHLY!$A$37:$U$37,OFFSET(WatchbillMONTHLY!$A$37:$U$37,1,2))),INDIRECT("_"&amp;_xlfn.XLOOKUP(AQ$2,WatchbillMONTHLY!$A$37:$U$37,OFFSET(WatchbillMONTHLY!$A$37:$U$37,1,2))))=$A120,_xlfn.XLOOKUP(AQ$2,WatchbillMONTHLY!$A$37:$U$37,OFFSET(WatchbillMONTHLY!$A$37:$U$37,1,2)),FALSE),TRUE,FALSE)),
IF(_xlfn.XLOOKUP(AQ$2,WatchbillMONTHLY!$A$54:$U$54,OFFSET(WatchbillMONTHLY!$A$54:$U$54,1,2))=IF(_xlfn.XLOOKUP($A120,INDIRECT("_"&amp;_xlfn.XLOOKUP(AQ$2,WatchbillMONTHLY!$A$54:$U$54,OFFSET(WatchbillMONTHLY!$A$54:$U$54,1,2))),INDIRECT("_"&amp;_xlfn.XLOOKUP(AQ$2,WatchbillMONTHLY!$A$54:$U$54,OFFSET(WatchbillMONTHLY!$A$54:$U$54,1,2))))=$A120,_xlfn.XLOOKUP(AQ$2,WatchbillMONTHLY!$A$54:$U$54,OFFSET(WatchbillMONTHLY!$A$54:$U$54,1,2)),FALSE),TRUE,FALSE)),
IF(_xlfn.XLOOKUP(AQ$2,WatchbillMONTHLY!$A$71:$U$71,OFFSET(WatchbillMONTHLY!$A$71:$U$71,1,2))=IF(_xlfn.XLOOKUP($A120,INDIRECT("_"&amp;_xlfn.XLOOKUP(AQ$2,WatchbillMONTHLY!$A$71:$U$71,OFFSET(WatchbillMONTHLY!$A$71:$U$71,1,2))),INDIRECT("_"&amp;_xlfn.XLOOKUP(AQ$2,WatchbillMONTHLY!$A$71:$U$71,OFFSET(WatchbillMONTHLY!$A$71:$U$71,1,2))))=$A120,_xlfn.XLOOKUP(AQ$2,WatchbillMONTHLY!$A$71:$U$71,OFFSET(WatchbillMONTHLY!$A$71:$U$71,1,2)),FALSE),TRUE,FALSE)),
IF(_xlfn.XLOOKUP(AQ$2,WatchbillMONTHLY!$A$88:$U$88,OFFSET(WatchbillMONTHLY!$A$88:$U$88,1,2))=IF(_xlfn.XLOOKUP($A120,INDIRECT("_"&amp;_xlfn.XLOOKUP(AQ$2,WatchbillMONTHLY!$A$88:$U$88,OFFSET(WatchbillMONTHLY!$A$88:$U$88,1,2))),INDIRECT("_"&amp;_xlfn.XLOOKUP(AQ$2,WatchbillMONTHLY!$A$88:$U$88,OFFSET(WatchbillMONTHLY!$A$88:$U$88,1,2))))=$A120,_xlfn.XLOOKUP(AQ$2,WatchbillMONTHLY!$A$88:$U$88,OFFSET(WatchbillMONTHLY!$A$88:$U$88,1,2)),FALSE),TRUE,FALSE)),
FALSE),FALSE)</f>
        <v>0</v>
      </c>
      <c r="AR120" s="209" t="b" cm="1">
        <f t="array" aca="1" ref="AR120" ca="1">IF(AND($A120 &gt; 0, K120 &gt; 0,AR$2&lt;MiscFormulas!$A$5+1),
_xlfn.IFNA(
_xlfn.IFNA(
_xlfn.IFNA(
_xlfn.IFNA(
_xlfn.IFNA(
_xlfn.IFNA(
IF(_xlfn.XLOOKUP(AR$2,WatchbillMONTHLY!$A$3:$U$3,OFFSET(WatchbillMONTHLY!$A$3:$U$3,1,2))=IF(_xlfn.XLOOKUP($A120,INDIRECT("_"&amp;_xlfn.XLOOKUP(AR$2,WatchbillMONTHLY!$A$3:$U$3,OFFSET(WatchbillMONTHLY!$A$3:$U$3,1,2))),INDIRECT("_"&amp;_xlfn.XLOOKUP(AR$2,WatchbillMONTHLY!$A$3:$U$3,OFFSET(WatchbillMONTHLY!$A$3:$U$3,1,2))))=$A120,_xlfn.XLOOKUP(AR$2,WatchbillMONTHLY!$A$3:$U$3,OFFSET(WatchbillMONTHLY!$A$3:$U$3,1,2)),FALSE),TRUE,FALSE),
IF(_xlfn.XLOOKUP(AR$2,WatchbillMONTHLY!$A$20:$U$20,OFFSET(WatchbillMONTHLY!$A$20:$U$20,1,2))=IF(_xlfn.XLOOKUP($A120,INDIRECT("_"&amp;_xlfn.XLOOKUP(AR$2,WatchbillMONTHLY!$A$20:$U$20,OFFSET(WatchbillMONTHLY!$A$20:$U$20,1,2))),INDIRECT("_"&amp;_xlfn.XLOOKUP(AR$2,WatchbillMONTHLY!$A$20:$U$20,OFFSET(WatchbillMONTHLY!$A$20:$U$20,1,2))))=$A120,_xlfn.XLOOKUP(AR$2,WatchbillMONTHLY!$A$20:$U$20,OFFSET(WatchbillMONTHLY!$A$20:$U$20,1,2)),FALSE),TRUE,FALSE)),
IF(_xlfn.XLOOKUP(AR$2,WatchbillMONTHLY!$A$37:$U$37,OFFSET(WatchbillMONTHLY!$A$37:$U$37,1,2))=IF(_xlfn.XLOOKUP($A120,INDIRECT("_"&amp;_xlfn.XLOOKUP(AR$2,WatchbillMONTHLY!$A$37:$U$37,OFFSET(WatchbillMONTHLY!$A$37:$U$37,1,2))),INDIRECT("_"&amp;_xlfn.XLOOKUP(AR$2,WatchbillMONTHLY!$A$37:$U$37,OFFSET(WatchbillMONTHLY!$A$37:$U$37,1,2))))=$A120,_xlfn.XLOOKUP(AR$2,WatchbillMONTHLY!$A$37:$U$37,OFFSET(WatchbillMONTHLY!$A$37:$U$37,1,2)),FALSE),TRUE,FALSE)),
IF(_xlfn.XLOOKUP(AR$2,WatchbillMONTHLY!$A$54:$U$54,OFFSET(WatchbillMONTHLY!$A$54:$U$54,1,2))=IF(_xlfn.XLOOKUP($A120,INDIRECT("_"&amp;_xlfn.XLOOKUP(AR$2,WatchbillMONTHLY!$A$54:$U$54,OFFSET(WatchbillMONTHLY!$A$54:$U$54,1,2))),INDIRECT("_"&amp;_xlfn.XLOOKUP(AR$2,WatchbillMONTHLY!$A$54:$U$54,OFFSET(WatchbillMONTHLY!$A$54:$U$54,1,2))))=$A120,_xlfn.XLOOKUP(AR$2,WatchbillMONTHLY!$A$54:$U$54,OFFSET(WatchbillMONTHLY!$A$54:$U$54,1,2)),FALSE),TRUE,FALSE)),
IF(_xlfn.XLOOKUP(AR$2,WatchbillMONTHLY!$A$71:$U$71,OFFSET(WatchbillMONTHLY!$A$71:$U$71,1,2))=IF(_xlfn.XLOOKUP($A120,INDIRECT("_"&amp;_xlfn.XLOOKUP(AR$2,WatchbillMONTHLY!$A$71:$U$71,OFFSET(WatchbillMONTHLY!$A$71:$U$71,1,2))),INDIRECT("_"&amp;_xlfn.XLOOKUP(AR$2,WatchbillMONTHLY!$A$71:$U$71,OFFSET(WatchbillMONTHLY!$A$71:$U$71,1,2))))=$A120,_xlfn.XLOOKUP(AR$2,WatchbillMONTHLY!$A$71:$U$71,OFFSET(WatchbillMONTHLY!$A$71:$U$71,1,2)),FALSE),TRUE,FALSE)),
IF(_xlfn.XLOOKUP(AR$2,WatchbillMONTHLY!$A$88:$U$88,OFFSET(WatchbillMONTHLY!$A$88:$U$88,1,2))=IF(_xlfn.XLOOKUP($A120,INDIRECT("_"&amp;_xlfn.XLOOKUP(AR$2,WatchbillMONTHLY!$A$88:$U$88,OFFSET(WatchbillMONTHLY!$A$88:$U$88,1,2))),INDIRECT("_"&amp;_xlfn.XLOOKUP(AR$2,WatchbillMONTHLY!$A$88:$U$88,OFFSET(WatchbillMONTHLY!$A$88:$U$88,1,2))))=$A120,_xlfn.XLOOKUP(AR$2,WatchbillMONTHLY!$A$88:$U$88,OFFSET(WatchbillMONTHLY!$A$88:$U$88,1,2)),FALSE),TRUE,FALSE)),
FALSE),FALSE)</f>
        <v>0</v>
      </c>
      <c r="AS120" s="209" t="b" cm="1">
        <f t="array" aca="1" ref="AS120" ca="1">IF(AND($A120 &gt; 0, L120 &gt; 0,AS$2&lt;MiscFormulas!$A$5+1),
_xlfn.IFNA(
_xlfn.IFNA(
_xlfn.IFNA(
_xlfn.IFNA(
_xlfn.IFNA(
_xlfn.IFNA(
IF(_xlfn.XLOOKUP(AS$2,WatchbillMONTHLY!$A$3:$U$3,OFFSET(WatchbillMONTHLY!$A$3:$U$3,1,2))=IF(_xlfn.XLOOKUP($A120,INDIRECT("_"&amp;_xlfn.XLOOKUP(AS$2,WatchbillMONTHLY!$A$3:$U$3,OFFSET(WatchbillMONTHLY!$A$3:$U$3,1,2))),INDIRECT("_"&amp;_xlfn.XLOOKUP(AS$2,WatchbillMONTHLY!$A$3:$U$3,OFFSET(WatchbillMONTHLY!$A$3:$U$3,1,2))))=$A120,_xlfn.XLOOKUP(AS$2,WatchbillMONTHLY!$A$3:$U$3,OFFSET(WatchbillMONTHLY!$A$3:$U$3,1,2)),FALSE),TRUE,FALSE),
IF(_xlfn.XLOOKUP(AS$2,WatchbillMONTHLY!$A$20:$U$20,OFFSET(WatchbillMONTHLY!$A$20:$U$20,1,2))=IF(_xlfn.XLOOKUP($A120,INDIRECT("_"&amp;_xlfn.XLOOKUP(AS$2,WatchbillMONTHLY!$A$20:$U$20,OFFSET(WatchbillMONTHLY!$A$20:$U$20,1,2))),INDIRECT("_"&amp;_xlfn.XLOOKUP(AS$2,WatchbillMONTHLY!$A$20:$U$20,OFFSET(WatchbillMONTHLY!$A$20:$U$20,1,2))))=$A120,_xlfn.XLOOKUP(AS$2,WatchbillMONTHLY!$A$20:$U$20,OFFSET(WatchbillMONTHLY!$A$20:$U$20,1,2)),FALSE),TRUE,FALSE)),
IF(_xlfn.XLOOKUP(AS$2,WatchbillMONTHLY!$A$37:$U$37,OFFSET(WatchbillMONTHLY!$A$37:$U$37,1,2))=IF(_xlfn.XLOOKUP($A120,INDIRECT("_"&amp;_xlfn.XLOOKUP(AS$2,WatchbillMONTHLY!$A$37:$U$37,OFFSET(WatchbillMONTHLY!$A$37:$U$37,1,2))),INDIRECT("_"&amp;_xlfn.XLOOKUP(AS$2,WatchbillMONTHLY!$A$37:$U$37,OFFSET(WatchbillMONTHLY!$A$37:$U$37,1,2))))=$A120,_xlfn.XLOOKUP(AS$2,WatchbillMONTHLY!$A$37:$U$37,OFFSET(WatchbillMONTHLY!$A$37:$U$37,1,2)),FALSE),TRUE,FALSE)),
IF(_xlfn.XLOOKUP(AS$2,WatchbillMONTHLY!$A$54:$U$54,OFFSET(WatchbillMONTHLY!$A$54:$U$54,1,2))=IF(_xlfn.XLOOKUP($A120,INDIRECT("_"&amp;_xlfn.XLOOKUP(AS$2,WatchbillMONTHLY!$A$54:$U$54,OFFSET(WatchbillMONTHLY!$A$54:$U$54,1,2))),INDIRECT("_"&amp;_xlfn.XLOOKUP(AS$2,WatchbillMONTHLY!$A$54:$U$54,OFFSET(WatchbillMONTHLY!$A$54:$U$54,1,2))))=$A120,_xlfn.XLOOKUP(AS$2,WatchbillMONTHLY!$A$54:$U$54,OFFSET(WatchbillMONTHLY!$A$54:$U$54,1,2)),FALSE),TRUE,FALSE)),
IF(_xlfn.XLOOKUP(AS$2,WatchbillMONTHLY!$A$71:$U$71,OFFSET(WatchbillMONTHLY!$A$71:$U$71,1,2))=IF(_xlfn.XLOOKUP($A120,INDIRECT("_"&amp;_xlfn.XLOOKUP(AS$2,WatchbillMONTHLY!$A$71:$U$71,OFFSET(WatchbillMONTHLY!$A$71:$U$71,1,2))),INDIRECT("_"&amp;_xlfn.XLOOKUP(AS$2,WatchbillMONTHLY!$A$71:$U$71,OFFSET(WatchbillMONTHLY!$A$71:$U$71,1,2))))=$A120,_xlfn.XLOOKUP(AS$2,WatchbillMONTHLY!$A$71:$U$71,OFFSET(WatchbillMONTHLY!$A$71:$U$71,1,2)),FALSE),TRUE,FALSE)),
IF(_xlfn.XLOOKUP(AS$2,WatchbillMONTHLY!$A$88:$U$88,OFFSET(WatchbillMONTHLY!$A$88:$U$88,1,2))=IF(_xlfn.XLOOKUP($A120,INDIRECT("_"&amp;_xlfn.XLOOKUP(AS$2,WatchbillMONTHLY!$A$88:$U$88,OFFSET(WatchbillMONTHLY!$A$88:$U$88,1,2))),INDIRECT("_"&amp;_xlfn.XLOOKUP(AS$2,WatchbillMONTHLY!$A$88:$U$88,OFFSET(WatchbillMONTHLY!$A$88:$U$88,1,2))))=$A120,_xlfn.XLOOKUP(AS$2,WatchbillMONTHLY!$A$88:$U$88,OFFSET(WatchbillMONTHLY!$A$88:$U$88,1,2)),FALSE),TRUE,FALSE)),
FALSE),FALSE)</f>
        <v>0</v>
      </c>
      <c r="AT120" s="209" t="b" cm="1">
        <f t="array" aca="1" ref="AT120" ca="1">IF(AND($A120 &gt; 0, M120 &gt; 0,AT$2&lt;MiscFormulas!$A$5+1),
_xlfn.IFNA(
_xlfn.IFNA(
_xlfn.IFNA(
_xlfn.IFNA(
_xlfn.IFNA(
_xlfn.IFNA(
IF(_xlfn.XLOOKUP(AT$2,WatchbillMONTHLY!$A$3:$U$3,OFFSET(WatchbillMONTHLY!$A$3:$U$3,1,2))=IF(_xlfn.XLOOKUP($A120,INDIRECT("_"&amp;_xlfn.XLOOKUP(AT$2,WatchbillMONTHLY!$A$3:$U$3,OFFSET(WatchbillMONTHLY!$A$3:$U$3,1,2))),INDIRECT("_"&amp;_xlfn.XLOOKUP(AT$2,WatchbillMONTHLY!$A$3:$U$3,OFFSET(WatchbillMONTHLY!$A$3:$U$3,1,2))))=$A120,_xlfn.XLOOKUP(AT$2,WatchbillMONTHLY!$A$3:$U$3,OFFSET(WatchbillMONTHLY!$A$3:$U$3,1,2)),FALSE),TRUE,FALSE),
IF(_xlfn.XLOOKUP(AT$2,WatchbillMONTHLY!$A$20:$U$20,OFFSET(WatchbillMONTHLY!$A$20:$U$20,1,2))=IF(_xlfn.XLOOKUP($A120,INDIRECT("_"&amp;_xlfn.XLOOKUP(AT$2,WatchbillMONTHLY!$A$20:$U$20,OFFSET(WatchbillMONTHLY!$A$20:$U$20,1,2))),INDIRECT("_"&amp;_xlfn.XLOOKUP(AT$2,WatchbillMONTHLY!$A$20:$U$20,OFFSET(WatchbillMONTHLY!$A$20:$U$20,1,2))))=$A120,_xlfn.XLOOKUP(AT$2,WatchbillMONTHLY!$A$20:$U$20,OFFSET(WatchbillMONTHLY!$A$20:$U$20,1,2)),FALSE),TRUE,FALSE)),
IF(_xlfn.XLOOKUP(AT$2,WatchbillMONTHLY!$A$37:$U$37,OFFSET(WatchbillMONTHLY!$A$37:$U$37,1,2))=IF(_xlfn.XLOOKUP($A120,INDIRECT("_"&amp;_xlfn.XLOOKUP(AT$2,WatchbillMONTHLY!$A$37:$U$37,OFFSET(WatchbillMONTHLY!$A$37:$U$37,1,2))),INDIRECT("_"&amp;_xlfn.XLOOKUP(AT$2,WatchbillMONTHLY!$A$37:$U$37,OFFSET(WatchbillMONTHLY!$A$37:$U$37,1,2))))=$A120,_xlfn.XLOOKUP(AT$2,WatchbillMONTHLY!$A$37:$U$37,OFFSET(WatchbillMONTHLY!$A$37:$U$37,1,2)),FALSE),TRUE,FALSE)),
IF(_xlfn.XLOOKUP(AT$2,WatchbillMONTHLY!$A$54:$U$54,OFFSET(WatchbillMONTHLY!$A$54:$U$54,1,2))=IF(_xlfn.XLOOKUP($A120,INDIRECT("_"&amp;_xlfn.XLOOKUP(AT$2,WatchbillMONTHLY!$A$54:$U$54,OFFSET(WatchbillMONTHLY!$A$54:$U$54,1,2))),INDIRECT("_"&amp;_xlfn.XLOOKUP(AT$2,WatchbillMONTHLY!$A$54:$U$54,OFFSET(WatchbillMONTHLY!$A$54:$U$54,1,2))))=$A120,_xlfn.XLOOKUP(AT$2,WatchbillMONTHLY!$A$54:$U$54,OFFSET(WatchbillMONTHLY!$A$54:$U$54,1,2)),FALSE),TRUE,FALSE)),
IF(_xlfn.XLOOKUP(AT$2,WatchbillMONTHLY!$A$71:$U$71,OFFSET(WatchbillMONTHLY!$A$71:$U$71,1,2))=IF(_xlfn.XLOOKUP($A120,INDIRECT("_"&amp;_xlfn.XLOOKUP(AT$2,WatchbillMONTHLY!$A$71:$U$71,OFFSET(WatchbillMONTHLY!$A$71:$U$71,1,2))),INDIRECT("_"&amp;_xlfn.XLOOKUP(AT$2,WatchbillMONTHLY!$A$71:$U$71,OFFSET(WatchbillMONTHLY!$A$71:$U$71,1,2))))=$A120,_xlfn.XLOOKUP(AT$2,WatchbillMONTHLY!$A$71:$U$71,OFFSET(WatchbillMONTHLY!$A$71:$U$71,1,2)),FALSE),TRUE,FALSE)),
IF(_xlfn.XLOOKUP(AT$2,WatchbillMONTHLY!$A$88:$U$88,OFFSET(WatchbillMONTHLY!$A$88:$U$88,1,2))=IF(_xlfn.XLOOKUP($A120,INDIRECT("_"&amp;_xlfn.XLOOKUP(AT$2,WatchbillMONTHLY!$A$88:$U$88,OFFSET(WatchbillMONTHLY!$A$88:$U$88,1,2))),INDIRECT("_"&amp;_xlfn.XLOOKUP(AT$2,WatchbillMONTHLY!$A$88:$U$88,OFFSET(WatchbillMONTHLY!$A$88:$U$88,1,2))))=$A120,_xlfn.XLOOKUP(AT$2,WatchbillMONTHLY!$A$88:$U$88,OFFSET(WatchbillMONTHLY!$A$88:$U$88,1,2)),FALSE),TRUE,FALSE)),
FALSE),FALSE)</f>
        <v>0</v>
      </c>
      <c r="AU120" s="209" t="b" cm="1">
        <f t="array" aca="1" ref="AU120" ca="1">IF(AND($A120 &gt; 0, N120 &gt; 0,AU$2&lt;MiscFormulas!$A$5+1),
_xlfn.IFNA(
_xlfn.IFNA(
_xlfn.IFNA(
_xlfn.IFNA(
_xlfn.IFNA(
_xlfn.IFNA(
IF(_xlfn.XLOOKUP(AU$2,WatchbillMONTHLY!$A$3:$U$3,OFFSET(WatchbillMONTHLY!$A$3:$U$3,1,2))=IF(_xlfn.XLOOKUP($A120,INDIRECT("_"&amp;_xlfn.XLOOKUP(AU$2,WatchbillMONTHLY!$A$3:$U$3,OFFSET(WatchbillMONTHLY!$A$3:$U$3,1,2))),INDIRECT("_"&amp;_xlfn.XLOOKUP(AU$2,WatchbillMONTHLY!$A$3:$U$3,OFFSET(WatchbillMONTHLY!$A$3:$U$3,1,2))))=$A120,_xlfn.XLOOKUP(AU$2,WatchbillMONTHLY!$A$3:$U$3,OFFSET(WatchbillMONTHLY!$A$3:$U$3,1,2)),FALSE),TRUE,FALSE),
IF(_xlfn.XLOOKUP(AU$2,WatchbillMONTHLY!$A$20:$U$20,OFFSET(WatchbillMONTHLY!$A$20:$U$20,1,2))=IF(_xlfn.XLOOKUP($A120,INDIRECT("_"&amp;_xlfn.XLOOKUP(AU$2,WatchbillMONTHLY!$A$20:$U$20,OFFSET(WatchbillMONTHLY!$A$20:$U$20,1,2))),INDIRECT("_"&amp;_xlfn.XLOOKUP(AU$2,WatchbillMONTHLY!$A$20:$U$20,OFFSET(WatchbillMONTHLY!$A$20:$U$20,1,2))))=$A120,_xlfn.XLOOKUP(AU$2,WatchbillMONTHLY!$A$20:$U$20,OFFSET(WatchbillMONTHLY!$A$20:$U$20,1,2)),FALSE),TRUE,FALSE)),
IF(_xlfn.XLOOKUP(AU$2,WatchbillMONTHLY!$A$37:$U$37,OFFSET(WatchbillMONTHLY!$A$37:$U$37,1,2))=IF(_xlfn.XLOOKUP($A120,INDIRECT("_"&amp;_xlfn.XLOOKUP(AU$2,WatchbillMONTHLY!$A$37:$U$37,OFFSET(WatchbillMONTHLY!$A$37:$U$37,1,2))),INDIRECT("_"&amp;_xlfn.XLOOKUP(AU$2,WatchbillMONTHLY!$A$37:$U$37,OFFSET(WatchbillMONTHLY!$A$37:$U$37,1,2))))=$A120,_xlfn.XLOOKUP(AU$2,WatchbillMONTHLY!$A$37:$U$37,OFFSET(WatchbillMONTHLY!$A$37:$U$37,1,2)),FALSE),TRUE,FALSE)),
IF(_xlfn.XLOOKUP(AU$2,WatchbillMONTHLY!$A$54:$U$54,OFFSET(WatchbillMONTHLY!$A$54:$U$54,1,2))=IF(_xlfn.XLOOKUP($A120,INDIRECT("_"&amp;_xlfn.XLOOKUP(AU$2,WatchbillMONTHLY!$A$54:$U$54,OFFSET(WatchbillMONTHLY!$A$54:$U$54,1,2))),INDIRECT("_"&amp;_xlfn.XLOOKUP(AU$2,WatchbillMONTHLY!$A$54:$U$54,OFFSET(WatchbillMONTHLY!$A$54:$U$54,1,2))))=$A120,_xlfn.XLOOKUP(AU$2,WatchbillMONTHLY!$A$54:$U$54,OFFSET(WatchbillMONTHLY!$A$54:$U$54,1,2)),FALSE),TRUE,FALSE)),
IF(_xlfn.XLOOKUP(AU$2,WatchbillMONTHLY!$A$71:$U$71,OFFSET(WatchbillMONTHLY!$A$71:$U$71,1,2))=IF(_xlfn.XLOOKUP($A120,INDIRECT("_"&amp;_xlfn.XLOOKUP(AU$2,WatchbillMONTHLY!$A$71:$U$71,OFFSET(WatchbillMONTHLY!$A$71:$U$71,1,2))),INDIRECT("_"&amp;_xlfn.XLOOKUP(AU$2,WatchbillMONTHLY!$A$71:$U$71,OFFSET(WatchbillMONTHLY!$A$71:$U$71,1,2))))=$A120,_xlfn.XLOOKUP(AU$2,WatchbillMONTHLY!$A$71:$U$71,OFFSET(WatchbillMONTHLY!$A$71:$U$71,1,2)),FALSE),TRUE,FALSE)),
IF(_xlfn.XLOOKUP(AU$2,WatchbillMONTHLY!$A$88:$U$88,OFFSET(WatchbillMONTHLY!$A$88:$U$88,1,2))=IF(_xlfn.XLOOKUP($A120,INDIRECT("_"&amp;_xlfn.XLOOKUP(AU$2,WatchbillMONTHLY!$A$88:$U$88,OFFSET(WatchbillMONTHLY!$A$88:$U$88,1,2))),INDIRECT("_"&amp;_xlfn.XLOOKUP(AU$2,WatchbillMONTHLY!$A$88:$U$88,OFFSET(WatchbillMONTHLY!$A$88:$U$88,1,2))))=$A120,_xlfn.XLOOKUP(AU$2,WatchbillMONTHLY!$A$88:$U$88,OFFSET(WatchbillMONTHLY!$A$88:$U$88,1,2)),FALSE),TRUE,FALSE)),
FALSE),FALSE)</f>
        <v>0</v>
      </c>
      <c r="AV120" s="209" t="b" cm="1">
        <f t="array" aca="1" ref="AV120" ca="1">IF(AND($A120 &gt; 0, O120 &gt; 0,AV$2&lt;MiscFormulas!$A$5+1),
_xlfn.IFNA(
_xlfn.IFNA(
_xlfn.IFNA(
_xlfn.IFNA(
_xlfn.IFNA(
_xlfn.IFNA(
IF(_xlfn.XLOOKUP(AV$2,WatchbillMONTHLY!$A$3:$U$3,OFFSET(WatchbillMONTHLY!$A$3:$U$3,1,2))=IF(_xlfn.XLOOKUP($A120,INDIRECT("_"&amp;_xlfn.XLOOKUP(AV$2,WatchbillMONTHLY!$A$3:$U$3,OFFSET(WatchbillMONTHLY!$A$3:$U$3,1,2))),INDIRECT("_"&amp;_xlfn.XLOOKUP(AV$2,WatchbillMONTHLY!$A$3:$U$3,OFFSET(WatchbillMONTHLY!$A$3:$U$3,1,2))))=$A120,_xlfn.XLOOKUP(AV$2,WatchbillMONTHLY!$A$3:$U$3,OFFSET(WatchbillMONTHLY!$A$3:$U$3,1,2)),FALSE),TRUE,FALSE),
IF(_xlfn.XLOOKUP(AV$2,WatchbillMONTHLY!$A$20:$U$20,OFFSET(WatchbillMONTHLY!$A$20:$U$20,1,2))=IF(_xlfn.XLOOKUP($A120,INDIRECT("_"&amp;_xlfn.XLOOKUP(AV$2,WatchbillMONTHLY!$A$20:$U$20,OFFSET(WatchbillMONTHLY!$A$20:$U$20,1,2))),INDIRECT("_"&amp;_xlfn.XLOOKUP(AV$2,WatchbillMONTHLY!$A$20:$U$20,OFFSET(WatchbillMONTHLY!$A$20:$U$20,1,2))))=$A120,_xlfn.XLOOKUP(AV$2,WatchbillMONTHLY!$A$20:$U$20,OFFSET(WatchbillMONTHLY!$A$20:$U$20,1,2)),FALSE),TRUE,FALSE)),
IF(_xlfn.XLOOKUP(AV$2,WatchbillMONTHLY!$A$37:$U$37,OFFSET(WatchbillMONTHLY!$A$37:$U$37,1,2))=IF(_xlfn.XLOOKUP($A120,INDIRECT("_"&amp;_xlfn.XLOOKUP(AV$2,WatchbillMONTHLY!$A$37:$U$37,OFFSET(WatchbillMONTHLY!$A$37:$U$37,1,2))),INDIRECT("_"&amp;_xlfn.XLOOKUP(AV$2,WatchbillMONTHLY!$A$37:$U$37,OFFSET(WatchbillMONTHLY!$A$37:$U$37,1,2))))=$A120,_xlfn.XLOOKUP(AV$2,WatchbillMONTHLY!$A$37:$U$37,OFFSET(WatchbillMONTHLY!$A$37:$U$37,1,2)),FALSE),TRUE,FALSE)),
IF(_xlfn.XLOOKUP(AV$2,WatchbillMONTHLY!$A$54:$U$54,OFFSET(WatchbillMONTHLY!$A$54:$U$54,1,2))=IF(_xlfn.XLOOKUP($A120,INDIRECT("_"&amp;_xlfn.XLOOKUP(AV$2,WatchbillMONTHLY!$A$54:$U$54,OFFSET(WatchbillMONTHLY!$A$54:$U$54,1,2))),INDIRECT("_"&amp;_xlfn.XLOOKUP(AV$2,WatchbillMONTHLY!$A$54:$U$54,OFFSET(WatchbillMONTHLY!$A$54:$U$54,1,2))))=$A120,_xlfn.XLOOKUP(AV$2,WatchbillMONTHLY!$A$54:$U$54,OFFSET(WatchbillMONTHLY!$A$54:$U$54,1,2)),FALSE),TRUE,FALSE)),
IF(_xlfn.XLOOKUP(AV$2,WatchbillMONTHLY!$A$71:$U$71,OFFSET(WatchbillMONTHLY!$A$71:$U$71,1,2))=IF(_xlfn.XLOOKUP($A120,INDIRECT("_"&amp;_xlfn.XLOOKUP(AV$2,WatchbillMONTHLY!$A$71:$U$71,OFFSET(WatchbillMONTHLY!$A$71:$U$71,1,2))),INDIRECT("_"&amp;_xlfn.XLOOKUP(AV$2,WatchbillMONTHLY!$A$71:$U$71,OFFSET(WatchbillMONTHLY!$A$71:$U$71,1,2))))=$A120,_xlfn.XLOOKUP(AV$2,WatchbillMONTHLY!$A$71:$U$71,OFFSET(WatchbillMONTHLY!$A$71:$U$71,1,2)),FALSE),TRUE,FALSE)),
IF(_xlfn.XLOOKUP(AV$2,WatchbillMONTHLY!$A$88:$U$88,OFFSET(WatchbillMONTHLY!$A$88:$U$88,1,2))=IF(_xlfn.XLOOKUP($A120,INDIRECT("_"&amp;_xlfn.XLOOKUP(AV$2,WatchbillMONTHLY!$A$88:$U$88,OFFSET(WatchbillMONTHLY!$A$88:$U$88,1,2))),INDIRECT("_"&amp;_xlfn.XLOOKUP(AV$2,WatchbillMONTHLY!$A$88:$U$88,OFFSET(WatchbillMONTHLY!$A$88:$U$88,1,2))))=$A120,_xlfn.XLOOKUP(AV$2,WatchbillMONTHLY!$A$88:$U$88,OFFSET(WatchbillMONTHLY!$A$88:$U$88,1,2)),FALSE),TRUE,FALSE)),
FALSE),FALSE)</f>
        <v>0</v>
      </c>
      <c r="AW120" s="209" t="b" cm="1">
        <f t="array" aca="1" ref="AW120" ca="1">IF(AND($A120 &gt; 0, P120 &gt; 0,AW$2&lt;MiscFormulas!$A$5+1),
_xlfn.IFNA(
_xlfn.IFNA(
_xlfn.IFNA(
_xlfn.IFNA(
_xlfn.IFNA(
_xlfn.IFNA(
IF(_xlfn.XLOOKUP(AW$2,WatchbillMONTHLY!$A$3:$U$3,OFFSET(WatchbillMONTHLY!$A$3:$U$3,1,2))=IF(_xlfn.XLOOKUP($A120,INDIRECT("_"&amp;_xlfn.XLOOKUP(AW$2,WatchbillMONTHLY!$A$3:$U$3,OFFSET(WatchbillMONTHLY!$A$3:$U$3,1,2))),INDIRECT("_"&amp;_xlfn.XLOOKUP(AW$2,WatchbillMONTHLY!$A$3:$U$3,OFFSET(WatchbillMONTHLY!$A$3:$U$3,1,2))))=$A120,_xlfn.XLOOKUP(AW$2,WatchbillMONTHLY!$A$3:$U$3,OFFSET(WatchbillMONTHLY!$A$3:$U$3,1,2)),FALSE),TRUE,FALSE),
IF(_xlfn.XLOOKUP(AW$2,WatchbillMONTHLY!$A$20:$U$20,OFFSET(WatchbillMONTHLY!$A$20:$U$20,1,2))=IF(_xlfn.XLOOKUP($A120,INDIRECT("_"&amp;_xlfn.XLOOKUP(AW$2,WatchbillMONTHLY!$A$20:$U$20,OFFSET(WatchbillMONTHLY!$A$20:$U$20,1,2))),INDIRECT("_"&amp;_xlfn.XLOOKUP(AW$2,WatchbillMONTHLY!$A$20:$U$20,OFFSET(WatchbillMONTHLY!$A$20:$U$20,1,2))))=$A120,_xlfn.XLOOKUP(AW$2,WatchbillMONTHLY!$A$20:$U$20,OFFSET(WatchbillMONTHLY!$A$20:$U$20,1,2)),FALSE),TRUE,FALSE)),
IF(_xlfn.XLOOKUP(AW$2,WatchbillMONTHLY!$A$37:$U$37,OFFSET(WatchbillMONTHLY!$A$37:$U$37,1,2))=IF(_xlfn.XLOOKUP($A120,INDIRECT("_"&amp;_xlfn.XLOOKUP(AW$2,WatchbillMONTHLY!$A$37:$U$37,OFFSET(WatchbillMONTHLY!$A$37:$U$37,1,2))),INDIRECT("_"&amp;_xlfn.XLOOKUP(AW$2,WatchbillMONTHLY!$A$37:$U$37,OFFSET(WatchbillMONTHLY!$A$37:$U$37,1,2))))=$A120,_xlfn.XLOOKUP(AW$2,WatchbillMONTHLY!$A$37:$U$37,OFFSET(WatchbillMONTHLY!$A$37:$U$37,1,2)),FALSE),TRUE,FALSE)),
IF(_xlfn.XLOOKUP(AW$2,WatchbillMONTHLY!$A$54:$U$54,OFFSET(WatchbillMONTHLY!$A$54:$U$54,1,2))=IF(_xlfn.XLOOKUP($A120,INDIRECT("_"&amp;_xlfn.XLOOKUP(AW$2,WatchbillMONTHLY!$A$54:$U$54,OFFSET(WatchbillMONTHLY!$A$54:$U$54,1,2))),INDIRECT("_"&amp;_xlfn.XLOOKUP(AW$2,WatchbillMONTHLY!$A$54:$U$54,OFFSET(WatchbillMONTHLY!$A$54:$U$54,1,2))))=$A120,_xlfn.XLOOKUP(AW$2,WatchbillMONTHLY!$A$54:$U$54,OFFSET(WatchbillMONTHLY!$A$54:$U$54,1,2)),FALSE),TRUE,FALSE)),
IF(_xlfn.XLOOKUP(AW$2,WatchbillMONTHLY!$A$71:$U$71,OFFSET(WatchbillMONTHLY!$A$71:$U$71,1,2))=IF(_xlfn.XLOOKUP($A120,INDIRECT("_"&amp;_xlfn.XLOOKUP(AW$2,WatchbillMONTHLY!$A$71:$U$71,OFFSET(WatchbillMONTHLY!$A$71:$U$71,1,2))),INDIRECT("_"&amp;_xlfn.XLOOKUP(AW$2,WatchbillMONTHLY!$A$71:$U$71,OFFSET(WatchbillMONTHLY!$A$71:$U$71,1,2))))=$A120,_xlfn.XLOOKUP(AW$2,WatchbillMONTHLY!$A$71:$U$71,OFFSET(WatchbillMONTHLY!$A$71:$U$71,1,2)),FALSE),TRUE,FALSE)),
IF(_xlfn.XLOOKUP(AW$2,WatchbillMONTHLY!$A$88:$U$88,OFFSET(WatchbillMONTHLY!$A$88:$U$88,1,2))=IF(_xlfn.XLOOKUP($A120,INDIRECT("_"&amp;_xlfn.XLOOKUP(AW$2,WatchbillMONTHLY!$A$88:$U$88,OFFSET(WatchbillMONTHLY!$A$88:$U$88,1,2))),INDIRECT("_"&amp;_xlfn.XLOOKUP(AW$2,WatchbillMONTHLY!$A$88:$U$88,OFFSET(WatchbillMONTHLY!$A$88:$U$88,1,2))))=$A120,_xlfn.XLOOKUP(AW$2,WatchbillMONTHLY!$A$88:$U$88,OFFSET(WatchbillMONTHLY!$A$88:$U$88,1,2)),FALSE),TRUE,FALSE)),
FALSE),FALSE)</f>
        <v>0</v>
      </c>
      <c r="AX120" s="209" t="b" cm="1">
        <f t="array" aca="1" ref="AX120" ca="1">IF(AND($A120 &gt; 0, Q120 &gt; 0,AX$2&lt;MiscFormulas!$A$5+1),
_xlfn.IFNA(
_xlfn.IFNA(
_xlfn.IFNA(
_xlfn.IFNA(
_xlfn.IFNA(
_xlfn.IFNA(
IF(_xlfn.XLOOKUP(AX$2,WatchbillMONTHLY!$A$3:$U$3,OFFSET(WatchbillMONTHLY!$A$3:$U$3,1,2))=IF(_xlfn.XLOOKUP($A120,INDIRECT("_"&amp;_xlfn.XLOOKUP(AX$2,WatchbillMONTHLY!$A$3:$U$3,OFFSET(WatchbillMONTHLY!$A$3:$U$3,1,2))),INDIRECT("_"&amp;_xlfn.XLOOKUP(AX$2,WatchbillMONTHLY!$A$3:$U$3,OFFSET(WatchbillMONTHLY!$A$3:$U$3,1,2))))=$A120,_xlfn.XLOOKUP(AX$2,WatchbillMONTHLY!$A$3:$U$3,OFFSET(WatchbillMONTHLY!$A$3:$U$3,1,2)),FALSE),TRUE,FALSE),
IF(_xlfn.XLOOKUP(AX$2,WatchbillMONTHLY!$A$20:$U$20,OFFSET(WatchbillMONTHLY!$A$20:$U$20,1,2))=IF(_xlfn.XLOOKUP($A120,INDIRECT("_"&amp;_xlfn.XLOOKUP(AX$2,WatchbillMONTHLY!$A$20:$U$20,OFFSET(WatchbillMONTHLY!$A$20:$U$20,1,2))),INDIRECT("_"&amp;_xlfn.XLOOKUP(AX$2,WatchbillMONTHLY!$A$20:$U$20,OFFSET(WatchbillMONTHLY!$A$20:$U$20,1,2))))=$A120,_xlfn.XLOOKUP(AX$2,WatchbillMONTHLY!$A$20:$U$20,OFFSET(WatchbillMONTHLY!$A$20:$U$20,1,2)),FALSE),TRUE,FALSE)),
IF(_xlfn.XLOOKUP(AX$2,WatchbillMONTHLY!$A$37:$U$37,OFFSET(WatchbillMONTHLY!$A$37:$U$37,1,2))=IF(_xlfn.XLOOKUP($A120,INDIRECT("_"&amp;_xlfn.XLOOKUP(AX$2,WatchbillMONTHLY!$A$37:$U$37,OFFSET(WatchbillMONTHLY!$A$37:$U$37,1,2))),INDIRECT("_"&amp;_xlfn.XLOOKUP(AX$2,WatchbillMONTHLY!$A$37:$U$37,OFFSET(WatchbillMONTHLY!$A$37:$U$37,1,2))))=$A120,_xlfn.XLOOKUP(AX$2,WatchbillMONTHLY!$A$37:$U$37,OFFSET(WatchbillMONTHLY!$A$37:$U$37,1,2)),FALSE),TRUE,FALSE)),
IF(_xlfn.XLOOKUP(AX$2,WatchbillMONTHLY!$A$54:$U$54,OFFSET(WatchbillMONTHLY!$A$54:$U$54,1,2))=IF(_xlfn.XLOOKUP($A120,INDIRECT("_"&amp;_xlfn.XLOOKUP(AX$2,WatchbillMONTHLY!$A$54:$U$54,OFFSET(WatchbillMONTHLY!$A$54:$U$54,1,2))),INDIRECT("_"&amp;_xlfn.XLOOKUP(AX$2,WatchbillMONTHLY!$A$54:$U$54,OFFSET(WatchbillMONTHLY!$A$54:$U$54,1,2))))=$A120,_xlfn.XLOOKUP(AX$2,WatchbillMONTHLY!$A$54:$U$54,OFFSET(WatchbillMONTHLY!$A$54:$U$54,1,2)),FALSE),TRUE,FALSE)),
IF(_xlfn.XLOOKUP(AX$2,WatchbillMONTHLY!$A$71:$U$71,OFFSET(WatchbillMONTHLY!$A$71:$U$71,1,2))=IF(_xlfn.XLOOKUP($A120,INDIRECT("_"&amp;_xlfn.XLOOKUP(AX$2,WatchbillMONTHLY!$A$71:$U$71,OFFSET(WatchbillMONTHLY!$A$71:$U$71,1,2))),INDIRECT("_"&amp;_xlfn.XLOOKUP(AX$2,WatchbillMONTHLY!$A$71:$U$71,OFFSET(WatchbillMONTHLY!$A$71:$U$71,1,2))))=$A120,_xlfn.XLOOKUP(AX$2,WatchbillMONTHLY!$A$71:$U$71,OFFSET(WatchbillMONTHLY!$A$71:$U$71,1,2)),FALSE),TRUE,FALSE)),
IF(_xlfn.XLOOKUP(AX$2,WatchbillMONTHLY!$A$88:$U$88,OFFSET(WatchbillMONTHLY!$A$88:$U$88,1,2))=IF(_xlfn.XLOOKUP($A120,INDIRECT("_"&amp;_xlfn.XLOOKUP(AX$2,WatchbillMONTHLY!$A$88:$U$88,OFFSET(WatchbillMONTHLY!$A$88:$U$88,1,2))),INDIRECT("_"&amp;_xlfn.XLOOKUP(AX$2,WatchbillMONTHLY!$A$88:$U$88,OFFSET(WatchbillMONTHLY!$A$88:$U$88,1,2))))=$A120,_xlfn.XLOOKUP(AX$2,WatchbillMONTHLY!$A$88:$U$88,OFFSET(WatchbillMONTHLY!$A$88:$U$88,1,2)),FALSE),TRUE,FALSE)),
FALSE),FALSE)</f>
        <v>0</v>
      </c>
      <c r="AY120" s="209" t="b" cm="1">
        <f t="array" aca="1" ref="AY120" ca="1">IF(AND($A120 &gt; 0, R120 &gt; 0,AY$2&lt;MiscFormulas!$A$5+1),
_xlfn.IFNA(
_xlfn.IFNA(
_xlfn.IFNA(
_xlfn.IFNA(
_xlfn.IFNA(
_xlfn.IFNA(
IF(_xlfn.XLOOKUP(AY$2,WatchbillMONTHLY!$A$3:$U$3,OFFSET(WatchbillMONTHLY!$A$3:$U$3,1,2))=IF(_xlfn.XLOOKUP($A120,INDIRECT("_"&amp;_xlfn.XLOOKUP(AY$2,WatchbillMONTHLY!$A$3:$U$3,OFFSET(WatchbillMONTHLY!$A$3:$U$3,1,2))),INDIRECT("_"&amp;_xlfn.XLOOKUP(AY$2,WatchbillMONTHLY!$A$3:$U$3,OFFSET(WatchbillMONTHLY!$A$3:$U$3,1,2))))=$A120,_xlfn.XLOOKUP(AY$2,WatchbillMONTHLY!$A$3:$U$3,OFFSET(WatchbillMONTHLY!$A$3:$U$3,1,2)),FALSE),TRUE,FALSE),
IF(_xlfn.XLOOKUP(AY$2,WatchbillMONTHLY!$A$20:$U$20,OFFSET(WatchbillMONTHLY!$A$20:$U$20,1,2))=IF(_xlfn.XLOOKUP($A120,INDIRECT("_"&amp;_xlfn.XLOOKUP(AY$2,WatchbillMONTHLY!$A$20:$U$20,OFFSET(WatchbillMONTHLY!$A$20:$U$20,1,2))),INDIRECT("_"&amp;_xlfn.XLOOKUP(AY$2,WatchbillMONTHLY!$A$20:$U$20,OFFSET(WatchbillMONTHLY!$A$20:$U$20,1,2))))=$A120,_xlfn.XLOOKUP(AY$2,WatchbillMONTHLY!$A$20:$U$20,OFFSET(WatchbillMONTHLY!$A$20:$U$20,1,2)),FALSE),TRUE,FALSE)),
IF(_xlfn.XLOOKUP(AY$2,WatchbillMONTHLY!$A$37:$U$37,OFFSET(WatchbillMONTHLY!$A$37:$U$37,1,2))=IF(_xlfn.XLOOKUP($A120,INDIRECT("_"&amp;_xlfn.XLOOKUP(AY$2,WatchbillMONTHLY!$A$37:$U$37,OFFSET(WatchbillMONTHLY!$A$37:$U$37,1,2))),INDIRECT("_"&amp;_xlfn.XLOOKUP(AY$2,WatchbillMONTHLY!$A$37:$U$37,OFFSET(WatchbillMONTHLY!$A$37:$U$37,1,2))))=$A120,_xlfn.XLOOKUP(AY$2,WatchbillMONTHLY!$A$37:$U$37,OFFSET(WatchbillMONTHLY!$A$37:$U$37,1,2)),FALSE),TRUE,FALSE)),
IF(_xlfn.XLOOKUP(AY$2,WatchbillMONTHLY!$A$54:$U$54,OFFSET(WatchbillMONTHLY!$A$54:$U$54,1,2))=IF(_xlfn.XLOOKUP($A120,INDIRECT("_"&amp;_xlfn.XLOOKUP(AY$2,WatchbillMONTHLY!$A$54:$U$54,OFFSET(WatchbillMONTHLY!$A$54:$U$54,1,2))),INDIRECT("_"&amp;_xlfn.XLOOKUP(AY$2,WatchbillMONTHLY!$A$54:$U$54,OFFSET(WatchbillMONTHLY!$A$54:$U$54,1,2))))=$A120,_xlfn.XLOOKUP(AY$2,WatchbillMONTHLY!$A$54:$U$54,OFFSET(WatchbillMONTHLY!$A$54:$U$54,1,2)),FALSE),TRUE,FALSE)),
IF(_xlfn.XLOOKUP(AY$2,WatchbillMONTHLY!$A$71:$U$71,OFFSET(WatchbillMONTHLY!$A$71:$U$71,1,2))=IF(_xlfn.XLOOKUP($A120,INDIRECT("_"&amp;_xlfn.XLOOKUP(AY$2,WatchbillMONTHLY!$A$71:$U$71,OFFSET(WatchbillMONTHLY!$A$71:$U$71,1,2))),INDIRECT("_"&amp;_xlfn.XLOOKUP(AY$2,WatchbillMONTHLY!$A$71:$U$71,OFFSET(WatchbillMONTHLY!$A$71:$U$71,1,2))))=$A120,_xlfn.XLOOKUP(AY$2,WatchbillMONTHLY!$A$71:$U$71,OFFSET(WatchbillMONTHLY!$A$71:$U$71,1,2)),FALSE),TRUE,FALSE)),
IF(_xlfn.XLOOKUP(AY$2,WatchbillMONTHLY!$A$88:$U$88,OFFSET(WatchbillMONTHLY!$A$88:$U$88,1,2))=IF(_xlfn.XLOOKUP($A120,INDIRECT("_"&amp;_xlfn.XLOOKUP(AY$2,WatchbillMONTHLY!$A$88:$U$88,OFFSET(WatchbillMONTHLY!$A$88:$U$88,1,2))),INDIRECT("_"&amp;_xlfn.XLOOKUP(AY$2,WatchbillMONTHLY!$A$88:$U$88,OFFSET(WatchbillMONTHLY!$A$88:$U$88,1,2))))=$A120,_xlfn.XLOOKUP(AY$2,WatchbillMONTHLY!$A$88:$U$88,OFFSET(WatchbillMONTHLY!$A$88:$U$88,1,2)),FALSE),TRUE,FALSE)),
FALSE),FALSE)</f>
        <v>0</v>
      </c>
      <c r="AZ120" s="209" t="b" cm="1">
        <f t="array" aca="1" ref="AZ120" ca="1">IF(AND($A120 &gt; 0, S120 &gt; 0,AZ$2&lt;MiscFormulas!$A$5+1),
_xlfn.IFNA(
_xlfn.IFNA(
_xlfn.IFNA(
_xlfn.IFNA(
_xlfn.IFNA(
_xlfn.IFNA(
IF(_xlfn.XLOOKUP(AZ$2,WatchbillMONTHLY!$A$3:$U$3,OFFSET(WatchbillMONTHLY!$A$3:$U$3,1,2))=IF(_xlfn.XLOOKUP($A120,INDIRECT("_"&amp;_xlfn.XLOOKUP(AZ$2,WatchbillMONTHLY!$A$3:$U$3,OFFSET(WatchbillMONTHLY!$A$3:$U$3,1,2))),INDIRECT("_"&amp;_xlfn.XLOOKUP(AZ$2,WatchbillMONTHLY!$A$3:$U$3,OFFSET(WatchbillMONTHLY!$A$3:$U$3,1,2))))=$A120,_xlfn.XLOOKUP(AZ$2,WatchbillMONTHLY!$A$3:$U$3,OFFSET(WatchbillMONTHLY!$A$3:$U$3,1,2)),FALSE),TRUE,FALSE),
IF(_xlfn.XLOOKUP(AZ$2,WatchbillMONTHLY!$A$20:$U$20,OFFSET(WatchbillMONTHLY!$A$20:$U$20,1,2))=IF(_xlfn.XLOOKUP($A120,INDIRECT("_"&amp;_xlfn.XLOOKUP(AZ$2,WatchbillMONTHLY!$A$20:$U$20,OFFSET(WatchbillMONTHLY!$A$20:$U$20,1,2))),INDIRECT("_"&amp;_xlfn.XLOOKUP(AZ$2,WatchbillMONTHLY!$A$20:$U$20,OFFSET(WatchbillMONTHLY!$A$20:$U$20,1,2))))=$A120,_xlfn.XLOOKUP(AZ$2,WatchbillMONTHLY!$A$20:$U$20,OFFSET(WatchbillMONTHLY!$A$20:$U$20,1,2)),FALSE),TRUE,FALSE)),
IF(_xlfn.XLOOKUP(AZ$2,WatchbillMONTHLY!$A$37:$U$37,OFFSET(WatchbillMONTHLY!$A$37:$U$37,1,2))=IF(_xlfn.XLOOKUP($A120,INDIRECT("_"&amp;_xlfn.XLOOKUP(AZ$2,WatchbillMONTHLY!$A$37:$U$37,OFFSET(WatchbillMONTHLY!$A$37:$U$37,1,2))),INDIRECT("_"&amp;_xlfn.XLOOKUP(AZ$2,WatchbillMONTHLY!$A$37:$U$37,OFFSET(WatchbillMONTHLY!$A$37:$U$37,1,2))))=$A120,_xlfn.XLOOKUP(AZ$2,WatchbillMONTHLY!$A$37:$U$37,OFFSET(WatchbillMONTHLY!$A$37:$U$37,1,2)),FALSE),TRUE,FALSE)),
IF(_xlfn.XLOOKUP(AZ$2,WatchbillMONTHLY!$A$54:$U$54,OFFSET(WatchbillMONTHLY!$A$54:$U$54,1,2))=IF(_xlfn.XLOOKUP($A120,INDIRECT("_"&amp;_xlfn.XLOOKUP(AZ$2,WatchbillMONTHLY!$A$54:$U$54,OFFSET(WatchbillMONTHLY!$A$54:$U$54,1,2))),INDIRECT("_"&amp;_xlfn.XLOOKUP(AZ$2,WatchbillMONTHLY!$A$54:$U$54,OFFSET(WatchbillMONTHLY!$A$54:$U$54,1,2))))=$A120,_xlfn.XLOOKUP(AZ$2,WatchbillMONTHLY!$A$54:$U$54,OFFSET(WatchbillMONTHLY!$A$54:$U$54,1,2)),FALSE),TRUE,FALSE)),
IF(_xlfn.XLOOKUP(AZ$2,WatchbillMONTHLY!$A$71:$U$71,OFFSET(WatchbillMONTHLY!$A$71:$U$71,1,2))=IF(_xlfn.XLOOKUP($A120,INDIRECT("_"&amp;_xlfn.XLOOKUP(AZ$2,WatchbillMONTHLY!$A$71:$U$71,OFFSET(WatchbillMONTHLY!$A$71:$U$71,1,2))),INDIRECT("_"&amp;_xlfn.XLOOKUP(AZ$2,WatchbillMONTHLY!$A$71:$U$71,OFFSET(WatchbillMONTHLY!$A$71:$U$71,1,2))))=$A120,_xlfn.XLOOKUP(AZ$2,WatchbillMONTHLY!$A$71:$U$71,OFFSET(WatchbillMONTHLY!$A$71:$U$71,1,2)),FALSE),TRUE,FALSE)),
IF(_xlfn.XLOOKUP(AZ$2,WatchbillMONTHLY!$A$88:$U$88,OFFSET(WatchbillMONTHLY!$A$88:$U$88,1,2))=IF(_xlfn.XLOOKUP($A120,INDIRECT("_"&amp;_xlfn.XLOOKUP(AZ$2,WatchbillMONTHLY!$A$88:$U$88,OFFSET(WatchbillMONTHLY!$A$88:$U$88,1,2))),INDIRECT("_"&amp;_xlfn.XLOOKUP(AZ$2,WatchbillMONTHLY!$A$88:$U$88,OFFSET(WatchbillMONTHLY!$A$88:$U$88,1,2))))=$A120,_xlfn.XLOOKUP(AZ$2,WatchbillMONTHLY!$A$88:$U$88,OFFSET(WatchbillMONTHLY!$A$88:$U$88,1,2)),FALSE),TRUE,FALSE)),
FALSE),FALSE)</f>
        <v>0</v>
      </c>
      <c r="BA120" s="209" t="b" cm="1">
        <f t="array" aca="1" ref="BA120" ca="1">IF(AND($A120 &gt; 0, T120 &gt; 0,BA$2&lt;MiscFormulas!$A$5+1),
_xlfn.IFNA(
_xlfn.IFNA(
_xlfn.IFNA(
_xlfn.IFNA(
_xlfn.IFNA(
_xlfn.IFNA(
IF(_xlfn.XLOOKUP(BA$2,WatchbillMONTHLY!$A$3:$U$3,OFFSET(WatchbillMONTHLY!$A$3:$U$3,1,2))=IF(_xlfn.XLOOKUP($A120,INDIRECT("_"&amp;_xlfn.XLOOKUP(BA$2,WatchbillMONTHLY!$A$3:$U$3,OFFSET(WatchbillMONTHLY!$A$3:$U$3,1,2))),INDIRECT("_"&amp;_xlfn.XLOOKUP(BA$2,WatchbillMONTHLY!$A$3:$U$3,OFFSET(WatchbillMONTHLY!$A$3:$U$3,1,2))))=$A120,_xlfn.XLOOKUP(BA$2,WatchbillMONTHLY!$A$3:$U$3,OFFSET(WatchbillMONTHLY!$A$3:$U$3,1,2)),FALSE),TRUE,FALSE),
IF(_xlfn.XLOOKUP(BA$2,WatchbillMONTHLY!$A$20:$U$20,OFFSET(WatchbillMONTHLY!$A$20:$U$20,1,2))=IF(_xlfn.XLOOKUP($A120,INDIRECT("_"&amp;_xlfn.XLOOKUP(BA$2,WatchbillMONTHLY!$A$20:$U$20,OFFSET(WatchbillMONTHLY!$A$20:$U$20,1,2))),INDIRECT("_"&amp;_xlfn.XLOOKUP(BA$2,WatchbillMONTHLY!$A$20:$U$20,OFFSET(WatchbillMONTHLY!$A$20:$U$20,1,2))))=$A120,_xlfn.XLOOKUP(BA$2,WatchbillMONTHLY!$A$20:$U$20,OFFSET(WatchbillMONTHLY!$A$20:$U$20,1,2)),FALSE),TRUE,FALSE)),
IF(_xlfn.XLOOKUP(BA$2,WatchbillMONTHLY!$A$37:$U$37,OFFSET(WatchbillMONTHLY!$A$37:$U$37,1,2))=IF(_xlfn.XLOOKUP($A120,INDIRECT("_"&amp;_xlfn.XLOOKUP(BA$2,WatchbillMONTHLY!$A$37:$U$37,OFFSET(WatchbillMONTHLY!$A$37:$U$37,1,2))),INDIRECT("_"&amp;_xlfn.XLOOKUP(BA$2,WatchbillMONTHLY!$A$37:$U$37,OFFSET(WatchbillMONTHLY!$A$37:$U$37,1,2))))=$A120,_xlfn.XLOOKUP(BA$2,WatchbillMONTHLY!$A$37:$U$37,OFFSET(WatchbillMONTHLY!$A$37:$U$37,1,2)),FALSE),TRUE,FALSE)),
IF(_xlfn.XLOOKUP(BA$2,WatchbillMONTHLY!$A$54:$U$54,OFFSET(WatchbillMONTHLY!$A$54:$U$54,1,2))=IF(_xlfn.XLOOKUP($A120,INDIRECT("_"&amp;_xlfn.XLOOKUP(BA$2,WatchbillMONTHLY!$A$54:$U$54,OFFSET(WatchbillMONTHLY!$A$54:$U$54,1,2))),INDIRECT("_"&amp;_xlfn.XLOOKUP(BA$2,WatchbillMONTHLY!$A$54:$U$54,OFFSET(WatchbillMONTHLY!$A$54:$U$54,1,2))))=$A120,_xlfn.XLOOKUP(BA$2,WatchbillMONTHLY!$A$54:$U$54,OFFSET(WatchbillMONTHLY!$A$54:$U$54,1,2)),FALSE),TRUE,FALSE)),
IF(_xlfn.XLOOKUP(BA$2,WatchbillMONTHLY!$A$71:$U$71,OFFSET(WatchbillMONTHLY!$A$71:$U$71,1,2))=IF(_xlfn.XLOOKUP($A120,INDIRECT("_"&amp;_xlfn.XLOOKUP(BA$2,WatchbillMONTHLY!$A$71:$U$71,OFFSET(WatchbillMONTHLY!$A$71:$U$71,1,2))),INDIRECT("_"&amp;_xlfn.XLOOKUP(BA$2,WatchbillMONTHLY!$A$71:$U$71,OFFSET(WatchbillMONTHLY!$A$71:$U$71,1,2))))=$A120,_xlfn.XLOOKUP(BA$2,WatchbillMONTHLY!$A$71:$U$71,OFFSET(WatchbillMONTHLY!$A$71:$U$71,1,2)),FALSE),TRUE,FALSE)),
IF(_xlfn.XLOOKUP(BA$2,WatchbillMONTHLY!$A$88:$U$88,OFFSET(WatchbillMONTHLY!$A$88:$U$88,1,2))=IF(_xlfn.XLOOKUP($A120,INDIRECT("_"&amp;_xlfn.XLOOKUP(BA$2,WatchbillMONTHLY!$A$88:$U$88,OFFSET(WatchbillMONTHLY!$A$88:$U$88,1,2))),INDIRECT("_"&amp;_xlfn.XLOOKUP(BA$2,WatchbillMONTHLY!$A$88:$U$88,OFFSET(WatchbillMONTHLY!$A$88:$U$88,1,2))))=$A120,_xlfn.XLOOKUP(BA$2,WatchbillMONTHLY!$A$88:$U$88,OFFSET(WatchbillMONTHLY!$A$88:$U$88,1,2)),FALSE),TRUE,FALSE)),
FALSE),FALSE)</f>
        <v>0</v>
      </c>
      <c r="BB120" s="209" t="b" cm="1">
        <f t="array" aca="1" ref="BB120" ca="1">IF(AND($A120 &gt; 0, U120 &gt; 0,BB$2&lt;MiscFormulas!$A$5+1),
_xlfn.IFNA(
_xlfn.IFNA(
_xlfn.IFNA(
_xlfn.IFNA(
_xlfn.IFNA(
_xlfn.IFNA(
IF(_xlfn.XLOOKUP(BB$2,WatchbillMONTHLY!$A$3:$U$3,OFFSET(WatchbillMONTHLY!$A$3:$U$3,1,2))=IF(_xlfn.XLOOKUP($A120,INDIRECT("_"&amp;_xlfn.XLOOKUP(BB$2,WatchbillMONTHLY!$A$3:$U$3,OFFSET(WatchbillMONTHLY!$A$3:$U$3,1,2))),INDIRECT("_"&amp;_xlfn.XLOOKUP(BB$2,WatchbillMONTHLY!$A$3:$U$3,OFFSET(WatchbillMONTHLY!$A$3:$U$3,1,2))))=$A120,_xlfn.XLOOKUP(BB$2,WatchbillMONTHLY!$A$3:$U$3,OFFSET(WatchbillMONTHLY!$A$3:$U$3,1,2)),FALSE),TRUE,FALSE),
IF(_xlfn.XLOOKUP(BB$2,WatchbillMONTHLY!$A$20:$U$20,OFFSET(WatchbillMONTHLY!$A$20:$U$20,1,2))=IF(_xlfn.XLOOKUP($A120,INDIRECT("_"&amp;_xlfn.XLOOKUP(BB$2,WatchbillMONTHLY!$A$20:$U$20,OFFSET(WatchbillMONTHLY!$A$20:$U$20,1,2))),INDIRECT("_"&amp;_xlfn.XLOOKUP(BB$2,WatchbillMONTHLY!$A$20:$U$20,OFFSET(WatchbillMONTHLY!$A$20:$U$20,1,2))))=$A120,_xlfn.XLOOKUP(BB$2,WatchbillMONTHLY!$A$20:$U$20,OFFSET(WatchbillMONTHLY!$A$20:$U$20,1,2)),FALSE),TRUE,FALSE)),
IF(_xlfn.XLOOKUP(BB$2,WatchbillMONTHLY!$A$37:$U$37,OFFSET(WatchbillMONTHLY!$A$37:$U$37,1,2))=IF(_xlfn.XLOOKUP($A120,INDIRECT("_"&amp;_xlfn.XLOOKUP(BB$2,WatchbillMONTHLY!$A$37:$U$37,OFFSET(WatchbillMONTHLY!$A$37:$U$37,1,2))),INDIRECT("_"&amp;_xlfn.XLOOKUP(BB$2,WatchbillMONTHLY!$A$37:$U$37,OFFSET(WatchbillMONTHLY!$A$37:$U$37,1,2))))=$A120,_xlfn.XLOOKUP(BB$2,WatchbillMONTHLY!$A$37:$U$37,OFFSET(WatchbillMONTHLY!$A$37:$U$37,1,2)),FALSE),TRUE,FALSE)),
IF(_xlfn.XLOOKUP(BB$2,WatchbillMONTHLY!$A$54:$U$54,OFFSET(WatchbillMONTHLY!$A$54:$U$54,1,2))=IF(_xlfn.XLOOKUP($A120,INDIRECT("_"&amp;_xlfn.XLOOKUP(BB$2,WatchbillMONTHLY!$A$54:$U$54,OFFSET(WatchbillMONTHLY!$A$54:$U$54,1,2))),INDIRECT("_"&amp;_xlfn.XLOOKUP(BB$2,WatchbillMONTHLY!$A$54:$U$54,OFFSET(WatchbillMONTHLY!$A$54:$U$54,1,2))))=$A120,_xlfn.XLOOKUP(BB$2,WatchbillMONTHLY!$A$54:$U$54,OFFSET(WatchbillMONTHLY!$A$54:$U$54,1,2)),FALSE),TRUE,FALSE)),
IF(_xlfn.XLOOKUP(BB$2,WatchbillMONTHLY!$A$71:$U$71,OFFSET(WatchbillMONTHLY!$A$71:$U$71,1,2))=IF(_xlfn.XLOOKUP($A120,INDIRECT("_"&amp;_xlfn.XLOOKUP(BB$2,WatchbillMONTHLY!$A$71:$U$71,OFFSET(WatchbillMONTHLY!$A$71:$U$71,1,2))),INDIRECT("_"&amp;_xlfn.XLOOKUP(BB$2,WatchbillMONTHLY!$A$71:$U$71,OFFSET(WatchbillMONTHLY!$A$71:$U$71,1,2))))=$A120,_xlfn.XLOOKUP(BB$2,WatchbillMONTHLY!$A$71:$U$71,OFFSET(WatchbillMONTHLY!$A$71:$U$71,1,2)),FALSE),TRUE,FALSE)),
IF(_xlfn.XLOOKUP(BB$2,WatchbillMONTHLY!$A$88:$U$88,OFFSET(WatchbillMONTHLY!$A$88:$U$88,1,2))=IF(_xlfn.XLOOKUP($A120,INDIRECT("_"&amp;_xlfn.XLOOKUP(BB$2,WatchbillMONTHLY!$A$88:$U$88,OFFSET(WatchbillMONTHLY!$A$88:$U$88,1,2))),INDIRECT("_"&amp;_xlfn.XLOOKUP(BB$2,WatchbillMONTHLY!$A$88:$U$88,OFFSET(WatchbillMONTHLY!$A$88:$U$88,1,2))))=$A120,_xlfn.XLOOKUP(BB$2,WatchbillMONTHLY!$A$88:$U$88,OFFSET(WatchbillMONTHLY!$A$88:$U$88,1,2)),FALSE),TRUE,FALSE)),
FALSE),FALSE)</f>
        <v>0</v>
      </c>
      <c r="BC120" s="209" t="b" cm="1">
        <f t="array" aca="1" ref="BC120" ca="1">IF(AND($A120 &gt; 0, V120 &gt; 0,BC$2&lt;MiscFormulas!$A$5+1),
_xlfn.IFNA(
_xlfn.IFNA(
_xlfn.IFNA(
_xlfn.IFNA(
_xlfn.IFNA(
_xlfn.IFNA(
IF(_xlfn.XLOOKUP(BC$2,WatchbillMONTHLY!$A$3:$U$3,OFFSET(WatchbillMONTHLY!$A$3:$U$3,1,2))=IF(_xlfn.XLOOKUP($A120,INDIRECT("_"&amp;_xlfn.XLOOKUP(BC$2,WatchbillMONTHLY!$A$3:$U$3,OFFSET(WatchbillMONTHLY!$A$3:$U$3,1,2))),INDIRECT("_"&amp;_xlfn.XLOOKUP(BC$2,WatchbillMONTHLY!$A$3:$U$3,OFFSET(WatchbillMONTHLY!$A$3:$U$3,1,2))))=$A120,_xlfn.XLOOKUP(BC$2,WatchbillMONTHLY!$A$3:$U$3,OFFSET(WatchbillMONTHLY!$A$3:$U$3,1,2)),FALSE),TRUE,FALSE),
IF(_xlfn.XLOOKUP(BC$2,WatchbillMONTHLY!$A$20:$U$20,OFFSET(WatchbillMONTHLY!$A$20:$U$20,1,2))=IF(_xlfn.XLOOKUP($A120,INDIRECT("_"&amp;_xlfn.XLOOKUP(BC$2,WatchbillMONTHLY!$A$20:$U$20,OFFSET(WatchbillMONTHLY!$A$20:$U$20,1,2))),INDIRECT("_"&amp;_xlfn.XLOOKUP(BC$2,WatchbillMONTHLY!$A$20:$U$20,OFFSET(WatchbillMONTHLY!$A$20:$U$20,1,2))))=$A120,_xlfn.XLOOKUP(BC$2,WatchbillMONTHLY!$A$20:$U$20,OFFSET(WatchbillMONTHLY!$A$20:$U$20,1,2)),FALSE),TRUE,FALSE)),
IF(_xlfn.XLOOKUP(BC$2,WatchbillMONTHLY!$A$37:$U$37,OFFSET(WatchbillMONTHLY!$A$37:$U$37,1,2))=IF(_xlfn.XLOOKUP($A120,INDIRECT("_"&amp;_xlfn.XLOOKUP(BC$2,WatchbillMONTHLY!$A$37:$U$37,OFFSET(WatchbillMONTHLY!$A$37:$U$37,1,2))),INDIRECT("_"&amp;_xlfn.XLOOKUP(BC$2,WatchbillMONTHLY!$A$37:$U$37,OFFSET(WatchbillMONTHLY!$A$37:$U$37,1,2))))=$A120,_xlfn.XLOOKUP(BC$2,WatchbillMONTHLY!$A$37:$U$37,OFFSET(WatchbillMONTHLY!$A$37:$U$37,1,2)),FALSE),TRUE,FALSE)),
IF(_xlfn.XLOOKUP(BC$2,WatchbillMONTHLY!$A$54:$U$54,OFFSET(WatchbillMONTHLY!$A$54:$U$54,1,2))=IF(_xlfn.XLOOKUP($A120,INDIRECT("_"&amp;_xlfn.XLOOKUP(BC$2,WatchbillMONTHLY!$A$54:$U$54,OFFSET(WatchbillMONTHLY!$A$54:$U$54,1,2))),INDIRECT("_"&amp;_xlfn.XLOOKUP(BC$2,WatchbillMONTHLY!$A$54:$U$54,OFFSET(WatchbillMONTHLY!$A$54:$U$54,1,2))))=$A120,_xlfn.XLOOKUP(BC$2,WatchbillMONTHLY!$A$54:$U$54,OFFSET(WatchbillMONTHLY!$A$54:$U$54,1,2)),FALSE),TRUE,FALSE)),
IF(_xlfn.XLOOKUP(BC$2,WatchbillMONTHLY!$A$71:$U$71,OFFSET(WatchbillMONTHLY!$A$71:$U$71,1,2))=IF(_xlfn.XLOOKUP($A120,INDIRECT("_"&amp;_xlfn.XLOOKUP(BC$2,WatchbillMONTHLY!$A$71:$U$71,OFFSET(WatchbillMONTHLY!$A$71:$U$71,1,2))),INDIRECT("_"&amp;_xlfn.XLOOKUP(BC$2,WatchbillMONTHLY!$A$71:$U$71,OFFSET(WatchbillMONTHLY!$A$71:$U$71,1,2))))=$A120,_xlfn.XLOOKUP(BC$2,WatchbillMONTHLY!$A$71:$U$71,OFFSET(WatchbillMONTHLY!$A$71:$U$71,1,2)),FALSE),TRUE,FALSE)),
IF(_xlfn.XLOOKUP(BC$2,WatchbillMONTHLY!$A$88:$U$88,OFFSET(WatchbillMONTHLY!$A$88:$U$88,1,2))=IF(_xlfn.XLOOKUP($A120,INDIRECT("_"&amp;_xlfn.XLOOKUP(BC$2,WatchbillMONTHLY!$A$88:$U$88,OFFSET(WatchbillMONTHLY!$A$88:$U$88,1,2))),INDIRECT("_"&amp;_xlfn.XLOOKUP(BC$2,WatchbillMONTHLY!$A$88:$U$88,OFFSET(WatchbillMONTHLY!$A$88:$U$88,1,2))))=$A120,_xlfn.XLOOKUP(BC$2,WatchbillMONTHLY!$A$88:$U$88,OFFSET(WatchbillMONTHLY!$A$88:$U$88,1,2)),FALSE),TRUE,FALSE)),
FALSE),FALSE)</f>
        <v>0</v>
      </c>
      <c r="BD120" s="209" t="b" cm="1">
        <f t="array" aca="1" ref="BD120" ca="1">IF(AND($A120 &gt; 0, W120 &gt; 0,BD$2&lt;MiscFormulas!$A$5+1),
_xlfn.IFNA(
_xlfn.IFNA(
_xlfn.IFNA(
_xlfn.IFNA(
_xlfn.IFNA(
_xlfn.IFNA(
IF(_xlfn.XLOOKUP(BD$2,WatchbillMONTHLY!$A$3:$U$3,OFFSET(WatchbillMONTHLY!$A$3:$U$3,1,2))=IF(_xlfn.XLOOKUP($A120,INDIRECT("_"&amp;_xlfn.XLOOKUP(BD$2,WatchbillMONTHLY!$A$3:$U$3,OFFSET(WatchbillMONTHLY!$A$3:$U$3,1,2))),INDIRECT("_"&amp;_xlfn.XLOOKUP(BD$2,WatchbillMONTHLY!$A$3:$U$3,OFFSET(WatchbillMONTHLY!$A$3:$U$3,1,2))))=$A120,_xlfn.XLOOKUP(BD$2,WatchbillMONTHLY!$A$3:$U$3,OFFSET(WatchbillMONTHLY!$A$3:$U$3,1,2)),FALSE),TRUE,FALSE),
IF(_xlfn.XLOOKUP(BD$2,WatchbillMONTHLY!$A$20:$U$20,OFFSET(WatchbillMONTHLY!$A$20:$U$20,1,2))=IF(_xlfn.XLOOKUP($A120,INDIRECT("_"&amp;_xlfn.XLOOKUP(BD$2,WatchbillMONTHLY!$A$20:$U$20,OFFSET(WatchbillMONTHLY!$A$20:$U$20,1,2))),INDIRECT("_"&amp;_xlfn.XLOOKUP(BD$2,WatchbillMONTHLY!$A$20:$U$20,OFFSET(WatchbillMONTHLY!$A$20:$U$20,1,2))))=$A120,_xlfn.XLOOKUP(BD$2,WatchbillMONTHLY!$A$20:$U$20,OFFSET(WatchbillMONTHLY!$A$20:$U$20,1,2)),FALSE),TRUE,FALSE)),
IF(_xlfn.XLOOKUP(BD$2,WatchbillMONTHLY!$A$37:$U$37,OFFSET(WatchbillMONTHLY!$A$37:$U$37,1,2))=IF(_xlfn.XLOOKUP($A120,INDIRECT("_"&amp;_xlfn.XLOOKUP(BD$2,WatchbillMONTHLY!$A$37:$U$37,OFFSET(WatchbillMONTHLY!$A$37:$U$37,1,2))),INDIRECT("_"&amp;_xlfn.XLOOKUP(BD$2,WatchbillMONTHLY!$A$37:$U$37,OFFSET(WatchbillMONTHLY!$A$37:$U$37,1,2))))=$A120,_xlfn.XLOOKUP(BD$2,WatchbillMONTHLY!$A$37:$U$37,OFFSET(WatchbillMONTHLY!$A$37:$U$37,1,2)),FALSE),TRUE,FALSE)),
IF(_xlfn.XLOOKUP(BD$2,WatchbillMONTHLY!$A$54:$U$54,OFFSET(WatchbillMONTHLY!$A$54:$U$54,1,2))=IF(_xlfn.XLOOKUP($A120,INDIRECT("_"&amp;_xlfn.XLOOKUP(BD$2,WatchbillMONTHLY!$A$54:$U$54,OFFSET(WatchbillMONTHLY!$A$54:$U$54,1,2))),INDIRECT("_"&amp;_xlfn.XLOOKUP(BD$2,WatchbillMONTHLY!$A$54:$U$54,OFFSET(WatchbillMONTHLY!$A$54:$U$54,1,2))))=$A120,_xlfn.XLOOKUP(BD$2,WatchbillMONTHLY!$A$54:$U$54,OFFSET(WatchbillMONTHLY!$A$54:$U$54,1,2)),FALSE),TRUE,FALSE)),
IF(_xlfn.XLOOKUP(BD$2,WatchbillMONTHLY!$A$71:$U$71,OFFSET(WatchbillMONTHLY!$A$71:$U$71,1,2))=IF(_xlfn.XLOOKUP($A120,INDIRECT("_"&amp;_xlfn.XLOOKUP(BD$2,WatchbillMONTHLY!$A$71:$U$71,OFFSET(WatchbillMONTHLY!$A$71:$U$71,1,2))),INDIRECT("_"&amp;_xlfn.XLOOKUP(BD$2,WatchbillMONTHLY!$A$71:$U$71,OFFSET(WatchbillMONTHLY!$A$71:$U$71,1,2))))=$A120,_xlfn.XLOOKUP(BD$2,WatchbillMONTHLY!$A$71:$U$71,OFFSET(WatchbillMONTHLY!$A$71:$U$71,1,2)),FALSE),TRUE,FALSE)),
IF(_xlfn.XLOOKUP(BD$2,WatchbillMONTHLY!$A$88:$U$88,OFFSET(WatchbillMONTHLY!$A$88:$U$88,1,2))=IF(_xlfn.XLOOKUP($A120,INDIRECT("_"&amp;_xlfn.XLOOKUP(BD$2,WatchbillMONTHLY!$A$88:$U$88,OFFSET(WatchbillMONTHLY!$A$88:$U$88,1,2))),INDIRECT("_"&amp;_xlfn.XLOOKUP(BD$2,WatchbillMONTHLY!$A$88:$U$88,OFFSET(WatchbillMONTHLY!$A$88:$U$88,1,2))))=$A120,_xlfn.XLOOKUP(BD$2,WatchbillMONTHLY!$A$88:$U$88,OFFSET(WatchbillMONTHLY!$A$88:$U$88,1,2)),FALSE),TRUE,FALSE)),
FALSE),FALSE)</f>
        <v>0</v>
      </c>
      <c r="BE120" s="209" t="b" cm="1">
        <f t="array" aca="1" ref="BE120" ca="1">IF(AND($A120 &gt; 0, X120 &gt; 0,BE$2&lt;MiscFormulas!$A$5+1),
_xlfn.IFNA(
_xlfn.IFNA(
_xlfn.IFNA(
_xlfn.IFNA(
_xlfn.IFNA(
_xlfn.IFNA(
IF(_xlfn.XLOOKUP(BE$2,WatchbillMONTHLY!$A$3:$U$3,OFFSET(WatchbillMONTHLY!$A$3:$U$3,1,2))=IF(_xlfn.XLOOKUP($A120,INDIRECT("_"&amp;_xlfn.XLOOKUP(BE$2,WatchbillMONTHLY!$A$3:$U$3,OFFSET(WatchbillMONTHLY!$A$3:$U$3,1,2))),INDIRECT("_"&amp;_xlfn.XLOOKUP(BE$2,WatchbillMONTHLY!$A$3:$U$3,OFFSET(WatchbillMONTHLY!$A$3:$U$3,1,2))))=$A120,_xlfn.XLOOKUP(BE$2,WatchbillMONTHLY!$A$3:$U$3,OFFSET(WatchbillMONTHLY!$A$3:$U$3,1,2)),FALSE),TRUE,FALSE),
IF(_xlfn.XLOOKUP(BE$2,WatchbillMONTHLY!$A$20:$U$20,OFFSET(WatchbillMONTHLY!$A$20:$U$20,1,2))=IF(_xlfn.XLOOKUP($A120,INDIRECT("_"&amp;_xlfn.XLOOKUP(BE$2,WatchbillMONTHLY!$A$20:$U$20,OFFSET(WatchbillMONTHLY!$A$20:$U$20,1,2))),INDIRECT("_"&amp;_xlfn.XLOOKUP(BE$2,WatchbillMONTHLY!$A$20:$U$20,OFFSET(WatchbillMONTHLY!$A$20:$U$20,1,2))))=$A120,_xlfn.XLOOKUP(BE$2,WatchbillMONTHLY!$A$20:$U$20,OFFSET(WatchbillMONTHLY!$A$20:$U$20,1,2)),FALSE),TRUE,FALSE)),
IF(_xlfn.XLOOKUP(BE$2,WatchbillMONTHLY!$A$37:$U$37,OFFSET(WatchbillMONTHLY!$A$37:$U$37,1,2))=IF(_xlfn.XLOOKUP($A120,INDIRECT("_"&amp;_xlfn.XLOOKUP(BE$2,WatchbillMONTHLY!$A$37:$U$37,OFFSET(WatchbillMONTHLY!$A$37:$U$37,1,2))),INDIRECT("_"&amp;_xlfn.XLOOKUP(BE$2,WatchbillMONTHLY!$A$37:$U$37,OFFSET(WatchbillMONTHLY!$A$37:$U$37,1,2))))=$A120,_xlfn.XLOOKUP(BE$2,WatchbillMONTHLY!$A$37:$U$37,OFFSET(WatchbillMONTHLY!$A$37:$U$37,1,2)),FALSE),TRUE,FALSE)),
IF(_xlfn.XLOOKUP(BE$2,WatchbillMONTHLY!$A$54:$U$54,OFFSET(WatchbillMONTHLY!$A$54:$U$54,1,2))=IF(_xlfn.XLOOKUP($A120,INDIRECT("_"&amp;_xlfn.XLOOKUP(BE$2,WatchbillMONTHLY!$A$54:$U$54,OFFSET(WatchbillMONTHLY!$A$54:$U$54,1,2))),INDIRECT("_"&amp;_xlfn.XLOOKUP(BE$2,WatchbillMONTHLY!$A$54:$U$54,OFFSET(WatchbillMONTHLY!$A$54:$U$54,1,2))))=$A120,_xlfn.XLOOKUP(BE$2,WatchbillMONTHLY!$A$54:$U$54,OFFSET(WatchbillMONTHLY!$A$54:$U$54,1,2)),FALSE),TRUE,FALSE)),
IF(_xlfn.XLOOKUP(BE$2,WatchbillMONTHLY!$A$71:$U$71,OFFSET(WatchbillMONTHLY!$A$71:$U$71,1,2))=IF(_xlfn.XLOOKUP($A120,INDIRECT("_"&amp;_xlfn.XLOOKUP(BE$2,WatchbillMONTHLY!$A$71:$U$71,OFFSET(WatchbillMONTHLY!$A$71:$U$71,1,2))),INDIRECT("_"&amp;_xlfn.XLOOKUP(BE$2,WatchbillMONTHLY!$A$71:$U$71,OFFSET(WatchbillMONTHLY!$A$71:$U$71,1,2))))=$A120,_xlfn.XLOOKUP(BE$2,WatchbillMONTHLY!$A$71:$U$71,OFFSET(WatchbillMONTHLY!$A$71:$U$71,1,2)),FALSE),TRUE,FALSE)),
IF(_xlfn.XLOOKUP(BE$2,WatchbillMONTHLY!$A$88:$U$88,OFFSET(WatchbillMONTHLY!$A$88:$U$88,1,2))=IF(_xlfn.XLOOKUP($A120,INDIRECT("_"&amp;_xlfn.XLOOKUP(BE$2,WatchbillMONTHLY!$A$88:$U$88,OFFSET(WatchbillMONTHLY!$A$88:$U$88,1,2))),INDIRECT("_"&amp;_xlfn.XLOOKUP(BE$2,WatchbillMONTHLY!$A$88:$U$88,OFFSET(WatchbillMONTHLY!$A$88:$U$88,1,2))))=$A120,_xlfn.XLOOKUP(BE$2,WatchbillMONTHLY!$A$88:$U$88,OFFSET(WatchbillMONTHLY!$A$88:$U$88,1,2)),FALSE),TRUE,FALSE)),
FALSE),FALSE)</f>
        <v>0</v>
      </c>
      <c r="BF120" s="209" t="b" cm="1">
        <f t="array" aca="1" ref="BF120" ca="1">IF(AND($A120 &gt; 0, Y120 &gt; 0,BF$2&lt;MiscFormulas!$A$5+1),
_xlfn.IFNA(
_xlfn.IFNA(
_xlfn.IFNA(
_xlfn.IFNA(
_xlfn.IFNA(
_xlfn.IFNA(
IF(_xlfn.XLOOKUP(BF$2,WatchbillMONTHLY!$A$3:$U$3,OFFSET(WatchbillMONTHLY!$A$3:$U$3,1,2))=IF(_xlfn.XLOOKUP($A120,INDIRECT("_"&amp;_xlfn.XLOOKUP(BF$2,WatchbillMONTHLY!$A$3:$U$3,OFFSET(WatchbillMONTHLY!$A$3:$U$3,1,2))),INDIRECT("_"&amp;_xlfn.XLOOKUP(BF$2,WatchbillMONTHLY!$A$3:$U$3,OFFSET(WatchbillMONTHLY!$A$3:$U$3,1,2))))=$A120,_xlfn.XLOOKUP(BF$2,WatchbillMONTHLY!$A$3:$U$3,OFFSET(WatchbillMONTHLY!$A$3:$U$3,1,2)),FALSE),TRUE,FALSE),
IF(_xlfn.XLOOKUP(BF$2,WatchbillMONTHLY!$A$20:$U$20,OFFSET(WatchbillMONTHLY!$A$20:$U$20,1,2))=IF(_xlfn.XLOOKUP($A120,INDIRECT("_"&amp;_xlfn.XLOOKUP(BF$2,WatchbillMONTHLY!$A$20:$U$20,OFFSET(WatchbillMONTHLY!$A$20:$U$20,1,2))),INDIRECT("_"&amp;_xlfn.XLOOKUP(BF$2,WatchbillMONTHLY!$A$20:$U$20,OFFSET(WatchbillMONTHLY!$A$20:$U$20,1,2))))=$A120,_xlfn.XLOOKUP(BF$2,WatchbillMONTHLY!$A$20:$U$20,OFFSET(WatchbillMONTHLY!$A$20:$U$20,1,2)),FALSE),TRUE,FALSE)),
IF(_xlfn.XLOOKUP(BF$2,WatchbillMONTHLY!$A$37:$U$37,OFFSET(WatchbillMONTHLY!$A$37:$U$37,1,2))=IF(_xlfn.XLOOKUP($A120,INDIRECT("_"&amp;_xlfn.XLOOKUP(BF$2,WatchbillMONTHLY!$A$37:$U$37,OFFSET(WatchbillMONTHLY!$A$37:$U$37,1,2))),INDIRECT("_"&amp;_xlfn.XLOOKUP(BF$2,WatchbillMONTHLY!$A$37:$U$37,OFFSET(WatchbillMONTHLY!$A$37:$U$37,1,2))))=$A120,_xlfn.XLOOKUP(BF$2,WatchbillMONTHLY!$A$37:$U$37,OFFSET(WatchbillMONTHLY!$A$37:$U$37,1,2)),FALSE),TRUE,FALSE)),
IF(_xlfn.XLOOKUP(BF$2,WatchbillMONTHLY!$A$54:$U$54,OFFSET(WatchbillMONTHLY!$A$54:$U$54,1,2))=IF(_xlfn.XLOOKUP($A120,INDIRECT("_"&amp;_xlfn.XLOOKUP(BF$2,WatchbillMONTHLY!$A$54:$U$54,OFFSET(WatchbillMONTHLY!$A$54:$U$54,1,2))),INDIRECT("_"&amp;_xlfn.XLOOKUP(BF$2,WatchbillMONTHLY!$A$54:$U$54,OFFSET(WatchbillMONTHLY!$A$54:$U$54,1,2))))=$A120,_xlfn.XLOOKUP(BF$2,WatchbillMONTHLY!$A$54:$U$54,OFFSET(WatchbillMONTHLY!$A$54:$U$54,1,2)),FALSE),TRUE,FALSE)),
IF(_xlfn.XLOOKUP(BF$2,WatchbillMONTHLY!$A$71:$U$71,OFFSET(WatchbillMONTHLY!$A$71:$U$71,1,2))=IF(_xlfn.XLOOKUP($A120,INDIRECT("_"&amp;_xlfn.XLOOKUP(BF$2,WatchbillMONTHLY!$A$71:$U$71,OFFSET(WatchbillMONTHLY!$A$71:$U$71,1,2))),INDIRECT("_"&amp;_xlfn.XLOOKUP(BF$2,WatchbillMONTHLY!$A$71:$U$71,OFFSET(WatchbillMONTHLY!$A$71:$U$71,1,2))))=$A120,_xlfn.XLOOKUP(BF$2,WatchbillMONTHLY!$A$71:$U$71,OFFSET(WatchbillMONTHLY!$A$71:$U$71,1,2)),FALSE),TRUE,FALSE)),
IF(_xlfn.XLOOKUP(BF$2,WatchbillMONTHLY!$A$88:$U$88,OFFSET(WatchbillMONTHLY!$A$88:$U$88,1,2))=IF(_xlfn.XLOOKUP($A120,INDIRECT("_"&amp;_xlfn.XLOOKUP(BF$2,WatchbillMONTHLY!$A$88:$U$88,OFFSET(WatchbillMONTHLY!$A$88:$U$88,1,2))),INDIRECT("_"&amp;_xlfn.XLOOKUP(BF$2,WatchbillMONTHLY!$A$88:$U$88,OFFSET(WatchbillMONTHLY!$A$88:$U$88,1,2))))=$A120,_xlfn.XLOOKUP(BF$2,WatchbillMONTHLY!$A$88:$U$88,OFFSET(WatchbillMONTHLY!$A$88:$U$88,1,2)),FALSE),TRUE,FALSE)),
FALSE),FALSE)</f>
        <v>0</v>
      </c>
      <c r="BG120" s="209" t="b" cm="1">
        <f t="array" aca="1" ref="BG120" ca="1">IF(AND($A120 &gt; 0, Z120 &gt; 0,BG$2&lt;MiscFormulas!$A$5+1),
_xlfn.IFNA(
_xlfn.IFNA(
_xlfn.IFNA(
_xlfn.IFNA(
_xlfn.IFNA(
_xlfn.IFNA(
IF(_xlfn.XLOOKUP(BG$2,WatchbillMONTHLY!$A$3:$U$3,OFFSET(WatchbillMONTHLY!$A$3:$U$3,1,2))=IF(_xlfn.XLOOKUP($A120,INDIRECT("_"&amp;_xlfn.XLOOKUP(BG$2,WatchbillMONTHLY!$A$3:$U$3,OFFSET(WatchbillMONTHLY!$A$3:$U$3,1,2))),INDIRECT("_"&amp;_xlfn.XLOOKUP(BG$2,WatchbillMONTHLY!$A$3:$U$3,OFFSET(WatchbillMONTHLY!$A$3:$U$3,1,2))))=$A120,_xlfn.XLOOKUP(BG$2,WatchbillMONTHLY!$A$3:$U$3,OFFSET(WatchbillMONTHLY!$A$3:$U$3,1,2)),FALSE),TRUE,FALSE),
IF(_xlfn.XLOOKUP(BG$2,WatchbillMONTHLY!$A$20:$U$20,OFFSET(WatchbillMONTHLY!$A$20:$U$20,1,2))=IF(_xlfn.XLOOKUP($A120,INDIRECT("_"&amp;_xlfn.XLOOKUP(BG$2,WatchbillMONTHLY!$A$20:$U$20,OFFSET(WatchbillMONTHLY!$A$20:$U$20,1,2))),INDIRECT("_"&amp;_xlfn.XLOOKUP(BG$2,WatchbillMONTHLY!$A$20:$U$20,OFFSET(WatchbillMONTHLY!$A$20:$U$20,1,2))))=$A120,_xlfn.XLOOKUP(BG$2,WatchbillMONTHLY!$A$20:$U$20,OFFSET(WatchbillMONTHLY!$A$20:$U$20,1,2)),FALSE),TRUE,FALSE)),
IF(_xlfn.XLOOKUP(BG$2,WatchbillMONTHLY!$A$37:$U$37,OFFSET(WatchbillMONTHLY!$A$37:$U$37,1,2))=IF(_xlfn.XLOOKUP($A120,INDIRECT("_"&amp;_xlfn.XLOOKUP(BG$2,WatchbillMONTHLY!$A$37:$U$37,OFFSET(WatchbillMONTHLY!$A$37:$U$37,1,2))),INDIRECT("_"&amp;_xlfn.XLOOKUP(BG$2,WatchbillMONTHLY!$A$37:$U$37,OFFSET(WatchbillMONTHLY!$A$37:$U$37,1,2))))=$A120,_xlfn.XLOOKUP(BG$2,WatchbillMONTHLY!$A$37:$U$37,OFFSET(WatchbillMONTHLY!$A$37:$U$37,1,2)),FALSE),TRUE,FALSE)),
IF(_xlfn.XLOOKUP(BG$2,WatchbillMONTHLY!$A$54:$U$54,OFFSET(WatchbillMONTHLY!$A$54:$U$54,1,2))=IF(_xlfn.XLOOKUP($A120,INDIRECT("_"&amp;_xlfn.XLOOKUP(BG$2,WatchbillMONTHLY!$A$54:$U$54,OFFSET(WatchbillMONTHLY!$A$54:$U$54,1,2))),INDIRECT("_"&amp;_xlfn.XLOOKUP(BG$2,WatchbillMONTHLY!$A$54:$U$54,OFFSET(WatchbillMONTHLY!$A$54:$U$54,1,2))))=$A120,_xlfn.XLOOKUP(BG$2,WatchbillMONTHLY!$A$54:$U$54,OFFSET(WatchbillMONTHLY!$A$54:$U$54,1,2)),FALSE),TRUE,FALSE)),
IF(_xlfn.XLOOKUP(BG$2,WatchbillMONTHLY!$A$71:$U$71,OFFSET(WatchbillMONTHLY!$A$71:$U$71,1,2))=IF(_xlfn.XLOOKUP($A120,INDIRECT("_"&amp;_xlfn.XLOOKUP(BG$2,WatchbillMONTHLY!$A$71:$U$71,OFFSET(WatchbillMONTHLY!$A$71:$U$71,1,2))),INDIRECT("_"&amp;_xlfn.XLOOKUP(BG$2,WatchbillMONTHLY!$A$71:$U$71,OFFSET(WatchbillMONTHLY!$A$71:$U$71,1,2))))=$A120,_xlfn.XLOOKUP(BG$2,WatchbillMONTHLY!$A$71:$U$71,OFFSET(WatchbillMONTHLY!$A$71:$U$71,1,2)),FALSE),TRUE,FALSE)),
IF(_xlfn.XLOOKUP(BG$2,WatchbillMONTHLY!$A$88:$U$88,OFFSET(WatchbillMONTHLY!$A$88:$U$88,1,2))=IF(_xlfn.XLOOKUP($A120,INDIRECT("_"&amp;_xlfn.XLOOKUP(BG$2,WatchbillMONTHLY!$A$88:$U$88,OFFSET(WatchbillMONTHLY!$A$88:$U$88,1,2))),INDIRECT("_"&amp;_xlfn.XLOOKUP(BG$2,WatchbillMONTHLY!$A$88:$U$88,OFFSET(WatchbillMONTHLY!$A$88:$U$88,1,2))))=$A120,_xlfn.XLOOKUP(BG$2,WatchbillMONTHLY!$A$88:$U$88,OFFSET(WatchbillMONTHLY!$A$88:$U$88,1,2)),FALSE),TRUE,FALSE)),
FALSE),FALSE)</f>
        <v>0</v>
      </c>
      <c r="BH120" s="209" t="b" cm="1">
        <f t="array" aca="1" ref="BH120" ca="1">IF(AND($A120 &gt; 0, AA120 &gt; 0,BH$2&lt;MiscFormulas!$A$5+1),
_xlfn.IFNA(
_xlfn.IFNA(
_xlfn.IFNA(
_xlfn.IFNA(
_xlfn.IFNA(
_xlfn.IFNA(
IF(_xlfn.XLOOKUP(BH$2,WatchbillMONTHLY!$A$3:$U$3,OFFSET(WatchbillMONTHLY!$A$3:$U$3,1,2))=IF(_xlfn.XLOOKUP($A120,INDIRECT("_"&amp;_xlfn.XLOOKUP(BH$2,WatchbillMONTHLY!$A$3:$U$3,OFFSET(WatchbillMONTHLY!$A$3:$U$3,1,2))),INDIRECT("_"&amp;_xlfn.XLOOKUP(BH$2,WatchbillMONTHLY!$A$3:$U$3,OFFSET(WatchbillMONTHLY!$A$3:$U$3,1,2))))=$A120,_xlfn.XLOOKUP(BH$2,WatchbillMONTHLY!$A$3:$U$3,OFFSET(WatchbillMONTHLY!$A$3:$U$3,1,2)),FALSE),TRUE,FALSE),
IF(_xlfn.XLOOKUP(BH$2,WatchbillMONTHLY!$A$20:$U$20,OFFSET(WatchbillMONTHLY!$A$20:$U$20,1,2))=IF(_xlfn.XLOOKUP($A120,INDIRECT("_"&amp;_xlfn.XLOOKUP(BH$2,WatchbillMONTHLY!$A$20:$U$20,OFFSET(WatchbillMONTHLY!$A$20:$U$20,1,2))),INDIRECT("_"&amp;_xlfn.XLOOKUP(BH$2,WatchbillMONTHLY!$A$20:$U$20,OFFSET(WatchbillMONTHLY!$A$20:$U$20,1,2))))=$A120,_xlfn.XLOOKUP(BH$2,WatchbillMONTHLY!$A$20:$U$20,OFFSET(WatchbillMONTHLY!$A$20:$U$20,1,2)),FALSE),TRUE,FALSE)),
IF(_xlfn.XLOOKUP(BH$2,WatchbillMONTHLY!$A$37:$U$37,OFFSET(WatchbillMONTHLY!$A$37:$U$37,1,2))=IF(_xlfn.XLOOKUP($A120,INDIRECT("_"&amp;_xlfn.XLOOKUP(BH$2,WatchbillMONTHLY!$A$37:$U$37,OFFSET(WatchbillMONTHLY!$A$37:$U$37,1,2))),INDIRECT("_"&amp;_xlfn.XLOOKUP(BH$2,WatchbillMONTHLY!$A$37:$U$37,OFFSET(WatchbillMONTHLY!$A$37:$U$37,1,2))))=$A120,_xlfn.XLOOKUP(BH$2,WatchbillMONTHLY!$A$37:$U$37,OFFSET(WatchbillMONTHLY!$A$37:$U$37,1,2)),FALSE),TRUE,FALSE)),
IF(_xlfn.XLOOKUP(BH$2,WatchbillMONTHLY!$A$54:$U$54,OFFSET(WatchbillMONTHLY!$A$54:$U$54,1,2))=IF(_xlfn.XLOOKUP($A120,INDIRECT("_"&amp;_xlfn.XLOOKUP(BH$2,WatchbillMONTHLY!$A$54:$U$54,OFFSET(WatchbillMONTHLY!$A$54:$U$54,1,2))),INDIRECT("_"&amp;_xlfn.XLOOKUP(BH$2,WatchbillMONTHLY!$A$54:$U$54,OFFSET(WatchbillMONTHLY!$A$54:$U$54,1,2))))=$A120,_xlfn.XLOOKUP(BH$2,WatchbillMONTHLY!$A$54:$U$54,OFFSET(WatchbillMONTHLY!$A$54:$U$54,1,2)),FALSE),TRUE,FALSE)),
IF(_xlfn.XLOOKUP(BH$2,WatchbillMONTHLY!$A$71:$U$71,OFFSET(WatchbillMONTHLY!$A$71:$U$71,1,2))=IF(_xlfn.XLOOKUP($A120,INDIRECT("_"&amp;_xlfn.XLOOKUP(BH$2,WatchbillMONTHLY!$A$71:$U$71,OFFSET(WatchbillMONTHLY!$A$71:$U$71,1,2))),INDIRECT("_"&amp;_xlfn.XLOOKUP(BH$2,WatchbillMONTHLY!$A$71:$U$71,OFFSET(WatchbillMONTHLY!$A$71:$U$71,1,2))))=$A120,_xlfn.XLOOKUP(BH$2,WatchbillMONTHLY!$A$71:$U$71,OFFSET(WatchbillMONTHLY!$A$71:$U$71,1,2)),FALSE),TRUE,FALSE)),
IF(_xlfn.XLOOKUP(BH$2,WatchbillMONTHLY!$A$88:$U$88,OFFSET(WatchbillMONTHLY!$A$88:$U$88,1,2))=IF(_xlfn.XLOOKUP($A120,INDIRECT("_"&amp;_xlfn.XLOOKUP(BH$2,WatchbillMONTHLY!$A$88:$U$88,OFFSET(WatchbillMONTHLY!$A$88:$U$88,1,2))),INDIRECT("_"&amp;_xlfn.XLOOKUP(BH$2,WatchbillMONTHLY!$A$88:$U$88,OFFSET(WatchbillMONTHLY!$A$88:$U$88,1,2))))=$A120,_xlfn.XLOOKUP(BH$2,WatchbillMONTHLY!$A$88:$U$88,OFFSET(WatchbillMONTHLY!$A$88:$U$88,1,2)),FALSE),TRUE,FALSE)),
FALSE),FALSE)</f>
        <v>0</v>
      </c>
      <c r="BI120" s="209" t="b" cm="1">
        <f t="array" aca="1" ref="BI120" ca="1">IF(AND($A120 &gt; 0, AB120 &gt; 0,BI$2&lt;MiscFormulas!$A$5+1),
_xlfn.IFNA(
_xlfn.IFNA(
_xlfn.IFNA(
_xlfn.IFNA(
_xlfn.IFNA(
_xlfn.IFNA(
IF(_xlfn.XLOOKUP(BI$2,WatchbillMONTHLY!$A$3:$U$3,OFFSET(WatchbillMONTHLY!$A$3:$U$3,1,2))=IF(_xlfn.XLOOKUP($A120,INDIRECT("_"&amp;_xlfn.XLOOKUP(BI$2,WatchbillMONTHLY!$A$3:$U$3,OFFSET(WatchbillMONTHLY!$A$3:$U$3,1,2))),INDIRECT("_"&amp;_xlfn.XLOOKUP(BI$2,WatchbillMONTHLY!$A$3:$U$3,OFFSET(WatchbillMONTHLY!$A$3:$U$3,1,2))))=$A120,_xlfn.XLOOKUP(BI$2,WatchbillMONTHLY!$A$3:$U$3,OFFSET(WatchbillMONTHLY!$A$3:$U$3,1,2)),FALSE),TRUE,FALSE),
IF(_xlfn.XLOOKUP(BI$2,WatchbillMONTHLY!$A$20:$U$20,OFFSET(WatchbillMONTHLY!$A$20:$U$20,1,2))=IF(_xlfn.XLOOKUP($A120,INDIRECT("_"&amp;_xlfn.XLOOKUP(BI$2,WatchbillMONTHLY!$A$20:$U$20,OFFSET(WatchbillMONTHLY!$A$20:$U$20,1,2))),INDIRECT("_"&amp;_xlfn.XLOOKUP(BI$2,WatchbillMONTHLY!$A$20:$U$20,OFFSET(WatchbillMONTHLY!$A$20:$U$20,1,2))))=$A120,_xlfn.XLOOKUP(BI$2,WatchbillMONTHLY!$A$20:$U$20,OFFSET(WatchbillMONTHLY!$A$20:$U$20,1,2)),FALSE),TRUE,FALSE)),
IF(_xlfn.XLOOKUP(BI$2,WatchbillMONTHLY!$A$37:$U$37,OFFSET(WatchbillMONTHLY!$A$37:$U$37,1,2))=IF(_xlfn.XLOOKUP($A120,INDIRECT("_"&amp;_xlfn.XLOOKUP(BI$2,WatchbillMONTHLY!$A$37:$U$37,OFFSET(WatchbillMONTHLY!$A$37:$U$37,1,2))),INDIRECT("_"&amp;_xlfn.XLOOKUP(BI$2,WatchbillMONTHLY!$A$37:$U$37,OFFSET(WatchbillMONTHLY!$A$37:$U$37,1,2))))=$A120,_xlfn.XLOOKUP(BI$2,WatchbillMONTHLY!$A$37:$U$37,OFFSET(WatchbillMONTHLY!$A$37:$U$37,1,2)),FALSE),TRUE,FALSE)),
IF(_xlfn.XLOOKUP(BI$2,WatchbillMONTHLY!$A$54:$U$54,OFFSET(WatchbillMONTHLY!$A$54:$U$54,1,2))=IF(_xlfn.XLOOKUP($A120,INDIRECT("_"&amp;_xlfn.XLOOKUP(BI$2,WatchbillMONTHLY!$A$54:$U$54,OFFSET(WatchbillMONTHLY!$A$54:$U$54,1,2))),INDIRECT("_"&amp;_xlfn.XLOOKUP(BI$2,WatchbillMONTHLY!$A$54:$U$54,OFFSET(WatchbillMONTHLY!$A$54:$U$54,1,2))))=$A120,_xlfn.XLOOKUP(BI$2,WatchbillMONTHLY!$A$54:$U$54,OFFSET(WatchbillMONTHLY!$A$54:$U$54,1,2)),FALSE),TRUE,FALSE)),
IF(_xlfn.XLOOKUP(BI$2,WatchbillMONTHLY!$A$71:$U$71,OFFSET(WatchbillMONTHLY!$A$71:$U$71,1,2))=IF(_xlfn.XLOOKUP($A120,INDIRECT("_"&amp;_xlfn.XLOOKUP(BI$2,WatchbillMONTHLY!$A$71:$U$71,OFFSET(WatchbillMONTHLY!$A$71:$U$71,1,2))),INDIRECT("_"&amp;_xlfn.XLOOKUP(BI$2,WatchbillMONTHLY!$A$71:$U$71,OFFSET(WatchbillMONTHLY!$A$71:$U$71,1,2))))=$A120,_xlfn.XLOOKUP(BI$2,WatchbillMONTHLY!$A$71:$U$71,OFFSET(WatchbillMONTHLY!$A$71:$U$71,1,2)),FALSE),TRUE,FALSE)),
IF(_xlfn.XLOOKUP(BI$2,WatchbillMONTHLY!$A$88:$U$88,OFFSET(WatchbillMONTHLY!$A$88:$U$88,1,2))=IF(_xlfn.XLOOKUP($A120,INDIRECT("_"&amp;_xlfn.XLOOKUP(BI$2,WatchbillMONTHLY!$A$88:$U$88,OFFSET(WatchbillMONTHLY!$A$88:$U$88,1,2))),INDIRECT("_"&amp;_xlfn.XLOOKUP(BI$2,WatchbillMONTHLY!$A$88:$U$88,OFFSET(WatchbillMONTHLY!$A$88:$U$88,1,2))))=$A120,_xlfn.XLOOKUP(BI$2,WatchbillMONTHLY!$A$88:$U$88,OFFSET(WatchbillMONTHLY!$A$88:$U$88,1,2)),FALSE),TRUE,FALSE)),
FALSE),FALSE)</f>
        <v>0</v>
      </c>
      <c r="BJ120" s="209" t="b" cm="1">
        <f t="array" aca="1" ref="BJ120" ca="1">IF(AND($A120 &gt; 0, AC120 &gt; 0,BJ$2&lt;MiscFormulas!$A$5+1),
_xlfn.IFNA(
_xlfn.IFNA(
_xlfn.IFNA(
_xlfn.IFNA(
_xlfn.IFNA(
_xlfn.IFNA(
IF(_xlfn.XLOOKUP(BJ$2,WatchbillMONTHLY!$A$3:$U$3,OFFSET(WatchbillMONTHLY!$A$3:$U$3,1,2))=IF(_xlfn.XLOOKUP($A120,INDIRECT("_"&amp;_xlfn.XLOOKUP(BJ$2,WatchbillMONTHLY!$A$3:$U$3,OFFSET(WatchbillMONTHLY!$A$3:$U$3,1,2))),INDIRECT("_"&amp;_xlfn.XLOOKUP(BJ$2,WatchbillMONTHLY!$A$3:$U$3,OFFSET(WatchbillMONTHLY!$A$3:$U$3,1,2))))=$A120,_xlfn.XLOOKUP(BJ$2,WatchbillMONTHLY!$A$3:$U$3,OFFSET(WatchbillMONTHLY!$A$3:$U$3,1,2)),FALSE),TRUE,FALSE),
IF(_xlfn.XLOOKUP(BJ$2,WatchbillMONTHLY!$A$20:$U$20,OFFSET(WatchbillMONTHLY!$A$20:$U$20,1,2))=IF(_xlfn.XLOOKUP($A120,INDIRECT("_"&amp;_xlfn.XLOOKUP(BJ$2,WatchbillMONTHLY!$A$20:$U$20,OFFSET(WatchbillMONTHLY!$A$20:$U$20,1,2))),INDIRECT("_"&amp;_xlfn.XLOOKUP(BJ$2,WatchbillMONTHLY!$A$20:$U$20,OFFSET(WatchbillMONTHLY!$A$20:$U$20,1,2))))=$A120,_xlfn.XLOOKUP(BJ$2,WatchbillMONTHLY!$A$20:$U$20,OFFSET(WatchbillMONTHLY!$A$20:$U$20,1,2)),FALSE),TRUE,FALSE)),
IF(_xlfn.XLOOKUP(BJ$2,WatchbillMONTHLY!$A$37:$U$37,OFFSET(WatchbillMONTHLY!$A$37:$U$37,1,2))=IF(_xlfn.XLOOKUP($A120,INDIRECT("_"&amp;_xlfn.XLOOKUP(BJ$2,WatchbillMONTHLY!$A$37:$U$37,OFFSET(WatchbillMONTHLY!$A$37:$U$37,1,2))),INDIRECT("_"&amp;_xlfn.XLOOKUP(BJ$2,WatchbillMONTHLY!$A$37:$U$37,OFFSET(WatchbillMONTHLY!$A$37:$U$37,1,2))))=$A120,_xlfn.XLOOKUP(BJ$2,WatchbillMONTHLY!$A$37:$U$37,OFFSET(WatchbillMONTHLY!$A$37:$U$37,1,2)),FALSE),TRUE,FALSE)),
IF(_xlfn.XLOOKUP(BJ$2,WatchbillMONTHLY!$A$54:$U$54,OFFSET(WatchbillMONTHLY!$A$54:$U$54,1,2))=IF(_xlfn.XLOOKUP($A120,INDIRECT("_"&amp;_xlfn.XLOOKUP(BJ$2,WatchbillMONTHLY!$A$54:$U$54,OFFSET(WatchbillMONTHLY!$A$54:$U$54,1,2))),INDIRECT("_"&amp;_xlfn.XLOOKUP(BJ$2,WatchbillMONTHLY!$A$54:$U$54,OFFSET(WatchbillMONTHLY!$A$54:$U$54,1,2))))=$A120,_xlfn.XLOOKUP(BJ$2,WatchbillMONTHLY!$A$54:$U$54,OFFSET(WatchbillMONTHLY!$A$54:$U$54,1,2)),FALSE),TRUE,FALSE)),
IF(_xlfn.XLOOKUP(BJ$2,WatchbillMONTHLY!$A$71:$U$71,OFFSET(WatchbillMONTHLY!$A$71:$U$71,1,2))=IF(_xlfn.XLOOKUP($A120,INDIRECT("_"&amp;_xlfn.XLOOKUP(BJ$2,WatchbillMONTHLY!$A$71:$U$71,OFFSET(WatchbillMONTHLY!$A$71:$U$71,1,2))),INDIRECT("_"&amp;_xlfn.XLOOKUP(BJ$2,WatchbillMONTHLY!$A$71:$U$71,OFFSET(WatchbillMONTHLY!$A$71:$U$71,1,2))))=$A120,_xlfn.XLOOKUP(BJ$2,WatchbillMONTHLY!$A$71:$U$71,OFFSET(WatchbillMONTHLY!$A$71:$U$71,1,2)),FALSE),TRUE,FALSE)),
IF(_xlfn.XLOOKUP(BJ$2,WatchbillMONTHLY!$A$88:$U$88,OFFSET(WatchbillMONTHLY!$A$88:$U$88,1,2))=IF(_xlfn.XLOOKUP($A120,INDIRECT("_"&amp;_xlfn.XLOOKUP(BJ$2,WatchbillMONTHLY!$A$88:$U$88,OFFSET(WatchbillMONTHLY!$A$88:$U$88,1,2))),INDIRECT("_"&amp;_xlfn.XLOOKUP(BJ$2,WatchbillMONTHLY!$A$88:$U$88,OFFSET(WatchbillMONTHLY!$A$88:$U$88,1,2))))=$A120,_xlfn.XLOOKUP(BJ$2,WatchbillMONTHLY!$A$88:$U$88,OFFSET(WatchbillMONTHLY!$A$88:$U$88,1,2)),FALSE),TRUE,FALSE)),
FALSE),FALSE)</f>
        <v>0</v>
      </c>
      <c r="BK120" s="209" t="b" cm="1">
        <f t="array" aca="1" ref="BK120" ca="1">IF(AND($A120 &gt; 0, AD120 &gt; 0,BK$2&lt;MiscFormulas!$A$5+1),
_xlfn.IFNA(
_xlfn.IFNA(
_xlfn.IFNA(
_xlfn.IFNA(
_xlfn.IFNA(
_xlfn.IFNA(
IF(_xlfn.XLOOKUP(BK$2,WatchbillMONTHLY!$A$3:$U$3,OFFSET(WatchbillMONTHLY!$A$3:$U$3,1,2))=IF(_xlfn.XLOOKUP($A120,INDIRECT("_"&amp;_xlfn.XLOOKUP(BK$2,WatchbillMONTHLY!$A$3:$U$3,OFFSET(WatchbillMONTHLY!$A$3:$U$3,1,2))),INDIRECT("_"&amp;_xlfn.XLOOKUP(BK$2,WatchbillMONTHLY!$A$3:$U$3,OFFSET(WatchbillMONTHLY!$A$3:$U$3,1,2))))=$A120,_xlfn.XLOOKUP(BK$2,WatchbillMONTHLY!$A$3:$U$3,OFFSET(WatchbillMONTHLY!$A$3:$U$3,1,2)),FALSE),TRUE,FALSE),
IF(_xlfn.XLOOKUP(BK$2,WatchbillMONTHLY!$A$20:$U$20,OFFSET(WatchbillMONTHLY!$A$20:$U$20,1,2))=IF(_xlfn.XLOOKUP($A120,INDIRECT("_"&amp;_xlfn.XLOOKUP(BK$2,WatchbillMONTHLY!$A$20:$U$20,OFFSET(WatchbillMONTHLY!$A$20:$U$20,1,2))),INDIRECT("_"&amp;_xlfn.XLOOKUP(BK$2,WatchbillMONTHLY!$A$20:$U$20,OFFSET(WatchbillMONTHLY!$A$20:$U$20,1,2))))=$A120,_xlfn.XLOOKUP(BK$2,WatchbillMONTHLY!$A$20:$U$20,OFFSET(WatchbillMONTHLY!$A$20:$U$20,1,2)),FALSE),TRUE,FALSE)),
IF(_xlfn.XLOOKUP(BK$2,WatchbillMONTHLY!$A$37:$U$37,OFFSET(WatchbillMONTHLY!$A$37:$U$37,1,2))=IF(_xlfn.XLOOKUP($A120,INDIRECT("_"&amp;_xlfn.XLOOKUP(BK$2,WatchbillMONTHLY!$A$37:$U$37,OFFSET(WatchbillMONTHLY!$A$37:$U$37,1,2))),INDIRECT("_"&amp;_xlfn.XLOOKUP(BK$2,WatchbillMONTHLY!$A$37:$U$37,OFFSET(WatchbillMONTHLY!$A$37:$U$37,1,2))))=$A120,_xlfn.XLOOKUP(BK$2,WatchbillMONTHLY!$A$37:$U$37,OFFSET(WatchbillMONTHLY!$A$37:$U$37,1,2)),FALSE),TRUE,FALSE)),
IF(_xlfn.XLOOKUP(BK$2,WatchbillMONTHLY!$A$54:$U$54,OFFSET(WatchbillMONTHLY!$A$54:$U$54,1,2))=IF(_xlfn.XLOOKUP($A120,INDIRECT("_"&amp;_xlfn.XLOOKUP(BK$2,WatchbillMONTHLY!$A$54:$U$54,OFFSET(WatchbillMONTHLY!$A$54:$U$54,1,2))),INDIRECT("_"&amp;_xlfn.XLOOKUP(BK$2,WatchbillMONTHLY!$A$54:$U$54,OFFSET(WatchbillMONTHLY!$A$54:$U$54,1,2))))=$A120,_xlfn.XLOOKUP(BK$2,WatchbillMONTHLY!$A$54:$U$54,OFFSET(WatchbillMONTHLY!$A$54:$U$54,1,2)),FALSE),TRUE,FALSE)),
IF(_xlfn.XLOOKUP(BK$2,WatchbillMONTHLY!$A$71:$U$71,OFFSET(WatchbillMONTHLY!$A$71:$U$71,1,2))=IF(_xlfn.XLOOKUP($A120,INDIRECT("_"&amp;_xlfn.XLOOKUP(BK$2,WatchbillMONTHLY!$A$71:$U$71,OFFSET(WatchbillMONTHLY!$A$71:$U$71,1,2))),INDIRECT("_"&amp;_xlfn.XLOOKUP(BK$2,WatchbillMONTHLY!$A$71:$U$71,OFFSET(WatchbillMONTHLY!$A$71:$U$71,1,2))))=$A120,_xlfn.XLOOKUP(BK$2,WatchbillMONTHLY!$A$71:$U$71,OFFSET(WatchbillMONTHLY!$A$71:$U$71,1,2)),FALSE),TRUE,FALSE)),
IF(_xlfn.XLOOKUP(BK$2,WatchbillMONTHLY!$A$88:$U$88,OFFSET(WatchbillMONTHLY!$A$88:$U$88,1,2))=IF(_xlfn.XLOOKUP($A120,INDIRECT("_"&amp;_xlfn.XLOOKUP(BK$2,WatchbillMONTHLY!$A$88:$U$88,OFFSET(WatchbillMONTHLY!$A$88:$U$88,1,2))),INDIRECT("_"&amp;_xlfn.XLOOKUP(BK$2,WatchbillMONTHLY!$A$88:$U$88,OFFSET(WatchbillMONTHLY!$A$88:$U$88,1,2))))=$A120,_xlfn.XLOOKUP(BK$2,WatchbillMONTHLY!$A$88:$U$88,OFFSET(WatchbillMONTHLY!$A$88:$U$88,1,2)),FALSE),TRUE,FALSE)),
FALSE),FALSE)</f>
        <v>0</v>
      </c>
      <c r="BL120" s="209" t="b" cm="1">
        <f t="array" aca="1" ref="BL120" ca="1">IF(AND($A120 &gt; 0, AE120 &gt; 0,BL$2&lt;MiscFormulas!$A$5+1),
_xlfn.IFNA(
_xlfn.IFNA(
_xlfn.IFNA(
_xlfn.IFNA(
_xlfn.IFNA(
_xlfn.IFNA(
IF(_xlfn.XLOOKUP(BL$2,WatchbillMONTHLY!$A$3:$U$3,OFFSET(WatchbillMONTHLY!$A$3:$U$3,1,2))=IF(_xlfn.XLOOKUP($A120,INDIRECT("_"&amp;_xlfn.XLOOKUP(BL$2,WatchbillMONTHLY!$A$3:$U$3,OFFSET(WatchbillMONTHLY!$A$3:$U$3,1,2))),INDIRECT("_"&amp;_xlfn.XLOOKUP(BL$2,WatchbillMONTHLY!$A$3:$U$3,OFFSET(WatchbillMONTHLY!$A$3:$U$3,1,2))))=$A120,_xlfn.XLOOKUP(BL$2,WatchbillMONTHLY!$A$3:$U$3,OFFSET(WatchbillMONTHLY!$A$3:$U$3,1,2)),FALSE),TRUE,FALSE),
IF(_xlfn.XLOOKUP(BL$2,WatchbillMONTHLY!$A$20:$U$20,OFFSET(WatchbillMONTHLY!$A$20:$U$20,1,2))=IF(_xlfn.XLOOKUP($A120,INDIRECT("_"&amp;_xlfn.XLOOKUP(BL$2,WatchbillMONTHLY!$A$20:$U$20,OFFSET(WatchbillMONTHLY!$A$20:$U$20,1,2))),INDIRECT("_"&amp;_xlfn.XLOOKUP(BL$2,WatchbillMONTHLY!$A$20:$U$20,OFFSET(WatchbillMONTHLY!$A$20:$U$20,1,2))))=$A120,_xlfn.XLOOKUP(BL$2,WatchbillMONTHLY!$A$20:$U$20,OFFSET(WatchbillMONTHLY!$A$20:$U$20,1,2)),FALSE),TRUE,FALSE)),
IF(_xlfn.XLOOKUP(BL$2,WatchbillMONTHLY!$A$37:$U$37,OFFSET(WatchbillMONTHLY!$A$37:$U$37,1,2))=IF(_xlfn.XLOOKUP($A120,INDIRECT("_"&amp;_xlfn.XLOOKUP(BL$2,WatchbillMONTHLY!$A$37:$U$37,OFFSET(WatchbillMONTHLY!$A$37:$U$37,1,2))),INDIRECT("_"&amp;_xlfn.XLOOKUP(BL$2,WatchbillMONTHLY!$A$37:$U$37,OFFSET(WatchbillMONTHLY!$A$37:$U$37,1,2))))=$A120,_xlfn.XLOOKUP(BL$2,WatchbillMONTHLY!$A$37:$U$37,OFFSET(WatchbillMONTHLY!$A$37:$U$37,1,2)),FALSE),TRUE,FALSE)),
IF(_xlfn.XLOOKUP(BL$2,WatchbillMONTHLY!$A$54:$U$54,OFFSET(WatchbillMONTHLY!$A$54:$U$54,1,2))=IF(_xlfn.XLOOKUP($A120,INDIRECT("_"&amp;_xlfn.XLOOKUP(BL$2,WatchbillMONTHLY!$A$54:$U$54,OFFSET(WatchbillMONTHLY!$A$54:$U$54,1,2))),INDIRECT("_"&amp;_xlfn.XLOOKUP(BL$2,WatchbillMONTHLY!$A$54:$U$54,OFFSET(WatchbillMONTHLY!$A$54:$U$54,1,2))))=$A120,_xlfn.XLOOKUP(BL$2,WatchbillMONTHLY!$A$54:$U$54,OFFSET(WatchbillMONTHLY!$A$54:$U$54,1,2)),FALSE),TRUE,FALSE)),
IF(_xlfn.XLOOKUP(BL$2,WatchbillMONTHLY!$A$71:$U$71,OFFSET(WatchbillMONTHLY!$A$71:$U$71,1,2))=IF(_xlfn.XLOOKUP($A120,INDIRECT("_"&amp;_xlfn.XLOOKUP(BL$2,WatchbillMONTHLY!$A$71:$U$71,OFFSET(WatchbillMONTHLY!$A$71:$U$71,1,2))),INDIRECT("_"&amp;_xlfn.XLOOKUP(BL$2,WatchbillMONTHLY!$A$71:$U$71,OFFSET(WatchbillMONTHLY!$A$71:$U$71,1,2))))=$A120,_xlfn.XLOOKUP(BL$2,WatchbillMONTHLY!$A$71:$U$71,OFFSET(WatchbillMONTHLY!$A$71:$U$71,1,2)),FALSE),TRUE,FALSE)),
IF(_xlfn.XLOOKUP(BL$2,WatchbillMONTHLY!$A$88:$U$88,OFFSET(WatchbillMONTHLY!$A$88:$U$88,1,2))=IF(_xlfn.XLOOKUP($A120,INDIRECT("_"&amp;_xlfn.XLOOKUP(BL$2,WatchbillMONTHLY!$A$88:$U$88,OFFSET(WatchbillMONTHLY!$A$88:$U$88,1,2))),INDIRECT("_"&amp;_xlfn.XLOOKUP(BL$2,WatchbillMONTHLY!$A$88:$U$88,OFFSET(WatchbillMONTHLY!$A$88:$U$88,1,2))))=$A120,_xlfn.XLOOKUP(BL$2,WatchbillMONTHLY!$A$88:$U$88,OFFSET(WatchbillMONTHLY!$A$88:$U$88,1,2)),FALSE),TRUE,FALSE)),
FALSE),FALSE)</f>
        <v>0</v>
      </c>
      <c r="BM120" s="209" t="b" cm="1">
        <f t="array" aca="1" ref="BM120" ca="1">IF(AND($A120 &gt; 0, AF120 &gt; 0,BM$2&lt;MiscFormulas!$A$5+1),
_xlfn.IFNA(
_xlfn.IFNA(
_xlfn.IFNA(
_xlfn.IFNA(
_xlfn.IFNA(
_xlfn.IFNA(
IF(_xlfn.XLOOKUP(BM$2,WatchbillMONTHLY!$A$3:$U$3,OFFSET(WatchbillMONTHLY!$A$3:$U$3,1,2))=IF(_xlfn.XLOOKUP($A120,INDIRECT("_"&amp;_xlfn.XLOOKUP(BM$2,WatchbillMONTHLY!$A$3:$U$3,OFFSET(WatchbillMONTHLY!$A$3:$U$3,1,2))),INDIRECT("_"&amp;_xlfn.XLOOKUP(BM$2,WatchbillMONTHLY!$A$3:$U$3,OFFSET(WatchbillMONTHLY!$A$3:$U$3,1,2))))=$A120,_xlfn.XLOOKUP(BM$2,WatchbillMONTHLY!$A$3:$U$3,OFFSET(WatchbillMONTHLY!$A$3:$U$3,1,2)),FALSE),TRUE,FALSE),
IF(_xlfn.XLOOKUP(BM$2,WatchbillMONTHLY!$A$20:$U$20,OFFSET(WatchbillMONTHLY!$A$20:$U$20,1,2))=IF(_xlfn.XLOOKUP($A120,INDIRECT("_"&amp;_xlfn.XLOOKUP(BM$2,WatchbillMONTHLY!$A$20:$U$20,OFFSET(WatchbillMONTHLY!$A$20:$U$20,1,2))),INDIRECT("_"&amp;_xlfn.XLOOKUP(BM$2,WatchbillMONTHLY!$A$20:$U$20,OFFSET(WatchbillMONTHLY!$A$20:$U$20,1,2))))=$A120,_xlfn.XLOOKUP(BM$2,WatchbillMONTHLY!$A$20:$U$20,OFFSET(WatchbillMONTHLY!$A$20:$U$20,1,2)),FALSE),TRUE,FALSE)),
IF(_xlfn.XLOOKUP(BM$2,WatchbillMONTHLY!$A$37:$U$37,OFFSET(WatchbillMONTHLY!$A$37:$U$37,1,2))=IF(_xlfn.XLOOKUP($A120,INDIRECT("_"&amp;_xlfn.XLOOKUP(BM$2,WatchbillMONTHLY!$A$37:$U$37,OFFSET(WatchbillMONTHLY!$A$37:$U$37,1,2))),INDIRECT("_"&amp;_xlfn.XLOOKUP(BM$2,WatchbillMONTHLY!$A$37:$U$37,OFFSET(WatchbillMONTHLY!$A$37:$U$37,1,2))))=$A120,_xlfn.XLOOKUP(BM$2,WatchbillMONTHLY!$A$37:$U$37,OFFSET(WatchbillMONTHLY!$A$37:$U$37,1,2)),FALSE),TRUE,FALSE)),
IF(_xlfn.XLOOKUP(BM$2,WatchbillMONTHLY!$A$54:$U$54,OFFSET(WatchbillMONTHLY!$A$54:$U$54,1,2))=IF(_xlfn.XLOOKUP($A120,INDIRECT("_"&amp;_xlfn.XLOOKUP(BM$2,WatchbillMONTHLY!$A$54:$U$54,OFFSET(WatchbillMONTHLY!$A$54:$U$54,1,2))),INDIRECT("_"&amp;_xlfn.XLOOKUP(BM$2,WatchbillMONTHLY!$A$54:$U$54,OFFSET(WatchbillMONTHLY!$A$54:$U$54,1,2))))=$A120,_xlfn.XLOOKUP(BM$2,WatchbillMONTHLY!$A$54:$U$54,OFFSET(WatchbillMONTHLY!$A$54:$U$54,1,2)),FALSE),TRUE,FALSE)),
IF(_xlfn.XLOOKUP(BM$2,WatchbillMONTHLY!$A$71:$U$71,OFFSET(WatchbillMONTHLY!$A$71:$U$71,1,2))=IF(_xlfn.XLOOKUP($A120,INDIRECT("_"&amp;_xlfn.XLOOKUP(BM$2,WatchbillMONTHLY!$A$71:$U$71,OFFSET(WatchbillMONTHLY!$A$71:$U$71,1,2))),INDIRECT("_"&amp;_xlfn.XLOOKUP(BM$2,WatchbillMONTHLY!$A$71:$U$71,OFFSET(WatchbillMONTHLY!$A$71:$U$71,1,2))))=$A120,_xlfn.XLOOKUP(BM$2,WatchbillMONTHLY!$A$71:$U$71,OFFSET(WatchbillMONTHLY!$A$71:$U$71,1,2)),FALSE),TRUE,FALSE)),
IF(_xlfn.XLOOKUP(BM$2,WatchbillMONTHLY!$A$88:$U$88,OFFSET(WatchbillMONTHLY!$A$88:$U$88,1,2))=IF(_xlfn.XLOOKUP($A120,INDIRECT("_"&amp;_xlfn.XLOOKUP(BM$2,WatchbillMONTHLY!$A$88:$U$88,OFFSET(WatchbillMONTHLY!$A$88:$U$88,1,2))),INDIRECT("_"&amp;_xlfn.XLOOKUP(BM$2,WatchbillMONTHLY!$A$88:$U$88,OFFSET(WatchbillMONTHLY!$A$88:$U$88,1,2))))=$A120,_xlfn.XLOOKUP(BM$2,WatchbillMONTHLY!$A$88:$U$88,OFFSET(WatchbillMONTHLY!$A$88:$U$88,1,2)),FALSE),TRUE,FALSE)),
FALSE),FALSE)</f>
        <v>0</v>
      </c>
      <c r="BN120" s="209" t="b" cm="1">
        <f t="array" aca="1" ref="BN120" ca="1">IF(AND($A120 &gt; 0, AG120 &gt; 0,BN$2&lt;MiscFormulas!$A$5+1),
_xlfn.IFNA(
_xlfn.IFNA(
_xlfn.IFNA(
_xlfn.IFNA(
_xlfn.IFNA(
_xlfn.IFNA(
IF(_xlfn.XLOOKUP(BN$2,WatchbillMONTHLY!$A$3:$U$3,OFFSET(WatchbillMONTHLY!$A$3:$U$3,1,2))=IF(_xlfn.XLOOKUP($A120,INDIRECT("_"&amp;_xlfn.XLOOKUP(BN$2,WatchbillMONTHLY!$A$3:$U$3,OFFSET(WatchbillMONTHLY!$A$3:$U$3,1,2))),INDIRECT("_"&amp;_xlfn.XLOOKUP(BN$2,WatchbillMONTHLY!$A$3:$U$3,OFFSET(WatchbillMONTHLY!$A$3:$U$3,1,2))))=$A120,_xlfn.XLOOKUP(BN$2,WatchbillMONTHLY!$A$3:$U$3,OFFSET(WatchbillMONTHLY!$A$3:$U$3,1,2)),FALSE),TRUE,FALSE),
IF(_xlfn.XLOOKUP(BN$2,WatchbillMONTHLY!$A$20:$U$20,OFFSET(WatchbillMONTHLY!$A$20:$U$20,1,2))=IF(_xlfn.XLOOKUP($A120,INDIRECT("_"&amp;_xlfn.XLOOKUP(BN$2,WatchbillMONTHLY!$A$20:$U$20,OFFSET(WatchbillMONTHLY!$A$20:$U$20,1,2))),INDIRECT("_"&amp;_xlfn.XLOOKUP(BN$2,WatchbillMONTHLY!$A$20:$U$20,OFFSET(WatchbillMONTHLY!$A$20:$U$20,1,2))))=$A120,_xlfn.XLOOKUP(BN$2,WatchbillMONTHLY!$A$20:$U$20,OFFSET(WatchbillMONTHLY!$A$20:$U$20,1,2)),FALSE),TRUE,FALSE)),
IF(_xlfn.XLOOKUP(BN$2,WatchbillMONTHLY!$A$37:$U$37,OFFSET(WatchbillMONTHLY!$A$37:$U$37,1,2))=IF(_xlfn.XLOOKUP($A120,INDIRECT("_"&amp;_xlfn.XLOOKUP(BN$2,WatchbillMONTHLY!$A$37:$U$37,OFFSET(WatchbillMONTHLY!$A$37:$U$37,1,2))),INDIRECT("_"&amp;_xlfn.XLOOKUP(BN$2,WatchbillMONTHLY!$A$37:$U$37,OFFSET(WatchbillMONTHLY!$A$37:$U$37,1,2))))=$A120,_xlfn.XLOOKUP(BN$2,WatchbillMONTHLY!$A$37:$U$37,OFFSET(WatchbillMONTHLY!$A$37:$U$37,1,2)),FALSE),TRUE,FALSE)),
IF(_xlfn.XLOOKUP(BN$2,WatchbillMONTHLY!$A$54:$U$54,OFFSET(WatchbillMONTHLY!$A$54:$U$54,1,2))=IF(_xlfn.XLOOKUP($A120,INDIRECT("_"&amp;_xlfn.XLOOKUP(BN$2,WatchbillMONTHLY!$A$54:$U$54,OFFSET(WatchbillMONTHLY!$A$54:$U$54,1,2))),INDIRECT("_"&amp;_xlfn.XLOOKUP(BN$2,WatchbillMONTHLY!$A$54:$U$54,OFFSET(WatchbillMONTHLY!$A$54:$U$54,1,2))))=$A120,_xlfn.XLOOKUP(BN$2,WatchbillMONTHLY!$A$54:$U$54,OFFSET(WatchbillMONTHLY!$A$54:$U$54,1,2)),FALSE),TRUE,FALSE)),
IF(_xlfn.XLOOKUP(BN$2,WatchbillMONTHLY!$A$71:$U$71,OFFSET(WatchbillMONTHLY!$A$71:$U$71,1,2))=IF(_xlfn.XLOOKUP($A120,INDIRECT("_"&amp;_xlfn.XLOOKUP(BN$2,WatchbillMONTHLY!$A$71:$U$71,OFFSET(WatchbillMONTHLY!$A$71:$U$71,1,2))),INDIRECT("_"&amp;_xlfn.XLOOKUP(BN$2,WatchbillMONTHLY!$A$71:$U$71,OFFSET(WatchbillMONTHLY!$A$71:$U$71,1,2))))=$A120,_xlfn.XLOOKUP(BN$2,WatchbillMONTHLY!$A$71:$U$71,OFFSET(WatchbillMONTHLY!$A$71:$U$71,1,2)),FALSE),TRUE,FALSE)),
IF(_xlfn.XLOOKUP(BN$2,WatchbillMONTHLY!$A$88:$U$88,OFFSET(WatchbillMONTHLY!$A$88:$U$88,1,2))=IF(_xlfn.XLOOKUP($A120,INDIRECT("_"&amp;_xlfn.XLOOKUP(BN$2,WatchbillMONTHLY!$A$88:$U$88,OFFSET(WatchbillMONTHLY!$A$88:$U$88,1,2))),INDIRECT("_"&amp;_xlfn.XLOOKUP(BN$2,WatchbillMONTHLY!$A$88:$U$88,OFFSET(WatchbillMONTHLY!$A$88:$U$88,1,2))))=$A120,_xlfn.XLOOKUP(BN$2,WatchbillMONTHLY!$A$88:$U$88,OFFSET(WatchbillMONTHLY!$A$88:$U$88,1,2)),FALSE),TRUE,FALSE)),
FALSE),FALSE)</f>
        <v>0</v>
      </c>
      <c r="BO120" s="209"/>
      <c r="BP120" s="210"/>
    </row>
    <row r="121" spans="1:68" x14ac:dyDescent="0.35">
      <c r="A121" t="str">
        <v>EX3 Thot, B.</v>
      </c>
      <c r="B121" s="215" t="str">
        <v>EX3 Thot, Becky</v>
      </c>
      <c r="C121" s="191"/>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c r="AA121" s="235"/>
      <c r="AB121" s="235"/>
      <c r="AC121" s="235"/>
      <c r="AD121" s="235"/>
      <c r="AE121" s="235"/>
      <c r="AF121" s="235"/>
      <c r="AG121" s="235"/>
      <c r="AH121" s="192"/>
      <c r="AI121" s="209"/>
      <c r="AJ121" s="209" t="str" cm="1">
        <f t="array" aca="1" ref="AJ121" ca="1">IF(OR(AK121:BN121=TRUE),$A121&amp;" :  ","")&amp;_xlfn.TEXTJOIN(" | ",TRUE,IF(AK121:BN121=TRUE,$AK$2:$BN$2,""))</f>
        <v/>
      </c>
      <c r="AK121" s="209" t="b" cm="1">
        <f t="array" aca="1" ref="AK121" ca="1">IF(AND($A121 &gt; 0, D121 &gt; 0,AK$2&lt;MiscFormulas!$A$5+1),
_xlfn.IFNA(
_xlfn.IFNA(
_xlfn.IFNA(
_xlfn.IFNA(
_xlfn.IFNA(
_xlfn.IFNA(
IF(_xlfn.XLOOKUP(AK$2,WatchbillMONTHLY!$A$3:$U$3,OFFSET(WatchbillMONTHLY!$A$3:$U$3,1,2))=IF(_xlfn.XLOOKUP($A121,INDIRECT("_"&amp;_xlfn.XLOOKUP(AK$2,WatchbillMONTHLY!$A$3:$U$3,OFFSET(WatchbillMONTHLY!$A$3:$U$3,1,2))),INDIRECT("_"&amp;_xlfn.XLOOKUP(AK$2,WatchbillMONTHLY!$A$3:$U$3,OFFSET(WatchbillMONTHLY!$A$3:$U$3,1,2))))=$A121,_xlfn.XLOOKUP(AK$2,WatchbillMONTHLY!$A$3:$U$3,OFFSET(WatchbillMONTHLY!$A$3:$U$3,1,2)),FALSE),TRUE,FALSE),
IF(_xlfn.XLOOKUP(AK$2,WatchbillMONTHLY!$A$20:$U$20,OFFSET(WatchbillMONTHLY!$A$20:$U$20,1,2))=IF(_xlfn.XLOOKUP($A121,INDIRECT("_"&amp;_xlfn.XLOOKUP(AK$2,WatchbillMONTHLY!$A$20:$U$20,OFFSET(WatchbillMONTHLY!$A$20:$U$20,1,2))),INDIRECT("_"&amp;_xlfn.XLOOKUP(AK$2,WatchbillMONTHLY!$A$20:$U$20,OFFSET(WatchbillMONTHLY!$A$20:$U$20,1,2))))=$A121,_xlfn.XLOOKUP(AK$2,WatchbillMONTHLY!$A$20:$U$20,OFFSET(WatchbillMONTHLY!$A$20:$U$20,1,2)),FALSE),TRUE,FALSE)),
IF(_xlfn.XLOOKUP(AK$2,WatchbillMONTHLY!$A$37:$U$37,OFFSET(WatchbillMONTHLY!$A$37:$U$37,1,2))=IF(_xlfn.XLOOKUP($A121,INDIRECT("_"&amp;_xlfn.XLOOKUP(AK$2,WatchbillMONTHLY!$A$37:$U$37,OFFSET(WatchbillMONTHLY!$A$37:$U$37,1,2))),INDIRECT("_"&amp;_xlfn.XLOOKUP(AK$2,WatchbillMONTHLY!$A$37:$U$37,OFFSET(WatchbillMONTHLY!$A$37:$U$37,1,2))))=$A121,_xlfn.XLOOKUP(AK$2,WatchbillMONTHLY!$A$37:$U$37,OFFSET(WatchbillMONTHLY!$A$37:$U$37,1,2)),FALSE),TRUE,FALSE)),
IF(_xlfn.XLOOKUP(AK$2,WatchbillMONTHLY!$A$54:$U$54,OFFSET(WatchbillMONTHLY!$A$54:$U$54,1,2))=IF(_xlfn.XLOOKUP($A121,INDIRECT("_"&amp;_xlfn.XLOOKUP(AK$2,WatchbillMONTHLY!$A$54:$U$54,OFFSET(WatchbillMONTHLY!$A$54:$U$54,1,2))),INDIRECT("_"&amp;_xlfn.XLOOKUP(AK$2,WatchbillMONTHLY!$A$54:$U$54,OFFSET(WatchbillMONTHLY!$A$54:$U$54,1,2))))=$A121,_xlfn.XLOOKUP(AK$2,WatchbillMONTHLY!$A$54:$U$54,OFFSET(WatchbillMONTHLY!$A$54:$U$54,1,2)),FALSE),TRUE,FALSE)),
IF(_xlfn.XLOOKUP(AK$2,WatchbillMONTHLY!$A$71:$U$71,OFFSET(WatchbillMONTHLY!$A$71:$U$71,1,2))=IF(_xlfn.XLOOKUP($A121,INDIRECT("_"&amp;_xlfn.XLOOKUP(AK$2,WatchbillMONTHLY!$A$71:$U$71,OFFSET(WatchbillMONTHLY!$A$71:$U$71,1,2))),INDIRECT("_"&amp;_xlfn.XLOOKUP(AK$2,WatchbillMONTHLY!$A$71:$U$71,OFFSET(WatchbillMONTHLY!$A$71:$U$71,1,2))))=$A121,_xlfn.XLOOKUP(AK$2,WatchbillMONTHLY!$A$71:$U$71,OFFSET(WatchbillMONTHLY!$A$71:$U$71,1,2)),FALSE),TRUE,FALSE)),
IF(_xlfn.XLOOKUP(AK$2,WatchbillMONTHLY!$A$88:$U$88,OFFSET(WatchbillMONTHLY!$A$88:$U$88,1,2))=IF(_xlfn.XLOOKUP($A121,INDIRECT("_"&amp;_xlfn.XLOOKUP(AK$2,WatchbillMONTHLY!$A$88:$U$88,OFFSET(WatchbillMONTHLY!$A$88:$U$88,1,2))),INDIRECT("_"&amp;_xlfn.XLOOKUP(AK$2,WatchbillMONTHLY!$A$88:$U$88,OFFSET(WatchbillMONTHLY!$A$88:$U$88,1,2))))=$A121,_xlfn.XLOOKUP(AK$2,WatchbillMONTHLY!$A$88:$U$88,OFFSET(WatchbillMONTHLY!$A$88:$U$88,1,2)),FALSE),TRUE,FALSE)),
FALSE),FALSE)</f>
        <v>0</v>
      </c>
      <c r="AL121" s="209" t="b" cm="1">
        <f t="array" aca="1" ref="AL121" ca="1">IF(AND($A121 &gt; 0, E121 &gt; 0,AL$2&lt;MiscFormulas!$A$5+1),
_xlfn.IFNA(
_xlfn.IFNA(
_xlfn.IFNA(
_xlfn.IFNA(
_xlfn.IFNA(
_xlfn.IFNA(
IF(_xlfn.XLOOKUP(AL$2,WatchbillMONTHLY!$A$3:$U$3,OFFSET(WatchbillMONTHLY!$A$3:$U$3,1,2))=IF(_xlfn.XLOOKUP($A121,INDIRECT("_"&amp;_xlfn.XLOOKUP(AL$2,WatchbillMONTHLY!$A$3:$U$3,OFFSET(WatchbillMONTHLY!$A$3:$U$3,1,2))),INDIRECT("_"&amp;_xlfn.XLOOKUP(AL$2,WatchbillMONTHLY!$A$3:$U$3,OFFSET(WatchbillMONTHLY!$A$3:$U$3,1,2))))=$A121,_xlfn.XLOOKUP(AL$2,WatchbillMONTHLY!$A$3:$U$3,OFFSET(WatchbillMONTHLY!$A$3:$U$3,1,2)),FALSE),TRUE,FALSE),
IF(_xlfn.XLOOKUP(AL$2,WatchbillMONTHLY!$A$20:$U$20,OFFSET(WatchbillMONTHLY!$A$20:$U$20,1,2))=IF(_xlfn.XLOOKUP($A121,INDIRECT("_"&amp;_xlfn.XLOOKUP(AL$2,WatchbillMONTHLY!$A$20:$U$20,OFFSET(WatchbillMONTHLY!$A$20:$U$20,1,2))),INDIRECT("_"&amp;_xlfn.XLOOKUP(AL$2,WatchbillMONTHLY!$A$20:$U$20,OFFSET(WatchbillMONTHLY!$A$20:$U$20,1,2))))=$A121,_xlfn.XLOOKUP(AL$2,WatchbillMONTHLY!$A$20:$U$20,OFFSET(WatchbillMONTHLY!$A$20:$U$20,1,2)),FALSE),TRUE,FALSE)),
IF(_xlfn.XLOOKUP(AL$2,WatchbillMONTHLY!$A$37:$U$37,OFFSET(WatchbillMONTHLY!$A$37:$U$37,1,2))=IF(_xlfn.XLOOKUP($A121,INDIRECT("_"&amp;_xlfn.XLOOKUP(AL$2,WatchbillMONTHLY!$A$37:$U$37,OFFSET(WatchbillMONTHLY!$A$37:$U$37,1,2))),INDIRECT("_"&amp;_xlfn.XLOOKUP(AL$2,WatchbillMONTHLY!$A$37:$U$37,OFFSET(WatchbillMONTHLY!$A$37:$U$37,1,2))))=$A121,_xlfn.XLOOKUP(AL$2,WatchbillMONTHLY!$A$37:$U$37,OFFSET(WatchbillMONTHLY!$A$37:$U$37,1,2)),FALSE),TRUE,FALSE)),
IF(_xlfn.XLOOKUP(AL$2,WatchbillMONTHLY!$A$54:$U$54,OFFSET(WatchbillMONTHLY!$A$54:$U$54,1,2))=IF(_xlfn.XLOOKUP($A121,INDIRECT("_"&amp;_xlfn.XLOOKUP(AL$2,WatchbillMONTHLY!$A$54:$U$54,OFFSET(WatchbillMONTHLY!$A$54:$U$54,1,2))),INDIRECT("_"&amp;_xlfn.XLOOKUP(AL$2,WatchbillMONTHLY!$A$54:$U$54,OFFSET(WatchbillMONTHLY!$A$54:$U$54,1,2))))=$A121,_xlfn.XLOOKUP(AL$2,WatchbillMONTHLY!$A$54:$U$54,OFFSET(WatchbillMONTHLY!$A$54:$U$54,1,2)),FALSE),TRUE,FALSE)),
IF(_xlfn.XLOOKUP(AL$2,WatchbillMONTHLY!$A$71:$U$71,OFFSET(WatchbillMONTHLY!$A$71:$U$71,1,2))=IF(_xlfn.XLOOKUP($A121,INDIRECT("_"&amp;_xlfn.XLOOKUP(AL$2,WatchbillMONTHLY!$A$71:$U$71,OFFSET(WatchbillMONTHLY!$A$71:$U$71,1,2))),INDIRECT("_"&amp;_xlfn.XLOOKUP(AL$2,WatchbillMONTHLY!$A$71:$U$71,OFFSET(WatchbillMONTHLY!$A$71:$U$71,1,2))))=$A121,_xlfn.XLOOKUP(AL$2,WatchbillMONTHLY!$A$71:$U$71,OFFSET(WatchbillMONTHLY!$A$71:$U$71,1,2)),FALSE),TRUE,FALSE)),
IF(_xlfn.XLOOKUP(AL$2,WatchbillMONTHLY!$A$88:$U$88,OFFSET(WatchbillMONTHLY!$A$88:$U$88,1,2))=IF(_xlfn.XLOOKUP($A121,INDIRECT("_"&amp;_xlfn.XLOOKUP(AL$2,WatchbillMONTHLY!$A$88:$U$88,OFFSET(WatchbillMONTHLY!$A$88:$U$88,1,2))),INDIRECT("_"&amp;_xlfn.XLOOKUP(AL$2,WatchbillMONTHLY!$A$88:$U$88,OFFSET(WatchbillMONTHLY!$A$88:$U$88,1,2))))=$A121,_xlfn.XLOOKUP(AL$2,WatchbillMONTHLY!$A$88:$U$88,OFFSET(WatchbillMONTHLY!$A$88:$U$88,1,2)),FALSE),TRUE,FALSE)),
FALSE),FALSE)</f>
        <v>0</v>
      </c>
      <c r="AM121" s="209" t="b" cm="1">
        <f t="array" aca="1" ref="AM121" ca="1">IF(AND($A121 &gt; 0, F121 &gt; 0,AM$2&lt;MiscFormulas!$A$5+1),
_xlfn.IFNA(
_xlfn.IFNA(
_xlfn.IFNA(
_xlfn.IFNA(
_xlfn.IFNA(
_xlfn.IFNA(
IF(_xlfn.XLOOKUP(AM$2,WatchbillMONTHLY!$A$3:$U$3,OFFSET(WatchbillMONTHLY!$A$3:$U$3,1,2))=IF(_xlfn.XLOOKUP($A121,INDIRECT("_"&amp;_xlfn.XLOOKUP(AM$2,WatchbillMONTHLY!$A$3:$U$3,OFFSET(WatchbillMONTHLY!$A$3:$U$3,1,2))),INDIRECT("_"&amp;_xlfn.XLOOKUP(AM$2,WatchbillMONTHLY!$A$3:$U$3,OFFSET(WatchbillMONTHLY!$A$3:$U$3,1,2))))=$A121,_xlfn.XLOOKUP(AM$2,WatchbillMONTHLY!$A$3:$U$3,OFFSET(WatchbillMONTHLY!$A$3:$U$3,1,2)),FALSE),TRUE,FALSE),
IF(_xlfn.XLOOKUP(AM$2,WatchbillMONTHLY!$A$20:$U$20,OFFSET(WatchbillMONTHLY!$A$20:$U$20,1,2))=IF(_xlfn.XLOOKUP($A121,INDIRECT("_"&amp;_xlfn.XLOOKUP(AM$2,WatchbillMONTHLY!$A$20:$U$20,OFFSET(WatchbillMONTHLY!$A$20:$U$20,1,2))),INDIRECT("_"&amp;_xlfn.XLOOKUP(AM$2,WatchbillMONTHLY!$A$20:$U$20,OFFSET(WatchbillMONTHLY!$A$20:$U$20,1,2))))=$A121,_xlfn.XLOOKUP(AM$2,WatchbillMONTHLY!$A$20:$U$20,OFFSET(WatchbillMONTHLY!$A$20:$U$20,1,2)),FALSE),TRUE,FALSE)),
IF(_xlfn.XLOOKUP(AM$2,WatchbillMONTHLY!$A$37:$U$37,OFFSET(WatchbillMONTHLY!$A$37:$U$37,1,2))=IF(_xlfn.XLOOKUP($A121,INDIRECT("_"&amp;_xlfn.XLOOKUP(AM$2,WatchbillMONTHLY!$A$37:$U$37,OFFSET(WatchbillMONTHLY!$A$37:$U$37,1,2))),INDIRECT("_"&amp;_xlfn.XLOOKUP(AM$2,WatchbillMONTHLY!$A$37:$U$37,OFFSET(WatchbillMONTHLY!$A$37:$U$37,1,2))))=$A121,_xlfn.XLOOKUP(AM$2,WatchbillMONTHLY!$A$37:$U$37,OFFSET(WatchbillMONTHLY!$A$37:$U$37,1,2)),FALSE),TRUE,FALSE)),
IF(_xlfn.XLOOKUP(AM$2,WatchbillMONTHLY!$A$54:$U$54,OFFSET(WatchbillMONTHLY!$A$54:$U$54,1,2))=IF(_xlfn.XLOOKUP($A121,INDIRECT("_"&amp;_xlfn.XLOOKUP(AM$2,WatchbillMONTHLY!$A$54:$U$54,OFFSET(WatchbillMONTHLY!$A$54:$U$54,1,2))),INDIRECT("_"&amp;_xlfn.XLOOKUP(AM$2,WatchbillMONTHLY!$A$54:$U$54,OFFSET(WatchbillMONTHLY!$A$54:$U$54,1,2))))=$A121,_xlfn.XLOOKUP(AM$2,WatchbillMONTHLY!$A$54:$U$54,OFFSET(WatchbillMONTHLY!$A$54:$U$54,1,2)),FALSE),TRUE,FALSE)),
IF(_xlfn.XLOOKUP(AM$2,WatchbillMONTHLY!$A$71:$U$71,OFFSET(WatchbillMONTHLY!$A$71:$U$71,1,2))=IF(_xlfn.XLOOKUP($A121,INDIRECT("_"&amp;_xlfn.XLOOKUP(AM$2,WatchbillMONTHLY!$A$71:$U$71,OFFSET(WatchbillMONTHLY!$A$71:$U$71,1,2))),INDIRECT("_"&amp;_xlfn.XLOOKUP(AM$2,WatchbillMONTHLY!$A$71:$U$71,OFFSET(WatchbillMONTHLY!$A$71:$U$71,1,2))))=$A121,_xlfn.XLOOKUP(AM$2,WatchbillMONTHLY!$A$71:$U$71,OFFSET(WatchbillMONTHLY!$A$71:$U$71,1,2)),FALSE),TRUE,FALSE)),
IF(_xlfn.XLOOKUP(AM$2,WatchbillMONTHLY!$A$88:$U$88,OFFSET(WatchbillMONTHLY!$A$88:$U$88,1,2))=IF(_xlfn.XLOOKUP($A121,INDIRECT("_"&amp;_xlfn.XLOOKUP(AM$2,WatchbillMONTHLY!$A$88:$U$88,OFFSET(WatchbillMONTHLY!$A$88:$U$88,1,2))),INDIRECT("_"&amp;_xlfn.XLOOKUP(AM$2,WatchbillMONTHLY!$A$88:$U$88,OFFSET(WatchbillMONTHLY!$A$88:$U$88,1,2))))=$A121,_xlfn.XLOOKUP(AM$2,WatchbillMONTHLY!$A$88:$U$88,OFFSET(WatchbillMONTHLY!$A$88:$U$88,1,2)),FALSE),TRUE,FALSE)),
FALSE),FALSE)</f>
        <v>0</v>
      </c>
      <c r="AN121" s="209" t="b" cm="1">
        <f t="array" aca="1" ref="AN121" ca="1">IF(AND($A121 &gt; 0, G121 &gt; 0,AN$2&lt;MiscFormulas!$A$5+1),
_xlfn.IFNA(
_xlfn.IFNA(
_xlfn.IFNA(
_xlfn.IFNA(
_xlfn.IFNA(
_xlfn.IFNA(
IF(_xlfn.XLOOKUP(AN$2,WatchbillMONTHLY!$A$3:$U$3,OFFSET(WatchbillMONTHLY!$A$3:$U$3,1,2))=IF(_xlfn.XLOOKUP($A121,INDIRECT("_"&amp;_xlfn.XLOOKUP(AN$2,WatchbillMONTHLY!$A$3:$U$3,OFFSET(WatchbillMONTHLY!$A$3:$U$3,1,2))),INDIRECT("_"&amp;_xlfn.XLOOKUP(AN$2,WatchbillMONTHLY!$A$3:$U$3,OFFSET(WatchbillMONTHLY!$A$3:$U$3,1,2))))=$A121,_xlfn.XLOOKUP(AN$2,WatchbillMONTHLY!$A$3:$U$3,OFFSET(WatchbillMONTHLY!$A$3:$U$3,1,2)),FALSE),TRUE,FALSE),
IF(_xlfn.XLOOKUP(AN$2,WatchbillMONTHLY!$A$20:$U$20,OFFSET(WatchbillMONTHLY!$A$20:$U$20,1,2))=IF(_xlfn.XLOOKUP($A121,INDIRECT("_"&amp;_xlfn.XLOOKUP(AN$2,WatchbillMONTHLY!$A$20:$U$20,OFFSET(WatchbillMONTHLY!$A$20:$U$20,1,2))),INDIRECT("_"&amp;_xlfn.XLOOKUP(AN$2,WatchbillMONTHLY!$A$20:$U$20,OFFSET(WatchbillMONTHLY!$A$20:$U$20,1,2))))=$A121,_xlfn.XLOOKUP(AN$2,WatchbillMONTHLY!$A$20:$U$20,OFFSET(WatchbillMONTHLY!$A$20:$U$20,1,2)),FALSE),TRUE,FALSE)),
IF(_xlfn.XLOOKUP(AN$2,WatchbillMONTHLY!$A$37:$U$37,OFFSET(WatchbillMONTHLY!$A$37:$U$37,1,2))=IF(_xlfn.XLOOKUP($A121,INDIRECT("_"&amp;_xlfn.XLOOKUP(AN$2,WatchbillMONTHLY!$A$37:$U$37,OFFSET(WatchbillMONTHLY!$A$37:$U$37,1,2))),INDIRECT("_"&amp;_xlfn.XLOOKUP(AN$2,WatchbillMONTHLY!$A$37:$U$37,OFFSET(WatchbillMONTHLY!$A$37:$U$37,1,2))))=$A121,_xlfn.XLOOKUP(AN$2,WatchbillMONTHLY!$A$37:$U$37,OFFSET(WatchbillMONTHLY!$A$37:$U$37,1,2)),FALSE),TRUE,FALSE)),
IF(_xlfn.XLOOKUP(AN$2,WatchbillMONTHLY!$A$54:$U$54,OFFSET(WatchbillMONTHLY!$A$54:$U$54,1,2))=IF(_xlfn.XLOOKUP($A121,INDIRECT("_"&amp;_xlfn.XLOOKUP(AN$2,WatchbillMONTHLY!$A$54:$U$54,OFFSET(WatchbillMONTHLY!$A$54:$U$54,1,2))),INDIRECT("_"&amp;_xlfn.XLOOKUP(AN$2,WatchbillMONTHLY!$A$54:$U$54,OFFSET(WatchbillMONTHLY!$A$54:$U$54,1,2))))=$A121,_xlfn.XLOOKUP(AN$2,WatchbillMONTHLY!$A$54:$U$54,OFFSET(WatchbillMONTHLY!$A$54:$U$54,1,2)),FALSE),TRUE,FALSE)),
IF(_xlfn.XLOOKUP(AN$2,WatchbillMONTHLY!$A$71:$U$71,OFFSET(WatchbillMONTHLY!$A$71:$U$71,1,2))=IF(_xlfn.XLOOKUP($A121,INDIRECT("_"&amp;_xlfn.XLOOKUP(AN$2,WatchbillMONTHLY!$A$71:$U$71,OFFSET(WatchbillMONTHLY!$A$71:$U$71,1,2))),INDIRECT("_"&amp;_xlfn.XLOOKUP(AN$2,WatchbillMONTHLY!$A$71:$U$71,OFFSET(WatchbillMONTHLY!$A$71:$U$71,1,2))))=$A121,_xlfn.XLOOKUP(AN$2,WatchbillMONTHLY!$A$71:$U$71,OFFSET(WatchbillMONTHLY!$A$71:$U$71,1,2)),FALSE),TRUE,FALSE)),
IF(_xlfn.XLOOKUP(AN$2,WatchbillMONTHLY!$A$88:$U$88,OFFSET(WatchbillMONTHLY!$A$88:$U$88,1,2))=IF(_xlfn.XLOOKUP($A121,INDIRECT("_"&amp;_xlfn.XLOOKUP(AN$2,WatchbillMONTHLY!$A$88:$U$88,OFFSET(WatchbillMONTHLY!$A$88:$U$88,1,2))),INDIRECT("_"&amp;_xlfn.XLOOKUP(AN$2,WatchbillMONTHLY!$A$88:$U$88,OFFSET(WatchbillMONTHLY!$A$88:$U$88,1,2))))=$A121,_xlfn.XLOOKUP(AN$2,WatchbillMONTHLY!$A$88:$U$88,OFFSET(WatchbillMONTHLY!$A$88:$U$88,1,2)),FALSE),TRUE,FALSE)),
FALSE),FALSE)</f>
        <v>0</v>
      </c>
      <c r="AO121" s="209" t="b" cm="1">
        <f t="array" aca="1" ref="AO121" ca="1">IF(AND($A121 &gt; 0, H121 &gt; 0,AO$2&lt;MiscFormulas!$A$5+1),
_xlfn.IFNA(
_xlfn.IFNA(
_xlfn.IFNA(
_xlfn.IFNA(
_xlfn.IFNA(
_xlfn.IFNA(
IF(_xlfn.XLOOKUP(AO$2,WatchbillMONTHLY!$A$3:$U$3,OFFSET(WatchbillMONTHLY!$A$3:$U$3,1,2))=IF(_xlfn.XLOOKUP($A121,INDIRECT("_"&amp;_xlfn.XLOOKUP(AO$2,WatchbillMONTHLY!$A$3:$U$3,OFFSET(WatchbillMONTHLY!$A$3:$U$3,1,2))),INDIRECT("_"&amp;_xlfn.XLOOKUP(AO$2,WatchbillMONTHLY!$A$3:$U$3,OFFSET(WatchbillMONTHLY!$A$3:$U$3,1,2))))=$A121,_xlfn.XLOOKUP(AO$2,WatchbillMONTHLY!$A$3:$U$3,OFFSET(WatchbillMONTHLY!$A$3:$U$3,1,2)),FALSE),TRUE,FALSE),
IF(_xlfn.XLOOKUP(AO$2,WatchbillMONTHLY!$A$20:$U$20,OFFSET(WatchbillMONTHLY!$A$20:$U$20,1,2))=IF(_xlfn.XLOOKUP($A121,INDIRECT("_"&amp;_xlfn.XLOOKUP(AO$2,WatchbillMONTHLY!$A$20:$U$20,OFFSET(WatchbillMONTHLY!$A$20:$U$20,1,2))),INDIRECT("_"&amp;_xlfn.XLOOKUP(AO$2,WatchbillMONTHLY!$A$20:$U$20,OFFSET(WatchbillMONTHLY!$A$20:$U$20,1,2))))=$A121,_xlfn.XLOOKUP(AO$2,WatchbillMONTHLY!$A$20:$U$20,OFFSET(WatchbillMONTHLY!$A$20:$U$20,1,2)),FALSE),TRUE,FALSE)),
IF(_xlfn.XLOOKUP(AO$2,WatchbillMONTHLY!$A$37:$U$37,OFFSET(WatchbillMONTHLY!$A$37:$U$37,1,2))=IF(_xlfn.XLOOKUP($A121,INDIRECT("_"&amp;_xlfn.XLOOKUP(AO$2,WatchbillMONTHLY!$A$37:$U$37,OFFSET(WatchbillMONTHLY!$A$37:$U$37,1,2))),INDIRECT("_"&amp;_xlfn.XLOOKUP(AO$2,WatchbillMONTHLY!$A$37:$U$37,OFFSET(WatchbillMONTHLY!$A$37:$U$37,1,2))))=$A121,_xlfn.XLOOKUP(AO$2,WatchbillMONTHLY!$A$37:$U$37,OFFSET(WatchbillMONTHLY!$A$37:$U$37,1,2)),FALSE),TRUE,FALSE)),
IF(_xlfn.XLOOKUP(AO$2,WatchbillMONTHLY!$A$54:$U$54,OFFSET(WatchbillMONTHLY!$A$54:$U$54,1,2))=IF(_xlfn.XLOOKUP($A121,INDIRECT("_"&amp;_xlfn.XLOOKUP(AO$2,WatchbillMONTHLY!$A$54:$U$54,OFFSET(WatchbillMONTHLY!$A$54:$U$54,1,2))),INDIRECT("_"&amp;_xlfn.XLOOKUP(AO$2,WatchbillMONTHLY!$A$54:$U$54,OFFSET(WatchbillMONTHLY!$A$54:$U$54,1,2))))=$A121,_xlfn.XLOOKUP(AO$2,WatchbillMONTHLY!$A$54:$U$54,OFFSET(WatchbillMONTHLY!$A$54:$U$54,1,2)),FALSE),TRUE,FALSE)),
IF(_xlfn.XLOOKUP(AO$2,WatchbillMONTHLY!$A$71:$U$71,OFFSET(WatchbillMONTHLY!$A$71:$U$71,1,2))=IF(_xlfn.XLOOKUP($A121,INDIRECT("_"&amp;_xlfn.XLOOKUP(AO$2,WatchbillMONTHLY!$A$71:$U$71,OFFSET(WatchbillMONTHLY!$A$71:$U$71,1,2))),INDIRECT("_"&amp;_xlfn.XLOOKUP(AO$2,WatchbillMONTHLY!$A$71:$U$71,OFFSET(WatchbillMONTHLY!$A$71:$U$71,1,2))))=$A121,_xlfn.XLOOKUP(AO$2,WatchbillMONTHLY!$A$71:$U$71,OFFSET(WatchbillMONTHLY!$A$71:$U$71,1,2)),FALSE),TRUE,FALSE)),
IF(_xlfn.XLOOKUP(AO$2,WatchbillMONTHLY!$A$88:$U$88,OFFSET(WatchbillMONTHLY!$A$88:$U$88,1,2))=IF(_xlfn.XLOOKUP($A121,INDIRECT("_"&amp;_xlfn.XLOOKUP(AO$2,WatchbillMONTHLY!$A$88:$U$88,OFFSET(WatchbillMONTHLY!$A$88:$U$88,1,2))),INDIRECT("_"&amp;_xlfn.XLOOKUP(AO$2,WatchbillMONTHLY!$A$88:$U$88,OFFSET(WatchbillMONTHLY!$A$88:$U$88,1,2))))=$A121,_xlfn.XLOOKUP(AO$2,WatchbillMONTHLY!$A$88:$U$88,OFFSET(WatchbillMONTHLY!$A$88:$U$88,1,2)),FALSE),TRUE,FALSE)),
FALSE),FALSE)</f>
        <v>0</v>
      </c>
      <c r="AP121" s="209" t="b" cm="1">
        <f t="array" aca="1" ref="AP121" ca="1">IF(AND($A121 &gt; 0, I121 &gt; 0,AP$2&lt;MiscFormulas!$A$5+1),
_xlfn.IFNA(
_xlfn.IFNA(
_xlfn.IFNA(
_xlfn.IFNA(
_xlfn.IFNA(
_xlfn.IFNA(
IF(_xlfn.XLOOKUP(AP$2,WatchbillMONTHLY!$A$3:$U$3,OFFSET(WatchbillMONTHLY!$A$3:$U$3,1,2))=IF(_xlfn.XLOOKUP($A121,INDIRECT("_"&amp;_xlfn.XLOOKUP(AP$2,WatchbillMONTHLY!$A$3:$U$3,OFFSET(WatchbillMONTHLY!$A$3:$U$3,1,2))),INDIRECT("_"&amp;_xlfn.XLOOKUP(AP$2,WatchbillMONTHLY!$A$3:$U$3,OFFSET(WatchbillMONTHLY!$A$3:$U$3,1,2))))=$A121,_xlfn.XLOOKUP(AP$2,WatchbillMONTHLY!$A$3:$U$3,OFFSET(WatchbillMONTHLY!$A$3:$U$3,1,2)),FALSE),TRUE,FALSE),
IF(_xlfn.XLOOKUP(AP$2,WatchbillMONTHLY!$A$20:$U$20,OFFSET(WatchbillMONTHLY!$A$20:$U$20,1,2))=IF(_xlfn.XLOOKUP($A121,INDIRECT("_"&amp;_xlfn.XLOOKUP(AP$2,WatchbillMONTHLY!$A$20:$U$20,OFFSET(WatchbillMONTHLY!$A$20:$U$20,1,2))),INDIRECT("_"&amp;_xlfn.XLOOKUP(AP$2,WatchbillMONTHLY!$A$20:$U$20,OFFSET(WatchbillMONTHLY!$A$20:$U$20,1,2))))=$A121,_xlfn.XLOOKUP(AP$2,WatchbillMONTHLY!$A$20:$U$20,OFFSET(WatchbillMONTHLY!$A$20:$U$20,1,2)),FALSE),TRUE,FALSE)),
IF(_xlfn.XLOOKUP(AP$2,WatchbillMONTHLY!$A$37:$U$37,OFFSET(WatchbillMONTHLY!$A$37:$U$37,1,2))=IF(_xlfn.XLOOKUP($A121,INDIRECT("_"&amp;_xlfn.XLOOKUP(AP$2,WatchbillMONTHLY!$A$37:$U$37,OFFSET(WatchbillMONTHLY!$A$37:$U$37,1,2))),INDIRECT("_"&amp;_xlfn.XLOOKUP(AP$2,WatchbillMONTHLY!$A$37:$U$37,OFFSET(WatchbillMONTHLY!$A$37:$U$37,1,2))))=$A121,_xlfn.XLOOKUP(AP$2,WatchbillMONTHLY!$A$37:$U$37,OFFSET(WatchbillMONTHLY!$A$37:$U$37,1,2)),FALSE),TRUE,FALSE)),
IF(_xlfn.XLOOKUP(AP$2,WatchbillMONTHLY!$A$54:$U$54,OFFSET(WatchbillMONTHLY!$A$54:$U$54,1,2))=IF(_xlfn.XLOOKUP($A121,INDIRECT("_"&amp;_xlfn.XLOOKUP(AP$2,WatchbillMONTHLY!$A$54:$U$54,OFFSET(WatchbillMONTHLY!$A$54:$U$54,1,2))),INDIRECT("_"&amp;_xlfn.XLOOKUP(AP$2,WatchbillMONTHLY!$A$54:$U$54,OFFSET(WatchbillMONTHLY!$A$54:$U$54,1,2))))=$A121,_xlfn.XLOOKUP(AP$2,WatchbillMONTHLY!$A$54:$U$54,OFFSET(WatchbillMONTHLY!$A$54:$U$54,1,2)),FALSE),TRUE,FALSE)),
IF(_xlfn.XLOOKUP(AP$2,WatchbillMONTHLY!$A$71:$U$71,OFFSET(WatchbillMONTHLY!$A$71:$U$71,1,2))=IF(_xlfn.XLOOKUP($A121,INDIRECT("_"&amp;_xlfn.XLOOKUP(AP$2,WatchbillMONTHLY!$A$71:$U$71,OFFSET(WatchbillMONTHLY!$A$71:$U$71,1,2))),INDIRECT("_"&amp;_xlfn.XLOOKUP(AP$2,WatchbillMONTHLY!$A$71:$U$71,OFFSET(WatchbillMONTHLY!$A$71:$U$71,1,2))))=$A121,_xlfn.XLOOKUP(AP$2,WatchbillMONTHLY!$A$71:$U$71,OFFSET(WatchbillMONTHLY!$A$71:$U$71,1,2)),FALSE),TRUE,FALSE)),
IF(_xlfn.XLOOKUP(AP$2,WatchbillMONTHLY!$A$88:$U$88,OFFSET(WatchbillMONTHLY!$A$88:$U$88,1,2))=IF(_xlfn.XLOOKUP($A121,INDIRECT("_"&amp;_xlfn.XLOOKUP(AP$2,WatchbillMONTHLY!$A$88:$U$88,OFFSET(WatchbillMONTHLY!$A$88:$U$88,1,2))),INDIRECT("_"&amp;_xlfn.XLOOKUP(AP$2,WatchbillMONTHLY!$A$88:$U$88,OFFSET(WatchbillMONTHLY!$A$88:$U$88,1,2))))=$A121,_xlfn.XLOOKUP(AP$2,WatchbillMONTHLY!$A$88:$U$88,OFFSET(WatchbillMONTHLY!$A$88:$U$88,1,2)),FALSE),TRUE,FALSE)),
FALSE),FALSE)</f>
        <v>0</v>
      </c>
      <c r="AQ121" s="209" t="b" cm="1">
        <f t="array" aca="1" ref="AQ121" ca="1">IF(AND($A121 &gt; 0, J121 &gt; 0,AQ$2&lt;MiscFormulas!$A$5+1),
_xlfn.IFNA(
_xlfn.IFNA(
_xlfn.IFNA(
_xlfn.IFNA(
_xlfn.IFNA(
_xlfn.IFNA(
IF(_xlfn.XLOOKUP(AQ$2,WatchbillMONTHLY!$A$3:$U$3,OFFSET(WatchbillMONTHLY!$A$3:$U$3,1,2))=IF(_xlfn.XLOOKUP($A121,INDIRECT("_"&amp;_xlfn.XLOOKUP(AQ$2,WatchbillMONTHLY!$A$3:$U$3,OFFSET(WatchbillMONTHLY!$A$3:$U$3,1,2))),INDIRECT("_"&amp;_xlfn.XLOOKUP(AQ$2,WatchbillMONTHLY!$A$3:$U$3,OFFSET(WatchbillMONTHLY!$A$3:$U$3,1,2))))=$A121,_xlfn.XLOOKUP(AQ$2,WatchbillMONTHLY!$A$3:$U$3,OFFSET(WatchbillMONTHLY!$A$3:$U$3,1,2)),FALSE),TRUE,FALSE),
IF(_xlfn.XLOOKUP(AQ$2,WatchbillMONTHLY!$A$20:$U$20,OFFSET(WatchbillMONTHLY!$A$20:$U$20,1,2))=IF(_xlfn.XLOOKUP($A121,INDIRECT("_"&amp;_xlfn.XLOOKUP(AQ$2,WatchbillMONTHLY!$A$20:$U$20,OFFSET(WatchbillMONTHLY!$A$20:$U$20,1,2))),INDIRECT("_"&amp;_xlfn.XLOOKUP(AQ$2,WatchbillMONTHLY!$A$20:$U$20,OFFSET(WatchbillMONTHLY!$A$20:$U$20,1,2))))=$A121,_xlfn.XLOOKUP(AQ$2,WatchbillMONTHLY!$A$20:$U$20,OFFSET(WatchbillMONTHLY!$A$20:$U$20,1,2)),FALSE),TRUE,FALSE)),
IF(_xlfn.XLOOKUP(AQ$2,WatchbillMONTHLY!$A$37:$U$37,OFFSET(WatchbillMONTHLY!$A$37:$U$37,1,2))=IF(_xlfn.XLOOKUP($A121,INDIRECT("_"&amp;_xlfn.XLOOKUP(AQ$2,WatchbillMONTHLY!$A$37:$U$37,OFFSET(WatchbillMONTHLY!$A$37:$U$37,1,2))),INDIRECT("_"&amp;_xlfn.XLOOKUP(AQ$2,WatchbillMONTHLY!$A$37:$U$37,OFFSET(WatchbillMONTHLY!$A$37:$U$37,1,2))))=$A121,_xlfn.XLOOKUP(AQ$2,WatchbillMONTHLY!$A$37:$U$37,OFFSET(WatchbillMONTHLY!$A$37:$U$37,1,2)),FALSE),TRUE,FALSE)),
IF(_xlfn.XLOOKUP(AQ$2,WatchbillMONTHLY!$A$54:$U$54,OFFSET(WatchbillMONTHLY!$A$54:$U$54,1,2))=IF(_xlfn.XLOOKUP($A121,INDIRECT("_"&amp;_xlfn.XLOOKUP(AQ$2,WatchbillMONTHLY!$A$54:$U$54,OFFSET(WatchbillMONTHLY!$A$54:$U$54,1,2))),INDIRECT("_"&amp;_xlfn.XLOOKUP(AQ$2,WatchbillMONTHLY!$A$54:$U$54,OFFSET(WatchbillMONTHLY!$A$54:$U$54,1,2))))=$A121,_xlfn.XLOOKUP(AQ$2,WatchbillMONTHLY!$A$54:$U$54,OFFSET(WatchbillMONTHLY!$A$54:$U$54,1,2)),FALSE),TRUE,FALSE)),
IF(_xlfn.XLOOKUP(AQ$2,WatchbillMONTHLY!$A$71:$U$71,OFFSET(WatchbillMONTHLY!$A$71:$U$71,1,2))=IF(_xlfn.XLOOKUP($A121,INDIRECT("_"&amp;_xlfn.XLOOKUP(AQ$2,WatchbillMONTHLY!$A$71:$U$71,OFFSET(WatchbillMONTHLY!$A$71:$U$71,1,2))),INDIRECT("_"&amp;_xlfn.XLOOKUP(AQ$2,WatchbillMONTHLY!$A$71:$U$71,OFFSET(WatchbillMONTHLY!$A$71:$U$71,1,2))))=$A121,_xlfn.XLOOKUP(AQ$2,WatchbillMONTHLY!$A$71:$U$71,OFFSET(WatchbillMONTHLY!$A$71:$U$71,1,2)),FALSE),TRUE,FALSE)),
IF(_xlfn.XLOOKUP(AQ$2,WatchbillMONTHLY!$A$88:$U$88,OFFSET(WatchbillMONTHLY!$A$88:$U$88,1,2))=IF(_xlfn.XLOOKUP($A121,INDIRECT("_"&amp;_xlfn.XLOOKUP(AQ$2,WatchbillMONTHLY!$A$88:$U$88,OFFSET(WatchbillMONTHLY!$A$88:$U$88,1,2))),INDIRECT("_"&amp;_xlfn.XLOOKUP(AQ$2,WatchbillMONTHLY!$A$88:$U$88,OFFSET(WatchbillMONTHLY!$A$88:$U$88,1,2))))=$A121,_xlfn.XLOOKUP(AQ$2,WatchbillMONTHLY!$A$88:$U$88,OFFSET(WatchbillMONTHLY!$A$88:$U$88,1,2)),FALSE),TRUE,FALSE)),
FALSE),FALSE)</f>
        <v>0</v>
      </c>
      <c r="AR121" s="209" t="b" cm="1">
        <f t="array" aca="1" ref="AR121" ca="1">IF(AND($A121 &gt; 0, K121 &gt; 0,AR$2&lt;MiscFormulas!$A$5+1),
_xlfn.IFNA(
_xlfn.IFNA(
_xlfn.IFNA(
_xlfn.IFNA(
_xlfn.IFNA(
_xlfn.IFNA(
IF(_xlfn.XLOOKUP(AR$2,WatchbillMONTHLY!$A$3:$U$3,OFFSET(WatchbillMONTHLY!$A$3:$U$3,1,2))=IF(_xlfn.XLOOKUP($A121,INDIRECT("_"&amp;_xlfn.XLOOKUP(AR$2,WatchbillMONTHLY!$A$3:$U$3,OFFSET(WatchbillMONTHLY!$A$3:$U$3,1,2))),INDIRECT("_"&amp;_xlfn.XLOOKUP(AR$2,WatchbillMONTHLY!$A$3:$U$3,OFFSET(WatchbillMONTHLY!$A$3:$U$3,1,2))))=$A121,_xlfn.XLOOKUP(AR$2,WatchbillMONTHLY!$A$3:$U$3,OFFSET(WatchbillMONTHLY!$A$3:$U$3,1,2)),FALSE),TRUE,FALSE),
IF(_xlfn.XLOOKUP(AR$2,WatchbillMONTHLY!$A$20:$U$20,OFFSET(WatchbillMONTHLY!$A$20:$U$20,1,2))=IF(_xlfn.XLOOKUP($A121,INDIRECT("_"&amp;_xlfn.XLOOKUP(AR$2,WatchbillMONTHLY!$A$20:$U$20,OFFSET(WatchbillMONTHLY!$A$20:$U$20,1,2))),INDIRECT("_"&amp;_xlfn.XLOOKUP(AR$2,WatchbillMONTHLY!$A$20:$U$20,OFFSET(WatchbillMONTHLY!$A$20:$U$20,1,2))))=$A121,_xlfn.XLOOKUP(AR$2,WatchbillMONTHLY!$A$20:$U$20,OFFSET(WatchbillMONTHLY!$A$20:$U$20,1,2)),FALSE),TRUE,FALSE)),
IF(_xlfn.XLOOKUP(AR$2,WatchbillMONTHLY!$A$37:$U$37,OFFSET(WatchbillMONTHLY!$A$37:$U$37,1,2))=IF(_xlfn.XLOOKUP($A121,INDIRECT("_"&amp;_xlfn.XLOOKUP(AR$2,WatchbillMONTHLY!$A$37:$U$37,OFFSET(WatchbillMONTHLY!$A$37:$U$37,1,2))),INDIRECT("_"&amp;_xlfn.XLOOKUP(AR$2,WatchbillMONTHLY!$A$37:$U$37,OFFSET(WatchbillMONTHLY!$A$37:$U$37,1,2))))=$A121,_xlfn.XLOOKUP(AR$2,WatchbillMONTHLY!$A$37:$U$37,OFFSET(WatchbillMONTHLY!$A$37:$U$37,1,2)),FALSE),TRUE,FALSE)),
IF(_xlfn.XLOOKUP(AR$2,WatchbillMONTHLY!$A$54:$U$54,OFFSET(WatchbillMONTHLY!$A$54:$U$54,1,2))=IF(_xlfn.XLOOKUP($A121,INDIRECT("_"&amp;_xlfn.XLOOKUP(AR$2,WatchbillMONTHLY!$A$54:$U$54,OFFSET(WatchbillMONTHLY!$A$54:$U$54,1,2))),INDIRECT("_"&amp;_xlfn.XLOOKUP(AR$2,WatchbillMONTHLY!$A$54:$U$54,OFFSET(WatchbillMONTHLY!$A$54:$U$54,1,2))))=$A121,_xlfn.XLOOKUP(AR$2,WatchbillMONTHLY!$A$54:$U$54,OFFSET(WatchbillMONTHLY!$A$54:$U$54,1,2)),FALSE),TRUE,FALSE)),
IF(_xlfn.XLOOKUP(AR$2,WatchbillMONTHLY!$A$71:$U$71,OFFSET(WatchbillMONTHLY!$A$71:$U$71,1,2))=IF(_xlfn.XLOOKUP($A121,INDIRECT("_"&amp;_xlfn.XLOOKUP(AR$2,WatchbillMONTHLY!$A$71:$U$71,OFFSET(WatchbillMONTHLY!$A$71:$U$71,1,2))),INDIRECT("_"&amp;_xlfn.XLOOKUP(AR$2,WatchbillMONTHLY!$A$71:$U$71,OFFSET(WatchbillMONTHLY!$A$71:$U$71,1,2))))=$A121,_xlfn.XLOOKUP(AR$2,WatchbillMONTHLY!$A$71:$U$71,OFFSET(WatchbillMONTHLY!$A$71:$U$71,1,2)),FALSE),TRUE,FALSE)),
IF(_xlfn.XLOOKUP(AR$2,WatchbillMONTHLY!$A$88:$U$88,OFFSET(WatchbillMONTHLY!$A$88:$U$88,1,2))=IF(_xlfn.XLOOKUP($A121,INDIRECT("_"&amp;_xlfn.XLOOKUP(AR$2,WatchbillMONTHLY!$A$88:$U$88,OFFSET(WatchbillMONTHLY!$A$88:$U$88,1,2))),INDIRECT("_"&amp;_xlfn.XLOOKUP(AR$2,WatchbillMONTHLY!$A$88:$U$88,OFFSET(WatchbillMONTHLY!$A$88:$U$88,1,2))))=$A121,_xlfn.XLOOKUP(AR$2,WatchbillMONTHLY!$A$88:$U$88,OFFSET(WatchbillMONTHLY!$A$88:$U$88,1,2)),FALSE),TRUE,FALSE)),
FALSE),FALSE)</f>
        <v>0</v>
      </c>
      <c r="AS121" s="209" t="b" cm="1">
        <f t="array" aca="1" ref="AS121" ca="1">IF(AND($A121 &gt; 0, L121 &gt; 0,AS$2&lt;MiscFormulas!$A$5+1),
_xlfn.IFNA(
_xlfn.IFNA(
_xlfn.IFNA(
_xlfn.IFNA(
_xlfn.IFNA(
_xlfn.IFNA(
IF(_xlfn.XLOOKUP(AS$2,WatchbillMONTHLY!$A$3:$U$3,OFFSET(WatchbillMONTHLY!$A$3:$U$3,1,2))=IF(_xlfn.XLOOKUP($A121,INDIRECT("_"&amp;_xlfn.XLOOKUP(AS$2,WatchbillMONTHLY!$A$3:$U$3,OFFSET(WatchbillMONTHLY!$A$3:$U$3,1,2))),INDIRECT("_"&amp;_xlfn.XLOOKUP(AS$2,WatchbillMONTHLY!$A$3:$U$3,OFFSET(WatchbillMONTHLY!$A$3:$U$3,1,2))))=$A121,_xlfn.XLOOKUP(AS$2,WatchbillMONTHLY!$A$3:$U$3,OFFSET(WatchbillMONTHLY!$A$3:$U$3,1,2)),FALSE),TRUE,FALSE),
IF(_xlfn.XLOOKUP(AS$2,WatchbillMONTHLY!$A$20:$U$20,OFFSET(WatchbillMONTHLY!$A$20:$U$20,1,2))=IF(_xlfn.XLOOKUP($A121,INDIRECT("_"&amp;_xlfn.XLOOKUP(AS$2,WatchbillMONTHLY!$A$20:$U$20,OFFSET(WatchbillMONTHLY!$A$20:$U$20,1,2))),INDIRECT("_"&amp;_xlfn.XLOOKUP(AS$2,WatchbillMONTHLY!$A$20:$U$20,OFFSET(WatchbillMONTHLY!$A$20:$U$20,1,2))))=$A121,_xlfn.XLOOKUP(AS$2,WatchbillMONTHLY!$A$20:$U$20,OFFSET(WatchbillMONTHLY!$A$20:$U$20,1,2)),FALSE),TRUE,FALSE)),
IF(_xlfn.XLOOKUP(AS$2,WatchbillMONTHLY!$A$37:$U$37,OFFSET(WatchbillMONTHLY!$A$37:$U$37,1,2))=IF(_xlfn.XLOOKUP($A121,INDIRECT("_"&amp;_xlfn.XLOOKUP(AS$2,WatchbillMONTHLY!$A$37:$U$37,OFFSET(WatchbillMONTHLY!$A$37:$U$37,1,2))),INDIRECT("_"&amp;_xlfn.XLOOKUP(AS$2,WatchbillMONTHLY!$A$37:$U$37,OFFSET(WatchbillMONTHLY!$A$37:$U$37,1,2))))=$A121,_xlfn.XLOOKUP(AS$2,WatchbillMONTHLY!$A$37:$U$37,OFFSET(WatchbillMONTHLY!$A$37:$U$37,1,2)),FALSE),TRUE,FALSE)),
IF(_xlfn.XLOOKUP(AS$2,WatchbillMONTHLY!$A$54:$U$54,OFFSET(WatchbillMONTHLY!$A$54:$U$54,1,2))=IF(_xlfn.XLOOKUP($A121,INDIRECT("_"&amp;_xlfn.XLOOKUP(AS$2,WatchbillMONTHLY!$A$54:$U$54,OFFSET(WatchbillMONTHLY!$A$54:$U$54,1,2))),INDIRECT("_"&amp;_xlfn.XLOOKUP(AS$2,WatchbillMONTHLY!$A$54:$U$54,OFFSET(WatchbillMONTHLY!$A$54:$U$54,1,2))))=$A121,_xlfn.XLOOKUP(AS$2,WatchbillMONTHLY!$A$54:$U$54,OFFSET(WatchbillMONTHLY!$A$54:$U$54,1,2)),FALSE),TRUE,FALSE)),
IF(_xlfn.XLOOKUP(AS$2,WatchbillMONTHLY!$A$71:$U$71,OFFSET(WatchbillMONTHLY!$A$71:$U$71,1,2))=IF(_xlfn.XLOOKUP($A121,INDIRECT("_"&amp;_xlfn.XLOOKUP(AS$2,WatchbillMONTHLY!$A$71:$U$71,OFFSET(WatchbillMONTHLY!$A$71:$U$71,1,2))),INDIRECT("_"&amp;_xlfn.XLOOKUP(AS$2,WatchbillMONTHLY!$A$71:$U$71,OFFSET(WatchbillMONTHLY!$A$71:$U$71,1,2))))=$A121,_xlfn.XLOOKUP(AS$2,WatchbillMONTHLY!$A$71:$U$71,OFFSET(WatchbillMONTHLY!$A$71:$U$71,1,2)),FALSE),TRUE,FALSE)),
IF(_xlfn.XLOOKUP(AS$2,WatchbillMONTHLY!$A$88:$U$88,OFFSET(WatchbillMONTHLY!$A$88:$U$88,1,2))=IF(_xlfn.XLOOKUP($A121,INDIRECT("_"&amp;_xlfn.XLOOKUP(AS$2,WatchbillMONTHLY!$A$88:$U$88,OFFSET(WatchbillMONTHLY!$A$88:$U$88,1,2))),INDIRECT("_"&amp;_xlfn.XLOOKUP(AS$2,WatchbillMONTHLY!$A$88:$U$88,OFFSET(WatchbillMONTHLY!$A$88:$U$88,1,2))))=$A121,_xlfn.XLOOKUP(AS$2,WatchbillMONTHLY!$A$88:$U$88,OFFSET(WatchbillMONTHLY!$A$88:$U$88,1,2)),FALSE),TRUE,FALSE)),
FALSE),FALSE)</f>
        <v>0</v>
      </c>
      <c r="AT121" s="209" t="b" cm="1">
        <f t="array" aca="1" ref="AT121" ca="1">IF(AND($A121 &gt; 0, M121 &gt; 0,AT$2&lt;MiscFormulas!$A$5+1),
_xlfn.IFNA(
_xlfn.IFNA(
_xlfn.IFNA(
_xlfn.IFNA(
_xlfn.IFNA(
_xlfn.IFNA(
IF(_xlfn.XLOOKUP(AT$2,WatchbillMONTHLY!$A$3:$U$3,OFFSET(WatchbillMONTHLY!$A$3:$U$3,1,2))=IF(_xlfn.XLOOKUP($A121,INDIRECT("_"&amp;_xlfn.XLOOKUP(AT$2,WatchbillMONTHLY!$A$3:$U$3,OFFSET(WatchbillMONTHLY!$A$3:$U$3,1,2))),INDIRECT("_"&amp;_xlfn.XLOOKUP(AT$2,WatchbillMONTHLY!$A$3:$U$3,OFFSET(WatchbillMONTHLY!$A$3:$U$3,1,2))))=$A121,_xlfn.XLOOKUP(AT$2,WatchbillMONTHLY!$A$3:$U$3,OFFSET(WatchbillMONTHLY!$A$3:$U$3,1,2)),FALSE),TRUE,FALSE),
IF(_xlfn.XLOOKUP(AT$2,WatchbillMONTHLY!$A$20:$U$20,OFFSET(WatchbillMONTHLY!$A$20:$U$20,1,2))=IF(_xlfn.XLOOKUP($A121,INDIRECT("_"&amp;_xlfn.XLOOKUP(AT$2,WatchbillMONTHLY!$A$20:$U$20,OFFSET(WatchbillMONTHLY!$A$20:$U$20,1,2))),INDIRECT("_"&amp;_xlfn.XLOOKUP(AT$2,WatchbillMONTHLY!$A$20:$U$20,OFFSET(WatchbillMONTHLY!$A$20:$U$20,1,2))))=$A121,_xlfn.XLOOKUP(AT$2,WatchbillMONTHLY!$A$20:$U$20,OFFSET(WatchbillMONTHLY!$A$20:$U$20,1,2)),FALSE),TRUE,FALSE)),
IF(_xlfn.XLOOKUP(AT$2,WatchbillMONTHLY!$A$37:$U$37,OFFSET(WatchbillMONTHLY!$A$37:$U$37,1,2))=IF(_xlfn.XLOOKUP($A121,INDIRECT("_"&amp;_xlfn.XLOOKUP(AT$2,WatchbillMONTHLY!$A$37:$U$37,OFFSET(WatchbillMONTHLY!$A$37:$U$37,1,2))),INDIRECT("_"&amp;_xlfn.XLOOKUP(AT$2,WatchbillMONTHLY!$A$37:$U$37,OFFSET(WatchbillMONTHLY!$A$37:$U$37,1,2))))=$A121,_xlfn.XLOOKUP(AT$2,WatchbillMONTHLY!$A$37:$U$37,OFFSET(WatchbillMONTHLY!$A$37:$U$37,1,2)),FALSE),TRUE,FALSE)),
IF(_xlfn.XLOOKUP(AT$2,WatchbillMONTHLY!$A$54:$U$54,OFFSET(WatchbillMONTHLY!$A$54:$U$54,1,2))=IF(_xlfn.XLOOKUP($A121,INDIRECT("_"&amp;_xlfn.XLOOKUP(AT$2,WatchbillMONTHLY!$A$54:$U$54,OFFSET(WatchbillMONTHLY!$A$54:$U$54,1,2))),INDIRECT("_"&amp;_xlfn.XLOOKUP(AT$2,WatchbillMONTHLY!$A$54:$U$54,OFFSET(WatchbillMONTHLY!$A$54:$U$54,1,2))))=$A121,_xlfn.XLOOKUP(AT$2,WatchbillMONTHLY!$A$54:$U$54,OFFSET(WatchbillMONTHLY!$A$54:$U$54,1,2)),FALSE),TRUE,FALSE)),
IF(_xlfn.XLOOKUP(AT$2,WatchbillMONTHLY!$A$71:$U$71,OFFSET(WatchbillMONTHLY!$A$71:$U$71,1,2))=IF(_xlfn.XLOOKUP($A121,INDIRECT("_"&amp;_xlfn.XLOOKUP(AT$2,WatchbillMONTHLY!$A$71:$U$71,OFFSET(WatchbillMONTHLY!$A$71:$U$71,1,2))),INDIRECT("_"&amp;_xlfn.XLOOKUP(AT$2,WatchbillMONTHLY!$A$71:$U$71,OFFSET(WatchbillMONTHLY!$A$71:$U$71,1,2))))=$A121,_xlfn.XLOOKUP(AT$2,WatchbillMONTHLY!$A$71:$U$71,OFFSET(WatchbillMONTHLY!$A$71:$U$71,1,2)),FALSE),TRUE,FALSE)),
IF(_xlfn.XLOOKUP(AT$2,WatchbillMONTHLY!$A$88:$U$88,OFFSET(WatchbillMONTHLY!$A$88:$U$88,1,2))=IF(_xlfn.XLOOKUP($A121,INDIRECT("_"&amp;_xlfn.XLOOKUP(AT$2,WatchbillMONTHLY!$A$88:$U$88,OFFSET(WatchbillMONTHLY!$A$88:$U$88,1,2))),INDIRECT("_"&amp;_xlfn.XLOOKUP(AT$2,WatchbillMONTHLY!$A$88:$U$88,OFFSET(WatchbillMONTHLY!$A$88:$U$88,1,2))))=$A121,_xlfn.XLOOKUP(AT$2,WatchbillMONTHLY!$A$88:$U$88,OFFSET(WatchbillMONTHLY!$A$88:$U$88,1,2)),FALSE),TRUE,FALSE)),
FALSE),FALSE)</f>
        <v>0</v>
      </c>
      <c r="AU121" s="209" t="b" cm="1">
        <f t="array" aca="1" ref="AU121" ca="1">IF(AND($A121 &gt; 0, N121 &gt; 0,AU$2&lt;MiscFormulas!$A$5+1),
_xlfn.IFNA(
_xlfn.IFNA(
_xlfn.IFNA(
_xlfn.IFNA(
_xlfn.IFNA(
_xlfn.IFNA(
IF(_xlfn.XLOOKUP(AU$2,WatchbillMONTHLY!$A$3:$U$3,OFFSET(WatchbillMONTHLY!$A$3:$U$3,1,2))=IF(_xlfn.XLOOKUP($A121,INDIRECT("_"&amp;_xlfn.XLOOKUP(AU$2,WatchbillMONTHLY!$A$3:$U$3,OFFSET(WatchbillMONTHLY!$A$3:$U$3,1,2))),INDIRECT("_"&amp;_xlfn.XLOOKUP(AU$2,WatchbillMONTHLY!$A$3:$U$3,OFFSET(WatchbillMONTHLY!$A$3:$U$3,1,2))))=$A121,_xlfn.XLOOKUP(AU$2,WatchbillMONTHLY!$A$3:$U$3,OFFSET(WatchbillMONTHLY!$A$3:$U$3,1,2)),FALSE),TRUE,FALSE),
IF(_xlfn.XLOOKUP(AU$2,WatchbillMONTHLY!$A$20:$U$20,OFFSET(WatchbillMONTHLY!$A$20:$U$20,1,2))=IF(_xlfn.XLOOKUP($A121,INDIRECT("_"&amp;_xlfn.XLOOKUP(AU$2,WatchbillMONTHLY!$A$20:$U$20,OFFSET(WatchbillMONTHLY!$A$20:$U$20,1,2))),INDIRECT("_"&amp;_xlfn.XLOOKUP(AU$2,WatchbillMONTHLY!$A$20:$U$20,OFFSET(WatchbillMONTHLY!$A$20:$U$20,1,2))))=$A121,_xlfn.XLOOKUP(AU$2,WatchbillMONTHLY!$A$20:$U$20,OFFSET(WatchbillMONTHLY!$A$20:$U$20,1,2)),FALSE),TRUE,FALSE)),
IF(_xlfn.XLOOKUP(AU$2,WatchbillMONTHLY!$A$37:$U$37,OFFSET(WatchbillMONTHLY!$A$37:$U$37,1,2))=IF(_xlfn.XLOOKUP($A121,INDIRECT("_"&amp;_xlfn.XLOOKUP(AU$2,WatchbillMONTHLY!$A$37:$U$37,OFFSET(WatchbillMONTHLY!$A$37:$U$37,1,2))),INDIRECT("_"&amp;_xlfn.XLOOKUP(AU$2,WatchbillMONTHLY!$A$37:$U$37,OFFSET(WatchbillMONTHLY!$A$37:$U$37,1,2))))=$A121,_xlfn.XLOOKUP(AU$2,WatchbillMONTHLY!$A$37:$U$37,OFFSET(WatchbillMONTHLY!$A$37:$U$37,1,2)),FALSE),TRUE,FALSE)),
IF(_xlfn.XLOOKUP(AU$2,WatchbillMONTHLY!$A$54:$U$54,OFFSET(WatchbillMONTHLY!$A$54:$U$54,1,2))=IF(_xlfn.XLOOKUP($A121,INDIRECT("_"&amp;_xlfn.XLOOKUP(AU$2,WatchbillMONTHLY!$A$54:$U$54,OFFSET(WatchbillMONTHLY!$A$54:$U$54,1,2))),INDIRECT("_"&amp;_xlfn.XLOOKUP(AU$2,WatchbillMONTHLY!$A$54:$U$54,OFFSET(WatchbillMONTHLY!$A$54:$U$54,1,2))))=$A121,_xlfn.XLOOKUP(AU$2,WatchbillMONTHLY!$A$54:$U$54,OFFSET(WatchbillMONTHLY!$A$54:$U$54,1,2)),FALSE),TRUE,FALSE)),
IF(_xlfn.XLOOKUP(AU$2,WatchbillMONTHLY!$A$71:$U$71,OFFSET(WatchbillMONTHLY!$A$71:$U$71,1,2))=IF(_xlfn.XLOOKUP($A121,INDIRECT("_"&amp;_xlfn.XLOOKUP(AU$2,WatchbillMONTHLY!$A$71:$U$71,OFFSET(WatchbillMONTHLY!$A$71:$U$71,1,2))),INDIRECT("_"&amp;_xlfn.XLOOKUP(AU$2,WatchbillMONTHLY!$A$71:$U$71,OFFSET(WatchbillMONTHLY!$A$71:$U$71,1,2))))=$A121,_xlfn.XLOOKUP(AU$2,WatchbillMONTHLY!$A$71:$U$71,OFFSET(WatchbillMONTHLY!$A$71:$U$71,1,2)),FALSE),TRUE,FALSE)),
IF(_xlfn.XLOOKUP(AU$2,WatchbillMONTHLY!$A$88:$U$88,OFFSET(WatchbillMONTHLY!$A$88:$U$88,1,2))=IF(_xlfn.XLOOKUP($A121,INDIRECT("_"&amp;_xlfn.XLOOKUP(AU$2,WatchbillMONTHLY!$A$88:$U$88,OFFSET(WatchbillMONTHLY!$A$88:$U$88,1,2))),INDIRECT("_"&amp;_xlfn.XLOOKUP(AU$2,WatchbillMONTHLY!$A$88:$U$88,OFFSET(WatchbillMONTHLY!$A$88:$U$88,1,2))))=$A121,_xlfn.XLOOKUP(AU$2,WatchbillMONTHLY!$A$88:$U$88,OFFSET(WatchbillMONTHLY!$A$88:$U$88,1,2)),FALSE),TRUE,FALSE)),
FALSE),FALSE)</f>
        <v>0</v>
      </c>
      <c r="AV121" s="209" t="b" cm="1">
        <f t="array" aca="1" ref="AV121" ca="1">IF(AND($A121 &gt; 0, O121 &gt; 0,AV$2&lt;MiscFormulas!$A$5+1),
_xlfn.IFNA(
_xlfn.IFNA(
_xlfn.IFNA(
_xlfn.IFNA(
_xlfn.IFNA(
_xlfn.IFNA(
IF(_xlfn.XLOOKUP(AV$2,WatchbillMONTHLY!$A$3:$U$3,OFFSET(WatchbillMONTHLY!$A$3:$U$3,1,2))=IF(_xlfn.XLOOKUP($A121,INDIRECT("_"&amp;_xlfn.XLOOKUP(AV$2,WatchbillMONTHLY!$A$3:$U$3,OFFSET(WatchbillMONTHLY!$A$3:$U$3,1,2))),INDIRECT("_"&amp;_xlfn.XLOOKUP(AV$2,WatchbillMONTHLY!$A$3:$U$3,OFFSET(WatchbillMONTHLY!$A$3:$U$3,1,2))))=$A121,_xlfn.XLOOKUP(AV$2,WatchbillMONTHLY!$A$3:$U$3,OFFSET(WatchbillMONTHLY!$A$3:$U$3,1,2)),FALSE),TRUE,FALSE),
IF(_xlfn.XLOOKUP(AV$2,WatchbillMONTHLY!$A$20:$U$20,OFFSET(WatchbillMONTHLY!$A$20:$U$20,1,2))=IF(_xlfn.XLOOKUP($A121,INDIRECT("_"&amp;_xlfn.XLOOKUP(AV$2,WatchbillMONTHLY!$A$20:$U$20,OFFSET(WatchbillMONTHLY!$A$20:$U$20,1,2))),INDIRECT("_"&amp;_xlfn.XLOOKUP(AV$2,WatchbillMONTHLY!$A$20:$U$20,OFFSET(WatchbillMONTHLY!$A$20:$U$20,1,2))))=$A121,_xlfn.XLOOKUP(AV$2,WatchbillMONTHLY!$A$20:$U$20,OFFSET(WatchbillMONTHLY!$A$20:$U$20,1,2)),FALSE),TRUE,FALSE)),
IF(_xlfn.XLOOKUP(AV$2,WatchbillMONTHLY!$A$37:$U$37,OFFSET(WatchbillMONTHLY!$A$37:$U$37,1,2))=IF(_xlfn.XLOOKUP($A121,INDIRECT("_"&amp;_xlfn.XLOOKUP(AV$2,WatchbillMONTHLY!$A$37:$U$37,OFFSET(WatchbillMONTHLY!$A$37:$U$37,1,2))),INDIRECT("_"&amp;_xlfn.XLOOKUP(AV$2,WatchbillMONTHLY!$A$37:$U$37,OFFSET(WatchbillMONTHLY!$A$37:$U$37,1,2))))=$A121,_xlfn.XLOOKUP(AV$2,WatchbillMONTHLY!$A$37:$U$37,OFFSET(WatchbillMONTHLY!$A$37:$U$37,1,2)),FALSE),TRUE,FALSE)),
IF(_xlfn.XLOOKUP(AV$2,WatchbillMONTHLY!$A$54:$U$54,OFFSET(WatchbillMONTHLY!$A$54:$U$54,1,2))=IF(_xlfn.XLOOKUP($A121,INDIRECT("_"&amp;_xlfn.XLOOKUP(AV$2,WatchbillMONTHLY!$A$54:$U$54,OFFSET(WatchbillMONTHLY!$A$54:$U$54,1,2))),INDIRECT("_"&amp;_xlfn.XLOOKUP(AV$2,WatchbillMONTHLY!$A$54:$U$54,OFFSET(WatchbillMONTHLY!$A$54:$U$54,1,2))))=$A121,_xlfn.XLOOKUP(AV$2,WatchbillMONTHLY!$A$54:$U$54,OFFSET(WatchbillMONTHLY!$A$54:$U$54,1,2)),FALSE),TRUE,FALSE)),
IF(_xlfn.XLOOKUP(AV$2,WatchbillMONTHLY!$A$71:$U$71,OFFSET(WatchbillMONTHLY!$A$71:$U$71,1,2))=IF(_xlfn.XLOOKUP($A121,INDIRECT("_"&amp;_xlfn.XLOOKUP(AV$2,WatchbillMONTHLY!$A$71:$U$71,OFFSET(WatchbillMONTHLY!$A$71:$U$71,1,2))),INDIRECT("_"&amp;_xlfn.XLOOKUP(AV$2,WatchbillMONTHLY!$A$71:$U$71,OFFSET(WatchbillMONTHLY!$A$71:$U$71,1,2))))=$A121,_xlfn.XLOOKUP(AV$2,WatchbillMONTHLY!$A$71:$U$71,OFFSET(WatchbillMONTHLY!$A$71:$U$71,1,2)),FALSE),TRUE,FALSE)),
IF(_xlfn.XLOOKUP(AV$2,WatchbillMONTHLY!$A$88:$U$88,OFFSET(WatchbillMONTHLY!$A$88:$U$88,1,2))=IF(_xlfn.XLOOKUP($A121,INDIRECT("_"&amp;_xlfn.XLOOKUP(AV$2,WatchbillMONTHLY!$A$88:$U$88,OFFSET(WatchbillMONTHLY!$A$88:$U$88,1,2))),INDIRECT("_"&amp;_xlfn.XLOOKUP(AV$2,WatchbillMONTHLY!$A$88:$U$88,OFFSET(WatchbillMONTHLY!$A$88:$U$88,1,2))))=$A121,_xlfn.XLOOKUP(AV$2,WatchbillMONTHLY!$A$88:$U$88,OFFSET(WatchbillMONTHLY!$A$88:$U$88,1,2)),FALSE),TRUE,FALSE)),
FALSE),FALSE)</f>
        <v>0</v>
      </c>
      <c r="AW121" s="209" t="b" cm="1">
        <f t="array" aca="1" ref="AW121" ca="1">IF(AND($A121 &gt; 0, P121 &gt; 0,AW$2&lt;MiscFormulas!$A$5+1),
_xlfn.IFNA(
_xlfn.IFNA(
_xlfn.IFNA(
_xlfn.IFNA(
_xlfn.IFNA(
_xlfn.IFNA(
IF(_xlfn.XLOOKUP(AW$2,WatchbillMONTHLY!$A$3:$U$3,OFFSET(WatchbillMONTHLY!$A$3:$U$3,1,2))=IF(_xlfn.XLOOKUP($A121,INDIRECT("_"&amp;_xlfn.XLOOKUP(AW$2,WatchbillMONTHLY!$A$3:$U$3,OFFSET(WatchbillMONTHLY!$A$3:$U$3,1,2))),INDIRECT("_"&amp;_xlfn.XLOOKUP(AW$2,WatchbillMONTHLY!$A$3:$U$3,OFFSET(WatchbillMONTHLY!$A$3:$U$3,1,2))))=$A121,_xlfn.XLOOKUP(AW$2,WatchbillMONTHLY!$A$3:$U$3,OFFSET(WatchbillMONTHLY!$A$3:$U$3,1,2)),FALSE),TRUE,FALSE),
IF(_xlfn.XLOOKUP(AW$2,WatchbillMONTHLY!$A$20:$U$20,OFFSET(WatchbillMONTHLY!$A$20:$U$20,1,2))=IF(_xlfn.XLOOKUP($A121,INDIRECT("_"&amp;_xlfn.XLOOKUP(AW$2,WatchbillMONTHLY!$A$20:$U$20,OFFSET(WatchbillMONTHLY!$A$20:$U$20,1,2))),INDIRECT("_"&amp;_xlfn.XLOOKUP(AW$2,WatchbillMONTHLY!$A$20:$U$20,OFFSET(WatchbillMONTHLY!$A$20:$U$20,1,2))))=$A121,_xlfn.XLOOKUP(AW$2,WatchbillMONTHLY!$A$20:$U$20,OFFSET(WatchbillMONTHLY!$A$20:$U$20,1,2)),FALSE),TRUE,FALSE)),
IF(_xlfn.XLOOKUP(AW$2,WatchbillMONTHLY!$A$37:$U$37,OFFSET(WatchbillMONTHLY!$A$37:$U$37,1,2))=IF(_xlfn.XLOOKUP($A121,INDIRECT("_"&amp;_xlfn.XLOOKUP(AW$2,WatchbillMONTHLY!$A$37:$U$37,OFFSET(WatchbillMONTHLY!$A$37:$U$37,1,2))),INDIRECT("_"&amp;_xlfn.XLOOKUP(AW$2,WatchbillMONTHLY!$A$37:$U$37,OFFSET(WatchbillMONTHLY!$A$37:$U$37,1,2))))=$A121,_xlfn.XLOOKUP(AW$2,WatchbillMONTHLY!$A$37:$U$37,OFFSET(WatchbillMONTHLY!$A$37:$U$37,1,2)),FALSE),TRUE,FALSE)),
IF(_xlfn.XLOOKUP(AW$2,WatchbillMONTHLY!$A$54:$U$54,OFFSET(WatchbillMONTHLY!$A$54:$U$54,1,2))=IF(_xlfn.XLOOKUP($A121,INDIRECT("_"&amp;_xlfn.XLOOKUP(AW$2,WatchbillMONTHLY!$A$54:$U$54,OFFSET(WatchbillMONTHLY!$A$54:$U$54,1,2))),INDIRECT("_"&amp;_xlfn.XLOOKUP(AW$2,WatchbillMONTHLY!$A$54:$U$54,OFFSET(WatchbillMONTHLY!$A$54:$U$54,1,2))))=$A121,_xlfn.XLOOKUP(AW$2,WatchbillMONTHLY!$A$54:$U$54,OFFSET(WatchbillMONTHLY!$A$54:$U$54,1,2)),FALSE),TRUE,FALSE)),
IF(_xlfn.XLOOKUP(AW$2,WatchbillMONTHLY!$A$71:$U$71,OFFSET(WatchbillMONTHLY!$A$71:$U$71,1,2))=IF(_xlfn.XLOOKUP($A121,INDIRECT("_"&amp;_xlfn.XLOOKUP(AW$2,WatchbillMONTHLY!$A$71:$U$71,OFFSET(WatchbillMONTHLY!$A$71:$U$71,1,2))),INDIRECT("_"&amp;_xlfn.XLOOKUP(AW$2,WatchbillMONTHLY!$A$71:$U$71,OFFSET(WatchbillMONTHLY!$A$71:$U$71,1,2))))=$A121,_xlfn.XLOOKUP(AW$2,WatchbillMONTHLY!$A$71:$U$71,OFFSET(WatchbillMONTHLY!$A$71:$U$71,1,2)),FALSE),TRUE,FALSE)),
IF(_xlfn.XLOOKUP(AW$2,WatchbillMONTHLY!$A$88:$U$88,OFFSET(WatchbillMONTHLY!$A$88:$U$88,1,2))=IF(_xlfn.XLOOKUP($A121,INDIRECT("_"&amp;_xlfn.XLOOKUP(AW$2,WatchbillMONTHLY!$A$88:$U$88,OFFSET(WatchbillMONTHLY!$A$88:$U$88,1,2))),INDIRECT("_"&amp;_xlfn.XLOOKUP(AW$2,WatchbillMONTHLY!$A$88:$U$88,OFFSET(WatchbillMONTHLY!$A$88:$U$88,1,2))))=$A121,_xlfn.XLOOKUP(AW$2,WatchbillMONTHLY!$A$88:$U$88,OFFSET(WatchbillMONTHLY!$A$88:$U$88,1,2)),FALSE),TRUE,FALSE)),
FALSE),FALSE)</f>
        <v>0</v>
      </c>
      <c r="AX121" s="209" t="b" cm="1">
        <f t="array" aca="1" ref="AX121" ca="1">IF(AND($A121 &gt; 0, Q121 &gt; 0,AX$2&lt;MiscFormulas!$A$5+1),
_xlfn.IFNA(
_xlfn.IFNA(
_xlfn.IFNA(
_xlfn.IFNA(
_xlfn.IFNA(
_xlfn.IFNA(
IF(_xlfn.XLOOKUP(AX$2,WatchbillMONTHLY!$A$3:$U$3,OFFSET(WatchbillMONTHLY!$A$3:$U$3,1,2))=IF(_xlfn.XLOOKUP($A121,INDIRECT("_"&amp;_xlfn.XLOOKUP(AX$2,WatchbillMONTHLY!$A$3:$U$3,OFFSET(WatchbillMONTHLY!$A$3:$U$3,1,2))),INDIRECT("_"&amp;_xlfn.XLOOKUP(AX$2,WatchbillMONTHLY!$A$3:$U$3,OFFSET(WatchbillMONTHLY!$A$3:$U$3,1,2))))=$A121,_xlfn.XLOOKUP(AX$2,WatchbillMONTHLY!$A$3:$U$3,OFFSET(WatchbillMONTHLY!$A$3:$U$3,1,2)),FALSE),TRUE,FALSE),
IF(_xlfn.XLOOKUP(AX$2,WatchbillMONTHLY!$A$20:$U$20,OFFSET(WatchbillMONTHLY!$A$20:$U$20,1,2))=IF(_xlfn.XLOOKUP($A121,INDIRECT("_"&amp;_xlfn.XLOOKUP(AX$2,WatchbillMONTHLY!$A$20:$U$20,OFFSET(WatchbillMONTHLY!$A$20:$U$20,1,2))),INDIRECT("_"&amp;_xlfn.XLOOKUP(AX$2,WatchbillMONTHLY!$A$20:$U$20,OFFSET(WatchbillMONTHLY!$A$20:$U$20,1,2))))=$A121,_xlfn.XLOOKUP(AX$2,WatchbillMONTHLY!$A$20:$U$20,OFFSET(WatchbillMONTHLY!$A$20:$U$20,1,2)),FALSE),TRUE,FALSE)),
IF(_xlfn.XLOOKUP(AX$2,WatchbillMONTHLY!$A$37:$U$37,OFFSET(WatchbillMONTHLY!$A$37:$U$37,1,2))=IF(_xlfn.XLOOKUP($A121,INDIRECT("_"&amp;_xlfn.XLOOKUP(AX$2,WatchbillMONTHLY!$A$37:$U$37,OFFSET(WatchbillMONTHLY!$A$37:$U$37,1,2))),INDIRECT("_"&amp;_xlfn.XLOOKUP(AX$2,WatchbillMONTHLY!$A$37:$U$37,OFFSET(WatchbillMONTHLY!$A$37:$U$37,1,2))))=$A121,_xlfn.XLOOKUP(AX$2,WatchbillMONTHLY!$A$37:$U$37,OFFSET(WatchbillMONTHLY!$A$37:$U$37,1,2)),FALSE),TRUE,FALSE)),
IF(_xlfn.XLOOKUP(AX$2,WatchbillMONTHLY!$A$54:$U$54,OFFSET(WatchbillMONTHLY!$A$54:$U$54,1,2))=IF(_xlfn.XLOOKUP($A121,INDIRECT("_"&amp;_xlfn.XLOOKUP(AX$2,WatchbillMONTHLY!$A$54:$U$54,OFFSET(WatchbillMONTHLY!$A$54:$U$54,1,2))),INDIRECT("_"&amp;_xlfn.XLOOKUP(AX$2,WatchbillMONTHLY!$A$54:$U$54,OFFSET(WatchbillMONTHLY!$A$54:$U$54,1,2))))=$A121,_xlfn.XLOOKUP(AX$2,WatchbillMONTHLY!$A$54:$U$54,OFFSET(WatchbillMONTHLY!$A$54:$U$54,1,2)),FALSE),TRUE,FALSE)),
IF(_xlfn.XLOOKUP(AX$2,WatchbillMONTHLY!$A$71:$U$71,OFFSET(WatchbillMONTHLY!$A$71:$U$71,1,2))=IF(_xlfn.XLOOKUP($A121,INDIRECT("_"&amp;_xlfn.XLOOKUP(AX$2,WatchbillMONTHLY!$A$71:$U$71,OFFSET(WatchbillMONTHLY!$A$71:$U$71,1,2))),INDIRECT("_"&amp;_xlfn.XLOOKUP(AX$2,WatchbillMONTHLY!$A$71:$U$71,OFFSET(WatchbillMONTHLY!$A$71:$U$71,1,2))))=$A121,_xlfn.XLOOKUP(AX$2,WatchbillMONTHLY!$A$71:$U$71,OFFSET(WatchbillMONTHLY!$A$71:$U$71,1,2)),FALSE),TRUE,FALSE)),
IF(_xlfn.XLOOKUP(AX$2,WatchbillMONTHLY!$A$88:$U$88,OFFSET(WatchbillMONTHLY!$A$88:$U$88,1,2))=IF(_xlfn.XLOOKUP($A121,INDIRECT("_"&amp;_xlfn.XLOOKUP(AX$2,WatchbillMONTHLY!$A$88:$U$88,OFFSET(WatchbillMONTHLY!$A$88:$U$88,1,2))),INDIRECT("_"&amp;_xlfn.XLOOKUP(AX$2,WatchbillMONTHLY!$A$88:$U$88,OFFSET(WatchbillMONTHLY!$A$88:$U$88,1,2))))=$A121,_xlfn.XLOOKUP(AX$2,WatchbillMONTHLY!$A$88:$U$88,OFFSET(WatchbillMONTHLY!$A$88:$U$88,1,2)),FALSE),TRUE,FALSE)),
FALSE),FALSE)</f>
        <v>0</v>
      </c>
      <c r="AY121" s="209" t="b" cm="1">
        <f t="array" aca="1" ref="AY121" ca="1">IF(AND($A121 &gt; 0, R121 &gt; 0,AY$2&lt;MiscFormulas!$A$5+1),
_xlfn.IFNA(
_xlfn.IFNA(
_xlfn.IFNA(
_xlfn.IFNA(
_xlfn.IFNA(
_xlfn.IFNA(
IF(_xlfn.XLOOKUP(AY$2,WatchbillMONTHLY!$A$3:$U$3,OFFSET(WatchbillMONTHLY!$A$3:$U$3,1,2))=IF(_xlfn.XLOOKUP($A121,INDIRECT("_"&amp;_xlfn.XLOOKUP(AY$2,WatchbillMONTHLY!$A$3:$U$3,OFFSET(WatchbillMONTHLY!$A$3:$U$3,1,2))),INDIRECT("_"&amp;_xlfn.XLOOKUP(AY$2,WatchbillMONTHLY!$A$3:$U$3,OFFSET(WatchbillMONTHLY!$A$3:$U$3,1,2))))=$A121,_xlfn.XLOOKUP(AY$2,WatchbillMONTHLY!$A$3:$U$3,OFFSET(WatchbillMONTHLY!$A$3:$U$3,1,2)),FALSE),TRUE,FALSE),
IF(_xlfn.XLOOKUP(AY$2,WatchbillMONTHLY!$A$20:$U$20,OFFSET(WatchbillMONTHLY!$A$20:$U$20,1,2))=IF(_xlfn.XLOOKUP($A121,INDIRECT("_"&amp;_xlfn.XLOOKUP(AY$2,WatchbillMONTHLY!$A$20:$U$20,OFFSET(WatchbillMONTHLY!$A$20:$U$20,1,2))),INDIRECT("_"&amp;_xlfn.XLOOKUP(AY$2,WatchbillMONTHLY!$A$20:$U$20,OFFSET(WatchbillMONTHLY!$A$20:$U$20,1,2))))=$A121,_xlfn.XLOOKUP(AY$2,WatchbillMONTHLY!$A$20:$U$20,OFFSET(WatchbillMONTHLY!$A$20:$U$20,1,2)),FALSE),TRUE,FALSE)),
IF(_xlfn.XLOOKUP(AY$2,WatchbillMONTHLY!$A$37:$U$37,OFFSET(WatchbillMONTHLY!$A$37:$U$37,1,2))=IF(_xlfn.XLOOKUP($A121,INDIRECT("_"&amp;_xlfn.XLOOKUP(AY$2,WatchbillMONTHLY!$A$37:$U$37,OFFSET(WatchbillMONTHLY!$A$37:$U$37,1,2))),INDIRECT("_"&amp;_xlfn.XLOOKUP(AY$2,WatchbillMONTHLY!$A$37:$U$37,OFFSET(WatchbillMONTHLY!$A$37:$U$37,1,2))))=$A121,_xlfn.XLOOKUP(AY$2,WatchbillMONTHLY!$A$37:$U$37,OFFSET(WatchbillMONTHLY!$A$37:$U$37,1,2)),FALSE),TRUE,FALSE)),
IF(_xlfn.XLOOKUP(AY$2,WatchbillMONTHLY!$A$54:$U$54,OFFSET(WatchbillMONTHLY!$A$54:$U$54,1,2))=IF(_xlfn.XLOOKUP($A121,INDIRECT("_"&amp;_xlfn.XLOOKUP(AY$2,WatchbillMONTHLY!$A$54:$U$54,OFFSET(WatchbillMONTHLY!$A$54:$U$54,1,2))),INDIRECT("_"&amp;_xlfn.XLOOKUP(AY$2,WatchbillMONTHLY!$A$54:$U$54,OFFSET(WatchbillMONTHLY!$A$54:$U$54,1,2))))=$A121,_xlfn.XLOOKUP(AY$2,WatchbillMONTHLY!$A$54:$U$54,OFFSET(WatchbillMONTHLY!$A$54:$U$54,1,2)),FALSE),TRUE,FALSE)),
IF(_xlfn.XLOOKUP(AY$2,WatchbillMONTHLY!$A$71:$U$71,OFFSET(WatchbillMONTHLY!$A$71:$U$71,1,2))=IF(_xlfn.XLOOKUP($A121,INDIRECT("_"&amp;_xlfn.XLOOKUP(AY$2,WatchbillMONTHLY!$A$71:$U$71,OFFSET(WatchbillMONTHLY!$A$71:$U$71,1,2))),INDIRECT("_"&amp;_xlfn.XLOOKUP(AY$2,WatchbillMONTHLY!$A$71:$U$71,OFFSET(WatchbillMONTHLY!$A$71:$U$71,1,2))))=$A121,_xlfn.XLOOKUP(AY$2,WatchbillMONTHLY!$A$71:$U$71,OFFSET(WatchbillMONTHLY!$A$71:$U$71,1,2)),FALSE),TRUE,FALSE)),
IF(_xlfn.XLOOKUP(AY$2,WatchbillMONTHLY!$A$88:$U$88,OFFSET(WatchbillMONTHLY!$A$88:$U$88,1,2))=IF(_xlfn.XLOOKUP($A121,INDIRECT("_"&amp;_xlfn.XLOOKUP(AY$2,WatchbillMONTHLY!$A$88:$U$88,OFFSET(WatchbillMONTHLY!$A$88:$U$88,1,2))),INDIRECT("_"&amp;_xlfn.XLOOKUP(AY$2,WatchbillMONTHLY!$A$88:$U$88,OFFSET(WatchbillMONTHLY!$A$88:$U$88,1,2))))=$A121,_xlfn.XLOOKUP(AY$2,WatchbillMONTHLY!$A$88:$U$88,OFFSET(WatchbillMONTHLY!$A$88:$U$88,1,2)),FALSE),TRUE,FALSE)),
FALSE),FALSE)</f>
        <v>0</v>
      </c>
      <c r="AZ121" s="209" t="b" cm="1">
        <f t="array" aca="1" ref="AZ121" ca="1">IF(AND($A121 &gt; 0, S121 &gt; 0,AZ$2&lt;MiscFormulas!$A$5+1),
_xlfn.IFNA(
_xlfn.IFNA(
_xlfn.IFNA(
_xlfn.IFNA(
_xlfn.IFNA(
_xlfn.IFNA(
IF(_xlfn.XLOOKUP(AZ$2,WatchbillMONTHLY!$A$3:$U$3,OFFSET(WatchbillMONTHLY!$A$3:$U$3,1,2))=IF(_xlfn.XLOOKUP($A121,INDIRECT("_"&amp;_xlfn.XLOOKUP(AZ$2,WatchbillMONTHLY!$A$3:$U$3,OFFSET(WatchbillMONTHLY!$A$3:$U$3,1,2))),INDIRECT("_"&amp;_xlfn.XLOOKUP(AZ$2,WatchbillMONTHLY!$A$3:$U$3,OFFSET(WatchbillMONTHLY!$A$3:$U$3,1,2))))=$A121,_xlfn.XLOOKUP(AZ$2,WatchbillMONTHLY!$A$3:$U$3,OFFSET(WatchbillMONTHLY!$A$3:$U$3,1,2)),FALSE),TRUE,FALSE),
IF(_xlfn.XLOOKUP(AZ$2,WatchbillMONTHLY!$A$20:$U$20,OFFSET(WatchbillMONTHLY!$A$20:$U$20,1,2))=IF(_xlfn.XLOOKUP($A121,INDIRECT("_"&amp;_xlfn.XLOOKUP(AZ$2,WatchbillMONTHLY!$A$20:$U$20,OFFSET(WatchbillMONTHLY!$A$20:$U$20,1,2))),INDIRECT("_"&amp;_xlfn.XLOOKUP(AZ$2,WatchbillMONTHLY!$A$20:$U$20,OFFSET(WatchbillMONTHLY!$A$20:$U$20,1,2))))=$A121,_xlfn.XLOOKUP(AZ$2,WatchbillMONTHLY!$A$20:$U$20,OFFSET(WatchbillMONTHLY!$A$20:$U$20,1,2)),FALSE),TRUE,FALSE)),
IF(_xlfn.XLOOKUP(AZ$2,WatchbillMONTHLY!$A$37:$U$37,OFFSET(WatchbillMONTHLY!$A$37:$U$37,1,2))=IF(_xlfn.XLOOKUP($A121,INDIRECT("_"&amp;_xlfn.XLOOKUP(AZ$2,WatchbillMONTHLY!$A$37:$U$37,OFFSET(WatchbillMONTHLY!$A$37:$U$37,1,2))),INDIRECT("_"&amp;_xlfn.XLOOKUP(AZ$2,WatchbillMONTHLY!$A$37:$U$37,OFFSET(WatchbillMONTHLY!$A$37:$U$37,1,2))))=$A121,_xlfn.XLOOKUP(AZ$2,WatchbillMONTHLY!$A$37:$U$37,OFFSET(WatchbillMONTHLY!$A$37:$U$37,1,2)),FALSE),TRUE,FALSE)),
IF(_xlfn.XLOOKUP(AZ$2,WatchbillMONTHLY!$A$54:$U$54,OFFSET(WatchbillMONTHLY!$A$54:$U$54,1,2))=IF(_xlfn.XLOOKUP($A121,INDIRECT("_"&amp;_xlfn.XLOOKUP(AZ$2,WatchbillMONTHLY!$A$54:$U$54,OFFSET(WatchbillMONTHLY!$A$54:$U$54,1,2))),INDIRECT("_"&amp;_xlfn.XLOOKUP(AZ$2,WatchbillMONTHLY!$A$54:$U$54,OFFSET(WatchbillMONTHLY!$A$54:$U$54,1,2))))=$A121,_xlfn.XLOOKUP(AZ$2,WatchbillMONTHLY!$A$54:$U$54,OFFSET(WatchbillMONTHLY!$A$54:$U$54,1,2)),FALSE),TRUE,FALSE)),
IF(_xlfn.XLOOKUP(AZ$2,WatchbillMONTHLY!$A$71:$U$71,OFFSET(WatchbillMONTHLY!$A$71:$U$71,1,2))=IF(_xlfn.XLOOKUP($A121,INDIRECT("_"&amp;_xlfn.XLOOKUP(AZ$2,WatchbillMONTHLY!$A$71:$U$71,OFFSET(WatchbillMONTHLY!$A$71:$U$71,1,2))),INDIRECT("_"&amp;_xlfn.XLOOKUP(AZ$2,WatchbillMONTHLY!$A$71:$U$71,OFFSET(WatchbillMONTHLY!$A$71:$U$71,1,2))))=$A121,_xlfn.XLOOKUP(AZ$2,WatchbillMONTHLY!$A$71:$U$71,OFFSET(WatchbillMONTHLY!$A$71:$U$71,1,2)),FALSE),TRUE,FALSE)),
IF(_xlfn.XLOOKUP(AZ$2,WatchbillMONTHLY!$A$88:$U$88,OFFSET(WatchbillMONTHLY!$A$88:$U$88,1,2))=IF(_xlfn.XLOOKUP($A121,INDIRECT("_"&amp;_xlfn.XLOOKUP(AZ$2,WatchbillMONTHLY!$A$88:$U$88,OFFSET(WatchbillMONTHLY!$A$88:$U$88,1,2))),INDIRECT("_"&amp;_xlfn.XLOOKUP(AZ$2,WatchbillMONTHLY!$A$88:$U$88,OFFSET(WatchbillMONTHLY!$A$88:$U$88,1,2))))=$A121,_xlfn.XLOOKUP(AZ$2,WatchbillMONTHLY!$A$88:$U$88,OFFSET(WatchbillMONTHLY!$A$88:$U$88,1,2)),FALSE),TRUE,FALSE)),
FALSE),FALSE)</f>
        <v>0</v>
      </c>
      <c r="BA121" s="209" t="b" cm="1">
        <f t="array" aca="1" ref="BA121" ca="1">IF(AND($A121 &gt; 0, T121 &gt; 0,BA$2&lt;MiscFormulas!$A$5+1),
_xlfn.IFNA(
_xlfn.IFNA(
_xlfn.IFNA(
_xlfn.IFNA(
_xlfn.IFNA(
_xlfn.IFNA(
IF(_xlfn.XLOOKUP(BA$2,WatchbillMONTHLY!$A$3:$U$3,OFFSET(WatchbillMONTHLY!$A$3:$U$3,1,2))=IF(_xlfn.XLOOKUP($A121,INDIRECT("_"&amp;_xlfn.XLOOKUP(BA$2,WatchbillMONTHLY!$A$3:$U$3,OFFSET(WatchbillMONTHLY!$A$3:$U$3,1,2))),INDIRECT("_"&amp;_xlfn.XLOOKUP(BA$2,WatchbillMONTHLY!$A$3:$U$3,OFFSET(WatchbillMONTHLY!$A$3:$U$3,1,2))))=$A121,_xlfn.XLOOKUP(BA$2,WatchbillMONTHLY!$A$3:$U$3,OFFSET(WatchbillMONTHLY!$A$3:$U$3,1,2)),FALSE),TRUE,FALSE),
IF(_xlfn.XLOOKUP(BA$2,WatchbillMONTHLY!$A$20:$U$20,OFFSET(WatchbillMONTHLY!$A$20:$U$20,1,2))=IF(_xlfn.XLOOKUP($A121,INDIRECT("_"&amp;_xlfn.XLOOKUP(BA$2,WatchbillMONTHLY!$A$20:$U$20,OFFSET(WatchbillMONTHLY!$A$20:$U$20,1,2))),INDIRECT("_"&amp;_xlfn.XLOOKUP(BA$2,WatchbillMONTHLY!$A$20:$U$20,OFFSET(WatchbillMONTHLY!$A$20:$U$20,1,2))))=$A121,_xlfn.XLOOKUP(BA$2,WatchbillMONTHLY!$A$20:$U$20,OFFSET(WatchbillMONTHLY!$A$20:$U$20,1,2)),FALSE),TRUE,FALSE)),
IF(_xlfn.XLOOKUP(BA$2,WatchbillMONTHLY!$A$37:$U$37,OFFSET(WatchbillMONTHLY!$A$37:$U$37,1,2))=IF(_xlfn.XLOOKUP($A121,INDIRECT("_"&amp;_xlfn.XLOOKUP(BA$2,WatchbillMONTHLY!$A$37:$U$37,OFFSET(WatchbillMONTHLY!$A$37:$U$37,1,2))),INDIRECT("_"&amp;_xlfn.XLOOKUP(BA$2,WatchbillMONTHLY!$A$37:$U$37,OFFSET(WatchbillMONTHLY!$A$37:$U$37,1,2))))=$A121,_xlfn.XLOOKUP(BA$2,WatchbillMONTHLY!$A$37:$U$37,OFFSET(WatchbillMONTHLY!$A$37:$U$37,1,2)),FALSE),TRUE,FALSE)),
IF(_xlfn.XLOOKUP(BA$2,WatchbillMONTHLY!$A$54:$U$54,OFFSET(WatchbillMONTHLY!$A$54:$U$54,1,2))=IF(_xlfn.XLOOKUP($A121,INDIRECT("_"&amp;_xlfn.XLOOKUP(BA$2,WatchbillMONTHLY!$A$54:$U$54,OFFSET(WatchbillMONTHLY!$A$54:$U$54,1,2))),INDIRECT("_"&amp;_xlfn.XLOOKUP(BA$2,WatchbillMONTHLY!$A$54:$U$54,OFFSET(WatchbillMONTHLY!$A$54:$U$54,1,2))))=$A121,_xlfn.XLOOKUP(BA$2,WatchbillMONTHLY!$A$54:$U$54,OFFSET(WatchbillMONTHLY!$A$54:$U$54,1,2)),FALSE),TRUE,FALSE)),
IF(_xlfn.XLOOKUP(BA$2,WatchbillMONTHLY!$A$71:$U$71,OFFSET(WatchbillMONTHLY!$A$71:$U$71,1,2))=IF(_xlfn.XLOOKUP($A121,INDIRECT("_"&amp;_xlfn.XLOOKUP(BA$2,WatchbillMONTHLY!$A$71:$U$71,OFFSET(WatchbillMONTHLY!$A$71:$U$71,1,2))),INDIRECT("_"&amp;_xlfn.XLOOKUP(BA$2,WatchbillMONTHLY!$A$71:$U$71,OFFSET(WatchbillMONTHLY!$A$71:$U$71,1,2))))=$A121,_xlfn.XLOOKUP(BA$2,WatchbillMONTHLY!$A$71:$U$71,OFFSET(WatchbillMONTHLY!$A$71:$U$71,1,2)),FALSE),TRUE,FALSE)),
IF(_xlfn.XLOOKUP(BA$2,WatchbillMONTHLY!$A$88:$U$88,OFFSET(WatchbillMONTHLY!$A$88:$U$88,1,2))=IF(_xlfn.XLOOKUP($A121,INDIRECT("_"&amp;_xlfn.XLOOKUP(BA$2,WatchbillMONTHLY!$A$88:$U$88,OFFSET(WatchbillMONTHLY!$A$88:$U$88,1,2))),INDIRECT("_"&amp;_xlfn.XLOOKUP(BA$2,WatchbillMONTHLY!$A$88:$U$88,OFFSET(WatchbillMONTHLY!$A$88:$U$88,1,2))))=$A121,_xlfn.XLOOKUP(BA$2,WatchbillMONTHLY!$A$88:$U$88,OFFSET(WatchbillMONTHLY!$A$88:$U$88,1,2)),FALSE),TRUE,FALSE)),
FALSE),FALSE)</f>
        <v>0</v>
      </c>
      <c r="BB121" s="209" t="b" cm="1">
        <f t="array" aca="1" ref="BB121" ca="1">IF(AND($A121 &gt; 0, U121 &gt; 0,BB$2&lt;MiscFormulas!$A$5+1),
_xlfn.IFNA(
_xlfn.IFNA(
_xlfn.IFNA(
_xlfn.IFNA(
_xlfn.IFNA(
_xlfn.IFNA(
IF(_xlfn.XLOOKUP(BB$2,WatchbillMONTHLY!$A$3:$U$3,OFFSET(WatchbillMONTHLY!$A$3:$U$3,1,2))=IF(_xlfn.XLOOKUP($A121,INDIRECT("_"&amp;_xlfn.XLOOKUP(BB$2,WatchbillMONTHLY!$A$3:$U$3,OFFSET(WatchbillMONTHLY!$A$3:$U$3,1,2))),INDIRECT("_"&amp;_xlfn.XLOOKUP(BB$2,WatchbillMONTHLY!$A$3:$U$3,OFFSET(WatchbillMONTHLY!$A$3:$U$3,1,2))))=$A121,_xlfn.XLOOKUP(BB$2,WatchbillMONTHLY!$A$3:$U$3,OFFSET(WatchbillMONTHLY!$A$3:$U$3,1,2)),FALSE),TRUE,FALSE),
IF(_xlfn.XLOOKUP(BB$2,WatchbillMONTHLY!$A$20:$U$20,OFFSET(WatchbillMONTHLY!$A$20:$U$20,1,2))=IF(_xlfn.XLOOKUP($A121,INDIRECT("_"&amp;_xlfn.XLOOKUP(BB$2,WatchbillMONTHLY!$A$20:$U$20,OFFSET(WatchbillMONTHLY!$A$20:$U$20,1,2))),INDIRECT("_"&amp;_xlfn.XLOOKUP(BB$2,WatchbillMONTHLY!$A$20:$U$20,OFFSET(WatchbillMONTHLY!$A$20:$U$20,1,2))))=$A121,_xlfn.XLOOKUP(BB$2,WatchbillMONTHLY!$A$20:$U$20,OFFSET(WatchbillMONTHLY!$A$20:$U$20,1,2)),FALSE),TRUE,FALSE)),
IF(_xlfn.XLOOKUP(BB$2,WatchbillMONTHLY!$A$37:$U$37,OFFSET(WatchbillMONTHLY!$A$37:$U$37,1,2))=IF(_xlfn.XLOOKUP($A121,INDIRECT("_"&amp;_xlfn.XLOOKUP(BB$2,WatchbillMONTHLY!$A$37:$U$37,OFFSET(WatchbillMONTHLY!$A$37:$U$37,1,2))),INDIRECT("_"&amp;_xlfn.XLOOKUP(BB$2,WatchbillMONTHLY!$A$37:$U$37,OFFSET(WatchbillMONTHLY!$A$37:$U$37,1,2))))=$A121,_xlfn.XLOOKUP(BB$2,WatchbillMONTHLY!$A$37:$U$37,OFFSET(WatchbillMONTHLY!$A$37:$U$37,1,2)),FALSE),TRUE,FALSE)),
IF(_xlfn.XLOOKUP(BB$2,WatchbillMONTHLY!$A$54:$U$54,OFFSET(WatchbillMONTHLY!$A$54:$U$54,1,2))=IF(_xlfn.XLOOKUP($A121,INDIRECT("_"&amp;_xlfn.XLOOKUP(BB$2,WatchbillMONTHLY!$A$54:$U$54,OFFSET(WatchbillMONTHLY!$A$54:$U$54,1,2))),INDIRECT("_"&amp;_xlfn.XLOOKUP(BB$2,WatchbillMONTHLY!$A$54:$U$54,OFFSET(WatchbillMONTHLY!$A$54:$U$54,1,2))))=$A121,_xlfn.XLOOKUP(BB$2,WatchbillMONTHLY!$A$54:$U$54,OFFSET(WatchbillMONTHLY!$A$54:$U$54,1,2)),FALSE),TRUE,FALSE)),
IF(_xlfn.XLOOKUP(BB$2,WatchbillMONTHLY!$A$71:$U$71,OFFSET(WatchbillMONTHLY!$A$71:$U$71,1,2))=IF(_xlfn.XLOOKUP($A121,INDIRECT("_"&amp;_xlfn.XLOOKUP(BB$2,WatchbillMONTHLY!$A$71:$U$71,OFFSET(WatchbillMONTHLY!$A$71:$U$71,1,2))),INDIRECT("_"&amp;_xlfn.XLOOKUP(BB$2,WatchbillMONTHLY!$A$71:$U$71,OFFSET(WatchbillMONTHLY!$A$71:$U$71,1,2))))=$A121,_xlfn.XLOOKUP(BB$2,WatchbillMONTHLY!$A$71:$U$71,OFFSET(WatchbillMONTHLY!$A$71:$U$71,1,2)),FALSE),TRUE,FALSE)),
IF(_xlfn.XLOOKUP(BB$2,WatchbillMONTHLY!$A$88:$U$88,OFFSET(WatchbillMONTHLY!$A$88:$U$88,1,2))=IF(_xlfn.XLOOKUP($A121,INDIRECT("_"&amp;_xlfn.XLOOKUP(BB$2,WatchbillMONTHLY!$A$88:$U$88,OFFSET(WatchbillMONTHLY!$A$88:$U$88,1,2))),INDIRECT("_"&amp;_xlfn.XLOOKUP(BB$2,WatchbillMONTHLY!$A$88:$U$88,OFFSET(WatchbillMONTHLY!$A$88:$U$88,1,2))))=$A121,_xlfn.XLOOKUP(BB$2,WatchbillMONTHLY!$A$88:$U$88,OFFSET(WatchbillMONTHLY!$A$88:$U$88,1,2)),FALSE),TRUE,FALSE)),
FALSE),FALSE)</f>
        <v>0</v>
      </c>
      <c r="BC121" s="209" t="b" cm="1">
        <f t="array" aca="1" ref="BC121" ca="1">IF(AND($A121 &gt; 0, V121 &gt; 0,BC$2&lt;MiscFormulas!$A$5+1),
_xlfn.IFNA(
_xlfn.IFNA(
_xlfn.IFNA(
_xlfn.IFNA(
_xlfn.IFNA(
_xlfn.IFNA(
IF(_xlfn.XLOOKUP(BC$2,WatchbillMONTHLY!$A$3:$U$3,OFFSET(WatchbillMONTHLY!$A$3:$U$3,1,2))=IF(_xlfn.XLOOKUP($A121,INDIRECT("_"&amp;_xlfn.XLOOKUP(BC$2,WatchbillMONTHLY!$A$3:$U$3,OFFSET(WatchbillMONTHLY!$A$3:$U$3,1,2))),INDIRECT("_"&amp;_xlfn.XLOOKUP(BC$2,WatchbillMONTHLY!$A$3:$U$3,OFFSET(WatchbillMONTHLY!$A$3:$U$3,1,2))))=$A121,_xlfn.XLOOKUP(BC$2,WatchbillMONTHLY!$A$3:$U$3,OFFSET(WatchbillMONTHLY!$A$3:$U$3,1,2)),FALSE),TRUE,FALSE),
IF(_xlfn.XLOOKUP(BC$2,WatchbillMONTHLY!$A$20:$U$20,OFFSET(WatchbillMONTHLY!$A$20:$U$20,1,2))=IF(_xlfn.XLOOKUP($A121,INDIRECT("_"&amp;_xlfn.XLOOKUP(BC$2,WatchbillMONTHLY!$A$20:$U$20,OFFSET(WatchbillMONTHLY!$A$20:$U$20,1,2))),INDIRECT("_"&amp;_xlfn.XLOOKUP(BC$2,WatchbillMONTHLY!$A$20:$U$20,OFFSET(WatchbillMONTHLY!$A$20:$U$20,1,2))))=$A121,_xlfn.XLOOKUP(BC$2,WatchbillMONTHLY!$A$20:$U$20,OFFSET(WatchbillMONTHLY!$A$20:$U$20,1,2)),FALSE),TRUE,FALSE)),
IF(_xlfn.XLOOKUP(BC$2,WatchbillMONTHLY!$A$37:$U$37,OFFSET(WatchbillMONTHLY!$A$37:$U$37,1,2))=IF(_xlfn.XLOOKUP($A121,INDIRECT("_"&amp;_xlfn.XLOOKUP(BC$2,WatchbillMONTHLY!$A$37:$U$37,OFFSET(WatchbillMONTHLY!$A$37:$U$37,1,2))),INDIRECT("_"&amp;_xlfn.XLOOKUP(BC$2,WatchbillMONTHLY!$A$37:$U$37,OFFSET(WatchbillMONTHLY!$A$37:$U$37,1,2))))=$A121,_xlfn.XLOOKUP(BC$2,WatchbillMONTHLY!$A$37:$U$37,OFFSET(WatchbillMONTHLY!$A$37:$U$37,1,2)),FALSE),TRUE,FALSE)),
IF(_xlfn.XLOOKUP(BC$2,WatchbillMONTHLY!$A$54:$U$54,OFFSET(WatchbillMONTHLY!$A$54:$U$54,1,2))=IF(_xlfn.XLOOKUP($A121,INDIRECT("_"&amp;_xlfn.XLOOKUP(BC$2,WatchbillMONTHLY!$A$54:$U$54,OFFSET(WatchbillMONTHLY!$A$54:$U$54,1,2))),INDIRECT("_"&amp;_xlfn.XLOOKUP(BC$2,WatchbillMONTHLY!$A$54:$U$54,OFFSET(WatchbillMONTHLY!$A$54:$U$54,1,2))))=$A121,_xlfn.XLOOKUP(BC$2,WatchbillMONTHLY!$A$54:$U$54,OFFSET(WatchbillMONTHLY!$A$54:$U$54,1,2)),FALSE),TRUE,FALSE)),
IF(_xlfn.XLOOKUP(BC$2,WatchbillMONTHLY!$A$71:$U$71,OFFSET(WatchbillMONTHLY!$A$71:$U$71,1,2))=IF(_xlfn.XLOOKUP($A121,INDIRECT("_"&amp;_xlfn.XLOOKUP(BC$2,WatchbillMONTHLY!$A$71:$U$71,OFFSET(WatchbillMONTHLY!$A$71:$U$71,1,2))),INDIRECT("_"&amp;_xlfn.XLOOKUP(BC$2,WatchbillMONTHLY!$A$71:$U$71,OFFSET(WatchbillMONTHLY!$A$71:$U$71,1,2))))=$A121,_xlfn.XLOOKUP(BC$2,WatchbillMONTHLY!$A$71:$U$71,OFFSET(WatchbillMONTHLY!$A$71:$U$71,1,2)),FALSE),TRUE,FALSE)),
IF(_xlfn.XLOOKUP(BC$2,WatchbillMONTHLY!$A$88:$U$88,OFFSET(WatchbillMONTHLY!$A$88:$U$88,1,2))=IF(_xlfn.XLOOKUP($A121,INDIRECT("_"&amp;_xlfn.XLOOKUP(BC$2,WatchbillMONTHLY!$A$88:$U$88,OFFSET(WatchbillMONTHLY!$A$88:$U$88,1,2))),INDIRECT("_"&amp;_xlfn.XLOOKUP(BC$2,WatchbillMONTHLY!$A$88:$U$88,OFFSET(WatchbillMONTHLY!$A$88:$U$88,1,2))))=$A121,_xlfn.XLOOKUP(BC$2,WatchbillMONTHLY!$A$88:$U$88,OFFSET(WatchbillMONTHLY!$A$88:$U$88,1,2)),FALSE),TRUE,FALSE)),
FALSE),FALSE)</f>
        <v>0</v>
      </c>
      <c r="BD121" s="209" t="b" cm="1">
        <f t="array" aca="1" ref="BD121" ca="1">IF(AND($A121 &gt; 0, W121 &gt; 0,BD$2&lt;MiscFormulas!$A$5+1),
_xlfn.IFNA(
_xlfn.IFNA(
_xlfn.IFNA(
_xlfn.IFNA(
_xlfn.IFNA(
_xlfn.IFNA(
IF(_xlfn.XLOOKUP(BD$2,WatchbillMONTHLY!$A$3:$U$3,OFFSET(WatchbillMONTHLY!$A$3:$U$3,1,2))=IF(_xlfn.XLOOKUP($A121,INDIRECT("_"&amp;_xlfn.XLOOKUP(BD$2,WatchbillMONTHLY!$A$3:$U$3,OFFSET(WatchbillMONTHLY!$A$3:$U$3,1,2))),INDIRECT("_"&amp;_xlfn.XLOOKUP(BD$2,WatchbillMONTHLY!$A$3:$U$3,OFFSET(WatchbillMONTHLY!$A$3:$U$3,1,2))))=$A121,_xlfn.XLOOKUP(BD$2,WatchbillMONTHLY!$A$3:$U$3,OFFSET(WatchbillMONTHLY!$A$3:$U$3,1,2)),FALSE),TRUE,FALSE),
IF(_xlfn.XLOOKUP(BD$2,WatchbillMONTHLY!$A$20:$U$20,OFFSET(WatchbillMONTHLY!$A$20:$U$20,1,2))=IF(_xlfn.XLOOKUP($A121,INDIRECT("_"&amp;_xlfn.XLOOKUP(BD$2,WatchbillMONTHLY!$A$20:$U$20,OFFSET(WatchbillMONTHLY!$A$20:$U$20,1,2))),INDIRECT("_"&amp;_xlfn.XLOOKUP(BD$2,WatchbillMONTHLY!$A$20:$U$20,OFFSET(WatchbillMONTHLY!$A$20:$U$20,1,2))))=$A121,_xlfn.XLOOKUP(BD$2,WatchbillMONTHLY!$A$20:$U$20,OFFSET(WatchbillMONTHLY!$A$20:$U$20,1,2)),FALSE),TRUE,FALSE)),
IF(_xlfn.XLOOKUP(BD$2,WatchbillMONTHLY!$A$37:$U$37,OFFSET(WatchbillMONTHLY!$A$37:$U$37,1,2))=IF(_xlfn.XLOOKUP($A121,INDIRECT("_"&amp;_xlfn.XLOOKUP(BD$2,WatchbillMONTHLY!$A$37:$U$37,OFFSET(WatchbillMONTHLY!$A$37:$U$37,1,2))),INDIRECT("_"&amp;_xlfn.XLOOKUP(BD$2,WatchbillMONTHLY!$A$37:$U$37,OFFSET(WatchbillMONTHLY!$A$37:$U$37,1,2))))=$A121,_xlfn.XLOOKUP(BD$2,WatchbillMONTHLY!$A$37:$U$37,OFFSET(WatchbillMONTHLY!$A$37:$U$37,1,2)),FALSE),TRUE,FALSE)),
IF(_xlfn.XLOOKUP(BD$2,WatchbillMONTHLY!$A$54:$U$54,OFFSET(WatchbillMONTHLY!$A$54:$U$54,1,2))=IF(_xlfn.XLOOKUP($A121,INDIRECT("_"&amp;_xlfn.XLOOKUP(BD$2,WatchbillMONTHLY!$A$54:$U$54,OFFSET(WatchbillMONTHLY!$A$54:$U$54,1,2))),INDIRECT("_"&amp;_xlfn.XLOOKUP(BD$2,WatchbillMONTHLY!$A$54:$U$54,OFFSET(WatchbillMONTHLY!$A$54:$U$54,1,2))))=$A121,_xlfn.XLOOKUP(BD$2,WatchbillMONTHLY!$A$54:$U$54,OFFSET(WatchbillMONTHLY!$A$54:$U$54,1,2)),FALSE),TRUE,FALSE)),
IF(_xlfn.XLOOKUP(BD$2,WatchbillMONTHLY!$A$71:$U$71,OFFSET(WatchbillMONTHLY!$A$71:$U$71,1,2))=IF(_xlfn.XLOOKUP($A121,INDIRECT("_"&amp;_xlfn.XLOOKUP(BD$2,WatchbillMONTHLY!$A$71:$U$71,OFFSET(WatchbillMONTHLY!$A$71:$U$71,1,2))),INDIRECT("_"&amp;_xlfn.XLOOKUP(BD$2,WatchbillMONTHLY!$A$71:$U$71,OFFSET(WatchbillMONTHLY!$A$71:$U$71,1,2))))=$A121,_xlfn.XLOOKUP(BD$2,WatchbillMONTHLY!$A$71:$U$71,OFFSET(WatchbillMONTHLY!$A$71:$U$71,1,2)),FALSE),TRUE,FALSE)),
IF(_xlfn.XLOOKUP(BD$2,WatchbillMONTHLY!$A$88:$U$88,OFFSET(WatchbillMONTHLY!$A$88:$U$88,1,2))=IF(_xlfn.XLOOKUP($A121,INDIRECT("_"&amp;_xlfn.XLOOKUP(BD$2,WatchbillMONTHLY!$A$88:$U$88,OFFSET(WatchbillMONTHLY!$A$88:$U$88,1,2))),INDIRECT("_"&amp;_xlfn.XLOOKUP(BD$2,WatchbillMONTHLY!$A$88:$U$88,OFFSET(WatchbillMONTHLY!$A$88:$U$88,1,2))))=$A121,_xlfn.XLOOKUP(BD$2,WatchbillMONTHLY!$A$88:$U$88,OFFSET(WatchbillMONTHLY!$A$88:$U$88,1,2)),FALSE),TRUE,FALSE)),
FALSE),FALSE)</f>
        <v>0</v>
      </c>
      <c r="BE121" s="209" t="b" cm="1">
        <f t="array" aca="1" ref="BE121" ca="1">IF(AND($A121 &gt; 0, X121 &gt; 0,BE$2&lt;MiscFormulas!$A$5+1),
_xlfn.IFNA(
_xlfn.IFNA(
_xlfn.IFNA(
_xlfn.IFNA(
_xlfn.IFNA(
_xlfn.IFNA(
IF(_xlfn.XLOOKUP(BE$2,WatchbillMONTHLY!$A$3:$U$3,OFFSET(WatchbillMONTHLY!$A$3:$U$3,1,2))=IF(_xlfn.XLOOKUP($A121,INDIRECT("_"&amp;_xlfn.XLOOKUP(BE$2,WatchbillMONTHLY!$A$3:$U$3,OFFSET(WatchbillMONTHLY!$A$3:$U$3,1,2))),INDIRECT("_"&amp;_xlfn.XLOOKUP(BE$2,WatchbillMONTHLY!$A$3:$U$3,OFFSET(WatchbillMONTHLY!$A$3:$U$3,1,2))))=$A121,_xlfn.XLOOKUP(BE$2,WatchbillMONTHLY!$A$3:$U$3,OFFSET(WatchbillMONTHLY!$A$3:$U$3,1,2)),FALSE),TRUE,FALSE),
IF(_xlfn.XLOOKUP(BE$2,WatchbillMONTHLY!$A$20:$U$20,OFFSET(WatchbillMONTHLY!$A$20:$U$20,1,2))=IF(_xlfn.XLOOKUP($A121,INDIRECT("_"&amp;_xlfn.XLOOKUP(BE$2,WatchbillMONTHLY!$A$20:$U$20,OFFSET(WatchbillMONTHLY!$A$20:$U$20,1,2))),INDIRECT("_"&amp;_xlfn.XLOOKUP(BE$2,WatchbillMONTHLY!$A$20:$U$20,OFFSET(WatchbillMONTHLY!$A$20:$U$20,1,2))))=$A121,_xlfn.XLOOKUP(BE$2,WatchbillMONTHLY!$A$20:$U$20,OFFSET(WatchbillMONTHLY!$A$20:$U$20,1,2)),FALSE),TRUE,FALSE)),
IF(_xlfn.XLOOKUP(BE$2,WatchbillMONTHLY!$A$37:$U$37,OFFSET(WatchbillMONTHLY!$A$37:$U$37,1,2))=IF(_xlfn.XLOOKUP($A121,INDIRECT("_"&amp;_xlfn.XLOOKUP(BE$2,WatchbillMONTHLY!$A$37:$U$37,OFFSET(WatchbillMONTHLY!$A$37:$U$37,1,2))),INDIRECT("_"&amp;_xlfn.XLOOKUP(BE$2,WatchbillMONTHLY!$A$37:$U$37,OFFSET(WatchbillMONTHLY!$A$37:$U$37,1,2))))=$A121,_xlfn.XLOOKUP(BE$2,WatchbillMONTHLY!$A$37:$U$37,OFFSET(WatchbillMONTHLY!$A$37:$U$37,1,2)),FALSE),TRUE,FALSE)),
IF(_xlfn.XLOOKUP(BE$2,WatchbillMONTHLY!$A$54:$U$54,OFFSET(WatchbillMONTHLY!$A$54:$U$54,1,2))=IF(_xlfn.XLOOKUP($A121,INDIRECT("_"&amp;_xlfn.XLOOKUP(BE$2,WatchbillMONTHLY!$A$54:$U$54,OFFSET(WatchbillMONTHLY!$A$54:$U$54,1,2))),INDIRECT("_"&amp;_xlfn.XLOOKUP(BE$2,WatchbillMONTHLY!$A$54:$U$54,OFFSET(WatchbillMONTHLY!$A$54:$U$54,1,2))))=$A121,_xlfn.XLOOKUP(BE$2,WatchbillMONTHLY!$A$54:$U$54,OFFSET(WatchbillMONTHLY!$A$54:$U$54,1,2)),FALSE),TRUE,FALSE)),
IF(_xlfn.XLOOKUP(BE$2,WatchbillMONTHLY!$A$71:$U$71,OFFSET(WatchbillMONTHLY!$A$71:$U$71,1,2))=IF(_xlfn.XLOOKUP($A121,INDIRECT("_"&amp;_xlfn.XLOOKUP(BE$2,WatchbillMONTHLY!$A$71:$U$71,OFFSET(WatchbillMONTHLY!$A$71:$U$71,1,2))),INDIRECT("_"&amp;_xlfn.XLOOKUP(BE$2,WatchbillMONTHLY!$A$71:$U$71,OFFSET(WatchbillMONTHLY!$A$71:$U$71,1,2))))=$A121,_xlfn.XLOOKUP(BE$2,WatchbillMONTHLY!$A$71:$U$71,OFFSET(WatchbillMONTHLY!$A$71:$U$71,1,2)),FALSE),TRUE,FALSE)),
IF(_xlfn.XLOOKUP(BE$2,WatchbillMONTHLY!$A$88:$U$88,OFFSET(WatchbillMONTHLY!$A$88:$U$88,1,2))=IF(_xlfn.XLOOKUP($A121,INDIRECT("_"&amp;_xlfn.XLOOKUP(BE$2,WatchbillMONTHLY!$A$88:$U$88,OFFSET(WatchbillMONTHLY!$A$88:$U$88,1,2))),INDIRECT("_"&amp;_xlfn.XLOOKUP(BE$2,WatchbillMONTHLY!$A$88:$U$88,OFFSET(WatchbillMONTHLY!$A$88:$U$88,1,2))))=$A121,_xlfn.XLOOKUP(BE$2,WatchbillMONTHLY!$A$88:$U$88,OFFSET(WatchbillMONTHLY!$A$88:$U$88,1,2)),FALSE),TRUE,FALSE)),
FALSE),FALSE)</f>
        <v>0</v>
      </c>
      <c r="BF121" s="209" t="b" cm="1">
        <f t="array" aca="1" ref="BF121" ca="1">IF(AND($A121 &gt; 0, Y121 &gt; 0,BF$2&lt;MiscFormulas!$A$5+1),
_xlfn.IFNA(
_xlfn.IFNA(
_xlfn.IFNA(
_xlfn.IFNA(
_xlfn.IFNA(
_xlfn.IFNA(
IF(_xlfn.XLOOKUP(BF$2,WatchbillMONTHLY!$A$3:$U$3,OFFSET(WatchbillMONTHLY!$A$3:$U$3,1,2))=IF(_xlfn.XLOOKUP($A121,INDIRECT("_"&amp;_xlfn.XLOOKUP(BF$2,WatchbillMONTHLY!$A$3:$U$3,OFFSET(WatchbillMONTHLY!$A$3:$U$3,1,2))),INDIRECT("_"&amp;_xlfn.XLOOKUP(BF$2,WatchbillMONTHLY!$A$3:$U$3,OFFSET(WatchbillMONTHLY!$A$3:$U$3,1,2))))=$A121,_xlfn.XLOOKUP(BF$2,WatchbillMONTHLY!$A$3:$U$3,OFFSET(WatchbillMONTHLY!$A$3:$U$3,1,2)),FALSE),TRUE,FALSE),
IF(_xlfn.XLOOKUP(BF$2,WatchbillMONTHLY!$A$20:$U$20,OFFSET(WatchbillMONTHLY!$A$20:$U$20,1,2))=IF(_xlfn.XLOOKUP($A121,INDIRECT("_"&amp;_xlfn.XLOOKUP(BF$2,WatchbillMONTHLY!$A$20:$U$20,OFFSET(WatchbillMONTHLY!$A$20:$U$20,1,2))),INDIRECT("_"&amp;_xlfn.XLOOKUP(BF$2,WatchbillMONTHLY!$A$20:$U$20,OFFSET(WatchbillMONTHLY!$A$20:$U$20,1,2))))=$A121,_xlfn.XLOOKUP(BF$2,WatchbillMONTHLY!$A$20:$U$20,OFFSET(WatchbillMONTHLY!$A$20:$U$20,1,2)),FALSE),TRUE,FALSE)),
IF(_xlfn.XLOOKUP(BF$2,WatchbillMONTHLY!$A$37:$U$37,OFFSET(WatchbillMONTHLY!$A$37:$U$37,1,2))=IF(_xlfn.XLOOKUP($A121,INDIRECT("_"&amp;_xlfn.XLOOKUP(BF$2,WatchbillMONTHLY!$A$37:$U$37,OFFSET(WatchbillMONTHLY!$A$37:$U$37,1,2))),INDIRECT("_"&amp;_xlfn.XLOOKUP(BF$2,WatchbillMONTHLY!$A$37:$U$37,OFFSET(WatchbillMONTHLY!$A$37:$U$37,1,2))))=$A121,_xlfn.XLOOKUP(BF$2,WatchbillMONTHLY!$A$37:$U$37,OFFSET(WatchbillMONTHLY!$A$37:$U$37,1,2)),FALSE),TRUE,FALSE)),
IF(_xlfn.XLOOKUP(BF$2,WatchbillMONTHLY!$A$54:$U$54,OFFSET(WatchbillMONTHLY!$A$54:$U$54,1,2))=IF(_xlfn.XLOOKUP($A121,INDIRECT("_"&amp;_xlfn.XLOOKUP(BF$2,WatchbillMONTHLY!$A$54:$U$54,OFFSET(WatchbillMONTHLY!$A$54:$U$54,1,2))),INDIRECT("_"&amp;_xlfn.XLOOKUP(BF$2,WatchbillMONTHLY!$A$54:$U$54,OFFSET(WatchbillMONTHLY!$A$54:$U$54,1,2))))=$A121,_xlfn.XLOOKUP(BF$2,WatchbillMONTHLY!$A$54:$U$54,OFFSET(WatchbillMONTHLY!$A$54:$U$54,1,2)),FALSE),TRUE,FALSE)),
IF(_xlfn.XLOOKUP(BF$2,WatchbillMONTHLY!$A$71:$U$71,OFFSET(WatchbillMONTHLY!$A$71:$U$71,1,2))=IF(_xlfn.XLOOKUP($A121,INDIRECT("_"&amp;_xlfn.XLOOKUP(BF$2,WatchbillMONTHLY!$A$71:$U$71,OFFSET(WatchbillMONTHLY!$A$71:$U$71,1,2))),INDIRECT("_"&amp;_xlfn.XLOOKUP(BF$2,WatchbillMONTHLY!$A$71:$U$71,OFFSET(WatchbillMONTHLY!$A$71:$U$71,1,2))))=$A121,_xlfn.XLOOKUP(BF$2,WatchbillMONTHLY!$A$71:$U$71,OFFSET(WatchbillMONTHLY!$A$71:$U$71,1,2)),FALSE),TRUE,FALSE)),
IF(_xlfn.XLOOKUP(BF$2,WatchbillMONTHLY!$A$88:$U$88,OFFSET(WatchbillMONTHLY!$A$88:$U$88,1,2))=IF(_xlfn.XLOOKUP($A121,INDIRECT("_"&amp;_xlfn.XLOOKUP(BF$2,WatchbillMONTHLY!$A$88:$U$88,OFFSET(WatchbillMONTHLY!$A$88:$U$88,1,2))),INDIRECT("_"&amp;_xlfn.XLOOKUP(BF$2,WatchbillMONTHLY!$A$88:$U$88,OFFSET(WatchbillMONTHLY!$A$88:$U$88,1,2))))=$A121,_xlfn.XLOOKUP(BF$2,WatchbillMONTHLY!$A$88:$U$88,OFFSET(WatchbillMONTHLY!$A$88:$U$88,1,2)),FALSE),TRUE,FALSE)),
FALSE),FALSE)</f>
        <v>0</v>
      </c>
      <c r="BG121" s="209" t="b" cm="1">
        <f t="array" aca="1" ref="BG121" ca="1">IF(AND($A121 &gt; 0, Z121 &gt; 0,BG$2&lt;MiscFormulas!$A$5+1),
_xlfn.IFNA(
_xlfn.IFNA(
_xlfn.IFNA(
_xlfn.IFNA(
_xlfn.IFNA(
_xlfn.IFNA(
IF(_xlfn.XLOOKUP(BG$2,WatchbillMONTHLY!$A$3:$U$3,OFFSET(WatchbillMONTHLY!$A$3:$U$3,1,2))=IF(_xlfn.XLOOKUP($A121,INDIRECT("_"&amp;_xlfn.XLOOKUP(BG$2,WatchbillMONTHLY!$A$3:$U$3,OFFSET(WatchbillMONTHLY!$A$3:$U$3,1,2))),INDIRECT("_"&amp;_xlfn.XLOOKUP(BG$2,WatchbillMONTHLY!$A$3:$U$3,OFFSET(WatchbillMONTHLY!$A$3:$U$3,1,2))))=$A121,_xlfn.XLOOKUP(BG$2,WatchbillMONTHLY!$A$3:$U$3,OFFSET(WatchbillMONTHLY!$A$3:$U$3,1,2)),FALSE),TRUE,FALSE),
IF(_xlfn.XLOOKUP(BG$2,WatchbillMONTHLY!$A$20:$U$20,OFFSET(WatchbillMONTHLY!$A$20:$U$20,1,2))=IF(_xlfn.XLOOKUP($A121,INDIRECT("_"&amp;_xlfn.XLOOKUP(BG$2,WatchbillMONTHLY!$A$20:$U$20,OFFSET(WatchbillMONTHLY!$A$20:$U$20,1,2))),INDIRECT("_"&amp;_xlfn.XLOOKUP(BG$2,WatchbillMONTHLY!$A$20:$U$20,OFFSET(WatchbillMONTHLY!$A$20:$U$20,1,2))))=$A121,_xlfn.XLOOKUP(BG$2,WatchbillMONTHLY!$A$20:$U$20,OFFSET(WatchbillMONTHLY!$A$20:$U$20,1,2)),FALSE),TRUE,FALSE)),
IF(_xlfn.XLOOKUP(BG$2,WatchbillMONTHLY!$A$37:$U$37,OFFSET(WatchbillMONTHLY!$A$37:$U$37,1,2))=IF(_xlfn.XLOOKUP($A121,INDIRECT("_"&amp;_xlfn.XLOOKUP(BG$2,WatchbillMONTHLY!$A$37:$U$37,OFFSET(WatchbillMONTHLY!$A$37:$U$37,1,2))),INDIRECT("_"&amp;_xlfn.XLOOKUP(BG$2,WatchbillMONTHLY!$A$37:$U$37,OFFSET(WatchbillMONTHLY!$A$37:$U$37,1,2))))=$A121,_xlfn.XLOOKUP(BG$2,WatchbillMONTHLY!$A$37:$U$37,OFFSET(WatchbillMONTHLY!$A$37:$U$37,1,2)),FALSE),TRUE,FALSE)),
IF(_xlfn.XLOOKUP(BG$2,WatchbillMONTHLY!$A$54:$U$54,OFFSET(WatchbillMONTHLY!$A$54:$U$54,1,2))=IF(_xlfn.XLOOKUP($A121,INDIRECT("_"&amp;_xlfn.XLOOKUP(BG$2,WatchbillMONTHLY!$A$54:$U$54,OFFSET(WatchbillMONTHLY!$A$54:$U$54,1,2))),INDIRECT("_"&amp;_xlfn.XLOOKUP(BG$2,WatchbillMONTHLY!$A$54:$U$54,OFFSET(WatchbillMONTHLY!$A$54:$U$54,1,2))))=$A121,_xlfn.XLOOKUP(BG$2,WatchbillMONTHLY!$A$54:$U$54,OFFSET(WatchbillMONTHLY!$A$54:$U$54,1,2)),FALSE),TRUE,FALSE)),
IF(_xlfn.XLOOKUP(BG$2,WatchbillMONTHLY!$A$71:$U$71,OFFSET(WatchbillMONTHLY!$A$71:$U$71,1,2))=IF(_xlfn.XLOOKUP($A121,INDIRECT("_"&amp;_xlfn.XLOOKUP(BG$2,WatchbillMONTHLY!$A$71:$U$71,OFFSET(WatchbillMONTHLY!$A$71:$U$71,1,2))),INDIRECT("_"&amp;_xlfn.XLOOKUP(BG$2,WatchbillMONTHLY!$A$71:$U$71,OFFSET(WatchbillMONTHLY!$A$71:$U$71,1,2))))=$A121,_xlfn.XLOOKUP(BG$2,WatchbillMONTHLY!$A$71:$U$71,OFFSET(WatchbillMONTHLY!$A$71:$U$71,1,2)),FALSE),TRUE,FALSE)),
IF(_xlfn.XLOOKUP(BG$2,WatchbillMONTHLY!$A$88:$U$88,OFFSET(WatchbillMONTHLY!$A$88:$U$88,1,2))=IF(_xlfn.XLOOKUP($A121,INDIRECT("_"&amp;_xlfn.XLOOKUP(BG$2,WatchbillMONTHLY!$A$88:$U$88,OFFSET(WatchbillMONTHLY!$A$88:$U$88,1,2))),INDIRECT("_"&amp;_xlfn.XLOOKUP(BG$2,WatchbillMONTHLY!$A$88:$U$88,OFFSET(WatchbillMONTHLY!$A$88:$U$88,1,2))))=$A121,_xlfn.XLOOKUP(BG$2,WatchbillMONTHLY!$A$88:$U$88,OFFSET(WatchbillMONTHLY!$A$88:$U$88,1,2)),FALSE),TRUE,FALSE)),
FALSE),FALSE)</f>
        <v>0</v>
      </c>
      <c r="BH121" s="209" t="b" cm="1">
        <f t="array" aca="1" ref="BH121" ca="1">IF(AND($A121 &gt; 0, AA121 &gt; 0,BH$2&lt;MiscFormulas!$A$5+1),
_xlfn.IFNA(
_xlfn.IFNA(
_xlfn.IFNA(
_xlfn.IFNA(
_xlfn.IFNA(
_xlfn.IFNA(
IF(_xlfn.XLOOKUP(BH$2,WatchbillMONTHLY!$A$3:$U$3,OFFSET(WatchbillMONTHLY!$A$3:$U$3,1,2))=IF(_xlfn.XLOOKUP($A121,INDIRECT("_"&amp;_xlfn.XLOOKUP(BH$2,WatchbillMONTHLY!$A$3:$U$3,OFFSET(WatchbillMONTHLY!$A$3:$U$3,1,2))),INDIRECT("_"&amp;_xlfn.XLOOKUP(BH$2,WatchbillMONTHLY!$A$3:$U$3,OFFSET(WatchbillMONTHLY!$A$3:$U$3,1,2))))=$A121,_xlfn.XLOOKUP(BH$2,WatchbillMONTHLY!$A$3:$U$3,OFFSET(WatchbillMONTHLY!$A$3:$U$3,1,2)),FALSE),TRUE,FALSE),
IF(_xlfn.XLOOKUP(BH$2,WatchbillMONTHLY!$A$20:$U$20,OFFSET(WatchbillMONTHLY!$A$20:$U$20,1,2))=IF(_xlfn.XLOOKUP($A121,INDIRECT("_"&amp;_xlfn.XLOOKUP(BH$2,WatchbillMONTHLY!$A$20:$U$20,OFFSET(WatchbillMONTHLY!$A$20:$U$20,1,2))),INDIRECT("_"&amp;_xlfn.XLOOKUP(BH$2,WatchbillMONTHLY!$A$20:$U$20,OFFSET(WatchbillMONTHLY!$A$20:$U$20,1,2))))=$A121,_xlfn.XLOOKUP(BH$2,WatchbillMONTHLY!$A$20:$U$20,OFFSET(WatchbillMONTHLY!$A$20:$U$20,1,2)),FALSE),TRUE,FALSE)),
IF(_xlfn.XLOOKUP(BH$2,WatchbillMONTHLY!$A$37:$U$37,OFFSET(WatchbillMONTHLY!$A$37:$U$37,1,2))=IF(_xlfn.XLOOKUP($A121,INDIRECT("_"&amp;_xlfn.XLOOKUP(BH$2,WatchbillMONTHLY!$A$37:$U$37,OFFSET(WatchbillMONTHLY!$A$37:$U$37,1,2))),INDIRECT("_"&amp;_xlfn.XLOOKUP(BH$2,WatchbillMONTHLY!$A$37:$U$37,OFFSET(WatchbillMONTHLY!$A$37:$U$37,1,2))))=$A121,_xlfn.XLOOKUP(BH$2,WatchbillMONTHLY!$A$37:$U$37,OFFSET(WatchbillMONTHLY!$A$37:$U$37,1,2)),FALSE),TRUE,FALSE)),
IF(_xlfn.XLOOKUP(BH$2,WatchbillMONTHLY!$A$54:$U$54,OFFSET(WatchbillMONTHLY!$A$54:$U$54,1,2))=IF(_xlfn.XLOOKUP($A121,INDIRECT("_"&amp;_xlfn.XLOOKUP(BH$2,WatchbillMONTHLY!$A$54:$U$54,OFFSET(WatchbillMONTHLY!$A$54:$U$54,1,2))),INDIRECT("_"&amp;_xlfn.XLOOKUP(BH$2,WatchbillMONTHLY!$A$54:$U$54,OFFSET(WatchbillMONTHLY!$A$54:$U$54,1,2))))=$A121,_xlfn.XLOOKUP(BH$2,WatchbillMONTHLY!$A$54:$U$54,OFFSET(WatchbillMONTHLY!$A$54:$U$54,1,2)),FALSE),TRUE,FALSE)),
IF(_xlfn.XLOOKUP(BH$2,WatchbillMONTHLY!$A$71:$U$71,OFFSET(WatchbillMONTHLY!$A$71:$U$71,1,2))=IF(_xlfn.XLOOKUP($A121,INDIRECT("_"&amp;_xlfn.XLOOKUP(BH$2,WatchbillMONTHLY!$A$71:$U$71,OFFSET(WatchbillMONTHLY!$A$71:$U$71,1,2))),INDIRECT("_"&amp;_xlfn.XLOOKUP(BH$2,WatchbillMONTHLY!$A$71:$U$71,OFFSET(WatchbillMONTHLY!$A$71:$U$71,1,2))))=$A121,_xlfn.XLOOKUP(BH$2,WatchbillMONTHLY!$A$71:$U$71,OFFSET(WatchbillMONTHLY!$A$71:$U$71,1,2)),FALSE),TRUE,FALSE)),
IF(_xlfn.XLOOKUP(BH$2,WatchbillMONTHLY!$A$88:$U$88,OFFSET(WatchbillMONTHLY!$A$88:$U$88,1,2))=IF(_xlfn.XLOOKUP($A121,INDIRECT("_"&amp;_xlfn.XLOOKUP(BH$2,WatchbillMONTHLY!$A$88:$U$88,OFFSET(WatchbillMONTHLY!$A$88:$U$88,1,2))),INDIRECT("_"&amp;_xlfn.XLOOKUP(BH$2,WatchbillMONTHLY!$A$88:$U$88,OFFSET(WatchbillMONTHLY!$A$88:$U$88,1,2))))=$A121,_xlfn.XLOOKUP(BH$2,WatchbillMONTHLY!$A$88:$U$88,OFFSET(WatchbillMONTHLY!$A$88:$U$88,1,2)),FALSE),TRUE,FALSE)),
FALSE),FALSE)</f>
        <v>0</v>
      </c>
      <c r="BI121" s="209" t="b" cm="1">
        <f t="array" aca="1" ref="BI121" ca="1">IF(AND($A121 &gt; 0, AB121 &gt; 0,BI$2&lt;MiscFormulas!$A$5+1),
_xlfn.IFNA(
_xlfn.IFNA(
_xlfn.IFNA(
_xlfn.IFNA(
_xlfn.IFNA(
_xlfn.IFNA(
IF(_xlfn.XLOOKUP(BI$2,WatchbillMONTHLY!$A$3:$U$3,OFFSET(WatchbillMONTHLY!$A$3:$U$3,1,2))=IF(_xlfn.XLOOKUP($A121,INDIRECT("_"&amp;_xlfn.XLOOKUP(BI$2,WatchbillMONTHLY!$A$3:$U$3,OFFSET(WatchbillMONTHLY!$A$3:$U$3,1,2))),INDIRECT("_"&amp;_xlfn.XLOOKUP(BI$2,WatchbillMONTHLY!$A$3:$U$3,OFFSET(WatchbillMONTHLY!$A$3:$U$3,1,2))))=$A121,_xlfn.XLOOKUP(BI$2,WatchbillMONTHLY!$A$3:$U$3,OFFSET(WatchbillMONTHLY!$A$3:$U$3,1,2)),FALSE),TRUE,FALSE),
IF(_xlfn.XLOOKUP(BI$2,WatchbillMONTHLY!$A$20:$U$20,OFFSET(WatchbillMONTHLY!$A$20:$U$20,1,2))=IF(_xlfn.XLOOKUP($A121,INDIRECT("_"&amp;_xlfn.XLOOKUP(BI$2,WatchbillMONTHLY!$A$20:$U$20,OFFSET(WatchbillMONTHLY!$A$20:$U$20,1,2))),INDIRECT("_"&amp;_xlfn.XLOOKUP(BI$2,WatchbillMONTHLY!$A$20:$U$20,OFFSET(WatchbillMONTHLY!$A$20:$U$20,1,2))))=$A121,_xlfn.XLOOKUP(BI$2,WatchbillMONTHLY!$A$20:$U$20,OFFSET(WatchbillMONTHLY!$A$20:$U$20,1,2)),FALSE),TRUE,FALSE)),
IF(_xlfn.XLOOKUP(BI$2,WatchbillMONTHLY!$A$37:$U$37,OFFSET(WatchbillMONTHLY!$A$37:$U$37,1,2))=IF(_xlfn.XLOOKUP($A121,INDIRECT("_"&amp;_xlfn.XLOOKUP(BI$2,WatchbillMONTHLY!$A$37:$U$37,OFFSET(WatchbillMONTHLY!$A$37:$U$37,1,2))),INDIRECT("_"&amp;_xlfn.XLOOKUP(BI$2,WatchbillMONTHLY!$A$37:$U$37,OFFSET(WatchbillMONTHLY!$A$37:$U$37,1,2))))=$A121,_xlfn.XLOOKUP(BI$2,WatchbillMONTHLY!$A$37:$U$37,OFFSET(WatchbillMONTHLY!$A$37:$U$37,1,2)),FALSE),TRUE,FALSE)),
IF(_xlfn.XLOOKUP(BI$2,WatchbillMONTHLY!$A$54:$U$54,OFFSET(WatchbillMONTHLY!$A$54:$U$54,1,2))=IF(_xlfn.XLOOKUP($A121,INDIRECT("_"&amp;_xlfn.XLOOKUP(BI$2,WatchbillMONTHLY!$A$54:$U$54,OFFSET(WatchbillMONTHLY!$A$54:$U$54,1,2))),INDIRECT("_"&amp;_xlfn.XLOOKUP(BI$2,WatchbillMONTHLY!$A$54:$U$54,OFFSET(WatchbillMONTHLY!$A$54:$U$54,1,2))))=$A121,_xlfn.XLOOKUP(BI$2,WatchbillMONTHLY!$A$54:$U$54,OFFSET(WatchbillMONTHLY!$A$54:$U$54,1,2)),FALSE),TRUE,FALSE)),
IF(_xlfn.XLOOKUP(BI$2,WatchbillMONTHLY!$A$71:$U$71,OFFSET(WatchbillMONTHLY!$A$71:$U$71,1,2))=IF(_xlfn.XLOOKUP($A121,INDIRECT("_"&amp;_xlfn.XLOOKUP(BI$2,WatchbillMONTHLY!$A$71:$U$71,OFFSET(WatchbillMONTHLY!$A$71:$U$71,1,2))),INDIRECT("_"&amp;_xlfn.XLOOKUP(BI$2,WatchbillMONTHLY!$A$71:$U$71,OFFSET(WatchbillMONTHLY!$A$71:$U$71,1,2))))=$A121,_xlfn.XLOOKUP(BI$2,WatchbillMONTHLY!$A$71:$U$71,OFFSET(WatchbillMONTHLY!$A$71:$U$71,1,2)),FALSE),TRUE,FALSE)),
IF(_xlfn.XLOOKUP(BI$2,WatchbillMONTHLY!$A$88:$U$88,OFFSET(WatchbillMONTHLY!$A$88:$U$88,1,2))=IF(_xlfn.XLOOKUP($A121,INDIRECT("_"&amp;_xlfn.XLOOKUP(BI$2,WatchbillMONTHLY!$A$88:$U$88,OFFSET(WatchbillMONTHLY!$A$88:$U$88,1,2))),INDIRECT("_"&amp;_xlfn.XLOOKUP(BI$2,WatchbillMONTHLY!$A$88:$U$88,OFFSET(WatchbillMONTHLY!$A$88:$U$88,1,2))))=$A121,_xlfn.XLOOKUP(BI$2,WatchbillMONTHLY!$A$88:$U$88,OFFSET(WatchbillMONTHLY!$A$88:$U$88,1,2)),FALSE),TRUE,FALSE)),
FALSE),FALSE)</f>
        <v>0</v>
      </c>
      <c r="BJ121" s="209" t="b" cm="1">
        <f t="array" aca="1" ref="BJ121" ca="1">IF(AND($A121 &gt; 0, AC121 &gt; 0,BJ$2&lt;MiscFormulas!$A$5+1),
_xlfn.IFNA(
_xlfn.IFNA(
_xlfn.IFNA(
_xlfn.IFNA(
_xlfn.IFNA(
_xlfn.IFNA(
IF(_xlfn.XLOOKUP(BJ$2,WatchbillMONTHLY!$A$3:$U$3,OFFSET(WatchbillMONTHLY!$A$3:$U$3,1,2))=IF(_xlfn.XLOOKUP($A121,INDIRECT("_"&amp;_xlfn.XLOOKUP(BJ$2,WatchbillMONTHLY!$A$3:$U$3,OFFSET(WatchbillMONTHLY!$A$3:$U$3,1,2))),INDIRECT("_"&amp;_xlfn.XLOOKUP(BJ$2,WatchbillMONTHLY!$A$3:$U$3,OFFSET(WatchbillMONTHLY!$A$3:$U$3,1,2))))=$A121,_xlfn.XLOOKUP(BJ$2,WatchbillMONTHLY!$A$3:$U$3,OFFSET(WatchbillMONTHLY!$A$3:$U$3,1,2)),FALSE),TRUE,FALSE),
IF(_xlfn.XLOOKUP(BJ$2,WatchbillMONTHLY!$A$20:$U$20,OFFSET(WatchbillMONTHLY!$A$20:$U$20,1,2))=IF(_xlfn.XLOOKUP($A121,INDIRECT("_"&amp;_xlfn.XLOOKUP(BJ$2,WatchbillMONTHLY!$A$20:$U$20,OFFSET(WatchbillMONTHLY!$A$20:$U$20,1,2))),INDIRECT("_"&amp;_xlfn.XLOOKUP(BJ$2,WatchbillMONTHLY!$A$20:$U$20,OFFSET(WatchbillMONTHLY!$A$20:$U$20,1,2))))=$A121,_xlfn.XLOOKUP(BJ$2,WatchbillMONTHLY!$A$20:$U$20,OFFSET(WatchbillMONTHLY!$A$20:$U$20,1,2)),FALSE),TRUE,FALSE)),
IF(_xlfn.XLOOKUP(BJ$2,WatchbillMONTHLY!$A$37:$U$37,OFFSET(WatchbillMONTHLY!$A$37:$U$37,1,2))=IF(_xlfn.XLOOKUP($A121,INDIRECT("_"&amp;_xlfn.XLOOKUP(BJ$2,WatchbillMONTHLY!$A$37:$U$37,OFFSET(WatchbillMONTHLY!$A$37:$U$37,1,2))),INDIRECT("_"&amp;_xlfn.XLOOKUP(BJ$2,WatchbillMONTHLY!$A$37:$U$37,OFFSET(WatchbillMONTHLY!$A$37:$U$37,1,2))))=$A121,_xlfn.XLOOKUP(BJ$2,WatchbillMONTHLY!$A$37:$U$37,OFFSET(WatchbillMONTHLY!$A$37:$U$37,1,2)),FALSE),TRUE,FALSE)),
IF(_xlfn.XLOOKUP(BJ$2,WatchbillMONTHLY!$A$54:$U$54,OFFSET(WatchbillMONTHLY!$A$54:$U$54,1,2))=IF(_xlfn.XLOOKUP($A121,INDIRECT("_"&amp;_xlfn.XLOOKUP(BJ$2,WatchbillMONTHLY!$A$54:$U$54,OFFSET(WatchbillMONTHLY!$A$54:$U$54,1,2))),INDIRECT("_"&amp;_xlfn.XLOOKUP(BJ$2,WatchbillMONTHLY!$A$54:$U$54,OFFSET(WatchbillMONTHLY!$A$54:$U$54,1,2))))=$A121,_xlfn.XLOOKUP(BJ$2,WatchbillMONTHLY!$A$54:$U$54,OFFSET(WatchbillMONTHLY!$A$54:$U$54,1,2)),FALSE),TRUE,FALSE)),
IF(_xlfn.XLOOKUP(BJ$2,WatchbillMONTHLY!$A$71:$U$71,OFFSET(WatchbillMONTHLY!$A$71:$U$71,1,2))=IF(_xlfn.XLOOKUP($A121,INDIRECT("_"&amp;_xlfn.XLOOKUP(BJ$2,WatchbillMONTHLY!$A$71:$U$71,OFFSET(WatchbillMONTHLY!$A$71:$U$71,1,2))),INDIRECT("_"&amp;_xlfn.XLOOKUP(BJ$2,WatchbillMONTHLY!$A$71:$U$71,OFFSET(WatchbillMONTHLY!$A$71:$U$71,1,2))))=$A121,_xlfn.XLOOKUP(BJ$2,WatchbillMONTHLY!$A$71:$U$71,OFFSET(WatchbillMONTHLY!$A$71:$U$71,1,2)),FALSE),TRUE,FALSE)),
IF(_xlfn.XLOOKUP(BJ$2,WatchbillMONTHLY!$A$88:$U$88,OFFSET(WatchbillMONTHLY!$A$88:$U$88,1,2))=IF(_xlfn.XLOOKUP($A121,INDIRECT("_"&amp;_xlfn.XLOOKUP(BJ$2,WatchbillMONTHLY!$A$88:$U$88,OFFSET(WatchbillMONTHLY!$A$88:$U$88,1,2))),INDIRECT("_"&amp;_xlfn.XLOOKUP(BJ$2,WatchbillMONTHLY!$A$88:$U$88,OFFSET(WatchbillMONTHLY!$A$88:$U$88,1,2))))=$A121,_xlfn.XLOOKUP(BJ$2,WatchbillMONTHLY!$A$88:$U$88,OFFSET(WatchbillMONTHLY!$A$88:$U$88,1,2)),FALSE),TRUE,FALSE)),
FALSE),FALSE)</f>
        <v>0</v>
      </c>
      <c r="BK121" s="209" t="b" cm="1">
        <f t="array" aca="1" ref="BK121" ca="1">IF(AND($A121 &gt; 0, AD121 &gt; 0,BK$2&lt;MiscFormulas!$A$5+1),
_xlfn.IFNA(
_xlfn.IFNA(
_xlfn.IFNA(
_xlfn.IFNA(
_xlfn.IFNA(
_xlfn.IFNA(
IF(_xlfn.XLOOKUP(BK$2,WatchbillMONTHLY!$A$3:$U$3,OFFSET(WatchbillMONTHLY!$A$3:$U$3,1,2))=IF(_xlfn.XLOOKUP($A121,INDIRECT("_"&amp;_xlfn.XLOOKUP(BK$2,WatchbillMONTHLY!$A$3:$U$3,OFFSET(WatchbillMONTHLY!$A$3:$U$3,1,2))),INDIRECT("_"&amp;_xlfn.XLOOKUP(BK$2,WatchbillMONTHLY!$A$3:$U$3,OFFSET(WatchbillMONTHLY!$A$3:$U$3,1,2))))=$A121,_xlfn.XLOOKUP(BK$2,WatchbillMONTHLY!$A$3:$U$3,OFFSET(WatchbillMONTHLY!$A$3:$U$3,1,2)),FALSE),TRUE,FALSE),
IF(_xlfn.XLOOKUP(BK$2,WatchbillMONTHLY!$A$20:$U$20,OFFSET(WatchbillMONTHLY!$A$20:$U$20,1,2))=IF(_xlfn.XLOOKUP($A121,INDIRECT("_"&amp;_xlfn.XLOOKUP(BK$2,WatchbillMONTHLY!$A$20:$U$20,OFFSET(WatchbillMONTHLY!$A$20:$U$20,1,2))),INDIRECT("_"&amp;_xlfn.XLOOKUP(BK$2,WatchbillMONTHLY!$A$20:$U$20,OFFSET(WatchbillMONTHLY!$A$20:$U$20,1,2))))=$A121,_xlfn.XLOOKUP(BK$2,WatchbillMONTHLY!$A$20:$U$20,OFFSET(WatchbillMONTHLY!$A$20:$U$20,1,2)),FALSE),TRUE,FALSE)),
IF(_xlfn.XLOOKUP(BK$2,WatchbillMONTHLY!$A$37:$U$37,OFFSET(WatchbillMONTHLY!$A$37:$U$37,1,2))=IF(_xlfn.XLOOKUP($A121,INDIRECT("_"&amp;_xlfn.XLOOKUP(BK$2,WatchbillMONTHLY!$A$37:$U$37,OFFSET(WatchbillMONTHLY!$A$37:$U$37,1,2))),INDIRECT("_"&amp;_xlfn.XLOOKUP(BK$2,WatchbillMONTHLY!$A$37:$U$37,OFFSET(WatchbillMONTHLY!$A$37:$U$37,1,2))))=$A121,_xlfn.XLOOKUP(BK$2,WatchbillMONTHLY!$A$37:$U$37,OFFSET(WatchbillMONTHLY!$A$37:$U$37,1,2)),FALSE),TRUE,FALSE)),
IF(_xlfn.XLOOKUP(BK$2,WatchbillMONTHLY!$A$54:$U$54,OFFSET(WatchbillMONTHLY!$A$54:$U$54,1,2))=IF(_xlfn.XLOOKUP($A121,INDIRECT("_"&amp;_xlfn.XLOOKUP(BK$2,WatchbillMONTHLY!$A$54:$U$54,OFFSET(WatchbillMONTHLY!$A$54:$U$54,1,2))),INDIRECT("_"&amp;_xlfn.XLOOKUP(BK$2,WatchbillMONTHLY!$A$54:$U$54,OFFSET(WatchbillMONTHLY!$A$54:$U$54,1,2))))=$A121,_xlfn.XLOOKUP(BK$2,WatchbillMONTHLY!$A$54:$U$54,OFFSET(WatchbillMONTHLY!$A$54:$U$54,1,2)),FALSE),TRUE,FALSE)),
IF(_xlfn.XLOOKUP(BK$2,WatchbillMONTHLY!$A$71:$U$71,OFFSET(WatchbillMONTHLY!$A$71:$U$71,1,2))=IF(_xlfn.XLOOKUP($A121,INDIRECT("_"&amp;_xlfn.XLOOKUP(BK$2,WatchbillMONTHLY!$A$71:$U$71,OFFSET(WatchbillMONTHLY!$A$71:$U$71,1,2))),INDIRECT("_"&amp;_xlfn.XLOOKUP(BK$2,WatchbillMONTHLY!$A$71:$U$71,OFFSET(WatchbillMONTHLY!$A$71:$U$71,1,2))))=$A121,_xlfn.XLOOKUP(BK$2,WatchbillMONTHLY!$A$71:$U$71,OFFSET(WatchbillMONTHLY!$A$71:$U$71,1,2)),FALSE),TRUE,FALSE)),
IF(_xlfn.XLOOKUP(BK$2,WatchbillMONTHLY!$A$88:$U$88,OFFSET(WatchbillMONTHLY!$A$88:$U$88,1,2))=IF(_xlfn.XLOOKUP($A121,INDIRECT("_"&amp;_xlfn.XLOOKUP(BK$2,WatchbillMONTHLY!$A$88:$U$88,OFFSET(WatchbillMONTHLY!$A$88:$U$88,1,2))),INDIRECT("_"&amp;_xlfn.XLOOKUP(BK$2,WatchbillMONTHLY!$A$88:$U$88,OFFSET(WatchbillMONTHLY!$A$88:$U$88,1,2))))=$A121,_xlfn.XLOOKUP(BK$2,WatchbillMONTHLY!$A$88:$U$88,OFFSET(WatchbillMONTHLY!$A$88:$U$88,1,2)),FALSE),TRUE,FALSE)),
FALSE),FALSE)</f>
        <v>0</v>
      </c>
      <c r="BL121" s="209" t="b" cm="1">
        <f t="array" aca="1" ref="BL121" ca="1">IF(AND($A121 &gt; 0, AE121 &gt; 0,BL$2&lt;MiscFormulas!$A$5+1),
_xlfn.IFNA(
_xlfn.IFNA(
_xlfn.IFNA(
_xlfn.IFNA(
_xlfn.IFNA(
_xlfn.IFNA(
IF(_xlfn.XLOOKUP(BL$2,WatchbillMONTHLY!$A$3:$U$3,OFFSET(WatchbillMONTHLY!$A$3:$U$3,1,2))=IF(_xlfn.XLOOKUP($A121,INDIRECT("_"&amp;_xlfn.XLOOKUP(BL$2,WatchbillMONTHLY!$A$3:$U$3,OFFSET(WatchbillMONTHLY!$A$3:$U$3,1,2))),INDIRECT("_"&amp;_xlfn.XLOOKUP(BL$2,WatchbillMONTHLY!$A$3:$U$3,OFFSET(WatchbillMONTHLY!$A$3:$U$3,1,2))))=$A121,_xlfn.XLOOKUP(BL$2,WatchbillMONTHLY!$A$3:$U$3,OFFSET(WatchbillMONTHLY!$A$3:$U$3,1,2)),FALSE),TRUE,FALSE),
IF(_xlfn.XLOOKUP(BL$2,WatchbillMONTHLY!$A$20:$U$20,OFFSET(WatchbillMONTHLY!$A$20:$U$20,1,2))=IF(_xlfn.XLOOKUP($A121,INDIRECT("_"&amp;_xlfn.XLOOKUP(BL$2,WatchbillMONTHLY!$A$20:$U$20,OFFSET(WatchbillMONTHLY!$A$20:$U$20,1,2))),INDIRECT("_"&amp;_xlfn.XLOOKUP(BL$2,WatchbillMONTHLY!$A$20:$U$20,OFFSET(WatchbillMONTHLY!$A$20:$U$20,1,2))))=$A121,_xlfn.XLOOKUP(BL$2,WatchbillMONTHLY!$A$20:$U$20,OFFSET(WatchbillMONTHLY!$A$20:$U$20,1,2)),FALSE),TRUE,FALSE)),
IF(_xlfn.XLOOKUP(BL$2,WatchbillMONTHLY!$A$37:$U$37,OFFSET(WatchbillMONTHLY!$A$37:$U$37,1,2))=IF(_xlfn.XLOOKUP($A121,INDIRECT("_"&amp;_xlfn.XLOOKUP(BL$2,WatchbillMONTHLY!$A$37:$U$37,OFFSET(WatchbillMONTHLY!$A$37:$U$37,1,2))),INDIRECT("_"&amp;_xlfn.XLOOKUP(BL$2,WatchbillMONTHLY!$A$37:$U$37,OFFSET(WatchbillMONTHLY!$A$37:$U$37,1,2))))=$A121,_xlfn.XLOOKUP(BL$2,WatchbillMONTHLY!$A$37:$U$37,OFFSET(WatchbillMONTHLY!$A$37:$U$37,1,2)),FALSE),TRUE,FALSE)),
IF(_xlfn.XLOOKUP(BL$2,WatchbillMONTHLY!$A$54:$U$54,OFFSET(WatchbillMONTHLY!$A$54:$U$54,1,2))=IF(_xlfn.XLOOKUP($A121,INDIRECT("_"&amp;_xlfn.XLOOKUP(BL$2,WatchbillMONTHLY!$A$54:$U$54,OFFSET(WatchbillMONTHLY!$A$54:$U$54,1,2))),INDIRECT("_"&amp;_xlfn.XLOOKUP(BL$2,WatchbillMONTHLY!$A$54:$U$54,OFFSET(WatchbillMONTHLY!$A$54:$U$54,1,2))))=$A121,_xlfn.XLOOKUP(BL$2,WatchbillMONTHLY!$A$54:$U$54,OFFSET(WatchbillMONTHLY!$A$54:$U$54,1,2)),FALSE),TRUE,FALSE)),
IF(_xlfn.XLOOKUP(BL$2,WatchbillMONTHLY!$A$71:$U$71,OFFSET(WatchbillMONTHLY!$A$71:$U$71,1,2))=IF(_xlfn.XLOOKUP($A121,INDIRECT("_"&amp;_xlfn.XLOOKUP(BL$2,WatchbillMONTHLY!$A$71:$U$71,OFFSET(WatchbillMONTHLY!$A$71:$U$71,1,2))),INDIRECT("_"&amp;_xlfn.XLOOKUP(BL$2,WatchbillMONTHLY!$A$71:$U$71,OFFSET(WatchbillMONTHLY!$A$71:$U$71,1,2))))=$A121,_xlfn.XLOOKUP(BL$2,WatchbillMONTHLY!$A$71:$U$71,OFFSET(WatchbillMONTHLY!$A$71:$U$71,1,2)),FALSE),TRUE,FALSE)),
IF(_xlfn.XLOOKUP(BL$2,WatchbillMONTHLY!$A$88:$U$88,OFFSET(WatchbillMONTHLY!$A$88:$U$88,1,2))=IF(_xlfn.XLOOKUP($A121,INDIRECT("_"&amp;_xlfn.XLOOKUP(BL$2,WatchbillMONTHLY!$A$88:$U$88,OFFSET(WatchbillMONTHLY!$A$88:$U$88,1,2))),INDIRECT("_"&amp;_xlfn.XLOOKUP(BL$2,WatchbillMONTHLY!$A$88:$U$88,OFFSET(WatchbillMONTHLY!$A$88:$U$88,1,2))))=$A121,_xlfn.XLOOKUP(BL$2,WatchbillMONTHLY!$A$88:$U$88,OFFSET(WatchbillMONTHLY!$A$88:$U$88,1,2)),FALSE),TRUE,FALSE)),
FALSE),FALSE)</f>
        <v>0</v>
      </c>
      <c r="BM121" s="209" t="b" cm="1">
        <f t="array" aca="1" ref="BM121" ca="1">IF(AND($A121 &gt; 0, AF121 &gt; 0,BM$2&lt;MiscFormulas!$A$5+1),
_xlfn.IFNA(
_xlfn.IFNA(
_xlfn.IFNA(
_xlfn.IFNA(
_xlfn.IFNA(
_xlfn.IFNA(
IF(_xlfn.XLOOKUP(BM$2,WatchbillMONTHLY!$A$3:$U$3,OFFSET(WatchbillMONTHLY!$A$3:$U$3,1,2))=IF(_xlfn.XLOOKUP($A121,INDIRECT("_"&amp;_xlfn.XLOOKUP(BM$2,WatchbillMONTHLY!$A$3:$U$3,OFFSET(WatchbillMONTHLY!$A$3:$U$3,1,2))),INDIRECT("_"&amp;_xlfn.XLOOKUP(BM$2,WatchbillMONTHLY!$A$3:$U$3,OFFSET(WatchbillMONTHLY!$A$3:$U$3,1,2))))=$A121,_xlfn.XLOOKUP(BM$2,WatchbillMONTHLY!$A$3:$U$3,OFFSET(WatchbillMONTHLY!$A$3:$U$3,1,2)),FALSE),TRUE,FALSE),
IF(_xlfn.XLOOKUP(BM$2,WatchbillMONTHLY!$A$20:$U$20,OFFSET(WatchbillMONTHLY!$A$20:$U$20,1,2))=IF(_xlfn.XLOOKUP($A121,INDIRECT("_"&amp;_xlfn.XLOOKUP(BM$2,WatchbillMONTHLY!$A$20:$U$20,OFFSET(WatchbillMONTHLY!$A$20:$U$20,1,2))),INDIRECT("_"&amp;_xlfn.XLOOKUP(BM$2,WatchbillMONTHLY!$A$20:$U$20,OFFSET(WatchbillMONTHLY!$A$20:$U$20,1,2))))=$A121,_xlfn.XLOOKUP(BM$2,WatchbillMONTHLY!$A$20:$U$20,OFFSET(WatchbillMONTHLY!$A$20:$U$20,1,2)),FALSE),TRUE,FALSE)),
IF(_xlfn.XLOOKUP(BM$2,WatchbillMONTHLY!$A$37:$U$37,OFFSET(WatchbillMONTHLY!$A$37:$U$37,1,2))=IF(_xlfn.XLOOKUP($A121,INDIRECT("_"&amp;_xlfn.XLOOKUP(BM$2,WatchbillMONTHLY!$A$37:$U$37,OFFSET(WatchbillMONTHLY!$A$37:$U$37,1,2))),INDIRECT("_"&amp;_xlfn.XLOOKUP(BM$2,WatchbillMONTHLY!$A$37:$U$37,OFFSET(WatchbillMONTHLY!$A$37:$U$37,1,2))))=$A121,_xlfn.XLOOKUP(BM$2,WatchbillMONTHLY!$A$37:$U$37,OFFSET(WatchbillMONTHLY!$A$37:$U$37,1,2)),FALSE),TRUE,FALSE)),
IF(_xlfn.XLOOKUP(BM$2,WatchbillMONTHLY!$A$54:$U$54,OFFSET(WatchbillMONTHLY!$A$54:$U$54,1,2))=IF(_xlfn.XLOOKUP($A121,INDIRECT("_"&amp;_xlfn.XLOOKUP(BM$2,WatchbillMONTHLY!$A$54:$U$54,OFFSET(WatchbillMONTHLY!$A$54:$U$54,1,2))),INDIRECT("_"&amp;_xlfn.XLOOKUP(BM$2,WatchbillMONTHLY!$A$54:$U$54,OFFSET(WatchbillMONTHLY!$A$54:$U$54,1,2))))=$A121,_xlfn.XLOOKUP(BM$2,WatchbillMONTHLY!$A$54:$U$54,OFFSET(WatchbillMONTHLY!$A$54:$U$54,1,2)),FALSE),TRUE,FALSE)),
IF(_xlfn.XLOOKUP(BM$2,WatchbillMONTHLY!$A$71:$U$71,OFFSET(WatchbillMONTHLY!$A$71:$U$71,1,2))=IF(_xlfn.XLOOKUP($A121,INDIRECT("_"&amp;_xlfn.XLOOKUP(BM$2,WatchbillMONTHLY!$A$71:$U$71,OFFSET(WatchbillMONTHLY!$A$71:$U$71,1,2))),INDIRECT("_"&amp;_xlfn.XLOOKUP(BM$2,WatchbillMONTHLY!$A$71:$U$71,OFFSET(WatchbillMONTHLY!$A$71:$U$71,1,2))))=$A121,_xlfn.XLOOKUP(BM$2,WatchbillMONTHLY!$A$71:$U$71,OFFSET(WatchbillMONTHLY!$A$71:$U$71,1,2)),FALSE),TRUE,FALSE)),
IF(_xlfn.XLOOKUP(BM$2,WatchbillMONTHLY!$A$88:$U$88,OFFSET(WatchbillMONTHLY!$A$88:$U$88,1,2))=IF(_xlfn.XLOOKUP($A121,INDIRECT("_"&amp;_xlfn.XLOOKUP(BM$2,WatchbillMONTHLY!$A$88:$U$88,OFFSET(WatchbillMONTHLY!$A$88:$U$88,1,2))),INDIRECT("_"&amp;_xlfn.XLOOKUP(BM$2,WatchbillMONTHLY!$A$88:$U$88,OFFSET(WatchbillMONTHLY!$A$88:$U$88,1,2))))=$A121,_xlfn.XLOOKUP(BM$2,WatchbillMONTHLY!$A$88:$U$88,OFFSET(WatchbillMONTHLY!$A$88:$U$88,1,2)),FALSE),TRUE,FALSE)),
FALSE),FALSE)</f>
        <v>0</v>
      </c>
      <c r="BN121" s="209" t="b" cm="1">
        <f t="array" aca="1" ref="BN121" ca="1">IF(AND($A121 &gt; 0, AG121 &gt; 0,BN$2&lt;MiscFormulas!$A$5+1),
_xlfn.IFNA(
_xlfn.IFNA(
_xlfn.IFNA(
_xlfn.IFNA(
_xlfn.IFNA(
_xlfn.IFNA(
IF(_xlfn.XLOOKUP(BN$2,WatchbillMONTHLY!$A$3:$U$3,OFFSET(WatchbillMONTHLY!$A$3:$U$3,1,2))=IF(_xlfn.XLOOKUP($A121,INDIRECT("_"&amp;_xlfn.XLOOKUP(BN$2,WatchbillMONTHLY!$A$3:$U$3,OFFSET(WatchbillMONTHLY!$A$3:$U$3,1,2))),INDIRECT("_"&amp;_xlfn.XLOOKUP(BN$2,WatchbillMONTHLY!$A$3:$U$3,OFFSET(WatchbillMONTHLY!$A$3:$U$3,1,2))))=$A121,_xlfn.XLOOKUP(BN$2,WatchbillMONTHLY!$A$3:$U$3,OFFSET(WatchbillMONTHLY!$A$3:$U$3,1,2)),FALSE),TRUE,FALSE),
IF(_xlfn.XLOOKUP(BN$2,WatchbillMONTHLY!$A$20:$U$20,OFFSET(WatchbillMONTHLY!$A$20:$U$20,1,2))=IF(_xlfn.XLOOKUP($A121,INDIRECT("_"&amp;_xlfn.XLOOKUP(BN$2,WatchbillMONTHLY!$A$20:$U$20,OFFSET(WatchbillMONTHLY!$A$20:$U$20,1,2))),INDIRECT("_"&amp;_xlfn.XLOOKUP(BN$2,WatchbillMONTHLY!$A$20:$U$20,OFFSET(WatchbillMONTHLY!$A$20:$U$20,1,2))))=$A121,_xlfn.XLOOKUP(BN$2,WatchbillMONTHLY!$A$20:$U$20,OFFSET(WatchbillMONTHLY!$A$20:$U$20,1,2)),FALSE),TRUE,FALSE)),
IF(_xlfn.XLOOKUP(BN$2,WatchbillMONTHLY!$A$37:$U$37,OFFSET(WatchbillMONTHLY!$A$37:$U$37,1,2))=IF(_xlfn.XLOOKUP($A121,INDIRECT("_"&amp;_xlfn.XLOOKUP(BN$2,WatchbillMONTHLY!$A$37:$U$37,OFFSET(WatchbillMONTHLY!$A$37:$U$37,1,2))),INDIRECT("_"&amp;_xlfn.XLOOKUP(BN$2,WatchbillMONTHLY!$A$37:$U$37,OFFSET(WatchbillMONTHLY!$A$37:$U$37,1,2))))=$A121,_xlfn.XLOOKUP(BN$2,WatchbillMONTHLY!$A$37:$U$37,OFFSET(WatchbillMONTHLY!$A$37:$U$37,1,2)),FALSE),TRUE,FALSE)),
IF(_xlfn.XLOOKUP(BN$2,WatchbillMONTHLY!$A$54:$U$54,OFFSET(WatchbillMONTHLY!$A$54:$U$54,1,2))=IF(_xlfn.XLOOKUP($A121,INDIRECT("_"&amp;_xlfn.XLOOKUP(BN$2,WatchbillMONTHLY!$A$54:$U$54,OFFSET(WatchbillMONTHLY!$A$54:$U$54,1,2))),INDIRECT("_"&amp;_xlfn.XLOOKUP(BN$2,WatchbillMONTHLY!$A$54:$U$54,OFFSET(WatchbillMONTHLY!$A$54:$U$54,1,2))))=$A121,_xlfn.XLOOKUP(BN$2,WatchbillMONTHLY!$A$54:$U$54,OFFSET(WatchbillMONTHLY!$A$54:$U$54,1,2)),FALSE),TRUE,FALSE)),
IF(_xlfn.XLOOKUP(BN$2,WatchbillMONTHLY!$A$71:$U$71,OFFSET(WatchbillMONTHLY!$A$71:$U$71,1,2))=IF(_xlfn.XLOOKUP($A121,INDIRECT("_"&amp;_xlfn.XLOOKUP(BN$2,WatchbillMONTHLY!$A$71:$U$71,OFFSET(WatchbillMONTHLY!$A$71:$U$71,1,2))),INDIRECT("_"&amp;_xlfn.XLOOKUP(BN$2,WatchbillMONTHLY!$A$71:$U$71,OFFSET(WatchbillMONTHLY!$A$71:$U$71,1,2))))=$A121,_xlfn.XLOOKUP(BN$2,WatchbillMONTHLY!$A$71:$U$71,OFFSET(WatchbillMONTHLY!$A$71:$U$71,1,2)),FALSE),TRUE,FALSE)),
IF(_xlfn.XLOOKUP(BN$2,WatchbillMONTHLY!$A$88:$U$88,OFFSET(WatchbillMONTHLY!$A$88:$U$88,1,2))=IF(_xlfn.XLOOKUP($A121,INDIRECT("_"&amp;_xlfn.XLOOKUP(BN$2,WatchbillMONTHLY!$A$88:$U$88,OFFSET(WatchbillMONTHLY!$A$88:$U$88,1,2))),INDIRECT("_"&amp;_xlfn.XLOOKUP(BN$2,WatchbillMONTHLY!$A$88:$U$88,OFFSET(WatchbillMONTHLY!$A$88:$U$88,1,2))))=$A121,_xlfn.XLOOKUP(BN$2,WatchbillMONTHLY!$A$88:$U$88,OFFSET(WatchbillMONTHLY!$A$88:$U$88,1,2)),FALSE),TRUE,FALSE)),
FALSE),FALSE)</f>
        <v>0</v>
      </c>
      <c r="BO121" s="209"/>
      <c r="BP121" s="210"/>
    </row>
    <row r="122" spans="1:68" x14ac:dyDescent="0.35">
      <c r="A122" t="str">
        <v>EX3 Tiffany, H.</v>
      </c>
      <c r="B122" s="215" t="str">
        <v>EX3 Tiffany, Holts</v>
      </c>
      <c r="C122" s="191"/>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c r="AA122" s="235"/>
      <c r="AB122" s="235"/>
      <c r="AC122" s="235"/>
      <c r="AD122" s="235"/>
      <c r="AE122" s="235"/>
      <c r="AF122" s="235"/>
      <c r="AG122" s="235"/>
      <c r="AH122" s="192"/>
      <c r="AI122" s="209"/>
      <c r="AJ122" s="209" t="str" cm="1">
        <f t="array" aca="1" ref="AJ122" ca="1">IF(OR(AK122:BN122=TRUE),$A122&amp;" :  ","")&amp;_xlfn.TEXTJOIN(" | ",TRUE,IF(AK122:BN122=TRUE,$AK$2:$BN$2,""))</f>
        <v/>
      </c>
      <c r="AK122" s="209" t="b" cm="1">
        <f t="array" aca="1" ref="AK122" ca="1">IF(AND($A122 &gt; 0, D122 &gt; 0,AK$2&lt;MiscFormulas!$A$5+1),
_xlfn.IFNA(
_xlfn.IFNA(
_xlfn.IFNA(
_xlfn.IFNA(
_xlfn.IFNA(
_xlfn.IFNA(
IF(_xlfn.XLOOKUP(AK$2,WatchbillMONTHLY!$A$3:$U$3,OFFSET(WatchbillMONTHLY!$A$3:$U$3,1,2))=IF(_xlfn.XLOOKUP($A122,INDIRECT("_"&amp;_xlfn.XLOOKUP(AK$2,WatchbillMONTHLY!$A$3:$U$3,OFFSET(WatchbillMONTHLY!$A$3:$U$3,1,2))),INDIRECT("_"&amp;_xlfn.XLOOKUP(AK$2,WatchbillMONTHLY!$A$3:$U$3,OFFSET(WatchbillMONTHLY!$A$3:$U$3,1,2))))=$A122,_xlfn.XLOOKUP(AK$2,WatchbillMONTHLY!$A$3:$U$3,OFFSET(WatchbillMONTHLY!$A$3:$U$3,1,2)),FALSE),TRUE,FALSE),
IF(_xlfn.XLOOKUP(AK$2,WatchbillMONTHLY!$A$20:$U$20,OFFSET(WatchbillMONTHLY!$A$20:$U$20,1,2))=IF(_xlfn.XLOOKUP($A122,INDIRECT("_"&amp;_xlfn.XLOOKUP(AK$2,WatchbillMONTHLY!$A$20:$U$20,OFFSET(WatchbillMONTHLY!$A$20:$U$20,1,2))),INDIRECT("_"&amp;_xlfn.XLOOKUP(AK$2,WatchbillMONTHLY!$A$20:$U$20,OFFSET(WatchbillMONTHLY!$A$20:$U$20,1,2))))=$A122,_xlfn.XLOOKUP(AK$2,WatchbillMONTHLY!$A$20:$U$20,OFFSET(WatchbillMONTHLY!$A$20:$U$20,1,2)),FALSE),TRUE,FALSE)),
IF(_xlfn.XLOOKUP(AK$2,WatchbillMONTHLY!$A$37:$U$37,OFFSET(WatchbillMONTHLY!$A$37:$U$37,1,2))=IF(_xlfn.XLOOKUP($A122,INDIRECT("_"&amp;_xlfn.XLOOKUP(AK$2,WatchbillMONTHLY!$A$37:$U$37,OFFSET(WatchbillMONTHLY!$A$37:$U$37,1,2))),INDIRECT("_"&amp;_xlfn.XLOOKUP(AK$2,WatchbillMONTHLY!$A$37:$U$37,OFFSET(WatchbillMONTHLY!$A$37:$U$37,1,2))))=$A122,_xlfn.XLOOKUP(AK$2,WatchbillMONTHLY!$A$37:$U$37,OFFSET(WatchbillMONTHLY!$A$37:$U$37,1,2)),FALSE),TRUE,FALSE)),
IF(_xlfn.XLOOKUP(AK$2,WatchbillMONTHLY!$A$54:$U$54,OFFSET(WatchbillMONTHLY!$A$54:$U$54,1,2))=IF(_xlfn.XLOOKUP($A122,INDIRECT("_"&amp;_xlfn.XLOOKUP(AK$2,WatchbillMONTHLY!$A$54:$U$54,OFFSET(WatchbillMONTHLY!$A$54:$U$54,1,2))),INDIRECT("_"&amp;_xlfn.XLOOKUP(AK$2,WatchbillMONTHLY!$A$54:$U$54,OFFSET(WatchbillMONTHLY!$A$54:$U$54,1,2))))=$A122,_xlfn.XLOOKUP(AK$2,WatchbillMONTHLY!$A$54:$U$54,OFFSET(WatchbillMONTHLY!$A$54:$U$54,1,2)),FALSE),TRUE,FALSE)),
IF(_xlfn.XLOOKUP(AK$2,WatchbillMONTHLY!$A$71:$U$71,OFFSET(WatchbillMONTHLY!$A$71:$U$71,1,2))=IF(_xlfn.XLOOKUP($A122,INDIRECT("_"&amp;_xlfn.XLOOKUP(AK$2,WatchbillMONTHLY!$A$71:$U$71,OFFSET(WatchbillMONTHLY!$A$71:$U$71,1,2))),INDIRECT("_"&amp;_xlfn.XLOOKUP(AK$2,WatchbillMONTHLY!$A$71:$U$71,OFFSET(WatchbillMONTHLY!$A$71:$U$71,1,2))))=$A122,_xlfn.XLOOKUP(AK$2,WatchbillMONTHLY!$A$71:$U$71,OFFSET(WatchbillMONTHLY!$A$71:$U$71,1,2)),FALSE),TRUE,FALSE)),
IF(_xlfn.XLOOKUP(AK$2,WatchbillMONTHLY!$A$88:$U$88,OFFSET(WatchbillMONTHLY!$A$88:$U$88,1,2))=IF(_xlfn.XLOOKUP($A122,INDIRECT("_"&amp;_xlfn.XLOOKUP(AK$2,WatchbillMONTHLY!$A$88:$U$88,OFFSET(WatchbillMONTHLY!$A$88:$U$88,1,2))),INDIRECT("_"&amp;_xlfn.XLOOKUP(AK$2,WatchbillMONTHLY!$A$88:$U$88,OFFSET(WatchbillMONTHLY!$A$88:$U$88,1,2))))=$A122,_xlfn.XLOOKUP(AK$2,WatchbillMONTHLY!$A$88:$U$88,OFFSET(WatchbillMONTHLY!$A$88:$U$88,1,2)),FALSE),TRUE,FALSE)),
FALSE),FALSE)</f>
        <v>0</v>
      </c>
      <c r="AL122" s="209" t="b" cm="1">
        <f t="array" aca="1" ref="AL122" ca="1">IF(AND($A122 &gt; 0, E122 &gt; 0,AL$2&lt;MiscFormulas!$A$5+1),
_xlfn.IFNA(
_xlfn.IFNA(
_xlfn.IFNA(
_xlfn.IFNA(
_xlfn.IFNA(
_xlfn.IFNA(
IF(_xlfn.XLOOKUP(AL$2,WatchbillMONTHLY!$A$3:$U$3,OFFSET(WatchbillMONTHLY!$A$3:$U$3,1,2))=IF(_xlfn.XLOOKUP($A122,INDIRECT("_"&amp;_xlfn.XLOOKUP(AL$2,WatchbillMONTHLY!$A$3:$U$3,OFFSET(WatchbillMONTHLY!$A$3:$U$3,1,2))),INDIRECT("_"&amp;_xlfn.XLOOKUP(AL$2,WatchbillMONTHLY!$A$3:$U$3,OFFSET(WatchbillMONTHLY!$A$3:$U$3,1,2))))=$A122,_xlfn.XLOOKUP(AL$2,WatchbillMONTHLY!$A$3:$U$3,OFFSET(WatchbillMONTHLY!$A$3:$U$3,1,2)),FALSE),TRUE,FALSE),
IF(_xlfn.XLOOKUP(AL$2,WatchbillMONTHLY!$A$20:$U$20,OFFSET(WatchbillMONTHLY!$A$20:$U$20,1,2))=IF(_xlfn.XLOOKUP($A122,INDIRECT("_"&amp;_xlfn.XLOOKUP(AL$2,WatchbillMONTHLY!$A$20:$U$20,OFFSET(WatchbillMONTHLY!$A$20:$U$20,1,2))),INDIRECT("_"&amp;_xlfn.XLOOKUP(AL$2,WatchbillMONTHLY!$A$20:$U$20,OFFSET(WatchbillMONTHLY!$A$20:$U$20,1,2))))=$A122,_xlfn.XLOOKUP(AL$2,WatchbillMONTHLY!$A$20:$U$20,OFFSET(WatchbillMONTHLY!$A$20:$U$20,1,2)),FALSE),TRUE,FALSE)),
IF(_xlfn.XLOOKUP(AL$2,WatchbillMONTHLY!$A$37:$U$37,OFFSET(WatchbillMONTHLY!$A$37:$U$37,1,2))=IF(_xlfn.XLOOKUP($A122,INDIRECT("_"&amp;_xlfn.XLOOKUP(AL$2,WatchbillMONTHLY!$A$37:$U$37,OFFSET(WatchbillMONTHLY!$A$37:$U$37,1,2))),INDIRECT("_"&amp;_xlfn.XLOOKUP(AL$2,WatchbillMONTHLY!$A$37:$U$37,OFFSET(WatchbillMONTHLY!$A$37:$U$37,1,2))))=$A122,_xlfn.XLOOKUP(AL$2,WatchbillMONTHLY!$A$37:$U$37,OFFSET(WatchbillMONTHLY!$A$37:$U$37,1,2)),FALSE),TRUE,FALSE)),
IF(_xlfn.XLOOKUP(AL$2,WatchbillMONTHLY!$A$54:$U$54,OFFSET(WatchbillMONTHLY!$A$54:$U$54,1,2))=IF(_xlfn.XLOOKUP($A122,INDIRECT("_"&amp;_xlfn.XLOOKUP(AL$2,WatchbillMONTHLY!$A$54:$U$54,OFFSET(WatchbillMONTHLY!$A$54:$U$54,1,2))),INDIRECT("_"&amp;_xlfn.XLOOKUP(AL$2,WatchbillMONTHLY!$A$54:$U$54,OFFSET(WatchbillMONTHLY!$A$54:$U$54,1,2))))=$A122,_xlfn.XLOOKUP(AL$2,WatchbillMONTHLY!$A$54:$U$54,OFFSET(WatchbillMONTHLY!$A$54:$U$54,1,2)),FALSE),TRUE,FALSE)),
IF(_xlfn.XLOOKUP(AL$2,WatchbillMONTHLY!$A$71:$U$71,OFFSET(WatchbillMONTHLY!$A$71:$U$71,1,2))=IF(_xlfn.XLOOKUP($A122,INDIRECT("_"&amp;_xlfn.XLOOKUP(AL$2,WatchbillMONTHLY!$A$71:$U$71,OFFSET(WatchbillMONTHLY!$A$71:$U$71,1,2))),INDIRECT("_"&amp;_xlfn.XLOOKUP(AL$2,WatchbillMONTHLY!$A$71:$U$71,OFFSET(WatchbillMONTHLY!$A$71:$U$71,1,2))))=$A122,_xlfn.XLOOKUP(AL$2,WatchbillMONTHLY!$A$71:$U$71,OFFSET(WatchbillMONTHLY!$A$71:$U$71,1,2)),FALSE),TRUE,FALSE)),
IF(_xlfn.XLOOKUP(AL$2,WatchbillMONTHLY!$A$88:$U$88,OFFSET(WatchbillMONTHLY!$A$88:$U$88,1,2))=IF(_xlfn.XLOOKUP($A122,INDIRECT("_"&amp;_xlfn.XLOOKUP(AL$2,WatchbillMONTHLY!$A$88:$U$88,OFFSET(WatchbillMONTHLY!$A$88:$U$88,1,2))),INDIRECT("_"&amp;_xlfn.XLOOKUP(AL$2,WatchbillMONTHLY!$A$88:$U$88,OFFSET(WatchbillMONTHLY!$A$88:$U$88,1,2))))=$A122,_xlfn.XLOOKUP(AL$2,WatchbillMONTHLY!$A$88:$U$88,OFFSET(WatchbillMONTHLY!$A$88:$U$88,1,2)),FALSE),TRUE,FALSE)),
FALSE),FALSE)</f>
        <v>0</v>
      </c>
      <c r="AM122" s="209" t="b" cm="1">
        <f t="array" aca="1" ref="AM122" ca="1">IF(AND($A122 &gt; 0, F122 &gt; 0,AM$2&lt;MiscFormulas!$A$5+1),
_xlfn.IFNA(
_xlfn.IFNA(
_xlfn.IFNA(
_xlfn.IFNA(
_xlfn.IFNA(
_xlfn.IFNA(
IF(_xlfn.XLOOKUP(AM$2,WatchbillMONTHLY!$A$3:$U$3,OFFSET(WatchbillMONTHLY!$A$3:$U$3,1,2))=IF(_xlfn.XLOOKUP($A122,INDIRECT("_"&amp;_xlfn.XLOOKUP(AM$2,WatchbillMONTHLY!$A$3:$U$3,OFFSET(WatchbillMONTHLY!$A$3:$U$3,1,2))),INDIRECT("_"&amp;_xlfn.XLOOKUP(AM$2,WatchbillMONTHLY!$A$3:$U$3,OFFSET(WatchbillMONTHLY!$A$3:$U$3,1,2))))=$A122,_xlfn.XLOOKUP(AM$2,WatchbillMONTHLY!$A$3:$U$3,OFFSET(WatchbillMONTHLY!$A$3:$U$3,1,2)),FALSE),TRUE,FALSE),
IF(_xlfn.XLOOKUP(AM$2,WatchbillMONTHLY!$A$20:$U$20,OFFSET(WatchbillMONTHLY!$A$20:$U$20,1,2))=IF(_xlfn.XLOOKUP($A122,INDIRECT("_"&amp;_xlfn.XLOOKUP(AM$2,WatchbillMONTHLY!$A$20:$U$20,OFFSET(WatchbillMONTHLY!$A$20:$U$20,1,2))),INDIRECT("_"&amp;_xlfn.XLOOKUP(AM$2,WatchbillMONTHLY!$A$20:$U$20,OFFSET(WatchbillMONTHLY!$A$20:$U$20,1,2))))=$A122,_xlfn.XLOOKUP(AM$2,WatchbillMONTHLY!$A$20:$U$20,OFFSET(WatchbillMONTHLY!$A$20:$U$20,1,2)),FALSE),TRUE,FALSE)),
IF(_xlfn.XLOOKUP(AM$2,WatchbillMONTHLY!$A$37:$U$37,OFFSET(WatchbillMONTHLY!$A$37:$U$37,1,2))=IF(_xlfn.XLOOKUP($A122,INDIRECT("_"&amp;_xlfn.XLOOKUP(AM$2,WatchbillMONTHLY!$A$37:$U$37,OFFSET(WatchbillMONTHLY!$A$37:$U$37,1,2))),INDIRECT("_"&amp;_xlfn.XLOOKUP(AM$2,WatchbillMONTHLY!$A$37:$U$37,OFFSET(WatchbillMONTHLY!$A$37:$U$37,1,2))))=$A122,_xlfn.XLOOKUP(AM$2,WatchbillMONTHLY!$A$37:$U$37,OFFSET(WatchbillMONTHLY!$A$37:$U$37,1,2)),FALSE),TRUE,FALSE)),
IF(_xlfn.XLOOKUP(AM$2,WatchbillMONTHLY!$A$54:$U$54,OFFSET(WatchbillMONTHLY!$A$54:$U$54,1,2))=IF(_xlfn.XLOOKUP($A122,INDIRECT("_"&amp;_xlfn.XLOOKUP(AM$2,WatchbillMONTHLY!$A$54:$U$54,OFFSET(WatchbillMONTHLY!$A$54:$U$54,1,2))),INDIRECT("_"&amp;_xlfn.XLOOKUP(AM$2,WatchbillMONTHLY!$A$54:$U$54,OFFSET(WatchbillMONTHLY!$A$54:$U$54,1,2))))=$A122,_xlfn.XLOOKUP(AM$2,WatchbillMONTHLY!$A$54:$U$54,OFFSET(WatchbillMONTHLY!$A$54:$U$54,1,2)),FALSE),TRUE,FALSE)),
IF(_xlfn.XLOOKUP(AM$2,WatchbillMONTHLY!$A$71:$U$71,OFFSET(WatchbillMONTHLY!$A$71:$U$71,1,2))=IF(_xlfn.XLOOKUP($A122,INDIRECT("_"&amp;_xlfn.XLOOKUP(AM$2,WatchbillMONTHLY!$A$71:$U$71,OFFSET(WatchbillMONTHLY!$A$71:$U$71,1,2))),INDIRECT("_"&amp;_xlfn.XLOOKUP(AM$2,WatchbillMONTHLY!$A$71:$U$71,OFFSET(WatchbillMONTHLY!$A$71:$U$71,1,2))))=$A122,_xlfn.XLOOKUP(AM$2,WatchbillMONTHLY!$A$71:$U$71,OFFSET(WatchbillMONTHLY!$A$71:$U$71,1,2)),FALSE),TRUE,FALSE)),
IF(_xlfn.XLOOKUP(AM$2,WatchbillMONTHLY!$A$88:$U$88,OFFSET(WatchbillMONTHLY!$A$88:$U$88,1,2))=IF(_xlfn.XLOOKUP($A122,INDIRECT("_"&amp;_xlfn.XLOOKUP(AM$2,WatchbillMONTHLY!$A$88:$U$88,OFFSET(WatchbillMONTHLY!$A$88:$U$88,1,2))),INDIRECT("_"&amp;_xlfn.XLOOKUP(AM$2,WatchbillMONTHLY!$A$88:$U$88,OFFSET(WatchbillMONTHLY!$A$88:$U$88,1,2))))=$A122,_xlfn.XLOOKUP(AM$2,WatchbillMONTHLY!$A$88:$U$88,OFFSET(WatchbillMONTHLY!$A$88:$U$88,1,2)),FALSE),TRUE,FALSE)),
FALSE),FALSE)</f>
        <v>0</v>
      </c>
      <c r="AN122" s="209" t="b" cm="1">
        <f t="array" aca="1" ref="AN122" ca="1">IF(AND($A122 &gt; 0, G122 &gt; 0,AN$2&lt;MiscFormulas!$A$5+1),
_xlfn.IFNA(
_xlfn.IFNA(
_xlfn.IFNA(
_xlfn.IFNA(
_xlfn.IFNA(
_xlfn.IFNA(
IF(_xlfn.XLOOKUP(AN$2,WatchbillMONTHLY!$A$3:$U$3,OFFSET(WatchbillMONTHLY!$A$3:$U$3,1,2))=IF(_xlfn.XLOOKUP($A122,INDIRECT("_"&amp;_xlfn.XLOOKUP(AN$2,WatchbillMONTHLY!$A$3:$U$3,OFFSET(WatchbillMONTHLY!$A$3:$U$3,1,2))),INDIRECT("_"&amp;_xlfn.XLOOKUP(AN$2,WatchbillMONTHLY!$A$3:$U$3,OFFSET(WatchbillMONTHLY!$A$3:$U$3,1,2))))=$A122,_xlfn.XLOOKUP(AN$2,WatchbillMONTHLY!$A$3:$U$3,OFFSET(WatchbillMONTHLY!$A$3:$U$3,1,2)),FALSE),TRUE,FALSE),
IF(_xlfn.XLOOKUP(AN$2,WatchbillMONTHLY!$A$20:$U$20,OFFSET(WatchbillMONTHLY!$A$20:$U$20,1,2))=IF(_xlfn.XLOOKUP($A122,INDIRECT("_"&amp;_xlfn.XLOOKUP(AN$2,WatchbillMONTHLY!$A$20:$U$20,OFFSET(WatchbillMONTHLY!$A$20:$U$20,1,2))),INDIRECT("_"&amp;_xlfn.XLOOKUP(AN$2,WatchbillMONTHLY!$A$20:$U$20,OFFSET(WatchbillMONTHLY!$A$20:$U$20,1,2))))=$A122,_xlfn.XLOOKUP(AN$2,WatchbillMONTHLY!$A$20:$U$20,OFFSET(WatchbillMONTHLY!$A$20:$U$20,1,2)),FALSE),TRUE,FALSE)),
IF(_xlfn.XLOOKUP(AN$2,WatchbillMONTHLY!$A$37:$U$37,OFFSET(WatchbillMONTHLY!$A$37:$U$37,1,2))=IF(_xlfn.XLOOKUP($A122,INDIRECT("_"&amp;_xlfn.XLOOKUP(AN$2,WatchbillMONTHLY!$A$37:$U$37,OFFSET(WatchbillMONTHLY!$A$37:$U$37,1,2))),INDIRECT("_"&amp;_xlfn.XLOOKUP(AN$2,WatchbillMONTHLY!$A$37:$U$37,OFFSET(WatchbillMONTHLY!$A$37:$U$37,1,2))))=$A122,_xlfn.XLOOKUP(AN$2,WatchbillMONTHLY!$A$37:$U$37,OFFSET(WatchbillMONTHLY!$A$37:$U$37,1,2)),FALSE),TRUE,FALSE)),
IF(_xlfn.XLOOKUP(AN$2,WatchbillMONTHLY!$A$54:$U$54,OFFSET(WatchbillMONTHLY!$A$54:$U$54,1,2))=IF(_xlfn.XLOOKUP($A122,INDIRECT("_"&amp;_xlfn.XLOOKUP(AN$2,WatchbillMONTHLY!$A$54:$U$54,OFFSET(WatchbillMONTHLY!$A$54:$U$54,1,2))),INDIRECT("_"&amp;_xlfn.XLOOKUP(AN$2,WatchbillMONTHLY!$A$54:$U$54,OFFSET(WatchbillMONTHLY!$A$54:$U$54,1,2))))=$A122,_xlfn.XLOOKUP(AN$2,WatchbillMONTHLY!$A$54:$U$54,OFFSET(WatchbillMONTHLY!$A$54:$U$54,1,2)),FALSE),TRUE,FALSE)),
IF(_xlfn.XLOOKUP(AN$2,WatchbillMONTHLY!$A$71:$U$71,OFFSET(WatchbillMONTHLY!$A$71:$U$71,1,2))=IF(_xlfn.XLOOKUP($A122,INDIRECT("_"&amp;_xlfn.XLOOKUP(AN$2,WatchbillMONTHLY!$A$71:$U$71,OFFSET(WatchbillMONTHLY!$A$71:$U$71,1,2))),INDIRECT("_"&amp;_xlfn.XLOOKUP(AN$2,WatchbillMONTHLY!$A$71:$U$71,OFFSET(WatchbillMONTHLY!$A$71:$U$71,1,2))))=$A122,_xlfn.XLOOKUP(AN$2,WatchbillMONTHLY!$A$71:$U$71,OFFSET(WatchbillMONTHLY!$A$71:$U$71,1,2)),FALSE),TRUE,FALSE)),
IF(_xlfn.XLOOKUP(AN$2,WatchbillMONTHLY!$A$88:$U$88,OFFSET(WatchbillMONTHLY!$A$88:$U$88,1,2))=IF(_xlfn.XLOOKUP($A122,INDIRECT("_"&amp;_xlfn.XLOOKUP(AN$2,WatchbillMONTHLY!$A$88:$U$88,OFFSET(WatchbillMONTHLY!$A$88:$U$88,1,2))),INDIRECT("_"&amp;_xlfn.XLOOKUP(AN$2,WatchbillMONTHLY!$A$88:$U$88,OFFSET(WatchbillMONTHLY!$A$88:$U$88,1,2))))=$A122,_xlfn.XLOOKUP(AN$2,WatchbillMONTHLY!$A$88:$U$88,OFFSET(WatchbillMONTHLY!$A$88:$U$88,1,2)),FALSE),TRUE,FALSE)),
FALSE),FALSE)</f>
        <v>0</v>
      </c>
      <c r="AO122" s="209" t="b" cm="1">
        <f t="array" aca="1" ref="AO122" ca="1">IF(AND($A122 &gt; 0, H122 &gt; 0,AO$2&lt;MiscFormulas!$A$5+1),
_xlfn.IFNA(
_xlfn.IFNA(
_xlfn.IFNA(
_xlfn.IFNA(
_xlfn.IFNA(
_xlfn.IFNA(
IF(_xlfn.XLOOKUP(AO$2,WatchbillMONTHLY!$A$3:$U$3,OFFSET(WatchbillMONTHLY!$A$3:$U$3,1,2))=IF(_xlfn.XLOOKUP($A122,INDIRECT("_"&amp;_xlfn.XLOOKUP(AO$2,WatchbillMONTHLY!$A$3:$U$3,OFFSET(WatchbillMONTHLY!$A$3:$U$3,1,2))),INDIRECT("_"&amp;_xlfn.XLOOKUP(AO$2,WatchbillMONTHLY!$A$3:$U$3,OFFSET(WatchbillMONTHLY!$A$3:$U$3,1,2))))=$A122,_xlfn.XLOOKUP(AO$2,WatchbillMONTHLY!$A$3:$U$3,OFFSET(WatchbillMONTHLY!$A$3:$U$3,1,2)),FALSE),TRUE,FALSE),
IF(_xlfn.XLOOKUP(AO$2,WatchbillMONTHLY!$A$20:$U$20,OFFSET(WatchbillMONTHLY!$A$20:$U$20,1,2))=IF(_xlfn.XLOOKUP($A122,INDIRECT("_"&amp;_xlfn.XLOOKUP(AO$2,WatchbillMONTHLY!$A$20:$U$20,OFFSET(WatchbillMONTHLY!$A$20:$U$20,1,2))),INDIRECT("_"&amp;_xlfn.XLOOKUP(AO$2,WatchbillMONTHLY!$A$20:$U$20,OFFSET(WatchbillMONTHLY!$A$20:$U$20,1,2))))=$A122,_xlfn.XLOOKUP(AO$2,WatchbillMONTHLY!$A$20:$U$20,OFFSET(WatchbillMONTHLY!$A$20:$U$20,1,2)),FALSE),TRUE,FALSE)),
IF(_xlfn.XLOOKUP(AO$2,WatchbillMONTHLY!$A$37:$U$37,OFFSET(WatchbillMONTHLY!$A$37:$U$37,1,2))=IF(_xlfn.XLOOKUP($A122,INDIRECT("_"&amp;_xlfn.XLOOKUP(AO$2,WatchbillMONTHLY!$A$37:$U$37,OFFSET(WatchbillMONTHLY!$A$37:$U$37,1,2))),INDIRECT("_"&amp;_xlfn.XLOOKUP(AO$2,WatchbillMONTHLY!$A$37:$U$37,OFFSET(WatchbillMONTHLY!$A$37:$U$37,1,2))))=$A122,_xlfn.XLOOKUP(AO$2,WatchbillMONTHLY!$A$37:$U$37,OFFSET(WatchbillMONTHLY!$A$37:$U$37,1,2)),FALSE),TRUE,FALSE)),
IF(_xlfn.XLOOKUP(AO$2,WatchbillMONTHLY!$A$54:$U$54,OFFSET(WatchbillMONTHLY!$A$54:$U$54,1,2))=IF(_xlfn.XLOOKUP($A122,INDIRECT("_"&amp;_xlfn.XLOOKUP(AO$2,WatchbillMONTHLY!$A$54:$U$54,OFFSET(WatchbillMONTHLY!$A$54:$U$54,1,2))),INDIRECT("_"&amp;_xlfn.XLOOKUP(AO$2,WatchbillMONTHLY!$A$54:$U$54,OFFSET(WatchbillMONTHLY!$A$54:$U$54,1,2))))=$A122,_xlfn.XLOOKUP(AO$2,WatchbillMONTHLY!$A$54:$U$54,OFFSET(WatchbillMONTHLY!$A$54:$U$54,1,2)),FALSE),TRUE,FALSE)),
IF(_xlfn.XLOOKUP(AO$2,WatchbillMONTHLY!$A$71:$U$71,OFFSET(WatchbillMONTHLY!$A$71:$U$71,1,2))=IF(_xlfn.XLOOKUP($A122,INDIRECT("_"&amp;_xlfn.XLOOKUP(AO$2,WatchbillMONTHLY!$A$71:$U$71,OFFSET(WatchbillMONTHLY!$A$71:$U$71,1,2))),INDIRECT("_"&amp;_xlfn.XLOOKUP(AO$2,WatchbillMONTHLY!$A$71:$U$71,OFFSET(WatchbillMONTHLY!$A$71:$U$71,1,2))))=$A122,_xlfn.XLOOKUP(AO$2,WatchbillMONTHLY!$A$71:$U$71,OFFSET(WatchbillMONTHLY!$A$71:$U$71,1,2)),FALSE),TRUE,FALSE)),
IF(_xlfn.XLOOKUP(AO$2,WatchbillMONTHLY!$A$88:$U$88,OFFSET(WatchbillMONTHLY!$A$88:$U$88,1,2))=IF(_xlfn.XLOOKUP($A122,INDIRECT("_"&amp;_xlfn.XLOOKUP(AO$2,WatchbillMONTHLY!$A$88:$U$88,OFFSET(WatchbillMONTHLY!$A$88:$U$88,1,2))),INDIRECT("_"&amp;_xlfn.XLOOKUP(AO$2,WatchbillMONTHLY!$A$88:$U$88,OFFSET(WatchbillMONTHLY!$A$88:$U$88,1,2))))=$A122,_xlfn.XLOOKUP(AO$2,WatchbillMONTHLY!$A$88:$U$88,OFFSET(WatchbillMONTHLY!$A$88:$U$88,1,2)),FALSE),TRUE,FALSE)),
FALSE),FALSE)</f>
        <v>0</v>
      </c>
      <c r="AP122" s="209" t="b" cm="1">
        <f t="array" aca="1" ref="AP122" ca="1">IF(AND($A122 &gt; 0, I122 &gt; 0,AP$2&lt;MiscFormulas!$A$5+1),
_xlfn.IFNA(
_xlfn.IFNA(
_xlfn.IFNA(
_xlfn.IFNA(
_xlfn.IFNA(
_xlfn.IFNA(
IF(_xlfn.XLOOKUP(AP$2,WatchbillMONTHLY!$A$3:$U$3,OFFSET(WatchbillMONTHLY!$A$3:$U$3,1,2))=IF(_xlfn.XLOOKUP($A122,INDIRECT("_"&amp;_xlfn.XLOOKUP(AP$2,WatchbillMONTHLY!$A$3:$U$3,OFFSET(WatchbillMONTHLY!$A$3:$U$3,1,2))),INDIRECT("_"&amp;_xlfn.XLOOKUP(AP$2,WatchbillMONTHLY!$A$3:$U$3,OFFSET(WatchbillMONTHLY!$A$3:$U$3,1,2))))=$A122,_xlfn.XLOOKUP(AP$2,WatchbillMONTHLY!$A$3:$U$3,OFFSET(WatchbillMONTHLY!$A$3:$U$3,1,2)),FALSE),TRUE,FALSE),
IF(_xlfn.XLOOKUP(AP$2,WatchbillMONTHLY!$A$20:$U$20,OFFSET(WatchbillMONTHLY!$A$20:$U$20,1,2))=IF(_xlfn.XLOOKUP($A122,INDIRECT("_"&amp;_xlfn.XLOOKUP(AP$2,WatchbillMONTHLY!$A$20:$U$20,OFFSET(WatchbillMONTHLY!$A$20:$U$20,1,2))),INDIRECT("_"&amp;_xlfn.XLOOKUP(AP$2,WatchbillMONTHLY!$A$20:$U$20,OFFSET(WatchbillMONTHLY!$A$20:$U$20,1,2))))=$A122,_xlfn.XLOOKUP(AP$2,WatchbillMONTHLY!$A$20:$U$20,OFFSET(WatchbillMONTHLY!$A$20:$U$20,1,2)),FALSE),TRUE,FALSE)),
IF(_xlfn.XLOOKUP(AP$2,WatchbillMONTHLY!$A$37:$U$37,OFFSET(WatchbillMONTHLY!$A$37:$U$37,1,2))=IF(_xlfn.XLOOKUP($A122,INDIRECT("_"&amp;_xlfn.XLOOKUP(AP$2,WatchbillMONTHLY!$A$37:$U$37,OFFSET(WatchbillMONTHLY!$A$37:$U$37,1,2))),INDIRECT("_"&amp;_xlfn.XLOOKUP(AP$2,WatchbillMONTHLY!$A$37:$U$37,OFFSET(WatchbillMONTHLY!$A$37:$U$37,1,2))))=$A122,_xlfn.XLOOKUP(AP$2,WatchbillMONTHLY!$A$37:$U$37,OFFSET(WatchbillMONTHLY!$A$37:$U$37,1,2)),FALSE),TRUE,FALSE)),
IF(_xlfn.XLOOKUP(AP$2,WatchbillMONTHLY!$A$54:$U$54,OFFSET(WatchbillMONTHLY!$A$54:$U$54,1,2))=IF(_xlfn.XLOOKUP($A122,INDIRECT("_"&amp;_xlfn.XLOOKUP(AP$2,WatchbillMONTHLY!$A$54:$U$54,OFFSET(WatchbillMONTHLY!$A$54:$U$54,1,2))),INDIRECT("_"&amp;_xlfn.XLOOKUP(AP$2,WatchbillMONTHLY!$A$54:$U$54,OFFSET(WatchbillMONTHLY!$A$54:$U$54,1,2))))=$A122,_xlfn.XLOOKUP(AP$2,WatchbillMONTHLY!$A$54:$U$54,OFFSET(WatchbillMONTHLY!$A$54:$U$54,1,2)),FALSE),TRUE,FALSE)),
IF(_xlfn.XLOOKUP(AP$2,WatchbillMONTHLY!$A$71:$U$71,OFFSET(WatchbillMONTHLY!$A$71:$U$71,1,2))=IF(_xlfn.XLOOKUP($A122,INDIRECT("_"&amp;_xlfn.XLOOKUP(AP$2,WatchbillMONTHLY!$A$71:$U$71,OFFSET(WatchbillMONTHLY!$A$71:$U$71,1,2))),INDIRECT("_"&amp;_xlfn.XLOOKUP(AP$2,WatchbillMONTHLY!$A$71:$U$71,OFFSET(WatchbillMONTHLY!$A$71:$U$71,1,2))))=$A122,_xlfn.XLOOKUP(AP$2,WatchbillMONTHLY!$A$71:$U$71,OFFSET(WatchbillMONTHLY!$A$71:$U$71,1,2)),FALSE),TRUE,FALSE)),
IF(_xlfn.XLOOKUP(AP$2,WatchbillMONTHLY!$A$88:$U$88,OFFSET(WatchbillMONTHLY!$A$88:$U$88,1,2))=IF(_xlfn.XLOOKUP($A122,INDIRECT("_"&amp;_xlfn.XLOOKUP(AP$2,WatchbillMONTHLY!$A$88:$U$88,OFFSET(WatchbillMONTHLY!$A$88:$U$88,1,2))),INDIRECT("_"&amp;_xlfn.XLOOKUP(AP$2,WatchbillMONTHLY!$A$88:$U$88,OFFSET(WatchbillMONTHLY!$A$88:$U$88,1,2))))=$A122,_xlfn.XLOOKUP(AP$2,WatchbillMONTHLY!$A$88:$U$88,OFFSET(WatchbillMONTHLY!$A$88:$U$88,1,2)),FALSE),TRUE,FALSE)),
FALSE),FALSE)</f>
        <v>0</v>
      </c>
      <c r="AQ122" s="209" t="b" cm="1">
        <f t="array" aca="1" ref="AQ122" ca="1">IF(AND($A122 &gt; 0, J122 &gt; 0,AQ$2&lt;MiscFormulas!$A$5+1),
_xlfn.IFNA(
_xlfn.IFNA(
_xlfn.IFNA(
_xlfn.IFNA(
_xlfn.IFNA(
_xlfn.IFNA(
IF(_xlfn.XLOOKUP(AQ$2,WatchbillMONTHLY!$A$3:$U$3,OFFSET(WatchbillMONTHLY!$A$3:$U$3,1,2))=IF(_xlfn.XLOOKUP($A122,INDIRECT("_"&amp;_xlfn.XLOOKUP(AQ$2,WatchbillMONTHLY!$A$3:$U$3,OFFSET(WatchbillMONTHLY!$A$3:$U$3,1,2))),INDIRECT("_"&amp;_xlfn.XLOOKUP(AQ$2,WatchbillMONTHLY!$A$3:$U$3,OFFSET(WatchbillMONTHLY!$A$3:$U$3,1,2))))=$A122,_xlfn.XLOOKUP(AQ$2,WatchbillMONTHLY!$A$3:$U$3,OFFSET(WatchbillMONTHLY!$A$3:$U$3,1,2)),FALSE),TRUE,FALSE),
IF(_xlfn.XLOOKUP(AQ$2,WatchbillMONTHLY!$A$20:$U$20,OFFSET(WatchbillMONTHLY!$A$20:$U$20,1,2))=IF(_xlfn.XLOOKUP($A122,INDIRECT("_"&amp;_xlfn.XLOOKUP(AQ$2,WatchbillMONTHLY!$A$20:$U$20,OFFSET(WatchbillMONTHLY!$A$20:$U$20,1,2))),INDIRECT("_"&amp;_xlfn.XLOOKUP(AQ$2,WatchbillMONTHLY!$A$20:$U$20,OFFSET(WatchbillMONTHLY!$A$20:$U$20,1,2))))=$A122,_xlfn.XLOOKUP(AQ$2,WatchbillMONTHLY!$A$20:$U$20,OFFSET(WatchbillMONTHLY!$A$20:$U$20,1,2)),FALSE),TRUE,FALSE)),
IF(_xlfn.XLOOKUP(AQ$2,WatchbillMONTHLY!$A$37:$U$37,OFFSET(WatchbillMONTHLY!$A$37:$U$37,1,2))=IF(_xlfn.XLOOKUP($A122,INDIRECT("_"&amp;_xlfn.XLOOKUP(AQ$2,WatchbillMONTHLY!$A$37:$U$37,OFFSET(WatchbillMONTHLY!$A$37:$U$37,1,2))),INDIRECT("_"&amp;_xlfn.XLOOKUP(AQ$2,WatchbillMONTHLY!$A$37:$U$37,OFFSET(WatchbillMONTHLY!$A$37:$U$37,1,2))))=$A122,_xlfn.XLOOKUP(AQ$2,WatchbillMONTHLY!$A$37:$U$37,OFFSET(WatchbillMONTHLY!$A$37:$U$37,1,2)),FALSE),TRUE,FALSE)),
IF(_xlfn.XLOOKUP(AQ$2,WatchbillMONTHLY!$A$54:$U$54,OFFSET(WatchbillMONTHLY!$A$54:$U$54,1,2))=IF(_xlfn.XLOOKUP($A122,INDIRECT("_"&amp;_xlfn.XLOOKUP(AQ$2,WatchbillMONTHLY!$A$54:$U$54,OFFSET(WatchbillMONTHLY!$A$54:$U$54,1,2))),INDIRECT("_"&amp;_xlfn.XLOOKUP(AQ$2,WatchbillMONTHLY!$A$54:$U$54,OFFSET(WatchbillMONTHLY!$A$54:$U$54,1,2))))=$A122,_xlfn.XLOOKUP(AQ$2,WatchbillMONTHLY!$A$54:$U$54,OFFSET(WatchbillMONTHLY!$A$54:$U$54,1,2)),FALSE),TRUE,FALSE)),
IF(_xlfn.XLOOKUP(AQ$2,WatchbillMONTHLY!$A$71:$U$71,OFFSET(WatchbillMONTHLY!$A$71:$U$71,1,2))=IF(_xlfn.XLOOKUP($A122,INDIRECT("_"&amp;_xlfn.XLOOKUP(AQ$2,WatchbillMONTHLY!$A$71:$U$71,OFFSET(WatchbillMONTHLY!$A$71:$U$71,1,2))),INDIRECT("_"&amp;_xlfn.XLOOKUP(AQ$2,WatchbillMONTHLY!$A$71:$U$71,OFFSET(WatchbillMONTHLY!$A$71:$U$71,1,2))))=$A122,_xlfn.XLOOKUP(AQ$2,WatchbillMONTHLY!$A$71:$U$71,OFFSET(WatchbillMONTHLY!$A$71:$U$71,1,2)),FALSE),TRUE,FALSE)),
IF(_xlfn.XLOOKUP(AQ$2,WatchbillMONTHLY!$A$88:$U$88,OFFSET(WatchbillMONTHLY!$A$88:$U$88,1,2))=IF(_xlfn.XLOOKUP($A122,INDIRECT("_"&amp;_xlfn.XLOOKUP(AQ$2,WatchbillMONTHLY!$A$88:$U$88,OFFSET(WatchbillMONTHLY!$A$88:$U$88,1,2))),INDIRECT("_"&amp;_xlfn.XLOOKUP(AQ$2,WatchbillMONTHLY!$A$88:$U$88,OFFSET(WatchbillMONTHLY!$A$88:$U$88,1,2))))=$A122,_xlfn.XLOOKUP(AQ$2,WatchbillMONTHLY!$A$88:$U$88,OFFSET(WatchbillMONTHLY!$A$88:$U$88,1,2)),FALSE),TRUE,FALSE)),
FALSE),FALSE)</f>
        <v>0</v>
      </c>
      <c r="AR122" s="209" t="b" cm="1">
        <f t="array" aca="1" ref="AR122" ca="1">IF(AND($A122 &gt; 0, K122 &gt; 0,AR$2&lt;MiscFormulas!$A$5+1),
_xlfn.IFNA(
_xlfn.IFNA(
_xlfn.IFNA(
_xlfn.IFNA(
_xlfn.IFNA(
_xlfn.IFNA(
IF(_xlfn.XLOOKUP(AR$2,WatchbillMONTHLY!$A$3:$U$3,OFFSET(WatchbillMONTHLY!$A$3:$U$3,1,2))=IF(_xlfn.XLOOKUP($A122,INDIRECT("_"&amp;_xlfn.XLOOKUP(AR$2,WatchbillMONTHLY!$A$3:$U$3,OFFSET(WatchbillMONTHLY!$A$3:$U$3,1,2))),INDIRECT("_"&amp;_xlfn.XLOOKUP(AR$2,WatchbillMONTHLY!$A$3:$U$3,OFFSET(WatchbillMONTHLY!$A$3:$U$3,1,2))))=$A122,_xlfn.XLOOKUP(AR$2,WatchbillMONTHLY!$A$3:$U$3,OFFSET(WatchbillMONTHLY!$A$3:$U$3,1,2)),FALSE),TRUE,FALSE),
IF(_xlfn.XLOOKUP(AR$2,WatchbillMONTHLY!$A$20:$U$20,OFFSET(WatchbillMONTHLY!$A$20:$U$20,1,2))=IF(_xlfn.XLOOKUP($A122,INDIRECT("_"&amp;_xlfn.XLOOKUP(AR$2,WatchbillMONTHLY!$A$20:$U$20,OFFSET(WatchbillMONTHLY!$A$20:$U$20,1,2))),INDIRECT("_"&amp;_xlfn.XLOOKUP(AR$2,WatchbillMONTHLY!$A$20:$U$20,OFFSET(WatchbillMONTHLY!$A$20:$U$20,1,2))))=$A122,_xlfn.XLOOKUP(AR$2,WatchbillMONTHLY!$A$20:$U$20,OFFSET(WatchbillMONTHLY!$A$20:$U$20,1,2)),FALSE),TRUE,FALSE)),
IF(_xlfn.XLOOKUP(AR$2,WatchbillMONTHLY!$A$37:$U$37,OFFSET(WatchbillMONTHLY!$A$37:$U$37,1,2))=IF(_xlfn.XLOOKUP($A122,INDIRECT("_"&amp;_xlfn.XLOOKUP(AR$2,WatchbillMONTHLY!$A$37:$U$37,OFFSET(WatchbillMONTHLY!$A$37:$U$37,1,2))),INDIRECT("_"&amp;_xlfn.XLOOKUP(AR$2,WatchbillMONTHLY!$A$37:$U$37,OFFSET(WatchbillMONTHLY!$A$37:$U$37,1,2))))=$A122,_xlfn.XLOOKUP(AR$2,WatchbillMONTHLY!$A$37:$U$37,OFFSET(WatchbillMONTHLY!$A$37:$U$37,1,2)),FALSE),TRUE,FALSE)),
IF(_xlfn.XLOOKUP(AR$2,WatchbillMONTHLY!$A$54:$U$54,OFFSET(WatchbillMONTHLY!$A$54:$U$54,1,2))=IF(_xlfn.XLOOKUP($A122,INDIRECT("_"&amp;_xlfn.XLOOKUP(AR$2,WatchbillMONTHLY!$A$54:$U$54,OFFSET(WatchbillMONTHLY!$A$54:$U$54,1,2))),INDIRECT("_"&amp;_xlfn.XLOOKUP(AR$2,WatchbillMONTHLY!$A$54:$U$54,OFFSET(WatchbillMONTHLY!$A$54:$U$54,1,2))))=$A122,_xlfn.XLOOKUP(AR$2,WatchbillMONTHLY!$A$54:$U$54,OFFSET(WatchbillMONTHLY!$A$54:$U$54,1,2)),FALSE),TRUE,FALSE)),
IF(_xlfn.XLOOKUP(AR$2,WatchbillMONTHLY!$A$71:$U$71,OFFSET(WatchbillMONTHLY!$A$71:$U$71,1,2))=IF(_xlfn.XLOOKUP($A122,INDIRECT("_"&amp;_xlfn.XLOOKUP(AR$2,WatchbillMONTHLY!$A$71:$U$71,OFFSET(WatchbillMONTHLY!$A$71:$U$71,1,2))),INDIRECT("_"&amp;_xlfn.XLOOKUP(AR$2,WatchbillMONTHLY!$A$71:$U$71,OFFSET(WatchbillMONTHLY!$A$71:$U$71,1,2))))=$A122,_xlfn.XLOOKUP(AR$2,WatchbillMONTHLY!$A$71:$U$71,OFFSET(WatchbillMONTHLY!$A$71:$U$71,1,2)),FALSE),TRUE,FALSE)),
IF(_xlfn.XLOOKUP(AR$2,WatchbillMONTHLY!$A$88:$U$88,OFFSET(WatchbillMONTHLY!$A$88:$U$88,1,2))=IF(_xlfn.XLOOKUP($A122,INDIRECT("_"&amp;_xlfn.XLOOKUP(AR$2,WatchbillMONTHLY!$A$88:$U$88,OFFSET(WatchbillMONTHLY!$A$88:$U$88,1,2))),INDIRECT("_"&amp;_xlfn.XLOOKUP(AR$2,WatchbillMONTHLY!$A$88:$U$88,OFFSET(WatchbillMONTHLY!$A$88:$U$88,1,2))))=$A122,_xlfn.XLOOKUP(AR$2,WatchbillMONTHLY!$A$88:$U$88,OFFSET(WatchbillMONTHLY!$A$88:$U$88,1,2)),FALSE),TRUE,FALSE)),
FALSE),FALSE)</f>
        <v>0</v>
      </c>
      <c r="AS122" s="209" t="b" cm="1">
        <f t="array" aca="1" ref="AS122" ca="1">IF(AND($A122 &gt; 0, L122 &gt; 0,AS$2&lt;MiscFormulas!$A$5+1),
_xlfn.IFNA(
_xlfn.IFNA(
_xlfn.IFNA(
_xlfn.IFNA(
_xlfn.IFNA(
_xlfn.IFNA(
IF(_xlfn.XLOOKUP(AS$2,WatchbillMONTHLY!$A$3:$U$3,OFFSET(WatchbillMONTHLY!$A$3:$U$3,1,2))=IF(_xlfn.XLOOKUP($A122,INDIRECT("_"&amp;_xlfn.XLOOKUP(AS$2,WatchbillMONTHLY!$A$3:$U$3,OFFSET(WatchbillMONTHLY!$A$3:$U$3,1,2))),INDIRECT("_"&amp;_xlfn.XLOOKUP(AS$2,WatchbillMONTHLY!$A$3:$U$3,OFFSET(WatchbillMONTHLY!$A$3:$U$3,1,2))))=$A122,_xlfn.XLOOKUP(AS$2,WatchbillMONTHLY!$A$3:$U$3,OFFSET(WatchbillMONTHLY!$A$3:$U$3,1,2)),FALSE),TRUE,FALSE),
IF(_xlfn.XLOOKUP(AS$2,WatchbillMONTHLY!$A$20:$U$20,OFFSET(WatchbillMONTHLY!$A$20:$U$20,1,2))=IF(_xlfn.XLOOKUP($A122,INDIRECT("_"&amp;_xlfn.XLOOKUP(AS$2,WatchbillMONTHLY!$A$20:$U$20,OFFSET(WatchbillMONTHLY!$A$20:$U$20,1,2))),INDIRECT("_"&amp;_xlfn.XLOOKUP(AS$2,WatchbillMONTHLY!$A$20:$U$20,OFFSET(WatchbillMONTHLY!$A$20:$U$20,1,2))))=$A122,_xlfn.XLOOKUP(AS$2,WatchbillMONTHLY!$A$20:$U$20,OFFSET(WatchbillMONTHLY!$A$20:$U$20,1,2)),FALSE),TRUE,FALSE)),
IF(_xlfn.XLOOKUP(AS$2,WatchbillMONTHLY!$A$37:$U$37,OFFSET(WatchbillMONTHLY!$A$37:$U$37,1,2))=IF(_xlfn.XLOOKUP($A122,INDIRECT("_"&amp;_xlfn.XLOOKUP(AS$2,WatchbillMONTHLY!$A$37:$U$37,OFFSET(WatchbillMONTHLY!$A$37:$U$37,1,2))),INDIRECT("_"&amp;_xlfn.XLOOKUP(AS$2,WatchbillMONTHLY!$A$37:$U$37,OFFSET(WatchbillMONTHLY!$A$37:$U$37,1,2))))=$A122,_xlfn.XLOOKUP(AS$2,WatchbillMONTHLY!$A$37:$U$37,OFFSET(WatchbillMONTHLY!$A$37:$U$37,1,2)),FALSE),TRUE,FALSE)),
IF(_xlfn.XLOOKUP(AS$2,WatchbillMONTHLY!$A$54:$U$54,OFFSET(WatchbillMONTHLY!$A$54:$U$54,1,2))=IF(_xlfn.XLOOKUP($A122,INDIRECT("_"&amp;_xlfn.XLOOKUP(AS$2,WatchbillMONTHLY!$A$54:$U$54,OFFSET(WatchbillMONTHLY!$A$54:$U$54,1,2))),INDIRECT("_"&amp;_xlfn.XLOOKUP(AS$2,WatchbillMONTHLY!$A$54:$U$54,OFFSET(WatchbillMONTHLY!$A$54:$U$54,1,2))))=$A122,_xlfn.XLOOKUP(AS$2,WatchbillMONTHLY!$A$54:$U$54,OFFSET(WatchbillMONTHLY!$A$54:$U$54,1,2)),FALSE),TRUE,FALSE)),
IF(_xlfn.XLOOKUP(AS$2,WatchbillMONTHLY!$A$71:$U$71,OFFSET(WatchbillMONTHLY!$A$71:$U$71,1,2))=IF(_xlfn.XLOOKUP($A122,INDIRECT("_"&amp;_xlfn.XLOOKUP(AS$2,WatchbillMONTHLY!$A$71:$U$71,OFFSET(WatchbillMONTHLY!$A$71:$U$71,1,2))),INDIRECT("_"&amp;_xlfn.XLOOKUP(AS$2,WatchbillMONTHLY!$A$71:$U$71,OFFSET(WatchbillMONTHLY!$A$71:$U$71,1,2))))=$A122,_xlfn.XLOOKUP(AS$2,WatchbillMONTHLY!$A$71:$U$71,OFFSET(WatchbillMONTHLY!$A$71:$U$71,1,2)),FALSE),TRUE,FALSE)),
IF(_xlfn.XLOOKUP(AS$2,WatchbillMONTHLY!$A$88:$U$88,OFFSET(WatchbillMONTHLY!$A$88:$U$88,1,2))=IF(_xlfn.XLOOKUP($A122,INDIRECT("_"&amp;_xlfn.XLOOKUP(AS$2,WatchbillMONTHLY!$A$88:$U$88,OFFSET(WatchbillMONTHLY!$A$88:$U$88,1,2))),INDIRECT("_"&amp;_xlfn.XLOOKUP(AS$2,WatchbillMONTHLY!$A$88:$U$88,OFFSET(WatchbillMONTHLY!$A$88:$U$88,1,2))))=$A122,_xlfn.XLOOKUP(AS$2,WatchbillMONTHLY!$A$88:$U$88,OFFSET(WatchbillMONTHLY!$A$88:$U$88,1,2)),FALSE),TRUE,FALSE)),
FALSE),FALSE)</f>
        <v>0</v>
      </c>
      <c r="AT122" s="209" t="b" cm="1">
        <f t="array" aca="1" ref="AT122" ca="1">IF(AND($A122 &gt; 0, M122 &gt; 0,AT$2&lt;MiscFormulas!$A$5+1),
_xlfn.IFNA(
_xlfn.IFNA(
_xlfn.IFNA(
_xlfn.IFNA(
_xlfn.IFNA(
_xlfn.IFNA(
IF(_xlfn.XLOOKUP(AT$2,WatchbillMONTHLY!$A$3:$U$3,OFFSET(WatchbillMONTHLY!$A$3:$U$3,1,2))=IF(_xlfn.XLOOKUP($A122,INDIRECT("_"&amp;_xlfn.XLOOKUP(AT$2,WatchbillMONTHLY!$A$3:$U$3,OFFSET(WatchbillMONTHLY!$A$3:$U$3,1,2))),INDIRECT("_"&amp;_xlfn.XLOOKUP(AT$2,WatchbillMONTHLY!$A$3:$U$3,OFFSET(WatchbillMONTHLY!$A$3:$U$3,1,2))))=$A122,_xlfn.XLOOKUP(AT$2,WatchbillMONTHLY!$A$3:$U$3,OFFSET(WatchbillMONTHLY!$A$3:$U$3,1,2)),FALSE),TRUE,FALSE),
IF(_xlfn.XLOOKUP(AT$2,WatchbillMONTHLY!$A$20:$U$20,OFFSET(WatchbillMONTHLY!$A$20:$U$20,1,2))=IF(_xlfn.XLOOKUP($A122,INDIRECT("_"&amp;_xlfn.XLOOKUP(AT$2,WatchbillMONTHLY!$A$20:$U$20,OFFSET(WatchbillMONTHLY!$A$20:$U$20,1,2))),INDIRECT("_"&amp;_xlfn.XLOOKUP(AT$2,WatchbillMONTHLY!$A$20:$U$20,OFFSET(WatchbillMONTHLY!$A$20:$U$20,1,2))))=$A122,_xlfn.XLOOKUP(AT$2,WatchbillMONTHLY!$A$20:$U$20,OFFSET(WatchbillMONTHLY!$A$20:$U$20,1,2)),FALSE),TRUE,FALSE)),
IF(_xlfn.XLOOKUP(AT$2,WatchbillMONTHLY!$A$37:$U$37,OFFSET(WatchbillMONTHLY!$A$37:$U$37,1,2))=IF(_xlfn.XLOOKUP($A122,INDIRECT("_"&amp;_xlfn.XLOOKUP(AT$2,WatchbillMONTHLY!$A$37:$U$37,OFFSET(WatchbillMONTHLY!$A$37:$U$37,1,2))),INDIRECT("_"&amp;_xlfn.XLOOKUP(AT$2,WatchbillMONTHLY!$A$37:$U$37,OFFSET(WatchbillMONTHLY!$A$37:$U$37,1,2))))=$A122,_xlfn.XLOOKUP(AT$2,WatchbillMONTHLY!$A$37:$U$37,OFFSET(WatchbillMONTHLY!$A$37:$U$37,1,2)),FALSE),TRUE,FALSE)),
IF(_xlfn.XLOOKUP(AT$2,WatchbillMONTHLY!$A$54:$U$54,OFFSET(WatchbillMONTHLY!$A$54:$U$54,1,2))=IF(_xlfn.XLOOKUP($A122,INDIRECT("_"&amp;_xlfn.XLOOKUP(AT$2,WatchbillMONTHLY!$A$54:$U$54,OFFSET(WatchbillMONTHLY!$A$54:$U$54,1,2))),INDIRECT("_"&amp;_xlfn.XLOOKUP(AT$2,WatchbillMONTHLY!$A$54:$U$54,OFFSET(WatchbillMONTHLY!$A$54:$U$54,1,2))))=$A122,_xlfn.XLOOKUP(AT$2,WatchbillMONTHLY!$A$54:$U$54,OFFSET(WatchbillMONTHLY!$A$54:$U$54,1,2)),FALSE),TRUE,FALSE)),
IF(_xlfn.XLOOKUP(AT$2,WatchbillMONTHLY!$A$71:$U$71,OFFSET(WatchbillMONTHLY!$A$71:$U$71,1,2))=IF(_xlfn.XLOOKUP($A122,INDIRECT("_"&amp;_xlfn.XLOOKUP(AT$2,WatchbillMONTHLY!$A$71:$U$71,OFFSET(WatchbillMONTHLY!$A$71:$U$71,1,2))),INDIRECT("_"&amp;_xlfn.XLOOKUP(AT$2,WatchbillMONTHLY!$A$71:$U$71,OFFSET(WatchbillMONTHLY!$A$71:$U$71,1,2))))=$A122,_xlfn.XLOOKUP(AT$2,WatchbillMONTHLY!$A$71:$U$71,OFFSET(WatchbillMONTHLY!$A$71:$U$71,1,2)),FALSE),TRUE,FALSE)),
IF(_xlfn.XLOOKUP(AT$2,WatchbillMONTHLY!$A$88:$U$88,OFFSET(WatchbillMONTHLY!$A$88:$U$88,1,2))=IF(_xlfn.XLOOKUP($A122,INDIRECT("_"&amp;_xlfn.XLOOKUP(AT$2,WatchbillMONTHLY!$A$88:$U$88,OFFSET(WatchbillMONTHLY!$A$88:$U$88,1,2))),INDIRECT("_"&amp;_xlfn.XLOOKUP(AT$2,WatchbillMONTHLY!$A$88:$U$88,OFFSET(WatchbillMONTHLY!$A$88:$U$88,1,2))))=$A122,_xlfn.XLOOKUP(AT$2,WatchbillMONTHLY!$A$88:$U$88,OFFSET(WatchbillMONTHLY!$A$88:$U$88,1,2)),FALSE),TRUE,FALSE)),
FALSE),FALSE)</f>
        <v>0</v>
      </c>
      <c r="AU122" s="209" t="b" cm="1">
        <f t="array" aca="1" ref="AU122" ca="1">IF(AND($A122 &gt; 0, N122 &gt; 0,AU$2&lt;MiscFormulas!$A$5+1),
_xlfn.IFNA(
_xlfn.IFNA(
_xlfn.IFNA(
_xlfn.IFNA(
_xlfn.IFNA(
_xlfn.IFNA(
IF(_xlfn.XLOOKUP(AU$2,WatchbillMONTHLY!$A$3:$U$3,OFFSET(WatchbillMONTHLY!$A$3:$U$3,1,2))=IF(_xlfn.XLOOKUP($A122,INDIRECT("_"&amp;_xlfn.XLOOKUP(AU$2,WatchbillMONTHLY!$A$3:$U$3,OFFSET(WatchbillMONTHLY!$A$3:$U$3,1,2))),INDIRECT("_"&amp;_xlfn.XLOOKUP(AU$2,WatchbillMONTHLY!$A$3:$U$3,OFFSET(WatchbillMONTHLY!$A$3:$U$3,1,2))))=$A122,_xlfn.XLOOKUP(AU$2,WatchbillMONTHLY!$A$3:$U$3,OFFSET(WatchbillMONTHLY!$A$3:$U$3,1,2)),FALSE),TRUE,FALSE),
IF(_xlfn.XLOOKUP(AU$2,WatchbillMONTHLY!$A$20:$U$20,OFFSET(WatchbillMONTHLY!$A$20:$U$20,1,2))=IF(_xlfn.XLOOKUP($A122,INDIRECT("_"&amp;_xlfn.XLOOKUP(AU$2,WatchbillMONTHLY!$A$20:$U$20,OFFSET(WatchbillMONTHLY!$A$20:$U$20,1,2))),INDIRECT("_"&amp;_xlfn.XLOOKUP(AU$2,WatchbillMONTHLY!$A$20:$U$20,OFFSET(WatchbillMONTHLY!$A$20:$U$20,1,2))))=$A122,_xlfn.XLOOKUP(AU$2,WatchbillMONTHLY!$A$20:$U$20,OFFSET(WatchbillMONTHLY!$A$20:$U$20,1,2)),FALSE),TRUE,FALSE)),
IF(_xlfn.XLOOKUP(AU$2,WatchbillMONTHLY!$A$37:$U$37,OFFSET(WatchbillMONTHLY!$A$37:$U$37,1,2))=IF(_xlfn.XLOOKUP($A122,INDIRECT("_"&amp;_xlfn.XLOOKUP(AU$2,WatchbillMONTHLY!$A$37:$U$37,OFFSET(WatchbillMONTHLY!$A$37:$U$37,1,2))),INDIRECT("_"&amp;_xlfn.XLOOKUP(AU$2,WatchbillMONTHLY!$A$37:$U$37,OFFSET(WatchbillMONTHLY!$A$37:$U$37,1,2))))=$A122,_xlfn.XLOOKUP(AU$2,WatchbillMONTHLY!$A$37:$U$37,OFFSET(WatchbillMONTHLY!$A$37:$U$37,1,2)),FALSE),TRUE,FALSE)),
IF(_xlfn.XLOOKUP(AU$2,WatchbillMONTHLY!$A$54:$U$54,OFFSET(WatchbillMONTHLY!$A$54:$U$54,1,2))=IF(_xlfn.XLOOKUP($A122,INDIRECT("_"&amp;_xlfn.XLOOKUP(AU$2,WatchbillMONTHLY!$A$54:$U$54,OFFSET(WatchbillMONTHLY!$A$54:$U$54,1,2))),INDIRECT("_"&amp;_xlfn.XLOOKUP(AU$2,WatchbillMONTHLY!$A$54:$U$54,OFFSET(WatchbillMONTHLY!$A$54:$U$54,1,2))))=$A122,_xlfn.XLOOKUP(AU$2,WatchbillMONTHLY!$A$54:$U$54,OFFSET(WatchbillMONTHLY!$A$54:$U$54,1,2)),FALSE),TRUE,FALSE)),
IF(_xlfn.XLOOKUP(AU$2,WatchbillMONTHLY!$A$71:$U$71,OFFSET(WatchbillMONTHLY!$A$71:$U$71,1,2))=IF(_xlfn.XLOOKUP($A122,INDIRECT("_"&amp;_xlfn.XLOOKUP(AU$2,WatchbillMONTHLY!$A$71:$U$71,OFFSET(WatchbillMONTHLY!$A$71:$U$71,1,2))),INDIRECT("_"&amp;_xlfn.XLOOKUP(AU$2,WatchbillMONTHLY!$A$71:$U$71,OFFSET(WatchbillMONTHLY!$A$71:$U$71,1,2))))=$A122,_xlfn.XLOOKUP(AU$2,WatchbillMONTHLY!$A$71:$U$71,OFFSET(WatchbillMONTHLY!$A$71:$U$71,1,2)),FALSE),TRUE,FALSE)),
IF(_xlfn.XLOOKUP(AU$2,WatchbillMONTHLY!$A$88:$U$88,OFFSET(WatchbillMONTHLY!$A$88:$U$88,1,2))=IF(_xlfn.XLOOKUP($A122,INDIRECT("_"&amp;_xlfn.XLOOKUP(AU$2,WatchbillMONTHLY!$A$88:$U$88,OFFSET(WatchbillMONTHLY!$A$88:$U$88,1,2))),INDIRECT("_"&amp;_xlfn.XLOOKUP(AU$2,WatchbillMONTHLY!$A$88:$U$88,OFFSET(WatchbillMONTHLY!$A$88:$U$88,1,2))))=$A122,_xlfn.XLOOKUP(AU$2,WatchbillMONTHLY!$A$88:$U$88,OFFSET(WatchbillMONTHLY!$A$88:$U$88,1,2)),FALSE),TRUE,FALSE)),
FALSE),FALSE)</f>
        <v>0</v>
      </c>
      <c r="AV122" s="209" t="b" cm="1">
        <f t="array" aca="1" ref="AV122" ca="1">IF(AND($A122 &gt; 0, O122 &gt; 0,AV$2&lt;MiscFormulas!$A$5+1),
_xlfn.IFNA(
_xlfn.IFNA(
_xlfn.IFNA(
_xlfn.IFNA(
_xlfn.IFNA(
_xlfn.IFNA(
IF(_xlfn.XLOOKUP(AV$2,WatchbillMONTHLY!$A$3:$U$3,OFFSET(WatchbillMONTHLY!$A$3:$U$3,1,2))=IF(_xlfn.XLOOKUP($A122,INDIRECT("_"&amp;_xlfn.XLOOKUP(AV$2,WatchbillMONTHLY!$A$3:$U$3,OFFSET(WatchbillMONTHLY!$A$3:$U$3,1,2))),INDIRECT("_"&amp;_xlfn.XLOOKUP(AV$2,WatchbillMONTHLY!$A$3:$U$3,OFFSET(WatchbillMONTHLY!$A$3:$U$3,1,2))))=$A122,_xlfn.XLOOKUP(AV$2,WatchbillMONTHLY!$A$3:$U$3,OFFSET(WatchbillMONTHLY!$A$3:$U$3,1,2)),FALSE),TRUE,FALSE),
IF(_xlfn.XLOOKUP(AV$2,WatchbillMONTHLY!$A$20:$U$20,OFFSET(WatchbillMONTHLY!$A$20:$U$20,1,2))=IF(_xlfn.XLOOKUP($A122,INDIRECT("_"&amp;_xlfn.XLOOKUP(AV$2,WatchbillMONTHLY!$A$20:$U$20,OFFSET(WatchbillMONTHLY!$A$20:$U$20,1,2))),INDIRECT("_"&amp;_xlfn.XLOOKUP(AV$2,WatchbillMONTHLY!$A$20:$U$20,OFFSET(WatchbillMONTHLY!$A$20:$U$20,1,2))))=$A122,_xlfn.XLOOKUP(AV$2,WatchbillMONTHLY!$A$20:$U$20,OFFSET(WatchbillMONTHLY!$A$20:$U$20,1,2)),FALSE),TRUE,FALSE)),
IF(_xlfn.XLOOKUP(AV$2,WatchbillMONTHLY!$A$37:$U$37,OFFSET(WatchbillMONTHLY!$A$37:$U$37,1,2))=IF(_xlfn.XLOOKUP($A122,INDIRECT("_"&amp;_xlfn.XLOOKUP(AV$2,WatchbillMONTHLY!$A$37:$U$37,OFFSET(WatchbillMONTHLY!$A$37:$U$37,1,2))),INDIRECT("_"&amp;_xlfn.XLOOKUP(AV$2,WatchbillMONTHLY!$A$37:$U$37,OFFSET(WatchbillMONTHLY!$A$37:$U$37,1,2))))=$A122,_xlfn.XLOOKUP(AV$2,WatchbillMONTHLY!$A$37:$U$37,OFFSET(WatchbillMONTHLY!$A$37:$U$37,1,2)),FALSE),TRUE,FALSE)),
IF(_xlfn.XLOOKUP(AV$2,WatchbillMONTHLY!$A$54:$U$54,OFFSET(WatchbillMONTHLY!$A$54:$U$54,1,2))=IF(_xlfn.XLOOKUP($A122,INDIRECT("_"&amp;_xlfn.XLOOKUP(AV$2,WatchbillMONTHLY!$A$54:$U$54,OFFSET(WatchbillMONTHLY!$A$54:$U$54,1,2))),INDIRECT("_"&amp;_xlfn.XLOOKUP(AV$2,WatchbillMONTHLY!$A$54:$U$54,OFFSET(WatchbillMONTHLY!$A$54:$U$54,1,2))))=$A122,_xlfn.XLOOKUP(AV$2,WatchbillMONTHLY!$A$54:$U$54,OFFSET(WatchbillMONTHLY!$A$54:$U$54,1,2)),FALSE),TRUE,FALSE)),
IF(_xlfn.XLOOKUP(AV$2,WatchbillMONTHLY!$A$71:$U$71,OFFSET(WatchbillMONTHLY!$A$71:$U$71,1,2))=IF(_xlfn.XLOOKUP($A122,INDIRECT("_"&amp;_xlfn.XLOOKUP(AV$2,WatchbillMONTHLY!$A$71:$U$71,OFFSET(WatchbillMONTHLY!$A$71:$U$71,1,2))),INDIRECT("_"&amp;_xlfn.XLOOKUP(AV$2,WatchbillMONTHLY!$A$71:$U$71,OFFSET(WatchbillMONTHLY!$A$71:$U$71,1,2))))=$A122,_xlfn.XLOOKUP(AV$2,WatchbillMONTHLY!$A$71:$U$71,OFFSET(WatchbillMONTHLY!$A$71:$U$71,1,2)),FALSE),TRUE,FALSE)),
IF(_xlfn.XLOOKUP(AV$2,WatchbillMONTHLY!$A$88:$U$88,OFFSET(WatchbillMONTHLY!$A$88:$U$88,1,2))=IF(_xlfn.XLOOKUP($A122,INDIRECT("_"&amp;_xlfn.XLOOKUP(AV$2,WatchbillMONTHLY!$A$88:$U$88,OFFSET(WatchbillMONTHLY!$A$88:$U$88,1,2))),INDIRECT("_"&amp;_xlfn.XLOOKUP(AV$2,WatchbillMONTHLY!$A$88:$U$88,OFFSET(WatchbillMONTHLY!$A$88:$U$88,1,2))))=$A122,_xlfn.XLOOKUP(AV$2,WatchbillMONTHLY!$A$88:$U$88,OFFSET(WatchbillMONTHLY!$A$88:$U$88,1,2)),FALSE),TRUE,FALSE)),
FALSE),FALSE)</f>
        <v>0</v>
      </c>
      <c r="AW122" s="209" t="b" cm="1">
        <f t="array" aca="1" ref="AW122" ca="1">IF(AND($A122 &gt; 0, P122 &gt; 0,AW$2&lt;MiscFormulas!$A$5+1),
_xlfn.IFNA(
_xlfn.IFNA(
_xlfn.IFNA(
_xlfn.IFNA(
_xlfn.IFNA(
_xlfn.IFNA(
IF(_xlfn.XLOOKUP(AW$2,WatchbillMONTHLY!$A$3:$U$3,OFFSET(WatchbillMONTHLY!$A$3:$U$3,1,2))=IF(_xlfn.XLOOKUP($A122,INDIRECT("_"&amp;_xlfn.XLOOKUP(AW$2,WatchbillMONTHLY!$A$3:$U$3,OFFSET(WatchbillMONTHLY!$A$3:$U$3,1,2))),INDIRECT("_"&amp;_xlfn.XLOOKUP(AW$2,WatchbillMONTHLY!$A$3:$U$3,OFFSET(WatchbillMONTHLY!$A$3:$U$3,1,2))))=$A122,_xlfn.XLOOKUP(AW$2,WatchbillMONTHLY!$A$3:$U$3,OFFSET(WatchbillMONTHLY!$A$3:$U$3,1,2)),FALSE),TRUE,FALSE),
IF(_xlfn.XLOOKUP(AW$2,WatchbillMONTHLY!$A$20:$U$20,OFFSET(WatchbillMONTHLY!$A$20:$U$20,1,2))=IF(_xlfn.XLOOKUP($A122,INDIRECT("_"&amp;_xlfn.XLOOKUP(AW$2,WatchbillMONTHLY!$A$20:$U$20,OFFSET(WatchbillMONTHLY!$A$20:$U$20,1,2))),INDIRECT("_"&amp;_xlfn.XLOOKUP(AW$2,WatchbillMONTHLY!$A$20:$U$20,OFFSET(WatchbillMONTHLY!$A$20:$U$20,1,2))))=$A122,_xlfn.XLOOKUP(AW$2,WatchbillMONTHLY!$A$20:$U$20,OFFSET(WatchbillMONTHLY!$A$20:$U$20,1,2)),FALSE),TRUE,FALSE)),
IF(_xlfn.XLOOKUP(AW$2,WatchbillMONTHLY!$A$37:$U$37,OFFSET(WatchbillMONTHLY!$A$37:$U$37,1,2))=IF(_xlfn.XLOOKUP($A122,INDIRECT("_"&amp;_xlfn.XLOOKUP(AW$2,WatchbillMONTHLY!$A$37:$U$37,OFFSET(WatchbillMONTHLY!$A$37:$U$37,1,2))),INDIRECT("_"&amp;_xlfn.XLOOKUP(AW$2,WatchbillMONTHLY!$A$37:$U$37,OFFSET(WatchbillMONTHLY!$A$37:$U$37,1,2))))=$A122,_xlfn.XLOOKUP(AW$2,WatchbillMONTHLY!$A$37:$U$37,OFFSET(WatchbillMONTHLY!$A$37:$U$37,1,2)),FALSE),TRUE,FALSE)),
IF(_xlfn.XLOOKUP(AW$2,WatchbillMONTHLY!$A$54:$U$54,OFFSET(WatchbillMONTHLY!$A$54:$U$54,1,2))=IF(_xlfn.XLOOKUP($A122,INDIRECT("_"&amp;_xlfn.XLOOKUP(AW$2,WatchbillMONTHLY!$A$54:$U$54,OFFSET(WatchbillMONTHLY!$A$54:$U$54,1,2))),INDIRECT("_"&amp;_xlfn.XLOOKUP(AW$2,WatchbillMONTHLY!$A$54:$U$54,OFFSET(WatchbillMONTHLY!$A$54:$U$54,1,2))))=$A122,_xlfn.XLOOKUP(AW$2,WatchbillMONTHLY!$A$54:$U$54,OFFSET(WatchbillMONTHLY!$A$54:$U$54,1,2)),FALSE),TRUE,FALSE)),
IF(_xlfn.XLOOKUP(AW$2,WatchbillMONTHLY!$A$71:$U$71,OFFSET(WatchbillMONTHLY!$A$71:$U$71,1,2))=IF(_xlfn.XLOOKUP($A122,INDIRECT("_"&amp;_xlfn.XLOOKUP(AW$2,WatchbillMONTHLY!$A$71:$U$71,OFFSET(WatchbillMONTHLY!$A$71:$U$71,1,2))),INDIRECT("_"&amp;_xlfn.XLOOKUP(AW$2,WatchbillMONTHLY!$A$71:$U$71,OFFSET(WatchbillMONTHLY!$A$71:$U$71,1,2))))=$A122,_xlfn.XLOOKUP(AW$2,WatchbillMONTHLY!$A$71:$U$71,OFFSET(WatchbillMONTHLY!$A$71:$U$71,1,2)),FALSE),TRUE,FALSE)),
IF(_xlfn.XLOOKUP(AW$2,WatchbillMONTHLY!$A$88:$U$88,OFFSET(WatchbillMONTHLY!$A$88:$U$88,1,2))=IF(_xlfn.XLOOKUP($A122,INDIRECT("_"&amp;_xlfn.XLOOKUP(AW$2,WatchbillMONTHLY!$A$88:$U$88,OFFSET(WatchbillMONTHLY!$A$88:$U$88,1,2))),INDIRECT("_"&amp;_xlfn.XLOOKUP(AW$2,WatchbillMONTHLY!$A$88:$U$88,OFFSET(WatchbillMONTHLY!$A$88:$U$88,1,2))))=$A122,_xlfn.XLOOKUP(AW$2,WatchbillMONTHLY!$A$88:$U$88,OFFSET(WatchbillMONTHLY!$A$88:$U$88,1,2)),FALSE),TRUE,FALSE)),
FALSE),FALSE)</f>
        <v>0</v>
      </c>
      <c r="AX122" s="209" t="b" cm="1">
        <f t="array" aca="1" ref="AX122" ca="1">IF(AND($A122 &gt; 0, Q122 &gt; 0,AX$2&lt;MiscFormulas!$A$5+1),
_xlfn.IFNA(
_xlfn.IFNA(
_xlfn.IFNA(
_xlfn.IFNA(
_xlfn.IFNA(
_xlfn.IFNA(
IF(_xlfn.XLOOKUP(AX$2,WatchbillMONTHLY!$A$3:$U$3,OFFSET(WatchbillMONTHLY!$A$3:$U$3,1,2))=IF(_xlfn.XLOOKUP($A122,INDIRECT("_"&amp;_xlfn.XLOOKUP(AX$2,WatchbillMONTHLY!$A$3:$U$3,OFFSET(WatchbillMONTHLY!$A$3:$U$3,1,2))),INDIRECT("_"&amp;_xlfn.XLOOKUP(AX$2,WatchbillMONTHLY!$A$3:$U$3,OFFSET(WatchbillMONTHLY!$A$3:$U$3,1,2))))=$A122,_xlfn.XLOOKUP(AX$2,WatchbillMONTHLY!$A$3:$U$3,OFFSET(WatchbillMONTHLY!$A$3:$U$3,1,2)),FALSE),TRUE,FALSE),
IF(_xlfn.XLOOKUP(AX$2,WatchbillMONTHLY!$A$20:$U$20,OFFSET(WatchbillMONTHLY!$A$20:$U$20,1,2))=IF(_xlfn.XLOOKUP($A122,INDIRECT("_"&amp;_xlfn.XLOOKUP(AX$2,WatchbillMONTHLY!$A$20:$U$20,OFFSET(WatchbillMONTHLY!$A$20:$U$20,1,2))),INDIRECT("_"&amp;_xlfn.XLOOKUP(AX$2,WatchbillMONTHLY!$A$20:$U$20,OFFSET(WatchbillMONTHLY!$A$20:$U$20,1,2))))=$A122,_xlfn.XLOOKUP(AX$2,WatchbillMONTHLY!$A$20:$U$20,OFFSET(WatchbillMONTHLY!$A$20:$U$20,1,2)),FALSE),TRUE,FALSE)),
IF(_xlfn.XLOOKUP(AX$2,WatchbillMONTHLY!$A$37:$U$37,OFFSET(WatchbillMONTHLY!$A$37:$U$37,1,2))=IF(_xlfn.XLOOKUP($A122,INDIRECT("_"&amp;_xlfn.XLOOKUP(AX$2,WatchbillMONTHLY!$A$37:$U$37,OFFSET(WatchbillMONTHLY!$A$37:$U$37,1,2))),INDIRECT("_"&amp;_xlfn.XLOOKUP(AX$2,WatchbillMONTHLY!$A$37:$U$37,OFFSET(WatchbillMONTHLY!$A$37:$U$37,1,2))))=$A122,_xlfn.XLOOKUP(AX$2,WatchbillMONTHLY!$A$37:$U$37,OFFSET(WatchbillMONTHLY!$A$37:$U$37,1,2)),FALSE),TRUE,FALSE)),
IF(_xlfn.XLOOKUP(AX$2,WatchbillMONTHLY!$A$54:$U$54,OFFSET(WatchbillMONTHLY!$A$54:$U$54,1,2))=IF(_xlfn.XLOOKUP($A122,INDIRECT("_"&amp;_xlfn.XLOOKUP(AX$2,WatchbillMONTHLY!$A$54:$U$54,OFFSET(WatchbillMONTHLY!$A$54:$U$54,1,2))),INDIRECT("_"&amp;_xlfn.XLOOKUP(AX$2,WatchbillMONTHLY!$A$54:$U$54,OFFSET(WatchbillMONTHLY!$A$54:$U$54,1,2))))=$A122,_xlfn.XLOOKUP(AX$2,WatchbillMONTHLY!$A$54:$U$54,OFFSET(WatchbillMONTHLY!$A$54:$U$54,1,2)),FALSE),TRUE,FALSE)),
IF(_xlfn.XLOOKUP(AX$2,WatchbillMONTHLY!$A$71:$U$71,OFFSET(WatchbillMONTHLY!$A$71:$U$71,1,2))=IF(_xlfn.XLOOKUP($A122,INDIRECT("_"&amp;_xlfn.XLOOKUP(AX$2,WatchbillMONTHLY!$A$71:$U$71,OFFSET(WatchbillMONTHLY!$A$71:$U$71,1,2))),INDIRECT("_"&amp;_xlfn.XLOOKUP(AX$2,WatchbillMONTHLY!$A$71:$U$71,OFFSET(WatchbillMONTHLY!$A$71:$U$71,1,2))))=$A122,_xlfn.XLOOKUP(AX$2,WatchbillMONTHLY!$A$71:$U$71,OFFSET(WatchbillMONTHLY!$A$71:$U$71,1,2)),FALSE),TRUE,FALSE)),
IF(_xlfn.XLOOKUP(AX$2,WatchbillMONTHLY!$A$88:$U$88,OFFSET(WatchbillMONTHLY!$A$88:$U$88,1,2))=IF(_xlfn.XLOOKUP($A122,INDIRECT("_"&amp;_xlfn.XLOOKUP(AX$2,WatchbillMONTHLY!$A$88:$U$88,OFFSET(WatchbillMONTHLY!$A$88:$U$88,1,2))),INDIRECT("_"&amp;_xlfn.XLOOKUP(AX$2,WatchbillMONTHLY!$A$88:$U$88,OFFSET(WatchbillMONTHLY!$A$88:$U$88,1,2))))=$A122,_xlfn.XLOOKUP(AX$2,WatchbillMONTHLY!$A$88:$U$88,OFFSET(WatchbillMONTHLY!$A$88:$U$88,1,2)),FALSE),TRUE,FALSE)),
FALSE),FALSE)</f>
        <v>0</v>
      </c>
      <c r="AY122" s="209" t="b" cm="1">
        <f t="array" aca="1" ref="AY122" ca="1">IF(AND($A122 &gt; 0, R122 &gt; 0,AY$2&lt;MiscFormulas!$A$5+1),
_xlfn.IFNA(
_xlfn.IFNA(
_xlfn.IFNA(
_xlfn.IFNA(
_xlfn.IFNA(
_xlfn.IFNA(
IF(_xlfn.XLOOKUP(AY$2,WatchbillMONTHLY!$A$3:$U$3,OFFSET(WatchbillMONTHLY!$A$3:$U$3,1,2))=IF(_xlfn.XLOOKUP($A122,INDIRECT("_"&amp;_xlfn.XLOOKUP(AY$2,WatchbillMONTHLY!$A$3:$U$3,OFFSET(WatchbillMONTHLY!$A$3:$U$3,1,2))),INDIRECT("_"&amp;_xlfn.XLOOKUP(AY$2,WatchbillMONTHLY!$A$3:$U$3,OFFSET(WatchbillMONTHLY!$A$3:$U$3,1,2))))=$A122,_xlfn.XLOOKUP(AY$2,WatchbillMONTHLY!$A$3:$U$3,OFFSET(WatchbillMONTHLY!$A$3:$U$3,1,2)),FALSE),TRUE,FALSE),
IF(_xlfn.XLOOKUP(AY$2,WatchbillMONTHLY!$A$20:$U$20,OFFSET(WatchbillMONTHLY!$A$20:$U$20,1,2))=IF(_xlfn.XLOOKUP($A122,INDIRECT("_"&amp;_xlfn.XLOOKUP(AY$2,WatchbillMONTHLY!$A$20:$U$20,OFFSET(WatchbillMONTHLY!$A$20:$U$20,1,2))),INDIRECT("_"&amp;_xlfn.XLOOKUP(AY$2,WatchbillMONTHLY!$A$20:$U$20,OFFSET(WatchbillMONTHLY!$A$20:$U$20,1,2))))=$A122,_xlfn.XLOOKUP(AY$2,WatchbillMONTHLY!$A$20:$U$20,OFFSET(WatchbillMONTHLY!$A$20:$U$20,1,2)),FALSE),TRUE,FALSE)),
IF(_xlfn.XLOOKUP(AY$2,WatchbillMONTHLY!$A$37:$U$37,OFFSET(WatchbillMONTHLY!$A$37:$U$37,1,2))=IF(_xlfn.XLOOKUP($A122,INDIRECT("_"&amp;_xlfn.XLOOKUP(AY$2,WatchbillMONTHLY!$A$37:$U$37,OFFSET(WatchbillMONTHLY!$A$37:$U$37,1,2))),INDIRECT("_"&amp;_xlfn.XLOOKUP(AY$2,WatchbillMONTHLY!$A$37:$U$37,OFFSET(WatchbillMONTHLY!$A$37:$U$37,1,2))))=$A122,_xlfn.XLOOKUP(AY$2,WatchbillMONTHLY!$A$37:$U$37,OFFSET(WatchbillMONTHLY!$A$37:$U$37,1,2)),FALSE),TRUE,FALSE)),
IF(_xlfn.XLOOKUP(AY$2,WatchbillMONTHLY!$A$54:$U$54,OFFSET(WatchbillMONTHLY!$A$54:$U$54,1,2))=IF(_xlfn.XLOOKUP($A122,INDIRECT("_"&amp;_xlfn.XLOOKUP(AY$2,WatchbillMONTHLY!$A$54:$U$54,OFFSET(WatchbillMONTHLY!$A$54:$U$54,1,2))),INDIRECT("_"&amp;_xlfn.XLOOKUP(AY$2,WatchbillMONTHLY!$A$54:$U$54,OFFSET(WatchbillMONTHLY!$A$54:$U$54,1,2))))=$A122,_xlfn.XLOOKUP(AY$2,WatchbillMONTHLY!$A$54:$U$54,OFFSET(WatchbillMONTHLY!$A$54:$U$54,1,2)),FALSE),TRUE,FALSE)),
IF(_xlfn.XLOOKUP(AY$2,WatchbillMONTHLY!$A$71:$U$71,OFFSET(WatchbillMONTHLY!$A$71:$U$71,1,2))=IF(_xlfn.XLOOKUP($A122,INDIRECT("_"&amp;_xlfn.XLOOKUP(AY$2,WatchbillMONTHLY!$A$71:$U$71,OFFSET(WatchbillMONTHLY!$A$71:$U$71,1,2))),INDIRECT("_"&amp;_xlfn.XLOOKUP(AY$2,WatchbillMONTHLY!$A$71:$U$71,OFFSET(WatchbillMONTHLY!$A$71:$U$71,1,2))))=$A122,_xlfn.XLOOKUP(AY$2,WatchbillMONTHLY!$A$71:$U$71,OFFSET(WatchbillMONTHLY!$A$71:$U$71,1,2)),FALSE),TRUE,FALSE)),
IF(_xlfn.XLOOKUP(AY$2,WatchbillMONTHLY!$A$88:$U$88,OFFSET(WatchbillMONTHLY!$A$88:$U$88,1,2))=IF(_xlfn.XLOOKUP($A122,INDIRECT("_"&amp;_xlfn.XLOOKUP(AY$2,WatchbillMONTHLY!$A$88:$U$88,OFFSET(WatchbillMONTHLY!$A$88:$U$88,1,2))),INDIRECT("_"&amp;_xlfn.XLOOKUP(AY$2,WatchbillMONTHLY!$A$88:$U$88,OFFSET(WatchbillMONTHLY!$A$88:$U$88,1,2))))=$A122,_xlfn.XLOOKUP(AY$2,WatchbillMONTHLY!$A$88:$U$88,OFFSET(WatchbillMONTHLY!$A$88:$U$88,1,2)),FALSE),TRUE,FALSE)),
FALSE),FALSE)</f>
        <v>0</v>
      </c>
      <c r="AZ122" s="209" t="b" cm="1">
        <f t="array" aca="1" ref="AZ122" ca="1">IF(AND($A122 &gt; 0, S122 &gt; 0,AZ$2&lt;MiscFormulas!$A$5+1),
_xlfn.IFNA(
_xlfn.IFNA(
_xlfn.IFNA(
_xlfn.IFNA(
_xlfn.IFNA(
_xlfn.IFNA(
IF(_xlfn.XLOOKUP(AZ$2,WatchbillMONTHLY!$A$3:$U$3,OFFSET(WatchbillMONTHLY!$A$3:$U$3,1,2))=IF(_xlfn.XLOOKUP($A122,INDIRECT("_"&amp;_xlfn.XLOOKUP(AZ$2,WatchbillMONTHLY!$A$3:$U$3,OFFSET(WatchbillMONTHLY!$A$3:$U$3,1,2))),INDIRECT("_"&amp;_xlfn.XLOOKUP(AZ$2,WatchbillMONTHLY!$A$3:$U$3,OFFSET(WatchbillMONTHLY!$A$3:$U$3,1,2))))=$A122,_xlfn.XLOOKUP(AZ$2,WatchbillMONTHLY!$A$3:$U$3,OFFSET(WatchbillMONTHLY!$A$3:$U$3,1,2)),FALSE),TRUE,FALSE),
IF(_xlfn.XLOOKUP(AZ$2,WatchbillMONTHLY!$A$20:$U$20,OFFSET(WatchbillMONTHLY!$A$20:$U$20,1,2))=IF(_xlfn.XLOOKUP($A122,INDIRECT("_"&amp;_xlfn.XLOOKUP(AZ$2,WatchbillMONTHLY!$A$20:$U$20,OFFSET(WatchbillMONTHLY!$A$20:$U$20,1,2))),INDIRECT("_"&amp;_xlfn.XLOOKUP(AZ$2,WatchbillMONTHLY!$A$20:$U$20,OFFSET(WatchbillMONTHLY!$A$20:$U$20,1,2))))=$A122,_xlfn.XLOOKUP(AZ$2,WatchbillMONTHLY!$A$20:$U$20,OFFSET(WatchbillMONTHLY!$A$20:$U$20,1,2)),FALSE),TRUE,FALSE)),
IF(_xlfn.XLOOKUP(AZ$2,WatchbillMONTHLY!$A$37:$U$37,OFFSET(WatchbillMONTHLY!$A$37:$U$37,1,2))=IF(_xlfn.XLOOKUP($A122,INDIRECT("_"&amp;_xlfn.XLOOKUP(AZ$2,WatchbillMONTHLY!$A$37:$U$37,OFFSET(WatchbillMONTHLY!$A$37:$U$37,1,2))),INDIRECT("_"&amp;_xlfn.XLOOKUP(AZ$2,WatchbillMONTHLY!$A$37:$U$37,OFFSET(WatchbillMONTHLY!$A$37:$U$37,1,2))))=$A122,_xlfn.XLOOKUP(AZ$2,WatchbillMONTHLY!$A$37:$U$37,OFFSET(WatchbillMONTHLY!$A$37:$U$37,1,2)),FALSE),TRUE,FALSE)),
IF(_xlfn.XLOOKUP(AZ$2,WatchbillMONTHLY!$A$54:$U$54,OFFSET(WatchbillMONTHLY!$A$54:$U$54,1,2))=IF(_xlfn.XLOOKUP($A122,INDIRECT("_"&amp;_xlfn.XLOOKUP(AZ$2,WatchbillMONTHLY!$A$54:$U$54,OFFSET(WatchbillMONTHLY!$A$54:$U$54,1,2))),INDIRECT("_"&amp;_xlfn.XLOOKUP(AZ$2,WatchbillMONTHLY!$A$54:$U$54,OFFSET(WatchbillMONTHLY!$A$54:$U$54,1,2))))=$A122,_xlfn.XLOOKUP(AZ$2,WatchbillMONTHLY!$A$54:$U$54,OFFSET(WatchbillMONTHLY!$A$54:$U$54,1,2)),FALSE),TRUE,FALSE)),
IF(_xlfn.XLOOKUP(AZ$2,WatchbillMONTHLY!$A$71:$U$71,OFFSET(WatchbillMONTHLY!$A$71:$U$71,1,2))=IF(_xlfn.XLOOKUP($A122,INDIRECT("_"&amp;_xlfn.XLOOKUP(AZ$2,WatchbillMONTHLY!$A$71:$U$71,OFFSET(WatchbillMONTHLY!$A$71:$U$71,1,2))),INDIRECT("_"&amp;_xlfn.XLOOKUP(AZ$2,WatchbillMONTHLY!$A$71:$U$71,OFFSET(WatchbillMONTHLY!$A$71:$U$71,1,2))))=$A122,_xlfn.XLOOKUP(AZ$2,WatchbillMONTHLY!$A$71:$U$71,OFFSET(WatchbillMONTHLY!$A$71:$U$71,1,2)),FALSE),TRUE,FALSE)),
IF(_xlfn.XLOOKUP(AZ$2,WatchbillMONTHLY!$A$88:$U$88,OFFSET(WatchbillMONTHLY!$A$88:$U$88,1,2))=IF(_xlfn.XLOOKUP($A122,INDIRECT("_"&amp;_xlfn.XLOOKUP(AZ$2,WatchbillMONTHLY!$A$88:$U$88,OFFSET(WatchbillMONTHLY!$A$88:$U$88,1,2))),INDIRECT("_"&amp;_xlfn.XLOOKUP(AZ$2,WatchbillMONTHLY!$A$88:$U$88,OFFSET(WatchbillMONTHLY!$A$88:$U$88,1,2))))=$A122,_xlfn.XLOOKUP(AZ$2,WatchbillMONTHLY!$A$88:$U$88,OFFSET(WatchbillMONTHLY!$A$88:$U$88,1,2)),FALSE),TRUE,FALSE)),
FALSE),FALSE)</f>
        <v>0</v>
      </c>
      <c r="BA122" s="209" t="b" cm="1">
        <f t="array" aca="1" ref="BA122" ca="1">IF(AND($A122 &gt; 0, T122 &gt; 0,BA$2&lt;MiscFormulas!$A$5+1),
_xlfn.IFNA(
_xlfn.IFNA(
_xlfn.IFNA(
_xlfn.IFNA(
_xlfn.IFNA(
_xlfn.IFNA(
IF(_xlfn.XLOOKUP(BA$2,WatchbillMONTHLY!$A$3:$U$3,OFFSET(WatchbillMONTHLY!$A$3:$U$3,1,2))=IF(_xlfn.XLOOKUP($A122,INDIRECT("_"&amp;_xlfn.XLOOKUP(BA$2,WatchbillMONTHLY!$A$3:$U$3,OFFSET(WatchbillMONTHLY!$A$3:$U$3,1,2))),INDIRECT("_"&amp;_xlfn.XLOOKUP(BA$2,WatchbillMONTHLY!$A$3:$U$3,OFFSET(WatchbillMONTHLY!$A$3:$U$3,1,2))))=$A122,_xlfn.XLOOKUP(BA$2,WatchbillMONTHLY!$A$3:$U$3,OFFSET(WatchbillMONTHLY!$A$3:$U$3,1,2)),FALSE),TRUE,FALSE),
IF(_xlfn.XLOOKUP(BA$2,WatchbillMONTHLY!$A$20:$U$20,OFFSET(WatchbillMONTHLY!$A$20:$U$20,1,2))=IF(_xlfn.XLOOKUP($A122,INDIRECT("_"&amp;_xlfn.XLOOKUP(BA$2,WatchbillMONTHLY!$A$20:$U$20,OFFSET(WatchbillMONTHLY!$A$20:$U$20,1,2))),INDIRECT("_"&amp;_xlfn.XLOOKUP(BA$2,WatchbillMONTHLY!$A$20:$U$20,OFFSET(WatchbillMONTHLY!$A$20:$U$20,1,2))))=$A122,_xlfn.XLOOKUP(BA$2,WatchbillMONTHLY!$A$20:$U$20,OFFSET(WatchbillMONTHLY!$A$20:$U$20,1,2)),FALSE),TRUE,FALSE)),
IF(_xlfn.XLOOKUP(BA$2,WatchbillMONTHLY!$A$37:$U$37,OFFSET(WatchbillMONTHLY!$A$37:$U$37,1,2))=IF(_xlfn.XLOOKUP($A122,INDIRECT("_"&amp;_xlfn.XLOOKUP(BA$2,WatchbillMONTHLY!$A$37:$U$37,OFFSET(WatchbillMONTHLY!$A$37:$U$37,1,2))),INDIRECT("_"&amp;_xlfn.XLOOKUP(BA$2,WatchbillMONTHLY!$A$37:$U$37,OFFSET(WatchbillMONTHLY!$A$37:$U$37,1,2))))=$A122,_xlfn.XLOOKUP(BA$2,WatchbillMONTHLY!$A$37:$U$37,OFFSET(WatchbillMONTHLY!$A$37:$U$37,1,2)),FALSE),TRUE,FALSE)),
IF(_xlfn.XLOOKUP(BA$2,WatchbillMONTHLY!$A$54:$U$54,OFFSET(WatchbillMONTHLY!$A$54:$U$54,1,2))=IF(_xlfn.XLOOKUP($A122,INDIRECT("_"&amp;_xlfn.XLOOKUP(BA$2,WatchbillMONTHLY!$A$54:$U$54,OFFSET(WatchbillMONTHLY!$A$54:$U$54,1,2))),INDIRECT("_"&amp;_xlfn.XLOOKUP(BA$2,WatchbillMONTHLY!$A$54:$U$54,OFFSET(WatchbillMONTHLY!$A$54:$U$54,1,2))))=$A122,_xlfn.XLOOKUP(BA$2,WatchbillMONTHLY!$A$54:$U$54,OFFSET(WatchbillMONTHLY!$A$54:$U$54,1,2)),FALSE),TRUE,FALSE)),
IF(_xlfn.XLOOKUP(BA$2,WatchbillMONTHLY!$A$71:$U$71,OFFSET(WatchbillMONTHLY!$A$71:$U$71,1,2))=IF(_xlfn.XLOOKUP($A122,INDIRECT("_"&amp;_xlfn.XLOOKUP(BA$2,WatchbillMONTHLY!$A$71:$U$71,OFFSET(WatchbillMONTHLY!$A$71:$U$71,1,2))),INDIRECT("_"&amp;_xlfn.XLOOKUP(BA$2,WatchbillMONTHLY!$A$71:$U$71,OFFSET(WatchbillMONTHLY!$A$71:$U$71,1,2))))=$A122,_xlfn.XLOOKUP(BA$2,WatchbillMONTHLY!$A$71:$U$71,OFFSET(WatchbillMONTHLY!$A$71:$U$71,1,2)),FALSE),TRUE,FALSE)),
IF(_xlfn.XLOOKUP(BA$2,WatchbillMONTHLY!$A$88:$U$88,OFFSET(WatchbillMONTHLY!$A$88:$U$88,1,2))=IF(_xlfn.XLOOKUP($A122,INDIRECT("_"&amp;_xlfn.XLOOKUP(BA$2,WatchbillMONTHLY!$A$88:$U$88,OFFSET(WatchbillMONTHLY!$A$88:$U$88,1,2))),INDIRECT("_"&amp;_xlfn.XLOOKUP(BA$2,WatchbillMONTHLY!$A$88:$U$88,OFFSET(WatchbillMONTHLY!$A$88:$U$88,1,2))))=$A122,_xlfn.XLOOKUP(BA$2,WatchbillMONTHLY!$A$88:$U$88,OFFSET(WatchbillMONTHLY!$A$88:$U$88,1,2)),FALSE),TRUE,FALSE)),
FALSE),FALSE)</f>
        <v>0</v>
      </c>
      <c r="BB122" s="209" t="b" cm="1">
        <f t="array" aca="1" ref="BB122" ca="1">IF(AND($A122 &gt; 0, U122 &gt; 0,BB$2&lt;MiscFormulas!$A$5+1),
_xlfn.IFNA(
_xlfn.IFNA(
_xlfn.IFNA(
_xlfn.IFNA(
_xlfn.IFNA(
_xlfn.IFNA(
IF(_xlfn.XLOOKUP(BB$2,WatchbillMONTHLY!$A$3:$U$3,OFFSET(WatchbillMONTHLY!$A$3:$U$3,1,2))=IF(_xlfn.XLOOKUP($A122,INDIRECT("_"&amp;_xlfn.XLOOKUP(BB$2,WatchbillMONTHLY!$A$3:$U$3,OFFSET(WatchbillMONTHLY!$A$3:$U$3,1,2))),INDIRECT("_"&amp;_xlfn.XLOOKUP(BB$2,WatchbillMONTHLY!$A$3:$U$3,OFFSET(WatchbillMONTHLY!$A$3:$U$3,1,2))))=$A122,_xlfn.XLOOKUP(BB$2,WatchbillMONTHLY!$A$3:$U$3,OFFSET(WatchbillMONTHLY!$A$3:$U$3,1,2)),FALSE),TRUE,FALSE),
IF(_xlfn.XLOOKUP(BB$2,WatchbillMONTHLY!$A$20:$U$20,OFFSET(WatchbillMONTHLY!$A$20:$U$20,1,2))=IF(_xlfn.XLOOKUP($A122,INDIRECT("_"&amp;_xlfn.XLOOKUP(BB$2,WatchbillMONTHLY!$A$20:$U$20,OFFSET(WatchbillMONTHLY!$A$20:$U$20,1,2))),INDIRECT("_"&amp;_xlfn.XLOOKUP(BB$2,WatchbillMONTHLY!$A$20:$U$20,OFFSET(WatchbillMONTHLY!$A$20:$U$20,1,2))))=$A122,_xlfn.XLOOKUP(BB$2,WatchbillMONTHLY!$A$20:$U$20,OFFSET(WatchbillMONTHLY!$A$20:$U$20,1,2)),FALSE),TRUE,FALSE)),
IF(_xlfn.XLOOKUP(BB$2,WatchbillMONTHLY!$A$37:$U$37,OFFSET(WatchbillMONTHLY!$A$37:$U$37,1,2))=IF(_xlfn.XLOOKUP($A122,INDIRECT("_"&amp;_xlfn.XLOOKUP(BB$2,WatchbillMONTHLY!$A$37:$U$37,OFFSET(WatchbillMONTHLY!$A$37:$U$37,1,2))),INDIRECT("_"&amp;_xlfn.XLOOKUP(BB$2,WatchbillMONTHLY!$A$37:$U$37,OFFSET(WatchbillMONTHLY!$A$37:$U$37,1,2))))=$A122,_xlfn.XLOOKUP(BB$2,WatchbillMONTHLY!$A$37:$U$37,OFFSET(WatchbillMONTHLY!$A$37:$U$37,1,2)),FALSE),TRUE,FALSE)),
IF(_xlfn.XLOOKUP(BB$2,WatchbillMONTHLY!$A$54:$U$54,OFFSET(WatchbillMONTHLY!$A$54:$U$54,1,2))=IF(_xlfn.XLOOKUP($A122,INDIRECT("_"&amp;_xlfn.XLOOKUP(BB$2,WatchbillMONTHLY!$A$54:$U$54,OFFSET(WatchbillMONTHLY!$A$54:$U$54,1,2))),INDIRECT("_"&amp;_xlfn.XLOOKUP(BB$2,WatchbillMONTHLY!$A$54:$U$54,OFFSET(WatchbillMONTHLY!$A$54:$U$54,1,2))))=$A122,_xlfn.XLOOKUP(BB$2,WatchbillMONTHLY!$A$54:$U$54,OFFSET(WatchbillMONTHLY!$A$54:$U$54,1,2)),FALSE),TRUE,FALSE)),
IF(_xlfn.XLOOKUP(BB$2,WatchbillMONTHLY!$A$71:$U$71,OFFSET(WatchbillMONTHLY!$A$71:$U$71,1,2))=IF(_xlfn.XLOOKUP($A122,INDIRECT("_"&amp;_xlfn.XLOOKUP(BB$2,WatchbillMONTHLY!$A$71:$U$71,OFFSET(WatchbillMONTHLY!$A$71:$U$71,1,2))),INDIRECT("_"&amp;_xlfn.XLOOKUP(BB$2,WatchbillMONTHLY!$A$71:$U$71,OFFSET(WatchbillMONTHLY!$A$71:$U$71,1,2))))=$A122,_xlfn.XLOOKUP(BB$2,WatchbillMONTHLY!$A$71:$U$71,OFFSET(WatchbillMONTHLY!$A$71:$U$71,1,2)),FALSE),TRUE,FALSE)),
IF(_xlfn.XLOOKUP(BB$2,WatchbillMONTHLY!$A$88:$U$88,OFFSET(WatchbillMONTHLY!$A$88:$U$88,1,2))=IF(_xlfn.XLOOKUP($A122,INDIRECT("_"&amp;_xlfn.XLOOKUP(BB$2,WatchbillMONTHLY!$A$88:$U$88,OFFSET(WatchbillMONTHLY!$A$88:$U$88,1,2))),INDIRECT("_"&amp;_xlfn.XLOOKUP(BB$2,WatchbillMONTHLY!$A$88:$U$88,OFFSET(WatchbillMONTHLY!$A$88:$U$88,1,2))))=$A122,_xlfn.XLOOKUP(BB$2,WatchbillMONTHLY!$A$88:$U$88,OFFSET(WatchbillMONTHLY!$A$88:$U$88,1,2)),FALSE),TRUE,FALSE)),
FALSE),FALSE)</f>
        <v>0</v>
      </c>
      <c r="BC122" s="209" t="b" cm="1">
        <f t="array" aca="1" ref="BC122" ca="1">IF(AND($A122 &gt; 0, V122 &gt; 0,BC$2&lt;MiscFormulas!$A$5+1),
_xlfn.IFNA(
_xlfn.IFNA(
_xlfn.IFNA(
_xlfn.IFNA(
_xlfn.IFNA(
_xlfn.IFNA(
IF(_xlfn.XLOOKUP(BC$2,WatchbillMONTHLY!$A$3:$U$3,OFFSET(WatchbillMONTHLY!$A$3:$U$3,1,2))=IF(_xlfn.XLOOKUP($A122,INDIRECT("_"&amp;_xlfn.XLOOKUP(BC$2,WatchbillMONTHLY!$A$3:$U$3,OFFSET(WatchbillMONTHLY!$A$3:$U$3,1,2))),INDIRECT("_"&amp;_xlfn.XLOOKUP(BC$2,WatchbillMONTHLY!$A$3:$U$3,OFFSET(WatchbillMONTHLY!$A$3:$U$3,1,2))))=$A122,_xlfn.XLOOKUP(BC$2,WatchbillMONTHLY!$A$3:$U$3,OFFSET(WatchbillMONTHLY!$A$3:$U$3,1,2)),FALSE),TRUE,FALSE),
IF(_xlfn.XLOOKUP(BC$2,WatchbillMONTHLY!$A$20:$U$20,OFFSET(WatchbillMONTHLY!$A$20:$U$20,1,2))=IF(_xlfn.XLOOKUP($A122,INDIRECT("_"&amp;_xlfn.XLOOKUP(BC$2,WatchbillMONTHLY!$A$20:$U$20,OFFSET(WatchbillMONTHLY!$A$20:$U$20,1,2))),INDIRECT("_"&amp;_xlfn.XLOOKUP(BC$2,WatchbillMONTHLY!$A$20:$U$20,OFFSET(WatchbillMONTHLY!$A$20:$U$20,1,2))))=$A122,_xlfn.XLOOKUP(BC$2,WatchbillMONTHLY!$A$20:$U$20,OFFSET(WatchbillMONTHLY!$A$20:$U$20,1,2)),FALSE),TRUE,FALSE)),
IF(_xlfn.XLOOKUP(BC$2,WatchbillMONTHLY!$A$37:$U$37,OFFSET(WatchbillMONTHLY!$A$37:$U$37,1,2))=IF(_xlfn.XLOOKUP($A122,INDIRECT("_"&amp;_xlfn.XLOOKUP(BC$2,WatchbillMONTHLY!$A$37:$U$37,OFFSET(WatchbillMONTHLY!$A$37:$U$37,1,2))),INDIRECT("_"&amp;_xlfn.XLOOKUP(BC$2,WatchbillMONTHLY!$A$37:$U$37,OFFSET(WatchbillMONTHLY!$A$37:$U$37,1,2))))=$A122,_xlfn.XLOOKUP(BC$2,WatchbillMONTHLY!$A$37:$U$37,OFFSET(WatchbillMONTHLY!$A$37:$U$37,1,2)),FALSE),TRUE,FALSE)),
IF(_xlfn.XLOOKUP(BC$2,WatchbillMONTHLY!$A$54:$U$54,OFFSET(WatchbillMONTHLY!$A$54:$U$54,1,2))=IF(_xlfn.XLOOKUP($A122,INDIRECT("_"&amp;_xlfn.XLOOKUP(BC$2,WatchbillMONTHLY!$A$54:$U$54,OFFSET(WatchbillMONTHLY!$A$54:$U$54,1,2))),INDIRECT("_"&amp;_xlfn.XLOOKUP(BC$2,WatchbillMONTHLY!$A$54:$U$54,OFFSET(WatchbillMONTHLY!$A$54:$U$54,1,2))))=$A122,_xlfn.XLOOKUP(BC$2,WatchbillMONTHLY!$A$54:$U$54,OFFSET(WatchbillMONTHLY!$A$54:$U$54,1,2)),FALSE),TRUE,FALSE)),
IF(_xlfn.XLOOKUP(BC$2,WatchbillMONTHLY!$A$71:$U$71,OFFSET(WatchbillMONTHLY!$A$71:$U$71,1,2))=IF(_xlfn.XLOOKUP($A122,INDIRECT("_"&amp;_xlfn.XLOOKUP(BC$2,WatchbillMONTHLY!$A$71:$U$71,OFFSET(WatchbillMONTHLY!$A$71:$U$71,1,2))),INDIRECT("_"&amp;_xlfn.XLOOKUP(BC$2,WatchbillMONTHLY!$A$71:$U$71,OFFSET(WatchbillMONTHLY!$A$71:$U$71,1,2))))=$A122,_xlfn.XLOOKUP(BC$2,WatchbillMONTHLY!$A$71:$U$71,OFFSET(WatchbillMONTHLY!$A$71:$U$71,1,2)),FALSE),TRUE,FALSE)),
IF(_xlfn.XLOOKUP(BC$2,WatchbillMONTHLY!$A$88:$U$88,OFFSET(WatchbillMONTHLY!$A$88:$U$88,1,2))=IF(_xlfn.XLOOKUP($A122,INDIRECT("_"&amp;_xlfn.XLOOKUP(BC$2,WatchbillMONTHLY!$A$88:$U$88,OFFSET(WatchbillMONTHLY!$A$88:$U$88,1,2))),INDIRECT("_"&amp;_xlfn.XLOOKUP(BC$2,WatchbillMONTHLY!$A$88:$U$88,OFFSET(WatchbillMONTHLY!$A$88:$U$88,1,2))))=$A122,_xlfn.XLOOKUP(BC$2,WatchbillMONTHLY!$A$88:$U$88,OFFSET(WatchbillMONTHLY!$A$88:$U$88,1,2)),FALSE),TRUE,FALSE)),
FALSE),FALSE)</f>
        <v>0</v>
      </c>
      <c r="BD122" s="209" t="b" cm="1">
        <f t="array" aca="1" ref="BD122" ca="1">IF(AND($A122 &gt; 0, W122 &gt; 0,BD$2&lt;MiscFormulas!$A$5+1),
_xlfn.IFNA(
_xlfn.IFNA(
_xlfn.IFNA(
_xlfn.IFNA(
_xlfn.IFNA(
_xlfn.IFNA(
IF(_xlfn.XLOOKUP(BD$2,WatchbillMONTHLY!$A$3:$U$3,OFFSET(WatchbillMONTHLY!$A$3:$U$3,1,2))=IF(_xlfn.XLOOKUP($A122,INDIRECT("_"&amp;_xlfn.XLOOKUP(BD$2,WatchbillMONTHLY!$A$3:$U$3,OFFSET(WatchbillMONTHLY!$A$3:$U$3,1,2))),INDIRECT("_"&amp;_xlfn.XLOOKUP(BD$2,WatchbillMONTHLY!$A$3:$U$3,OFFSET(WatchbillMONTHLY!$A$3:$U$3,1,2))))=$A122,_xlfn.XLOOKUP(BD$2,WatchbillMONTHLY!$A$3:$U$3,OFFSET(WatchbillMONTHLY!$A$3:$U$3,1,2)),FALSE),TRUE,FALSE),
IF(_xlfn.XLOOKUP(BD$2,WatchbillMONTHLY!$A$20:$U$20,OFFSET(WatchbillMONTHLY!$A$20:$U$20,1,2))=IF(_xlfn.XLOOKUP($A122,INDIRECT("_"&amp;_xlfn.XLOOKUP(BD$2,WatchbillMONTHLY!$A$20:$U$20,OFFSET(WatchbillMONTHLY!$A$20:$U$20,1,2))),INDIRECT("_"&amp;_xlfn.XLOOKUP(BD$2,WatchbillMONTHLY!$A$20:$U$20,OFFSET(WatchbillMONTHLY!$A$20:$U$20,1,2))))=$A122,_xlfn.XLOOKUP(BD$2,WatchbillMONTHLY!$A$20:$U$20,OFFSET(WatchbillMONTHLY!$A$20:$U$20,1,2)),FALSE),TRUE,FALSE)),
IF(_xlfn.XLOOKUP(BD$2,WatchbillMONTHLY!$A$37:$U$37,OFFSET(WatchbillMONTHLY!$A$37:$U$37,1,2))=IF(_xlfn.XLOOKUP($A122,INDIRECT("_"&amp;_xlfn.XLOOKUP(BD$2,WatchbillMONTHLY!$A$37:$U$37,OFFSET(WatchbillMONTHLY!$A$37:$U$37,1,2))),INDIRECT("_"&amp;_xlfn.XLOOKUP(BD$2,WatchbillMONTHLY!$A$37:$U$37,OFFSET(WatchbillMONTHLY!$A$37:$U$37,1,2))))=$A122,_xlfn.XLOOKUP(BD$2,WatchbillMONTHLY!$A$37:$U$37,OFFSET(WatchbillMONTHLY!$A$37:$U$37,1,2)),FALSE),TRUE,FALSE)),
IF(_xlfn.XLOOKUP(BD$2,WatchbillMONTHLY!$A$54:$U$54,OFFSET(WatchbillMONTHLY!$A$54:$U$54,1,2))=IF(_xlfn.XLOOKUP($A122,INDIRECT("_"&amp;_xlfn.XLOOKUP(BD$2,WatchbillMONTHLY!$A$54:$U$54,OFFSET(WatchbillMONTHLY!$A$54:$U$54,1,2))),INDIRECT("_"&amp;_xlfn.XLOOKUP(BD$2,WatchbillMONTHLY!$A$54:$U$54,OFFSET(WatchbillMONTHLY!$A$54:$U$54,1,2))))=$A122,_xlfn.XLOOKUP(BD$2,WatchbillMONTHLY!$A$54:$U$54,OFFSET(WatchbillMONTHLY!$A$54:$U$54,1,2)),FALSE),TRUE,FALSE)),
IF(_xlfn.XLOOKUP(BD$2,WatchbillMONTHLY!$A$71:$U$71,OFFSET(WatchbillMONTHLY!$A$71:$U$71,1,2))=IF(_xlfn.XLOOKUP($A122,INDIRECT("_"&amp;_xlfn.XLOOKUP(BD$2,WatchbillMONTHLY!$A$71:$U$71,OFFSET(WatchbillMONTHLY!$A$71:$U$71,1,2))),INDIRECT("_"&amp;_xlfn.XLOOKUP(BD$2,WatchbillMONTHLY!$A$71:$U$71,OFFSET(WatchbillMONTHLY!$A$71:$U$71,1,2))))=$A122,_xlfn.XLOOKUP(BD$2,WatchbillMONTHLY!$A$71:$U$71,OFFSET(WatchbillMONTHLY!$A$71:$U$71,1,2)),FALSE),TRUE,FALSE)),
IF(_xlfn.XLOOKUP(BD$2,WatchbillMONTHLY!$A$88:$U$88,OFFSET(WatchbillMONTHLY!$A$88:$U$88,1,2))=IF(_xlfn.XLOOKUP($A122,INDIRECT("_"&amp;_xlfn.XLOOKUP(BD$2,WatchbillMONTHLY!$A$88:$U$88,OFFSET(WatchbillMONTHLY!$A$88:$U$88,1,2))),INDIRECT("_"&amp;_xlfn.XLOOKUP(BD$2,WatchbillMONTHLY!$A$88:$U$88,OFFSET(WatchbillMONTHLY!$A$88:$U$88,1,2))))=$A122,_xlfn.XLOOKUP(BD$2,WatchbillMONTHLY!$A$88:$U$88,OFFSET(WatchbillMONTHLY!$A$88:$U$88,1,2)),FALSE),TRUE,FALSE)),
FALSE),FALSE)</f>
        <v>0</v>
      </c>
      <c r="BE122" s="209" t="b" cm="1">
        <f t="array" aca="1" ref="BE122" ca="1">IF(AND($A122 &gt; 0, X122 &gt; 0,BE$2&lt;MiscFormulas!$A$5+1),
_xlfn.IFNA(
_xlfn.IFNA(
_xlfn.IFNA(
_xlfn.IFNA(
_xlfn.IFNA(
_xlfn.IFNA(
IF(_xlfn.XLOOKUP(BE$2,WatchbillMONTHLY!$A$3:$U$3,OFFSET(WatchbillMONTHLY!$A$3:$U$3,1,2))=IF(_xlfn.XLOOKUP($A122,INDIRECT("_"&amp;_xlfn.XLOOKUP(BE$2,WatchbillMONTHLY!$A$3:$U$3,OFFSET(WatchbillMONTHLY!$A$3:$U$3,1,2))),INDIRECT("_"&amp;_xlfn.XLOOKUP(BE$2,WatchbillMONTHLY!$A$3:$U$3,OFFSET(WatchbillMONTHLY!$A$3:$U$3,1,2))))=$A122,_xlfn.XLOOKUP(BE$2,WatchbillMONTHLY!$A$3:$U$3,OFFSET(WatchbillMONTHLY!$A$3:$U$3,1,2)),FALSE),TRUE,FALSE),
IF(_xlfn.XLOOKUP(BE$2,WatchbillMONTHLY!$A$20:$U$20,OFFSET(WatchbillMONTHLY!$A$20:$U$20,1,2))=IF(_xlfn.XLOOKUP($A122,INDIRECT("_"&amp;_xlfn.XLOOKUP(BE$2,WatchbillMONTHLY!$A$20:$U$20,OFFSET(WatchbillMONTHLY!$A$20:$U$20,1,2))),INDIRECT("_"&amp;_xlfn.XLOOKUP(BE$2,WatchbillMONTHLY!$A$20:$U$20,OFFSET(WatchbillMONTHLY!$A$20:$U$20,1,2))))=$A122,_xlfn.XLOOKUP(BE$2,WatchbillMONTHLY!$A$20:$U$20,OFFSET(WatchbillMONTHLY!$A$20:$U$20,1,2)),FALSE),TRUE,FALSE)),
IF(_xlfn.XLOOKUP(BE$2,WatchbillMONTHLY!$A$37:$U$37,OFFSET(WatchbillMONTHLY!$A$37:$U$37,1,2))=IF(_xlfn.XLOOKUP($A122,INDIRECT("_"&amp;_xlfn.XLOOKUP(BE$2,WatchbillMONTHLY!$A$37:$U$37,OFFSET(WatchbillMONTHLY!$A$37:$U$37,1,2))),INDIRECT("_"&amp;_xlfn.XLOOKUP(BE$2,WatchbillMONTHLY!$A$37:$U$37,OFFSET(WatchbillMONTHLY!$A$37:$U$37,1,2))))=$A122,_xlfn.XLOOKUP(BE$2,WatchbillMONTHLY!$A$37:$U$37,OFFSET(WatchbillMONTHLY!$A$37:$U$37,1,2)),FALSE),TRUE,FALSE)),
IF(_xlfn.XLOOKUP(BE$2,WatchbillMONTHLY!$A$54:$U$54,OFFSET(WatchbillMONTHLY!$A$54:$U$54,1,2))=IF(_xlfn.XLOOKUP($A122,INDIRECT("_"&amp;_xlfn.XLOOKUP(BE$2,WatchbillMONTHLY!$A$54:$U$54,OFFSET(WatchbillMONTHLY!$A$54:$U$54,1,2))),INDIRECT("_"&amp;_xlfn.XLOOKUP(BE$2,WatchbillMONTHLY!$A$54:$U$54,OFFSET(WatchbillMONTHLY!$A$54:$U$54,1,2))))=$A122,_xlfn.XLOOKUP(BE$2,WatchbillMONTHLY!$A$54:$U$54,OFFSET(WatchbillMONTHLY!$A$54:$U$54,1,2)),FALSE),TRUE,FALSE)),
IF(_xlfn.XLOOKUP(BE$2,WatchbillMONTHLY!$A$71:$U$71,OFFSET(WatchbillMONTHLY!$A$71:$U$71,1,2))=IF(_xlfn.XLOOKUP($A122,INDIRECT("_"&amp;_xlfn.XLOOKUP(BE$2,WatchbillMONTHLY!$A$71:$U$71,OFFSET(WatchbillMONTHLY!$A$71:$U$71,1,2))),INDIRECT("_"&amp;_xlfn.XLOOKUP(BE$2,WatchbillMONTHLY!$A$71:$U$71,OFFSET(WatchbillMONTHLY!$A$71:$U$71,1,2))))=$A122,_xlfn.XLOOKUP(BE$2,WatchbillMONTHLY!$A$71:$U$71,OFFSET(WatchbillMONTHLY!$A$71:$U$71,1,2)),FALSE),TRUE,FALSE)),
IF(_xlfn.XLOOKUP(BE$2,WatchbillMONTHLY!$A$88:$U$88,OFFSET(WatchbillMONTHLY!$A$88:$U$88,1,2))=IF(_xlfn.XLOOKUP($A122,INDIRECT("_"&amp;_xlfn.XLOOKUP(BE$2,WatchbillMONTHLY!$A$88:$U$88,OFFSET(WatchbillMONTHLY!$A$88:$U$88,1,2))),INDIRECT("_"&amp;_xlfn.XLOOKUP(BE$2,WatchbillMONTHLY!$A$88:$U$88,OFFSET(WatchbillMONTHLY!$A$88:$U$88,1,2))))=$A122,_xlfn.XLOOKUP(BE$2,WatchbillMONTHLY!$A$88:$U$88,OFFSET(WatchbillMONTHLY!$A$88:$U$88,1,2)),FALSE),TRUE,FALSE)),
FALSE),FALSE)</f>
        <v>0</v>
      </c>
      <c r="BF122" s="209" t="b" cm="1">
        <f t="array" aca="1" ref="BF122" ca="1">IF(AND($A122 &gt; 0, Y122 &gt; 0,BF$2&lt;MiscFormulas!$A$5+1),
_xlfn.IFNA(
_xlfn.IFNA(
_xlfn.IFNA(
_xlfn.IFNA(
_xlfn.IFNA(
_xlfn.IFNA(
IF(_xlfn.XLOOKUP(BF$2,WatchbillMONTHLY!$A$3:$U$3,OFFSET(WatchbillMONTHLY!$A$3:$U$3,1,2))=IF(_xlfn.XLOOKUP($A122,INDIRECT("_"&amp;_xlfn.XLOOKUP(BF$2,WatchbillMONTHLY!$A$3:$U$3,OFFSET(WatchbillMONTHLY!$A$3:$U$3,1,2))),INDIRECT("_"&amp;_xlfn.XLOOKUP(BF$2,WatchbillMONTHLY!$A$3:$U$3,OFFSET(WatchbillMONTHLY!$A$3:$U$3,1,2))))=$A122,_xlfn.XLOOKUP(BF$2,WatchbillMONTHLY!$A$3:$U$3,OFFSET(WatchbillMONTHLY!$A$3:$U$3,1,2)),FALSE),TRUE,FALSE),
IF(_xlfn.XLOOKUP(BF$2,WatchbillMONTHLY!$A$20:$U$20,OFFSET(WatchbillMONTHLY!$A$20:$U$20,1,2))=IF(_xlfn.XLOOKUP($A122,INDIRECT("_"&amp;_xlfn.XLOOKUP(BF$2,WatchbillMONTHLY!$A$20:$U$20,OFFSET(WatchbillMONTHLY!$A$20:$U$20,1,2))),INDIRECT("_"&amp;_xlfn.XLOOKUP(BF$2,WatchbillMONTHLY!$A$20:$U$20,OFFSET(WatchbillMONTHLY!$A$20:$U$20,1,2))))=$A122,_xlfn.XLOOKUP(BF$2,WatchbillMONTHLY!$A$20:$U$20,OFFSET(WatchbillMONTHLY!$A$20:$U$20,1,2)),FALSE),TRUE,FALSE)),
IF(_xlfn.XLOOKUP(BF$2,WatchbillMONTHLY!$A$37:$U$37,OFFSET(WatchbillMONTHLY!$A$37:$U$37,1,2))=IF(_xlfn.XLOOKUP($A122,INDIRECT("_"&amp;_xlfn.XLOOKUP(BF$2,WatchbillMONTHLY!$A$37:$U$37,OFFSET(WatchbillMONTHLY!$A$37:$U$37,1,2))),INDIRECT("_"&amp;_xlfn.XLOOKUP(BF$2,WatchbillMONTHLY!$A$37:$U$37,OFFSET(WatchbillMONTHLY!$A$37:$U$37,1,2))))=$A122,_xlfn.XLOOKUP(BF$2,WatchbillMONTHLY!$A$37:$U$37,OFFSET(WatchbillMONTHLY!$A$37:$U$37,1,2)),FALSE),TRUE,FALSE)),
IF(_xlfn.XLOOKUP(BF$2,WatchbillMONTHLY!$A$54:$U$54,OFFSET(WatchbillMONTHLY!$A$54:$U$54,1,2))=IF(_xlfn.XLOOKUP($A122,INDIRECT("_"&amp;_xlfn.XLOOKUP(BF$2,WatchbillMONTHLY!$A$54:$U$54,OFFSET(WatchbillMONTHLY!$A$54:$U$54,1,2))),INDIRECT("_"&amp;_xlfn.XLOOKUP(BF$2,WatchbillMONTHLY!$A$54:$U$54,OFFSET(WatchbillMONTHLY!$A$54:$U$54,1,2))))=$A122,_xlfn.XLOOKUP(BF$2,WatchbillMONTHLY!$A$54:$U$54,OFFSET(WatchbillMONTHLY!$A$54:$U$54,1,2)),FALSE),TRUE,FALSE)),
IF(_xlfn.XLOOKUP(BF$2,WatchbillMONTHLY!$A$71:$U$71,OFFSET(WatchbillMONTHLY!$A$71:$U$71,1,2))=IF(_xlfn.XLOOKUP($A122,INDIRECT("_"&amp;_xlfn.XLOOKUP(BF$2,WatchbillMONTHLY!$A$71:$U$71,OFFSET(WatchbillMONTHLY!$A$71:$U$71,1,2))),INDIRECT("_"&amp;_xlfn.XLOOKUP(BF$2,WatchbillMONTHLY!$A$71:$U$71,OFFSET(WatchbillMONTHLY!$A$71:$U$71,1,2))))=$A122,_xlfn.XLOOKUP(BF$2,WatchbillMONTHLY!$A$71:$U$71,OFFSET(WatchbillMONTHLY!$A$71:$U$71,1,2)),FALSE),TRUE,FALSE)),
IF(_xlfn.XLOOKUP(BF$2,WatchbillMONTHLY!$A$88:$U$88,OFFSET(WatchbillMONTHLY!$A$88:$U$88,1,2))=IF(_xlfn.XLOOKUP($A122,INDIRECT("_"&amp;_xlfn.XLOOKUP(BF$2,WatchbillMONTHLY!$A$88:$U$88,OFFSET(WatchbillMONTHLY!$A$88:$U$88,1,2))),INDIRECT("_"&amp;_xlfn.XLOOKUP(BF$2,WatchbillMONTHLY!$A$88:$U$88,OFFSET(WatchbillMONTHLY!$A$88:$U$88,1,2))))=$A122,_xlfn.XLOOKUP(BF$2,WatchbillMONTHLY!$A$88:$U$88,OFFSET(WatchbillMONTHLY!$A$88:$U$88,1,2)),FALSE),TRUE,FALSE)),
FALSE),FALSE)</f>
        <v>0</v>
      </c>
      <c r="BG122" s="209" t="b" cm="1">
        <f t="array" aca="1" ref="BG122" ca="1">IF(AND($A122 &gt; 0, Z122 &gt; 0,BG$2&lt;MiscFormulas!$A$5+1),
_xlfn.IFNA(
_xlfn.IFNA(
_xlfn.IFNA(
_xlfn.IFNA(
_xlfn.IFNA(
_xlfn.IFNA(
IF(_xlfn.XLOOKUP(BG$2,WatchbillMONTHLY!$A$3:$U$3,OFFSET(WatchbillMONTHLY!$A$3:$U$3,1,2))=IF(_xlfn.XLOOKUP($A122,INDIRECT("_"&amp;_xlfn.XLOOKUP(BG$2,WatchbillMONTHLY!$A$3:$U$3,OFFSET(WatchbillMONTHLY!$A$3:$U$3,1,2))),INDIRECT("_"&amp;_xlfn.XLOOKUP(BG$2,WatchbillMONTHLY!$A$3:$U$3,OFFSET(WatchbillMONTHLY!$A$3:$U$3,1,2))))=$A122,_xlfn.XLOOKUP(BG$2,WatchbillMONTHLY!$A$3:$U$3,OFFSET(WatchbillMONTHLY!$A$3:$U$3,1,2)),FALSE),TRUE,FALSE),
IF(_xlfn.XLOOKUP(BG$2,WatchbillMONTHLY!$A$20:$U$20,OFFSET(WatchbillMONTHLY!$A$20:$U$20,1,2))=IF(_xlfn.XLOOKUP($A122,INDIRECT("_"&amp;_xlfn.XLOOKUP(BG$2,WatchbillMONTHLY!$A$20:$U$20,OFFSET(WatchbillMONTHLY!$A$20:$U$20,1,2))),INDIRECT("_"&amp;_xlfn.XLOOKUP(BG$2,WatchbillMONTHLY!$A$20:$U$20,OFFSET(WatchbillMONTHLY!$A$20:$U$20,1,2))))=$A122,_xlfn.XLOOKUP(BG$2,WatchbillMONTHLY!$A$20:$U$20,OFFSET(WatchbillMONTHLY!$A$20:$U$20,1,2)),FALSE),TRUE,FALSE)),
IF(_xlfn.XLOOKUP(BG$2,WatchbillMONTHLY!$A$37:$U$37,OFFSET(WatchbillMONTHLY!$A$37:$U$37,1,2))=IF(_xlfn.XLOOKUP($A122,INDIRECT("_"&amp;_xlfn.XLOOKUP(BG$2,WatchbillMONTHLY!$A$37:$U$37,OFFSET(WatchbillMONTHLY!$A$37:$U$37,1,2))),INDIRECT("_"&amp;_xlfn.XLOOKUP(BG$2,WatchbillMONTHLY!$A$37:$U$37,OFFSET(WatchbillMONTHLY!$A$37:$U$37,1,2))))=$A122,_xlfn.XLOOKUP(BG$2,WatchbillMONTHLY!$A$37:$U$37,OFFSET(WatchbillMONTHLY!$A$37:$U$37,1,2)),FALSE),TRUE,FALSE)),
IF(_xlfn.XLOOKUP(BG$2,WatchbillMONTHLY!$A$54:$U$54,OFFSET(WatchbillMONTHLY!$A$54:$U$54,1,2))=IF(_xlfn.XLOOKUP($A122,INDIRECT("_"&amp;_xlfn.XLOOKUP(BG$2,WatchbillMONTHLY!$A$54:$U$54,OFFSET(WatchbillMONTHLY!$A$54:$U$54,1,2))),INDIRECT("_"&amp;_xlfn.XLOOKUP(BG$2,WatchbillMONTHLY!$A$54:$U$54,OFFSET(WatchbillMONTHLY!$A$54:$U$54,1,2))))=$A122,_xlfn.XLOOKUP(BG$2,WatchbillMONTHLY!$A$54:$U$54,OFFSET(WatchbillMONTHLY!$A$54:$U$54,1,2)),FALSE),TRUE,FALSE)),
IF(_xlfn.XLOOKUP(BG$2,WatchbillMONTHLY!$A$71:$U$71,OFFSET(WatchbillMONTHLY!$A$71:$U$71,1,2))=IF(_xlfn.XLOOKUP($A122,INDIRECT("_"&amp;_xlfn.XLOOKUP(BG$2,WatchbillMONTHLY!$A$71:$U$71,OFFSET(WatchbillMONTHLY!$A$71:$U$71,1,2))),INDIRECT("_"&amp;_xlfn.XLOOKUP(BG$2,WatchbillMONTHLY!$A$71:$U$71,OFFSET(WatchbillMONTHLY!$A$71:$U$71,1,2))))=$A122,_xlfn.XLOOKUP(BG$2,WatchbillMONTHLY!$A$71:$U$71,OFFSET(WatchbillMONTHLY!$A$71:$U$71,1,2)),FALSE),TRUE,FALSE)),
IF(_xlfn.XLOOKUP(BG$2,WatchbillMONTHLY!$A$88:$U$88,OFFSET(WatchbillMONTHLY!$A$88:$U$88,1,2))=IF(_xlfn.XLOOKUP($A122,INDIRECT("_"&amp;_xlfn.XLOOKUP(BG$2,WatchbillMONTHLY!$A$88:$U$88,OFFSET(WatchbillMONTHLY!$A$88:$U$88,1,2))),INDIRECT("_"&amp;_xlfn.XLOOKUP(BG$2,WatchbillMONTHLY!$A$88:$U$88,OFFSET(WatchbillMONTHLY!$A$88:$U$88,1,2))))=$A122,_xlfn.XLOOKUP(BG$2,WatchbillMONTHLY!$A$88:$U$88,OFFSET(WatchbillMONTHLY!$A$88:$U$88,1,2)),FALSE),TRUE,FALSE)),
FALSE),FALSE)</f>
        <v>0</v>
      </c>
      <c r="BH122" s="209" t="b" cm="1">
        <f t="array" aca="1" ref="BH122" ca="1">IF(AND($A122 &gt; 0, AA122 &gt; 0,BH$2&lt;MiscFormulas!$A$5+1),
_xlfn.IFNA(
_xlfn.IFNA(
_xlfn.IFNA(
_xlfn.IFNA(
_xlfn.IFNA(
_xlfn.IFNA(
IF(_xlfn.XLOOKUP(BH$2,WatchbillMONTHLY!$A$3:$U$3,OFFSET(WatchbillMONTHLY!$A$3:$U$3,1,2))=IF(_xlfn.XLOOKUP($A122,INDIRECT("_"&amp;_xlfn.XLOOKUP(BH$2,WatchbillMONTHLY!$A$3:$U$3,OFFSET(WatchbillMONTHLY!$A$3:$U$3,1,2))),INDIRECT("_"&amp;_xlfn.XLOOKUP(BH$2,WatchbillMONTHLY!$A$3:$U$3,OFFSET(WatchbillMONTHLY!$A$3:$U$3,1,2))))=$A122,_xlfn.XLOOKUP(BH$2,WatchbillMONTHLY!$A$3:$U$3,OFFSET(WatchbillMONTHLY!$A$3:$U$3,1,2)),FALSE),TRUE,FALSE),
IF(_xlfn.XLOOKUP(BH$2,WatchbillMONTHLY!$A$20:$U$20,OFFSET(WatchbillMONTHLY!$A$20:$U$20,1,2))=IF(_xlfn.XLOOKUP($A122,INDIRECT("_"&amp;_xlfn.XLOOKUP(BH$2,WatchbillMONTHLY!$A$20:$U$20,OFFSET(WatchbillMONTHLY!$A$20:$U$20,1,2))),INDIRECT("_"&amp;_xlfn.XLOOKUP(BH$2,WatchbillMONTHLY!$A$20:$U$20,OFFSET(WatchbillMONTHLY!$A$20:$U$20,1,2))))=$A122,_xlfn.XLOOKUP(BH$2,WatchbillMONTHLY!$A$20:$U$20,OFFSET(WatchbillMONTHLY!$A$20:$U$20,1,2)),FALSE),TRUE,FALSE)),
IF(_xlfn.XLOOKUP(BH$2,WatchbillMONTHLY!$A$37:$U$37,OFFSET(WatchbillMONTHLY!$A$37:$U$37,1,2))=IF(_xlfn.XLOOKUP($A122,INDIRECT("_"&amp;_xlfn.XLOOKUP(BH$2,WatchbillMONTHLY!$A$37:$U$37,OFFSET(WatchbillMONTHLY!$A$37:$U$37,1,2))),INDIRECT("_"&amp;_xlfn.XLOOKUP(BH$2,WatchbillMONTHLY!$A$37:$U$37,OFFSET(WatchbillMONTHLY!$A$37:$U$37,1,2))))=$A122,_xlfn.XLOOKUP(BH$2,WatchbillMONTHLY!$A$37:$U$37,OFFSET(WatchbillMONTHLY!$A$37:$U$37,1,2)),FALSE),TRUE,FALSE)),
IF(_xlfn.XLOOKUP(BH$2,WatchbillMONTHLY!$A$54:$U$54,OFFSET(WatchbillMONTHLY!$A$54:$U$54,1,2))=IF(_xlfn.XLOOKUP($A122,INDIRECT("_"&amp;_xlfn.XLOOKUP(BH$2,WatchbillMONTHLY!$A$54:$U$54,OFFSET(WatchbillMONTHLY!$A$54:$U$54,1,2))),INDIRECT("_"&amp;_xlfn.XLOOKUP(BH$2,WatchbillMONTHLY!$A$54:$U$54,OFFSET(WatchbillMONTHLY!$A$54:$U$54,1,2))))=$A122,_xlfn.XLOOKUP(BH$2,WatchbillMONTHLY!$A$54:$U$54,OFFSET(WatchbillMONTHLY!$A$54:$U$54,1,2)),FALSE),TRUE,FALSE)),
IF(_xlfn.XLOOKUP(BH$2,WatchbillMONTHLY!$A$71:$U$71,OFFSET(WatchbillMONTHLY!$A$71:$U$71,1,2))=IF(_xlfn.XLOOKUP($A122,INDIRECT("_"&amp;_xlfn.XLOOKUP(BH$2,WatchbillMONTHLY!$A$71:$U$71,OFFSET(WatchbillMONTHLY!$A$71:$U$71,1,2))),INDIRECT("_"&amp;_xlfn.XLOOKUP(BH$2,WatchbillMONTHLY!$A$71:$U$71,OFFSET(WatchbillMONTHLY!$A$71:$U$71,1,2))))=$A122,_xlfn.XLOOKUP(BH$2,WatchbillMONTHLY!$A$71:$U$71,OFFSET(WatchbillMONTHLY!$A$71:$U$71,1,2)),FALSE),TRUE,FALSE)),
IF(_xlfn.XLOOKUP(BH$2,WatchbillMONTHLY!$A$88:$U$88,OFFSET(WatchbillMONTHLY!$A$88:$U$88,1,2))=IF(_xlfn.XLOOKUP($A122,INDIRECT("_"&amp;_xlfn.XLOOKUP(BH$2,WatchbillMONTHLY!$A$88:$U$88,OFFSET(WatchbillMONTHLY!$A$88:$U$88,1,2))),INDIRECT("_"&amp;_xlfn.XLOOKUP(BH$2,WatchbillMONTHLY!$A$88:$U$88,OFFSET(WatchbillMONTHLY!$A$88:$U$88,1,2))))=$A122,_xlfn.XLOOKUP(BH$2,WatchbillMONTHLY!$A$88:$U$88,OFFSET(WatchbillMONTHLY!$A$88:$U$88,1,2)),FALSE),TRUE,FALSE)),
FALSE),FALSE)</f>
        <v>0</v>
      </c>
      <c r="BI122" s="209" t="b" cm="1">
        <f t="array" aca="1" ref="BI122" ca="1">IF(AND($A122 &gt; 0, AB122 &gt; 0,BI$2&lt;MiscFormulas!$A$5+1),
_xlfn.IFNA(
_xlfn.IFNA(
_xlfn.IFNA(
_xlfn.IFNA(
_xlfn.IFNA(
_xlfn.IFNA(
IF(_xlfn.XLOOKUP(BI$2,WatchbillMONTHLY!$A$3:$U$3,OFFSET(WatchbillMONTHLY!$A$3:$U$3,1,2))=IF(_xlfn.XLOOKUP($A122,INDIRECT("_"&amp;_xlfn.XLOOKUP(BI$2,WatchbillMONTHLY!$A$3:$U$3,OFFSET(WatchbillMONTHLY!$A$3:$U$3,1,2))),INDIRECT("_"&amp;_xlfn.XLOOKUP(BI$2,WatchbillMONTHLY!$A$3:$U$3,OFFSET(WatchbillMONTHLY!$A$3:$U$3,1,2))))=$A122,_xlfn.XLOOKUP(BI$2,WatchbillMONTHLY!$A$3:$U$3,OFFSET(WatchbillMONTHLY!$A$3:$U$3,1,2)),FALSE),TRUE,FALSE),
IF(_xlfn.XLOOKUP(BI$2,WatchbillMONTHLY!$A$20:$U$20,OFFSET(WatchbillMONTHLY!$A$20:$U$20,1,2))=IF(_xlfn.XLOOKUP($A122,INDIRECT("_"&amp;_xlfn.XLOOKUP(BI$2,WatchbillMONTHLY!$A$20:$U$20,OFFSET(WatchbillMONTHLY!$A$20:$U$20,1,2))),INDIRECT("_"&amp;_xlfn.XLOOKUP(BI$2,WatchbillMONTHLY!$A$20:$U$20,OFFSET(WatchbillMONTHLY!$A$20:$U$20,1,2))))=$A122,_xlfn.XLOOKUP(BI$2,WatchbillMONTHLY!$A$20:$U$20,OFFSET(WatchbillMONTHLY!$A$20:$U$20,1,2)),FALSE),TRUE,FALSE)),
IF(_xlfn.XLOOKUP(BI$2,WatchbillMONTHLY!$A$37:$U$37,OFFSET(WatchbillMONTHLY!$A$37:$U$37,1,2))=IF(_xlfn.XLOOKUP($A122,INDIRECT("_"&amp;_xlfn.XLOOKUP(BI$2,WatchbillMONTHLY!$A$37:$U$37,OFFSET(WatchbillMONTHLY!$A$37:$U$37,1,2))),INDIRECT("_"&amp;_xlfn.XLOOKUP(BI$2,WatchbillMONTHLY!$A$37:$U$37,OFFSET(WatchbillMONTHLY!$A$37:$U$37,1,2))))=$A122,_xlfn.XLOOKUP(BI$2,WatchbillMONTHLY!$A$37:$U$37,OFFSET(WatchbillMONTHLY!$A$37:$U$37,1,2)),FALSE),TRUE,FALSE)),
IF(_xlfn.XLOOKUP(BI$2,WatchbillMONTHLY!$A$54:$U$54,OFFSET(WatchbillMONTHLY!$A$54:$U$54,1,2))=IF(_xlfn.XLOOKUP($A122,INDIRECT("_"&amp;_xlfn.XLOOKUP(BI$2,WatchbillMONTHLY!$A$54:$U$54,OFFSET(WatchbillMONTHLY!$A$54:$U$54,1,2))),INDIRECT("_"&amp;_xlfn.XLOOKUP(BI$2,WatchbillMONTHLY!$A$54:$U$54,OFFSET(WatchbillMONTHLY!$A$54:$U$54,1,2))))=$A122,_xlfn.XLOOKUP(BI$2,WatchbillMONTHLY!$A$54:$U$54,OFFSET(WatchbillMONTHLY!$A$54:$U$54,1,2)),FALSE),TRUE,FALSE)),
IF(_xlfn.XLOOKUP(BI$2,WatchbillMONTHLY!$A$71:$U$71,OFFSET(WatchbillMONTHLY!$A$71:$U$71,1,2))=IF(_xlfn.XLOOKUP($A122,INDIRECT("_"&amp;_xlfn.XLOOKUP(BI$2,WatchbillMONTHLY!$A$71:$U$71,OFFSET(WatchbillMONTHLY!$A$71:$U$71,1,2))),INDIRECT("_"&amp;_xlfn.XLOOKUP(BI$2,WatchbillMONTHLY!$A$71:$U$71,OFFSET(WatchbillMONTHLY!$A$71:$U$71,1,2))))=$A122,_xlfn.XLOOKUP(BI$2,WatchbillMONTHLY!$A$71:$U$71,OFFSET(WatchbillMONTHLY!$A$71:$U$71,1,2)),FALSE),TRUE,FALSE)),
IF(_xlfn.XLOOKUP(BI$2,WatchbillMONTHLY!$A$88:$U$88,OFFSET(WatchbillMONTHLY!$A$88:$U$88,1,2))=IF(_xlfn.XLOOKUP($A122,INDIRECT("_"&amp;_xlfn.XLOOKUP(BI$2,WatchbillMONTHLY!$A$88:$U$88,OFFSET(WatchbillMONTHLY!$A$88:$U$88,1,2))),INDIRECT("_"&amp;_xlfn.XLOOKUP(BI$2,WatchbillMONTHLY!$A$88:$U$88,OFFSET(WatchbillMONTHLY!$A$88:$U$88,1,2))))=$A122,_xlfn.XLOOKUP(BI$2,WatchbillMONTHLY!$A$88:$U$88,OFFSET(WatchbillMONTHLY!$A$88:$U$88,1,2)),FALSE),TRUE,FALSE)),
FALSE),FALSE)</f>
        <v>0</v>
      </c>
      <c r="BJ122" s="209" t="b" cm="1">
        <f t="array" aca="1" ref="BJ122" ca="1">IF(AND($A122 &gt; 0, AC122 &gt; 0,BJ$2&lt;MiscFormulas!$A$5+1),
_xlfn.IFNA(
_xlfn.IFNA(
_xlfn.IFNA(
_xlfn.IFNA(
_xlfn.IFNA(
_xlfn.IFNA(
IF(_xlfn.XLOOKUP(BJ$2,WatchbillMONTHLY!$A$3:$U$3,OFFSET(WatchbillMONTHLY!$A$3:$U$3,1,2))=IF(_xlfn.XLOOKUP($A122,INDIRECT("_"&amp;_xlfn.XLOOKUP(BJ$2,WatchbillMONTHLY!$A$3:$U$3,OFFSET(WatchbillMONTHLY!$A$3:$U$3,1,2))),INDIRECT("_"&amp;_xlfn.XLOOKUP(BJ$2,WatchbillMONTHLY!$A$3:$U$3,OFFSET(WatchbillMONTHLY!$A$3:$U$3,1,2))))=$A122,_xlfn.XLOOKUP(BJ$2,WatchbillMONTHLY!$A$3:$U$3,OFFSET(WatchbillMONTHLY!$A$3:$U$3,1,2)),FALSE),TRUE,FALSE),
IF(_xlfn.XLOOKUP(BJ$2,WatchbillMONTHLY!$A$20:$U$20,OFFSET(WatchbillMONTHLY!$A$20:$U$20,1,2))=IF(_xlfn.XLOOKUP($A122,INDIRECT("_"&amp;_xlfn.XLOOKUP(BJ$2,WatchbillMONTHLY!$A$20:$U$20,OFFSET(WatchbillMONTHLY!$A$20:$U$20,1,2))),INDIRECT("_"&amp;_xlfn.XLOOKUP(BJ$2,WatchbillMONTHLY!$A$20:$U$20,OFFSET(WatchbillMONTHLY!$A$20:$U$20,1,2))))=$A122,_xlfn.XLOOKUP(BJ$2,WatchbillMONTHLY!$A$20:$U$20,OFFSET(WatchbillMONTHLY!$A$20:$U$20,1,2)),FALSE),TRUE,FALSE)),
IF(_xlfn.XLOOKUP(BJ$2,WatchbillMONTHLY!$A$37:$U$37,OFFSET(WatchbillMONTHLY!$A$37:$U$37,1,2))=IF(_xlfn.XLOOKUP($A122,INDIRECT("_"&amp;_xlfn.XLOOKUP(BJ$2,WatchbillMONTHLY!$A$37:$U$37,OFFSET(WatchbillMONTHLY!$A$37:$U$37,1,2))),INDIRECT("_"&amp;_xlfn.XLOOKUP(BJ$2,WatchbillMONTHLY!$A$37:$U$37,OFFSET(WatchbillMONTHLY!$A$37:$U$37,1,2))))=$A122,_xlfn.XLOOKUP(BJ$2,WatchbillMONTHLY!$A$37:$U$37,OFFSET(WatchbillMONTHLY!$A$37:$U$37,1,2)),FALSE),TRUE,FALSE)),
IF(_xlfn.XLOOKUP(BJ$2,WatchbillMONTHLY!$A$54:$U$54,OFFSET(WatchbillMONTHLY!$A$54:$U$54,1,2))=IF(_xlfn.XLOOKUP($A122,INDIRECT("_"&amp;_xlfn.XLOOKUP(BJ$2,WatchbillMONTHLY!$A$54:$U$54,OFFSET(WatchbillMONTHLY!$A$54:$U$54,1,2))),INDIRECT("_"&amp;_xlfn.XLOOKUP(BJ$2,WatchbillMONTHLY!$A$54:$U$54,OFFSET(WatchbillMONTHLY!$A$54:$U$54,1,2))))=$A122,_xlfn.XLOOKUP(BJ$2,WatchbillMONTHLY!$A$54:$U$54,OFFSET(WatchbillMONTHLY!$A$54:$U$54,1,2)),FALSE),TRUE,FALSE)),
IF(_xlfn.XLOOKUP(BJ$2,WatchbillMONTHLY!$A$71:$U$71,OFFSET(WatchbillMONTHLY!$A$71:$U$71,1,2))=IF(_xlfn.XLOOKUP($A122,INDIRECT("_"&amp;_xlfn.XLOOKUP(BJ$2,WatchbillMONTHLY!$A$71:$U$71,OFFSET(WatchbillMONTHLY!$A$71:$U$71,1,2))),INDIRECT("_"&amp;_xlfn.XLOOKUP(BJ$2,WatchbillMONTHLY!$A$71:$U$71,OFFSET(WatchbillMONTHLY!$A$71:$U$71,1,2))))=$A122,_xlfn.XLOOKUP(BJ$2,WatchbillMONTHLY!$A$71:$U$71,OFFSET(WatchbillMONTHLY!$A$71:$U$71,1,2)),FALSE),TRUE,FALSE)),
IF(_xlfn.XLOOKUP(BJ$2,WatchbillMONTHLY!$A$88:$U$88,OFFSET(WatchbillMONTHLY!$A$88:$U$88,1,2))=IF(_xlfn.XLOOKUP($A122,INDIRECT("_"&amp;_xlfn.XLOOKUP(BJ$2,WatchbillMONTHLY!$A$88:$U$88,OFFSET(WatchbillMONTHLY!$A$88:$U$88,1,2))),INDIRECT("_"&amp;_xlfn.XLOOKUP(BJ$2,WatchbillMONTHLY!$A$88:$U$88,OFFSET(WatchbillMONTHLY!$A$88:$U$88,1,2))))=$A122,_xlfn.XLOOKUP(BJ$2,WatchbillMONTHLY!$A$88:$U$88,OFFSET(WatchbillMONTHLY!$A$88:$U$88,1,2)),FALSE),TRUE,FALSE)),
FALSE),FALSE)</f>
        <v>0</v>
      </c>
      <c r="BK122" s="209" t="b" cm="1">
        <f t="array" aca="1" ref="BK122" ca="1">IF(AND($A122 &gt; 0, AD122 &gt; 0,BK$2&lt;MiscFormulas!$A$5+1),
_xlfn.IFNA(
_xlfn.IFNA(
_xlfn.IFNA(
_xlfn.IFNA(
_xlfn.IFNA(
_xlfn.IFNA(
IF(_xlfn.XLOOKUP(BK$2,WatchbillMONTHLY!$A$3:$U$3,OFFSET(WatchbillMONTHLY!$A$3:$U$3,1,2))=IF(_xlfn.XLOOKUP($A122,INDIRECT("_"&amp;_xlfn.XLOOKUP(BK$2,WatchbillMONTHLY!$A$3:$U$3,OFFSET(WatchbillMONTHLY!$A$3:$U$3,1,2))),INDIRECT("_"&amp;_xlfn.XLOOKUP(BK$2,WatchbillMONTHLY!$A$3:$U$3,OFFSET(WatchbillMONTHLY!$A$3:$U$3,1,2))))=$A122,_xlfn.XLOOKUP(BK$2,WatchbillMONTHLY!$A$3:$U$3,OFFSET(WatchbillMONTHLY!$A$3:$U$3,1,2)),FALSE),TRUE,FALSE),
IF(_xlfn.XLOOKUP(BK$2,WatchbillMONTHLY!$A$20:$U$20,OFFSET(WatchbillMONTHLY!$A$20:$U$20,1,2))=IF(_xlfn.XLOOKUP($A122,INDIRECT("_"&amp;_xlfn.XLOOKUP(BK$2,WatchbillMONTHLY!$A$20:$U$20,OFFSET(WatchbillMONTHLY!$A$20:$U$20,1,2))),INDIRECT("_"&amp;_xlfn.XLOOKUP(BK$2,WatchbillMONTHLY!$A$20:$U$20,OFFSET(WatchbillMONTHLY!$A$20:$U$20,1,2))))=$A122,_xlfn.XLOOKUP(BK$2,WatchbillMONTHLY!$A$20:$U$20,OFFSET(WatchbillMONTHLY!$A$20:$U$20,1,2)),FALSE),TRUE,FALSE)),
IF(_xlfn.XLOOKUP(BK$2,WatchbillMONTHLY!$A$37:$U$37,OFFSET(WatchbillMONTHLY!$A$37:$U$37,1,2))=IF(_xlfn.XLOOKUP($A122,INDIRECT("_"&amp;_xlfn.XLOOKUP(BK$2,WatchbillMONTHLY!$A$37:$U$37,OFFSET(WatchbillMONTHLY!$A$37:$U$37,1,2))),INDIRECT("_"&amp;_xlfn.XLOOKUP(BK$2,WatchbillMONTHLY!$A$37:$U$37,OFFSET(WatchbillMONTHLY!$A$37:$U$37,1,2))))=$A122,_xlfn.XLOOKUP(BK$2,WatchbillMONTHLY!$A$37:$U$37,OFFSET(WatchbillMONTHLY!$A$37:$U$37,1,2)),FALSE),TRUE,FALSE)),
IF(_xlfn.XLOOKUP(BK$2,WatchbillMONTHLY!$A$54:$U$54,OFFSET(WatchbillMONTHLY!$A$54:$U$54,1,2))=IF(_xlfn.XLOOKUP($A122,INDIRECT("_"&amp;_xlfn.XLOOKUP(BK$2,WatchbillMONTHLY!$A$54:$U$54,OFFSET(WatchbillMONTHLY!$A$54:$U$54,1,2))),INDIRECT("_"&amp;_xlfn.XLOOKUP(BK$2,WatchbillMONTHLY!$A$54:$U$54,OFFSET(WatchbillMONTHLY!$A$54:$U$54,1,2))))=$A122,_xlfn.XLOOKUP(BK$2,WatchbillMONTHLY!$A$54:$U$54,OFFSET(WatchbillMONTHLY!$A$54:$U$54,1,2)),FALSE),TRUE,FALSE)),
IF(_xlfn.XLOOKUP(BK$2,WatchbillMONTHLY!$A$71:$U$71,OFFSET(WatchbillMONTHLY!$A$71:$U$71,1,2))=IF(_xlfn.XLOOKUP($A122,INDIRECT("_"&amp;_xlfn.XLOOKUP(BK$2,WatchbillMONTHLY!$A$71:$U$71,OFFSET(WatchbillMONTHLY!$A$71:$U$71,1,2))),INDIRECT("_"&amp;_xlfn.XLOOKUP(BK$2,WatchbillMONTHLY!$A$71:$U$71,OFFSET(WatchbillMONTHLY!$A$71:$U$71,1,2))))=$A122,_xlfn.XLOOKUP(BK$2,WatchbillMONTHLY!$A$71:$U$71,OFFSET(WatchbillMONTHLY!$A$71:$U$71,1,2)),FALSE),TRUE,FALSE)),
IF(_xlfn.XLOOKUP(BK$2,WatchbillMONTHLY!$A$88:$U$88,OFFSET(WatchbillMONTHLY!$A$88:$U$88,1,2))=IF(_xlfn.XLOOKUP($A122,INDIRECT("_"&amp;_xlfn.XLOOKUP(BK$2,WatchbillMONTHLY!$A$88:$U$88,OFFSET(WatchbillMONTHLY!$A$88:$U$88,1,2))),INDIRECT("_"&amp;_xlfn.XLOOKUP(BK$2,WatchbillMONTHLY!$A$88:$U$88,OFFSET(WatchbillMONTHLY!$A$88:$U$88,1,2))))=$A122,_xlfn.XLOOKUP(BK$2,WatchbillMONTHLY!$A$88:$U$88,OFFSET(WatchbillMONTHLY!$A$88:$U$88,1,2)),FALSE),TRUE,FALSE)),
FALSE),FALSE)</f>
        <v>0</v>
      </c>
      <c r="BL122" s="209" t="b" cm="1">
        <f t="array" aca="1" ref="BL122" ca="1">IF(AND($A122 &gt; 0, AE122 &gt; 0,BL$2&lt;MiscFormulas!$A$5+1),
_xlfn.IFNA(
_xlfn.IFNA(
_xlfn.IFNA(
_xlfn.IFNA(
_xlfn.IFNA(
_xlfn.IFNA(
IF(_xlfn.XLOOKUP(BL$2,WatchbillMONTHLY!$A$3:$U$3,OFFSET(WatchbillMONTHLY!$A$3:$U$3,1,2))=IF(_xlfn.XLOOKUP($A122,INDIRECT("_"&amp;_xlfn.XLOOKUP(BL$2,WatchbillMONTHLY!$A$3:$U$3,OFFSET(WatchbillMONTHLY!$A$3:$U$3,1,2))),INDIRECT("_"&amp;_xlfn.XLOOKUP(BL$2,WatchbillMONTHLY!$A$3:$U$3,OFFSET(WatchbillMONTHLY!$A$3:$U$3,1,2))))=$A122,_xlfn.XLOOKUP(BL$2,WatchbillMONTHLY!$A$3:$U$3,OFFSET(WatchbillMONTHLY!$A$3:$U$3,1,2)),FALSE),TRUE,FALSE),
IF(_xlfn.XLOOKUP(BL$2,WatchbillMONTHLY!$A$20:$U$20,OFFSET(WatchbillMONTHLY!$A$20:$U$20,1,2))=IF(_xlfn.XLOOKUP($A122,INDIRECT("_"&amp;_xlfn.XLOOKUP(BL$2,WatchbillMONTHLY!$A$20:$U$20,OFFSET(WatchbillMONTHLY!$A$20:$U$20,1,2))),INDIRECT("_"&amp;_xlfn.XLOOKUP(BL$2,WatchbillMONTHLY!$A$20:$U$20,OFFSET(WatchbillMONTHLY!$A$20:$U$20,1,2))))=$A122,_xlfn.XLOOKUP(BL$2,WatchbillMONTHLY!$A$20:$U$20,OFFSET(WatchbillMONTHLY!$A$20:$U$20,1,2)),FALSE),TRUE,FALSE)),
IF(_xlfn.XLOOKUP(BL$2,WatchbillMONTHLY!$A$37:$U$37,OFFSET(WatchbillMONTHLY!$A$37:$U$37,1,2))=IF(_xlfn.XLOOKUP($A122,INDIRECT("_"&amp;_xlfn.XLOOKUP(BL$2,WatchbillMONTHLY!$A$37:$U$37,OFFSET(WatchbillMONTHLY!$A$37:$U$37,1,2))),INDIRECT("_"&amp;_xlfn.XLOOKUP(BL$2,WatchbillMONTHLY!$A$37:$U$37,OFFSET(WatchbillMONTHLY!$A$37:$U$37,1,2))))=$A122,_xlfn.XLOOKUP(BL$2,WatchbillMONTHLY!$A$37:$U$37,OFFSET(WatchbillMONTHLY!$A$37:$U$37,1,2)),FALSE),TRUE,FALSE)),
IF(_xlfn.XLOOKUP(BL$2,WatchbillMONTHLY!$A$54:$U$54,OFFSET(WatchbillMONTHLY!$A$54:$U$54,1,2))=IF(_xlfn.XLOOKUP($A122,INDIRECT("_"&amp;_xlfn.XLOOKUP(BL$2,WatchbillMONTHLY!$A$54:$U$54,OFFSET(WatchbillMONTHLY!$A$54:$U$54,1,2))),INDIRECT("_"&amp;_xlfn.XLOOKUP(BL$2,WatchbillMONTHLY!$A$54:$U$54,OFFSET(WatchbillMONTHLY!$A$54:$U$54,1,2))))=$A122,_xlfn.XLOOKUP(BL$2,WatchbillMONTHLY!$A$54:$U$54,OFFSET(WatchbillMONTHLY!$A$54:$U$54,1,2)),FALSE),TRUE,FALSE)),
IF(_xlfn.XLOOKUP(BL$2,WatchbillMONTHLY!$A$71:$U$71,OFFSET(WatchbillMONTHLY!$A$71:$U$71,1,2))=IF(_xlfn.XLOOKUP($A122,INDIRECT("_"&amp;_xlfn.XLOOKUP(BL$2,WatchbillMONTHLY!$A$71:$U$71,OFFSET(WatchbillMONTHLY!$A$71:$U$71,1,2))),INDIRECT("_"&amp;_xlfn.XLOOKUP(BL$2,WatchbillMONTHLY!$A$71:$U$71,OFFSET(WatchbillMONTHLY!$A$71:$U$71,1,2))))=$A122,_xlfn.XLOOKUP(BL$2,WatchbillMONTHLY!$A$71:$U$71,OFFSET(WatchbillMONTHLY!$A$71:$U$71,1,2)),FALSE),TRUE,FALSE)),
IF(_xlfn.XLOOKUP(BL$2,WatchbillMONTHLY!$A$88:$U$88,OFFSET(WatchbillMONTHLY!$A$88:$U$88,1,2))=IF(_xlfn.XLOOKUP($A122,INDIRECT("_"&amp;_xlfn.XLOOKUP(BL$2,WatchbillMONTHLY!$A$88:$U$88,OFFSET(WatchbillMONTHLY!$A$88:$U$88,1,2))),INDIRECT("_"&amp;_xlfn.XLOOKUP(BL$2,WatchbillMONTHLY!$A$88:$U$88,OFFSET(WatchbillMONTHLY!$A$88:$U$88,1,2))))=$A122,_xlfn.XLOOKUP(BL$2,WatchbillMONTHLY!$A$88:$U$88,OFFSET(WatchbillMONTHLY!$A$88:$U$88,1,2)),FALSE),TRUE,FALSE)),
FALSE),FALSE)</f>
        <v>0</v>
      </c>
      <c r="BM122" s="209" t="b" cm="1">
        <f t="array" aca="1" ref="BM122" ca="1">IF(AND($A122 &gt; 0, AF122 &gt; 0,BM$2&lt;MiscFormulas!$A$5+1),
_xlfn.IFNA(
_xlfn.IFNA(
_xlfn.IFNA(
_xlfn.IFNA(
_xlfn.IFNA(
_xlfn.IFNA(
IF(_xlfn.XLOOKUP(BM$2,WatchbillMONTHLY!$A$3:$U$3,OFFSET(WatchbillMONTHLY!$A$3:$U$3,1,2))=IF(_xlfn.XLOOKUP($A122,INDIRECT("_"&amp;_xlfn.XLOOKUP(BM$2,WatchbillMONTHLY!$A$3:$U$3,OFFSET(WatchbillMONTHLY!$A$3:$U$3,1,2))),INDIRECT("_"&amp;_xlfn.XLOOKUP(BM$2,WatchbillMONTHLY!$A$3:$U$3,OFFSET(WatchbillMONTHLY!$A$3:$U$3,1,2))))=$A122,_xlfn.XLOOKUP(BM$2,WatchbillMONTHLY!$A$3:$U$3,OFFSET(WatchbillMONTHLY!$A$3:$U$3,1,2)),FALSE),TRUE,FALSE),
IF(_xlfn.XLOOKUP(BM$2,WatchbillMONTHLY!$A$20:$U$20,OFFSET(WatchbillMONTHLY!$A$20:$U$20,1,2))=IF(_xlfn.XLOOKUP($A122,INDIRECT("_"&amp;_xlfn.XLOOKUP(BM$2,WatchbillMONTHLY!$A$20:$U$20,OFFSET(WatchbillMONTHLY!$A$20:$U$20,1,2))),INDIRECT("_"&amp;_xlfn.XLOOKUP(BM$2,WatchbillMONTHLY!$A$20:$U$20,OFFSET(WatchbillMONTHLY!$A$20:$U$20,1,2))))=$A122,_xlfn.XLOOKUP(BM$2,WatchbillMONTHLY!$A$20:$U$20,OFFSET(WatchbillMONTHLY!$A$20:$U$20,1,2)),FALSE),TRUE,FALSE)),
IF(_xlfn.XLOOKUP(BM$2,WatchbillMONTHLY!$A$37:$U$37,OFFSET(WatchbillMONTHLY!$A$37:$U$37,1,2))=IF(_xlfn.XLOOKUP($A122,INDIRECT("_"&amp;_xlfn.XLOOKUP(BM$2,WatchbillMONTHLY!$A$37:$U$37,OFFSET(WatchbillMONTHLY!$A$37:$U$37,1,2))),INDIRECT("_"&amp;_xlfn.XLOOKUP(BM$2,WatchbillMONTHLY!$A$37:$U$37,OFFSET(WatchbillMONTHLY!$A$37:$U$37,1,2))))=$A122,_xlfn.XLOOKUP(BM$2,WatchbillMONTHLY!$A$37:$U$37,OFFSET(WatchbillMONTHLY!$A$37:$U$37,1,2)),FALSE),TRUE,FALSE)),
IF(_xlfn.XLOOKUP(BM$2,WatchbillMONTHLY!$A$54:$U$54,OFFSET(WatchbillMONTHLY!$A$54:$U$54,1,2))=IF(_xlfn.XLOOKUP($A122,INDIRECT("_"&amp;_xlfn.XLOOKUP(BM$2,WatchbillMONTHLY!$A$54:$U$54,OFFSET(WatchbillMONTHLY!$A$54:$U$54,1,2))),INDIRECT("_"&amp;_xlfn.XLOOKUP(BM$2,WatchbillMONTHLY!$A$54:$U$54,OFFSET(WatchbillMONTHLY!$A$54:$U$54,1,2))))=$A122,_xlfn.XLOOKUP(BM$2,WatchbillMONTHLY!$A$54:$U$54,OFFSET(WatchbillMONTHLY!$A$54:$U$54,1,2)),FALSE),TRUE,FALSE)),
IF(_xlfn.XLOOKUP(BM$2,WatchbillMONTHLY!$A$71:$U$71,OFFSET(WatchbillMONTHLY!$A$71:$U$71,1,2))=IF(_xlfn.XLOOKUP($A122,INDIRECT("_"&amp;_xlfn.XLOOKUP(BM$2,WatchbillMONTHLY!$A$71:$U$71,OFFSET(WatchbillMONTHLY!$A$71:$U$71,1,2))),INDIRECT("_"&amp;_xlfn.XLOOKUP(BM$2,WatchbillMONTHLY!$A$71:$U$71,OFFSET(WatchbillMONTHLY!$A$71:$U$71,1,2))))=$A122,_xlfn.XLOOKUP(BM$2,WatchbillMONTHLY!$A$71:$U$71,OFFSET(WatchbillMONTHLY!$A$71:$U$71,1,2)),FALSE),TRUE,FALSE)),
IF(_xlfn.XLOOKUP(BM$2,WatchbillMONTHLY!$A$88:$U$88,OFFSET(WatchbillMONTHLY!$A$88:$U$88,1,2))=IF(_xlfn.XLOOKUP($A122,INDIRECT("_"&amp;_xlfn.XLOOKUP(BM$2,WatchbillMONTHLY!$A$88:$U$88,OFFSET(WatchbillMONTHLY!$A$88:$U$88,1,2))),INDIRECT("_"&amp;_xlfn.XLOOKUP(BM$2,WatchbillMONTHLY!$A$88:$U$88,OFFSET(WatchbillMONTHLY!$A$88:$U$88,1,2))))=$A122,_xlfn.XLOOKUP(BM$2,WatchbillMONTHLY!$A$88:$U$88,OFFSET(WatchbillMONTHLY!$A$88:$U$88,1,2)),FALSE),TRUE,FALSE)),
FALSE),FALSE)</f>
        <v>0</v>
      </c>
      <c r="BN122" s="209" t="b" cm="1">
        <f t="array" aca="1" ref="BN122" ca="1">IF(AND($A122 &gt; 0, AG122 &gt; 0,BN$2&lt;MiscFormulas!$A$5+1),
_xlfn.IFNA(
_xlfn.IFNA(
_xlfn.IFNA(
_xlfn.IFNA(
_xlfn.IFNA(
_xlfn.IFNA(
IF(_xlfn.XLOOKUP(BN$2,WatchbillMONTHLY!$A$3:$U$3,OFFSET(WatchbillMONTHLY!$A$3:$U$3,1,2))=IF(_xlfn.XLOOKUP($A122,INDIRECT("_"&amp;_xlfn.XLOOKUP(BN$2,WatchbillMONTHLY!$A$3:$U$3,OFFSET(WatchbillMONTHLY!$A$3:$U$3,1,2))),INDIRECT("_"&amp;_xlfn.XLOOKUP(BN$2,WatchbillMONTHLY!$A$3:$U$3,OFFSET(WatchbillMONTHLY!$A$3:$U$3,1,2))))=$A122,_xlfn.XLOOKUP(BN$2,WatchbillMONTHLY!$A$3:$U$3,OFFSET(WatchbillMONTHLY!$A$3:$U$3,1,2)),FALSE),TRUE,FALSE),
IF(_xlfn.XLOOKUP(BN$2,WatchbillMONTHLY!$A$20:$U$20,OFFSET(WatchbillMONTHLY!$A$20:$U$20,1,2))=IF(_xlfn.XLOOKUP($A122,INDIRECT("_"&amp;_xlfn.XLOOKUP(BN$2,WatchbillMONTHLY!$A$20:$U$20,OFFSET(WatchbillMONTHLY!$A$20:$U$20,1,2))),INDIRECT("_"&amp;_xlfn.XLOOKUP(BN$2,WatchbillMONTHLY!$A$20:$U$20,OFFSET(WatchbillMONTHLY!$A$20:$U$20,1,2))))=$A122,_xlfn.XLOOKUP(BN$2,WatchbillMONTHLY!$A$20:$U$20,OFFSET(WatchbillMONTHLY!$A$20:$U$20,1,2)),FALSE),TRUE,FALSE)),
IF(_xlfn.XLOOKUP(BN$2,WatchbillMONTHLY!$A$37:$U$37,OFFSET(WatchbillMONTHLY!$A$37:$U$37,1,2))=IF(_xlfn.XLOOKUP($A122,INDIRECT("_"&amp;_xlfn.XLOOKUP(BN$2,WatchbillMONTHLY!$A$37:$U$37,OFFSET(WatchbillMONTHLY!$A$37:$U$37,1,2))),INDIRECT("_"&amp;_xlfn.XLOOKUP(BN$2,WatchbillMONTHLY!$A$37:$U$37,OFFSET(WatchbillMONTHLY!$A$37:$U$37,1,2))))=$A122,_xlfn.XLOOKUP(BN$2,WatchbillMONTHLY!$A$37:$U$37,OFFSET(WatchbillMONTHLY!$A$37:$U$37,1,2)),FALSE),TRUE,FALSE)),
IF(_xlfn.XLOOKUP(BN$2,WatchbillMONTHLY!$A$54:$U$54,OFFSET(WatchbillMONTHLY!$A$54:$U$54,1,2))=IF(_xlfn.XLOOKUP($A122,INDIRECT("_"&amp;_xlfn.XLOOKUP(BN$2,WatchbillMONTHLY!$A$54:$U$54,OFFSET(WatchbillMONTHLY!$A$54:$U$54,1,2))),INDIRECT("_"&amp;_xlfn.XLOOKUP(BN$2,WatchbillMONTHLY!$A$54:$U$54,OFFSET(WatchbillMONTHLY!$A$54:$U$54,1,2))))=$A122,_xlfn.XLOOKUP(BN$2,WatchbillMONTHLY!$A$54:$U$54,OFFSET(WatchbillMONTHLY!$A$54:$U$54,1,2)),FALSE),TRUE,FALSE)),
IF(_xlfn.XLOOKUP(BN$2,WatchbillMONTHLY!$A$71:$U$71,OFFSET(WatchbillMONTHLY!$A$71:$U$71,1,2))=IF(_xlfn.XLOOKUP($A122,INDIRECT("_"&amp;_xlfn.XLOOKUP(BN$2,WatchbillMONTHLY!$A$71:$U$71,OFFSET(WatchbillMONTHLY!$A$71:$U$71,1,2))),INDIRECT("_"&amp;_xlfn.XLOOKUP(BN$2,WatchbillMONTHLY!$A$71:$U$71,OFFSET(WatchbillMONTHLY!$A$71:$U$71,1,2))))=$A122,_xlfn.XLOOKUP(BN$2,WatchbillMONTHLY!$A$71:$U$71,OFFSET(WatchbillMONTHLY!$A$71:$U$71,1,2)),FALSE),TRUE,FALSE)),
IF(_xlfn.XLOOKUP(BN$2,WatchbillMONTHLY!$A$88:$U$88,OFFSET(WatchbillMONTHLY!$A$88:$U$88,1,2))=IF(_xlfn.XLOOKUP($A122,INDIRECT("_"&amp;_xlfn.XLOOKUP(BN$2,WatchbillMONTHLY!$A$88:$U$88,OFFSET(WatchbillMONTHLY!$A$88:$U$88,1,2))),INDIRECT("_"&amp;_xlfn.XLOOKUP(BN$2,WatchbillMONTHLY!$A$88:$U$88,OFFSET(WatchbillMONTHLY!$A$88:$U$88,1,2))))=$A122,_xlfn.XLOOKUP(BN$2,WatchbillMONTHLY!$A$88:$U$88,OFFSET(WatchbillMONTHLY!$A$88:$U$88,1,2)),FALSE),TRUE,FALSE)),
FALSE),FALSE)</f>
        <v>0</v>
      </c>
      <c r="BO122" s="209"/>
      <c r="BP122" s="210"/>
    </row>
    <row r="123" spans="1:68" x14ac:dyDescent="0.35">
      <c r="A123" t="str">
        <v>EX3 Timothy, M.</v>
      </c>
      <c r="B123" s="215" t="str">
        <v>EX3 Timothy, Max</v>
      </c>
      <c r="C123" s="191"/>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c r="AA123" s="235"/>
      <c r="AB123" s="235"/>
      <c r="AC123" s="235"/>
      <c r="AD123" s="235"/>
      <c r="AE123" s="235"/>
      <c r="AF123" s="235"/>
      <c r="AG123" s="235"/>
      <c r="AH123" s="192"/>
      <c r="AI123" s="209"/>
      <c r="AJ123" s="209" t="str" cm="1">
        <f t="array" aca="1" ref="AJ123" ca="1">IF(OR(AK123:BN123=TRUE),$A123&amp;" :  ","")&amp;_xlfn.TEXTJOIN(" | ",TRUE,IF(AK123:BN123=TRUE,$AK$2:$BN$2,""))</f>
        <v/>
      </c>
      <c r="AK123" s="209" t="b" cm="1">
        <f t="array" aca="1" ref="AK123" ca="1">IF(AND($A123 &gt; 0, D123 &gt; 0,AK$2&lt;MiscFormulas!$A$5+1),
_xlfn.IFNA(
_xlfn.IFNA(
_xlfn.IFNA(
_xlfn.IFNA(
_xlfn.IFNA(
_xlfn.IFNA(
IF(_xlfn.XLOOKUP(AK$2,WatchbillMONTHLY!$A$3:$U$3,OFFSET(WatchbillMONTHLY!$A$3:$U$3,1,2))=IF(_xlfn.XLOOKUP($A123,INDIRECT("_"&amp;_xlfn.XLOOKUP(AK$2,WatchbillMONTHLY!$A$3:$U$3,OFFSET(WatchbillMONTHLY!$A$3:$U$3,1,2))),INDIRECT("_"&amp;_xlfn.XLOOKUP(AK$2,WatchbillMONTHLY!$A$3:$U$3,OFFSET(WatchbillMONTHLY!$A$3:$U$3,1,2))))=$A123,_xlfn.XLOOKUP(AK$2,WatchbillMONTHLY!$A$3:$U$3,OFFSET(WatchbillMONTHLY!$A$3:$U$3,1,2)),FALSE),TRUE,FALSE),
IF(_xlfn.XLOOKUP(AK$2,WatchbillMONTHLY!$A$20:$U$20,OFFSET(WatchbillMONTHLY!$A$20:$U$20,1,2))=IF(_xlfn.XLOOKUP($A123,INDIRECT("_"&amp;_xlfn.XLOOKUP(AK$2,WatchbillMONTHLY!$A$20:$U$20,OFFSET(WatchbillMONTHLY!$A$20:$U$20,1,2))),INDIRECT("_"&amp;_xlfn.XLOOKUP(AK$2,WatchbillMONTHLY!$A$20:$U$20,OFFSET(WatchbillMONTHLY!$A$20:$U$20,1,2))))=$A123,_xlfn.XLOOKUP(AK$2,WatchbillMONTHLY!$A$20:$U$20,OFFSET(WatchbillMONTHLY!$A$20:$U$20,1,2)),FALSE),TRUE,FALSE)),
IF(_xlfn.XLOOKUP(AK$2,WatchbillMONTHLY!$A$37:$U$37,OFFSET(WatchbillMONTHLY!$A$37:$U$37,1,2))=IF(_xlfn.XLOOKUP($A123,INDIRECT("_"&amp;_xlfn.XLOOKUP(AK$2,WatchbillMONTHLY!$A$37:$U$37,OFFSET(WatchbillMONTHLY!$A$37:$U$37,1,2))),INDIRECT("_"&amp;_xlfn.XLOOKUP(AK$2,WatchbillMONTHLY!$A$37:$U$37,OFFSET(WatchbillMONTHLY!$A$37:$U$37,1,2))))=$A123,_xlfn.XLOOKUP(AK$2,WatchbillMONTHLY!$A$37:$U$37,OFFSET(WatchbillMONTHLY!$A$37:$U$37,1,2)),FALSE),TRUE,FALSE)),
IF(_xlfn.XLOOKUP(AK$2,WatchbillMONTHLY!$A$54:$U$54,OFFSET(WatchbillMONTHLY!$A$54:$U$54,1,2))=IF(_xlfn.XLOOKUP($A123,INDIRECT("_"&amp;_xlfn.XLOOKUP(AK$2,WatchbillMONTHLY!$A$54:$U$54,OFFSET(WatchbillMONTHLY!$A$54:$U$54,1,2))),INDIRECT("_"&amp;_xlfn.XLOOKUP(AK$2,WatchbillMONTHLY!$A$54:$U$54,OFFSET(WatchbillMONTHLY!$A$54:$U$54,1,2))))=$A123,_xlfn.XLOOKUP(AK$2,WatchbillMONTHLY!$A$54:$U$54,OFFSET(WatchbillMONTHLY!$A$54:$U$54,1,2)),FALSE),TRUE,FALSE)),
IF(_xlfn.XLOOKUP(AK$2,WatchbillMONTHLY!$A$71:$U$71,OFFSET(WatchbillMONTHLY!$A$71:$U$71,1,2))=IF(_xlfn.XLOOKUP($A123,INDIRECT("_"&amp;_xlfn.XLOOKUP(AK$2,WatchbillMONTHLY!$A$71:$U$71,OFFSET(WatchbillMONTHLY!$A$71:$U$71,1,2))),INDIRECT("_"&amp;_xlfn.XLOOKUP(AK$2,WatchbillMONTHLY!$A$71:$U$71,OFFSET(WatchbillMONTHLY!$A$71:$U$71,1,2))))=$A123,_xlfn.XLOOKUP(AK$2,WatchbillMONTHLY!$A$71:$U$71,OFFSET(WatchbillMONTHLY!$A$71:$U$71,1,2)),FALSE),TRUE,FALSE)),
IF(_xlfn.XLOOKUP(AK$2,WatchbillMONTHLY!$A$88:$U$88,OFFSET(WatchbillMONTHLY!$A$88:$U$88,1,2))=IF(_xlfn.XLOOKUP($A123,INDIRECT("_"&amp;_xlfn.XLOOKUP(AK$2,WatchbillMONTHLY!$A$88:$U$88,OFFSET(WatchbillMONTHLY!$A$88:$U$88,1,2))),INDIRECT("_"&amp;_xlfn.XLOOKUP(AK$2,WatchbillMONTHLY!$A$88:$U$88,OFFSET(WatchbillMONTHLY!$A$88:$U$88,1,2))))=$A123,_xlfn.XLOOKUP(AK$2,WatchbillMONTHLY!$A$88:$U$88,OFFSET(WatchbillMONTHLY!$A$88:$U$88,1,2)),FALSE),TRUE,FALSE)),
FALSE),FALSE)</f>
        <v>0</v>
      </c>
      <c r="AL123" s="209" t="b" cm="1">
        <f t="array" aca="1" ref="AL123" ca="1">IF(AND($A123 &gt; 0, E123 &gt; 0,AL$2&lt;MiscFormulas!$A$5+1),
_xlfn.IFNA(
_xlfn.IFNA(
_xlfn.IFNA(
_xlfn.IFNA(
_xlfn.IFNA(
_xlfn.IFNA(
IF(_xlfn.XLOOKUP(AL$2,WatchbillMONTHLY!$A$3:$U$3,OFFSET(WatchbillMONTHLY!$A$3:$U$3,1,2))=IF(_xlfn.XLOOKUP($A123,INDIRECT("_"&amp;_xlfn.XLOOKUP(AL$2,WatchbillMONTHLY!$A$3:$U$3,OFFSET(WatchbillMONTHLY!$A$3:$U$3,1,2))),INDIRECT("_"&amp;_xlfn.XLOOKUP(AL$2,WatchbillMONTHLY!$A$3:$U$3,OFFSET(WatchbillMONTHLY!$A$3:$U$3,1,2))))=$A123,_xlfn.XLOOKUP(AL$2,WatchbillMONTHLY!$A$3:$U$3,OFFSET(WatchbillMONTHLY!$A$3:$U$3,1,2)),FALSE),TRUE,FALSE),
IF(_xlfn.XLOOKUP(AL$2,WatchbillMONTHLY!$A$20:$U$20,OFFSET(WatchbillMONTHLY!$A$20:$U$20,1,2))=IF(_xlfn.XLOOKUP($A123,INDIRECT("_"&amp;_xlfn.XLOOKUP(AL$2,WatchbillMONTHLY!$A$20:$U$20,OFFSET(WatchbillMONTHLY!$A$20:$U$20,1,2))),INDIRECT("_"&amp;_xlfn.XLOOKUP(AL$2,WatchbillMONTHLY!$A$20:$U$20,OFFSET(WatchbillMONTHLY!$A$20:$U$20,1,2))))=$A123,_xlfn.XLOOKUP(AL$2,WatchbillMONTHLY!$A$20:$U$20,OFFSET(WatchbillMONTHLY!$A$20:$U$20,1,2)),FALSE),TRUE,FALSE)),
IF(_xlfn.XLOOKUP(AL$2,WatchbillMONTHLY!$A$37:$U$37,OFFSET(WatchbillMONTHLY!$A$37:$U$37,1,2))=IF(_xlfn.XLOOKUP($A123,INDIRECT("_"&amp;_xlfn.XLOOKUP(AL$2,WatchbillMONTHLY!$A$37:$U$37,OFFSET(WatchbillMONTHLY!$A$37:$U$37,1,2))),INDIRECT("_"&amp;_xlfn.XLOOKUP(AL$2,WatchbillMONTHLY!$A$37:$U$37,OFFSET(WatchbillMONTHLY!$A$37:$U$37,1,2))))=$A123,_xlfn.XLOOKUP(AL$2,WatchbillMONTHLY!$A$37:$U$37,OFFSET(WatchbillMONTHLY!$A$37:$U$37,1,2)),FALSE),TRUE,FALSE)),
IF(_xlfn.XLOOKUP(AL$2,WatchbillMONTHLY!$A$54:$U$54,OFFSET(WatchbillMONTHLY!$A$54:$U$54,1,2))=IF(_xlfn.XLOOKUP($A123,INDIRECT("_"&amp;_xlfn.XLOOKUP(AL$2,WatchbillMONTHLY!$A$54:$U$54,OFFSET(WatchbillMONTHLY!$A$54:$U$54,1,2))),INDIRECT("_"&amp;_xlfn.XLOOKUP(AL$2,WatchbillMONTHLY!$A$54:$U$54,OFFSET(WatchbillMONTHLY!$A$54:$U$54,1,2))))=$A123,_xlfn.XLOOKUP(AL$2,WatchbillMONTHLY!$A$54:$U$54,OFFSET(WatchbillMONTHLY!$A$54:$U$54,1,2)),FALSE),TRUE,FALSE)),
IF(_xlfn.XLOOKUP(AL$2,WatchbillMONTHLY!$A$71:$U$71,OFFSET(WatchbillMONTHLY!$A$71:$U$71,1,2))=IF(_xlfn.XLOOKUP($A123,INDIRECT("_"&amp;_xlfn.XLOOKUP(AL$2,WatchbillMONTHLY!$A$71:$U$71,OFFSET(WatchbillMONTHLY!$A$71:$U$71,1,2))),INDIRECT("_"&amp;_xlfn.XLOOKUP(AL$2,WatchbillMONTHLY!$A$71:$U$71,OFFSET(WatchbillMONTHLY!$A$71:$U$71,1,2))))=$A123,_xlfn.XLOOKUP(AL$2,WatchbillMONTHLY!$A$71:$U$71,OFFSET(WatchbillMONTHLY!$A$71:$U$71,1,2)),FALSE),TRUE,FALSE)),
IF(_xlfn.XLOOKUP(AL$2,WatchbillMONTHLY!$A$88:$U$88,OFFSET(WatchbillMONTHLY!$A$88:$U$88,1,2))=IF(_xlfn.XLOOKUP($A123,INDIRECT("_"&amp;_xlfn.XLOOKUP(AL$2,WatchbillMONTHLY!$A$88:$U$88,OFFSET(WatchbillMONTHLY!$A$88:$U$88,1,2))),INDIRECT("_"&amp;_xlfn.XLOOKUP(AL$2,WatchbillMONTHLY!$A$88:$U$88,OFFSET(WatchbillMONTHLY!$A$88:$U$88,1,2))))=$A123,_xlfn.XLOOKUP(AL$2,WatchbillMONTHLY!$A$88:$U$88,OFFSET(WatchbillMONTHLY!$A$88:$U$88,1,2)),FALSE),TRUE,FALSE)),
FALSE),FALSE)</f>
        <v>0</v>
      </c>
      <c r="AM123" s="209" t="b" cm="1">
        <f t="array" aca="1" ref="AM123" ca="1">IF(AND($A123 &gt; 0, F123 &gt; 0,AM$2&lt;MiscFormulas!$A$5+1),
_xlfn.IFNA(
_xlfn.IFNA(
_xlfn.IFNA(
_xlfn.IFNA(
_xlfn.IFNA(
_xlfn.IFNA(
IF(_xlfn.XLOOKUP(AM$2,WatchbillMONTHLY!$A$3:$U$3,OFFSET(WatchbillMONTHLY!$A$3:$U$3,1,2))=IF(_xlfn.XLOOKUP($A123,INDIRECT("_"&amp;_xlfn.XLOOKUP(AM$2,WatchbillMONTHLY!$A$3:$U$3,OFFSET(WatchbillMONTHLY!$A$3:$U$3,1,2))),INDIRECT("_"&amp;_xlfn.XLOOKUP(AM$2,WatchbillMONTHLY!$A$3:$U$3,OFFSET(WatchbillMONTHLY!$A$3:$U$3,1,2))))=$A123,_xlfn.XLOOKUP(AM$2,WatchbillMONTHLY!$A$3:$U$3,OFFSET(WatchbillMONTHLY!$A$3:$U$3,1,2)),FALSE),TRUE,FALSE),
IF(_xlfn.XLOOKUP(AM$2,WatchbillMONTHLY!$A$20:$U$20,OFFSET(WatchbillMONTHLY!$A$20:$U$20,1,2))=IF(_xlfn.XLOOKUP($A123,INDIRECT("_"&amp;_xlfn.XLOOKUP(AM$2,WatchbillMONTHLY!$A$20:$U$20,OFFSET(WatchbillMONTHLY!$A$20:$U$20,1,2))),INDIRECT("_"&amp;_xlfn.XLOOKUP(AM$2,WatchbillMONTHLY!$A$20:$U$20,OFFSET(WatchbillMONTHLY!$A$20:$U$20,1,2))))=$A123,_xlfn.XLOOKUP(AM$2,WatchbillMONTHLY!$A$20:$U$20,OFFSET(WatchbillMONTHLY!$A$20:$U$20,1,2)),FALSE),TRUE,FALSE)),
IF(_xlfn.XLOOKUP(AM$2,WatchbillMONTHLY!$A$37:$U$37,OFFSET(WatchbillMONTHLY!$A$37:$U$37,1,2))=IF(_xlfn.XLOOKUP($A123,INDIRECT("_"&amp;_xlfn.XLOOKUP(AM$2,WatchbillMONTHLY!$A$37:$U$37,OFFSET(WatchbillMONTHLY!$A$37:$U$37,1,2))),INDIRECT("_"&amp;_xlfn.XLOOKUP(AM$2,WatchbillMONTHLY!$A$37:$U$37,OFFSET(WatchbillMONTHLY!$A$37:$U$37,1,2))))=$A123,_xlfn.XLOOKUP(AM$2,WatchbillMONTHLY!$A$37:$U$37,OFFSET(WatchbillMONTHLY!$A$37:$U$37,1,2)),FALSE),TRUE,FALSE)),
IF(_xlfn.XLOOKUP(AM$2,WatchbillMONTHLY!$A$54:$U$54,OFFSET(WatchbillMONTHLY!$A$54:$U$54,1,2))=IF(_xlfn.XLOOKUP($A123,INDIRECT("_"&amp;_xlfn.XLOOKUP(AM$2,WatchbillMONTHLY!$A$54:$U$54,OFFSET(WatchbillMONTHLY!$A$54:$U$54,1,2))),INDIRECT("_"&amp;_xlfn.XLOOKUP(AM$2,WatchbillMONTHLY!$A$54:$U$54,OFFSET(WatchbillMONTHLY!$A$54:$U$54,1,2))))=$A123,_xlfn.XLOOKUP(AM$2,WatchbillMONTHLY!$A$54:$U$54,OFFSET(WatchbillMONTHLY!$A$54:$U$54,1,2)),FALSE),TRUE,FALSE)),
IF(_xlfn.XLOOKUP(AM$2,WatchbillMONTHLY!$A$71:$U$71,OFFSET(WatchbillMONTHLY!$A$71:$U$71,1,2))=IF(_xlfn.XLOOKUP($A123,INDIRECT("_"&amp;_xlfn.XLOOKUP(AM$2,WatchbillMONTHLY!$A$71:$U$71,OFFSET(WatchbillMONTHLY!$A$71:$U$71,1,2))),INDIRECT("_"&amp;_xlfn.XLOOKUP(AM$2,WatchbillMONTHLY!$A$71:$U$71,OFFSET(WatchbillMONTHLY!$A$71:$U$71,1,2))))=$A123,_xlfn.XLOOKUP(AM$2,WatchbillMONTHLY!$A$71:$U$71,OFFSET(WatchbillMONTHLY!$A$71:$U$71,1,2)),FALSE),TRUE,FALSE)),
IF(_xlfn.XLOOKUP(AM$2,WatchbillMONTHLY!$A$88:$U$88,OFFSET(WatchbillMONTHLY!$A$88:$U$88,1,2))=IF(_xlfn.XLOOKUP($A123,INDIRECT("_"&amp;_xlfn.XLOOKUP(AM$2,WatchbillMONTHLY!$A$88:$U$88,OFFSET(WatchbillMONTHLY!$A$88:$U$88,1,2))),INDIRECT("_"&amp;_xlfn.XLOOKUP(AM$2,WatchbillMONTHLY!$A$88:$U$88,OFFSET(WatchbillMONTHLY!$A$88:$U$88,1,2))))=$A123,_xlfn.XLOOKUP(AM$2,WatchbillMONTHLY!$A$88:$U$88,OFFSET(WatchbillMONTHLY!$A$88:$U$88,1,2)),FALSE),TRUE,FALSE)),
FALSE),FALSE)</f>
        <v>0</v>
      </c>
      <c r="AN123" s="209" t="b" cm="1">
        <f t="array" aca="1" ref="AN123" ca="1">IF(AND($A123 &gt; 0, G123 &gt; 0,AN$2&lt;MiscFormulas!$A$5+1),
_xlfn.IFNA(
_xlfn.IFNA(
_xlfn.IFNA(
_xlfn.IFNA(
_xlfn.IFNA(
_xlfn.IFNA(
IF(_xlfn.XLOOKUP(AN$2,WatchbillMONTHLY!$A$3:$U$3,OFFSET(WatchbillMONTHLY!$A$3:$U$3,1,2))=IF(_xlfn.XLOOKUP($A123,INDIRECT("_"&amp;_xlfn.XLOOKUP(AN$2,WatchbillMONTHLY!$A$3:$U$3,OFFSET(WatchbillMONTHLY!$A$3:$U$3,1,2))),INDIRECT("_"&amp;_xlfn.XLOOKUP(AN$2,WatchbillMONTHLY!$A$3:$U$3,OFFSET(WatchbillMONTHLY!$A$3:$U$3,1,2))))=$A123,_xlfn.XLOOKUP(AN$2,WatchbillMONTHLY!$A$3:$U$3,OFFSET(WatchbillMONTHLY!$A$3:$U$3,1,2)),FALSE),TRUE,FALSE),
IF(_xlfn.XLOOKUP(AN$2,WatchbillMONTHLY!$A$20:$U$20,OFFSET(WatchbillMONTHLY!$A$20:$U$20,1,2))=IF(_xlfn.XLOOKUP($A123,INDIRECT("_"&amp;_xlfn.XLOOKUP(AN$2,WatchbillMONTHLY!$A$20:$U$20,OFFSET(WatchbillMONTHLY!$A$20:$U$20,1,2))),INDIRECT("_"&amp;_xlfn.XLOOKUP(AN$2,WatchbillMONTHLY!$A$20:$U$20,OFFSET(WatchbillMONTHLY!$A$20:$U$20,1,2))))=$A123,_xlfn.XLOOKUP(AN$2,WatchbillMONTHLY!$A$20:$U$20,OFFSET(WatchbillMONTHLY!$A$20:$U$20,1,2)),FALSE),TRUE,FALSE)),
IF(_xlfn.XLOOKUP(AN$2,WatchbillMONTHLY!$A$37:$U$37,OFFSET(WatchbillMONTHLY!$A$37:$U$37,1,2))=IF(_xlfn.XLOOKUP($A123,INDIRECT("_"&amp;_xlfn.XLOOKUP(AN$2,WatchbillMONTHLY!$A$37:$U$37,OFFSET(WatchbillMONTHLY!$A$37:$U$37,1,2))),INDIRECT("_"&amp;_xlfn.XLOOKUP(AN$2,WatchbillMONTHLY!$A$37:$U$37,OFFSET(WatchbillMONTHLY!$A$37:$U$37,1,2))))=$A123,_xlfn.XLOOKUP(AN$2,WatchbillMONTHLY!$A$37:$U$37,OFFSET(WatchbillMONTHLY!$A$37:$U$37,1,2)),FALSE),TRUE,FALSE)),
IF(_xlfn.XLOOKUP(AN$2,WatchbillMONTHLY!$A$54:$U$54,OFFSET(WatchbillMONTHLY!$A$54:$U$54,1,2))=IF(_xlfn.XLOOKUP($A123,INDIRECT("_"&amp;_xlfn.XLOOKUP(AN$2,WatchbillMONTHLY!$A$54:$U$54,OFFSET(WatchbillMONTHLY!$A$54:$U$54,1,2))),INDIRECT("_"&amp;_xlfn.XLOOKUP(AN$2,WatchbillMONTHLY!$A$54:$U$54,OFFSET(WatchbillMONTHLY!$A$54:$U$54,1,2))))=$A123,_xlfn.XLOOKUP(AN$2,WatchbillMONTHLY!$A$54:$U$54,OFFSET(WatchbillMONTHLY!$A$54:$U$54,1,2)),FALSE),TRUE,FALSE)),
IF(_xlfn.XLOOKUP(AN$2,WatchbillMONTHLY!$A$71:$U$71,OFFSET(WatchbillMONTHLY!$A$71:$U$71,1,2))=IF(_xlfn.XLOOKUP($A123,INDIRECT("_"&amp;_xlfn.XLOOKUP(AN$2,WatchbillMONTHLY!$A$71:$U$71,OFFSET(WatchbillMONTHLY!$A$71:$U$71,1,2))),INDIRECT("_"&amp;_xlfn.XLOOKUP(AN$2,WatchbillMONTHLY!$A$71:$U$71,OFFSET(WatchbillMONTHLY!$A$71:$U$71,1,2))))=$A123,_xlfn.XLOOKUP(AN$2,WatchbillMONTHLY!$A$71:$U$71,OFFSET(WatchbillMONTHLY!$A$71:$U$71,1,2)),FALSE),TRUE,FALSE)),
IF(_xlfn.XLOOKUP(AN$2,WatchbillMONTHLY!$A$88:$U$88,OFFSET(WatchbillMONTHLY!$A$88:$U$88,1,2))=IF(_xlfn.XLOOKUP($A123,INDIRECT("_"&amp;_xlfn.XLOOKUP(AN$2,WatchbillMONTHLY!$A$88:$U$88,OFFSET(WatchbillMONTHLY!$A$88:$U$88,1,2))),INDIRECT("_"&amp;_xlfn.XLOOKUP(AN$2,WatchbillMONTHLY!$A$88:$U$88,OFFSET(WatchbillMONTHLY!$A$88:$U$88,1,2))))=$A123,_xlfn.XLOOKUP(AN$2,WatchbillMONTHLY!$A$88:$U$88,OFFSET(WatchbillMONTHLY!$A$88:$U$88,1,2)),FALSE),TRUE,FALSE)),
FALSE),FALSE)</f>
        <v>0</v>
      </c>
      <c r="AO123" s="209" t="b" cm="1">
        <f t="array" aca="1" ref="AO123" ca="1">IF(AND($A123 &gt; 0, H123 &gt; 0,AO$2&lt;MiscFormulas!$A$5+1),
_xlfn.IFNA(
_xlfn.IFNA(
_xlfn.IFNA(
_xlfn.IFNA(
_xlfn.IFNA(
_xlfn.IFNA(
IF(_xlfn.XLOOKUP(AO$2,WatchbillMONTHLY!$A$3:$U$3,OFFSET(WatchbillMONTHLY!$A$3:$U$3,1,2))=IF(_xlfn.XLOOKUP($A123,INDIRECT("_"&amp;_xlfn.XLOOKUP(AO$2,WatchbillMONTHLY!$A$3:$U$3,OFFSET(WatchbillMONTHLY!$A$3:$U$3,1,2))),INDIRECT("_"&amp;_xlfn.XLOOKUP(AO$2,WatchbillMONTHLY!$A$3:$U$3,OFFSET(WatchbillMONTHLY!$A$3:$U$3,1,2))))=$A123,_xlfn.XLOOKUP(AO$2,WatchbillMONTHLY!$A$3:$U$3,OFFSET(WatchbillMONTHLY!$A$3:$U$3,1,2)),FALSE),TRUE,FALSE),
IF(_xlfn.XLOOKUP(AO$2,WatchbillMONTHLY!$A$20:$U$20,OFFSET(WatchbillMONTHLY!$A$20:$U$20,1,2))=IF(_xlfn.XLOOKUP($A123,INDIRECT("_"&amp;_xlfn.XLOOKUP(AO$2,WatchbillMONTHLY!$A$20:$U$20,OFFSET(WatchbillMONTHLY!$A$20:$U$20,1,2))),INDIRECT("_"&amp;_xlfn.XLOOKUP(AO$2,WatchbillMONTHLY!$A$20:$U$20,OFFSET(WatchbillMONTHLY!$A$20:$U$20,1,2))))=$A123,_xlfn.XLOOKUP(AO$2,WatchbillMONTHLY!$A$20:$U$20,OFFSET(WatchbillMONTHLY!$A$20:$U$20,1,2)),FALSE),TRUE,FALSE)),
IF(_xlfn.XLOOKUP(AO$2,WatchbillMONTHLY!$A$37:$U$37,OFFSET(WatchbillMONTHLY!$A$37:$U$37,1,2))=IF(_xlfn.XLOOKUP($A123,INDIRECT("_"&amp;_xlfn.XLOOKUP(AO$2,WatchbillMONTHLY!$A$37:$U$37,OFFSET(WatchbillMONTHLY!$A$37:$U$37,1,2))),INDIRECT("_"&amp;_xlfn.XLOOKUP(AO$2,WatchbillMONTHLY!$A$37:$U$37,OFFSET(WatchbillMONTHLY!$A$37:$U$37,1,2))))=$A123,_xlfn.XLOOKUP(AO$2,WatchbillMONTHLY!$A$37:$U$37,OFFSET(WatchbillMONTHLY!$A$37:$U$37,1,2)),FALSE),TRUE,FALSE)),
IF(_xlfn.XLOOKUP(AO$2,WatchbillMONTHLY!$A$54:$U$54,OFFSET(WatchbillMONTHLY!$A$54:$U$54,1,2))=IF(_xlfn.XLOOKUP($A123,INDIRECT("_"&amp;_xlfn.XLOOKUP(AO$2,WatchbillMONTHLY!$A$54:$U$54,OFFSET(WatchbillMONTHLY!$A$54:$U$54,1,2))),INDIRECT("_"&amp;_xlfn.XLOOKUP(AO$2,WatchbillMONTHLY!$A$54:$U$54,OFFSET(WatchbillMONTHLY!$A$54:$U$54,1,2))))=$A123,_xlfn.XLOOKUP(AO$2,WatchbillMONTHLY!$A$54:$U$54,OFFSET(WatchbillMONTHLY!$A$54:$U$54,1,2)),FALSE),TRUE,FALSE)),
IF(_xlfn.XLOOKUP(AO$2,WatchbillMONTHLY!$A$71:$U$71,OFFSET(WatchbillMONTHLY!$A$71:$U$71,1,2))=IF(_xlfn.XLOOKUP($A123,INDIRECT("_"&amp;_xlfn.XLOOKUP(AO$2,WatchbillMONTHLY!$A$71:$U$71,OFFSET(WatchbillMONTHLY!$A$71:$U$71,1,2))),INDIRECT("_"&amp;_xlfn.XLOOKUP(AO$2,WatchbillMONTHLY!$A$71:$U$71,OFFSET(WatchbillMONTHLY!$A$71:$U$71,1,2))))=$A123,_xlfn.XLOOKUP(AO$2,WatchbillMONTHLY!$A$71:$U$71,OFFSET(WatchbillMONTHLY!$A$71:$U$71,1,2)),FALSE),TRUE,FALSE)),
IF(_xlfn.XLOOKUP(AO$2,WatchbillMONTHLY!$A$88:$U$88,OFFSET(WatchbillMONTHLY!$A$88:$U$88,1,2))=IF(_xlfn.XLOOKUP($A123,INDIRECT("_"&amp;_xlfn.XLOOKUP(AO$2,WatchbillMONTHLY!$A$88:$U$88,OFFSET(WatchbillMONTHLY!$A$88:$U$88,1,2))),INDIRECT("_"&amp;_xlfn.XLOOKUP(AO$2,WatchbillMONTHLY!$A$88:$U$88,OFFSET(WatchbillMONTHLY!$A$88:$U$88,1,2))))=$A123,_xlfn.XLOOKUP(AO$2,WatchbillMONTHLY!$A$88:$U$88,OFFSET(WatchbillMONTHLY!$A$88:$U$88,1,2)),FALSE),TRUE,FALSE)),
FALSE),FALSE)</f>
        <v>0</v>
      </c>
      <c r="AP123" s="209" t="b" cm="1">
        <f t="array" aca="1" ref="AP123" ca="1">IF(AND($A123 &gt; 0, I123 &gt; 0,AP$2&lt;MiscFormulas!$A$5+1),
_xlfn.IFNA(
_xlfn.IFNA(
_xlfn.IFNA(
_xlfn.IFNA(
_xlfn.IFNA(
_xlfn.IFNA(
IF(_xlfn.XLOOKUP(AP$2,WatchbillMONTHLY!$A$3:$U$3,OFFSET(WatchbillMONTHLY!$A$3:$U$3,1,2))=IF(_xlfn.XLOOKUP($A123,INDIRECT("_"&amp;_xlfn.XLOOKUP(AP$2,WatchbillMONTHLY!$A$3:$U$3,OFFSET(WatchbillMONTHLY!$A$3:$U$3,1,2))),INDIRECT("_"&amp;_xlfn.XLOOKUP(AP$2,WatchbillMONTHLY!$A$3:$U$3,OFFSET(WatchbillMONTHLY!$A$3:$U$3,1,2))))=$A123,_xlfn.XLOOKUP(AP$2,WatchbillMONTHLY!$A$3:$U$3,OFFSET(WatchbillMONTHLY!$A$3:$U$3,1,2)),FALSE),TRUE,FALSE),
IF(_xlfn.XLOOKUP(AP$2,WatchbillMONTHLY!$A$20:$U$20,OFFSET(WatchbillMONTHLY!$A$20:$U$20,1,2))=IF(_xlfn.XLOOKUP($A123,INDIRECT("_"&amp;_xlfn.XLOOKUP(AP$2,WatchbillMONTHLY!$A$20:$U$20,OFFSET(WatchbillMONTHLY!$A$20:$U$20,1,2))),INDIRECT("_"&amp;_xlfn.XLOOKUP(AP$2,WatchbillMONTHLY!$A$20:$U$20,OFFSET(WatchbillMONTHLY!$A$20:$U$20,1,2))))=$A123,_xlfn.XLOOKUP(AP$2,WatchbillMONTHLY!$A$20:$U$20,OFFSET(WatchbillMONTHLY!$A$20:$U$20,1,2)),FALSE),TRUE,FALSE)),
IF(_xlfn.XLOOKUP(AP$2,WatchbillMONTHLY!$A$37:$U$37,OFFSET(WatchbillMONTHLY!$A$37:$U$37,1,2))=IF(_xlfn.XLOOKUP($A123,INDIRECT("_"&amp;_xlfn.XLOOKUP(AP$2,WatchbillMONTHLY!$A$37:$U$37,OFFSET(WatchbillMONTHLY!$A$37:$U$37,1,2))),INDIRECT("_"&amp;_xlfn.XLOOKUP(AP$2,WatchbillMONTHLY!$A$37:$U$37,OFFSET(WatchbillMONTHLY!$A$37:$U$37,1,2))))=$A123,_xlfn.XLOOKUP(AP$2,WatchbillMONTHLY!$A$37:$U$37,OFFSET(WatchbillMONTHLY!$A$37:$U$37,1,2)),FALSE),TRUE,FALSE)),
IF(_xlfn.XLOOKUP(AP$2,WatchbillMONTHLY!$A$54:$U$54,OFFSET(WatchbillMONTHLY!$A$54:$U$54,1,2))=IF(_xlfn.XLOOKUP($A123,INDIRECT("_"&amp;_xlfn.XLOOKUP(AP$2,WatchbillMONTHLY!$A$54:$U$54,OFFSET(WatchbillMONTHLY!$A$54:$U$54,1,2))),INDIRECT("_"&amp;_xlfn.XLOOKUP(AP$2,WatchbillMONTHLY!$A$54:$U$54,OFFSET(WatchbillMONTHLY!$A$54:$U$54,1,2))))=$A123,_xlfn.XLOOKUP(AP$2,WatchbillMONTHLY!$A$54:$U$54,OFFSET(WatchbillMONTHLY!$A$54:$U$54,1,2)),FALSE),TRUE,FALSE)),
IF(_xlfn.XLOOKUP(AP$2,WatchbillMONTHLY!$A$71:$U$71,OFFSET(WatchbillMONTHLY!$A$71:$U$71,1,2))=IF(_xlfn.XLOOKUP($A123,INDIRECT("_"&amp;_xlfn.XLOOKUP(AP$2,WatchbillMONTHLY!$A$71:$U$71,OFFSET(WatchbillMONTHLY!$A$71:$U$71,1,2))),INDIRECT("_"&amp;_xlfn.XLOOKUP(AP$2,WatchbillMONTHLY!$A$71:$U$71,OFFSET(WatchbillMONTHLY!$A$71:$U$71,1,2))))=$A123,_xlfn.XLOOKUP(AP$2,WatchbillMONTHLY!$A$71:$U$71,OFFSET(WatchbillMONTHLY!$A$71:$U$71,1,2)),FALSE),TRUE,FALSE)),
IF(_xlfn.XLOOKUP(AP$2,WatchbillMONTHLY!$A$88:$U$88,OFFSET(WatchbillMONTHLY!$A$88:$U$88,1,2))=IF(_xlfn.XLOOKUP($A123,INDIRECT("_"&amp;_xlfn.XLOOKUP(AP$2,WatchbillMONTHLY!$A$88:$U$88,OFFSET(WatchbillMONTHLY!$A$88:$U$88,1,2))),INDIRECT("_"&amp;_xlfn.XLOOKUP(AP$2,WatchbillMONTHLY!$A$88:$U$88,OFFSET(WatchbillMONTHLY!$A$88:$U$88,1,2))))=$A123,_xlfn.XLOOKUP(AP$2,WatchbillMONTHLY!$A$88:$U$88,OFFSET(WatchbillMONTHLY!$A$88:$U$88,1,2)),FALSE),TRUE,FALSE)),
FALSE),FALSE)</f>
        <v>0</v>
      </c>
      <c r="AQ123" s="209" t="b" cm="1">
        <f t="array" aca="1" ref="AQ123" ca="1">IF(AND($A123 &gt; 0, J123 &gt; 0,AQ$2&lt;MiscFormulas!$A$5+1),
_xlfn.IFNA(
_xlfn.IFNA(
_xlfn.IFNA(
_xlfn.IFNA(
_xlfn.IFNA(
_xlfn.IFNA(
IF(_xlfn.XLOOKUP(AQ$2,WatchbillMONTHLY!$A$3:$U$3,OFFSET(WatchbillMONTHLY!$A$3:$U$3,1,2))=IF(_xlfn.XLOOKUP($A123,INDIRECT("_"&amp;_xlfn.XLOOKUP(AQ$2,WatchbillMONTHLY!$A$3:$U$3,OFFSET(WatchbillMONTHLY!$A$3:$U$3,1,2))),INDIRECT("_"&amp;_xlfn.XLOOKUP(AQ$2,WatchbillMONTHLY!$A$3:$U$3,OFFSET(WatchbillMONTHLY!$A$3:$U$3,1,2))))=$A123,_xlfn.XLOOKUP(AQ$2,WatchbillMONTHLY!$A$3:$U$3,OFFSET(WatchbillMONTHLY!$A$3:$U$3,1,2)),FALSE),TRUE,FALSE),
IF(_xlfn.XLOOKUP(AQ$2,WatchbillMONTHLY!$A$20:$U$20,OFFSET(WatchbillMONTHLY!$A$20:$U$20,1,2))=IF(_xlfn.XLOOKUP($A123,INDIRECT("_"&amp;_xlfn.XLOOKUP(AQ$2,WatchbillMONTHLY!$A$20:$U$20,OFFSET(WatchbillMONTHLY!$A$20:$U$20,1,2))),INDIRECT("_"&amp;_xlfn.XLOOKUP(AQ$2,WatchbillMONTHLY!$A$20:$U$20,OFFSET(WatchbillMONTHLY!$A$20:$U$20,1,2))))=$A123,_xlfn.XLOOKUP(AQ$2,WatchbillMONTHLY!$A$20:$U$20,OFFSET(WatchbillMONTHLY!$A$20:$U$20,1,2)),FALSE),TRUE,FALSE)),
IF(_xlfn.XLOOKUP(AQ$2,WatchbillMONTHLY!$A$37:$U$37,OFFSET(WatchbillMONTHLY!$A$37:$U$37,1,2))=IF(_xlfn.XLOOKUP($A123,INDIRECT("_"&amp;_xlfn.XLOOKUP(AQ$2,WatchbillMONTHLY!$A$37:$U$37,OFFSET(WatchbillMONTHLY!$A$37:$U$37,1,2))),INDIRECT("_"&amp;_xlfn.XLOOKUP(AQ$2,WatchbillMONTHLY!$A$37:$U$37,OFFSET(WatchbillMONTHLY!$A$37:$U$37,1,2))))=$A123,_xlfn.XLOOKUP(AQ$2,WatchbillMONTHLY!$A$37:$U$37,OFFSET(WatchbillMONTHLY!$A$37:$U$37,1,2)),FALSE),TRUE,FALSE)),
IF(_xlfn.XLOOKUP(AQ$2,WatchbillMONTHLY!$A$54:$U$54,OFFSET(WatchbillMONTHLY!$A$54:$U$54,1,2))=IF(_xlfn.XLOOKUP($A123,INDIRECT("_"&amp;_xlfn.XLOOKUP(AQ$2,WatchbillMONTHLY!$A$54:$U$54,OFFSET(WatchbillMONTHLY!$A$54:$U$54,1,2))),INDIRECT("_"&amp;_xlfn.XLOOKUP(AQ$2,WatchbillMONTHLY!$A$54:$U$54,OFFSET(WatchbillMONTHLY!$A$54:$U$54,1,2))))=$A123,_xlfn.XLOOKUP(AQ$2,WatchbillMONTHLY!$A$54:$U$54,OFFSET(WatchbillMONTHLY!$A$54:$U$54,1,2)),FALSE),TRUE,FALSE)),
IF(_xlfn.XLOOKUP(AQ$2,WatchbillMONTHLY!$A$71:$U$71,OFFSET(WatchbillMONTHLY!$A$71:$U$71,1,2))=IF(_xlfn.XLOOKUP($A123,INDIRECT("_"&amp;_xlfn.XLOOKUP(AQ$2,WatchbillMONTHLY!$A$71:$U$71,OFFSET(WatchbillMONTHLY!$A$71:$U$71,1,2))),INDIRECT("_"&amp;_xlfn.XLOOKUP(AQ$2,WatchbillMONTHLY!$A$71:$U$71,OFFSET(WatchbillMONTHLY!$A$71:$U$71,1,2))))=$A123,_xlfn.XLOOKUP(AQ$2,WatchbillMONTHLY!$A$71:$U$71,OFFSET(WatchbillMONTHLY!$A$71:$U$71,1,2)),FALSE),TRUE,FALSE)),
IF(_xlfn.XLOOKUP(AQ$2,WatchbillMONTHLY!$A$88:$U$88,OFFSET(WatchbillMONTHLY!$A$88:$U$88,1,2))=IF(_xlfn.XLOOKUP($A123,INDIRECT("_"&amp;_xlfn.XLOOKUP(AQ$2,WatchbillMONTHLY!$A$88:$U$88,OFFSET(WatchbillMONTHLY!$A$88:$U$88,1,2))),INDIRECT("_"&amp;_xlfn.XLOOKUP(AQ$2,WatchbillMONTHLY!$A$88:$U$88,OFFSET(WatchbillMONTHLY!$A$88:$U$88,1,2))))=$A123,_xlfn.XLOOKUP(AQ$2,WatchbillMONTHLY!$A$88:$U$88,OFFSET(WatchbillMONTHLY!$A$88:$U$88,1,2)),FALSE),TRUE,FALSE)),
FALSE),FALSE)</f>
        <v>0</v>
      </c>
      <c r="AR123" s="209" t="b" cm="1">
        <f t="array" aca="1" ref="AR123" ca="1">IF(AND($A123 &gt; 0, K123 &gt; 0,AR$2&lt;MiscFormulas!$A$5+1),
_xlfn.IFNA(
_xlfn.IFNA(
_xlfn.IFNA(
_xlfn.IFNA(
_xlfn.IFNA(
_xlfn.IFNA(
IF(_xlfn.XLOOKUP(AR$2,WatchbillMONTHLY!$A$3:$U$3,OFFSET(WatchbillMONTHLY!$A$3:$U$3,1,2))=IF(_xlfn.XLOOKUP($A123,INDIRECT("_"&amp;_xlfn.XLOOKUP(AR$2,WatchbillMONTHLY!$A$3:$U$3,OFFSET(WatchbillMONTHLY!$A$3:$U$3,1,2))),INDIRECT("_"&amp;_xlfn.XLOOKUP(AR$2,WatchbillMONTHLY!$A$3:$U$3,OFFSET(WatchbillMONTHLY!$A$3:$U$3,1,2))))=$A123,_xlfn.XLOOKUP(AR$2,WatchbillMONTHLY!$A$3:$U$3,OFFSET(WatchbillMONTHLY!$A$3:$U$3,1,2)),FALSE),TRUE,FALSE),
IF(_xlfn.XLOOKUP(AR$2,WatchbillMONTHLY!$A$20:$U$20,OFFSET(WatchbillMONTHLY!$A$20:$U$20,1,2))=IF(_xlfn.XLOOKUP($A123,INDIRECT("_"&amp;_xlfn.XLOOKUP(AR$2,WatchbillMONTHLY!$A$20:$U$20,OFFSET(WatchbillMONTHLY!$A$20:$U$20,1,2))),INDIRECT("_"&amp;_xlfn.XLOOKUP(AR$2,WatchbillMONTHLY!$A$20:$U$20,OFFSET(WatchbillMONTHLY!$A$20:$U$20,1,2))))=$A123,_xlfn.XLOOKUP(AR$2,WatchbillMONTHLY!$A$20:$U$20,OFFSET(WatchbillMONTHLY!$A$20:$U$20,1,2)),FALSE),TRUE,FALSE)),
IF(_xlfn.XLOOKUP(AR$2,WatchbillMONTHLY!$A$37:$U$37,OFFSET(WatchbillMONTHLY!$A$37:$U$37,1,2))=IF(_xlfn.XLOOKUP($A123,INDIRECT("_"&amp;_xlfn.XLOOKUP(AR$2,WatchbillMONTHLY!$A$37:$U$37,OFFSET(WatchbillMONTHLY!$A$37:$U$37,1,2))),INDIRECT("_"&amp;_xlfn.XLOOKUP(AR$2,WatchbillMONTHLY!$A$37:$U$37,OFFSET(WatchbillMONTHLY!$A$37:$U$37,1,2))))=$A123,_xlfn.XLOOKUP(AR$2,WatchbillMONTHLY!$A$37:$U$37,OFFSET(WatchbillMONTHLY!$A$37:$U$37,1,2)),FALSE),TRUE,FALSE)),
IF(_xlfn.XLOOKUP(AR$2,WatchbillMONTHLY!$A$54:$U$54,OFFSET(WatchbillMONTHLY!$A$54:$U$54,1,2))=IF(_xlfn.XLOOKUP($A123,INDIRECT("_"&amp;_xlfn.XLOOKUP(AR$2,WatchbillMONTHLY!$A$54:$U$54,OFFSET(WatchbillMONTHLY!$A$54:$U$54,1,2))),INDIRECT("_"&amp;_xlfn.XLOOKUP(AR$2,WatchbillMONTHLY!$A$54:$U$54,OFFSET(WatchbillMONTHLY!$A$54:$U$54,1,2))))=$A123,_xlfn.XLOOKUP(AR$2,WatchbillMONTHLY!$A$54:$U$54,OFFSET(WatchbillMONTHLY!$A$54:$U$54,1,2)),FALSE),TRUE,FALSE)),
IF(_xlfn.XLOOKUP(AR$2,WatchbillMONTHLY!$A$71:$U$71,OFFSET(WatchbillMONTHLY!$A$71:$U$71,1,2))=IF(_xlfn.XLOOKUP($A123,INDIRECT("_"&amp;_xlfn.XLOOKUP(AR$2,WatchbillMONTHLY!$A$71:$U$71,OFFSET(WatchbillMONTHLY!$A$71:$U$71,1,2))),INDIRECT("_"&amp;_xlfn.XLOOKUP(AR$2,WatchbillMONTHLY!$A$71:$U$71,OFFSET(WatchbillMONTHLY!$A$71:$U$71,1,2))))=$A123,_xlfn.XLOOKUP(AR$2,WatchbillMONTHLY!$A$71:$U$71,OFFSET(WatchbillMONTHLY!$A$71:$U$71,1,2)),FALSE),TRUE,FALSE)),
IF(_xlfn.XLOOKUP(AR$2,WatchbillMONTHLY!$A$88:$U$88,OFFSET(WatchbillMONTHLY!$A$88:$U$88,1,2))=IF(_xlfn.XLOOKUP($A123,INDIRECT("_"&amp;_xlfn.XLOOKUP(AR$2,WatchbillMONTHLY!$A$88:$U$88,OFFSET(WatchbillMONTHLY!$A$88:$U$88,1,2))),INDIRECT("_"&amp;_xlfn.XLOOKUP(AR$2,WatchbillMONTHLY!$A$88:$U$88,OFFSET(WatchbillMONTHLY!$A$88:$U$88,1,2))))=$A123,_xlfn.XLOOKUP(AR$2,WatchbillMONTHLY!$A$88:$U$88,OFFSET(WatchbillMONTHLY!$A$88:$U$88,1,2)),FALSE),TRUE,FALSE)),
FALSE),FALSE)</f>
        <v>0</v>
      </c>
      <c r="AS123" s="209" t="b" cm="1">
        <f t="array" aca="1" ref="AS123" ca="1">IF(AND($A123 &gt; 0, L123 &gt; 0,AS$2&lt;MiscFormulas!$A$5+1),
_xlfn.IFNA(
_xlfn.IFNA(
_xlfn.IFNA(
_xlfn.IFNA(
_xlfn.IFNA(
_xlfn.IFNA(
IF(_xlfn.XLOOKUP(AS$2,WatchbillMONTHLY!$A$3:$U$3,OFFSET(WatchbillMONTHLY!$A$3:$U$3,1,2))=IF(_xlfn.XLOOKUP($A123,INDIRECT("_"&amp;_xlfn.XLOOKUP(AS$2,WatchbillMONTHLY!$A$3:$U$3,OFFSET(WatchbillMONTHLY!$A$3:$U$3,1,2))),INDIRECT("_"&amp;_xlfn.XLOOKUP(AS$2,WatchbillMONTHLY!$A$3:$U$3,OFFSET(WatchbillMONTHLY!$A$3:$U$3,1,2))))=$A123,_xlfn.XLOOKUP(AS$2,WatchbillMONTHLY!$A$3:$U$3,OFFSET(WatchbillMONTHLY!$A$3:$U$3,1,2)),FALSE),TRUE,FALSE),
IF(_xlfn.XLOOKUP(AS$2,WatchbillMONTHLY!$A$20:$U$20,OFFSET(WatchbillMONTHLY!$A$20:$U$20,1,2))=IF(_xlfn.XLOOKUP($A123,INDIRECT("_"&amp;_xlfn.XLOOKUP(AS$2,WatchbillMONTHLY!$A$20:$U$20,OFFSET(WatchbillMONTHLY!$A$20:$U$20,1,2))),INDIRECT("_"&amp;_xlfn.XLOOKUP(AS$2,WatchbillMONTHLY!$A$20:$U$20,OFFSET(WatchbillMONTHLY!$A$20:$U$20,1,2))))=$A123,_xlfn.XLOOKUP(AS$2,WatchbillMONTHLY!$A$20:$U$20,OFFSET(WatchbillMONTHLY!$A$20:$U$20,1,2)),FALSE),TRUE,FALSE)),
IF(_xlfn.XLOOKUP(AS$2,WatchbillMONTHLY!$A$37:$U$37,OFFSET(WatchbillMONTHLY!$A$37:$U$37,1,2))=IF(_xlfn.XLOOKUP($A123,INDIRECT("_"&amp;_xlfn.XLOOKUP(AS$2,WatchbillMONTHLY!$A$37:$U$37,OFFSET(WatchbillMONTHLY!$A$37:$U$37,1,2))),INDIRECT("_"&amp;_xlfn.XLOOKUP(AS$2,WatchbillMONTHLY!$A$37:$U$37,OFFSET(WatchbillMONTHLY!$A$37:$U$37,1,2))))=$A123,_xlfn.XLOOKUP(AS$2,WatchbillMONTHLY!$A$37:$U$37,OFFSET(WatchbillMONTHLY!$A$37:$U$37,1,2)),FALSE),TRUE,FALSE)),
IF(_xlfn.XLOOKUP(AS$2,WatchbillMONTHLY!$A$54:$U$54,OFFSET(WatchbillMONTHLY!$A$54:$U$54,1,2))=IF(_xlfn.XLOOKUP($A123,INDIRECT("_"&amp;_xlfn.XLOOKUP(AS$2,WatchbillMONTHLY!$A$54:$U$54,OFFSET(WatchbillMONTHLY!$A$54:$U$54,1,2))),INDIRECT("_"&amp;_xlfn.XLOOKUP(AS$2,WatchbillMONTHLY!$A$54:$U$54,OFFSET(WatchbillMONTHLY!$A$54:$U$54,1,2))))=$A123,_xlfn.XLOOKUP(AS$2,WatchbillMONTHLY!$A$54:$U$54,OFFSET(WatchbillMONTHLY!$A$54:$U$54,1,2)),FALSE),TRUE,FALSE)),
IF(_xlfn.XLOOKUP(AS$2,WatchbillMONTHLY!$A$71:$U$71,OFFSET(WatchbillMONTHLY!$A$71:$U$71,1,2))=IF(_xlfn.XLOOKUP($A123,INDIRECT("_"&amp;_xlfn.XLOOKUP(AS$2,WatchbillMONTHLY!$A$71:$U$71,OFFSET(WatchbillMONTHLY!$A$71:$U$71,1,2))),INDIRECT("_"&amp;_xlfn.XLOOKUP(AS$2,WatchbillMONTHLY!$A$71:$U$71,OFFSET(WatchbillMONTHLY!$A$71:$U$71,1,2))))=$A123,_xlfn.XLOOKUP(AS$2,WatchbillMONTHLY!$A$71:$U$71,OFFSET(WatchbillMONTHLY!$A$71:$U$71,1,2)),FALSE),TRUE,FALSE)),
IF(_xlfn.XLOOKUP(AS$2,WatchbillMONTHLY!$A$88:$U$88,OFFSET(WatchbillMONTHLY!$A$88:$U$88,1,2))=IF(_xlfn.XLOOKUP($A123,INDIRECT("_"&amp;_xlfn.XLOOKUP(AS$2,WatchbillMONTHLY!$A$88:$U$88,OFFSET(WatchbillMONTHLY!$A$88:$U$88,1,2))),INDIRECT("_"&amp;_xlfn.XLOOKUP(AS$2,WatchbillMONTHLY!$A$88:$U$88,OFFSET(WatchbillMONTHLY!$A$88:$U$88,1,2))))=$A123,_xlfn.XLOOKUP(AS$2,WatchbillMONTHLY!$A$88:$U$88,OFFSET(WatchbillMONTHLY!$A$88:$U$88,1,2)),FALSE),TRUE,FALSE)),
FALSE),FALSE)</f>
        <v>0</v>
      </c>
      <c r="AT123" s="209" t="b" cm="1">
        <f t="array" aca="1" ref="AT123" ca="1">IF(AND($A123 &gt; 0, M123 &gt; 0,AT$2&lt;MiscFormulas!$A$5+1),
_xlfn.IFNA(
_xlfn.IFNA(
_xlfn.IFNA(
_xlfn.IFNA(
_xlfn.IFNA(
_xlfn.IFNA(
IF(_xlfn.XLOOKUP(AT$2,WatchbillMONTHLY!$A$3:$U$3,OFFSET(WatchbillMONTHLY!$A$3:$U$3,1,2))=IF(_xlfn.XLOOKUP($A123,INDIRECT("_"&amp;_xlfn.XLOOKUP(AT$2,WatchbillMONTHLY!$A$3:$U$3,OFFSET(WatchbillMONTHLY!$A$3:$U$3,1,2))),INDIRECT("_"&amp;_xlfn.XLOOKUP(AT$2,WatchbillMONTHLY!$A$3:$U$3,OFFSET(WatchbillMONTHLY!$A$3:$U$3,1,2))))=$A123,_xlfn.XLOOKUP(AT$2,WatchbillMONTHLY!$A$3:$U$3,OFFSET(WatchbillMONTHLY!$A$3:$U$3,1,2)),FALSE),TRUE,FALSE),
IF(_xlfn.XLOOKUP(AT$2,WatchbillMONTHLY!$A$20:$U$20,OFFSET(WatchbillMONTHLY!$A$20:$U$20,1,2))=IF(_xlfn.XLOOKUP($A123,INDIRECT("_"&amp;_xlfn.XLOOKUP(AT$2,WatchbillMONTHLY!$A$20:$U$20,OFFSET(WatchbillMONTHLY!$A$20:$U$20,1,2))),INDIRECT("_"&amp;_xlfn.XLOOKUP(AT$2,WatchbillMONTHLY!$A$20:$U$20,OFFSET(WatchbillMONTHLY!$A$20:$U$20,1,2))))=$A123,_xlfn.XLOOKUP(AT$2,WatchbillMONTHLY!$A$20:$U$20,OFFSET(WatchbillMONTHLY!$A$20:$U$20,1,2)),FALSE),TRUE,FALSE)),
IF(_xlfn.XLOOKUP(AT$2,WatchbillMONTHLY!$A$37:$U$37,OFFSET(WatchbillMONTHLY!$A$37:$U$37,1,2))=IF(_xlfn.XLOOKUP($A123,INDIRECT("_"&amp;_xlfn.XLOOKUP(AT$2,WatchbillMONTHLY!$A$37:$U$37,OFFSET(WatchbillMONTHLY!$A$37:$U$37,1,2))),INDIRECT("_"&amp;_xlfn.XLOOKUP(AT$2,WatchbillMONTHLY!$A$37:$U$37,OFFSET(WatchbillMONTHLY!$A$37:$U$37,1,2))))=$A123,_xlfn.XLOOKUP(AT$2,WatchbillMONTHLY!$A$37:$U$37,OFFSET(WatchbillMONTHLY!$A$37:$U$37,1,2)),FALSE),TRUE,FALSE)),
IF(_xlfn.XLOOKUP(AT$2,WatchbillMONTHLY!$A$54:$U$54,OFFSET(WatchbillMONTHLY!$A$54:$U$54,1,2))=IF(_xlfn.XLOOKUP($A123,INDIRECT("_"&amp;_xlfn.XLOOKUP(AT$2,WatchbillMONTHLY!$A$54:$U$54,OFFSET(WatchbillMONTHLY!$A$54:$U$54,1,2))),INDIRECT("_"&amp;_xlfn.XLOOKUP(AT$2,WatchbillMONTHLY!$A$54:$U$54,OFFSET(WatchbillMONTHLY!$A$54:$U$54,1,2))))=$A123,_xlfn.XLOOKUP(AT$2,WatchbillMONTHLY!$A$54:$U$54,OFFSET(WatchbillMONTHLY!$A$54:$U$54,1,2)),FALSE),TRUE,FALSE)),
IF(_xlfn.XLOOKUP(AT$2,WatchbillMONTHLY!$A$71:$U$71,OFFSET(WatchbillMONTHLY!$A$71:$U$71,1,2))=IF(_xlfn.XLOOKUP($A123,INDIRECT("_"&amp;_xlfn.XLOOKUP(AT$2,WatchbillMONTHLY!$A$71:$U$71,OFFSET(WatchbillMONTHLY!$A$71:$U$71,1,2))),INDIRECT("_"&amp;_xlfn.XLOOKUP(AT$2,WatchbillMONTHLY!$A$71:$U$71,OFFSET(WatchbillMONTHLY!$A$71:$U$71,1,2))))=$A123,_xlfn.XLOOKUP(AT$2,WatchbillMONTHLY!$A$71:$U$71,OFFSET(WatchbillMONTHLY!$A$71:$U$71,1,2)),FALSE),TRUE,FALSE)),
IF(_xlfn.XLOOKUP(AT$2,WatchbillMONTHLY!$A$88:$U$88,OFFSET(WatchbillMONTHLY!$A$88:$U$88,1,2))=IF(_xlfn.XLOOKUP($A123,INDIRECT("_"&amp;_xlfn.XLOOKUP(AT$2,WatchbillMONTHLY!$A$88:$U$88,OFFSET(WatchbillMONTHLY!$A$88:$U$88,1,2))),INDIRECT("_"&amp;_xlfn.XLOOKUP(AT$2,WatchbillMONTHLY!$A$88:$U$88,OFFSET(WatchbillMONTHLY!$A$88:$U$88,1,2))))=$A123,_xlfn.XLOOKUP(AT$2,WatchbillMONTHLY!$A$88:$U$88,OFFSET(WatchbillMONTHLY!$A$88:$U$88,1,2)),FALSE),TRUE,FALSE)),
FALSE),FALSE)</f>
        <v>0</v>
      </c>
      <c r="AU123" s="209" t="b" cm="1">
        <f t="array" aca="1" ref="AU123" ca="1">IF(AND($A123 &gt; 0, N123 &gt; 0,AU$2&lt;MiscFormulas!$A$5+1),
_xlfn.IFNA(
_xlfn.IFNA(
_xlfn.IFNA(
_xlfn.IFNA(
_xlfn.IFNA(
_xlfn.IFNA(
IF(_xlfn.XLOOKUP(AU$2,WatchbillMONTHLY!$A$3:$U$3,OFFSET(WatchbillMONTHLY!$A$3:$U$3,1,2))=IF(_xlfn.XLOOKUP($A123,INDIRECT("_"&amp;_xlfn.XLOOKUP(AU$2,WatchbillMONTHLY!$A$3:$U$3,OFFSET(WatchbillMONTHLY!$A$3:$U$3,1,2))),INDIRECT("_"&amp;_xlfn.XLOOKUP(AU$2,WatchbillMONTHLY!$A$3:$U$3,OFFSET(WatchbillMONTHLY!$A$3:$U$3,1,2))))=$A123,_xlfn.XLOOKUP(AU$2,WatchbillMONTHLY!$A$3:$U$3,OFFSET(WatchbillMONTHLY!$A$3:$U$3,1,2)),FALSE),TRUE,FALSE),
IF(_xlfn.XLOOKUP(AU$2,WatchbillMONTHLY!$A$20:$U$20,OFFSET(WatchbillMONTHLY!$A$20:$U$20,1,2))=IF(_xlfn.XLOOKUP($A123,INDIRECT("_"&amp;_xlfn.XLOOKUP(AU$2,WatchbillMONTHLY!$A$20:$U$20,OFFSET(WatchbillMONTHLY!$A$20:$U$20,1,2))),INDIRECT("_"&amp;_xlfn.XLOOKUP(AU$2,WatchbillMONTHLY!$A$20:$U$20,OFFSET(WatchbillMONTHLY!$A$20:$U$20,1,2))))=$A123,_xlfn.XLOOKUP(AU$2,WatchbillMONTHLY!$A$20:$U$20,OFFSET(WatchbillMONTHLY!$A$20:$U$20,1,2)),FALSE),TRUE,FALSE)),
IF(_xlfn.XLOOKUP(AU$2,WatchbillMONTHLY!$A$37:$U$37,OFFSET(WatchbillMONTHLY!$A$37:$U$37,1,2))=IF(_xlfn.XLOOKUP($A123,INDIRECT("_"&amp;_xlfn.XLOOKUP(AU$2,WatchbillMONTHLY!$A$37:$U$37,OFFSET(WatchbillMONTHLY!$A$37:$U$37,1,2))),INDIRECT("_"&amp;_xlfn.XLOOKUP(AU$2,WatchbillMONTHLY!$A$37:$U$37,OFFSET(WatchbillMONTHLY!$A$37:$U$37,1,2))))=$A123,_xlfn.XLOOKUP(AU$2,WatchbillMONTHLY!$A$37:$U$37,OFFSET(WatchbillMONTHLY!$A$37:$U$37,1,2)),FALSE),TRUE,FALSE)),
IF(_xlfn.XLOOKUP(AU$2,WatchbillMONTHLY!$A$54:$U$54,OFFSET(WatchbillMONTHLY!$A$54:$U$54,1,2))=IF(_xlfn.XLOOKUP($A123,INDIRECT("_"&amp;_xlfn.XLOOKUP(AU$2,WatchbillMONTHLY!$A$54:$U$54,OFFSET(WatchbillMONTHLY!$A$54:$U$54,1,2))),INDIRECT("_"&amp;_xlfn.XLOOKUP(AU$2,WatchbillMONTHLY!$A$54:$U$54,OFFSET(WatchbillMONTHLY!$A$54:$U$54,1,2))))=$A123,_xlfn.XLOOKUP(AU$2,WatchbillMONTHLY!$A$54:$U$54,OFFSET(WatchbillMONTHLY!$A$54:$U$54,1,2)),FALSE),TRUE,FALSE)),
IF(_xlfn.XLOOKUP(AU$2,WatchbillMONTHLY!$A$71:$U$71,OFFSET(WatchbillMONTHLY!$A$71:$U$71,1,2))=IF(_xlfn.XLOOKUP($A123,INDIRECT("_"&amp;_xlfn.XLOOKUP(AU$2,WatchbillMONTHLY!$A$71:$U$71,OFFSET(WatchbillMONTHLY!$A$71:$U$71,1,2))),INDIRECT("_"&amp;_xlfn.XLOOKUP(AU$2,WatchbillMONTHLY!$A$71:$U$71,OFFSET(WatchbillMONTHLY!$A$71:$U$71,1,2))))=$A123,_xlfn.XLOOKUP(AU$2,WatchbillMONTHLY!$A$71:$U$71,OFFSET(WatchbillMONTHLY!$A$71:$U$71,1,2)),FALSE),TRUE,FALSE)),
IF(_xlfn.XLOOKUP(AU$2,WatchbillMONTHLY!$A$88:$U$88,OFFSET(WatchbillMONTHLY!$A$88:$U$88,1,2))=IF(_xlfn.XLOOKUP($A123,INDIRECT("_"&amp;_xlfn.XLOOKUP(AU$2,WatchbillMONTHLY!$A$88:$U$88,OFFSET(WatchbillMONTHLY!$A$88:$U$88,1,2))),INDIRECT("_"&amp;_xlfn.XLOOKUP(AU$2,WatchbillMONTHLY!$A$88:$U$88,OFFSET(WatchbillMONTHLY!$A$88:$U$88,1,2))))=$A123,_xlfn.XLOOKUP(AU$2,WatchbillMONTHLY!$A$88:$U$88,OFFSET(WatchbillMONTHLY!$A$88:$U$88,1,2)),FALSE),TRUE,FALSE)),
FALSE),FALSE)</f>
        <v>0</v>
      </c>
      <c r="AV123" s="209" t="b" cm="1">
        <f t="array" aca="1" ref="AV123" ca="1">IF(AND($A123 &gt; 0, O123 &gt; 0,AV$2&lt;MiscFormulas!$A$5+1),
_xlfn.IFNA(
_xlfn.IFNA(
_xlfn.IFNA(
_xlfn.IFNA(
_xlfn.IFNA(
_xlfn.IFNA(
IF(_xlfn.XLOOKUP(AV$2,WatchbillMONTHLY!$A$3:$U$3,OFFSET(WatchbillMONTHLY!$A$3:$U$3,1,2))=IF(_xlfn.XLOOKUP($A123,INDIRECT("_"&amp;_xlfn.XLOOKUP(AV$2,WatchbillMONTHLY!$A$3:$U$3,OFFSET(WatchbillMONTHLY!$A$3:$U$3,1,2))),INDIRECT("_"&amp;_xlfn.XLOOKUP(AV$2,WatchbillMONTHLY!$A$3:$U$3,OFFSET(WatchbillMONTHLY!$A$3:$U$3,1,2))))=$A123,_xlfn.XLOOKUP(AV$2,WatchbillMONTHLY!$A$3:$U$3,OFFSET(WatchbillMONTHLY!$A$3:$U$3,1,2)),FALSE),TRUE,FALSE),
IF(_xlfn.XLOOKUP(AV$2,WatchbillMONTHLY!$A$20:$U$20,OFFSET(WatchbillMONTHLY!$A$20:$U$20,1,2))=IF(_xlfn.XLOOKUP($A123,INDIRECT("_"&amp;_xlfn.XLOOKUP(AV$2,WatchbillMONTHLY!$A$20:$U$20,OFFSET(WatchbillMONTHLY!$A$20:$U$20,1,2))),INDIRECT("_"&amp;_xlfn.XLOOKUP(AV$2,WatchbillMONTHLY!$A$20:$U$20,OFFSET(WatchbillMONTHLY!$A$20:$U$20,1,2))))=$A123,_xlfn.XLOOKUP(AV$2,WatchbillMONTHLY!$A$20:$U$20,OFFSET(WatchbillMONTHLY!$A$20:$U$20,1,2)),FALSE),TRUE,FALSE)),
IF(_xlfn.XLOOKUP(AV$2,WatchbillMONTHLY!$A$37:$U$37,OFFSET(WatchbillMONTHLY!$A$37:$U$37,1,2))=IF(_xlfn.XLOOKUP($A123,INDIRECT("_"&amp;_xlfn.XLOOKUP(AV$2,WatchbillMONTHLY!$A$37:$U$37,OFFSET(WatchbillMONTHLY!$A$37:$U$37,1,2))),INDIRECT("_"&amp;_xlfn.XLOOKUP(AV$2,WatchbillMONTHLY!$A$37:$U$37,OFFSET(WatchbillMONTHLY!$A$37:$U$37,1,2))))=$A123,_xlfn.XLOOKUP(AV$2,WatchbillMONTHLY!$A$37:$U$37,OFFSET(WatchbillMONTHLY!$A$37:$U$37,1,2)),FALSE),TRUE,FALSE)),
IF(_xlfn.XLOOKUP(AV$2,WatchbillMONTHLY!$A$54:$U$54,OFFSET(WatchbillMONTHLY!$A$54:$U$54,1,2))=IF(_xlfn.XLOOKUP($A123,INDIRECT("_"&amp;_xlfn.XLOOKUP(AV$2,WatchbillMONTHLY!$A$54:$U$54,OFFSET(WatchbillMONTHLY!$A$54:$U$54,1,2))),INDIRECT("_"&amp;_xlfn.XLOOKUP(AV$2,WatchbillMONTHLY!$A$54:$U$54,OFFSET(WatchbillMONTHLY!$A$54:$U$54,1,2))))=$A123,_xlfn.XLOOKUP(AV$2,WatchbillMONTHLY!$A$54:$U$54,OFFSET(WatchbillMONTHLY!$A$54:$U$54,1,2)),FALSE),TRUE,FALSE)),
IF(_xlfn.XLOOKUP(AV$2,WatchbillMONTHLY!$A$71:$U$71,OFFSET(WatchbillMONTHLY!$A$71:$U$71,1,2))=IF(_xlfn.XLOOKUP($A123,INDIRECT("_"&amp;_xlfn.XLOOKUP(AV$2,WatchbillMONTHLY!$A$71:$U$71,OFFSET(WatchbillMONTHLY!$A$71:$U$71,1,2))),INDIRECT("_"&amp;_xlfn.XLOOKUP(AV$2,WatchbillMONTHLY!$A$71:$U$71,OFFSET(WatchbillMONTHLY!$A$71:$U$71,1,2))))=$A123,_xlfn.XLOOKUP(AV$2,WatchbillMONTHLY!$A$71:$U$71,OFFSET(WatchbillMONTHLY!$A$71:$U$71,1,2)),FALSE),TRUE,FALSE)),
IF(_xlfn.XLOOKUP(AV$2,WatchbillMONTHLY!$A$88:$U$88,OFFSET(WatchbillMONTHLY!$A$88:$U$88,1,2))=IF(_xlfn.XLOOKUP($A123,INDIRECT("_"&amp;_xlfn.XLOOKUP(AV$2,WatchbillMONTHLY!$A$88:$U$88,OFFSET(WatchbillMONTHLY!$A$88:$U$88,1,2))),INDIRECT("_"&amp;_xlfn.XLOOKUP(AV$2,WatchbillMONTHLY!$A$88:$U$88,OFFSET(WatchbillMONTHLY!$A$88:$U$88,1,2))))=$A123,_xlfn.XLOOKUP(AV$2,WatchbillMONTHLY!$A$88:$U$88,OFFSET(WatchbillMONTHLY!$A$88:$U$88,1,2)),FALSE),TRUE,FALSE)),
FALSE),FALSE)</f>
        <v>0</v>
      </c>
      <c r="AW123" s="209" t="b" cm="1">
        <f t="array" aca="1" ref="AW123" ca="1">IF(AND($A123 &gt; 0, P123 &gt; 0,AW$2&lt;MiscFormulas!$A$5+1),
_xlfn.IFNA(
_xlfn.IFNA(
_xlfn.IFNA(
_xlfn.IFNA(
_xlfn.IFNA(
_xlfn.IFNA(
IF(_xlfn.XLOOKUP(AW$2,WatchbillMONTHLY!$A$3:$U$3,OFFSET(WatchbillMONTHLY!$A$3:$U$3,1,2))=IF(_xlfn.XLOOKUP($A123,INDIRECT("_"&amp;_xlfn.XLOOKUP(AW$2,WatchbillMONTHLY!$A$3:$U$3,OFFSET(WatchbillMONTHLY!$A$3:$U$3,1,2))),INDIRECT("_"&amp;_xlfn.XLOOKUP(AW$2,WatchbillMONTHLY!$A$3:$U$3,OFFSET(WatchbillMONTHLY!$A$3:$U$3,1,2))))=$A123,_xlfn.XLOOKUP(AW$2,WatchbillMONTHLY!$A$3:$U$3,OFFSET(WatchbillMONTHLY!$A$3:$U$3,1,2)),FALSE),TRUE,FALSE),
IF(_xlfn.XLOOKUP(AW$2,WatchbillMONTHLY!$A$20:$U$20,OFFSET(WatchbillMONTHLY!$A$20:$U$20,1,2))=IF(_xlfn.XLOOKUP($A123,INDIRECT("_"&amp;_xlfn.XLOOKUP(AW$2,WatchbillMONTHLY!$A$20:$U$20,OFFSET(WatchbillMONTHLY!$A$20:$U$20,1,2))),INDIRECT("_"&amp;_xlfn.XLOOKUP(AW$2,WatchbillMONTHLY!$A$20:$U$20,OFFSET(WatchbillMONTHLY!$A$20:$U$20,1,2))))=$A123,_xlfn.XLOOKUP(AW$2,WatchbillMONTHLY!$A$20:$U$20,OFFSET(WatchbillMONTHLY!$A$20:$U$20,1,2)),FALSE),TRUE,FALSE)),
IF(_xlfn.XLOOKUP(AW$2,WatchbillMONTHLY!$A$37:$U$37,OFFSET(WatchbillMONTHLY!$A$37:$U$37,1,2))=IF(_xlfn.XLOOKUP($A123,INDIRECT("_"&amp;_xlfn.XLOOKUP(AW$2,WatchbillMONTHLY!$A$37:$U$37,OFFSET(WatchbillMONTHLY!$A$37:$U$37,1,2))),INDIRECT("_"&amp;_xlfn.XLOOKUP(AW$2,WatchbillMONTHLY!$A$37:$U$37,OFFSET(WatchbillMONTHLY!$A$37:$U$37,1,2))))=$A123,_xlfn.XLOOKUP(AW$2,WatchbillMONTHLY!$A$37:$U$37,OFFSET(WatchbillMONTHLY!$A$37:$U$37,1,2)),FALSE),TRUE,FALSE)),
IF(_xlfn.XLOOKUP(AW$2,WatchbillMONTHLY!$A$54:$U$54,OFFSET(WatchbillMONTHLY!$A$54:$U$54,1,2))=IF(_xlfn.XLOOKUP($A123,INDIRECT("_"&amp;_xlfn.XLOOKUP(AW$2,WatchbillMONTHLY!$A$54:$U$54,OFFSET(WatchbillMONTHLY!$A$54:$U$54,1,2))),INDIRECT("_"&amp;_xlfn.XLOOKUP(AW$2,WatchbillMONTHLY!$A$54:$U$54,OFFSET(WatchbillMONTHLY!$A$54:$U$54,1,2))))=$A123,_xlfn.XLOOKUP(AW$2,WatchbillMONTHLY!$A$54:$U$54,OFFSET(WatchbillMONTHLY!$A$54:$U$54,1,2)),FALSE),TRUE,FALSE)),
IF(_xlfn.XLOOKUP(AW$2,WatchbillMONTHLY!$A$71:$U$71,OFFSET(WatchbillMONTHLY!$A$71:$U$71,1,2))=IF(_xlfn.XLOOKUP($A123,INDIRECT("_"&amp;_xlfn.XLOOKUP(AW$2,WatchbillMONTHLY!$A$71:$U$71,OFFSET(WatchbillMONTHLY!$A$71:$U$71,1,2))),INDIRECT("_"&amp;_xlfn.XLOOKUP(AW$2,WatchbillMONTHLY!$A$71:$U$71,OFFSET(WatchbillMONTHLY!$A$71:$U$71,1,2))))=$A123,_xlfn.XLOOKUP(AW$2,WatchbillMONTHLY!$A$71:$U$71,OFFSET(WatchbillMONTHLY!$A$71:$U$71,1,2)),FALSE),TRUE,FALSE)),
IF(_xlfn.XLOOKUP(AW$2,WatchbillMONTHLY!$A$88:$U$88,OFFSET(WatchbillMONTHLY!$A$88:$U$88,1,2))=IF(_xlfn.XLOOKUP($A123,INDIRECT("_"&amp;_xlfn.XLOOKUP(AW$2,WatchbillMONTHLY!$A$88:$U$88,OFFSET(WatchbillMONTHLY!$A$88:$U$88,1,2))),INDIRECT("_"&amp;_xlfn.XLOOKUP(AW$2,WatchbillMONTHLY!$A$88:$U$88,OFFSET(WatchbillMONTHLY!$A$88:$U$88,1,2))))=$A123,_xlfn.XLOOKUP(AW$2,WatchbillMONTHLY!$A$88:$U$88,OFFSET(WatchbillMONTHLY!$A$88:$U$88,1,2)),FALSE),TRUE,FALSE)),
FALSE),FALSE)</f>
        <v>0</v>
      </c>
      <c r="AX123" s="209" t="b" cm="1">
        <f t="array" aca="1" ref="AX123" ca="1">IF(AND($A123 &gt; 0, Q123 &gt; 0,AX$2&lt;MiscFormulas!$A$5+1),
_xlfn.IFNA(
_xlfn.IFNA(
_xlfn.IFNA(
_xlfn.IFNA(
_xlfn.IFNA(
_xlfn.IFNA(
IF(_xlfn.XLOOKUP(AX$2,WatchbillMONTHLY!$A$3:$U$3,OFFSET(WatchbillMONTHLY!$A$3:$U$3,1,2))=IF(_xlfn.XLOOKUP($A123,INDIRECT("_"&amp;_xlfn.XLOOKUP(AX$2,WatchbillMONTHLY!$A$3:$U$3,OFFSET(WatchbillMONTHLY!$A$3:$U$3,1,2))),INDIRECT("_"&amp;_xlfn.XLOOKUP(AX$2,WatchbillMONTHLY!$A$3:$U$3,OFFSET(WatchbillMONTHLY!$A$3:$U$3,1,2))))=$A123,_xlfn.XLOOKUP(AX$2,WatchbillMONTHLY!$A$3:$U$3,OFFSET(WatchbillMONTHLY!$A$3:$U$3,1,2)),FALSE),TRUE,FALSE),
IF(_xlfn.XLOOKUP(AX$2,WatchbillMONTHLY!$A$20:$U$20,OFFSET(WatchbillMONTHLY!$A$20:$U$20,1,2))=IF(_xlfn.XLOOKUP($A123,INDIRECT("_"&amp;_xlfn.XLOOKUP(AX$2,WatchbillMONTHLY!$A$20:$U$20,OFFSET(WatchbillMONTHLY!$A$20:$U$20,1,2))),INDIRECT("_"&amp;_xlfn.XLOOKUP(AX$2,WatchbillMONTHLY!$A$20:$U$20,OFFSET(WatchbillMONTHLY!$A$20:$U$20,1,2))))=$A123,_xlfn.XLOOKUP(AX$2,WatchbillMONTHLY!$A$20:$U$20,OFFSET(WatchbillMONTHLY!$A$20:$U$20,1,2)),FALSE),TRUE,FALSE)),
IF(_xlfn.XLOOKUP(AX$2,WatchbillMONTHLY!$A$37:$U$37,OFFSET(WatchbillMONTHLY!$A$37:$U$37,1,2))=IF(_xlfn.XLOOKUP($A123,INDIRECT("_"&amp;_xlfn.XLOOKUP(AX$2,WatchbillMONTHLY!$A$37:$U$37,OFFSET(WatchbillMONTHLY!$A$37:$U$37,1,2))),INDIRECT("_"&amp;_xlfn.XLOOKUP(AX$2,WatchbillMONTHLY!$A$37:$U$37,OFFSET(WatchbillMONTHLY!$A$37:$U$37,1,2))))=$A123,_xlfn.XLOOKUP(AX$2,WatchbillMONTHLY!$A$37:$U$37,OFFSET(WatchbillMONTHLY!$A$37:$U$37,1,2)),FALSE),TRUE,FALSE)),
IF(_xlfn.XLOOKUP(AX$2,WatchbillMONTHLY!$A$54:$U$54,OFFSET(WatchbillMONTHLY!$A$54:$U$54,1,2))=IF(_xlfn.XLOOKUP($A123,INDIRECT("_"&amp;_xlfn.XLOOKUP(AX$2,WatchbillMONTHLY!$A$54:$U$54,OFFSET(WatchbillMONTHLY!$A$54:$U$54,1,2))),INDIRECT("_"&amp;_xlfn.XLOOKUP(AX$2,WatchbillMONTHLY!$A$54:$U$54,OFFSET(WatchbillMONTHLY!$A$54:$U$54,1,2))))=$A123,_xlfn.XLOOKUP(AX$2,WatchbillMONTHLY!$A$54:$U$54,OFFSET(WatchbillMONTHLY!$A$54:$U$54,1,2)),FALSE),TRUE,FALSE)),
IF(_xlfn.XLOOKUP(AX$2,WatchbillMONTHLY!$A$71:$U$71,OFFSET(WatchbillMONTHLY!$A$71:$U$71,1,2))=IF(_xlfn.XLOOKUP($A123,INDIRECT("_"&amp;_xlfn.XLOOKUP(AX$2,WatchbillMONTHLY!$A$71:$U$71,OFFSET(WatchbillMONTHLY!$A$71:$U$71,1,2))),INDIRECT("_"&amp;_xlfn.XLOOKUP(AX$2,WatchbillMONTHLY!$A$71:$U$71,OFFSET(WatchbillMONTHLY!$A$71:$U$71,1,2))))=$A123,_xlfn.XLOOKUP(AX$2,WatchbillMONTHLY!$A$71:$U$71,OFFSET(WatchbillMONTHLY!$A$71:$U$71,1,2)),FALSE),TRUE,FALSE)),
IF(_xlfn.XLOOKUP(AX$2,WatchbillMONTHLY!$A$88:$U$88,OFFSET(WatchbillMONTHLY!$A$88:$U$88,1,2))=IF(_xlfn.XLOOKUP($A123,INDIRECT("_"&amp;_xlfn.XLOOKUP(AX$2,WatchbillMONTHLY!$A$88:$U$88,OFFSET(WatchbillMONTHLY!$A$88:$U$88,1,2))),INDIRECT("_"&amp;_xlfn.XLOOKUP(AX$2,WatchbillMONTHLY!$A$88:$U$88,OFFSET(WatchbillMONTHLY!$A$88:$U$88,1,2))))=$A123,_xlfn.XLOOKUP(AX$2,WatchbillMONTHLY!$A$88:$U$88,OFFSET(WatchbillMONTHLY!$A$88:$U$88,1,2)),FALSE),TRUE,FALSE)),
FALSE),FALSE)</f>
        <v>0</v>
      </c>
      <c r="AY123" s="209" t="b" cm="1">
        <f t="array" aca="1" ref="AY123" ca="1">IF(AND($A123 &gt; 0, R123 &gt; 0,AY$2&lt;MiscFormulas!$A$5+1),
_xlfn.IFNA(
_xlfn.IFNA(
_xlfn.IFNA(
_xlfn.IFNA(
_xlfn.IFNA(
_xlfn.IFNA(
IF(_xlfn.XLOOKUP(AY$2,WatchbillMONTHLY!$A$3:$U$3,OFFSET(WatchbillMONTHLY!$A$3:$U$3,1,2))=IF(_xlfn.XLOOKUP($A123,INDIRECT("_"&amp;_xlfn.XLOOKUP(AY$2,WatchbillMONTHLY!$A$3:$U$3,OFFSET(WatchbillMONTHLY!$A$3:$U$3,1,2))),INDIRECT("_"&amp;_xlfn.XLOOKUP(AY$2,WatchbillMONTHLY!$A$3:$U$3,OFFSET(WatchbillMONTHLY!$A$3:$U$3,1,2))))=$A123,_xlfn.XLOOKUP(AY$2,WatchbillMONTHLY!$A$3:$U$3,OFFSET(WatchbillMONTHLY!$A$3:$U$3,1,2)),FALSE),TRUE,FALSE),
IF(_xlfn.XLOOKUP(AY$2,WatchbillMONTHLY!$A$20:$U$20,OFFSET(WatchbillMONTHLY!$A$20:$U$20,1,2))=IF(_xlfn.XLOOKUP($A123,INDIRECT("_"&amp;_xlfn.XLOOKUP(AY$2,WatchbillMONTHLY!$A$20:$U$20,OFFSET(WatchbillMONTHLY!$A$20:$U$20,1,2))),INDIRECT("_"&amp;_xlfn.XLOOKUP(AY$2,WatchbillMONTHLY!$A$20:$U$20,OFFSET(WatchbillMONTHLY!$A$20:$U$20,1,2))))=$A123,_xlfn.XLOOKUP(AY$2,WatchbillMONTHLY!$A$20:$U$20,OFFSET(WatchbillMONTHLY!$A$20:$U$20,1,2)),FALSE),TRUE,FALSE)),
IF(_xlfn.XLOOKUP(AY$2,WatchbillMONTHLY!$A$37:$U$37,OFFSET(WatchbillMONTHLY!$A$37:$U$37,1,2))=IF(_xlfn.XLOOKUP($A123,INDIRECT("_"&amp;_xlfn.XLOOKUP(AY$2,WatchbillMONTHLY!$A$37:$U$37,OFFSET(WatchbillMONTHLY!$A$37:$U$37,1,2))),INDIRECT("_"&amp;_xlfn.XLOOKUP(AY$2,WatchbillMONTHLY!$A$37:$U$37,OFFSET(WatchbillMONTHLY!$A$37:$U$37,1,2))))=$A123,_xlfn.XLOOKUP(AY$2,WatchbillMONTHLY!$A$37:$U$37,OFFSET(WatchbillMONTHLY!$A$37:$U$37,1,2)),FALSE),TRUE,FALSE)),
IF(_xlfn.XLOOKUP(AY$2,WatchbillMONTHLY!$A$54:$U$54,OFFSET(WatchbillMONTHLY!$A$54:$U$54,1,2))=IF(_xlfn.XLOOKUP($A123,INDIRECT("_"&amp;_xlfn.XLOOKUP(AY$2,WatchbillMONTHLY!$A$54:$U$54,OFFSET(WatchbillMONTHLY!$A$54:$U$54,1,2))),INDIRECT("_"&amp;_xlfn.XLOOKUP(AY$2,WatchbillMONTHLY!$A$54:$U$54,OFFSET(WatchbillMONTHLY!$A$54:$U$54,1,2))))=$A123,_xlfn.XLOOKUP(AY$2,WatchbillMONTHLY!$A$54:$U$54,OFFSET(WatchbillMONTHLY!$A$54:$U$54,1,2)),FALSE),TRUE,FALSE)),
IF(_xlfn.XLOOKUP(AY$2,WatchbillMONTHLY!$A$71:$U$71,OFFSET(WatchbillMONTHLY!$A$71:$U$71,1,2))=IF(_xlfn.XLOOKUP($A123,INDIRECT("_"&amp;_xlfn.XLOOKUP(AY$2,WatchbillMONTHLY!$A$71:$U$71,OFFSET(WatchbillMONTHLY!$A$71:$U$71,1,2))),INDIRECT("_"&amp;_xlfn.XLOOKUP(AY$2,WatchbillMONTHLY!$A$71:$U$71,OFFSET(WatchbillMONTHLY!$A$71:$U$71,1,2))))=$A123,_xlfn.XLOOKUP(AY$2,WatchbillMONTHLY!$A$71:$U$71,OFFSET(WatchbillMONTHLY!$A$71:$U$71,1,2)),FALSE),TRUE,FALSE)),
IF(_xlfn.XLOOKUP(AY$2,WatchbillMONTHLY!$A$88:$U$88,OFFSET(WatchbillMONTHLY!$A$88:$U$88,1,2))=IF(_xlfn.XLOOKUP($A123,INDIRECT("_"&amp;_xlfn.XLOOKUP(AY$2,WatchbillMONTHLY!$A$88:$U$88,OFFSET(WatchbillMONTHLY!$A$88:$U$88,1,2))),INDIRECT("_"&amp;_xlfn.XLOOKUP(AY$2,WatchbillMONTHLY!$A$88:$U$88,OFFSET(WatchbillMONTHLY!$A$88:$U$88,1,2))))=$A123,_xlfn.XLOOKUP(AY$2,WatchbillMONTHLY!$A$88:$U$88,OFFSET(WatchbillMONTHLY!$A$88:$U$88,1,2)),FALSE),TRUE,FALSE)),
FALSE),FALSE)</f>
        <v>0</v>
      </c>
      <c r="AZ123" s="209" t="b" cm="1">
        <f t="array" aca="1" ref="AZ123" ca="1">IF(AND($A123 &gt; 0, S123 &gt; 0,AZ$2&lt;MiscFormulas!$A$5+1),
_xlfn.IFNA(
_xlfn.IFNA(
_xlfn.IFNA(
_xlfn.IFNA(
_xlfn.IFNA(
_xlfn.IFNA(
IF(_xlfn.XLOOKUP(AZ$2,WatchbillMONTHLY!$A$3:$U$3,OFFSET(WatchbillMONTHLY!$A$3:$U$3,1,2))=IF(_xlfn.XLOOKUP($A123,INDIRECT("_"&amp;_xlfn.XLOOKUP(AZ$2,WatchbillMONTHLY!$A$3:$U$3,OFFSET(WatchbillMONTHLY!$A$3:$U$3,1,2))),INDIRECT("_"&amp;_xlfn.XLOOKUP(AZ$2,WatchbillMONTHLY!$A$3:$U$3,OFFSET(WatchbillMONTHLY!$A$3:$U$3,1,2))))=$A123,_xlfn.XLOOKUP(AZ$2,WatchbillMONTHLY!$A$3:$U$3,OFFSET(WatchbillMONTHLY!$A$3:$U$3,1,2)),FALSE),TRUE,FALSE),
IF(_xlfn.XLOOKUP(AZ$2,WatchbillMONTHLY!$A$20:$U$20,OFFSET(WatchbillMONTHLY!$A$20:$U$20,1,2))=IF(_xlfn.XLOOKUP($A123,INDIRECT("_"&amp;_xlfn.XLOOKUP(AZ$2,WatchbillMONTHLY!$A$20:$U$20,OFFSET(WatchbillMONTHLY!$A$20:$U$20,1,2))),INDIRECT("_"&amp;_xlfn.XLOOKUP(AZ$2,WatchbillMONTHLY!$A$20:$U$20,OFFSET(WatchbillMONTHLY!$A$20:$U$20,1,2))))=$A123,_xlfn.XLOOKUP(AZ$2,WatchbillMONTHLY!$A$20:$U$20,OFFSET(WatchbillMONTHLY!$A$20:$U$20,1,2)),FALSE),TRUE,FALSE)),
IF(_xlfn.XLOOKUP(AZ$2,WatchbillMONTHLY!$A$37:$U$37,OFFSET(WatchbillMONTHLY!$A$37:$U$37,1,2))=IF(_xlfn.XLOOKUP($A123,INDIRECT("_"&amp;_xlfn.XLOOKUP(AZ$2,WatchbillMONTHLY!$A$37:$U$37,OFFSET(WatchbillMONTHLY!$A$37:$U$37,1,2))),INDIRECT("_"&amp;_xlfn.XLOOKUP(AZ$2,WatchbillMONTHLY!$A$37:$U$37,OFFSET(WatchbillMONTHLY!$A$37:$U$37,1,2))))=$A123,_xlfn.XLOOKUP(AZ$2,WatchbillMONTHLY!$A$37:$U$37,OFFSET(WatchbillMONTHLY!$A$37:$U$37,1,2)),FALSE),TRUE,FALSE)),
IF(_xlfn.XLOOKUP(AZ$2,WatchbillMONTHLY!$A$54:$U$54,OFFSET(WatchbillMONTHLY!$A$54:$U$54,1,2))=IF(_xlfn.XLOOKUP($A123,INDIRECT("_"&amp;_xlfn.XLOOKUP(AZ$2,WatchbillMONTHLY!$A$54:$U$54,OFFSET(WatchbillMONTHLY!$A$54:$U$54,1,2))),INDIRECT("_"&amp;_xlfn.XLOOKUP(AZ$2,WatchbillMONTHLY!$A$54:$U$54,OFFSET(WatchbillMONTHLY!$A$54:$U$54,1,2))))=$A123,_xlfn.XLOOKUP(AZ$2,WatchbillMONTHLY!$A$54:$U$54,OFFSET(WatchbillMONTHLY!$A$54:$U$54,1,2)),FALSE),TRUE,FALSE)),
IF(_xlfn.XLOOKUP(AZ$2,WatchbillMONTHLY!$A$71:$U$71,OFFSET(WatchbillMONTHLY!$A$71:$U$71,1,2))=IF(_xlfn.XLOOKUP($A123,INDIRECT("_"&amp;_xlfn.XLOOKUP(AZ$2,WatchbillMONTHLY!$A$71:$U$71,OFFSET(WatchbillMONTHLY!$A$71:$U$71,1,2))),INDIRECT("_"&amp;_xlfn.XLOOKUP(AZ$2,WatchbillMONTHLY!$A$71:$U$71,OFFSET(WatchbillMONTHLY!$A$71:$U$71,1,2))))=$A123,_xlfn.XLOOKUP(AZ$2,WatchbillMONTHLY!$A$71:$U$71,OFFSET(WatchbillMONTHLY!$A$71:$U$71,1,2)),FALSE),TRUE,FALSE)),
IF(_xlfn.XLOOKUP(AZ$2,WatchbillMONTHLY!$A$88:$U$88,OFFSET(WatchbillMONTHLY!$A$88:$U$88,1,2))=IF(_xlfn.XLOOKUP($A123,INDIRECT("_"&amp;_xlfn.XLOOKUP(AZ$2,WatchbillMONTHLY!$A$88:$U$88,OFFSET(WatchbillMONTHLY!$A$88:$U$88,1,2))),INDIRECT("_"&amp;_xlfn.XLOOKUP(AZ$2,WatchbillMONTHLY!$A$88:$U$88,OFFSET(WatchbillMONTHLY!$A$88:$U$88,1,2))))=$A123,_xlfn.XLOOKUP(AZ$2,WatchbillMONTHLY!$A$88:$U$88,OFFSET(WatchbillMONTHLY!$A$88:$U$88,1,2)),FALSE),TRUE,FALSE)),
FALSE),FALSE)</f>
        <v>0</v>
      </c>
      <c r="BA123" s="209" t="b" cm="1">
        <f t="array" aca="1" ref="BA123" ca="1">IF(AND($A123 &gt; 0, T123 &gt; 0,BA$2&lt;MiscFormulas!$A$5+1),
_xlfn.IFNA(
_xlfn.IFNA(
_xlfn.IFNA(
_xlfn.IFNA(
_xlfn.IFNA(
_xlfn.IFNA(
IF(_xlfn.XLOOKUP(BA$2,WatchbillMONTHLY!$A$3:$U$3,OFFSET(WatchbillMONTHLY!$A$3:$U$3,1,2))=IF(_xlfn.XLOOKUP($A123,INDIRECT("_"&amp;_xlfn.XLOOKUP(BA$2,WatchbillMONTHLY!$A$3:$U$3,OFFSET(WatchbillMONTHLY!$A$3:$U$3,1,2))),INDIRECT("_"&amp;_xlfn.XLOOKUP(BA$2,WatchbillMONTHLY!$A$3:$U$3,OFFSET(WatchbillMONTHLY!$A$3:$U$3,1,2))))=$A123,_xlfn.XLOOKUP(BA$2,WatchbillMONTHLY!$A$3:$U$3,OFFSET(WatchbillMONTHLY!$A$3:$U$3,1,2)),FALSE),TRUE,FALSE),
IF(_xlfn.XLOOKUP(BA$2,WatchbillMONTHLY!$A$20:$U$20,OFFSET(WatchbillMONTHLY!$A$20:$U$20,1,2))=IF(_xlfn.XLOOKUP($A123,INDIRECT("_"&amp;_xlfn.XLOOKUP(BA$2,WatchbillMONTHLY!$A$20:$U$20,OFFSET(WatchbillMONTHLY!$A$20:$U$20,1,2))),INDIRECT("_"&amp;_xlfn.XLOOKUP(BA$2,WatchbillMONTHLY!$A$20:$U$20,OFFSET(WatchbillMONTHLY!$A$20:$U$20,1,2))))=$A123,_xlfn.XLOOKUP(BA$2,WatchbillMONTHLY!$A$20:$U$20,OFFSET(WatchbillMONTHLY!$A$20:$U$20,1,2)),FALSE),TRUE,FALSE)),
IF(_xlfn.XLOOKUP(BA$2,WatchbillMONTHLY!$A$37:$U$37,OFFSET(WatchbillMONTHLY!$A$37:$U$37,1,2))=IF(_xlfn.XLOOKUP($A123,INDIRECT("_"&amp;_xlfn.XLOOKUP(BA$2,WatchbillMONTHLY!$A$37:$U$37,OFFSET(WatchbillMONTHLY!$A$37:$U$37,1,2))),INDIRECT("_"&amp;_xlfn.XLOOKUP(BA$2,WatchbillMONTHLY!$A$37:$U$37,OFFSET(WatchbillMONTHLY!$A$37:$U$37,1,2))))=$A123,_xlfn.XLOOKUP(BA$2,WatchbillMONTHLY!$A$37:$U$37,OFFSET(WatchbillMONTHLY!$A$37:$U$37,1,2)),FALSE),TRUE,FALSE)),
IF(_xlfn.XLOOKUP(BA$2,WatchbillMONTHLY!$A$54:$U$54,OFFSET(WatchbillMONTHLY!$A$54:$U$54,1,2))=IF(_xlfn.XLOOKUP($A123,INDIRECT("_"&amp;_xlfn.XLOOKUP(BA$2,WatchbillMONTHLY!$A$54:$U$54,OFFSET(WatchbillMONTHLY!$A$54:$U$54,1,2))),INDIRECT("_"&amp;_xlfn.XLOOKUP(BA$2,WatchbillMONTHLY!$A$54:$U$54,OFFSET(WatchbillMONTHLY!$A$54:$U$54,1,2))))=$A123,_xlfn.XLOOKUP(BA$2,WatchbillMONTHLY!$A$54:$U$54,OFFSET(WatchbillMONTHLY!$A$54:$U$54,1,2)),FALSE),TRUE,FALSE)),
IF(_xlfn.XLOOKUP(BA$2,WatchbillMONTHLY!$A$71:$U$71,OFFSET(WatchbillMONTHLY!$A$71:$U$71,1,2))=IF(_xlfn.XLOOKUP($A123,INDIRECT("_"&amp;_xlfn.XLOOKUP(BA$2,WatchbillMONTHLY!$A$71:$U$71,OFFSET(WatchbillMONTHLY!$A$71:$U$71,1,2))),INDIRECT("_"&amp;_xlfn.XLOOKUP(BA$2,WatchbillMONTHLY!$A$71:$U$71,OFFSET(WatchbillMONTHLY!$A$71:$U$71,1,2))))=$A123,_xlfn.XLOOKUP(BA$2,WatchbillMONTHLY!$A$71:$U$71,OFFSET(WatchbillMONTHLY!$A$71:$U$71,1,2)),FALSE),TRUE,FALSE)),
IF(_xlfn.XLOOKUP(BA$2,WatchbillMONTHLY!$A$88:$U$88,OFFSET(WatchbillMONTHLY!$A$88:$U$88,1,2))=IF(_xlfn.XLOOKUP($A123,INDIRECT("_"&amp;_xlfn.XLOOKUP(BA$2,WatchbillMONTHLY!$A$88:$U$88,OFFSET(WatchbillMONTHLY!$A$88:$U$88,1,2))),INDIRECT("_"&amp;_xlfn.XLOOKUP(BA$2,WatchbillMONTHLY!$A$88:$U$88,OFFSET(WatchbillMONTHLY!$A$88:$U$88,1,2))))=$A123,_xlfn.XLOOKUP(BA$2,WatchbillMONTHLY!$A$88:$U$88,OFFSET(WatchbillMONTHLY!$A$88:$U$88,1,2)),FALSE),TRUE,FALSE)),
FALSE),FALSE)</f>
        <v>0</v>
      </c>
      <c r="BB123" s="209" t="b" cm="1">
        <f t="array" aca="1" ref="BB123" ca="1">IF(AND($A123 &gt; 0, U123 &gt; 0,BB$2&lt;MiscFormulas!$A$5+1),
_xlfn.IFNA(
_xlfn.IFNA(
_xlfn.IFNA(
_xlfn.IFNA(
_xlfn.IFNA(
_xlfn.IFNA(
IF(_xlfn.XLOOKUP(BB$2,WatchbillMONTHLY!$A$3:$U$3,OFFSET(WatchbillMONTHLY!$A$3:$U$3,1,2))=IF(_xlfn.XLOOKUP($A123,INDIRECT("_"&amp;_xlfn.XLOOKUP(BB$2,WatchbillMONTHLY!$A$3:$U$3,OFFSET(WatchbillMONTHLY!$A$3:$U$3,1,2))),INDIRECT("_"&amp;_xlfn.XLOOKUP(BB$2,WatchbillMONTHLY!$A$3:$U$3,OFFSET(WatchbillMONTHLY!$A$3:$U$3,1,2))))=$A123,_xlfn.XLOOKUP(BB$2,WatchbillMONTHLY!$A$3:$U$3,OFFSET(WatchbillMONTHLY!$A$3:$U$3,1,2)),FALSE),TRUE,FALSE),
IF(_xlfn.XLOOKUP(BB$2,WatchbillMONTHLY!$A$20:$U$20,OFFSET(WatchbillMONTHLY!$A$20:$U$20,1,2))=IF(_xlfn.XLOOKUP($A123,INDIRECT("_"&amp;_xlfn.XLOOKUP(BB$2,WatchbillMONTHLY!$A$20:$U$20,OFFSET(WatchbillMONTHLY!$A$20:$U$20,1,2))),INDIRECT("_"&amp;_xlfn.XLOOKUP(BB$2,WatchbillMONTHLY!$A$20:$U$20,OFFSET(WatchbillMONTHLY!$A$20:$U$20,1,2))))=$A123,_xlfn.XLOOKUP(BB$2,WatchbillMONTHLY!$A$20:$U$20,OFFSET(WatchbillMONTHLY!$A$20:$U$20,1,2)),FALSE),TRUE,FALSE)),
IF(_xlfn.XLOOKUP(BB$2,WatchbillMONTHLY!$A$37:$U$37,OFFSET(WatchbillMONTHLY!$A$37:$U$37,1,2))=IF(_xlfn.XLOOKUP($A123,INDIRECT("_"&amp;_xlfn.XLOOKUP(BB$2,WatchbillMONTHLY!$A$37:$U$37,OFFSET(WatchbillMONTHLY!$A$37:$U$37,1,2))),INDIRECT("_"&amp;_xlfn.XLOOKUP(BB$2,WatchbillMONTHLY!$A$37:$U$37,OFFSET(WatchbillMONTHLY!$A$37:$U$37,1,2))))=$A123,_xlfn.XLOOKUP(BB$2,WatchbillMONTHLY!$A$37:$U$37,OFFSET(WatchbillMONTHLY!$A$37:$U$37,1,2)),FALSE),TRUE,FALSE)),
IF(_xlfn.XLOOKUP(BB$2,WatchbillMONTHLY!$A$54:$U$54,OFFSET(WatchbillMONTHLY!$A$54:$U$54,1,2))=IF(_xlfn.XLOOKUP($A123,INDIRECT("_"&amp;_xlfn.XLOOKUP(BB$2,WatchbillMONTHLY!$A$54:$U$54,OFFSET(WatchbillMONTHLY!$A$54:$U$54,1,2))),INDIRECT("_"&amp;_xlfn.XLOOKUP(BB$2,WatchbillMONTHLY!$A$54:$U$54,OFFSET(WatchbillMONTHLY!$A$54:$U$54,1,2))))=$A123,_xlfn.XLOOKUP(BB$2,WatchbillMONTHLY!$A$54:$U$54,OFFSET(WatchbillMONTHLY!$A$54:$U$54,1,2)),FALSE),TRUE,FALSE)),
IF(_xlfn.XLOOKUP(BB$2,WatchbillMONTHLY!$A$71:$U$71,OFFSET(WatchbillMONTHLY!$A$71:$U$71,1,2))=IF(_xlfn.XLOOKUP($A123,INDIRECT("_"&amp;_xlfn.XLOOKUP(BB$2,WatchbillMONTHLY!$A$71:$U$71,OFFSET(WatchbillMONTHLY!$A$71:$U$71,1,2))),INDIRECT("_"&amp;_xlfn.XLOOKUP(BB$2,WatchbillMONTHLY!$A$71:$U$71,OFFSET(WatchbillMONTHLY!$A$71:$U$71,1,2))))=$A123,_xlfn.XLOOKUP(BB$2,WatchbillMONTHLY!$A$71:$U$71,OFFSET(WatchbillMONTHLY!$A$71:$U$71,1,2)),FALSE),TRUE,FALSE)),
IF(_xlfn.XLOOKUP(BB$2,WatchbillMONTHLY!$A$88:$U$88,OFFSET(WatchbillMONTHLY!$A$88:$U$88,1,2))=IF(_xlfn.XLOOKUP($A123,INDIRECT("_"&amp;_xlfn.XLOOKUP(BB$2,WatchbillMONTHLY!$A$88:$U$88,OFFSET(WatchbillMONTHLY!$A$88:$U$88,1,2))),INDIRECT("_"&amp;_xlfn.XLOOKUP(BB$2,WatchbillMONTHLY!$A$88:$U$88,OFFSET(WatchbillMONTHLY!$A$88:$U$88,1,2))))=$A123,_xlfn.XLOOKUP(BB$2,WatchbillMONTHLY!$A$88:$U$88,OFFSET(WatchbillMONTHLY!$A$88:$U$88,1,2)),FALSE),TRUE,FALSE)),
FALSE),FALSE)</f>
        <v>0</v>
      </c>
      <c r="BC123" s="209" t="b" cm="1">
        <f t="array" aca="1" ref="BC123" ca="1">IF(AND($A123 &gt; 0, V123 &gt; 0,BC$2&lt;MiscFormulas!$A$5+1),
_xlfn.IFNA(
_xlfn.IFNA(
_xlfn.IFNA(
_xlfn.IFNA(
_xlfn.IFNA(
_xlfn.IFNA(
IF(_xlfn.XLOOKUP(BC$2,WatchbillMONTHLY!$A$3:$U$3,OFFSET(WatchbillMONTHLY!$A$3:$U$3,1,2))=IF(_xlfn.XLOOKUP($A123,INDIRECT("_"&amp;_xlfn.XLOOKUP(BC$2,WatchbillMONTHLY!$A$3:$U$3,OFFSET(WatchbillMONTHLY!$A$3:$U$3,1,2))),INDIRECT("_"&amp;_xlfn.XLOOKUP(BC$2,WatchbillMONTHLY!$A$3:$U$3,OFFSET(WatchbillMONTHLY!$A$3:$U$3,1,2))))=$A123,_xlfn.XLOOKUP(BC$2,WatchbillMONTHLY!$A$3:$U$3,OFFSET(WatchbillMONTHLY!$A$3:$U$3,1,2)),FALSE),TRUE,FALSE),
IF(_xlfn.XLOOKUP(BC$2,WatchbillMONTHLY!$A$20:$U$20,OFFSET(WatchbillMONTHLY!$A$20:$U$20,1,2))=IF(_xlfn.XLOOKUP($A123,INDIRECT("_"&amp;_xlfn.XLOOKUP(BC$2,WatchbillMONTHLY!$A$20:$U$20,OFFSET(WatchbillMONTHLY!$A$20:$U$20,1,2))),INDIRECT("_"&amp;_xlfn.XLOOKUP(BC$2,WatchbillMONTHLY!$A$20:$U$20,OFFSET(WatchbillMONTHLY!$A$20:$U$20,1,2))))=$A123,_xlfn.XLOOKUP(BC$2,WatchbillMONTHLY!$A$20:$U$20,OFFSET(WatchbillMONTHLY!$A$20:$U$20,1,2)),FALSE),TRUE,FALSE)),
IF(_xlfn.XLOOKUP(BC$2,WatchbillMONTHLY!$A$37:$U$37,OFFSET(WatchbillMONTHLY!$A$37:$U$37,1,2))=IF(_xlfn.XLOOKUP($A123,INDIRECT("_"&amp;_xlfn.XLOOKUP(BC$2,WatchbillMONTHLY!$A$37:$U$37,OFFSET(WatchbillMONTHLY!$A$37:$U$37,1,2))),INDIRECT("_"&amp;_xlfn.XLOOKUP(BC$2,WatchbillMONTHLY!$A$37:$U$37,OFFSET(WatchbillMONTHLY!$A$37:$U$37,1,2))))=$A123,_xlfn.XLOOKUP(BC$2,WatchbillMONTHLY!$A$37:$U$37,OFFSET(WatchbillMONTHLY!$A$37:$U$37,1,2)),FALSE),TRUE,FALSE)),
IF(_xlfn.XLOOKUP(BC$2,WatchbillMONTHLY!$A$54:$U$54,OFFSET(WatchbillMONTHLY!$A$54:$U$54,1,2))=IF(_xlfn.XLOOKUP($A123,INDIRECT("_"&amp;_xlfn.XLOOKUP(BC$2,WatchbillMONTHLY!$A$54:$U$54,OFFSET(WatchbillMONTHLY!$A$54:$U$54,1,2))),INDIRECT("_"&amp;_xlfn.XLOOKUP(BC$2,WatchbillMONTHLY!$A$54:$U$54,OFFSET(WatchbillMONTHLY!$A$54:$U$54,1,2))))=$A123,_xlfn.XLOOKUP(BC$2,WatchbillMONTHLY!$A$54:$U$54,OFFSET(WatchbillMONTHLY!$A$54:$U$54,1,2)),FALSE),TRUE,FALSE)),
IF(_xlfn.XLOOKUP(BC$2,WatchbillMONTHLY!$A$71:$U$71,OFFSET(WatchbillMONTHLY!$A$71:$U$71,1,2))=IF(_xlfn.XLOOKUP($A123,INDIRECT("_"&amp;_xlfn.XLOOKUP(BC$2,WatchbillMONTHLY!$A$71:$U$71,OFFSET(WatchbillMONTHLY!$A$71:$U$71,1,2))),INDIRECT("_"&amp;_xlfn.XLOOKUP(BC$2,WatchbillMONTHLY!$A$71:$U$71,OFFSET(WatchbillMONTHLY!$A$71:$U$71,1,2))))=$A123,_xlfn.XLOOKUP(BC$2,WatchbillMONTHLY!$A$71:$U$71,OFFSET(WatchbillMONTHLY!$A$71:$U$71,1,2)),FALSE),TRUE,FALSE)),
IF(_xlfn.XLOOKUP(BC$2,WatchbillMONTHLY!$A$88:$U$88,OFFSET(WatchbillMONTHLY!$A$88:$U$88,1,2))=IF(_xlfn.XLOOKUP($A123,INDIRECT("_"&amp;_xlfn.XLOOKUP(BC$2,WatchbillMONTHLY!$A$88:$U$88,OFFSET(WatchbillMONTHLY!$A$88:$U$88,1,2))),INDIRECT("_"&amp;_xlfn.XLOOKUP(BC$2,WatchbillMONTHLY!$A$88:$U$88,OFFSET(WatchbillMONTHLY!$A$88:$U$88,1,2))))=$A123,_xlfn.XLOOKUP(BC$2,WatchbillMONTHLY!$A$88:$U$88,OFFSET(WatchbillMONTHLY!$A$88:$U$88,1,2)),FALSE),TRUE,FALSE)),
FALSE),FALSE)</f>
        <v>0</v>
      </c>
      <c r="BD123" s="209" t="b" cm="1">
        <f t="array" aca="1" ref="BD123" ca="1">IF(AND($A123 &gt; 0, W123 &gt; 0,BD$2&lt;MiscFormulas!$A$5+1),
_xlfn.IFNA(
_xlfn.IFNA(
_xlfn.IFNA(
_xlfn.IFNA(
_xlfn.IFNA(
_xlfn.IFNA(
IF(_xlfn.XLOOKUP(BD$2,WatchbillMONTHLY!$A$3:$U$3,OFFSET(WatchbillMONTHLY!$A$3:$U$3,1,2))=IF(_xlfn.XLOOKUP($A123,INDIRECT("_"&amp;_xlfn.XLOOKUP(BD$2,WatchbillMONTHLY!$A$3:$U$3,OFFSET(WatchbillMONTHLY!$A$3:$U$3,1,2))),INDIRECT("_"&amp;_xlfn.XLOOKUP(BD$2,WatchbillMONTHLY!$A$3:$U$3,OFFSET(WatchbillMONTHLY!$A$3:$U$3,1,2))))=$A123,_xlfn.XLOOKUP(BD$2,WatchbillMONTHLY!$A$3:$U$3,OFFSET(WatchbillMONTHLY!$A$3:$U$3,1,2)),FALSE),TRUE,FALSE),
IF(_xlfn.XLOOKUP(BD$2,WatchbillMONTHLY!$A$20:$U$20,OFFSET(WatchbillMONTHLY!$A$20:$U$20,1,2))=IF(_xlfn.XLOOKUP($A123,INDIRECT("_"&amp;_xlfn.XLOOKUP(BD$2,WatchbillMONTHLY!$A$20:$U$20,OFFSET(WatchbillMONTHLY!$A$20:$U$20,1,2))),INDIRECT("_"&amp;_xlfn.XLOOKUP(BD$2,WatchbillMONTHLY!$A$20:$U$20,OFFSET(WatchbillMONTHLY!$A$20:$U$20,1,2))))=$A123,_xlfn.XLOOKUP(BD$2,WatchbillMONTHLY!$A$20:$U$20,OFFSET(WatchbillMONTHLY!$A$20:$U$20,1,2)),FALSE),TRUE,FALSE)),
IF(_xlfn.XLOOKUP(BD$2,WatchbillMONTHLY!$A$37:$U$37,OFFSET(WatchbillMONTHLY!$A$37:$U$37,1,2))=IF(_xlfn.XLOOKUP($A123,INDIRECT("_"&amp;_xlfn.XLOOKUP(BD$2,WatchbillMONTHLY!$A$37:$U$37,OFFSET(WatchbillMONTHLY!$A$37:$U$37,1,2))),INDIRECT("_"&amp;_xlfn.XLOOKUP(BD$2,WatchbillMONTHLY!$A$37:$U$37,OFFSET(WatchbillMONTHLY!$A$37:$U$37,1,2))))=$A123,_xlfn.XLOOKUP(BD$2,WatchbillMONTHLY!$A$37:$U$37,OFFSET(WatchbillMONTHLY!$A$37:$U$37,1,2)),FALSE),TRUE,FALSE)),
IF(_xlfn.XLOOKUP(BD$2,WatchbillMONTHLY!$A$54:$U$54,OFFSET(WatchbillMONTHLY!$A$54:$U$54,1,2))=IF(_xlfn.XLOOKUP($A123,INDIRECT("_"&amp;_xlfn.XLOOKUP(BD$2,WatchbillMONTHLY!$A$54:$U$54,OFFSET(WatchbillMONTHLY!$A$54:$U$54,1,2))),INDIRECT("_"&amp;_xlfn.XLOOKUP(BD$2,WatchbillMONTHLY!$A$54:$U$54,OFFSET(WatchbillMONTHLY!$A$54:$U$54,1,2))))=$A123,_xlfn.XLOOKUP(BD$2,WatchbillMONTHLY!$A$54:$U$54,OFFSET(WatchbillMONTHLY!$A$54:$U$54,1,2)),FALSE),TRUE,FALSE)),
IF(_xlfn.XLOOKUP(BD$2,WatchbillMONTHLY!$A$71:$U$71,OFFSET(WatchbillMONTHLY!$A$71:$U$71,1,2))=IF(_xlfn.XLOOKUP($A123,INDIRECT("_"&amp;_xlfn.XLOOKUP(BD$2,WatchbillMONTHLY!$A$71:$U$71,OFFSET(WatchbillMONTHLY!$A$71:$U$71,1,2))),INDIRECT("_"&amp;_xlfn.XLOOKUP(BD$2,WatchbillMONTHLY!$A$71:$U$71,OFFSET(WatchbillMONTHLY!$A$71:$U$71,1,2))))=$A123,_xlfn.XLOOKUP(BD$2,WatchbillMONTHLY!$A$71:$U$71,OFFSET(WatchbillMONTHLY!$A$71:$U$71,1,2)),FALSE),TRUE,FALSE)),
IF(_xlfn.XLOOKUP(BD$2,WatchbillMONTHLY!$A$88:$U$88,OFFSET(WatchbillMONTHLY!$A$88:$U$88,1,2))=IF(_xlfn.XLOOKUP($A123,INDIRECT("_"&amp;_xlfn.XLOOKUP(BD$2,WatchbillMONTHLY!$A$88:$U$88,OFFSET(WatchbillMONTHLY!$A$88:$U$88,1,2))),INDIRECT("_"&amp;_xlfn.XLOOKUP(BD$2,WatchbillMONTHLY!$A$88:$U$88,OFFSET(WatchbillMONTHLY!$A$88:$U$88,1,2))))=$A123,_xlfn.XLOOKUP(BD$2,WatchbillMONTHLY!$A$88:$U$88,OFFSET(WatchbillMONTHLY!$A$88:$U$88,1,2)),FALSE),TRUE,FALSE)),
FALSE),FALSE)</f>
        <v>0</v>
      </c>
      <c r="BE123" s="209" t="b" cm="1">
        <f t="array" aca="1" ref="BE123" ca="1">IF(AND($A123 &gt; 0, X123 &gt; 0,BE$2&lt;MiscFormulas!$A$5+1),
_xlfn.IFNA(
_xlfn.IFNA(
_xlfn.IFNA(
_xlfn.IFNA(
_xlfn.IFNA(
_xlfn.IFNA(
IF(_xlfn.XLOOKUP(BE$2,WatchbillMONTHLY!$A$3:$U$3,OFFSET(WatchbillMONTHLY!$A$3:$U$3,1,2))=IF(_xlfn.XLOOKUP($A123,INDIRECT("_"&amp;_xlfn.XLOOKUP(BE$2,WatchbillMONTHLY!$A$3:$U$3,OFFSET(WatchbillMONTHLY!$A$3:$U$3,1,2))),INDIRECT("_"&amp;_xlfn.XLOOKUP(BE$2,WatchbillMONTHLY!$A$3:$U$3,OFFSET(WatchbillMONTHLY!$A$3:$U$3,1,2))))=$A123,_xlfn.XLOOKUP(BE$2,WatchbillMONTHLY!$A$3:$U$3,OFFSET(WatchbillMONTHLY!$A$3:$U$3,1,2)),FALSE),TRUE,FALSE),
IF(_xlfn.XLOOKUP(BE$2,WatchbillMONTHLY!$A$20:$U$20,OFFSET(WatchbillMONTHLY!$A$20:$U$20,1,2))=IF(_xlfn.XLOOKUP($A123,INDIRECT("_"&amp;_xlfn.XLOOKUP(BE$2,WatchbillMONTHLY!$A$20:$U$20,OFFSET(WatchbillMONTHLY!$A$20:$U$20,1,2))),INDIRECT("_"&amp;_xlfn.XLOOKUP(BE$2,WatchbillMONTHLY!$A$20:$U$20,OFFSET(WatchbillMONTHLY!$A$20:$U$20,1,2))))=$A123,_xlfn.XLOOKUP(BE$2,WatchbillMONTHLY!$A$20:$U$20,OFFSET(WatchbillMONTHLY!$A$20:$U$20,1,2)),FALSE),TRUE,FALSE)),
IF(_xlfn.XLOOKUP(BE$2,WatchbillMONTHLY!$A$37:$U$37,OFFSET(WatchbillMONTHLY!$A$37:$U$37,1,2))=IF(_xlfn.XLOOKUP($A123,INDIRECT("_"&amp;_xlfn.XLOOKUP(BE$2,WatchbillMONTHLY!$A$37:$U$37,OFFSET(WatchbillMONTHLY!$A$37:$U$37,1,2))),INDIRECT("_"&amp;_xlfn.XLOOKUP(BE$2,WatchbillMONTHLY!$A$37:$U$37,OFFSET(WatchbillMONTHLY!$A$37:$U$37,1,2))))=$A123,_xlfn.XLOOKUP(BE$2,WatchbillMONTHLY!$A$37:$U$37,OFFSET(WatchbillMONTHLY!$A$37:$U$37,1,2)),FALSE),TRUE,FALSE)),
IF(_xlfn.XLOOKUP(BE$2,WatchbillMONTHLY!$A$54:$U$54,OFFSET(WatchbillMONTHLY!$A$54:$U$54,1,2))=IF(_xlfn.XLOOKUP($A123,INDIRECT("_"&amp;_xlfn.XLOOKUP(BE$2,WatchbillMONTHLY!$A$54:$U$54,OFFSET(WatchbillMONTHLY!$A$54:$U$54,1,2))),INDIRECT("_"&amp;_xlfn.XLOOKUP(BE$2,WatchbillMONTHLY!$A$54:$U$54,OFFSET(WatchbillMONTHLY!$A$54:$U$54,1,2))))=$A123,_xlfn.XLOOKUP(BE$2,WatchbillMONTHLY!$A$54:$U$54,OFFSET(WatchbillMONTHLY!$A$54:$U$54,1,2)),FALSE),TRUE,FALSE)),
IF(_xlfn.XLOOKUP(BE$2,WatchbillMONTHLY!$A$71:$U$71,OFFSET(WatchbillMONTHLY!$A$71:$U$71,1,2))=IF(_xlfn.XLOOKUP($A123,INDIRECT("_"&amp;_xlfn.XLOOKUP(BE$2,WatchbillMONTHLY!$A$71:$U$71,OFFSET(WatchbillMONTHLY!$A$71:$U$71,1,2))),INDIRECT("_"&amp;_xlfn.XLOOKUP(BE$2,WatchbillMONTHLY!$A$71:$U$71,OFFSET(WatchbillMONTHLY!$A$71:$U$71,1,2))))=$A123,_xlfn.XLOOKUP(BE$2,WatchbillMONTHLY!$A$71:$U$71,OFFSET(WatchbillMONTHLY!$A$71:$U$71,1,2)),FALSE),TRUE,FALSE)),
IF(_xlfn.XLOOKUP(BE$2,WatchbillMONTHLY!$A$88:$U$88,OFFSET(WatchbillMONTHLY!$A$88:$U$88,1,2))=IF(_xlfn.XLOOKUP($A123,INDIRECT("_"&amp;_xlfn.XLOOKUP(BE$2,WatchbillMONTHLY!$A$88:$U$88,OFFSET(WatchbillMONTHLY!$A$88:$U$88,1,2))),INDIRECT("_"&amp;_xlfn.XLOOKUP(BE$2,WatchbillMONTHLY!$A$88:$U$88,OFFSET(WatchbillMONTHLY!$A$88:$U$88,1,2))))=$A123,_xlfn.XLOOKUP(BE$2,WatchbillMONTHLY!$A$88:$U$88,OFFSET(WatchbillMONTHLY!$A$88:$U$88,1,2)),FALSE),TRUE,FALSE)),
FALSE),FALSE)</f>
        <v>0</v>
      </c>
      <c r="BF123" s="209" t="b" cm="1">
        <f t="array" aca="1" ref="BF123" ca="1">IF(AND($A123 &gt; 0, Y123 &gt; 0,BF$2&lt;MiscFormulas!$A$5+1),
_xlfn.IFNA(
_xlfn.IFNA(
_xlfn.IFNA(
_xlfn.IFNA(
_xlfn.IFNA(
_xlfn.IFNA(
IF(_xlfn.XLOOKUP(BF$2,WatchbillMONTHLY!$A$3:$U$3,OFFSET(WatchbillMONTHLY!$A$3:$U$3,1,2))=IF(_xlfn.XLOOKUP($A123,INDIRECT("_"&amp;_xlfn.XLOOKUP(BF$2,WatchbillMONTHLY!$A$3:$U$3,OFFSET(WatchbillMONTHLY!$A$3:$U$3,1,2))),INDIRECT("_"&amp;_xlfn.XLOOKUP(BF$2,WatchbillMONTHLY!$A$3:$U$3,OFFSET(WatchbillMONTHLY!$A$3:$U$3,1,2))))=$A123,_xlfn.XLOOKUP(BF$2,WatchbillMONTHLY!$A$3:$U$3,OFFSET(WatchbillMONTHLY!$A$3:$U$3,1,2)),FALSE),TRUE,FALSE),
IF(_xlfn.XLOOKUP(BF$2,WatchbillMONTHLY!$A$20:$U$20,OFFSET(WatchbillMONTHLY!$A$20:$U$20,1,2))=IF(_xlfn.XLOOKUP($A123,INDIRECT("_"&amp;_xlfn.XLOOKUP(BF$2,WatchbillMONTHLY!$A$20:$U$20,OFFSET(WatchbillMONTHLY!$A$20:$U$20,1,2))),INDIRECT("_"&amp;_xlfn.XLOOKUP(BF$2,WatchbillMONTHLY!$A$20:$U$20,OFFSET(WatchbillMONTHLY!$A$20:$U$20,1,2))))=$A123,_xlfn.XLOOKUP(BF$2,WatchbillMONTHLY!$A$20:$U$20,OFFSET(WatchbillMONTHLY!$A$20:$U$20,1,2)),FALSE),TRUE,FALSE)),
IF(_xlfn.XLOOKUP(BF$2,WatchbillMONTHLY!$A$37:$U$37,OFFSET(WatchbillMONTHLY!$A$37:$U$37,1,2))=IF(_xlfn.XLOOKUP($A123,INDIRECT("_"&amp;_xlfn.XLOOKUP(BF$2,WatchbillMONTHLY!$A$37:$U$37,OFFSET(WatchbillMONTHLY!$A$37:$U$37,1,2))),INDIRECT("_"&amp;_xlfn.XLOOKUP(BF$2,WatchbillMONTHLY!$A$37:$U$37,OFFSET(WatchbillMONTHLY!$A$37:$U$37,1,2))))=$A123,_xlfn.XLOOKUP(BF$2,WatchbillMONTHLY!$A$37:$U$37,OFFSET(WatchbillMONTHLY!$A$37:$U$37,1,2)),FALSE),TRUE,FALSE)),
IF(_xlfn.XLOOKUP(BF$2,WatchbillMONTHLY!$A$54:$U$54,OFFSET(WatchbillMONTHLY!$A$54:$U$54,1,2))=IF(_xlfn.XLOOKUP($A123,INDIRECT("_"&amp;_xlfn.XLOOKUP(BF$2,WatchbillMONTHLY!$A$54:$U$54,OFFSET(WatchbillMONTHLY!$A$54:$U$54,1,2))),INDIRECT("_"&amp;_xlfn.XLOOKUP(BF$2,WatchbillMONTHLY!$A$54:$U$54,OFFSET(WatchbillMONTHLY!$A$54:$U$54,1,2))))=$A123,_xlfn.XLOOKUP(BF$2,WatchbillMONTHLY!$A$54:$U$54,OFFSET(WatchbillMONTHLY!$A$54:$U$54,1,2)),FALSE),TRUE,FALSE)),
IF(_xlfn.XLOOKUP(BF$2,WatchbillMONTHLY!$A$71:$U$71,OFFSET(WatchbillMONTHLY!$A$71:$U$71,1,2))=IF(_xlfn.XLOOKUP($A123,INDIRECT("_"&amp;_xlfn.XLOOKUP(BF$2,WatchbillMONTHLY!$A$71:$U$71,OFFSET(WatchbillMONTHLY!$A$71:$U$71,1,2))),INDIRECT("_"&amp;_xlfn.XLOOKUP(BF$2,WatchbillMONTHLY!$A$71:$U$71,OFFSET(WatchbillMONTHLY!$A$71:$U$71,1,2))))=$A123,_xlfn.XLOOKUP(BF$2,WatchbillMONTHLY!$A$71:$U$71,OFFSET(WatchbillMONTHLY!$A$71:$U$71,1,2)),FALSE),TRUE,FALSE)),
IF(_xlfn.XLOOKUP(BF$2,WatchbillMONTHLY!$A$88:$U$88,OFFSET(WatchbillMONTHLY!$A$88:$U$88,1,2))=IF(_xlfn.XLOOKUP($A123,INDIRECT("_"&amp;_xlfn.XLOOKUP(BF$2,WatchbillMONTHLY!$A$88:$U$88,OFFSET(WatchbillMONTHLY!$A$88:$U$88,1,2))),INDIRECT("_"&amp;_xlfn.XLOOKUP(BF$2,WatchbillMONTHLY!$A$88:$U$88,OFFSET(WatchbillMONTHLY!$A$88:$U$88,1,2))))=$A123,_xlfn.XLOOKUP(BF$2,WatchbillMONTHLY!$A$88:$U$88,OFFSET(WatchbillMONTHLY!$A$88:$U$88,1,2)),FALSE),TRUE,FALSE)),
FALSE),FALSE)</f>
        <v>0</v>
      </c>
      <c r="BG123" s="209" t="b" cm="1">
        <f t="array" aca="1" ref="BG123" ca="1">IF(AND($A123 &gt; 0, Z123 &gt; 0,BG$2&lt;MiscFormulas!$A$5+1),
_xlfn.IFNA(
_xlfn.IFNA(
_xlfn.IFNA(
_xlfn.IFNA(
_xlfn.IFNA(
_xlfn.IFNA(
IF(_xlfn.XLOOKUP(BG$2,WatchbillMONTHLY!$A$3:$U$3,OFFSET(WatchbillMONTHLY!$A$3:$U$3,1,2))=IF(_xlfn.XLOOKUP($A123,INDIRECT("_"&amp;_xlfn.XLOOKUP(BG$2,WatchbillMONTHLY!$A$3:$U$3,OFFSET(WatchbillMONTHLY!$A$3:$U$3,1,2))),INDIRECT("_"&amp;_xlfn.XLOOKUP(BG$2,WatchbillMONTHLY!$A$3:$U$3,OFFSET(WatchbillMONTHLY!$A$3:$U$3,1,2))))=$A123,_xlfn.XLOOKUP(BG$2,WatchbillMONTHLY!$A$3:$U$3,OFFSET(WatchbillMONTHLY!$A$3:$U$3,1,2)),FALSE),TRUE,FALSE),
IF(_xlfn.XLOOKUP(BG$2,WatchbillMONTHLY!$A$20:$U$20,OFFSET(WatchbillMONTHLY!$A$20:$U$20,1,2))=IF(_xlfn.XLOOKUP($A123,INDIRECT("_"&amp;_xlfn.XLOOKUP(BG$2,WatchbillMONTHLY!$A$20:$U$20,OFFSET(WatchbillMONTHLY!$A$20:$U$20,1,2))),INDIRECT("_"&amp;_xlfn.XLOOKUP(BG$2,WatchbillMONTHLY!$A$20:$U$20,OFFSET(WatchbillMONTHLY!$A$20:$U$20,1,2))))=$A123,_xlfn.XLOOKUP(BG$2,WatchbillMONTHLY!$A$20:$U$20,OFFSET(WatchbillMONTHLY!$A$20:$U$20,1,2)),FALSE),TRUE,FALSE)),
IF(_xlfn.XLOOKUP(BG$2,WatchbillMONTHLY!$A$37:$U$37,OFFSET(WatchbillMONTHLY!$A$37:$U$37,1,2))=IF(_xlfn.XLOOKUP($A123,INDIRECT("_"&amp;_xlfn.XLOOKUP(BG$2,WatchbillMONTHLY!$A$37:$U$37,OFFSET(WatchbillMONTHLY!$A$37:$U$37,1,2))),INDIRECT("_"&amp;_xlfn.XLOOKUP(BG$2,WatchbillMONTHLY!$A$37:$U$37,OFFSET(WatchbillMONTHLY!$A$37:$U$37,1,2))))=$A123,_xlfn.XLOOKUP(BG$2,WatchbillMONTHLY!$A$37:$U$37,OFFSET(WatchbillMONTHLY!$A$37:$U$37,1,2)),FALSE),TRUE,FALSE)),
IF(_xlfn.XLOOKUP(BG$2,WatchbillMONTHLY!$A$54:$U$54,OFFSET(WatchbillMONTHLY!$A$54:$U$54,1,2))=IF(_xlfn.XLOOKUP($A123,INDIRECT("_"&amp;_xlfn.XLOOKUP(BG$2,WatchbillMONTHLY!$A$54:$U$54,OFFSET(WatchbillMONTHLY!$A$54:$U$54,1,2))),INDIRECT("_"&amp;_xlfn.XLOOKUP(BG$2,WatchbillMONTHLY!$A$54:$U$54,OFFSET(WatchbillMONTHLY!$A$54:$U$54,1,2))))=$A123,_xlfn.XLOOKUP(BG$2,WatchbillMONTHLY!$A$54:$U$54,OFFSET(WatchbillMONTHLY!$A$54:$U$54,1,2)),FALSE),TRUE,FALSE)),
IF(_xlfn.XLOOKUP(BG$2,WatchbillMONTHLY!$A$71:$U$71,OFFSET(WatchbillMONTHLY!$A$71:$U$71,1,2))=IF(_xlfn.XLOOKUP($A123,INDIRECT("_"&amp;_xlfn.XLOOKUP(BG$2,WatchbillMONTHLY!$A$71:$U$71,OFFSET(WatchbillMONTHLY!$A$71:$U$71,1,2))),INDIRECT("_"&amp;_xlfn.XLOOKUP(BG$2,WatchbillMONTHLY!$A$71:$U$71,OFFSET(WatchbillMONTHLY!$A$71:$U$71,1,2))))=$A123,_xlfn.XLOOKUP(BG$2,WatchbillMONTHLY!$A$71:$U$71,OFFSET(WatchbillMONTHLY!$A$71:$U$71,1,2)),FALSE),TRUE,FALSE)),
IF(_xlfn.XLOOKUP(BG$2,WatchbillMONTHLY!$A$88:$U$88,OFFSET(WatchbillMONTHLY!$A$88:$U$88,1,2))=IF(_xlfn.XLOOKUP($A123,INDIRECT("_"&amp;_xlfn.XLOOKUP(BG$2,WatchbillMONTHLY!$A$88:$U$88,OFFSET(WatchbillMONTHLY!$A$88:$U$88,1,2))),INDIRECT("_"&amp;_xlfn.XLOOKUP(BG$2,WatchbillMONTHLY!$A$88:$U$88,OFFSET(WatchbillMONTHLY!$A$88:$U$88,1,2))))=$A123,_xlfn.XLOOKUP(BG$2,WatchbillMONTHLY!$A$88:$U$88,OFFSET(WatchbillMONTHLY!$A$88:$U$88,1,2)),FALSE),TRUE,FALSE)),
FALSE),FALSE)</f>
        <v>0</v>
      </c>
      <c r="BH123" s="209" t="b" cm="1">
        <f t="array" aca="1" ref="BH123" ca="1">IF(AND($A123 &gt; 0, AA123 &gt; 0,BH$2&lt;MiscFormulas!$A$5+1),
_xlfn.IFNA(
_xlfn.IFNA(
_xlfn.IFNA(
_xlfn.IFNA(
_xlfn.IFNA(
_xlfn.IFNA(
IF(_xlfn.XLOOKUP(BH$2,WatchbillMONTHLY!$A$3:$U$3,OFFSET(WatchbillMONTHLY!$A$3:$U$3,1,2))=IF(_xlfn.XLOOKUP($A123,INDIRECT("_"&amp;_xlfn.XLOOKUP(BH$2,WatchbillMONTHLY!$A$3:$U$3,OFFSET(WatchbillMONTHLY!$A$3:$U$3,1,2))),INDIRECT("_"&amp;_xlfn.XLOOKUP(BH$2,WatchbillMONTHLY!$A$3:$U$3,OFFSET(WatchbillMONTHLY!$A$3:$U$3,1,2))))=$A123,_xlfn.XLOOKUP(BH$2,WatchbillMONTHLY!$A$3:$U$3,OFFSET(WatchbillMONTHLY!$A$3:$U$3,1,2)),FALSE),TRUE,FALSE),
IF(_xlfn.XLOOKUP(BH$2,WatchbillMONTHLY!$A$20:$U$20,OFFSET(WatchbillMONTHLY!$A$20:$U$20,1,2))=IF(_xlfn.XLOOKUP($A123,INDIRECT("_"&amp;_xlfn.XLOOKUP(BH$2,WatchbillMONTHLY!$A$20:$U$20,OFFSET(WatchbillMONTHLY!$A$20:$U$20,1,2))),INDIRECT("_"&amp;_xlfn.XLOOKUP(BH$2,WatchbillMONTHLY!$A$20:$U$20,OFFSET(WatchbillMONTHLY!$A$20:$U$20,1,2))))=$A123,_xlfn.XLOOKUP(BH$2,WatchbillMONTHLY!$A$20:$U$20,OFFSET(WatchbillMONTHLY!$A$20:$U$20,1,2)),FALSE),TRUE,FALSE)),
IF(_xlfn.XLOOKUP(BH$2,WatchbillMONTHLY!$A$37:$U$37,OFFSET(WatchbillMONTHLY!$A$37:$U$37,1,2))=IF(_xlfn.XLOOKUP($A123,INDIRECT("_"&amp;_xlfn.XLOOKUP(BH$2,WatchbillMONTHLY!$A$37:$U$37,OFFSET(WatchbillMONTHLY!$A$37:$U$37,1,2))),INDIRECT("_"&amp;_xlfn.XLOOKUP(BH$2,WatchbillMONTHLY!$A$37:$U$37,OFFSET(WatchbillMONTHLY!$A$37:$U$37,1,2))))=$A123,_xlfn.XLOOKUP(BH$2,WatchbillMONTHLY!$A$37:$U$37,OFFSET(WatchbillMONTHLY!$A$37:$U$37,1,2)),FALSE),TRUE,FALSE)),
IF(_xlfn.XLOOKUP(BH$2,WatchbillMONTHLY!$A$54:$U$54,OFFSET(WatchbillMONTHLY!$A$54:$U$54,1,2))=IF(_xlfn.XLOOKUP($A123,INDIRECT("_"&amp;_xlfn.XLOOKUP(BH$2,WatchbillMONTHLY!$A$54:$U$54,OFFSET(WatchbillMONTHLY!$A$54:$U$54,1,2))),INDIRECT("_"&amp;_xlfn.XLOOKUP(BH$2,WatchbillMONTHLY!$A$54:$U$54,OFFSET(WatchbillMONTHLY!$A$54:$U$54,1,2))))=$A123,_xlfn.XLOOKUP(BH$2,WatchbillMONTHLY!$A$54:$U$54,OFFSET(WatchbillMONTHLY!$A$54:$U$54,1,2)),FALSE),TRUE,FALSE)),
IF(_xlfn.XLOOKUP(BH$2,WatchbillMONTHLY!$A$71:$U$71,OFFSET(WatchbillMONTHLY!$A$71:$U$71,1,2))=IF(_xlfn.XLOOKUP($A123,INDIRECT("_"&amp;_xlfn.XLOOKUP(BH$2,WatchbillMONTHLY!$A$71:$U$71,OFFSET(WatchbillMONTHLY!$A$71:$U$71,1,2))),INDIRECT("_"&amp;_xlfn.XLOOKUP(BH$2,WatchbillMONTHLY!$A$71:$U$71,OFFSET(WatchbillMONTHLY!$A$71:$U$71,1,2))))=$A123,_xlfn.XLOOKUP(BH$2,WatchbillMONTHLY!$A$71:$U$71,OFFSET(WatchbillMONTHLY!$A$71:$U$71,1,2)),FALSE),TRUE,FALSE)),
IF(_xlfn.XLOOKUP(BH$2,WatchbillMONTHLY!$A$88:$U$88,OFFSET(WatchbillMONTHLY!$A$88:$U$88,1,2))=IF(_xlfn.XLOOKUP($A123,INDIRECT("_"&amp;_xlfn.XLOOKUP(BH$2,WatchbillMONTHLY!$A$88:$U$88,OFFSET(WatchbillMONTHLY!$A$88:$U$88,1,2))),INDIRECT("_"&amp;_xlfn.XLOOKUP(BH$2,WatchbillMONTHLY!$A$88:$U$88,OFFSET(WatchbillMONTHLY!$A$88:$U$88,1,2))))=$A123,_xlfn.XLOOKUP(BH$2,WatchbillMONTHLY!$A$88:$U$88,OFFSET(WatchbillMONTHLY!$A$88:$U$88,1,2)),FALSE),TRUE,FALSE)),
FALSE),FALSE)</f>
        <v>0</v>
      </c>
      <c r="BI123" s="209" t="b" cm="1">
        <f t="array" aca="1" ref="BI123" ca="1">IF(AND($A123 &gt; 0, AB123 &gt; 0,BI$2&lt;MiscFormulas!$A$5+1),
_xlfn.IFNA(
_xlfn.IFNA(
_xlfn.IFNA(
_xlfn.IFNA(
_xlfn.IFNA(
_xlfn.IFNA(
IF(_xlfn.XLOOKUP(BI$2,WatchbillMONTHLY!$A$3:$U$3,OFFSET(WatchbillMONTHLY!$A$3:$U$3,1,2))=IF(_xlfn.XLOOKUP($A123,INDIRECT("_"&amp;_xlfn.XLOOKUP(BI$2,WatchbillMONTHLY!$A$3:$U$3,OFFSET(WatchbillMONTHLY!$A$3:$U$3,1,2))),INDIRECT("_"&amp;_xlfn.XLOOKUP(BI$2,WatchbillMONTHLY!$A$3:$U$3,OFFSET(WatchbillMONTHLY!$A$3:$U$3,1,2))))=$A123,_xlfn.XLOOKUP(BI$2,WatchbillMONTHLY!$A$3:$U$3,OFFSET(WatchbillMONTHLY!$A$3:$U$3,1,2)),FALSE),TRUE,FALSE),
IF(_xlfn.XLOOKUP(BI$2,WatchbillMONTHLY!$A$20:$U$20,OFFSET(WatchbillMONTHLY!$A$20:$U$20,1,2))=IF(_xlfn.XLOOKUP($A123,INDIRECT("_"&amp;_xlfn.XLOOKUP(BI$2,WatchbillMONTHLY!$A$20:$U$20,OFFSET(WatchbillMONTHLY!$A$20:$U$20,1,2))),INDIRECT("_"&amp;_xlfn.XLOOKUP(BI$2,WatchbillMONTHLY!$A$20:$U$20,OFFSET(WatchbillMONTHLY!$A$20:$U$20,1,2))))=$A123,_xlfn.XLOOKUP(BI$2,WatchbillMONTHLY!$A$20:$U$20,OFFSET(WatchbillMONTHLY!$A$20:$U$20,1,2)),FALSE),TRUE,FALSE)),
IF(_xlfn.XLOOKUP(BI$2,WatchbillMONTHLY!$A$37:$U$37,OFFSET(WatchbillMONTHLY!$A$37:$U$37,1,2))=IF(_xlfn.XLOOKUP($A123,INDIRECT("_"&amp;_xlfn.XLOOKUP(BI$2,WatchbillMONTHLY!$A$37:$U$37,OFFSET(WatchbillMONTHLY!$A$37:$U$37,1,2))),INDIRECT("_"&amp;_xlfn.XLOOKUP(BI$2,WatchbillMONTHLY!$A$37:$U$37,OFFSET(WatchbillMONTHLY!$A$37:$U$37,1,2))))=$A123,_xlfn.XLOOKUP(BI$2,WatchbillMONTHLY!$A$37:$U$37,OFFSET(WatchbillMONTHLY!$A$37:$U$37,1,2)),FALSE),TRUE,FALSE)),
IF(_xlfn.XLOOKUP(BI$2,WatchbillMONTHLY!$A$54:$U$54,OFFSET(WatchbillMONTHLY!$A$54:$U$54,1,2))=IF(_xlfn.XLOOKUP($A123,INDIRECT("_"&amp;_xlfn.XLOOKUP(BI$2,WatchbillMONTHLY!$A$54:$U$54,OFFSET(WatchbillMONTHLY!$A$54:$U$54,1,2))),INDIRECT("_"&amp;_xlfn.XLOOKUP(BI$2,WatchbillMONTHLY!$A$54:$U$54,OFFSET(WatchbillMONTHLY!$A$54:$U$54,1,2))))=$A123,_xlfn.XLOOKUP(BI$2,WatchbillMONTHLY!$A$54:$U$54,OFFSET(WatchbillMONTHLY!$A$54:$U$54,1,2)),FALSE),TRUE,FALSE)),
IF(_xlfn.XLOOKUP(BI$2,WatchbillMONTHLY!$A$71:$U$71,OFFSET(WatchbillMONTHLY!$A$71:$U$71,1,2))=IF(_xlfn.XLOOKUP($A123,INDIRECT("_"&amp;_xlfn.XLOOKUP(BI$2,WatchbillMONTHLY!$A$71:$U$71,OFFSET(WatchbillMONTHLY!$A$71:$U$71,1,2))),INDIRECT("_"&amp;_xlfn.XLOOKUP(BI$2,WatchbillMONTHLY!$A$71:$U$71,OFFSET(WatchbillMONTHLY!$A$71:$U$71,1,2))))=$A123,_xlfn.XLOOKUP(BI$2,WatchbillMONTHLY!$A$71:$U$71,OFFSET(WatchbillMONTHLY!$A$71:$U$71,1,2)),FALSE),TRUE,FALSE)),
IF(_xlfn.XLOOKUP(BI$2,WatchbillMONTHLY!$A$88:$U$88,OFFSET(WatchbillMONTHLY!$A$88:$U$88,1,2))=IF(_xlfn.XLOOKUP($A123,INDIRECT("_"&amp;_xlfn.XLOOKUP(BI$2,WatchbillMONTHLY!$A$88:$U$88,OFFSET(WatchbillMONTHLY!$A$88:$U$88,1,2))),INDIRECT("_"&amp;_xlfn.XLOOKUP(BI$2,WatchbillMONTHLY!$A$88:$U$88,OFFSET(WatchbillMONTHLY!$A$88:$U$88,1,2))))=$A123,_xlfn.XLOOKUP(BI$2,WatchbillMONTHLY!$A$88:$U$88,OFFSET(WatchbillMONTHLY!$A$88:$U$88,1,2)),FALSE),TRUE,FALSE)),
FALSE),FALSE)</f>
        <v>0</v>
      </c>
      <c r="BJ123" s="209" t="b" cm="1">
        <f t="array" aca="1" ref="BJ123" ca="1">IF(AND($A123 &gt; 0, AC123 &gt; 0,BJ$2&lt;MiscFormulas!$A$5+1),
_xlfn.IFNA(
_xlfn.IFNA(
_xlfn.IFNA(
_xlfn.IFNA(
_xlfn.IFNA(
_xlfn.IFNA(
IF(_xlfn.XLOOKUP(BJ$2,WatchbillMONTHLY!$A$3:$U$3,OFFSET(WatchbillMONTHLY!$A$3:$U$3,1,2))=IF(_xlfn.XLOOKUP($A123,INDIRECT("_"&amp;_xlfn.XLOOKUP(BJ$2,WatchbillMONTHLY!$A$3:$U$3,OFFSET(WatchbillMONTHLY!$A$3:$U$3,1,2))),INDIRECT("_"&amp;_xlfn.XLOOKUP(BJ$2,WatchbillMONTHLY!$A$3:$U$3,OFFSET(WatchbillMONTHLY!$A$3:$U$3,1,2))))=$A123,_xlfn.XLOOKUP(BJ$2,WatchbillMONTHLY!$A$3:$U$3,OFFSET(WatchbillMONTHLY!$A$3:$U$3,1,2)),FALSE),TRUE,FALSE),
IF(_xlfn.XLOOKUP(BJ$2,WatchbillMONTHLY!$A$20:$U$20,OFFSET(WatchbillMONTHLY!$A$20:$U$20,1,2))=IF(_xlfn.XLOOKUP($A123,INDIRECT("_"&amp;_xlfn.XLOOKUP(BJ$2,WatchbillMONTHLY!$A$20:$U$20,OFFSET(WatchbillMONTHLY!$A$20:$U$20,1,2))),INDIRECT("_"&amp;_xlfn.XLOOKUP(BJ$2,WatchbillMONTHLY!$A$20:$U$20,OFFSET(WatchbillMONTHLY!$A$20:$U$20,1,2))))=$A123,_xlfn.XLOOKUP(BJ$2,WatchbillMONTHLY!$A$20:$U$20,OFFSET(WatchbillMONTHLY!$A$20:$U$20,1,2)),FALSE),TRUE,FALSE)),
IF(_xlfn.XLOOKUP(BJ$2,WatchbillMONTHLY!$A$37:$U$37,OFFSET(WatchbillMONTHLY!$A$37:$U$37,1,2))=IF(_xlfn.XLOOKUP($A123,INDIRECT("_"&amp;_xlfn.XLOOKUP(BJ$2,WatchbillMONTHLY!$A$37:$U$37,OFFSET(WatchbillMONTHLY!$A$37:$U$37,1,2))),INDIRECT("_"&amp;_xlfn.XLOOKUP(BJ$2,WatchbillMONTHLY!$A$37:$U$37,OFFSET(WatchbillMONTHLY!$A$37:$U$37,1,2))))=$A123,_xlfn.XLOOKUP(BJ$2,WatchbillMONTHLY!$A$37:$U$37,OFFSET(WatchbillMONTHLY!$A$37:$U$37,1,2)),FALSE),TRUE,FALSE)),
IF(_xlfn.XLOOKUP(BJ$2,WatchbillMONTHLY!$A$54:$U$54,OFFSET(WatchbillMONTHLY!$A$54:$U$54,1,2))=IF(_xlfn.XLOOKUP($A123,INDIRECT("_"&amp;_xlfn.XLOOKUP(BJ$2,WatchbillMONTHLY!$A$54:$U$54,OFFSET(WatchbillMONTHLY!$A$54:$U$54,1,2))),INDIRECT("_"&amp;_xlfn.XLOOKUP(BJ$2,WatchbillMONTHLY!$A$54:$U$54,OFFSET(WatchbillMONTHLY!$A$54:$U$54,1,2))))=$A123,_xlfn.XLOOKUP(BJ$2,WatchbillMONTHLY!$A$54:$U$54,OFFSET(WatchbillMONTHLY!$A$54:$U$54,1,2)),FALSE),TRUE,FALSE)),
IF(_xlfn.XLOOKUP(BJ$2,WatchbillMONTHLY!$A$71:$U$71,OFFSET(WatchbillMONTHLY!$A$71:$U$71,1,2))=IF(_xlfn.XLOOKUP($A123,INDIRECT("_"&amp;_xlfn.XLOOKUP(BJ$2,WatchbillMONTHLY!$A$71:$U$71,OFFSET(WatchbillMONTHLY!$A$71:$U$71,1,2))),INDIRECT("_"&amp;_xlfn.XLOOKUP(BJ$2,WatchbillMONTHLY!$A$71:$U$71,OFFSET(WatchbillMONTHLY!$A$71:$U$71,1,2))))=$A123,_xlfn.XLOOKUP(BJ$2,WatchbillMONTHLY!$A$71:$U$71,OFFSET(WatchbillMONTHLY!$A$71:$U$71,1,2)),FALSE),TRUE,FALSE)),
IF(_xlfn.XLOOKUP(BJ$2,WatchbillMONTHLY!$A$88:$U$88,OFFSET(WatchbillMONTHLY!$A$88:$U$88,1,2))=IF(_xlfn.XLOOKUP($A123,INDIRECT("_"&amp;_xlfn.XLOOKUP(BJ$2,WatchbillMONTHLY!$A$88:$U$88,OFFSET(WatchbillMONTHLY!$A$88:$U$88,1,2))),INDIRECT("_"&amp;_xlfn.XLOOKUP(BJ$2,WatchbillMONTHLY!$A$88:$U$88,OFFSET(WatchbillMONTHLY!$A$88:$U$88,1,2))))=$A123,_xlfn.XLOOKUP(BJ$2,WatchbillMONTHLY!$A$88:$U$88,OFFSET(WatchbillMONTHLY!$A$88:$U$88,1,2)),FALSE),TRUE,FALSE)),
FALSE),FALSE)</f>
        <v>0</v>
      </c>
      <c r="BK123" s="209" t="b" cm="1">
        <f t="array" aca="1" ref="BK123" ca="1">IF(AND($A123 &gt; 0, AD123 &gt; 0,BK$2&lt;MiscFormulas!$A$5+1),
_xlfn.IFNA(
_xlfn.IFNA(
_xlfn.IFNA(
_xlfn.IFNA(
_xlfn.IFNA(
_xlfn.IFNA(
IF(_xlfn.XLOOKUP(BK$2,WatchbillMONTHLY!$A$3:$U$3,OFFSET(WatchbillMONTHLY!$A$3:$U$3,1,2))=IF(_xlfn.XLOOKUP($A123,INDIRECT("_"&amp;_xlfn.XLOOKUP(BK$2,WatchbillMONTHLY!$A$3:$U$3,OFFSET(WatchbillMONTHLY!$A$3:$U$3,1,2))),INDIRECT("_"&amp;_xlfn.XLOOKUP(BK$2,WatchbillMONTHLY!$A$3:$U$3,OFFSET(WatchbillMONTHLY!$A$3:$U$3,1,2))))=$A123,_xlfn.XLOOKUP(BK$2,WatchbillMONTHLY!$A$3:$U$3,OFFSET(WatchbillMONTHLY!$A$3:$U$3,1,2)),FALSE),TRUE,FALSE),
IF(_xlfn.XLOOKUP(BK$2,WatchbillMONTHLY!$A$20:$U$20,OFFSET(WatchbillMONTHLY!$A$20:$U$20,1,2))=IF(_xlfn.XLOOKUP($A123,INDIRECT("_"&amp;_xlfn.XLOOKUP(BK$2,WatchbillMONTHLY!$A$20:$U$20,OFFSET(WatchbillMONTHLY!$A$20:$U$20,1,2))),INDIRECT("_"&amp;_xlfn.XLOOKUP(BK$2,WatchbillMONTHLY!$A$20:$U$20,OFFSET(WatchbillMONTHLY!$A$20:$U$20,1,2))))=$A123,_xlfn.XLOOKUP(BK$2,WatchbillMONTHLY!$A$20:$U$20,OFFSET(WatchbillMONTHLY!$A$20:$U$20,1,2)),FALSE),TRUE,FALSE)),
IF(_xlfn.XLOOKUP(BK$2,WatchbillMONTHLY!$A$37:$U$37,OFFSET(WatchbillMONTHLY!$A$37:$U$37,1,2))=IF(_xlfn.XLOOKUP($A123,INDIRECT("_"&amp;_xlfn.XLOOKUP(BK$2,WatchbillMONTHLY!$A$37:$U$37,OFFSET(WatchbillMONTHLY!$A$37:$U$37,1,2))),INDIRECT("_"&amp;_xlfn.XLOOKUP(BK$2,WatchbillMONTHLY!$A$37:$U$37,OFFSET(WatchbillMONTHLY!$A$37:$U$37,1,2))))=$A123,_xlfn.XLOOKUP(BK$2,WatchbillMONTHLY!$A$37:$U$37,OFFSET(WatchbillMONTHLY!$A$37:$U$37,1,2)),FALSE),TRUE,FALSE)),
IF(_xlfn.XLOOKUP(BK$2,WatchbillMONTHLY!$A$54:$U$54,OFFSET(WatchbillMONTHLY!$A$54:$U$54,1,2))=IF(_xlfn.XLOOKUP($A123,INDIRECT("_"&amp;_xlfn.XLOOKUP(BK$2,WatchbillMONTHLY!$A$54:$U$54,OFFSET(WatchbillMONTHLY!$A$54:$U$54,1,2))),INDIRECT("_"&amp;_xlfn.XLOOKUP(BK$2,WatchbillMONTHLY!$A$54:$U$54,OFFSET(WatchbillMONTHLY!$A$54:$U$54,1,2))))=$A123,_xlfn.XLOOKUP(BK$2,WatchbillMONTHLY!$A$54:$U$54,OFFSET(WatchbillMONTHLY!$A$54:$U$54,1,2)),FALSE),TRUE,FALSE)),
IF(_xlfn.XLOOKUP(BK$2,WatchbillMONTHLY!$A$71:$U$71,OFFSET(WatchbillMONTHLY!$A$71:$U$71,1,2))=IF(_xlfn.XLOOKUP($A123,INDIRECT("_"&amp;_xlfn.XLOOKUP(BK$2,WatchbillMONTHLY!$A$71:$U$71,OFFSET(WatchbillMONTHLY!$A$71:$U$71,1,2))),INDIRECT("_"&amp;_xlfn.XLOOKUP(BK$2,WatchbillMONTHLY!$A$71:$U$71,OFFSET(WatchbillMONTHLY!$A$71:$U$71,1,2))))=$A123,_xlfn.XLOOKUP(BK$2,WatchbillMONTHLY!$A$71:$U$71,OFFSET(WatchbillMONTHLY!$A$71:$U$71,1,2)),FALSE),TRUE,FALSE)),
IF(_xlfn.XLOOKUP(BK$2,WatchbillMONTHLY!$A$88:$U$88,OFFSET(WatchbillMONTHLY!$A$88:$U$88,1,2))=IF(_xlfn.XLOOKUP($A123,INDIRECT("_"&amp;_xlfn.XLOOKUP(BK$2,WatchbillMONTHLY!$A$88:$U$88,OFFSET(WatchbillMONTHLY!$A$88:$U$88,1,2))),INDIRECT("_"&amp;_xlfn.XLOOKUP(BK$2,WatchbillMONTHLY!$A$88:$U$88,OFFSET(WatchbillMONTHLY!$A$88:$U$88,1,2))))=$A123,_xlfn.XLOOKUP(BK$2,WatchbillMONTHLY!$A$88:$U$88,OFFSET(WatchbillMONTHLY!$A$88:$U$88,1,2)),FALSE),TRUE,FALSE)),
FALSE),FALSE)</f>
        <v>0</v>
      </c>
      <c r="BL123" s="209" t="b" cm="1">
        <f t="array" aca="1" ref="BL123" ca="1">IF(AND($A123 &gt; 0, AE123 &gt; 0,BL$2&lt;MiscFormulas!$A$5+1),
_xlfn.IFNA(
_xlfn.IFNA(
_xlfn.IFNA(
_xlfn.IFNA(
_xlfn.IFNA(
_xlfn.IFNA(
IF(_xlfn.XLOOKUP(BL$2,WatchbillMONTHLY!$A$3:$U$3,OFFSET(WatchbillMONTHLY!$A$3:$U$3,1,2))=IF(_xlfn.XLOOKUP($A123,INDIRECT("_"&amp;_xlfn.XLOOKUP(BL$2,WatchbillMONTHLY!$A$3:$U$3,OFFSET(WatchbillMONTHLY!$A$3:$U$3,1,2))),INDIRECT("_"&amp;_xlfn.XLOOKUP(BL$2,WatchbillMONTHLY!$A$3:$U$3,OFFSET(WatchbillMONTHLY!$A$3:$U$3,1,2))))=$A123,_xlfn.XLOOKUP(BL$2,WatchbillMONTHLY!$A$3:$U$3,OFFSET(WatchbillMONTHLY!$A$3:$U$3,1,2)),FALSE),TRUE,FALSE),
IF(_xlfn.XLOOKUP(BL$2,WatchbillMONTHLY!$A$20:$U$20,OFFSET(WatchbillMONTHLY!$A$20:$U$20,1,2))=IF(_xlfn.XLOOKUP($A123,INDIRECT("_"&amp;_xlfn.XLOOKUP(BL$2,WatchbillMONTHLY!$A$20:$U$20,OFFSET(WatchbillMONTHLY!$A$20:$U$20,1,2))),INDIRECT("_"&amp;_xlfn.XLOOKUP(BL$2,WatchbillMONTHLY!$A$20:$U$20,OFFSET(WatchbillMONTHLY!$A$20:$U$20,1,2))))=$A123,_xlfn.XLOOKUP(BL$2,WatchbillMONTHLY!$A$20:$U$20,OFFSET(WatchbillMONTHLY!$A$20:$U$20,1,2)),FALSE),TRUE,FALSE)),
IF(_xlfn.XLOOKUP(BL$2,WatchbillMONTHLY!$A$37:$U$37,OFFSET(WatchbillMONTHLY!$A$37:$U$37,1,2))=IF(_xlfn.XLOOKUP($A123,INDIRECT("_"&amp;_xlfn.XLOOKUP(BL$2,WatchbillMONTHLY!$A$37:$U$37,OFFSET(WatchbillMONTHLY!$A$37:$U$37,1,2))),INDIRECT("_"&amp;_xlfn.XLOOKUP(BL$2,WatchbillMONTHLY!$A$37:$U$37,OFFSET(WatchbillMONTHLY!$A$37:$U$37,1,2))))=$A123,_xlfn.XLOOKUP(BL$2,WatchbillMONTHLY!$A$37:$U$37,OFFSET(WatchbillMONTHLY!$A$37:$U$37,1,2)),FALSE),TRUE,FALSE)),
IF(_xlfn.XLOOKUP(BL$2,WatchbillMONTHLY!$A$54:$U$54,OFFSET(WatchbillMONTHLY!$A$54:$U$54,1,2))=IF(_xlfn.XLOOKUP($A123,INDIRECT("_"&amp;_xlfn.XLOOKUP(BL$2,WatchbillMONTHLY!$A$54:$U$54,OFFSET(WatchbillMONTHLY!$A$54:$U$54,1,2))),INDIRECT("_"&amp;_xlfn.XLOOKUP(BL$2,WatchbillMONTHLY!$A$54:$U$54,OFFSET(WatchbillMONTHLY!$A$54:$U$54,1,2))))=$A123,_xlfn.XLOOKUP(BL$2,WatchbillMONTHLY!$A$54:$U$54,OFFSET(WatchbillMONTHLY!$A$54:$U$54,1,2)),FALSE),TRUE,FALSE)),
IF(_xlfn.XLOOKUP(BL$2,WatchbillMONTHLY!$A$71:$U$71,OFFSET(WatchbillMONTHLY!$A$71:$U$71,1,2))=IF(_xlfn.XLOOKUP($A123,INDIRECT("_"&amp;_xlfn.XLOOKUP(BL$2,WatchbillMONTHLY!$A$71:$U$71,OFFSET(WatchbillMONTHLY!$A$71:$U$71,1,2))),INDIRECT("_"&amp;_xlfn.XLOOKUP(BL$2,WatchbillMONTHLY!$A$71:$U$71,OFFSET(WatchbillMONTHLY!$A$71:$U$71,1,2))))=$A123,_xlfn.XLOOKUP(BL$2,WatchbillMONTHLY!$A$71:$U$71,OFFSET(WatchbillMONTHLY!$A$71:$U$71,1,2)),FALSE),TRUE,FALSE)),
IF(_xlfn.XLOOKUP(BL$2,WatchbillMONTHLY!$A$88:$U$88,OFFSET(WatchbillMONTHLY!$A$88:$U$88,1,2))=IF(_xlfn.XLOOKUP($A123,INDIRECT("_"&amp;_xlfn.XLOOKUP(BL$2,WatchbillMONTHLY!$A$88:$U$88,OFFSET(WatchbillMONTHLY!$A$88:$U$88,1,2))),INDIRECT("_"&amp;_xlfn.XLOOKUP(BL$2,WatchbillMONTHLY!$A$88:$U$88,OFFSET(WatchbillMONTHLY!$A$88:$U$88,1,2))))=$A123,_xlfn.XLOOKUP(BL$2,WatchbillMONTHLY!$A$88:$U$88,OFFSET(WatchbillMONTHLY!$A$88:$U$88,1,2)),FALSE),TRUE,FALSE)),
FALSE),FALSE)</f>
        <v>0</v>
      </c>
      <c r="BM123" s="209" t="b" cm="1">
        <f t="array" aca="1" ref="BM123" ca="1">IF(AND($A123 &gt; 0, AF123 &gt; 0,BM$2&lt;MiscFormulas!$A$5+1),
_xlfn.IFNA(
_xlfn.IFNA(
_xlfn.IFNA(
_xlfn.IFNA(
_xlfn.IFNA(
_xlfn.IFNA(
IF(_xlfn.XLOOKUP(BM$2,WatchbillMONTHLY!$A$3:$U$3,OFFSET(WatchbillMONTHLY!$A$3:$U$3,1,2))=IF(_xlfn.XLOOKUP($A123,INDIRECT("_"&amp;_xlfn.XLOOKUP(BM$2,WatchbillMONTHLY!$A$3:$U$3,OFFSET(WatchbillMONTHLY!$A$3:$U$3,1,2))),INDIRECT("_"&amp;_xlfn.XLOOKUP(BM$2,WatchbillMONTHLY!$A$3:$U$3,OFFSET(WatchbillMONTHLY!$A$3:$U$3,1,2))))=$A123,_xlfn.XLOOKUP(BM$2,WatchbillMONTHLY!$A$3:$U$3,OFFSET(WatchbillMONTHLY!$A$3:$U$3,1,2)),FALSE),TRUE,FALSE),
IF(_xlfn.XLOOKUP(BM$2,WatchbillMONTHLY!$A$20:$U$20,OFFSET(WatchbillMONTHLY!$A$20:$U$20,1,2))=IF(_xlfn.XLOOKUP($A123,INDIRECT("_"&amp;_xlfn.XLOOKUP(BM$2,WatchbillMONTHLY!$A$20:$U$20,OFFSET(WatchbillMONTHLY!$A$20:$U$20,1,2))),INDIRECT("_"&amp;_xlfn.XLOOKUP(BM$2,WatchbillMONTHLY!$A$20:$U$20,OFFSET(WatchbillMONTHLY!$A$20:$U$20,1,2))))=$A123,_xlfn.XLOOKUP(BM$2,WatchbillMONTHLY!$A$20:$U$20,OFFSET(WatchbillMONTHLY!$A$20:$U$20,1,2)),FALSE),TRUE,FALSE)),
IF(_xlfn.XLOOKUP(BM$2,WatchbillMONTHLY!$A$37:$U$37,OFFSET(WatchbillMONTHLY!$A$37:$U$37,1,2))=IF(_xlfn.XLOOKUP($A123,INDIRECT("_"&amp;_xlfn.XLOOKUP(BM$2,WatchbillMONTHLY!$A$37:$U$37,OFFSET(WatchbillMONTHLY!$A$37:$U$37,1,2))),INDIRECT("_"&amp;_xlfn.XLOOKUP(BM$2,WatchbillMONTHLY!$A$37:$U$37,OFFSET(WatchbillMONTHLY!$A$37:$U$37,1,2))))=$A123,_xlfn.XLOOKUP(BM$2,WatchbillMONTHLY!$A$37:$U$37,OFFSET(WatchbillMONTHLY!$A$37:$U$37,1,2)),FALSE),TRUE,FALSE)),
IF(_xlfn.XLOOKUP(BM$2,WatchbillMONTHLY!$A$54:$U$54,OFFSET(WatchbillMONTHLY!$A$54:$U$54,1,2))=IF(_xlfn.XLOOKUP($A123,INDIRECT("_"&amp;_xlfn.XLOOKUP(BM$2,WatchbillMONTHLY!$A$54:$U$54,OFFSET(WatchbillMONTHLY!$A$54:$U$54,1,2))),INDIRECT("_"&amp;_xlfn.XLOOKUP(BM$2,WatchbillMONTHLY!$A$54:$U$54,OFFSET(WatchbillMONTHLY!$A$54:$U$54,1,2))))=$A123,_xlfn.XLOOKUP(BM$2,WatchbillMONTHLY!$A$54:$U$54,OFFSET(WatchbillMONTHLY!$A$54:$U$54,1,2)),FALSE),TRUE,FALSE)),
IF(_xlfn.XLOOKUP(BM$2,WatchbillMONTHLY!$A$71:$U$71,OFFSET(WatchbillMONTHLY!$A$71:$U$71,1,2))=IF(_xlfn.XLOOKUP($A123,INDIRECT("_"&amp;_xlfn.XLOOKUP(BM$2,WatchbillMONTHLY!$A$71:$U$71,OFFSET(WatchbillMONTHLY!$A$71:$U$71,1,2))),INDIRECT("_"&amp;_xlfn.XLOOKUP(BM$2,WatchbillMONTHLY!$A$71:$U$71,OFFSET(WatchbillMONTHLY!$A$71:$U$71,1,2))))=$A123,_xlfn.XLOOKUP(BM$2,WatchbillMONTHLY!$A$71:$U$71,OFFSET(WatchbillMONTHLY!$A$71:$U$71,1,2)),FALSE),TRUE,FALSE)),
IF(_xlfn.XLOOKUP(BM$2,WatchbillMONTHLY!$A$88:$U$88,OFFSET(WatchbillMONTHLY!$A$88:$U$88,1,2))=IF(_xlfn.XLOOKUP($A123,INDIRECT("_"&amp;_xlfn.XLOOKUP(BM$2,WatchbillMONTHLY!$A$88:$U$88,OFFSET(WatchbillMONTHLY!$A$88:$U$88,1,2))),INDIRECT("_"&amp;_xlfn.XLOOKUP(BM$2,WatchbillMONTHLY!$A$88:$U$88,OFFSET(WatchbillMONTHLY!$A$88:$U$88,1,2))))=$A123,_xlfn.XLOOKUP(BM$2,WatchbillMONTHLY!$A$88:$U$88,OFFSET(WatchbillMONTHLY!$A$88:$U$88,1,2)),FALSE),TRUE,FALSE)),
FALSE),FALSE)</f>
        <v>0</v>
      </c>
      <c r="BN123" s="209" t="b" cm="1">
        <f t="array" aca="1" ref="BN123" ca="1">IF(AND($A123 &gt; 0, AG123 &gt; 0,BN$2&lt;MiscFormulas!$A$5+1),
_xlfn.IFNA(
_xlfn.IFNA(
_xlfn.IFNA(
_xlfn.IFNA(
_xlfn.IFNA(
_xlfn.IFNA(
IF(_xlfn.XLOOKUP(BN$2,WatchbillMONTHLY!$A$3:$U$3,OFFSET(WatchbillMONTHLY!$A$3:$U$3,1,2))=IF(_xlfn.XLOOKUP($A123,INDIRECT("_"&amp;_xlfn.XLOOKUP(BN$2,WatchbillMONTHLY!$A$3:$U$3,OFFSET(WatchbillMONTHLY!$A$3:$U$3,1,2))),INDIRECT("_"&amp;_xlfn.XLOOKUP(BN$2,WatchbillMONTHLY!$A$3:$U$3,OFFSET(WatchbillMONTHLY!$A$3:$U$3,1,2))))=$A123,_xlfn.XLOOKUP(BN$2,WatchbillMONTHLY!$A$3:$U$3,OFFSET(WatchbillMONTHLY!$A$3:$U$3,1,2)),FALSE),TRUE,FALSE),
IF(_xlfn.XLOOKUP(BN$2,WatchbillMONTHLY!$A$20:$U$20,OFFSET(WatchbillMONTHLY!$A$20:$U$20,1,2))=IF(_xlfn.XLOOKUP($A123,INDIRECT("_"&amp;_xlfn.XLOOKUP(BN$2,WatchbillMONTHLY!$A$20:$U$20,OFFSET(WatchbillMONTHLY!$A$20:$U$20,1,2))),INDIRECT("_"&amp;_xlfn.XLOOKUP(BN$2,WatchbillMONTHLY!$A$20:$U$20,OFFSET(WatchbillMONTHLY!$A$20:$U$20,1,2))))=$A123,_xlfn.XLOOKUP(BN$2,WatchbillMONTHLY!$A$20:$U$20,OFFSET(WatchbillMONTHLY!$A$20:$U$20,1,2)),FALSE),TRUE,FALSE)),
IF(_xlfn.XLOOKUP(BN$2,WatchbillMONTHLY!$A$37:$U$37,OFFSET(WatchbillMONTHLY!$A$37:$U$37,1,2))=IF(_xlfn.XLOOKUP($A123,INDIRECT("_"&amp;_xlfn.XLOOKUP(BN$2,WatchbillMONTHLY!$A$37:$U$37,OFFSET(WatchbillMONTHLY!$A$37:$U$37,1,2))),INDIRECT("_"&amp;_xlfn.XLOOKUP(BN$2,WatchbillMONTHLY!$A$37:$U$37,OFFSET(WatchbillMONTHLY!$A$37:$U$37,1,2))))=$A123,_xlfn.XLOOKUP(BN$2,WatchbillMONTHLY!$A$37:$U$37,OFFSET(WatchbillMONTHLY!$A$37:$U$37,1,2)),FALSE),TRUE,FALSE)),
IF(_xlfn.XLOOKUP(BN$2,WatchbillMONTHLY!$A$54:$U$54,OFFSET(WatchbillMONTHLY!$A$54:$U$54,1,2))=IF(_xlfn.XLOOKUP($A123,INDIRECT("_"&amp;_xlfn.XLOOKUP(BN$2,WatchbillMONTHLY!$A$54:$U$54,OFFSET(WatchbillMONTHLY!$A$54:$U$54,1,2))),INDIRECT("_"&amp;_xlfn.XLOOKUP(BN$2,WatchbillMONTHLY!$A$54:$U$54,OFFSET(WatchbillMONTHLY!$A$54:$U$54,1,2))))=$A123,_xlfn.XLOOKUP(BN$2,WatchbillMONTHLY!$A$54:$U$54,OFFSET(WatchbillMONTHLY!$A$54:$U$54,1,2)),FALSE),TRUE,FALSE)),
IF(_xlfn.XLOOKUP(BN$2,WatchbillMONTHLY!$A$71:$U$71,OFFSET(WatchbillMONTHLY!$A$71:$U$71,1,2))=IF(_xlfn.XLOOKUP($A123,INDIRECT("_"&amp;_xlfn.XLOOKUP(BN$2,WatchbillMONTHLY!$A$71:$U$71,OFFSET(WatchbillMONTHLY!$A$71:$U$71,1,2))),INDIRECT("_"&amp;_xlfn.XLOOKUP(BN$2,WatchbillMONTHLY!$A$71:$U$71,OFFSET(WatchbillMONTHLY!$A$71:$U$71,1,2))))=$A123,_xlfn.XLOOKUP(BN$2,WatchbillMONTHLY!$A$71:$U$71,OFFSET(WatchbillMONTHLY!$A$71:$U$71,1,2)),FALSE),TRUE,FALSE)),
IF(_xlfn.XLOOKUP(BN$2,WatchbillMONTHLY!$A$88:$U$88,OFFSET(WatchbillMONTHLY!$A$88:$U$88,1,2))=IF(_xlfn.XLOOKUP($A123,INDIRECT("_"&amp;_xlfn.XLOOKUP(BN$2,WatchbillMONTHLY!$A$88:$U$88,OFFSET(WatchbillMONTHLY!$A$88:$U$88,1,2))),INDIRECT("_"&amp;_xlfn.XLOOKUP(BN$2,WatchbillMONTHLY!$A$88:$U$88,OFFSET(WatchbillMONTHLY!$A$88:$U$88,1,2))))=$A123,_xlfn.XLOOKUP(BN$2,WatchbillMONTHLY!$A$88:$U$88,OFFSET(WatchbillMONTHLY!$A$88:$U$88,1,2)),FALSE),TRUE,FALSE)),
FALSE),FALSE)</f>
        <v>0</v>
      </c>
      <c r="BO123" s="209"/>
      <c r="BP123" s="210"/>
    </row>
    <row r="124" spans="1:68" x14ac:dyDescent="0.35">
      <c r="A124" t="str">
        <v>EX4 Towel, W.</v>
      </c>
      <c r="B124" s="215" t="str">
        <v>EX4 Towel, WhereItGo</v>
      </c>
      <c r="C124" s="191"/>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c r="AH124" s="192"/>
      <c r="AI124" s="209"/>
      <c r="AJ124" s="209" t="str" cm="1">
        <f t="array" aca="1" ref="AJ124" ca="1">IF(OR(AK124:BN124=TRUE),$A124&amp;" :  ","")&amp;_xlfn.TEXTJOIN(" | ",TRUE,IF(AK124:BN124=TRUE,$AK$2:$BN$2,""))</f>
        <v/>
      </c>
      <c r="AK124" s="209" t="b" cm="1">
        <f t="array" aca="1" ref="AK124" ca="1">IF(AND($A124 &gt; 0, D124 &gt; 0,AK$2&lt;MiscFormulas!$A$5+1),
_xlfn.IFNA(
_xlfn.IFNA(
_xlfn.IFNA(
_xlfn.IFNA(
_xlfn.IFNA(
_xlfn.IFNA(
IF(_xlfn.XLOOKUP(AK$2,WatchbillMONTHLY!$A$3:$U$3,OFFSET(WatchbillMONTHLY!$A$3:$U$3,1,2))=IF(_xlfn.XLOOKUP($A124,INDIRECT("_"&amp;_xlfn.XLOOKUP(AK$2,WatchbillMONTHLY!$A$3:$U$3,OFFSET(WatchbillMONTHLY!$A$3:$U$3,1,2))),INDIRECT("_"&amp;_xlfn.XLOOKUP(AK$2,WatchbillMONTHLY!$A$3:$U$3,OFFSET(WatchbillMONTHLY!$A$3:$U$3,1,2))))=$A124,_xlfn.XLOOKUP(AK$2,WatchbillMONTHLY!$A$3:$U$3,OFFSET(WatchbillMONTHLY!$A$3:$U$3,1,2)),FALSE),TRUE,FALSE),
IF(_xlfn.XLOOKUP(AK$2,WatchbillMONTHLY!$A$20:$U$20,OFFSET(WatchbillMONTHLY!$A$20:$U$20,1,2))=IF(_xlfn.XLOOKUP($A124,INDIRECT("_"&amp;_xlfn.XLOOKUP(AK$2,WatchbillMONTHLY!$A$20:$U$20,OFFSET(WatchbillMONTHLY!$A$20:$U$20,1,2))),INDIRECT("_"&amp;_xlfn.XLOOKUP(AK$2,WatchbillMONTHLY!$A$20:$U$20,OFFSET(WatchbillMONTHLY!$A$20:$U$20,1,2))))=$A124,_xlfn.XLOOKUP(AK$2,WatchbillMONTHLY!$A$20:$U$20,OFFSET(WatchbillMONTHLY!$A$20:$U$20,1,2)),FALSE),TRUE,FALSE)),
IF(_xlfn.XLOOKUP(AK$2,WatchbillMONTHLY!$A$37:$U$37,OFFSET(WatchbillMONTHLY!$A$37:$U$37,1,2))=IF(_xlfn.XLOOKUP($A124,INDIRECT("_"&amp;_xlfn.XLOOKUP(AK$2,WatchbillMONTHLY!$A$37:$U$37,OFFSET(WatchbillMONTHLY!$A$37:$U$37,1,2))),INDIRECT("_"&amp;_xlfn.XLOOKUP(AK$2,WatchbillMONTHLY!$A$37:$U$37,OFFSET(WatchbillMONTHLY!$A$37:$U$37,1,2))))=$A124,_xlfn.XLOOKUP(AK$2,WatchbillMONTHLY!$A$37:$U$37,OFFSET(WatchbillMONTHLY!$A$37:$U$37,1,2)),FALSE),TRUE,FALSE)),
IF(_xlfn.XLOOKUP(AK$2,WatchbillMONTHLY!$A$54:$U$54,OFFSET(WatchbillMONTHLY!$A$54:$U$54,1,2))=IF(_xlfn.XLOOKUP($A124,INDIRECT("_"&amp;_xlfn.XLOOKUP(AK$2,WatchbillMONTHLY!$A$54:$U$54,OFFSET(WatchbillMONTHLY!$A$54:$U$54,1,2))),INDIRECT("_"&amp;_xlfn.XLOOKUP(AK$2,WatchbillMONTHLY!$A$54:$U$54,OFFSET(WatchbillMONTHLY!$A$54:$U$54,1,2))))=$A124,_xlfn.XLOOKUP(AK$2,WatchbillMONTHLY!$A$54:$U$54,OFFSET(WatchbillMONTHLY!$A$54:$U$54,1,2)),FALSE),TRUE,FALSE)),
IF(_xlfn.XLOOKUP(AK$2,WatchbillMONTHLY!$A$71:$U$71,OFFSET(WatchbillMONTHLY!$A$71:$U$71,1,2))=IF(_xlfn.XLOOKUP($A124,INDIRECT("_"&amp;_xlfn.XLOOKUP(AK$2,WatchbillMONTHLY!$A$71:$U$71,OFFSET(WatchbillMONTHLY!$A$71:$U$71,1,2))),INDIRECT("_"&amp;_xlfn.XLOOKUP(AK$2,WatchbillMONTHLY!$A$71:$U$71,OFFSET(WatchbillMONTHLY!$A$71:$U$71,1,2))))=$A124,_xlfn.XLOOKUP(AK$2,WatchbillMONTHLY!$A$71:$U$71,OFFSET(WatchbillMONTHLY!$A$71:$U$71,1,2)),FALSE),TRUE,FALSE)),
IF(_xlfn.XLOOKUP(AK$2,WatchbillMONTHLY!$A$88:$U$88,OFFSET(WatchbillMONTHLY!$A$88:$U$88,1,2))=IF(_xlfn.XLOOKUP($A124,INDIRECT("_"&amp;_xlfn.XLOOKUP(AK$2,WatchbillMONTHLY!$A$88:$U$88,OFFSET(WatchbillMONTHLY!$A$88:$U$88,1,2))),INDIRECT("_"&amp;_xlfn.XLOOKUP(AK$2,WatchbillMONTHLY!$A$88:$U$88,OFFSET(WatchbillMONTHLY!$A$88:$U$88,1,2))))=$A124,_xlfn.XLOOKUP(AK$2,WatchbillMONTHLY!$A$88:$U$88,OFFSET(WatchbillMONTHLY!$A$88:$U$88,1,2)),FALSE),TRUE,FALSE)),
FALSE),FALSE)</f>
        <v>0</v>
      </c>
      <c r="AL124" s="209" t="b" cm="1">
        <f t="array" aca="1" ref="AL124" ca="1">IF(AND($A124 &gt; 0, E124 &gt; 0,AL$2&lt;MiscFormulas!$A$5+1),
_xlfn.IFNA(
_xlfn.IFNA(
_xlfn.IFNA(
_xlfn.IFNA(
_xlfn.IFNA(
_xlfn.IFNA(
IF(_xlfn.XLOOKUP(AL$2,WatchbillMONTHLY!$A$3:$U$3,OFFSET(WatchbillMONTHLY!$A$3:$U$3,1,2))=IF(_xlfn.XLOOKUP($A124,INDIRECT("_"&amp;_xlfn.XLOOKUP(AL$2,WatchbillMONTHLY!$A$3:$U$3,OFFSET(WatchbillMONTHLY!$A$3:$U$3,1,2))),INDIRECT("_"&amp;_xlfn.XLOOKUP(AL$2,WatchbillMONTHLY!$A$3:$U$3,OFFSET(WatchbillMONTHLY!$A$3:$U$3,1,2))))=$A124,_xlfn.XLOOKUP(AL$2,WatchbillMONTHLY!$A$3:$U$3,OFFSET(WatchbillMONTHLY!$A$3:$U$3,1,2)),FALSE),TRUE,FALSE),
IF(_xlfn.XLOOKUP(AL$2,WatchbillMONTHLY!$A$20:$U$20,OFFSET(WatchbillMONTHLY!$A$20:$U$20,1,2))=IF(_xlfn.XLOOKUP($A124,INDIRECT("_"&amp;_xlfn.XLOOKUP(AL$2,WatchbillMONTHLY!$A$20:$U$20,OFFSET(WatchbillMONTHLY!$A$20:$U$20,1,2))),INDIRECT("_"&amp;_xlfn.XLOOKUP(AL$2,WatchbillMONTHLY!$A$20:$U$20,OFFSET(WatchbillMONTHLY!$A$20:$U$20,1,2))))=$A124,_xlfn.XLOOKUP(AL$2,WatchbillMONTHLY!$A$20:$U$20,OFFSET(WatchbillMONTHLY!$A$20:$U$20,1,2)),FALSE),TRUE,FALSE)),
IF(_xlfn.XLOOKUP(AL$2,WatchbillMONTHLY!$A$37:$U$37,OFFSET(WatchbillMONTHLY!$A$37:$U$37,1,2))=IF(_xlfn.XLOOKUP($A124,INDIRECT("_"&amp;_xlfn.XLOOKUP(AL$2,WatchbillMONTHLY!$A$37:$U$37,OFFSET(WatchbillMONTHLY!$A$37:$U$37,1,2))),INDIRECT("_"&amp;_xlfn.XLOOKUP(AL$2,WatchbillMONTHLY!$A$37:$U$37,OFFSET(WatchbillMONTHLY!$A$37:$U$37,1,2))))=$A124,_xlfn.XLOOKUP(AL$2,WatchbillMONTHLY!$A$37:$U$37,OFFSET(WatchbillMONTHLY!$A$37:$U$37,1,2)),FALSE),TRUE,FALSE)),
IF(_xlfn.XLOOKUP(AL$2,WatchbillMONTHLY!$A$54:$U$54,OFFSET(WatchbillMONTHLY!$A$54:$U$54,1,2))=IF(_xlfn.XLOOKUP($A124,INDIRECT("_"&amp;_xlfn.XLOOKUP(AL$2,WatchbillMONTHLY!$A$54:$U$54,OFFSET(WatchbillMONTHLY!$A$54:$U$54,1,2))),INDIRECT("_"&amp;_xlfn.XLOOKUP(AL$2,WatchbillMONTHLY!$A$54:$U$54,OFFSET(WatchbillMONTHLY!$A$54:$U$54,1,2))))=$A124,_xlfn.XLOOKUP(AL$2,WatchbillMONTHLY!$A$54:$U$54,OFFSET(WatchbillMONTHLY!$A$54:$U$54,1,2)),FALSE),TRUE,FALSE)),
IF(_xlfn.XLOOKUP(AL$2,WatchbillMONTHLY!$A$71:$U$71,OFFSET(WatchbillMONTHLY!$A$71:$U$71,1,2))=IF(_xlfn.XLOOKUP($A124,INDIRECT("_"&amp;_xlfn.XLOOKUP(AL$2,WatchbillMONTHLY!$A$71:$U$71,OFFSET(WatchbillMONTHLY!$A$71:$U$71,1,2))),INDIRECT("_"&amp;_xlfn.XLOOKUP(AL$2,WatchbillMONTHLY!$A$71:$U$71,OFFSET(WatchbillMONTHLY!$A$71:$U$71,1,2))))=$A124,_xlfn.XLOOKUP(AL$2,WatchbillMONTHLY!$A$71:$U$71,OFFSET(WatchbillMONTHLY!$A$71:$U$71,1,2)),FALSE),TRUE,FALSE)),
IF(_xlfn.XLOOKUP(AL$2,WatchbillMONTHLY!$A$88:$U$88,OFFSET(WatchbillMONTHLY!$A$88:$U$88,1,2))=IF(_xlfn.XLOOKUP($A124,INDIRECT("_"&amp;_xlfn.XLOOKUP(AL$2,WatchbillMONTHLY!$A$88:$U$88,OFFSET(WatchbillMONTHLY!$A$88:$U$88,1,2))),INDIRECT("_"&amp;_xlfn.XLOOKUP(AL$2,WatchbillMONTHLY!$A$88:$U$88,OFFSET(WatchbillMONTHLY!$A$88:$U$88,1,2))))=$A124,_xlfn.XLOOKUP(AL$2,WatchbillMONTHLY!$A$88:$U$88,OFFSET(WatchbillMONTHLY!$A$88:$U$88,1,2)),FALSE),TRUE,FALSE)),
FALSE),FALSE)</f>
        <v>0</v>
      </c>
      <c r="AM124" s="209" t="b" cm="1">
        <f t="array" aca="1" ref="AM124" ca="1">IF(AND($A124 &gt; 0, F124 &gt; 0,AM$2&lt;MiscFormulas!$A$5+1),
_xlfn.IFNA(
_xlfn.IFNA(
_xlfn.IFNA(
_xlfn.IFNA(
_xlfn.IFNA(
_xlfn.IFNA(
IF(_xlfn.XLOOKUP(AM$2,WatchbillMONTHLY!$A$3:$U$3,OFFSET(WatchbillMONTHLY!$A$3:$U$3,1,2))=IF(_xlfn.XLOOKUP($A124,INDIRECT("_"&amp;_xlfn.XLOOKUP(AM$2,WatchbillMONTHLY!$A$3:$U$3,OFFSET(WatchbillMONTHLY!$A$3:$U$3,1,2))),INDIRECT("_"&amp;_xlfn.XLOOKUP(AM$2,WatchbillMONTHLY!$A$3:$U$3,OFFSET(WatchbillMONTHLY!$A$3:$U$3,1,2))))=$A124,_xlfn.XLOOKUP(AM$2,WatchbillMONTHLY!$A$3:$U$3,OFFSET(WatchbillMONTHLY!$A$3:$U$3,1,2)),FALSE),TRUE,FALSE),
IF(_xlfn.XLOOKUP(AM$2,WatchbillMONTHLY!$A$20:$U$20,OFFSET(WatchbillMONTHLY!$A$20:$U$20,1,2))=IF(_xlfn.XLOOKUP($A124,INDIRECT("_"&amp;_xlfn.XLOOKUP(AM$2,WatchbillMONTHLY!$A$20:$U$20,OFFSET(WatchbillMONTHLY!$A$20:$U$20,1,2))),INDIRECT("_"&amp;_xlfn.XLOOKUP(AM$2,WatchbillMONTHLY!$A$20:$U$20,OFFSET(WatchbillMONTHLY!$A$20:$U$20,1,2))))=$A124,_xlfn.XLOOKUP(AM$2,WatchbillMONTHLY!$A$20:$U$20,OFFSET(WatchbillMONTHLY!$A$20:$U$20,1,2)),FALSE),TRUE,FALSE)),
IF(_xlfn.XLOOKUP(AM$2,WatchbillMONTHLY!$A$37:$U$37,OFFSET(WatchbillMONTHLY!$A$37:$U$37,1,2))=IF(_xlfn.XLOOKUP($A124,INDIRECT("_"&amp;_xlfn.XLOOKUP(AM$2,WatchbillMONTHLY!$A$37:$U$37,OFFSET(WatchbillMONTHLY!$A$37:$U$37,1,2))),INDIRECT("_"&amp;_xlfn.XLOOKUP(AM$2,WatchbillMONTHLY!$A$37:$U$37,OFFSET(WatchbillMONTHLY!$A$37:$U$37,1,2))))=$A124,_xlfn.XLOOKUP(AM$2,WatchbillMONTHLY!$A$37:$U$37,OFFSET(WatchbillMONTHLY!$A$37:$U$37,1,2)),FALSE),TRUE,FALSE)),
IF(_xlfn.XLOOKUP(AM$2,WatchbillMONTHLY!$A$54:$U$54,OFFSET(WatchbillMONTHLY!$A$54:$U$54,1,2))=IF(_xlfn.XLOOKUP($A124,INDIRECT("_"&amp;_xlfn.XLOOKUP(AM$2,WatchbillMONTHLY!$A$54:$U$54,OFFSET(WatchbillMONTHLY!$A$54:$U$54,1,2))),INDIRECT("_"&amp;_xlfn.XLOOKUP(AM$2,WatchbillMONTHLY!$A$54:$U$54,OFFSET(WatchbillMONTHLY!$A$54:$U$54,1,2))))=$A124,_xlfn.XLOOKUP(AM$2,WatchbillMONTHLY!$A$54:$U$54,OFFSET(WatchbillMONTHLY!$A$54:$U$54,1,2)),FALSE),TRUE,FALSE)),
IF(_xlfn.XLOOKUP(AM$2,WatchbillMONTHLY!$A$71:$U$71,OFFSET(WatchbillMONTHLY!$A$71:$U$71,1,2))=IF(_xlfn.XLOOKUP($A124,INDIRECT("_"&amp;_xlfn.XLOOKUP(AM$2,WatchbillMONTHLY!$A$71:$U$71,OFFSET(WatchbillMONTHLY!$A$71:$U$71,1,2))),INDIRECT("_"&amp;_xlfn.XLOOKUP(AM$2,WatchbillMONTHLY!$A$71:$U$71,OFFSET(WatchbillMONTHLY!$A$71:$U$71,1,2))))=$A124,_xlfn.XLOOKUP(AM$2,WatchbillMONTHLY!$A$71:$U$71,OFFSET(WatchbillMONTHLY!$A$71:$U$71,1,2)),FALSE),TRUE,FALSE)),
IF(_xlfn.XLOOKUP(AM$2,WatchbillMONTHLY!$A$88:$U$88,OFFSET(WatchbillMONTHLY!$A$88:$U$88,1,2))=IF(_xlfn.XLOOKUP($A124,INDIRECT("_"&amp;_xlfn.XLOOKUP(AM$2,WatchbillMONTHLY!$A$88:$U$88,OFFSET(WatchbillMONTHLY!$A$88:$U$88,1,2))),INDIRECT("_"&amp;_xlfn.XLOOKUP(AM$2,WatchbillMONTHLY!$A$88:$U$88,OFFSET(WatchbillMONTHLY!$A$88:$U$88,1,2))))=$A124,_xlfn.XLOOKUP(AM$2,WatchbillMONTHLY!$A$88:$U$88,OFFSET(WatchbillMONTHLY!$A$88:$U$88,1,2)),FALSE),TRUE,FALSE)),
FALSE),FALSE)</f>
        <v>0</v>
      </c>
      <c r="AN124" s="209" t="b" cm="1">
        <f t="array" aca="1" ref="AN124" ca="1">IF(AND($A124 &gt; 0, G124 &gt; 0,AN$2&lt;MiscFormulas!$A$5+1),
_xlfn.IFNA(
_xlfn.IFNA(
_xlfn.IFNA(
_xlfn.IFNA(
_xlfn.IFNA(
_xlfn.IFNA(
IF(_xlfn.XLOOKUP(AN$2,WatchbillMONTHLY!$A$3:$U$3,OFFSET(WatchbillMONTHLY!$A$3:$U$3,1,2))=IF(_xlfn.XLOOKUP($A124,INDIRECT("_"&amp;_xlfn.XLOOKUP(AN$2,WatchbillMONTHLY!$A$3:$U$3,OFFSET(WatchbillMONTHLY!$A$3:$U$3,1,2))),INDIRECT("_"&amp;_xlfn.XLOOKUP(AN$2,WatchbillMONTHLY!$A$3:$U$3,OFFSET(WatchbillMONTHLY!$A$3:$U$3,1,2))))=$A124,_xlfn.XLOOKUP(AN$2,WatchbillMONTHLY!$A$3:$U$3,OFFSET(WatchbillMONTHLY!$A$3:$U$3,1,2)),FALSE),TRUE,FALSE),
IF(_xlfn.XLOOKUP(AN$2,WatchbillMONTHLY!$A$20:$U$20,OFFSET(WatchbillMONTHLY!$A$20:$U$20,1,2))=IF(_xlfn.XLOOKUP($A124,INDIRECT("_"&amp;_xlfn.XLOOKUP(AN$2,WatchbillMONTHLY!$A$20:$U$20,OFFSET(WatchbillMONTHLY!$A$20:$U$20,1,2))),INDIRECT("_"&amp;_xlfn.XLOOKUP(AN$2,WatchbillMONTHLY!$A$20:$U$20,OFFSET(WatchbillMONTHLY!$A$20:$U$20,1,2))))=$A124,_xlfn.XLOOKUP(AN$2,WatchbillMONTHLY!$A$20:$U$20,OFFSET(WatchbillMONTHLY!$A$20:$U$20,1,2)),FALSE),TRUE,FALSE)),
IF(_xlfn.XLOOKUP(AN$2,WatchbillMONTHLY!$A$37:$U$37,OFFSET(WatchbillMONTHLY!$A$37:$U$37,1,2))=IF(_xlfn.XLOOKUP($A124,INDIRECT("_"&amp;_xlfn.XLOOKUP(AN$2,WatchbillMONTHLY!$A$37:$U$37,OFFSET(WatchbillMONTHLY!$A$37:$U$37,1,2))),INDIRECT("_"&amp;_xlfn.XLOOKUP(AN$2,WatchbillMONTHLY!$A$37:$U$37,OFFSET(WatchbillMONTHLY!$A$37:$U$37,1,2))))=$A124,_xlfn.XLOOKUP(AN$2,WatchbillMONTHLY!$A$37:$U$37,OFFSET(WatchbillMONTHLY!$A$37:$U$37,1,2)),FALSE),TRUE,FALSE)),
IF(_xlfn.XLOOKUP(AN$2,WatchbillMONTHLY!$A$54:$U$54,OFFSET(WatchbillMONTHLY!$A$54:$U$54,1,2))=IF(_xlfn.XLOOKUP($A124,INDIRECT("_"&amp;_xlfn.XLOOKUP(AN$2,WatchbillMONTHLY!$A$54:$U$54,OFFSET(WatchbillMONTHLY!$A$54:$U$54,1,2))),INDIRECT("_"&amp;_xlfn.XLOOKUP(AN$2,WatchbillMONTHLY!$A$54:$U$54,OFFSET(WatchbillMONTHLY!$A$54:$U$54,1,2))))=$A124,_xlfn.XLOOKUP(AN$2,WatchbillMONTHLY!$A$54:$U$54,OFFSET(WatchbillMONTHLY!$A$54:$U$54,1,2)),FALSE),TRUE,FALSE)),
IF(_xlfn.XLOOKUP(AN$2,WatchbillMONTHLY!$A$71:$U$71,OFFSET(WatchbillMONTHLY!$A$71:$U$71,1,2))=IF(_xlfn.XLOOKUP($A124,INDIRECT("_"&amp;_xlfn.XLOOKUP(AN$2,WatchbillMONTHLY!$A$71:$U$71,OFFSET(WatchbillMONTHLY!$A$71:$U$71,1,2))),INDIRECT("_"&amp;_xlfn.XLOOKUP(AN$2,WatchbillMONTHLY!$A$71:$U$71,OFFSET(WatchbillMONTHLY!$A$71:$U$71,1,2))))=$A124,_xlfn.XLOOKUP(AN$2,WatchbillMONTHLY!$A$71:$U$71,OFFSET(WatchbillMONTHLY!$A$71:$U$71,1,2)),FALSE),TRUE,FALSE)),
IF(_xlfn.XLOOKUP(AN$2,WatchbillMONTHLY!$A$88:$U$88,OFFSET(WatchbillMONTHLY!$A$88:$U$88,1,2))=IF(_xlfn.XLOOKUP($A124,INDIRECT("_"&amp;_xlfn.XLOOKUP(AN$2,WatchbillMONTHLY!$A$88:$U$88,OFFSET(WatchbillMONTHLY!$A$88:$U$88,1,2))),INDIRECT("_"&amp;_xlfn.XLOOKUP(AN$2,WatchbillMONTHLY!$A$88:$U$88,OFFSET(WatchbillMONTHLY!$A$88:$U$88,1,2))))=$A124,_xlfn.XLOOKUP(AN$2,WatchbillMONTHLY!$A$88:$U$88,OFFSET(WatchbillMONTHLY!$A$88:$U$88,1,2)),FALSE),TRUE,FALSE)),
FALSE),FALSE)</f>
        <v>0</v>
      </c>
      <c r="AO124" s="209" t="b" cm="1">
        <f t="array" aca="1" ref="AO124" ca="1">IF(AND($A124 &gt; 0, H124 &gt; 0,AO$2&lt;MiscFormulas!$A$5+1),
_xlfn.IFNA(
_xlfn.IFNA(
_xlfn.IFNA(
_xlfn.IFNA(
_xlfn.IFNA(
_xlfn.IFNA(
IF(_xlfn.XLOOKUP(AO$2,WatchbillMONTHLY!$A$3:$U$3,OFFSET(WatchbillMONTHLY!$A$3:$U$3,1,2))=IF(_xlfn.XLOOKUP($A124,INDIRECT("_"&amp;_xlfn.XLOOKUP(AO$2,WatchbillMONTHLY!$A$3:$U$3,OFFSET(WatchbillMONTHLY!$A$3:$U$3,1,2))),INDIRECT("_"&amp;_xlfn.XLOOKUP(AO$2,WatchbillMONTHLY!$A$3:$U$3,OFFSET(WatchbillMONTHLY!$A$3:$U$3,1,2))))=$A124,_xlfn.XLOOKUP(AO$2,WatchbillMONTHLY!$A$3:$U$3,OFFSET(WatchbillMONTHLY!$A$3:$U$3,1,2)),FALSE),TRUE,FALSE),
IF(_xlfn.XLOOKUP(AO$2,WatchbillMONTHLY!$A$20:$U$20,OFFSET(WatchbillMONTHLY!$A$20:$U$20,1,2))=IF(_xlfn.XLOOKUP($A124,INDIRECT("_"&amp;_xlfn.XLOOKUP(AO$2,WatchbillMONTHLY!$A$20:$U$20,OFFSET(WatchbillMONTHLY!$A$20:$U$20,1,2))),INDIRECT("_"&amp;_xlfn.XLOOKUP(AO$2,WatchbillMONTHLY!$A$20:$U$20,OFFSET(WatchbillMONTHLY!$A$20:$U$20,1,2))))=$A124,_xlfn.XLOOKUP(AO$2,WatchbillMONTHLY!$A$20:$U$20,OFFSET(WatchbillMONTHLY!$A$20:$U$20,1,2)),FALSE),TRUE,FALSE)),
IF(_xlfn.XLOOKUP(AO$2,WatchbillMONTHLY!$A$37:$U$37,OFFSET(WatchbillMONTHLY!$A$37:$U$37,1,2))=IF(_xlfn.XLOOKUP($A124,INDIRECT("_"&amp;_xlfn.XLOOKUP(AO$2,WatchbillMONTHLY!$A$37:$U$37,OFFSET(WatchbillMONTHLY!$A$37:$U$37,1,2))),INDIRECT("_"&amp;_xlfn.XLOOKUP(AO$2,WatchbillMONTHLY!$A$37:$U$37,OFFSET(WatchbillMONTHLY!$A$37:$U$37,1,2))))=$A124,_xlfn.XLOOKUP(AO$2,WatchbillMONTHLY!$A$37:$U$37,OFFSET(WatchbillMONTHLY!$A$37:$U$37,1,2)),FALSE),TRUE,FALSE)),
IF(_xlfn.XLOOKUP(AO$2,WatchbillMONTHLY!$A$54:$U$54,OFFSET(WatchbillMONTHLY!$A$54:$U$54,1,2))=IF(_xlfn.XLOOKUP($A124,INDIRECT("_"&amp;_xlfn.XLOOKUP(AO$2,WatchbillMONTHLY!$A$54:$U$54,OFFSET(WatchbillMONTHLY!$A$54:$U$54,1,2))),INDIRECT("_"&amp;_xlfn.XLOOKUP(AO$2,WatchbillMONTHLY!$A$54:$U$54,OFFSET(WatchbillMONTHLY!$A$54:$U$54,1,2))))=$A124,_xlfn.XLOOKUP(AO$2,WatchbillMONTHLY!$A$54:$U$54,OFFSET(WatchbillMONTHLY!$A$54:$U$54,1,2)),FALSE),TRUE,FALSE)),
IF(_xlfn.XLOOKUP(AO$2,WatchbillMONTHLY!$A$71:$U$71,OFFSET(WatchbillMONTHLY!$A$71:$U$71,1,2))=IF(_xlfn.XLOOKUP($A124,INDIRECT("_"&amp;_xlfn.XLOOKUP(AO$2,WatchbillMONTHLY!$A$71:$U$71,OFFSET(WatchbillMONTHLY!$A$71:$U$71,1,2))),INDIRECT("_"&amp;_xlfn.XLOOKUP(AO$2,WatchbillMONTHLY!$A$71:$U$71,OFFSET(WatchbillMONTHLY!$A$71:$U$71,1,2))))=$A124,_xlfn.XLOOKUP(AO$2,WatchbillMONTHLY!$A$71:$U$71,OFFSET(WatchbillMONTHLY!$A$71:$U$71,1,2)),FALSE),TRUE,FALSE)),
IF(_xlfn.XLOOKUP(AO$2,WatchbillMONTHLY!$A$88:$U$88,OFFSET(WatchbillMONTHLY!$A$88:$U$88,1,2))=IF(_xlfn.XLOOKUP($A124,INDIRECT("_"&amp;_xlfn.XLOOKUP(AO$2,WatchbillMONTHLY!$A$88:$U$88,OFFSET(WatchbillMONTHLY!$A$88:$U$88,1,2))),INDIRECT("_"&amp;_xlfn.XLOOKUP(AO$2,WatchbillMONTHLY!$A$88:$U$88,OFFSET(WatchbillMONTHLY!$A$88:$U$88,1,2))))=$A124,_xlfn.XLOOKUP(AO$2,WatchbillMONTHLY!$A$88:$U$88,OFFSET(WatchbillMONTHLY!$A$88:$U$88,1,2)),FALSE),TRUE,FALSE)),
FALSE),FALSE)</f>
        <v>0</v>
      </c>
      <c r="AP124" s="209" t="b" cm="1">
        <f t="array" aca="1" ref="AP124" ca="1">IF(AND($A124 &gt; 0, I124 &gt; 0,AP$2&lt;MiscFormulas!$A$5+1),
_xlfn.IFNA(
_xlfn.IFNA(
_xlfn.IFNA(
_xlfn.IFNA(
_xlfn.IFNA(
_xlfn.IFNA(
IF(_xlfn.XLOOKUP(AP$2,WatchbillMONTHLY!$A$3:$U$3,OFFSET(WatchbillMONTHLY!$A$3:$U$3,1,2))=IF(_xlfn.XLOOKUP($A124,INDIRECT("_"&amp;_xlfn.XLOOKUP(AP$2,WatchbillMONTHLY!$A$3:$U$3,OFFSET(WatchbillMONTHLY!$A$3:$U$3,1,2))),INDIRECT("_"&amp;_xlfn.XLOOKUP(AP$2,WatchbillMONTHLY!$A$3:$U$3,OFFSET(WatchbillMONTHLY!$A$3:$U$3,1,2))))=$A124,_xlfn.XLOOKUP(AP$2,WatchbillMONTHLY!$A$3:$U$3,OFFSET(WatchbillMONTHLY!$A$3:$U$3,1,2)),FALSE),TRUE,FALSE),
IF(_xlfn.XLOOKUP(AP$2,WatchbillMONTHLY!$A$20:$U$20,OFFSET(WatchbillMONTHLY!$A$20:$U$20,1,2))=IF(_xlfn.XLOOKUP($A124,INDIRECT("_"&amp;_xlfn.XLOOKUP(AP$2,WatchbillMONTHLY!$A$20:$U$20,OFFSET(WatchbillMONTHLY!$A$20:$U$20,1,2))),INDIRECT("_"&amp;_xlfn.XLOOKUP(AP$2,WatchbillMONTHLY!$A$20:$U$20,OFFSET(WatchbillMONTHLY!$A$20:$U$20,1,2))))=$A124,_xlfn.XLOOKUP(AP$2,WatchbillMONTHLY!$A$20:$U$20,OFFSET(WatchbillMONTHLY!$A$20:$U$20,1,2)),FALSE),TRUE,FALSE)),
IF(_xlfn.XLOOKUP(AP$2,WatchbillMONTHLY!$A$37:$U$37,OFFSET(WatchbillMONTHLY!$A$37:$U$37,1,2))=IF(_xlfn.XLOOKUP($A124,INDIRECT("_"&amp;_xlfn.XLOOKUP(AP$2,WatchbillMONTHLY!$A$37:$U$37,OFFSET(WatchbillMONTHLY!$A$37:$U$37,1,2))),INDIRECT("_"&amp;_xlfn.XLOOKUP(AP$2,WatchbillMONTHLY!$A$37:$U$37,OFFSET(WatchbillMONTHLY!$A$37:$U$37,1,2))))=$A124,_xlfn.XLOOKUP(AP$2,WatchbillMONTHLY!$A$37:$U$37,OFFSET(WatchbillMONTHLY!$A$37:$U$37,1,2)),FALSE),TRUE,FALSE)),
IF(_xlfn.XLOOKUP(AP$2,WatchbillMONTHLY!$A$54:$U$54,OFFSET(WatchbillMONTHLY!$A$54:$U$54,1,2))=IF(_xlfn.XLOOKUP($A124,INDIRECT("_"&amp;_xlfn.XLOOKUP(AP$2,WatchbillMONTHLY!$A$54:$U$54,OFFSET(WatchbillMONTHLY!$A$54:$U$54,1,2))),INDIRECT("_"&amp;_xlfn.XLOOKUP(AP$2,WatchbillMONTHLY!$A$54:$U$54,OFFSET(WatchbillMONTHLY!$A$54:$U$54,1,2))))=$A124,_xlfn.XLOOKUP(AP$2,WatchbillMONTHLY!$A$54:$U$54,OFFSET(WatchbillMONTHLY!$A$54:$U$54,1,2)),FALSE),TRUE,FALSE)),
IF(_xlfn.XLOOKUP(AP$2,WatchbillMONTHLY!$A$71:$U$71,OFFSET(WatchbillMONTHLY!$A$71:$U$71,1,2))=IF(_xlfn.XLOOKUP($A124,INDIRECT("_"&amp;_xlfn.XLOOKUP(AP$2,WatchbillMONTHLY!$A$71:$U$71,OFFSET(WatchbillMONTHLY!$A$71:$U$71,1,2))),INDIRECT("_"&amp;_xlfn.XLOOKUP(AP$2,WatchbillMONTHLY!$A$71:$U$71,OFFSET(WatchbillMONTHLY!$A$71:$U$71,1,2))))=$A124,_xlfn.XLOOKUP(AP$2,WatchbillMONTHLY!$A$71:$U$71,OFFSET(WatchbillMONTHLY!$A$71:$U$71,1,2)),FALSE),TRUE,FALSE)),
IF(_xlfn.XLOOKUP(AP$2,WatchbillMONTHLY!$A$88:$U$88,OFFSET(WatchbillMONTHLY!$A$88:$U$88,1,2))=IF(_xlfn.XLOOKUP($A124,INDIRECT("_"&amp;_xlfn.XLOOKUP(AP$2,WatchbillMONTHLY!$A$88:$U$88,OFFSET(WatchbillMONTHLY!$A$88:$U$88,1,2))),INDIRECT("_"&amp;_xlfn.XLOOKUP(AP$2,WatchbillMONTHLY!$A$88:$U$88,OFFSET(WatchbillMONTHLY!$A$88:$U$88,1,2))))=$A124,_xlfn.XLOOKUP(AP$2,WatchbillMONTHLY!$A$88:$U$88,OFFSET(WatchbillMONTHLY!$A$88:$U$88,1,2)),FALSE),TRUE,FALSE)),
FALSE),FALSE)</f>
        <v>0</v>
      </c>
      <c r="AQ124" s="209" t="b" cm="1">
        <f t="array" aca="1" ref="AQ124" ca="1">IF(AND($A124 &gt; 0, J124 &gt; 0,AQ$2&lt;MiscFormulas!$A$5+1),
_xlfn.IFNA(
_xlfn.IFNA(
_xlfn.IFNA(
_xlfn.IFNA(
_xlfn.IFNA(
_xlfn.IFNA(
IF(_xlfn.XLOOKUP(AQ$2,WatchbillMONTHLY!$A$3:$U$3,OFFSET(WatchbillMONTHLY!$A$3:$U$3,1,2))=IF(_xlfn.XLOOKUP($A124,INDIRECT("_"&amp;_xlfn.XLOOKUP(AQ$2,WatchbillMONTHLY!$A$3:$U$3,OFFSET(WatchbillMONTHLY!$A$3:$U$3,1,2))),INDIRECT("_"&amp;_xlfn.XLOOKUP(AQ$2,WatchbillMONTHLY!$A$3:$U$3,OFFSET(WatchbillMONTHLY!$A$3:$U$3,1,2))))=$A124,_xlfn.XLOOKUP(AQ$2,WatchbillMONTHLY!$A$3:$U$3,OFFSET(WatchbillMONTHLY!$A$3:$U$3,1,2)),FALSE),TRUE,FALSE),
IF(_xlfn.XLOOKUP(AQ$2,WatchbillMONTHLY!$A$20:$U$20,OFFSET(WatchbillMONTHLY!$A$20:$U$20,1,2))=IF(_xlfn.XLOOKUP($A124,INDIRECT("_"&amp;_xlfn.XLOOKUP(AQ$2,WatchbillMONTHLY!$A$20:$U$20,OFFSET(WatchbillMONTHLY!$A$20:$U$20,1,2))),INDIRECT("_"&amp;_xlfn.XLOOKUP(AQ$2,WatchbillMONTHLY!$A$20:$U$20,OFFSET(WatchbillMONTHLY!$A$20:$U$20,1,2))))=$A124,_xlfn.XLOOKUP(AQ$2,WatchbillMONTHLY!$A$20:$U$20,OFFSET(WatchbillMONTHLY!$A$20:$U$20,1,2)),FALSE),TRUE,FALSE)),
IF(_xlfn.XLOOKUP(AQ$2,WatchbillMONTHLY!$A$37:$U$37,OFFSET(WatchbillMONTHLY!$A$37:$U$37,1,2))=IF(_xlfn.XLOOKUP($A124,INDIRECT("_"&amp;_xlfn.XLOOKUP(AQ$2,WatchbillMONTHLY!$A$37:$U$37,OFFSET(WatchbillMONTHLY!$A$37:$U$37,1,2))),INDIRECT("_"&amp;_xlfn.XLOOKUP(AQ$2,WatchbillMONTHLY!$A$37:$U$37,OFFSET(WatchbillMONTHLY!$A$37:$U$37,1,2))))=$A124,_xlfn.XLOOKUP(AQ$2,WatchbillMONTHLY!$A$37:$U$37,OFFSET(WatchbillMONTHLY!$A$37:$U$37,1,2)),FALSE),TRUE,FALSE)),
IF(_xlfn.XLOOKUP(AQ$2,WatchbillMONTHLY!$A$54:$U$54,OFFSET(WatchbillMONTHLY!$A$54:$U$54,1,2))=IF(_xlfn.XLOOKUP($A124,INDIRECT("_"&amp;_xlfn.XLOOKUP(AQ$2,WatchbillMONTHLY!$A$54:$U$54,OFFSET(WatchbillMONTHLY!$A$54:$U$54,1,2))),INDIRECT("_"&amp;_xlfn.XLOOKUP(AQ$2,WatchbillMONTHLY!$A$54:$U$54,OFFSET(WatchbillMONTHLY!$A$54:$U$54,1,2))))=$A124,_xlfn.XLOOKUP(AQ$2,WatchbillMONTHLY!$A$54:$U$54,OFFSET(WatchbillMONTHLY!$A$54:$U$54,1,2)),FALSE),TRUE,FALSE)),
IF(_xlfn.XLOOKUP(AQ$2,WatchbillMONTHLY!$A$71:$U$71,OFFSET(WatchbillMONTHLY!$A$71:$U$71,1,2))=IF(_xlfn.XLOOKUP($A124,INDIRECT("_"&amp;_xlfn.XLOOKUP(AQ$2,WatchbillMONTHLY!$A$71:$U$71,OFFSET(WatchbillMONTHLY!$A$71:$U$71,1,2))),INDIRECT("_"&amp;_xlfn.XLOOKUP(AQ$2,WatchbillMONTHLY!$A$71:$U$71,OFFSET(WatchbillMONTHLY!$A$71:$U$71,1,2))))=$A124,_xlfn.XLOOKUP(AQ$2,WatchbillMONTHLY!$A$71:$U$71,OFFSET(WatchbillMONTHLY!$A$71:$U$71,1,2)),FALSE),TRUE,FALSE)),
IF(_xlfn.XLOOKUP(AQ$2,WatchbillMONTHLY!$A$88:$U$88,OFFSET(WatchbillMONTHLY!$A$88:$U$88,1,2))=IF(_xlfn.XLOOKUP($A124,INDIRECT("_"&amp;_xlfn.XLOOKUP(AQ$2,WatchbillMONTHLY!$A$88:$U$88,OFFSET(WatchbillMONTHLY!$A$88:$U$88,1,2))),INDIRECT("_"&amp;_xlfn.XLOOKUP(AQ$2,WatchbillMONTHLY!$A$88:$U$88,OFFSET(WatchbillMONTHLY!$A$88:$U$88,1,2))))=$A124,_xlfn.XLOOKUP(AQ$2,WatchbillMONTHLY!$A$88:$U$88,OFFSET(WatchbillMONTHLY!$A$88:$U$88,1,2)),FALSE),TRUE,FALSE)),
FALSE),FALSE)</f>
        <v>0</v>
      </c>
      <c r="AR124" s="209" t="b" cm="1">
        <f t="array" aca="1" ref="AR124" ca="1">IF(AND($A124 &gt; 0, K124 &gt; 0,AR$2&lt;MiscFormulas!$A$5+1),
_xlfn.IFNA(
_xlfn.IFNA(
_xlfn.IFNA(
_xlfn.IFNA(
_xlfn.IFNA(
_xlfn.IFNA(
IF(_xlfn.XLOOKUP(AR$2,WatchbillMONTHLY!$A$3:$U$3,OFFSET(WatchbillMONTHLY!$A$3:$U$3,1,2))=IF(_xlfn.XLOOKUP($A124,INDIRECT("_"&amp;_xlfn.XLOOKUP(AR$2,WatchbillMONTHLY!$A$3:$U$3,OFFSET(WatchbillMONTHLY!$A$3:$U$3,1,2))),INDIRECT("_"&amp;_xlfn.XLOOKUP(AR$2,WatchbillMONTHLY!$A$3:$U$3,OFFSET(WatchbillMONTHLY!$A$3:$U$3,1,2))))=$A124,_xlfn.XLOOKUP(AR$2,WatchbillMONTHLY!$A$3:$U$3,OFFSET(WatchbillMONTHLY!$A$3:$U$3,1,2)),FALSE),TRUE,FALSE),
IF(_xlfn.XLOOKUP(AR$2,WatchbillMONTHLY!$A$20:$U$20,OFFSET(WatchbillMONTHLY!$A$20:$U$20,1,2))=IF(_xlfn.XLOOKUP($A124,INDIRECT("_"&amp;_xlfn.XLOOKUP(AR$2,WatchbillMONTHLY!$A$20:$U$20,OFFSET(WatchbillMONTHLY!$A$20:$U$20,1,2))),INDIRECT("_"&amp;_xlfn.XLOOKUP(AR$2,WatchbillMONTHLY!$A$20:$U$20,OFFSET(WatchbillMONTHLY!$A$20:$U$20,1,2))))=$A124,_xlfn.XLOOKUP(AR$2,WatchbillMONTHLY!$A$20:$U$20,OFFSET(WatchbillMONTHLY!$A$20:$U$20,1,2)),FALSE),TRUE,FALSE)),
IF(_xlfn.XLOOKUP(AR$2,WatchbillMONTHLY!$A$37:$U$37,OFFSET(WatchbillMONTHLY!$A$37:$U$37,1,2))=IF(_xlfn.XLOOKUP($A124,INDIRECT("_"&amp;_xlfn.XLOOKUP(AR$2,WatchbillMONTHLY!$A$37:$U$37,OFFSET(WatchbillMONTHLY!$A$37:$U$37,1,2))),INDIRECT("_"&amp;_xlfn.XLOOKUP(AR$2,WatchbillMONTHLY!$A$37:$U$37,OFFSET(WatchbillMONTHLY!$A$37:$U$37,1,2))))=$A124,_xlfn.XLOOKUP(AR$2,WatchbillMONTHLY!$A$37:$U$37,OFFSET(WatchbillMONTHLY!$A$37:$U$37,1,2)),FALSE),TRUE,FALSE)),
IF(_xlfn.XLOOKUP(AR$2,WatchbillMONTHLY!$A$54:$U$54,OFFSET(WatchbillMONTHLY!$A$54:$U$54,1,2))=IF(_xlfn.XLOOKUP($A124,INDIRECT("_"&amp;_xlfn.XLOOKUP(AR$2,WatchbillMONTHLY!$A$54:$U$54,OFFSET(WatchbillMONTHLY!$A$54:$U$54,1,2))),INDIRECT("_"&amp;_xlfn.XLOOKUP(AR$2,WatchbillMONTHLY!$A$54:$U$54,OFFSET(WatchbillMONTHLY!$A$54:$U$54,1,2))))=$A124,_xlfn.XLOOKUP(AR$2,WatchbillMONTHLY!$A$54:$U$54,OFFSET(WatchbillMONTHLY!$A$54:$U$54,1,2)),FALSE),TRUE,FALSE)),
IF(_xlfn.XLOOKUP(AR$2,WatchbillMONTHLY!$A$71:$U$71,OFFSET(WatchbillMONTHLY!$A$71:$U$71,1,2))=IF(_xlfn.XLOOKUP($A124,INDIRECT("_"&amp;_xlfn.XLOOKUP(AR$2,WatchbillMONTHLY!$A$71:$U$71,OFFSET(WatchbillMONTHLY!$A$71:$U$71,1,2))),INDIRECT("_"&amp;_xlfn.XLOOKUP(AR$2,WatchbillMONTHLY!$A$71:$U$71,OFFSET(WatchbillMONTHLY!$A$71:$U$71,1,2))))=$A124,_xlfn.XLOOKUP(AR$2,WatchbillMONTHLY!$A$71:$U$71,OFFSET(WatchbillMONTHLY!$A$71:$U$71,1,2)),FALSE),TRUE,FALSE)),
IF(_xlfn.XLOOKUP(AR$2,WatchbillMONTHLY!$A$88:$U$88,OFFSET(WatchbillMONTHLY!$A$88:$U$88,1,2))=IF(_xlfn.XLOOKUP($A124,INDIRECT("_"&amp;_xlfn.XLOOKUP(AR$2,WatchbillMONTHLY!$A$88:$U$88,OFFSET(WatchbillMONTHLY!$A$88:$U$88,1,2))),INDIRECT("_"&amp;_xlfn.XLOOKUP(AR$2,WatchbillMONTHLY!$A$88:$U$88,OFFSET(WatchbillMONTHLY!$A$88:$U$88,1,2))))=$A124,_xlfn.XLOOKUP(AR$2,WatchbillMONTHLY!$A$88:$U$88,OFFSET(WatchbillMONTHLY!$A$88:$U$88,1,2)),FALSE),TRUE,FALSE)),
FALSE),FALSE)</f>
        <v>0</v>
      </c>
      <c r="AS124" s="209" t="b" cm="1">
        <f t="array" aca="1" ref="AS124" ca="1">IF(AND($A124 &gt; 0, L124 &gt; 0,AS$2&lt;MiscFormulas!$A$5+1),
_xlfn.IFNA(
_xlfn.IFNA(
_xlfn.IFNA(
_xlfn.IFNA(
_xlfn.IFNA(
_xlfn.IFNA(
IF(_xlfn.XLOOKUP(AS$2,WatchbillMONTHLY!$A$3:$U$3,OFFSET(WatchbillMONTHLY!$A$3:$U$3,1,2))=IF(_xlfn.XLOOKUP($A124,INDIRECT("_"&amp;_xlfn.XLOOKUP(AS$2,WatchbillMONTHLY!$A$3:$U$3,OFFSET(WatchbillMONTHLY!$A$3:$U$3,1,2))),INDIRECT("_"&amp;_xlfn.XLOOKUP(AS$2,WatchbillMONTHLY!$A$3:$U$3,OFFSET(WatchbillMONTHLY!$A$3:$U$3,1,2))))=$A124,_xlfn.XLOOKUP(AS$2,WatchbillMONTHLY!$A$3:$U$3,OFFSET(WatchbillMONTHLY!$A$3:$U$3,1,2)),FALSE),TRUE,FALSE),
IF(_xlfn.XLOOKUP(AS$2,WatchbillMONTHLY!$A$20:$U$20,OFFSET(WatchbillMONTHLY!$A$20:$U$20,1,2))=IF(_xlfn.XLOOKUP($A124,INDIRECT("_"&amp;_xlfn.XLOOKUP(AS$2,WatchbillMONTHLY!$A$20:$U$20,OFFSET(WatchbillMONTHLY!$A$20:$U$20,1,2))),INDIRECT("_"&amp;_xlfn.XLOOKUP(AS$2,WatchbillMONTHLY!$A$20:$U$20,OFFSET(WatchbillMONTHLY!$A$20:$U$20,1,2))))=$A124,_xlfn.XLOOKUP(AS$2,WatchbillMONTHLY!$A$20:$U$20,OFFSET(WatchbillMONTHLY!$A$20:$U$20,1,2)),FALSE),TRUE,FALSE)),
IF(_xlfn.XLOOKUP(AS$2,WatchbillMONTHLY!$A$37:$U$37,OFFSET(WatchbillMONTHLY!$A$37:$U$37,1,2))=IF(_xlfn.XLOOKUP($A124,INDIRECT("_"&amp;_xlfn.XLOOKUP(AS$2,WatchbillMONTHLY!$A$37:$U$37,OFFSET(WatchbillMONTHLY!$A$37:$U$37,1,2))),INDIRECT("_"&amp;_xlfn.XLOOKUP(AS$2,WatchbillMONTHLY!$A$37:$U$37,OFFSET(WatchbillMONTHLY!$A$37:$U$37,1,2))))=$A124,_xlfn.XLOOKUP(AS$2,WatchbillMONTHLY!$A$37:$U$37,OFFSET(WatchbillMONTHLY!$A$37:$U$37,1,2)),FALSE),TRUE,FALSE)),
IF(_xlfn.XLOOKUP(AS$2,WatchbillMONTHLY!$A$54:$U$54,OFFSET(WatchbillMONTHLY!$A$54:$U$54,1,2))=IF(_xlfn.XLOOKUP($A124,INDIRECT("_"&amp;_xlfn.XLOOKUP(AS$2,WatchbillMONTHLY!$A$54:$U$54,OFFSET(WatchbillMONTHLY!$A$54:$U$54,1,2))),INDIRECT("_"&amp;_xlfn.XLOOKUP(AS$2,WatchbillMONTHLY!$A$54:$U$54,OFFSET(WatchbillMONTHLY!$A$54:$U$54,1,2))))=$A124,_xlfn.XLOOKUP(AS$2,WatchbillMONTHLY!$A$54:$U$54,OFFSET(WatchbillMONTHLY!$A$54:$U$54,1,2)),FALSE),TRUE,FALSE)),
IF(_xlfn.XLOOKUP(AS$2,WatchbillMONTHLY!$A$71:$U$71,OFFSET(WatchbillMONTHLY!$A$71:$U$71,1,2))=IF(_xlfn.XLOOKUP($A124,INDIRECT("_"&amp;_xlfn.XLOOKUP(AS$2,WatchbillMONTHLY!$A$71:$U$71,OFFSET(WatchbillMONTHLY!$A$71:$U$71,1,2))),INDIRECT("_"&amp;_xlfn.XLOOKUP(AS$2,WatchbillMONTHLY!$A$71:$U$71,OFFSET(WatchbillMONTHLY!$A$71:$U$71,1,2))))=$A124,_xlfn.XLOOKUP(AS$2,WatchbillMONTHLY!$A$71:$U$71,OFFSET(WatchbillMONTHLY!$A$71:$U$71,1,2)),FALSE),TRUE,FALSE)),
IF(_xlfn.XLOOKUP(AS$2,WatchbillMONTHLY!$A$88:$U$88,OFFSET(WatchbillMONTHLY!$A$88:$U$88,1,2))=IF(_xlfn.XLOOKUP($A124,INDIRECT("_"&amp;_xlfn.XLOOKUP(AS$2,WatchbillMONTHLY!$A$88:$U$88,OFFSET(WatchbillMONTHLY!$A$88:$U$88,1,2))),INDIRECT("_"&amp;_xlfn.XLOOKUP(AS$2,WatchbillMONTHLY!$A$88:$U$88,OFFSET(WatchbillMONTHLY!$A$88:$U$88,1,2))))=$A124,_xlfn.XLOOKUP(AS$2,WatchbillMONTHLY!$A$88:$U$88,OFFSET(WatchbillMONTHLY!$A$88:$U$88,1,2)),FALSE),TRUE,FALSE)),
FALSE),FALSE)</f>
        <v>0</v>
      </c>
      <c r="AT124" s="209" t="b" cm="1">
        <f t="array" aca="1" ref="AT124" ca="1">IF(AND($A124 &gt; 0, M124 &gt; 0,AT$2&lt;MiscFormulas!$A$5+1),
_xlfn.IFNA(
_xlfn.IFNA(
_xlfn.IFNA(
_xlfn.IFNA(
_xlfn.IFNA(
_xlfn.IFNA(
IF(_xlfn.XLOOKUP(AT$2,WatchbillMONTHLY!$A$3:$U$3,OFFSET(WatchbillMONTHLY!$A$3:$U$3,1,2))=IF(_xlfn.XLOOKUP($A124,INDIRECT("_"&amp;_xlfn.XLOOKUP(AT$2,WatchbillMONTHLY!$A$3:$U$3,OFFSET(WatchbillMONTHLY!$A$3:$U$3,1,2))),INDIRECT("_"&amp;_xlfn.XLOOKUP(AT$2,WatchbillMONTHLY!$A$3:$U$3,OFFSET(WatchbillMONTHLY!$A$3:$U$3,1,2))))=$A124,_xlfn.XLOOKUP(AT$2,WatchbillMONTHLY!$A$3:$U$3,OFFSET(WatchbillMONTHLY!$A$3:$U$3,1,2)),FALSE),TRUE,FALSE),
IF(_xlfn.XLOOKUP(AT$2,WatchbillMONTHLY!$A$20:$U$20,OFFSET(WatchbillMONTHLY!$A$20:$U$20,1,2))=IF(_xlfn.XLOOKUP($A124,INDIRECT("_"&amp;_xlfn.XLOOKUP(AT$2,WatchbillMONTHLY!$A$20:$U$20,OFFSET(WatchbillMONTHLY!$A$20:$U$20,1,2))),INDIRECT("_"&amp;_xlfn.XLOOKUP(AT$2,WatchbillMONTHLY!$A$20:$U$20,OFFSET(WatchbillMONTHLY!$A$20:$U$20,1,2))))=$A124,_xlfn.XLOOKUP(AT$2,WatchbillMONTHLY!$A$20:$U$20,OFFSET(WatchbillMONTHLY!$A$20:$U$20,1,2)),FALSE),TRUE,FALSE)),
IF(_xlfn.XLOOKUP(AT$2,WatchbillMONTHLY!$A$37:$U$37,OFFSET(WatchbillMONTHLY!$A$37:$U$37,1,2))=IF(_xlfn.XLOOKUP($A124,INDIRECT("_"&amp;_xlfn.XLOOKUP(AT$2,WatchbillMONTHLY!$A$37:$U$37,OFFSET(WatchbillMONTHLY!$A$37:$U$37,1,2))),INDIRECT("_"&amp;_xlfn.XLOOKUP(AT$2,WatchbillMONTHLY!$A$37:$U$37,OFFSET(WatchbillMONTHLY!$A$37:$U$37,1,2))))=$A124,_xlfn.XLOOKUP(AT$2,WatchbillMONTHLY!$A$37:$U$37,OFFSET(WatchbillMONTHLY!$A$37:$U$37,1,2)),FALSE),TRUE,FALSE)),
IF(_xlfn.XLOOKUP(AT$2,WatchbillMONTHLY!$A$54:$U$54,OFFSET(WatchbillMONTHLY!$A$54:$U$54,1,2))=IF(_xlfn.XLOOKUP($A124,INDIRECT("_"&amp;_xlfn.XLOOKUP(AT$2,WatchbillMONTHLY!$A$54:$U$54,OFFSET(WatchbillMONTHLY!$A$54:$U$54,1,2))),INDIRECT("_"&amp;_xlfn.XLOOKUP(AT$2,WatchbillMONTHLY!$A$54:$U$54,OFFSET(WatchbillMONTHLY!$A$54:$U$54,1,2))))=$A124,_xlfn.XLOOKUP(AT$2,WatchbillMONTHLY!$A$54:$U$54,OFFSET(WatchbillMONTHLY!$A$54:$U$54,1,2)),FALSE),TRUE,FALSE)),
IF(_xlfn.XLOOKUP(AT$2,WatchbillMONTHLY!$A$71:$U$71,OFFSET(WatchbillMONTHLY!$A$71:$U$71,1,2))=IF(_xlfn.XLOOKUP($A124,INDIRECT("_"&amp;_xlfn.XLOOKUP(AT$2,WatchbillMONTHLY!$A$71:$U$71,OFFSET(WatchbillMONTHLY!$A$71:$U$71,1,2))),INDIRECT("_"&amp;_xlfn.XLOOKUP(AT$2,WatchbillMONTHLY!$A$71:$U$71,OFFSET(WatchbillMONTHLY!$A$71:$U$71,1,2))))=$A124,_xlfn.XLOOKUP(AT$2,WatchbillMONTHLY!$A$71:$U$71,OFFSET(WatchbillMONTHLY!$A$71:$U$71,1,2)),FALSE),TRUE,FALSE)),
IF(_xlfn.XLOOKUP(AT$2,WatchbillMONTHLY!$A$88:$U$88,OFFSET(WatchbillMONTHLY!$A$88:$U$88,1,2))=IF(_xlfn.XLOOKUP($A124,INDIRECT("_"&amp;_xlfn.XLOOKUP(AT$2,WatchbillMONTHLY!$A$88:$U$88,OFFSET(WatchbillMONTHLY!$A$88:$U$88,1,2))),INDIRECT("_"&amp;_xlfn.XLOOKUP(AT$2,WatchbillMONTHLY!$A$88:$U$88,OFFSET(WatchbillMONTHLY!$A$88:$U$88,1,2))))=$A124,_xlfn.XLOOKUP(AT$2,WatchbillMONTHLY!$A$88:$U$88,OFFSET(WatchbillMONTHLY!$A$88:$U$88,1,2)),FALSE),TRUE,FALSE)),
FALSE),FALSE)</f>
        <v>0</v>
      </c>
      <c r="AU124" s="209" t="b" cm="1">
        <f t="array" aca="1" ref="AU124" ca="1">IF(AND($A124 &gt; 0, N124 &gt; 0,AU$2&lt;MiscFormulas!$A$5+1),
_xlfn.IFNA(
_xlfn.IFNA(
_xlfn.IFNA(
_xlfn.IFNA(
_xlfn.IFNA(
_xlfn.IFNA(
IF(_xlfn.XLOOKUP(AU$2,WatchbillMONTHLY!$A$3:$U$3,OFFSET(WatchbillMONTHLY!$A$3:$U$3,1,2))=IF(_xlfn.XLOOKUP($A124,INDIRECT("_"&amp;_xlfn.XLOOKUP(AU$2,WatchbillMONTHLY!$A$3:$U$3,OFFSET(WatchbillMONTHLY!$A$3:$U$3,1,2))),INDIRECT("_"&amp;_xlfn.XLOOKUP(AU$2,WatchbillMONTHLY!$A$3:$U$3,OFFSET(WatchbillMONTHLY!$A$3:$U$3,1,2))))=$A124,_xlfn.XLOOKUP(AU$2,WatchbillMONTHLY!$A$3:$U$3,OFFSET(WatchbillMONTHLY!$A$3:$U$3,1,2)),FALSE),TRUE,FALSE),
IF(_xlfn.XLOOKUP(AU$2,WatchbillMONTHLY!$A$20:$U$20,OFFSET(WatchbillMONTHLY!$A$20:$U$20,1,2))=IF(_xlfn.XLOOKUP($A124,INDIRECT("_"&amp;_xlfn.XLOOKUP(AU$2,WatchbillMONTHLY!$A$20:$U$20,OFFSET(WatchbillMONTHLY!$A$20:$U$20,1,2))),INDIRECT("_"&amp;_xlfn.XLOOKUP(AU$2,WatchbillMONTHLY!$A$20:$U$20,OFFSET(WatchbillMONTHLY!$A$20:$U$20,1,2))))=$A124,_xlfn.XLOOKUP(AU$2,WatchbillMONTHLY!$A$20:$U$20,OFFSET(WatchbillMONTHLY!$A$20:$U$20,1,2)),FALSE),TRUE,FALSE)),
IF(_xlfn.XLOOKUP(AU$2,WatchbillMONTHLY!$A$37:$U$37,OFFSET(WatchbillMONTHLY!$A$37:$U$37,1,2))=IF(_xlfn.XLOOKUP($A124,INDIRECT("_"&amp;_xlfn.XLOOKUP(AU$2,WatchbillMONTHLY!$A$37:$U$37,OFFSET(WatchbillMONTHLY!$A$37:$U$37,1,2))),INDIRECT("_"&amp;_xlfn.XLOOKUP(AU$2,WatchbillMONTHLY!$A$37:$U$37,OFFSET(WatchbillMONTHLY!$A$37:$U$37,1,2))))=$A124,_xlfn.XLOOKUP(AU$2,WatchbillMONTHLY!$A$37:$U$37,OFFSET(WatchbillMONTHLY!$A$37:$U$37,1,2)),FALSE),TRUE,FALSE)),
IF(_xlfn.XLOOKUP(AU$2,WatchbillMONTHLY!$A$54:$U$54,OFFSET(WatchbillMONTHLY!$A$54:$U$54,1,2))=IF(_xlfn.XLOOKUP($A124,INDIRECT("_"&amp;_xlfn.XLOOKUP(AU$2,WatchbillMONTHLY!$A$54:$U$54,OFFSET(WatchbillMONTHLY!$A$54:$U$54,1,2))),INDIRECT("_"&amp;_xlfn.XLOOKUP(AU$2,WatchbillMONTHLY!$A$54:$U$54,OFFSET(WatchbillMONTHLY!$A$54:$U$54,1,2))))=$A124,_xlfn.XLOOKUP(AU$2,WatchbillMONTHLY!$A$54:$U$54,OFFSET(WatchbillMONTHLY!$A$54:$U$54,1,2)),FALSE),TRUE,FALSE)),
IF(_xlfn.XLOOKUP(AU$2,WatchbillMONTHLY!$A$71:$U$71,OFFSET(WatchbillMONTHLY!$A$71:$U$71,1,2))=IF(_xlfn.XLOOKUP($A124,INDIRECT("_"&amp;_xlfn.XLOOKUP(AU$2,WatchbillMONTHLY!$A$71:$U$71,OFFSET(WatchbillMONTHLY!$A$71:$U$71,1,2))),INDIRECT("_"&amp;_xlfn.XLOOKUP(AU$2,WatchbillMONTHLY!$A$71:$U$71,OFFSET(WatchbillMONTHLY!$A$71:$U$71,1,2))))=$A124,_xlfn.XLOOKUP(AU$2,WatchbillMONTHLY!$A$71:$U$71,OFFSET(WatchbillMONTHLY!$A$71:$U$71,1,2)),FALSE),TRUE,FALSE)),
IF(_xlfn.XLOOKUP(AU$2,WatchbillMONTHLY!$A$88:$U$88,OFFSET(WatchbillMONTHLY!$A$88:$U$88,1,2))=IF(_xlfn.XLOOKUP($A124,INDIRECT("_"&amp;_xlfn.XLOOKUP(AU$2,WatchbillMONTHLY!$A$88:$U$88,OFFSET(WatchbillMONTHLY!$A$88:$U$88,1,2))),INDIRECT("_"&amp;_xlfn.XLOOKUP(AU$2,WatchbillMONTHLY!$A$88:$U$88,OFFSET(WatchbillMONTHLY!$A$88:$U$88,1,2))))=$A124,_xlfn.XLOOKUP(AU$2,WatchbillMONTHLY!$A$88:$U$88,OFFSET(WatchbillMONTHLY!$A$88:$U$88,1,2)),FALSE),TRUE,FALSE)),
FALSE),FALSE)</f>
        <v>0</v>
      </c>
      <c r="AV124" s="209" t="b" cm="1">
        <f t="array" aca="1" ref="AV124" ca="1">IF(AND($A124 &gt; 0, O124 &gt; 0,AV$2&lt;MiscFormulas!$A$5+1),
_xlfn.IFNA(
_xlfn.IFNA(
_xlfn.IFNA(
_xlfn.IFNA(
_xlfn.IFNA(
_xlfn.IFNA(
IF(_xlfn.XLOOKUP(AV$2,WatchbillMONTHLY!$A$3:$U$3,OFFSET(WatchbillMONTHLY!$A$3:$U$3,1,2))=IF(_xlfn.XLOOKUP($A124,INDIRECT("_"&amp;_xlfn.XLOOKUP(AV$2,WatchbillMONTHLY!$A$3:$U$3,OFFSET(WatchbillMONTHLY!$A$3:$U$3,1,2))),INDIRECT("_"&amp;_xlfn.XLOOKUP(AV$2,WatchbillMONTHLY!$A$3:$U$3,OFFSET(WatchbillMONTHLY!$A$3:$U$3,1,2))))=$A124,_xlfn.XLOOKUP(AV$2,WatchbillMONTHLY!$A$3:$U$3,OFFSET(WatchbillMONTHLY!$A$3:$U$3,1,2)),FALSE),TRUE,FALSE),
IF(_xlfn.XLOOKUP(AV$2,WatchbillMONTHLY!$A$20:$U$20,OFFSET(WatchbillMONTHLY!$A$20:$U$20,1,2))=IF(_xlfn.XLOOKUP($A124,INDIRECT("_"&amp;_xlfn.XLOOKUP(AV$2,WatchbillMONTHLY!$A$20:$U$20,OFFSET(WatchbillMONTHLY!$A$20:$U$20,1,2))),INDIRECT("_"&amp;_xlfn.XLOOKUP(AV$2,WatchbillMONTHLY!$A$20:$U$20,OFFSET(WatchbillMONTHLY!$A$20:$U$20,1,2))))=$A124,_xlfn.XLOOKUP(AV$2,WatchbillMONTHLY!$A$20:$U$20,OFFSET(WatchbillMONTHLY!$A$20:$U$20,1,2)),FALSE),TRUE,FALSE)),
IF(_xlfn.XLOOKUP(AV$2,WatchbillMONTHLY!$A$37:$U$37,OFFSET(WatchbillMONTHLY!$A$37:$U$37,1,2))=IF(_xlfn.XLOOKUP($A124,INDIRECT("_"&amp;_xlfn.XLOOKUP(AV$2,WatchbillMONTHLY!$A$37:$U$37,OFFSET(WatchbillMONTHLY!$A$37:$U$37,1,2))),INDIRECT("_"&amp;_xlfn.XLOOKUP(AV$2,WatchbillMONTHLY!$A$37:$U$37,OFFSET(WatchbillMONTHLY!$A$37:$U$37,1,2))))=$A124,_xlfn.XLOOKUP(AV$2,WatchbillMONTHLY!$A$37:$U$37,OFFSET(WatchbillMONTHLY!$A$37:$U$37,1,2)),FALSE),TRUE,FALSE)),
IF(_xlfn.XLOOKUP(AV$2,WatchbillMONTHLY!$A$54:$U$54,OFFSET(WatchbillMONTHLY!$A$54:$U$54,1,2))=IF(_xlfn.XLOOKUP($A124,INDIRECT("_"&amp;_xlfn.XLOOKUP(AV$2,WatchbillMONTHLY!$A$54:$U$54,OFFSET(WatchbillMONTHLY!$A$54:$U$54,1,2))),INDIRECT("_"&amp;_xlfn.XLOOKUP(AV$2,WatchbillMONTHLY!$A$54:$U$54,OFFSET(WatchbillMONTHLY!$A$54:$U$54,1,2))))=$A124,_xlfn.XLOOKUP(AV$2,WatchbillMONTHLY!$A$54:$U$54,OFFSET(WatchbillMONTHLY!$A$54:$U$54,1,2)),FALSE),TRUE,FALSE)),
IF(_xlfn.XLOOKUP(AV$2,WatchbillMONTHLY!$A$71:$U$71,OFFSET(WatchbillMONTHLY!$A$71:$U$71,1,2))=IF(_xlfn.XLOOKUP($A124,INDIRECT("_"&amp;_xlfn.XLOOKUP(AV$2,WatchbillMONTHLY!$A$71:$U$71,OFFSET(WatchbillMONTHLY!$A$71:$U$71,1,2))),INDIRECT("_"&amp;_xlfn.XLOOKUP(AV$2,WatchbillMONTHLY!$A$71:$U$71,OFFSET(WatchbillMONTHLY!$A$71:$U$71,1,2))))=$A124,_xlfn.XLOOKUP(AV$2,WatchbillMONTHLY!$A$71:$U$71,OFFSET(WatchbillMONTHLY!$A$71:$U$71,1,2)),FALSE),TRUE,FALSE)),
IF(_xlfn.XLOOKUP(AV$2,WatchbillMONTHLY!$A$88:$U$88,OFFSET(WatchbillMONTHLY!$A$88:$U$88,1,2))=IF(_xlfn.XLOOKUP($A124,INDIRECT("_"&amp;_xlfn.XLOOKUP(AV$2,WatchbillMONTHLY!$A$88:$U$88,OFFSET(WatchbillMONTHLY!$A$88:$U$88,1,2))),INDIRECT("_"&amp;_xlfn.XLOOKUP(AV$2,WatchbillMONTHLY!$A$88:$U$88,OFFSET(WatchbillMONTHLY!$A$88:$U$88,1,2))))=$A124,_xlfn.XLOOKUP(AV$2,WatchbillMONTHLY!$A$88:$U$88,OFFSET(WatchbillMONTHLY!$A$88:$U$88,1,2)),FALSE),TRUE,FALSE)),
FALSE),FALSE)</f>
        <v>0</v>
      </c>
      <c r="AW124" s="209" t="b" cm="1">
        <f t="array" aca="1" ref="AW124" ca="1">IF(AND($A124 &gt; 0, P124 &gt; 0,AW$2&lt;MiscFormulas!$A$5+1),
_xlfn.IFNA(
_xlfn.IFNA(
_xlfn.IFNA(
_xlfn.IFNA(
_xlfn.IFNA(
_xlfn.IFNA(
IF(_xlfn.XLOOKUP(AW$2,WatchbillMONTHLY!$A$3:$U$3,OFFSET(WatchbillMONTHLY!$A$3:$U$3,1,2))=IF(_xlfn.XLOOKUP($A124,INDIRECT("_"&amp;_xlfn.XLOOKUP(AW$2,WatchbillMONTHLY!$A$3:$U$3,OFFSET(WatchbillMONTHLY!$A$3:$U$3,1,2))),INDIRECT("_"&amp;_xlfn.XLOOKUP(AW$2,WatchbillMONTHLY!$A$3:$U$3,OFFSET(WatchbillMONTHLY!$A$3:$U$3,1,2))))=$A124,_xlfn.XLOOKUP(AW$2,WatchbillMONTHLY!$A$3:$U$3,OFFSET(WatchbillMONTHLY!$A$3:$U$3,1,2)),FALSE),TRUE,FALSE),
IF(_xlfn.XLOOKUP(AW$2,WatchbillMONTHLY!$A$20:$U$20,OFFSET(WatchbillMONTHLY!$A$20:$U$20,1,2))=IF(_xlfn.XLOOKUP($A124,INDIRECT("_"&amp;_xlfn.XLOOKUP(AW$2,WatchbillMONTHLY!$A$20:$U$20,OFFSET(WatchbillMONTHLY!$A$20:$U$20,1,2))),INDIRECT("_"&amp;_xlfn.XLOOKUP(AW$2,WatchbillMONTHLY!$A$20:$U$20,OFFSET(WatchbillMONTHLY!$A$20:$U$20,1,2))))=$A124,_xlfn.XLOOKUP(AW$2,WatchbillMONTHLY!$A$20:$U$20,OFFSET(WatchbillMONTHLY!$A$20:$U$20,1,2)),FALSE),TRUE,FALSE)),
IF(_xlfn.XLOOKUP(AW$2,WatchbillMONTHLY!$A$37:$U$37,OFFSET(WatchbillMONTHLY!$A$37:$U$37,1,2))=IF(_xlfn.XLOOKUP($A124,INDIRECT("_"&amp;_xlfn.XLOOKUP(AW$2,WatchbillMONTHLY!$A$37:$U$37,OFFSET(WatchbillMONTHLY!$A$37:$U$37,1,2))),INDIRECT("_"&amp;_xlfn.XLOOKUP(AW$2,WatchbillMONTHLY!$A$37:$U$37,OFFSET(WatchbillMONTHLY!$A$37:$U$37,1,2))))=$A124,_xlfn.XLOOKUP(AW$2,WatchbillMONTHLY!$A$37:$U$37,OFFSET(WatchbillMONTHLY!$A$37:$U$37,1,2)),FALSE),TRUE,FALSE)),
IF(_xlfn.XLOOKUP(AW$2,WatchbillMONTHLY!$A$54:$U$54,OFFSET(WatchbillMONTHLY!$A$54:$U$54,1,2))=IF(_xlfn.XLOOKUP($A124,INDIRECT("_"&amp;_xlfn.XLOOKUP(AW$2,WatchbillMONTHLY!$A$54:$U$54,OFFSET(WatchbillMONTHLY!$A$54:$U$54,1,2))),INDIRECT("_"&amp;_xlfn.XLOOKUP(AW$2,WatchbillMONTHLY!$A$54:$U$54,OFFSET(WatchbillMONTHLY!$A$54:$U$54,1,2))))=$A124,_xlfn.XLOOKUP(AW$2,WatchbillMONTHLY!$A$54:$U$54,OFFSET(WatchbillMONTHLY!$A$54:$U$54,1,2)),FALSE),TRUE,FALSE)),
IF(_xlfn.XLOOKUP(AW$2,WatchbillMONTHLY!$A$71:$U$71,OFFSET(WatchbillMONTHLY!$A$71:$U$71,1,2))=IF(_xlfn.XLOOKUP($A124,INDIRECT("_"&amp;_xlfn.XLOOKUP(AW$2,WatchbillMONTHLY!$A$71:$U$71,OFFSET(WatchbillMONTHLY!$A$71:$U$71,1,2))),INDIRECT("_"&amp;_xlfn.XLOOKUP(AW$2,WatchbillMONTHLY!$A$71:$U$71,OFFSET(WatchbillMONTHLY!$A$71:$U$71,1,2))))=$A124,_xlfn.XLOOKUP(AW$2,WatchbillMONTHLY!$A$71:$U$71,OFFSET(WatchbillMONTHLY!$A$71:$U$71,1,2)),FALSE),TRUE,FALSE)),
IF(_xlfn.XLOOKUP(AW$2,WatchbillMONTHLY!$A$88:$U$88,OFFSET(WatchbillMONTHLY!$A$88:$U$88,1,2))=IF(_xlfn.XLOOKUP($A124,INDIRECT("_"&amp;_xlfn.XLOOKUP(AW$2,WatchbillMONTHLY!$A$88:$U$88,OFFSET(WatchbillMONTHLY!$A$88:$U$88,1,2))),INDIRECT("_"&amp;_xlfn.XLOOKUP(AW$2,WatchbillMONTHLY!$A$88:$U$88,OFFSET(WatchbillMONTHLY!$A$88:$U$88,1,2))))=$A124,_xlfn.XLOOKUP(AW$2,WatchbillMONTHLY!$A$88:$U$88,OFFSET(WatchbillMONTHLY!$A$88:$U$88,1,2)),FALSE),TRUE,FALSE)),
FALSE),FALSE)</f>
        <v>0</v>
      </c>
      <c r="AX124" s="209" t="b" cm="1">
        <f t="array" aca="1" ref="AX124" ca="1">IF(AND($A124 &gt; 0, Q124 &gt; 0,AX$2&lt;MiscFormulas!$A$5+1),
_xlfn.IFNA(
_xlfn.IFNA(
_xlfn.IFNA(
_xlfn.IFNA(
_xlfn.IFNA(
_xlfn.IFNA(
IF(_xlfn.XLOOKUP(AX$2,WatchbillMONTHLY!$A$3:$U$3,OFFSET(WatchbillMONTHLY!$A$3:$U$3,1,2))=IF(_xlfn.XLOOKUP($A124,INDIRECT("_"&amp;_xlfn.XLOOKUP(AX$2,WatchbillMONTHLY!$A$3:$U$3,OFFSET(WatchbillMONTHLY!$A$3:$U$3,1,2))),INDIRECT("_"&amp;_xlfn.XLOOKUP(AX$2,WatchbillMONTHLY!$A$3:$U$3,OFFSET(WatchbillMONTHLY!$A$3:$U$3,1,2))))=$A124,_xlfn.XLOOKUP(AX$2,WatchbillMONTHLY!$A$3:$U$3,OFFSET(WatchbillMONTHLY!$A$3:$U$3,1,2)),FALSE),TRUE,FALSE),
IF(_xlfn.XLOOKUP(AX$2,WatchbillMONTHLY!$A$20:$U$20,OFFSET(WatchbillMONTHLY!$A$20:$U$20,1,2))=IF(_xlfn.XLOOKUP($A124,INDIRECT("_"&amp;_xlfn.XLOOKUP(AX$2,WatchbillMONTHLY!$A$20:$U$20,OFFSET(WatchbillMONTHLY!$A$20:$U$20,1,2))),INDIRECT("_"&amp;_xlfn.XLOOKUP(AX$2,WatchbillMONTHLY!$A$20:$U$20,OFFSET(WatchbillMONTHLY!$A$20:$U$20,1,2))))=$A124,_xlfn.XLOOKUP(AX$2,WatchbillMONTHLY!$A$20:$U$20,OFFSET(WatchbillMONTHLY!$A$20:$U$20,1,2)),FALSE),TRUE,FALSE)),
IF(_xlfn.XLOOKUP(AX$2,WatchbillMONTHLY!$A$37:$U$37,OFFSET(WatchbillMONTHLY!$A$37:$U$37,1,2))=IF(_xlfn.XLOOKUP($A124,INDIRECT("_"&amp;_xlfn.XLOOKUP(AX$2,WatchbillMONTHLY!$A$37:$U$37,OFFSET(WatchbillMONTHLY!$A$37:$U$37,1,2))),INDIRECT("_"&amp;_xlfn.XLOOKUP(AX$2,WatchbillMONTHLY!$A$37:$U$37,OFFSET(WatchbillMONTHLY!$A$37:$U$37,1,2))))=$A124,_xlfn.XLOOKUP(AX$2,WatchbillMONTHLY!$A$37:$U$37,OFFSET(WatchbillMONTHLY!$A$37:$U$37,1,2)),FALSE),TRUE,FALSE)),
IF(_xlfn.XLOOKUP(AX$2,WatchbillMONTHLY!$A$54:$U$54,OFFSET(WatchbillMONTHLY!$A$54:$U$54,1,2))=IF(_xlfn.XLOOKUP($A124,INDIRECT("_"&amp;_xlfn.XLOOKUP(AX$2,WatchbillMONTHLY!$A$54:$U$54,OFFSET(WatchbillMONTHLY!$A$54:$U$54,1,2))),INDIRECT("_"&amp;_xlfn.XLOOKUP(AX$2,WatchbillMONTHLY!$A$54:$U$54,OFFSET(WatchbillMONTHLY!$A$54:$U$54,1,2))))=$A124,_xlfn.XLOOKUP(AX$2,WatchbillMONTHLY!$A$54:$U$54,OFFSET(WatchbillMONTHLY!$A$54:$U$54,1,2)),FALSE),TRUE,FALSE)),
IF(_xlfn.XLOOKUP(AX$2,WatchbillMONTHLY!$A$71:$U$71,OFFSET(WatchbillMONTHLY!$A$71:$U$71,1,2))=IF(_xlfn.XLOOKUP($A124,INDIRECT("_"&amp;_xlfn.XLOOKUP(AX$2,WatchbillMONTHLY!$A$71:$U$71,OFFSET(WatchbillMONTHLY!$A$71:$U$71,1,2))),INDIRECT("_"&amp;_xlfn.XLOOKUP(AX$2,WatchbillMONTHLY!$A$71:$U$71,OFFSET(WatchbillMONTHLY!$A$71:$U$71,1,2))))=$A124,_xlfn.XLOOKUP(AX$2,WatchbillMONTHLY!$A$71:$U$71,OFFSET(WatchbillMONTHLY!$A$71:$U$71,1,2)),FALSE),TRUE,FALSE)),
IF(_xlfn.XLOOKUP(AX$2,WatchbillMONTHLY!$A$88:$U$88,OFFSET(WatchbillMONTHLY!$A$88:$U$88,1,2))=IF(_xlfn.XLOOKUP($A124,INDIRECT("_"&amp;_xlfn.XLOOKUP(AX$2,WatchbillMONTHLY!$A$88:$U$88,OFFSET(WatchbillMONTHLY!$A$88:$U$88,1,2))),INDIRECT("_"&amp;_xlfn.XLOOKUP(AX$2,WatchbillMONTHLY!$A$88:$U$88,OFFSET(WatchbillMONTHLY!$A$88:$U$88,1,2))))=$A124,_xlfn.XLOOKUP(AX$2,WatchbillMONTHLY!$A$88:$U$88,OFFSET(WatchbillMONTHLY!$A$88:$U$88,1,2)),FALSE),TRUE,FALSE)),
FALSE),FALSE)</f>
        <v>0</v>
      </c>
      <c r="AY124" s="209" t="b" cm="1">
        <f t="array" aca="1" ref="AY124" ca="1">IF(AND($A124 &gt; 0, R124 &gt; 0,AY$2&lt;MiscFormulas!$A$5+1),
_xlfn.IFNA(
_xlfn.IFNA(
_xlfn.IFNA(
_xlfn.IFNA(
_xlfn.IFNA(
_xlfn.IFNA(
IF(_xlfn.XLOOKUP(AY$2,WatchbillMONTHLY!$A$3:$U$3,OFFSET(WatchbillMONTHLY!$A$3:$U$3,1,2))=IF(_xlfn.XLOOKUP($A124,INDIRECT("_"&amp;_xlfn.XLOOKUP(AY$2,WatchbillMONTHLY!$A$3:$U$3,OFFSET(WatchbillMONTHLY!$A$3:$U$3,1,2))),INDIRECT("_"&amp;_xlfn.XLOOKUP(AY$2,WatchbillMONTHLY!$A$3:$U$3,OFFSET(WatchbillMONTHLY!$A$3:$U$3,1,2))))=$A124,_xlfn.XLOOKUP(AY$2,WatchbillMONTHLY!$A$3:$U$3,OFFSET(WatchbillMONTHLY!$A$3:$U$3,1,2)),FALSE),TRUE,FALSE),
IF(_xlfn.XLOOKUP(AY$2,WatchbillMONTHLY!$A$20:$U$20,OFFSET(WatchbillMONTHLY!$A$20:$U$20,1,2))=IF(_xlfn.XLOOKUP($A124,INDIRECT("_"&amp;_xlfn.XLOOKUP(AY$2,WatchbillMONTHLY!$A$20:$U$20,OFFSET(WatchbillMONTHLY!$A$20:$U$20,1,2))),INDIRECT("_"&amp;_xlfn.XLOOKUP(AY$2,WatchbillMONTHLY!$A$20:$U$20,OFFSET(WatchbillMONTHLY!$A$20:$U$20,1,2))))=$A124,_xlfn.XLOOKUP(AY$2,WatchbillMONTHLY!$A$20:$U$20,OFFSET(WatchbillMONTHLY!$A$20:$U$20,1,2)),FALSE),TRUE,FALSE)),
IF(_xlfn.XLOOKUP(AY$2,WatchbillMONTHLY!$A$37:$U$37,OFFSET(WatchbillMONTHLY!$A$37:$U$37,1,2))=IF(_xlfn.XLOOKUP($A124,INDIRECT("_"&amp;_xlfn.XLOOKUP(AY$2,WatchbillMONTHLY!$A$37:$U$37,OFFSET(WatchbillMONTHLY!$A$37:$U$37,1,2))),INDIRECT("_"&amp;_xlfn.XLOOKUP(AY$2,WatchbillMONTHLY!$A$37:$U$37,OFFSET(WatchbillMONTHLY!$A$37:$U$37,1,2))))=$A124,_xlfn.XLOOKUP(AY$2,WatchbillMONTHLY!$A$37:$U$37,OFFSET(WatchbillMONTHLY!$A$37:$U$37,1,2)),FALSE),TRUE,FALSE)),
IF(_xlfn.XLOOKUP(AY$2,WatchbillMONTHLY!$A$54:$U$54,OFFSET(WatchbillMONTHLY!$A$54:$U$54,1,2))=IF(_xlfn.XLOOKUP($A124,INDIRECT("_"&amp;_xlfn.XLOOKUP(AY$2,WatchbillMONTHLY!$A$54:$U$54,OFFSET(WatchbillMONTHLY!$A$54:$U$54,1,2))),INDIRECT("_"&amp;_xlfn.XLOOKUP(AY$2,WatchbillMONTHLY!$A$54:$U$54,OFFSET(WatchbillMONTHLY!$A$54:$U$54,1,2))))=$A124,_xlfn.XLOOKUP(AY$2,WatchbillMONTHLY!$A$54:$U$54,OFFSET(WatchbillMONTHLY!$A$54:$U$54,1,2)),FALSE),TRUE,FALSE)),
IF(_xlfn.XLOOKUP(AY$2,WatchbillMONTHLY!$A$71:$U$71,OFFSET(WatchbillMONTHLY!$A$71:$U$71,1,2))=IF(_xlfn.XLOOKUP($A124,INDIRECT("_"&amp;_xlfn.XLOOKUP(AY$2,WatchbillMONTHLY!$A$71:$U$71,OFFSET(WatchbillMONTHLY!$A$71:$U$71,1,2))),INDIRECT("_"&amp;_xlfn.XLOOKUP(AY$2,WatchbillMONTHLY!$A$71:$U$71,OFFSET(WatchbillMONTHLY!$A$71:$U$71,1,2))))=$A124,_xlfn.XLOOKUP(AY$2,WatchbillMONTHLY!$A$71:$U$71,OFFSET(WatchbillMONTHLY!$A$71:$U$71,1,2)),FALSE),TRUE,FALSE)),
IF(_xlfn.XLOOKUP(AY$2,WatchbillMONTHLY!$A$88:$U$88,OFFSET(WatchbillMONTHLY!$A$88:$U$88,1,2))=IF(_xlfn.XLOOKUP($A124,INDIRECT("_"&amp;_xlfn.XLOOKUP(AY$2,WatchbillMONTHLY!$A$88:$U$88,OFFSET(WatchbillMONTHLY!$A$88:$U$88,1,2))),INDIRECT("_"&amp;_xlfn.XLOOKUP(AY$2,WatchbillMONTHLY!$A$88:$U$88,OFFSET(WatchbillMONTHLY!$A$88:$U$88,1,2))))=$A124,_xlfn.XLOOKUP(AY$2,WatchbillMONTHLY!$A$88:$U$88,OFFSET(WatchbillMONTHLY!$A$88:$U$88,1,2)),FALSE),TRUE,FALSE)),
FALSE),FALSE)</f>
        <v>0</v>
      </c>
      <c r="AZ124" s="209" t="b" cm="1">
        <f t="array" aca="1" ref="AZ124" ca="1">IF(AND($A124 &gt; 0, S124 &gt; 0,AZ$2&lt;MiscFormulas!$A$5+1),
_xlfn.IFNA(
_xlfn.IFNA(
_xlfn.IFNA(
_xlfn.IFNA(
_xlfn.IFNA(
_xlfn.IFNA(
IF(_xlfn.XLOOKUP(AZ$2,WatchbillMONTHLY!$A$3:$U$3,OFFSET(WatchbillMONTHLY!$A$3:$U$3,1,2))=IF(_xlfn.XLOOKUP($A124,INDIRECT("_"&amp;_xlfn.XLOOKUP(AZ$2,WatchbillMONTHLY!$A$3:$U$3,OFFSET(WatchbillMONTHLY!$A$3:$U$3,1,2))),INDIRECT("_"&amp;_xlfn.XLOOKUP(AZ$2,WatchbillMONTHLY!$A$3:$U$3,OFFSET(WatchbillMONTHLY!$A$3:$U$3,1,2))))=$A124,_xlfn.XLOOKUP(AZ$2,WatchbillMONTHLY!$A$3:$U$3,OFFSET(WatchbillMONTHLY!$A$3:$U$3,1,2)),FALSE),TRUE,FALSE),
IF(_xlfn.XLOOKUP(AZ$2,WatchbillMONTHLY!$A$20:$U$20,OFFSET(WatchbillMONTHLY!$A$20:$U$20,1,2))=IF(_xlfn.XLOOKUP($A124,INDIRECT("_"&amp;_xlfn.XLOOKUP(AZ$2,WatchbillMONTHLY!$A$20:$U$20,OFFSET(WatchbillMONTHLY!$A$20:$U$20,1,2))),INDIRECT("_"&amp;_xlfn.XLOOKUP(AZ$2,WatchbillMONTHLY!$A$20:$U$20,OFFSET(WatchbillMONTHLY!$A$20:$U$20,1,2))))=$A124,_xlfn.XLOOKUP(AZ$2,WatchbillMONTHLY!$A$20:$U$20,OFFSET(WatchbillMONTHLY!$A$20:$U$20,1,2)),FALSE),TRUE,FALSE)),
IF(_xlfn.XLOOKUP(AZ$2,WatchbillMONTHLY!$A$37:$U$37,OFFSET(WatchbillMONTHLY!$A$37:$U$37,1,2))=IF(_xlfn.XLOOKUP($A124,INDIRECT("_"&amp;_xlfn.XLOOKUP(AZ$2,WatchbillMONTHLY!$A$37:$U$37,OFFSET(WatchbillMONTHLY!$A$37:$U$37,1,2))),INDIRECT("_"&amp;_xlfn.XLOOKUP(AZ$2,WatchbillMONTHLY!$A$37:$U$37,OFFSET(WatchbillMONTHLY!$A$37:$U$37,1,2))))=$A124,_xlfn.XLOOKUP(AZ$2,WatchbillMONTHLY!$A$37:$U$37,OFFSET(WatchbillMONTHLY!$A$37:$U$37,1,2)),FALSE),TRUE,FALSE)),
IF(_xlfn.XLOOKUP(AZ$2,WatchbillMONTHLY!$A$54:$U$54,OFFSET(WatchbillMONTHLY!$A$54:$U$54,1,2))=IF(_xlfn.XLOOKUP($A124,INDIRECT("_"&amp;_xlfn.XLOOKUP(AZ$2,WatchbillMONTHLY!$A$54:$U$54,OFFSET(WatchbillMONTHLY!$A$54:$U$54,1,2))),INDIRECT("_"&amp;_xlfn.XLOOKUP(AZ$2,WatchbillMONTHLY!$A$54:$U$54,OFFSET(WatchbillMONTHLY!$A$54:$U$54,1,2))))=$A124,_xlfn.XLOOKUP(AZ$2,WatchbillMONTHLY!$A$54:$U$54,OFFSET(WatchbillMONTHLY!$A$54:$U$54,1,2)),FALSE),TRUE,FALSE)),
IF(_xlfn.XLOOKUP(AZ$2,WatchbillMONTHLY!$A$71:$U$71,OFFSET(WatchbillMONTHLY!$A$71:$U$71,1,2))=IF(_xlfn.XLOOKUP($A124,INDIRECT("_"&amp;_xlfn.XLOOKUP(AZ$2,WatchbillMONTHLY!$A$71:$U$71,OFFSET(WatchbillMONTHLY!$A$71:$U$71,1,2))),INDIRECT("_"&amp;_xlfn.XLOOKUP(AZ$2,WatchbillMONTHLY!$A$71:$U$71,OFFSET(WatchbillMONTHLY!$A$71:$U$71,1,2))))=$A124,_xlfn.XLOOKUP(AZ$2,WatchbillMONTHLY!$A$71:$U$71,OFFSET(WatchbillMONTHLY!$A$71:$U$71,1,2)),FALSE),TRUE,FALSE)),
IF(_xlfn.XLOOKUP(AZ$2,WatchbillMONTHLY!$A$88:$U$88,OFFSET(WatchbillMONTHLY!$A$88:$U$88,1,2))=IF(_xlfn.XLOOKUP($A124,INDIRECT("_"&amp;_xlfn.XLOOKUP(AZ$2,WatchbillMONTHLY!$A$88:$U$88,OFFSET(WatchbillMONTHLY!$A$88:$U$88,1,2))),INDIRECT("_"&amp;_xlfn.XLOOKUP(AZ$2,WatchbillMONTHLY!$A$88:$U$88,OFFSET(WatchbillMONTHLY!$A$88:$U$88,1,2))))=$A124,_xlfn.XLOOKUP(AZ$2,WatchbillMONTHLY!$A$88:$U$88,OFFSET(WatchbillMONTHLY!$A$88:$U$88,1,2)),FALSE),TRUE,FALSE)),
FALSE),FALSE)</f>
        <v>0</v>
      </c>
      <c r="BA124" s="209" t="b" cm="1">
        <f t="array" aca="1" ref="BA124" ca="1">IF(AND($A124 &gt; 0, T124 &gt; 0,BA$2&lt;MiscFormulas!$A$5+1),
_xlfn.IFNA(
_xlfn.IFNA(
_xlfn.IFNA(
_xlfn.IFNA(
_xlfn.IFNA(
_xlfn.IFNA(
IF(_xlfn.XLOOKUP(BA$2,WatchbillMONTHLY!$A$3:$U$3,OFFSET(WatchbillMONTHLY!$A$3:$U$3,1,2))=IF(_xlfn.XLOOKUP($A124,INDIRECT("_"&amp;_xlfn.XLOOKUP(BA$2,WatchbillMONTHLY!$A$3:$U$3,OFFSET(WatchbillMONTHLY!$A$3:$U$3,1,2))),INDIRECT("_"&amp;_xlfn.XLOOKUP(BA$2,WatchbillMONTHLY!$A$3:$U$3,OFFSET(WatchbillMONTHLY!$A$3:$U$3,1,2))))=$A124,_xlfn.XLOOKUP(BA$2,WatchbillMONTHLY!$A$3:$U$3,OFFSET(WatchbillMONTHLY!$A$3:$U$3,1,2)),FALSE),TRUE,FALSE),
IF(_xlfn.XLOOKUP(BA$2,WatchbillMONTHLY!$A$20:$U$20,OFFSET(WatchbillMONTHLY!$A$20:$U$20,1,2))=IF(_xlfn.XLOOKUP($A124,INDIRECT("_"&amp;_xlfn.XLOOKUP(BA$2,WatchbillMONTHLY!$A$20:$U$20,OFFSET(WatchbillMONTHLY!$A$20:$U$20,1,2))),INDIRECT("_"&amp;_xlfn.XLOOKUP(BA$2,WatchbillMONTHLY!$A$20:$U$20,OFFSET(WatchbillMONTHLY!$A$20:$U$20,1,2))))=$A124,_xlfn.XLOOKUP(BA$2,WatchbillMONTHLY!$A$20:$U$20,OFFSET(WatchbillMONTHLY!$A$20:$U$20,1,2)),FALSE),TRUE,FALSE)),
IF(_xlfn.XLOOKUP(BA$2,WatchbillMONTHLY!$A$37:$U$37,OFFSET(WatchbillMONTHLY!$A$37:$U$37,1,2))=IF(_xlfn.XLOOKUP($A124,INDIRECT("_"&amp;_xlfn.XLOOKUP(BA$2,WatchbillMONTHLY!$A$37:$U$37,OFFSET(WatchbillMONTHLY!$A$37:$U$37,1,2))),INDIRECT("_"&amp;_xlfn.XLOOKUP(BA$2,WatchbillMONTHLY!$A$37:$U$37,OFFSET(WatchbillMONTHLY!$A$37:$U$37,1,2))))=$A124,_xlfn.XLOOKUP(BA$2,WatchbillMONTHLY!$A$37:$U$37,OFFSET(WatchbillMONTHLY!$A$37:$U$37,1,2)),FALSE),TRUE,FALSE)),
IF(_xlfn.XLOOKUP(BA$2,WatchbillMONTHLY!$A$54:$U$54,OFFSET(WatchbillMONTHLY!$A$54:$U$54,1,2))=IF(_xlfn.XLOOKUP($A124,INDIRECT("_"&amp;_xlfn.XLOOKUP(BA$2,WatchbillMONTHLY!$A$54:$U$54,OFFSET(WatchbillMONTHLY!$A$54:$U$54,1,2))),INDIRECT("_"&amp;_xlfn.XLOOKUP(BA$2,WatchbillMONTHLY!$A$54:$U$54,OFFSET(WatchbillMONTHLY!$A$54:$U$54,1,2))))=$A124,_xlfn.XLOOKUP(BA$2,WatchbillMONTHLY!$A$54:$U$54,OFFSET(WatchbillMONTHLY!$A$54:$U$54,1,2)),FALSE),TRUE,FALSE)),
IF(_xlfn.XLOOKUP(BA$2,WatchbillMONTHLY!$A$71:$U$71,OFFSET(WatchbillMONTHLY!$A$71:$U$71,1,2))=IF(_xlfn.XLOOKUP($A124,INDIRECT("_"&amp;_xlfn.XLOOKUP(BA$2,WatchbillMONTHLY!$A$71:$U$71,OFFSET(WatchbillMONTHLY!$A$71:$U$71,1,2))),INDIRECT("_"&amp;_xlfn.XLOOKUP(BA$2,WatchbillMONTHLY!$A$71:$U$71,OFFSET(WatchbillMONTHLY!$A$71:$U$71,1,2))))=$A124,_xlfn.XLOOKUP(BA$2,WatchbillMONTHLY!$A$71:$U$71,OFFSET(WatchbillMONTHLY!$A$71:$U$71,1,2)),FALSE),TRUE,FALSE)),
IF(_xlfn.XLOOKUP(BA$2,WatchbillMONTHLY!$A$88:$U$88,OFFSET(WatchbillMONTHLY!$A$88:$U$88,1,2))=IF(_xlfn.XLOOKUP($A124,INDIRECT("_"&amp;_xlfn.XLOOKUP(BA$2,WatchbillMONTHLY!$A$88:$U$88,OFFSET(WatchbillMONTHLY!$A$88:$U$88,1,2))),INDIRECT("_"&amp;_xlfn.XLOOKUP(BA$2,WatchbillMONTHLY!$A$88:$U$88,OFFSET(WatchbillMONTHLY!$A$88:$U$88,1,2))))=$A124,_xlfn.XLOOKUP(BA$2,WatchbillMONTHLY!$A$88:$U$88,OFFSET(WatchbillMONTHLY!$A$88:$U$88,1,2)),FALSE),TRUE,FALSE)),
FALSE),FALSE)</f>
        <v>0</v>
      </c>
      <c r="BB124" s="209" t="b" cm="1">
        <f t="array" aca="1" ref="BB124" ca="1">IF(AND($A124 &gt; 0, U124 &gt; 0,BB$2&lt;MiscFormulas!$A$5+1),
_xlfn.IFNA(
_xlfn.IFNA(
_xlfn.IFNA(
_xlfn.IFNA(
_xlfn.IFNA(
_xlfn.IFNA(
IF(_xlfn.XLOOKUP(BB$2,WatchbillMONTHLY!$A$3:$U$3,OFFSET(WatchbillMONTHLY!$A$3:$U$3,1,2))=IF(_xlfn.XLOOKUP($A124,INDIRECT("_"&amp;_xlfn.XLOOKUP(BB$2,WatchbillMONTHLY!$A$3:$U$3,OFFSET(WatchbillMONTHLY!$A$3:$U$3,1,2))),INDIRECT("_"&amp;_xlfn.XLOOKUP(BB$2,WatchbillMONTHLY!$A$3:$U$3,OFFSET(WatchbillMONTHLY!$A$3:$U$3,1,2))))=$A124,_xlfn.XLOOKUP(BB$2,WatchbillMONTHLY!$A$3:$U$3,OFFSET(WatchbillMONTHLY!$A$3:$U$3,1,2)),FALSE),TRUE,FALSE),
IF(_xlfn.XLOOKUP(BB$2,WatchbillMONTHLY!$A$20:$U$20,OFFSET(WatchbillMONTHLY!$A$20:$U$20,1,2))=IF(_xlfn.XLOOKUP($A124,INDIRECT("_"&amp;_xlfn.XLOOKUP(BB$2,WatchbillMONTHLY!$A$20:$U$20,OFFSET(WatchbillMONTHLY!$A$20:$U$20,1,2))),INDIRECT("_"&amp;_xlfn.XLOOKUP(BB$2,WatchbillMONTHLY!$A$20:$U$20,OFFSET(WatchbillMONTHLY!$A$20:$U$20,1,2))))=$A124,_xlfn.XLOOKUP(BB$2,WatchbillMONTHLY!$A$20:$U$20,OFFSET(WatchbillMONTHLY!$A$20:$U$20,1,2)),FALSE),TRUE,FALSE)),
IF(_xlfn.XLOOKUP(BB$2,WatchbillMONTHLY!$A$37:$U$37,OFFSET(WatchbillMONTHLY!$A$37:$U$37,1,2))=IF(_xlfn.XLOOKUP($A124,INDIRECT("_"&amp;_xlfn.XLOOKUP(BB$2,WatchbillMONTHLY!$A$37:$U$37,OFFSET(WatchbillMONTHLY!$A$37:$U$37,1,2))),INDIRECT("_"&amp;_xlfn.XLOOKUP(BB$2,WatchbillMONTHLY!$A$37:$U$37,OFFSET(WatchbillMONTHLY!$A$37:$U$37,1,2))))=$A124,_xlfn.XLOOKUP(BB$2,WatchbillMONTHLY!$A$37:$U$37,OFFSET(WatchbillMONTHLY!$A$37:$U$37,1,2)),FALSE),TRUE,FALSE)),
IF(_xlfn.XLOOKUP(BB$2,WatchbillMONTHLY!$A$54:$U$54,OFFSET(WatchbillMONTHLY!$A$54:$U$54,1,2))=IF(_xlfn.XLOOKUP($A124,INDIRECT("_"&amp;_xlfn.XLOOKUP(BB$2,WatchbillMONTHLY!$A$54:$U$54,OFFSET(WatchbillMONTHLY!$A$54:$U$54,1,2))),INDIRECT("_"&amp;_xlfn.XLOOKUP(BB$2,WatchbillMONTHLY!$A$54:$U$54,OFFSET(WatchbillMONTHLY!$A$54:$U$54,1,2))))=$A124,_xlfn.XLOOKUP(BB$2,WatchbillMONTHLY!$A$54:$U$54,OFFSET(WatchbillMONTHLY!$A$54:$U$54,1,2)),FALSE),TRUE,FALSE)),
IF(_xlfn.XLOOKUP(BB$2,WatchbillMONTHLY!$A$71:$U$71,OFFSET(WatchbillMONTHLY!$A$71:$U$71,1,2))=IF(_xlfn.XLOOKUP($A124,INDIRECT("_"&amp;_xlfn.XLOOKUP(BB$2,WatchbillMONTHLY!$A$71:$U$71,OFFSET(WatchbillMONTHLY!$A$71:$U$71,1,2))),INDIRECT("_"&amp;_xlfn.XLOOKUP(BB$2,WatchbillMONTHLY!$A$71:$U$71,OFFSET(WatchbillMONTHLY!$A$71:$U$71,1,2))))=$A124,_xlfn.XLOOKUP(BB$2,WatchbillMONTHLY!$A$71:$U$71,OFFSET(WatchbillMONTHLY!$A$71:$U$71,1,2)),FALSE),TRUE,FALSE)),
IF(_xlfn.XLOOKUP(BB$2,WatchbillMONTHLY!$A$88:$U$88,OFFSET(WatchbillMONTHLY!$A$88:$U$88,1,2))=IF(_xlfn.XLOOKUP($A124,INDIRECT("_"&amp;_xlfn.XLOOKUP(BB$2,WatchbillMONTHLY!$A$88:$U$88,OFFSET(WatchbillMONTHLY!$A$88:$U$88,1,2))),INDIRECT("_"&amp;_xlfn.XLOOKUP(BB$2,WatchbillMONTHLY!$A$88:$U$88,OFFSET(WatchbillMONTHLY!$A$88:$U$88,1,2))))=$A124,_xlfn.XLOOKUP(BB$2,WatchbillMONTHLY!$A$88:$U$88,OFFSET(WatchbillMONTHLY!$A$88:$U$88,1,2)),FALSE),TRUE,FALSE)),
FALSE),FALSE)</f>
        <v>0</v>
      </c>
      <c r="BC124" s="209" t="b" cm="1">
        <f t="array" aca="1" ref="BC124" ca="1">IF(AND($A124 &gt; 0, V124 &gt; 0,BC$2&lt;MiscFormulas!$A$5+1),
_xlfn.IFNA(
_xlfn.IFNA(
_xlfn.IFNA(
_xlfn.IFNA(
_xlfn.IFNA(
_xlfn.IFNA(
IF(_xlfn.XLOOKUP(BC$2,WatchbillMONTHLY!$A$3:$U$3,OFFSET(WatchbillMONTHLY!$A$3:$U$3,1,2))=IF(_xlfn.XLOOKUP($A124,INDIRECT("_"&amp;_xlfn.XLOOKUP(BC$2,WatchbillMONTHLY!$A$3:$U$3,OFFSET(WatchbillMONTHLY!$A$3:$U$3,1,2))),INDIRECT("_"&amp;_xlfn.XLOOKUP(BC$2,WatchbillMONTHLY!$A$3:$U$3,OFFSET(WatchbillMONTHLY!$A$3:$U$3,1,2))))=$A124,_xlfn.XLOOKUP(BC$2,WatchbillMONTHLY!$A$3:$U$3,OFFSET(WatchbillMONTHLY!$A$3:$U$3,1,2)),FALSE),TRUE,FALSE),
IF(_xlfn.XLOOKUP(BC$2,WatchbillMONTHLY!$A$20:$U$20,OFFSET(WatchbillMONTHLY!$A$20:$U$20,1,2))=IF(_xlfn.XLOOKUP($A124,INDIRECT("_"&amp;_xlfn.XLOOKUP(BC$2,WatchbillMONTHLY!$A$20:$U$20,OFFSET(WatchbillMONTHLY!$A$20:$U$20,1,2))),INDIRECT("_"&amp;_xlfn.XLOOKUP(BC$2,WatchbillMONTHLY!$A$20:$U$20,OFFSET(WatchbillMONTHLY!$A$20:$U$20,1,2))))=$A124,_xlfn.XLOOKUP(BC$2,WatchbillMONTHLY!$A$20:$U$20,OFFSET(WatchbillMONTHLY!$A$20:$U$20,1,2)),FALSE),TRUE,FALSE)),
IF(_xlfn.XLOOKUP(BC$2,WatchbillMONTHLY!$A$37:$U$37,OFFSET(WatchbillMONTHLY!$A$37:$U$37,1,2))=IF(_xlfn.XLOOKUP($A124,INDIRECT("_"&amp;_xlfn.XLOOKUP(BC$2,WatchbillMONTHLY!$A$37:$U$37,OFFSET(WatchbillMONTHLY!$A$37:$U$37,1,2))),INDIRECT("_"&amp;_xlfn.XLOOKUP(BC$2,WatchbillMONTHLY!$A$37:$U$37,OFFSET(WatchbillMONTHLY!$A$37:$U$37,1,2))))=$A124,_xlfn.XLOOKUP(BC$2,WatchbillMONTHLY!$A$37:$U$37,OFFSET(WatchbillMONTHLY!$A$37:$U$37,1,2)),FALSE),TRUE,FALSE)),
IF(_xlfn.XLOOKUP(BC$2,WatchbillMONTHLY!$A$54:$U$54,OFFSET(WatchbillMONTHLY!$A$54:$U$54,1,2))=IF(_xlfn.XLOOKUP($A124,INDIRECT("_"&amp;_xlfn.XLOOKUP(BC$2,WatchbillMONTHLY!$A$54:$U$54,OFFSET(WatchbillMONTHLY!$A$54:$U$54,1,2))),INDIRECT("_"&amp;_xlfn.XLOOKUP(BC$2,WatchbillMONTHLY!$A$54:$U$54,OFFSET(WatchbillMONTHLY!$A$54:$U$54,1,2))))=$A124,_xlfn.XLOOKUP(BC$2,WatchbillMONTHLY!$A$54:$U$54,OFFSET(WatchbillMONTHLY!$A$54:$U$54,1,2)),FALSE),TRUE,FALSE)),
IF(_xlfn.XLOOKUP(BC$2,WatchbillMONTHLY!$A$71:$U$71,OFFSET(WatchbillMONTHLY!$A$71:$U$71,1,2))=IF(_xlfn.XLOOKUP($A124,INDIRECT("_"&amp;_xlfn.XLOOKUP(BC$2,WatchbillMONTHLY!$A$71:$U$71,OFFSET(WatchbillMONTHLY!$A$71:$U$71,1,2))),INDIRECT("_"&amp;_xlfn.XLOOKUP(BC$2,WatchbillMONTHLY!$A$71:$U$71,OFFSET(WatchbillMONTHLY!$A$71:$U$71,1,2))))=$A124,_xlfn.XLOOKUP(BC$2,WatchbillMONTHLY!$A$71:$U$71,OFFSET(WatchbillMONTHLY!$A$71:$U$71,1,2)),FALSE),TRUE,FALSE)),
IF(_xlfn.XLOOKUP(BC$2,WatchbillMONTHLY!$A$88:$U$88,OFFSET(WatchbillMONTHLY!$A$88:$U$88,1,2))=IF(_xlfn.XLOOKUP($A124,INDIRECT("_"&amp;_xlfn.XLOOKUP(BC$2,WatchbillMONTHLY!$A$88:$U$88,OFFSET(WatchbillMONTHLY!$A$88:$U$88,1,2))),INDIRECT("_"&amp;_xlfn.XLOOKUP(BC$2,WatchbillMONTHLY!$A$88:$U$88,OFFSET(WatchbillMONTHLY!$A$88:$U$88,1,2))))=$A124,_xlfn.XLOOKUP(BC$2,WatchbillMONTHLY!$A$88:$U$88,OFFSET(WatchbillMONTHLY!$A$88:$U$88,1,2)),FALSE),TRUE,FALSE)),
FALSE),FALSE)</f>
        <v>0</v>
      </c>
      <c r="BD124" s="209" t="b" cm="1">
        <f t="array" aca="1" ref="BD124" ca="1">IF(AND($A124 &gt; 0, W124 &gt; 0,BD$2&lt;MiscFormulas!$A$5+1),
_xlfn.IFNA(
_xlfn.IFNA(
_xlfn.IFNA(
_xlfn.IFNA(
_xlfn.IFNA(
_xlfn.IFNA(
IF(_xlfn.XLOOKUP(BD$2,WatchbillMONTHLY!$A$3:$U$3,OFFSET(WatchbillMONTHLY!$A$3:$U$3,1,2))=IF(_xlfn.XLOOKUP($A124,INDIRECT("_"&amp;_xlfn.XLOOKUP(BD$2,WatchbillMONTHLY!$A$3:$U$3,OFFSET(WatchbillMONTHLY!$A$3:$U$3,1,2))),INDIRECT("_"&amp;_xlfn.XLOOKUP(BD$2,WatchbillMONTHLY!$A$3:$U$3,OFFSET(WatchbillMONTHLY!$A$3:$U$3,1,2))))=$A124,_xlfn.XLOOKUP(BD$2,WatchbillMONTHLY!$A$3:$U$3,OFFSET(WatchbillMONTHLY!$A$3:$U$3,1,2)),FALSE),TRUE,FALSE),
IF(_xlfn.XLOOKUP(BD$2,WatchbillMONTHLY!$A$20:$U$20,OFFSET(WatchbillMONTHLY!$A$20:$U$20,1,2))=IF(_xlfn.XLOOKUP($A124,INDIRECT("_"&amp;_xlfn.XLOOKUP(BD$2,WatchbillMONTHLY!$A$20:$U$20,OFFSET(WatchbillMONTHLY!$A$20:$U$20,1,2))),INDIRECT("_"&amp;_xlfn.XLOOKUP(BD$2,WatchbillMONTHLY!$A$20:$U$20,OFFSET(WatchbillMONTHLY!$A$20:$U$20,1,2))))=$A124,_xlfn.XLOOKUP(BD$2,WatchbillMONTHLY!$A$20:$U$20,OFFSET(WatchbillMONTHLY!$A$20:$U$20,1,2)),FALSE),TRUE,FALSE)),
IF(_xlfn.XLOOKUP(BD$2,WatchbillMONTHLY!$A$37:$U$37,OFFSET(WatchbillMONTHLY!$A$37:$U$37,1,2))=IF(_xlfn.XLOOKUP($A124,INDIRECT("_"&amp;_xlfn.XLOOKUP(BD$2,WatchbillMONTHLY!$A$37:$U$37,OFFSET(WatchbillMONTHLY!$A$37:$U$37,1,2))),INDIRECT("_"&amp;_xlfn.XLOOKUP(BD$2,WatchbillMONTHLY!$A$37:$U$37,OFFSET(WatchbillMONTHLY!$A$37:$U$37,1,2))))=$A124,_xlfn.XLOOKUP(BD$2,WatchbillMONTHLY!$A$37:$U$37,OFFSET(WatchbillMONTHLY!$A$37:$U$37,1,2)),FALSE),TRUE,FALSE)),
IF(_xlfn.XLOOKUP(BD$2,WatchbillMONTHLY!$A$54:$U$54,OFFSET(WatchbillMONTHLY!$A$54:$U$54,1,2))=IF(_xlfn.XLOOKUP($A124,INDIRECT("_"&amp;_xlfn.XLOOKUP(BD$2,WatchbillMONTHLY!$A$54:$U$54,OFFSET(WatchbillMONTHLY!$A$54:$U$54,1,2))),INDIRECT("_"&amp;_xlfn.XLOOKUP(BD$2,WatchbillMONTHLY!$A$54:$U$54,OFFSET(WatchbillMONTHLY!$A$54:$U$54,1,2))))=$A124,_xlfn.XLOOKUP(BD$2,WatchbillMONTHLY!$A$54:$U$54,OFFSET(WatchbillMONTHLY!$A$54:$U$54,1,2)),FALSE),TRUE,FALSE)),
IF(_xlfn.XLOOKUP(BD$2,WatchbillMONTHLY!$A$71:$U$71,OFFSET(WatchbillMONTHLY!$A$71:$U$71,1,2))=IF(_xlfn.XLOOKUP($A124,INDIRECT("_"&amp;_xlfn.XLOOKUP(BD$2,WatchbillMONTHLY!$A$71:$U$71,OFFSET(WatchbillMONTHLY!$A$71:$U$71,1,2))),INDIRECT("_"&amp;_xlfn.XLOOKUP(BD$2,WatchbillMONTHLY!$A$71:$U$71,OFFSET(WatchbillMONTHLY!$A$71:$U$71,1,2))))=$A124,_xlfn.XLOOKUP(BD$2,WatchbillMONTHLY!$A$71:$U$71,OFFSET(WatchbillMONTHLY!$A$71:$U$71,1,2)),FALSE),TRUE,FALSE)),
IF(_xlfn.XLOOKUP(BD$2,WatchbillMONTHLY!$A$88:$U$88,OFFSET(WatchbillMONTHLY!$A$88:$U$88,1,2))=IF(_xlfn.XLOOKUP($A124,INDIRECT("_"&amp;_xlfn.XLOOKUP(BD$2,WatchbillMONTHLY!$A$88:$U$88,OFFSET(WatchbillMONTHLY!$A$88:$U$88,1,2))),INDIRECT("_"&amp;_xlfn.XLOOKUP(BD$2,WatchbillMONTHLY!$A$88:$U$88,OFFSET(WatchbillMONTHLY!$A$88:$U$88,1,2))))=$A124,_xlfn.XLOOKUP(BD$2,WatchbillMONTHLY!$A$88:$U$88,OFFSET(WatchbillMONTHLY!$A$88:$U$88,1,2)),FALSE),TRUE,FALSE)),
FALSE),FALSE)</f>
        <v>0</v>
      </c>
      <c r="BE124" s="209" t="b" cm="1">
        <f t="array" aca="1" ref="BE124" ca="1">IF(AND($A124 &gt; 0, X124 &gt; 0,BE$2&lt;MiscFormulas!$A$5+1),
_xlfn.IFNA(
_xlfn.IFNA(
_xlfn.IFNA(
_xlfn.IFNA(
_xlfn.IFNA(
_xlfn.IFNA(
IF(_xlfn.XLOOKUP(BE$2,WatchbillMONTHLY!$A$3:$U$3,OFFSET(WatchbillMONTHLY!$A$3:$U$3,1,2))=IF(_xlfn.XLOOKUP($A124,INDIRECT("_"&amp;_xlfn.XLOOKUP(BE$2,WatchbillMONTHLY!$A$3:$U$3,OFFSET(WatchbillMONTHLY!$A$3:$U$3,1,2))),INDIRECT("_"&amp;_xlfn.XLOOKUP(BE$2,WatchbillMONTHLY!$A$3:$U$3,OFFSET(WatchbillMONTHLY!$A$3:$U$3,1,2))))=$A124,_xlfn.XLOOKUP(BE$2,WatchbillMONTHLY!$A$3:$U$3,OFFSET(WatchbillMONTHLY!$A$3:$U$3,1,2)),FALSE),TRUE,FALSE),
IF(_xlfn.XLOOKUP(BE$2,WatchbillMONTHLY!$A$20:$U$20,OFFSET(WatchbillMONTHLY!$A$20:$U$20,1,2))=IF(_xlfn.XLOOKUP($A124,INDIRECT("_"&amp;_xlfn.XLOOKUP(BE$2,WatchbillMONTHLY!$A$20:$U$20,OFFSET(WatchbillMONTHLY!$A$20:$U$20,1,2))),INDIRECT("_"&amp;_xlfn.XLOOKUP(BE$2,WatchbillMONTHLY!$A$20:$U$20,OFFSET(WatchbillMONTHLY!$A$20:$U$20,1,2))))=$A124,_xlfn.XLOOKUP(BE$2,WatchbillMONTHLY!$A$20:$U$20,OFFSET(WatchbillMONTHLY!$A$20:$U$20,1,2)),FALSE),TRUE,FALSE)),
IF(_xlfn.XLOOKUP(BE$2,WatchbillMONTHLY!$A$37:$U$37,OFFSET(WatchbillMONTHLY!$A$37:$U$37,1,2))=IF(_xlfn.XLOOKUP($A124,INDIRECT("_"&amp;_xlfn.XLOOKUP(BE$2,WatchbillMONTHLY!$A$37:$U$37,OFFSET(WatchbillMONTHLY!$A$37:$U$37,1,2))),INDIRECT("_"&amp;_xlfn.XLOOKUP(BE$2,WatchbillMONTHLY!$A$37:$U$37,OFFSET(WatchbillMONTHLY!$A$37:$U$37,1,2))))=$A124,_xlfn.XLOOKUP(BE$2,WatchbillMONTHLY!$A$37:$U$37,OFFSET(WatchbillMONTHLY!$A$37:$U$37,1,2)),FALSE),TRUE,FALSE)),
IF(_xlfn.XLOOKUP(BE$2,WatchbillMONTHLY!$A$54:$U$54,OFFSET(WatchbillMONTHLY!$A$54:$U$54,1,2))=IF(_xlfn.XLOOKUP($A124,INDIRECT("_"&amp;_xlfn.XLOOKUP(BE$2,WatchbillMONTHLY!$A$54:$U$54,OFFSET(WatchbillMONTHLY!$A$54:$U$54,1,2))),INDIRECT("_"&amp;_xlfn.XLOOKUP(BE$2,WatchbillMONTHLY!$A$54:$U$54,OFFSET(WatchbillMONTHLY!$A$54:$U$54,1,2))))=$A124,_xlfn.XLOOKUP(BE$2,WatchbillMONTHLY!$A$54:$U$54,OFFSET(WatchbillMONTHLY!$A$54:$U$54,1,2)),FALSE),TRUE,FALSE)),
IF(_xlfn.XLOOKUP(BE$2,WatchbillMONTHLY!$A$71:$U$71,OFFSET(WatchbillMONTHLY!$A$71:$U$71,1,2))=IF(_xlfn.XLOOKUP($A124,INDIRECT("_"&amp;_xlfn.XLOOKUP(BE$2,WatchbillMONTHLY!$A$71:$U$71,OFFSET(WatchbillMONTHLY!$A$71:$U$71,1,2))),INDIRECT("_"&amp;_xlfn.XLOOKUP(BE$2,WatchbillMONTHLY!$A$71:$U$71,OFFSET(WatchbillMONTHLY!$A$71:$U$71,1,2))))=$A124,_xlfn.XLOOKUP(BE$2,WatchbillMONTHLY!$A$71:$U$71,OFFSET(WatchbillMONTHLY!$A$71:$U$71,1,2)),FALSE),TRUE,FALSE)),
IF(_xlfn.XLOOKUP(BE$2,WatchbillMONTHLY!$A$88:$U$88,OFFSET(WatchbillMONTHLY!$A$88:$U$88,1,2))=IF(_xlfn.XLOOKUP($A124,INDIRECT("_"&amp;_xlfn.XLOOKUP(BE$2,WatchbillMONTHLY!$A$88:$U$88,OFFSET(WatchbillMONTHLY!$A$88:$U$88,1,2))),INDIRECT("_"&amp;_xlfn.XLOOKUP(BE$2,WatchbillMONTHLY!$A$88:$U$88,OFFSET(WatchbillMONTHLY!$A$88:$U$88,1,2))))=$A124,_xlfn.XLOOKUP(BE$2,WatchbillMONTHLY!$A$88:$U$88,OFFSET(WatchbillMONTHLY!$A$88:$U$88,1,2)),FALSE),TRUE,FALSE)),
FALSE),FALSE)</f>
        <v>0</v>
      </c>
      <c r="BF124" s="209" t="b" cm="1">
        <f t="array" aca="1" ref="BF124" ca="1">IF(AND($A124 &gt; 0, Y124 &gt; 0,BF$2&lt;MiscFormulas!$A$5+1),
_xlfn.IFNA(
_xlfn.IFNA(
_xlfn.IFNA(
_xlfn.IFNA(
_xlfn.IFNA(
_xlfn.IFNA(
IF(_xlfn.XLOOKUP(BF$2,WatchbillMONTHLY!$A$3:$U$3,OFFSET(WatchbillMONTHLY!$A$3:$U$3,1,2))=IF(_xlfn.XLOOKUP($A124,INDIRECT("_"&amp;_xlfn.XLOOKUP(BF$2,WatchbillMONTHLY!$A$3:$U$3,OFFSET(WatchbillMONTHLY!$A$3:$U$3,1,2))),INDIRECT("_"&amp;_xlfn.XLOOKUP(BF$2,WatchbillMONTHLY!$A$3:$U$3,OFFSET(WatchbillMONTHLY!$A$3:$U$3,1,2))))=$A124,_xlfn.XLOOKUP(BF$2,WatchbillMONTHLY!$A$3:$U$3,OFFSET(WatchbillMONTHLY!$A$3:$U$3,1,2)),FALSE),TRUE,FALSE),
IF(_xlfn.XLOOKUP(BF$2,WatchbillMONTHLY!$A$20:$U$20,OFFSET(WatchbillMONTHLY!$A$20:$U$20,1,2))=IF(_xlfn.XLOOKUP($A124,INDIRECT("_"&amp;_xlfn.XLOOKUP(BF$2,WatchbillMONTHLY!$A$20:$U$20,OFFSET(WatchbillMONTHLY!$A$20:$U$20,1,2))),INDIRECT("_"&amp;_xlfn.XLOOKUP(BF$2,WatchbillMONTHLY!$A$20:$U$20,OFFSET(WatchbillMONTHLY!$A$20:$U$20,1,2))))=$A124,_xlfn.XLOOKUP(BF$2,WatchbillMONTHLY!$A$20:$U$20,OFFSET(WatchbillMONTHLY!$A$20:$U$20,1,2)),FALSE),TRUE,FALSE)),
IF(_xlfn.XLOOKUP(BF$2,WatchbillMONTHLY!$A$37:$U$37,OFFSET(WatchbillMONTHLY!$A$37:$U$37,1,2))=IF(_xlfn.XLOOKUP($A124,INDIRECT("_"&amp;_xlfn.XLOOKUP(BF$2,WatchbillMONTHLY!$A$37:$U$37,OFFSET(WatchbillMONTHLY!$A$37:$U$37,1,2))),INDIRECT("_"&amp;_xlfn.XLOOKUP(BF$2,WatchbillMONTHLY!$A$37:$U$37,OFFSET(WatchbillMONTHLY!$A$37:$U$37,1,2))))=$A124,_xlfn.XLOOKUP(BF$2,WatchbillMONTHLY!$A$37:$U$37,OFFSET(WatchbillMONTHLY!$A$37:$U$37,1,2)),FALSE),TRUE,FALSE)),
IF(_xlfn.XLOOKUP(BF$2,WatchbillMONTHLY!$A$54:$U$54,OFFSET(WatchbillMONTHLY!$A$54:$U$54,1,2))=IF(_xlfn.XLOOKUP($A124,INDIRECT("_"&amp;_xlfn.XLOOKUP(BF$2,WatchbillMONTHLY!$A$54:$U$54,OFFSET(WatchbillMONTHLY!$A$54:$U$54,1,2))),INDIRECT("_"&amp;_xlfn.XLOOKUP(BF$2,WatchbillMONTHLY!$A$54:$U$54,OFFSET(WatchbillMONTHLY!$A$54:$U$54,1,2))))=$A124,_xlfn.XLOOKUP(BF$2,WatchbillMONTHLY!$A$54:$U$54,OFFSET(WatchbillMONTHLY!$A$54:$U$54,1,2)),FALSE),TRUE,FALSE)),
IF(_xlfn.XLOOKUP(BF$2,WatchbillMONTHLY!$A$71:$U$71,OFFSET(WatchbillMONTHLY!$A$71:$U$71,1,2))=IF(_xlfn.XLOOKUP($A124,INDIRECT("_"&amp;_xlfn.XLOOKUP(BF$2,WatchbillMONTHLY!$A$71:$U$71,OFFSET(WatchbillMONTHLY!$A$71:$U$71,1,2))),INDIRECT("_"&amp;_xlfn.XLOOKUP(BF$2,WatchbillMONTHLY!$A$71:$U$71,OFFSET(WatchbillMONTHLY!$A$71:$U$71,1,2))))=$A124,_xlfn.XLOOKUP(BF$2,WatchbillMONTHLY!$A$71:$U$71,OFFSET(WatchbillMONTHLY!$A$71:$U$71,1,2)),FALSE),TRUE,FALSE)),
IF(_xlfn.XLOOKUP(BF$2,WatchbillMONTHLY!$A$88:$U$88,OFFSET(WatchbillMONTHLY!$A$88:$U$88,1,2))=IF(_xlfn.XLOOKUP($A124,INDIRECT("_"&amp;_xlfn.XLOOKUP(BF$2,WatchbillMONTHLY!$A$88:$U$88,OFFSET(WatchbillMONTHLY!$A$88:$U$88,1,2))),INDIRECT("_"&amp;_xlfn.XLOOKUP(BF$2,WatchbillMONTHLY!$A$88:$U$88,OFFSET(WatchbillMONTHLY!$A$88:$U$88,1,2))))=$A124,_xlfn.XLOOKUP(BF$2,WatchbillMONTHLY!$A$88:$U$88,OFFSET(WatchbillMONTHLY!$A$88:$U$88,1,2)),FALSE),TRUE,FALSE)),
FALSE),FALSE)</f>
        <v>0</v>
      </c>
      <c r="BG124" s="209" t="b" cm="1">
        <f t="array" aca="1" ref="BG124" ca="1">IF(AND($A124 &gt; 0, Z124 &gt; 0,BG$2&lt;MiscFormulas!$A$5+1),
_xlfn.IFNA(
_xlfn.IFNA(
_xlfn.IFNA(
_xlfn.IFNA(
_xlfn.IFNA(
_xlfn.IFNA(
IF(_xlfn.XLOOKUP(BG$2,WatchbillMONTHLY!$A$3:$U$3,OFFSET(WatchbillMONTHLY!$A$3:$U$3,1,2))=IF(_xlfn.XLOOKUP($A124,INDIRECT("_"&amp;_xlfn.XLOOKUP(BG$2,WatchbillMONTHLY!$A$3:$U$3,OFFSET(WatchbillMONTHLY!$A$3:$U$3,1,2))),INDIRECT("_"&amp;_xlfn.XLOOKUP(BG$2,WatchbillMONTHLY!$A$3:$U$3,OFFSET(WatchbillMONTHLY!$A$3:$U$3,1,2))))=$A124,_xlfn.XLOOKUP(BG$2,WatchbillMONTHLY!$A$3:$U$3,OFFSET(WatchbillMONTHLY!$A$3:$U$3,1,2)),FALSE),TRUE,FALSE),
IF(_xlfn.XLOOKUP(BG$2,WatchbillMONTHLY!$A$20:$U$20,OFFSET(WatchbillMONTHLY!$A$20:$U$20,1,2))=IF(_xlfn.XLOOKUP($A124,INDIRECT("_"&amp;_xlfn.XLOOKUP(BG$2,WatchbillMONTHLY!$A$20:$U$20,OFFSET(WatchbillMONTHLY!$A$20:$U$20,1,2))),INDIRECT("_"&amp;_xlfn.XLOOKUP(BG$2,WatchbillMONTHLY!$A$20:$U$20,OFFSET(WatchbillMONTHLY!$A$20:$U$20,1,2))))=$A124,_xlfn.XLOOKUP(BG$2,WatchbillMONTHLY!$A$20:$U$20,OFFSET(WatchbillMONTHLY!$A$20:$U$20,1,2)),FALSE),TRUE,FALSE)),
IF(_xlfn.XLOOKUP(BG$2,WatchbillMONTHLY!$A$37:$U$37,OFFSET(WatchbillMONTHLY!$A$37:$U$37,1,2))=IF(_xlfn.XLOOKUP($A124,INDIRECT("_"&amp;_xlfn.XLOOKUP(BG$2,WatchbillMONTHLY!$A$37:$U$37,OFFSET(WatchbillMONTHLY!$A$37:$U$37,1,2))),INDIRECT("_"&amp;_xlfn.XLOOKUP(BG$2,WatchbillMONTHLY!$A$37:$U$37,OFFSET(WatchbillMONTHLY!$A$37:$U$37,1,2))))=$A124,_xlfn.XLOOKUP(BG$2,WatchbillMONTHLY!$A$37:$U$37,OFFSET(WatchbillMONTHLY!$A$37:$U$37,1,2)),FALSE),TRUE,FALSE)),
IF(_xlfn.XLOOKUP(BG$2,WatchbillMONTHLY!$A$54:$U$54,OFFSET(WatchbillMONTHLY!$A$54:$U$54,1,2))=IF(_xlfn.XLOOKUP($A124,INDIRECT("_"&amp;_xlfn.XLOOKUP(BG$2,WatchbillMONTHLY!$A$54:$U$54,OFFSET(WatchbillMONTHLY!$A$54:$U$54,1,2))),INDIRECT("_"&amp;_xlfn.XLOOKUP(BG$2,WatchbillMONTHLY!$A$54:$U$54,OFFSET(WatchbillMONTHLY!$A$54:$U$54,1,2))))=$A124,_xlfn.XLOOKUP(BG$2,WatchbillMONTHLY!$A$54:$U$54,OFFSET(WatchbillMONTHLY!$A$54:$U$54,1,2)),FALSE),TRUE,FALSE)),
IF(_xlfn.XLOOKUP(BG$2,WatchbillMONTHLY!$A$71:$U$71,OFFSET(WatchbillMONTHLY!$A$71:$U$71,1,2))=IF(_xlfn.XLOOKUP($A124,INDIRECT("_"&amp;_xlfn.XLOOKUP(BG$2,WatchbillMONTHLY!$A$71:$U$71,OFFSET(WatchbillMONTHLY!$A$71:$U$71,1,2))),INDIRECT("_"&amp;_xlfn.XLOOKUP(BG$2,WatchbillMONTHLY!$A$71:$U$71,OFFSET(WatchbillMONTHLY!$A$71:$U$71,1,2))))=$A124,_xlfn.XLOOKUP(BG$2,WatchbillMONTHLY!$A$71:$U$71,OFFSET(WatchbillMONTHLY!$A$71:$U$71,1,2)),FALSE),TRUE,FALSE)),
IF(_xlfn.XLOOKUP(BG$2,WatchbillMONTHLY!$A$88:$U$88,OFFSET(WatchbillMONTHLY!$A$88:$U$88,1,2))=IF(_xlfn.XLOOKUP($A124,INDIRECT("_"&amp;_xlfn.XLOOKUP(BG$2,WatchbillMONTHLY!$A$88:$U$88,OFFSET(WatchbillMONTHLY!$A$88:$U$88,1,2))),INDIRECT("_"&amp;_xlfn.XLOOKUP(BG$2,WatchbillMONTHLY!$A$88:$U$88,OFFSET(WatchbillMONTHLY!$A$88:$U$88,1,2))))=$A124,_xlfn.XLOOKUP(BG$2,WatchbillMONTHLY!$A$88:$U$88,OFFSET(WatchbillMONTHLY!$A$88:$U$88,1,2)),FALSE),TRUE,FALSE)),
FALSE),FALSE)</f>
        <v>0</v>
      </c>
      <c r="BH124" s="209" t="b" cm="1">
        <f t="array" aca="1" ref="BH124" ca="1">IF(AND($A124 &gt; 0, AA124 &gt; 0,BH$2&lt;MiscFormulas!$A$5+1),
_xlfn.IFNA(
_xlfn.IFNA(
_xlfn.IFNA(
_xlfn.IFNA(
_xlfn.IFNA(
_xlfn.IFNA(
IF(_xlfn.XLOOKUP(BH$2,WatchbillMONTHLY!$A$3:$U$3,OFFSET(WatchbillMONTHLY!$A$3:$U$3,1,2))=IF(_xlfn.XLOOKUP($A124,INDIRECT("_"&amp;_xlfn.XLOOKUP(BH$2,WatchbillMONTHLY!$A$3:$U$3,OFFSET(WatchbillMONTHLY!$A$3:$U$3,1,2))),INDIRECT("_"&amp;_xlfn.XLOOKUP(BH$2,WatchbillMONTHLY!$A$3:$U$3,OFFSET(WatchbillMONTHLY!$A$3:$U$3,1,2))))=$A124,_xlfn.XLOOKUP(BH$2,WatchbillMONTHLY!$A$3:$U$3,OFFSET(WatchbillMONTHLY!$A$3:$U$3,1,2)),FALSE),TRUE,FALSE),
IF(_xlfn.XLOOKUP(BH$2,WatchbillMONTHLY!$A$20:$U$20,OFFSET(WatchbillMONTHLY!$A$20:$U$20,1,2))=IF(_xlfn.XLOOKUP($A124,INDIRECT("_"&amp;_xlfn.XLOOKUP(BH$2,WatchbillMONTHLY!$A$20:$U$20,OFFSET(WatchbillMONTHLY!$A$20:$U$20,1,2))),INDIRECT("_"&amp;_xlfn.XLOOKUP(BH$2,WatchbillMONTHLY!$A$20:$U$20,OFFSET(WatchbillMONTHLY!$A$20:$U$20,1,2))))=$A124,_xlfn.XLOOKUP(BH$2,WatchbillMONTHLY!$A$20:$U$20,OFFSET(WatchbillMONTHLY!$A$20:$U$20,1,2)),FALSE),TRUE,FALSE)),
IF(_xlfn.XLOOKUP(BH$2,WatchbillMONTHLY!$A$37:$U$37,OFFSET(WatchbillMONTHLY!$A$37:$U$37,1,2))=IF(_xlfn.XLOOKUP($A124,INDIRECT("_"&amp;_xlfn.XLOOKUP(BH$2,WatchbillMONTHLY!$A$37:$U$37,OFFSET(WatchbillMONTHLY!$A$37:$U$37,1,2))),INDIRECT("_"&amp;_xlfn.XLOOKUP(BH$2,WatchbillMONTHLY!$A$37:$U$37,OFFSET(WatchbillMONTHLY!$A$37:$U$37,1,2))))=$A124,_xlfn.XLOOKUP(BH$2,WatchbillMONTHLY!$A$37:$U$37,OFFSET(WatchbillMONTHLY!$A$37:$U$37,1,2)),FALSE),TRUE,FALSE)),
IF(_xlfn.XLOOKUP(BH$2,WatchbillMONTHLY!$A$54:$U$54,OFFSET(WatchbillMONTHLY!$A$54:$U$54,1,2))=IF(_xlfn.XLOOKUP($A124,INDIRECT("_"&amp;_xlfn.XLOOKUP(BH$2,WatchbillMONTHLY!$A$54:$U$54,OFFSET(WatchbillMONTHLY!$A$54:$U$54,1,2))),INDIRECT("_"&amp;_xlfn.XLOOKUP(BH$2,WatchbillMONTHLY!$A$54:$U$54,OFFSET(WatchbillMONTHLY!$A$54:$U$54,1,2))))=$A124,_xlfn.XLOOKUP(BH$2,WatchbillMONTHLY!$A$54:$U$54,OFFSET(WatchbillMONTHLY!$A$54:$U$54,1,2)),FALSE),TRUE,FALSE)),
IF(_xlfn.XLOOKUP(BH$2,WatchbillMONTHLY!$A$71:$U$71,OFFSET(WatchbillMONTHLY!$A$71:$U$71,1,2))=IF(_xlfn.XLOOKUP($A124,INDIRECT("_"&amp;_xlfn.XLOOKUP(BH$2,WatchbillMONTHLY!$A$71:$U$71,OFFSET(WatchbillMONTHLY!$A$71:$U$71,1,2))),INDIRECT("_"&amp;_xlfn.XLOOKUP(BH$2,WatchbillMONTHLY!$A$71:$U$71,OFFSET(WatchbillMONTHLY!$A$71:$U$71,1,2))))=$A124,_xlfn.XLOOKUP(BH$2,WatchbillMONTHLY!$A$71:$U$71,OFFSET(WatchbillMONTHLY!$A$71:$U$71,1,2)),FALSE),TRUE,FALSE)),
IF(_xlfn.XLOOKUP(BH$2,WatchbillMONTHLY!$A$88:$U$88,OFFSET(WatchbillMONTHLY!$A$88:$U$88,1,2))=IF(_xlfn.XLOOKUP($A124,INDIRECT("_"&amp;_xlfn.XLOOKUP(BH$2,WatchbillMONTHLY!$A$88:$U$88,OFFSET(WatchbillMONTHLY!$A$88:$U$88,1,2))),INDIRECT("_"&amp;_xlfn.XLOOKUP(BH$2,WatchbillMONTHLY!$A$88:$U$88,OFFSET(WatchbillMONTHLY!$A$88:$U$88,1,2))))=$A124,_xlfn.XLOOKUP(BH$2,WatchbillMONTHLY!$A$88:$U$88,OFFSET(WatchbillMONTHLY!$A$88:$U$88,1,2)),FALSE),TRUE,FALSE)),
FALSE),FALSE)</f>
        <v>0</v>
      </c>
      <c r="BI124" s="209" t="b" cm="1">
        <f t="array" aca="1" ref="BI124" ca="1">IF(AND($A124 &gt; 0, AB124 &gt; 0,BI$2&lt;MiscFormulas!$A$5+1),
_xlfn.IFNA(
_xlfn.IFNA(
_xlfn.IFNA(
_xlfn.IFNA(
_xlfn.IFNA(
_xlfn.IFNA(
IF(_xlfn.XLOOKUP(BI$2,WatchbillMONTHLY!$A$3:$U$3,OFFSET(WatchbillMONTHLY!$A$3:$U$3,1,2))=IF(_xlfn.XLOOKUP($A124,INDIRECT("_"&amp;_xlfn.XLOOKUP(BI$2,WatchbillMONTHLY!$A$3:$U$3,OFFSET(WatchbillMONTHLY!$A$3:$U$3,1,2))),INDIRECT("_"&amp;_xlfn.XLOOKUP(BI$2,WatchbillMONTHLY!$A$3:$U$3,OFFSET(WatchbillMONTHLY!$A$3:$U$3,1,2))))=$A124,_xlfn.XLOOKUP(BI$2,WatchbillMONTHLY!$A$3:$U$3,OFFSET(WatchbillMONTHLY!$A$3:$U$3,1,2)),FALSE),TRUE,FALSE),
IF(_xlfn.XLOOKUP(BI$2,WatchbillMONTHLY!$A$20:$U$20,OFFSET(WatchbillMONTHLY!$A$20:$U$20,1,2))=IF(_xlfn.XLOOKUP($A124,INDIRECT("_"&amp;_xlfn.XLOOKUP(BI$2,WatchbillMONTHLY!$A$20:$U$20,OFFSET(WatchbillMONTHLY!$A$20:$U$20,1,2))),INDIRECT("_"&amp;_xlfn.XLOOKUP(BI$2,WatchbillMONTHLY!$A$20:$U$20,OFFSET(WatchbillMONTHLY!$A$20:$U$20,1,2))))=$A124,_xlfn.XLOOKUP(BI$2,WatchbillMONTHLY!$A$20:$U$20,OFFSET(WatchbillMONTHLY!$A$20:$U$20,1,2)),FALSE),TRUE,FALSE)),
IF(_xlfn.XLOOKUP(BI$2,WatchbillMONTHLY!$A$37:$U$37,OFFSET(WatchbillMONTHLY!$A$37:$U$37,1,2))=IF(_xlfn.XLOOKUP($A124,INDIRECT("_"&amp;_xlfn.XLOOKUP(BI$2,WatchbillMONTHLY!$A$37:$U$37,OFFSET(WatchbillMONTHLY!$A$37:$U$37,1,2))),INDIRECT("_"&amp;_xlfn.XLOOKUP(BI$2,WatchbillMONTHLY!$A$37:$U$37,OFFSET(WatchbillMONTHLY!$A$37:$U$37,1,2))))=$A124,_xlfn.XLOOKUP(BI$2,WatchbillMONTHLY!$A$37:$U$37,OFFSET(WatchbillMONTHLY!$A$37:$U$37,1,2)),FALSE),TRUE,FALSE)),
IF(_xlfn.XLOOKUP(BI$2,WatchbillMONTHLY!$A$54:$U$54,OFFSET(WatchbillMONTHLY!$A$54:$U$54,1,2))=IF(_xlfn.XLOOKUP($A124,INDIRECT("_"&amp;_xlfn.XLOOKUP(BI$2,WatchbillMONTHLY!$A$54:$U$54,OFFSET(WatchbillMONTHLY!$A$54:$U$54,1,2))),INDIRECT("_"&amp;_xlfn.XLOOKUP(BI$2,WatchbillMONTHLY!$A$54:$U$54,OFFSET(WatchbillMONTHLY!$A$54:$U$54,1,2))))=$A124,_xlfn.XLOOKUP(BI$2,WatchbillMONTHLY!$A$54:$U$54,OFFSET(WatchbillMONTHLY!$A$54:$U$54,1,2)),FALSE),TRUE,FALSE)),
IF(_xlfn.XLOOKUP(BI$2,WatchbillMONTHLY!$A$71:$U$71,OFFSET(WatchbillMONTHLY!$A$71:$U$71,1,2))=IF(_xlfn.XLOOKUP($A124,INDIRECT("_"&amp;_xlfn.XLOOKUP(BI$2,WatchbillMONTHLY!$A$71:$U$71,OFFSET(WatchbillMONTHLY!$A$71:$U$71,1,2))),INDIRECT("_"&amp;_xlfn.XLOOKUP(BI$2,WatchbillMONTHLY!$A$71:$U$71,OFFSET(WatchbillMONTHLY!$A$71:$U$71,1,2))))=$A124,_xlfn.XLOOKUP(BI$2,WatchbillMONTHLY!$A$71:$U$71,OFFSET(WatchbillMONTHLY!$A$71:$U$71,1,2)),FALSE),TRUE,FALSE)),
IF(_xlfn.XLOOKUP(BI$2,WatchbillMONTHLY!$A$88:$U$88,OFFSET(WatchbillMONTHLY!$A$88:$U$88,1,2))=IF(_xlfn.XLOOKUP($A124,INDIRECT("_"&amp;_xlfn.XLOOKUP(BI$2,WatchbillMONTHLY!$A$88:$U$88,OFFSET(WatchbillMONTHLY!$A$88:$U$88,1,2))),INDIRECT("_"&amp;_xlfn.XLOOKUP(BI$2,WatchbillMONTHLY!$A$88:$U$88,OFFSET(WatchbillMONTHLY!$A$88:$U$88,1,2))))=$A124,_xlfn.XLOOKUP(BI$2,WatchbillMONTHLY!$A$88:$U$88,OFFSET(WatchbillMONTHLY!$A$88:$U$88,1,2)),FALSE),TRUE,FALSE)),
FALSE),FALSE)</f>
        <v>0</v>
      </c>
      <c r="BJ124" s="209" t="b" cm="1">
        <f t="array" aca="1" ref="BJ124" ca="1">IF(AND($A124 &gt; 0, AC124 &gt; 0,BJ$2&lt;MiscFormulas!$A$5+1),
_xlfn.IFNA(
_xlfn.IFNA(
_xlfn.IFNA(
_xlfn.IFNA(
_xlfn.IFNA(
_xlfn.IFNA(
IF(_xlfn.XLOOKUP(BJ$2,WatchbillMONTHLY!$A$3:$U$3,OFFSET(WatchbillMONTHLY!$A$3:$U$3,1,2))=IF(_xlfn.XLOOKUP($A124,INDIRECT("_"&amp;_xlfn.XLOOKUP(BJ$2,WatchbillMONTHLY!$A$3:$U$3,OFFSET(WatchbillMONTHLY!$A$3:$U$3,1,2))),INDIRECT("_"&amp;_xlfn.XLOOKUP(BJ$2,WatchbillMONTHLY!$A$3:$U$3,OFFSET(WatchbillMONTHLY!$A$3:$U$3,1,2))))=$A124,_xlfn.XLOOKUP(BJ$2,WatchbillMONTHLY!$A$3:$U$3,OFFSET(WatchbillMONTHLY!$A$3:$U$3,1,2)),FALSE),TRUE,FALSE),
IF(_xlfn.XLOOKUP(BJ$2,WatchbillMONTHLY!$A$20:$U$20,OFFSET(WatchbillMONTHLY!$A$20:$U$20,1,2))=IF(_xlfn.XLOOKUP($A124,INDIRECT("_"&amp;_xlfn.XLOOKUP(BJ$2,WatchbillMONTHLY!$A$20:$U$20,OFFSET(WatchbillMONTHLY!$A$20:$U$20,1,2))),INDIRECT("_"&amp;_xlfn.XLOOKUP(BJ$2,WatchbillMONTHLY!$A$20:$U$20,OFFSET(WatchbillMONTHLY!$A$20:$U$20,1,2))))=$A124,_xlfn.XLOOKUP(BJ$2,WatchbillMONTHLY!$A$20:$U$20,OFFSET(WatchbillMONTHLY!$A$20:$U$20,1,2)),FALSE),TRUE,FALSE)),
IF(_xlfn.XLOOKUP(BJ$2,WatchbillMONTHLY!$A$37:$U$37,OFFSET(WatchbillMONTHLY!$A$37:$U$37,1,2))=IF(_xlfn.XLOOKUP($A124,INDIRECT("_"&amp;_xlfn.XLOOKUP(BJ$2,WatchbillMONTHLY!$A$37:$U$37,OFFSET(WatchbillMONTHLY!$A$37:$U$37,1,2))),INDIRECT("_"&amp;_xlfn.XLOOKUP(BJ$2,WatchbillMONTHLY!$A$37:$U$37,OFFSET(WatchbillMONTHLY!$A$37:$U$37,1,2))))=$A124,_xlfn.XLOOKUP(BJ$2,WatchbillMONTHLY!$A$37:$U$37,OFFSET(WatchbillMONTHLY!$A$37:$U$37,1,2)),FALSE),TRUE,FALSE)),
IF(_xlfn.XLOOKUP(BJ$2,WatchbillMONTHLY!$A$54:$U$54,OFFSET(WatchbillMONTHLY!$A$54:$U$54,1,2))=IF(_xlfn.XLOOKUP($A124,INDIRECT("_"&amp;_xlfn.XLOOKUP(BJ$2,WatchbillMONTHLY!$A$54:$U$54,OFFSET(WatchbillMONTHLY!$A$54:$U$54,1,2))),INDIRECT("_"&amp;_xlfn.XLOOKUP(BJ$2,WatchbillMONTHLY!$A$54:$U$54,OFFSET(WatchbillMONTHLY!$A$54:$U$54,1,2))))=$A124,_xlfn.XLOOKUP(BJ$2,WatchbillMONTHLY!$A$54:$U$54,OFFSET(WatchbillMONTHLY!$A$54:$U$54,1,2)),FALSE),TRUE,FALSE)),
IF(_xlfn.XLOOKUP(BJ$2,WatchbillMONTHLY!$A$71:$U$71,OFFSET(WatchbillMONTHLY!$A$71:$U$71,1,2))=IF(_xlfn.XLOOKUP($A124,INDIRECT("_"&amp;_xlfn.XLOOKUP(BJ$2,WatchbillMONTHLY!$A$71:$U$71,OFFSET(WatchbillMONTHLY!$A$71:$U$71,1,2))),INDIRECT("_"&amp;_xlfn.XLOOKUP(BJ$2,WatchbillMONTHLY!$A$71:$U$71,OFFSET(WatchbillMONTHLY!$A$71:$U$71,1,2))))=$A124,_xlfn.XLOOKUP(BJ$2,WatchbillMONTHLY!$A$71:$U$71,OFFSET(WatchbillMONTHLY!$A$71:$U$71,1,2)),FALSE),TRUE,FALSE)),
IF(_xlfn.XLOOKUP(BJ$2,WatchbillMONTHLY!$A$88:$U$88,OFFSET(WatchbillMONTHLY!$A$88:$U$88,1,2))=IF(_xlfn.XLOOKUP($A124,INDIRECT("_"&amp;_xlfn.XLOOKUP(BJ$2,WatchbillMONTHLY!$A$88:$U$88,OFFSET(WatchbillMONTHLY!$A$88:$U$88,1,2))),INDIRECT("_"&amp;_xlfn.XLOOKUP(BJ$2,WatchbillMONTHLY!$A$88:$U$88,OFFSET(WatchbillMONTHLY!$A$88:$U$88,1,2))))=$A124,_xlfn.XLOOKUP(BJ$2,WatchbillMONTHLY!$A$88:$U$88,OFFSET(WatchbillMONTHLY!$A$88:$U$88,1,2)),FALSE),TRUE,FALSE)),
FALSE),FALSE)</f>
        <v>0</v>
      </c>
      <c r="BK124" s="209" t="b" cm="1">
        <f t="array" aca="1" ref="BK124" ca="1">IF(AND($A124 &gt; 0, AD124 &gt; 0,BK$2&lt;MiscFormulas!$A$5+1),
_xlfn.IFNA(
_xlfn.IFNA(
_xlfn.IFNA(
_xlfn.IFNA(
_xlfn.IFNA(
_xlfn.IFNA(
IF(_xlfn.XLOOKUP(BK$2,WatchbillMONTHLY!$A$3:$U$3,OFFSET(WatchbillMONTHLY!$A$3:$U$3,1,2))=IF(_xlfn.XLOOKUP($A124,INDIRECT("_"&amp;_xlfn.XLOOKUP(BK$2,WatchbillMONTHLY!$A$3:$U$3,OFFSET(WatchbillMONTHLY!$A$3:$U$3,1,2))),INDIRECT("_"&amp;_xlfn.XLOOKUP(BK$2,WatchbillMONTHLY!$A$3:$U$3,OFFSET(WatchbillMONTHLY!$A$3:$U$3,1,2))))=$A124,_xlfn.XLOOKUP(BK$2,WatchbillMONTHLY!$A$3:$U$3,OFFSET(WatchbillMONTHLY!$A$3:$U$3,1,2)),FALSE),TRUE,FALSE),
IF(_xlfn.XLOOKUP(BK$2,WatchbillMONTHLY!$A$20:$U$20,OFFSET(WatchbillMONTHLY!$A$20:$U$20,1,2))=IF(_xlfn.XLOOKUP($A124,INDIRECT("_"&amp;_xlfn.XLOOKUP(BK$2,WatchbillMONTHLY!$A$20:$U$20,OFFSET(WatchbillMONTHLY!$A$20:$U$20,1,2))),INDIRECT("_"&amp;_xlfn.XLOOKUP(BK$2,WatchbillMONTHLY!$A$20:$U$20,OFFSET(WatchbillMONTHLY!$A$20:$U$20,1,2))))=$A124,_xlfn.XLOOKUP(BK$2,WatchbillMONTHLY!$A$20:$U$20,OFFSET(WatchbillMONTHLY!$A$20:$U$20,1,2)),FALSE),TRUE,FALSE)),
IF(_xlfn.XLOOKUP(BK$2,WatchbillMONTHLY!$A$37:$U$37,OFFSET(WatchbillMONTHLY!$A$37:$U$37,1,2))=IF(_xlfn.XLOOKUP($A124,INDIRECT("_"&amp;_xlfn.XLOOKUP(BK$2,WatchbillMONTHLY!$A$37:$U$37,OFFSET(WatchbillMONTHLY!$A$37:$U$37,1,2))),INDIRECT("_"&amp;_xlfn.XLOOKUP(BK$2,WatchbillMONTHLY!$A$37:$U$37,OFFSET(WatchbillMONTHLY!$A$37:$U$37,1,2))))=$A124,_xlfn.XLOOKUP(BK$2,WatchbillMONTHLY!$A$37:$U$37,OFFSET(WatchbillMONTHLY!$A$37:$U$37,1,2)),FALSE),TRUE,FALSE)),
IF(_xlfn.XLOOKUP(BK$2,WatchbillMONTHLY!$A$54:$U$54,OFFSET(WatchbillMONTHLY!$A$54:$U$54,1,2))=IF(_xlfn.XLOOKUP($A124,INDIRECT("_"&amp;_xlfn.XLOOKUP(BK$2,WatchbillMONTHLY!$A$54:$U$54,OFFSET(WatchbillMONTHLY!$A$54:$U$54,1,2))),INDIRECT("_"&amp;_xlfn.XLOOKUP(BK$2,WatchbillMONTHLY!$A$54:$U$54,OFFSET(WatchbillMONTHLY!$A$54:$U$54,1,2))))=$A124,_xlfn.XLOOKUP(BK$2,WatchbillMONTHLY!$A$54:$U$54,OFFSET(WatchbillMONTHLY!$A$54:$U$54,1,2)),FALSE),TRUE,FALSE)),
IF(_xlfn.XLOOKUP(BK$2,WatchbillMONTHLY!$A$71:$U$71,OFFSET(WatchbillMONTHLY!$A$71:$U$71,1,2))=IF(_xlfn.XLOOKUP($A124,INDIRECT("_"&amp;_xlfn.XLOOKUP(BK$2,WatchbillMONTHLY!$A$71:$U$71,OFFSET(WatchbillMONTHLY!$A$71:$U$71,1,2))),INDIRECT("_"&amp;_xlfn.XLOOKUP(BK$2,WatchbillMONTHLY!$A$71:$U$71,OFFSET(WatchbillMONTHLY!$A$71:$U$71,1,2))))=$A124,_xlfn.XLOOKUP(BK$2,WatchbillMONTHLY!$A$71:$U$71,OFFSET(WatchbillMONTHLY!$A$71:$U$71,1,2)),FALSE),TRUE,FALSE)),
IF(_xlfn.XLOOKUP(BK$2,WatchbillMONTHLY!$A$88:$U$88,OFFSET(WatchbillMONTHLY!$A$88:$U$88,1,2))=IF(_xlfn.XLOOKUP($A124,INDIRECT("_"&amp;_xlfn.XLOOKUP(BK$2,WatchbillMONTHLY!$A$88:$U$88,OFFSET(WatchbillMONTHLY!$A$88:$U$88,1,2))),INDIRECT("_"&amp;_xlfn.XLOOKUP(BK$2,WatchbillMONTHLY!$A$88:$U$88,OFFSET(WatchbillMONTHLY!$A$88:$U$88,1,2))))=$A124,_xlfn.XLOOKUP(BK$2,WatchbillMONTHLY!$A$88:$U$88,OFFSET(WatchbillMONTHLY!$A$88:$U$88,1,2)),FALSE),TRUE,FALSE)),
FALSE),FALSE)</f>
        <v>0</v>
      </c>
      <c r="BL124" s="209" t="b" cm="1">
        <f t="array" aca="1" ref="BL124" ca="1">IF(AND($A124 &gt; 0, AE124 &gt; 0,BL$2&lt;MiscFormulas!$A$5+1),
_xlfn.IFNA(
_xlfn.IFNA(
_xlfn.IFNA(
_xlfn.IFNA(
_xlfn.IFNA(
_xlfn.IFNA(
IF(_xlfn.XLOOKUP(BL$2,WatchbillMONTHLY!$A$3:$U$3,OFFSET(WatchbillMONTHLY!$A$3:$U$3,1,2))=IF(_xlfn.XLOOKUP($A124,INDIRECT("_"&amp;_xlfn.XLOOKUP(BL$2,WatchbillMONTHLY!$A$3:$U$3,OFFSET(WatchbillMONTHLY!$A$3:$U$3,1,2))),INDIRECT("_"&amp;_xlfn.XLOOKUP(BL$2,WatchbillMONTHLY!$A$3:$U$3,OFFSET(WatchbillMONTHLY!$A$3:$U$3,1,2))))=$A124,_xlfn.XLOOKUP(BL$2,WatchbillMONTHLY!$A$3:$U$3,OFFSET(WatchbillMONTHLY!$A$3:$U$3,1,2)),FALSE),TRUE,FALSE),
IF(_xlfn.XLOOKUP(BL$2,WatchbillMONTHLY!$A$20:$U$20,OFFSET(WatchbillMONTHLY!$A$20:$U$20,1,2))=IF(_xlfn.XLOOKUP($A124,INDIRECT("_"&amp;_xlfn.XLOOKUP(BL$2,WatchbillMONTHLY!$A$20:$U$20,OFFSET(WatchbillMONTHLY!$A$20:$U$20,1,2))),INDIRECT("_"&amp;_xlfn.XLOOKUP(BL$2,WatchbillMONTHLY!$A$20:$U$20,OFFSET(WatchbillMONTHLY!$A$20:$U$20,1,2))))=$A124,_xlfn.XLOOKUP(BL$2,WatchbillMONTHLY!$A$20:$U$20,OFFSET(WatchbillMONTHLY!$A$20:$U$20,1,2)),FALSE),TRUE,FALSE)),
IF(_xlfn.XLOOKUP(BL$2,WatchbillMONTHLY!$A$37:$U$37,OFFSET(WatchbillMONTHLY!$A$37:$U$37,1,2))=IF(_xlfn.XLOOKUP($A124,INDIRECT("_"&amp;_xlfn.XLOOKUP(BL$2,WatchbillMONTHLY!$A$37:$U$37,OFFSET(WatchbillMONTHLY!$A$37:$U$37,1,2))),INDIRECT("_"&amp;_xlfn.XLOOKUP(BL$2,WatchbillMONTHLY!$A$37:$U$37,OFFSET(WatchbillMONTHLY!$A$37:$U$37,1,2))))=$A124,_xlfn.XLOOKUP(BL$2,WatchbillMONTHLY!$A$37:$U$37,OFFSET(WatchbillMONTHLY!$A$37:$U$37,1,2)),FALSE),TRUE,FALSE)),
IF(_xlfn.XLOOKUP(BL$2,WatchbillMONTHLY!$A$54:$U$54,OFFSET(WatchbillMONTHLY!$A$54:$U$54,1,2))=IF(_xlfn.XLOOKUP($A124,INDIRECT("_"&amp;_xlfn.XLOOKUP(BL$2,WatchbillMONTHLY!$A$54:$U$54,OFFSET(WatchbillMONTHLY!$A$54:$U$54,1,2))),INDIRECT("_"&amp;_xlfn.XLOOKUP(BL$2,WatchbillMONTHLY!$A$54:$U$54,OFFSET(WatchbillMONTHLY!$A$54:$U$54,1,2))))=$A124,_xlfn.XLOOKUP(BL$2,WatchbillMONTHLY!$A$54:$U$54,OFFSET(WatchbillMONTHLY!$A$54:$U$54,1,2)),FALSE),TRUE,FALSE)),
IF(_xlfn.XLOOKUP(BL$2,WatchbillMONTHLY!$A$71:$U$71,OFFSET(WatchbillMONTHLY!$A$71:$U$71,1,2))=IF(_xlfn.XLOOKUP($A124,INDIRECT("_"&amp;_xlfn.XLOOKUP(BL$2,WatchbillMONTHLY!$A$71:$U$71,OFFSET(WatchbillMONTHLY!$A$71:$U$71,1,2))),INDIRECT("_"&amp;_xlfn.XLOOKUP(BL$2,WatchbillMONTHLY!$A$71:$U$71,OFFSET(WatchbillMONTHLY!$A$71:$U$71,1,2))))=$A124,_xlfn.XLOOKUP(BL$2,WatchbillMONTHLY!$A$71:$U$71,OFFSET(WatchbillMONTHLY!$A$71:$U$71,1,2)),FALSE),TRUE,FALSE)),
IF(_xlfn.XLOOKUP(BL$2,WatchbillMONTHLY!$A$88:$U$88,OFFSET(WatchbillMONTHLY!$A$88:$U$88,1,2))=IF(_xlfn.XLOOKUP($A124,INDIRECT("_"&amp;_xlfn.XLOOKUP(BL$2,WatchbillMONTHLY!$A$88:$U$88,OFFSET(WatchbillMONTHLY!$A$88:$U$88,1,2))),INDIRECT("_"&amp;_xlfn.XLOOKUP(BL$2,WatchbillMONTHLY!$A$88:$U$88,OFFSET(WatchbillMONTHLY!$A$88:$U$88,1,2))))=$A124,_xlfn.XLOOKUP(BL$2,WatchbillMONTHLY!$A$88:$U$88,OFFSET(WatchbillMONTHLY!$A$88:$U$88,1,2)),FALSE),TRUE,FALSE)),
FALSE),FALSE)</f>
        <v>0</v>
      </c>
      <c r="BM124" s="209" t="b" cm="1">
        <f t="array" aca="1" ref="BM124" ca="1">IF(AND($A124 &gt; 0, AF124 &gt; 0,BM$2&lt;MiscFormulas!$A$5+1),
_xlfn.IFNA(
_xlfn.IFNA(
_xlfn.IFNA(
_xlfn.IFNA(
_xlfn.IFNA(
_xlfn.IFNA(
IF(_xlfn.XLOOKUP(BM$2,WatchbillMONTHLY!$A$3:$U$3,OFFSET(WatchbillMONTHLY!$A$3:$U$3,1,2))=IF(_xlfn.XLOOKUP($A124,INDIRECT("_"&amp;_xlfn.XLOOKUP(BM$2,WatchbillMONTHLY!$A$3:$U$3,OFFSET(WatchbillMONTHLY!$A$3:$U$3,1,2))),INDIRECT("_"&amp;_xlfn.XLOOKUP(BM$2,WatchbillMONTHLY!$A$3:$U$3,OFFSET(WatchbillMONTHLY!$A$3:$U$3,1,2))))=$A124,_xlfn.XLOOKUP(BM$2,WatchbillMONTHLY!$A$3:$U$3,OFFSET(WatchbillMONTHLY!$A$3:$U$3,1,2)),FALSE),TRUE,FALSE),
IF(_xlfn.XLOOKUP(BM$2,WatchbillMONTHLY!$A$20:$U$20,OFFSET(WatchbillMONTHLY!$A$20:$U$20,1,2))=IF(_xlfn.XLOOKUP($A124,INDIRECT("_"&amp;_xlfn.XLOOKUP(BM$2,WatchbillMONTHLY!$A$20:$U$20,OFFSET(WatchbillMONTHLY!$A$20:$U$20,1,2))),INDIRECT("_"&amp;_xlfn.XLOOKUP(BM$2,WatchbillMONTHLY!$A$20:$U$20,OFFSET(WatchbillMONTHLY!$A$20:$U$20,1,2))))=$A124,_xlfn.XLOOKUP(BM$2,WatchbillMONTHLY!$A$20:$U$20,OFFSET(WatchbillMONTHLY!$A$20:$U$20,1,2)),FALSE),TRUE,FALSE)),
IF(_xlfn.XLOOKUP(BM$2,WatchbillMONTHLY!$A$37:$U$37,OFFSET(WatchbillMONTHLY!$A$37:$U$37,1,2))=IF(_xlfn.XLOOKUP($A124,INDIRECT("_"&amp;_xlfn.XLOOKUP(BM$2,WatchbillMONTHLY!$A$37:$U$37,OFFSET(WatchbillMONTHLY!$A$37:$U$37,1,2))),INDIRECT("_"&amp;_xlfn.XLOOKUP(BM$2,WatchbillMONTHLY!$A$37:$U$37,OFFSET(WatchbillMONTHLY!$A$37:$U$37,1,2))))=$A124,_xlfn.XLOOKUP(BM$2,WatchbillMONTHLY!$A$37:$U$37,OFFSET(WatchbillMONTHLY!$A$37:$U$37,1,2)),FALSE),TRUE,FALSE)),
IF(_xlfn.XLOOKUP(BM$2,WatchbillMONTHLY!$A$54:$U$54,OFFSET(WatchbillMONTHLY!$A$54:$U$54,1,2))=IF(_xlfn.XLOOKUP($A124,INDIRECT("_"&amp;_xlfn.XLOOKUP(BM$2,WatchbillMONTHLY!$A$54:$U$54,OFFSET(WatchbillMONTHLY!$A$54:$U$54,1,2))),INDIRECT("_"&amp;_xlfn.XLOOKUP(BM$2,WatchbillMONTHLY!$A$54:$U$54,OFFSET(WatchbillMONTHLY!$A$54:$U$54,1,2))))=$A124,_xlfn.XLOOKUP(BM$2,WatchbillMONTHLY!$A$54:$U$54,OFFSET(WatchbillMONTHLY!$A$54:$U$54,1,2)),FALSE),TRUE,FALSE)),
IF(_xlfn.XLOOKUP(BM$2,WatchbillMONTHLY!$A$71:$U$71,OFFSET(WatchbillMONTHLY!$A$71:$U$71,1,2))=IF(_xlfn.XLOOKUP($A124,INDIRECT("_"&amp;_xlfn.XLOOKUP(BM$2,WatchbillMONTHLY!$A$71:$U$71,OFFSET(WatchbillMONTHLY!$A$71:$U$71,1,2))),INDIRECT("_"&amp;_xlfn.XLOOKUP(BM$2,WatchbillMONTHLY!$A$71:$U$71,OFFSET(WatchbillMONTHLY!$A$71:$U$71,1,2))))=$A124,_xlfn.XLOOKUP(BM$2,WatchbillMONTHLY!$A$71:$U$71,OFFSET(WatchbillMONTHLY!$A$71:$U$71,1,2)),FALSE),TRUE,FALSE)),
IF(_xlfn.XLOOKUP(BM$2,WatchbillMONTHLY!$A$88:$U$88,OFFSET(WatchbillMONTHLY!$A$88:$U$88,1,2))=IF(_xlfn.XLOOKUP($A124,INDIRECT("_"&amp;_xlfn.XLOOKUP(BM$2,WatchbillMONTHLY!$A$88:$U$88,OFFSET(WatchbillMONTHLY!$A$88:$U$88,1,2))),INDIRECT("_"&amp;_xlfn.XLOOKUP(BM$2,WatchbillMONTHLY!$A$88:$U$88,OFFSET(WatchbillMONTHLY!$A$88:$U$88,1,2))))=$A124,_xlfn.XLOOKUP(BM$2,WatchbillMONTHLY!$A$88:$U$88,OFFSET(WatchbillMONTHLY!$A$88:$U$88,1,2)),FALSE),TRUE,FALSE)),
FALSE),FALSE)</f>
        <v>0</v>
      </c>
      <c r="BN124" s="209" t="b" cm="1">
        <f t="array" aca="1" ref="BN124" ca="1">IF(AND($A124 &gt; 0, AG124 &gt; 0,BN$2&lt;MiscFormulas!$A$5+1),
_xlfn.IFNA(
_xlfn.IFNA(
_xlfn.IFNA(
_xlfn.IFNA(
_xlfn.IFNA(
_xlfn.IFNA(
IF(_xlfn.XLOOKUP(BN$2,WatchbillMONTHLY!$A$3:$U$3,OFFSET(WatchbillMONTHLY!$A$3:$U$3,1,2))=IF(_xlfn.XLOOKUP($A124,INDIRECT("_"&amp;_xlfn.XLOOKUP(BN$2,WatchbillMONTHLY!$A$3:$U$3,OFFSET(WatchbillMONTHLY!$A$3:$U$3,1,2))),INDIRECT("_"&amp;_xlfn.XLOOKUP(BN$2,WatchbillMONTHLY!$A$3:$U$3,OFFSET(WatchbillMONTHLY!$A$3:$U$3,1,2))))=$A124,_xlfn.XLOOKUP(BN$2,WatchbillMONTHLY!$A$3:$U$3,OFFSET(WatchbillMONTHLY!$A$3:$U$3,1,2)),FALSE),TRUE,FALSE),
IF(_xlfn.XLOOKUP(BN$2,WatchbillMONTHLY!$A$20:$U$20,OFFSET(WatchbillMONTHLY!$A$20:$U$20,1,2))=IF(_xlfn.XLOOKUP($A124,INDIRECT("_"&amp;_xlfn.XLOOKUP(BN$2,WatchbillMONTHLY!$A$20:$U$20,OFFSET(WatchbillMONTHLY!$A$20:$U$20,1,2))),INDIRECT("_"&amp;_xlfn.XLOOKUP(BN$2,WatchbillMONTHLY!$A$20:$U$20,OFFSET(WatchbillMONTHLY!$A$20:$U$20,1,2))))=$A124,_xlfn.XLOOKUP(BN$2,WatchbillMONTHLY!$A$20:$U$20,OFFSET(WatchbillMONTHLY!$A$20:$U$20,1,2)),FALSE),TRUE,FALSE)),
IF(_xlfn.XLOOKUP(BN$2,WatchbillMONTHLY!$A$37:$U$37,OFFSET(WatchbillMONTHLY!$A$37:$U$37,1,2))=IF(_xlfn.XLOOKUP($A124,INDIRECT("_"&amp;_xlfn.XLOOKUP(BN$2,WatchbillMONTHLY!$A$37:$U$37,OFFSET(WatchbillMONTHLY!$A$37:$U$37,1,2))),INDIRECT("_"&amp;_xlfn.XLOOKUP(BN$2,WatchbillMONTHLY!$A$37:$U$37,OFFSET(WatchbillMONTHLY!$A$37:$U$37,1,2))))=$A124,_xlfn.XLOOKUP(BN$2,WatchbillMONTHLY!$A$37:$U$37,OFFSET(WatchbillMONTHLY!$A$37:$U$37,1,2)),FALSE),TRUE,FALSE)),
IF(_xlfn.XLOOKUP(BN$2,WatchbillMONTHLY!$A$54:$U$54,OFFSET(WatchbillMONTHLY!$A$54:$U$54,1,2))=IF(_xlfn.XLOOKUP($A124,INDIRECT("_"&amp;_xlfn.XLOOKUP(BN$2,WatchbillMONTHLY!$A$54:$U$54,OFFSET(WatchbillMONTHLY!$A$54:$U$54,1,2))),INDIRECT("_"&amp;_xlfn.XLOOKUP(BN$2,WatchbillMONTHLY!$A$54:$U$54,OFFSET(WatchbillMONTHLY!$A$54:$U$54,1,2))))=$A124,_xlfn.XLOOKUP(BN$2,WatchbillMONTHLY!$A$54:$U$54,OFFSET(WatchbillMONTHLY!$A$54:$U$54,1,2)),FALSE),TRUE,FALSE)),
IF(_xlfn.XLOOKUP(BN$2,WatchbillMONTHLY!$A$71:$U$71,OFFSET(WatchbillMONTHLY!$A$71:$U$71,1,2))=IF(_xlfn.XLOOKUP($A124,INDIRECT("_"&amp;_xlfn.XLOOKUP(BN$2,WatchbillMONTHLY!$A$71:$U$71,OFFSET(WatchbillMONTHLY!$A$71:$U$71,1,2))),INDIRECT("_"&amp;_xlfn.XLOOKUP(BN$2,WatchbillMONTHLY!$A$71:$U$71,OFFSET(WatchbillMONTHLY!$A$71:$U$71,1,2))))=$A124,_xlfn.XLOOKUP(BN$2,WatchbillMONTHLY!$A$71:$U$71,OFFSET(WatchbillMONTHLY!$A$71:$U$71,1,2)),FALSE),TRUE,FALSE)),
IF(_xlfn.XLOOKUP(BN$2,WatchbillMONTHLY!$A$88:$U$88,OFFSET(WatchbillMONTHLY!$A$88:$U$88,1,2))=IF(_xlfn.XLOOKUP($A124,INDIRECT("_"&amp;_xlfn.XLOOKUP(BN$2,WatchbillMONTHLY!$A$88:$U$88,OFFSET(WatchbillMONTHLY!$A$88:$U$88,1,2))),INDIRECT("_"&amp;_xlfn.XLOOKUP(BN$2,WatchbillMONTHLY!$A$88:$U$88,OFFSET(WatchbillMONTHLY!$A$88:$U$88,1,2))))=$A124,_xlfn.XLOOKUP(BN$2,WatchbillMONTHLY!$A$88:$U$88,OFFSET(WatchbillMONTHLY!$A$88:$U$88,1,2)),FALSE),TRUE,FALSE)),
FALSE),FALSE)</f>
        <v>0</v>
      </c>
      <c r="BO124" s="209"/>
      <c r="BP124" s="210"/>
    </row>
    <row r="125" spans="1:68" x14ac:dyDescent="0.35">
      <c r="A125" t="str">
        <v>EX5 Troopa, K.</v>
      </c>
      <c r="B125" s="215" t="str">
        <v>EX5 Troopa, Koopa</v>
      </c>
      <c r="C125" s="191"/>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c r="AH125" s="192"/>
      <c r="AI125" s="209"/>
      <c r="AJ125" s="209" t="str" cm="1">
        <f t="array" aca="1" ref="AJ125" ca="1">IF(OR(AK125:BN125=TRUE),$A125&amp;" :  ","")&amp;_xlfn.TEXTJOIN(" | ",TRUE,IF(AK125:BN125=TRUE,$AK$2:$BN$2,""))</f>
        <v/>
      </c>
      <c r="AK125" s="209" t="b" cm="1">
        <f t="array" aca="1" ref="AK125" ca="1">IF(AND($A125 &gt; 0, D125 &gt; 0,AK$2&lt;MiscFormulas!$A$5+1),
_xlfn.IFNA(
_xlfn.IFNA(
_xlfn.IFNA(
_xlfn.IFNA(
_xlfn.IFNA(
_xlfn.IFNA(
IF(_xlfn.XLOOKUP(AK$2,WatchbillMONTHLY!$A$3:$U$3,OFFSET(WatchbillMONTHLY!$A$3:$U$3,1,2))=IF(_xlfn.XLOOKUP($A125,INDIRECT("_"&amp;_xlfn.XLOOKUP(AK$2,WatchbillMONTHLY!$A$3:$U$3,OFFSET(WatchbillMONTHLY!$A$3:$U$3,1,2))),INDIRECT("_"&amp;_xlfn.XLOOKUP(AK$2,WatchbillMONTHLY!$A$3:$U$3,OFFSET(WatchbillMONTHLY!$A$3:$U$3,1,2))))=$A125,_xlfn.XLOOKUP(AK$2,WatchbillMONTHLY!$A$3:$U$3,OFFSET(WatchbillMONTHLY!$A$3:$U$3,1,2)),FALSE),TRUE,FALSE),
IF(_xlfn.XLOOKUP(AK$2,WatchbillMONTHLY!$A$20:$U$20,OFFSET(WatchbillMONTHLY!$A$20:$U$20,1,2))=IF(_xlfn.XLOOKUP($A125,INDIRECT("_"&amp;_xlfn.XLOOKUP(AK$2,WatchbillMONTHLY!$A$20:$U$20,OFFSET(WatchbillMONTHLY!$A$20:$U$20,1,2))),INDIRECT("_"&amp;_xlfn.XLOOKUP(AK$2,WatchbillMONTHLY!$A$20:$U$20,OFFSET(WatchbillMONTHLY!$A$20:$U$20,1,2))))=$A125,_xlfn.XLOOKUP(AK$2,WatchbillMONTHLY!$A$20:$U$20,OFFSET(WatchbillMONTHLY!$A$20:$U$20,1,2)),FALSE),TRUE,FALSE)),
IF(_xlfn.XLOOKUP(AK$2,WatchbillMONTHLY!$A$37:$U$37,OFFSET(WatchbillMONTHLY!$A$37:$U$37,1,2))=IF(_xlfn.XLOOKUP($A125,INDIRECT("_"&amp;_xlfn.XLOOKUP(AK$2,WatchbillMONTHLY!$A$37:$U$37,OFFSET(WatchbillMONTHLY!$A$37:$U$37,1,2))),INDIRECT("_"&amp;_xlfn.XLOOKUP(AK$2,WatchbillMONTHLY!$A$37:$U$37,OFFSET(WatchbillMONTHLY!$A$37:$U$37,1,2))))=$A125,_xlfn.XLOOKUP(AK$2,WatchbillMONTHLY!$A$37:$U$37,OFFSET(WatchbillMONTHLY!$A$37:$U$37,1,2)),FALSE),TRUE,FALSE)),
IF(_xlfn.XLOOKUP(AK$2,WatchbillMONTHLY!$A$54:$U$54,OFFSET(WatchbillMONTHLY!$A$54:$U$54,1,2))=IF(_xlfn.XLOOKUP($A125,INDIRECT("_"&amp;_xlfn.XLOOKUP(AK$2,WatchbillMONTHLY!$A$54:$U$54,OFFSET(WatchbillMONTHLY!$A$54:$U$54,1,2))),INDIRECT("_"&amp;_xlfn.XLOOKUP(AK$2,WatchbillMONTHLY!$A$54:$U$54,OFFSET(WatchbillMONTHLY!$A$54:$U$54,1,2))))=$A125,_xlfn.XLOOKUP(AK$2,WatchbillMONTHLY!$A$54:$U$54,OFFSET(WatchbillMONTHLY!$A$54:$U$54,1,2)),FALSE),TRUE,FALSE)),
IF(_xlfn.XLOOKUP(AK$2,WatchbillMONTHLY!$A$71:$U$71,OFFSET(WatchbillMONTHLY!$A$71:$U$71,1,2))=IF(_xlfn.XLOOKUP($A125,INDIRECT("_"&amp;_xlfn.XLOOKUP(AK$2,WatchbillMONTHLY!$A$71:$U$71,OFFSET(WatchbillMONTHLY!$A$71:$U$71,1,2))),INDIRECT("_"&amp;_xlfn.XLOOKUP(AK$2,WatchbillMONTHLY!$A$71:$U$71,OFFSET(WatchbillMONTHLY!$A$71:$U$71,1,2))))=$A125,_xlfn.XLOOKUP(AK$2,WatchbillMONTHLY!$A$71:$U$71,OFFSET(WatchbillMONTHLY!$A$71:$U$71,1,2)),FALSE),TRUE,FALSE)),
IF(_xlfn.XLOOKUP(AK$2,WatchbillMONTHLY!$A$88:$U$88,OFFSET(WatchbillMONTHLY!$A$88:$U$88,1,2))=IF(_xlfn.XLOOKUP($A125,INDIRECT("_"&amp;_xlfn.XLOOKUP(AK$2,WatchbillMONTHLY!$A$88:$U$88,OFFSET(WatchbillMONTHLY!$A$88:$U$88,1,2))),INDIRECT("_"&amp;_xlfn.XLOOKUP(AK$2,WatchbillMONTHLY!$A$88:$U$88,OFFSET(WatchbillMONTHLY!$A$88:$U$88,1,2))))=$A125,_xlfn.XLOOKUP(AK$2,WatchbillMONTHLY!$A$88:$U$88,OFFSET(WatchbillMONTHLY!$A$88:$U$88,1,2)),FALSE),TRUE,FALSE)),
FALSE),FALSE)</f>
        <v>0</v>
      </c>
      <c r="AL125" s="209" t="b" cm="1">
        <f t="array" aca="1" ref="AL125" ca="1">IF(AND($A125 &gt; 0, E125 &gt; 0,AL$2&lt;MiscFormulas!$A$5+1),
_xlfn.IFNA(
_xlfn.IFNA(
_xlfn.IFNA(
_xlfn.IFNA(
_xlfn.IFNA(
_xlfn.IFNA(
IF(_xlfn.XLOOKUP(AL$2,WatchbillMONTHLY!$A$3:$U$3,OFFSET(WatchbillMONTHLY!$A$3:$U$3,1,2))=IF(_xlfn.XLOOKUP($A125,INDIRECT("_"&amp;_xlfn.XLOOKUP(AL$2,WatchbillMONTHLY!$A$3:$U$3,OFFSET(WatchbillMONTHLY!$A$3:$U$3,1,2))),INDIRECT("_"&amp;_xlfn.XLOOKUP(AL$2,WatchbillMONTHLY!$A$3:$U$3,OFFSET(WatchbillMONTHLY!$A$3:$U$3,1,2))))=$A125,_xlfn.XLOOKUP(AL$2,WatchbillMONTHLY!$A$3:$U$3,OFFSET(WatchbillMONTHLY!$A$3:$U$3,1,2)),FALSE),TRUE,FALSE),
IF(_xlfn.XLOOKUP(AL$2,WatchbillMONTHLY!$A$20:$U$20,OFFSET(WatchbillMONTHLY!$A$20:$U$20,1,2))=IF(_xlfn.XLOOKUP($A125,INDIRECT("_"&amp;_xlfn.XLOOKUP(AL$2,WatchbillMONTHLY!$A$20:$U$20,OFFSET(WatchbillMONTHLY!$A$20:$U$20,1,2))),INDIRECT("_"&amp;_xlfn.XLOOKUP(AL$2,WatchbillMONTHLY!$A$20:$U$20,OFFSET(WatchbillMONTHLY!$A$20:$U$20,1,2))))=$A125,_xlfn.XLOOKUP(AL$2,WatchbillMONTHLY!$A$20:$U$20,OFFSET(WatchbillMONTHLY!$A$20:$U$20,1,2)),FALSE),TRUE,FALSE)),
IF(_xlfn.XLOOKUP(AL$2,WatchbillMONTHLY!$A$37:$U$37,OFFSET(WatchbillMONTHLY!$A$37:$U$37,1,2))=IF(_xlfn.XLOOKUP($A125,INDIRECT("_"&amp;_xlfn.XLOOKUP(AL$2,WatchbillMONTHLY!$A$37:$U$37,OFFSET(WatchbillMONTHLY!$A$37:$U$37,1,2))),INDIRECT("_"&amp;_xlfn.XLOOKUP(AL$2,WatchbillMONTHLY!$A$37:$U$37,OFFSET(WatchbillMONTHLY!$A$37:$U$37,1,2))))=$A125,_xlfn.XLOOKUP(AL$2,WatchbillMONTHLY!$A$37:$U$37,OFFSET(WatchbillMONTHLY!$A$37:$U$37,1,2)),FALSE),TRUE,FALSE)),
IF(_xlfn.XLOOKUP(AL$2,WatchbillMONTHLY!$A$54:$U$54,OFFSET(WatchbillMONTHLY!$A$54:$U$54,1,2))=IF(_xlfn.XLOOKUP($A125,INDIRECT("_"&amp;_xlfn.XLOOKUP(AL$2,WatchbillMONTHLY!$A$54:$U$54,OFFSET(WatchbillMONTHLY!$A$54:$U$54,1,2))),INDIRECT("_"&amp;_xlfn.XLOOKUP(AL$2,WatchbillMONTHLY!$A$54:$U$54,OFFSET(WatchbillMONTHLY!$A$54:$U$54,1,2))))=$A125,_xlfn.XLOOKUP(AL$2,WatchbillMONTHLY!$A$54:$U$54,OFFSET(WatchbillMONTHLY!$A$54:$U$54,1,2)),FALSE),TRUE,FALSE)),
IF(_xlfn.XLOOKUP(AL$2,WatchbillMONTHLY!$A$71:$U$71,OFFSET(WatchbillMONTHLY!$A$71:$U$71,1,2))=IF(_xlfn.XLOOKUP($A125,INDIRECT("_"&amp;_xlfn.XLOOKUP(AL$2,WatchbillMONTHLY!$A$71:$U$71,OFFSET(WatchbillMONTHLY!$A$71:$U$71,1,2))),INDIRECT("_"&amp;_xlfn.XLOOKUP(AL$2,WatchbillMONTHLY!$A$71:$U$71,OFFSET(WatchbillMONTHLY!$A$71:$U$71,1,2))))=$A125,_xlfn.XLOOKUP(AL$2,WatchbillMONTHLY!$A$71:$U$71,OFFSET(WatchbillMONTHLY!$A$71:$U$71,1,2)),FALSE),TRUE,FALSE)),
IF(_xlfn.XLOOKUP(AL$2,WatchbillMONTHLY!$A$88:$U$88,OFFSET(WatchbillMONTHLY!$A$88:$U$88,1,2))=IF(_xlfn.XLOOKUP($A125,INDIRECT("_"&amp;_xlfn.XLOOKUP(AL$2,WatchbillMONTHLY!$A$88:$U$88,OFFSET(WatchbillMONTHLY!$A$88:$U$88,1,2))),INDIRECT("_"&amp;_xlfn.XLOOKUP(AL$2,WatchbillMONTHLY!$A$88:$U$88,OFFSET(WatchbillMONTHLY!$A$88:$U$88,1,2))))=$A125,_xlfn.XLOOKUP(AL$2,WatchbillMONTHLY!$A$88:$U$88,OFFSET(WatchbillMONTHLY!$A$88:$U$88,1,2)),FALSE),TRUE,FALSE)),
FALSE),FALSE)</f>
        <v>0</v>
      </c>
      <c r="AM125" s="209" t="b" cm="1">
        <f t="array" aca="1" ref="AM125" ca="1">IF(AND($A125 &gt; 0, F125 &gt; 0,AM$2&lt;MiscFormulas!$A$5+1),
_xlfn.IFNA(
_xlfn.IFNA(
_xlfn.IFNA(
_xlfn.IFNA(
_xlfn.IFNA(
_xlfn.IFNA(
IF(_xlfn.XLOOKUP(AM$2,WatchbillMONTHLY!$A$3:$U$3,OFFSET(WatchbillMONTHLY!$A$3:$U$3,1,2))=IF(_xlfn.XLOOKUP($A125,INDIRECT("_"&amp;_xlfn.XLOOKUP(AM$2,WatchbillMONTHLY!$A$3:$U$3,OFFSET(WatchbillMONTHLY!$A$3:$U$3,1,2))),INDIRECT("_"&amp;_xlfn.XLOOKUP(AM$2,WatchbillMONTHLY!$A$3:$U$3,OFFSET(WatchbillMONTHLY!$A$3:$U$3,1,2))))=$A125,_xlfn.XLOOKUP(AM$2,WatchbillMONTHLY!$A$3:$U$3,OFFSET(WatchbillMONTHLY!$A$3:$U$3,1,2)),FALSE),TRUE,FALSE),
IF(_xlfn.XLOOKUP(AM$2,WatchbillMONTHLY!$A$20:$U$20,OFFSET(WatchbillMONTHLY!$A$20:$U$20,1,2))=IF(_xlfn.XLOOKUP($A125,INDIRECT("_"&amp;_xlfn.XLOOKUP(AM$2,WatchbillMONTHLY!$A$20:$U$20,OFFSET(WatchbillMONTHLY!$A$20:$U$20,1,2))),INDIRECT("_"&amp;_xlfn.XLOOKUP(AM$2,WatchbillMONTHLY!$A$20:$U$20,OFFSET(WatchbillMONTHLY!$A$20:$U$20,1,2))))=$A125,_xlfn.XLOOKUP(AM$2,WatchbillMONTHLY!$A$20:$U$20,OFFSET(WatchbillMONTHLY!$A$20:$U$20,1,2)),FALSE),TRUE,FALSE)),
IF(_xlfn.XLOOKUP(AM$2,WatchbillMONTHLY!$A$37:$U$37,OFFSET(WatchbillMONTHLY!$A$37:$U$37,1,2))=IF(_xlfn.XLOOKUP($A125,INDIRECT("_"&amp;_xlfn.XLOOKUP(AM$2,WatchbillMONTHLY!$A$37:$U$37,OFFSET(WatchbillMONTHLY!$A$37:$U$37,1,2))),INDIRECT("_"&amp;_xlfn.XLOOKUP(AM$2,WatchbillMONTHLY!$A$37:$U$37,OFFSET(WatchbillMONTHLY!$A$37:$U$37,1,2))))=$A125,_xlfn.XLOOKUP(AM$2,WatchbillMONTHLY!$A$37:$U$37,OFFSET(WatchbillMONTHLY!$A$37:$U$37,1,2)),FALSE),TRUE,FALSE)),
IF(_xlfn.XLOOKUP(AM$2,WatchbillMONTHLY!$A$54:$U$54,OFFSET(WatchbillMONTHLY!$A$54:$U$54,1,2))=IF(_xlfn.XLOOKUP($A125,INDIRECT("_"&amp;_xlfn.XLOOKUP(AM$2,WatchbillMONTHLY!$A$54:$U$54,OFFSET(WatchbillMONTHLY!$A$54:$U$54,1,2))),INDIRECT("_"&amp;_xlfn.XLOOKUP(AM$2,WatchbillMONTHLY!$A$54:$U$54,OFFSET(WatchbillMONTHLY!$A$54:$U$54,1,2))))=$A125,_xlfn.XLOOKUP(AM$2,WatchbillMONTHLY!$A$54:$U$54,OFFSET(WatchbillMONTHLY!$A$54:$U$54,1,2)),FALSE),TRUE,FALSE)),
IF(_xlfn.XLOOKUP(AM$2,WatchbillMONTHLY!$A$71:$U$71,OFFSET(WatchbillMONTHLY!$A$71:$U$71,1,2))=IF(_xlfn.XLOOKUP($A125,INDIRECT("_"&amp;_xlfn.XLOOKUP(AM$2,WatchbillMONTHLY!$A$71:$U$71,OFFSET(WatchbillMONTHLY!$A$71:$U$71,1,2))),INDIRECT("_"&amp;_xlfn.XLOOKUP(AM$2,WatchbillMONTHLY!$A$71:$U$71,OFFSET(WatchbillMONTHLY!$A$71:$U$71,1,2))))=$A125,_xlfn.XLOOKUP(AM$2,WatchbillMONTHLY!$A$71:$U$71,OFFSET(WatchbillMONTHLY!$A$71:$U$71,1,2)),FALSE),TRUE,FALSE)),
IF(_xlfn.XLOOKUP(AM$2,WatchbillMONTHLY!$A$88:$U$88,OFFSET(WatchbillMONTHLY!$A$88:$U$88,1,2))=IF(_xlfn.XLOOKUP($A125,INDIRECT("_"&amp;_xlfn.XLOOKUP(AM$2,WatchbillMONTHLY!$A$88:$U$88,OFFSET(WatchbillMONTHLY!$A$88:$U$88,1,2))),INDIRECT("_"&amp;_xlfn.XLOOKUP(AM$2,WatchbillMONTHLY!$A$88:$U$88,OFFSET(WatchbillMONTHLY!$A$88:$U$88,1,2))))=$A125,_xlfn.XLOOKUP(AM$2,WatchbillMONTHLY!$A$88:$U$88,OFFSET(WatchbillMONTHLY!$A$88:$U$88,1,2)),FALSE),TRUE,FALSE)),
FALSE),FALSE)</f>
        <v>0</v>
      </c>
      <c r="AN125" s="209" t="b" cm="1">
        <f t="array" aca="1" ref="AN125" ca="1">IF(AND($A125 &gt; 0, G125 &gt; 0,AN$2&lt;MiscFormulas!$A$5+1),
_xlfn.IFNA(
_xlfn.IFNA(
_xlfn.IFNA(
_xlfn.IFNA(
_xlfn.IFNA(
_xlfn.IFNA(
IF(_xlfn.XLOOKUP(AN$2,WatchbillMONTHLY!$A$3:$U$3,OFFSET(WatchbillMONTHLY!$A$3:$U$3,1,2))=IF(_xlfn.XLOOKUP($A125,INDIRECT("_"&amp;_xlfn.XLOOKUP(AN$2,WatchbillMONTHLY!$A$3:$U$3,OFFSET(WatchbillMONTHLY!$A$3:$U$3,1,2))),INDIRECT("_"&amp;_xlfn.XLOOKUP(AN$2,WatchbillMONTHLY!$A$3:$U$3,OFFSET(WatchbillMONTHLY!$A$3:$U$3,1,2))))=$A125,_xlfn.XLOOKUP(AN$2,WatchbillMONTHLY!$A$3:$U$3,OFFSET(WatchbillMONTHLY!$A$3:$U$3,1,2)),FALSE),TRUE,FALSE),
IF(_xlfn.XLOOKUP(AN$2,WatchbillMONTHLY!$A$20:$U$20,OFFSET(WatchbillMONTHLY!$A$20:$U$20,1,2))=IF(_xlfn.XLOOKUP($A125,INDIRECT("_"&amp;_xlfn.XLOOKUP(AN$2,WatchbillMONTHLY!$A$20:$U$20,OFFSET(WatchbillMONTHLY!$A$20:$U$20,1,2))),INDIRECT("_"&amp;_xlfn.XLOOKUP(AN$2,WatchbillMONTHLY!$A$20:$U$20,OFFSET(WatchbillMONTHLY!$A$20:$U$20,1,2))))=$A125,_xlfn.XLOOKUP(AN$2,WatchbillMONTHLY!$A$20:$U$20,OFFSET(WatchbillMONTHLY!$A$20:$U$20,1,2)),FALSE),TRUE,FALSE)),
IF(_xlfn.XLOOKUP(AN$2,WatchbillMONTHLY!$A$37:$U$37,OFFSET(WatchbillMONTHLY!$A$37:$U$37,1,2))=IF(_xlfn.XLOOKUP($A125,INDIRECT("_"&amp;_xlfn.XLOOKUP(AN$2,WatchbillMONTHLY!$A$37:$U$37,OFFSET(WatchbillMONTHLY!$A$37:$U$37,1,2))),INDIRECT("_"&amp;_xlfn.XLOOKUP(AN$2,WatchbillMONTHLY!$A$37:$U$37,OFFSET(WatchbillMONTHLY!$A$37:$U$37,1,2))))=$A125,_xlfn.XLOOKUP(AN$2,WatchbillMONTHLY!$A$37:$U$37,OFFSET(WatchbillMONTHLY!$A$37:$U$37,1,2)),FALSE),TRUE,FALSE)),
IF(_xlfn.XLOOKUP(AN$2,WatchbillMONTHLY!$A$54:$U$54,OFFSET(WatchbillMONTHLY!$A$54:$U$54,1,2))=IF(_xlfn.XLOOKUP($A125,INDIRECT("_"&amp;_xlfn.XLOOKUP(AN$2,WatchbillMONTHLY!$A$54:$U$54,OFFSET(WatchbillMONTHLY!$A$54:$U$54,1,2))),INDIRECT("_"&amp;_xlfn.XLOOKUP(AN$2,WatchbillMONTHLY!$A$54:$U$54,OFFSET(WatchbillMONTHLY!$A$54:$U$54,1,2))))=$A125,_xlfn.XLOOKUP(AN$2,WatchbillMONTHLY!$A$54:$U$54,OFFSET(WatchbillMONTHLY!$A$54:$U$54,1,2)),FALSE),TRUE,FALSE)),
IF(_xlfn.XLOOKUP(AN$2,WatchbillMONTHLY!$A$71:$U$71,OFFSET(WatchbillMONTHLY!$A$71:$U$71,1,2))=IF(_xlfn.XLOOKUP($A125,INDIRECT("_"&amp;_xlfn.XLOOKUP(AN$2,WatchbillMONTHLY!$A$71:$U$71,OFFSET(WatchbillMONTHLY!$A$71:$U$71,1,2))),INDIRECT("_"&amp;_xlfn.XLOOKUP(AN$2,WatchbillMONTHLY!$A$71:$U$71,OFFSET(WatchbillMONTHLY!$A$71:$U$71,1,2))))=$A125,_xlfn.XLOOKUP(AN$2,WatchbillMONTHLY!$A$71:$U$71,OFFSET(WatchbillMONTHLY!$A$71:$U$71,1,2)),FALSE),TRUE,FALSE)),
IF(_xlfn.XLOOKUP(AN$2,WatchbillMONTHLY!$A$88:$U$88,OFFSET(WatchbillMONTHLY!$A$88:$U$88,1,2))=IF(_xlfn.XLOOKUP($A125,INDIRECT("_"&amp;_xlfn.XLOOKUP(AN$2,WatchbillMONTHLY!$A$88:$U$88,OFFSET(WatchbillMONTHLY!$A$88:$U$88,1,2))),INDIRECT("_"&amp;_xlfn.XLOOKUP(AN$2,WatchbillMONTHLY!$A$88:$U$88,OFFSET(WatchbillMONTHLY!$A$88:$U$88,1,2))))=$A125,_xlfn.XLOOKUP(AN$2,WatchbillMONTHLY!$A$88:$U$88,OFFSET(WatchbillMONTHLY!$A$88:$U$88,1,2)),FALSE),TRUE,FALSE)),
FALSE),FALSE)</f>
        <v>0</v>
      </c>
      <c r="AO125" s="209" t="b" cm="1">
        <f t="array" aca="1" ref="AO125" ca="1">IF(AND($A125 &gt; 0, H125 &gt; 0,AO$2&lt;MiscFormulas!$A$5+1),
_xlfn.IFNA(
_xlfn.IFNA(
_xlfn.IFNA(
_xlfn.IFNA(
_xlfn.IFNA(
_xlfn.IFNA(
IF(_xlfn.XLOOKUP(AO$2,WatchbillMONTHLY!$A$3:$U$3,OFFSET(WatchbillMONTHLY!$A$3:$U$3,1,2))=IF(_xlfn.XLOOKUP($A125,INDIRECT("_"&amp;_xlfn.XLOOKUP(AO$2,WatchbillMONTHLY!$A$3:$U$3,OFFSET(WatchbillMONTHLY!$A$3:$U$3,1,2))),INDIRECT("_"&amp;_xlfn.XLOOKUP(AO$2,WatchbillMONTHLY!$A$3:$U$3,OFFSET(WatchbillMONTHLY!$A$3:$U$3,1,2))))=$A125,_xlfn.XLOOKUP(AO$2,WatchbillMONTHLY!$A$3:$U$3,OFFSET(WatchbillMONTHLY!$A$3:$U$3,1,2)),FALSE),TRUE,FALSE),
IF(_xlfn.XLOOKUP(AO$2,WatchbillMONTHLY!$A$20:$U$20,OFFSET(WatchbillMONTHLY!$A$20:$U$20,1,2))=IF(_xlfn.XLOOKUP($A125,INDIRECT("_"&amp;_xlfn.XLOOKUP(AO$2,WatchbillMONTHLY!$A$20:$U$20,OFFSET(WatchbillMONTHLY!$A$20:$U$20,1,2))),INDIRECT("_"&amp;_xlfn.XLOOKUP(AO$2,WatchbillMONTHLY!$A$20:$U$20,OFFSET(WatchbillMONTHLY!$A$20:$U$20,1,2))))=$A125,_xlfn.XLOOKUP(AO$2,WatchbillMONTHLY!$A$20:$U$20,OFFSET(WatchbillMONTHLY!$A$20:$U$20,1,2)),FALSE),TRUE,FALSE)),
IF(_xlfn.XLOOKUP(AO$2,WatchbillMONTHLY!$A$37:$U$37,OFFSET(WatchbillMONTHLY!$A$37:$U$37,1,2))=IF(_xlfn.XLOOKUP($A125,INDIRECT("_"&amp;_xlfn.XLOOKUP(AO$2,WatchbillMONTHLY!$A$37:$U$37,OFFSET(WatchbillMONTHLY!$A$37:$U$37,1,2))),INDIRECT("_"&amp;_xlfn.XLOOKUP(AO$2,WatchbillMONTHLY!$A$37:$U$37,OFFSET(WatchbillMONTHLY!$A$37:$U$37,1,2))))=$A125,_xlfn.XLOOKUP(AO$2,WatchbillMONTHLY!$A$37:$U$37,OFFSET(WatchbillMONTHLY!$A$37:$U$37,1,2)),FALSE),TRUE,FALSE)),
IF(_xlfn.XLOOKUP(AO$2,WatchbillMONTHLY!$A$54:$U$54,OFFSET(WatchbillMONTHLY!$A$54:$U$54,1,2))=IF(_xlfn.XLOOKUP($A125,INDIRECT("_"&amp;_xlfn.XLOOKUP(AO$2,WatchbillMONTHLY!$A$54:$U$54,OFFSET(WatchbillMONTHLY!$A$54:$U$54,1,2))),INDIRECT("_"&amp;_xlfn.XLOOKUP(AO$2,WatchbillMONTHLY!$A$54:$U$54,OFFSET(WatchbillMONTHLY!$A$54:$U$54,1,2))))=$A125,_xlfn.XLOOKUP(AO$2,WatchbillMONTHLY!$A$54:$U$54,OFFSET(WatchbillMONTHLY!$A$54:$U$54,1,2)),FALSE),TRUE,FALSE)),
IF(_xlfn.XLOOKUP(AO$2,WatchbillMONTHLY!$A$71:$U$71,OFFSET(WatchbillMONTHLY!$A$71:$U$71,1,2))=IF(_xlfn.XLOOKUP($A125,INDIRECT("_"&amp;_xlfn.XLOOKUP(AO$2,WatchbillMONTHLY!$A$71:$U$71,OFFSET(WatchbillMONTHLY!$A$71:$U$71,1,2))),INDIRECT("_"&amp;_xlfn.XLOOKUP(AO$2,WatchbillMONTHLY!$A$71:$U$71,OFFSET(WatchbillMONTHLY!$A$71:$U$71,1,2))))=$A125,_xlfn.XLOOKUP(AO$2,WatchbillMONTHLY!$A$71:$U$71,OFFSET(WatchbillMONTHLY!$A$71:$U$71,1,2)),FALSE),TRUE,FALSE)),
IF(_xlfn.XLOOKUP(AO$2,WatchbillMONTHLY!$A$88:$U$88,OFFSET(WatchbillMONTHLY!$A$88:$U$88,1,2))=IF(_xlfn.XLOOKUP($A125,INDIRECT("_"&amp;_xlfn.XLOOKUP(AO$2,WatchbillMONTHLY!$A$88:$U$88,OFFSET(WatchbillMONTHLY!$A$88:$U$88,1,2))),INDIRECT("_"&amp;_xlfn.XLOOKUP(AO$2,WatchbillMONTHLY!$A$88:$U$88,OFFSET(WatchbillMONTHLY!$A$88:$U$88,1,2))))=$A125,_xlfn.XLOOKUP(AO$2,WatchbillMONTHLY!$A$88:$U$88,OFFSET(WatchbillMONTHLY!$A$88:$U$88,1,2)),FALSE),TRUE,FALSE)),
FALSE),FALSE)</f>
        <v>0</v>
      </c>
      <c r="AP125" s="209" t="b" cm="1">
        <f t="array" aca="1" ref="AP125" ca="1">IF(AND($A125 &gt; 0, I125 &gt; 0,AP$2&lt;MiscFormulas!$A$5+1),
_xlfn.IFNA(
_xlfn.IFNA(
_xlfn.IFNA(
_xlfn.IFNA(
_xlfn.IFNA(
_xlfn.IFNA(
IF(_xlfn.XLOOKUP(AP$2,WatchbillMONTHLY!$A$3:$U$3,OFFSET(WatchbillMONTHLY!$A$3:$U$3,1,2))=IF(_xlfn.XLOOKUP($A125,INDIRECT("_"&amp;_xlfn.XLOOKUP(AP$2,WatchbillMONTHLY!$A$3:$U$3,OFFSET(WatchbillMONTHLY!$A$3:$U$3,1,2))),INDIRECT("_"&amp;_xlfn.XLOOKUP(AP$2,WatchbillMONTHLY!$A$3:$U$3,OFFSET(WatchbillMONTHLY!$A$3:$U$3,1,2))))=$A125,_xlfn.XLOOKUP(AP$2,WatchbillMONTHLY!$A$3:$U$3,OFFSET(WatchbillMONTHLY!$A$3:$U$3,1,2)),FALSE),TRUE,FALSE),
IF(_xlfn.XLOOKUP(AP$2,WatchbillMONTHLY!$A$20:$U$20,OFFSET(WatchbillMONTHLY!$A$20:$U$20,1,2))=IF(_xlfn.XLOOKUP($A125,INDIRECT("_"&amp;_xlfn.XLOOKUP(AP$2,WatchbillMONTHLY!$A$20:$U$20,OFFSET(WatchbillMONTHLY!$A$20:$U$20,1,2))),INDIRECT("_"&amp;_xlfn.XLOOKUP(AP$2,WatchbillMONTHLY!$A$20:$U$20,OFFSET(WatchbillMONTHLY!$A$20:$U$20,1,2))))=$A125,_xlfn.XLOOKUP(AP$2,WatchbillMONTHLY!$A$20:$U$20,OFFSET(WatchbillMONTHLY!$A$20:$U$20,1,2)),FALSE),TRUE,FALSE)),
IF(_xlfn.XLOOKUP(AP$2,WatchbillMONTHLY!$A$37:$U$37,OFFSET(WatchbillMONTHLY!$A$37:$U$37,1,2))=IF(_xlfn.XLOOKUP($A125,INDIRECT("_"&amp;_xlfn.XLOOKUP(AP$2,WatchbillMONTHLY!$A$37:$U$37,OFFSET(WatchbillMONTHLY!$A$37:$U$37,1,2))),INDIRECT("_"&amp;_xlfn.XLOOKUP(AP$2,WatchbillMONTHLY!$A$37:$U$37,OFFSET(WatchbillMONTHLY!$A$37:$U$37,1,2))))=$A125,_xlfn.XLOOKUP(AP$2,WatchbillMONTHLY!$A$37:$U$37,OFFSET(WatchbillMONTHLY!$A$37:$U$37,1,2)),FALSE),TRUE,FALSE)),
IF(_xlfn.XLOOKUP(AP$2,WatchbillMONTHLY!$A$54:$U$54,OFFSET(WatchbillMONTHLY!$A$54:$U$54,1,2))=IF(_xlfn.XLOOKUP($A125,INDIRECT("_"&amp;_xlfn.XLOOKUP(AP$2,WatchbillMONTHLY!$A$54:$U$54,OFFSET(WatchbillMONTHLY!$A$54:$U$54,1,2))),INDIRECT("_"&amp;_xlfn.XLOOKUP(AP$2,WatchbillMONTHLY!$A$54:$U$54,OFFSET(WatchbillMONTHLY!$A$54:$U$54,1,2))))=$A125,_xlfn.XLOOKUP(AP$2,WatchbillMONTHLY!$A$54:$U$54,OFFSET(WatchbillMONTHLY!$A$54:$U$54,1,2)),FALSE),TRUE,FALSE)),
IF(_xlfn.XLOOKUP(AP$2,WatchbillMONTHLY!$A$71:$U$71,OFFSET(WatchbillMONTHLY!$A$71:$U$71,1,2))=IF(_xlfn.XLOOKUP($A125,INDIRECT("_"&amp;_xlfn.XLOOKUP(AP$2,WatchbillMONTHLY!$A$71:$U$71,OFFSET(WatchbillMONTHLY!$A$71:$U$71,1,2))),INDIRECT("_"&amp;_xlfn.XLOOKUP(AP$2,WatchbillMONTHLY!$A$71:$U$71,OFFSET(WatchbillMONTHLY!$A$71:$U$71,1,2))))=$A125,_xlfn.XLOOKUP(AP$2,WatchbillMONTHLY!$A$71:$U$71,OFFSET(WatchbillMONTHLY!$A$71:$U$71,1,2)),FALSE),TRUE,FALSE)),
IF(_xlfn.XLOOKUP(AP$2,WatchbillMONTHLY!$A$88:$U$88,OFFSET(WatchbillMONTHLY!$A$88:$U$88,1,2))=IF(_xlfn.XLOOKUP($A125,INDIRECT("_"&amp;_xlfn.XLOOKUP(AP$2,WatchbillMONTHLY!$A$88:$U$88,OFFSET(WatchbillMONTHLY!$A$88:$U$88,1,2))),INDIRECT("_"&amp;_xlfn.XLOOKUP(AP$2,WatchbillMONTHLY!$A$88:$U$88,OFFSET(WatchbillMONTHLY!$A$88:$U$88,1,2))))=$A125,_xlfn.XLOOKUP(AP$2,WatchbillMONTHLY!$A$88:$U$88,OFFSET(WatchbillMONTHLY!$A$88:$U$88,1,2)),FALSE),TRUE,FALSE)),
FALSE),FALSE)</f>
        <v>0</v>
      </c>
      <c r="AQ125" s="209" t="b" cm="1">
        <f t="array" aca="1" ref="AQ125" ca="1">IF(AND($A125 &gt; 0, J125 &gt; 0,AQ$2&lt;MiscFormulas!$A$5+1),
_xlfn.IFNA(
_xlfn.IFNA(
_xlfn.IFNA(
_xlfn.IFNA(
_xlfn.IFNA(
_xlfn.IFNA(
IF(_xlfn.XLOOKUP(AQ$2,WatchbillMONTHLY!$A$3:$U$3,OFFSET(WatchbillMONTHLY!$A$3:$U$3,1,2))=IF(_xlfn.XLOOKUP($A125,INDIRECT("_"&amp;_xlfn.XLOOKUP(AQ$2,WatchbillMONTHLY!$A$3:$U$3,OFFSET(WatchbillMONTHLY!$A$3:$U$3,1,2))),INDIRECT("_"&amp;_xlfn.XLOOKUP(AQ$2,WatchbillMONTHLY!$A$3:$U$3,OFFSET(WatchbillMONTHLY!$A$3:$U$3,1,2))))=$A125,_xlfn.XLOOKUP(AQ$2,WatchbillMONTHLY!$A$3:$U$3,OFFSET(WatchbillMONTHLY!$A$3:$U$3,1,2)),FALSE),TRUE,FALSE),
IF(_xlfn.XLOOKUP(AQ$2,WatchbillMONTHLY!$A$20:$U$20,OFFSET(WatchbillMONTHLY!$A$20:$U$20,1,2))=IF(_xlfn.XLOOKUP($A125,INDIRECT("_"&amp;_xlfn.XLOOKUP(AQ$2,WatchbillMONTHLY!$A$20:$U$20,OFFSET(WatchbillMONTHLY!$A$20:$U$20,1,2))),INDIRECT("_"&amp;_xlfn.XLOOKUP(AQ$2,WatchbillMONTHLY!$A$20:$U$20,OFFSET(WatchbillMONTHLY!$A$20:$U$20,1,2))))=$A125,_xlfn.XLOOKUP(AQ$2,WatchbillMONTHLY!$A$20:$U$20,OFFSET(WatchbillMONTHLY!$A$20:$U$20,1,2)),FALSE),TRUE,FALSE)),
IF(_xlfn.XLOOKUP(AQ$2,WatchbillMONTHLY!$A$37:$U$37,OFFSET(WatchbillMONTHLY!$A$37:$U$37,1,2))=IF(_xlfn.XLOOKUP($A125,INDIRECT("_"&amp;_xlfn.XLOOKUP(AQ$2,WatchbillMONTHLY!$A$37:$U$37,OFFSET(WatchbillMONTHLY!$A$37:$U$37,1,2))),INDIRECT("_"&amp;_xlfn.XLOOKUP(AQ$2,WatchbillMONTHLY!$A$37:$U$37,OFFSET(WatchbillMONTHLY!$A$37:$U$37,1,2))))=$A125,_xlfn.XLOOKUP(AQ$2,WatchbillMONTHLY!$A$37:$U$37,OFFSET(WatchbillMONTHLY!$A$37:$U$37,1,2)),FALSE),TRUE,FALSE)),
IF(_xlfn.XLOOKUP(AQ$2,WatchbillMONTHLY!$A$54:$U$54,OFFSET(WatchbillMONTHLY!$A$54:$U$54,1,2))=IF(_xlfn.XLOOKUP($A125,INDIRECT("_"&amp;_xlfn.XLOOKUP(AQ$2,WatchbillMONTHLY!$A$54:$U$54,OFFSET(WatchbillMONTHLY!$A$54:$U$54,1,2))),INDIRECT("_"&amp;_xlfn.XLOOKUP(AQ$2,WatchbillMONTHLY!$A$54:$U$54,OFFSET(WatchbillMONTHLY!$A$54:$U$54,1,2))))=$A125,_xlfn.XLOOKUP(AQ$2,WatchbillMONTHLY!$A$54:$U$54,OFFSET(WatchbillMONTHLY!$A$54:$U$54,1,2)),FALSE),TRUE,FALSE)),
IF(_xlfn.XLOOKUP(AQ$2,WatchbillMONTHLY!$A$71:$U$71,OFFSET(WatchbillMONTHLY!$A$71:$U$71,1,2))=IF(_xlfn.XLOOKUP($A125,INDIRECT("_"&amp;_xlfn.XLOOKUP(AQ$2,WatchbillMONTHLY!$A$71:$U$71,OFFSET(WatchbillMONTHLY!$A$71:$U$71,1,2))),INDIRECT("_"&amp;_xlfn.XLOOKUP(AQ$2,WatchbillMONTHLY!$A$71:$U$71,OFFSET(WatchbillMONTHLY!$A$71:$U$71,1,2))))=$A125,_xlfn.XLOOKUP(AQ$2,WatchbillMONTHLY!$A$71:$U$71,OFFSET(WatchbillMONTHLY!$A$71:$U$71,1,2)),FALSE),TRUE,FALSE)),
IF(_xlfn.XLOOKUP(AQ$2,WatchbillMONTHLY!$A$88:$U$88,OFFSET(WatchbillMONTHLY!$A$88:$U$88,1,2))=IF(_xlfn.XLOOKUP($A125,INDIRECT("_"&amp;_xlfn.XLOOKUP(AQ$2,WatchbillMONTHLY!$A$88:$U$88,OFFSET(WatchbillMONTHLY!$A$88:$U$88,1,2))),INDIRECT("_"&amp;_xlfn.XLOOKUP(AQ$2,WatchbillMONTHLY!$A$88:$U$88,OFFSET(WatchbillMONTHLY!$A$88:$U$88,1,2))))=$A125,_xlfn.XLOOKUP(AQ$2,WatchbillMONTHLY!$A$88:$U$88,OFFSET(WatchbillMONTHLY!$A$88:$U$88,1,2)),FALSE),TRUE,FALSE)),
FALSE),FALSE)</f>
        <v>0</v>
      </c>
      <c r="AR125" s="209" t="b" cm="1">
        <f t="array" aca="1" ref="AR125" ca="1">IF(AND($A125 &gt; 0, K125 &gt; 0,AR$2&lt;MiscFormulas!$A$5+1),
_xlfn.IFNA(
_xlfn.IFNA(
_xlfn.IFNA(
_xlfn.IFNA(
_xlfn.IFNA(
_xlfn.IFNA(
IF(_xlfn.XLOOKUP(AR$2,WatchbillMONTHLY!$A$3:$U$3,OFFSET(WatchbillMONTHLY!$A$3:$U$3,1,2))=IF(_xlfn.XLOOKUP($A125,INDIRECT("_"&amp;_xlfn.XLOOKUP(AR$2,WatchbillMONTHLY!$A$3:$U$3,OFFSET(WatchbillMONTHLY!$A$3:$U$3,1,2))),INDIRECT("_"&amp;_xlfn.XLOOKUP(AR$2,WatchbillMONTHLY!$A$3:$U$3,OFFSET(WatchbillMONTHLY!$A$3:$U$3,1,2))))=$A125,_xlfn.XLOOKUP(AR$2,WatchbillMONTHLY!$A$3:$U$3,OFFSET(WatchbillMONTHLY!$A$3:$U$3,1,2)),FALSE),TRUE,FALSE),
IF(_xlfn.XLOOKUP(AR$2,WatchbillMONTHLY!$A$20:$U$20,OFFSET(WatchbillMONTHLY!$A$20:$U$20,1,2))=IF(_xlfn.XLOOKUP($A125,INDIRECT("_"&amp;_xlfn.XLOOKUP(AR$2,WatchbillMONTHLY!$A$20:$U$20,OFFSET(WatchbillMONTHLY!$A$20:$U$20,1,2))),INDIRECT("_"&amp;_xlfn.XLOOKUP(AR$2,WatchbillMONTHLY!$A$20:$U$20,OFFSET(WatchbillMONTHLY!$A$20:$U$20,1,2))))=$A125,_xlfn.XLOOKUP(AR$2,WatchbillMONTHLY!$A$20:$U$20,OFFSET(WatchbillMONTHLY!$A$20:$U$20,1,2)),FALSE),TRUE,FALSE)),
IF(_xlfn.XLOOKUP(AR$2,WatchbillMONTHLY!$A$37:$U$37,OFFSET(WatchbillMONTHLY!$A$37:$U$37,1,2))=IF(_xlfn.XLOOKUP($A125,INDIRECT("_"&amp;_xlfn.XLOOKUP(AR$2,WatchbillMONTHLY!$A$37:$U$37,OFFSET(WatchbillMONTHLY!$A$37:$U$37,1,2))),INDIRECT("_"&amp;_xlfn.XLOOKUP(AR$2,WatchbillMONTHLY!$A$37:$U$37,OFFSET(WatchbillMONTHLY!$A$37:$U$37,1,2))))=$A125,_xlfn.XLOOKUP(AR$2,WatchbillMONTHLY!$A$37:$U$37,OFFSET(WatchbillMONTHLY!$A$37:$U$37,1,2)),FALSE),TRUE,FALSE)),
IF(_xlfn.XLOOKUP(AR$2,WatchbillMONTHLY!$A$54:$U$54,OFFSET(WatchbillMONTHLY!$A$54:$U$54,1,2))=IF(_xlfn.XLOOKUP($A125,INDIRECT("_"&amp;_xlfn.XLOOKUP(AR$2,WatchbillMONTHLY!$A$54:$U$54,OFFSET(WatchbillMONTHLY!$A$54:$U$54,1,2))),INDIRECT("_"&amp;_xlfn.XLOOKUP(AR$2,WatchbillMONTHLY!$A$54:$U$54,OFFSET(WatchbillMONTHLY!$A$54:$U$54,1,2))))=$A125,_xlfn.XLOOKUP(AR$2,WatchbillMONTHLY!$A$54:$U$54,OFFSET(WatchbillMONTHLY!$A$54:$U$54,1,2)),FALSE),TRUE,FALSE)),
IF(_xlfn.XLOOKUP(AR$2,WatchbillMONTHLY!$A$71:$U$71,OFFSET(WatchbillMONTHLY!$A$71:$U$71,1,2))=IF(_xlfn.XLOOKUP($A125,INDIRECT("_"&amp;_xlfn.XLOOKUP(AR$2,WatchbillMONTHLY!$A$71:$U$71,OFFSET(WatchbillMONTHLY!$A$71:$U$71,1,2))),INDIRECT("_"&amp;_xlfn.XLOOKUP(AR$2,WatchbillMONTHLY!$A$71:$U$71,OFFSET(WatchbillMONTHLY!$A$71:$U$71,1,2))))=$A125,_xlfn.XLOOKUP(AR$2,WatchbillMONTHLY!$A$71:$U$71,OFFSET(WatchbillMONTHLY!$A$71:$U$71,1,2)),FALSE),TRUE,FALSE)),
IF(_xlfn.XLOOKUP(AR$2,WatchbillMONTHLY!$A$88:$U$88,OFFSET(WatchbillMONTHLY!$A$88:$U$88,1,2))=IF(_xlfn.XLOOKUP($A125,INDIRECT("_"&amp;_xlfn.XLOOKUP(AR$2,WatchbillMONTHLY!$A$88:$U$88,OFFSET(WatchbillMONTHLY!$A$88:$U$88,1,2))),INDIRECT("_"&amp;_xlfn.XLOOKUP(AR$2,WatchbillMONTHLY!$A$88:$U$88,OFFSET(WatchbillMONTHLY!$A$88:$U$88,1,2))))=$A125,_xlfn.XLOOKUP(AR$2,WatchbillMONTHLY!$A$88:$U$88,OFFSET(WatchbillMONTHLY!$A$88:$U$88,1,2)),FALSE),TRUE,FALSE)),
FALSE),FALSE)</f>
        <v>0</v>
      </c>
      <c r="AS125" s="209" t="b" cm="1">
        <f t="array" aca="1" ref="AS125" ca="1">IF(AND($A125 &gt; 0, L125 &gt; 0,AS$2&lt;MiscFormulas!$A$5+1),
_xlfn.IFNA(
_xlfn.IFNA(
_xlfn.IFNA(
_xlfn.IFNA(
_xlfn.IFNA(
_xlfn.IFNA(
IF(_xlfn.XLOOKUP(AS$2,WatchbillMONTHLY!$A$3:$U$3,OFFSET(WatchbillMONTHLY!$A$3:$U$3,1,2))=IF(_xlfn.XLOOKUP($A125,INDIRECT("_"&amp;_xlfn.XLOOKUP(AS$2,WatchbillMONTHLY!$A$3:$U$3,OFFSET(WatchbillMONTHLY!$A$3:$U$3,1,2))),INDIRECT("_"&amp;_xlfn.XLOOKUP(AS$2,WatchbillMONTHLY!$A$3:$U$3,OFFSET(WatchbillMONTHLY!$A$3:$U$3,1,2))))=$A125,_xlfn.XLOOKUP(AS$2,WatchbillMONTHLY!$A$3:$U$3,OFFSET(WatchbillMONTHLY!$A$3:$U$3,1,2)),FALSE),TRUE,FALSE),
IF(_xlfn.XLOOKUP(AS$2,WatchbillMONTHLY!$A$20:$U$20,OFFSET(WatchbillMONTHLY!$A$20:$U$20,1,2))=IF(_xlfn.XLOOKUP($A125,INDIRECT("_"&amp;_xlfn.XLOOKUP(AS$2,WatchbillMONTHLY!$A$20:$U$20,OFFSET(WatchbillMONTHLY!$A$20:$U$20,1,2))),INDIRECT("_"&amp;_xlfn.XLOOKUP(AS$2,WatchbillMONTHLY!$A$20:$U$20,OFFSET(WatchbillMONTHLY!$A$20:$U$20,1,2))))=$A125,_xlfn.XLOOKUP(AS$2,WatchbillMONTHLY!$A$20:$U$20,OFFSET(WatchbillMONTHLY!$A$20:$U$20,1,2)),FALSE),TRUE,FALSE)),
IF(_xlfn.XLOOKUP(AS$2,WatchbillMONTHLY!$A$37:$U$37,OFFSET(WatchbillMONTHLY!$A$37:$U$37,1,2))=IF(_xlfn.XLOOKUP($A125,INDIRECT("_"&amp;_xlfn.XLOOKUP(AS$2,WatchbillMONTHLY!$A$37:$U$37,OFFSET(WatchbillMONTHLY!$A$37:$U$37,1,2))),INDIRECT("_"&amp;_xlfn.XLOOKUP(AS$2,WatchbillMONTHLY!$A$37:$U$37,OFFSET(WatchbillMONTHLY!$A$37:$U$37,1,2))))=$A125,_xlfn.XLOOKUP(AS$2,WatchbillMONTHLY!$A$37:$U$37,OFFSET(WatchbillMONTHLY!$A$37:$U$37,1,2)),FALSE),TRUE,FALSE)),
IF(_xlfn.XLOOKUP(AS$2,WatchbillMONTHLY!$A$54:$U$54,OFFSET(WatchbillMONTHLY!$A$54:$U$54,1,2))=IF(_xlfn.XLOOKUP($A125,INDIRECT("_"&amp;_xlfn.XLOOKUP(AS$2,WatchbillMONTHLY!$A$54:$U$54,OFFSET(WatchbillMONTHLY!$A$54:$U$54,1,2))),INDIRECT("_"&amp;_xlfn.XLOOKUP(AS$2,WatchbillMONTHLY!$A$54:$U$54,OFFSET(WatchbillMONTHLY!$A$54:$U$54,1,2))))=$A125,_xlfn.XLOOKUP(AS$2,WatchbillMONTHLY!$A$54:$U$54,OFFSET(WatchbillMONTHLY!$A$54:$U$54,1,2)),FALSE),TRUE,FALSE)),
IF(_xlfn.XLOOKUP(AS$2,WatchbillMONTHLY!$A$71:$U$71,OFFSET(WatchbillMONTHLY!$A$71:$U$71,1,2))=IF(_xlfn.XLOOKUP($A125,INDIRECT("_"&amp;_xlfn.XLOOKUP(AS$2,WatchbillMONTHLY!$A$71:$U$71,OFFSET(WatchbillMONTHLY!$A$71:$U$71,1,2))),INDIRECT("_"&amp;_xlfn.XLOOKUP(AS$2,WatchbillMONTHLY!$A$71:$U$71,OFFSET(WatchbillMONTHLY!$A$71:$U$71,1,2))))=$A125,_xlfn.XLOOKUP(AS$2,WatchbillMONTHLY!$A$71:$U$71,OFFSET(WatchbillMONTHLY!$A$71:$U$71,1,2)),FALSE),TRUE,FALSE)),
IF(_xlfn.XLOOKUP(AS$2,WatchbillMONTHLY!$A$88:$U$88,OFFSET(WatchbillMONTHLY!$A$88:$U$88,1,2))=IF(_xlfn.XLOOKUP($A125,INDIRECT("_"&amp;_xlfn.XLOOKUP(AS$2,WatchbillMONTHLY!$A$88:$U$88,OFFSET(WatchbillMONTHLY!$A$88:$U$88,1,2))),INDIRECT("_"&amp;_xlfn.XLOOKUP(AS$2,WatchbillMONTHLY!$A$88:$U$88,OFFSET(WatchbillMONTHLY!$A$88:$U$88,1,2))))=$A125,_xlfn.XLOOKUP(AS$2,WatchbillMONTHLY!$A$88:$U$88,OFFSET(WatchbillMONTHLY!$A$88:$U$88,1,2)),FALSE),TRUE,FALSE)),
FALSE),FALSE)</f>
        <v>0</v>
      </c>
      <c r="AT125" s="209" t="b" cm="1">
        <f t="array" aca="1" ref="AT125" ca="1">IF(AND($A125 &gt; 0, M125 &gt; 0,AT$2&lt;MiscFormulas!$A$5+1),
_xlfn.IFNA(
_xlfn.IFNA(
_xlfn.IFNA(
_xlfn.IFNA(
_xlfn.IFNA(
_xlfn.IFNA(
IF(_xlfn.XLOOKUP(AT$2,WatchbillMONTHLY!$A$3:$U$3,OFFSET(WatchbillMONTHLY!$A$3:$U$3,1,2))=IF(_xlfn.XLOOKUP($A125,INDIRECT("_"&amp;_xlfn.XLOOKUP(AT$2,WatchbillMONTHLY!$A$3:$U$3,OFFSET(WatchbillMONTHLY!$A$3:$U$3,1,2))),INDIRECT("_"&amp;_xlfn.XLOOKUP(AT$2,WatchbillMONTHLY!$A$3:$U$3,OFFSET(WatchbillMONTHLY!$A$3:$U$3,1,2))))=$A125,_xlfn.XLOOKUP(AT$2,WatchbillMONTHLY!$A$3:$U$3,OFFSET(WatchbillMONTHLY!$A$3:$U$3,1,2)),FALSE),TRUE,FALSE),
IF(_xlfn.XLOOKUP(AT$2,WatchbillMONTHLY!$A$20:$U$20,OFFSET(WatchbillMONTHLY!$A$20:$U$20,1,2))=IF(_xlfn.XLOOKUP($A125,INDIRECT("_"&amp;_xlfn.XLOOKUP(AT$2,WatchbillMONTHLY!$A$20:$U$20,OFFSET(WatchbillMONTHLY!$A$20:$U$20,1,2))),INDIRECT("_"&amp;_xlfn.XLOOKUP(AT$2,WatchbillMONTHLY!$A$20:$U$20,OFFSET(WatchbillMONTHLY!$A$20:$U$20,1,2))))=$A125,_xlfn.XLOOKUP(AT$2,WatchbillMONTHLY!$A$20:$U$20,OFFSET(WatchbillMONTHLY!$A$20:$U$20,1,2)),FALSE),TRUE,FALSE)),
IF(_xlfn.XLOOKUP(AT$2,WatchbillMONTHLY!$A$37:$U$37,OFFSET(WatchbillMONTHLY!$A$37:$U$37,1,2))=IF(_xlfn.XLOOKUP($A125,INDIRECT("_"&amp;_xlfn.XLOOKUP(AT$2,WatchbillMONTHLY!$A$37:$U$37,OFFSET(WatchbillMONTHLY!$A$37:$U$37,1,2))),INDIRECT("_"&amp;_xlfn.XLOOKUP(AT$2,WatchbillMONTHLY!$A$37:$U$37,OFFSET(WatchbillMONTHLY!$A$37:$U$37,1,2))))=$A125,_xlfn.XLOOKUP(AT$2,WatchbillMONTHLY!$A$37:$U$37,OFFSET(WatchbillMONTHLY!$A$37:$U$37,1,2)),FALSE),TRUE,FALSE)),
IF(_xlfn.XLOOKUP(AT$2,WatchbillMONTHLY!$A$54:$U$54,OFFSET(WatchbillMONTHLY!$A$54:$U$54,1,2))=IF(_xlfn.XLOOKUP($A125,INDIRECT("_"&amp;_xlfn.XLOOKUP(AT$2,WatchbillMONTHLY!$A$54:$U$54,OFFSET(WatchbillMONTHLY!$A$54:$U$54,1,2))),INDIRECT("_"&amp;_xlfn.XLOOKUP(AT$2,WatchbillMONTHLY!$A$54:$U$54,OFFSET(WatchbillMONTHLY!$A$54:$U$54,1,2))))=$A125,_xlfn.XLOOKUP(AT$2,WatchbillMONTHLY!$A$54:$U$54,OFFSET(WatchbillMONTHLY!$A$54:$U$54,1,2)),FALSE),TRUE,FALSE)),
IF(_xlfn.XLOOKUP(AT$2,WatchbillMONTHLY!$A$71:$U$71,OFFSET(WatchbillMONTHLY!$A$71:$U$71,1,2))=IF(_xlfn.XLOOKUP($A125,INDIRECT("_"&amp;_xlfn.XLOOKUP(AT$2,WatchbillMONTHLY!$A$71:$U$71,OFFSET(WatchbillMONTHLY!$A$71:$U$71,1,2))),INDIRECT("_"&amp;_xlfn.XLOOKUP(AT$2,WatchbillMONTHLY!$A$71:$U$71,OFFSET(WatchbillMONTHLY!$A$71:$U$71,1,2))))=$A125,_xlfn.XLOOKUP(AT$2,WatchbillMONTHLY!$A$71:$U$71,OFFSET(WatchbillMONTHLY!$A$71:$U$71,1,2)),FALSE),TRUE,FALSE)),
IF(_xlfn.XLOOKUP(AT$2,WatchbillMONTHLY!$A$88:$U$88,OFFSET(WatchbillMONTHLY!$A$88:$U$88,1,2))=IF(_xlfn.XLOOKUP($A125,INDIRECT("_"&amp;_xlfn.XLOOKUP(AT$2,WatchbillMONTHLY!$A$88:$U$88,OFFSET(WatchbillMONTHLY!$A$88:$U$88,1,2))),INDIRECT("_"&amp;_xlfn.XLOOKUP(AT$2,WatchbillMONTHLY!$A$88:$U$88,OFFSET(WatchbillMONTHLY!$A$88:$U$88,1,2))))=$A125,_xlfn.XLOOKUP(AT$2,WatchbillMONTHLY!$A$88:$U$88,OFFSET(WatchbillMONTHLY!$A$88:$U$88,1,2)),FALSE),TRUE,FALSE)),
FALSE),FALSE)</f>
        <v>0</v>
      </c>
      <c r="AU125" s="209" t="b" cm="1">
        <f t="array" aca="1" ref="AU125" ca="1">IF(AND($A125 &gt; 0, N125 &gt; 0,AU$2&lt;MiscFormulas!$A$5+1),
_xlfn.IFNA(
_xlfn.IFNA(
_xlfn.IFNA(
_xlfn.IFNA(
_xlfn.IFNA(
_xlfn.IFNA(
IF(_xlfn.XLOOKUP(AU$2,WatchbillMONTHLY!$A$3:$U$3,OFFSET(WatchbillMONTHLY!$A$3:$U$3,1,2))=IF(_xlfn.XLOOKUP($A125,INDIRECT("_"&amp;_xlfn.XLOOKUP(AU$2,WatchbillMONTHLY!$A$3:$U$3,OFFSET(WatchbillMONTHLY!$A$3:$U$3,1,2))),INDIRECT("_"&amp;_xlfn.XLOOKUP(AU$2,WatchbillMONTHLY!$A$3:$U$3,OFFSET(WatchbillMONTHLY!$A$3:$U$3,1,2))))=$A125,_xlfn.XLOOKUP(AU$2,WatchbillMONTHLY!$A$3:$U$3,OFFSET(WatchbillMONTHLY!$A$3:$U$3,1,2)),FALSE),TRUE,FALSE),
IF(_xlfn.XLOOKUP(AU$2,WatchbillMONTHLY!$A$20:$U$20,OFFSET(WatchbillMONTHLY!$A$20:$U$20,1,2))=IF(_xlfn.XLOOKUP($A125,INDIRECT("_"&amp;_xlfn.XLOOKUP(AU$2,WatchbillMONTHLY!$A$20:$U$20,OFFSET(WatchbillMONTHLY!$A$20:$U$20,1,2))),INDIRECT("_"&amp;_xlfn.XLOOKUP(AU$2,WatchbillMONTHLY!$A$20:$U$20,OFFSET(WatchbillMONTHLY!$A$20:$U$20,1,2))))=$A125,_xlfn.XLOOKUP(AU$2,WatchbillMONTHLY!$A$20:$U$20,OFFSET(WatchbillMONTHLY!$A$20:$U$20,1,2)),FALSE),TRUE,FALSE)),
IF(_xlfn.XLOOKUP(AU$2,WatchbillMONTHLY!$A$37:$U$37,OFFSET(WatchbillMONTHLY!$A$37:$U$37,1,2))=IF(_xlfn.XLOOKUP($A125,INDIRECT("_"&amp;_xlfn.XLOOKUP(AU$2,WatchbillMONTHLY!$A$37:$U$37,OFFSET(WatchbillMONTHLY!$A$37:$U$37,1,2))),INDIRECT("_"&amp;_xlfn.XLOOKUP(AU$2,WatchbillMONTHLY!$A$37:$U$37,OFFSET(WatchbillMONTHLY!$A$37:$U$37,1,2))))=$A125,_xlfn.XLOOKUP(AU$2,WatchbillMONTHLY!$A$37:$U$37,OFFSET(WatchbillMONTHLY!$A$37:$U$37,1,2)),FALSE),TRUE,FALSE)),
IF(_xlfn.XLOOKUP(AU$2,WatchbillMONTHLY!$A$54:$U$54,OFFSET(WatchbillMONTHLY!$A$54:$U$54,1,2))=IF(_xlfn.XLOOKUP($A125,INDIRECT("_"&amp;_xlfn.XLOOKUP(AU$2,WatchbillMONTHLY!$A$54:$U$54,OFFSET(WatchbillMONTHLY!$A$54:$U$54,1,2))),INDIRECT("_"&amp;_xlfn.XLOOKUP(AU$2,WatchbillMONTHLY!$A$54:$U$54,OFFSET(WatchbillMONTHLY!$A$54:$U$54,1,2))))=$A125,_xlfn.XLOOKUP(AU$2,WatchbillMONTHLY!$A$54:$U$54,OFFSET(WatchbillMONTHLY!$A$54:$U$54,1,2)),FALSE),TRUE,FALSE)),
IF(_xlfn.XLOOKUP(AU$2,WatchbillMONTHLY!$A$71:$U$71,OFFSET(WatchbillMONTHLY!$A$71:$U$71,1,2))=IF(_xlfn.XLOOKUP($A125,INDIRECT("_"&amp;_xlfn.XLOOKUP(AU$2,WatchbillMONTHLY!$A$71:$U$71,OFFSET(WatchbillMONTHLY!$A$71:$U$71,1,2))),INDIRECT("_"&amp;_xlfn.XLOOKUP(AU$2,WatchbillMONTHLY!$A$71:$U$71,OFFSET(WatchbillMONTHLY!$A$71:$U$71,1,2))))=$A125,_xlfn.XLOOKUP(AU$2,WatchbillMONTHLY!$A$71:$U$71,OFFSET(WatchbillMONTHLY!$A$71:$U$71,1,2)),FALSE),TRUE,FALSE)),
IF(_xlfn.XLOOKUP(AU$2,WatchbillMONTHLY!$A$88:$U$88,OFFSET(WatchbillMONTHLY!$A$88:$U$88,1,2))=IF(_xlfn.XLOOKUP($A125,INDIRECT("_"&amp;_xlfn.XLOOKUP(AU$2,WatchbillMONTHLY!$A$88:$U$88,OFFSET(WatchbillMONTHLY!$A$88:$U$88,1,2))),INDIRECT("_"&amp;_xlfn.XLOOKUP(AU$2,WatchbillMONTHLY!$A$88:$U$88,OFFSET(WatchbillMONTHLY!$A$88:$U$88,1,2))))=$A125,_xlfn.XLOOKUP(AU$2,WatchbillMONTHLY!$A$88:$U$88,OFFSET(WatchbillMONTHLY!$A$88:$U$88,1,2)),FALSE),TRUE,FALSE)),
FALSE),FALSE)</f>
        <v>0</v>
      </c>
      <c r="AV125" s="209" t="b" cm="1">
        <f t="array" aca="1" ref="AV125" ca="1">IF(AND($A125 &gt; 0, O125 &gt; 0,AV$2&lt;MiscFormulas!$A$5+1),
_xlfn.IFNA(
_xlfn.IFNA(
_xlfn.IFNA(
_xlfn.IFNA(
_xlfn.IFNA(
_xlfn.IFNA(
IF(_xlfn.XLOOKUP(AV$2,WatchbillMONTHLY!$A$3:$U$3,OFFSET(WatchbillMONTHLY!$A$3:$U$3,1,2))=IF(_xlfn.XLOOKUP($A125,INDIRECT("_"&amp;_xlfn.XLOOKUP(AV$2,WatchbillMONTHLY!$A$3:$U$3,OFFSET(WatchbillMONTHLY!$A$3:$U$3,1,2))),INDIRECT("_"&amp;_xlfn.XLOOKUP(AV$2,WatchbillMONTHLY!$A$3:$U$3,OFFSET(WatchbillMONTHLY!$A$3:$U$3,1,2))))=$A125,_xlfn.XLOOKUP(AV$2,WatchbillMONTHLY!$A$3:$U$3,OFFSET(WatchbillMONTHLY!$A$3:$U$3,1,2)),FALSE),TRUE,FALSE),
IF(_xlfn.XLOOKUP(AV$2,WatchbillMONTHLY!$A$20:$U$20,OFFSET(WatchbillMONTHLY!$A$20:$U$20,1,2))=IF(_xlfn.XLOOKUP($A125,INDIRECT("_"&amp;_xlfn.XLOOKUP(AV$2,WatchbillMONTHLY!$A$20:$U$20,OFFSET(WatchbillMONTHLY!$A$20:$U$20,1,2))),INDIRECT("_"&amp;_xlfn.XLOOKUP(AV$2,WatchbillMONTHLY!$A$20:$U$20,OFFSET(WatchbillMONTHLY!$A$20:$U$20,1,2))))=$A125,_xlfn.XLOOKUP(AV$2,WatchbillMONTHLY!$A$20:$U$20,OFFSET(WatchbillMONTHLY!$A$20:$U$20,1,2)),FALSE),TRUE,FALSE)),
IF(_xlfn.XLOOKUP(AV$2,WatchbillMONTHLY!$A$37:$U$37,OFFSET(WatchbillMONTHLY!$A$37:$U$37,1,2))=IF(_xlfn.XLOOKUP($A125,INDIRECT("_"&amp;_xlfn.XLOOKUP(AV$2,WatchbillMONTHLY!$A$37:$U$37,OFFSET(WatchbillMONTHLY!$A$37:$U$37,1,2))),INDIRECT("_"&amp;_xlfn.XLOOKUP(AV$2,WatchbillMONTHLY!$A$37:$U$37,OFFSET(WatchbillMONTHLY!$A$37:$U$37,1,2))))=$A125,_xlfn.XLOOKUP(AV$2,WatchbillMONTHLY!$A$37:$U$37,OFFSET(WatchbillMONTHLY!$A$37:$U$37,1,2)),FALSE),TRUE,FALSE)),
IF(_xlfn.XLOOKUP(AV$2,WatchbillMONTHLY!$A$54:$U$54,OFFSET(WatchbillMONTHLY!$A$54:$U$54,1,2))=IF(_xlfn.XLOOKUP($A125,INDIRECT("_"&amp;_xlfn.XLOOKUP(AV$2,WatchbillMONTHLY!$A$54:$U$54,OFFSET(WatchbillMONTHLY!$A$54:$U$54,1,2))),INDIRECT("_"&amp;_xlfn.XLOOKUP(AV$2,WatchbillMONTHLY!$A$54:$U$54,OFFSET(WatchbillMONTHLY!$A$54:$U$54,1,2))))=$A125,_xlfn.XLOOKUP(AV$2,WatchbillMONTHLY!$A$54:$U$54,OFFSET(WatchbillMONTHLY!$A$54:$U$54,1,2)),FALSE),TRUE,FALSE)),
IF(_xlfn.XLOOKUP(AV$2,WatchbillMONTHLY!$A$71:$U$71,OFFSET(WatchbillMONTHLY!$A$71:$U$71,1,2))=IF(_xlfn.XLOOKUP($A125,INDIRECT("_"&amp;_xlfn.XLOOKUP(AV$2,WatchbillMONTHLY!$A$71:$U$71,OFFSET(WatchbillMONTHLY!$A$71:$U$71,1,2))),INDIRECT("_"&amp;_xlfn.XLOOKUP(AV$2,WatchbillMONTHLY!$A$71:$U$71,OFFSET(WatchbillMONTHLY!$A$71:$U$71,1,2))))=$A125,_xlfn.XLOOKUP(AV$2,WatchbillMONTHLY!$A$71:$U$71,OFFSET(WatchbillMONTHLY!$A$71:$U$71,1,2)),FALSE),TRUE,FALSE)),
IF(_xlfn.XLOOKUP(AV$2,WatchbillMONTHLY!$A$88:$U$88,OFFSET(WatchbillMONTHLY!$A$88:$U$88,1,2))=IF(_xlfn.XLOOKUP($A125,INDIRECT("_"&amp;_xlfn.XLOOKUP(AV$2,WatchbillMONTHLY!$A$88:$U$88,OFFSET(WatchbillMONTHLY!$A$88:$U$88,1,2))),INDIRECT("_"&amp;_xlfn.XLOOKUP(AV$2,WatchbillMONTHLY!$A$88:$U$88,OFFSET(WatchbillMONTHLY!$A$88:$U$88,1,2))))=$A125,_xlfn.XLOOKUP(AV$2,WatchbillMONTHLY!$A$88:$U$88,OFFSET(WatchbillMONTHLY!$A$88:$U$88,1,2)),FALSE),TRUE,FALSE)),
FALSE),FALSE)</f>
        <v>0</v>
      </c>
      <c r="AW125" s="209" t="b" cm="1">
        <f t="array" aca="1" ref="AW125" ca="1">IF(AND($A125 &gt; 0, P125 &gt; 0,AW$2&lt;MiscFormulas!$A$5+1),
_xlfn.IFNA(
_xlfn.IFNA(
_xlfn.IFNA(
_xlfn.IFNA(
_xlfn.IFNA(
_xlfn.IFNA(
IF(_xlfn.XLOOKUP(AW$2,WatchbillMONTHLY!$A$3:$U$3,OFFSET(WatchbillMONTHLY!$A$3:$U$3,1,2))=IF(_xlfn.XLOOKUP($A125,INDIRECT("_"&amp;_xlfn.XLOOKUP(AW$2,WatchbillMONTHLY!$A$3:$U$3,OFFSET(WatchbillMONTHLY!$A$3:$U$3,1,2))),INDIRECT("_"&amp;_xlfn.XLOOKUP(AW$2,WatchbillMONTHLY!$A$3:$U$3,OFFSET(WatchbillMONTHLY!$A$3:$U$3,1,2))))=$A125,_xlfn.XLOOKUP(AW$2,WatchbillMONTHLY!$A$3:$U$3,OFFSET(WatchbillMONTHLY!$A$3:$U$3,1,2)),FALSE),TRUE,FALSE),
IF(_xlfn.XLOOKUP(AW$2,WatchbillMONTHLY!$A$20:$U$20,OFFSET(WatchbillMONTHLY!$A$20:$U$20,1,2))=IF(_xlfn.XLOOKUP($A125,INDIRECT("_"&amp;_xlfn.XLOOKUP(AW$2,WatchbillMONTHLY!$A$20:$U$20,OFFSET(WatchbillMONTHLY!$A$20:$U$20,1,2))),INDIRECT("_"&amp;_xlfn.XLOOKUP(AW$2,WatchbillMONTHLY!$A$20:$U$20,OFFSET(WatchbillMONTHLY!$A$20:$U$20,1,2))))=$A125,_xlfn.XLOOKUP(AW$2,WatchbillMONTHLY!$A$20:$U$20,OFFSET(WatchbillMONTHLY!$A$20:$U$20,1,2)),FALSE),TRUE,FALSE)),
IF(_xlfn.XLOOKUP(AW$2,WatchbillMONTHLY!$A$37:$U$37,OFFSET(WatchbillMONTHLY!$A$37:$U$37,1,2))=IF(_xlfn.XLOOKUP($A125,INDIRECT("_"&amp;_xlfn.XLOOKUP(AW$2,WatchbillMONTHLY!$A$37:$U$37,OFFSET(WatchbillMONTHLY!$A$37:$U$37,1,2))),INDIRECT("_"&amp;_xlfn.XLOOKUP(AW$2,WatchbillMONTHLY!$A$37:$U$37,OFFSET(WatchbillMONTHLY!$A$37:$U$37,1,2))))=$A125,_xlfn.XLOOKUP(AW$2,WatchbillMONTHLY!$A$37:$U$37,OFFSET(WatchbillMONTHLY!$A$37:$U$37,1,2)),FALSE),TRUE,FALSE)),
IF(_xlfn.XLOOKUP(AW$2,WatchbillMONTHLY!$A$54:$U$54,OFFSET(WatchbillMONTHLY!$A$54:$U$54,1,2))=IF(_xlfn.XLOOKUP($A125,INDIRECT("_"&amp;_xlfn.XLOOKUP(AW$2,WatchbillMONTHLY!$A$54:$U$54,OFFSET(WatchbillMONTHLY!$A$54:$U$54,1,2))),INDIRECT("_"&amp;_xlfn.XLOOKUP(AW$2,WatchbillMONTHLY!$A$54:$U$54,OFFSET(WatchbillMONTHLY!$A$54:$U$54,1,2))))=$A125,_xlfn.XLOOKUP(AW$2,WatchbillMONTHLY!$A$54:$U$54,OFFSET(WatchbillMONTHLY!$A$54:$U$54,1,2)),FALSE),TRUE,FALSE)),
IF(_xlfn.XLOOKUP(AW$2,WatchbillMONTHLY!$A$71:$U$71,OFFSET(WatchbillMONTHLY!$A$71:$U$71,1,2))=IF(_xlfn.XLOOKUP($A125,INDIRECT("_"&amp;_xlfn.XLOOKUP(AW$2,WatchbillMONTHLY!$A$71:$U$71,OFFSET(WatchbillMONTHLY!$A$71:$U$71,1,2))),INDIRECT("_"&amp;_xlfn.XLOOKUP(AW$2,WatchbillMONTHLY!$A$71:$U$71,OFFSET(WatchbillMONTHLY!$A$71:$U$71,1,2))))=$A125,_xlfn.XLOOKUP(AW$2,WatchbillMONTHLY!$A$71:$U$71,OFFSET(WatchbillMONTHLY!$A$71:$U$71,1,2)),FALSE),TRUE,FALSE)),
IF(_xlfn.XLOOKUP(AW$2,WatchbillMONTHLY!$A$88:$U$88,OFFSET(WatchbillMONTHLY!$A$88:$U$88,1,2))=IF(_xlfn.XLOOKUP($A125,INDIRECT("_"&amp;_xlfn.XLOOKUP(AW$2,WatchbillMONTHLY!$A$88:$U$88,OFFSET(WatchbillMONTHLY!$A$88:$U$88,1,2))),INDIRECT("_"&amp;_xlfn.XLOOKUP(AW$2,WatchbillMONTHLY!$A$88:$U$88,OFFSET(WatchbillMONTHLY!$A$88:$U$88,1,2))))=$A125,_xlfn.XLOOKUP(AW$2,WatchbillMONTHLY!$A$88:$U$88,OFFSET(WatchbillMONTHLY!$A$88:$U$88,1,2)),FALSE),TRUE,FALSE)),
FALSE),FALSE)</f>
        <v>0</v>
      </c>
      <c r="AX125" s="209" t="b" cm="1">
        <f t="array" aca="1" ref="AX125" ca="1">IF(AND($A125 &gt; 0, Q125 &gt; 0,AX$2&lt;MiscFormulas!$A$5+1),
_xlfn.IFNA(
_xlfn.IFNA(
_xlfn.IFNA(
_xlfn.IFNA(
_xlfn.IFNA(
_xlfn.IFNA(
IF(_xlfn.XLOOKUP(AX$2,WatchbillMONTHLY!$A$3:$U$3,OFFSET(WatchbillMONTHLY!$A$3:$U$3,1,2))=IF(_xlfn.XLOOKUP($A125,INDIRECT("_"&amp;_xlfn.XLOOKUP(AX$2,WatchbillMONTHLY!$A$3:$U$3,OFFSET(WatchbillMONTHLY!$A$3:$U$3,1,2))),INDIRECT("_"&amp;_xlfn.XLOOKUP(AX$2,WatchbillMONTHLY!$A$3:$U$3,OFFSET(WatchbillMONTHLY!$A$3:$U$3,1,2))))=$A125,_xlfn.XLOOKUP(AX$2,WatchbillMONTHLY!$A$3:$U$3,OFFSET(WatchbillMONTHLY!$A$3:$U$3,1,2)),FALSE),TRUE,FALSE),
IF(_xlfn.XLOOKUP(AX$2,WatchbillMONTHLY!$A$20:$U$20,OFFSET(WatchbillMONTHLY!$A$20:$U$20,1,2))=IF(_xlfn.XLOOKUP($A125,INDIRECT("_"&amp;_xlfn.XLOOKUP(AX$2,WatchbillMONTHLY!$A$20:$U$20,OFFSET(WatchbillMONTHLY!$A$20:$U$20,1,2))),INDIRECT("_"&amp;_xlfn.XLOOKUP(AX$2,WatchbillMONTHLY!$A$20:$U$20,OFFSET(WatchbillMONTHLY!$A$20:$U$20,1,2))))=$A125,_xlfn.XLOOKUP(AX$2,WatchbillMONTHLY!$A$20:$U$20,OFFSET(WatchbillMONTHLY!$A$20:$U$20,1,2)),FALSE),TRUE,FALSE)),
IF(_xlfn.XLOOKUP(AX$2,WatchbillMONTHLY!$A$37:$U$37,OFFSET(WatchbillMONTHLY!$A$37:$U$37,1,2))=IF(_xlfn.XLOOKUP($A125,INDIRECT("_"&amp;_xlfn.XLOOKUP(AX$2,WatchbillMONTHLY!$A$37:$U$37,OFFSET(WatchbillMONTHLY!$A$37:$U$37,1,2))),INDIRECT("_"&amp;_xlfn.XLOOKUP(AX$2,WatchbillMONTHLY!$A$37:$U$37,OFFSET(WatchbillMONTHLY!$A$37:$U$37,1,2))))=$A125,_xlfn.XLOOKUP(AX$2,WatchbillMONTHLY!$A$37:$U$37,OFFSET(WatchbillMONTHLY!$A$37:$U$37,1,2)),FALSE),TRUE,FALSE)),
IF(_xlfn.XLOOKUP(AX$2,WatchbillMONTHLY!$A$54:$U$54,OFFSET(WatchbillMONTHLY!$A$54:$U$54,1,2))=IF(_xlfn.XLOOKUP($A125,INDIRECT("_"&amp;_xlfn.XLOOKUP(AX$2,WatchbillMONTHLY!$A$54:$U$54,OFFSET(WatchbillMONTHLY!$A$54:$U$54,1,2))),INDIRECT("_"&amp;_xlfn.XLOOKUP(AX$2,WatchbillMONTHLY!$A$54:$U$54,OFFSET(WatchbillMONTHLY!$A$54:$U$54,1,2))))=$A125,_xlfn.XLOOKUP(AX$2,WatchbillMONTHLY!$A$54:$U$54,OFFSET(WatchbillMONTHLY!$A$54:$U$54,1,2)),FALSE),TRUE,FALSE)),
IF(_xlfn.XLOOKUP(AX$2,WatchbillMONTHLY!$A$71:$U$71,OFFSET(WatchbillMONTHLY!$A$71:$U$71,1,2))=IF(_xlfn.XLOOKUP($A125,INDIRECT("_"&amp;_xlfn.XLOOKUP(AX$2,WatchbillMONTHLY!$A$71:$U$71,OFFSET(WatchbillMONTHLY!$A$71:$U$71,1,2))),INDIRECT("_"&amp;_xlfn.XLOOKUP(AX$2,WatchbillMONTHLY!$A$71:$U$71,OFFSET(WatchbillMONTHLY!$A$71:$U$71,1,2))))=$A125,_xlfn.XLOOKUP(AX$2,WatchbillMONTHLY!$A$71:$U$71,OFFSET(WatchbillMONTHLY!$A$71:$U$71,1,2)),FALSE),TRUE,FALSE)),
IF(_xlfn.XLOOKUP(AX$2,WatchbillMONTHLY!$A$88:$U$88,OFFSET(WatchbillMONTHLY!$A$88:$U$88,1,2))=IF(_xlfn.XLOOKUP($A125,INDIRECT("_"&amp;_xlfn.XLOOKUP(AX$2,WatchbillMONTHLY!$A$88:$U$88,OFFSET(WatchbillMONTHLY!$A$88:$U$88,1,2))),INDIRECT("_"&amp;_xlfn.XLOOKUP(AX$2,WatchbillMONTHLY!$A$88:$U$88,OFFSET(WatchbillMONTHLY!$A$88:$U$88,1,2))))=$A125,_xlfn.XLOOKUP(AX$2,WatchbillMONTHLY!$A$88:$U$88,OFFSET(WatchbillMONTHLY!$A$88:$U$88,1,2)),FALSE),TRUE,FALSE)),
FALSE),FALSE)</f>
        <v>0</v>
      </c>
      <c r="AY125" s="209" t="b" cm="1">
        <f t="array" aca="1" ref="AY125" ca="1">IF(AND($A125 &gt; 0, R125 &gt; 0,AY$2&lt;MiscFormulas!$A$5+1),
_xlfn.IFNA(
_xlfn.IFNA(
_xlfn.IFNA(
_xlfn.IFNA(
_xlfn.IFNA(
_xlfn.IFNA(
IF(_xlfn.XLOOKUP(AY$2,WatchbillMONTHLY!$A$3:$U$3,OFFSET(WatchbillMONTHLY!$A$3:$U$3,1,2))=IF(_xlfn.XLOOKUP($A125,INDIRECT("_"&amp;_xlfn.XLOOKUP(AY$2,WatchbillMONTHLY!$A$3:$U$3,OFFSET(WatchbillMONTHLY!$A$3:$U$3,1,2))),INDIRECT("_"&amp;_xlfn.XLOOKUP(AY$2,WatchbillMONTHLY!$A$3:$U$3,OFFSET(WatchbillMONTHLY!$A$3:$U$3,1,2))))=$A125,_xlfn.XLOOKUP(AY$2,WatchbillMONTHLY!$A$3:$U$3,OFFSET(WatchbillMONTHLY!$A$3:$U$3,1,2)),FALSE),TRUE,FALSE),
IF(_xlfn.XLOOKUP(AY$2,WatchbillMONTHLY!$A$20:$U$20,OFFSET(WatchbillMONTHLY!$A$20:$U$20,1,2))=IF(_xlfn.XLOOKUP($A125,INDIRECT("_"&amp;_xlfn.XLOOKUP(AY$2,WatchbillMONTHLY!$A$20:$U$20,OFFSET(WatchbillMONTHLY!$A$20:$U$20,1,2))),INDIRECT("_"&amp;_xlfn.XLOOKUP(AY$2,WatchbillMONTHLY!$A$20:$U$20,OFFSET(WatchbillMONTHLY!$A$20:$U$20,1,2))))=$A125,_xlfn.XLOOKUP(AY$2,WatchbillMONTHLY!$A$20:$U$20,OFFSET(WatchbillMONTHLY!$A$20:$U$20,1,2)),FALSE),TRUE,FALSE)),
IF(_xlfn.XLOOKUP(AY$2,WatchbillMONTHLY!$A$37:$U$37,OFFSET(WatchbillMONTHLY!$A$37:$U$37,1,2))=IF(_xlfn.XLOOKUP($A125,INDIRECT("_"&amp;_xlfn.XLOOKUP(AY$2,WatchbillMONTHLY!$A$37:$U$37,OFFSET(WatchbillMONTHLY!$A$37:$U$37,1,2))),INDIRECT("_"&amp;_xlfn.XLOOKUP(AY$2,WatchbillMONTHLY!$A$37:$U$37,OFFSET(WatchbillMONTHLY!$A$37:$U$37,1,2))))=$A125,_xlfn.XLOOKUP(AY$2,WatchbillMONTHLY!$A$37:$U$37,OFFSET(WatchbillMONTHLY!$A$37:$U$37,1,2)),FALSE),TRUE,FALSE)),
IF(_xlfn.XLOOKUP(AY$2,WatchbillMONTHLY!$A$54:$U$54,OFFSET(WatchbillMONTHLY!$A$54:$U$54,1,2))=IF(_xlfn.XLOOKUP($A125,INDIRECT("_"&amp;_xlfn.XLOOKUP(AY$2,WatchbillMONTHLY!$A$54:$U$54,OFFSET(WatchbillMONTHLY!$A$54:$U$54,1,2))),INDIRECT("_"&amp;_xlfn.XLOOKUP(AY$2,WatchbillMONTHLY!$A$54:$U$54,OFFSET(WatchbillMONTHLY!$A$54:$U$54,1,2))))=$A125,_xlfn.XLOOKUP(AY$2,WatchbillMONTHLY!$A$54:$U$54,OFFSET(WatchbillMONTHLY!$A$54:$U$54,1,2)),FALSE),TRUE,FALSE)),
IF(_xlfn.XLOOKUP(AY$2,WatchbillMONTHLY!$A$71:$U$71,OFFSET(WatchbillMONTHLY!$A$71:$U$71,1,2))=IF(_xlfn.XLOOKUP($A125,INDIRECT("_"&amp;_xlfn.XLOOKUP(AY$2,WatchbillMONTHLY!$A$71:$U$71,OFFSET(WatchbillMONTHLY!$A$71:$U$71,1,2))),INDIRECT("_"&amp;_xlfn.XLOOKUP(AY$2,WatchbillMONTHLY!$A$71:$U$71,OFFSET(WatchbillMONTHLY!$A$71:$U$71,1,2))))=$A125,_xlfn.XLOOKUP(AY$2,WatchbillMONTHLY!$A$71:$U$71,OFFSET(WatchbillMONTHLY!$A$71:$U$71,1,2)),FALSE),TRUE,FALSE)),
IF(_xlfn.XLOOKUP(AY$2,WatchbillMONTHLY!$A$88:$U$88,OFFSET(WatchbillMONTHLY!$A$88:$U$88,1,2))=IF(_xlfn.XLOOKUP($A125,INDIRECT("_"&amp;_xlfn.XLOOKUP(AY$2,WatchbillMONTHLY!$A$88:$U$88,OFFSET(WatchbillMONTHLY!$A$88:$U$88,1,2))),INDIRECT("_"&amp;_xlfn.XLOOKUP(AY$2,WatchbillMONTHLY!$A$88:$U$88,OFFSET(WatchbillMONTHLY!$A$88:$U$88,1,2))))=$A125,_xlfn.XLOOKUP(AY$2,WatchbillMONTHLY!$A$88:$U$88,OFFSET(WatchbillMONTHLY!$A$88:$U$88,1,2)),FALSE),TRUE,FALSE)),
FALSE),FALSE)</f>
        <v>0</v>
      </c>
      <c r="AZ125" s="209" t="b" cm="1">
        <f t="array" aca="1" ref="AZ125" ca="1">IF(AND($A125 &gt; 0, S125 &gt; 0,AZ$2&lt;MiscFormulas!$A$5+1),
_xlfn.IFNA(
_xlfn.IFNA(
_xlfn.IFNA(
_xlfn.IFNA(
_xlfn.IFNA(
_xlfn.IFNA(
IF(_xlfn.XLOOKUP(AZ$2,WatchbillMONTHLY!$A$3:$U$3,OFFSET(WatchbillMONTHLY!$A$3:$U$3,1,2))=IF(_xlfn.XLOOKUP($A125,INDIRECT("_"&amp;_xlfn.XLOOKUP(AZ$2,WatchbillMONTHLY!$A$3:$U$3,OFFSET(WatchbillMONTHLY!$A$3:$U$3,1,2))),INDIRECT("_"&amp;_xlfn.XLOOKUP(AZ$2,WatchbillMONTHLY!$A$3:$U$3,OFFSET(WatchbillMONTHLY!$A$3:$U$3,1,2))))=$A125,_xlfn.XLOOKUP(AZ$2,WatchbillMONTHLY!$A$3:$U$3,OFFSET(WatchbillMONTHLY!$A$3:$U$3,1,2)),FALSE),TRUE,FALSE),
IF(_xlfn.XLOOKUP(AZ$2,WatchbillMONTHLY!$A$20:$U$20,OFFSET(WatchbillMONTHLY!$A$20:$U$20,1,2))=IF(_xlfn.XLOOKUP($A125,INDIRECT("_"&amp;_xlfn.XLOOKUP(AZ$2,WatchbillMONTHLY!$A$20:$U$20,OFFSET(WatchbillMONTHLY!$A$20:$U$20,1,2))),INDIRECT("_"&amp;_xlfn.XLOOKUP(AZ$2,WatchbillMONTHLY!$A$20:$U$20,OFFSET(WatchbillMONTHLY!$A$20:$U$20,1,2))))=$A125,_xlfn.XLOOKUP(AZ$2,WatchbillMONTHLY!$A$20:$U$20,OFFSET(WatchbillMONTHLY!$A$20:$U$20,1,2)),FALSE),TRUE,FALSE)),
IF(_xlfn.XLOOKUP(AZ$2,WatchbillMONTHLY!$A$37:$U$37,OFFSET(WatchbillMONTHLY!$A$37:$U$37,1,2))=IF(_xlfn.XLOOKUP($A125,INDIRECT("_"&amp;_xlfn.XLOOKUP(AZ$2,WatchbillMONTHLY!$A$37:$U$37,OFFSET(WatchbillMONTHLY!$A$37:$U$37,1,2))),INDIRECT("_"&amp;_xlfn.XLOOKUP(AZ$2,WatchbillMONTHLY!$A$37:$U$37,OFFSET(WatchbillMONTHLY!$A$37:$U$37,1,2))))=$A125,_xlfn.XLOOKUP(AZ$2,WatchbillMONTHLY!$A$37:$U$37,OFFSET(WatchbillMONTHLY!$A$37:$U$37,1,2)),FALSE),TRUE,FALSE)),
IF(_xlfn.XLOOKUP(AZ$2,WatchbillMONTHLY!$A$54:$U$54,OFFSET(WatchbillMONTHLY!$A$54:$U$54,1,2))=IF(_xlfn.XLOOKUP($A125,INDIRECT("_"&amp;_xlfn.XLOOKUP(AZ$2,WatchbillMONTHLY!$A$54:$U$54,OFFSET(WatchbillMONTHLY!$A$54:$U$54,1,2))),INDIRECT("_"&amp;_xlfn.XLOOKUP(AZ$2,WatchbillMONTHLY!$A$54:$U$54,OFFSET(WatchbillMONTHLY!$A$54:$U$54,1,2))))=$A125,_xlfn.XLOOKUP(AZ$2,WatchbillMONTHLY!$A$54:$U$54,OFFSET(WatchbillMONTHLY!$A$54:$U$54,1,2)),FALSE),TRUE,FALSE)),
IF(_xlfn.XLOOKUP(AZ$2,WatchbillMONTHLY!$A$71:$U$71,OFFSET(WatchbillMONTHLY!$A$71:$U$71,1,2))=IF(_xlfn.XLOOKUP($A125,INDIRECT("_"&amp;_xlfn.XLOOKUP(AZ$2,WatchbillMONTHLY!$A$71:$U$71,OFFSET(WatchbillMONTHLY!$A$71:$U$71,1,2))),INDIRECT("_"&amp;_xlfn.XLOOKUP(AZ$2,WatchbillMONTHLY!$A$71:$U$71,OFFSET(WatchbillMONTHLY!$A$71:$U$71,1,2))))=$A125,_xlfn.XLOOKUP(AZ$2,WatchbillMONTHLY!$A$71:$U$71,OFFSET(WatchbillMONTHLY!$A$71:$U$71,1,2)),FALSE),TRUE,FALSE)),
IF(_xlfn.XLOOKUP(AZ$2,WatchbillMONTHLY!$A$88:$U$88,OFFSET(WatchbillMONTHLY!$A$88:$U$88,1,2))=IF(_xlfn.XLOOKUP($A125,INDIRECT("_"&amp;_xlfn.XLOOKUP(AZ$2,WatchbillMONTHLY!$A$88:$U$88,OFFSET(WatchbillMONTHLY!$A$88:$U$88,1,2))),INDIRECT("_"&amp;_xlfn.XLOOKUP(AZ$2,WatchbillMONTHLY!$A$88:$U$88,OFFSET(WatchbillMONTHLY!$A$88:$U$88,1,2))))=$A125,_xlfn.XLOOKUP(AZ$2,WatchbillMONTHLY!$A$88:$U$88,OFFSET(WatchbillMONTHLY!$A$88:$U$88,1,2)),FALSE),TRUE,FALSE)),
FALSE),FALSE)</f>
        <v>0</v>
      </c>
      <c r="BA125" s="209" t="b" cm="1">
        <f t="array" aca="1" ref="BA125" ca="1">IF(AND($A125 &gt; 0, T125 &gt; 0,BA$2&lt;MiscFormulas!$A$5+1),
_xlfn.IFNA(
_xlfn.IFNA(
_xlfn.IFNA(
_xlfn.IFNA(
_xlfn.IFNA(
_xlfn.IFNA(
IF(_xlfn.XLOOKUP(BA$2,WatchbillMONTHLY!$A$3:$U$3,OFFSET(WatchbillMONTHLY!$A$3:$U$3,1,2))=IF(_xlfn.XLOOKUP($A125,INDIRECT("_"&amp;_xlfn.XLOOKUP(BA$2,WatchbillMONTHLY!$A$3:$U$3,OFFSET(WatchbillMONTHLY!$A$3:$U$3,1,2))),INDIRECT("_"&amp;_xlfn.XLOOKUP(BA$2,WatchbillMONTHLY!$A$3:$U$3,OFFSET(WatchbillMONTHLY!$A$3:$U$3,1,2))))=$A125,_xlfn.XLOOKUP(BA$2,WatchbillMONTHLY!$A$3:$U$3,OFFSET(WatchbillMONTHLY!$A$3:$U$3,1,2)),FALSE),TRUE,FALSE),
IF(_xlfn.XLOOKUP(BA$2,WatchbillMONTHLY!$A$20:$U$20,OFFSET(WatchbillMONTHLY!$A$20:$U$20,1,2))=IF(_xlfn.XLOOKUP($A125,INDIRECT("_"&amp;_xlfn.XLOOKUP(BA$2,WatchbillMONTHLY!$A$20:$U$20,OFFSET(WatchbillMONTHLY!$A$20:$U$20,1,2))),INDIRECT("_"&amp;_xlfn.XLOOKUP(BA$2,WatchbillMONTHLY!$A$20:$U$20,OFFSET(WatchbillMONTHLY!$A$20:$U$20,1,2))))=$A125,_xlfn.XLOOKUP(BA$2,WatchbillMONTHLY!$A$20:$U$20,OFFSET(WatchbillMONTHLY!$A$20:$U$20,1,2)),FALSE),TRUE,FALSE)),
IF(_xlfn.XLOOKUP(BA$2,WatchbillMONTHLY!$A$37:$U$37,OFFSET(WatchbillMONTHLY!$A$37:$U$37,1,2))=IF(_xlfn.XLOOKUP($A125,INDIRECT("_"&amp;_xlfn.XLOOKUP(BA$2,WatchbillMONTHLY!$A$37:$U$37,OFFSET(WatchbillMONTHLY!$A$37:$U$37,1,2))),INDIRECT("_"&amp;_xlfn.XLOOKUP(BA$2,WatchbillMONTHLY!$A$37:$U$37,OFFSET(WatchbillMONTHLY!$A$37:$U$37,1,2))))=$A125,_xlfn.XLOOKUP(BA$2,WatchbillMONTHLY!$A$37:$U$37,OFFSET(WatchbillMONTHLY!$A$37:$U$37,1,2)),FALSE),TRUE,FALSE)),
IF(_xlfn.XLOOKUP(BA$2,WatchbillMONTHLY!$A$54:$U$54,OFFSET(WatchbillMONTHLY!$A$54:$U$54,1,2))=IF(_xlfn.XLOOKUP($A125,INDIRECT("_"&amp;_xlfn.XLOOKUP(BA$2,WatchbillMONTHLY!$A$54:$U$54,OFFSET(WatchbillMONTHLY!$A$54:$U$54,1,2))),INDIRECT("_"&amp;_xlfn.XLOOKUP(BA$2,WatchbillMONTHLY!$A$54:$U$54,OFFSET(WatchbillMONTHLY!$A$54:$U$54,1,2))))=$A125,_xlfn.XLOOKUP(BA$2,WatchbillMONTHLY!$A$54:$U$54,OFFSET(WatchbillMONTHLY!$A$54:$U$54,1,2)),FALSE),TRUE,FALSE)),
IF(_xlfn.XLOOKUP(BA$2,WatchbillMONTHLY!$A$71:$U$71,OFFSET(WatchbillMONTHLY!$A$71:$U$71,1,2))=IF(_xlfn.XLOOKUP($A125,INDIRECT("_"&amp;_xlfn.XLOOKUP(BA$2,WatchbillMONTHLY!$A$71:$U$71,OFFSET(WatchbillMONTHLY!$A$71:$U$71,1,2))),INDIRECT("_"&amp;_xlfn.XLOOKUP(BA$2,WatchbillMONTHLY!$A$71:$U$71,OFFSET(WatchbillMONTHLY!$A$71:$U$71,1,2))))=$A125,_xlfn.XLOOKUP(BA$2,WatchbillMONTHLY!$A$71:$U$71,OFFSET(WatchbillMONTHLY!$A$71:$U$71,1,2)),FALSE),TRUE,FALSE)),
IF(_xlfn.XLOOKUP(BA$2,WatchbillMONTHLY!$A$88:$U$88,OFFSET(WatchbillMONTHLY!$A$88:$U$88,1,2))=IF(_xlfn.XLOOKUP($A125,INDIRECT("_"&amp;_xlfn.XLOOKUP(BA$2,WatchbillMONTHLY!$A$88:$U$88,OFFSET(WatchbillMONTHLY!$A$88:$U$88,1,2))),INDIRECT("_"&amp;_xlfn.XLOOKUP(BA$2,WatchbillMONTHLY!$A$88:$U$88,OFFSET(WatchbillMONTHLY!$A$88:$U$88,1,2))))=$A125,_xlfn.XLOOKUP(BA$2,WatchbillMONTHLY!$A$88:$U$88,OFFSET(WatchbillMONTHLY!$A$88:$U$88,1,2)),FALSE),TRUE,FALSE)),
FALSE),FALSE)</f>
        <v>0</v>
      </c>
      <c r="BB125" s="209" t="b" cm="1">
        <f t="array" aca="1" ref="BB125" ca="1">IF(AND($A125 &gt; 0, U125 &gt; 0,BB$2&lt;MiscFormulas!$A$5+1),
_xlfn.IFNA(
_xlfn.IFNA(
_xlfn.IFNA(
_xlfn.IFNA(
_xlfn.IFNA(
_xlfn.IFNA(
IF(_xlfn.XLOOKUP(BB$2,WatchbillMONTHLY!$A$3:$U$3,OFFSET(WatchbillMONTHLY!$A$3:$U$3,1,2))=IF(_xlfn.XLOOKUP($A125,INDIRECT("_"&amp;_xlfn.XLOOKUP(BB$2,WatchbillMONTHLY!$A$3:$U$3,OFFSET(WatchbillMONTHLY!$A$3:$U$3,1,2))),INDIRECT("_"&amp;_xlfn.XLOOKUP(BB$2,WatchbillMONTHLY!$A$3:$U$3,OFFSET(WatchbillMONTHLY!$A$3:$U$3,1,2))))=$A125,_xlfn.XLOOKUP(BB$2,WatchbillMONTHLY!$A$3:$U$3,OFFSET(WatchbillMONTHLY!$A$3:$U$3,1,2)),FALSE),TRUE,FALSE),
IF(_xlfn.XLOOKUP(BB$2,WatchbillMONTHLY!$A$20:$U$20,OFFSET(WatchbillMONTHLY!$A$20:$U$20,1,2))=IF(_xlfn.XLOOKUP($A125,INDIRECT("_"&amp;_xlfn.XLOOKUP(BB$2,WatchbillMONTHLY!$A$20:$U$20,OFFSET(WatchbillMONTHLY!$A$20:$U$20,1,2))),INDIRECT("_"&amp;_xlfn.XLOOKUP(BB$2,WatchbillMONTHLY!$A$20:$U$20,OFFSET(WatchbillMONTHLY!$A$20:$U$20,1,2))))=$A125,_xlfn.XLOOKUP(BB$2,WatchbillMONTHLY!$A$20:$U$20,OFFSET(WatchbillMONTHLY!$A$20:$U$20,1,2)),FALSE),TRUE,FALSE)),
IF(_xlfn.XLOOKUP(BB$2,WatchbillMONTHLY!$A$37:$U$37,OFFSET(WatchbillMONTHLY!$A$37:$U$37,1,2))=IF(_xlfn.XLOOKUP($A125,INDIRECT("_"&amp;_xlfn.XLOOKUP(BB$2,WatchbillMONTHLY!$A$37:$U$37,OFFSET(WatchbillMONTHLY!$A$37:$U$37,1,2))),INDIRECT("_"&amp;_xlfn.XLOOKUP(BB$2,WatchbillMONTHLY!$A$37:$U$37,OFFSET(WatchbillMONTHLY!$A$37:$U$37,1,2))))=$A125,_xlfn.XLOOKUP(BB$2,WatchbillMONTHLY!$A$37:$U$37,OFFSET(WatchbillMONTHLY!$A$37:$U$37,1,2)),FALSE),TRUE,FALSE)),
IF(_xlfn.XLOOKUP(BB$2,WatchbillMONTHLY!$A$54:$U$54,OFFSET(WatchbillMONTHLY!$A$54:$U$54,1,2))=IF(_xlfn.XLOOKUP($A125,INDIRECT("_"&amp;_xlfn.XLOOKUP(BB$2,WatchbillMONTHLY!$A$54:$U$54,OFFSET(WatchbillMONTHLY!$A$54:$U$54,1,2))),INDIRECT("_"&amp;_xlfn.XLOOKUP(BB$2,WatchbillMONTHLY!$A$54:$U$54,OFFSET(WatchbillMONTHLY!$A$54:$U$54,1,2))))=$A125,_xlfn.XLOOKUP(BB$2,WatchbillMONTHLY!$A$54:$U$54,OFFSET(WatchbillMONTHLY!$A$54:$U$54,1,2)),FALSE),TRUE,FALSE)),
IF(_xlfn.XLOOKUP(BB$2,WatchbillMONTHLY!$A$71:$U$71,OFFSET(WatchbillMONTHLY!$A$71:$U$71,1,2))=IF(_xlfn.XLOOKUP($A125,INDIRECT("_"&amp;_xlfn.XLOOKUP(BB$2,WatchbillMONTHLY!$A$71:$U$71,OFFSET(WatchbillMONTHLY!$A$71:$U$71,1,2))),INDIRECT("_"&amp;_xlfn.XLOOKUP(BB$2,WatchbillMONTHLY!$A$71:$U$71,OFFSET(WatchbillMONTHLY!$A$71:$U$71,1,2))))=$A125,_xlfn.XLOOKUP(BB$2,WatchbillMONTHLY!$A$71:$U$71,OFFSET(WatchbillMONTHLY!$A$71:$U$71,1,2)),FALSE),TRUE,FALSE)),
IF(_xlfn.XLOOKUP(BB$2,WatchbillMONTHLY!$A$88:$U$88,OFFSET(WatchbillMONTHLY!$A$88:$U$88,1,2))=IF(_xlfn.XLOOKUP($A125,INDIRECT("_"&amp;_xlfn.XLOOKUP(BB$2,WatchbillMONTHLY!$A$88:$U$88,OFFSET(WatchbillMONTHLY!$A$88:$U$88,1,2))),INDIRECT("_"&amp;_xlfn.XLOOKUP(BB$2,WatchbillMONTHLY!$A$88:$U$88,OFFSET(WatchbillMONTHLY!$A$88:$U$88,1,2))))=$A125,_xlfn.XLOOKUP(BB$2,WatchbillMONTHLY!$A$88:$U$88,OFFSET(WatchbillMONTHLY!$A$88:$U$88,1,2)),FALSE),TRUE,FALSE)),
FALSE),FALSE)</f>
        <v>0</v>
      </c>
      <c r="BC125" s="209" t="b" cm="1">
        <f t="array" aca="1" ref="BC125" ca="1">IF(AND($A125 &gt; 0, V125 &gt; 0,BC$2&lt;MiscFormulas!$A$5+1),
_xlfn.IFNA(
_xlfn.IFNA(
_xlfn.IFNA(
_xlfn.IFNA(
_xlfn.IFNA(
_xlfn.IFNA(
IF(_xlfn.XLOOKUP(BC$2,WatchbillMONTHLY!$A$3:$U$3,OFFSET(WatchbillMONTHLY!$A$3:$U$3,1,2))=IF(_xlfn.XLOOKUP($A125,INDIRECT("_"&amp;_xlfn.XLOOKUP(BC$2,WatchbillMONTHLY!$A$3:$U$3,OFFSET(WatchbillMONTHLY!$A$3:$U$3,1,2))),INDIRECT("_"&amp;_xlfn.XLOOKUP(BC$2,WatchbillMONTHLY!$A$3:$U$3,OFFSET(WatchbillMONTHLY!$A$3:$U$3,1,2))))=$A125,_xlfn.XLOOKUP(BC$2,WatchbillMONTHLY!$A$3:$U$3,OFFSET(WatchbillMONTHLY!$A$3:$U$3,1,2)),FALSE),TRUE,FALSE),
IF(_xlfn.XLOOKUP(BC$2,WatchbillMONTHLY!$A$20:$U$20,OFFSET(WatchbillMONTHLY!$A$20:$U$20,1,2))=IF(_xlfn.XLOOKUP($A125,INDIRECT("_"&amp;_xlfn.XLOOKUP(BC$2,WatchbillMONTHLY!$A$20:$U$20,OFFSET(WatchbillMONTHLY!$A$20:$U$20,1,2))),INDIRECT("_"&amp;_xlfn.XLOOKUP(BC$2,WatchbillMONTHLY!$A$20:$U$20,OFFSET(WatchbillMONTHLY!$A$20:$U$20,1,2))))=$A125,_xlfn.XLOOKUP(BC$2,WatchbillMONTHLY!$A$20:$U$20,OFFSET(WatchbillMONTHLY!$A$20:$U$20,1,2)),FALSE),TRUE,FALSE)),
IF(_xlfn.XLOOKUP(BC$2,WatchbillMONTHLY!$A$37:$U$37,OFFSET(WatchbillMONTHLY!$A$37:$U$37,1,2))=IF(_xlfn.XLOOKUP($A125,INDIRECT("_"&amp;_xlfn.XLOOKUP(BC$2,WatchbillMONTHLY!$A$37:$U$37,OFFSET(WatchbillMONTHLY!$A$37:$U$37,1,2))),INDIRECT("_"&amp;_xlfn.XLOOKUP(BC$2,WatchbillMONTHLY!$A$37:$U$37,OFFSET(WatchbillMONTHLY!$A$37:$U$37,1,2))))=$A125,_xlfn.XLOOKUP(BC$2,WatchbillMONTHLY!$A$37:$U$37,OFFSET(WatchbillMONTHLY!$A$37:$U$37,1,2)),FALSE),TRUE,FALSE)),
IF(_xlfn.XLOOKUP(BC$2,WatchbillMONTHLY!$A$54:$U$54,OFFSET(WatchbillMONTHLY!$A$54:$U$54,1,2))=IF(_xlfn.XLOOKUP($A125,INDIRECT("_"&amp;_xlfn.XLOOKUP(BC$2,WatchbillMONTHLY!$A$54:$U$54,OFFSET(WatchbillMONTHLY!$A$54:$U$54,1,2))),INDIRECT("_"&amp;_xlfn.XLOOKUP(BC$2,WatchbillMONTHLY!$A$54:$U$54,OFFSET(WatchbillMONTHLY!$A$54:$U$54,1,2))))=$A125,_xlfn.XLOOKUP(BC$2,WatchbillMONTHLY!$A$54:$U$54,OFFSET(WatchbillMONTHLY!$A$54:$U$54,1,2)),FALSE),TRUE,FALSE)),
IF(_xlfn.XLOOKUP(BC$2,WatchbillMONTHLY!$A$71:$U$71,OFFSET(WatchbillMONTHLY!$A$71:$U$71,1,2))=IF(_xlfn.XLOOKUP($A125,INDIRECT("_"&amp;_xlfn.XLOOKUP(BC$2,WatchbillMONTHLY!$A$71:$U$71,OFFSET(WatchbillMONTHLY!$A$71:$U$71,1,2))),INDIRECT("_"&amp;_xlfn.XLOOKUP(BC$2,WatchbillMONTHLY!$A$71:$U$71,OFFSET(WatchbillMONTHLY!$A$71:$U$71,1,2))))=$A125,_xlfn.XLOOKUP(BC$2,WatchbillMONTHLY!$A$71:$U$71,OFFSET(WatchbillMONTHLY!$A$71:$U$71,1,2)),FALSE),TRUE,FALSE)),
IF(_xlfn.XLOOKUP(BC$2,WatchbillMONTHLY!$A$88:$U$88,OFFSET(WatchbillMONTHLY!$A$88:$U$88,1,2))=IF(_xlfn.XLOOKUP($A125,INDIRECT("_"&amp;_xlfn.XLOOKUP(BC$2,WatchbillMONTHLY!$A$88:$U$88,OFFSET(WatchbillMONTHLY!$A$88:$U$88,1,2))),INDIRECT("_"&amp;_xlfn.XLOOKUP(BC$2,WatchbillMONTHLY!$A$88:$U$88,OFFSET(WatchbillMONTHLY!$A$88:$U$88,1,2))))=$A125,_xlfn.XLOOKUP(BC$2,WatchbillMONTHLY!$A$88:$U$88,OFFSET(WatchbillMONTHLY!$A$88:$U$88,1,2)),FALSE),TRUE,FALSE)),
FALSE),FALSE)</f>
        <v>0</v>
      </c>
      <c r="BD125" s="209" t="b" cm="1">
        <f t="array" aca="1" ref="BD125" ca="1">IF(AND($A125 &gt; 0, W125 &gt; 0,BD$2&lt;MiscFormulas!$A$5+1),
_xlfn.IFNA(
_xlfn.IFNA(
_xlfn.IFNA(
_xlfn.IFNA(
_xlfn.IFNA(
_xlfn.IFNA(
IF(_xlfn.XLOOKUP(BD$2,WatchbillMONTHLY!$A$3:$U$3,OFFSET(WatchbillMONTHLY!$A$3:$U$3,1,2))=IF(_xlfn.XLOOKUP($A125,INDIRECT("_"&amp;_xlfn.XLOOKUP(BD$2,WatchbillMONTHLY!$A$3:$U$3,OFFSET(WatchbillMONTHLY!$A$3:$U$3,1,2))),INDIRECT("_"&amp;_xlfn.XLOOKUP(BD$2,WatchbillMONTHLY!$A$3:$U$3,OFFSET(WatchbillMONTHLY!$A$3:$U$3,1,2))))=$A125,_xlfn.XLOOKUP(BD$2,WatchbillMONTHLY!$A$3:$U$3,OFFSET(WatchbillMONTHLY!$A$3:$U$3,1,2)),FALSE),TRUE,FALSE),
IF(_xlfn.XLOOKUP(BD$2,WatchbillMONTHLY!$A$20:$U$20,OFFSET(WatchbillMONTHLY!$A$20:$U$20,1,2))=IF(_xlfn.XLOOKUP($A125,INDIRECT("_"&amp;_xlfn.XLOOKUP(BD$2,WatchbillMONTHLY!$A$20:$U$20,OFFSET(WatchbillMONTHLY!$A$20:$U$20,1,2))),INDIRECT("_"&amp;_xlfn.XLOOKUP(BD$2,WatchbillMONTHLY!$A$20:$U$20,OFFSET(WatchbillMONTHLY!$A$20:$U$20,1,2))))=$A125,_xlfn.XLOOKUP(BD$2,WatchbillMONTHLY!$A$20:$U$20,OFFSET(WatchbillMONTHLY!$A$20:$U$20,1,2)),FALSE),TRUE,FALSE)),
IF(_xlfn.XLOOKUP(BD$2,WatchbillMONTHLY!$A$37:$U$37,OFFSET(WatchbillMONTHLY!$A$37:$U$37,1,2))=IF(_xlfn.XLOOKUP($A125,INDIRECT("_"&amp;_xlfn.XLOOKUP(BD$2,WatchbillMONTHLY!$A$37:$U$37,OFFSET(WatchbillMONTHLY!$A$37:$U$37,1,2))),INDIRECT("_"&amp;_xlfn.XLOOKUP(BD$2,WatchbillMONTHLY!$A$37:$U$37,OFFSET(WatchbillMONTHLY!$A$37:$U$37,1,2))))=$A125,_xlfn.XLOOKUP(BD$2,WatchbillMONTHLY!$A$37:$U$37,OFFSET(WatchbillMONTHLY!$A$37:$U$37,1,2)),FALSE),TRUE,FALSE)),
IF(_xlfn.XLOOKUP(BD$2,WatchbillMONTHLY!$A$54:$U$54,OFFSET(WatchbillMONTHLY!$A$54:$U$54,1,2))=IF(_xlfn.XLOOKUP($A125,INDIRECT("_"&amp;_xlfn.XLOOKUP(BD$2,WatchbillMONTHLY!$A$54:$U$54,OFFSET(WatchbillMONTHLY!$A$54:$U$54,1,2))),INDIRECT("_"&amp;_xlfn.XLOOKUP(BD$2,WatchbillMONTHLY!$A$54:$U$54,OFFSET(WatchbillMONTHLY!$A$54:$U$54,1,2))))=$A125,_xlfn.XLOOKUP(BD$2,WatchbillMONTHLY!$A$54:$U$54,OFFSET(WatchbillMONTHLY!$A$54:$U$54,1,2)),FALSE),TRUE,FALSE)),
IF(_xlfn.XLOOKUP(BD$2,WatchbillMONTHLY!$A$71:$U$71,OFFSET(WatchbillMONTHLY!$A$71:$U$71,1,2))=IF(_xlfn.XLOOKUP($A125,INDIRECT("_"&amp;_xlfn.XLOOKUP(BD$2,WatchbillMONTHLY!$A$71:$U$71,OFFSET(WatchbillMONTHLY!$A$71:$U$71,1,2))),INDIRECT("_"&amp;_xlfn.XLOOKUP(BD$2,WatchbillMONTHLY!$A$71:$U$71,OFFSET(WatchbillMONTHLY!$A$71:$U$71,1,2))))=$A125,_xlfn.XLOOKUP(BD$2,WatchbillMONTHLY!$A$71:$U$71,OFFSET(WatchbillMONTHLY!$A$71:$U$71,1,2)),FALSE),TRUE,FALSE)),
IF(_xlfn.XLOOKUP(BD$2,WatchbillMONTHLY!$A$88:$U$88,OFFSET(WatchbillMONTHLY!$A$88:$U$88,1,2))=IF(_xlfn.XLOOKUP($A125,INDIRECT("_"&amp;_xlfn.XLOOKUP(BD$2,WatchbillMONTHLY!$A$88:$U$88,OFFSET(WatchbillMONTHLY!$A$88:$U$88,1,2))),INDIRECT("_"&amp;_xlfn.XLOOKUP(BD$2,WatchbillMONTHLY!$A$88:$U$88,OFFSET(WatchbillMONTHLY!$A$88:$U$88,1,2))))=$A125,_xlfn.XLOOKUP(BD$2,WatchbillMONTHLY!$A$88:$U$88,OFFSET(WatchbillMONTHLY!$A$88:$U$88,1,2)),FALSE),TRUE,FALSE)),
FALSE),FALSE)</f>
        <v>0</v>
      </c>
      <c r="BE125" s="209" t="b" cm="1">
        <f t="array" aca="1" ref="BE125" ca="1">IF(AND($A125 &gt; 0, X125 &gt; 0,BE$2&lt;MiscFormulas!$A$5+1),
_xlfn.IFNA(
_xlfn.IFNA(
_xlfn.IFNA(
_xlfn.IFNA(
_xlfn.IFNA(
_xlfn.IFNA(
IF(_xlfn.XLOOKUP(BE$2,WatchbillMONTHLY!$A$3:$U$3,OFFSET(WatchbillMONTHLY!$A$3:$U$3,1,2))=IF(_xlfn.XLOOKUP($A125,INDIRECT("_"&amp;_xlfn.XLOOKUP(BE$2,WatchbillMONTHLY!$A$3:$U$3,OFFSET(WatchbillMONTHLY!$A$3:$U$3,1,2))),INDIRECT("_"&amp;_xlfn.XLOOKUP(BE$2,WatchbillMONTHLY!$A$3:$U$3,OFFSET(WatchbillMONTHLY!$A$3:$U$3,1,2))))=$A125,_xlfn.XLOOKUP(BE$2,WatchbillMONTHLY!$A$3:$U$3,OFFSET(WatchbillMONTHLY!$A$3:$U$3,1,2)),FALSE),TRUE,FALSE),
IF(_xlfn.XLOOKUP(BE$2,WatchbillMONTHLY!$A$20:$U$20,OFFSET(WatchbillMONTHLY!$A$20:$U$20,1,2))=IF(_xlfn.XLOOKUP($A125,INDIRECT("_"&amp;_xlfn.XLOOKUP(BE$2,WatchbillMONTHLY!$A$20:$U$20,OFFSET(WatchbillMONTHLY!$A$20:$U$20,1,2))),INDIRECT("_"&amp;_xlfn.XLOOKUP(BE$2,WatchbillMONTHLY!$A$20:$U$20,OFFSET(WatchbillMONTHLY!$A$20:$U$20,1,2))))=$A125,_xlfn.XLOOKUP(BE$2,WatchbillMONTHLY!$A$20:$U$20,OFFSET(WatchbillMONTHLY!$A$20:$U$20,1,2)),FALSE),TRUE,FALSE)),
IF(_xlfn.XLOOKUP(BE$2,WatchbillMONTHLY!$A$37:$U$37,OFFSET(WatchbillMONTHLY!$A$37:$U$37,1,2))=IF(_xlfn.XLOOKUP($A125,INDIRECT("_"&amp;_xlfn.XLOOKUP(BE$2,WatchbillMONTHLY!$A$37:$U$37,OFFSET(WatchbillMONTHLY!$A$37:$U$37,1,2))),INDIRECT("_"&amp;_xlfn.XLOOKUP(BE$2,WatchbillMONTHLY!$A$37:$U$37,OFFSET(WatchbillMONTHLY!$A$37:$U$37,1,2))))=$A125,_xlfn.XLOOKUP(BE$2,WatchbillMONTHLY!$A$37:$U$37,OFFSET(WatchbillMONTHLY!$A$37:$U$37,1,2)),FALSE),TRUE,FALSE)),
IF(_xlfn.XLOOKUP(BE$2,WatchbillMONTHLY!$A$54:$U$54,OFFSET(WatchbillMONTHLY!$A$54:$U$54,1,2))=IF(_xlfn.XLOOKUP($A125,INDIRECT("_"&amp;_xlfn.XLOOKUP(BE$2,WatchbillMONTHLY!$A$54:$U$54,OFFSET(WatchbillMONTHLY!$A$54:$U$54,1,2))),INDIRECT("_"&amp;_xlfn.XLOOKUP(BE$2,WatchbillMONTHLY!$A$54:$U$54,OFFSET(WatchbillMONTHLY!$A$54:$U$54,1,2))))=$A125,_xlfn.XLOOKUP(BE$2,WatchbillMONTHLY!$A$54:$U$54,OFFSET(WatchbillMONTHLY!$A$54:$U$54,1,2)),FALSE),TRUE,FALSE)),
IF(_xlfn.XLOOKUP(BE$2,WatchbillMONTHLY!$A$71:$U$71,OFFSET(WatchbillMONTHLY!$A$71:$U$71,1,2))=IF(_xlfn.XLOOKUP($A125,INDIRECT("_"&amp;_xlfn.XLOOKUP(BE$2,WatchbillMONTHLY!$A$71:$U$71,OFFSET(WatchbillMONTHLY!$A$71:$U$71,1,2))),INDIRECT("_"&amp;_xlfn.XLOOKUP(BE$2,WatchbillMONTHLY!$A$71:$U$71,OFFSET(WatchbillMONTHLY!$A$71:$U$71,1,2))))=$A125,_xlfn.XLOOKUP(BE$2,WatchbillMONTHLY!$A$71:$U$71,OFFSET(WatchbillMONTHLY!$A$71:$U$71,1,2)),FALSE),TRUE,FALSE)),
IF(_xlfn.XLOOKUP(BE$2,WatchbillMONTHLY!$A$88:$U$88,OFFSET(WatchbillMONTHLY!$A$88:$U$88,1,2))=IF(_xlfn.XLOOKUP($A125,INDIRECT("_"&amp;_xlfn.XLOOKUP(BE$2,WatchbillMONTHLY!$A$88:$U$88,OFFSET(WatchbillMONTHLY!$A$88:$U$88,1,2))),INDIRECT("_"&amp;_xlfn.XLOOKUP(BE$2,WatchbillMONTHLY!$A$88:$U$88,OFFSET(WatchbillMONTHLY!$A$88:$U$88,1,2))))=$A125,_xlfn.XLOOKUP(BE$2,WatchbillMONTHLY!$A$88:$U$88,OFFSET(WatchbillMONTHLY!$A$88:$U$88,1,2)),FALSE),TRUE,FALSE)),
FALSE),FALSE)</f>
        <v>0</v>
      </c>
      <c r="BF125" s="209" t="b" cm="1">
        <f t="array" aca="1" ref="BF125" ca="1">IF(AND($A125 &gt; 0, Y125 &gt; 0,BF$2&lt;MiscFormulas!$A$5+1),
_xlfn.IFNA(
_xlfn.IFNA(
_xlfn.IFNA(
_xlfn.IFNA(
_xlfn.IFNA(
_xlfn.IFNA(
IF(_xlfn.XLOOKUP(BF$2,WatchbillMONTHLY!$A$3:$U$3,OFFSET(WatchbillMONTHLY!$A$3:$U$3,1,2))=IF(_xlfn.XLOOKUP($A125,INDIRECT("_"&amp;_xlfn.XLOOKUP(BF$2,WatchbillMONTHLY!$A$3:$U$3,OFFSET(WatchbillMONTHLY!$A$3:$U$3,1,2))),INDIRECT("_"&amp;_xlfn.XLOOKUP(BF$2,WatchbillMONTHLY!$A$3:$U$3,OFFSET(WatchbillMONTHLY!$A$3:$U$3,1,2))))=$A125,_xlfn.XLOOKUP(BF$2,WatchbillMONTHLY!$A$3:$U$3,OFFSET(WatchbillMONTHLY!$A$3:$U$3,1,2)),FALSE),TRUE,FALSE),
IF(_xlfn.XLOOKUP(BF$2,WatchbillMONTHLY!$A$20:$U$20,OFFSET(WatchbillMONTHLY!$A$20:$U$20,1,2))=IF(_xlfn.XLOOKUP($A125,INDIRECT("_"&amp;_xlfn.XLOOKUP(BF$2,WatchbillMONTHLY!$A$20:$U$20,OFFSET(WatchbillMONTHLY!$A$20:$U$20,1,2))),INDIRECT("_"&amp;_xlfn.XLOOKUP(BF$2,WatchbillMONTHLY!$A$20:$U$20,OFFSET(WatchbillMONTHLY!$A$20:$U$20,1,2))))=$A125,_xlfn.XLOOKUP(BF$2,WatchbillMONTHLY!$A$20:$U$20,OFFSET(WatchbillMONTHLY!$A$20:$U$20,1,2)),FALSE),TRUE,FALSE)),
IF(_xlfn.XLOOKUP(BF$2,WatchbillMONTHLY!$A$37:$U$37,OFFSET(WatchbillMONTHLY!$A$37:$U$37,1,2))=IF(_xlfn.XLOOKUP($A125,INDIRECT("_"&amp;_xlfn.XLOOKUP(BF$2,WatchbillMONTHLY!$A$37:$U$37,OFFSET(WatchbillMONTHLY!$A$37:$U$37,1,2))),INDIRECT("_"&amp;_xlfn.XLOOKUP(BF$2,WatchbillMONTHLY!$A$37:$U$37,OFFSET(WatchbillMONTHLY!$A$37:$U$37,1,2))))=$A125,_xlfn.XLOOKUP(BF$2,WatchbillMONTHLY!$A$37:$U$37,OFFSET(WatchbillMONTHLY!$A$37:$U$37,1,2)),FALSE),TRUE,FALSE)),
IF(_xlfn.XLOOKUP(BF$2,WatchbillMONTHLY!$A$54:$U$54,OFFSET(WatchbillMONTHLY!$A$54:$U$54,1,2))=IF(_xlfn.XLOOKUP($A125,INDIRECT("_"&amp;_xlfn.XLOOKUP(BF$2,WatchbillMONTHLY!$A$54:$U$54,OFFSET(WatchbillMONTHLY!$A$54:$U$54,1,2))),INDIRECT("_"&amp;_xlfn.XLOOKUP(BF$2,WatchbillMONTHLY!$A$54:$U$54,OFFSET(WatchbillMONTHLY!$A$54:$U$54,1,2))))=$A125,_xlfn.XLOOKUP(BF$2,WatchbillMONTHLY!$A$54:$U$54,OFFSET(WatchbillMONTHLY!$A$54:$U$54,1,2)),FALSE),TRUE,FALSE)),
IF(_xlfn.XLOOKUP(BF$2,WatchbillMONTHLY!$A$71:$U$71,OFFSET(WatchbillMONTHLY!$A$71:$U$71,1,2))=IF(_xlfn.XLOOKUP($A125,INDIRECT("_"&amp;_xlfn.XLOOKUP(BF$2,WatchbillMONTHLY!$A$71:$U$71,OFFSET(WatchbillMONTHLY!$A$71:$U$71,1,2))),INDIRECT("_"&amp;_xlfn.XLOOKUP(BF$2,WatchbillMONTHLY!$A$71:$U$71,OFFSET(WatchbillMONTHLY!$A$71:$U$71,1,2))))=$A125,_xlfn.XLOOKUP(BF$2,WatchbillMONTHLY!$A$71:$U$71,OFFSET(WatchbillMONTHLY!$A$71:$U$71,1,2)),FALSE),TRUE,FALSE)),
IF(_xlfn.XLOOKUP(BF$2,WatchbillMONTHLY!$A$88:$U$88,OFFSET(WatchbillMONTHLY!$A$88:$U$88,1,2))=IF(_xlfn.XLOOKUP($A125,INDIRECT("_"&amp;_xlfn.XLOOKUP(BF$2,WatchbillMONTHLY!$A$88:$U$88,OFFSET(WatchbillMONTHLY!$A$88:$U$88,1,2))),INDIRECT("_"&amp;_xlfn.XLOOKUP(BF$2,WatchbillMONTHLY!$A$88:$U$88,OFFSET(WatchbillMONTHLY!$A$88:$U$88,1,2))))=$A125,_xlfn.XLOOKUP(BF$2,WatchbillMONTHLY!$A$88:$U$88,OFFSET(WatchbillMONTHLY!$A$88:$U$88,1,2)),FALSE),TRUE,FALSE)),
FALSE),FALSE)</f>
        <v>0</v>
      </c>
      <c r="BG125" s="209" t="b" cm="1">
        <f t="array" aca="1" ref="BG125" ca="1">IF(AND($A125 &gt; 0, Z125 &gt; 0,BG$2&lt;MiscFormulas!$A$5+1),
_xlfn.IFNA(
_xlfn.IFNA(
_xlfn.IFNA(
_xlfn.IFNA(
_xlfn.IFNA(
_xlfn.IFNA(
IF(_xlfn.XLOOKUP(BG$2,WatchbillMONTHLY!$A$3:$U$3,OFFSET(WatchbillMONTHLY!$A$3:$U$3,1,2))=IF(_xlfn.XLOOKUP($A125,INDIRECT("_"&amp;_xlfn.XLOOKUP(BG$2,WatchbillMONTHLY!$A$3:$U$3,OFFSET(WatchbillMONTHLY!$A$3:$U$3,1,2))),INDIRECT("_"&amp;_xlfn.XLOOKUP(BG$2,WatchbillMONTHLY!$A$3:$U$3,OFFSET(WatchbillMONTHLY!$A$3:$U$3,1,2))))=$A125,_xlfn.XLOOKUP(BG$2,WatchbillMONTHLY!$A$3:$U$3,OFFSET(WatchbillMONTHLY!$A$3:$U$3,1,2)),FALSE),TRUE,FALSE),
IF(_xlfn.XLOOKUP(BG$2,WatchbillMONTHLY!$A$20:$U$20,OFFSET(WatchbillMONTHLY!$A$20:$U$20,1,2))=IF(_xlfn.XLOOKUP($A125,INDIRECT("_"&amp;_xlfn.XLOOKUP(BG$2,WatchbillMONTHLY!$A$20:$U$20,OFFSET(WatchbillMONTHLY!$A$20:$U$20,1,2))),INDIRECT("_"&amp;_xlfn.XLOOKUP(BG$2,WatchbillMONTHLY!$A$20:$U$20,OFFSET(WatchbillMONTHLY!$A$20:$U$20,1,2))))=$A125,_xlfn.XLOOKUP(BG$2,WatchbillMONTHLY!$A$20:$U$20,OFFSET(WatchbillMONTHLY!$A$20:$U$20,1,2)),FALSE),TRUE,FALSE)),
IF(_xlfn.XLOOKUP(BG$2,WatchbillMONTHLY!$A$37:$U$37,OFFSET(WatchbillMONTHLY!$A$37:$U$37,1,2))=IF(_xlfn.XLOOKUP($A125,INDIRECT("_"&amp;_xlfn.XLOOKUP(BG$2,WatchbillMONTHLY!$A$37:$U$37,OFFSET(WatchbillMONTHLY!$A$37:$U$37,1,2))),INDIRECT("_"&amp;_xlfn.XLOOKUP(BG$2,WatchbillMONTHLY!$A$37:$U$37,OFFSET(WatchbillMONTHLY!$A$37:$U$37,1,2))))=$A125,_xlfn.XLOOKUP(BG$2,WatchbillMONTHLY!$A$37:$U$37,OFFSET(WatchbillMONTHLY!$A$37:$U$37,1,2)),FALSE),TRUE,FALSE)),
IF(_xlfn.XLOOKUP(BG$2,WatchbillMONTHLY!$A$54:$U$54,OFFSET(WatchbillMONTHLY!$A$54:$U$54,1,2))=IF(_xlfn.XLOOKUP($A125,INDIRECT("_"&amp;_xlfn.XLOOKUP(BG$2,WatchbillMONTHLY!$A$54:$U$54,OFFSET(WatchbillMONTHLY!$A$54:$U$54,1,2))),INDIRECT("_"&amp;_xlfn.XLOOKUP(BG$2,WatchbillMONTHLY!$A$54:$U$54,OFFSET(WatchbillMONTHLY!$A$54:$U$54,1,2))))=$A125,_xlfn.XLOOKUP(BG$2,WatchbillMONTHLY!$A$54:$U$54,OFFSET(WatchbillMONTHLY!$A$54:$U$54,1,2)),FALSE),TRUE,FALSE)),
IF(_xlfn.XLOOKUP(BG$2,WatchbillMONTHLY!$A$71:$U$71,OFFSET(WatchbillMONTHLY!$A$71:$U$71,1,2))=IF(_xlfn.XLOOKUP($A125,INDIRECT("_"&amp;_xlfn.XLOOKUP(BG$2,WatchbillMONTHLY!$A$71:$U$71,OFFSET(WatchbillMONTHLY!$A$71:$U$71,1,2))),INDIRECT("_"&amp;_xlfn.XLOOKUP(BG$2,WatchbillMONTHLY!$A$71:$U$71,OFFSET(WatchbillMONTHLY!$A$71:$U$71,1,2))))=$A125,_xlfn.XLOOKUP(BG$2,WatchbillMONTHLY!$A$71:$U$71,OFFSET(WatchbillMONTHLY!$A$71:$U$71,1,2)),FALSE),TRUE,FALSE)),
IF(_xlfn.XLOOKUP(BG$2,WatchbillMONTHLY!$A$88:$U$88,OFFSET(WatchbillMONTHLY!$A$88:$U$88,1,2))=IF(_xlfn.XLOOKUP($A125,INDIRECT("_"&amp;_xlfn.XLOOKUP(BG$2,WatchbillMONTHLY!$A$88:$U$88,OFFSET(WatchbillMONTHLY!$A$88:$U$88,1,2))),INDIRECT("_"&amp;_xlfn.XLOOKUP(BG$2,WatchbillMONTHLY!$A$88:$U$88,OFFSET(WatchbillMONTHLY!$A$88:$U$88,1,2))))=$A125,_xlfn.XLOOKUP(BG$2,WatchbillMONTHLY!$A$88:$U$88,OFFSET(WatchbillMONTHLY!$A$88:$U$88,1,2)),FALSE),TRUE,FALSE)),
FALSE),FALSE)</f>
        <v>0</v>
      </c>
      <c r="BH125" s="209" t="b" cm="1">
        <f t="array" aca="1" ref="BH125" ca="1">IF(AND($A125 &gt; 0, AA125 &gt; 0,BH$2&lt;MiscFormulas!$A$5+1),
_xlfn.IFNA(
_xlfn.IFNA(
_xlfn.IFNA(
_xlfn.IFNA(
_xlfn.IFNA(
_xlfn.IFNA(
IF(_xlfn.XLOOKUP(BH$2,WatchbillMONTHLY!$A$3:$U$3,OFFSET(WatchbillMONTHLY!$A$3:$U$3,1,2))=IF(_xlfn.XLOOKUP($A125,INDIRECT("_"&amp;_xlfn.XLOOKUP(BH$2,WatchbillMONTHLY!$A$3:$U$3,OFFSET(WatchbillMONTHLY!$A$3:$U$3,1,2))),INDIRECT("_"&amp;_xlfn.XLOOKUP(BH$2,WatchbillMONTHLY!$A$3:$U$3,OFFSET(WatchbillMONTHLY!$A$3:$U$3,1,2))))=$A125,_xlfn.XLOOKUP(BH$2,WatchbillMONTHLY!$A$3:$U$3,OFFSET(WatchbillMONTHLY!$A$3:$U$3,1,2)),FALSE),TRUE,FALSE),
IF(_xlfn.XLOOKUP(BH$2,WatchbillMONTHLY!$A$20:$U$20,OFFSET(WatchbillMONTHLY!$A$20:$U$20,1,2))=IF(_xlfn.XLOOKUP($A125,INDIRECT("_"&amp;_xlfn.XLOOKUP(BH$2,WatchbillMONTHLY!$A$20:$U$20,OFFSET(WatchbillMONTHLY!$A$20:$U$20,1,2))),INDIRECT("_"&amp;_xlfn.XLOOKUP(BH$2,WatchbillMONTHLY!$A$20:$U$20,OFFSET(WatchbillMONTHLY!$A$20:$U$20,1,2))))=$A125,_xlfn.XLOOKUP(BH$2,WatchbillMONTHLY!$A$20:$U$20,OFFSET(WatchbillMONTHLY!$A$20:$U$20,1,2)),FALSE),TRUE,FALSE)),
IF(_xlfn.XLOOKUP(BH$2,WatchbillMONTHLY!$A$37:$U$37,OFFSET(WatchbillMONTHLY!$A$37:$U$37,1,2))=IF(_xlfn.XLOOKUP($A125,INDIRECT("_"&amp;_xlfn.XLOOKUP(BH$2,WatchbillMONTHLY!$A$37:$U$37,OFFSET(WatchbillMONTHLY!$A$37:$U$37,1,2))),INDIRECT("_"&amp;_xlfn.XLOOKUP(BH$2,WatchbillMONTHLY!$A$37:$U$37,OFFSET(WatchbillMONTHLY!$A$37:$U$37,1,2))))=$A125,_xlfn.XLOOKUP(BH$2,WatchbillMONTHLY!$A$37:$U$37,OFFSET(WatchbillMONTHLY!$A$37:$U$37,1,2)),FALSE),TRUE,FALSE)),
IF(_xlfn.XLOOKUP(BH$2,WatchbillMONTHLY!$A$54:$U$54,OFFSET(WatchbillMONTHLY!$A$54:$U$54,1,2))=IF(_xlfn.XLOOKUP($A125,INDIRECT("_"&amp;_xlfn.XLOOKUP(BH$2,WatchbillMONTHLY!$A$54:$U$54,OFFSET(WatchbillMONTHLY!$A$54:$U$54,1,2))),INDIRECT("_"&amp;_xlfn.XLOOKUP(BH$2,WatchbillMONTHLY!$A$54:$U$54,OFFSET(WatchbillMONTHLY!$A$54:$U$54,1,2))))=$A125,_xlfn.XLOOKUP(BH$2,WatchbillMONTHLY!$A$54:$U$54,OFFSET(WatchbillMONTHLY!$A$54:$U$54,1,2)),FALSE),TRUE,FALSE)),
IF(_xlfn.XLOOKUP(BH$2,WatchbillMONTHLY!$A$71:$U$71,OFFSET(WatchbillMONTHLY!$A$71:$U$71,1,2))=IF(_xlfn.XLOOKUP($A125,INDIRECT("_"&amp;_xlfn.XLOOKUP(BH$2,WatchbillMONTHLY!$A$71:$U$71,OFFSET(WatchbillMONTHLY!$A$71:$U$71,1,2))),INDIRECT("_"&amp;_xlfn.XLOOKUP(BH$2,WatchbillMONTHLY!$A$71:$U$71,OFFSET(WatchbillMONTHLY!$A$71:$U$71,1,2))))=$A125,_xlfn.XLOOKUP(BH$2,WatchbillMONTHLY!$A$71:$U$71,OFFSET(WatchbillMONTHLY!$A$71:$U$71,1,2)),FALSE),TRUE,FALSE)),
IF(_xlfn.XLOOKUP(BH$2,WatchbillMONTHLY!$A$88:$U$88,OFFSET(WatchbillMONTHLY!$A$88:$U$88,1,2))=IF(_xlfn.XLOOKUP($A125,INDIRECT("_"&amp;_xlfn.XLOOKUP(BH$2,WatchbillMONTHLY!$A$88:$U$88,OFFSET(WatchbillMONTHLY!$A$88:$U$88,1,2))),INDIRECT("_"&amp;_xlfn.XLOOKUP(BH$2,WatchbillMONTHLY!$A$88:$U$88,OFFSET(WatchbillMONTHLY!$A$88:$U$88,1,2))))=$A125,_xlfn.XLOOKUP(BH$2,WatchbillMONTHLY!$A$88:$U$88,OFFSET(WatchbillMONTHLY!$A$88:$U$88,1,2)),FALSE),TRUE,FALSE)),
FALSE),FALSE)</f>
        <v>0</v>
      </c>
      <c r="BI125" s="209" t="b" cm="1">
        <f t="array" aca="1" ref="BI125" ca="1">IF(AND($A125 &gt; 0, AB125 &gt; 0,BI$2&lt;MiscFormulas!$A$5+1),
_xlfn.IFNA(
_xlfn.IFNA(
_xlfn.IFNA(
_xlfn.IFNA(
_xlfn.IFNA(
_xlfn.IFNA(
IF(_xlfn.XLOOKUP(BI$2,WatchbillMONTHLY!$A$3:$U$3,OFFSET(WatchbillMONTHLY!$A$3:$U$3,1,2))=IF(_xlfn.XLOOKUP($A125,INDIRECT("_"&amp;_xlfn.XLOOKUP(BI$2,WatchbillMONTHLY!$A$3:$U$3,OFFSET(WatchbillMONTHLY!$A$3:$U$3,1,2))),INDIRECT("_"&amp;_xlfn.XLOOKUP(BI$2,WatchbillMONTHLY!$A$3:$U$3,OFFSET(WatchbillMONTHLY!$A$3:$U$3,1,2))))=$A125,_xlfn.XLOOKUP(BI$2,WatchbillMONTHLY!$A$3:$U$3,OFFSET(WatchbillMONTHLY!$A$3:$U$3,1,2)),FALSE),TRUE,FALSE),
IF(_xlfn.XLOOKUP(BI$2,WatchbillMONTHLY!$A$20:$U$20,OFFSET(WatchbillMONTHLY!$A$20:$U$20,1,2))=IF(_xlfn.XLOOKUP($A125,INDIRECT("_"&amp;_xlfn.XLOOKUP(BI$2,WatchbillMONTHLY!$A$20:$U$20,OFFSET(WatchbillMONTHLY!$A$20:$U$20,1,2))),INDIRECT("_"&amp;_xlfn.XLOOKUP(BI$2,WatchbillMONTHLY!$A$20:$U$20,OFFSET(WatchbillMONTHLY!$A$20:$U$20,1,2))))=$A125,_xlfn.XLOOKUP(BI$2,WatchbillMONTHLY!$A$20:$U$20,OFFSET(WatchbillMONTHLY!$A$20:$U$20,1,2)),FALSE),TRUE,FALSE)),
IF(_xlfn.XLOOKUP(BI$2,WatchbillMONTHLY!$A$37:$U$37,OFFSET(WatchbillMONTHLY!$A$37:$U$37,1,2))=IF(_xlfn.XLOOKUP($A125,INDIRECT("_"&amp;_xlfn.XLOOKUP(BI$2,WatchbillMONTHLY!$A$37:$U$37,OFFSET(WatchbillMONTHLY!$A$37:$U$37,1,2))),INDIRECT("_"&amp;_xlfn.XLOOKUP(BI$2,WatchbillMONTHLY!$A$37:$U$37,OFFSET(WatchbillMONTHLY!$A$37:$U$37,1,2))))=$A125,_xlfn.XLOOKUP(BI$2,WatchbillMONTHLY!$A$37:$U$37,OFFSET(WatchbillMONTHLY!$A$37:$U$37,1,2)),FALSE),TRUE,FALSE)),
IF(_xlfn.XLOOKUP(BI$2,WatchbillMONTHLY!$A$54:$U$54,OFFSET(WatchbillMONTHLY!$A$54:$U$54,1,2))=IF(_xlfn.XLOOKUP($A125,INDIRECT("_"&amp;_xlfn.XLOOKUP(BI$2,WatchbillMONTHLY!$A$54:$U$54,OFFSET(WatchbillMONTHLY!$A$54:$U$54,1,2))),INDIRECT("_"&amp;_xlfn.XLOOKUP(BI$2,WatchbillMONTHLY!$A$54:$U$54,OFFSET(WatchbillMONTHLY!$A$54:$U$54,1,2))))=$A125,_xlfn.XLOOKUP(BI$2,WatchbillMONTHLY!$A$54:$U$54,OFFSET(WatchbillMONTHLY!$A$54:$U$54,1,2)),FALSE),TRUE,FALSE)),
IF(_xlfn.XLOOKUP(BI$2,WatchbillMONTHLY!$A$71:$U$71,OFFSET(WatchbillMONTHLY!$A$71:$U$71,1,2))=IF(_xlfn.XLOOKUP($A125,INDIRECT("_"&amp;_xlfn.XLOOKUP(BI$2,WatchbillMONTHLY!$A$71:$U$71,OFFSET(WatchbillMONTHLY!$A$71:$U$71,1,2))),INDIRECT("_"&amp;_xlfn.XLOOKUP(BI$2,WatchbillMONTHLY!$A$71:$U$71,OFFSET(WatchbillMONTHLY!$A$71:$U$71,1,2))))=$A125,_xlfn.XLOOKUP(BI$2,WatchbillMONTHLY!$A$71:$U$71,OFFSET(WatchbillMONTHLY!$A$71:$U$71,1,2)),FALSE),TRUE,FALSE)),
IF(_xlfn.XLOOKUP(BI$2,WatchbillMONTHLY!$A$88:$U$88,OFFSET(WatchbillMONTHLY!$A$88:$U$88,1,2))=IF(_xlfn.XLOOKUP($A125,INDIRECT("_"&amp;_xlfn.XLOOKUP(BI$2,WatchbillMONTHLY!$A$88:$U$88,OFFSET(WatchbillMONTHLY!$A$88:$U$88,1,2))),INDIRECT("_"&amp;_xlfn.XLOOKUP(BI$2,WatchbillMONTHLY!$A$88:$U$88,OFFSET(WatchbillMONTHLY!$A$88:$U$88,1,2))))=$A125,_xlfn.XLOOKUP(BI$2,WatchbillMONTHLY!$A$88:$U$88,OFFSET(WatchbillMONTHLY!$A$88:$U$88,1,2)),FALSE),TRUE,FALSE)),
FALSE),FALSE)</f>
        <v>0</v>
      </c>
      <c r="BJ125" s="209" t="b" cm="1">
        <f t="array" aca="1" ref="BJ125" ca="1">IF(AND($A125 &gt; 0, AC125 &gt; 0,BJ$2&lt;MiscFormulas!$A$5+1),
_xlfn.IFNA(
_xlfn.IFNA(
_xlfn.IFNA(
_xlfn.IFNA(
_xlfn.IFNA(
_xlfn.IFNA(
IF(_xlfn.XLOOKUP(BJ$2,WatchbillMONTHLY!$A$3:$U$3,OFFSET(WatchbillMONTHLY!$A$3:$U$3,1,2))=IF(_xlfn.XLOOKUP($A125,INDIRECT("_"&amp;_xlfn.XLOOKUP(BJ$2,WatchbillMONTHLY!$A$3:$U$3,OFFSET(WatchbillMONTHLY!$A$3:$U$3,1,2))),INDIRECT("_"&amp;_xlfn.XLOOKUP(BJ$2,WatchbillMONTHLY!$A$3:$U$3,OFFSET(WatchbillMONTHLY!$A$3:$U$3,1,2))))=$A125,_xlfn.XLOOKUP(BJ$2,WatchbillMONTHLY!$A$3:$U$3,OFFSET(WatchbillMONTHLY!$A$3:$U$3,1,2)),FALSE),TRUE,FALSE),
IF(_xlfn.XLOOKUP(BJ$2,WatchbillMONTHLY!$A$20:$U$20,OFFSET(WatchbillMONTHLY!$A$20:$U$20,1,2))=IF(_xlfn.XLOOKUP($A125,INDIRECT("_"&amp;_xlfn.XLOOKUP(BJ$2,WatchbillMONTHLY!$A$20:$U$20,OFFSET(WatchbillMONTHLY!$A$20:$U$20,1,2))),INDIRECT("_"&amp;_xlfn.XLOOKUP(BJ$2,WatchbillMONTHLY!$A$20:$U$20,OFFSET(WatchbillMONTHLY!$A$20:$U$20,1,2))))=$A125,_xlfn.XLOOKUP(BJ$2,WatchbillMONTHLY!$A$20:$U$20,OFFSET(WatchbillMONTHLY!$A$20:$U$20,1,2)),FALSE),TRUE,FALSE)),
IF(_xlfn.XLOOKUP(BJ$2,WatchbillMONTHLY!$A$37:$U$37,OFFSET(WatchbillMONTHLY!$A$37:$U$37,1,2))=IF(_xlfn.XLOOKUP($A125,INDIRECT("_"&amp;_xlfn.XLOOKUP(BJ$2,WatchbillMONTHLY!$A$37:$U$37,OFFSET(WatchbillMONTHLY!$A$37:$U$37,1,2))),INDIRECT("_"&amp;_xlfn.XLOOKUP(BJ$2,WatchbillMONTHLY!$A$37:$U$37,OFFSET(WatchbillMONTHLY!$A$37:$U$37,1,2))))=$A125,_xlfn.XLOOKUP(BJ$2,WatchbillMONTHLY!$A$37:$U$37,OFFSET(WatchbillMONTHLY!$A$37:$U$37,1,2)),FALSE),TRUE,FALSE)),
IF(_xlfn.XLOOKUP(BJ$2,WatchbillMONTHLY!$A$54:$U$54,OFFSET(WatchbillMONTHLY!$A$54:$U$54,1,2))=IF(_xlfn.XLOOKUP($A125,INDIRECT("_"&amp;_xlfn.XLOOKUP(BJ$2,WatchbillMONTHLY!$A$54:$U$54,OFFSET(WatchbillMONTHLY!$A$54:$U$54,1,2))),INDIRECT("_"&amp;_xlfn.XLOOKUP(BJ$2,WatchbillMONTHLY!$A$54:$U$54,OFFSET(WatchbillMONTHLY!$A$54:$U$54,1,2))))=$A125,_xlfn.XLOOKUP(BJ$2,WatchbillMONTHLY!$A$54:$U$54,OFFSET(WatchbillMONTHLY!$A$54:$U$54,1,2)),FALSE),TRUE,FALSE)),
IF(_xlfn.XLOOKUP(BJ$2,WatchbillMONTHLY!$A$71:$U$71,OFFSET(WatchbillMONTHLY!$A$71:$U$71,1,2))=IF(_xlfn.XLOOKUP($A125,INDIRECT("_"&amp;_xlfn.XLOOKUP(BJ$2,WatchbillMONTHLY!$A$71:$U$71,OFFSET(WatchbillMONTHLY!$A$71:$U$71,1,2))),INDIRECT("_"&amp;_xlfn.XLOOKUP(BJ$2,WatchbillMONTHLY!$A$71:$U$71,OFFSET(WatchbillMONTHLY!$A$71:$U$71,1,2))))=$A125,_xlfn.XLOOKUP(BJ$2,WatchbillMONTHLY!$A$71:$U$71,OFFSET(WatchbillMONTHLY!$A$71:$U$71,1,2)),FALSE),TRUE,FALSE)),
IF(_xlfn.XLOOKUP(BJ$2,WatchbillMONTHLY!$A$88:$U$88,OFFSET(WatchbillMONTHLY!$A$88:$U$88,1,2))=IF(_xlfn.XLOOKUP($A125,INDIRECT("_"&amp;_xlfn.XLOOKUP(BJ$2,WatchbillMONTHLY!$A$88:$U$88,OFFSET(WatchbillMONTHLY!$A$88:$U$88,1,2))),INDIRECT("_"&amp;_xlfn.XLOOKUP(BJ$2,WatchbillMONTHLY!$A$88:$U$88,OFFSET(WatchbillMONTHLY!$A$88:$U$88,1,2))))=$A125,_xlfn.XLOOKUP(BJ$2,WatchbillMONTHLY!$A$88:$U$88,OFFSET(WatchbillMONTHLY!$A$88:$U$88,1,2)),FALSE),TRUE,FALSE)),
FALSE),FALSE)</f>
        <v>0</v>
      </c>
      <c r="BK125" s="209" t="b" cm="1">
        <f t="array" aca="1" ref="BK125" ca="1">IF(AND($A125 &gt; 0, AD125 &gt; 0,BK$2&lt;MiscFormulas!$A$5+1),
_xlfn.IFNA(
_xlfn.IFNA(
_xlfn.IFNA(
_xlfn.IFNA(
_xlfn.IFNA(
_xlfn.IFNA(
IF(_xlfn.XLOOKUP(BK$2,WatchbillMONTHLY!$A$3:$U$3,OFFSET(WatchbillMONTHLY!$A$3:$U$3,1,2))=IF(_xlfn.XLOOKUP($A125,INDIRECT("_"&amp;_xlfn.XLOOKUP(BK$2,WatchbillMONTHLY!$A$3:$U$3,OFFSET(WatchbillMONTHLY!$A$3:$U$3,1,2))),INDIRECT("_"&amp;_xlfn.XLOOKUP(BK$2,WatchbillMONTHLY!$A$3:$U$3,OFFSET(WatchbillMONTHLY!$A$3:$U$3,1,2))))=$A125,_xlfn.XLOOKUP(BK$2,WatchbillMONTHLY!$A$3:$U$3,OFFSET(WatchbillMONTHLY!$A$3:$U$3,1,2)),FALSE),TRUE,FALSE),
IF(_xlfn.XLOOKUP(BK$2,WatchbillMONTHLY!$A$20:$U$20,OFFSET(WatchbillMONTHLY!$A$20:$U$20,1,2))=IF(_xlfn.XLOOKUP($A125,INDIRECT("_"&amp;_xlfn.XLOOKUP(BK$2,WatchbillMONTHLY!$A$20:$U$20,OFFSET(WatchbillMONTHLY!$A$20:$U$20,1,2))),INDIRECT("_"&amp;_xlfn.XLOOKUP(BK$2,WatchbillMONTHLY!$A$20:$U$20,OFFSET(WatchbillMONTHLY!$A$20:$U$20,1,2))))=$A125,_xlfn.XLOOKUP(BK$2,WatchbillMONTHLY!$A$20:$U$20,OFFSET(WatchbillMONTHLY!$A$20:$U$20,1,2)),FALSE),TRUE,FALSE)),
IF(_xlfn.XLOOKUP(BK$2,WatchbillMONTHLY!$A$37:$U$37,OFFSET(WatchbillMONTHLY!$A$37:$U$37,1,2))=IF(_xlfn.XLOOKUP($A125,INDIRECT("_"&amp;_xlfn.XLOOKUP(BK$2,WatchbillMONTHLY!$A$37:$U$37,OFFSET(WatchbillMONTHLY!$A$37:$U$37,1,2))),INDIRECT("_"&amp;_xlfn.XLOOKUP(BK$2,WatchbillMONTHLY!$A$37:$U$37,OFFSET(WatchbillMONTHLY!$A$37:$U$37,1,2))))=$A125,_xlfn.XLOOKUP(BK$2,WatchbillMONTHLY!$A$37:$U$37,OFFSET(WatchbillMONTHLY!$A$37:$U$37,1,2)),FALSE),TRUE,FALSE)),
IF(_xlfn.XLOOKUP(BK$2,WatchbillMONTHLY!$A$54:$U$54,OFFSET(WatchbillMONTHLY!$A$54:$U$54,1,2))=IF(_xlfn.XLOOKUP($A125,INDIRECT("_"&amp;_xlfn.XLOOKUP(BK$2,WatchbillMONTHLY!$A$54:$U$54,OFFSET(WatchbillMONTHLY!$A$54:$U$54,1,2))),INDIRECT("_"&amp;_xlfn.XLOOKUP(BK$2,WatchbillMONTHLY!$A$54:$U$54,OFFSET(WatchbillMONTHLY!$A$54:$U$54,1,2))))=$A125,_xlfn.XLOOKUP(BK$2,WatchbillMONTHLY!$A$54:$U$54,OFFSET(WatchbillMONTHLY!$A$54:$U$54,1,2)),FALSE),TRUE,FALSE)),
IF(_xlfn.XLOOKUP(BK$2,WatchbillMONTHLY!$A$71:$U$71,OFFSET(WatchbillMONTHLY!$A$71:$U$71,1,2))=IF(_xlfn.XLOOKUP($A125,INDIRECT("_"&amp;_xlfn.XLOOKUP(BK$2,WatchbillMONTHLY!$A$71:$U$71,OFFSET(WatchbillMONTHLY!$A$71:$U$71,1,2))),INDIRECT("_"&amp;_xlfn.XLOOKUP(BK$2,WatchbillMONTHLY!$A$71:$U$71,OFFSET(WatchbillMONTHLY!$A$71:$U$71,1,2))))=$A125,_xlfn.XLOOKUP(BK$2,WatchbillMONTHLY!$A$71:$U$71,OFFSET(WatchbillMONTHLY!$A$71:$U$71,1,2)),FALSE),TRUE,FALSE)),
IF(_xlfn.XLOOKUP(BK$2,WatchbillMONTHLY!$A$88:$U$88,OFFSET(WatchbillMONTHLY!$A$88:$U$88,1,2))=IF(_xlfn.XLOOKUP($A125,INDIRECT("_"&amp;_xlfn.XLOOKUP(BK$2,WatchbillMONTHLY!$A$88:$U$88,OFFSET(WatchbillMONTHLY!$A$88:$U$88,1,2))),INDIRECT("_"&amp;_xlfn.XLOOKUP(BK$2,WatchbillMONTHLY!$A$88:$U$88,OFFSET(WatchbillMONTHLY!$A$88:$U$88,1,2))))=$A125,_xlfn.XLOOKUP(BK$2,WatchbillMONTHLY!$A$88:$U$88,OFFSET(WatchbillMONTHLY!$A$88:$U$88,1,2)),FALSE),TRUE,FALSE)),
FALSE),FALSE)</f>
        <v>0</v>
      </c>
      <c r="BL125" s="209" t="b" cm="1">
        <f t="array" aca="1" ref="BL125" ca="1">IF(AND($A125 &gt; 0, AE125 &gt; 0,BL$2&lt;MiscFormulas!$A$5+1),
_xlfn.IFNA(
_xlfn.IFNA(
_xlfn.IFNA(
_xlfn.IFNA(
_xlfn.IFNA(
_xlfn.IFNA(
IF(_xlfn.XLOOKUP(BL$2,WatchbillMONTHLY!$A$3:$U$3,OFFSET(WatchbillMONTHLY!$A$3:$U$3,1,2))=IF(_xlfn.XLOOKUP($A125,INDIRECT("_"&amp;_xlfn.XLOOKUP(BL$2,WatchbillMONTHLY!$A$3:$U$3,OFFSET(WatchbillMONTHLY!$A$3:$U$3,1,2))),INDIRECT("_"&amp;_xlfn.XLOOKUP(BL$2,WatchbillMONTHLY!$A$3:$U$3,OFFSET(WatchbillMONTHLY!$A$3:$U$3,1,2))))=$A125,_xlfn.XLOOKUP(BL$2,WatchbillMONTHLY!$A$3:$U$3,OFFSET(WatchbillMONTHLY!$A$3:$U$3,1,2)),FALSE),TRUE,FALSE),
IF(_xlfn.XLOOKUP(BL$2,WatchbillMONTHLY!$A$20:$U$20,OFFSET(WatchbillMONTHLY!$A$20:$U$20,1,2))=IF(_xlfn.XLOOKUP($A125,INDIRECT("_"&amp;_xlfn.XLOOKUP(BL$2,WatchbillMONTHLY!$A$20:$U$20,OFFSET(WatchbillMONTHLY!$A$20:$U$20,1,2))),INDIRECT("_"&amp;_xlfn.XLOOKUP(BL$2,WatchbillMONTHLY!$A$20:$U$20,OFFSET(WatchbillMONTHLY!$A$20:$U$20,1,2))))=$A125,_xlfn.XLOOKUP(BL$2,WatchbillMONTHLY!$A$20:$U$20,OFFSET(WatchbillMONTHLY!$A$20:$U$20,1,2)),FALSE),TRUE,FALSE)),
IF(_xlfn.XLOOKUP(BL$2,WatchbillMONTHLY!$A$37:$U$37,OFFSET(WatchbillMONTHLY!$A$37:$U$37,1,2))=IF(_xlfn.XLOOKUP($A125,INDIRECT("_"&amp;_xlfn.XLOOKUP(BL$2,WatchbillMONTHLY!$A$37:$U$37,OFFSET(WatchbillMONTHLY!$A$37:$U$37,1,2))),INDIRECT("_"&amp;_xlfn.XLOOKUP(BL$2,WatchbillMONTHLY!$A$37:$U$37,OFFSET(WatchbillMONTHLY!$A$37:$U$37,1,2))))=$A125,_xlfn.XLOOKUP(BL$2,WatchbillMONTHLY!$A$37:$U$37,OFFSET(WatchbillMONTHLY!$A$37:$U$37,1,2)),FALSE),TRUE,FALSE)),
IF(_xlfn.XLOOKUP(BL$2,WatchbillMONTHLY!$A$54:$U$54,OFFSET(WatchbillMONTHLY!$A$54:$U$54,1,2))=IF(_xlfn.XLOOKUP($A125,INDIRECT("_"&amp;_xlfn.XLOOKUP(BL$2,WatchbillMONTHLY!$A$54:$U$54,OFFSET(WatchbillMONTHLY!$A$54:$U$54,1,2))),INDIRECT("_"&amp;_xlfn.XLOOKUP(BL$2,WatchbillMONTHLY!$A$54:$U$54,OFFSET(WatchbillMONTHLY!$A$54:$U$54,1,2))))=$A125,_xlfn.XLOOKUP(BL$2,WatchbillMONTHLY!$A$54:$U$54,OFFSET(WatchbillMONTHLY!$A$54:$U$54,1,2)),FALSE),TRUE,FALSE)),
IF(_xlfn.XLOOKUP(BL$2,WatchbillMONTHLY!$A$71:$U$71,OFFSET(WatchbillMONTHLY!$A$71:$U$71,1,2))=IF(_xlfn.XLOOKUP($A125,INDIRECT("_"&amp;_xlfn.XLOOKUP(BL$2,WatchbillMONTHLY!$A$71:$U$71,OFFSET(WatchbillMONTHLY!$A$71:$U$71,1,2))),INDIRECT("_"&amp;_xlfn.XLOOKUP(BL$2,WatchbillMONTHLY!$A$71:$U$71,OFFSET(WatchbillMONTHLY!$A$71:$U$71,1,2))))=$A125,_xlfn.XLOOKUP(BL$2,WatchbillMONTHLY!$A$71:$U$71,OFFSET(WatchbillMONTHLY!$A$71:$U$71,1,2)),FALSE),TRUE,FALSE)),
IF(_xlfn.XLOOKUP(BL$2,WatchbillMONTHLY!$A$88:$U$88,OFFSET(WatchbillMONTHLY!$A$88:$U$88,1,2))=IF(_xlfn.XLOOKUP($A125,INDIRECT("_"&amp;_xlfn.XLOOKUP(BL$2,WatchbillMONTHLY!$A$88:$U$88,OFFSET(WatchbillMONTHLY!$A$88:$U$88,1,2))),INDIRECT("_"&amp;_xlfn.XLOOKUP(BL$2,WatchbillMONTHLY!$A$88:$U$88,OFFSET(WatchbillMONTHLY!$A$88:$U$88,1,2))))=$A125,_xlfn.XLOOKUP(BL$2,WatchbillMONTHLY!$A$88:$U$88,OFFSET(WatchbillMONTHLY!$A$88:$U$88,1,2)),FALSE),TRUE,FALSE)),
FALSE),FALSE)</f>
        <v>0</v>
      </c>
      <c r="BM125" s="209" t="b" cm="1">
        <f t="array" aca="1" ref="BM125" ca="1">IF(AND($A125 &gt; 0, AF125 &gt; 0,BM$2&lt;MiscFormulas!$A$5+1),
_xlfn.IFNA(
_xlfn.IFNA(
_xlfn.IFNA(
_xlfn.IFNA(
_xlfn.IFNA(
_xlfn.IFNA(
IF(_xlfn.XLOOKUP(BM$2,WatchbillMONTHLY!$A$3:$U$3,OFFSET(WatchbillMONTHLY!$A$3:$U$3,1,2))=IF(_xlfn.XLOOKUP($A125,INDIRECT("_"&amp;_xlfn.XLOOKUP(BM$2,WatchbillMONTHLY!$A$3:$U$3,OFFSET(WatchbillMONTHLY!$A$3:$U$3,1,2))),INDIRECT("_"&amp;_xlfn.XLOOKUP(BM$2,WatchbillMONTHLY!$A$3:$U$3,OFFSET(WatchbillMONTHLY!$A$3:$U$3,1,2))))=$A125,_xlfn.XLOOKUP(BM$2,WatchbillMONTHLY!$A$3:$U$3,OFFSET(WatchbillMONTHLY!$A$3:$U$3,1,2)),FALSE),TRUE,FALSE),
IF(_xlfn.XLOOKUP(BM$2,WatchbillMONTHLY!$A$20:$U$20,OFFSET(WatchbillMONTHLY!$A$20:$U$20,1,2))=IF(_xlfn.XLOOKUP($A125,INDIRECT("_"&amp;_xlfn.XLOOKUP(BM$2,WatchbillMONTHLY!$A$20:$U$20,OFFSET(WatchbillMONTHLY!$A$20:$U$20,1,2))),INDIRECT("_"&amp;_xlfn.XLOOKUP(BM$2,WatchbillMONTHLY!$A$20:$U$20,OFFSET(WatchbillMONTHLY!$A$20:$U$20,1,2))))=$A125,_xlfn.XLOOKUP(BM$2,WatchbillMONTHLY!$A$20:$U$20,OFFSET(WatchbillMONTHLY!$A$20:$U$20,1,2)),FALSE),TRUE,FALSE)),
IF(_xlfn.XLOOKUP(BM$2,WatchbillMONTHLY!$A$37:$U$37,OFFSET(WatchbillMONTHLY!$A$37:$U$37,1,2))=IF(_xlfn.XLOOKUP($A125,INDIRECT("_"&amp;_xlfn.XLOOKUP(BM$2,WatchbillMONTHLY!$A$37:$U$37,OFFSET(WatchbillMONTHLY!$A$37:$U$37,1,2))),INDIRECT("_"&amp;_xlfn.XLOOKUP(BM$2,WatchbillMONTHLY!$A$37:$U$37,OFFSET(WatchbillMONTHLY!$A$37:$U$37,1,2))))=$A125,_xlfn.XLOOKUP(BM$2,WatchbillMONTHLY!$A$37:$U$37,OFFSET(WatchbillMONTHLY!$A$37:$U$37,1,2)),FALSE),TRUE,FALSE)),
IF(_xlfn.XLOOKUP(BM$2,WatchbillMONTHLY!$A$54:$U$54,OFFSET(WatchbillMONTHLY!$A$54:$U$54,1,2))=IF(_xlfn.XLOOKUP($A125,INDIRECT("_"&amp;_xlfn.XLOOKUP(BM$2,WatchbillMONTHLY!$A$54:$U$54,OFFSET(WatchbillMONTHLY!$A$54:$U$54,1,2))),INDIRECT("_"&amp;_xlfn.XLOOKUP(BM$2,WatchbillMONTHLY!$A$54:$U$54,OFFSET(WatchbillMONTHLY!$A$54:$U$54,1,2))))=$A125,_xlfn.XLOOKUP(BM$2,WatchbillMONTHLY!$A$54:$U$54,OFFSET(WatchbillMONTHLY!$A$54:$U$54,1,2)),FALSE),TRUE,FALSE)),
IF(_xlfn.XLOOKUP(BM$2,WatchbillMONTHLY!$A$71:$U$71,OFFSET(WatchbillMONTHLY!$A$71:$U$71,1,2))=IF(_xlfn.XLOOKUP($A125,INDIRECT("_"&amp;_xlfn.XLOOKUP(BM$2,WatchbillMONTHLY!$A$71:$U$71,OFFSET(WatchbillMONTHLY!$A$71:$U$71,1,2))),INDIRECT("_"&amp;_xlfn.XLOOKUP(BM$2,WatchbillMONTHLY!$A$71:$U$71,OFFSET(WatchbillMONTHLY!$A$71:$U$71,1,2))))=$A125,_xlfn.XLOOKUP(BM$2,WatchbillMONTHLY!$A$71:$U$71,OFFSET(WatchbillMONTHLY!$A$71:$U$71,1,2)),FALSE),TRUE,FALSE)),
IF(_xlfn.XLOOKUP(BM$2,WatchbillMONTHLY!$A$88:$U$88,OFFSET(WatchbillMONTHLY!$A$88:$U$88,1,2))=IF(_xlfn.XLOOKUP($A125,INDIRECT("_"&amp;_xlfn.XLOOKUP(BM$2,WatchbillMONTHLY!$A$88:$U$88,OFFSET(WatchbillMONTHLY!$A$88:$U$88,1,2))),INDIRECT("_"&amp;_xlfn.XLOOKUP(BM$2,WatchbillMONTHLY!$A$88:$U$88,OFFSET(WatchbillMONTHLY!$A$88:$U$88,1,2))))=$A125,_xlfn.XLOOKUP(BM$2,WatchbillMONTHLY!$A$88:$U$88,OFFSET(WatchbillMONTHLY!$A$88:$U$88,1,2)),FALSE),TRUE,FALSE)),
FALSE),FALSE)</f>
        <v>0</v>
      </c>
      <c r="BN125" s="209" t="b" cm="1">
        <f t="array" aca="1" ref="BN125" ca="1">IF(AND($A125 &gt; 0, AG125 &gt; 0,BN$2&lt;MiscFormulas!$A$5+1),
_xlfn.IFNA(
_xlfn.IFNA(
_xlfn.IFNA(
_xlfn.IFNA(
_xlfn.IFNA(
_xlfn.IFNA(
IF(_xlfn.XLOOKUP(BN$2,WatchbillMONTHLY!$A$3:$U$3,OFFSET(WatchbillMONTHLY!$A$3:$U$3,1,2))=IF(_xlfn.XLOOKUP($A125,INDIRECT("_"&amp;_xlfn.XLOOKUP(BN$2,WatchbillMONTHLY!$A$3:$U$3,OFFSET(WatchbillMONTHLY!$A$3:$U$3,1,2))),INDIRECT("_"&amp;_xlfn.XLOOKUP(BN$2,WatchbillMONTHLY!$A$3:$U$3,OFFSET(WatchbillMONTHLY!$A$3:$U$3,1,2))))=$A125,_xlfn.XLOOKUP(BN$2,WatchbillMONTHLY!$A$3:$U$3,OFFSET(WatchbillMONTHLY!$A$3:$U$3,1,2)),FALSE),TRUE,FALSE),
IF(_xlfn.XLOOKUP(BN$2,WatchbillMONTHLY!$A$20:$U$20,OFFSET(WatchbillMONTHLY!$A$20:$U$20,1,2))=IF(_xlfn.XLOOKUP($A125,INDIRECT("_"&amp;_xlfn.XLOOKUP(BN$2,WatchbillMONTHLY!$A$20:$U$20,OFFSET(WatchbillMONTHLY!$A$20:$U$20,1,2))),INDIRECT("_"&amp;_xlfn.XLOOKUP(BN$2,WatchbillMONTHLY!$A$20:$U$20,OFFSET(WatchbillMONTHLY!$A$20:$U$20,1,2))))=$A125,_xlfn.XLOOKUP(BN$2,WatchbillMONTHLY!$A$20:$U$20,OFFSET(WatchbillMONTHLY!$A$20:$U$20,1,2)),FALSE),TRUE,FALSE)),
IF(_xlfn.XLOOKUP(BN$2,WatchbillMONTHLY!$A$37:$U$37,OFFSET(WatchbillMONTHLY!$A$37:$U$37,1,2))=IF(_xlfn.XLOOKUP($A125,INDIRECT("_"&amp;_xlfn.XLOOKUP(BN$2,WatchbillMONTHLY!$A$37:$U$37,OFFSET(WatchbillMONTHLY!$A$37:$U$37,1,2))),INDIRECT("_"&amp;_xlfn.XLOOKUP(BN$2,WatchbillMONTHLY!$A$37:$U$37,OFFSET(WatchbillMONTHLY!$A$37:$U$37,1,2))))=$A125,_xlfn.XLOOKUP(BN$2,WatchbillMONTHLY!$A$37:$U$37,OFFSET(WatchbillMONTHLY!$A$37:$U$37,1,2)),FALSE),TRUE,FALSE)),
IF(_xlfn.XLOOKUP(BN$2,WatchbillMONTHLY!$A$54:$U$54,OFFSET(WatchbillMONTHLY!$A$54:$U$54,1,2))=IF(_xlfn.XLOOKUP($A125,INDIRECT("_"&amp;_xlfn.XLOOKUP(BN$2,WatchbillMONTHLY!$A$54:$U$54,OFFSET(WatchbillMONTHLY!$A$54:$U$54,1,2))),INDIRECT("_"&amp;_xlfn.XLOOKUP(BN$2,WatchbillMONTHLY!$A$54:$U$54,OFFSET(WatchbillMONTHLY!$A$54:$U$54,1,2))))=$A125,_xlfn.XLOOKUP(BN$2,WatchbillMONTHLY!$A$54:$U$54,OFFSET(WatchbillMONTHLY!$A$54:$U$54,1,2)),FALSE),TRUE,FALSE)),
IF(_xlfn.XLOOKUP(BN$2,WatchbillMONTHLY!$A$71:$U$71,OFFSET(WatchbillMONTHLY!$A$71:$U$71,1,2))=IF(_xlfn.XLOOKUP($A125,INDIRECT("_"&amp;_xlfn.XLOOKUP(BN$2,WatchbillMONTHLY!$A$71:$U$71,OFFSET(WatchbillMONTHLY!$A$71:$U$71,1,2))),INDIRECT("_"&amp;_xlfn.XLOOKUP(BN$2,WatchbillMONTHLY!$A$71:$U$71,OFFSET(WatchbillMONTHLY!$A$71:$U$71,1,2))))=$A125,_xlfn.XLOOKUP(BN$2,WatchbillMONTHLY!$A$71:$U$71,OFFSET(WatchbillMONTHLY!$A$71:$U$71,1,2)),FALSE),TRUE,FALSE)),
IF(_xlfn.XLOOKUP(BN$2,WatchbillMONTHLY!$A$88:$U$88,OFFSET(WatchbillMONTHLY!$A$88:$U$88,1,2))=IF(_xlfn.XLOOKUP($A125,INDIRECT("_"&amp;_xlfn.XLOOKUP(BN$2,WatchbillMONTHLY!$A$88:$U$88,OFFSET(WatchbillMONTHLY!$A$88:$U$88,1,2))),INDIRECT("_"&amp;_xlfn.XLOOKUP(BN$2,WatchbillMONTHLY!$A$88:$U$88,OFFSET(WatchbillMONTHLY!$A$88:$U$88,1,2))))=$A125,_xlfn.XLOOKUP(BN$2,WatchbillMONTHLY!$A$88:$U$88,OFFSET(WatchbillMONTHLY!$A$88:$U$88,1,2)),FALSE),TRUE,FALSE)),
FALSE),FALSE)</f>
        <v>0</v>
      </c>
      <c r="BO125" s="209"/>
      <c r="BP125" s="210"/>
    </row>
    <row r="126" spans="1:68" x14ac:dyDescent="0.35">
      <c r="A126" t="str">
        <v>EX6 Twat, W.</v>
      </c>
      <c r="B126" s="215" t="str">
        <v>EX6 Twat, Waffle</v>
      </c>
      <c r="C126" s="191"/>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c r="AH126" s="192"/>
      <c r="AI126" s="209"/>
      <c r="AJ126" s="209" t="str" cm="1">
        <f t="array" aca="1" ref="AJ126" ca="1">IF(OR(AK126:BN126=TRUE),$A126&amp;" :  ","")&amp;_xlfn.TEXTJOIN(" | ",TRUE,IF(AK126:BN126=TRUE,$AK$2:$BN$2,""))</f>
        <v/>
      </c>
      <c r="AK126" s="209" t="b" cm="1">
        <f t="array" aca="1" ref="AK126" ca="1">IF(AND($A126 &gt; 0, D126 &gt; 0,AK$2&lt;MiscFormulas!$A$5+1),
_xlfn.IFNA(
_xlfn.IFNA(
_xlfn.IFNA(
_xlfn.IFNA(
_xlfn.IFNA(
_xlfn.IFNA(
IF(_xlfn.XLOOKUP(AK$2,WatchbillMONTHLY!$A$3:$U$3,OFFSET(WatchbillMONTHLY!$A$3:$U$3,1,2))=IF(_xlfn.XLOOKUP($A126,INDIRECT("_"&amp;_xlfn.XLOOKUP(AK$2,WatchbillMONTHLY!$A$3:$U$3,OFFSET(WatchbillMONTHLY!$A$3:$U$3,1,2))),INDIRECT("_"&amp;_xlfn.XLOOKUP(AK$2,WatchbillMONTHLY!$A$3:$U$3,OFFSET(WatchbillMONTHLY!$A$3:$U$3,1,2))))=$A126,_xlfn.XLOOKUP(AK$2,WatchbillMONTHLY!$A$3:$U$3,OFFSET(WatchbillMONTHLY!$A$3:$U$3,1,2)),FALSE),TRUE,FALSE),
IF(_xlfn.XLOOKUP(AK$2,WatchbillMONTHLY!$A$20:$U$20,OFFSET(WatchbillMONTHLY!$A$20:$U$20,1,2))=IF(_xlfn.XLOOKUP($A126,INDIRECT("_"&amp;_xlfn.XLOOKUP(AK$2,WatchbillMONTHLY!$A$20:$U$20,OFFSET(WatchbillMONTHLY!$A$20:$U$20,1,2))),INDIRECT("_"&amp;_xlfn.XLOOKUP(AK$2,WatchbillMONTHLY!$A$20:$U$20,OFFSET(WatchbillMONTHLY!$A$20:$U$20,1,2))))=$A126,_xlfn.XLOOKUP(AK$2,WatchbillMONTHLY!$A$20:$U$20,OFFSET(WatchbillMONTHLY!$A$20:$U$20,1,2)),FALSE),TRUE,FALSE)),
IF(_xlfn.XLOOKUP(AK$2,WatchbillMONTHLY!$A$37:$U$37,OFFSET(WatchbillMONTHLY!$A$37:$U$37,1,2))=IF(_xlfn.XLOOKUP($A126,INDIRECT("_"&amp;_xlfn.XLOOKUP(AK$2,WatchbillMONTHLY!$A$37:$U$37,OFFSET(WatchbillMONTHLY!$A$37:$U$37,1,2))),INDIRECT("_"&amp;_xlfn.XLOOKUP(AK$2,WatchbillMONTHLY!$A$37:$U$37,OFFSET(WatchbillMONTHLY!$A$37:$U$37,1,2))))=$A126,_xlfn.XLOOKUP(AK$2,WatchbillMONTHLY!$A$37:$U$37,OFFSET(WatchbillMONTHLY!$A$37:$U$37,1,2)),FALSE),TRUE,FALSE)),
IF(_xlfn.XLOOKUP(AK$2,WatchbillMONTHLY!$A$54:$U$54,OFFSET(WatchbillMONTHLY!$A$54:$U$54,1,2))=IF(_xlfn.XLOOKUP($A126,INDIRECT("_"&amp;_xlfn.XLOOKUP(AK$2,WatchbillMONTHLY!$A$54:$U$54,OFFSET(WatchbillMONTHLY!$A$54:$U$54,1,2))),INDIRECT("_"&amp;_xlfn.XLOOKUP(AK$2,WatchbillMONTHLY!$A$54:$U$54,OFFSET(WatchbillMONTHLY!$A$54:$U$54,1,2))))=$A126,_xlfn.XLOOKUP(AK$2,WatchbillMONTHLY!$A$54:$U$54,OFFSET(WatchbillMONTHLY!$A$54:$U$54,1,2)),FALSE),TRUE,FALSE)),
IF(_xlfn.XLOOKUP(AK$2,WatchbillMONTHLY!$A$71:$U$71,OFFSET(WatchbillMONTHLY!$A$71:$U$71,1,2))=IF(_xlfn.XLOOKUP($A126,INDIRECT("_"&amp;_xlfn.XLOOKUP(AK$2,WatchbillMONTHLY!$A$71:$U$71,OFFSET(WatchbillMONTHLY!$A$71:$U$71,1,2))),INDIRECT("_"&amp;_xlfn.XLOOKUP(AK$2,WatchbillMONTHLY!$A$71:$U$71,OFFSET(WatchbillMONTHLY!$A$71:$U$71,1,2))))=$A126,_xlfn.XLOOKUP(AK$2,WatchbillMONTHLY!$A$71:$U$71,OFFSET(WatchbillMONTHLY!$A$71:$U$71,1,2)),FALSE),TRUE,FALSE)),
IF(_xlfn.XLOOKUP(AK$2,WatchbillMONTHLY!$A$88:$U$88,OFFSET(WatchbillMONTHLY!$A$88:$U$88,1,2))=IF(_xlfn.XLOOKUP($A126,INDIRECT("_"&amp;_xlfn.XLOOKUP(AK$2,WatchbillMONTHLY!$A$88:$U$88,OFFSET(WatchbillMONTHLY!$A$88:$U$88,1,2))),INDIRECT("_"&amp;_xlfn.XLOOKUP(AK$2,WatchbillMONTHLY!$A$88:$U$88,OFFSET(WatchbillMONTHLY!$A$88:$U$88,1,2))))=$A126,_xlfn.XLOOKUP(AK$2,WatchbillMONTHLY!$A$88:$U$88,OFFSET(WatchbillMONTHLY!$A$88:$U$88,1,2)),FALSE),TRUE,FALSE)),
FALSE),FALSE)</f>
        <v>0</v>
      </c>
      <c r="AL126" s="209" t="b" cm="1">
        <f t="array" aca="1" ref="AL126" ca="1">IF(AND($A126 &gt; 0, E126 &gt; 0,AL$2&lt;MiscFormulas!$A$5+1),
_xlfn.IFNA(
_xlfn.IFNA(
_xlfn.IFNA(
_xlfn.IFNA(
_xlfn.IFNA(
_xlfn.IFNA(
IF(_xlfn.XLOOKUP(AL$2,WatchbillMONTHLY!$A$3:$U$3,OFFSET(WatchbillMONTHLY!$A$3:$U$3,1,2))=IF(_xlfn.XLOOKUP($A126,INDIRECT("_"&amp;_xlfn.XLOOKUP(AL$2,WatchbillMONTHLY!$A$3:$U$3,OFFSET(WatchbillMONTHLY!$A$3:$U$3,1,2))),INDIRECT("_"&amp;_xlfn.XLOOKUP(AL$2,WatchbillMONTHLY!$A$3:$U$3,OFFSET(WatchbillMONTHLY!$A$3:$U$3,1,2))))=$A126,_xlfn.XLOOKUP(AL$2,WatchbillMONTHLY!$A$3:$U$3,OFFSET(WatchbillMONTHLY!$A$3:$U$3,1,2)),FALSE),TRUE,FALSE),
IF(_xlfn.XLOOKUP(AL$2,WatchbillMONTHLY!$A$20:$U$20,OFFSET(WatchbillMONTHLY!$A$20:$U$20,1,2))=IF(_xlfn.XLOOKUP($A126,INDIRECT("_"&amp;_xlfn.XLOOKUP(AL$2,WatchbillMONTHLY!$A$20:$U$20,OFFSET(WatchbillMONTHLY!$A$20:$U$20,1,2))),INDIRECT("_"&amp;_xlfn.XLOOKUP(AL$2,WatchbillMONTHLY!$A$20:$U$20,OFFSET(WatchbillMONTHLY!$A$20:$U$20,1,2))))=$A126,_xlfn.XLOOKUP(AL$2,WatchbillMONTHLY!$A$20:$U$20,OFFSET(WatchbillMONTHLY!$A$20:$U$20,1,2)),FALSE),TRUE,FALSE)),
IF(_xlfn.XLOOKUP(AL$2,WatchbillMONTHLY!$A$37:$U$37,OFFSET(WatchbillMONTHLY!$A$37:$U$37,1,2))=IF(_xlfn.XLOOKUP($A126,INDIRECT("_"&amp;_xlfn.XLOOKUP(AL$2,WatchbillMONTHLY!$A$37:$U$37,OFFSET(WatchbillMONTHLY!$A$37:$U$37,1,2))),INDIRECT("_"&amp;_xlfn.XLOOKUP(AL$2,WatchbillMONTHLY!$A$37:$U$37,OFFSET(WatchbillMONTHLY!$A$37:$U$37,1,2))))=$A126,_xlfn.XLOOKUP(AL$2,WatchbillMONTHLY!$A$37:$U$37,OFFSET(WatchbillMONTHLY!$A$37:$U$37,1,2)),FALSE),TRUE,FALSE)),
IF(_xlfn.XLOOKUP(AL$2,WatchbillMONTHLY!$A$54:$U$54,OFFSET(WatchbillMONTHLY!$A$54:$U$54,1,2))=IF(_xlfn.XLOOKUP($A126,INDIRECT("_"&amp;_xlfn.XLOOKUP(AL$2,WatchbillMONTHLY!$A$54:$U$54,OFFSET(WatchbillMONTHLY!$A$54:$U$54,1,2))),INDIRECT("_"&amp;_xlfn.XLOOKUP(AL$2,WatchbillMONTHLY!$A$54:$U$54,OFFSET(WatchbillMONTHLY!$A$54:$U$54,1,2))))=$A126,_xlfn.XLOOKUP(AL$2,WatchbillMONTHLY!$A$54:$U$54,OFFSET(WatchbillMONTHLY!$A$54:$U$54,1,2)),FALSE),TRUE,FALSE)),
IF(_xlfn.XLOOKUP(AL$2,WatchbillMONTHLY!$A$71:$U$71,OFFSET(WatchbillMONTHLY!$A$71:$U$71,1,2))=IF(_xlfn.XLOOKUP($A126,INDIRECT("_"&amp;_xlfn.XLOOKUP(AL$2,WatchbillMONTHLY!$A$71:$U$71,OFFSET(WatchbillMONTHLY!$A$71:$U$71,1,2))),INDIRECT("_"&amp;_xlfn.XLOOKUP(AL$2,WatchbillMONTHLY!$A$71:$U$71,OFFSET(WatchbillMONTHLY!$A$71:$U$71,1,2))))=$A126,_xlfn.XLOOKUP(AL$2,WatchbillMONTHLY!$A$71:$U$71,OFFSET(WatchbillMONTHLY!$A$71:$U$71,1,2)),FALSE),TRUE,FALSE)),
IF(_xlfn.XLOOKUP(AL$2,WatchbillMONTHLY!$A$88:$U$88,OFFSET(WatchbillMONTHLY!$A$88:$U$88,1,2))=IF(_xlfn.XLOOKUP($A126,INDIRECT("_"&amp;_xlfn.XLOOKUP(AL$2,WatchbillMONTHLY!$A$88:$U$88,OFFSET(WatchbillMONTHLY!$A$88:$U$88,1,2))),INDIRECT("_"&amp;_xlfn.XLOOKUP(AL$2,WatchbillMONTHLY!$A$88:$U$88,OFFSET(WatchbillMONTHLY!$A$88:$U$88,1,2))))=$A126,_xlfn.XLOOKUP(AL$2,WatchbillMONTHLY!$A$88:$U$88,OFFSET(WatchbillMONTHLY!$A$88:$U$88,1,2)),FALSE),TRUE,FALSE)),
FALSE),FALSE)</f>
        <v>0</v>
      </c>
      <c r="AM126" s="209" t="b" cm="1">
        <f t="array" aca="1" ref="AM126" ca="1">IF(AND($A126 &gt; 0, F126 &gt; 0,AM$2&lt;MiscFormulas!$A$5+1),
_xlfn.IFNA(
_xlfn.IFNA(
_xlfn.IFNA(
_xlfn.IFNA(
_xlfn.IFNA(
_xlfn.IFNA(
IF(_xlfn.XLOOKUP(AM$2,WatchbillMONTHLY!$A$3:$U$3,OFFSET(WatchbillMONTHLY!$A$3:$U$3,1,2))=IF(_xlfn.XLOOKUP($A126,INDIRECT("_"&amp;_xlfn.XLOOKUP(AM$2,WatchbillMONTHLY!$A$3:$U$3,OFFSET(WatchbillMONTHLY!$A$3:$U$3,1,2))),INDIRECT("_"&amp;_xlfn.XLOOKUP(AM$2,WatchbillMONTHLY!$A$3:$U$3,OFFSET(WatchbillMONTHLY!$A$3:$U$3,1,2))))=$A126,_xlfn.XLOOKUP(AM$2,WatchbillMONTHLY!$A$3:$U$3,OFFSET(WatchbillMONTHLY!$A$3:$U$3,1,2)),FALSE),TRUE,FALSE),
IF(_xlfn.XLOOKUP(AM$2,WatchbillMONTHLY!$A$20:$U$20,OFFSET(WatchbillMONTHLY!$A$20:$U$20,1,2))=IF(_xlfn.XLOOKUP($A126,INDIRECT("_"&amp;_xlfn.XLOOKUP(AM$2,WatchbillMONTHLY!$A$20:$U$20,OFFSET(WatchbillMONTHLY!$A$20:$U$20,1,2))),INDIRECT("_"&amp;_xlfn.XLOOKUP(AM$2,WatchbillMONTHLY!$A$20:$U$20,OFFSET(WatchbillMONTHLY!$A$20:$U$20,1,2))))=$A126,_xlfn.XLOOKUP(AM$2,WatchbillMONTHLY!$A$20:$U$20,OFFSET(WatchbillMONTHLY!$A$20:$U$20,1,2)),FALSE),TRUE,FALSE)),
IF(_xlfn.XLOOKUP(AM$2,WatchbillMONTHLY!$A$37:$U$37,OFFSET(WatchbillMONTHLY!$A$37:$U$37,1,2))=IF(_xlfn.XLOOKUP($A126,INDIRECT("_"&amp;_xlfn.XLOOKUP(AM$2,WatchbillMONTHLY!$A$37:$U$37,OFFSET(WatchbillMONTHLY!$A$37:$U$37,1,2))),INDIRECT("_"&amp;_xlfn.XLOOKUP(AM$2,WatchbillMONTHLY!$A$37:$U$37,OFFSET(WatchbillMONTHLY!$A$37:$U$37,1,2))))=$A126,_xlfn.XLOOKUP(AM$2,WatchbillMONTHLY!$A$37:$U$37,OFFSET(WatchbillMONTHLY!$A$37:$U$37,1,2)),FALSE),TRUE,FALSE)),
IF(_xlfn.XLOOKUP(AM$2,WatchbillMONTHLY!$A$54:$U$54,OFFSET(WatchbillMONTHLY!$A$54:$U$54,1,2))=IF(_xlfn.XLOOKUP($A126,INDIRECT("_"&amp;_xlfn.XLOOKUP(AM$2,WatchbillMONTHLY!$A$54:$U$54,OFFSET(WatchbillMONTHLY!$A$54:$U$54,1,2))),INDIRECT("_"&amp;_xlfn.XLOOKUP(AM$2,WatchbillMONTHLY!$A$54:$U$54,OFFSET(WatchbillMONTHLY!$A$54:$U$54,1,2))))=$A126,_xlfn.XLOOKUP(AM$2,WatchbillMONTHLY!$A$54:$U$54,OFFSET(WatchbillMONTHLY!$A$54:$U$54,1,2)),FALSE),TRUE,FALSE)),
IF(_xlfn.XLOOKUP(AM$2,WatchbillMONTHLY!$A$71:$U$71,OFFSET(WatchbillMONTHLY!$A$71:$U$71,1,2))=IF(_xlfn.XLOOKUP($A126,INDIRECT("_"&amp;_xlfn.XLOOKUP(AM$2,WatchbillMONTHLY!$A$71:$U$71,OFFSET(WatchbillMONTHLY!$A$71:$U$71,1,2))),INDIRECT("_"&amp;_xlfn.XLOOKUP(AM$2,WatchbillMONTHLY!$A$71:$U$71,OFFSET(WatchbillMONTHLY!$A$71:$U$71,1,2))))=$A126,_xlfn.XLOOKUP(AM$2,WatchbillMONTHLY!$A$71:$U$71,OFFSET(WatchbillMONTHLY!$A$71:$U$71,1,2)),FALSE),TRUE,FALSE)),
IF(_xlfn.XLOOKUP(AM$2,WatchbillMONTHLY!$A$88:$U$88,OFFSET(WatchbillMONTHLY!$A$88:$U$88,1,2))=IF(_xlfn.XLOOKUP($A126,INDIRECT("_"&amp;_xlfn.XLOOKUP(AM$2,WatchbillMONTHLY!$A$88:$U$88,OFFSET(WatchbillMONTHLY!$A$88:$U$88,1,2))),INDIRECT("_"&amp;_xlfn.XLOOKUP(AM$2,WatchbillMONTHLY!$A$88:$U$88,OFFSET(WatchbillMONTHLY!$A$88:$U$88,1,2))))=$A126,_xlfn.XLOOKUP(AM$2,WatchbillMONTHLY!$A$88:$U$88,OFFSET(WatchbillMONTHLY!$A$88:$U$88,1,2)),FALSE),TRUE,FALSE)),
FALSE),FALSE)</f>
        <v>0</v>
      </c>
      <c r="AN126" s="209" t="b" cm="1">
        <f t="array" aca="1" ref="AN126" ca="1">IF(AND($A126 &gt; 0, G126 &gt; 0,AN$2&lt;MiscFormulas!$A$5+1),
_xlfn.IFNA(
_xlfn.IFNA(
_xlfn.IFNA(
_xlfn.IFNA(
_xlfn.IFNA(
_xlfn.IFNA(
IF(_xlfn.XLOOKUP(AN$2,WatchbillMONTHLY!$A$3:$U$3,OFFSET(WatchbillMONTHLY!$A$3:$U$3,1,2))=IF(_xlfn.XLOOKUP($A126,INDIRECT("_"&amp;_xlfn.XLOOKUP(AN$2,WatchbillMONTHLY!$A$3:$U$3,OFFSET(WatchbillMONTHLY!$A$3:$U$3,1,2))),INDIRECT("_"&amp;_xlfn.XLOOKUP(AN$2,WatchbillMONTHLY!$A$3:$U$3,OFFSET(WatchbillMONTHLY!$A$3:$U$3,1,2))))=$A126,_xlfn.XLOOKUP(AN$2,WatchbillMONTHLY!$A$3:$U$3,OFFSET(WatchbillMONTHLY!$A$3:$U$3,1,2)),FALSE),TRUE,FALSE),
IF(_xlfn.XLOOKUP(AN$2,WatchbillMONTHLY!$A$20:$U$20,OFFSET(WatchbillMONTHLY!$A$20:$U$20,1,2))=IF(_xlfn.XLOOKUP($A126,INDIRECT("_"&amp;_xlfn.XLOOKUP(AN$2,WatchbillMONTHLY!$A$20:$U$20,OFFSET(WatchbillMONTHLY!$A$20:$U$20,1,2))),INDIRECT("_"&amp;_xlfn.XLOOKUP(AN$2,WatchbillMONTHLY!$A$20:$U$20,OFFSET(WatchbillMONTHLY!$A$20:$U$20,1,2))))=$A126,_xlfn.XLOOKUP(AN$2,WatchbillMONTHLY!$A$20:$U$20,OFFSET(WatchbillMONTHLY!$A$20:$U$20,1,2)),FALSE),TRUE,FALSE)),
IF(_xlfn.XLOOKUP(AN$2,WatchbillMONTHLY!$A$37:$U$37,OFFSET(WatchbillMONTHLY!$A$37:$U$37,1,2))=IF(_xlfn.XLOOKUP($A126,INDIRECT("_"&amp;_xlfn.XLOOKUP(AN$2,WatchbillMONTHLY!$A$37:$U$37,OFFSET(WatchbillMONTHLY!$A$37:$U$37,1,2))),INDIRECT("_"&amp;_xlfn.XLOOKUP(AN$2,WatchbillMONTHLY!$A$37:$U$37,OFFSET(WatchbillMONTHLY!$A$37:$U$37,1,2))))=$A126,_xlfn.XLOOKUP(AN$2,WatchbillMONTHLY!$A$37:$U$37,OFFSET(WatchbillMONTHLY!$A$37:$U$37,1,2)),FALSE),TRUE,FALSE)),
IF(_xlfn.XLOOKUP(AN$2,WatchbillMONTHLY!$A$54:$U$54,OFFSET(WatchbillMONTHLY!$A$54:$U$54,1,2))=IF(_xlfn.XLOOKUP($A126,INDIRECT("_"&amp;_xlfn.XLOOKUP(AN$2,WatchbillMONTHLY!$A$54:$U$54,OFFSET(WatchbillMONTHLY!$A$54:$U$54,1,2))),INDIRECT("_"&amp;_xlfn.XLOOKUP(AN$2,WatchbillMONTHLY!$A$54:$U$54,OFFSET(WatchbillMONTHLY!$A$54:$U$54,1,2))))=$A126,_xlfn.XLOOKUP(AN$2,WatchbillMONTHLY!$A$54:$U$54,OFFSET(WatchbillMONTHLY!$A$54:$U$54,1,2)),FALSE),TRUE,FALSE)),
IF(_xlfn.XLOOKUP(AN$2,WatchbillMONTHLY!$A$71:$U$71,OFFSET(WatchbillMONTHLY!$A$71:$U$71,1,2))=IF(_xlfn.XLOOKUP($A126,INDIRECT("_"&amp;_xlfn.XLOOKUP(AN$2,WatchbillMONTHLY!$A$71:$U$71,OFFSET(WatchbillMONTHLY!$A$71:$U$71,1,2))),INDIRECT("_"&amp;_xlfn.XLOOKUP(AN$2,WatchbillMONTHLY!$A$71:$U$71,OFFSET(WatchbillMONTHLY!$A$71:$U$71,1,2))))=$A126,_xlfn.XLOOKUP(AN$2,WatchbillMONTHLY!$A$71:$U$71,OFFSET(WatchbillMONTHLY!$A$71:$U$71,1,2)),FALSE),TRUE,FALSE)),
IF(_xlfn.XLOOKUP(AN$2,WatchbillMONTHLY!$A$88:$U$88,OFFSET(WatchbillMONTHLY!$A$88:$U$88,1,2))=IF(_xlfn.XLOOKUP($A126,INDIRECT("_"&amp;_xlfn.XLOOKUP(AN$2,WatchbillMONTHLY!$A$88:$U$88,OFFSET(WatchbillMONTHLY!$A$88:$U$88,1,2))),INDIRECT("_"&amp;_xlfn.XLOOKUP(AN$2,WatchbillMONTHLY!$A$88:$U$88,OFFSET(WatchbillMONTHLY!$A$88:$U$88,1,2))))=$A126,_xlfn.XLOOKUP(AN$2,WatchbillMONTHLY!$A$88:$U$88,OFFSET(WatchbillMONTHLY!$A$88:$U$88,1,2)),FALSE),TRUE,FALSE)),
FALSE),FALSE)</f>
        <v>0</v>
      </c>
      <c r="AO126" s="209" t="b" cm="1">
        <f t="array" aca="1" ref="AO126" ca="1">IF(AND($A126 &gt; 0, H126 &gt; 0,AO$2&lt;MiscFormulas!$A$5+1),
_xlfn.IFNA(
_xlfn.IFNA(
_xlfn.IFNA(
_xlfn.IFNA(
_xlfn.IFNA(
_xlfn.IFNA(
IF(_xlfn.XLOOKUP(AO$2,WatchbillMONTHLY!$A$3:$U$3,OFFSET(WatchbillMONTHLY!$A$3:$U$3,1,2))=IF(_xlfn.XLOOKUP($A126,INDIRECT("_"&amp;_xlfn.XLOOKUP(AO$2,WatchbillMONTHLY!$A$3:$U$3,OFFSET(WatchbillMONTHLY!$A$3:$U$3,1,2))),INDIRECT("_"&amp;_xlfn.XLOOKUP(AO$2,WatchbillMONTHLY!$A$3:$U$3,OFFSET(WatchbillMONTHLY!$A$3:$U$3,1,2))))=$A126,_xlfn.XLOOKUP(AO$2,WatchbillMONTHLY!$A$3:$U$3,OFFSET(WatchbillMONTHLY!$A$3:$U$3,1,2)),FALSE),TRUE,FALSE),
IF(_xlfn.XLOOKUP(AO$2,WatchbillMONTHLY!$A$20:$U$20,OFFSET(WatchbillMONTHLY!$A$20:$U$20,1,2))=IF(_xlfn.XLOOKUP($A126,INDIRECT("_"&amp;_xlfn.XLOOKUP(AO$2,WatchbillMONTHLY!$A$20:$U$20,OFFSET(WatchbillMONTHLY!$A$20:$U$20,1,2))),INDIRECT("_"&amp;_xlfn.XLOOKUP(AO$2,WatchbillMONTHLY!$A$20:$U$20,OFFSET(WatchbillMONTHLY!$A$20:$U$20,1,2))))=$A126,_xlfn.XLOOKUP(AO$2,WatchbillMONTHLY!$A$20:$U$20,OFFSET(WatchbillMONTHLY!$A$20:$U$20,1,2)),FALSE),TRUE,FALSE)),
IF(_xlfn.XLOOKUP(AO$2,WatchbillMONTHLY!$A$37:$U$37,OFFSET(WatchbillMONTHLY!$A$37:$U$37,1,2))=IF(_xlfn.XLOOKUP($A126,INDIRECT("_"&amp;_xlfn.XLOOKUP(AO$2,WatchbillMONTHLY!$A$37:$U$37,OFFSET(WatchbillMONTHLY!$A$37:$U$37,1,2))),INDIRECT("_"&amp;_xlfn.XLOOKUP(AO$2,WatchbillMONTHLY!$A$37:$U$37,OFFSET(WatchbillMONTHLY!$A$37:$U$37,1,2))))=$A126,_xlfn.XLOOKUP(AO$2,WatchbillMONTHLY!$A$37:$U$37,OFFSET(WatchbillMONTHLY!$A$37:$U$37,1,2)),FALSE),TRUE,FALSE)),
IF(_xlfn.XLOOKUP(AO$2,WatchbillMONTHLY!$A$54:$U$54,OFFSET(WatchbillMONTHLY!$A$54:$U$54,1,2))=IF(_xlfn.XLOOKUP($A126,INDIRECT("_"&amp;_xlfn.XLOOKUP(AO$2,WatchbillMONTHLY!$A$54:$U$54,OFFSET(WatchbillMONTHLY!$A$54:$U$54,1,2))),INDIRECT("_"&amp;_xlfn.XLOOKUP(AO$2,WatchbillMONTHLY!$A$54:$U$54,OFFSET(WatchbillMONTHLY!$A$54:$U$54,1,2))))=$A126,_xlfn.XLOOKUP(AO$2,WatchbillMONTHLY!$A$54:$U$54,OFFSET(WatchbillMONTHLY!$A$54:$U$54,1,2)),FALSE),TRUE,FALSE)),
IF(_xlfn.XLOOKUP(AO$2,WatchbillMONTHLY!$A$71:$U$71,OFFSET(WatchbillMONTHLY!$A$71:$U$71,1,2))=IF(_xlfn.XLOOKUP($A126,INDIRECT("_"&amp;_xlfn.XLOOKUP(AO$2,WatchbillMONTHLY!$A$71:$U$71,OFFSET(WatchbillMONTHLY!$A$71:$U$71,1,2))),INDIRECT("_"&amp;_xlfn.XLOOKUP(AO$2,WatchbillMONTHLY!$A$71:$U$71,OFFSET(WatchbillMONTHLY!$A$71:$U$71,1,2))))=$A126,_xlfn.XLOOKUP(AO$2,WatchbillMONTHLY!$A$71:$U$71,OFFSET(WatchbillMONTHLY!$A$71:$U$71,1,2)),FALSE),TRUE,FALSE)),
IF(_xlfn.XLOOKUP(AO$2,WatchbillMONTHLY!$A$88:$U$88,OFFSET(WatchbillMONTHLY!$A$88:$U$88,1,2))=IF(_xlfn.XLOOKUP($A126,INDIRECT("_"&amp;_xlfn.XLOOKUP(AO$2,WatchbillMONTHLY!$A$88:$U$88,OFFSET(WatchbillMONTHLY!$A$88:$U$88,1,2))),INDIRECT("_"&amp;_xlfn.XLOOKUP(AO$2,WatchbillMONTHLY!$A$88:$U$88,OFFSET(WatchbillMONTHLY!$A$88:$U$88,1,2))))=$A126,_xlfn.XLOOKUP(AO$2,WatchbillMONTHLY!$A$88:$U$88,OFFSET(WatchbillMONTHLY!$A$88:$U$88,1,2)),FALSE),TRUE,FALSE)),
FALSE),FALSE)</f>
        <v>0</v>
      </c>
      <c r="AP126" s="209" t="b" cm="1">
        <f t="array" aca="1" ref="AP126" ca="1">IF(AND($A126 &gt; 0, I126 &gt; 0,AP$2&lt;MiscFormulas!$A$5+1),
_xlfn.IFNA(
_xlfn.IFNA(
_xlfn.IFNA(
_xlfn.IFNA(
_xlfn.IFNA(
_xlfn.IFNA(
IF(_xlfn.XLOOKUP(AP$2,WatchbillMONTHLY!$A$3:$U$3,OFFSET(WatchbillMONTHLY!$A$3:$U$3,1,2))=IF(_xlfn.XLOOKUP($A126,INDIRECT("_"&amp;_xlfn.XLOOKUP(AP$2,WatchbillMONTHLY!$A$3:$U$3,OFFSET(WatchbillMONTHLY!$A$3:$U$3,1,2))),INDIRECT("_"&amp;_xlfn.XLOOKUP(AP$2,WatchbillMONTHLY!$A$3:$U$3,OFFSET(WatchbillMONTHLY!$A$3:$U$3,1,2))))=$A126,_xlfn.XLOOKUP(AP$2,WatchbillMONTHLY!$A$3:$U$3,OFFSET(WatchbillMONTHLY!$A$3:$U$3,1,2)),FALSE),TRUE,FALSE),
IF(_xlfn.XLOOKUP(AP$2,WatchbillMONTHLY!$A$20:$U$20,OFFSET(WatchbillMONTHLY!$A$20:$U$20,1,2))=IF(_xlfn.XLOOKUP($A126,INDIRECT("_"&amp;_xlfn.XLOOKUP(AP$2,WatchbillMONTHLY!$A$20:$U$20,OFFSET(WatchbillMONTHLY!$A$20:$U$20,1,2))),INDIRECT("_"&amp;_xlfn.XLOOKUP(AP$2,WatchbillMONTHLY!$A$20:$U$20,OFFSET(WatchbillMONTHLY!$A$20:$U$20,1,2))))=$A126,_xlfn.XLOOKUP(AP$2,WatchbillMONTHLY!$A$20:$U$20,OFFSET(WatchbillMONTHLY!$A$20:$U$20,1,2)),FALSE),TRUE,FALSE)),
IF(_xlfn.XLOOKUP(AP$2,WatchbillMONTHLY!$A$37:$U$37,OFFSET(WatchbillMONTHLY!$A$37:$U$37,1,2))=IF(_xlfn.XLOOKUP($A126,INDIRECT("_"&amp;_xlfn.XLOOKUP(AP$2,WatchbillMONTHLY!$A$37:$U$37,OFFSET(WatchbillMONTHLY!$A$37:$U$37,1,2))),INDIRECT("_"&amp;_xlfn.XLOOKUP(AP$2,WatchbillMONTHLY!$A$37:$U$37,OFFSET(WatchbillMONTHLY!$A$37:$U$37,1,2))))=$A126,_xlfn.XLOOKUP(AP$2,WatchbillMONTHLY!$A$37:$U$37,OFFSET(WatchbillMONTHLY!$A$37:$U$37,1,2)),FALSE),TRUE,FALSE)),
IF(_xlfn.XLOOKUP(AP$2,WatchbillMONTHLY!$A$54:$U$54,OFFSET(WatchbillMONTHLY!$A$54:$U$54,1,2))=IF(_xlfn.XLOOKUP($A126,INDIRECT("_"&amp;_xlfn.XLOOKUP(AP$2,WatchbillMONTHLY!$A$54:$U$54,OFFSET(WatchbillMONTHLY!$A$54:$U$54,1,2))),INDIRECT("_"&amp;_xlfn.XLOOKUP(AP$2,WatchbillMONTHLY!$A$54:$U$54,OFFSET(WatchbillMONTHLY!$A$54:$U$54,1,2))))=$A126,_xlfn.XLOOKUP(AP$2,WatchbillMONTHLY!$A$54:$U$54,OFFSET(WatchbillMONTHLY!$A$54:$U$54,1,2)),FALSE),TRUE,FALSE)),
IF(_xlfn.XLOOKUP(AP$2,WatchbillMONTHLY!$A$71:$U$71,OFFSET(WatchbillMONTHLY!$A$71:$U$71,1,2))=IF(_xlfn.XLOOKUP($A126,INDIRECT("_"&amp;_xlfn.XLOOKUP(AP$2,WatchbillMONTHLY!$A$71:$U$71,OFFSET(WatchbillMONTHLY!$A$71:$U$71,1,2))),INDIRECT("_"&amp;_xlfn.XLOOKUP(AP$2,WatchbillMONTHLY!$A$71:$U$71,OFFSET(WatchbillMONTHLY!$A$71:$U$71,1,2))))=$A126,_xlfn.XLOOKUP(AP$2,WatchbillMONTHLY!$A$71:$U$71,OFFSET(WatchbillMONTHLY!$A$71:$U$71,1,2)),FALSE),TRUE,FALSE)),
IF(_xlfn.XLOOKUP(AP$2,WatchbillMONTHLY!$A$88:$U$88,OFFSET(WatchbillMONTHLY!$A$88:$U$88,1,2))=IF(_xlfn.XLOOKUP($A126,INDIRECT("_"&amp;_xlfn.XLOOKUP(AP$2,WatchbillMONTHLY!$A$88:$U$88,OFFSET(WatchbillMONTHLY!$A$88:$U$88,1,2))),INDIRECT("_"&amp;_xlfn.XLOOKUP(AP$2,WatchbillMONTHLY!$A$88:$U$88,OFFSET(WatchbillMONTHLY!$A$88:$U$88,1,2))))=$A126,_xlfn.XLOOKUP(AP$2,WatchbillMONTHLY!$A$88:$U$88,OFFSET(WatchbillMONTHLY!$A$88:$U$88,1,2)),FALSE),TRUE,FALSE)),
FALSE),FALSE)</f>
        <v>0</v>
      </c>
      <c r="AQ126" s="209" t="b" cm="1">
        <f t="array" aca="1" ref="AQ126" ca="1">IF(AND($A126 &gt; 0, J126 &gt; 0,AQ$2&lt;MiscFormulas!$A$5+1),
_xlfn.IFNA(
_xlfn.IFNA(
_xlfn.IFNA(
_xlfn.IFNA(
_xlfn.IFNA(
_xlfn.IFNA(
IF(_xlfn.XLOOKUP(AQ$2,WatchbillMONTHLY!$A$3:$U$3,OFFSET(WatchbillMONTHLY!$A$3:$U$3,1,2))=IF(_xlfn.XLOOKUP($A126,INDIRECT("_"&amp;_xlfn.XLOOKUP(AQ$2,WatchbillMONTHLY!$A$3:$U$3,OFFSET(WatchbillMONTHLY!$A$3:$U$3,1,2))),INDIRECT("_"&amp;_xlfn.XLOOKUP(AQ$2,WatchbillMONTHLY!$A$3:$U$3,OFFSET(WatchbillMONTHLY!$A$3:$U$3,1,2))))=$A126,_xlfn.XLOOKUP(AQ$2,WatchbillMONTHLY!$A$3:$U$3,OFFSET(WatchbillMONTHLY!$A$3:$U$3,1,2)),FALSE),TRUE,FALSE),
IF(_xlfn.XLOOKUP(AQ$2,WatchbillMONTHLY!$A$20:$U$20,OFFSET(WatchbillMONTHLY!$A$20:$U$20,1,2))=IF(_xlfn.XLOOKUP($A126,INDIRECT("_"&amp;_xlfn.XLOOKUP(AQ$2,WatchbillMONTHLY!$A$20:$U$20,OFFSET(WatchbillMONTHLY!$A$20:$U$20,1,2))),INDIRECT("_"&amp;_xlfn.XLOOKUP(AQ$2,WatchbillMONTHLY!$A$20:$U$20,OFFSET(WatchbillMONTHLY!$A$20:$U$20,1,2))))=$A126,_xlfn.XLOOKUP(AQ$2,WatchbillMONTHLY!$A$20:$U$20,OFFSET(WatchbillMONTHLY!$A$20:$U$20,1,2)),FALSE),TRUE,FALSE)),
IF(_xlfn.XLOOKUP(AQ$2,WatchbillMONTHLY!$A$37:$U$37,OFFSET(WatchbillMONTHLY!$A$37:$U$37,1,2))=IF(_xlfn.XLOOKUP($A126,INDIRECT("_"&amp;_xlfn.XLOOKUP(AQ$2,WatchbillMONTHLY!$A$37:$U$37,OFFSET(WatchbillMONTHLY!$A$37:$U$37,1,2))),INDIRECT("_"&amp;_xlfn.XLOOKUP(AQ$2,WatchbillMONTHLY!$A$37:$U$37,OFFSET(WatchbillMONTHLY!$A$37:$U$37,1,2))))=$A126,_xlfn.XLOOKUP(AQ$2,WatchbillMONTHLY!$A$37:$U$37,OFFSET(WatchbillMONTHLY!$A$37:$U$37,1,2)),FALSE),TRUE,FALSE)),
IF(_xlfn.XLOOKUP(AQ$2,WatchbillMONTHLY!$A$54:$U$54,OFFSET(WatchbillMONTHLY!$A$54:$U$54,1,2))=IF(_xlfn.XLOOKUP($A126,INDIRECT("_"&amp;_xlfn.XLOOKUP(AQ$2,WatchbillMONTHLY!$A$54:$U$54,OFFSET(WatchbillMONTHLY!$A$54:$U$54,1,2))),INDIRECT("_"&amp;_xlfn.XLOOKUP(AQ$2,WatchbillMONTHLY!$A$54:$U$54,OFFSET(WatchbillMONTHLY!$A$54:$U$54,1,2))))=$A126,_xlfn.XLOOKUP(AQ$2,WatchbillMONTHLY!$A$54:$U$54,OFFSET(WatchbillMONTHLY!$A$54:$U$54,1,2)),FALSE),TRUE,FALSE)),
IF(_xlfn.XLOOKUP(AQ$2,WatchbillMONTHLY!$A$71:$U$71,OFFSET(WatchbillMONTHLY!$A$71:$U$71,1,2))=IF(_xlfn.XLOOKUP($A126,INDIRECT("_"&amp;_xlfn.XLOOKUP(AQ$2,WatchbillMONTHLY!$A$71:$U$71,OFFSET(WatchbillMONTHLY!$A$71:$U$71,1,2))),INDIRECT("_"&amp;_xlfn.XLOOKUP(AQ$2,WatchbillMONTHLY!$A$71:$U$71,OFFSET(WatchbillMONTHLY!$A$71:$U$71,1,2))))=$A126,_xlfn.XLOOKUP(AQ$2,WatchbillMONTHLY!$A$71:$U$71,OFFSET(WatchbillMONTHLY!$A$71:$U$71,1,2)),FALSE),TRUE,FALSE)),
IF(_xlfn.XLOOKUP(AQ$2,WatchbillMONTHLY!$A$88:$U$88,OFFSET(WatchbillMONTHLY!$A$88:$U$88,1,2))=IF(_xlfn.XLOOKUP($A126,INDIRECT("_"&amp;_xlfn.XLOOKUP(AQ$2,WatchbillMONTHLY!$A$88:$U$88,OFFSET(WatchbillMONTHLY!$A$88:$U$88,1,2))),INDIRECT("_"&amp;_xlfn.XLOOKUP(AQ$2,WatchbillMONTHLY!$A$88:$U$88,OFFSET(WatchbillMONTHLY!$A$88:$U$88,1,2))))=$A126,_xlfn.XLOOKUP(AQ$2,WatchbillMONTHLY!$A$88:$U$88,OFFSET(WatchbillMONTHLY!$A$88:$U$88,1,2)),FALSE),TRUE,FALSE)),
FALSE),FALSE)</f>
        <v>0</v>
      </c>
      <c r="AR126" s="209" t="b" cm="1">
        <f t="array" aca="1" ref="AR126" ca="1">IF(AND($A126 &gt; 0, K126 &gt; 0,AR$2&lt;MiscFormulas!$A$5+1),
_xlfn.IFNA(
_xlfn.IFNA(
_xlfn.IFNA(
_xlfn.IFNA(
_xlfn.IFNA(
_xlfn.IFNA(
IF(_xlfn.XLOOKUP(AR$2,WatchbillMONTHLY!$A$3:$U$3,OFFSET(WatchbillMONTHLY!$A$3:$U$3,1,2))=IF(_xlfn.XLOOKUP($A126,INDIRECT("_"&amp;_xlfn.XLOOKUP(AR$2,WatchbillMONTHLY!$A$3:$U$3,OFFSET(WatchbillMONTHLY!$A$3:$U$3,1,2))),INDIRECT("_"&amp;_xlfn.XLOOKUP(AR$2,WatchbillMONTHLY!$A$3:$U$3,OFFSET(WatchbillMONTHLY!$A$3:$U$3,1,2))))=$A126,_xlfn.XLOOKUP(AR$2,WatchbillMONTHLY!$A$3:$U$3,OFFSET(WatchbillMONTHLY!$A$3:$U$3,1,2)),FALSE),TRUE,FALSE),
IF(_xlfn.XLOOKUP(AR$2,WatchbillMONTHLY!$A$20:$U$20,OFFSET(WatchbillMONTHLY!$A$20:$U$20,1,2))=IF(_xlfn.XLOOKUP($A126,INDIRECT("_"&amp;_xlfn.XLOOKUP(AR$2,WatchbillMONTHLY!$A$20:$U$20,OFFSET(WatchbillMONTHLY!$A$20:$U$20,1,2))),INDIRECT("_"&amp;_xlfn.XLOOKUP(AR$2,WatchbillMONTHLY!$A$20:$U$20,OFFSET(WatchbillMONTHLY!$A$20:$U$20,1,2))))=$A126,_xlfn.XLOOKUP(AR$2,WatchbillMONTHLY!$A$20:$U$20,OFFSET(WatchbillMONTHLY!$A$20:$U$20,1,2)),FALSE),TRUE,FALSE)),
IF(_xlfn.XLOOKUP(AR$2,WatchbillMONTHLY!$A$37:$U$37,OFFSET(WatchbillMONTHLY!$A$37:$U$37,1,2))=IF(_xlfn.XLOOKUP($A126,INDIRECT("_"&amp;_xlfn.XLOOKUP(AR$2,WatchbillMONTHLY!$A$37:$U$37,OFFSET(WatchbillMONTHLY!$A$37:$U$37,1,2))),INDIRECT("_"&amp;_xlfn.XLOOKUP(AR$2,WatchbillMONTHLY!$A$37:$U$37,OFFSET(WatchbillMONTHLY!$A$37:$U$37,1,2))))=$A126,_xlfn.XLOOKUP(AR$2,WatchbillMONTHLY!$A$37:$U$37,OFFSET(WatchbillMONTHLY!$A$37:$U$37,1,2)),FALSE),TRUE,FALSE)),
IF(_xlfn.XLOOKUP(AR$2,WatchbillMONTHLY!$A$54:$U$54,OFFSET(WatchbillMONTHLY!$A$54:$U$54,1,2))=IF(_xlfn.XLOOKUP($A126,INDIRECT("_"&amp;_xlfn.XLOOKUP(AR$2,WatchbillMONTHLY!$A$54:$U$54,OFFSET(WatchbillMONTHLY!$A$54:$U$54,1,2))),INDIRECT("_"&amp;_xlfn.XLOOKUP(AR$2,WatchbillMONTHLY!$A$54:$U$54,OFFSET(WatchbillMONTHLY!$A$54:$U$54,1,2))))=$A126,_xlfn.XLOOKUP(AR$2,WatchbillMONTHLY!$A$54:$U$54,OFFSET(WatchbillMONTHLY!$A$54:$U$54,1,2)),FALSE),TRUE,FALSE)),
IF(_xlfn.XLOOKUP(AR$2,WatchbillMONTHLY!$A$71:$U$71,OFFSET(WatchbillMONTHLY!$A$71:$U$71,1,2))=IF(_xlfn.XLOOKUP($A126,INDIRECT("_"&amp;_xlfn.XLOOKUP(AR$2,WatchbillMONTHLY!$A$71:$U$71,OFFSET(WatchbillMONTHLY!$A$71:$U$71,1,2))),INDIRECT("_"&amp;_xlfn.XLOOKUP(AR$2,WatchbillMONTHLY!$A$71:$U$71,OFFSET(WatchbillMONTHLY!$A$71:$U$71,1,2))))=$A126,_xlfn.XLOOKUP(AR$2,WatchbillMONTHLY!$A$71:$U$71,OFFSET(WatchbillMONTHLY!$A$71:$U$71,1,2)),FALSE),TRUE,FALSE)),
IF(_xlfn.XLOOKUP(AR$2,WatchbillMONTHLY!$A$88:$U$88,OFFSET(WatchbillMONTHLY!$A$88:$U$88,1,2))=IF(_xlfn.XLOOKUP($A126,INDIRECT("_"&amp;_xlfn.XLOOKUP(AR$2,WatchbillMONTHLY!$A$88:$U$88,OFFSET(WatchbillMONTHLY!$A$88:$U$88,1,2))),INDIRECT("_"&amp;_xlfn.XLOOKUP(AR$2,WatchbillMONTHLY!$A$88:$U$88,OFFSET(WatchbillMONTHLY!$A$88:$U$88,1,2))))=$A126,_xlfn.XLOOKUP(AR$2,WatchbillMONTHLY!$A$88:$U$88,OFFSET(WatchbillMONTHLY!$A$88:$U$88,1,2)),FALSE),TRUE,FALSE)),
FALSE),FALSE)</f>
        <v>0</v>
      </c>
      <c r="AS126" s="209" t="b" cm="1">
        <f t="array" aca="1" ref="AS126" ca="1">IF(AND($A126 &gt; 0, L126 &gt; 0,AS$2&lt;MiscFormulas!$A$5+1),
_xlfn.IFNA(
_xlfn.IFNA(
_xlfn.IFNA(
_xlfn.IFNA(
_xlfn.IFNA(
_xlfn.IFNA(
IF(_xlfn.XLOOKUP(AS$2,WatchbillMONTHLY!$A$3:$U$3,OFFSET(WatchbillMONTHLY!$A$3:$U$3,1,2))=IF(_xlfn.XLOOKUP($A126,INDIRECT("_"&amp;_xlfn.XLOOKUP(AS$2,WatchbillMONTHLY!$A$3:$U$3,OFFSET(WatchbillMONTHLY!$A$3:$U$3,1,2))),INDIRECT("_"&amp;_xlfn.XLOOKUP(AS$2,WatchbillMONTHLY!$A$3:$U$3,OFFSET(WatchbillMONTHLY!$A$3:$U$3,1,2))))=$A126,_xlfn.XLOOKUP(AS$2,WatchbillMONTHLY!$A$3:$U$3,OFFSET(WatchbillMONTHLY!$A$3:$U$3,1,2)),FALSE),TRUE,FALSE),
IF(_xlfn.XLOOKUP(AS$2,WatchbillMONTHLY!$A$20:$U$20,OFFSET(WatchbillMONTHLY!$A$20:$U$20,1,2))=IF(_xlfn.XLOOKUP($A126,INDIRECT("_"&amp;_xlfn.XLOOKUP(AS$2,WatchbillMONTHLY!$A$20:$U$20,OFFSET(WatchbillMONTHLY!$A$20:$U$20,1,2))),INDIRECT("_"&amp;_xlfn.XLOOKUP(AS$2,WatchbillMONTHLY!$A$20:$U$20,OFFSET(WatchbillMONTHLY!$A$20:$U$20,1,2))))=$A126,_xlfn.XLOOKUP(AS$2,WatchbillMONTHLY!$A$20:$U$20,OFFSET(WatchbillMONTHLY!$A$20:$U$20,1,2)),FALSE),TRUE,FALSE)),
IF(_xlfn.XLOOKUP(AS$2,WatchbillMONTHLY!$A$37:$U$37,OFFSET(WatchbillMONTHLY!$A$37:$U$37,1,2))=IF(_xlfn.XLOOKUP($A126,INDIRECT("_"&amp;_xlfn.XLOOKUP(AS$2,WatchbillMONTHLY!$A$37:$U$37,OFFSET(WatchbillMONTHLY!$A$37:$U$37,1,2))),INDIRECT("_"&amp;_xlfn.XLOOKUP(AS$2,WatchbillMONTHLY!$A$37:$U$37,OFFSET(WatchbillMONTHLY!$A$37:$U$37,1,2))))=$A126,_xlfn.XLOOKUP(AS$2,WatchbillMONTHLY!$A$37:$U$37,OFFSET(WatchbillMONTHLY!$A$37:$U$37,1,2)),FALSE),TRUE,FALSE)),
IF(_xlfn.XLOOKUP(AS$2,WatchbillMONTHLY!$A$54:$U$54,OFFSET(WatchbillMONTHLY!$A$54:$U$54,1,2))=IF(_xlfn.XLOOKUP($A126,INDIRECT("_"&amp;_xlfn.XLOOKUP(AS$2,WatchbillMONTHLY!$A$54:$U$54,OFFSET(WatchbillMONTHLY!$A$54:$U$54,1,2))),INDIRECT("_"&amp;_xlfn.XLOOKUP(AS$2,WatchbillMONTHLY!$A$54:$U$54,OFFSET(WatchbillMONTHLY!$A$54:$U$54,1,2))))=$A126,_xlfn.XLOOKUP(AS$2,WatchbillMONTHLY!$A$54:$U$54,OFFSET(WatchbillMONTHLY!$A$54:$U$54,1,2)),FALSE),TRUE,FALSE)),
IF(_xlfn.XLOOKUP(AS$2,WatchbillMONTHLY!$A$71:$U$71,OFFSET(WatchbillMONTHLY!$A$71:$U$71,1,2))=IF(_xlfn.XLOOKUP($A126,INDIRECT("_"&amp;_xlfn.XLOOKUP(AS$2,WatchbillMONTHLY!$A$71:$U$71,OFFSET(WatchbillMONTHLY!$A$71:$U$71,1,2))),INDIRECT("_"&amp;_xlfn.XLOOKUP(AS$2,WatchbillMONTHLY!$A$71:$U$71,OFFSET(WatchbillMONTHLY!$A$71:$U$71,1,2))))=$A126,_xlfn.XLOOKUP(AS$2,WatchbillMONTHLY!$A$71:$U$71,OFFSET(WatchbillMONTHLY!$A$71:$U$71,1,2)),FALSE),TRUE,FALSE)),
IF(_xlfn.XLOOKUP(AS$2,WatchbillMONTHLY!$A$88:$U$88,OFFSET(WatchbillMONTHLY!$A$88:$U$88,1,2))=IF(_xlfn.XLOOKUP($A126,INDIRECT("_"&amp;_xlfn.XLOOKUP(AS$2,WatchbillMONTHLY!$A$88:$U$88,OFFSET(WatchbillMONTHLY!$A$88:$U$88,1,2))),INDIRECT("_"&amp;_xlfn.XLOOKUP(AS$2,WatchbillMONTHLY!$A$88:$U$88,OFFSET(WatchbillMONTHLY!$A$88:$U$88,1,2))))=$A126,_xlfn.XLOOKUP(AS$2,WatchbillMONTHLY!$A$88:$U$88,OFFSET(WatchbillMONTHLY!$A$88:$U$88,1,2)),FALSE),TRUE,FALSE)),
FALSE),FALSE)</f>
        <v>0</v>
      </c>
      <c r="AT126" s="209" t="b" cm="1">
        <f t="array" aca="1" ref="AT126" ca="1">IF(AND($A126 &gt; 0, M126 &gt; 0,AT$2&lt;MiscFormulas!$A$5+1),
_xlfn.IFNA(
_xlfn.IFNA(
_xlfn.IFNA(
_xlfn.IFNA(
_xlfn.IFNA(
_xlfn.IFNA(
IF(_xlfn.XLOOKUP(AT$2,WatchbillMONTHLY!$A$3:$U$3,OFFSET(WatchbillMONTHLY!$A$3:$U$3,1,2))=IF(_xlfn.XLOOKUP($A126,INDIRECT("_"&amp;_xlfn.XLOOKUP(AT$2,WatchbillMONTHLY!$A$3:$U$3,OFFSET(WatchbillMONTHLY!$A$3:$U$3,1,2))),INDIRECT("_"&amp;_xlfn.XLOOKUP(AT$2,WatchbillMONTHLY!$A$3:$U$3,OFFSET(WatchbillMONTHLY!$A$3:$U$3,1,2))))=$A126,_xlfn.XLOOKUP(AT$2,WatchbillMONTHLY!$A$3:$U$3,OFFSET(WatchbillMONTHLY!$A$3:$U$3,1,2)),FALSE),TRUE,FALSE),
IF(_xlfn.XLOOKUP(AT$2,WatchbillMONTHLY!$A$20:$U$20,OFFSET(WatchbillMONTHLY!$A$20:$U$20,1,2))=IF(_xlfn.XLOOKUP($A126,INDIRECT("_"&amp;_xlfn.XLOOKUP(AT$2,WatchbillMONTHLY!$A$20:$U$20,OFFSET(WatchbillMONTHLY!$A$20:$U$20,1,2))),INDIRECT("_"&amp;_xlfn.XLOOKUP(AT$2,WatchbillMONTHLY!$A$20:$U$20,OFFSET(WatchbillMONTHLY!$A$20:$U$20,1,2))))=$A126,_xlfn.XLOOKUP(AT$2,WatchbillMONTHLY!$A$20:$U$20,OFFSET(WatchbillMONTHLY!$A$20:$U$20,1,2)),FALSE),TRUE,FALSE)),
IF(_xlfn.XLOOKUP(AT$2,WatchbillMONTHLY!$A$37:$U$37,OFFSET(WatchbillMONTHLY!$A$37:$U$37,1,2))=IF(_xlfn.XLOOKUP($A126,INDIRECT("_"&amp;_xlfn.XLOOKUP(AT$2,WatchbillMONTHLY!$A$37:$U$37,OFFSET(WatchbillMONTHLY!$A$37:$U$37,1,2))),INDIRECT("_"&amp;_xlfn.XLOOKUP(AT$2,WatchbillMONTHLY!$A$37:$U$37,OFFSET(WatchbillMONTHLY!$A$37:$U$37,1,2))))=$A126,_xlfn.XLOOKUP(AT$2,WatchbillMONTHLY!$A$37:$U$37,OFFSET(WatchbillMONTHLY!$A$37:$U$37,1,2)),FALSE),TRUE,FALSE)),
IF(_xlfn.XLOOKUP(AT$2,WatchbillMONTHLY!$A$54:$U$54,OFFSET(WatchbillMONTHLY!$A$54:$U$54,1,2))=IF(_xlfn.XLOOKUP($A126,INDIRECT("_"&amp;_xlfn.XLOOKUP(AT$2,WatchbillMONTHLY!$A$54:$U$54,OFFSET(WatchbillMONTHLY!$A$54:$U$54,1,2))),INDIRECT("_"&amp;_xlfn.XLOOKUP(AT$2,WatchbillMONTHLY!$A$54:$U$54,OFFSET(WatchbillMONTHLY!$A$54:$U$54,1,2))))=$A126,_xlfn.XLOOKUP(AT$2,WatchbillMONTHLY!$A$54:$U$54,OFFSET(WatchbillMONTHLY!$A$54:$U$54,1,2)),FALSE),TRUE,FALSE)),
IF(_xlfn.XLOOKUP(AT$2,WatchbillMONTHLY!$A$71:$U$71,OFFSET(WatchbillMONTHLY!$A$71:$U$71,1,2))=IF(_xlfn.XLOOKUP($A126,INDIRECT("_"&amp;_xlfn.XLOOKUP(AT$2,WatchbillMONTHLY!$A$71:$U$71,OFFSET(WatchbillMONTHLY!$A$71:$U$71,1,2))),INDIRECT("_"&amp;_xlfn.XLOOKUP(AT$2,WatchbillMONTHLY!$A$71:$U$71,OFFSET(WatchbillMONTHLY!$A$71:$U$71,1,2))))=$A126,_xlfn.XLOOKUP(AT$2,WatchbillMONTHLY!$A$71:$U$71,OFFSET(WatchbillMONTHLY!$A$71:$U$71,1,2)),FALSE),TRUE,FALSE)),
IF(_xlfn.XLOOKUP(AT$2,WatchbillMONTHLY!$A$88:$U$88,OFFSET(WatchbillMONTHLY!$A$88:$U$88,1,2))=IF(_xlfn.XLOOKUP($A126,INDIRECT("_"&amp;_xlfn.XLOOKUP(AT$2,WatchbillMONTHLY!$A$88:$U$88,OFFSET(WatchbillMONTHLY!$A$88:$U$88,1,2))),INDIRECT("_"&amp;_xlfn.XLOOKUP(AT$2,WatchbillMONTHLY!$A$88:$U$88,OFFSET(WatchbillMONTHLY!$A$88:$U$88,1,2))))=$A126,_xlfn.XLOOKUP(AT$2,WatchbillMONTHLY!$A$88:$U$88,OFFSET(WatchbillMONTHLY!$A$88:$U$88,1,2)),FALSE),TRUE,FALSE)),
FALSE),FALSE)</f>
        <v>0</v>
      </c>
      <c r="AU126" s="209" t="b" cm="1">
        <f t="array" aca="1" ref="AU126" ca="1">IF(AND($A126 &gt; 0, N126 &gt; 0,AU$2&lt;MiscFormulas!$A$5+1),
_xlfn.IFNA(
_xlfn.IFNA(
_xlfn.IFNA(
_xlfn.IFNA(
_xlfn.IFNA(
_xlfn.IFNA(
IF(_xlfn.XLOOKUP(AU$2,WatchbillMONTHLY!$A$3:$U$3,OFFSET(WatchbillMONTHLY!$A$3:$U$3,1,2))=IF(_xlfn.XLOOKUP($A126,INDIRECT("_"&amp;_xlfn.XLOOKUP(AU$2,WatchbillMONTHLY!$A$3:$U$3,OFFSET(WatchbillMONTHLY!$A$3:$U$3,1,2))),INDIRECT("_"&amp;_xlfn.XLOOKUP(AU$2,WatchbillMONTHLY!$A$3:$U$3,OFFSET(WatchbillMONTHLY!$A$3:$U$3,1,2))))=$A126,_xlfn.XLOOKUP(AU$2,WatchbillMONTHLY!$A$3:$U$3,OFFSET(WatchbillMONTHLY!$A$3:$U$3,1,2)),FALSE),TRUE,FALSE),
IF(_xlfn.XLOOKUP(AU$2,WatchbillMONTHLY!$A$20:$U$20,OFFSET(WatchbillMONTHLY!$A$20:$U$20,1,2))=IF(_xlfn.XLOOKUP($A126,INDIRECT("_"&amp;_xlfn.XLOOKUP(AU$2,WatchbillMONTHLY!$A$20:$U$20,OFFSET(WatchbillMONTHLY!$A$20:$U$20,1,2))),INDIRECT("_"&amp;_xlfn.XLOOKUP(AU$2,WatchbillMONTHLY!$A$20:$U$20,OFFSET(WatchbillMONTHLY!$A$20:$U$20,1,2))))=$A126,_xlfn.XLOOKUP(AU$2,WatchbillMONTHLY!$A$20:$U$20,OFFSET(WatchbillMONTHLY!$A$20:$U$20,1,2)),FALSE),TRUE,FALSE)),
IF(_xlfn.XLOOKUP(AU$2,WatchbillMONTHLY!$A$37:$U$37,OFFSET(WatchbillMONTHLY!$A$37:$U$37,1,2))=IF(_xlfn.XLOOKUP($A126,INDIRECT("_"&amp;_xlfn.XLOOKUP(AU$2,WatchbillMONTHLY!$A$37:$U$37,OFFSET(WatchbillMONTHLY!$A$37:$U$37,1,2))),INDIRECT("_"&amp;_xlfn.XLOOKUP(AU$2,WatchbillMONTHLY!$A$37:$U$37,OFFSET(WatchbillMONTHLY!$A$37:$U$37,1,2))))=$A126,_xlfn.XLOOKUP(AU$2,WatchbillMONTHLY!$A$37:$U$37,OFFSET(WatchbillMONTHLY!$A$37:$U$37,1,2)),FALSE),TRUE,FALSE)),
IF(_xlfn.XLOOKUP(AU$2,WatchbillMONTHLY!$A$54:$U$54,OFFSET(WatchbillMONTHLY!$A$54:$U$54,1,2))=IF(_xlfn.XLOOKUP($A126,INDIRECT("_"&amp;_xlfn.XLOOKUP(AU$2,WatchbillMONTHLY!$A$54:$U$54,OFFSET(WatchbillMONTHLY!$A$54:$U$54,1,2))),INDIRECT("_"&amp;_xlfn.XLOOKUP(AU$2,WatchbillMONTHLY!$A$54:$U$54,OFFSET(WatchbillMONTHLY!$A$54:$U$54,1,2))))=$A126,_xlfn.XLOOKUP(AU$2,WatchbillMONTHLY!$A$54:$U$54,OFFSET(WatchbillMONTHLY!$A$54:$U$54,1,2)),FALSE),TRUE,FALSE)),
IF(_xlfn.XLOOKUP(AU$2,WatchbillMONTHLY!$A$71:$U$71,OFFSET(WatchbillMONTHLY!$A$71:$U$71,1,2))=IF(_xlfn.XLOOKUP($A126,INDIRECT("_"&amp;_xlfn.XLOOKUP(AU$2,WatchbillMONTHLY!$A$71:$U$71,OFFSET(WatchbillMONTHLY!$A$71:$U$71,1,2))),INDIRECT("_"&amp;_xlfn.XLOOKUP(AU$2,WatchbillMONTHLY!$A$71:$U$71,OFFSET(WatchbillMONTHLY!$A$71:$U$71,1,2))))=$A126,_xlfn.XLOOKUP(AU$2,WatchbillMONTHLY!$A$71:$U$71,OFFSET(WatchbillMONTHLY!$A$71:$U$71,1,2)),FALSE),TRUE,FALSE)),
IF(_xlfn.XLOOKUP(AU$2,WatchbillMONTHLY!$A$88:$U$88,OFFSET(WatchbillMONTHLY!$A$88:$U$88,1,2))=IF(_xlfn.XLOOKUP($A126,INDIRECT("_"&amp;_xlfn.XLOOKUP(AU$2,WatchbillMONTHLY!$A$88:$U$88,OFFSET(WatchbillMONTHLY!$A$88:$U$88,1,2))),INDIRECT("_"&amp;_xlfn.XLOOKUP(AU$2,WatchbillMONTHLY!$A$88:$U$88,OFFSET(WatchbillMONTHLY!$A$88:$U$88,1,2))))=$A126,_xlfn.XLOOKUP(AU$2,WatchbillMONTHLY!$A$88:$U$88,OFFSET(WatchbillMONTHLY!$A$88:$U$88,1,2)),FALSE),TRUE,FALSE)),
FALSE),FALSE)</f>
        <v>0</v>
      </c>
      <c r="AV126" s="209" t="b" cm="1">
        <f t="array" aca="1" ref="AV126" ca="1">IF(AND($A126 &gt; 0, O126 &gt; 0,AV$2&lt;MiscFormulas!$A$5+1),
_xlfn.IFNA(
_xlfn.IFNA(
_xlfn.IFNA(
_xlfn.IFNA(
_xlfn.IFNA(
_xlfn.IFNA(
IF(_xlfn.XLOOKUP(AV$2,WatchbillMONTHLY!$A$3:$U$3,OFFSET(WatchbillMONTHLY!$A$3:$U$3,1,2))=IF(_xlfn.XLOOKUP($A126,INDIRECT("_"&amp;_xlfn.XLOOKUP(AV$2,WatchbillMONTHLY!$A$3:$U$3,OFFSET(WatchbillMONTHLY!$A$3:$U$3,1,2))),INDIRECT("_"&amp;_xlfn.XLOOKUP(AV$2,WatchbillMONTHLY!$A$3:$U$3,OFFSET(WatchbillMONTHLY!$A$3:$U$3,1,2))))=$A126,_xlfn.XLOOKUP(AV$2,WatchbillMONTHLY!$A$3:$U$3,OFFSET(WatchbillMONTHLY!$A$3:$U$3,1,2)),FALSE),TRUE,FALSE),
IF(_xlfn.XLOOKUP(AV$2,WatchbillMONTHLY!$A$20:$U$20,OFFSET(WatchbillMONTHLY!$A$20:$U$20,1,2))=IF(_xlfn.XLOOKUP($A126,INDIRECT("_"&amp;_xlfn.XLOOKUP(AV$2,WatchbillMONTHLY!$A$20:$U$20,OFFSET(WatchbillMONTHLY!$A$20:$U$20,1,2))),INDIRECT("_"&amp;_xlfn.XLOOKUP(AV$2,WatchbillMONTHLY!$A$20:$U$20,OFFSET(WatchbillMONTHLY!$A$20:$U$20,1,2))))=$A126,_xlfn.XLOOKUP(AV$2,WatchbillMONTHLY!$A$20:$U$20,OFFSET(WatchbillMONTHLY!$A$20:$U$20,1,2)),FALSE),TRUE,FALSE)),
IF(_xlfn.XLOOKUP(AV$2,WatchbillMONTHLY!$A$37:$U$37,OFFSET(WatchbillMONTHLY!$A$37:$U$37,1,2))=IF(_xlfn.XLOOKUP($A126,INDIRECT("_"&amp;_xlfn.XLOOKUP(AV$2,WatchbillMONTHLY!$A$37:$U$37,OFFSET(WatchbillMONTHLY!$A$37:$U$37,1,2))),INDIRECT("_"&amp;_xlfn.XLOOKUP(AV$2,WatchbillMONTHLY!$A$37:$U$37,OFFSET(WatchbillMONTHLY!$A$37:$U$37,1,2))))=$A126,_xlfn.XLOOKUP(AV$2,WatchbillMONTHLY!$A$37:$U$37,OFFSET(WatchbillMONTHLY!$A$37:$U$37,1,2)),FALSE),TRUE,FALSE)),
IF(_xlfn.XLOOKUP(AV$2,WatchbillMONTHLY!$A$54:$U$54,OFFSET(WatchbillMONTHLY!$A$54:$U$54,1,2))=IF(_xlfn.XLOOKUP($A126,INDIRECT("_"&amp;_xlfn.XLOOKUP(AV$2,WatchbillMONTHLY!$A$54:$U$54,OFFSET(WatchbillMONTHLY!$A$54:$U$54,1,2))),INDIRECT("_"&amp;_xlfn.XLOOKUP(AV$2,WatchbillMONTHLY!$A$54:$U$54,OFFSET(WatchbillMONTHLY!$A$54:$U$54,1,2))))=$A126,_xlfn.XLOOKUP(AV$2,WatchbillMONTHLY!$A$54:$U$54,OFFSET(WatchbillMONTHLY!$A$54:$U$54,1,2)),FALSE),TRUE,FALSE)),
IF(_xlfn.XLOOKUP(AV$2,WatchbillMONTHLY!$A$71:$U$71,OFFSET(WatchbillMONTHLY!$A$71:$U$71,1,2))=IF(_xlfn.XLOOKUP($A126,INDIRECT("_"&amp;_xlfn.XLOOKUP(AV$2,WatchbillMONTHLY!$A$71:$U$71,OFFSET(WatchbillMONTHLY!$A$71:$U$71,1,2))),INDIRECT("_"&amp;_xlfn.XLOOKUP(AV$2,WatchbillMONTHLY!$A$71:$U$71,OFFSET(WatchbillMONTHLY!$A$71:$U$71,1,2))))=$A126,_xlfn.XLOOKUP(AV$2,WatchbillMONTHLY!$A$71:$U$71,OFFSET(WatchbillMONTHLY!$A$71:$U$71,1,2)),FALSE),TRUE,FALSE)),
IF(_xlfn.XLOOKUP(AV$2,WatchbillMONTHLY!$A$88:$U$88,OFFSET(WatchbillMONTHLY!$A$88:$U$88,1,2))=IF(_xlfn.XLOOKUP($A126,INDIRECT("_"&amp;_xlfn.XLOOKUP(AV$2,WatchbillMONTHLY!$A$88:$U$88,OFFSET(WatchbillMONTHLY!$A$88:$U$88,1,2))),INDIRECT("_"&amp;_xlfn.XLOOKUP(AV$2,WatchbillMONTHLY!$A$88:$U$88,OFFSET(WatchbillMONTHLY!$A$88:$U$88,1,2))))=$A126,_xlfn.XLOOKUP(AV$2,WatchbillMONTHLY!$A$88:$U$88,OFFSET(WatchbillMONTHLY!$A$88:$U$88,1,2)),FALSE),TRUE,FALSE)),
FALSE),FALSE)</f>
        <v>0</v>
      </c>
      <c r="AW126" s="209" t="b" cm="1">
        <f t="array" aca="1" ref="AW126" ca="1">IF(AND($A126 &gt; 0, P126 &gt; 0,AW$2&lt;MiscFormulas!$A$5+1),
_xlfn.IFNA(
_xlfn.IFNA(
_xlfn.IFNA(
_xlfn.IFNA(
_xlfn.IFNA(
_xlfn.IFNA(
IF(_xlfn.XLOOKUP(AW$2,WatchbillMONTHLY!$A$3:$U$3,OFFSET(WatchbillMONTHLY!$A$3:$U$3,1,2))=IF(_xlfn.XLOOKUP($A126,INDIRECT("_"&amp;_xlfn.XLOOKUP(AW$2,WatchbillMONTHLY!$A$3:$U$3,OFFSET(WatchbillMONTHLY!$A$3:$U$3,1,2))),INDIRECT("_"&amp;_xlfn.XLOOKUP(AW$2,WatchbillMONTHLY!$A$3:$U$3,OFFSET(WatchbillMONTHLY!$A$3:$U$3,1,2))))=$A126,_xlfn.XLOOKUP(AW$2,WatchbillMONTHLY!$A$3:$U$3,OFFSET(WatchbillMONTHLY!$A$3:$U$3,1,2)),FALSE),TRUE,FALSE),
IF(_xlfn.XLOOKUP(AW$2,WatchbillMONTHLY!$A$20:$U$20,OFFSET(WatchbillMONTHLY!$A$20:$U$20,1,2))=IF(_xlfn.XLOOKUP($A126,INDIRECT("_"&amp;_xlfn.XLOOKUP(AW$2,WatchbillMONTHLY!$A$20:$U$20,OFFSET(WatchbillMONTHLY!$A$20:$U$20,1,2))),INDIRECT("_"&amp;_xlfn.XLOOKUP(AW$2,WatchbillMONTHLY!$A$20:$U$20,OFFSET(WatchbillMONTHLY!$A$20:$U$20,1,2))))=$A126,_xlfn.XLOOKUP(AW$2,WatchbillMONTHLY!$A$20:$U$20,OFFSET(WatchbillMONTHLY!$A$20:$U$20,1,2)),FALSE),TRUE,FALSE)),
IF(_xlfn.XLOOKUP(AW$2,WatchbillMONTHLY!$A$37:$U$37,OFFSET(WatchbillMONTHLY!$A$37:$U$37,1,2))=IF(_xlfn.XLOOKUP($A126,INDIRECT("_"&amp;_xlfn.XLOOKUP(AW$2,WatchbillMONTHLY!$A$37:$U$37,OFFSET(WatchbillMONTHLY!$A$37:$U$37,1,2))),INDIRECT("_"&amp;_xlfn.XLOOKUP(AW$2,WatchbillMONTHLY!$A$37:$U$37,OFFSET(WatchbillMONTHLY!$A$37:$U$37,1,2))))=$A126,_xlfn.XLOOKUP(AW$2,WatchbillMONTHLY!$A$37:$U$37,OFFSET(WatchbillMONTHLY!$A$37:$U$37,1,2)),FALSE),TRUE,FALSE)),
IF(_xlfn.XLOOKUP(AW$2,WatchbillMONTHLY!$A$54:$U$54,OFFSET(WatchbillMONTHLY!$A$54:$U$54,1,2))=IF(_xlfn.XLOOKUP($A126,INDIRECT("_"&amp;_xlfn.XLOOKUP(AW$2,WatchbillMONTHLY!$A$54:$U$54,OFFSET(WatchbillMONTHLY!$A$54:$U$54,1,2))),INDIRECT("_"&amp;_xlfn.XLOOKUP(AW$2,WatchbillMONTHLY!$A$54:$U$54,OFFSET(WatchbillMONTHLY!$A$54:$U$54,1,2))))=$A126,_xlfn.XLOOKUP(AW$2,WatchbillMONTHLY!$A$54:$U$54,OFFSET(WatchbillMONTHLY!$A$54:$U$54,1,2)),FALSE),TRUE,FALSE)),
IF(_xlfn.XLOOKUP(AW$2,WatchbillMONTHLY!$A$71:$U$71,OFFSET(WatchbillMONTHLY!$A$71:$U$71,1,2))=IF(_xlfn.XLOOKUP($A126,INDIRECT("_"&amp;_xlfn.XLOOKUP(AW$2,WatchbillMONTHLY!$A$71:$U$71,OFFSET(WatchbillMONTHLY!$A$71:$U$71,1,2))),INDIRECT("_"&amp;_xlfn.XLOOKUP(AW$2,WatchbillMONTHLY!$A$71:$U$71,OFFSET(WatchbillMONTHLY!$A$71:$U$71,1,2))))=$A126,_xlfn.XLOOKUP(AW$2,WatchbillMONTHLY!$A$71:$U$71,OFFSET(WatchbillMONTHLY!$A$71:$U$71,1,2)),FALSE),TRUE,FALSE)),
IF(_xlfn.XLOOKUP(AW$2,WatchbillMONTHLY!$A$88:$U$88,OFFSET(WatchbillMONTHLY!$A$88:$U$88,1,2))=IF(_xlfn.XLOOKUP($A126,INDIRECT("_"&amp;_xlfn.XLOOKUP(AW$2,WatchbillMONTHLY!$A$88:$U$88,OFFSET(WatchbillMONTHLY!$A$88:$U$88,1,2))),INDIRECT("_"&amp;_xlfn.XLOOKUP(AW$2,WatchbillMONTHLY!$A$88:$U$88,OFFSET(WatchbillMONTHLY!$A$88:$U$88,1,2))))=$A126,_xlfn.XLOOKUP(AW$2,WatchbillMONTHLY!$A$88:$U$88,OFFSET(WatchbillMONTHLY!$A$88:$U$88,1,2)),FALSE),TRUE,FALSE)),
FALSE),FALSE)</f>
        <v>0</v>
      </c>
      <c r="AX126" s="209" t="b" cm="1">
        <f t="array" aca="1" ref="AX126" ca="1">IF(AND($A126 &gt; 0, Q126 &gt; 0,AX$2&lt;MiscFormulas!$A$5+1),
_xlfn.IFNA(
_xlfn.IFNA(
_xlfn.IFNA(
_xlfn.IFNA(
_xlfn.IFNA(
_xlfn.IFNA(
IF(_xlfn.XLOOKUP(AX$2,WatchbillMONTHLY!$A$3:$U$3,OFFSET(WatchbillMONTHLY!$A$3:$U$3,1,2))=IF(_xlfn.XLOOKUP($A126,INDIRECT("_"&amp;_xlfn.XLOOKUP(AX$2,WatchbillMONTHLY!$A$3:$U$3,OFFSET(WatchbillMONTHLY!$A$3:$U$3,1,2))),INDIRECT("_"&amp;_xlfn.XLOOKUP(AX$2,WatchbillMONTHLY!$A$3:$U$3,OFFSET(WatchbillMONTHLY!$A$3:$U$3,1,2))))=$A126,_xlfn.XLOOKUP(AX$2,WatchbillMONTHLY!$A$3:$U$3,OFFSET(WatchbillMONTHLY!$A$3:$U$3,1,2)),FALSE),TRUE,FALSE),
IF(_xlfn.XLOOKUP(AX$2,WatchbillMONTHLY!$A$20:$U$20,OFFSET(WatchbillMONTHLY!$A$20:$U$20,1,2))=IF(_xlfn.XLOOKUP($A126,INDIRECT("_"&amp;_xlfn.XLOOKUP(AX$2,WatchbillMONTHLY!$A$20:$U$20,OFFSET(WatchbillMONTHLY!$A$20:$U$20,1,2))),INDIRECT("_"&amp;_xlfn.XLOOKUP(AX$2,WatchbillMONTHLY!$A$20:$U$20,OFFSET(WatchbillMONTHLY!$A$20:$U$20,1,2))))=$A126,_xlfn.XLOOKUP(AX$2,WatchbillMONTHLY!$A$20:$U$20,OFFSET(WatchbillMONTHLY!$A$20:$U$20,1,2)),FALSE),TRUE,FALSE)),
IF(_xlfn.XLOOKUP(AX$2,WatchbillMONTHLY!$A$37:$U$37,OFFSET(WatchbillMONTHLY!$A$37:$U$37,1,2))=IF(_xlfn.XLOOKUP($A126,INDIRECT("_"&amp;_xlfn.XLOOKUP(AX$2,WatchbillMONTHLY!$A$37:$U$37,OFFSET(WatchbillMONTHLY!$A$37:$U$37,1,2))),INDIRECT("_"&amp;_xlfn.XLOOKUP(AX$2,WatchbillMONTHLY!$A$37:$U$37,OFFSET(WatchbillMONTHLY!$A$37:$U$37,1,2))))=$A126,_xlfn.XLOOKUP(AX$2,WatchbillMONTHLY!$A$37:$U$37,OFFSET(WatchbillMONTHLY!$A$37:$U$37,1,2)),FALSE),TRUE,FALSE)),
IF(_xlfn.XLOOKUP(AX$2,WatchbillMONTHLY!$A$54:$U$54,OFFSET(WatchbillMONTHLY!$A$54:$U$54,1,2))=IF(_xlfn.XLOOKUP($A126,INDIRECT("_"&amp;_xlfn.XLOOKUP(AX$2,WatchbillMONTHLY!$A$54:$U$54,OFFSET(WatchbillMONTHLY!$A$54:$U$54,1,2))),INDIRECT("_"&amp;_xlfn.XLOOKUP(AX$2,WatchbillMONTHLY!$A$54:$U$54,OFFSET(WatchbillMONTHLY!$A$54:$U$54,1,2))))=$A126,_xlfn.XLOOKUP(AX$2,WatchbillMONTHLY!$A$54:$U$54,OFFSET(WatchbillMONTHLY!$A$54:$U$54,1,2)),FALSE),TRUE,FALSE)),
IF(_xlfn.XLOOKUP(AX$2,WatchbillMONTHLY!$A$71:$U$71,OFFSET(WatchbillMONTHLY!$A$71:$U$71,1,2))=IF(_xlfn.XLOOKUP($A126,INDIRECT("_"&amp;_xlfn.XLOOKUP(AX$2,WatchbillMONTHLY!$A$71:$U$71,OFFSET(WatchbillMONTHLY!$A$71:$U$71,1,2))),INDIRECT("_"&amp;_xlfn.XLOOKUP(AX$2,WatchbillMONTHLY!$A$71:$U$71,OFFSET(WatchbillMONTHLY!$A$71:$U$71,1,2))))=$A126,_xlfn.XLOOKUP(AX$2,WatchbillMONTHLY!$A$71:$U$71,OFFSET(WatchbillMONTHLY!$A$71:$U$71,1,2)),FALSE),TRUE,FALSE)),
IF(_xlfn.XLOOKUP(AX$2,WatchbillMONTHLY!$A$88:$U$88,OFFSET(WatchbillMONTHLY!$A$88:$U$88,1,2))=IF(_xlfn.XLOOKUP($A126,INDIRECT("_"&amp;_xlfn.XLOOKUP(AX$2,WatchbillMONTHLY!$A$88:$U$88,OFFSET(WatchbillMONTHLY!$A$88:$U$88,1,2))),INDIRECT("_"&amp;_xlfn.XLOOKUP(AX$2,WatchbillMONTHLY!$A$88:$U$88,OFFSET(WatchbillMONTHLY!$A$88:$U$88,1,2))))=$A126,_xlfn.XLOOKUP(AX$2,WatchbillMONTHLY!$A$88:$U$88,OFFSET(WatchbillMONTHLY!$A$88:$U$88,1,2)),FALSE),TRUE,FALSE)),
FALSE),FALSE)</f>
        <v>0</v>
      </c>
      <c r="AY126" s="209" t="b" cm="1">
        <f t="array" aca="1" ref="AY126" ca="1">IF(AND($A126 &gt; 0, R126 &gt; 0,AY$2&lt;MiscFormulas!$A$5+1),
_xlfn.IFNA(
_xlfn.IFNA(
_xlfn.IFNA(
_xlfn.IFNA(
_xlfn.IFNA(
_xlfn.IFNA(
IF(_xlfn.XLOOKUP(AY$2,WatchbillMONTHLY!$A$3:$U$3,OFFSET(WatchbillMONTHLY!$A$3:$U$3,1,2))=IF(_xlfn.XLOOKUP($A126,INDIRECT("_"&amp;_xlfn.XLOOKUP(AY$2,WatchbillMONTHLY!$A$3:$U$3,OFFSET(WatchbillMONTHLY!$A$3:$U$3,1,2))),INDIRECT("_"&amp;_xlfn.XLOOKUP(AY$2,WatchbillMONTHLY!$A$3:$U$3,OFFSET(WatchbillMONTHLY!$A$3:$U$3,1,2))))=$A126,_xlfn.XLOOKUP(AY$2,WatchbillMONTHLY!$A$3:$U$3,OFFSET(WatchbillMONTHLY!$A$3:$U$3,1,2)),FALSE),TRUE,FALSE),
IF(_xlfn.XLOOKUP(AY$2,WatchbillMONTHLY!$A$20:$U$20,OFFSET(WatchbillMONTHLY!$A$20:$U$20,1,2))=IF(_xlfn.XLOOKUP($A126,INDIRECT("_"&amp;_xlfn.XLOOKUP(AY$2,WatchbillMONTHLY!$A$20:$U$20,OFFSET(WatchbillMONTHLY!$A$20:$U$20,1,2))),INDIRECT("_"&amp;_xlfn.XLOOKUP(AY$2,WatchbillMONTHLY!$A$20:$U$20,OFFSET(WatchbillMONTHLY!$A$20:$U$20,1,2))))=$A126,_xlfn.XLOOKUP(AY$2,WatchbillMONTHLY!$A$20:$U$20,OFFSET(WatchbillMONTHLY!$A$20:$U$20,1,2)),FALSE),TRUE,FALSE)),
IF(_xlfn.XLOOKUP(AY$2,WatchbillMONTHLY!$A$37:$U$37,OFFSET(WatchbillMONTHLY!$A$37:$U$37,1,2))=IF(_xlfn.XLOOKUP($A126,INDIRECT("_"&amp;_xlfn.XLOOKUP(AY$2,WatchbillMONTHLY!$A$37:$U$37,OFFSET(WatchbillMONTHLY!$A$37:$U$37,1,2))),INDIRECT("_"&amp;_xlfn.XLOOKUP(AY$2,WatchbillMONTHLY!$A$37:$U$37,OFFSET(WatchbillMONTHLY!$A$37:$U$37,1,2))))=$A126,_xlfn.XLOOKUP(AY$2,WatchbillMONTHLY!$A$37:$U$37,OFFSET(WatchbillMONTHLY!$A$37:$U$37,1,2)),FALSE),TRUE,FALSE)),
IF(_xlfn.XLOOKUP(AY$2,WatchbillMONTHLY!$A$54:$U$54,OFFSET(WatchbillMONTHLY!$A$54:$U$54,1,2))=IF(_xlfn.XLOOKUP($A126,INDIRECT("_"&amp;_xlfn.XLOOKUP(AY$2,WatchbillMONTHLY!$A$54:$U$54,OFFSET(WatchbillMONTHLY!$A$54:$U$54,1,2))),INDIRECT("_"&amp;_xlfn.XLOOKUP(AY$2,WatchbillMONTHLY!$A$54:$U$54,OFFSET(WatchbillMONTHLY!$A$54:$U$54,1,2))))=$A126,_xlfn.XLOOKUP(AY$2,WatchbillMONTHLY!$A$54:$U$54,OFFSET(WatchbillMONTHLY!$A$54:$U$54,1,2)),FALSE),TRUE,FALSE)),
IF(_xlfn.XLOOKUP(AY$2,WatchbillMONTHLY!$A$71:$U$71,OFFSET(WatchbillMONTHLY!$A$71:$U$71,1,2))=IF(_xlfn.XLOOKUP($A126,INDIRECT("_"&amp;_xlfn.XLOOKUP(AY$2,WatchbillMONTHLY!$A$71:$U$71,OFFSET(WatchbillMONTHLY!$A$71:$U$71,1,2))),INDIRECT("_"&amp;_xlfn.XLOOKUP(AY$2,WatchbillMONTHLY!$A$71:$U$71,OFFSET(WatchbillMONTHLY!$A$71:$U$71,1,2))))=$A126,_xlfn.XLOOKUP(AY$2,WatchbillMONTHLY!$A$71:$U$71,OFFSET(WatchbillMONTHLY!$A$71:$U$71,1,2)),FALSE),TRUE,FALSE)),
IF(_xlfn.XLOOKUP(AY$2,WatchbillMONTHLY!$A$88:$U$88,OFFSET(WatchbillMONTHLY!$A$88:$U$88,1,2))=IF(_xlfn.XLOOKUP($A126,INDIRECT("_"&amp;_xlfn.XLOOKUP(AY$2,WatchbillMONTHLY!$A$88:$U$88,OFFSET(WatchbillMONTHLY!$A$88:$U$88,1,2))),INDIRECT("_"&amp;_xlfn.XLOOKUP(AY$2,WatchbillMONTHLY!$A$88:$U$88,OFFSET(WatchbillMONTHLY!$A$88:$U$88,1,2))))=$A126,_xlfn.XLOOKUP(AY$2,WatchbillMONTHLY!$A$88:$U$88,OFFSET(WatchbillMONTHLY!$A$88:$U$88,1,2)),FALSE),TRUE,FALSE)),
FALSE),FALSE)</f>
        <v>0</v>
      </c>
      <c r="AZ126" s="209" t="b" cm="1">
        <f t="array" aca="1" ref="AZ126" ca="1">IF(AND($A126 &gt; 0, S126 &gt; 0,AZ$2&lt;MiscFormulas!$A$5+1),
_xlfn.IFNA(
_xlfn.IFNA(
_xlfn.IFNA(
_xlfn.IFNA(
_xlfn.IFNA(
_xlfn.IFNA(
IF(_xlfn.XLOOKUP(AZ$2,WatchbillMONTHLY!$A$3:$U$3,OFFSET(WatchbillMONTHLY!$A$3:$U$3,1,2))=IF(_xlfn.XLOOKUP($A126,INDIRECT("_"&amp;_xlfn.XLOOKUP(AZ$2,WatchbillMONTHLY!$A$3:$U$3,OFFSET(WatchbillMONTHLY!$A$3:$U$3,1,2))),INDIRECT("_"&amp;_xlfn.XLOOKUP(AZ$2,WatchbillMONTHLY!$A$3:$U$3,OFFSET(WatchbillMONTHLY!$A$3:$U$3,1,2))))=$A126,_xlfn.XLOOKUP(AZ$2,WatchbillMONTHLY!$A$3:$U$3,OFFSET(WatchbillMONTHLY!$A$3:$U$3,1,2)),FALSE),TRUE,FALSE),
IF(_xlfn.XLOOKUP(AZ$2,WatchbillMONTHLY!$A$20:$U$20,OFFSET(WatchbillMONTHLY!$A$20:$U$20,1,2))=IF(_xlfn.XLOOKUP($A126,INDIRECT("_"&amp;_xlfn.XLOOKUP(AZ$2,WatchbillMONTHLY!$A$20:$U$20,OFFSET(WatchbillMONTHLY!$A$20:$U$20,1,2))),INDIRECT("_"&amp;_xlfn.XLOOKUP(AZ$2,WatchbillMONTHLY!$A$20:$U$20,OFFSET(WatchbillMONTHLY!$A$20:$U$20,1,2))))=$A126,_xlfn.XLOOKUP(AZ$2,WatchbillMONTHLY!$A$20:$U$20,OFFSET(WatchbillMONTHLY!$A$20:$U$20,1,2)),FALSE),TRUE,FALSE)),
IF(_xlfn.XLOOKUP(AZ$2,WatchbillMONTHLY!$A$37:$U$37,OFFSET(WatchbillMONTHLY!$A$37:$U$37,1,2))=IF(_xlfn.XLOOKUP($A126,INDIRECT("_"&amp;_xlfn.XLOOKUP(AZ$2,WatchbillMONTHLY!$A$37:$U$37,OFFSET(WatchbillMONTHLY!$A$37:$U$37,1,2))),INDIRECT("_"&amp;_xlfn.XLOOKUP(AZ$2,WatchbillMONTHLY!$A$37:$U$37,OFFSET(WatchbillMONTHLY!$A$37:$U$37,1,2))))=$A126,_xlfn.XLOOKUP(AZ$2,WatchbillMONTHLY!$A$37:$U$37,OFFSET(WatchbillMONTHLY!$A$37:$U$37,1,2)),FALSE),TRUE,FALSE)),
IF(_xlfn.XLOOKUP(AZ$2,WatchbillMONTHLY!$A$54:$U$54,OFFSET(WatchbillMONTHLY!$A$54:$U$54,1,2))=IF(_xlfn.XLOOKUP($A126,INDIRECT("_"&amp;_xlfn.XLOOKUP(AZ$2,WatchbillMONTHLY!$A$54:$U$54,OFFSET(WatchbillMONTHLY!$A$54:$U$54,1,2))),INDIRECT("_"&amp;_xlfn.XLOOKUP(AZ$2,WatchbillMONTHLY!$A$54:$U$54,OFFSET(WatchbillMONTHLY!$A$54:$U$54,1,2))))=$A126,_xlfn.XLOOKUP(AZ$2,WatchbillMONTHLY!$A$54:$U$54,OFFSET(WatchbillMONTHLY!$A$54:$U$54,1,2)),FALSE),TRUE,FALSE)),
IF(_xlfn.XLOOKUP(AZ$2,WatchbillMONTHLY!$A$71:$U$71,OFFSET(WatchbillMONTHLY!$A$71:$U$71,1,2))=IF(_xlfn.XLOOKUP($A126,INDIRECT("_"&amp;_xlfn.XLOOKUP(AZ$2,WatchbillMONTHLY!$A$71:$U$71,OFFSET(WatchbillMONTHLY!$A$71:$U$71,1,2))),INDIRECT("_"&amp;_xlfn.XLOOKUP(AZ$2,WatchbillMONTHLY!$A$71:$U$71,OFFSET(WatchbillMONTHLY!$A$71:$U$71,1,2))))=$A126,_xlfn.XLOOKUP(AZ$2,WatchbillMONTHLY!$A$71:$U$71,OFFSET(WatchbillMONTHLY!$A$71:$U$71,1,2)),FALSE),TRUE,FALSE)),
IF(_xlfn.XLOOKUP(AZ$2,WatchbillMONTHLY!$A$88:$U$88,OFFSET(WatchbillMONTHLY!$A$88:$U$88,1,2))=IF(_xlfn.XLOOKUP($A126,INDIRECT("_"&amp;_xlfn.XLOOKUP(AZ$2,WatchbillMONTHLY!$A$88:$U$88,OFFSET(WatchbillMONTHLY!$A$88:$U$88,1,2))),INDIRECT("_"&amp;_xlfn.XLOOKUP(AZ$2,WatchbillMONTHLY!$A$88:$U$88,OFFSET(WatchbillMONTHLY!$A$88:$U$88,1,2))))=$A126,_xlfn.XLOOKUP(AZ$2,WatchbillMONTHLY!$A$88:$U$88,OFFSET(WatchbillMONTHLY!$A$88:$U$88,1,2)),FALSE),TRUE,FALSE)),
FALSE),FALSE)</f>
        <v>0</v>
      </c>
      <c r="BA126" s="209" t="b" cm="1">
        <f t="array" aca="1" ref="BA126" ca="1">IF(AND($A126 &gt; 0, T126 &gt; 0,BA$2&lt;MiscFormulas!$A$5+1),
_xlfn.IFNA(
_xlfn.IFNA(
_xlfn.IFNA(
_xlfn.IFNA(
_xlfn.IFNA(
_xlfn.IFNA(
IF(_xlfn.XLOOKUP(BA$2,WatchbillMONTHLY!$A$3:$U$3,OFFSET(WatchbillMONTHLY!$A$3:$U$3,1,2))=IF(_xlfn.XLOOKUP($A126,INDIRECT("_"&amp;_xlfn.XLOOKUP(BA$2,WatchbillMONTHLY!$A$3:$U$3,OFFSET(WatchbillMONTHLY!$A$3:$U$3,1,2))),INDIRECT("_"&amp;_xlfn.XLOOKUP(BA$2,WatchbillMONTHLY!$A$3:$U$3,OFFSET(WatchbillMONTHLY!$A$3:$U$3,1,2))))=$A126,_xlfn.XLOOKUP(BA$2,WatchbillMONTHLY!$A$3:$U$3,OFFSET(WatchbillMONTHLY!$A$3:$U$3,1,2)),FALSE),TRUE,FALSE),
IF(_xlfn.XLOOKUP(BA$2,WatchbillMONTHLY!$A$20:$U$20,OFFSET(WatchbillMONTHLY!$A$20:$U$20,1,2))=IF(_xlfn.XLOOKUP($A126,INDIRECT("_"&amp;_xlfn.XLOOKUP(BA$2,WatchbillMONTHLY!$A$20:$U$20,OFFSET(WatchbillMONTHLY!$A$20:$U$20,1,2))),INDIRECT("_"&amp;_xlfn.XLOOKUP(BA$2,WatchbillMONTHLY!$A$20:$U$20,OFFSET(WatchbillMONTHLY!$A$20:$U$20,1,2))))=$A126,_xlfn.XLOOKUP(BA$2,WatchbillMONTHLY!$A$20:$U$20,OFFSET(WatchbillMONTHLY!$A$20:$U$20,1,2)),FALSE),TRUE,FALSE)),
IF(_xlfn.XLOOKUP(BA$2,WatchbillMONTHLY!$A$37:$U$37,OFFSET(WatchbillMONTHLY!$A$37:$U$37,1,2))=IF(_xlfn.XLOOKUP($A126,INDIRECT("_"&amp;_xlfn.XLOOKUP(BA$2,WatchbillMONTHLY!$A$37:$U$37,OFFSET(WatchbillMONTHLY!$A$37:$U$37,1,2))),INDIRECT("_"&amp;_xlfn.XLOOKUP(BA$2,WatchbillMONTHLY!$A$37:$U$37,OFFSET(WatchbillMONTHLY!$A$37:$U$37,1,2))))=$A126,_xlfn.XLOOKUP(BA$2,WatchbillMONTHLY!$A$37:$U$37,OFFSET(WatchbillMONTHLY!$A$37:$U$37,1,2)),FALSE),TRUE,FALSE)),
IF(_xlfn.XLOOKUP(BA$2,WatchbillMONTHLY!$A$54:$U$54,OFFSET(WatchbillMONTHLY!$A$54:$U$54,1,2))=IF(_xlfn.XLOOKUP($A126,INDIRECT("_"&amp;_xlfn.XLOOKUP(BA$2,WatchbillMONTHLY!$A$54:$U$54,OFFSET(WatchbillMONTHLY!$A$54:$U$54,1,2))),INDIRECT("_"&amp;_xlfn.XLOOKUP(BA$2,WatchbillMONTHLY!$A$54:$U$54,OFFSET(WatchbillMONTHLY!$A$54:$U$54,1,2))))=$A126,_xlfn.XLOOKUP(BA$2,WatchbillMONTHLY!$A$54:$U$54,OFFSET(WatchbillMONTHLY!$A$54:$U$54,1,2)),FALSE),TRUE,FALSE)),
IF(_xlfn.XLOOKUP(BA$2,WatchbillMONTHLY!$A$71:$U$71,OFFSET(WatchbillMONTHLY!$A$71:$U$71,1,2))=IF(_xlfn.XLOOKUP($A126,INDIRECT("_"&amp;_xlfn.XLOOKUP(BA$2,WatchbillMONTHLY!$A$71:$U$71,OFFSET(WatchbillMONTHLY!$A$71:$U$71,1,2))),INDIRECT("_"&amp;_xlfn.XLOOKUP(BA$2,WatchbillMONTHLY!$A$71:$U$71,OFFSET(WatchbillMONTHLY!$A$71:$U$71,1,2))))=$A126,_xlfn.XLOOKUP(BA$2,WatchbillMONTHLY!$A$71:$U$71,OFFSET(WatchbillMONTHLY!$A$71:$U$71,1,2)),FALSE),TRUE,FALSE)),
IF(_xlfn.XLOOKUP(BA$2,WatchbillMONTHLY!$A$88:$U$88,OFFSET(WatchbillMONTHLY!$A$88:$U$88,1,2))=IF(_xlfn.XLOOKUP($A126,INDIRECT("_"&amp;_xlfn.XLOOKUP(BA$2,WatchbillMONTHLY!$A$88:$U$88,OFFSET(WatchbillMONTHLY!$A$88:$U$88,1,2))),INDIRECT("_"&amp;_xlfn.XLOOKUP(BA$2,WatchbillMONTHLY!$A$88:$U$88,OFFSET(WatchbillMONTHLY!$A$88:$U$88,1,2))))=$A126,_xlfn.XLOOKUP(BA$2,WatchbillMONTHLY!$A$88:$U$88,OFFSET(WatchbillMONTHLY!$A$88:$U$88,1,2)),FALSE),TRUE,FALSE)),
FALSE),FALSE)</f>
        <v>0</v>
      </c>
      <c r="BB126" s="209" t="b" cm="1">
        <f t="array" aca="1" ref="BB126" ca="1">IF(AND($A126 &gt; 0, U126 &gt; 0,BB$2&lt;MiscFormulas!$A$5+1),
_xlfn.IFNA(
_xlfn.IFNA(
_xlfn.IFNA(
_xlfn.IFNA(
_xlfn.IFNA(
_xlfn.IFNA(
IF(_xlfn.XLOOKUP(BB$2,WatchbillMONTHLY!$A$3:$U$3,OFFSET(WatchbillMONTHLY!$A$3:$U$3,1,2))=IF(_xlfn.XLOOKUP($A126,INDIRECT("_"&amp;_xlfn.XLOOKUP(BB$2,WatchbillMONTHLY!$A$3:$U$3,OFFSET(WatchbillMONTHLY!$A$3:$U$3,1,2))),INDIRECT("_"&amp;_xlfn.XLOOKUP(BB$2,WatchbillMONTHLY!$A$3:$U$3,OFFSET(WatchbillMONTHLY!$A$3:$U$3,1,2))))=$A126,_xlfn.XLOOKUP(BB$2,WatchbillMONTHLY!$A$3:$U$3,OFFSET(WatchbillMONTHLY!$A$3:$U$3,1,2)),FALSE),TRUE,FALSE),
IF(_xlfn.XLOOKUP(BB$2,WatchbillMONTHLY!$A$20:$U$20,OFFSET(WatchbillMONTHLY!$A$20:$U$20,1,2))=IF(_xlfn.XLOOKUP($A126,INDIRECT("_"&amp;_xlfn.XLOOKUP(BB$2,WatchbillMONTHLY!$A$20:$U$20,OFFSET(WatchbillMONTHLY!$A$20:$U$20,1,2))),INDIRECT("_"&amp;_xlfn.XLOOKUP(BB$2,WatchbillMONTHLY!$A$20:$U$20,OFFSET(WatchbillMONTHLY!$A$20:$U$20,1,2))))=$A126,_xlfn.XLOOKUP(BB$2,WatchbillMONTHLY!$A$20:$U$20,OFFSET(WatchbillMONTHLY!$A$20:$U$20,1,2)),FALSE),TRUE,FALSE)),
IF(_xlfn.XLOOKUP(BB$2,WatchbillMONTHLY!$A$37:$U$37,OFFSET(WatchbillMONTHLY!$A$37:$U$37,1,2))=IF(_xlfn.XLOOKUP($A126,INDIRECT("_"&amp;_xlfn.XLOOKUP(BB$2,WatchbillMONTHLY!$A$37:$U$37,OFFSET(WatchbillMONTHLY!$A$37:$U$37,1,2))),INDIRECT("_"&amp;_xlfn.XLOOKUP(BB$2,WatchbillMONTHLY!$A$37:$U$37,OFFSET(WatchbillMONTHLY!$A$37:$U$37,1,2))))=$A126,_xlfn.XLOOKUP(BB$2,WatchbillMONTHLY!$A$37:$U$37,OFFSET(WatchbillMONTHLY!$A$37:$U$37,1,2)),FALSE),TRUE,FALSE)),
IF(_xlfn.XLOOKUP(BB$2,WatchbillMONTHLY!$A$54:$U$54,OFFSET(WatchbillMONTHLY!$A$54:$U$54,1,2))=IF(_xlfn.XLOOKUP($A126,INDIRECT("_"&amp;_xlfn.XLOOKUP(BB$2,WatchbillMONTHLY!$A$54:$U$54,OFFSET(WatchbillMONTHLY!$A$54:$U$54,1,2))),INDIRECT("_"&amp;_xlfn.XLOOKUP(BB$2,WatchbillMONTHLY!$A$54:$U$54,OFFSET(WatchbillMONTHLY!$A$54:$U$54,1,2))))=$A126,_xlfn.XLOOKUP(BB$2,WatchbillMONTHLY!$A$54:$U$54,OFFSET(WatchbillMONTHLY!$A$54:$U$54,1,2)),FALSE),TRUE,FALSE)),
IF(_xlfn.XLOOKUP(BB$2,WatchbillMONTHLY!$A$71:$U$71,OFFSET(WatchbillMONTHLY!$A$71:$U$71,1,2))=IF(_xlfn.XLOOKUP($A126,INDIRECT("_"&amp;_xlfn.XLOOKUP(BB$2,WatchbillMONTHLY!$A$71:$U$71,OFFSET(WatchbillMONTHLY!$A$71:$U$71,1,2))),INDIRECT("_"&amp;_xlfn.XLOOKUP(BB$2,WatchbillMONTHLY!$A$71:$U$71,OFFSET(WatchbillMONTHLY!$A$71:$U$71,1,2))))=$A126,_xlfn.XLOOKUP(BB$2,WatchbillMONTHLY!$A$71:$U$71,OFFSET(WatchbillMONTHLY!$A$71:$U$71,1,2)),FALSE),TRUE,FALSE)),
IF(_xlfn.XLOOKUP(BB$2,WatchbillMONTHLY!$A$88:$U$88,OFFSET(WatchbillMONTHLY!$A$88:$U$88,1,2))=IF(_xlfn.XLOOKUP($A126,INDIRECT("_"&amp;_xlfn.XLOOKUP(BB$2,WatchbillMONTHLY!$A$88:$U$88,OFFSET(WatchbillMONTHLY!$A$88:$U$88,1,2))),INDIRECT("_"&amp;_xlfn.XLOOKUP(BB$2,WatchbillMONTHLY!$A$88:$U$88,OFFSET(WatchbillMONTHLY!$A$88:$U$88,1,2))))=$A126,_xlfn.XLOOKUP(BB$2,WatchbillMONTHLY!$A$88:$U$88,OFFSET(WatchbillMONTHLY!$A$88:$U$88,1,2)),FALSE),TRUE,FALSE)),
FALSE),FALSE)</f>
        <v>0</v>
      </c>
      <c r="BC126" s="209" t="b" cm="1">
        <f t="array" aca="1" ref="BC126" ca="1">IF(AND($A126 &gt; 0, V126 &gt; 0,BC$2&lt;MiscFormulas!$A$5+1),
_xlfn.IFNA(
_xlfn.IFNA(
_xlfn.IFNA(
_xlfn.IFNA(
_xlfn.IFNA(
_xlfn.IFNA(
IF(_xlfn.XLOOKUP(BC$2,WatchbillMONTHLY!$A$3:$U$3,OFFSET(WatchbillMONTHLY!$A$3:$U$3,1,2))=IF(_xlfn.XLOOKUP($A126,INDIRECT("_"&amp;_xlfn.XLOOKUP(BC$2,WatchbillMONTHLY!$A$3:$U$3,OFFSET(WatchbillMONTHLY!$A$3:$U$3,1,2))),INDIRECT("_"&amp;_xlfn.XLOOKUP(BC$2,WatchbillMONTHLY!$A$3:$U$3,OFFSET(WatchbillMONTHLY!$A$3:$U$3,1,2))))=$A126,_xlfn.XLOOKUP(BC$2,WatchbillMONTHLY!$A$3:$U$3,OFFSET(WatchbillMONTHLY!$A$3:$U$3,1,2)),FALSE),TRUE,FALSE),
IF(_xlfn.XLOOKUP(BC$2,WatchbillMONTHLY!$A$20:$U$20,OFFSET(WatchbillMONTHLY!$A$20:$U$20,1,2))=IF(_xlfn.XLOOKUP($A126,INDIRECT("_"&amp;_xlfn.XLOOKUP(BC$2,WatchbillMONTHLY!$A$20:$U$20,OFFSET(WatchbillMONTHLY!$A$20:$U$20,1,2))),INDIRECT("_"&amp;_xlfn.XLOOKUP(BC$2,WatchbillMONTHLY!$A$20:$U$20,OFFSET(WatchbillMONTHLY!$A$20:$U$20,1,2))))=$A126,_xlfn.XLOOKUP(BC$2,WatchbillMONTHLY!$A$20:$U$20,OFFSET(WatchbillMONTHLY!$A$20:$U$20,1,2)),FALSE),TRUE,FALSE)),
IF(_xlfn.XLOOKUP(BC$2,WatchbillMONTHLY!$A$37:$U$37,OFFSET(WatchbillMONTHLY!$A$37:$U$37,1,2))=IF(_xlfn.XLOOKUP($A126,INDIRECT("_"&amp;_xlfn.XLOOKUP(BC$2,WatchbillMONTHLY!$A$37:$U$37,OFFSET(WatchbillMONTHLY!$A$37:$U$37,1,2))),INDIRECT("_"&amp;_xlfn.XLOOKUP(BC$2,WatchbillMONTHLY!$A$37:$U$37,OFFSET(WatchbillMONTHLY!$A$37:$U$37,1,2))))=$A126,_xlfn.XLOOKUP(BC$2,WatchbillMONTHLY!$A$37:$U$37,OFFSET(WatchbillMONTHLY!$A$37:$U$37,1,2)),FALSE),TRUE,FALSE)),
IF(_xlfn.XLOOKUP(BC$2,WatchbillMONTHLY!$A$54:$U$54,OFFSET(WatchbillMONTHLY!$A$54:$U$54,1,2))=IF(_xlfn.XLOOKUP($A126,INDIRECT("_"&amp;_xlfn.XLOOKUP(BC$2,WatchbillMONTHLY!$A$54:$U$54,OFFSET(WatchbillMONTHLY!$A$54:$U$54,1,2))),INDIRECT("_"&amp;_xlfn.XLOOKUP(BC$2,WatchbillMONTHLY!$A$54:$U$54,OFFSET(WatchbillMONTHLY!$A$54:$U$54,1,2))))=$A126,_xlfn.XLOOKUP(BC$2,WatchbillMONTHLY!$A$54:$U$54,OFFSET(WatchbillMONTHLY!$A$54:$U$54,1,2)),FALSE),TRUE,FALSE)),
IF(_xlfn.XLOOKUP(BC$2,WatchbillMONTHLY!$A$71:$U$71,OFFSET(WatchbillMONTHLY!$A$71:$U$71,1,2))=IF(_xlfn.XLOOKUP($A126,INDIRECT("_"&amp;_xlfn.XLOOKUP(BC$2,WatchbillMONTHLY!$A$71:$U$71,OFFSET(WatchbillMONTHLY!$A$71:$U$71,1,2))),INDIRECT("_"&amp;_xlfn.XLOOKUP(BC$2,WatchbillMONTHLY!$A$71:$U$71,OFFSET(WatchbillMONTHLY!$A$71:$U$71,1,2))))=$A126,_xlfn.XLOOKUP(BC$2,WatchbillMONTHLY!$A$71:$U$71,OFFSET(WatchbillMONTHLY!$A$71:$U$71,1,2)),FALSE),TRUE,FALSE)),
IF(_xlfn.XLOOKUP(BC$2,WatchbillMONTHLY!$A$88:$U$88,OFFSET(WatchbillMONTHLY!$A$88:$U$88,1,2))=IF(_xlfn.XLOOKUP($A126,INDIRECT("_"&amp;_xlfn.XLOOKUP(BC$2,WatchbillMONTHLY!$A$88:$U$88,OFFSET(WatchbillMONTHLY!$A$88:$U$88,1,2))),INDIRECT("_"&amp;_xlfn.XLOOKUP(BC$2,WatchbillMONTHLY!$A$88:$U$88,OFFSET(WatchbillMONTHLY!$A$88:$U$88,1,2))))=$A126,_xlfn.XLOOKUP(BC$2,WatchbillMONTHLY!$A$88:$U$88,OFFSET(WatchbillMONTHLY!$A$88:$U$88,1,2)),FALSE),TRUE,FALSE)),
FALSE),FALSE)</f>
        <v>0</v>
      </c>
      <c r="BD126" s="209" t="b" cm="1">
        <f t="array" aca="1" ref="BD126" ca="1">IF(AND($A126 &gt; 0, W126 &gt; 0,BD$2&lt;MiscFormulas!$A$5+1),
_xlfn.IFNA(
_xlfn.IFNA(
_xlfn.IFNA(
_xlfn.IFNA(
_xlfn.IFNA(
_xlfn.IFNA(
IF(_xlfn.XLOOKUP(BD$2,WatchbillMONTHLY!$A$3:$U$3,OFFSET(WatchbillMONTHLY!$A$3:$U$3,1,2))=IF(_xlfn.XLOOKUP($A126,INDIRECT("_"&amp;_xlfn.XLOOKUP(BD$2,WatchbillMONTHLY!$A$3:$U$3,OFFSET(WatchbillMONTHLY!$A$3:$U$3,1,2))),INDIRECT("_"&amp;_xlfn.XLOOKUP(BD$2,WatchbillMONTHLY!$A$3:$U$3,OFFSET(WatchbillMONTHLY!$A$3:$U$3,1,2))))=$A126,_xlfn.XLOOKUP(BD$2,WatchbillMONTHLY!$A$3:$U$3,OFFSET(WatchbillMONTHLY!$A$3:$U$3,1,2)),FALSE),TRUE,FALSE),
IF(_xlfn.XLOOKUP(BD$2,WatchbillMONTHLY!$A$20:$U$20,OFFSET(WatchbillMONTHLY!$A$20:$U$20,1,2))=IF(_xlfn.XLOOKUP($A126,INDIRECT("_"&amp;_xlfn.XLOOKUP(BD$2,WatchbillMONTHLY!$A$20:$U$20,OFFSET(WatchbillMONTHLY!$A$20:$U$20,1,2))),INDIRECT("_"&amp;_xlfn.XLOOKUP(BD$2,WatchbillMONTHLY!$A$20:$U$20,OFFSET(WatchbillMONTHLY!$A$20:$U$20,1,2))))=$A126,_xlfn.XLOOKUP(BD$2,WatchbillMONTHLY!$A$20:$U$20,OFFSET(WatchbillMONTHLY!$A$20:$U$20,1,2)),FALSE),TRUE,FALSE)),
IF(_xlfn.XLOOKUP(BD$2,WatchbillMONTHLY!$A$37:$U$37,OFFSET(WatchbillMONTHLY!$A$37:$U$37,1,2))=IF(_xlfn.XLOOKUP($A126,INDIRECT("_"&amp;_xlfn.XLOOKUP(BD$2,WatchbillMONTHLY!$A$37:$U$37,OFFSET(WatchbillMONTHLY!$A$37:$U$37,1,2))),INDIRECT("_"&amp;_xlfn.XLOOKUP(BD$2,WatchbillMONTHLY!$A$37:$U$37,OFFSET(WatchbillMONTHLY!$A$37:$U$37,1,2))))=$A126,_xlfn.XLOOKUP(BD$2,WatchbillMONTHLY!$A$37:$U$37,OFFSET(WatchbillMONTHLY!$A$37:$U$37,1,2)),FALSE),TRUE,FALSE)),
IF(_xlfn.XLOOKUP(BD$2,WatchbillMONTHLY!$A$54:$U$54,OFFSET(WatchbillMONTHLY!$A$54:$U$54,1,2))=IF(_xlfn.XLOOKUP($A126,INDIRECT("_"&amp;_xlfn.XLOOKUP(BD$2,WatchbillMONTHLY!$A$54:$U$54,OFFSET(WatchbillMONTHLY!$A$54:$U$54,1,2))),INDIRECT("_"&amp;_xlfn.XLOOKUP(BD$2,WatchbillMONTHLY!$A$54:$U$54,OFFSET(WatchbillMONTHLY!$A$54:$U$54,1,2))))=$A126,_xlfn.XLOOKUP(BD$2,WatchbillMONTHLY!$A$54:$U$54,OFFSET(WatchbillMONTHLY!$A$54:$U$54,1,2)),FALSE),TRUE,FALSE)),
IF(_xlfn.XLOOKUP(BD$2,WatchbillMONTHLY!$A$71:$U$71,OFFSET(WatchbillMONTHLY!$A$71:$U$71,1,2))=IF(_xlfn.XLOOKUP($A126,INDIRECT("_"&amp;_xlfn.XLOOKUP(BD$2,WatchbillMONTHLY!$A$71:$U$71,OFFSET(WatchbillMONTHLY!$A$71:$U$71,1,2))),INDIRECT("_"&amp;_xlfn.XLOOKUP(BD$2,WatchbillMONTHLY!$A$71:$U$71,OFFSET(WatchbillMONTHLY!$A$71:$U$71,1,2))))=$A126,_xlfn.XLOOKUP(BD$2,WatchbillMONTHLY!$A$71:$U$71,OFFSET(WatchbillMONTHLY!$A$71:$U$71,1,2)),FALSE),TRUE,FALSE)),
IF(_xlfn.XLOOKUP(BD$2,WatchbillMONTHLY!$A$88:$U$88,OFFSET(WatchbillMONTHLY!$A$88:$U$88,1,2))=IF(_xlfn.XLOOKUP($A126,INDIRECT("_"&amp;_xlfn.XLOOKUP(BD$2,WatchbillMONTHLY!$A$88:$U$88,OFFSET(WatchbillMONTHLY!$A$88:$U$88,1,2))),INDIRECT("_"&amp;_xlfn.XLOOKUP(BD$2,WatchbillMONTHLY!$A$88:$U$88,OFFSET(WatchbillMONTHLY!$A$88:$U$88,1,2))))=$A126,_xlfn.XLOOKUP(BD$2,WatchbillMONTHLY!$A$88:$U$88,OFFSET(WatchbillMONTHLY!$A$88:$U$88,1,2)),FALSE),TRUE,FALSE)),
FALSE),FALSE)</f>
        <v>0</v>
      </c>
      <c r="BE126" s="209" t="b" cm="1">
        <f t="array" aca="1" ref="BE126" ca="1">IF(AND($A126 &gt; 0, X126 &gt; 0,BE$2&lt;MiscFormulas!$A$5+1),
_xlfn.IFNA(
_xlfn.IFNA(
_xlfn.IFNA(
_xlfn.IFNA(
_xlfn.IFNA(
_xlfn.IFNA(
IF(_xlfn.XLOOKUP(BE$2,WatchbillMONTHLY!$A$3:$U$3,OFFSET(WatchbillMONTHLY!$A$3:$U$3,1,2))=IF(_xlfn.XLOOKUP($A126,INDIRECT("_"&amp;_xlfn.XLOOKUP(BE$2,WatchbillMONTHLY!$A$3:$U$3,OFFSET(WatchbillMONTHLY!$A$3:$U$3,1,2))),INDIRECT("_"&amp;_xlfn.XLOOKUP(BE$2,WatchbillMONTHLY!$A$3:$U$3,OFFSET(WatchbillMONTHLY!$A$3:$U$3,1,2))))=$A126,_xlfn.XLOOKUP(BE$2,WatchbillMONTHLY!$A$3:$U$3,OFFSET(WatchbillMONTHLY!$A$3:$U$3,1,2)),FALSE),TRUE,FALSE),
IF(_xlfn.XLOOKUP(BE$2,WatchbillMONTHLY!$A$20:$U$20,OFFSET(WatchbillMONTHLY!$A$20:$U$20,1,2))=IF(_xlfn.XLOOKUP($A126,INDIRECT("_"&amp;_xlfn.XLOOKUP(BE$2,WatchbillMONTHLY!$A$20:$U$20,OFFSET(WatchbillMONTHLY!$A$20:$U$20,1,2))),INDIRECT("_"&amp;_xlfn.XLOOKUP(BE$2,WatchbillMONTHLY!$A$20:$U$20,OFFSET(WatchbillMONTHLY!$A$20:$U$20,1,2))))=$A126,_xlfn.XLOOKUP(BE$2,WatchbillMONTHLY!$A$20:$U$20,OFFSET(WatchbillMONTHLY!$A$20:$U$20,1,2)),FALSE),TRUE,FALSE)),
IF(_xlfn.XLOOKUP(BE$2,WatchbillMONTHLY!$A$37:$U$37,OFFSET(WatchbillMONTHLY!$A$37:$U$37,1,2))=IF(_xlfn.XLOOKUP($A126,INDIRECT("_"&amp;_xlfn.XLOOKUP(BE$2,WatchbillMONTHLY!$A$37:$U$37,OFFSET(WatchbillMONTHLY!$A$37:$U$37,1,2))),INDIRECT("_"&amp;_xlfn.XLOOKUP(BE$2,WatchbillMONTHLY!$A$37:$U$37,OFFSET(WatchbillMONTHLY!$A$37:$U$37,1,2))))=$A126,_xlfn.XLOOKUP(BE$2,WatchbillMONTHLY!$A$37:$U$37,OFFSET(WatchbillMONTHLY!$A$37:$U$37,1,2)),FALSE),TRUE,FALSE)),
IF(_xlfn.XLOOKUP(BE$2,WatchbillMONTHLY!$A$54:$U$54,OFFSET(WatchbillMONTHLY!$A$54:$U$54,1,2))=IF(_xlfn.XLOOKUP($A126,INDIRECT("_"&amp;_xlfn.XLOOKUP(BE$2,WatchbillMONTHLY!$A$54:$U$54,OFFSET(WatchbillMONTHLY!$A$54:$U$54,1,2))),INDIRECT("_"&amp;_xlfn.XLOOKUP(BE$2,WatchbillMONTHLY!$A$54:$U$54,OFFSET(WatchbillMONTHLY!$A$54:$U$54,1,2))))=$A126,_xlfn.XLOOKUP(BE$2,WatchbillMONTHLY!$A$54:$U$54,OFFSET(WatchbillMONTHLY!$A$54:$U$54,1,2)),FALSE),TRUE,FALSE)),
IF(_xlfn.XLOOKUP(BE$2,WatchbillMONTHLY!$A$71:$U$71,OFFSET(WatchbillMONTHLY!$A$71:$U$71,1,2))=IF(_xlfn.XLOOKUP($A126,INDIRECT("_"&amp;_xlfn.XLOOKUP(BE$2,WatchbillMONTHLY!$A$71:$U$71,OFFSET(WatchbillMONTHLY!$A$71:$U$71,1,2))),INDIRECT("_"&amp;_xlfn.XLOOKUP(BE$2,WatchbillMONTHLY!$A$71:$U$71,OFFSET(WatchbillMONTHLY!$A$71:$U$71,1,2))))=$A126,_xlfn.XLOOKUP(BE$2,WatchbillMONTHLY!$A$71:$U$71,OFFSET(WatchbillMONTHLY!$A$71:$U$71,1,2)),FALSE),TRUE,FALSE)),
IF(_xlfn.XLOOKUP(BE$2,WatchbillMONTHLY!$A$88:$U$88,OFFSET(WatchbillMONTHLY!$A$88:$U$88,1,2))=IF(_xlfn.XLOOKUP($A126,INDIRECT("_"&amp;_xlfn.XLOOKUP(BE$2,WatchbillMONTHLY!$A$88:$U$88,OFFSET(WatchbillMONTHLY!$A$88:$U$88,1,2))),INDIRECT("_"&amp;_xlfn.XLOOKUP(BE$2,WatchbillMONTHLY!$A$88:$U$88,OFFSET(WatchbillMONTHLY!$A$88:$U$88,1,2))))=$A126,_xlfn.XLOOKUP(BE$2,WatchbillMONTHLY!$A$88:$U$88,OFFSET(WatchbillMONTHLY!$A$88:$U$88,1,2)),FALSE),TRUE,FALSE)),
FALSE),FALSE)</f>
        <v>0</v>
      </c>
      <c r="BF126" s="209" t="b" cm="1">
        <f t="array" aca="1" ref="BF126" ca="1">IF(AND($A126 &gt; 0, Y126 &gt; 0,BF$2&lt;MiscFormulas!$A$5+1),
_xlfn.IFNA(
_xlfn.IFNA(
_xlfn.IFNA(
_xlfn.IFNA(
_xlfn.IFNA(
_xlfn.IFNA(
IF(_xlfn.XLOOKUP(BF$2,WatchbillMONTHLY!$A$3:$U$3,OFFSET(WatchbillMONTHLY!$A$3:$U$3,1,2))=IF(_xlfn.XLOOKUP($A126,INDIRECT("_"&amp;_xlfn.XLOOKUP(BF$2,WatchbillMONTHLY!$A$3:$U$3,OFFSET(WatchbillMONTHLY!$A$3:$U$3,1,2))),INDIRECT("_"&amp;_xlfn.XLOOKUP(BF$2,WatchbillMONTHLY!$A$3:$U$3,OFFSET(WatchbillMONTHLY!$A$3:$U$3,1,2))))=$A126,_xlfn.XLOOKUP(BF$2,WatchbillMONTHLY!$A$3:$U$3,OFFSET(WatchbillMONTHLY!$A$3:$U$3,1,2)),FALSE),TRUE,FALSE),
IF(_xlfn.XLOOKUP(BF$2,WatchbillMONTHLY!$A$20:$U$20,OFFSET(WatchbillMONTHLY!$A$20:$U$20,1,2))=IF(_xlfn.XLOOKUP($A126,INDIRECT("_"&amp;_xlfn.XLOOKUP(BF$2,WatchbillMONTHLY!$A$20:$U$20,OFFSET(WatchbillMONTHLY!$A$20:$U$20,1,2))),INDIRECT("_"&amp;_xlfn.XLOOKUP(BF$2,WatchbillMONTHLY!$A$20:$U$20,OFFSET(WatchbillMONTHLY!$A$20:$U$20,1,2))))=$A126,_xlfn.XLOOKUP(BF$2,WatchbillMONTHLY!$A$20:$U$20,OFFSET(WatchbillMONTHLY!$A$20:$U$20,1,2)),FALSE),TRUE,FALSE)),
IF(_xlfn.XLOOKUP(BF$2,WatchbillMONTHLY!$A$37:$U$37,OFFSET(WatchbillMONTHLY!$A$37:$U$37,1,2))=IF(_xlfn.XLOOKUP($A126,INDIRECT("_"&amp;_xlfn.XLOOKUP(BF$2,WatchbillMONTHLY!$A$37:$U$37,OFFSET(WatchbillMONTHLY!$A$37:$U$37,1,2))),INDIRECT("_"&amp;_xlfn.XLOOKUP(BF$2,WatchbillMONTHLY!$A$37:$U$37,OFFSET(WatchbillMONTHLY!$A$37:$U$37,1,2))))=$A126,_xlfn.XLOOKUP(BF$2,WatchbillMONTHLY!$A$37:$U$37,OFFSET(WatchbillMONTHLY!$A$37:$U$37,1,2)),FALSE),TRUE,FALSE)),
IF(_xlfn.XLOOKUP(BF$2,WatchbillMONTHLY!$A$54:$U$54,OFFSET(WatchbillMONTHLY!$A$54:$U$54,1,2))=IF(_xlfn.XLOOKUP($A126,INDIRECT("_"&amp;_xlfn.XLOOKUP(BF$2,WatchbillMONTHLY!$A$54:$U$54,OFFSET(WatchbillMONTHLY!$A$54:$U$54,1,2))),INDIRECT("_"&amp;_xlfn.XLOOKUP(BF$2,WatchbillMONTHLY!$A$54:$U$54,OFFSET(WatchbillMONTHLY!$A$54:$U$54,1,2))))=$A126,_xlfn.XLOOKUP(BF$2,WatchbillMONTHLY!$A$54:$U$54,OFFSET(WatchbillMONTHLY!$A$54:$U$54,1,2)),FALSE),TRUE,FALSE)),
IF(_xlfn.XLOOKUP(BF$2,WatchbillMONTHLY!$A$71:$U$71,OFFSET(WatchbillMONTHLY!$A$71:$U$71,1,2))=IF(_xlfn.XLOOKUP($A126,INDIRECT("_"&amp;_xlfn.XLOOKUP(BF$2,WatchbillMONTHLY!$A$71:$U$71,OFFSET(WatchbillMONTHLY!$A$71:$U$71,1,2))),INDIRECT("_"&amp;_xlfn.XLOOKUP(BF$2,WatchbillMONTHLY!$A$71:$U$71,OFFSET(WatchbillMONTHLY!$A$71:$U$71,1,2))))=$A126,_xlfn.XLOOKUP(BF$2,WatchbillMONTHLY!$A$71:$U$71,OFFSET(WatchbillMONTHLY!$A$71:$U$71,1,2)),FALSE),TRUE,FALSE)),
IF(_xlfn.XLOOKUP(BF$2,WatchbillMONTHLY!$A$88:$U$88,OFFSET(WatchbillMONTHLY!$A$88:$U$88,1,2))=IF(_xlfn.XLOOKUP($A126,INDIRECT("_"&amp;_xlfn.XLOOKUP(BF$2,WatchbillMONTHLY!$A$88:$U$88,OFFSET(WatchbillMONTHLY!$A$88:$U$88,1,2))),INDIRECT("_"&amp;_xlfn.XLOOKUP(BF$2,WatchbillMONTHLY!$A$88:$U$88,OFFSET(WatchbillMONTHLY!$A$88:$U$88,1,2))))=$A126,_xlfn.XLOOKUP(BF$2,WatchbillMONTHLY!$A$88:$U$88,OFFSET(WatchbillMONTHLY!$A$88:$U$88,1,2)),FALSE),TRUE,FALSE)),
FALSE),FALSE)</f>
        <v>0</v>
      </c>
      <c r="BG126" s="209" t="b" cm="1">
        <f t="array" aca="1" ref="BG126" ca="1">IF(AND($A126 &gt; 0, Z126 &gt; 0,BG$2&lt;MiscFormulas!$A$5+1),
_xlfn.IFNA(
_xlfn.IFNA(
_xlfn.IFNA(
_xlfn.IFNA(
_xlfn.IFNA(
_xlfn.IFNA(
IF(_xlfn.XLOOKUP(BG$2,WatchbillMONTHLY!$A$3:$U$3,OFFSET(WatchbillMONTHLY!$A$3:$U$3,1,2))=IF(_xlfn.XLOOKUP($A126,INDIRECT("_"&amp;_xlfn.XLOOKUP(BG$2,WatchbillMONTHLY!$A$3:$U$3,OFFSET(WatchbillMONTHLY!$A$3:$U$3,1,2))),INDIRECT("_"&amp;_xlfn.XLOOKUP(BG$2,WatchbillMONTHLY!$A$3:$U$3,OFFSET(WatchbillMONTHLY!$A$3:$U$3,1,2))))=$A126,_xlfn.XLOOKUP(BG$2,WatchbillMONTHLY!$A$3:$U$3,OFFSET(WatchbillMONTHLY!$A$3:$U$3,1,2)),FALSE),TRUE,FALSE),
IF(_xlfn.XLOOKUP(BG$2,WatchbillMONTHLY!$A$20:$U$20,OFFSET(WatchbillMONTHLY!$A$20:$U$20,1,2))=IF(_xlfn.XLOOKUP($A126,INDIRECT("_"&amp;_xlfn.XLOOKUP(BG$2,WatchbillMONTHLY!$A$20:$U$20,OFFSET(WatchbillMONTHLY!$A$20:$U$20,1,2))),INDIRECT("_"&amp;_xlfn.XLOOKUP(BG$2,WatchbillMONTHLY!$A$20:$U$20,OFFSET(WatchbillMONTHLY!$A$20:$U$20,1,2))))=$A126,_xlfn.XLOOKUP(BG$2,WatchbillMONTHLY!$A$20:$U$20,OFFSET(WatchbillMONTHLY!$A$20:$U$20,1,2)),FALSE),TRUE,FALSE)),
IF(_xlfn.XLOOKUP(BG$2,WatchbillMONTHLY!$A$37:$U$37,OFFSET(WatchbillMONTHLY!$A$37:$U$37,1,2))=IF(_xlfn.XLOOKUP($A126,INDIRECT("_"&amp;_xlfn.XLOOKUP(BG$2,WatchbillMONTHLY!$A$37:$U$37,OFFSET(WatchbillMONTHLY!$A$37:$U$37,1,2))),INDIRECT("_"&amp;_xlfn.XLOOKUP(BG$2,WatchbillMONTHLY!$A$37:$U$37,OFFSET(WatchbillMONTHLY!$A$37:$U$37,1,2))))=$A126,_xlfn.XLOOKUP(BG$2,WatchbillMONTHLY!$A$37:$U$37,OFFSET(WatchbillMONTHLY!$A$37:$U$37,1,2)),FALSE),TRUE,FALSE)),
IF(_xlfn.XLOOKUP(BG$2,WatchbillMONTHLY!$A$54:$U$54,OFFSET(WatchbillMONTHLY!$A$54:$U$54,1,2))=IF(_xlfn.XLOOKUP($A126,INDIRECT("_"&amp;_xlfn.XLOOKUP(BG$2,WatchbillMONTHLY!$A$54:$U$54,OFFSET(WatchbillMONTHLY!$A$54:$U$54,1,2))),INDIRECT("_"&amp;_xlfn.XLOOKUP(BG$2,WatchbillMONTHLY!$A$54:$U$54,OFFSET(WatchbillMONTHLY!$A$54:$U$54,1,2))))=$A126,_xlfn.XLOOKUP(BG$2,WatchbillMONTHLY!$A$54:$U$54,OFFSET(WatchbillMONTHLY!$A$54:$U$54,1,2)),FALSE),TRUE,FALSE)),
IF(_xlfn.XLOOKUP(BG$2,WatchbillMONTHLY!$A$71:$U$71,OFFSET(WatchbillMONTHLY!$A$71:$U$71,1,2))=IF(_xlfn.XLOOKUP($A126,INDIRECT("_"&amp;_xlfn.XLOOKUP(BG$2,WatchbillMONTHLY!$A$71:$U$71,OFFSET(WatchbillMONTHLY!$A$71:$U$71,1,2))),INDIRECT("_"&amp;_xlfn.XLOOKUP(BG$2,WatchbillMONTHLY!$A$71:$U$71,OFFSET(WatchbillMONTHLY!$A$71:$U$71,1,2))))=$A126,_xlfn.XLOOKUP(BG$2,WatchbillMONTHLY!$A$71:$U$71,OFFSET(WatchbillMONTHLY!$A$71:$U$71,1,2)),FALSE),TRUE,FALSE)),
IF(_xlfn.XLOOKUP(BG$2,WatchbillMONTHLY!$A$88:$U$88,OFFSET(WatchbillMONTHLY!$A$88:$U$88,1,2))=IF(_xlfn.XLOOKUP($A126,INDIRECT("_"&amp;_xlfn.XLOOKUP(BG$2,WatchbillMONTHLY!$A$88:$U$88,OFFSET(WatchbillMONTHLY!$A$88:$U$88,1,2))),INDIRECT("_"&amp;_xlfn.XLOOKUP(BG$2,WatchbillMONTHLY!$A$88:$U$88,OFFSET(WatchbillMONTHLY!$A$88:$U$88,1,2))))=$A126,_xlfn.XLOOKUP(BG$2,WatchbillMONTHLY!$A$88:$U$88,OFFSET(WatchbillMONTHLY!$A$88:$U$88,1,2)),FALSE),TRUE,FALSE)),
FALSE),FALSE)</f>
        <v>0</v>
      </c>
      <c r="BH126" s="209" t="b" cm="1">
        <f t="array" aca="1" ref="BH126" ca="1">IF(AND($A126 &gt; 0, AA126 &gt; 0,BH$2&lt;MiscFormulas!$A$5+1),
_xlfn.IFNA(
_xlfn.IFNA(
_xlfn.IFNA(
_xlfn.IFNA(
_xlfn.IFNA(
_xlfn.IFNA(
IF(_xlfn.XLOOKUP(BH$2,WatchbillMONTHLY!$A$3:$U$3,OFFSET(WatchbillMONTHLY!$A$3:$U$3,1,2))=IF(_xlfn.XLOOKUP($A126,INDIRECT("_"&amp;_xlfn.XLOOKUP(BH$2,WatchbillMONTHLY!$A$3:$U$3,OFFSET(WatchbillMONTHLY!$A$3:$U$3,1,2))),INDIRECT("_"&amp;_xlfn.XLOOKUP(BH$2,WatchbillMONTHLY!$A$3:$U$3,OFFSET(WatchbillMONTHLY!$A$3:$U$3,1,2))))=$A126,_xlfn.XLOOKUP(BH$2,WatchbillMONTHLY!$A$3:$U$3,OFFSET(WatchbillMONTHLY!$A$3:$U$3,1,2)),FALSE),TRUE,FALSE),
IF(_xlfn.XLOOKUP(BH$2,WatchbillMONTHLY!$A$20:$U$20,OFFSET(WatchbillMONTHLY!$A$20:$U$20,1,2))=IF(_xlfn.XLOOKUP($A126,INDIRECT("_"&amp;_xlfn.XLOOKUP(BH$2,WatchbillMONTHLY!$A$20:$U$20,OFFSET(WatchbillMONTHLY!$A$20:$U$20,1,2))),INDIRECT("_"&amp;_xlfn.XLOOKUP(BH$2,WatchbillMONTHLY!$A$20:$U$20,OFFSET(WatchbillMONTHLY!$A$20:$U$20,1,2))))=$A126,_xlfn.XLOOKUP(BH$2,WatchbillMONTHLY!$A$20:$U$20,OFFSET(WatchbillMONTHLY!$A$20:$U$20,1,2)),FALSE),TRUE,FALSE)),
IF(_xlfn.XLOOKUP(BH$2,WatchbillMONTHLY!$A$37:$U$37,OFFSET(WatchbillMONTHLY!$A$37:$U$37,1,2))=IF(_xlfn.XLOOKUP($A126,INDIRECT("_"&amp;_xlfn.XLOOKUP(BH$2,WatchbillMONTHLY!$A$37:$U$37,OFFSET(WatchbillMONTHLY!$A$37:$U$37,1,2))),INDIRECT("_"&amp;_xlfn.XLOOKUP(BH$2,WatchbillMONTHLY!$A$37:$U$37,OFFSET(WatchbillMONTHLY!$A$37:$U$37,1,2))))=$A126,_xlfn.XLOOKUP(BH$2,WatchbillMONTHLY!$A$37:$U$37,OFFSET(WatchbillMONTHLY!$A$37:$U$37,1,2)),FALSE),TRUE,FALSE)),
IF(_xlfn.XLOOKUP(BH$2,WatchbillMONTHLY!$A$54:$U$54,OFFSET(WatchbillMONTHLY!$A$54:$U$54,1,2))=IF(_xlfn.XLOOKUP($A126,INDIRECT("_"&amp;_xlfn.XLOOKUP(BH$2,WatchbillMONTHLY!$A$54:$U$54,OFFSET(WatchbillMONTHLY!$A$54:$U$54,1,2))),INDIRECT("_"&amp;_xlfn.XLOOKUP(BH$2,WatchbillMONTHLY!$A$54:$U$54,OFFSET(WatchbillMONTHLY!$A$54:$U$54,1,2))))=$A126,_xlfn.XLOOKUP(BH$2,WatchbillMONTHLY!$A$54:$U$54,OFFSET(WatchbillMONTHLY!$A$54:$U$54,1,2)),FALSE),TRUE,FALSE)),
IF(_xlfn.XLOOKUP(BH$2,WatchbillMONTHLY!$A$71:$U$71,OFFSET(WatchbillMONTHLY!$A$71:$U$71,1,2))=IF(_xlfn.XLOOKUP($A126,INDIRECT("_"&amp;_xlfn.XLOOKUP(BH$2,WatchbillMONTHLY!$A$71:$U$71,OFFSET(WatchbillMONTHLY!$A$71:$U$71,1,2))),INDIRECT("_"&amp;_xlfn.XLOOKUP(BH$2,WatchbillMONTHLY!$A$71:$U$71,OFFSET(WatchbillMONTHLY!$A$71:$U$71,1,2))))=$A126,_xlfn.XLOOKUP(BH$2,WatchbillMONTHLY!$A$71:$U$71,OFFSET(WatchbillMONTHLY!$A$71:$U$71,1,2)),FALSE),TRUE,FALSE)),
IF(_xlfn.XLOOKUP(BH$2,WatchbillMONTHLY!$A$88:$U$88,OFFSET(WatchbillMONTHLY!$A$88:$U$88,1,2))=IF(_xlfn.XLOOKUP($A126,INDIRECT("_"&amp;_xlfn.XLOOKUP(BH$2,WatchbillMONTHLY!$A$88:$U$88,OFFSET(WatchbillMONTHLY!$A$88:$U$88,1,2))),INDIRECT("_"&amp;_xlfn.XLOOKUP(BH$2,WatchbillMONTHLY!$A$88:$U$88,OFFSET(WatchbillMONTHLY!$A$88:$U$88,1,2))))=$A126,_xlfn.XLOOKUP(BH$2,WatchbillMONTHLY!$A$88:$U$88,OFFSET(WatchbillMONTHLY!$A$88:$U$88,1,2)),FALSE),TRUE,FALSE)),
FALSE),FALSE)</f>
        <v>0</v>
      </c>
      <c r="BI126" s="209" t="b" cm="1">
        <f t="array" aca="1" ref="BI126" ca="1">IF(AND($A126 &gt; 0, AB126 &gt; 0,BI$2&lt;MiscFormulas!$A$5+1),
_xlfn.IFNA(
_xlfn.IFNA(
_xlfn.IFNA(
_xlfn.IFNA(
_xlfn.IFNA(
_xlfn.IFNA(
IF(_xlfn.XLOOKUP(BI$2,WatchbillMONTHLY!$A$3:$U$3,OFFSET(WatchbillMONTHLY!$A$3:$U$3,1,2))=IF(_xlfn.XLOOKUP($A126,INDIRECT("_"&amp;_xlfn.XLOOKUP(BI$2,WatchbillMONTHLY!$A$3:$U$3,OFFSET(WatchbillMONTHLY!$A$3:$U$3,1,2))),INDIRECT("_"&amp;_xlfn.XLOOKUP(BI$2,WatchbillMONTHLY!$A$3:$U$3,OFFSET(WatchbillMONTHLY!$A$3:$U$3,1,2))))=$A126,_xlfn.XLOOKUP(BI$2,WatchbillMONTHLY!$A$3:$U$3,OFFSET(WatchbillMONTHLY!$A$3:$U$3,1,2)),FALSE),TRUE,FALSE),
IF(_xlfn.XLOOKUP(BI$2,WatchbillMONTHLY!$A$20:$U$20,OFFSET(WatchbillMONTHLY!$A$20:$U$20,1,2))=IF(_xlfn.XLOOKUP($A126,INDIRECT("_"&amp;_xlfn.XLOOKUP(BI$2,WatchbillMONTHLY!$A$20:$U$20,OFFSET(WatchbillMONTHLY!$A$20:$U$20,1,2))),INDIRECT("_"&amp;_xlfn.XLOOKUP(BI$2,WatchbillMONTHLY!$A$20:$U$20,OFFSET(WatchbillMONTHLY!$A$20:$U$20,1,2))))=$A126,_xlfn.XLOOKUP(BI$2,WatchbillMONTHLY!$A$20:$U$20,OFFSET(WatchbillMONTHLY!$A$20:$U$20,1,2)),FALSE),TRUE,FALSE)),
IF(_xlfn.XLOOKUP(BI$2,WatchbillMONTHLY!$A$37:$U$37,OFFSET(WatchbillMONTHLY!$A$37:$U$37,1,2))=IF(_xlfn.XLOOKUP($A126,INDIRECT("_"&amp;_xlfn.XLOOKUP(BI$2,WatchbillMONTHLY!$A$37:$U$37,OFFSET(WatchbillMONTHLY!$A$37:$U$37,1,2))),INDIRECT("_"&amp;_xlfn.XLOOKUP(BI$2,WatchbillMONTHLY!$A$37:$U$37,OFFSET(WatchbillMONTHLY!$A$37:$U$37,1,2))))=$A126,_xlfn.XLOOKUP(BI$2,WatchbillMONTHLY!$A$37:$U$37,OFFSET(WatchbillMONTHLY!$A$37:$U$37,1,2)),FALSE),TRUE,FALSE)),
IF(_xlfn.XLOOKUP(BI$2,WatchbillMONTHLY!$A$54:$U$54,OFFSET(WatchbillMONTHLY!$A$54:$U$54,1,2))=IF(_xlfn.XLOOKUP($A126,INDIRECT("_"&amp;_xlfn.XLOOKUP(BI$2,WatchbillMONTHLY!$A$54:$U$54,OFFSET(WatchbillMONTHLY!$A$54:$U$54,1,2))),INDIRECT("_"&amp;_xlfn.XLOOKUP(BI$2,WatchbillMONTHLY!$A$54:$U$54,OFFSET(WatchbillMONTHLY!$A$54:$U$54,1,2))))=$A126,_xlfn.XLOOKUP(BI$2,WatchbillMONTHLY!$A$54:$U$54,OFFSET(WatchbillMONTHLY!$A$54:$U$54,1,2)),FALSE),TRUE,FALSE)),
IF(_xlfn.XLOOKUP(BI$2,WatchbillMONTHLY!$A$71:$U$71,OFFSET(WatchbillMONTHLY!$A$71:$U$71,1,2))=IF(_xlfn.XLOOKUP($A126,INDIRECT("_"&amp;_xlfn.XLOOKUP(BI$2,WatchbillMONTHLY!$A$71:$U$71,OFFSET(WatchbillMONTHLY!$A$71:$U$71,1,2))),INDIRECT("_"&amp;_xlfn.XLOOKUP(BI$2,WatchbillMONTHLY!$A$71:$U$71,OFFSET(WatchbillMONTHLY!$A$71:$U$71,1,2))))=$A126,_xlfn.XLOOKUP(BI$2,WatchbillMONTHLY!$A$71:$U$71,OFFSET(WatchbillMONTHLY!$A$71:$U$71,1,2)),FALSE),TRUE,FALSE)),
IF(_xlfn.XLOOKUP(BI$2,WatchbillMONTHLY!$A$88:$U$88,OFFSET(WatchbillMONTHLY!$A$88:$U$88,1,2))=IF(_xlfn.XLOOKUP($A126,INDIRECT("_"&amp;_xlfn.XLOOKUP(BI$2,WatchbillMONTHLY!$A$88:$U$88,OFFSET(WatchbillMONTHLY!$A$88:$U$88,1,2))),INDIRECT("_"&amp;_xlfn.XLOOKUP(BI$2,WatchbillMONTHLY!$A$88:$U$88,OFFSET(WatchbillMONTHLY!$A$88:$U$88,1,2))))=$A126,_xlfn.XLOOKUP(BI$2,WatchbillMONTHLY!$A$88:$U$88,OFFSET(WatchbillMONTHLY!$A$88:$U$88,1,2)),FALSE),TRUE,FALSE)),
FALSE),FALSE)</f>
        <v>0</v>
      </c>
      <c r="BJ126" s="209" t="b" cm="1">
        <f t="array" aca="1" ref="BJ126" ca="1">IF(AND($A126 &gt; 0, AC126 &gt; 0,BJ$2&lt;MiscFormulas!$A$5+1),
_xlfn.IFNA(
_xlfn.IFNA(
_xlfn.IFNA(
_xlfn.IFNA(
_xlfn.IFNA(
_xlfn.IFNA(
IF(_xlfn.XLOOKUP(BJ$2,WatchbillMONTHLY!$A$3:$U$3,OFFSET(WatchbillMONTHLY!$A$3:$U$3,1,2))=IF(_xlfn.XLOOKUP($A126,INDIRECT("_"&amp;_xlfn.XLOOKUP(BJ$2,WatchbillMONTHLY!$A$3:$U$3,OFFSET(WatchbillMONTHLY!$A$3:$U$3,1,2))),INDIRECT("_"&amp;_xlfn.XLOOKUP(BJ$2,WatchbillMONTHLY!$A$3:$U$3,OFFSET(WatchbillMONTHLY!$A$3:$U$3,1,2))))=$A126,_xlfn.XLOOKUP(BJ$2,WatchbillMONTHLY!$A$3:$U$3,OFFSET(WatchbillMONTHLY!$A$3:$U$3,1,2)),FALSE),TRUE,FALSE),
IF(_xlfn.XLOOKUP(BJ$2,WatchbillMONTHLY!$A$20:$U$20,OFFSET(WatchbillMONTHLY!$A$20:$U$20,1,2))=IF(_xlfn.XLOOKUP($A126,INDIRECT("_"&amp;_xlfn.XLOOKUP(BJ$2,WatchbillMONTHLY!$A$20:$U$20,OFFSET(WatchbillMONTHLY!$A$20:$U$20,1,2))),INDIRECT("_"&amp;_xlfn.XLOOKUP(BJ$2,WatchbillMONTHLY!$A$20:$U$20,OFFSET(WatchbillMONTHLY!$A$20:$U$20,1,2))))=$A126,_xlfn.XLOOKUP(BJ$2,WatchbillMONTHLY!$A$20:$U$20,OFFSET(WatchbillMONTHLY!$A$20:$U$20,1,2)),FALSE),TRUE,FALSE)),
IF(_xlfn.XLOOKUP(BJ$2,WatchbillMONTHLY!$A$37:$U$37,OFFSET(WatchbillMONTHLY!$A$37:$U$37,1,2))=IF(_xlfn.XLOOKUP($A126,INDIRECT("_"&amp;_xlfn.XLOOKUP(BJ$2,WatchbillMONTHLY!$A$37:$U$37,OFFSET(WatchbillMONTHLY!$A$37:$U$37,1,2))),INDIRECT("_"&amp;_xlfn.XLOOKUP(BJ$2,WatchbillMONTHLY!$A$37:$U$37,OFFSET(WatchbillMONTHLY!$A$37:$U$37,1,2))))=$A126,_xlfn.XLOOKUP(BJ$2,WatchbillMONTHLY!$A$37:$U$37,OFFSET(WatchbillMONTHLY!$A$37:$U$37,1,2)),FALSE),TRUE,FALSE)),
IF(_xlfn.XLOOKUP(BJ$2,WatchbillMONTHLY!$A$54:$U$54,OFFSET(WatchbillMONTHLY!$A$54:$U$54,1,2))=IF(_xlfn.XLOOKUP($A126,INDIRECT("_"&amp;_xlfn.XLOOKUP(BJ$2,WatchbillMONTHLY!$A$54:$U$54,OFFSET(WatchbillMONTHLY!$A$54:$U$54,1,2))),INDIRECT("_"&amp;_xlfn.XLOOKUP(BJ$2,WatchbillMONTHLY!$A$54:$U$54,OFFSET(WatchbillMONTHLY!$A$54:$U$54,1,2))))=$A126,_xlfn.XLOOKUP(BJ$2,WatchbillMONTHLY!$A$54:$U$54,OFFSET(WatchbillMONTHLY!$A$54:$U$54,1,2)),FALSE),TRUE,FALSE)),
IF(_xlfn.XLOOKUP(BJ$2,WatchbillMONTHLY!$A$71:$U$71,OFFSET(WatchbillMONTHLY!$A$71:$U$71,1,2))=IF(_xlfn.XLOOKUP($A126,INDIRECT("_"&amp;_xlfn.XLOOKUP(BJ$2,WatchbillMONTHLY!$A$71:$U$71,OFFSET(WatchbillMONTHLY!$A$71:$U$71,1,2))),INDIRECT("_"&amp;_xlfn.XLOOKUP(BJ$2,WatchbillMONTHLY!$A$71:$U$71,OFFSET(WatchbillMONTHLY!$A$71:$U$71,1,2))))=$A126,_xlfn.XLOOKUP(BJ$2,WatchbillMONTHLY!$A$71:$U$71,OFFSET(WatchbillMONTHLY!$A$71:$U$71,1,2)),FALSE),TRUE,FALSE)),
IF(_xlfn.XLOOKUP(BJ$2,WatchbillMONTHLY!$A$88:$U$88,OFFSET(WatchbillMONTHLY!$A$88:$U$88,1,2))=IF(_xlfn.XLOOKUP($A126,INDIRECT("_"&amp;_xlfn.XLOOKUP(BJ$2,WatchbillMONTHLY!$A$88:$U$88,OFFSET(WatchbillMONTHLY!$A$88:$U$88,1,2))),INDIRECT("_"&amp;_xlfn.XLOOKUP(BJ$2,WatchbillMONTHLY!$A$88:$U$88,OFFSET(WatchbillMONTHLY!$A$88:$U$88,1,2))))=$A126,_xlfn.XLOOKUP(BJ$2,WatchbillMONTHLY!$A$88:$U$88,OFFSET(WatchbillMONTHLY!$A$88:$U$88,1,2)),FALSE),TRUE,FALSE)),
FALSE),FALSE)</f>
        <v>0</v>
      </c>
      <c r="BK126" s="209" t="b" cm="1">
        <f t="array" aca="1" ref="BK126" ca="1">IF(AND($A126 &gt; 0, AD126 &gt; 0,BK$2&lt;MiscFormulas!$A$5+1),
_xlfn.IFNA(
_xlfn.IFNA(
_xlfn.IFNA(
_xlfn.IFNA(
_xlfn.IFNA(
_xlfn.IFNA(
IF(_xlfn.XLOOKUP(BK$2,WatchbillMONTHLY!$A$3:$U$3,OFFSET(WatchbillMONTHLY!$A$3:$U$3,1,2))=IF(_xlfn.XLOOKUP($A126,INDIRECT("_"&amp;_xlfn.XLOOKUP(BK$2,WatchbillMONTHLY!$A$3:$U$3,OFFSET(WatchbillMONTHLY!$A$3:$U$3,1,2))),INDIRECT("_"&amp;_xlfn.XLOOKUP(BK$2,WatchbillMONTHLY!$A$3:$U$3,OFFSET(WatchbillMONTHLY!$A$3:$U$3,1,2))))=$A126,_xlfn.XLOOKUP(BK$2,WatchbillMONTHLY!$A$3:$U$3,OFFSET(WatchbillMONTHLY!$A$3:$U$3,1,2)),FALSE),TRUE,FALSE),
IF(_xlfn.XLOOKUP(BK$2,WatchbillMONTHLY!$A$20:$U$20,OFFSET(WatchbillMONTHLY!$A$20:$U$20,1,2))=IF(_xlfn.XLOOKUP($A126,INDIRECT("_"&amp;_xlfn.XLOOKUP(BK$2,WatchbillMONTHLY!$A$20:$U$20,OFFSET(WatchbillMONTHLY!$A$20:$U$20,1,2))),INDIRECT("_"&amp;_xlfn.XLOOKUP(BK$2,WatchbillMONTHLY!$A$20:$U$20,OFFSET(WatchbillMONTHLY!$A$20:$U$20,1,2))))=$A126,_xlfn.XLOOKUP(BK$2,WatchbillMONTHLY!$A$20:$U$20,OFFSET(WatchbillMONTHLY!$A$20:$U$20,1,2)),FALSE),TRUE,FALSE)),
IF(_xlfn.XLOOKUP(BK$2,WatchbillMONTHLY!$A$37:$U$37,OFFSET(WatchbillMONTHLY!$A$37:$U$37,1,2))=IF(_xlfn.XLOOKUP($A126,INDIRECT("_"&amp;_xlfn.XLOOKUP(BK$2,WatchbillMONTHLY!$A$37:$U$37,OFFSET(WatchbillMONTHLY!$A$37:$U$37,1,2))),INDIRECT("_"&amp;_xlfn.XLOOKUP(BK$2,WatchbillMONTHLY!$A$37:$U$37,OFFSET(WatchbillMONTHLY!$A$37:$U$37,1,2))))=$A126,_xlfn.XLOOKUP(BK$2,WatchbillMONTHLY!$A$37:$U$37,OFFSET(WatchbillMONTHLY!$A$37:$U$37,1,2)),FALSE),TRUE,FALSE)),
IF(_xlfn.XLOOKUP(BK$2,WatchbillMONTHLY!$A$54:$U$54,OFFSET(WatchbillMONTHLY!$A$54:$U$54,1,2))=IF(_xlfn.XLOOKUP($A126,INDIRECT("_"&amp;_xlfn.XLOOKUP(BK$2,WatchbillMONTHLY!$A$54:$U$54,OFFSET(WatchbillMONTHLY!$A$54:$U$54,1,2))),INDIRECT("_"&amp;_xlfn.XLOOKUP(BK$2,WatchbillMONTHLY!$A$54:$U$54,OFFSET(WatchbillMONTHLY!$A$54:$U$54,1,2))))=$A126,_xlfn.XLOOKUP(BK$2,WatchbillMONTHLY!$A$54:$U$54,OFFSET(WatchbillMONTHLY!$A$54:$U$54,1,2)),FALSE),TRUE,FALSE)),
IF(_xlfn.XLOOKUP(BK$2,WatchbillMONTHLY!$A$71:$U$71,OFFSET(WatchbillMONTHLY!$A$71:$U$71,1,2))=IF(_xlfn.XLOOKUP($A126,INDIRECT("_"&amp;_xlfn.XLOOKUP(BK$2,WatchbillMONTHLY!$A$71:$U$71,OFFSET(WatchbillMONTHLY!$A$71:$U$71,1,2))),INDIRECT("_"&amp;_xlfn.XLOOKUP(BK$2,WatchbillMONTHLY!$A$71:$U$71,OFFSET(WatchbillMONTHLY!$A$71:$U$71,1,2))))=$A126,_xlfn.XLOOKUP(BK$2,WatchbillMONTHLY!$A$71:$U$71,OFFSET(WatchbillMONTHLY!$A$71:$U$71,1,2)),FALSE),TRUE,FALSE)),
IF(_xlfn.XLOOKUP(BK$2,WatchbillMONTHLY!$A$88:$U$88,OFFSET(WatchbillMONTHLY!$A$88:$U$88,1,2))=IF(_xlfn.XLOOKUP($A126,INDIRECT("_"&amp;_xlfn.XLOOKUP(BK$2,WatchbillMONTHLY!$A$88:$U$88,OFFSET(WatchbillMONTHLY!$A$88:$U$88,1,2))),INDIRECT("_"&amp;_xlfn.XLOOKUP(BK$2,WatchbillMONTHLY!$A$88:$U$88,OFFSET(WatchbillMONTHLY!$A$88:$U$88,1,2))))=$A126,_xlfn.XLOOKUP(BK$2,WatchbillMONTHLY!$A$88:$U$88,OFFSET(WatchbillMONTHLY!$A$88:$U$88,1,2)),FALSE),TRUE,FALSE)),
FALSE),FALSE)</f>
        <v>0</v>
      </c>
      <c r="BL126" s="209" t="b" cm="1">
        <f t="array" aca="1" ref="BL126" ca="1">IF(AND($A126 &gt; 0, AE126 &gt; 0,BL$2&lt;MiscFormulas!$A$5+1),
_xlfn.IFNA(
_xlfn.IFNA(
_xlfn.IFNA(
_xlfn.IFNA(
_xlfn.IFNA(
_xlfn.IFNA(
IF(_xlfn.XLOOKUP(BL$2,WatchbillMONTHLY!$A$3:$U$3,OFFSET(WatchbillMONTHLY!$A$3:$U$3,1,2))=IF(_xlfn.XLOOKUP($A126,INDIRECT("_"&amp;_xlfn.XLOOKUP(BL$2,WatchbillMONTHLY!$A$3:$U$3,OFFSET(WatchbillMONTHLY!$A$3:$U$3,1,2))),INDIRECT("_"&amp;_xlfn.XLOOKUP(BL$2,WatchbillMONTHLY!$A$3:$U$3,OFFSET(WatchbillMONTHLY!$A$3:$U$3,1,2))))=$A126,_xlfn.XLOOKUP(BL$2,WatchbillMONTHLY!$A$3:$U$3,OFFSET(WatchbillMONTHLY!$A$3:$U$3,1,2)),FALSE),TRUE,FALSE),
IF(_xlfn.XLOOKUP(BL$2,WatchbillMONTHLY!$A$20:$U$20,OFFSET(WatchbillMONTHLY!$A$20:$U$20,1,2))=IF(_xlfn.XLOOKUP($A126,INDIRECT("_"&amp;_xlfn.XLOOKUP(BL$2,WatchbillMONTHLY!$A$20:$U$20,OFFSET(WatchbillMONTHLY!$A$20:$U$20,1,2))),INDIRECT("_"&amp;_xlfn.XLOOKUP(BL$2,WatchbillMONTHLY!$A$20:$U$20,OFFSET(WatchbillMONTHLY!$A$20:$U$20,1,2))))=$A126,_xlfn.XLOOKUP(BL$2,WatchbillMONTHLY!$A$20:$U$20,OFFSET(WatchbillMONTHLY!$A$20:$U$20,1,2)),FALSE),TRUE,FALSE)),
IF(_xlfn.XLOOKUP(BL$2,WatchbillMONTHLY!$A$37:$U$37,OFFSET(WatchbillMONTHLY!$A$37:$U$37,1,2))=IF(_xlfn.XLOOKUP($A126,INDIRECT("_"&amp;_xlfn.XLOOKUP(BL$2,WatchbillMONTHLY!$A$37:$U$37,OFFSET(WatchbillMONTHLY!$A$37:$U$37,1,2))),INDIRECT("_"&amp;_xlfn.XLOOKUP(BL$2,WatchbillMONTHLY!$A$37:$U$37,OFFSET(WatchbillMONTHLY!$A$37:$U$37,1,2))))=$A126,_xlfn.XLOOKUP(BL$2,WatchbillMONTHLY!$A$37:$U$37,OFFSET(WatchbillMONTHLY!$A$37:$U$37,1,2)),FALSE),TRUE,FALSE)),
IF(_xlfn.XLOOKUP(BL$2,WatchbillMONTHLY!$A$54:$U$54,OFFSET(WatchbillMONTHLY!$A$54:$U$54,1,2))=IF(_xlfn.XLOOKUP($A126,INDIRECT("_"&amp;_xlfn.XLOOKUP(BL$2,WatchbillMONTHLY!$A$54:$U$54,OFFSET(WatchbillMONTHLY!$A$54:$U$54,1,2))),INDIRECT("_"&amp;_xlfn.XLOOKUP(BL$2,WatchbillMONTHLY!$A$54:$U$54,OFFSET(WatchbillMONTHLY!$A$54:$U$54,1,2))))=$A126,_xlfn.XLOOKUP(BL$2,WatchbillMONTHLY!$A$54:$U$54,OFFSET(WatchbillMONTHLY!$A$54:$U$54,1,2)),FALSE),TRUE,FALSE)),
IF(_xlfn.XLOOKUP(BL$2,WatchbillMONTHLY!$A$71:$U$71,OFFSET(WatchbillMONTHLY!$A$71:$U$71,1,2))=IF(_xlfn.XLOOKUP($A126,INDIRECT("_"&amp;_xlfn.XLOOKUP(BL$2,WatchbillMONTHLY!$A$71:$U$71,OFFSET(WatchbillMONTHLY!$A$71:$U$71,1,2))),INDIRECT("_"&amp;_xlfn.XLOOKUP(BL$2,WatchbillMONTHLY!$A$71:$U$71,OFFSET(WatchbillMONTHLY!$A$71:$U$71,1,2))))=$A126,_xlfn.XLOOKUP(BL$2,WatchbillMONTHLY!$A$71:$U$71,OFFSET(WatchbillMONTHLY!$A$71:$U$71,1,2)),FALSE),TRUE,FALSE)),
IF(_xlfn.XLOOKUP(BL$2,WatchbillMONTHLY!$A$88:$U$88,OFFSET(WatchbillMONTHLY!$A$88:$U$88,1,2))=IF(_xlfn.XLOOKUP($A126,INDIRECT("_"&amp;_xlfn.XLOOKUP(BL$2,WatchbillMONTHLY!$A$88:$U$88,OFFSET(WatchbillMONTHLY!$A$88:$U$88,1,2))),INDIRECT("_"&amp;_xlfn.XLOOKUP(BL$2,WatchbillMONTHLY!$A$88:$U$88,OFFSET(WatchbillMONTHLY!$A$88:$U$88,1,2))))=$A126,_xlfn.XLOOKUP(BL$2,WatchbillMONTHLY!$A$88:$U$88,OFFSET(WatchbillMONTHLY!$A$88:$U$88,1,2)),FALSE),TRUE,FALSE)),
FALSE),FALSE)</f>
        <v>0</v>
      </c>
      <c r="BM126" s="209" t="b" cm="1">
        <f t="array" aca="1" ref="BM126" ca="1">IF(AND($A126 &gt; 0, AF126 &gt; 0,BM$2&lt;MiscFormulas!$A$5+1),
_xlfn.IFNA(
_xlfn.IFNA(
_xlfn.IFNA(
_xlfn.IFNA(
_xlfn.IFNA(
_xlfn.IFNA(
IF(_xlfn.XLOOKUP(BM$2,WatchbillMONTHLY!$A$3:$U$3,OFFSET(WatchbillMONTHLY!$A$3:$U$3,1,2))=IF(_xlfn.XLOOKUP($A126,INDIRECT("_"&amp;_xlfn.XLOOKUP(BM$2,WatchbillMONTHLY!$A$3:$U$3,OFFSET(WatchbillMONTHLY!$A$3:$U$3,1,2))),INDIRECT("_"&amp;_xlfn.XLOOKUP(BM$2,WatchbillMONTHLY!$A$3:$U$3,OFFSET(WatchbillMONTHLY!$A$3:$U$3,1,2))))=$A126,_xlfn.XLOOKUP(BM$2,WatchbillMONTHLY!$A$3:$U$3,OFFSET(WatchbillMONTHLY!$A$3:$U$3,1,2)),FALSE),TRUE,FALSE),
IF(_xlfn.XLOOKUP(BM$2,WatchbillMONTHLY!$A$20:$U$20,OFFSET(WatchbillMONTHLY!$A$20:$U$20,1,2))=IF(_xlfn.XLOOKUP($A126,INDIRECT("_"&amp;_xlfn.XLOOKUP(BM$2,WatchbillMONTHLY!$A$20:$U$20,OFFSET(WatchbillMONTHLY!$A$20:$U$20,1,2))),INDIRECT("_"&amp;_xlfn.XLOOKUP(BM$2,WatchbillMONTHLY!$A$20:$U$20,OFFSET(WatchbillMONTHLY!$A$20:$U$20,1,2))))=$A126,_xlfn.XLOOKUP(BM$2,WatchbillMONTHLY!$A$20:$U$20,OFFSET(WatchbillMONTHLY!$A$20:$U$20,1,2)),FALSE),TRUE,FALSE)),
IF(_xlfn.XLOOKUP(BM$2,WatchbillMONTHLY!$A$37:$U$37,OFFSET(WatchbillMONTHLY!$A$37:$U$37,1,2))=IF(_xlfn.XLOOKUP($A126,INDIRECT("_"&amp;_xlfn.XLOOKUP(BM$2,WatchbillMONTHLY!$A$37:$U$37,OFFSET(WatchbillMONTHLY!$A$37:$U$37,1,2))),INDIRECT("_"&amp;_xlfn.XLOOKUP(BM$2,WatchbillMONTHLY!$A$37:$U$37,OFFSET(WatchbillMONTHLY!$A$37:$U$37,1,2))))=$A126,_xlfn.XLOOKUP(BM$2,WatchbillMONTHLY!$A$37:$U$37,OFFSET(WatchbillMONTHLY!$A$37:$U$37,1,2)),FALSE),TRUE,FALSE)),
IF(_xlfn.XLOOKUP(BM$2,WatchbillMONTHLY!$A$54:$U$54,OFFSET(WatchbillMONTHLY!$A$54:$U$54,1,2))=IF(_xlfn.XLOOKUP($A126,INDIRECT("_"&amp;_xlfn.XLOOKUP(BM$2,WatchbillMONTHLY!$A$54:$U$54,OFFSET(WatchbillMONTHLY!$A$54:$U$54,1,2))),INDIRECT("_"&amp;_xlfn.XLOOKUP(BM$2,WatchbillMONTHLY!$A$54:$U$54,OFFSET(WatchbillMONTHLY!$A$54:$U$54,1,2))))=$A126,_xlfn.XLOOKUP(BM$2,WatchbillMONTHLY!$A$54:$U$54,OFFSET(WatchbillMONTHLY!$A$54:$U$54,1,2)),FALSE),TRUE,FALSE)),
IF(_xlfn.XLOOKUP(BM$2,WatchbillMONTHLY!$A$71:$U$71,OFFSET(WatchbillMONTHLY!$A$71:$U$71,1,2))=IF(_xlfn.XLOOKUP($A126,INDIRECT("_"&amp;_xlfn.XLOOKUP(BM$2,WatchbillMONTHLY!$A$71:$U$71,OFFSET(WatchbillMONTHLY!$A$71:$U$71,1,2))),INDIRECT("_"&amp;_xlfn.XLOOKUP(BM$2,WatchbillMONTHLY!$A$71:$U$71,OFFSET(WatchbillMONTHLY!$A$71:$U$71,1,2))))=$A126,_xlfn.XLOOKUP(BM$2,WatchbillMONTHLY!$A$71:$U$71,OFFSET(WatchbillMONTHLY!$A$71:$U$71,1,2)),FALSE),TRUE,FALSE)),
IF(_xlfn.XLOOKUP(BM$2,WatchbillMONTHLY!$A$88:$U$88,OFFSET(WatchbillMONTHLY!$A$88:$U$88,1,2))=IF(_xlfn.XLOOKUP($A126,INDIRECT("_"&amp;_xlfn.XLOOKUP(BM$2,WatchbillMONTHLY!$A$88:$U$88,OFFSET(WatchbillMONTHLY!$A$88:$U$88,1,2))),INDIRECT("_"&amp;_xlfn.XLOOKUP(BM$2,WatchbillMONTHLY!$A$88:$U$88,OFFSET(WatchbillMONTHLY!$A$88:$U$88,1,2))))=$A126,_xlfn.XLOOKUP(BM$2,WatchbillMONTHLY!$A$88:$U$88,OFFSET(WatchbillMONTHLY!$A$88:$U$88,1,2)),FALSE),TRUE,FALSE)),
FALSE),FALSE)</f>
        <v>0</v>
      </c>
      <c r="BN126" s="209" t="b" cm="1">
        <f t="array" aca="1" ref="BN126" ca="1">IF(AND($A126 &gt; 0, AG126 &gt; 0,BN$2&lt;MiscFormulas!$A$5+1),
_xlfn.IFNA(
_xlfn.IFNA(
_xlfn.IFNA(
_xlfn.IFNA(
_xlfn.IFNA(
_xlfn.IFNA(
IF(_xlfn.XLOOKUP(BN$2,WatchbillMONTHLY!$A$3:$U$3,OFFSET(WatchbillMONTHLY!$A$3:$U$3,1,2))=IF(_xlfn.XLOOKUP($A126,INDIRECT("_"&amp;_xlfn.XLOOKUP(BN$2,WatchbillMONTHLY!$A$3:$U$3,OFFSET(WatchbillMONTHLY!$A$3:$U$3,1,2))),INDIRECT("_"&amp;_xlfn.XLOOKUP(BN$2,WatchbillMONTHLY!$A$3:$U$3,OFFSET(WatchbillMONTHLY!$A$3:$U$3,1,2))))=$A126,_xlfn.XLOOKUP(BN$2,WatchbillMONTHLY!$A$3:$U$3,OFFSET(WatchbillMONTHLY!$A$3:$U$3,1,2)),FALSE),TRUE,FALSE),
IF(_xlfn.XLOOKUP(BN$2,WatchbillMONTHLY!$A$20:$U$20,OFFSET(WatchbillMONTHLY!$A$20:$U$20,1,2))=IF(_xlfn.XLOOKUP($A126,INDIRECT("_"&amp;_xlfn.XLOOKUP(BN$2,WatchbillMONTHLY!$A$20:$U$20,OFFSET(WatchbillMONTHLY!$A$20:$U$20,1,2))),INDIRECT("_"&amp;_xlfn.XLOOKUP(BN$2,WatchbillMONTHLY!$A$20:$U$20,OFFSET(WatchbillMONTHLY!$A$20:$U$20,1,2))))=$A126,_xlfn.XLOOKUP(BN$2,WatchbillMONTHLY!$A$20:$U$20,OFFSET(WatchbillMONTHLY!$A$20:$U$20,1,2)),FALSE),TRUE,FALSE)),
IF(_xlfn.XLOOKUP(BN$2,WatchbillMONTHLY!$A$37:$U$37,OFFSET(WatchbillMONTHLY!$A$37:$U$37,1,2))=IF(_xlfn.XLOOKUP($A126,INDIRECT("_"&amp;_xlfn.XLOOKUP(BN$2,WatchbillMONTHLY!$A$37:$U$37,OFFSET(WatchbillMONTHLY!$A$37:$U$37,1,2))),INDIRECT("_"&amp;_xlfn.XLOOKUP(BN$2,WatchbillMONTHLY!$A$37:$U$37,OFFSET(WatchbillMONTHLY!$A$37:$U$37,1,2))))=$A126,_xlfn.XLOOKUP(BN$2,WatchbillMONTHLY!$A$37:$U$37,OFFSET(WatchbillMONTHLY!$A$37:$U$37,1,2)),FALSE),TRUE,FALSE)),
IF(_xlfn.XLOOKUP(BN$2,WatchbillMONTHLY!$A$54:$U$54,OFFSET(WatchbillMONTHLY!$A$54:$U$54,1,2))=IF(_xlfn.XLOOKUP($A126,INDIRECT("_"&amp;_xlfn.XLOOKUP(BN$2,WatchbillMONTHLY!$A$54:$U$54,OFFSET(WatchbillMONTHLY!$A$54:$U$54,1,2))),INDIRECT("_"&amp;_xlfn.XLOOKUP(BN$2,WatchbillMONTHLY!$A$54:$U$54,OFFSET(WatchbillMONTHLY!$A$54:$U$54,1,2))))=$A126,_xlfn.XLOOKUP(BN$2,WatchbillMONTHLY!$A$54:$U$54,OFFSET(WatchbillMONTHLY!$A$54:$U$54,1,2)),FALSE),TRUE,FALSE)),
IF(_xlfn.XLOOKUP(BN$2,WatchbillMONTHLY!$A$71:$U$71,OFFSET(WatchbillMONTHLY!$A$71:$U$71,1,2))=IF(_xlfn.XLOOKUP($A126,INDIRECT("_"&amp;_xlfn.XLOOKUP(BN$2,WatchbillMONTHLY!$A$71:$U$71,OFFSET(WatchbillMONTHLY!$A$71:$U$71,1,2))),INDIRECT("_"&amp;_xlfn.XLOOKUP(BN$2,WatchbillMONTHLY!$A$71:$U$71,OFFSET(WatchbillMONTHLY!$A$71:$U$71,1,2))))=$A126,_xlfn.XLOOKUP(BN$2,WatchbillMONTHLY!$A$71:$U$71,OFFSET(WatchbillMONTHLY!$A$71:$U$71,1,2)),FALSE),TRUE,FALSE)),
IF(_xlfn.XLOOKUP(BN$2,WatchbillMONTHLY!$A$88:$U$88,OFFSET(WatchbillMONTHLY!$A$88:$U$88,1,2))=IF(_xlfn.XLOOKUP($A126,INDIRECT("_"&amp;_xlfn.XLOOKUP(BN$2,WatchbillMONTHLY!$A$88:$U$88,OFFSET(WatchbillMONTHLY!$A$88:$U$88,1,2))),INDIRECT("_"&amp;_xlfn.XLOOKUP(BN$2,WatchbillMONTHLY!$A$88:$U$88,OFFSET(WatchbillMONTHLY!$A$88:$U$88,1,2))))=$A126,_xlfn.XLOOKUP(BN$2,WatchbillMONTHLY!$A$88:$U$88,OFFSET(WatchbillMONTHLY!$A$88:$U$88,1,2)),FALSE),TRUE,FALSE)),
FALSE),FALSE)</f>
        <v>0</v>
      </c>
      <c r="BO126" s="209"/>
      <c r="BP126" s="210"/>
    </row>
    <row r="127" spans="1:68" x14ac:dyDescent="0.35">
      <c r="A127" t="str">
        <v>EX7 Twenty, I.</v>
      </c>
      <c r="B127" s="215" t="str">
        <v>EX7 Twenty, IsTwentDolla</v>
      </c>
      <c r="C127" s="191"/>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c r="AH127" s="192"/>
      <c r="AI127" s="209"/>
      <c r="AJ127" s="209" t="str" cm="1">
        <f t="array" aca="1" ref="AJ127" ca="1">IF(OR(AK127:BN127=TRUE),$A127&amp;" :  ","")&amp;_xlfn.TEXTJOIN(" | ",TRUE,IF(AK127:BN127=TRUE,$AK$2:$BN$2,""))</f>
        <v/>
      </c>
      <c r="AK127" s="209" t="b" cm="1">
        <f t="array" aca="1" ref="AK127" ca="1">IF(AND($A127 &gt; 0, D127 &gt; 0,AK$2&lt;MiscFormulas!$A$5+1),
_xlfn.IFNA(
_xlfn.IFNA(
_xlfn.IFNA(
_xlfn.IFNA(
_xlfn.IFNA(
_xlfn.IFNA(
IF(_xlfn.XLOOKUP(AK$2,WatchbillMONTHLY!$A$3:$U$3,OFFSET(WatchbillMONTHLY!$A$3:$U$3,1,2))=IF(_xlfn.XLOOKUP($A127,INDIRECT("_"&amp;_xlfn.XLOOKUP(AK$2,WatchbillMONTHLY!$A$3:$U$3,OFFSET(WatchbillMONTHLY!$A$3:$U$3,1,2))),INDIRECT("_"&amp;_xlfn.XLOOKUP(AK$2,WatchbillMONTHLY!$A$3:$U$3,OFFSET(WatchbillMONTHLY!$A$3:$U$3,1,2))))=$A127,_xlfn.XLOOKUP(AK$2,WatchbillMONTHLY!$A$3:$U$3,OFFSET(WatchbillMONTHLY!$A$3:$U$3,1,2)),FALSE),TRUE,FALSE),
IF(_xlfn.XLOOKUP(AK$2,WatchbillMONTHLY!$A$20:$U$20,OFFSET(WatchbillMONTHLY!$A$20:$U$20,1,2))=IF(_xlfn.XLOOKUP($A127,INDIRECT("_"&amp;_xlfn.XLOOKUP(AK$2,WatchbillMONTHLY!$A$20:$U$20,OFFSET(WatchbillMONTHLY!$A$20:$U$20,1,2))),INDIRECT("_"&amp;_xlfn.XLOOKUP(AK$2,WatchbillMONTHLY!$A$20:$U$20,OFFSET(WatchbillMONTHLY!$A$20:$U$20,1,2))))=$A127,_xlfn.XLOOKUP(AK$2,WatchbillMONTHLY!$A$20:$U$20,OFFSET(WatchbillMONTHLY!$A$20:$U$20,1,2)),FALSE),TRUE,FALSE)),
IF(_xlfn.XLOOKUP(AK$2,WatchbillMONTHLY!$A$37:$U$37,OFFSET(WatchbillMONTHLY!$A$37:$U$37,1,2))=IF(_xlfn.XLOOKUP($A127,INDIRECT("_"&amp;_xlfn.XLOOKUP(AK$2,WatchbillMONTHLY!$A$37:$U$37,OFFSET(WatchbillMONTHLY!$A$37:$U$37,1,2))),INDIRECT("_"&amp;_xlfn.XLOOKUP(AK$2,WatchbillMONTHLY!$A$37:$U$37,OFFSET(WatchbillMONTHLY!$A$37:$U$37,1,2))))=$A127,_xlfn.XLOOKUP(AK$2,WatchbillMONTHLY!$A$37:$U$37,OFFSET(WatchbillMONTHLY!$A$37:$U$37,1,2)),FALSE),TRUE,FALSE)),
IF(_xlfn.XLOOKUP(AK$2,WatchbillMONTHLY!$A$54:$U$54,OFFSET(WatchbillMONTHLY!$A$54:$U$54,1,2))=IF(_xlfn.XLOOKUP($A127,INDIRECT("_"&amp;_xlfn.XLOOKUP(AK$2,WatchbillMONTHLY!$A$54:$U$54,OFFSET(WatchbillMONTHLY!$A$54:$U$54,1,2))),INDIRECT("_"&amp;_xlfn.XLOOKUP(AK$2,WatchbillMONTHLY!$A$54:$U$54,OFFSET(WatchbillMONTHLY!$A$54:$U$54,1,2))))=$A127,_xlfn.XLOOKUP(AK$2,WatchbillMONTHLY!$A$54:$U$54,OFFSET(WatchbillMONTHLY!$A$54:$U$54,1,2)),FALSE),TRUE,FALSE)),
IF(_xlfn.XLOOKUP(AK$2,WatchbillMONTHLY!$A$71:$U$71,OFFSET(WatchbillMONTHLY!$A$71:$U$71,1,2))=IF(_xlfn.XLOOKUP($A127,INDIRECT("_"&amp;_xlfn.XLOOKUP(AK$2,WatchbillMONTHLY!$A$71:$U$71,OFFSET(WatchbillMONTHLY!$A$71:$U$71,1,2))),INDIRECT("_"&amp;_xlfn.XLOOKUP(AK$2,WatchbillMONTHLY!$A$71:$U$71,OFFSET(WatchbillMONTHLY!$A$71:$U$71,1,2))))=$A127,_xlfn.XLOOKUP(AK$2,WatchbillMONTHLY!$A$71:$U$71,OFFSET(WatchbillMONTHLY!$A$71:$U$71,1,2)),FALSE),TRUE,FALSE)),
IF(_xlfn.XLOOKUP(AK$2,WatchbillMONTHLY!$A$88:$U$88,OFFSET(WatchbillMONTHLY!$A$88:$U$88,1,2))=IF(_xlfn.XLOOKUP($A127,INDIRECT("_"&amp;_xlfn.XLOOKUP(AK$2,WatchbillMONTHLY!$A$88:$U$88,OFFSET(WatchbillMONTHLY!$A$88:$U$88,1,2))),INDIRECT("_"&amp;_xlfn.XLOOKUP(AK$2,WatchbillMONTHLY!$A$88:$U$88,OFFSET(WatchbillMONTHLY!$A$88:$U$88,1,2))))=$A127,_xlfn.XLOOKUP(AK$2,WatchbillMONTHLY!$A$88:$U$88,OFFSET(WatchbillMONTHLY!$A$88:$U$88,1,2)),FALSE),TRUE,FALSE)),
FALSE),FALSE)</f>
        <v>0</v>
      </c>
      <c r="AL127" s="209" t="b" cm="1">
        <f t="array" aca="1" ref="AL127" ca="1">IF(AND($A127 &gt; 0, E127 &gt; 0,AL$2&lt;MiscFormulas!$A$5+1),
_xlfn.IFNA(
_xlfn.IFNA(
_xlfn.IFNA(
_xlfn.IFNA(
_xlfn.IFNA(
_xlfn.IFNA(
IF(_xlfn.XLOOKUP(AL$2,WatchbillMONTHLY!$A$3:$U$3,OFFSET(WatchbillMONTHLY!$A$3:$U$3,1,2))=IF(_xlfn.XLOOKUP($A127,INDIRECT("_"&amp;_xlfn.XLOOKUP(AL$2,WatchbillMONTHLY!$A$3:$U$3,OFFSET(WatchbillMONTHLY!$A$3:$U$3,1,2))),INDIRECT("_"&amp;_xlfn.XLOOKUP(AL$2,WatchbillMONTHLY!$A$3:$U$3,OFFSET(WatchbillMONTHLY!$A$3:$U$3,1,2))))=$A127,_xlfn.XLOOKUP(AL$2,WatchbillMONTHLY!$A$3:$U$3,OFFSET(WatchbillMONTHLY!$A$3:$U$3,1,2)),FALSE),TRUE,FALSE),
IF(_xlfn.XLOOKUP(AL$2,WatchbillMONTHLY!$A$20:$U$20,OFFSET(WatchbillMONTHLY!$A$20:$U$20,1,2))=IF(_xlfn.XLOOKUP($A127,INDIRECT("_"&amp;_xlfn.XLOOKUP(AL$2,WatchbillMONTHLY!$A$20:$U$20,OFFSET(WatchbillMONTHLY!$A$20:$U$20,1,2))),INDIRECT("_"&amp;_xlfn.XLOOKUP(AL$2,WatchbillMONTHLY!$A$20:$U$20,OFFSET(WatchbillMONTHLY!$A$20:$U$20,1,2))))=$A127,_xlfn.XLOOKUP(AL$2,WatchbillMONTHLY!$A$20:$U$20,OFFSET(WatchbillMONTHLY!$A$20:$U$20,1,2)),FALSE),TRUE,FALSE)),
IF(_xlfn.XLOOKUP(AL$2,WatchbillMONTHLY!$A$37:$U$37,OFFSET(WatchbillMONTHLY!$A$37:$U$37,1,2))=IF(_xlfn.XLOOKUP($A127,INDIRECT("_"&amp;_xlfn.XLOOKUP(AL$2,WatchbillMONTHLY!$A$37:$U$37,OFFSET(WatchbillMONTHLY!$A$37:$U$37,1,2))),INDIRECT("_"&amp;_xlfn.XLOOKUP(AL$2,WatchbillMONTHLY!$A$37:$U$37,OFFSET(WatchbillMONTHLY!$A$37:$U$37,1,2))))=$A127,_xlfn.XLOOKUP(AL$2,WatchbillMONTHLY!$A$37:$U$37,OFFSET(WatchbillMONTHLY!$A$37:$U$37,1,2)),FALSE),TRUE,FALSE)),
IF(_xlfn.XLOOKUP(AL$2,WatchbillMONTHLY!$A$54:$U$54,OFFSET(WatchbillMONTHLY!$A$54:$U$54,1,2))=IF(_xlfn.XLOOKUP($A127,INDIRECT("_"&amp;_xlfn.XLOOKUP(AL$2,WatchbillMONTHLY!$A$54:$U$54,OFFSET(WatchbillMONTHLY!$A$54:$U$54,1,2))),INDIRECT("_"&amp;_xlfn.XLOOKUP(AL$2,WatchbillMONTHLY!$A$54:$U$54,OFFSET(WatchbillMONTHLY!$A$54:$U$54,1,2))))=$A127,_xlfn.XLOOKUP(AL$2,WatchbillMONTHLY!$A$54:$U$54,OFFSET(WatchbillMONTHLY!$A$54:$U$54,1,2)),FALSE),TRUE,FALSE)),
IF(_xlfn.XLOOKUP(AL$2,WatchbillMONTHLY!$A$71:$U$71,OFFSET(WatchbillMONTHLY!$A$71:$U$71,1,2))=IF(_xlfn.XLOOKUP($A127,INDIRECT("_"&amp;_xlfn.XLOOKUP(AL$2,WatchbillMONTHLY!$A$71:$U$71,OFFSET(WatchbillMONTHLY!$A$71:$U$71,1,2))),INDIRECT("_"&amp;_xlfn.XLOOKUP(AL$2,WatchbillMONTHLY!$A$71:$U$71,OFFSET(WatchbillMONTHLY!$A$71:$U$71,1,2))))=$A127,_xlfn.XLOOKUP(AL$2,WatchbillMONTHLY!$A$71:$U$71,OFFSET(WatchbillMONTHLY!$A$71:$U$71,1,2)),FALSE),TRUE,FALSE)),
IF(_xlfn.XLOOKUP(AL$2,WatchbillMONTHLY!$A$88:$U$88,OFFSET(WatchbillMONTHLY!$A$88:$U$88,1,2))=IF(_xlfn.XLOOKUP($A127,INDIRECT("_"&amp;_xlfn.XLOOKUP(AL$2,WatchbillMONTHLY!$A$88:$U$88,OFFSET(WatchbillMONTHLY!$A$88:$U$88,1,2))),INDIRECT("_"&amp;_xlfn.XLOOKUP(AL$2,WatchbillMONTHLY!$A$88:$U$88,OFFSET(WatchbillMONTHLY!$A$88:$U$88,1,2))))=$A127,_xlfn.XLOOKUP(AL$2,WatchbillMONTHLY!$A$88:$U$88,OFFSET(WatchbillMONTHLY!$A$88:$U$88,1,2)),FALSE),TRUE,FALSE)),
FALSE),FALSE)</f>
        <v>0</v>
      </c>
      <c r="AM127" s="209" t="b" cm="1">
        <f t="array" aca="1" ref="AM127" ca="1">IF(AND($A127 &gt; 0, F127 &gt; 0,AM$2&lt;MiscFormulas!$A$5+1),
_xlfn.IFNA(
_xlfn.IFNA(
_xlfn.IFNA(
_xlfn.IFNA(
_xlfn.IFNA(
_xlfn.IFNA(
IF(_xlfn.XLOOKUP(AM$2,WatchbillMONTHLY!$A$3:$U$3,OFFSET(WatchbillMONTHLY!$A$3:$U$3,1,2))=IF(_xlfn.XLOOKUP($A127,INDIRECT("_"&amp;_xlfn.XLOOKUP(AM$2,WatchbillMONTHLY!$A$3:$U$3,OFFSET(WatchbillMONTHLY!$A$3:$U$3,1,2))),INDIRECT("_"&amp;_xlfn.XLOOKUP(AM$2,WatchbillMONTHLY!$A$3:$U$3,OFFSET(WatchbillMONTHLY!$A$3:$U$3,1,2))))=$A127,_xlfn.XLOOKUP(AM$2,WatchbillMONTHLY!$A$3:$U$3,OFFSET(WatchbillMONTHLY!$A$3:$U$3,1,2)),FALSE),TRUE,FALSE),
IF(_xlfn.XLOOKUP(AM$2,WatchbillMONTHLY!$A$20:$U$20,OFFSET(WatchbillMONTHLY!$A$20:$U$20,1,2))=IF(_xlfn.XLOOKUP($A127,INDIRECT("_"&amp;_xlfn.XLOOKUP(AM$2,WatchbillMONTHLY!$A$20:$U$20,OFFSET(WatchbillMONTHLY!$A$20:$U$20,1,2))),INDIRECT("_"&amp;_xlfn.XLOOKUP(AM$2,WatchbillMONTHLY!$A$20:$U$20,OFFSET(WatchbillMONTHLY!$A$20:$U$20,1,2))))=$A127,_xlfn.XLOOKUP(AM$2,WatchbillMONTHLY!$A$20:$U$20,OFFSET(WatchbillMONTHLY!$A$20:$U$20,1,2)),FALSE),TRUE,FALSE)),
IF(_xlfn.XLOOKUP(AM$2,WatchbillMONTHLY!$A$37:$U$37,OFFSET(WatchbillMONTHLY!$A$37:$U$37,1,2))=IF(_xlfn.XLOOKUP($A127,INDIRECT("_"&amp;_xlfn.XLOOKUP(AM$2,WatchbillMONTHLY!$A$37:$U$37,OFFSET(WatchbillMONTHLY!$A$37:$U$37,1,2))),INDIRECT("_"&amp;_xlfn.XLOOKUP(AM$2,WatchbillMONTHLY!$A$37:$U$37,OFFSET(WatchbillMONTHLY!$A$37:$U$37,1,2))))=$A127,_xlfn.XLOOKUP(AM$2,WatchbillMONTHLY!$A$37:$U$37,OFFSET(WatchbillMONTHLY!$A$37:$U$37,1,2)),FALSE),TRUE,FALSE)),
IF(_xlfn.XLOOKUP(AM$2,WatchbillMONTHLY!$A$54:$U$54,OFFSET(WatchbillMONTHLY!$A$54:$U$54,1,2))=IF(_xlfn.XLOOKUP($A127,INDIRECT("_"&amp;_xlfn.XLOOKUP(AM$2,WatchbillMONTHLY!$A$54:$U$54,OFFSET(WatchbillMONTHLY!$A$54:$U$54,1,2))),INDIRECT("_"&amp;_xlfn.XLOOKUP(AM$2,WatchbillMONTHLY!$A$54:$U$54,OFFSET(WatchbillMONTHLY!$A$54:$U$54,1,2))))=$A127,_xlfn.XLOOKUP(AM$2,WatchbillMONTHLY!$A$54:$U$54,OFFSET(WatchbillMONTHLY!$A$54:$U$54,1,2)),FALSE),TRUE,FALSE)),
IF(_xlfn.XLOOKUP(AM$2,WatchbillMONTHLY!$A$71:$U$71,OFFSET(WatchbillMONTHLY!$A$71:$U$71,1,2))=IF(_xlfn.XLOOKUP($A127,INDIRECT("_"&amp;_xlfn.XLOOKUP(AM$2,WatchbillMONTHLY!$A$71:$U$71,OFFSET(WatchbillMONTHLY!$A$71:$U$71,1,2))),INDIRECT("_"&amp;_xlfn.XLOOKUP(AM$2,WatchbillMONTHLY!$A$71:$U$71,OFFSET(WatchbillMONTHLY!$A$71:$U$71,1,2))))=$A127,_xlfn.XLOOKUP(AM$2,WatchbillMONTHLY!$A$71:$U$71,OFFSET(WatchbillMONTHLY!$A$71:$U$71,1,2)),FALSE),TRUE,FALSE)),
IF(_xlfn.XLOOKUP(AM$2,WatchbillMONTHLY!$A$88:$U$88,OFFSET(WatchbillMONTHLY!$A$88:$U$88,1,2))=IF(_xlfn.XLOOKUP($A127,INDIRECT("_"&amp;_xlfn.XLOOKUP(AM$2,WatchbillMONTHLY!$A$88:$U$88,OFFSET(WatchbillMONTHLY!$A$88:$U$88,1,2))),INDIRECT("_"&amp;_xlfn.XLOOKUP(AM$2,WatchbillMONTHLY!$A$88:$U$88,OFFSET(WatchbillMONTHLY!$A$88:$U$88,1,2))))=$A127,_xlfn.XLOOKUP(AM$2,WatchbillMONTHLY!$A$88:$U$88,OFFSET(WatchbillMONTHLY!$A$88:$U$88,1,2)),FALSE),TRUE,FALSE)),
FALSE),FALSE)</f>
        <v>0</v>
      </c>
      <c r="AN127" s="209" t="b" cm="1">
        <f t="array" aca="1" ref="AN127" ca="1">IF(AND($A127 &gt; 0, G127 &gt; 0,AN$2&lt;MiscFormulas!$A$5+1),
_xlfn.IFNA(
_xlfn.IFNA(
_xlfn.IFNA(
_xlfn.IFNA(
_xlfn.IFNA(
_xlfn.IFNA(
IF(_xlfn.XLOOKUP(AN$2,WatchbillMONTHLY!$A$3:$U$3,OFFSET(WatchbillMONTHLY!$A$3:$U$3,1,2))=IF(_xlfn.XLOOKUP($A127,INDIRECT("_"&amp;_xlfn.XLOOKUP(AN$2,WatchbillMONTHLY!$A$3:$U$3,OFFSET(WatchbillMONTHLY!$A$3:$U$3,1,2))),INDIRECT("_"&amp;_xlfn.XLOOKUP(AN$2,WatchbillMONTHLY!$A$3:$U$3,OFFSET(WatchbillMONTHLY!$A$3:$U$3,1,2))))=$A127,_xlfn.XLOOKUP(AN$2,WatchbillMONTHLY!$A$3:$U$3,OFFSET(WatchbillMONTHLY!$A$3:$U$3,1,2)),FALSE),TRUE,FALSE),
IF(_xlfn.XLOOKUP(AN$2,WatchbillMONTHLY!$A$20:$U$20,OFFSET(WatchbillMONTHLY!$A$20:$U$20,1,2))=IF(_xlfn.XLOOKUP($A127,INDIRECT("_"&amp;_xlfn.XLOOKUP(AN$2,WatchbillMONTHLY!$A$20:$U$20,OFFSET(WatchbillMONTHLY!$A$20:$U$20,1,2))),INDIRECT("_"&amp;_xlfn.XLOOKUP(AN$2,WatchbillMONTHLY!$A$20:$U$20,OFFSET(WatchbillMONTHLY!$A$20:$U$20,1,2))))=$A127,_xlfn.XLOOKUP(AN$2,WatchbillMONTHLY!$A$20:$U$20,OFFSET(WatchbillMONTHLY!$A$20:$U$20,1,2)),FALSE),TRUE,FALSE)),
IF(_xlfn.XLOOKUP(AN$2,WatchbillMONTHLY!$A$37:$U$37,OFFSET(WatchbillMONTHLY!$A$37:$U$37,1,2))=IF(_xlfn.XLOOKUP($A127,INDIRECT("_"&amp;_xlfn.XLOOKUP(AN$2,WatchbillMONTHLY!$A$37:$U$37,OFFSET(WatchbillMONTHLY!$A$37:$U$37,1,2))),INDIRECT("_"&amp;_xlfn.XLOOKUP(AN$2,WatchbillMONTHLY!$A$37:$U$37,OFFSET(WatchbillMONTHLY!$A$37:$U$37,1,2))))=$A127,_xlfn.XLOOKUP(AN$2,WatchbillMONTHLY!$A$37:$U$37,OFFSET(WatchbillMONTHLY!$A$37:$U$37,1,2)),FALSE),TRUE,FALSE)),
IF(_xlfn.XLOOKUP(AN$2,WatchbillMONTHLY!$A$54:$U$54,OFFSET(WatchbillMONTHLY!$A$54:$U$54,1,2))=IF(_xlfn.XLOOKUP($A127,INDIRECT("_"&amp;_xlfn.XLOOKUP(AN$2,WatchbillMONTHLY!$A$54:$U$54,OFFSET(WatchbillMONTHLY!$A$54:$U$54,1,2))),INDIRECT("_"&amp;_xlfn.XLOOKUP(AN$2,WatchbillMONTHLY!$A$54:$U$54,OFFSET(WatchbillMONTHLY!$A$54:$U$54,1,2))))=$A127,_xlfn.XLOOKUP(AN$2,WatchbillMONTHLY!$A$54:$U$54,OFFSET(WatchbillMONTHLY!$A$54:$U$54,1,2)),FALSE),TRUE,FALSE)),
IF(_xlfn.XLOOKUP(AN$2,WatchbillMONTHLY!$A$71:$U$71,OFFSET(WatchbillMONTHLY!$A$71:$U$71,1,2))=IF(_xlfn.XLOOKUP($A127,INDIRECT("_"&amp;_xlfn.XLOOKUP(AN$2,WatchbillMONTHLY!$A$71:$U$71,OFFSET(WatchbillMONTHLY!$A$71:$U$71,1,2))),INDIRECT("_"&amp;_xlfn.XLOOKUP(AN$2,WatchbillMONTHLY!$A$71:$U$71,OFFSET(WatchbillMONTHLY!$A$71:$U$71,1,2))))=$A127,_xlfn.XLOOKUP(AN$2,WatchbillMONTHLY!$A$71:$U$71,OFFSET(WatchbillMONTHLY!$A$71:$U$71,1,2)),FALSE),TRUE,FALSE)),
IF(_xlfn.XLOOKUP(AN$2,WatchbillMONTHLY!$A$88:$U$88,OFFSET(WatchbillMONTHLY!$A$88:$U$88,1,2))=IF(_xlfn.XLOOKUP($A127,INDIRECT("_"&amp;_xlfn.XLOOKUP(AN$2,WatchbillMONTHLY!$A$88:$U$88,OFFSET(WatchbillMONTHLY!$A$88:$U$88,1,2))),INDIRECT("_"&amp;_xlfn.XLOOKUP(AN$2,WatchbillMONTHLY!$A$88:$U$88,OFFSET(WatchbillMONTHLY!$A$88:$U$88,1,2))))=$A127,_xlfn.XLOOKUP(AN$2,WatchbillMONTHLY!$A$88:$U$88,OFFSET(WatchbillMONTHLY!$A$88:$U$88,1,2)),FALSE),TRUE,FALSE)),
FALSE),FALSE)</f>
        <v>0</v>
      </c>
      <c r="AO127" s="209" t="b" cm="1">
        <f t="array" aca="1" ref="AO127" ca="1">IF(AND($A127 &gt; 0, H127 &gt; 0,AO$2&lt;MiscFormulas!$A$5+1),
_xlfn.IFNA(
_xlfn.IFNA(
_xlfn.IFNA(
_xlfn.IFNA(
_xlfn.IFNA(
_xlfn.IFNA(
IF(_xlfn.XLOOKUP(AO$2,WatchbillMONTHLY!$A$3:$U$3,OFFSET(WatchbillMONTHLY!$A$3:$U$3,1,2))=IF(_xlfn.XLOOKUP($A127,INDIRECT("_"&amp;_xlfn.XLOOKUP(AO$2,WatchbillMONTHLY!$A$3:$U$3,OFFSET(WatchbillMONTHLY!$A$3:$U$3,1,2))),INDIRECT("_"&amp;_xlfn.XLOOKUP(AO$2,WatchbillMONTHLY!$A$3:$U$3,OFFSET(WatchbillMONTHLY!$A$3:$U$3,1,2))))=$A127,_xlfn.XLOOKUP(AO$2,WatchbillMONTHLY!$A$3:$U$3,OFFSET(WatchbillMONTHLY!$A$3:$U$3,1,2)),FALSE),TRUE,FALSE),
IF(_xlfn.XLOOKUP(AO$2,WatchbillMONTHLY!$A$20:$U$20,OFFSET(WatchbillMONTHLY!$A$20:$U$20,1,2))=IF(_xlfn.XLOOKUP($A127,INDIRECT("_"&amp;_xlfn.XLOOKUP(AO$2,WatchbillMONTHLY!$A$20:$U$20,OFFSET(WatchbillMONTHLY!$A$20:$U$20,1,2))),INDIRECT("_"&amp;_xlfn.XLOOKUP(AO$2,WatchbillMONTHLY!$A$20:$U$20,OFFSET(WatchbillMONTHLY!$A$20:$U$20,1,2))))=$A127,_xlfn.XLOOKUP(AO$2,WatchbillMONTHLY!$A$20:$U$20,OFFSET(WatchbillMONTHLY!$A$20:$U$20,1,2)),FALSE),TRUE,FALSE)),
IF(_xlfn.XLOOKUP(AO$2,WatchbillMONTHLY!$A$37:$U$37,OFFSET(WatchbillMONTHLY!$A$37:$U$37,1,2))=IF(_xlfn.XLOOKUP($A127,INDIRECT("_"&amp;_xlfn.XLOOKUP(AO$2,WatchbillMONTHLY!$A$37:$U$37,OFFSET(WatchbillMONTHLY!$A$37:$U$37,1,2))),INDIRECT("_"&amp;_xlfn.XLOOKUP(AO$2,WatchbillMONTHLY!$A$37:$U$37,OFFSET(WatchbillMONTHLY!$A$37:$U$37,1,2))))=$A127,_xlfn.XLOOKUP(AO$2,WatchbillMONTHLY!$A$37:$U$37,OFFSET(WatchbillMONTHLY!$A$37:$U$37,1,2)),FALSE),TRUE,FALSE)),
IF(_xlfn.XLOOKUP(AO$2,WatchbillMONTHLY!$A$54:$U$54,OFFSET(WatchbillMONTHLY!$A$54:$U$54,1,2))=IF(_xlfn.XLOOKUP($A127,INDIRECT("_"&amp;_xlfn.XLOOKUP(AO$2,WatchbillMONTHLY!$A$54:$U$54,OFFSET(WatchbillMONTHLY!$A$54:$U$54,1,2))),INDIRECT("_"&amp;_xlfn.XLOOKUP(AO$2,WatchbillMONTHLY!$A$54:$U$54,OFFSET(WatchbillMONTHLY!$A$54:$U$54,1,2))))=$A127,_xlfn.XLOOKUP(AO$2,WatchbillMONTHLY!$A$54:$U$54,OFFSET(WatchbillMONTHLY!$A$54:$U$54,1,2)),FALSE),TRUE,FALSE)),
IF(_xlfn.XLOOKUP(AO$2,WatchbillMONTHLY!$A$71:$U$71,OFFSET(WatchbillMONTHLY!$A$71:$U$71,1,2))=IF(_xlfn.XLOOKUP($A127,INDIRECT("_"&amp;_xlfn.XLOOKUP(AO$2,WatchbillMONTHLY!$A$71:$U$71,OFFSET(WatchbillMONTHLY!$A$71:$U$71,1,2))),INDIRECT("_"&amp;_xlfn.XLOOKUP(AO$2,WatchbillMONTHLY!$A$71:$U$71,OFFSET(WatchbillMONTHLY!$A$71:$U$71,1,2))))=$A127,_xlfn.XLOOKUP(AO$2,WatchbillMONTHLY!$A$71:$U$71,OFFSET(WatchbillMONTHLY!$A$71:$U$71,1,2)),FALSE),TRUE,FALSE)),
IF(_xlfn.XLOOKUP(AO$2,WatchbillMONTHLY!$A$88:$U$88,OFFSET(WatchbillMONTHLY!$A$88:$U$88,1,2))=IF(_xlfn.XLOOKUP($A127,INDIRECT("_"&amp;_xlfn.XLOOKUP(AO$2,WatchbillMONTHLY!$A$88:$U$88,OFFSET(WatchbillMONTHLY!$A$88:$U$88,1,2))),INDIRECT("_"&amp;_xlfn.XLOOKUP(AO$2,WatchbillMONTHLY!$A$88:$U$88,OFFSET(WatchbillMONTHLY!$A$88:$U$88,1,2))))=$A127,_xlfn.XLOOKUP(AO$2,WatchbillMONTHLY!$A$88:$U$88,OFFSET(WatchbillMONTHLY!$A$88:$U$88,1,2)),FALSE),TRUE,FALSE)),
FALSE),FALSE)</f>
        <v>0</v>
      </c>
      <c r="AP127" s="209" t="b" cm="1">
        <f t="array" aca="1" ref="AP127" ca="1">IF(AND($A127 &gt; 0, I127 &gt; 0,AP$2&lt;MiscFormulas!$A$5+1),
_xlfn.IFNA(
_xlfn.IFNA(
_xlfn.IFNA(
_xlfn.IFNA(
_xlfn.IFNA(
_xlfn.IFNA(
IF(_xlfn.XLOOKUP(AP$2,WatchbillMONTHLY!$A$3:$U$3,OFFSET(WatchbillMONTHLY!$A$3:$U$3,1,2))=IF(_xlfn.XLOOKUP($A127,INDIRECT("_"&amp;_xlfn.XLOOKUP(AP$2,WatchbillMONTHLY!$A$3:$U$3,OFFSET(WatchbillMONTHLY!$A$3:$U$3,1,2))),INDIRECT("_"&amp;_xlfn.XLOOKUP(AP$2,WatchbillMONTHLY!$A$3:$U$3,OFFSET(WatchbillMONTHLY!$A$3:$U$3,1,2))))=$A127,_xlfn.XLOOKUP(AP$2,WatchbillMONTHLY!$A$3:$U$3,OFFSET(WatchbillMONTHLY!$A$3:$U$3,1,2)),FALSE),TRUE,FALSE),
IF(_xlfn.XLOOKUP(AP$2,WatchbillMONTHLY!$A$20:$U$20,OFFSET(WatchbillMONTHLY!$A$20:$U$20,1,2))=IF(_xlfn.XLOOKUP($A127,INDIRECT("_"&amp;_xlfn.XLOOKUP(AP$2,WatchbillMONTHLY!$A$20:$U$20,OFFSET(WatchbillMONTHLY!$A$20:$U$20,1,2))),INDIRECT("_"&amp;_xlfn.XLOOKUP(AP$2,WatchbillMONTHLY!$A$20:$U$20,OFFSET(WatchbillMONTHLY!$A$20:$U$20,1,2))))=$A127,_xlfn.XLOOKUP(AP$2,WatchbillMONTHLY!$A$20:$U$20,OFFSET(WatchbillMONTHLY!$A$20:$U$20,1,2)),FALSE),TRUE,FALSE)),
IF(_xlfn.XLOOKUP(AP$2,WatchbillMONTHLY!$A$37:$U$37,OFFSET(WatchbillMONTHLY!$A$37:$U$37,1,2))=IF(_xlfn.XLOOKUP($A127,INDIRECT("_"&amp;_xlfn.XLOOKUP(AP$2,WatchbillMONTHLY!$A$37:$U$37,OFFSET(WatchbillMONTHLY!$A$37:$U$37,1,2))),INDIRECT("_"&amp;_xlfn.XLOOKUP(AP$2,WatchbillMONTHLY!$A$37:$U$37,OFFSET(WatchbillMONTHLY!$A$37:$U$37,1,2))))=$A127,_xlfn.XLOOKUP(AP$2,WatchbillMONTHLY!$A$37:$U$37,OFFSET(WatchbillMONTHLY!$A$37:$U$37,1,2)),FALSE),TRUE,FALSE)),
IF(_xlfn.XLOOKUP(AP$2,WatchbillMONTHLY!$A$54:$U$54,OFFSET(WatchbillMONTHLY!$A$54:$U$54,1,2))=IF(_xlfn.XLOOKUP($A127,INDIRECT("_"&amp;_xlfn.XLOOKUP(AP$2,WatchbillMONTHLY!$A$54:$U$54,OFFSET(WatchbillMONTHLY!$A$54:$U$54,1,2))),INDIRECT("_"&amp;_xlfn.XLOOKUP(AP$2,WatchbillMONTHLY!$A$54:$U$54,OFFSET(WatchbillMONTHLY!$A$54:$U$54,1,2))))=$A127,_xlfn.XLOOKUP(AP$2,WatchbillMONTHLY!$A$54:$U$54,OFFSET(WatchbillMONTHLY!$A$54:$U$54,1,2)),FALSE),TRUE,FALSE)),
IF(_xlfn.XLOOKUP(AP$2,WatchbillMONTHLY!$A$71:$U$71,OFFSET(WatchbillMONTHLY!$A$71:$U$71,1,2))=IF(_xlfn.XLOOKUP($A127,INDIRECT("_"&amp;_xlfn.XLOOKUP(AP$2,WatchbillMONTHLY!$A$71:$U$71,OFFSET(WatchbillMONTHLY!$A$71:$U$71,1,2))),INDIRECT("_"&amp;_xlfn.XLOOKUP(AP$2,WatchbillMONTHLY!$A$71:$U$71,OFFSET(WatchbillMONTHLY!$A$71:$U$71,1,2))))=$A127,_xlfn.XLOOKUP(AP$2,WatchbillMONTHLY!$A$71:$U$71,OFFSET(WatchbillMONTHLY!$A$71:$U$71,1,2)),FALSE),TRUE,FALSE)),
IF(_xlfn.XLOOKUP(AP$2,WatchbillMONTHLY!$A$88:$U$88,OFFSET(WatchbillMONTHLY!$A$88:$U$88,1,2))=IF(_xlfn.XLOOKUP($A127,INDIRECT("_"&amp;_xlfn.XLOOKUP(AP$2,WatchbillMONTHLY!$A$88:$U$88,OFFSET(WatchbillMONTHLY!$A$88:$U$88,1,2))),INDIRECT("_"&amp;_xlfn.XLOOKUP(AP$2,WatchbillMONTHLY!$A$88:$U$88,OFFSET(WatchbillMONTHLY!$A$88:$U$88,1,2))))=$A127,_xlfn.XLOOKUP(AP$2,WatchbillMONTHLY!$A$88:$U$88,OFFSET(WatchbillMONTHLY!$A$88:$U$88,1,2)),FALSE),TRUE,FALSE)),
FALSE),FALSE)</f>
        <v>0</v>
      </c>
      <c r="AQ127" s="209" t="b" cm="1">
        <f t="array" aca="1" ref="AQ127" ca="1">IF(AND($A127 &gt; 0, J127 &gt; 0,AQ$2&lt;MiscFormulas!$A$5+1),
_xlfn.IFNA(
_xlfn.IFNA(
_xlfn.IFNA(
_xlfn.IFNA(
_xlfn.IFNA(
_xlfn.IFNA(
IF(_xlfn.XLOOKUP(AQ$2,WatchbillMONTHLY!$A$3:$U$3,OFFSET(WatchbillMONTHLY!$A$3:$U$3,1,2))=IF(_xlfn.XLOOKUP($A127,INDIRECT("_"&amp;_xlfn.XLOOKUP(AQ$2,WatchbillMONTHLY!$A$3:$U$3,OFFSET(WatchbillMONTHLY!$A$3:$U$3,1,2))),INDIRECT("_"&amp;_xlfn.XLOOKUP(AQ$2,WatchbillMONTHLY!$A$3:$U$3,OFFSET(WatchbillMONTHLY!$A$3:$U$3,1,2))))=$A127,_xlfn.XLOOKUP(AQ$2,WatchbillMONTHLY!$A$3:$U$3,OFFSET(WatchbillMONTHLY!$A$3:$U$3,1,2)),FALSE),TRUE,FALSE),
IF(_xlfn.XLOOKUP(AQ$2,WatchbillMONTHLY!$A$20:$U$20,OFFSET(WatchbillMONTHLY!$A$20:$U$20,1,2))=IF(_xlfn.XLOOKUP($A127,INDIRECT("_"&amp;_xlfn.XLOOKUP(AQ$2,WatchbillMONTHLY!$A$20:$U$20,OFFSET(WatchbillMONTHLY!$A$20:$U$20,1,2))),INDIRECT("_"&amp;_xlfn.XLOOKUP(AQ$2,WatchbillMONTHLY!$A$20:$U$20,OFFSET(WatchbillMONTHLY!$A$20:$U$20,1,2))))=$A127,_xlfn.XLOOKUP(AQ$2,WatchbillMONTHLY!$A$20:$U$20,OFFSET(WatchbillMONTHLY!$A$20:$U$20,1,2)),FALSE),TRUE,FALSE)),
IF(_xlfn.XLOOKUP(AQ$2,WatchbillMONTHLY!$A$37:$U$37,OFFSET(WatchbillMONTHLY!$A$37:$U$37,1,2))=IF(_xlfn.XLOOKUP($A127,INDIRECT("_"&amp;_xlfn.XLOOKUP(AQ$2,WatchbillMONTHLY!$A$37:$U$37,OFFSET(WatchbillMONTHLY!$A$37:$U$37,1,2))),INDIRECT("_"&amp;_xlfn.XLOOKUP(AQ$2,WatchbillMONTHLY!$A$37:$U$37,OFFSET(WatchbillMONTHLY!$A$37:$U$37,1,2))))=$A127,_xlfn.XLOOKUP(AQ$2,WatchbillMONTHLY!$A$37:$U$37,OFFSET(WatchbillMONTHLY!$A$37:$U$37,1,2)),FALSE),TRUE,FALSE)),
IF(_xlfn.XLOOKUP(AQ$2,WatchbillMONTHLY!$A$54:$U$54,OFFSET(WatchbillMONTHLY!$A$54:$U$54,1,2))=IF(_xlfn.XLOOKUP($A127,INDIRECT("_"&amp;_xlfn.XLOOKUP(AQ$2,WatchbillMONTHLY!$A$54:$U$54,OFFSET(WatchbillMONTHLY!$A$54:$U$54,1,2))),INDIRECT("_"&amp;_xlfn.XLOOKUP(AQ$2,WatchbillMONTHLY!$A$54:$U$54,OFFSET(WatchbillMONTHLY!$A$54:$U$54,1,2))))=$A127,_xlfn.XLOOKUP(AQ$2,WatchbillMONTHLY!$A$54:$U$54,OFFSET(WatchbillMONTHLY!$A$54:$U$54,1,2)),FALSE),TRUE,FALSE)),
IF(_xlfn.XLOOKUP(AQ$2,WatchbillMONTHLY!$A$71:$U$71,OFFSET(WatchbillMONTHLY!$A$71:$U$71,1,2))=IF(_xlfn.XLOOKUP($A127,INDIRECT("_"&amp;_xlfn.XLOOKUP(AQ$2,WatchbillMONTHLY!$A$71:$U$71,OFFSET(WatchbillMONTHLY!$A$71:$U$71,1,2))),INDIRECT("_"&amp;_xlfn.XLOOKUP(AQ$2,WatchbillMONTHLY!$A$71:$U$71,OFFSET(WatchbillMONTHLY!$A$71:$U$71,1,2))))=$A127,_xlfn.XLOOKUP(AQ$2,WatchbillMONTHLY!$A$71:$U$71,OFFSET(WatchbillMONTHLY!$A$71:$U$71,1,2)),FALSE),TRUE,FALSE)),
IF(_xlfn.XLOOKUP(AQ$2,WatchbillMONTHLY!$A$88:$U$88,OFFSET(WatchbillMONTHLY!$A$88:$U$88,1,2))=IF(_xlfn.XLOOKUP($A127,INDIRECT("_"&amp;_xlfn.XLOOKUP(AQ$2,WatchbillMONTHLY!$A$88:$U$88,OFFSET(WatchbillMONTHLY!$A$88:$U$88,1,2))),INDIRECT("_"&amp;_xlfn.XLOOKUP(AQ$2,WatchbillMONTHLY!$A$88:$U$88,OFFSET(WatchbillMONTHLY!$A$88:$U$88,1,2))))=$A127,_xlfn.XLOOKUP(AQ$2,WatchbillMONTHLY!$A$88:$U$88,OFFSET(WatchbillMONTHLY!$A$88:$U$88,1,2)),FALSE),TRUE,FALSE)),
FALSE),FALSE)</f>
        <v>0</v>
      </c>
      <c r="AR127" s="209" t="b" cm="1">
        <f t="array" aca="1" ref="AR127" ca="1">IF(AND($A127 &gt; 0, K127 &gt; 0,AR$2&lt;MiscFormulas!$A$5+1),
_xlfn.IFNA(
_xlfn.IFNA(
_xlfn.IFNA(
_xlfn.IFNA(
_xlfn.IFNA(
_xlfn.IFNA(
IF(_xlfn.XLOOKUP(AR$2,WatchbillMONTHLY!$A$3:$U$3,OFFSET(WatchbillMONTHLY!$A$3:$U$3,1,2))=IF(_xlfn.XLOOKUP($A127,INDIRECT("_"&amp;_xlfn.XLOOKUP(AR$2,WatchbillMONTHLY!$A$3:$U$3,OFFSET(WatchbillMONTHLY!$A$3:$U$3,1,2))),INDIRECT("_"&amp;_xlfn.XLOOKUP(AR$2,WatchbillMONTHLY!$A$3:$U$3,OFFSET(WatchbillMONTHLY!$A$3:$U$3,1,2))))=$A127,_xlfn.XLOOKUP(AR$2,WatchbillMONTHLY!$A$3:$U$3,OFFSET(WatchbillMONTHLY!$A$3:$U$3,1,2)),FALSE),TRUE,FALSE),
IF(_xlfn.XLOOKUP(AR$2,WatchbillMONTHLY!$A$20:$U$20,OFFSET(WatchbillMONTHLY!$A$20:$U$20,1,2))=IF(_xlfn.XLOOKUP($A127,INDIRECT("_"&amp;_xlfn.XLOOKUP(AR$2,WatchbillMONTHLY!$A$20:$U$20,OFFSET(WatchbillMONTHLY!$A$20:$U$20,1,2))),INDIRECT("_"&amp;_xlfn.XLOOKUP(AR$2,WatchbillMONTHLY!$A$20:$U$20,OFFSET(WatchbillMONTHLY!$A$20:$U$20,1,2))))=$A127,_xlfn.XLOOKUP(AR$2,WatchbillMONTHLY!$A$20:$U$20,OFFSET(WatchbillMONTHLY!$A$20:$U$20,1,2)),FALSE),TRUE,FALSE)),
IF(_xlfn.XLOOKUP(AR$2,WatchbillMONTHLY!$A$37:$U$37,OFFSET(WatchbillMONTHLY!$A$37:$U$37,1,2))=IF(_xlfn.XLOOKUP($A127,INDIRECT("_"&amp;_xlfn.XLOOKUP(AR$2,WatchbillMONTHLY!$A$37:$U$37,OFFSET(WatchbillMONTHLY!$A$37:$U$37,1,2))),INDIRECT("_"&amp;_xlfn.XLOOKUP(AR$2,WatchbillMONTHLY!$A$37:$U$37,OFFSET(WatchbillMONTHLY!$A$37:$U$37,1,2))))=$A127,_xlfn.XLOOKUP(AR$2,WatchbillMONTHLY!$A$37:$U$37,OFFSET(WatchbillMONTHLY!$A$37:$U$37,1,2)),FALSE),TRUE,FALSE)),
IF(_xlfn.XLOOKUP(AR$2,WatchbillMONTHLY!$A$54:$U$54,OFFSET(WatchbillMONTHLY!$A$54:$U$54,1,2))=IF(_xlfn.XLOOKUP($A127,INDIRECT("_"&amp;_xlfn.XLOOKUP(AR$2,WatchbillMONTHLY!$A$54:$U$54,OFFSET(WatchbillMONTHLY!$A$54:$U$54,1,2))),INDIRECT("_"&amp;_xlfn.XLOOKUP(AR$2,WatchbillMONTHLY!$A$54:$U$54,OFFSET(WatchbillMONTHLY!$A$54:$U$54,1,2))))=$A127,_xlfn.XLOOKUP(AR$2,WatchbillMONTHLY!$A$54:$U$54,OFFSET(WatchbillMONTHLY!$A$54:$U$54,1,2)),FALSE),TRUE,FALSE)),
IF(_xlfn.XLOOKUP(AR$2,WatchbillMONTHLY!$A$71:$U$71,OFFSET(WatchbillMONTHLY!$A$71:$U$71,1,2))=IF(_xlfn.XLOOKUP($A127,INDIRECT("_"&amp;_xlfn.XLOOKUP(AR$2,WatchbillMONTHLY!$A$71:$U$71,OFFSET(WatchbillMONTHLY!$A$71:$U$71,1,2))),INDIRECT("_"&amp;_xlfn.XLOOKUP(AR$2,WatchbillMONTHLY!$A$71:$U$71,OFFSET(WatchbillMONTHLY!$A$71:$U$71,1,2))))=$A127,_xlfn.XLOOKUP(AR$2,WatchbillMONTHLY!$A$71:$U$71,OFFSET(WatchbillMONTHLY!$A$71:$U$71,1,2)),FALSE),TRUE,FALSE)),
IF(_xlfn.XLOOKUP(AR$2,WatchbillMONTHLY!$A$88:$U$88,OFFSET(WatchbillMONTHLY!$A$88:$U$88,1,2))=IF(_xlfn.XLOOKUP($A127,INDIRECT("_"&amp;_xlfn.XLOOKUP(AR$2,WatchbillMONTHLY!$A$88:$U$88,OFFSET(WatchbillMONTHLY!$A$88:$U$88,1,2))),INDIRECT("_"&amp;_xlfn.XLOOKUP(AR$2,WatchbillMONTHLY!$A$88:$U$88,OFFSET(WatchbillMONTHLY!$A$88:$U$88,1,2))))=$A127,_xlfn.XLOOKUP(AR$2,WatchbillMONTHLY!$A$88:$U$88,OFFSET(WatchbillMONTHLY!$A$88:$U$88,1,2)),FALSE),TRUE,FALSE)),
FALSE),FALSE)</f>
        <v>0</v>
      </c>
      <c r="AS127" s="209" t="b" cm="1">
        <f t="array" aca="1" ref="AS127" ca="1">IF(AND($A127 &gt; 0, L127 &gt; 0,AS$2&lt;MiscFormulas!$A$5+1),
_xlfn.IFNA(
_xlfn.IFNA(
_xlfn.IFNA(
_xlfn.IFNA(
_xlfn.IFNA(
_xlfn.IFNA(
IF(_xlfn.XLOOKUP(AS$2,WatchbillMONTHLY!$A$3:$U$3,OFFSET(WatchbillMONTHLY!$A$3:$U$3,1,2))=IF(_xlfn.XLOOKUP($A127,INDIRECT("_"&amp;_xlfn.XLOOKUP(AS$2,WatchbillMONTHLY!$A$3:$U$3,OFFSET(WatchbillMONTHLY!$A$3:$U$3,1,2))),INDIRECT("_"&amp;_xlfn.XLOOKUP(AS$2,WatchbillMONTHLY!$A$3:$U$3,OFFSET(WatchbillMONTHLY!$A$3:$U$3,1,2))))=$A127,_xlfn.XLOOKUP(AS$2,WatchbillMONTHLY!$A$3:$U$3,OFFSET(WatchbillMONTHLY!$A$3:$U$3,1,2)),FALSE),TRUE,FALSE),
IF(_xlfn.XLOOKUP(AS$2,WatchbillMONTHLY!$A$20:$U$20,OFFSET(WatchbillMONTHLY!$A$20:$U$20,1,2))=IF(_xlfn.XLOOKUP($A127,INDIRECT("_"&amp;_xlfn.XLOOKUP(AS$2,WatchbillMONTHLY!$A$20:$U$20,OFFSET(WatchbillMONTHLY!$A$20:$U$20,1,2))),INDIRECT("_"&amp;_xlfn.XLOOKUP(AS$2,WatchbillMONTHLY!$A$20:$U$20,OFFSET(WatchbillMONTHLY!$A$20:$U$20,1,2))))=$A127,_xlfn.XLOOKUP(AS$2,WatchbillMONTHLY!$A$20:$U$20,OFFSET(WatchbillMONTHLY!$A$20:$U$20,1,2)),FALSE),TRUE,FALSE)),
IF(_xlfn.XLOOKUP(AS$2,WatchbillMONTHLY!$A$37:$U$37,OFFSET(WatchbillMONTHLY!$A$37:$U$37,1,2))=IF(_xlfn.XLOOKUP($A127,INDIRECT("_"&amp;_xlfn.XLOOKUP(AS$2,WatchbillMONTHLY!$A$37:$U$37,OFFSET(WatchbillMONTHLY!$A$37:$U$37,1,2))),INDIRECT("_"&amp;_xlfn.XLOOKUP(AS$2,WatchbillMONTHLY!$A$37:$U$37,OFFSET(WatchbillMONTHLY!$A$37:$U$37,1,2))))=$A127,_xlfn.XLOOKUP(AS$2,WatchbillMONTHLY!$A$37:$U$37,OFFSET(WatchbillMONTHLY!$A$37:$U$37,1,2)),FALSE),TRUE,FALSE)),
IF(_xlfn.XLOOKUP(AS$2,WatchbillMONTHLY!$A$54:$U$54,OFFSET(WatchbillMONTHLY!$A$54:$U$54,1,2))=IF(_xlfn.XLOOKUP($A127,INDIRECT("_"&amp;_xlfn.XLOOKUP(AS$2,WatchbillMONTHLY!$A$54:$U$54,OFFSET(WatchbillMONTHLY!$A$54:$U$54,1,2))),INDIRECT("_"&amp;_xlfn.XLOOKUP(AS$2,WatchbillMONTHLY!$A$54:$U$54,OFFSET(WatchbillMONTHLY!$A$54:$U$54,1,2))))=$A127,_xlfn.XLOOKUP(AS$2,WatchbillMONTHLY!$A$54:$U$54,OFFSET(WatchbillMONTHLY!$A$54:$U$54,1,2)),FALSE),TRUE,FALSE)),
IF(_xlfn.XLOOKUP(AS$2,WatchbillMONTHLY!$A$71:$U$71,OFFSET(WatchbillMONTHLY!$A$71:$U$71,1,2))=IF(_xlfn.XLOOKUP($A127,INDIRECT("_"&amp;_xlfn.XLOOKUP(AS$2,WatchbillMONTHLY!$A$71:$U$71,OFFSET(WatchbillMONTHLY!$A$71:$U$71,1,2))),INDIRECT("_"&amp;_xlfn.XLOOKUP(AS$2,WatchbillMONTHLY!$A$71:$U$71,OFFSET(WatchbillMONTHLY!$A$71:$U$71,1,2))))=$A127,_xlfn.XLOOKUP(AS$2,WatchbillMONTHLY!$A$71:$U$71,OFFSET(WatchbillMONTHLY!$A$71:$U$71,1,2)),FALSE),TRUE,FALSE)),
IF(_xlfn.XLOOKUP(AS$2,WatchbillMONTHLY!$A$88:$U$88,OFFSET(WatchbillMONTHLY!$A$88:$U$88,1,2))=IF(_xlfn.XLOOKUP($A127,INDIRECT("_"&amp;_xlfn.XLOOKUP(AS$2,WatchbillMONTHLY!$A$88:$U$88,OFFSET(WatchbillMONTHLY!$A$88:$U$88,1,2))),INDIRECT("_"&amp;_xlfn.XLOOKUP(AS$2,WatchbillMONTHLY!$A$88:$U$88,OFFSET(WatchbillMONTHLY!$A$88:$U$88,1,2))))=$A127,_xlfn.XLOOKUP(AS$2,WatchbillMONTHLY!$A$88:$U$88,OFFSET(WatchbillMONTHLY!$A$88:$U$88,1,2)),FALSE),TRUE,FALSE)),
FALSE),FALSE)</f>
        <v>0</v>
      </c>
      <c r="AT127" s="209" t="b" cm="1">
        <f t="array" aca="1" ref="AT127" ca="1">IF(AND($A127 &gt; 0, M127 &gt; 0,AT$2&lt;MiscFormulas!$A$5+1),
_xlfn.IFNA(
_xlfn.IFNA(
_xlfn.IFNA(
_xlfn.IFNA(
_xlfn.IFNA(
_xlfn.IFNA(
IF(_xlfn.XLOOKUP(AT$2,WatchbillMONTHLY!$A$3:$U$3,OFFSET(WatchbillMONTHLY!$A$3:$U$3,1,2))=IF(_xlfn.XLOOKUP($A127,INDIRECT("_"&amp;_xlfn.XLOOKUP(AT$2,WatchbillMONTHLY!$A$3:$U$3,OFFSET(WatchbillMONTHLY!$A$3:$U$3,1,2))),INDIRECT("_"&amp;_xlfn.XLOOKUP(AT$2,WatchbillMONTHLY!$A$3:$U$3,OFFSET(WatchbillMONTHLY!$A$3:$U$3,1,2))))=$A127,_xlfn.XLOOKUP(AT$2,WatchbillMONTHLY!$A$3:$U$3,OFFSET(WatchbillMONTHLY!$A$3:$U$3,1,2)),FALSE),TRUE,FALSE),
IF(_xlfn.XLOOKUP(AT$2,WatchbillMONTHLY!$A$20:$U$20,OFFSET(WatchbillMONTHLY!$A$20:$U$20,1,2))=IF(_xlfn.XLOOKUP($A127,INDIRECT("_"&amp;_xlfn.XLOOKUP(AT$2,WatchbillMONTHLY!$A$20:$U$20,OFFSET(WatchbillMONTHLY!$A$20:$U$20,1,2))),INDIRECT("_"&amp;_xlfn.XLOOKUP(AT$2,WatchbillMONTHLY!$A$20:$U$20,OFFSET(WatchbillMONTHLY!$A$20:$U$20,1,2))))=$A127,_xlfn.XLOOKUP(AT$2,WatchbillMONTHLY!$A$20:$U$20,OFFSET(WatchbillMONTHLY!$A$20:$U$20,1,2)),FALSE),TRUE,FALSE)),
IF(_xlfn.XLOOKUP(AT$2,WatchbillMONTHLY!$A$37:$U$37,OFFSET(WatchbillMONTHLY!$A$37:$U$37,1,2))=IF(_xlfn.XLOOKUP($A127,INDIRECT("_"&amp;_xlfn.XLOOKUP(AT$2,WatchbillMONTHLY!$A$37:$U$37,OFFSET(WatchbillMONTHLY!$A$37:$U$37,1,2))),INDIRECT("_"&amp;_xlfn.XLOOKUP(AT$2,WatchbillMONTHLY!$A$37:$U$37,OFFSET(WatchbillMONTHLY!$A$37:$U$37,1,2))))=$A127,_xlfn.XLOOKUP(AT$2,WatchbillMONTHLY!$A$37:$U$37,OFFSET(WatchbillMONTHLY!$A$37:$U$37,1,2)),FALSE),TRUE,FALSE)),
IF(_xlfn.XLOOKUP(AT$2,WatchbillMONTHLY!$A$54:$U$54,OFFSET(WatchbillMONTHLY!$A$54:$U$54,1,2))=IF(_xlfn.XLOOKUP($A127,INDIRECT("_"&amp;_xlfn.XLOOKUP(AT$2,WatchbillMONTHLY!$A$54:$U$54,OFFSET(WatchbillMONTHLY!$A$54:$U$54,1,2))),INDIRECT("_"&amp;_xlfn.XLOOKUP(AT$2,WatchbillMONTHLY!$A$54:$U$54,OFFSET(WatchbillMONTHLY!$A$54:$U$54,1,2))))=$A127,_xlfn.XLOOKUP(AT$2,WatchbillMONTHLY!$A$54:$U$54,OFFSET(WatchbillMONTHLY!$A$54:$U$54,1,2)),FALSE),TRUE,FALSE)),
IF(_xlfn.XLOOKUP(AT$2,WatchbillMONTHLY!$A$71:$U$71,OFFSET(WatchbillMONTHLY!$A$71:$U$71,1,2))=IF(_xlfn.XLOOKUP($A127,INDIRECT("_"&amp;_xlfn.XLOOKUP(AT$2,WatchbillMONTHLY!$A$71:$U$71,OFFSET(WatchbillMONTHLY!$A$71:$U$71,1,2))),INDIRECT("_"&amp;_xlfn.XLOOKUP(AT$2,WatchbillMONTHLY!$A$71:$U$71,OFFSET(WatchbillMONTHLY!$A$71:$U$71,1,2))))=$A127,_xlfn.XLOOKUP(AT$2,WatchbillMONTHLY!$A$71:$U$71,OFFSET(WatchbillMONTHLY!$A$71:$U$71,1,2)),FALSE),TRUE,FALSE)),
IF(_xlfn.XLOOKUP(AT$2,WatchbillMONTHLY!$A$88:$U$88,OFFSET(WatchbillMONTHLY!$A$88:$U$88,1,2))=IF(_xlfn.XLOOKUP($A127,INDIRECT("_"&amp;_xlfn.XLOOKUP(AT$2,WatchbillMONTHLY!$A$88:$U$88,OFFSET(WatchbillMONTHLY!$A$88:$U$88,1,2))),INDIRECT("_"&amp;_xlfn.XLOOKUP(AT$2,WatchbillMONTHLY!$A$88:$U$88,OFFSET(WatchbillMONTHLY!$A$88:$U$88,1,2))))=$A127,_xlfn.XLOOKUP(AT$2,WatchbillMONTHLY!$A$88:$U$88,OFFSET(WatchbillMONTHLY!$A$88:$U$88,1,2)),FALSE),TRUE,FALSE)),
FALSE),FALSE)</f>
        <v>0</v>
      </c>
      <c r="AU127" s="209" t="b" cm="1">
        <f t="array" aca="1" ref="AU127" ca="1">IF(AND($A127 &gt; 0, N127 &gt; 0,AU$2&lt;MiscFormulas!$A$5+1),
_xlfn.IFNA(
_xlfn.IFNA(
_xlfn.IFNA(
_xlfn.IFNA(
_xlfn.IFNA(
_xlfn.IFNA(
IF(_xlfn.XLOOKUP(AU$2,WatchbillMONTHLY!$A$3:$U$3,OFFSET(WatchbillMONTHLY!$A$3:$U$3,1,2))=IF(_xlfn.XLOOKUP($A127,INDIRECT("_"&amp;_xlfn.XLOOKUP(AU$2,WatchbillMONTHLY!$A$3:$U$3,OFFSET(WatchbillMONTHLY!$A$3:$U$3,1,2))),INDIRECT("_"&amp;_xlfn.XLOOKUP(AU$2,WatchbillMONTHLY!$A$3:$U$3,OFFSET(WatchbillMONTHLY!$A$3:$U$3,1,2))))=$A127,_xlfn.XLOOKUP(AU$2,WatchbillMONTHLY!$A$3:$U$3,OFFSET(WatchbillMONTHLY!$A$3:$U$3,1,2)),FALSE),TRUE,FALSE),
IF(_xlfn.XLOOKUP(AU$2,WatchbillMONTHLY!$A$20:$U$20,OFFSET(WatchbillMONTHLY!$A$20:$U$20,1,2))=IF(_xlfn.XLOOKUP($A127,INDIRECT("_"&amp;_xlfn.XLOOKUP(AU$2,WatchbillMONTHLY!$A$20:$U$20,OFFSET(WatchbillMONTHLY!$A$20:$U$20,1,2))),INDIRECT("_"&amp;_xlfn.XLOOKUP(AU$2,WatchbillMONTHLY!$A$20:$U$20,OFFSET(WatchbillMONTHLY!$A$20:$U$20,1,2))))=$A127,_xlfn.XLOOKUP(AU$2,WatchbillMONTHLY!$A$20:$U$20,OFFSET(WatchbillMONTHLY!$A$20:$U$20,1,2)),FALSE),TRUE,FALSE)),
IF(_xlfn.XLOOKUP(AU$2,WatchbillMONTHLY!$A$37:$U$37,OFFSET(WatchbillMONTHLY!$A$37:$U$37,1,2))=IF(_xlfn.XLOOKUP($A127,INDIRECT("_"&amp;_xlfn.XLOOKUP(AU$2,WatchbillMONTHLY!$A$37:$U$37,OFFSET(WatchbillMONTHLY!$A$37:$U$37,1,2))),INDIRECT("_"&amp;_xlfn.XLOOKUP(AU$2,WatchbillMONTHLY!$A$37:$U$37,OFFSET(WatchbillMONTHLY!$A$37:$U$37,1,2))))=$A127,_xlfn.XLOOKUP(AU$2,WatchbillMONTHLY!$A$37:$U$37,OFFSET(WatchbillMONTHLY!$A$37:$U$37,1,2)),FALSE),TRUE,FALSE)),
IF(_xlfn.XLOOKUP(AU$2,WatchbillMONTHLY!$A$54:$U$54,OFFSET(WatchbillMONTHLY!$A$54:$U$54,1,2))=IF(_xlfn.XLOOKUP($A127,INDIRECT("_"&amp;_xlfn.XLOOKUP(AU$2,WatchbillMONTHLY!$A$54:$U$54,OFFSET(WatchbillMONTHLY!$A$54:$U$54,1,2))),INDIRECT("_"&amp;_xlfn.XLOOKUP(AU$2,WatchbillMONTHLY!$A$54:$U$54,OFFSET(WatchbillMONTHLY!$A$54:$U$54,1,2))))=$A127,_xlfn.XLOOKUP(AU$2,WatchbillMONTHLY!$A$54:$U$54,OFFSET(WatchbillMONTHLY!$A$54:$U$54,1,2)),FALSE),TRUE,FALSE)),
IF(_xlfn.XLOOKUP(AU$2,WatchbillMONTHLY!$A$71:$U$71,OFFSET(WatchbillMONTHLY!$A$71:$U$71,1,2))=IF(_xlfn.XLOOKUP($A127,INDIRECT("_"&amp;_xlfn.XLOOKUP(AU$2,WatchbillMONTHLY!$A$71:$U$71,OFFSET(WatchbillMONTHLY!$A$71:$U$71,1,2))),INDIRECT("_"&amp;_xlfn.XLOOKUP(AU$2,WatchbillMONTHLY!$A$71:$U$71,OFFSET(WatchbillMONTHLY!$A$71:$U$71,1,2))))=$A127,_xlfn.XLOOKUP(AU$2,WatchbillMONTHLY!$A$71:$U$71,OFFSET(WatchbillMONTHLY!$A$71:$U$71,1,2)),FALSE),TRUE,FALSE)),
IF(_xlfn.XLOOKUP(AU$2,WatchbillMONTHLY!$A$88:$U$88,OFFSET(WatchbillMONTHLY!$A$88:$U$88,1,2))=IF(_xlfn.XLOOKUP($A127,INDIRECT("_"&amp;_xlfn.XLOOKUP(AU$2,WatchbillMONTHLY!$A$88:$U$88,OFFSET(WatchbillMONTHLY!$A$88:$U$88,1,2))),INDIRECT("_"&amp;_xlfn.XLOOKUP(AU$2,WatchbillMONTHLY!$A$88:$U$88,OFFSET(WatchbillMONTHLY!$A$88:$U$88,1,2))))=$A127,_xlfn.XLOOKUP(AU$2,WatchbillMONTHLY!$A$88:$U$88,OFFSET(WatchbillMONTHLY!$A$88:$U$88,1,2)),FALSE),TRUE,FALSE)),
FALSE),FALSE)</f>
        <v>0</v>
      </c>
      <c r="AV127" s="209" t="b" cm="1">
        <f t="array" aca="1" ref="AV127" ca="1">IF(AND($A127 &gt; 0, O127 &gt; 0,AV$2&lt;MiscFormulas!$A$5+1),
_xlfn.IFNA(
_xlfn.IFNA(
_xlfn.IFNA(
_xlfn.IFNA(
_xlfn.IFNA(
_xlfn.IFNA(
IF(_xlfn.XLOOKUP(AV$2,WatchbillMONTHLY!$A$3:$U$3,OFFSET(WatchbillMONTHLY!$A$3:$U$3,1,2))=IF(_xlfn.XLOOKUP($A127,INDIRECT("_"&amp;_xlfn.XLOOKUP(AV$2,WatchbillMONTHLY!$A$3:$U$3,OFFSET(WatchbillMONTHLY!$A$3:$U$3,1,2))),INDIRECT("_"&amp;_xlfn.XLOOKUP(AV$2,WatchbillMONTHLY!$A$3:$U$3,OFFSET(WatchbillMONTHLY!$A$3:$U$3,1,2))))=$A127,_xlfn.XLOOKUP(AV$2,WatchbillMONTHLY!$A$3:$U$3,OFFSET(WatchbillMONTHLY!$A$3:$U$3,1,2)),FALSE),TRUE,FALSE),
IF(_xlfn.XLOOKUP(AV$2,WatchbillMONTHLY!$A$20:$U$20,OFFSET(WatchbillMONTHLY!$A$20:$U$20,1,2))=IF(_xlfn.XLOOKUP($A127,INDIRECT("_"&amp;_xlfn.XLOOKUP(AV$2,WatchbillMONTHLY!$A$20:$U$20,OFFSET(WatchbillMONTHLY!$A$20:$U$20,1,2))),INDIRECT("_"&amp;_xlfn.XLOOKUP(AV$2,WatchbillMONTHLY!$A$20:$U$20,OFFSET(WatchbillMONTHLY!$A$20:$U$20,1,2))))=$A127,_xlfn.XLOOKUP(AV$2,WatchbillMONTHLY!$A$20:$U$20,OFFSET(WatchbillMONTHLY!$A$20:$U$20,1,2)),FALSE),TRUE,FALSE)),
IF(_xlfn.XLOOKUP(AV$2,WatchbillMONTHLY!$A$37:$U$37,OFFSET(WatchbillMONTHLY!$A$37:$U$37,1,2))=IF(_xlfn.XLOOKUP($A127,INDIRECT("_"&amp;_xlfn.XLOOKUP(AV$2,WatchbillMONTHLY!$A$37:$U$37,OFFSET(WatchbillMONTHLY!$A$37:$U$37,1,2))),INDIRECT("_"&amp;_xlfn.XLOOKUP(AV$2,WatchbillMONTHLY!$A$37:$U$37,OFFSET(WatchbillMONTHLY!$A$37:$U$37,1,2))))=$A127,_xlfn.XLOOKUP(AV$2,WatchbillMONTHLY!$A$37:$U$37,OFFSET(WatchbillMONTHLY!$A$37:$U$37,1,2)),FALSE),TRUE,FALSE)),
IF(_xlfn.XLOOKUP(AV$2,WatchbillMONTHLY!$A$54:$U$54,OFFSET(WatchbillMONTHLY!$A$54:$U$54,1,2))=IF(_xlfn.XLOOKUP($A127,INDIRECT("_"&amp;_xlfn.XLOOKUP(AV$2,WatchbillMONTHLY!$A$54:$U$54,OFFSET(WatchbillMONTHLY!$A$54:$U$54,1,2))),INDIRECT("_"&amp;_xlfn.XLOOKUP(AV$2,WatchbillMONTHLY!$A$54:$U$54,OFFSET(WatchbillMONTHLY!$A$54:$U$54,1,2))))=$A127,_xlfn.XLOOKUP(AV$2,WatchbillMONTHLY!$A$54:$U$54,OFFSET(WatchbillMONTHLY!$A$54:$U$54,1,2)),FALSE),TRUE,FALSE)),
IF(_xlfn.XLOOKUP(AV$2,WatchbillMONTHLY!$A$71:$U$71,OFFSET(WatchbillMONTHLY!$A$71:$U$71,1,2))=IF(_xlfn.XLOOKUP($A127,INDIRECT("_"&amp;_xlfn.XLOOKUP(AV$2,WatchbillMONTHLY!$A$71:$U$71,OFFSET(WatchbillMONTHLY!$A$71:$U$71,1,2))),INDIRECT("_"&amp;_xlfn.XLOOKUP(AV$2,WatchbillMONTHLY!$A$71:$U$71,OFFSET(WatchbillMONTHLY!$A$71:$U$71,1,2))))=$A127,_xlfn.XLOOKUP(AV$2,WatchbillMONTHLY!$A$71:$U$71,OFFSET(WatchbillMONTHLY!$A$71:$U$71,1,2)),FALSE),TRUE,FALSE)),
IF(_xlfn.XLOOKUP(AV$2,WatchbillMONTHLY!$A$88:$U$88,OFFSET(WatchbillMONTHLY!$A$88:$U$88,1,2))=IF(_xlfn.XLOOKUP($A127,INDIRECT("_"&amp;_xlfn.XLOOKUP(AV$2,WatchbillMONTHLY!$A$88:$U$88,OFFSET(WatchbillMONTHLY!$A$88:$U$88,1,2))),INDIRECT("_"&amp;_xlfn.XLOOKUP(AV$2,WatchbillMONTHLY!$A$88:$U$88,OFFSET(WatchbillMONTHLY!$A$88:$U$88,1,2))))=$A127,_xlfn.XLOOKUP(AV$2,WatchbillMONTHLY!$A$88:$U$88,OFFSET(WatchbillMONTHLY!$A$88:$U$88,1,2)),FALSE),TRUE,FALSE)),
FALSE),FALSE)</f>
        <v>0</v>
      </c>
      <c r="AW127" s="209" t="b" cm="1">
        <f t="array" aca="1" ref="AW127" ca="1">IF(AND($A127 &gt; 0, P127 &gt; 0,AW$2&lt;MiscFormulas!$A$5+1),
_xlfn.IFNA(
_xlfn.IFNA(
_xlfn.IFNA(
_xlfn.IFNA(
_xlfn.IFNA(
_xlfn.IFNA(
IF(_xlfn.XLOOKUP(AW$2,WatchbillMONTHLY!$A$3:$U$3,OFFSET(WatchbillMONTHLY!$A$3:$U$3,1,2))=IF(_xlfn.XLOOKUP($A127,INDIRECT("_"&amp;_xlfn.XLOOKUP(AW$2,WatchbillMONTHLY!$A$3:$U$3,OFFSET(WatchbillMONTHLY!$A$3:$U$3,1,2))),INDIRECT("_"&amp;_xlfn.XLOOKUP(AW$2,WatchbillMONTHLY!$A$3:$U$3,OFFSET(WatchbillMONTHLY!$A$3:$U$3,1,2))))=$A127,_xlfn.XLOOKUP(AW$2,WatchbillMONTHLY!$A$3:$U$3,OFFSET(WatchbillMONTHLY!$A$3:$U$3,1,2)),FALSE),TRUE,FALSE),
IF(_xlfn.XLOOKUP(AW$2,WatchbillMONTHLY!$A$20:$U$20,OFFSET(WatchbillMONTHLY!$A$20:$U$20,1,2))=IF(_xlfn.XLOOKUP($A127,INDIRECT("_"&amp;_xlfn.XLOOKUP(AW$2,WatchbillMONTHLY!$A$20:$U$20,OFFSET(WatchbillMONTHLY!$A$20:$U$20,1,2))),INDIRECT("_"&amp;_xlfn.XLOOKUP(AW$2,WatchbillMONTHLY!$A$20:$U$20,OFFSET(WatchbillMONTHLY!$A$20:$U$20,1,2))))=$A127,_xlfn.XLOOKUP(AW$2,WatchbillMONTHLY!$A$20:$U$20,OFFSET(WatchbillMONTHLY!$A$20:$U$20,1,2)),FALSE),TRUE,FALSE)),
IF(_xlfn.XLOOKUP(AW$2,WatchbillMONTHLY!$A$37:$U$37,OFFSET(WatchbillMONTHLY!$A$37:$U$37,1,2))=IF(_xlfn.XLOOKUP($A127,INDIRECT("_"&amp;_xlfn.XLOOKUP(AW$2,WatchbillMONTHLY!$A$37:$U$37,OFFSET(WatchbillMONTHLY!$A$37:$U$37,1,2))),INDIRECT("_"&amp;_xlfn.XLOOKUP(AW$2,WatchbillMONTHLY!$A$37:$U$37,OFFSET(WatchbillMONTHLY!$A$37:$U$37,1,2))))=$A127,_xlfn.XLOOKUP(AW$2,WatchbillMONTHLY!$A$37:$U$37,OFFSET(WatchbillMONTHLY!$A$37:$U$37,1,2)),FALSE),TRUE,FALSE)),
IF(_xlfn.XLOOKUP(AW$2,WatchbillMONTHLY!$A$54:$U$54,OFFSET(WatchbillMONTHLY!$A$54:$U$54,1,2))=IF(_xlfn.XLOOKUP($A127,INDIRECT("_"&amp;_xlfn.XLOOKUP(AW$2,WatchbillMONTHLY!$A$54:$U$54,OFFSET(WatchbillMONTHLY!$A$54:$U$54,1,2))),INDIRECT("_"&amp;_xlfn.XLOOKUP(AW$2,WatchbillMONTHLY!$A$54:$U$54,OFFSET(WatchbillMONTHLY!$A$54:$U$54,1,2))))=$A127,_xlfn.XLOOKUP(AW$2,WatchbillMONTHLY!$A$54:$U$54,OFFSET(WatchbillMONTHLY!$A$54:$U$54,1,2)),FALSE),TRUE,FALSE)),
IF(_xlfn.XLOOKUP(AW$2,WatchbillMONTHLY!$A$71:$U$71,OFFSET(WatchbillMONTHLY!$A$71:$U$71,1,2))=IF(_xlfn.XLOOKUP($A127,INDIRECT("_"&amp;_xlfn.XLOOKUP(AW$2,WatchbillMONTHLY!$A$71:$U$71,OFFSET(WatchbillMONTHLY!$A$71:$U$71,1,2))),INDIRECT("_"&amp;_xlfn.XLOOKUP(AW$2,WatchbillMONTHLY!$A$71:$U$71,OFFSET(WatchbillMONTHLY!$A$71:$U$71,1,2))))=$A127,_xlfn.XLOOKUP(AW$2,WatchbillMONTHLY!$A$71:$U$71,OFFSET(WatchbillMONTHLY!$A$71:$U$71,1,2)),FALSE),TRUE,FALSE)),
IF(_xlfn.XLOOKUP(AW$2,WatchbillMONTHLY!$A$88:$U$88,OFFSET(WatchbillMONTHLY!$A$88:$U$88,1,2))=IF(_xlfn.XLOOKUP($A127,INDIRECT("_"&amp;_xlfn.XLOOKUP(AW$2,WatchbillMONTHLY!$A$88:$U$88,OFFSET(WatchbillMONTHLY!$A$88:$U$88,1,2))),INDIRECT("_"&amp;_xlfn.XLOOKUP(AW$2,WatchbillMONTHLY!$A$88:$U$88,OFFSET(WatchbillMONTHLY!$A$88:$U$88,1,2))))=$A127,_xlfn.XLOOKUP(AW$2,WatchbillMONTHLY!$A$88:$U$88,OFFSET(WatchbillMONTHLY!$A$88:$U$88,1,2)),FALSE),TRUE,FALSE)),
FALSE),FALSE)</f>
        <v>0</v>
      </c>
      <c r="AX127" s="209" t="b" cm="1">
        <f t="array" aca="1" ref="AX127" ca="1">IF(AND($A127 &gt; 0, Q127 &gt; 0,AX$2&lt;MiscFormulas!$A$5+1),
_xlfn.IFNA(
_xlfn.IFNA(
_xlfn.IFNA(
_xlfn.IFNA(
_xlfn.IFNA(
_xlfn.IFNA(
IF(_xlfn.XLOOKUP(AX$2,WatchbillMONTHLY!$A$3:$U$3,OFFSET(WatchbillMONTHLY!$A$3:$U$3,1,2))=IF(_xlfn.XLOOKUP($A127,INDIRECT("_"&amp;_xlfn.XLOOKUP(AX$2,WatchbillMONTHLY!$A$3:$U$3,OFFSET(WatchbillMONTHLY!$A$3:$U$3,1,2))),INDIRECT("_"&amp;_xlfn.XLOOKUP(AX$2,WatchbillMONTHLY!$A$3:$U$3,OFFSET(WatchbillMONTHLY!$A$3:$U$3,1,2))))=$A127,_xlfn.XLOOKUP(AX$2,WatchbillMONTHLY!$A$3:$U$3,OFFSET(WatchbillMONTHLY!$A$3:$U$3,1,2)),FALSE),TRUE,FALSE),
IF(_xlfn.XLOOKUP(AX$2,WatchbillMONTHLY!$A$20:$U$20,OFFSET(WatchbillMONTHLY!$A$20:$U$20,1,2))=IF(_xlfn.XLOOKUP($A127,INDIRECT("_"&amp;_xlfn.XLOOKUP(AX$2,WatchbillMONTHLY!$A$20:$U$20,OFFSET(WatchbillMONTHLY!$A$20:$U$20,1,2))),INDIRECT("_"&amp;_xlfn.XLOOKUP(AX$2,WatchbillMONTHLY!$A$20:$U$20,OFFSET(WatchbillMONTHLY!$A$20:$U$20,1,2))))=$A127,_xlfn.XLOOKUP(AX$2,WatchbillMONTHLY!$A$20:$U$20,OFFSET(WatchbillMONTHLY!$A$20:$U$20,1,2)),FALSE),TRUE,FALSE)),
IF(_xlfn.XLOOKUP(AX$2,WatchbillMONTHLY!$A$37:$U$37,OFFSET(WatchbillMONTHLY!$A$37:$U$37,1,2))=IF(_xlfn.XLOOKUP($A127,INDIRECT("_"&amp;_xlfn.XLOOKUP(AX$2,WatchbillMONTHLY!$A$37:$U$37,OFFSET(WatchbillMONTHLY!$A$37:$U$37,1,2))),INDIRECT("_"&amp;_xlfn.XLOOKUP(AX$2,WatchbillMONTHLY!$A$37:$U$37,OFFSET(WatchbillMONTHLY!$A$37:$U$37,1,2))))=$A127,_xlfn.XLOOKUP(AX$2,WatchbillMONTHLY!$A$37:$U$37,OFFSET(WatchbillMONTHLY!$A$37:$U$37,1,2)),FALSE),TRUE,FALSE)),
IF(_xlfn.XLOOKUP(AX$2,WatchbillMONTHLY!$A$54:$U$54,OFFSET(WatchbillMONTHLY!$A$54:$U$54,1,2))=IF(_xlfn.XLOOKUP($A127,INDIRECT("_"&amp;_xlfn.XLOOKUP(AX$2,WatchbillMONTHLY!$A$54:$U$54,OFFSET(WatchbillMONTHLY!$A$54:$U$54,1,2))),INDIRECT("_"&amp;_xlfn.XLOOKUP(AX$2,WatchbillMONTHLY!$A$54:$U$54,OFFSET(WatchbillMONTHLY!$A$54:$U$54,1,2))))=$A127,_xlfn.XLOOKUP(AX$2,WatchbillMONTHLY!$A$54:$U$54,OFFSET(WatchbillMONTHLY!$A$54:$U$54,1,2)),FALSE),TRUE,FALSE)),
IF(_xlfn.XLOOKUP(AX$2,WatchbillMONTHLY!$A$71:$U$71,OFFSET(WatchbillMONTHLY!$A$71:$U$71,1,2))=IF(_xlfn.XLOOKUP($A127,INDIRECT("_"&amp;_xlfn.XLOOKUP(AX$2,WatchbillMONTHLY!$A$71:$U$71,OFFSET(WatchbillMONTHLY!$A$71:$U$71,1,2))),INDIRECT("_"&amp;_xlfn.XLOOKUP(AX$2,WatchbillMONTHLY!$A$71:$U$71,OFFSET(WatchbillMONTHLY!$A$71:$U$71,1,2))))=$A127,_xlfn.XLOOKUP(AX$2,WatchbillMONTHLY!$A$71:$U$71,OFFSET(WatchbillMONTHLY!$A$71:$U$71,1,2)),FALSE),TRUE,FALSE)),
IF(_xlfn.XLOOKUP(AX$2,WatchbillMONTHLY!$A$88:$U$88,OFFSET(WatchbillMONTHLY!$A$88:$U$88,1,2))=IF(_xlfn.XLOOKUP($A127,INDIRECT("_"&amp;_xlfn.XLOOKUP(AX$2,WatchbillMONTHLY!$A$88:$U$88,OFFSET(WatchbillMONTHLY!$A$88:$U$88,1,2))),INDIRECT("_"&amp;_xlfn.XLOOKUP(AX$2,WatchbillMONTHLY!$A$88:$U$88,OFFSET(WatchbillMONTHLY!$A$88:$U$88,1,2))))=$A127,_xlfn.XLOOKUP(AX$2,WatchbillMONTHLY!$A$88:$U$88,OFFSET(WatchbillMONTHLY!$A$88:$U$88,1,2)),FALSE),TRUE,FALSE)),
FALSE),FALSE)</f>
        <v>0</v>
      </c>
      <c r="AY127" s="209" t="b" cm="1">
        <f t="array" aca="1" ref="AY127" ca="1">IF(AND($A127 &gt; 0, R127 &gt; 0,AY$2&lt;MiscFormulas!$A$5+1),
_xlfn.IFNA(
_xlfn.IFNA(
_xlfn.IFNA(
_xlfn.IFNA(
_xlfn.IFNA(
_xlfn.IFNA(
IF(_xlfn.XLOOKUP(AY$2,WatchbillMONTHLY!$A$3:$U$3,OFFSET(WatchbillMONTHLY!$A$3:$U$3,1,2))=IF(_xlfn.XLOOKUP($A127,INDIRECT("_"&amp;_xlfn.XLOOKUP(AY$2,WatchbillMONTHLY!$A$3:$U$3,OFFSET(WatchbillMONTHLY!$A$3:$U$3,1,2))),INDIRECT("_"&amp;_xlfn.XLOOKUP(AY$2,WatchbillMONTHLY!$A$3:$U$3,OFFSET(WatchbillMONTHLY!$A$3:$U$3,1,2))))=$A127,_xlfn.XLOOKUP(AY$2,WatchbillMONTHLY!$A$3:$U$3,OFFSET(WatchbillMONTHLY!$A$3:$U$3,1,2)),FALSE),TRUE,FALSE),
IF(_xlfn.XLOOKUP(AY$2,WatchbillMONTHLY!$A$20:$U$20,OFFSET(WatchbillMONTHLY!$A$20:$U$20,1,2))=IF(_xlfn.XLOOKUP($A127,INDIRECT("_"&amp;_xlfn.XLOOKUP(AY$2,WatchbillMONTHLY!$A$20:$U$20,OFFSET(WatchbillMONTHLY!$A$20:$U$20,1,2))),INDIRECT("_"&amp;_xlfn.XLOOKUP(AY$2,WatchbillMONTHLY!$A$20:$U$20,OFFSET(WatchbillMONTHLY!$A$20:$U$20,1,2))))=$A127,_xlfn.XLOOKUP(AY$2,WatchbillMONTHLY!$A$20:$U$20,OFFSET(WatchbillMONTHLY!$A$20:$U$20,1,2)),FALSE),TRUE,FALSE)),
IF(_xlfn.XLOOKUP(AY$2,WatchbillMONTHLY!$A$37:$U$37,OFFSET(WatchbillMONTHLY!$A$37:$U$37,1,2))=IF(_xlfn.XLOOKUP($A127,INDIRECT("_"&amp;_xlfn.XLOOKUP(AY$2,WatchbillMONTHLY!$A$37:$U$37,OFFSET(WatchbillMONTHLY!$A$37:$U$37,1,2))),INDIRECT("_"&amp;_xlfn.XLOOKUP(AY$2,WatchbillMONTHLY!$A$37:$U$37,OFFSET(WatchbillMONTHLY!$A$37:$U$37,1,2))))=$A127,_xlfn.XLOOKUP(AY$2,WatchbillMONTHLY!$A$37:$U$37,OFFSET(WatchbillMONTHLY!$A$37:$U$37,1,2)),FALSE),TRUE,FALSE)),
IF(_xlfn.XLOOKUP(AY$2,WatchbillMONTHLY!$A$54:$U$54,OFFSET(WatchbillMONTHLY!$A$54:$U$54,1,2))=IF(_xlfn.XLOOKUP($A127,INDIRECT("_"&amp;_xlfn.XLOOKUP(AY$2,WatchbillMONTHLY!$A$54:$U$54,OFFSET(WatchbillMONTHLY!$A$54:$U$54,1,2))),INDIRECT("_"&amp;_xlfn.XLOOKUP(AY$2,WatchbillMONTHLY!$A$54:$U$54,OFFSET(WatchbillMONTHLY!$A$54:$U$54,1,2))))=$A127,_xlfn.XLOOKUP(AY$2,WatchbillMONTHLY!$A$54:$U$54,OFFSET(WatchbillMONTHLY!$A$54:$U$54,1,2)),FALSE),TRUE,FALSE)),
IF(_xlfn.XLOOKUP(AY$2,WatchbillMONTHLY!$A$71:$U$71,OFFSET(WatchbillMONTHLY!$A$71:$U$71,1,2))=IF(_xlfn.XLOOKUP($A127,INDIRECT("_"&amp;_xlfn.XLOOKUP(AY$2,WatchbillMONTHLY!$A$71:$U$71,OFFSET(WatchbillMONTHLY!$A$71:$U$71,1,2))),INDIRECT("_"&amp;_xlfn.XLOOKUP(AY$2,WatchbillMONTHLY!$A$71:$U$71,OFFSET(WatchbillMONTHLY!$A$71:$U$71,1,2))))=$A127,_xlfn.XLOOKUP(AY$2,WatchbillMONTHLY!$A$71:$U$71,OFFSET(WatchbillMONTHLY!$A$71:$U$71,1,2)),FALSE),TRUE,FALSE)),
IF(_xlfn.XLOOKUP(AY$2,WatchbillMONTHLY!$A$88:$U$88,OFFSET(WatchbillMONTHLY!$A$88:$U$88,1,2))=IF(_xlfn.XLOOKUP($A127,INDIRECT("_"&amp;_xlfn.XLOOKUP(AY$2,WatchbillMONTHLY!$A$88:$U$88,OFFSET(WatchbillMONTHLY!$A$88:$U$88,1,2))),INDIRECT("_"&amp;_xlfn.XLOOKUP(AY$2,WatchbillMONTHLY!$A$88:$U$88,OFFSET(WatchbillMONTHLY!$A$88:$U$88,1,2))))=$A127,_xlfn.XLOOKUP(AY$2,WatchbillMONTHLY!$A$88:$U$88,OFFSET(WatchbillMONTHLY!$A$88:$U$88,1,2)),FALSE),TRUE,FALSE)),
FALSE),FALSE)</f>
        <v>0</v>
      </c>
      <c r="AZ127" s="209" t="b" cm="1">
        <f t="array" aca="1" ref="AZ127" ca="1">IF(AND($A127 &gt; 0, S127 &gt; 0,AZ$2&lt;MiscFormulas!$A$5+1),
_xlfn.IFNA(
_xlfn.IFNA(
_xlfn.IFNA(
_xlfn.IFNA(
_xlfn.IFNA(
_xlfn.IFNA(
IF(_xlfn.XLOOKUP(AZ$2,WatchbillMONTHLY!$A$3:$U$3,OFFSET(WatchbillMONTHLY!$A$3:$U$3,1,2))=IF(_xlfn.XLOOKUP($A127,INDIRECT("_"&amp;_xlfn.XLOOKUP(AZ$2,WatchbillMONTHLY!$A$3:$U$3,OFFSET(WatchbillMONTHLY!$A$3:$U$3,1,2))),INDIRECT("_"&amp;_xlfn.XLOOKUP(AZ$2,WatchbillMONTHLY!$A$3:$U$3,OFFSET(WatchbillMONTHLY!$A$3:$U$3,1,2))))=$A127,_xlfn.XLOOKUP(AZ$2,WatchbillMONTHLY!$A$3:$U$3,OFFSET(WatchbillMONTHLY!$A$3:$U$3,1,2)),FALSE),TRUE,FALSE),
IF(_xlfn.XLOOKUP(AZ$2,WatchbillMONTHLY!$A$20:$U$20,OFFSET(WatchbillMONTHLY!$A$20:$U$20,1,2))=IF(_xlfn.XLOOKUP($A127,INDIRECT("_"&amp;_xlfn.XLOOKUP(AZ$2,WatchbillMONTHLY!$A$20:$U$20,OFFSET(WatchbillMONTHLY!$A$20:$U$20,1,2))),INDIRECT("_"&amp;_xlfn.XLOOKUP(AZ$2,WatchbillMONTHLY!$A$20:$U$20,OFFSET(WatchbillMONTHLY!$A$20:$U$20,1,2))))=$A127,_xlfn.XLOOKUP(AZ$2,WatchbillMONTHLY!$A$20:$U$20,OFFSET(WatchbillMONTHLY!$A$20:$U$20,1,2)),FALSE),TRUE,FALSE)),
IF(_xlfn.XLOOKUP(AZ$2,WatchbillMONTHLY!$A$37:$U$37,OFFSET(WatchbillMONTHLY!$A$37:$U$37,1,2))=IF(_xlfn.XLOOKUP($A127,INDIRECT("_"&amp;_xlfn.XLOOKUP(AZ$2,WatchbillMONTHLY!$A$37:$U$37,OFFSET(WatchbillMONTHLY!$A$37:$U$37,1,2))),INDIRECT("_"&amp;_xlfn.XLOOKUP(AZ$2,WatchbillMONTHLY!$A$37:$U$37,OFFSET(WatchbillMONTHLY!$A$37:$U$37,1,2))))=$A127,_xlfn.XLOOKUP(AZ$2,WatchbillMONTHLY!$A$37:$U$37,OFFSET(WatchbillMONTHLY!$A$37:$U$37,1,2)),FALSE),TRUE,FALSE)),
IF(_xlfn.XLOOKUP(AZ$2,WatchbillMONTHLY!$A$54:$U$54,OFFSET(WatchbillMONTHLY!$A$54:$U$54,1,2))=IF(_xlfn.XLOOKUP($A127,INDIRECT("_"&amp;_xlfn.XLOOKUP(AZ$2,WatchbillMONTHLY!$A$54:$U$54,OFFSET(WatchbillMONTHLY!$A$54:$U$54,1,2))),INDIRECT("_"&amp;_xlfn.XLOOKUP(AZ$2,WatchbillMONTHLY!$A$54:$U$54,OFFSET(WatchbillMONTHLY!$A$54:$U$54,1,2))))=$A127,_xlfn.XLOOKUP(AZ$2,WatchbillMONTHLY!$A$54:$U$54,OFFSET(WatchbillMONTHLY!$A$54:$U$54,1,2)),FALSE),TRUE,FALSE)),
IF(_xlfn.XLOOKUP(AZ$2,WatchbillMONTHLY!$A$71:$U$71,OFFSET(WatchbillMONTHLY!$A$71:$U$71,1,2))=IF(_xlfn.XLOOKUP($A127,INDIRECT("_"&amp;_xlfn.XLOOKUP(AZ$2,WatchbillMONTHLY!$A$71:$U$71,OFFSET(WatchbillMONTHLY!$A$71:$U$71,1,2))),INDIRECT("_"&amp;_xlfn.XLOOKUP(AZ$2,WatchbillMONTHLY!$A$71:$U$71,OFFSET(WatchbillMONTHLY!$A$71:$U$71,1,2))))=$A127,_xlfn.XLOOKUP(AZ$2,WatchbillMONTHLY!$A$71:$U$71,OFFSET(WatchbillMONTHLY!$A$71:$U$71,1,2)),FALSE),TRUE,FALSE)),
IF(_xlfn.XLOOKUP(AZ$2,WatchbillMONTHLY!$A$88:$U$88,OFFSET(WatchbillMONTHLY!$A$88:$U$88,1,2))=IF(_xlfn.XLOOKUP($A127,INDIRECT("_"&amp;_xlfn.XLOOKUP(AZ$2,WatchbillMONTHLY!$A$88:$U$88,OFFSET(WatchbillMONTHLY!$A$88:$U$88,1,2))),INDIRECT("_"&amp;_xlfn.XLOOKUP(AZ$2,WatchbillMONTHLY!$A$88:$U$88,OFFSET(WatchbillMONTHLY!$A$88:$U$88,1,2))))=$A127,_xlfn.XLOOKUP(AZ$2,WatchbillMONTHLY!$A$88:$U$88,OFFSET(WatchbillMONTHLY!$A$88:$U$88,1,2)),FALSE),TRUE,FALSE)),
FALSE),FALSE)</f>
        <v>0</v>
      </c>
      <c r="BA127" s="209" t="b" cm="1">
        <f t="array" aca="1" ref="BA127" ca="1">IF(AND($A127 &gt; 0, T127 &gt; 0,BA$2&lt;MiscFormulas!$A$5+1),
_xlfn.IFNA(
_xlfn.IFNA(
_xlfn.IFNA(
_xlfn.IFNA(
_xlfn.IFNA(
_xlfn.IFNA(
IF(_xlfn.XLOOKUP(BA$2,WatchbillMONTHLY!$A$3:$U$3,OFFSET(WatchbillMONTHLY!$A$3:$U$3,1,2))=IF(_xlfn.XLOOKUP($A127,INDIRECT("_"&amp;_xlfn.XLOOKUP(BA$2,WatchbillMONTHLY!$A$3:$U$3,OFFSET(WatchbillMONTHLY!$A$3:$U$3,1,2))),INDIRECT("_"&amp;_xlfn.XLOOKUP(BA$2,WatchbillMONTHLY!$A$3:$U$3,OFFSET(WatchbillMONTHLY!$A$3:$U$3,1,2))))=$A127,_xlfn.XLOOKUP(BA$2,WatchbillMONTHLY!$A$3:$U$3,OFFSET(WatchbillMONTHLY!$A$3:$U$3,1,2)),FALSE),TRUE,FALSE),
IF(_xlfn.XLOOKUP(BA$2,WatchbillMONTHLY!$A$20:$U$20,OFFSET(WatchbillMONTHLY!$A$20:$U$20,1,2))=IF(_xlfn.XLOOKUP($A127,INDIRECT("_"&amp;_xlfn.XLOOKUP(BA$2,WatchbillMONTHLY!$A$20:$U$20,OFFSET(WatchbillMONTHLY!$A$20:$U$20,1,2))),INDIRECT("_"&amp;_xlfn.XLOOKUP(BA$2,WatchbillMONTHLY!$A$20:$U$20,OFFSET(WatchbillMONTHLY!$A$20:$U$20,1,2))))=$A127,_xlfn.XLOOKUP(BA$2,WatchbillMONTHLY!$A$20:$U$20,OFFSET(WatchbillMONTHLY!$A$20:$U$20,1,2)),FALSE),TRUE,FALSE)),
IF(_xlfn.XLOOKUP(BA$2,WatchbillMONTHLY!$A$37:$U$37,OFFSET(WatchbillMONTHLY!$A$37:$U$37,1,2))=IF(_xlfn.XLOOKUP($A127,INDIRECT("_"&amp;_xlfn.XLOOKUP(BA$2,WatchbillMONTHLY!$A$37:$U$37,OFFSET(WatchbillMONTHLY!$A$37:$U$37,1,2))),INDIRECT("_"&amp;_xlfn.XLOOKUP(BA$2,WatchbillMONTHLY!$A$37:$U$37,OFFSET(WatchbillMONTHLY!$A$37:$U$37,1,2))))=$A127,_xlfn.XLOOKUP(BA$2,WatchbillMONTHLY!$A$37:$U$37,OFFSET(WatchbillMONTHLY!$A$37:$U$37,1,2)),FALSE),TRUE,FALSE)),
IF(_xlfn.XLOOKUP(BA$2,WatchbillMONTHLY!$A$54:$U$54,OFFSET(WatchbillMONTHLY!$A$54:$U$54,1,2))=IF(_xlfn.XLOOKUP($A127,INDIRECT("_"&amp;_xlfn.XLOOKUP(BA$2,WatchbillMONTHLY!$A$54:$U$54,OFFSET(WatchbillMONTHLY!$A$54:$U$54,1,2))),INDIRECT("_"&amp;_xlfn.XLOOKUP(BA$2,WatchbillMONTHLY!$A$54:$U$54,OFFSET(WatchbillMONTHLY!$A$54:$U$54,1,2))))=$A127,_xlfn.XLOOKUP(BA$2,WatchbillMONTHLY!$A$54:$U$54,OFFSET(WatchbillMONTHLY!$A$54:$U$54,1,2)),FALSE),TRUE,FALSE)),
IF(_xlfn.XLOOKUP(BA$2,WatchbillMONTHLY!$A$71:$U$71,OFFSET(WatchbillMONTHLY!$A$71:$U$71,1,2))=IF(_xlfn.XLOOKUP($A127,INDIRECT("_"&amp;_xlfn.XLOOKUP(BA$2,WatchbillMONTHLY!$A$71:$U$71,OFFSET(WatchbillMONTHLY!$A$71:$U$71,1,2))),INDIRECT("_"&amp;_xlfn.XLOOKUP(BA$2,WatchbillMONTHLY!$A$71:$U$71,OFFSET(WatchbillMONTHLY!$A$71:$U$71,1,2))))=$A127,_xlfn.XLOOKUP(BA$2,WatchbillMONTHLY!$A$71:$U$71,OFFSET(WatchbillMONTHLY!$A$71:$U$71,1,2)),FALSE),TRUE,FALSE)),
IF(_xlfn.XLOOKUP(BA$2,WatchbillMONTHLY!$A$88:$U$88,OFFSET(WatchbillMONTHLY!$A$88:$U$88,1,2))=IF(_xlfn.XLOOKUP($A127,INDIRECT("_"&amp;_xlfn.XLOOKUP(BA$2,WatchbillMONTHLY!$A$88:$U$88,OFFSET(WatchbillMONTHLY!$A$88:$U$88,1,2))),INDIRECT("_"&amp;_xlfn.XLOOKUP(BA$2,WatchbillMONTHLY!$A$88:$U$88,OFFSET(WatchbillMONTHLY!$A$88:$U$88,1,2))))=$A127,_xlfn.XLOOKUP(BA$2,WatchbillMONTHLY!$A$88:$U$88,OFFSET(WatchbillMONTHLY!$A$88:$U$88,1,2)),FALSE),TRUE,FALSE)),
FALSE),FALSE)</f>
        <v>0</v>
      </c>
      <c r="BB127" s="209" t="b" cm="1">
        <f t="array" aca="1" ref="BB127" ca="1">IF(AND($A127 &gt; 0, U127 &gt; 0,BB$2&lt;MiscFormulas!$A$5+1),
_xlfn.IFNA(
_xlfn.IFNA(
_xlfn.IFNA(
_xlfn.IFNA(
_xlfn.IFNA(
_xlfn.IFNA(
IF(_xlfn.XLOOKUP(BB$2,WatchbillMONTHLY!$A$3:$U$3,OFFSET(WatchbillMONTHLY!$A$3:$U$3,1,2))=IF(_xlfn.XLOOKUP($A127,INDIRECT("_"&amp;_xlfn.XLOOKUP(BB$2,WatchbillMONTHLY!$A$3:$U$3,OFFSET(WatchbillMONTHLY!$A$3:$U$3,1,2))),INDIRECT("_"&amp;_xlfn.XLOOKUP(BB$2,WatchbillMONTHLY!$A$3:$U$3,OFFSET(WatchbillMONTHLY!$A$3:$U$3,1,2))))=$A127,_xlfn.XLOOKUP(BB$2,WatchbillMONTHLY!$A$3:$U$3,OFFSET(WatchbillMONTHLY!$A$3:$U$3,1,2)),FALSE),TRUE,FALSE),
IF(_xlfn.XLOOKUP(BB$2,WatchbillMONTHLY!$A$20:$U$20,OFFSET(WatchbillMONTHLY!$A$20:$U$20,1,2))=IF(_xlfn.XLOOKUP($A127,INDIRECT("_"&amp;_xlfn.XLOOKUP(BB$2,WatchbillMONTHLY!$A$20:$U$20,OFFSET(WatchbillMONTHLY!$A$20:$U$20,1,2))),INDIRECT("_"&amp;_xlfn.XLOOKUP(BB$2,WatchbillMONTHLY!$A$20:$U$20,OFFSET(WatchbillMONTHLY!$A$20:$U$20,1,2))))=$A127,_xlfn.XLOOKUP(BB$2,WatchbillMONTHLY!$A$20:$U$20,OFFSET(WatchbillMONTHLY!$A$20:$U$20,1,2)),FALSE),TRUE,FALSE)),
IF(_xlfn.XLOOKUP(BB$2,WatchbillMONTHLY!$A$37:$U$37,OFFSET(WatchbillMONTHLY!$A$37:$U$37,1,2))=IF(_xlfn.XLOOKUP($A127,INDIRECT("_"&amp;_xlfn.XLOOKUP(BB$2,WatchbillMONTHLY!$A$37:$U$37,OFFSET(WatchbillMONTHLY!$A$37:$U$37,1,2))),INDIRECT("_"&amp;_xlfn.XLOOKUP(BB$2,WatchbillMONTHLY!$A$37:$U$37,OFFSET(WatchbillMONTHLY!$A$37:$U$37,1,2))))=$A127,_xlfn.XLOOKUP(BB$2,WatchbillMONTHLY!$A$37:$U$37,OFFSET(WatchbillMONTHLY!$A$37:$U$37,1,2)),FALSE),TRUE,FALSE)),
IF(_xlfn.XLOOKUP(BB$2,WatchbillMONTHLY!$A$54:$U$54,OFFSET(WatchbillMONTHLY!$A$54:$U$54,1,2))=IF(_xlfn.XLOOKUP($A127,INDIRECT("_"&amp;_xlfn.XLOOKUP(BB$2,WatchbillMONTHLY!$A$54:$U$54,OFFSET(WatchbillMONTHLY!$A$54:$U$54,1,2))),INDIRECT("_"&amp;_xlfn.XLOOKUP(BB$2,WatchbillMONTHLY!$A$54:$U$54,OFFSET(WatchbillMONTHLY!$A$54:$U$54,1,2))))=$A127,_xlfn.XLOOKUP(BB$2,WatchbillMONTHLY!$A$54:$U$54,OFFSET(WatchbillMONTHLY!$A$54:$U$54,1,2)),FALSE),TRUE,FALSE)),
IF(_xlfn.XLOOKUP(BB$2,WatchbillMONTHLY!$A$71:$U$71,OFFSET(WatchbillMONTHLY!$A$71:$U$71,1,2))=IF(_xlfn.XLOOKUP($A127,INDIRECT("_"&amp;_xlfn.XLOOKUP(BB$2,WatchbillMONTHLY!$A$71:$U$71,OFFSET(WatchbillMONTHLY!$A$71:$U$71,1,2))),INDIRECT("_"&amp;_xlfn.XLOOKUP(BB$2,WatchbillMONTHLY!$A$71:$U$71,OFFSET(WatchbillMONTHLY!$A$71:$U$71,1,2))))=$A127,_xlfn.XLOOKUP(BB$2,WatchbillMONTHLY!$A$71:$U$71,OFFSET(WatchbillMONTHLY!$A$71:$U$71,1,2)),FALSE),TRUE,FALSE)),
IF(_xlfn.XLOOKUP(BB$2,WatchbillMONTHLY!$A$88:$U$88,OFFSET(WatchbillMONTHLY!$A$88:$U$88,1,2))=IF(_xlfn.XLOOKUP($A127,INDIRECT("_"&amp;_xlfn.XLOOKUP(BB$2,WatchbillMONTHLY!$A$88:$U$88,OFFSET(WatchbillMONTHLY!$A$88:$U$88,1,2))),INDIRECT("_"&amp;_xlfn.XLOOKUP(BB$2,WatchbillMONTHLY!$A$88:$U$88,OFFSET(WatchbillMONTHLY!$A$88:$U$88,1,2))))=$A127,_xlfn.XLOOKUP(BB$2,WatchbillMONTHLY!$A$88:$U$88,OFFSET(WatchbillMONTHLY!$A$88:$U$88,1,2)),FALSE),TRUE,FALSE)),
FALSE),FALSE)</f>
        <v>0</v>
      </c>
      <c r="BC127" s="209" t="b" cm="1">
        <f t="array" aca="1" ref="BC127" ca="1">IF(AND($A127 &gt; 0, V127 &gt; 0,BC$2&lt;MiscFormulas!$A$5+1),
_xlfn.IFNA(
_xlfn.IFNA(
_xlfn.IFNA(
_xlfn.IFNA(
_xlfn.IFNA(
_xlfn.IFNA(
IF(_xlfn.XLOOKUP(BC$2,WatchbillMONTHLY!$A$3:$U$3,OFFSET(WatchbillMONTHLY!$A$3:$U$3,1,2))=IF(_xlfn.XLOOKUP($A127,INDIRECT("_"&amp;_xlfn.XLOOKUP(BC$2,WatchbillMONTHLY!$A$3:$U$3,OFFSET(WatchbillMONTHLY!$A$3:$U$3,1,2))),INDIRECT("_"&amp;_xlfn.XLOOKUP(BC$2,WatchbillMONTHLY!$A$3:$U$3,OFFSET(WatchbillMONTHLY!$A$3:$U$3,1,2))))=$A127,_xlfn.XLOOKUP(BC$2,WatchbillMONTHLY!$A$3:$U$3,OFFSET(WatchbillMONTHLY!$A$3:$U$3,1,2)),FALSE),TRUE,FALSE),
IF(_xlfn.XLOOKUP(BC$2,WatchbillMONTHLY!$A$20:$U$20,OFFSET(WatchbillMONTHLY!$A$20:$U$20,1,2))=IF(_xlfn.XLOOKUP($A127,INDIRECT("_"&amp;_xlfn.XLOOKUP(BC$2,WatchbillMONTHLY!$A$20:$U$20,OFFSET(WatchbillMONTHLY!$A$20:$U$20,1,2))),INDIRECT("_"&amp;_xlfn.XLOOKUP(BC$2,WatchbillMONTHLY!$A$20:$U$20,OFFSET(WatchbillMONTHLY!$A$20:$U$20,1,2))))=$A127,_xlfn.XLOOKUP(BC$2,WatchbillMONTHLY!$A$20:$U$20,OFFSET(WatchbillMONTHLY!$A$20:$U$20,1,2)),FALSE),TRUE,FALSE)),
IF(_xlfn.XLOOKUP(BC$2,WatchbillMONTHLY!$A$37:$U$37,OFFSET(WatchbillMONTHLY!$A$37:$U$37,1,2))=IF(_xlfn.XLOOKUP($A127,INDIRECT("_"&amp;_xlfn.XLOOKUP(BC$2,WatchbillMONTHLY!$A$37:$U$37,OFFSET(WatchbillMONTHLY!$A$37:$U$37,1,2))),INDIRECT("_"&amp;_xlfn.XLOOKUP(BC$2,WatchbillMONTHLY!$A$37:$U$37,OFFSET(WatchbillMONTHLY!$A$37:$U$37,1,2))))=$A127,_xlfn.XLOOKUP(BC$2,WatchbillMONTHLY!$A$37:$U$37,OFFSET(WatchbillMONTHLY!$A$37:$U$37,1,2)),FALSE),TRUE,FALSE)),
IF(_xlfn.XLOOKUP(BC$2,WatchbillMONTHLY!$A$54:$U$54,OFFSET(WatchbillMONTHLY!$A$54:$U$54,1,2))=IF(_xlfn.XLOOKUP($A127,INDIRECT("_"&amp;_xlfn.XLOOKUP(BC$2,WatchbillMONTHLY!$A$54:$U$54,OFFSET(WatchbillMONTHLY!$A$54:$U$54,1,2))),INDIRECT("_"&amp;_xlfn.XLOOKUP(BC$2,WatchbillMONTHLY!$A$54:$U$54,OFFSET(WatchbillMONTHLY!$A$54:$U$54,1,2))))=$A127,_xlfn.XLOOKUP(BC$2,WatchbillMONTHLY!$A$54:$U$54,OFFSET(WatchbillMONTHLY!$A$54:$U$54,1,2)),FALSE),TRUE,FALSE)),
IF(_xlfn.XLOOKUP(BC$2,WatchbillMONTHLY!$A$71:$U$71,OFFSET(WatchbillMONTHLY!$A$71:$U$71,1,2))=IF(_xlfn.XLOOKUP($A127,INDIRECT("_"&amp;_xlfn.XLOOKUP(BC$2,WatchbillMONTHLY!$A$71:$U$71,OFFSET(WatchbillMONTHLY!$A$71:$U$71,1,2))),INDIRECT("_"&amp;_xlfn.XLOOKUP(BC$2,WatchbillMONTHLY!$A$71:$U$71,OFFSET(WatchbillMONTHLY!$A$71:$U$71,1,2))))=$A127,_xlfn.XLOOKUP(BC$2,WatchbillMONTHLY!$A$71:$U$71,OFFSET(WatchbillMONTHLY!$A$71:$U$71,1,2)),FALSE),TRUE,FALSE)),
IF(_xlfn.XLOOKUP(BC$2,WatchbillMONTHLY!$A$88:$U$88,OFFSET(WatchbillMONTHLY!$A$88:$U$88,1,2))=IF(_xlfn.XLOOKUP($A127,INDIRECT("_"&amp;_xlfn.XLOOKUP(BC$2,WatchbillMONTHLY!$A$88:$U$88,OFFSET(WatchbillMONTHLY!$A$88:$U$88,1,2))),INDIRECT("_"&amp;_xlfn.XLOOKUP(BC$2,WatchbillMONTHLY!$A$88:$U$88,OFFSET(WatchbillMONTHLY!$A$88:$U$88,1,2))))=$A127,_xlfn.XLOOKUP(BC$2,WatchbillMONTHLY!$A$88:$U$88,OFFSET(WatchbillMONTHLY!$A$88:$U$88,1,2)),FALSE),TRUE,FALSE)),
FALSE),FALSE)</f>
        <v>0</v>
      </c>
      <c r="BD127" s="209" t="b" cm="1">
        <f t="array" aca="1" ref="BD127" ca="1">IF(AND($A127 &gt; 0, W127 &gt; 0,BD$2&lt;MiscFormulas!$A$5+1),
_xlfn.IFNA(
_xlfn.IFNA(
_xlfn.IFNA(
_xlfn.IFNA(
_xlfn.IFNA(
_xlfn.IFNA(
IF(_xlfn.XLOOKUP(BD$2,WatchbillMONTHLY!$A$3:$U$3,OFFSET(WatchbillMONTHLY!$A$3:$U$3,1,2))=IF(_xlfn.XLOOKUP($A127,INDIRECT("_"&amp;_xlfn.XLOOKUP(BD$2,WatchbillMONTHLY!$A$3:$U$3,OFFSET(WatchbillMONTHLY!$A$3:$U$3,1,2))),INDIRECT("_"&amp;_xlfn.XLOOKUP(BD$2,WatchbillMONTHLY!$A$3:$U$3,OFFSET(WatchbillMONTHLY!$A$3:$U$3,1,2))))=$A127,_xlfn.XLOOKUP(BD$2,WatchbillMONTHLY!$A$3:$U$3,OFFSET(WatchbillMONTHLY!$A$3:$U$3,1,2)),FALSE),TRUE,FALSE),
IF(_xlfn.XLOOKUP(BD$2,WatchbillMONTHLY!$A$20:$U$20,OFFSET(WatchbillMONTHLY!$A$20:$U$20,1,2))=IF(_xlfn.XLOOKUP($A127,INDIRECT("_"&amp;_xlfn.XLOOKUP(BD$2,WatchbillMONTHLY!$A$20:$U$20,OFFSET(WatchbillMONTHLY!$A$20:$U$20,1,2))),INDIRECT("_"&amp;_xlfn.XLOOKUP(BD$2,WatchbillMONTHLY!$A$20:$U$20,OFFSET(WatchbillMONTHLY!$A$20:$U$20,1,2))))=$A127,_xlfn.XLOOKUP(BD$2,WatchbillMONTHLY!$A$20:$U$20,OFFSET(WatchbillMONTHLY!$A$20:$U$20,1,2)),FALSE),TRUE,FALSE)),
IF(_xlfn.XLOOKUP(BD$2,WatchbillMONTHLY!$A$37:$U$37,OFFSET(WatchbillMONTHLY!$A$37:$U$37,1,2))=IF(_xlfn.XLOOKUP($A127,INDIRECT("_"&amp;_xlfn.XLOOKUP(BD$2,WatchbillMONTHLY!$A$37:$U$37,OFFSET(WatchbillMONTHLY!$A$37:$U$37,1,2))),INDIRECT("_"&amp;_xlfn.XLOOKUP(BD$2,WatchbillMONTHLY!$A$37:$U$37,OFFSET(WatchbillMONTHLY!$A$37:$U$37,1,2))))=$A127,_xlfn.XLOOKUP(BD$2,WatchbillMONTHLY!$A$37:$U$37,OFFSET(WatchbillMONTHLY!$A$37:$U$37,1,2)),FALSE),TRUE,FALSE)),
IF(_xlfn.XLOOKUP(BD$2,WatchbillMONTHLY!$A$54:$U$54,OFFSET(WatchbillMONTHLY!$A$54:$U$54,1,2))=IF(_xlfn.XLOOKUP($A127,INDIRECT("_"&amp;_xlfn.XLOOKUP(BD$2,WatchbillMONTHLY!$A$54:$U$54,OFFSET(WatchbillMONTHLY!$A$54:$U$54,1,2))),INDIRECT("_"&amp;_xlfn.XLOOKUP(BD$2,WatchbillMONTHLY!$A$54:$U$54,OFFSET(WatchbillMONTHLY!$A$54:$U$54,1,2))))=$A127,_xlfn.XLOOKUP(BD$2,WatchbillMONTHLY!$A$54:$U$54,OFFSET(WatchbillMONTHLY!$A$54:$U$54,1,2)),FALSE),TRUE,FALSE)),
IF(_xlfn.XLOOKUP(BD$2,WatchbillMONTHLY!$A$71:$U$71,OFFSET(WatchbillMONTHLY!$A$71:$U$71,1,2))=IF(_xlfn.XLOOKUP($A127,INDIRECT("_"&amp;_xlfn.XLOOKUP(BD$2,WatchbillMONTHLY!$A$71:$U$71,OFFSET(WatchbillMONTHLY!$A$71:$U$71,1,2))),INDIRECT("_"&amp;_xlfn.XLOOKUP(BD$2,WatchbillMONTHLY!$A$71:$U$71,OFFSET(WatchbillMONTHLY!$A$71:$U$71,1,2))))=$A127,_xlfn.XLOOKUP(BD$2,WatchbillMONTHLY!$A$71:$U$71,OFFSET(WatchbillMONTHLY!$A$71:$U$71,1,2)),FALSE),TRUE,FALSE)),
IF(_xlfn.XLOOKUP(BD$2,WatchbillMONTHLY!$A$88:$U$88,OFFSET(WatchbillMONTHLY!$A$88:$U$88,1,2))=IF(_xlfn.XLOOKUP($A127,INDIRECT("_"&amp;_xlfn.XLOOKUP(BD$2,WatchbillMONTHLY!$A$88:$U$88,OFFSET(WatchbillMONTHLY!$A$88:$U$88,1,2))),INDIRECT("_"&amp;_xlfn.XLOOKUP(BD$2,WatchbillMONTHLY!$A$88:$U$88,OFFSET(WatchbillMONTHLY!$A$88:$U$88,1,2))))=$A127,_xlfn.XLOOKUP(BD$2,WatchbillMONTHLY!$A$88:$U$88,OFFSET(WatchbillMONTHLY!$A$88:$U$88,1,2)),FALSE),TRUE,FALSE)),
FALSE),FALSE)</f>
        <v>0</v>
      </c>
      <c r="BE127" s="209" t="b" cm="1">
        <f t="array" aca="1" ref="BE127" ca="1">IF(AND($A127 &gt; 0, X127 &gt; 0,BE$2&lt;MiscFormulas!$A$5+1),
_xlfn.IFNA(
_xlfn.IFNA(
_xlfn.IFNA(
_xlfn.IFNA(
_xlfn.IFNA(
_xlfn.IFNA(
IF(_xlfn.XLOOKUP(BE$2,WatchbillMONTHLY!$A$3:$U$3,OFFSET(WatchbillMONTHLY!$A$3:$U$3,1,2))=IF(_xlfn.XLOOKUP($A127,INDIRECT("_"&amp;_xlfn.XLOOKUP(BE$2,WatchbillMONTHLY!$A$3:$U$3,OFFSET(WatchbillMONTHLY!$A$3:$U$3,1,2))),INDIRECT("_"&amp;_xlfn.XLOOKUP(BE$2,WatchbillMONTHLY!$A$3:$U$3,OFFSET(WatchbillMONTHLY!$A$3:$U$3,1,2))))=$A127,_xlfn.XLOOKUP(BE$2,WatchbillMONTHLY!$A$3:$U$3,OFFSET(WatchbillMONTHLY!$A$3:$U$3,1,2)),FALSE),TRUE,FALSE),
IF(_xlfn.XLOOKUP(BE$2,WatchbillMONTHLY!$A$20:$U$20,OFFSET(WatchbillMONTHLY!$A$20:$U$20,1,2))=IF(_xlfn.XLOOKUP($A127,INDIRECT("_"&amp;_xlfn.XLOOKUP(BE$2,WatchbillMONTHLY!$A$20:$U$20,OFFSET(WatchbillMONTHLY!$A$20:$U$20,1,2))),INDIRECT("_"&amp;_xlfn.XLOOKUP(BE$2,WatchbillMONTHLY!$A$20:$U$20,OFFSET(WatchbillMONTHLY!$A$20:$U$20,1,2))))=$A127,_xlfn.XLOOKUP(BE$2,WatchbillMONTHLY!$A$20:$U$20,OFFSET(WatchbillMONTHLY!$A$20:$U$20,1,2)),FALSE),TRUE,FALSE)),
IF(_xlfn.XLOOKUP(BE$2,WatchbillMONTHLY!$A$37:$U$37,OFFSET(WatchbillMONTHLY!$A$37:$U$37,1,2))=IF(_xlfn.XLOOKUP($A127,INDIRECT("_"&amp;_xlfn.XLOOKUP(BE$2,WatchbillMONTHLY!$A$37:$U$37,OFFSET(WatchbillMONTHLY!$A$37:$U$37,1,2))),INDIRECT("_"&amp;_xlfn.XLOOKUP(BE$2,WatchbillMONTHLY!$A$37:$U$37,OFFSET(WatchbillMONTHLY!$A$37:$U$37,1,2))))=$A127,_xlfn.XLOOKUP(BE$2,WatchbillMONTHLY!$A$37:$U$37,OFFSET(WatchbillMONTHLY!$A$37:$U$37,1,2)),FALSE),TRUE,FALSE)),
IF(_xlfn.XLOOKUP(BE$2,WatchbillMONTHLY!$A$54:$U$54,OFFSET(WatchbillMONTHLY!$A$54:$U$54,1,2))=IF(_xlfn.XLOOKUP($A127,INDIRECT("_"&amp;_xlfn.XLOOKUP(BE$2,WatchbillMONTHLY!$A$54:$U$54,OFFSET(WatchbillMONTHLY!$A$54:$U$54,1,2))),INDIRECT("_"&amp;_xlfn.XLOOKUP(BE$2,WatchbillMONTHLY!$A$54:$U$54,OFFSET(WatchbillMONTHLY!$A$54:$U$54,1,2))))=$A127,_xlfn.XLOOKUP(BE$2,WatchbillMONTHLY!$A$54:$U$54,OFFSET(WatchbillMONTHLY!$A$54:$U$54,1,2)),FALSE),TRUE,FALSE)),
IF(_xlfn.XLOOKUP(BE$2,WatchbillMONTHLY!$A$71:$U$71,OFFSET(WatchbillMONTHLY!$A$71:$U$71,1,2))=IF(_xlfn.XLOOKUP($A127,INDIRECT("_"&amp;_xlfn.XLOOKUP(BE$2,WatchbillMONTHLY!$A$71:$U$71,OFFSET(WatchbillMONTHLY!$A$71:$U$71,1,2))),INDIRECT("_"&amp;_xlfn.XLOOKUP(BE$2,WatchbillMONTHLY!$A$71:$U$71,OFFSET(WatchbillMONTHLY!$A$71:$U$71,1,2))))=$A127,_xlfn.XLOOKUP(BE$2,WatchbillMONTHLY!$A$71:$U$71,OFFSET(WatchbillMONTHLY!$A$71:$U$71,1,2)),FALSE),TRUE,FALSE)),
IF(_xlfn.XLOOKUP(BE$2,WatchbillMONTHLY!$A$88:$U$88,OFFSET(WatchbillMONTHLY!$A$88:$U$88,1,2))=IF(_xlfn.XLOOKUP($A127,INDIRECT("_"&amp;_xlfn.XLOOKUP(BE$2,WatchbillMONTHLY!$A$88:$U$88,OFFSET(WatchbillMONTHLY!$A$88:$U$88,1,2))),INDIRECT("_"&amp;_xlfn.XLOOKUP(BE$2,WatchbillMONTHLY!$A$88:$U$88,OFFSET(WatchbillMONTHLY!$A$88:$U$88,1,2))))=$A127,_xlfn.XLOOKUP(BE$2,WatchbillMONTHLY!$A$88:$U$88,OFFSET(WatchbillMONTHLY!$A$88:$U$88,1,2)),FALSE),TRUE,FALSE)),
FALSE),FALSE)</f>
        <v>0</v>
      </c>
      <c r="BF127" s="209" t="b" cm="1">
        <f t="array" aca="1" ref="BF127" ca="1">IF(AND($A127 &gt; 0, Y127 &gt; 0,BF$2&lt;MiscFormulas!$A$5+1),
_xlfn.IFNA(
_xlfn.IFNA(
_xlfn.IFNA(
_xlfn.IFNA(
_xlfn.IFNA(
_xlfn.IFNA(
IF(_xlfn.XLOOKUP(BF$2,WatchbillMONTHLY!$A$3:$U$3,OFFSET(WatchbillMONTHLY!$A$3:$U$3,1,2))=IF(_xlfn.XLOOKUP($A127,INDIRECT("_"&amp;_xlfn.XLOOKUP(BF$2,WatchbillMONTHLY!$A$3:$U$3,OFFSET(WatchbillMONTHLY!$A$3:$U$3,1,2))),INDIRECT("_"&amp;_xlfn.XLOOKUP(BF$2,WatchbillMONTHLY!$A$3:$U$3,OFFSET(WatchbillMONTHLY!$A$3:$U$3,1,2))))=$A127,_xlfn.XLOOKUP(BF$2,WatchbillMONTHLY!$A$3:$U$3,OFFSET(WatchbillMONTHLY!$A$3:$U$3,1,2)),FALSE),TRUE,FALSE),
IF(_xlfn.XLOOKUP(BF$2,WatchbillMONTHLY!$A$20:$U$20,OFFSET(WatchbillMONTHLY!$A$20:$U$20,1,2))=IF(_xlfn.XLOOKUP($A127,INDIRECT("_"&amp;_xlfn.XLOOKUP(BF$2,WatchbillMONTHLY!$A$20:$U$20,OFFSET(WatchbillMONTHLY!$A$20:$U$20,1,2))),INDIRECT("_"&amp;_xlfn.XLOOKUP(BF$2,WatchbillMONTHLY!$A$20:$U$20,OFFSET(WatchbillMONTHLY!$A$20:$U$20,1,2))))=$A127,_xlfn.XLOOKUP(BF$2,WatchbillMONTHLY!$A$20:$U$20,OFFSET(WatchbillMONTHLY!$A$20:$U$20,1,2)),FALSE),TRUE,FALSE)),
IF(_xlfn.XLOOKUP(BF$2,WatchbillMONTHLY!$A$37:$U$37,OFFSET(WatchbillMONTHLY!$A$37:$U$37,1,2))=IF(_xlfn.XLOOKUP($A127,INDIRECT("_"&amp;_xlfn.XLOOKUP(BF$2,WatchbillMONTHLY!$A$37:$U$37,OFFSET(WatchbillMONTHLY!$A$37:$U$37,1,2))),INDIRECT("_"&amp;_xlfn.XLOOKUP(BF$2,WatchbillMONTHLY!$A$37:$U$37,OFFSET(WatchbillMONTHLY!$A$37:$U$37,1,2))))=$A127,_xlfn.XLOOKUP(BF$2,WatchbillMONTHLY!$A$37:$U$37,OFFSET(WatchbillMONTHLY!$A$37:$U$37,1,2)),FALSE),TRUE,FALSE)),
IF(_xlfn.XLOOKUP(BF$2,WatchbillMONTHLY!$A$54:$U$54,OFFSET(WatchbillMONTHLY!$A$54:$U$54,1,2))=IF(_xlfn.XLOOKUP($A127,INDIRECT("_"&amp;_xlfn.XLOOKUP(BF$2,WatchbillMONTHLY!$A$54:$U$54,OFFSET(WatchbillMONTHLY!$A$54:$U$54,1,2))),INDIRECT("_"&amp;_xlfn.XLOOKUP(BF$2,WatchbillMONTHLY!$A$54:$U$54,OFFSET(WatchbillMONTHLY!$A$54:$U$54,1,2))))=$A127,_xlfn.XLOOKUP(BF$2,WatchbillMONTHLY!$A$54:$U$54,OFFSET(WatchbillMONTHLY!$A$54:$U$54,1,2)),FALSE),TRUE,FALSE)),
IF(_xlfn.XLOOKUP(BF$2,WatchbillMONTHLY!$A$71:$U$71,OFFSET(WatchbillMONTHLY!$A$71:$U$71,1,2))=IF(_xlfn.XLOOKUP($A127,INDIRECT("_"&amp;_xlfn.XLOOKUP(BF$2,WatchbillMONTHLY!$A$71:$U$71,OFFSET(WatchbillMONTHLY!$A$71:$U$71,1,2))),INDIRECT("_"&amp;_xlfn.XLOOKUP(BF$2,WatchbillMONTHLY!$A$71:$U$71,OFFSET(WatchbillMONTHLY!$A$71:$U$71,1,2))))=$A127,_xlfn.XLOOKUP(BF$2,WatchbillMONTHLY!$A$71:$U$71,OFFSET(WatchbillMONTHLY!$A$71:$U$71,1,2)),FALSE),TRUE,FALSE)),
IF(_xlfn.XLOOKUP(BF$2,WatchbillMONTHLY!$A$88:$U$88,OFFSET(WatchbillMONTHLY!$A$88:$U$88,1,2))=IF(_xlfn.XLOOKUP($A127,INDIRECT("_"&amp;_xlfn.XLOOKUP(BF$2,WatchbillMONTHLY!$A$88:$U$88,OFFSET(WatchbillMONTHLY!$A$88:$U$88,1,2))),INDIRECT("_"&amp;_xlfn.XLOOKUP(BF$2,WatchbillMONTHLY!$A$88:$U$88,OFFSET(WatchbillMONTHLY!$A$88:$U$88,1,2))))=$A127,_xlfn.XLOOKUP(BF$2,WatchbillMONTHLY!$A$88:$U$88,OFFSET(WatchbillMONTHLY!$A$88:$U$88,1,2)),FALSE),TRUE,FALSE)),
FALSE),FALSE)</f>
        <v>0</v>
      </c>
      <c r="BG127" s="209" t="b" cm="1">
        <f t="array" aca="1" ref="BG127" ca="1">IF(AND($A127 &gt; 0, Z127 &gt; 0,BG$2&lt;MiscFormulas!$A$5+1),
_xlfn.IFNA(
_xlfn.IFNA(
_xlfn.IFNA(
_xlfn.IFNA(
_xlfn.IFNA(
_xlfn.IFNA(
IF(_xlfn.XLOOKUP(BG$2,WatchbillMONTHLY!$A$3:$U$3,OFFSET(WatchbillMONTHLY!$A$3:$U$3,1,2))=IF(_xlfn.XLOOKUP($A127,INDIRECT("_"&amp;_xlfn.XLOOKUP(BG$2,WatchbillMONTHLY!$A$3:$U$3,OFFSET(WatchbillMONTHLY!$A$3:$U$3,1,2))),INDIRECT("_"&amp;_xlfn.XLOOKUP(BG$2,WatchbillMONTHLY!$A$3:$U$3,OFFSET(WatchbillMONTHLY!$A$3:$U$3,1,2))))=$A127,_xlfn.XLOOKUP(BG$2,WatchbillMONTHLY!$A$3:$U$3,OFFSET(WatchbillMONTHLY!$A$3:$U$3,1,2)),FALSE),TRUE,FALSE),
IF(_xlfn.XLOOKUP(BG$2,WatchbillMONTHLY!$A$20:$U$20,OFFSET(WatchbillMONTHLY!$A$20:$U$20,1,2))=IF(_xlfn.XLOOKUP($A127,INDIRECT("_"&amp;_xlfn.XLOOKUP(BG$2,WatchbillMONTHLY!$A$20:$U$20,OFFSET(WatchbillMONTHLY!$A$20:$U$20,1,2))),INDIRECT("_"&amp;_xlfn.XLOOKUP(BG$2,WatchbillMONTHLY!$A$20:$U$20,OFFSET(WatchbillMONTHLY!$A$20:$U$20,1,2))))=$A127,_xlfn.XLOOKUP(BG$2,WatchbillMONTHLY!$A$20:$U$20,OFFSET(WatchbillMONTHLY!$A$20:$U$20,1,2)),FALSE),TRUE,FALSE)),
IF(_xlfn.XLOOKUP(BG$2,WatchbillMONTHLY!$A$37:$U$37,OFFSET(WatchbillMONTHLY!$A$37:$U$37,1,2))=IF(_xlfn.XLOOKUP($A127,INDIRECT("_"&amp;_xlfn.XLOOKUP(BG$2,WatchbillMONTHLY!$A$37:$U$37,OFFSET(WatchbillMONTHLY!$A$37:$U$37,1,2))),INDIRECT("_"&amp;_xlfn.XLOOKUP(BG$2,WatchbillMONTHLY!$A$37:$U$37,OFFSET(WatchbillMONTHLY!$A$37:$U$37,1,2))))=$A127,_xlfn.XLOOKUP(BG$2,WatchbillMONTHLY!$A$37:$U$37,OFFSET(WatchbillMONTHLY!$A$37:$U$37,1,2)),FALSE),TRUE,FALSE)),
IF(_xlfn.XLOOKUP(BG$2,WatchbillMONTHLY!$A$54:$U$54,OFFSET(WatchbillMONTHLY!$A$54:$U$54,1,2))=IF(_xlfn.XLOOKUP($A127,INDIRECT("_"&amp;_xlfn.XLOOKUP(BG$2,WatchbillMONTHLY!$A$54:$U$54,OFFSET(WatchbillMONTHLY!$A$54:$U$54,1,2))),INDIRECT("_"&amp;_xlfn.XLOOKUP(BG$2,WatchbillMONTHLY!$A$54:$U$54,OFFSET(WatchbillMONTHLY!$A$54:$U$54,1,2))))=$A127,_xlfn.XLOOKUP(BG$2,WatchbillMONTHLY!$A$54:$U$54,OFFSET(WatchbillMONTHLY!$A$54:$U$54,1,2)),FALSE),TRUE,FALSE)),
IF(_xlfn.XLOOKUP(BG$2,WatchbillMONTHLY!$A$71:$U$71,OFFSET(WatchbillMONTHLY!$A$71:$U$71,1,2))=IF(_xlfn.XLOOKUP($A127,INDIRECT("_"&amp;_xlfn.XLOOKUP(BG$2,WatchbillMONTHLY!$A$71:$U$71,OFFSET(WatchbillMONTHLY!$A$71:$U$71,1,2))),INDIRECT("_"&amp;_xlfn.XLOOKUP(BG$2,WatchbillMONTHLY!$A$71:$U$71,OFFSET(WatchbillMONTHLY!$A$71:$U$71,1,2))))=$A127,_xlfn.XLOOKUP(BG$2,WatchbillMONTHLY!$A$71:$U$71,OFFSET(WatchbillMONTHLY!$A$71:$U$71,1,2)),FALSE),TRUE,FALSE)),
IF(_xlfn.XLOOKUP(BG$2,WatchbillMONTHLY!$A$88:$U$88,OFFSET(WatchbillMONTHLY!$A$88:$U$88,1,2))=IF(_xlfn.XLOOKUP($A127,INDIRECT("_"&amp;_xlfn.XLOOKUP(BG$2,WatchbillMONTHLY!$A$88:$U$88,OFFSET(WatchbillMONTHLY!$A$88:$U$88,1,2))),INDIRECT("_"&amp;_xlfn.XLOOKUP(BG$2,WatchbillMONTHLY!$A$88:$U$88,OFFSET(WatchbillMONTHLY!$A$88:$U$88,1,2))))=$A127,_xlfn.XLOOKUP(BG$2,WatchbillMONTHLY!$A$88:$U$88,OFFSET(WatchbillMONTHLY!$A$88:$U$88,1,2)),FALSE),TRUE,FALSE)),
FALSE),FALSE)</f>
        <v>0</v>
      </c>
      <c r="BH127" s="209" t="b" cm="1">
        <f t="array" aca="1" ref="BH127" ca="1">IF(AND($A127 &gt; 0, AA127 &gt; 0,BH$2&lt;MiscFormulas!$A$5+1),
_xlfn.IFNA(
_xlfn.IFNA(
_xlfn.IFNA(
_xlfn.IFNA(
_xlfn.IFNA(
_xlfn.IFNA(
IF(_xlfn.XLOOKUP(BH$2,WatchbillMONTHLY!$A$3:$U$3,OFFSET(WatchbillMONTHLY!$A$3:$U$3,1,2))=IF(_xlfn.XLOOKUP($A127,INDIRECT("_"&amp;_xlfn.XLOOKUP(BH$2,WatchbillMONTHLY!$A$3:$U$3,OFFSET(WatchbillMONTHLY!$A$3:$U$3,1,2))),INDIRECT("_"&amp;_xlfn.XLOOKUP(BH$2,WatchbillMONTHLY!$A$3:$U$3,OFFSET(WatchbillMONTHLY!$A$3:$U$3,1,2))))=$A127,_xlfn.XLOOKUP(BH$2,WatchbillMONTHLY!$A$3:$U$3,OFFSET(WatchbillMONTHLY!$A$3:$U$3,1,2)),FALSE),TRUE,FALSE),
IF(_xlfn.XLOOKUP(BH$2,WatchbillMONTHLY!$A$20:$U$20,OFFSET(WatchbillMONTHLY!$A$20:$U$20,1,2))=IF(_xlfn.XLOOKUP($A127,INDIRECT("_"&amp;_xlfn.XLOOKUP(BH$2,WatchbillMONTHLY!$A$20:$U$20,OFFSET(WatchbillMONTHLY!$A$20:$U$20,1,2))),INDIRECT("_"&amp;_xlfn.XLOOKUP(BH$2,WatchbillMONTHLY!$A$20:$U$20,OFFSET(WatchbillMONTHLY!$A$20:$U$20,1,2))))=$A127,_xlfn.XLOOKUP(BH$2,WatchbillMONTHLY!$A$20:$U$20,OFFSET(WatchbillMONTHLY!$A$20:$U$20,1,2)),FALSE),TRUE,FALSE)),
IF(_xlfn.XLOOKUP(BH$2,WatchbillMONTHLY!$A$37:$U$37,OFFSET(WatchbillMONTHLY!$A$37:$U$37,1,2))=IF(_xlfn.XLOOKUP($A127,INDIRECT("_"&amp;_xlfn.XLOOKUP(BH$2,WatchbillMONTHLY!$A$37:$U$37,OFFSET(WatchbillMONTHLY!$A$37:$U$37,1,2))),INDIRECT("_"&amp;_xlfn.XLOOKUP(BH$2,WatchbillMONTHLY!$A$37:$U$37,OFFSET(WatchbillMONTHLY!$A$37:$U$37,1,2))))=$A127,_xlfn.XLOOKUP(BH$2,WatchbillMONTHLY!$A$37:$U$37,OFFSET(WatchbillMONTHLY!$A$37:$U$37,1,2)),FALSE),TRUE,FALSE)),
IF(_xlfn.XLOOKUP(BH$2,WatchbillMONTHLY!$A$54:$U$54,OFFSET(WatchbillMONTHLY!$A$54:$U$54,1,2))=IF(_xlfn.XLOOKUP($A127,INDIRECT("_"&amp;_xlfn.XLOOKUP(BH$2,WatchbillMONTHLY!$A$54:$U$54,OFFSET(WatchbillMONTHLY!$A$54:$U$54,1,2))),INDIRECT("_"&amp;_xlfn.XLOOKUP(BH$2,WatchbillMONTHLY!$A$54:$U$54,OFFSET(WatchbillMONTHLY!$A$54:$U$54,1,2))))=$A127,_xlfn.XLOOKUP(BH$2,WatchbillMONTHLY!$A$54:$U$54,OFFSET(WatchbillMONTHLY!$A$54:$U$54,1,2)),FALSE),TRUE,FALSE)),
IF(_xlfn.XLOOKUP(BH$2,WatchbillMONTHLY!$A$71:$U$71,OFFSET(WatchbillMONTHLY!$A$71:$U$71,1,2))=IF(_xlfn.XLOOKUP($A127,INDIRECT("_"&amp;_xlfn.XLOOKUP(BH$2,WatchbillMONTHLY!$A$71:$U$71,OFFSET(WatchbillMONTHLY!$A$71:$U$71,1,2))),INDIRECT("_"&amp;_xlfn.XLOOKUP(BH$2,WatchbillMONTHLY!$A$71:$U$71,OFFSET(WatchbillMONTHLY!$A$71:$U$71,1,2))))=$A127,_xlfn.XLOOKUP(BH$2,WatchbillMONTHLY!$A$71:$U$71,OFFSET(WatchbillMONTHLY!$A$71:$U$71,1,2)),FALSE),TRUE,FALSE)),
IF(_xlfn.XLOOKUP(BH$2,WatchbillMONTHLY!$A$88:$U$88,OFFSET(WatchbillMONTHLY!$A$88:$U$88,1,2))=IF(_xlfn.XLOOKUP($A127,INDIRECT("_"&amp;_xlfn.XLOOKUP(BH$2,WatchbillMONTHLY!$A$88:$U$88,OFFSET(WatchbillMONTHLY!$A$88:$U$88,1,2))),INDIRECT("_"&amp;_xlfn.XLOOKUP(BH$2,WatchbillMONTHLY!$A$88:$U$88,OFFSET(WatchbillMONTHLY!$A$88:$U$88,1,2))))=$A127,_xlfn.XLOOKUP(BH$2,WatchbillMONTHLY!$A$88:$U$88,OFFSET(WatchbillMONTHLY!$A$88:$U$88,1,2)),FALSE),TRUE,FALSE)),
FALSE),FALSE)</f>
        <v>0</v>
      </c>
      <c r="BI127" s="209" t="b" cm="1">
        <f t="array" aca="1" ref="BI127" ca="1">IF(AND($A127 &gt; 0, AB127 &gt; 0,BI$2&lt;MiscFormulas!$A$5+1),
_xlfn.IFNA(
_xlfn.IFNA(
_xlfn.IFNA(
_xlfn.IFNA(
_xlfn.IFNA(
_xlfn.IFNA(
IF(_xlfn.XLOOKUP(BI$2,WatchbillMONTHLY!$A$3:$U$3,OFFSET(WatchbillMONTHLY!$A$3:$U$3,1,2))=IF(_xlfn.XLOOKUP($A127,INDIRECT("_"&amp;_xlfn.XLOOKUP(BI$2,WatchbillMONTHLY!$A$3:$U$3,OFFSET(WatchbillMONTHLY!$A$3:$U$3,1,2))),INDIRECT("_"&amp;_xlfn.XLOOKUP(BI$2,WatchbillMONTHLY!$A$3:$U$3,OFFSET(WatchbillMONTHLY!$A$3:$U$3,1,2))))=$A127,_xlfn.XLOOKUP(BI$2,WatchbillMONTHLY!$A$3:$U$3,OFFSET(WatchbillMONTHLY!$A$3:$U$3,1,2)),FALSE),TRUE,FALSE),
IF(_xlfn.XLOOKUP(BI$2,WatchbillMONTHLY!$A$20:$U$20,OFFSET(WatchbillMONTHLY!$A$20:$U$20,1,2))=IF(_xlfn.XLOOKUP($A127,INDIRECT("_"&amp;_xlfn.XLOOKUP(BI$2,WatchbillMONTHLY!$A$20:$U$20,OFFSET(WatchbillMONTHLY!$A$20:$U$20,1,2))),INDIRECT("_"&amp;_xlfn.XLOOKUP(BI$2,WatchbillMONTHLY!$A$20:$U$20,OFFSET(WatchbillMONTHLY!$A$20:$U$20,1,2))))=$A127,_xlfn.XLOOKUP(BI$2,WatchbillMONTHLY!$A$20:$U$20,OFFSET(WatchbillMONTHLY!$A$20:$U$20,1,2)),FALSE),TRUE,FALSE)),
IF(_xlfn.XLOOKUP(BI$2,WatchbillMONTHLY!$A$37:$U$37,OFFSET(WatchbillMONTHLY!$A$37:$U$37,1,2))=IF(_xlfn.XLOOKUP($A127,INDIRECT("_"&amp;_xlfn.XLOOKUP(BI$2,WatchbillMONTHLY!$A$37:$U$37,OFFSET(WatchbillMONTHLY!$A$37:$U$37,1,2))),INDIRECT("_"&amp;_xlfn.XLOOKUP(BI$2,WatchbillMONTHLY!$A$37:$U$37,OFFSET(WatchbillMONTHLY!$A$37:$U$37,1,2))))=$A127,_xlfn.XLOOKUP(BI$2,WatchbillMONTHLY!$A$37:$U$37,OFFSET(WatchbillMONTHLY!$A$37:$U$37,1,2)),FALSE),TRUE,FALSE)),
IF(_xlfn.XLOOKUP(BI$2,WatchbillMONTHLY!$A$54:$U$54,OFFSET(WatchbillMONTHLY!$A$54:$U$54,1,2))=IF(_xlfn.XLOOKUP($A127,INDIRECT("_"&amp;_xlfn.XLOOKUP(BI$2,WatchbillMONTHLY!$A$54:$U$54,OFFSET(WatchbillMONTHLY!$A$54:$U$54,1,2))),INDIRECT("_"&amp;_xlfn.XLOOKUP(BI$2,WatchbillMONTHLY!$A$54:$U$54,OFFSET(WatchbillMONTHLY!$A$54:$U$54,1,2))))=$A127,_xlfn.XLOOKUP(BI$2,WatchbillMONTHLY!$A$54:$U$54,OFFSET(WatchbillMONTHLY!$A$54:$U$54,1,2)),FALSE),TRUE,FALSE)),
IF(_xlfn.XLOOKUP(BI$2,WatchbillMONTHLY!$A$71:$U$71,OFFSET(WatchbillMONTHLY!$A$71:$U$71,1,2))=IF(_xlfn.XLOOKUP($A127,INDIRECT("_"&amp;_xlfn.XLOOKUP(BI$2,WatchbillMONTHLY!$A$71:$U$71,OFFSET(WatchbillMONTHLY!$A$71:$U$71,1,2))),INDIRECT("_"&amp;_xlfn.XLOOKUP(BI$2,WatchbillMONTHLY!$A$71:$U$71,OFFSET(WatchbillMONTHLY!$A$71:$U$71,1,2))))=$A127,_xlfn.XLOOKUP(BI$2,WatchbillMONTHLY!$A$71:$U$71,OFFSET(WatchbillMONTHLY!$A$71:$U$71,1,2)),FALSE),TRUE,FALSE)),
IF(_xlfn.XLOOKUP(BI$2,WatchbillMONTHLY!$A$88:$U$88,OFFSET(WatchbillMONTHLY!$A$88:$U$88,1,2))=IF(_xlfn.XLOOKUP($A127,INDIRECT("_"&amp;_xlfn.XLOOKUP(BI$2,WatchbillMONTHLY!$A$88:$U$88,OFFSET(WatchbillMONTHLY!$A$88:$U$88,1,2))),INDIRECT("_"&amp;_xlfn.XLOOKUP(BI$2,WatchbillMONTHLY!$A$88:$U$88,OFFSET(WatchbillMONTHLY!$A$88:$U$88,1,2))))=$A127,_xlfn.XLOOKUP(BI$2,WatchbillMONTHLY!$A$88:$U$88,OFFSET(WatchbillMONTHLY!$A$88:$U$88,1,2)),FALSE),TRUE,FALSE)),
FALSE),FALSE)</f>
        <v>0</v>
      </c>
      <c r="BJ127" s="209" t="b" cm="1">
        <f t="array" aca="1" ref="BJ127" ca="1">IF(AND($A127 &gt; 0, AC127 &gt; 0,BJ$2&lt;MiscFormulas!$A$5+1),
_xlfn.IFNA(
_xlfn.IFNA(
_xlfn.IFNA(
_xlfn.IFNA(
_xlfn.IFNA(
_xlfn.IFNA(
IF(_xlfn.XLOOKUP(BJ$2,WatchbillMONTHLY!$A$3:$U$3,OFFSET(WatchbillMONTHLY!$A$3:$U$3,1,2))=IF(_xlfn.XLOOKUP($A127,INDIRECT("_"&amp;_xlfn.XLOOKUP(BJ$2,WatchbillMONTHLY!$A$3:$U$3,OFFSET(WatchbillMONTHLY!$A$3:$U$3,1,2))),INDIRECT("_"&amp;_xlfn.XLOOKUP(BJ$2,WatchbillMONTHLY!$A$3:$U$3,OFFSET(WatchbillMONTHLY!$A$3:$U$3,1,2))))=$A127,_xlfn.XLOOKUP(BJ$2,WatchbillMONTHLY!$A$3:$U$3,OFFSET(WatchbillMONTHLY!$A$3:$U$3,1,2)),FALSE),TRUE,FALSE),
IF(_xlfn.XLOOKUP(BJ$2,WatchbillMONTHLY!$A$20:$U$20,OFFSET(WatchbillMONTHLY!$A$20:$U$20,1,2))=IF(_xlfn.XLOOKUP($A127,INDIRECT("_"&amp;_xlfn.XLOOKUP(BJ$2,WatchbillMONTHLY!$A$20:$U$20,OFFSET(WatchbillMONTHLY!$A$20:$U$20,1,2))),INDIRECT("_"&amp;_xlfn.XLOOKUP(BJ$2,WatchbillMONTHLY!$A$20:$U$20,OFFSET(WatchbillMONTHLY!$A$20:$U$20,1,2))))=$A127,_xlfn.XLOOKUP(BJ$2,WatchbillMONTHLY!$A$20:$U$20,OFFSET(WatchbillMONTHLY!$A$20:$U$20,1,2)),FALSE),TRUE,FALSE)),
IF(_xlfn.XLOOKUP(BJ$2,WatchbillMONTHLY!$A$37:$U$37,OFFSET(WatchbillMONTHLY!$A$37:$U$37,1,2))=IF(_xlfn.XLOOKUP($A127,INDIRECT("_"&amp;_xlfn.XLOOKUP(BJ$2,WatchbillMONTHLY!$A$37:$U$37,OFFSET(WatchbillMONTHLY!$A$37:$U$37,1,2))),INDIRECT("_"&amp;_xlfn.XLOOKUP(BJ$2,WatchbillMONTHLY!$A$37:$U$37,OFFSET(WatchbillMONTHLY!$A$37:$U$37,1,2))))=$A127,_xlfn.XLOOKUP(BJ$2,WatchbillMONTHLY!$A$37:$U$37,OFFSET(WatchbillMONTHLY!$A$37:$U$37,1,2)),FALSE),TRUE,FALSE)),
IF(_xlfn.XLOOKUP(BJ$2,WatchbillMONTHLY!$A$54:$U$54,OFFSET(WatchbillMONTHLY!$A$54:$U$54,1,2))=IF(_xlfn.XLOOKUP($A127,INDIRECT("_"&amp;_xlfn.XLOOKUP(BJ$2,WatchbillMONTHLY!$A$54:$U$54,OFFSET(WatchbillMONTHLY!$A$54:$U$54,1,2))),INDIRECT("_"&amp;_xlfn.XLOOKUP(BJ$2,WatchbillMONTHLY!$A$54:$U$54,OFFSET(WatchbillMONTHLY!$A$54:$U$54,1,2))))=$A127,_xlfn.XLOOKUP(BJ$2,WatchbillMONTHLY!$A$54:$U$54,OFFSET(WatchbillMONTHLY!$A$54:$U$54,1,2)),FALSE),TRUE,FALSE)),
IF(_xlfn.XLOOKUP(BJ$2,WatchbillMONTHLY!$A$71:$U$71,OFFSET(WatchbillMONTHLY!$A$71:$U$71,1,2))=IF(_xlfn.XLOOKUP($A127,INDIRECT("_"&amp;_xlfn.XLOOKUP(BJ$2,WatchbillMONTHLY!$A$71:$U$71,OFFSET(WatchbillMONTHLY!$A$71:$U$71,1,2))),INDIRECT("_"&amp;_xlfn.XLOOKUP(BJ$2,WatchbillMONTHLY!$A$71:$U$71,OFFSET(WatchbillMONTHLY!$A$71:$U$71,1,2))))=$A127,_xlfn.XLOOKUP(BJ$2,WatchbillMONTHLY!$A$71:$U$71,OFFSET(WatchbillMONTHLY!$A$71:$U$71,1,2)),FALSE),TRUE,FALSE)),
IF(_xlfn.XLOOKUP(BJ$2,WatchbillMONTHLY!$A$88:$U$88,OFFSET(WatchbillMONTHLY!$A$88:$U$88,1,2))=IF(_xlfn.XLOOKUP($A127,INDIRECT("_"&amp;_xlfn.XLOOKUP(BJ$2,WatchbillMONTHLY!$A$88:$U$88,OFFSET(WatchbillMONTHLY!$A$88:$U$88,1,2))),INDIRECT("_"&amp;_xlfn.XLOOKUP(BJ$2,WatchbillMONTHLY!$A$88:$U$88,OFFSET(WatchbillMONTHLY!$A$88:$U$88,1,2))))=$A127,_xlfn.XLOOKUP(BJ$2,WatchbillMONTHLY!$A$88:$U$88,OFFSET(WatchbillMONTHLY!$A$88:$U$88,1,2)),FALSE),TRUE,FALSE)),
FALSE),FALSE)</f>
        <v>0</v>
      </c>
      <c r="BK127" s="209" t="b" cm="1">
        <f t="array" aca="1" ref="BK127" ca="1">IF(AND($A127 &gt; 0, AD127 &gt; 0,BK$2&lt;MiscFormulas!$A$5+1),
_xlfn.IFNA(
_xlfn.IFNA(
_xlfn.IFNA(
_xlfn.IFNA(
_xlfn.IFNA(
_xlfn.IFNA(
IF(_xlfn.XLOOKUP(BK$2,WatchbillMONTHLY!$A$3:$U$3,OFFSET(WatchbillMONTHLY!$A$3:$U$3,1,2))=IF(_xlfn.XLOOKUP($A127,INDIRECT("_"&amp;_xlfn.XLOOKUP(BK$2,WatchbillMONTHLY!$A$3:$U$3,OFFSET(WatchbillMONTHLY!$A$3:$U$3,1,2))),INDIRECT("_"&amp;_xlfn.XLOOKUP(BK$2,WatchbillMONTHLY!$A$3:$U$3,OFFSET(WatchbillMONTHLY!$A$3:$U$3,1,2))))=$A127,_xlfn.XLOOKUP(BK$2,WatchbillMONTHLY!$A$3:$U$3,OFFSET(WatchbillMONTHLY!$A$3:$U$3,1,2)),FALSE),TRUE,FALSE),
IF(_xlfn.XLOOKUP(BK$2,WatchbillMONTHLY!$A$20:$U$20,OFFSET(WatchbillMONTHLY!$A$20:$U$20,1,2))=IF(_xlfn.XLOOKUP($A127,INDIRECT("_"&amp;_xlfn.XLOOKUP(BK$2,WatchbillMONTHLY!$A$20:$U$20,OFFSET(WatchbillMONTHLY!$A$20:$U$20,1,2))),INDIRECT("_"&amp;_xlfn.XLOOKUP(BK$2,WatchbillMONTHLY!$A$20:$U$20,OFFSET(WatchbillMONTHLY!$A$20:$U$20,1,2))))=$A127,_xlfn.XLOOKUP(BK$2,WatchbillMONTHLY!$A$20:$U$20,OFFSET(WatchbillMONTHLY!$A$20:$U$20,1,2)),FALSE),TRUE,FALSE)),
IF(_xlfn.XLOOKUP(BK$2,WatchbillMONTHLY!$A$37:$U$37,OFFSET(WatchbillMONTHLY!$A$37:$U$37,1,2))=IF(_xlfn.XLOOKUP($A127,INDIRECT("_"&amp;_xlfn.XLOOKUP(BK$2,WatchbillMONTHLY!$A$37:$U$37,OFFSET(WatchbillMONTHLY!$A$37:$U$37,1,2))),INDIRECT("_"&amp;_xlfn.XLOOKUP(BK$2,WatchbillMONTHLY!$A$37:$U$37,OFFSET(WatchbillMONTHLY!$A$37:$U$37,1,2))))=$A127,_xlfn.XLOOKUP(BK$2,WatchbillMONTHLY!$A$37:$U$37,OFFSET(WatchbillMONTHLY!$A$37:$U$37,1,2)),FALSE),TRUE,FALSE)),
IF(_xlfn.XLOOKUP(BK$2,WatchbillMONTHLY!$A$54:$U$54,OFFSET(WatchbillMONTHLY!$A$54:$U$54,1,2))=IF(_xlfn.XLOOKUP($A127,INDIRECT("_"&amp;_xlfn.XLOOKUP(BK$2,WatchbillMONTHLY!$A$54:$U$54,OFFSET(WatchbillMONTHLY!$A$54:$U$54,1,2))),INDIRECT("_"&amp;_xlfn.XLOOKUP(BK$2,WatchbillMONTHLY!$A$54:$U$54,OFFSET(WatchbillMONTHLY!$A$54:$U$54,1,2))))=$A127,_xlfn.XLOOKUP(BK$2,WatchbillMONTHLY!$A$54:$U$54,OFFSET(WatchbillMONTHLY!$A$54:$U$54,1,2)),FALSE),TRUE,FALSE)),
IF(_xlfn.XLOOKUP(BK$2,WatchbillMONTHLY!$A$71:$U$71,OFFSET(WatchbillMONTHLY!$A$71:$U$71,1,2))=IF(_xlfn.XLOOKUP($A127,INDIRECT("_"&amp;_xlfn.XLOOKUP(BK$2,WatchbillMONTHLY!$A$71:$U$71,OFFSET(WatchbillMONTHLY!$A$71:$U$71,1,2))),INDIRECT("_"&amp;_xlfn.XLOOKUP(BK$2,WatchbillMONTHLY!$A$71:$U$71,OFFSET(WatchbillMONTHLY!$A$71:$U$71,1,2))))=$A127,_xlfn.XLOOKUP(BK$2,WatchbillMONTHLY!$A$71:$U$71,OFFSET(WatchbillMONTHLY!$A$71:$U$71,1,2)),FALSE),TRUE,FALSE)),
IF(_xlfn.XLOOKUP(BK$2,WatchbillMONTHLY!$A$88:$U$88,OFFSET(WatchbillMONTHLY!$A$88:$U$88,1,2))=IF(_xlfn.XLOOKUP($A127,INDIRECT("_"&amp;_xlfn.XLOOKUP(BK$2,WatchbillMONTHLY!$A$88:$U$88,OFFSET(WatchbillMONTHLY!$A$88:$U$88,1,2))),INDIRECT("_"&amp;_xlfn.XLOOKUP(BK$2,WatchbillMONTHLY!$A$88:$U$88,OFFSET(WatchbillMONTHLY!$A$88:$U$88,1,2))))=$A127,_xlfn.XLOOKUP(BK$2,WatchbillMONTHLY!$A$88:$U$88,OFFSET(WatchbillMONTHLY!$A$88:$U$88,1,2)),FALSE),TRUE,FALSE)),
FALSE),FALSE)</f>
        <v>0</v>
      </c>
      <c r="BL127" s="209" t="b" cm="1">
        <f t="array" aca="1" ref="BL127" ca="1">IF(AND($A127 &gt; 0, AE127 &gt; 0,BL$2&lt;MiscFormulas!$A$5+1),
_xlfn.IFNA(
_xlfn.IFNA(
_xlfn.IFNA(
_xlfn.IFNA(
_xlfn.IFNA(
_xlfn.IFNA(
IF(_xlfn.XLOOKUP(BL$2,WatchbillMONTHLY!$A$3:$U$3,OFFSET(WatchbillMONTHLY!$A$3:$U$3,1,2))=IF(_xlfn.XLOOKUP($A127,INDIRECT("_"&amp;_xlfn.XLOOKUP(BL$2,WatchbillMONTHLY!$A$3:$U$3,OFFSET(WatchbillMONTHLY!$A$3:$U$3,1,2))),INDIRECT("_"&amp;_xlfn.XLOOKUP(BL$2,WatchbillMONTHLY!$A$3:$U$3,OFFSET(WatchbillMONTHLY!$A$3:$U$3,1,2))))=$A127,_xlfn.XLOOKUP(BL$2,WatchbillMONTHLY!$A$3:$U$3,OFFSET(WatchbillMONTHLY!$A$3:$U$3,1,2)),FALSE),TRUE,FALSE),
IF(_xlfn.XLOOKUP(BL$2,WatchbillMONTHLY!$A$20:$U$20,OFFSET(WatchbillMONTHLY!$A$20:$U$20,1,2))=IF(_xlfn.XLOOKUP($A127,INDIRECT("_"&amp;_xlfn.XLOOKUP(BL$2,WatchbillMONTHLY!$A$20:$U$20,OFFSET(WatchbillMONTHLY!$A$20:$U$20,1,2))),INDIRECT("_"&amp;_xlfn.XLOOKUP(BL$2,WatchbillMONTHLY!$A$20:$U$20,OFFSET(WatchbillMONTHLY!$A$20:$U$20,1,2))))=$A127,_xlfn.XLOOKUP(BL$2,WatchbillMONTHLY!$A$20:$U$20,OFFSET(WatchbillMONTHLY!$A$20:$U$20,1,2)),FALSE),TRUE,FALSE)),
IF(_xlfn.XLOOKUP(BL$2,WatchbillMONTHLY!$A$37:$U$37,OFFSET(WatchbillMONTHLY!$A$37:$U$37,1,2))=IF(_xlfn.XLOOKUP($A127,INDIRECT("_"&amp;_xlfn.XLOOKUP(BL$2,WatchbillMONTHLY!$A$37:$U$37,OFFSET(WatchbillMONTHLY!$A$37:$U$37,1,2))),INDIRECT("_"&amp;_xlfn.XLOOKUP(BL$2,WatchbillMONTHLY!$A$37:$U$37,OFFSET(WatchbillMONTHLY!$A$37:$U$37,1,2))))=$A127,_xlfn.XLOOKUP(BL$2,WatchbillMONTHLY!$A$37:$U$37,OFFSET(WatchbillMONTHLY!$A$37:$U$37,1,2)),FALSE),TRUE,FALSE)),
IF(_xlfn.XLOOKUP(BL$2,WatchbillMONTHLY!$A$54:$U$54,OFFSET(WatchbillMONTHLY!$A$54:$U$54,1,2))=IF(_xlfn.XLOOKUP($A127,INDIRECT("_"&amp;_xlfn.XLOOKUP(BL$2,WatchbillMONTHLY!$A$54:$U$54,OFFSET(WatchbillMONTHLY!$A$54:$U$54,1,2))),INDIRECT("_"&amp;_xlfn.XLOOKUP(BL$2,WatchbillMONTHLY!$A$54:$U$54,OFFSET(WatchbillMONTHLY!$A$54:$U$54,1,2))))=$A127,_xlfn.XLOOKUP(BL$2,WatchbillMONTHLY!$A$54:$U$54,OFFSET(WatchbillMONTHLY!$A$54:$U$54,1,2)),FALSE),TRUE,FALSE)),
IF(_xlfn.XLOOKUP(BL$2,WatchbillMONTHLY!$A$71:$U$71,OFFSET(WatchbillMONTHLY!$A$71:$U$71,1,2))=IF(_xlfn.XLOOKUP($A127,INDIRECT("_"&amp;_xlfn.XLOOKUP(BL$2,WatchbillMONTHLY!$A$71:$U$71,OFFSET(WatchbillMONTHLY!$A$71:$U$71,1,2))),INDIRECT("_"&amp;_xlfn.XLOOKUP(BL$2,WatchbillMONTHLY!$A$71:$U$71,OFFSET(WatchbillMONTHLY!$A$71:$U$71,1,2))))=$A127,_xlfn.XLOOKUP(BL$2,WatchbillMONTHLY!$A$71:$U$71,OFFSET(WatchbillMONTHLY!$A$71:$U$71,1,2)),FALSE),TRUE,FALSE)),
IF(_xlfn.XLOOKUP(BL$2,WatchbillMONTHLY!$A$88:$U$88,OFFSET(WatchbillMONTHLY!$A$88:$U$88,1,2))=IF(_xlfn.XLOOKUP($A127,INDIRECT("_"&amp;_xlfn.XLOOKUP(BL$2,WatchbillMONTHLY!$A$88:$U$88,OFFSET(WatchbillMONTHLY!$A$88:$U$88,1,2))),INDIRECT("_"&amp;_xlfn.XLOOKUP(BL$2,WatchbillMONTHLY!$A$88:$U$88,OFFSET(WatchbillMONTHLY!$A$88:$U$88,1,2))))=$A127,_xlfn.XLOOKUP(BL$2,WatchbillMONTHLY!$A$88:$U$88,OFFSET(WatchbillMONTHLY!$A$88:$U$88,1,2)),FALSE),TRUE,FALSE)),
FALSE),FALSE)</f>
        <v>0</v>
      </c>
      <c r="BM127" s="209" t="b" cm="1">
        <f t="array" aca="1" ref="BM127" ca="1">IF(AND($A127 &gt; 0, AF127 &gt; 0,BM$2&lt;MiscFormulas!$A$5+1),
_xlfn.IFNA(
_xlfn.IFNA(
_xlfn.IFNA(
_xlfn.IFNA(
_xlfn.IFNA(
_xlfn.IFNA(
IF(_xlfn.XLOOKUP(BM$2,WatchbillMONTHLY!$A$3:$U$3,OFFSET(WatchbillMONTHLY!$A$3:$U$3,1,2))=IF(_xlfn.XLOOKUP($A127,INDIRECT("_"&amp;_xlfn.XLOOKUP(BM$2,WatchbillMONTHLY!$A$3:$U$3,OFFSET(WatchbillMONTHLY!$A$3:$U$3,1,2))),INDIRECT("_"&amp;_xlfn.XLOOKUP(BM$2,WatchbillMONTHLY!$A$3:$U$3,OFFSET(WatchbillMONTHLY!$A$3:$U$3,1,2))))=$A127,_xlfn.XLOOKUP(BM$2,WatchbillMONTHLY!$A$3:$U$3,OFFSET(WatchbillMONTHLY!$A$3:$U$3,1,2)),FALSE),TRUE,FALSE),
IF(_xlfn.XLOOKUP(BM$2,WatchbillMONTHLY!$A$20:$U$20,OFFSET(WatchbillMONTHLY!$A$20:$U$20,1,2))=IF(_xlfn.XLOOKUP($A127,INDIRECT("_"&amp;_xlfn.XLOOKUP(BM$2,WatchbillMONTHLY!$A$20:$U$20,OFFSET(WatchbillMONTHLY!$A$20:$U$20,1,2))),INDIRECT("_"&amp;_xlfn.XLOOKUP(BM$2,WatchbillMONTHLY!$A$20:$U$20,OFFSET(WatchbillMONTHLY!$A$20:$U$20,1,2))))=$A127,_xlfn.XLOOKUP(BM$2,WatchbillMONTHLY!$A$20:$U$20,OFFSET(WatchbillMONTHLY!$A$20:$U$20,1,2)),FALSE),TRUE,FALSE)),
IF(_xlfn.XLOOKUP(BM$2,WatchbillMONTHLY!$A$37:$U$37,OFFSET(WatchbillMONTHLY!$A$37:$U$37,1,2))=IF(_xlfn.XLOOKUP($A127,INDIRECT("_"&amp;_xlfn.XLOOKUP(BM$2,WatchbillMONTHLY!$A$37:$U$37,OFFSET(WatchbillMONTHLY!$A$37:$U$37,1,2))),INDIRECT("_"&amp;_xlfn.XLOOKUP(BM$2,WatchbillMONTHLY!$A$37:$U$37,OFFSET(WatchbillMONTHLY!$A$37:$U$37,1,2))))=$A127,_xlfn.XLOOKUP(BM$2,WatchbillMONTHLY!$A$37:$U$37,OFFSET(WatchbillMONTHLY!$A$37:$U$37,1,2)),FALSE),TRUE,FALSE)),
IF(_xlfn.XLOOKUP(BM$2,WatchbillMONTHLY!$A$54:$U$54,OFFSET(WatchbillMONTHLY!$A$54:$U$54,1,2))=IF(_xlfn.XLOOKUP($A127,INDIRECT("_"&amp;_xlfn.XLOOKUP(BM$2,WatchbillMONTHLY!$A$54:$U$54,OFFSET(WatchbillMONTHLY!$A$54:$U$54,1,2))),INDIRECT("_"&amp;_xlfn.XLOOKUP(BM$2,WatchbillMONTHLY!$A$54:$U$54,OFFSET(WatchbillMONTHLY!$A$54:$U$54,1,2))))=$A127,_xlfn.XLOOKUP(BM$2,WatchbillMONTHLY!$A$54:$U$54,OFFSET(WatchbillMONTHLY!$A$54:$U$54,1,2)),FALSE),TRUE,FALSE)),
IF(_xlfn.XLOOKUP(BM$2,WatchbillMONTHLY!$A$71:$U$71,OFFSET(WatchbillMONTHLY!$A$71:$U$71,1,2))=IF(_xlfn.XLOOKUP($A127,INDIRECT("_"&amp;_xlfn.XLOOKUP(BM$2,WatchbillMONTHLY!$A$71:$U$71,OFFSET(WatchbillMONTHLY!$A$71:$U$71,1,2))),INDIRECT("_"&amp;_xlfn.XLOOKUP(BM$2,WatchbillMONTHLY!$A$71:$U$71,OFFSET(WatchbillMONTHLY!$A$71:$U$71,1,2))))=$A127,_xlfn.XLOOKUP(BM$2,WatchbillMONTHLY!$A$71:$U$71,OFFSET(WatchbillMONTHLY!$A$71:$U$71,1,2)),FALSE),TRUE,FALSE)),
IF(_xlfn.XLOOKUP(BM$2,WatchbillMONTHLY!$A$88:$U$88,OFFSET(WatchbillMONTHLY!$A$88:$U$88,1,2))=IF(_xlfn.XLOOKUP($A127,INDIRECT("_"&amp;_xlfn.XLOOKUP(BM$2,WatchbillMONTHLY!$A$88:$U$88,OFFSET(WatchbillMONTHLY!$A$88:$U$88,1,2))),INDIRECT("_"&amp;_xlfn.XLOOKUP(BM$2,WatchbillMONTHLY!$A$88:$U$88,OFFSET(WatchbillMONTHLY!$A$88:$U$88,1,2))))=$A127,_xlfn.XLOOKUP(BM$2,WatchbillMONTHLY!$A$88:$U$88,OFFSET(WatchbillMONTHLY!$A$88:$U$88,1,2)),FALSE),TRUE,FALSE)),
FALSE),FALSE)</f>
        <v>0</v>
      </c>
      <c r="BN127" s="209" t="b" cm="1">
        <f t="array" aca="1" ref="BN127" ca="1">IF(AND($A127 &gt; 0, AG127 &gt; 0,BN$2&lt;MiscFormulas!$A$5+1),
_xlfn.IFNA(
_xlfn.IFNA(
_xlfn.IFNA(
_xlfn.IFNA(
_xlfn.IFNA(
_xlfn.IFNA(
IF(_xlfn.XLOOKUP(BN$2,WatchbillMONTHLY!$A$3:$U$3,OFFSET(WatchbillMONTHLY!$A$3:$U$3,1,2))=IF(_xlfn.XLOOKUP($A127,INDIRECT("_"&amp;_xlfn.XLOOKUP(BN$2,WatchbillMONTHLY!$A$3:$U$3,OFFSET(WatchbillMONTHLY!$A$3:$U$3,1,2))),INDIRECT("_"&amp;_xlfn.XLOOKUP(BN$2,WatchbillMONTHLY!$A$3:$U$3,OFFSET(WatchbillMONTHLY!$A$3:$U$3,1,2))))=$A127,_xlfn.XLOOKUP(BN$2,WatchbillMONTHLY!$A$3:$U$3,OFFSET(WatchbillMONTHLY!$A$3:$U$3,1,2)),FALSE),TRUE,FALSE),
IF(_xlfn.XLOOKUP(BN$2,WatchbillMONTHLY!$A$20:$U$20,OFFSET(WatchbillMONTHLY!$A$20:$U$20,1,2))=IF(_xlfn.XLOOKUP($A127,INDIRECT("_"&amp;_xlfn.XLOOKUP(BN$2,WatchbillMONTHLY!$A$20:$U$20,OFFSET(WatchbillMONTHLY!$A$20:$U$20,1,2))),INDIRECT("_"&amp;_xlfn.XLOOKUP(BN$2,WatchbillMONTHLY!$A$20:$U$20,OFFSET(WatchbillMONTHLY!$A$20:$U$20,1,2))))=$A127,_xlfn.XLOOKUP(BN$2,WatchbillMONTHLY!$A$20:$U$20,OFFSET(WatchbillMONTHLY!$A$20:$U$20,1,2)),FALSE),TRUE,FALSE)),
IF(_xlfn.XLOOKUP(BN$2,WatchbillMONTHLY!$A$37:$U$37,OFFSET(WatchbillMONTHLY!$A$37:$U$37,1,2))=IF(_xlfn.XLOOKUP($A127,INDIRECT("_"&amp;_xlfn.XLOOKUP(BN$2,WatchbillMONTHLY!$A$37:$U$37,OFFSET(WatchbillMONTHLY!$A$37:$U$37,1,2))),INDIRECT("_"&amp;_xlfn.XLOOKUP(BN$2,WatchbillMONTHLY!$A$37:$U$37,OFFSET(WatchbillMONTHLY!$A$37:$U$37,1,2))))=$A127,_xlfn.XLOOKUP(BN$2,WatchbillMONTHLY!$A$37:$U$37,OFFSET(WatchbillMONTHLY!$A$37:$U$37,1,2)),FALSE),TRUE,FALSE)),
IF(_xlfn.XLOOKUP(BN$2,WatchbillMONTHLY!$A$54:$U$54,OFFSET(WatchbillMONTHLY!$A$54:$U$54,1,2))=IF(_xlfn.XLOOKUP($A127,INDIRECT("_"&amp;_xlfn.XLOOKUP(BN$2,WatchbillMONTHLY!$A$54:$U$54,OFFSET(WatchbillMONTHLY!$A$54:$U$54,1,2))),INDIRECT("_"&amp;_xlfn.XLOOKUP(BN$2,WatchbillMONTHLY!$A$54:$U$54,OFFSET(WatchbillMONTHLY!$A$54:$U$54,1,2))))=$A127,_xlfn.XLOOKUP(BN$2,WatchbillMONTHLY!$A$54:$U$54,OFFSET(WatchbillMONTHLY!$A$54:$U$54,1,2)),FALSE),TRUE,FALSE)),
IF(_xlfn.XLOOKUP(BN$2,WatchbillMONTHLY!$A$71:$U$71,OFFSET(WatchbillMONTHLY!$A$71:$U$71,1,2))=IF(_xlfn.XLOOKUP($A127,INDIRECT("_"&amp;_xlfn.XLOOKUP(BN$2,WatchbillMONTHLY!$A$71:$U$71,OFFSET(WatchbillMONTHLY!$A$71:$U$71,1,2))),INDIRECT("_"&amp;_xlfn.XLOOKUP(BN$2,WatchbillMONTHLY!$A$71:$U$71,OFFSET(WatchbillMONTHLY!$A$71:$U$71,1,2))))=$A127,_xlfn.XLOOKUP(BN$2,WatchbillMONTHLY!$A$71:$U$71,OFFSET(WatchbillMONTHLY!$A$71:$U$71,1,2)),FALSE),TRUE,FALSE)),
IF(_xlfn.XLOOKUP(BN$2,WatchbillMONTHLY!$A$88:$U$88,OFFSET(WatchbillMONTHLY!$A$88:$U$88,1,2))=IF(_xlfn.XLOOKUP($A127,INDIRECT("_"&amp;_xlfn.XLOOKUP(BN$2,WatchbillMONTHLY!$A$88:$U$88,OFFSET(WatchbillMONTHLY!$A$88:$U$88,1,2))),INDIRECT("_"&amp;_xlfn.XLOOKUP(BN$2,WatchbillMONTHLY!$A$88:$U$88,OFFSET(WatchbillMONTHLY!$A$88:$U$88,1,2))))=$A127,_xlfn.XLOOKUP(BN$2,WatchbillMONTHLY!$A$88:$U$88,OFFSET(WatchbillMONTHLY!$A$88:$U$88,1,2)),FALSE),TRUE,FALSE)),
FALSE),FALSE)</f>
        <v>0</v>
      </c>
      <c r="BO127" s="209"/>
      <c r="BP127" s="210"/>
    </row>
    <row r="128" spans="1:68" x14ac:dyDescent="0.35">
      <c r="A128" t="str">
        <v>EX8 Waffle, N.</v>
      </c>
      <c r="B128" s="215" t="str">
        <v>EX8 Waffle, Notblue</v>
      </c>
      <c r="C128" s="191"/>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c r="AH128" s="192"/>
      <c r="AI128" s="209"/>
      <c r="AJ128" s="209" t="str" cm="1">
        <f t="array" aca="1" ref="AJ128" ca="1">IF(OR(AK128:BN128=TRUE),$A128&amp;" :  ","")&amp;_xlfn.TEXTJOIN(" | ",TRUE,IF(AK128:BN128=TRUE,$AK$2:$BN$2,""))</f>
        <v/>
      </c>
      <c r="AK128" s="209" t="b" cm="1">
        <f t="array" aca="1" ref="AK128" ca="1">IF(AND($A128 &gt; 0, D128 &gt; 0,AK$2&lt;MiscFormulas!$A$5+1),
_xlfn.IFNA(
_xlfn.IFNA(
_xlfn.IFNA(
_xlfn.IFNA(
_xlfn.IFNA(
_xlfn.IFNA(
IF(_xlfn.XLOOKUP(AK$2,WatchbillMONTHLY!$A$3:$U$3,OFFSET(WatchbillMONTHLY!$A$3:$U$3,1,2))=IF(_xlfn.XLOOKUP($A128,INDIRECT("_"&amp;_xlfn.XLOOKUP(AK$2,WatchbillMONTHLY!$A$3:$U$3,OFFSET(WatchbillMONTHLY!$A$3:$U$3,1,2))),INDIRECT("_"&amp;_xlfn.XLOOKUP(AK$2,WatchbillMONTHLY!$A$3:$U$3,OFFSET(WatchbillMONTHLY!$A$3:$U$3,1,2))))=$A128,_xlfn.XLOOKUP(AK$2,WatchbillMONTHLY!$A$3:$U$3,OFFSET(WatchbillMONTHLY!$A$3:$U$3,1,2)),FALSE),TRUE,FALSE),
IF(_xlfn.XLOOKUP(AK$2,WatchbillMONTHLY!$A$20:$U$20,OFFSET(WatchbillMONTHLY!$A$20:$U$20,1,2))=IF(_xlfn.XLOOKUP($A128,INDIRECT("_"&amp;_xlfn.XLOOKUP(AK$2,WatchbillMONTHLY!$A$20:$U$20,OFFSET(WatchbillMONTHLY!$A$20:$U$20,1,2))),INDIRECT("_"&amp;_xlfn.XLOOKUP(AK$2,WatchbillMONTHLY!$A$20:$U$20,OFFSET(WatchbillMONTHLY!$A$20:$U$20,1,2))))=$A128,_xlfn.XLOOKUP(AK$2,WatchbillMONTHLY!$A$20:$U$20,OFFSET(WatchbillMONTHLY!$A$20:$U$20,1,2)),FALSE),TRUE,FALSE)),
IF(_xlfn.XLOOKUP(AK$2,WatchbillMONTHLY!$A$37:$U$37,OFFSET(WatchbillMONTHLY!$A$37:$U$37,1,2))=IF(_xlfn.XLOOKUP($A128,INDIRECT("_"&amp;_xlfn.XLOOKUP(AK$2,WatchbillMONTHLY!$A$37:$U$37,OFFSET(WatchbillMONTHLY!$A$37:$U$37,1,2))),INDIRECT("_"&amp;_xlfn.XLOOKUP(AK$2,WatchbillMONTHLY!$A$37:$U$37,OFFSET(WatchbillMONTHLY!$A$37:$U$37,1,2))))=$A128,_xlfn.XLOOKUP(AK$2,WatchbillMONTHLY!$A$37:$U$37,OFFSET(WatchbillMONTHLY!$A$37:$U$37,1,2)),FALSE),TRUE,FALSE)),
IF(_xlfn.XLOOKUP(AK$2,WatchbillMONTHLY!$A$54:$U$54,OFFSET(WatchbillMONTHLY!$A$54:$U$54,1,2))=IF(_xlfn.XLOOKUP($A128,INDIRECT("_"&amp;_xlfn.XLOOKUP(AK$2,WatchbillMONTHLY!$A$54:$U$54,OFFSET(WatchbillMONTHLY!$A$54:$U$54,1,2))),INDIRECT("_"&amp;_xlfn.XLOOKUP(AK$2,WatchbillMONTHLY!$A$54:$U$54,OFFSET(WatchbillMONTHLY!$A$54:$U$54,1,2))))=$A128,_xlfn.XLOOKUP(AK$2,WatchbillMONTHLY!$A$54:$U$54,OFFSET(WatchbillMONTHLY!$A$54:$U$54,1,2)),FALSE),TRUE,FALSE)),
IF(_xlfn.XLOOKUP(AK$2,WatchbillMONTHLY!$A$71:$U$71,OFFSET(WatchbillMONTHLY!$A$71:$U$71,1,2))=IF(_xlfn.XLOOKUP($A128,INDIRECT("_"&amp;_xlfn.XLOOKUP(AK$2,WatchbillMONTHLY!$A$71:$U$71,OFFSET(WatchbillMONTHLY!$A$71:$U$71,1,2))),INDIRECT("_"&amp;_xlfn.XLOOKUP(AK$2,WatchbillMONTHLY!$A$71:$U$71,OFFSET(WatchbillMONTHLY!$A$71:$U$71,1,2))))=$A128,_xlfn.XLOOKUP(AK$2,WatchbillMONTHLY!$A$71:$U$71,OFFSET(WatchbillMONTHLY!$A$71:$U$71,1,2)),FALSE),TRUE,FALSE)),
IF(_xlfn.XLOOKUP(AK$2,WatchbillMONTHLY!$A$88:$U$88,OFFSET(WatchbillMONTHLY!$A$88:$U$88,1,2))=IF(_xlfn.XLOOKUP($A128,INDIRECT("_"&amp;_xlfn.XLOOKUP(AK$2,WatchbillMONTHLY!$A$88:$U$88,OFFSET(WatchbillMONTHLY!$A$88:$U$88,1,2))),INDIRECT("_"&amp;_xlfn.XLOOKUP(AK$2,WatchbillMONTHLY!$A$88:$U$88,OFFSET(WatchbillMONTHLY!$A$88:$U$88,1,2))))=$A128,_xlfn.XLOOKUP(AK$2,WatchbillMONTHLY!$A$88:$U$88,OFFSET(WatchbillMONTHLY!$A$88:$U$88,1,2)),FALSE),TRUE,FALSE)),
FALSE),FALSE)</f>
        <v>0</v>
      </c>
      <c r="AL128" s="209" t="b" cm="1">
        <f t="array" aca="1" ref="AL128" ca="1">IF(AND($A128 &gt; 0, E128 &gt; 0,AL$2&lt;MiscFormulas!$A$5+1),
_xlfn.IFNA(
_xlfn.IFNA(
_xlfn.IFNA(
_xlfn.IFNA(
_xlfn.IFNA(
_xlfn.IFNA(
IF(_xlfn.XLOOKUP(AL$2,WatchbillMONTHLY!$A$3:$U$3,OFFSET(WatchbillMONTHLY!$A$3:$U$3,1,2))=IF(_xlfn.XLOOKUP($A128,INDIRECT("_"&amp;_xlfn.XLOOKUP(AL$2,WatchbillMONTHLY!$A$3:$U$3,OFFSET(WatchbillMONTHLY!$A$3:$U$3,1,2))),INDIRECT("_"&amp;_xlfn.XLOOKUP(AL$2,WatchbillMONTHLY!$A$3:$U$3,OFFSET(WatchbillMONTHLY!$A$3:$U$3,1,2))))=$A128,_xlfn.XLOOKUP(AL$2,WatchbillMONTHLY!$A$3:$U$3,OFFSET(WatchbillMONTHLY!$A$3:$U$3,1,2)),FALSE),TRUE,FALSE),
IF(_xlfn.XLOOKUP(AL$2,WatchbillMONTHLY!$A$20:$U$20,OFFSET(WatchbillMONTHLY!$A$20:$U$20,1,2))=IF(_xlfn.XLOOKUP($A128,INDIRECT("_"&amp;_xlfn.XLOOKUP(AL$2,WatchbillMONTHLY!$A$20:$U$20,OFFSET(WatchbillMONTHLY!$A$20:$U$20,1,2))),INDIRECT("_"&amp;_xlfn.XLOOKUP(AL$2,WatchbillMONTHLY!$A$20:$U$20,OFFSET(WatchbillMONTHLY!$A$20:$U$20,1,2))))=$A128,_xlfn.XLOOKUP(AL$2,WatchbillMONTHLY!$A$20:$U$20,OFFSET(WatchbillMONTHLY!$A$20:$U$20,1,2)),FALSE),TRUE,FALSE)),
IF(_xlfn.XLOOKUP(AL$2,WatchbillMONTHLY!$A$37:$U$37,OFFSET(WatchbillMONTHLY!$A$37:$U$37,1,2))=IF(_xlfn.XLOOKUP($A128,INDIRECT("_"&amp;_xlfn.XLOOKUP(AL$2,WatchbillMONTHLY!$A$37:$U$37,OFFSET(WatchbillMONTHLY!$A$37:$U$37,1,2))),INDIRECT("_"&amp;_xlfn.XLOOKUP(AL$2,WatchbillMONTHLY!$A$37:$U$37,OFFSET(WatchbillMONTHLY!$A$37:$U$37,1,2))))=$A128,_xlfn.XLOOKUP(AL$2,WatchbillMONTHLY!$A$37:$U$37,OFFSET(WatchbillMONTHLY!$A$37:$U$37,1,2)),FALSE),TRUE,FALSE)),
IF(_xlfn.XLOOKUP(AL$2,WatchbillMONTHLY!$A$54:$U$54,OFFSET(WatchbillMONTHLY!$A$54:$U$54,1,2))=IF(_xlfn.XLOOKUP($A128,INDIRECT("_"&amp;_xlfn.XLOOKUP(AL$2,WatchbillMONTHLY!$A$54:$U$54,OFFSET(WatchbillMONTHLY!$A$54:$U$54,1,2))),INDIRECT("_"&amp;_xlfn.XLOOKUP(AL$2,WatchbillMONTHLY!$A$54:$U$54,OFFSET(WatchbillMONTHLY!$A$54:$U$54,1,2))))=$A128,_xlfn.XLOOKUP(AL$2,WatchbillMONTHLY!$A$54:$U$54,OFFSET(WatchbillMONTHLY!$A$54:$U$54,1,2)),FALSE),TRUE,FALSE)),
IF(_xlfn.XLOOKUP(AL$2,WatchbillMONTHLY!$A$71:$U$71,OFFSET(WatchbillMONTHLY!$A$71:$U$71,1,2))=IF(_xlfn.XLOOKUP($A128,INDIRECT("_"&amp;_xlfn.XLOOKUP(AL$2,WatchbillMONTHLY!$A$71:$U$71,OFFSET(WatchbillMONTHLY!$A$71:$U$71,1,2))),INDIRECT("_"&amp;_xlfn.XLOOKUP(AL$2,WatchbillMONTHLY!$A$71:$U$71,OFFSET(WatchbillMONTHLY!$A$71:$U$71,1,2))))=$A128,_xlfn.XLOOKUP(AL$2,WatchbillMONTHLY!$A$71:$U$71,OFFSET(WatchbillMONTHLY!$A$71:$U$71,1,2)),FALSE),TRUE,FALSE)),
IF(_xlfn.XLOOKUP(AL$2,WatchbillMONTHLY!$A$88:$U$88,OFFSET(WatchbillMONTHLY!$A$88:$U$88,1,2))=IF(_xlfn.XLOOKUP($A128,INDIRECT("_"&amp;_xlfn.XLOOKUP(AL$2,WatchbillMONTHLY!$A$88:$U$88,OFFSET(WatchbillMONTHLY!$A$88:$U$88,1,2))),INDIRECT("_"&amp;_xlfn.XLOOKUP(AL$2,WatchbillMONTHLY!$A$88:$U$88,OFFSET(WatchbillMONTHLY!$A$88:$U$88,1,2))))=$A128,_xlfn.XLOOKUP(AL$2,WatchbillMONTHLY!$A$88:$U$88,OFFSET(WatchbillMONTHLY!$A$88:$U$88,1,2)),FALSE),TRUE,FALSE)),
FALSE),FALSE)</f>
        <v>0</v>
      </c>
      <c r="AM128" s="209" t="b" cm="1">
        <f t="array" aca="1" ref="AM128" ca="1">IF(AND($A128 &gt; 0, F128 &gt; 0,AM$2&lt;MiscFormulas!$A$5+1),
_xlfn.IFNA(
_xlfn.IFNA(
_xlfn.IFNA(
_xlfn.IFNA(
_xlfn.IFNA(
_xlfn.IFNA(
IF(_xlfn.XLOOKUP(AM$2,WatchbillMONTHLY!$A$3:$U$3,OFFSET(WatchbillMONTHLY!$A$3:$U$3,1,2))=IF(_xlfn.XLOOKUP($A128,INDIRECT("_"&amp;_xlfn.XLOOKUP(AM$2,WatchbillMONTHLY!$A$3:$U$3,OFFSET(WatchbillMONTHLY!$A$3:$U$3,1,2))),INDIRECT("_"&amp;_xlfn.XLOOKUP(AM$2,WatchbillMONTHLY!$A$3:$U$3,OFFSET(WatchbillMONTHLY!$A$3:$U$3,1,2))))=$A128,_xlfn.XLOOKUP(AM$2,WatchbillMONTHLY!$A$3:$U$3,OFFSET(WatchbillMONTHLY!$A$3:$U$3,1,2)),FALSE),TRUE,FALSE),
IF(_xlfn.XLOOKUP(AM$2,WatchbillMONTHLY!$A$20:$U$20,OFFSET(WatchbillMONTHLY!$A$20:$U$20,1,2))=IF(_xlfn.XLOOKUP($A128,INDIRECT("_"&amp;_xlfn.XLOOKUP(AM$2,WatchbillMONTHLY!$A$20:$U$20,OFFSET(WatchbillMONTHLY!$A$20:$U$20,1,2))),INDIRECT("_"&amp;_xlfn.XLOOKUP(AM$2,WatchbillMONTHLY!$A$20:$U$20,OFFSET(WatchbillMONTHLY!$A$20:$U$20,1,2))))=$A128,_xlfn.XLOOKUP(AM$2,WatchbillMONTHLY!$A$20:$U$20,OFFSET(WatchbillMONTHLY!$A$20:$U$20,1,2)),FALSE),TRUE,FALSE)),
IF(_xlfn.XLOOKUP(AM$2,WatchbillMONTHLY!$A$37:$U$37,OFFSET(WatchbillMONTHLY!$A$37:$U$37,1,2))=IF(_xlfn.XLOOKUP($A128,INDIRECT("_"&amp;_xlfn.XLOOKUP(AM$2,WatchbillMONTHLY!$A$37:$U$37,OFFSET(WatchbillMONTHLY!$A$37:$U$37,1,2))),INDIRECT("_"&amp;_xlfn.XLOOKUP(AM$2,WatchbillMONTHLY!$A$37:$U$37,OFFSET(WatchbillMONTHLY!$A$37:$U$37,1,2))))=$A128,_xlfn.XLOOKUP(AM$2,WatchbillMONTHLY!$A$37:$U$37,OFFSET(WatchbillMONTHLY!$A$37:$U$37,1,2)),FALSE),TRUE,FALSE)),
IF(_xlfn.XLOOKUP(AM$2,WatchbillMONTHLY!$A$54:$U$54,OFFSET(WatchbillMONTHLY!$A$54:$U$54,1,2))=IF(_xlfn.XLOOKUP($A128,INDIRECT("_"&amp;_xlfn.XLOOKUP(AM$2,WatchbillMONTHLY!$A$54:$U$54,OFFSET(WatchbillMONTHLY!$A$54:$U$54,1,2))),INDIRECT("_"&amp;_xlfn.XLOOKUP(AM$2,WatchbillMONTHLY!$A$54:$U$54,OFFSET(WatchbillMONTHLY!$A$54:$U$54,1,2))))=$A128,_xlfn.XLOOKUP(AM$2,WatchbillMONTHLY!$A$54:$U$54,OFFSET(WatchbillMONTHLY!$A$54:$U$54,1,2)),FALSE),TRUE,FALSE)),
IF(_xlfn.XLOOKUP(AM$2,WatchbillMONTHLY!$A$71:$U$71,OFFSET(WatchbillMONTHLY!$A$71:$U$71,1,2))=IF(_xlfn.XLOOKUP($A128,INDIRECT("_"&amp;_xlfn.XLOOKUP(AM$2,WatchbillMONTHLY!$A$71:$U$71,OFFSET(WatchbillMONTHLY!$A$71:$U$71,1,2))),INDIRECT("_"&amp;_xlfn.XLOOKUP(AM$2,WatchbillMONTHLY!$A$71:$U$71,OFFSET(WatchbillMONTHLY!$A$71:$U$71,1,2))))=$A128,_xlfn.XLOOKUP(AM$2,WatchbillMONTHLY!$A$71:$U$71,OFFSET(WatchbillMONTHLY!$A$71:$U$71,1,2)),FALSE),TRUE,FALSE)),
IF(_xlfn.XLOOKUP(AM$2,WatchbillMONTHLY!$A$88:$U$88,OFFSET(WatchbillMONTHLY!$A$88:$U$88,1,2))=IF(_xlfn.XLOOKUP($A128,INDIRECT("_"&amp;_xlfn.XLOOKUP(AM$2,WatchbillMONTHLY!$A$88:$U$88,OFFSET(WatchbillMONTHLY!$A$88:$U$88,1,2))),INDIRECT("_"&amp;_xlfn.XLOOKUP(AM$2,WatchbillMONTHLY!$A$88:$U$88,OFFSET(WatchbillMONTHLY!$A$88:$U$88,1,2))))=$A128,_xlfn.XLOOKUP(AM$2,WatchbillMONTHLY!$A$88:$U$88,OFFSET(WatchbillMONTHLY!$A$88:$U$88,1,2)),FALSE),TRUE,FALSE)),
FALSE),FALSE)</f>
        <v>0</v>
      </c>
      <c r="AN128" s="209" t="b" cm="1">
        <f t="array" aca="1" ref="AN128" ca="1">IF(AND($A128 &gt; 0, G128 &gt; 0,AN$2&lt;MiscFormulas!$A$5+1),
_xlfn.IFNA(
_xlfn.IFNA(
_xlfn.IFNA(
_xlfn.IFNA(
_xlfn.IFNA(
_xlfn.IFNA(
IF(_xlfn.XLOOKUP(AN$2,WatchbillMONTHLY!$A$3:$U$3,OFFSET(WatchbillMONTHLY!$A$3:$U$3,1,2))=IF(_xlfn.XLOOKUP($A128,INDIRECT("_"&amp;_xlfn.XLOOKUP(AN$2,WatchbillMONTHLY!$A$3:$U$3,OFFSET(WatchbillMONTHLY!$A$3:$U$3,1,2))),INDIRECT("_"&amp;_xlfn.XLOOKUP(AN$2,WatchbillMONTHLY!$A$3:$U$3,OFFSET(WatchbillMONTHLY!$A$3:$U$3,1,2))))=$A128,_xlfn.XLOOKUP(AN$2,WatchbillMONTHLY!$A$3:$U$3,OFFSET(WatchbillMONTHLY!$A$3:$U$3,1,2)),FALSE),TRUE,FALSE),
IF(_xlfn.XLOOKUP(AN$2,WatchbillMONTHLY!$A$20:$U$20,OFFSET(WatchbillMONTHLY!$A$20:$U$20,1,2))=IF(_xlfn.XLOOKUP($A128,INDIRECT("_"&amp;_xlfn.XLOOKUP(AN$2,WatchbillMONTHLY!$A$20:$U$20,OFFSET(WatchbillMONTHLY!$A$20:$U$20,1,2))),INDIRECT("_"&amp;_xlfn.XLOOKUP(AN$2,WatchbillMONTHLY!$A$20:$U$20,OFFSET(WatchbillMONTHLY!$A$20:$U$20,1,2))))=$A128,_xlfn.XLOOKUP(AN$2,WatchbillMONTHLY!$A$20:$U$20,OFFSET(WatchbillMONTHLY!$A$20:$U$20,1,2)),FALSE),TRUE,FALSE)),
IF(_xlfn.XLOOKUP(AN$2,WatchbillMONTHLY!$A$37:$U$37,OFFSET(WatchbillMONTHLY!$A$37:$U$37,1,2))=IF(_xlfn.XLOOKUP($A128,INDIRECT("_"&amp;_xlfn.XLOOKUP(AN$2,WatchbillMONTHLY!$A$37:$U$37,OFFSET(WatchbillMONTHLY!$A$37:$U$37,1,2))),INDIRECT("_"&amp;_xlfn.XLOOKUP(AN$2,WatchbillMONTHLY!$A$37:$U$37,OFFSET(WatchbillMONTHLY!$A$37:$U$37,1,2))))=$A128,_xlfn.XLOOKUP(AN$2,WatchbillMONTHLY!$A$37:$U$37,OFFSET(WatchbillMONTHLY!$A$37:$U$37,1,2)),FALSE),TRUE,FALSE)),
IF(_xlfn.XLOOKUP(AN$2,WatchbillMONTHLY!$A$54:$U$54,OFFSET(WatchbillMONTHLY!$A$54:$U$54,1,2))=IF(_xlfn.XLOOKUP($A128,INDIRECT("_"&amp;_xlfn.XLOOKUP(AN$2,WatchbillMONTHLY!$A$54:$U$54,OFFSET(WatchbillMONTHLY!$A$54:$U$54,1,2))),INDIRECT("_"&amp;_xlfn.XLOOKUP(AN$2,WatchbillMONTHLY!$A$54:$U$54,OFFSET(WatchbillMONTHLY!$A$54:$U$54,1,2))))=$A128,_xlfn.XLOOKUP(AN$2,WatchbillMONTHLY!$A$54:$U$54,OFFSET(WatchbillMONTHLY!$A$54:$U$54,1,2)),FALSE),TRUE,FALSE)),
IF(_xlfn.XLOOKUP(AN$2,WatchbillMONTHLY!$A$71:$U$71,OFFSET(WatchbillMONTHLY!$A$71:$U$71,1,2))=IF(_xlfn.XLOOKUP($A128,INDIRECT("_"&amp;_xlfn.XLOOKUP(AN$2,WatchbillMONTHLY!$A$71:$U$71,OFFSET(WatchbillMONTHLY!$A$71:$U$71,1,2))),INDIRECT("_"&amp;_xlfn.XLOOKUP(AN$2,WatchbillMONTHLY!$A$71:$U$71,OFFSET(WatchbillMONTHLY!$A$71:$U$71,1,2))))=$A128,_xlfn.XLOOKUP(AN$2,WatchbillMONTHLY!$A$71:$U$71,OFFSET(WatchbillMONTHLY!$A$71:$U$71,1,2)),FALSE),TRUE,FALSE)),
IF(_xlfn.XLOOKUP(AN$2,WatchbillMONTHLY!$A$88:$U$88,OFFSET(WatchbillMONTHLY!$A$88:$U$88,1,2))=IF(_xlfn.XLOOKUP($A128,INDIRECT("_"&amp;_xlfn.XLOOKUP(AN$2,WatchbillMONTHLY!$A$88:$U$88,OFFSET(WatchbillMONTHLY!$A$88:$U$88,1,2))),INDIRECT("_"&amp;_xlfn.XLOOKUP(AN$2,WatchbillMONTHLY!$A$88:$U$88,OFFSET(WatchbillMONTHLY!$A$88:$U$88,1,2))))=$A128,_xlfn.XLOOKUP(AN$2,WatchbillMONTHLY!$A$88:$U$88,OFFSET(WatchbillMONTHLY!$A$88:$U$88,1,2)),FALSE),TRUE,FALSE)),
FALSE),FALSE)</f>
        <v>0</v>
      </c>
      <c r="AO128" s="209" t="b" cm="1">
        <f t="array" aca="1" ref="AO128" ca="1">IF(AND($A128 &gt; 0, H128 &gt; 0,AO$2&lt;MiscFormulas!$A$5+1),
_xlfn.IFNA(
_xlfn.IFNA(
_xlfn.IFNA(
_xlfn.IFNA(
_xlfn.IFNA(
_xlfn.IFNA(
IF(_xlfn.XLOOKUP(AO$2,WatchbillMONTHLY!$A$3:$U$3,OFFSET(WatchbillMONTHLY!$A$3:$U$3,1,2))=IF(_xlfn.XLOOKUP($A128,INDIRECT("_"&amp;_xlfn.XLOOKUP(AO$2,WatchbillMONTHLY!$A$3:$U$3,OFFSET(WatchbillMONTHLY!$A$3:$U$3,1,2))),INDIRECT("_"&amp;_xlfn.XLOOKUP(AO$2,WatchbillMONTHLY!$A$3:$U$3,OFFSET(WatchbillMONTHLY!$A$3:$U$3,1,2))))=$A128,_xlfn.XLOOKUP(AO$2,WatchbillMONTHLY!$A$3:$U$3,OFFSET(WatchbillMONTHLY!$A$3:$U$3,1,2)),FALSE),TRUE,FALSE),
IF(_xlfn.XLOOKUP(AO$2,WatchbillMONTHLY!$A$20:$U$20,OFFSET(WatchbillMONTHLY!$A$20:$U$20,1,2))=IF(_xlfn.XLOOKUP($A128,INDIRECT("_"&amp;_xlfn.XLOOKUP(AO$2,WatchbillMONTHLY!$A$20:$U$20,OFFSET(WatchbillMONTHLY!$A$20:$U$20,1,2))),INDIRECT("_"&amp;_xlfn.XLOOKUP(AO$2,WatchbillMONTHLY!$A$20:$U$20,OFFSET(WatchbillMONTHLY!$A$20:$U$20,1,2))))=$A128,_xlfn.XLOOKUP(AO$2,WatchbillMONTHLY!$A$20:$U$20,OFFSET(WatchbillMONTHLY!$A$20:$U$20,1,2)),FALSE),TRUE,FALSE)),
IF(_xlfn.XLOOKUP(AO$2,WatchbillMONTHLY!$A$37:$U$37,OFFSET(WatchbillMONTHLY!$A$37:$U$37,1,2))=IF(_xlfn.XLOOKUP($A128,INDIRECT("_"&amp;_xlfn.XLOOKUP(AO$2,WatchbillMONTHLY!$A$37:$U$37,OFFSET(WatchbillMONTHLY!$A$37:$U$37,1,2))),INDIRECT("_"&amp;_xlfn.XLOOKUP(AO$2,WatchbillMONTHLY!$A$37:$U$37,OFFSET(WatchbillMONTHLY!$A$37:$U$37,1,2))))=$A128,_xlfn.XLOOKUP(AO$2,WatchbillMONTHLY!$A$37:$U$37,OFFSET(WatchbillMONTHLY!$A$37:$U$37,1,2)),FALSE),TRUE,FALSE)),
IF(_xlfn.XLOOKUP(AO$2,WatchbillMONTHLY!$A$54:$U$54,OFFSET(WatchbillMONTHLY!$A$54:$U$54,1,2))=IF(_xlfn.XLOOKUP($A128,INDIRECT("_"&amp;_xlfn.XLOOKUP(AO$2,WatchbillMONTHLY!$A$54:$U$54,OFFSET(WatchbillMONTHLY!$A$54:$U$54,1,2))),INDIRECT("_"&amp;_xlfn.XLOOKUP(AO$2,WatchbillMONTHLY!$A$54:$U$54,OFFSET(WatchbillMONTHLY!$A$54:$U$54,1,2))))=$A128,_xlfn.XLOOKUP(AO$2,WatchbillMONTHLY!$A$54:$U$54,OFFSET(WatchbillMONTHLY!$A$54:$U$54,1,2)),FALSE),TRUE,FALSE)),
IF(_xlfn.XLOOKUP(AO$2,WatchbillMONTHLY!$A$71:$U$71,OFFSET(WatchbillMONTHLY!$A$71:$U$71,1,2))=IF(_xlfn.XLOOKUP($A128,INDIRECT("_"&amp;_xlfn.XLOOKUP(AO$2,WatchbillMONTHLY!$A$71:$U$71,OFFSET(WatchbillMONTHLY!$A$71:$U$71,1,2))),INDIRECT("_"&amp;_xlfn.XLOOKUP(AO$2,WatchbillMONTHLY!$A$71:$U$71,OFFSET(WatchbillMONTHLY!$A$71:$U$71,1,2))))=$A128,_xlfn.XLOOKUP(AO$2,WatchbillMONTHLY!$A$71:$U$71,OFFSET(WatchbillMONTHLY!$A$71:$U$71,1,2)),FALSE),TRUE,FALSE)),
IF(_xlfn.XLOOKUP(AO$2,WatchbillMONTHLY!$A$88:$U$88,OFFSET(WatchbillMONTHLY!$A$88:$U$88,1,2))=IF(_xlfn.XLOOKUP($A128,INDIRECT("_"&amp;_xlfn.XLOOKUP(AO$2,WatchbillMONTHLY!$A$88:$U$88,OFFSET(WatchbillMONTHLY!$A$88:$U$88,1,2))),INDIRECT("_"&amp;_xlfn.XLOOKUP(AO$2,WatchbillMONTHLY!$A$88:$U$88,OFFSET(WatchbillMONTHLY!$A$88:$U$88,1,2))))=$A128,_xlfn.XLOOKUP(AO$2,WatchbillMONTHLY!$A$88:$U$88,OFFSET(WatchbillMONTHLY!$A$88:$U$88,1,2)),FALSE),TRUE,FALSE)),
FALSE),FALSE)</f>
        <v>0</v>
      </c>
      <c r="AP128" s="209" t="b" cm="1">
        <f t="array" aca="1" ref="AP128" ca="1">IF(AND($A128 &gt; 0, I128 &gt; 0,AP$2&lt;MiscFormulas!$A$5+1),
_xlfn.IFNA(
_xlfn.IFNA(
_xlfn.IFNA(
_xlfn.IFNA(
_xlfn.IFNA(
_xlfn.IFNA(
IF(_xlfn.XLOOKUP(AP$2,WatchbillMONTHLY!$A$3:$U$3,OFFSET(WatchbillMONTHLY!$A$3:$U$3,1,2))=IF(_xlfn.XLOOKUP($A128,INDIRECT("_"&amp;_xlfn.XLOOKUP(AP$2,WatchbillMONTHLY!$A$3:$U$3,OFFSET(WatchbillMONTHLY!$A$3:$U$3,1,2))),INDIRECT("_"&amp;_xlfn.XLOOKUP(AP$2,WatchbillMONTHLY!$A$3:$U$3,OFFSET(WatchbillMONTHLY!$A$3:$U$3,1,2))))=$A128,_xlfn.XLOOKUP(AP$2,WatchbillMONTHLY!$A$3:$U$3,OFFSET(WatchbillMONTHLY!$A$3:$U$3,1,2)),FALSE),TRUE,FALSE),
IF(_xlfn.XLOOKUP(AP$2,WatchbillMONTHLY!$A$20:$U$20,OFFSET(WatchbillMONTHLY!$A$20:$U$20,1,2))=IF(_xlfn.XLOOKUP($A128,INDIRECT("_"&amp;_xlfn.XLOOKUP(AP$2,WatchbillMONTHLY!$A$20:$U$20,OFFSET(WatchbillMONTHLY!$A$20:$U$20,1,2))),INDIRECT("_"&amp;_xlfn.XLOOKUP(AP$2,WatchbillMONTHLY!$A$20:$U$20,OFFSET(WatchbillMONTHLY!$A$20:$U$20,1,2))))=$A128,_xlfn.XLOOKUP(AP$2,WatchbillMONTHLY!$A$20:$U$20,OFFSET(WatchbillMONTHLY!$A$20:$U$20,1,2)),FALSE),TRUE,FALSE)),
IF(_xlfn.XLOOKUP(AP$2,WatchbillMONTHLY!$A$37:$U$37,OFFSET(WatchbillMONTHLY!$A$37:$U$37,1,2))=IF(_xlfn.XLOOKUP($A128,INDIRECT("_"&amp;_xlfn.XLOOKUP(AP$2,WatchbillMONTHLY!$A$37:$U$37,OFFSET(WatchbillMONTHLY!$A$37:$U$37,1,2))),INDIRECT("_"&amp;_xlfn.XLOOKUP(AP$2,WatchbillMONTHLY!$A$37:$U$37,OFFSET(WatchbillMONTHLY!$A$37:$U$37,1,2))))=$A128,_xlfn.XLOOKUP(AP$2,WatchbillMONTHLY!$A$37:$U$37,OFFSET(WatchbillMONTHLY!$A$37:$U$37,1,2)),FALSE),TRUE,FALSE)),
IF(_xlfn.XLOOKUP(AP$2,WatchbillMONTHLY!$A$54:$U$54,OFFSET(WatchbillMONTHLY!$A$54:$U$54,1,2))=IF(_xlfn.XLOOKUP($A128,INDIRECT("_"&amp;_xlfn.XLOOKUP(AP$2,WatchbillMONTHLY!$A$54:$U$54,OFFSET(WatchbillMONTHLY!$A$54:$U$54,1,2))),INDIRECT("_"&amp;_xlfn.XLOOKUP(AP$2,WatchbillMONTHLY!$A$54:$U$54,OFFSET(WatchbillMONTHLY!$A$54:$U$54,1,2))))=$A128,_xlfn.XLOOKUP(AP$2,WatchbillMONTHLY!$A$54:$U$54,OFFSET(WatchbillMONTHLY!$A$54:$U$54,1,2)),FALSE),TRUE,FALSE)),
IF(_xlfn.XLOOKUP(AP$2,WatchbillMONTHLY!$A$71:$U$71,OFFSET(WatchbillMONTHLY!$A$71:$U$71,1,2))=IF(_xlfn.XLOOKUP($A128,INDIRECT("_"&amp;_xlfn.XLOOKUP(AP$2,WatchbillMONTHLY!$A$71:$U$71,OFFSET(WatchbillMONTHLY!$A$71:$U$71,1,2))),INDIRECT("_"&amp;_xlfn.XLOOKUP(AP$2,WatchbillMONTHLY!$A$71:$U$71,OFFSET(WatchbillMONTHLY!$A$71:$U$71,1,2))))=$A128,_xlfn.XLOOKUP(AP$2,WatchbillMONTHLY!$A$71:$U$71,OFFSET(WatchbillMONTHLY!$A$71:$U$71,1,2)),FALSE),TRUE,FALSE)),
IF(_xlfn.XLOOKUP(AP$2,WatchbillMONTHLY!$A$88:$U$88,OFFSET(WatchbillMONTHLY!$A$88:$U$88,1,2))=IF(_xlfn.XLOOKUP($A128,INDIRECT("_"&amp;_xlfn.XLOOKUP(AP$2,WatchbillMONTHLY!$A$88:$U$88,OFFSET(WatchbillMONTHLY!$A$88:$U$88,1,2))),INDIRECT("_"&amp;_xlfn.XLOOKUP(AP$2,WatchbillMONTHLY!$A$88:$U$88,OFFSET(WatchbillMONTHLY!$A$88:$U$88,1,2))))=$A128,_xlfn.XLOOKUP(AP$2,WatchbillMONTHLY!$A$88:$U$88,OFFSET(WatchbillMONTHLY!$A$88:$U$88,1,2)),FALSE),TRUE,FALSE)),
FALSE),FALSE)</f>
        <v>0</v>
      </c>
      <c r="AQ128" s="209" t="b" cm="1">
        <f t="array" aca="1" ref="AQ128" ca="1">IF(AND($A128 &gt; 0, J128 &gt; 0,AQ$2&lt;MiscFormulas!$A$5+1),
_xlfn.IFNA(
_xlfn.IFNA(
_xlfn.IFNA(
_xlfn.IFNA(
_xlfn.IFNA(
_xlfn.IFNA(
IF(_xlfn.XLOOKUP(AQ$2,WatchbillMONTHLY!$A$3:$U$3,OFFSET(WatchbillMONTHLY!$A$3:$U$3,1,2))=IF(_xlfn.XLOOKUP($A128,INDIRECT("_"&amp;_xlfn.XLOOKUP(AQ$2,WatchbillMONTHLY!$A$3:$U$3,OFFSET(WatchbillMONTHLY!$A$3:$U$3,1,2))),INDIRECT("_"&amp;_xlfn.XLOOKUP(AQ$2,WatchbillMONTHLY!$A$3:$U$3,OFFSET(WatchbillMONTHLY!$A$3:$U$3,1,2))))=$A128,_xlfn.XLOOKUP(AQ$2,WatchbillMONTHLY!$A$3:$U$3,OFFSET(WatchbillMONTHLY!$A$3:$U$3,1,2)),FALSE),TRUE,FALSE),
IF(_xlfn.XLOOKUP(AQ$2,WatchbillMONTHLY!$A$20:$U$20,OFFSET(WatchbillMONTHLY!$A$20:$U$20,1,2))=IF(_xlfn.XLOOKUP($A128,INDIRECT("_"&amp;_xlfn.XLOOKUP(AQ$2,WatchbillMONTHLY!$A$20:$U$20,OFFSET(WatchbillMONTHLY!$A$20:$U$20,1,2))),INDIRECT("_"&amp;_xlfn.XLOOKUP(AQ$2,WatchbillMONTHLY!$A$20:$U$20,OFFSET(WatchbillMONTHLY!$A$20:$U$20,1,2))))=$A128,_xlfn.XLOOKUP(AQ$2,WatchbillMONTHLY!$A$20:$U$20,OFFSET(WatchbillMONTHLY!$A$20:$U$20,1,2)),FALSE),TRUE,FALSE)),
IF(_xlfn.XLOOKUP(AQ$2,WatchbillMONTHLY!$A$37:$U$37,OFFSET(WatchbillMONTHLY!$A$37:$U$37,1,2))=IF(_xlfn.XLOOKUP($A128,INDIRECT("_"&amp;_xlfn.XLOOKUP(AQ$2,WatchbillMONTHLY!$A$37:$U$37,OFFSET(WatchbillMONTHLY!$A$37:$U$37,1,2))),INDIRECT("_"&amp;_xlfn.XLOOKUP(AQ$2,WatchbillMONTHLY!$A$37:$U$37,OFFSET(WatchbillMONTHLY!$A$37:$U$37,1,2))))=$A128,_xlfn.XLOOKUP(AQ$2,WatchbillMONTHLY!$A$37:$U$37,OFFSET(WatchbillMONTHLY!$A$37:$U$37,1,2)),FALSE),TRUE,FALSE)),
IF(_xlfn.XLOOKUP(AQ$2,WatchbillMONTHLY!$A$54:$U$54,OFFSET(WatchbillMONTHLY!$A$54:$U$54,1,2))=IF(_xlfn.XLOOKUP($A128,INDIRECT("_"&amp;_xlfn.XLOOKUP(AQ$2,WatchbillMONTHLY!$A$54:$U$54,OFFSET(WatchbillMONTHLY!$A$54:$U$54,1,2))),INDIRECT("_"&amp;_xlfn.XLOOKUP(AQ$2,WatchbillMONTHLY!$A$54:$U$54,OFFSET(WatchbillMONTHLY!$A$54:$U$54,1,2))))=$A128,_xlfn.XLOOKUP(AQ$2,WatchbillMONTHLY!$A$54:$U$54,OFFSET(WatchbillMONTHLY!$A$54:$U$54,1,2)),FALSE),TRUE,FALSE)),
IF(_xlfn.XLOOKUP(AQ$2,WatchbillMONTHLY!$A$71:$U$71,OFFSET(WatchbillMONTHLY!$A$71:$U$71,1,2))=IF(_xlfn.XLOOKUP($A128,INDIRECT("_"&amp;_xlfn.XLOOKUP(AQ$2,WatchbillMONTHLY!$A$71:$U$71,OFFSET(WatchbillMONTHLY!$A$71:$U$71,1,2))),INDIRECT("_"&amp;_xlfn.XLOOKUP(AQ$2,WatchbillMONTHLY!$A$71:$U$71,OFFSET(WatchbillMONTHLY!$A$71:$U$71,1,2))))=$A128,_xlfn.XLOOKUP(AQ$2,WatchbillMONTHLY!$A$71:$U$71,OFFSET(WatchbillMONTHLY!$A$71:$U$71,1,2)),FALSE),TRUE,FALSE)),
IF(_xlfn.XLOOKUP(AQ$2,WatchbillMONTHLY!$A$88:$U$88,OFFSET(WatchbillMONTHLY!$A$88:$U$88,1,2))=IF(_xlfn.XLOOKUP($A128,INDIRECT("_"&amp;_xlfn.XLOOKUP(AQ$2,WatchbillMONTHLY!$A$88:$U$88,OFFSET(WatchbillMONTHLY!$A$88:$U$88,1,2))),INDIRECT("_"&amp;_xlfn.XLOOKUP(AQ$2,WatchbillMONTHLY!$A$88:$U$88,OFFSET(WatchbillMONTHLY!$A$88:$U$88,1,2))))=$A128,_xlfn.XLOOKUP(AQ$2,WatchbillMONTHLY!$A$88:$U$88,OFFSET(WatchbillMONTHLY!$A$88:$U$88,1,2)),FALSE),TRUE,FALSE)),
FALSE),FALSE)</f>
        <v>0</v>
      </c>
      <c r="AR128" s="209" t="b" cm="1">
        <f t="array" aca="1" ref="AR128" ca="1">IF(AND($A128 &gt; 0, K128 &gt; 0,AR$2&lt;MiscFormulas!$A$5+1),
_xlfn.IFNA(
_xlfn.IFNA(
_xlfn.IFNA(
_xlfn.IFNA(
_xlfn.IFNA(
_xlfn.IFNA(
IF(_xlfn.XLOOKUP(AR$2,WatchbillMONTHLY!$A$3:$U$3,OFFSET(WatchbillMONTHLY!$A$3:$U$3,1,2))=IF(_xlfn.XLOOKUP($A128,INDIRECT("_"&amp;_xlfn.XLOOKUP(AR$2,WatchbillMONTHLY!$A$3:$U$3,OFFSET(WatchbillMONTHLY!$A$3:$U$3,1,2))),INDIRECT("_"&amp;_xlfn.XLOOKUP(AR$2,WatchbillMONTHLY!$A$3:$U$3,OFFSET(WatchbillMONTHLY!$A$3:$U$3,1,2))))=$A128,_xlfn.XLOOKUP(AR$2,WatchbillMONTHLY!$A$3:$U$3,OFFSET(WatchbillMONTHLY!$A$3:$U$3,1,2)),FALSE),TRUE,FALSE),
IF(_xlfn.XLOOKUP(AR$2,WatchbillMONTHLY!$A$20:$U$20,OFFSET(WatchbillMONTHLY!$A$20:$U$20,1,2))=IF(_xlfn.XLOOKUP($A128,INDIRECT("_"&amp;_xlfn.XLOOKUP(AR$2,WatchbillMONTHLY!$A$20:$U$20,OFFSET(WatchbillMONTHLY!$A$20:$U$20,1,2))),INDIRECT("_"&amp;_xlfn.XLOOKUP(AR$2,WatchbillMONTHLY!$A$20:$U$20,OFFSET(WatchbillMONTHLY!$A$20:$U$20,1,2))))=$A128,_xlfn.XLOOKUP(AR$2,WatchbillMONTHLY!$A$20:$U$20,OFFSET(WatchbillMONTHLY!$A$20:$U$20,1,2)),FALSE),TRUE,FALSE)),
IF(_xlfn.XLOOKUP(AR$2,WatchbillMONTHLY!$A$37:$U$37,OFFSET(WatchbillMONTHLY!$A$37:$U$37,1,2))=IF(_xlfn.XLOOKUP($A128,INDIRECT("_"&amp;_xlfn.XLOOKUP(AR$2,WatchbillMONTHLY!$A$37:$U$37,OFFSET(WatchbillMONTHLY!$A$37:$U$37,1,2))),INDIRECT("_"&amp;_xlfn.XLOOKUP(AR$2,WatchbillMONTHLY!$A$37:$U$37,OFFSET(WatchbillMONTHLY!$A$37:$U$37,1,2))))=$A128,_xlfn.XLOOKUP(AR$2,WatchbillMONTHLY!$A$37:$U$37,OFFSET(WatchbillMONTHLY!$A$37:$U$37,1,2)),FALSE),TRUE,FALSE)),
IF(_xlfn.XLOOKUP(AR$2,WatchbillMONTHLY!$A$54:$U$54,OFFSET(WatchbillMONTHLY!$A$54:$U$54,1,2))=IF(_xlfn.XLOOKUP($A128,INDIRECT("_"&amp;_xlfn.XLOOKUP(AR$2,WatchbillMONTHLY!$A$54:$U$54,OFFSET(WatchbillMONTHLY!$A$54:$U$54,1,2))),INDIRECT("_"&amp;_xlfn.XLOOKUP(AR$2,WatchbillMONTHLY!$A$54:$U$54,OFFSET(WatchbillMONTHLY!$A$54:$U$54,1,2))))=$A128,_xlfn.XLOOKUP(AR$2,WatchbillMONTHLY!$A$54:$U$54,OFFSET(WatchbillMONTHLY!$A$54:$U$54,1,2)),FALSE),TRUE,FALSE)),
IF(_xlfn.XLOOKUP(AR$2,WatchbillMONTHLY!$A$71:$U$71,OFFSET(WatchbillMONTHLY!$A$71:$U$71,1,2))=IF(_xlfn.XLOOKUP($A128,INDIRECT("_"&amp;_xlfn.XLOOKUP(AR$2,WatchbillMONTHLY!$A$71:$U$71,OFFSET(WatchbillMONTHLY!$A$71:$U$71,1,2))),INDIRECT("_"&amp;_xlfn.XLOOKUP(AR$2,WatchbillMONTHLY!$A$71:$U$71,OFFSET(WatchbillMONTHLY!$A$71:$U$71,1,2))))=$A128,_xlfn.XLOOKUP(AR$2,WatchbillMONTHLY!$A$71:$U$71,OFFSET(WatchbillMONTHLY!$A$71:$U$71,1,2)),FALSE),TRUE,FALSE)),
IF(_xlfn.XLOOKUP(AR$2,WatchbillMONTHLY!$A$88:$U$88,OFFSET(WatchbillMONTHLY!$A$88:$U$88,1,2))=IF(_xlfn.XLOOKUP($A128,INDIRECT("_"&amp;_xlfn.XLOOKUP(AR$2,WatchbillMONTHLY!$A$88:$U$88,OFFSET(WatchbillMONTHLY!$A$88:$U$88,1,2))),INDIRECT("_"&amp;_xlfn.XLOOKUP(AR$2,WatchbillMONTHLY!$A$88:$U$88,OFFSET(WatchbillMONTHLY!$A$88:$U$88,1,2))))=$A128,_xlfn.XLOOKUP(AR$2,WatchbillMONTHLY!$A$88:$U$88,OFFSET(WatchbillMONTHLY!$A$88:$U$88,1,2)),FALSE),TRUE,FALSE)),
FALSE),FALSE)</f>
        <v>0</v>
      </c>
      <c r="AS128" s="209" t="b" cm="1">
        <f t="array" aca="1" ref="AS128" ca="1">IF(AND($A128 &gt; 0, L128 &gt; 0,AS$2&lt;MiscFormulas!$A$5+1),
_xlfn.IFNA(
_xlfn.IFNA(
_xlfn.IFNA(
_xlfn.IFNA(
_xlfn.IFNA(
_xlfn.IFNA(
IF(_xlfn.XLOOKUP(AS$2,WatchbillMONTHLY!$A$3:$U$3,OFFSET(WatchbillMONTHLY!$A$3:$U$3,1,2))=IF(_xlfn.XLOOKUP($A128,INDIRECT("_"&amp;_xlfn.XLOOKUP(AS$2,WatchbillMONTHLY!$A$3:$U$3,OFFSET(WatchbillMONTHLY!$A$3:$U$3,1,2))),INDIRECT("_"&amp;_xlfn.XLOOKUP(AS$2,WatchbillMONTHLY!$A$3:$U$3,OFFSET(WatchbillMONTHLY!$A$3:$U$3,1,2))))=$A128,_xlfn.XLOOKUP(AS$2,WatchbillMONTHLY!$A$3:$U$3,OFFSET(WatchbillMONTHLY!$A$3:$U$3,1,2)),FALSE),TRUE,FALSE),
IF(_xlfn.XLOOKUP(AS$2,WatchbillMONTHLY!$A$20:$U$20,OFFSET(WatchbillMONTHLY!$A$20:$U$20,1,2))=IF(_xlfn.XLOOKUP($A128,INDIRECT("_"&amp;_xlfn.XLOOKUP(AS$2,WatchbillMONTHLY!$A$20:$U$20,OFFSET(WatchbillMONTHLY!$A$20:$U$20,1,2))),INDIRECT("_"&amp;_xlfn.XLOOKUP(AS$2,WatchbillMONTHLY!$A$20:$U$20,OFFSET(WatchbillMONTHLY!$A$20:$U$20,1,2))))=$A128,_xlfn.XLOOKUP(AS$2,WatchbillMONTHLY!$A$20:$U$20,OFFSET(WatchbillMONTHLY!$A$20:$U$20,1,2)),FALSE),TRUE,FALSE)),
IF(_xlfn.XLOOKUP(AS$2,WatchbillMONTHLY!$A$37:$U$37,OFFSET(WatchbillMONTHLY!$A$37:$U$37,1,2))=IF(_xlfn.XLOOKUP($A128,INDIRECT("_"&amp;_xlfn.XLOOKUP(AS$2,WatchbillMONTHLY!$A$37:$U$37,OFFSET(WatchbillMONTHLY!$A$37:$U$37,1,2))),INDIRECT("_"&amp;_xlfn.XLOOKUP(AS$2,WatchbillMONTHLY!$A$37:$U$37,OFFSET(WatchbillMONTHLY!$A$37:$U$37,1,2))))=$A128,_xlfn.XLOOKUP(AS$2,WatchbillMONTHLY!$A$37:$U$37,OFFSET(WatchbillMONTHLY!$A$37:$U$37,1,2)),FALSE),TRUE,FALSE)),
IF(_xlfn.XLOOKUP(AS$2,WatchbillMONTHLY!$A$54:$U$54,OFFSET(WatchbillMONTHLY!$A$54:$U$54,1,2))=IF(_xlfn.XLOOKUP($A128,INDIRECT("_"&amp;_xlfn.XLOOKUP(AS$2,WatchbillMONTHLY!$A$54:$U$54,OFFSET(WatchbillMONTHLY!$A$54:$U$54,1,2))),INDIRECT("_"&amp;_xlfn.XLOOKUP(AS$2,WatchbillMONTHLY!$A$54:$U$54,OFFSET(WatchbillMONTHLY!$A$54:$U$54,1,2))))=$A128,_xlfn.XLOOKUP(AS$2,WatchbillMONTHLY!$A$54:$U$54,OFFSET(WatchbillMONTHLY!$A$54:$U$54,1,2)),FALSE),TRUE,FALSE)),
IF(_xlfn.XLOOKUP(AS$2,WatchbillMONTHLY!$A$71:$U$71,OFFSET(WatchbillMONTHLY!$A$71:$U$71,1,2))=IF(_xlfn.XLOOKUP($A128,INDIRECT("_"&amp;_xlfn.XLOOKUP(AS$2,WatchbillMONTHLY!$A$71:$U$71,OFFSET(WatchbillMONTHLY!$A$71:$U$71,1,2))),INDIRECT("_"&amp;_xlfn.XLOOKUP(AS$2,WatchbillMONTHLY!$A$71:$U$71,OFFSET(WatchbillMONTHLY!$A$71:$U$71,1,2))))=$A128,_xlfn.XLOOKUP(AS$2,WatchbillMONTHLY!$A$71:$U$71,OFFSET(WatchbillMONTHLY!$A$71:$U$71,1,2)),FALSE),TRUE,FALSE)),
IF(_xlfn.XLOOKUP(AS$2,WatchbillMONTHLY!$A$88:$U$88,OFFSET(WatchbillMONTHLY!$A$88:$U$88,1,2))=IF(_xlfn.XLOOKUP($A128,INDIRECT("_"&amp;_xlfn.XLOOKUP(AS$2,WatchbillMONTHLY!$A$88:$U$88,OFFSET(WatchbillMONTHLY!$A$88:$U$88,1,2))),INDIRECT("_"&amp;_xlfn.XLOOKUP(AS$2,WatchbillMONTHLY!$A$88:$U$88,OFFSET(WatchbillMONTHLY!$A$88:$U$88,1,2))))=$A128,_xlfn.XLOOKUP(AS$2,WatchbillMONTHLY!$A$88:$U$88,OFFSET(WatchbillMONTHLY!$A$88:$U$88,1,2)),FALSE),TRUE,FALSE)),
FALSE),FALSE)</f>
        <v>0</v>
      </c>
      <c r="AT128" s="209" t="b" cm="1">
        <f t="array" aca="1" ref="AT128" ca="1">IF(AND($A128 &gt; 0, M128 &gt; 0,AT$2&lt;MiscFormulas!$A$5+1),
_xlfn.IFNA(
_xlfn.IFNA(
_xlfn.IFNA(
_xlfn.IFNA(
_xlfn.IFNA(
_xlfn.IFNA(
IF(_xlfn.XLOOKUP(AT$2,WatchbillMONTHLY!$A$3:$U$3,OFFSET(WatchbillMONTHLY!$A$3:$U$3,1,2))=IF(_xlfn.XLOOKUP($A128,INDIRECT("_"&amp;_xlfn.XLOOKUP(AT$2,WatchbillMONTHLY!$A$3:$U$3,OFFSET(WatchbillMONTHLY!$A$3:$U$3,1,2))),INDIRECT("_"&amp;_xlfn.XLOOKUP(AT$2,WatchbillMONTHLY!$A$3:$U$3,OFFSET(WatchbillMONTHLY!$A$3:$U$3,1,2))))=$A128,_xlfn.XLOOKUP(AT$2,WatchbillMONTHLY!$A$3:$U$3,OFFSET(WatchbillMONTHLY!$A$3:$U$3,1,2)),FALSE),TRUE,FALSE),
IF(_xlfn.XLOOKUP(AT$2,WatchbillMONTHLY!$A$20:$U$20,OFFSET(WatchbillMONTHLY!$A$20:$U$20,1,2))=IF(_xlfn.XLOOKUP($A128,INDIRECT("_"&amp;_xlfn.XLOOKUP(AT$2,WatchbillMONTHLY!$A$20:$U$20,OFFSET(WatchbillMONTHLY!$A$20:$U$20,1,2))),INDIRECT("_"&amp;_xlfn.XLOOKUP(AT$2,WatchbillMONTHLY!$A$20:$U$20,OFFSET(WatchbillMONTHLY!$A$20:$U$20,1,2))))=$A128,_xlfn.XLOOKUP(AT$2,WatchbillMONTHLY!$A$20:$U$20,OFFSET(WatchbillMONTHLY!$A$20:$U$20,1,2)),FALSE),TRUE,FALSE)),
IF(_xlfn.XLOOKUP(AT$2,WatchbillMONTHLY!$A$37:$U$37,OFFSET(WatchbillMONTHLY!$A$37:$U$37,1,2))=IF(_xlfn.XLOOKUP($A128,INDIRECT("_"&amp;_xlfn.XLOOKUP(AT$2,WatchbillMONTHLY!$A$37:$U$37,OFFSET(WatchbillMONTHLY!$A$37:$U$37,1,2))),INDIRECT("_"&amp;_xlfn.XLOOKUP(AT$2,WatchbillMONTHLY!$A$37:$U$37,OFFSET(WatchbillMONTHLY!$A$37:$U$37,1,2))))=$A128,_xlfn.XLOOKUP(AT$2,WatchbillMONTHLY!$A$37:$U$37,OFFSET(WatchbillMONTHLY!$A$37:$U$37,1,2)),FALSE),TRUE,FALSE)),
IF(_xlfn.XLOOKUP(AT$2,WatchbillMONTHLY!$A$54:$U$54,OFFSET(WatchbillMONTHLY!$A$54:$U$54,1,2))=IF(_xlfn.XLOOKUP($A128,INDIRECT("_"&amp;_xlfn.XLOOKUP(AT$2,WatchbillMONTHLY!$A$54:$U$54,OFFSET(WatchbillMONTHLY!$A$54:$U$54,1,2))),INDIRECT("_"&amp;_xlfn.XLOOKUP(AT$2,WatchbillMONTHLY!$A$54:$U$54,OFFSET(WatchbillMONTHLY!$A$54:$U$54,1,2))))=$A128,_xlfn.XLOOKUP(AT$2,WatchbillMONTHLY!$A$54:$U$54,OFFSET(WatchbillMONTHLY!$A$54:$U$54,1,2)),FALSE),TRUE,FALSE)),
IF(_xlfn.XLOOKUP(AT$2,WatchbillMONTHLY!$A$71:$U$71,OFFSET(WatchbillMONTHLY!$A$71:$U$71,1,2))=IF(_xlfn.XLOOKUP($A128,INDIRECT("_"&amp;_xlfn.XLOOKUP(AT$2,WatchbillMONTHLY!$A$71:$U$71,OFFSET(WatchbillMONTHLY!$A$71:$U$71,1,2))),INDIRECT("_"&amp;_xlfn.XLOOKUP(AT$2,WatchbillMONTHLY!$A$71:$U$71,OFFSET(WatchbillMONTHLY!$A$71:$U$71,1,2))))=$A128,_xlfn.XLOOKUP(AT$2,WatchbillMONTHLY!$A$71:$U$71,OFFSET(WatchbillMONTHLY!$A$71:$U$71,1,2)),FALSE),TRUE,FALSE)),
IF(_xlfn.XLOOKUP(AT$2,WatchbillMONTHLY!$A$88:$U$88,OFFSET(WatchbillMONTHLY!$A$88:$U$88,1,2))=IF(_xlfn.XLOOKUP($A128,INDIRECT("_"&amp;_xlfn.XLOOKUP(AT$2,WatchbillMONTHLY!$A$88:$U$88,OFFSET(WatchbillMONTHLY!$A$88:$U$88,1,2))),INDIRECT("_"&amp;_xlfn.XLOOKUP(AT$2,WatchbillMONTHLY!$A$88:$U$88,OFFSET(WatchbillMONTHLY!$A$88:$U$88,1,2))))=$A128,_xlfn.XLOOKUP(AT$2,WatchbillMONTHLY!$A$88:$U$88,OFFSET(WatchbillMONTHLY!$A$88:$U$88,1,2)),FALSE),TRUE,FALSE)),
FALSE),FALSE)</f>
        <v>0</v>
      </c>
      <c r="AU128" s="209" t="b" cm="1">
        <f t="array" aca="1" ref="AU128" ca="1">IF(AND($A128 &gt; 0, N128 &gt; 0,AU$2&lt;MiscFormulas!$A$5+1),
_xlfn.IFNA(
_xlfn.IFNA(
_xlfn.IFNA(
_xlfn.IFNA(
_xlfn.IFNA(
_xlfn.IFNA(
IF(_xlfn.XLOOKUP(AU$2,WatchbillMONTHLY!$A$3:$U$3,OFFSET(WatchbillMONTHLY!$A$3:$U$3,1,2))=IF(_xlfn.XLOOKUP($A128,INDIRECT("_"&amp;_xlfn.XLOOKUP(AU$2,WatchbillMONTHLY!$A$3:$U$3,OFFSET(WatchbillMONTHLY!$A$3:$U$3,1,2))),INDIRECT("_"&amp;_xlfn.XLOOKUP(AU$2,WatchbillMONTHLY!$A$3:$U$3,OFFSET(WatchbillMONTHLY!$A$3:$U$3,1,2))))=$A128,_xlfn.XLOOKUP(AU$2,WatchbillMONTHLY!$A$3:$U$3,OFFSET(WatchbillMONTHLY!$A$3:$U$3,1,2)),FALSE),TRUE,FALSE),
IF(_xlfn.XLOOKUP(AU$2,WatchbillMONTHLY!$A$20:$U$20,OFFSET(WatchbillMONTHLY!$A$20:$U$20,1,2))=IF(_xlfn.XLOOKUP($A128,INDIRECT("_"&amp;_xlfn.XLOOKUP(AU$2,WatchbillMONTHLY!$A$20:$U$20,OFFSET(WatchbillMONTHLY!$A$20:$U$20,1,2))),INDIRECT("_"&amp;_xlfn.XLOOKUP(AU$2,WatchbillMONTHLY!$A$20:$U$20,OFFSET(WatchbillMONTHLY!$A$20:$U$20,1,2))))=$A128,_xlfn.XLOOKUP(AU$2,WatchbillMONTHLY!$A$20:$U$20,OFFSET(WatchbillMONTHLY!$A$20:$U$20,1,2)),FALSE),TRUE,FALSE)),
IF(_xlfn.XLOOKUP(AU$2,WatchbillMONTHLY!$A$37:$U$37,OFFSET(WatchbillMONTHLY!$A$37:$U$37,1,2))=IF(_xlfn.XLOOKUP($A128,INDIRECT("_"&amp;_xlfn.XLOOKUP(AU$2,WatchbillMONTHLY!$A$37:$U$37,OFFSET(WatchbillMONTHLY!$A$37:$U$37,1,2))),INDIRECT("_"&amp;_xlfn.XLOOKUP(AU$2,WatchbillMONTHLY!$A$37:$U$37,OFFSET(WatchbillMONTHLY!$A$37:$U$37,1,2))))=$A128,_xlfn.XLOOKUP(AU$2,WatchbillMONTHLY!$A$37:$U$37,OFFSET(WatchbillMONTHLY!$A$37:$U$37,1,2)),FALSE),TRUE,FALSE)),
IF(_xlfn.XLOOKUP(AU$2,WatchbillMONTHLY!$A$54:$U$54,OFFSET(WatchbillMONTHLY!$A$54:$U$54,1,2))=IF(_xlfn.XLOOKUP($A128,INDIRECT("_"&amp;_xlfn.XLOOKUP(AU$2,WatchbillMONTHLY!$A$54:$U$54,OFFSET(WatchbillMONTHLY!$A$54:$U$54,1,2))),INDIRECT("_"&amp;_xlfn.XLOOKUP(AU$2,WatchbillMONTHLY!$A$54:$U$54,OFFSET(WatchbillMONTHLY!$A$54:$U$54,1,2))))=$A128,_xlfn.XLOOKUP(AU$2,WatchbillMONTHLY!$A$54:$U$54,OFFSET(WatchbillMONTHLY!$A$54:$U$54,1,2)),FALSE),TRUE,FALSE)),
IF(_xlfn.XLOOKUP(AU$2,WatchbillMONTHLY!$A$71:$U$71,OFFSET(WatchbillMONTHLY!$A$71:$U$71,1,2))=IF(_xlfn.XLOOKUP($A128,INDIRECT("_"&amp;_xlfn.XLOOKUP(AU$2,WatchbillMONTHLY!$A$71:$U$71,OFFSET(WatchbillMONTHLY!$A$71:$U$71,1,2))),INDIRECT("_"&amp;_xlfn.XLOOKUP(AU$2,WatchbillMONTHLY!$A$71:$U$71,OFFSET(WatchbillMONTHLY!$A$71:$U$71,1,2))))=$A128,_xlfn.XLOOKUP(AU$2,WatchbillMONTHLY!$A$71:$U$71,OFFSET(WatchbillMONTHLY!$A$71:$U$71,1,2)),FALSE),TRUE,FALSE)),
IF(_xlfn.XLOOKUP(AU$2,WatchbillMONTHLY!$A$88:$U$88,OFFSET(WatchbillMONTHLY!$A$88:$U$88,1,2))=IF(_xlfn.XLOOKUP($A128,INDIRECT("_"&amp;_xlfn.XLOOKUP(AU$2,WatchbillMONTHLY!$A$88:$U$88,OFFSET(WatchbillMONTHLY!$A$88:$U$88,1,2))),INDIRECT("_"&amp;_xlfn.XLOOKUP(AU$2,WatchbillMONTHLY!$A$88:$U$88,OFFSET(WatchbillMONTHLY!$A$88:$U$88,1,2))))=$A128,_xlfn.XLOOKUP(AU$2,WatchbillMONTHLY!$A$88:$U$88,OFFSET(WatchbillMONTHLY!$A$88:$U$88,1,2)),FALSE),TRUE,FALSE)),
FALSE),FALSE)</f>
        <v>0</v>
      </c>
      <c r="AV128" s="209" t="b" cm="1">
        <f t="array" aca="1" ref="AV128" ca="1">IF(AND($A128 &gt; 0, O128 &gt; 0,AV$2&lt;MiscFormulas!$A$5+1),
_xlfn.IFNA(
_xlfn.IFNA(
_xlfn.IFNA(
_xlfn.IFNA(
_xlfn.IFNA(
_xlfn.IFNA(
IF(_xlfn.XLOOKUP(AV$2,WatchbillMONTHLY!$A$3:$U$3,OFFSET(WatchbillMONTHLY!$A$3:$U$3,1,2))=IF(_xlfn.XLOOKUP($A128,INDIRECT("_"&amp;_xlfn.XLOOKUP(AV$2,WatchbillMONTHLY!$A$3:$U$3,OFFSET(WatchbillMONTHLY!$A$3:$U$3,1,2))),INDIRECT("_"&amp;_xlfn.XLOOKUP(AV$2,WatchbillMONTHLY!$A$3:$U$3,OFFSET(WatchbillMONTHLY!$A$3:$U$3,1,2))))=$A128,_xlfn.XLOOKUP(AV$2,WatchbillMONTHLY!$A$3:$U$3,OFFSET(WatchbillMONTHLY!$A$3:$U$3,1,2)),FALSE),TRUE,FALSE),
IF(_xlfn.XLOOKUP(AV$2,WatchbillMONTHLY!$A$20:$U$20,OFFSET(WatchbillMONTHLY!$A$20:$U$20,1,2))=IF(_xlfn.XLOOKUP($A128,INDIRECT("_"&amp;_xlfn.XLOOKUP(AV$2,WatchbillMONTHLY!$A$20:$U$20,OFFSET(WatchbillMONTHLY!$A$20:$U$20,1,2))),INDIRECT("_"&amp;_xlfn.XLOOKUP(AV$2,WatchbillMONTHLY!$A$20:$U$20,OFFSET(WatchbillMONTHLY!$A$20:$U$20,1,2))))=$A128,_xlfn.XLOOKUP(AV$2,WatchbillMONTHLY!$A$20:$U$20,OFFSET(WatchbillMONTHLY!$A$20:$U$20,1,2)),FALSE),TRUE,FALSE)),
IF(_xlfn.XLOOKUP(AV$2,WatchbillMONTHLY!$A$37:$U$37,OFFSET(WatchbillMONTHLY!$A$37:$U$37,1,2))=IF(_xlfn.XLOOKUP($A128,INDIRECT("_"&amp;_xlfn.XLOOKUP(AV$2,WatchbillMONTHLY!$A$37:$U$37,OFFSET(WatchbillMONTHLY!$A$37:$U$37,1,2))),INDIRECT("_"&amp;_xlfn.XLOOKUP(AV$2,WatchbillMONTHLY!$A$37:$U$37,OFFSET(WatchbillMONTHLY!$A$37:$U$37,1,2))))=$A128,_xlfn.XLOOKUP(AV$2,WatchbillMONTHLY!$A$37:$U$37,OFFSET(WatchbillMONTHLY!$A$37:$U$37,1,2)),FALSE),TRUE,FALSE)),
IF(_xlfn.XLOOKUP(AV$2,WatchbillMONTHLY!$A$54:$U$54,OFFSET(WatchbillMONTHLY!$A$54:$U$54,1,2))=IF(_xlfn.XLOOKUP($A128,INDIRECT("_"&amp;_xlfn.XLOOKUP(AV$2,WatchbillMONTHLY!$A$54:$U$54,OFFSET(WatchbillMONTHLY!$A$54:$U$54,1,2))),INDIRECT("_"&amp;_xlfn.XLOOKUP(AV$2,WatchbillMONTHLY!$A$54:$U$54,OFFSET(WatchbillMONTHLY!$A$54:$U$54,1,2))))=$A128,_xlfn.XLOOKUP(AV$2,WatchbillMONTHLY!$A$54:$U$54,OFFSET(WatchbillMONTHLY!$A$54:$U$54,1,2)),FALSE),TRUE,FALSE)),
IF(_xlfn.XLOOKUP(AV$2,WatchbillMONTHLY!$A$71:$U$71,OFFSET(WatchbillMONTHLY!$A$71:$U$71,1,2))=IF(_xlfn.XLOOKUP($A128,INDIRECT("_"&amp;_xlfn.XLOOKUP(AV$2,WatchbillMONTHLY!$A$71:$U$71,OFFSET(WatchbillMONTHLY!$A$71:$U$71,1,2))),INDIRECT("_"&amp;_xlfn.XLOOKUP(AV$2,WatchbillMONTHLY!$A$71:$U$71,OFFSET(WatchbillMONTHLY!$A$71:$U$71,1,2))))=$A128,_xlfn.XLOOKUP(AV$2,WatchbillMONTHLY!$A$71:$U$71,OFFSET(WatchbillMONTHLY!$A$71:$U$71,1,2)),FALSE),TRUE,FALSE)),
IF(_xlfn.XLOOKUP(AV$2,WatchbillMONTHLY!$A$88:$U$88,OFFSET(WatchbillMONTHLY!$A$88:$U$88,1,2))=IF(_xlfn.XLOOKUP($A128,INDIRECT("_"&amp;_xlfn.XLOOKUP(AV$2,WatchbillMONTHLY!$A$88:$U$88,OFFSET(WatchbillMONTHLY!$A$88:$U$88,1,2))),INDIRECT("_"&amp;_xlfn.XLOOKUP(AV$2,WatchbillMONTHLY!$A$88:$U$88,OFFSET(WatchbillMONTHLY!$A$88:$U$88,1,2))))=$A128,_xlfn.XLOOKUP(AV$2,WatchbillMONTHLY!$A$88:$U$88,OFFSET(WatchbillMONTHLY!$A$88:$U$88,1,2)),FALSE),TRUE,FALSE)),
FALSE),FALSE)</f>
        <v>0</v>
      </c>
      <c r="AW128" s="209" t="b" cm="1">
        <f t="array" aca="1" ref="AW128" ca="1">IF(AND($A128 &gt; 0, P128 &gt; 0,AW$2&lt;MiscFormulas!$A$5+1),
_xlfn.IFNA(
_xlfn.IFNA(
_xlfn.IFNA(
_xlfn.IFNA(
_xlfn.IFNA(
_xlfn.IFNA(
IF(_xlfn.XLOOKUP(AW$2,WatchbillMONTHLY!$A$3:$U$3,OFFSET(WatchbillMONTHLY!$A$3:$U$3,1,2))=IF(_xlfn.XLOOKUP($A128,INDIRECT("_"&amp;_xlfn.XLOOKUP(AW$2,WatchbillMONTHLY!$A$3:$U$3,OFFSET(WatchbillMONTHLY!$A$3:$U$3,1,2))),INDIRECT("_"&amp;_xlfn.XLOOKUP(AW$2,WatchbillMONTHLY!$A$3:$U$3,OFFSET(WatchbillMONTHLY!$A$3:$U$3,1,2))))=$A128,_xlfn.XLOOKUP(AW$2,WatchbillMONTHLY!$A$3:$U$3,OFFSET(WatchbillMONTHLY!$A$3:$U$3,1,2)),FALSE),TRUE,FALSE),
IF(_xlfn.XLOOKUP(AW$2,WatchbillMONTHLY!$A$20:$U$20,OFFSET(WatchbillMONTHLY!$A$20:$U$20,1,2))=IF(_xlfn.XLOOKUP($A128,INDIRECT("_"&amp;_xlfn.XLOOKUP(AW$2,WatchbillMONTHLY!$A$20:$U$20,OFFSET(WatchbillMONTHLY!$A$20:$U$20,1,2))),INDIRECT("_"&amp;_xlfn.XLOOKUP(AW$2,WatchbillMONTHLY!$A$20:$U$20,OFFSET(WatchbillMONTHLY!$A$20:$U$20,1,2))))=$A128,_xlfn.XLOOKUP(AW$2,WatchbillMONTHLY!$A$20:$U$20,OFFSET(WatchbillMONTHLY!$A$20:$U$20,1,2)),FALSE),TRUE,FALSE)),
IF(_xlfn.XLOOKUP(AW$2,WatchbillMONTHLY!$A$37:$U$37,OFFSET(WatchbillMONTHLY!$A$37:$U$37,1,2))=IF(_xlfn.XLOOKUP($A128,INDIRECT("_"&amp;_xlfn.XLOOKUP(AW$2,WatchbillMONTHLY!$A$37:$U$37,OFFSET(WatchbillMONTHLY!$A$37:$U$37,1,2))),INDIRECT("_"&amp;_xlfn.XLOOKUP(AW$2,WatchbillMONTHLY!$A$37:$U$37,OFFSET(WatchbillMONTHLY!$A$37:$U$37,1,2))))=$A128,_xlfn.XLOOKUP(AW$2,WatchbillMONTHLY!$A$37:$U$37,OFFSET(WatchbillMONTHLY!$A$37:$U$37,1,2)),FALSE),TRUE,FALSE)),
IF(_xlfn.XLOOKUP(AW$2,WatchbillMONTHLY!$A$54:$U$54,OFFSET(WatchbillMONTHLY!$A$54:$U$54,1,2))=IF(_xlfn.XLOOKUP($A128,INDIRECT("_"&amp;_xlfn.XLOOKUP(AW$2,WatchbillMONTHLY!$A$54:$U$54,OFFSET(WatchbillMONTHLY!$A$54:$U$54,1,2))),INDIRECT("_"&amp;_xlfn.XLOOKUP(AW$2,WatchbillMONTHLY!$A$54:$U$54,OFFSET(WatchbillMONTHLY!$A$54:$U$54,1,2))))=$A128,_xlfn.XLOOKUP(AW$2,WatchbillMONTHLY!$A$54:$U$54,OFFSET(WatchbillMONTHLY!$A$54:$U$54,1,2)),FALSE),TRUE,FALSE)),
IF(_xlfn.XLOOKUP(AW$2,WatchbillMONTHLY!$A$71:$U$71,OFFSET(WatchbillMONTHLY!$A$71:$U$71,1,2))=IF(_xlfn.XLOOKUP($A128,INDIRECT("_"&amp;_xlfn.XLOOKUP(AW$2,WatchbillMONTHLY!$A$71:$U$71,OFFSET(WatchbillMONTHLY!$A$71:$U$71,1,2))),INDIRECT("_"&amp;_xlfn.XLOOKUP(AW$2,WatchbillMONTHLY!$A$71:$U$71,OFFSET(WatchbillMONTHLY!$A$71:$U$71,1,2))))=$A128,_xlfn.XLOOKUP(AW$2,WatchbillMONTHLY!$A$71:$U$71,OFFSET(WatchbillMONTHLY!$A$71:$U$71,1,2)),FALSE),TRUE,FALSE)),
IF(_xlfn.XLOOKUP(AW$2,WatchbillMONTHLY!$A$88:$U$88,OFFSET(WatchbillMONTHLY!$A$88:$U$88,1,2))=IF(_xlfn.XLOOKUP($A128,INDIRECT("_"&amp;_xlfn.XLOOKUP(AW$2,WatchbillMONTHLY!$A$88:$U$88,OFFSET(WatchbillMONTHLY!$A$88:$U$88,1,2))),INDIRECT("_"&amp;_xlfn.XLOOKUP(AW$2,WatchbillMONTHLY!$A$88:$U$88,OFFSET(WatchbillMONTHLY!$A$88:$U$88,1,2))))=$A128,_xlfn.XLOOKUP(AW$2,WatchbillMONTHLY!$A$88:$U$88,OFFSET(WatchbillMONTHLY!$A$88:$U$88,1,2)),FALSE),TRUE,FALSE)),
FALSE),FALSE)</f>
        <v>0</v>
      </c>
      <c r="AX128" s="209" t="b" cm="1">
        <f t="array" aca="1" ref="AX128" ca="1">IF(AND($A128 &gt; 0, Q128 &gt; 0,AX$2&lt;MiscFormulas!$A$5+1),
_xlfn.IFNA(
_xlfn.IFNA(
_xlfn.IFNA(
_xlfn.IFNA(
_xlfn.IFNA(
_xlfn.IFNA(
IF(_xlfn.XLOOKUP(AX$2,WatchbillMONTHLY!$A$3:$U$3,OFFSET(WatchbillMONTHLY!$A$3:$U$3,1,2))=IF(_xlfn.XLOOKUP($A128,INDIRECT("_"&amp;_xlfn.XLOOKUP(AX$2,WatchbillMONTHLY!$A$3:$U$3,OFFSET(WatchbillMONTHLY!$A$3:$U$3,1,2))),INDIRECT("_"&amp;_xlfn.XLOOKUP(AX$2,WatchbillMONTHLY!$A$3:$U$3,OFFSET(WatchbillMONTHLY!$A$3:$U$3,1,2))))=$A128,_xlfn.XLOOKUP(AX$2,WatchbillMONTHLY!$A$3:$U$3,OFFSET(WatchbillMONTHLY!$A$3:$U$3,1,2)),FALSE),TRUE,FALSE),
IF(_xlfn.XLOOKUP(AX$2,WatchbillMONTHLY!$A$20:$U$20,OFFSET(WatchbillMONTHLY!$A$20:$U$20,1,2))=IF(_xlfn.XLOOKUP($A128,INDIRECT("_"&amp;_xlfn.XLOOKUP(AX$2,WatchbillMONTHLY!$A$20:$U$20,OFFSET(WatchbillMONTHLY!$A$20:$U$20,1,2))),INDIRECT("_"&amp;_xlfn.XLOOKUP(AX$2,WatchbillMONTHLY!$A$20:$U$20,OFFSET(WatchbillMONTHLY!$A$20:$U$20,1,2))))=$A128,_xlfn.XLOOKUP(AX$2,WatchbillMONTHLY!$A$20:$U$20,OFFSET(WatchbillMONTHLY!$A$20:$U$20,1,2)),FALSE),TRUE,FALSE)),
IF(_xlfn.XLOOKUP(AX$2,WatchbillMONTHLY!$A$37:$U$37,OFFSET(WatchbillMONTHLY!$A$37:$U$37,1,2))=IF(_xlfn.XLOOKUP($A128,INDIRECT("_"&amp;_xlfn.XLOOKUP(AX$2,WatchbillMONTHLY!$A$37:$U$37,OFFSET(WatchbillMONTHLY!$A$37:$U$37,1,2))),INDIRECT("_"&amp;_xlfn.XLOOKUP(AX$2,WatchbillMONTHLY!$A$37:$U$37,OFFSET(WatchbillMONTHLY!$A$37:$U$37,1,2))))=$A128,_xlfn.XLOOKUP(AX$2,WatchbillMONTHLY!$A$37:$U$37,OFFSET(WatchbillMONTHLY!$A$37:$U$37,1,2)),FALSE),TRUE,FALSE)),
IF(_xlfn.XLOOKUP(AX$2,WatchbillMONTHLY!$A$54:$U$54,OFFSET(WatchbillMONTHLY!$A$54:$U$54,1,2))=IF(_xlfn.XLOOKUP($A128,INDIRECT("_"&amp;_xlfn.XLOOKUP(AX$2,WatchbillMONTHLY!$A$54:$U$54,OFFSET(WatchbillMONTHLY!$A$54:$U$54,1,2))),INDIRECT("_"&amp;_xlfn.XLOOKUP(AX$2,WatchbillMONTHLY!$A$54:$U$54,OFFSET(WatchbillMONTHLY!$A$54:$U$54,1,2))))=$A128,_xlfn.XLOOKUP(AX$2,WatchbillMONTHLY!$A$54:$U$54,OFFSET(WatchbillMONTHLY!$A$54:$U$54,1,2)),FALSE),TRUE,FALSE)),
IF(_xlfn.XLOOKUP(AX$2,WatchbillMONTHLY!$A$71:$U$71,OFFSET(WatchbillMONTHLY!$A$71:$U$71,1,2))=IF(_xlfn.XLOOKUP($A128,INDIRECT("_"&amp;_xlfn.XLOOKUP(AX$2,WatchbillMONTHLY!$A$71:$U$71,OFFSET(WatchbillMONTHLY!$A$71:$U$71,1,2))),INDIRECT("_"&amp;_xlfn.XLOOKUP(AX$2,WatchbillMONTHLY!$A$71:$U$71,OFFSET(WatchbillMONTHLY!$A$71:$U$71,1,2))))=$A128,_xlfn.XLOOKUP(AX$2,WatchbillMONTHLY!$A$71:$U$71,OFFSET(WatchbillMONTHLY!$A$71:$U$71,1,2)),FALSE),TRUE,FALSE)),
IF(_xlfn.XLOOKUP(AX$2,WatchbillMONTHLY!$A$88:$U$88,OFFSET(WatchbillMONTHLY!$A$88:$U$88,1,2))=IF(_xlfn.XLOOKUP($A128,INDIRECT("_"&amp;_xlfn.XLOOKUP(AX$2,WatchbillMONTHLY!$A$88:$U$88,OFFSET(WatchbillMONTHLY!$A$88:$U$88,1,2))),INDIRECT("_"&amp;_xlfn.XLOOKUP(AX$2,WatchbillMONTHLY!$A$88:$U$88,OFFSET(WatchbillMONTHLY!$A$88:$U$88,1,2))))=$A128,_xlfn.XLOOKUP(AX$2,WatchbillMONTHLY!$A$88:$U$88,OFFSET(WatchbillMONTHLY!$A$88:$U$88,1,2)),FALSE),TRUE,FALSE)),
FALSE),FALSE)</f>
        <v>0</v>
      </c>
      <c r="AY128" s="209" t="b" cm="1">
        <f t="array" aca="1" ref="AY128" ca="1">IF(AND($A128 &gt; 0, R128 &gt; 0,AY$2&lt;MiscFormulas!$A$5+1),
_xlfn.IFNA(
_xlfn.IFNA(
_xlfn.IFNA(
_xlfn.IFNA(
_xlfn.IFNA(
_xlfn.IFNA(
IF(_xlfn.XLOOKUP(AY$2,WatchbillMONTHLY!$A$3:$U$3,OFFSET(WatchbillMONTHLY!$A$3:$U$3,1,2))=IF(_xlfn.XLOOKUP($A128,INDIRECT("_"&amp;_xlfn.XLOOKUP(AY$2,WatchbillMONTHLY!$A$3:$U$3,OFFSET(WatchbillMONTHLY!$A$3:$U$3,1,2))),INDIRECT("_"&amp;_xlfn.XLOOKUP(AY$2,WatchbillMONTHLY!$A$3:$U$3,OFFSET(WatchbillMONTHLY!$A$3:$U$3,1,2))))=$A128,_xlfn.XLOOKUP(AY$2,WatchbillMONTHLY!$A$3:$U$3,OFFSET(WatchbillMONTHLY!$A$3:$U$3,1,2)),FALSE),TRUE,FALSE),
IF(_xlfn.XLOOKUP(AY$2,WatchbillMONTHLY!$A$20:$U$20,OFFSET(WatchbillMONTHLY!$A$20:$U$20,1,2))=IF(_xlfn.XLOOKUP($A128,INDIRECT("_"&amp;_xlfn.XLOOKUP(AY$2,WatchbillMONTHLY!$A$20:$U$20,OFFSET(WatchbillMONTHLY!$A$20:$U$20,1,2))),INDIRECT("_"&amp;_xlfn.XLOOKUP(AY$2,WatchbillMONTHLY!$A$20:$U$20,OFFSET(WatchbillMONTHLY!$A$20:$U$20,1,2))))=$A128,_xlfn.XLOOKUP(AY$2,WatchbillMONTHLY!$A$20:$U$20,OFFSET(WatchbillMONTHLY!$A$20:$U$20,1,2)),FALSE),TRUE,FALSE)),
IF(_xlfn.XLOOKUP(AY$2,WatchbillMONTHLY!$A$37:$U$37,OFFSET(WatchbillMONTHLY!$A$37:$U$37,1,2))=IF(_xlfn.XLOOKUP($A128,INDIRECT("_"&amp;_xlfn.XLOOKUP(AY$2,WatchbillMONTHLY!$A$37:$U$37,OFFSET(WatchbillMONTHLY!$A$37:$U$37,1,2))),INDIRECT("_"&amp;_xlfn.XLOOKUP(AY$2,WatchbillMONTHLY!$A$37:$U$37,OFFSET(WatchbillMONTHLY!$A$37:$U$37,1,2))))=$A128,_xlfn.XLOOKUP(AY$2,WatchbillMONTHLY!$A$37:$U$37,OFFSET(WatchbillMONTHLY!$A$37:$U$37,1,2)),FALSE),TRUE,FALSE)),
IF(_xlfn.XLOOKUP(AY$2,WatchbillMONTHLY!$A$54:$U$54,OFFSET(WatchbillMONTHLY!$A$54:$U$54,1,2))=IF(_xlfn.XLOOKUP($A128,INDIRECT("_"&amp;_xlfn.XLOOKUP(AY$2,WatchbillMONTHLY!$A$54:$U$54,OFFSET(WatchbillMONTHLY!$A$54:$U$54,1,2))),INDIRECT("_"&amp;_xlfn.XLOOKUP(AY$2,WatchbillMONTHLY!$A$54:$U$54,OFFSET(WatchbillMONTHLY!$A$54:$U$54,1,2))))=$A128,_xlfn.XLOOKUP(AY$2,WatchbillMONTHLY!$A$54:$U$54,OFFSET(WatchbillMONTHLY!$A$54:$U$54,1,2)),FALSE),TRUE,FALSE)),
IF(_xlfn.XLOOKUP(AY$2,WatchbillMONTHLY!$A$71:$U$71,OFFSET(WatchbillMONTHLY!$A$71:$U$71,1,2))=IF(_xlfn.XLOOKUP($A128,INDIRECT("_"&amp;_xlfn.XLOOKUP(AY$2,WatchbillMONTHLY!$A$71:$U$71,OFFSET(WatchbillMONTHLY!$A$71:$U$71,1,2))),INDIRECT("_"&amp;_xlfn.XLOOKUP(AY$2,WatchbillMONTHLY!$A$71:$U$71,OFFSET(WatchbillMONTHLY!$A$71:$U$71,1,2))))=$A128,_xlfn.XLOOKUP(AY$2,WatchbillMONTHLY!$A$71:$U$71,OFFSET(WatchbillMONTHLY!$A$71:$U$71,1,2)),FALSE),TRUE,FALSE)),
IF(_xlfn.XLOOKUP(AY$2,WatchbillMONTHLY!$A$88:$U$88,OFFSET(WatchbillMONTHLY!$A$88:$U$88,1,2))=IF(_xlfn.XLOOKUP($A128,INDIRECT("_"&amp;_xlfn.XLOOKUP(AY$2,WatchbillMONTHLY!$A$88:$U$88,OFFSET(WatchbillMONTHLY!$A$88:$U$88,1,2))),INDIRECT("_"&amp;_xlfn.XLOOKUP(AY$2,WatchbillMONTHLY!$A$88:$U$88,OFFSET(WatchbillMONTHLY!$A$88:$U$88,1,2))))=$A128,_xlfn.XLOOKUP(AY$2,WatchbillMONTHLY!$A$88:$U$88,OFFSET(WatchbillMONTHLY!$A$88:$U$88,1,2)),FALSE),TRUE,FALSE)),
FALSE),FALSE)</f>
        <v>0</v>
      </c>
      <c r="AZ128" s="209" t="b" cm="1">
        <f t="array" aca="1" ref="AZ128" ca="1">IF(AND($A128 &gt; 0, S128 &gt; 0,AZ$2&lt;MiscFormulas!$A$5+1),
_xlfn.IFNA(
_xlfn.IFNA(
_xlfn.IFNA(
_xlfn.IFNA(
_xlfn.IFNA(
_xlfn.IFNA(
IF(_xlfn.XLOOKUP(AZ$2,WatchbillMONTHLY!$A$3:$U$3,OFFSET(WatchbillMONTHLY!$A$3:$U$3,1,2))=IF(_xlfn.XLOOKUP($A128,INDIRECT("_"&amp;_xlfn.XLOOKUP(AZ$2,WatchbillMONTHLY!$A$3:$U$3,OFFSET(WatchbillMONTHLY!$A$3:$U$3,1,2))),INDIRECT("_"&amp;_xlfn.XLOOKUP(AZ$2,WatchbillMONTHLY!$A$3:$U$3,OFFSET(WatchbillMONTHLY!$A$3:$U$3,1,2))))=$A128,_xlfn.XLOOKUP(AZ$2,WatchbillMONTHLY!$A$3:$U$3,OFFSET(WatchbillMONTHLY!$A$3:$U$3,1,2)),FALSE),TRUE,FALSE),
IF(_xlfn.XLOOKUP(AZ$2,WatchbillMONTHLY!$A$20:$U$20,OFFSET(WatchbillMONTHLY!$A$20:$U$20,1,2))=IF(_xlfn.XLOOKUP($A128,INDIRECT("_"&amp;_xlfn.XLOOKUP(AZ$2,WatchbillMONTHLY!$A$20:$U$20,OFFSET(WatchbillMONTHLY!$A$20:$U$20,1,2))),INDIRECT("_"&amp;_xlfn.XLOOKUP(AZ$2,WatchbillMONTHLY!$A$20:$U$20,OFFSET(WatchbillMONTHLY!$A$20:$U$20,1,2))))=$A128,_xlfn.XLOOKUP(AZ$2,WatchbillMONTHLY!$A$20:$U$20,OFFSET(WatchbillMONTHLY!$A$20:$U$20,1,2)),FALSE),TRUE,FALSE)),
IF(_xlfn.XLOOKUP(AZ$2,WatchbillMONTHLY!$A$37:$U$37,OFFSET(WatchbillMONTHLY!$A$37:$U$37,1,2))=IF(_xlfn.XLOOKUP($A128,INDIRECT("_"&amp;_xlfn.XLOOKUP(AZ$2,WatchbillMONTHLY!$A$37:$U$37,OFFSET(WatchbillMONTHLY!$A$37:$U$37,1,2))),INDIRECT("_"&amp;_xlfn.XLOOKUP(AZ$2,WatchbillMONTHLY!$A$37:$U$37,OFFSET(WatchbillMONTHLY!$A$37:$U$37,1,2))))=$A128,_xlfn.XLOOKUP(AZ$2,WatchbillMONTHLY!$A$37:$U$37,OFFSET(WatchbillMONTHLY!$A$37:$U$37,1,2)),FALSE),TRUE,FALSE)),
IF(_xlfn.XLOOKUP(AZ$2,WatchbillMONTHLY!$A$54:$U$54,OFFSET(WatchbillMONTHLY!$A$54:$U$54,1,2))=IF(_xlfn.XLOOKUP($A128,INDIRECT("_"&amp;_xlfn.XLOOKUP(AZ$2,WatchbillMONTHLY!$A$54:$U$54,OFFSET(WatchbillMONTHLY!$A$54:$U$54,1,2))),INDIRECT("_"&amp;_xlfn.XLOOKUP(AZ$2,WatchbillMONTHLY!$A$54:$U$54,OFFSET(WatchbillMONTHLY!$A$54:$U$54,1,2))))=$A128,_xlfn.XLOOKUP(AZ$2,WatchbillMONTHLY!$A$54:$U$54,OFFSET(WatchbillMONTHLY!$A$54:$U$54,1,2)),FALSE),TRUE,FALSE)),
IF(_xlfn.XLOOKUP(AZ$2,WatchbillMONTHLY!$A$71:$U$71,OFFSET(WatchbillMONTHLY!$A$71:$U$71,1,2))=IF(_xlfn.XLOOKUP($A128,INDIRECT("_"&amp;_xlfn.XLOOKUP(AZ$2,WatchbillMONTHLY!$A$71:$U$71,OFFSET(WatchbillMONTHLY!$A$71:$U$71,1,2))),INDIRECT("_"&amp;_xlfn.XLOOKUP(AZ$2,WatchbillMONTHLY!$A$71:$U$71,OFFSET(WatchbillMONTHLY!$A$71:$U$71,1,2))))=$A128,_xlfn.XLOOKUP(AZ$2,WatchbillMONTHLY!$A$71:$U$71,OFFSET(WatchbillMONTHLY!$A$71:$U$71,1,2)),FALSE),TRUE,FALSE)),
IF(_xlfn.XLOOKUP(AZ$2,WatchbillMONTHLY!$A$88:$U$88,OFFSET(WatchbillMONTHLY!$A$88:$U$88,1,2))=IF(_xlfn.XLOOKUP($A128,INDIRECT("_"&amp;_xlfn.XLOOKUP(AZ$2,WatchbillMONTHLY!$A$88:$U$88,OFFSET(WatchbillMONTHLY!$A$88:$U$88,1,2))),INDIRECT("_"&amp;_xlfn.XLOOKUP(AZ$2,WatchbillMONTHLY!$A$88:$U$88,OFFSET(WatchbillMONTHLY!$A$88:$U$88,1,2))))=$A128,_xlfn.XLOOKUP(AZ$2,WatchbillMONTHLY!$A$88:$U$88,OFFSET(WatchbillMONTHLY!$A$88:$U$88,1,2)),FALSE),TRUE,FALSE)),
FALSE),FALSE)</f>
        <v>0</v>
      </c>
      <c r="BA128" s="209" t="b" cm="1">
        <f t="array" aca="1" ref="BA128" ca="1">IF(AND($A128 &gt; 0, T128 &gt; 0,BA$2&lt;MiscFormulas!$A$5+1),
_xlfn.IFNA(
_xlfn.IFNA(
_xlfn.IFNA(
_xlfn.IFNA(
_xlfn.IFNA(
_xlfn.IFNA(
IF(_xlfn.XLOOKUP(BA$2,WatchbillMONTHLY!$A$3:$U$3,OFFSET(WatchbillMONTHLY!$A$3:$U$3,1,2))=IF(_xlfn.XLOOKUP($A128,INDIRECT("_"&amp;_xlfn.XLOOKUP(BA$2,WatchbillMONTHLY!$A$3:$U$3,OFFSET(WatchbillMONTHLY!$A$3:$U$3,1,2))),INDIRECT("_"&amp;_xlfn.XLOOKUP(BA$2,WatchbillMONTHLY!$A$3:$U$3,OFFSET(WatchbillMONTHLY!$A$3:$U$3,1,2))))=$A128,_xlfn.XLOOKUP(BA$2,WatchbillMONTHLY!$A$3:$U$3,OFFSET(WatchbillMONTHLY!$A$3:$U$3,1,2)),FALSE),TRUE,FALSE),
IF(_xlfn.XLOOKUP(BA$2,WatchbillMONTHLY!$A$20:$U$20,OFFSET(WatchbillMONTHLY!$A$20:$U$20,1,2))=IF(_xlfn.XLOOKUP($A128,INDIRECT("_"&amp;_xlfn.XLOOKUP(BA$2,WatchbillMONTHLY!$A$20:$U$20,OFFSET(WatchbillMONTHLY!$A$20:$U$20,1,2))),INDIRECT("_"&amp;_xlfn.XLOOKUP(BA$2,WatchbillMONTHLY!$A$20:$U$20,OFFSET(WatchbillMONTHLY!$A$20:$U$20,1,2))))=$A128,_xlfn.XLOOKUP(BA$2,WatchbillMONTHLY!$A$20:$U$20,OFFSET(WatchbillMONTHLY!$A$20:$U$20,1,2)),FALSE),TRUE,FALSE)),
IF(_xlfn.XLOOKUP(BA$2,WatchbillMONTHLY!$A$37:$U$37,OFFSET(WatchbillMONTHLY!$A$37:$U$37,1,2))=IF(_xlfn.XLOOKUP($A128,INDIRECT("_"&amp;_xlfn.XLOOKUP(BA$2,WatchbillMONTHLY!$A$37:$U$37,OFFSET(WatchbillMONTHLY!$A$37:$U$37,1,2))),INDIRECT("_"&amp;_xlfn.XLOOKUP(BA$2,WatchbillMONTHLY!$A$37:$U$37,OFFSET(WatchbillMONTHLY!$A$37:$U$37,1,2))))=$A128,_xlfn.XLOOKUP(BA$2,WatchbillMONTHLY!$A$37:$U$37,OFFSET(WatchbillMONTHLY!$A$37:$U$37,1,2)),FALSE),TRUE,FALSE)),
IF(_xlfn.XLOOKUP(BA$2,WatchbillMONTHLY!$A$54:$U$54,OFFSET(WatchbillMONTHLY!$A$54:$U$54,1,2))=IF(_xlfn.XLOOKUP($A128,INDIRECT("_"&amp;_xlfn.XLOOKUP(BA$2,WatchbillMONTHLY!$A$54:$U$54,OFFSET(WatchbillMONTHLY!$A$54:$U$54,1,2))),INDIRECT("_"&amp;_xlfn.XLOOKUP(BA$2,WatchbillMONTHLY!$A$54:$U$54,OFFSET(WatchbillMONTHLY!$A$54:$U$54,1,2))))=$A128,_xlfn.XLOOKUP(BA$2,WatchbillMONTHLY!$A$54:$U$54,OFFSET(WatchbillMONTHLY!$A$54:$U$54,1,2)),FALSE),TRUE,FALSE)),
IF(_xlfn.XLOOKUP(BA$2,WatchbillMONTHLY!$A$71:$U$71,OFFSET(WatchbillMONTHLY!$A$71:$U$71,1,2))=IF(_xlfn.XLOOKUP($A128,INDIRECT("_"&amp;_xlfn.XLOOKUP(BA$2,WatchbillMONTHLY!$A$71:$U$71,OFFSET(WatchbillMONTHLY!$A$71:$U$71,1,2))),INDIRECT("_"&amp;_xlfn.XLOOKUP(BA$2,WatchbillMONTHLY!$A$71:$U$71,OFFSET(WatchbillMONTHLY!$A$71:$U$71,1,2))))=$A128,_xlfn.XLOOKUP(BA$2,WatchbillMONTHLY!$A$71:$U$71,OFFSET(WatchbillMONTHLY!$A$71:$U$71,1,2)),FALSE),TRUE,FALSE)),
IF(_xlfn.XLOOKUP(BA$2,WatchbillMONTHLY!$A$88:$U$88,OFFSET(WatchbillMONTHLY!$A$88:$U$88,1,2))=IF(_xlfn.XLOOKUP($A128,INDIRECT("_"&amp;_xlfn.XLOOKUP(BA$2,WatchbillMONTHLY!$A$88:$U$88,OFFSET(WatchbillMONTHLY!$A$88:$U$88,1,2))),INDIRECT("_"&amp;_xlfn.XLOOKUP(BA$2,WatchbillMONTHLY!$A$88:$U$88,OFFSET(WatchbillMONTHLY!$A$88:$U$88,1,2))))=$A128,_xlfn.XLOOKUP(BA$2,WatchbillMONTHLY!$A$88:$U$88,OFFSET(WatchbillMONTHLY!$A$88:$U$88,1,2)),FALSE),TRUE,FALSE)),
FALSE),FALSE)</f>
        <v>0</v>
      </c>
      <c r="BB128" s="209" t="b" cm="1">
        <f t="array" aca="1" ref="BB128" ca="1">IF(AND($A128 &gt; 0, U128 &gt; 0,BB$2&lt;MiscFormulas!$A$5+1),
_xlfn.IFNA(
_xlfn.IFNA(
_xlfn.IFNA(
_xlfn.IFNA(
_xlfn.IFNA(
_xlfn.IFNA(
IF(_xlfn.XLOOKUP(BB$2,WatchbillMONTHLY!$A$3:$U$3,OFFSET(WatchbillMONTHLY!$A$3:$U$3,1,2))=IF(_xlfn.XLOOKUP($A128,INDIRECT("_"&amp;_xlfn.XLOOKUP(BB$2,WatchbillMONTHLY!$A$3:$U$3,OFFSET(WatchbillMONTHLY!$A$3:$U$3,1,2))),INDIRECT("_"&amp;_xlfn.XLOOKUP(BB$2,WatchbillMONTHLY!$A$3:$U$3,OFFSET(WatchbillMONTHLY!$A$3:$U$3,1,2))))=$A128,_xlfn.XLOOKUP(BB$2,WatchbillMONTHLY!$A$3:$U$3,OFFSET(WatchbillMONTHLY!$A$3:$U$3,1,2)),FALSE),TRUE,FALSE),
IF(_xlfn.XLOOKUP(BB$2,WatchbillMONTHLY!$A$20:$U$20,OFFSET(WatchbillMONTHLY!$A$20:$U$20,1,2))=IF(_xlfn.XLOOKUP($A128,INDIRECT("_"&amp;_xlfn.XLOOKUP(BB$2,WatchbillMONTHLY!$A$20:$U$20,OFFSET(WatchbillMONTHLY!$A$20:$U$20,1,2))),INDIRECT("_"&amp;_xlfn.XLOOKUP(BB$2,WatchbillMONTHLY!$A$20:$U$20,OFFSET(WatchbillMONTHLY!$A$20:$U$20,1,2))))=$A128,_xlfn.XLOOKUP(BB$2,WatchbillMONTHLY!$A$20:$U$20,OFFSET(WatchbillMONTHLY!$A$20:$U$20,1,2)),FALSE),TRUE,FALSE)),
IF(_xlfn.XLOOKUP(BB$2,WatchbillMONTHLY!$A$37:$U$37,OFFSET(WatchbillMONTHLY!$A$37:$U$37,1,2))=IF(_xlfn.XLOOKUP($A128,INDIRECT("_"&amp;_xlfn.XLOOKUP(BB$2,WatchbillMONTHLY!$A$37:$U$37,OFFSET(WatchbillMONTHLY!$A$37:$U$37,1,2))),INDIRECT("_"&amp;_xlfn.XLOOKUP(BB$2,WatchbillMONTHLY!$A$37:$U$37,OFFSET(WatchbillMONTHLY!$A$37:$U$37,1,2))))=$A128,_xlfn.XLOOKUP(BB$2,WatchbillMONTHLY!$A$37:$U$37,OFFSET(WatchbillMONTHLY!$A$37:$U$37,1,2)),FALSE),TRUE,FALSE)),
IF(_xlfn.XLOOKUP(BB$2,WatchbillMONTHLY!$A$54:$U$54,OFFSET(WatchbillMONTHLY!$A$54:$U$54,1,2))=IF(_xlfn.XLOOKUP($A128,INDIRECT("_"&amp;_xlfn.XLOOKUP(BB$2,WatchbillMONTHLY!$A$54:$U$54,OFFSET(WatchbillMONTHLY!$A$54:$U$54,1,2))),INDIRECT("_"&amp;_xlfn.XLOOKUP(BB$2,WatchbillMONTHLY!$A$54:$U$54,OFFSET(WatchbillMONTHLY!$A$54:$U$54,1,2))))=$A128,_xlfn.XLOOKUP(BB$2,WatchbillMONTHLY!$A$54:$U$54,OFFSET(WatchbillMONTHLY!$A$54:$U$54,1,2)),FALSE),TRUE,FALSE)),
IF(_xlfn.XLOOKUP(BB$2,WatchbillMONTHLY!$A$71:$U$71,OFFSET(WatchbillMONTHLY!$A$71:$U$71,1,2))=IF(_xlfn.XLOOKUP($A128,INDIRECT("_"&amp;_xlfn.XLOOKUP(BB$2,WatchbillMONTHLY!$A$71:$U$71,OFFSET(WatchbillMONTHLY!$A$71:$U$71,1,2))),INDIRECT("_"&amp;_xlfn.XLOOKUP(BB$2,WatchbillMONTHLY!$A$71:$U$71,OFFSET(WatchbillMONTHLY!$A$71:$U$71,1,2))))=$A128,_xlfn.XLOOKUP(BB$2,WatchbillMONTHLY!$A$71:$U$71,OFFSET(WatchbillMONTHLY!$A$71:$U$71,1,2)),FALSE),TRUE,FALSE)),
IF(_xlfn.XLOOKUP(BB$2,WatchbillMONTHLY!$A$88:$U$88,OFFSET(WatchbillMONTHLY!$A$88:$U$88,1,2))=IF(_xlfn.XLOOKUP($A128,INDIRECT("_"&amp;_xlfn.XLOOKUP(BB$2,WatchbillMONTHLY!$A$88:$U$88,OFFSET(WatchbillMONTHLY!$A$88:$U$88,1,2))),INDIRECT("_"&amp;_xlfn.XLOOKUP(BB$2,WatchbillMONTHLY!$A$88:$U$88,OFFSET(WatchbillMONTHLY!$A$88:$U$88,1,2))))=$A128,_xlfn.XLOOKUP(BB$2,WatchbillMONTHLY!$A$88:$U$88,OFFSET(WatchbillMONTHLY!$A$88:$U$88,1,2)),FALSE),TRUE,FALSE)),
FALSE),FALSE)</f>
        <v>0</v>
      </c>
      <c r="BC128" s="209" t="b" cm="1">
        <f t="array" aca="1" ref="BC128" ca="1">IF(AND($A128 &gt; 0, V128 &gt; 0,BC$2&lt;MiscFormulas!$A$5+1),
_xlfn.IFNA(
_xlfn.IFNA(
_xlfn.IFNA(
_xlfn.IFNA(
_xlfn.IFNA(
_xlfn.IFNA(
IF(_xlfn.XLOOKUP(BC$2,WatchbillMONTHLY!$A$3:$U$3,OFFSET(WatchbillMONTHLY!$A$3:$U$3,1,2))=IF(_xlfn.XLOOKUP($A128,INDIRECT("_"&amp;_xlfn.XLOOKUP(BC$2,WatchbillMONTHLY!$A$3:$U$3,OFFSET(WatchbillMONTHLY!$A$3:$U$3,1,2))),INDIRECT("_"&amp;_xlfn.XLOOKUP(BC$2,WatchbillMONTHLY!$A$3:$U$3,OFFSET(WatchbillMONTHLY!$A$3:$U$3,1,2))))=$A128,_xlfn.XLOOKUP(BC$2,WatchbillMONTHLY!$A$3:$U$3,OFFSET(WatchbillMONTHLY!$A$3:$U$3,1,2)),FALSE),TRUE,FALSE),
IF(_xlfn.XLOOKUP(BC$2,WatchbillMONTHLY!$A$20:$U$20,OFFSET(WatchbillMONTHLY!$A$20:$U$20,1,2))=IF(_xlfn.XLOOKUP($A128,INDIRECT("_"&amp;_xlfn.XLOOKUP(BC$2,WatchbillMONTHLY!$A$20:$U$20,OFFSET(WatchbillMONTHLY!$A$20:$U$20,1,2))),INDIRECT("_"&amp;_xlfn.XLOOKUP(BC$2,WatchbillMONTHLY!$A$20:$U$20,OFFSET(WatchbillMONTHLY!$A$20:$U$20,1,2))))=$A128,_xlfn.XLOOKUP(BC$2,WatchbillMONTHLY!$A$20:$U$20,OFFSET(WatchbillMONTHLY!$A$20:$U$20,1,2)),FALSE),TRUE,FALSE)),
IF(_xlfn.XLOOKUP(BC$2,WatchbillMONTHLY!$A$37:$U$37,OFFSET(WatchbillMONTHLY!$A$37:$U$37,1,2))=IF(_xlfn.XLOOKUP($A128,INDIRECT("_"&amp;_xlfn.XLOOKUP(BC$2,WatchbillMONTHLY!$A$37:$U$37,OFFSET(WatchbillMONTHLY!$A$37:$U$37,1,2))),INDIRECT("_"&amp;_xlfn.XLOOKUP(BC$2,WatchbillMONTHLY!$A$37:$U$37,OFFSET(WatchbillMONTHLY!$A$37:$U$37,1,2))))=$A128,_xlfn.XLOOKUP(BC$2,WatchbillMONTHLY!$A$37:$U$37,OFFSET(WatchbillMONTHLY!$A$37:$U$37,1,2)),FALSE),TRUE,FALSE)),
IF(_xlfn.XLOOKUP(BC$2,WatchbillMONTHLY!$A$54:$U$54,OFFSET(WatchbillMONTHLY!$A$54:$U$54,1,2))=IF(_xlfn.XLOOKUP($A128,INDIRECT("_"&amp;_xlfn.XLOOKUP(BC$2,WatchbillMONTHLY!$A$54:$U$54,OFFSET(WatchbillMONTHLY!$A$54:$U$54,1,2))),INDIRECT("_"&amp;_xlfn.XLOOKUP(BC$2,WatchbillMONTHLY!$A$54:$U$54,OFFSET(WatchbillMONTHLY!$A$54:$U$54,1,2))))=$A128,_xlfn.XLOOKUP(BC$2,WatchbillMONTHLY!$A$54:$U$54,OFFSET(WatchbillMONTHLY!$A$54:$U$54,1,2)),FALSE),TRUE,FALSE)),
IF(_xlfn.XLOOKUP(BC$2,WatchbillMONTHLY!$A$71:$U$71,OFFSET(WatchbillMONTHLY!$A$71:$U$71,1,2))=IF(_xlfn.XLOOKUP($A128,INDIRECT("_"&amp;_xlfn.XLOOKUP(BC$2,WatchbillMONTHLY!$A$71:$U$71,OFFSET(WatchbillMONTHLY!$A$71:$U$71,1,2))),INDIRECT("_"&amp;_xlfn.XLOOKUP(BC$2,WatchbillMONTHLY!$A$71:$U$71,OFFSET(WatchbillMONTHLY!$A$71:$U$71,1,2))))=$A128,_xlfn.XLOOKUP(BC$2,WatchbillMONTHLY!$A$71:$U$71,OFFSET(WatchbillMONTHLY!$A$71:$U$71,1,2)),FALSE),TRUE,FALSE)),
IF(_xlfn.XLOOKUP(BC$2,WatchbillMONTHLY!$A$88:$U$88,OFFSET(WatchbillMONTHLY!$A$88:$U$88,1,2))=IF(_xlfn.XLOOKUP($A128,INDIRECT("_"&amp;_xlfn.XLOOKUP(BC$2,WatchbillMONTHLY!$A$88:$U$88,OFFSET(WatchbillMONTHLY!$A$88:$U$88,1,2))),INDIRECT("_"&amp;_xlfn.XLOOKUP(BC$2,WatchbillMONTHLY!$A$88:$U$88,OFFSET(WatchbillMONTHLY!$A$88:$U$88,1,2))))=$A128,_xlfn.XLOOKUP(BC$2,WatchbillMONTHLY!$A$88:$U$88,OFFSET(WatchbillMONTHLY!$A$88:$U$88,1,2)),FALSE),TRUE,FALSE)),
FALSE),FALSE)</f>
        <v>0</v>
      </c>
      <c r="BD128" s="209" t="b" cm="1">
        <f t="array" aca="1" ref="BD128" ca="1">IF(AND($A128 &gt; 0, W128 &gt; 0,BD$2&lt;MiscFormulas!$A$5+1),
_xlfn.IFNA(
_xlfn.IFNA(
_xlfn.IFNA(
_xlfn.IFNA(
_xlfn.IFNA(
_xlfn.IFNA(
IF(_xlfn.XLOOKUP(BD$2,WatchbillMONTHLY!$A$3:$U$3,OFFSET(WatchbillMONTHLY!$A$3:$U$3,1,2))=IF(_xlfn.XLOOKUP($A128,INDIRECT("_"&amp;_xlfn.XLOOKUP(BD$2,WatchbillMONTHLY!$A$3:$U$3,OFFSET(WatchbillMONTHLY!$A$3:$U$3,1,2))),INDIRECT("_"&amp;_xlfn.XLOOKUP(BD$2,WatchbillMONTHLY!$A$3:$U$3,OFFSET(WatchbillMONTHLY!$A$3:$U$3,1,2))))=$A128,_xlfn.XLOOKUP(BD$2,WatchbillMONTHLY!$A$3:$U$3,OFFSET(WatchbillMONTHLY!$A$3:$U$3,1,2)),FALSE),TRUE,FALSE),
IF(_xlfn.XLOOKUP(BD$2,WatchbillMONTHLY!$A$20:$U$20,OFFSET(WatchbillMONTHLY!$A$20:$U$20,1,2))=IF(_xlfn.XLOOKUP($A128,INDIRECT("_"&amp;_xlfn.XLOOKUP(BD$2,WatchbillMONTHLY!$A$20:$U$20,OFFSET(WatchbillMONTHLY!$A$20:$U$20,1,2))),INDIRECT("_"&amp;_xlfn.XLOOKUP(BD$2,WatchbillMONTHLY!$A$20:$U$20,OFFSET(WatchbillMONTHLY!$A$20:$U$20,1,2))))=$A128,_xlfn.XLOOKUP(BD$2,WatchbillMONTHLY!$A$20:$U$20,OFFSET(WatchbillMONTHLY!$A$20:$U$20,1,2)),FALSE),TRUE,FALSE)),
IF(_xlfn.XLOOKUP(BD$2,WatchbillMONTHLY!$A$37:$U$37,OFFSET(WatchbillMONTHLY!$A$37:$U$37,1,2))=IF(_xlfn.XLOOKUP($A128,INDIRECT("_"&amp;_xlfn.XLOOKUP(BD$2,WatchbillMONTHLY!$A$37:$U$37,OFFSET(WatchbillMONTHLY!$A$37:$U$37,1,2))),INDIRECT("_"&amp;_xlfn.XLOOKUP(BD$2,WatchbillMONTHLY!$A$37:$U$37,OFFSET(WatchbillMONTHLY!$A$37:$U$37,1,2))))=$A128,_xlfn.XLOOKUP(BD$2,WatchbillMONTHLY!$A$37:$U$37,OFFSET(WatchbillMONTHLY!$A$37:$U$37,1,2)),FALSE),TRUE,FALSE)),
IF(_xlfn.XLOOKUP(BD$2,WatchbillMONTHLY!$A$54:$U$54,OFFSET(WatchbillMONTHLY!$A$54:$U$54,1,2))=IF(_xlfn.XLOOKUP($A128,INDIRECT("_"&amp;_xlfn.XLOOKUP(BD$2,WatchbillMONTHLY!$A$54:$U$54,OFFSET(WatchbillMONTHLY!$A$54:$U$54,1,2))),INDIRECT("_"&amp;_xlfn.XLOOKUP(BD$2,WatchbillMONTHLY!$A$54:$U$54,OFFSET(WatchbillMONTHLY!$A$54:$U$54,1,2))))=$A128,_xlfn.XLOOKUP(BD$2,WatchbillMONTHLY!$A$54:$U$54,OFFSET(WatchbillMONTHLY!$A$54:$U$54,1,2)),FALSE),TRUE,FALSE)),
IF(_xlfn.XLOOKUP(BD$2,WatchbillMONTHLY!$A$71:$U$71,OFFSET(WatchbillMONTHLY!$A$71:$U$71,1,2))=IF(_xlfn.XLOOKUP($A128,INDIRECT("_"&amp;_xlfn.XLOOKUP(BD$2,WatchbillMONTHLY!$A$71:$U$71,OFFSET(WatchbillMONTHLY!$A$71:$U$71,1,2))),INDIRECT("_"&amp;_xlfn.XLOOKUP(BD$2,WatchbillMONTHLY!$A$71:$U$71,OFFSET(WatchbillMONTHLY!$A$71:$U$71,1,2))))=$A128,_xlfn.XLOOKUP(BD$2,WatchbillMONTHLY!$A$71:$U$71,OFFSET(WatchbillMONTHLY!$A$71:$U$71,1,2)),FALSE),TRUE,FALSE)),
IF(_xlfn.XLOOKUP(BD$2,WatchbillMONTHLY!$A$88:$U$88,OFFSET(WatchbillMONTHLY!$A$88:$U$88,1,2))=IF(_xlfn.XLOOKUP($A128,INDIRECT("_"&amp;_xlfn.XLOOKUP(BD$2,WatchbillMONTHLY!$A$88:$U$88,OFFSET(WatchbillMONTHLY!$A$88:$U$88,1,2))),INDIRECT("_"&amp;_xlfn.XLOOKUP(BD$2,WatchbillMONTHLY!$A$88:$U$88,OFFSET(WatchbillMONTHLY!$A$88:$U$88,1,2))))=$A128,_xlfn.XLOOKUP(BD$2,WatchbillMONTHLY!$A$88:$U$88,OFFSET(WatchbillMONTHLY!$A$88:$U$88,1,2)),FALSE),TRUE,FALSE)),
FALSE),FALSE)</f>
        <v>0</v>
      </c>
      <c r="BE128" s="209" t="b" cm="1">
        <f t="array" aca="1" ref="BE128" ca="1">IF(AND($A128 &gt; 0, X128 &gt; 0,BE$2&lt;MiscFormulas!$A$5+1),
_xlfn.IFNA(
_xlfn.IFNA(
_xlfn.IFNA(
_xlfn.IFNA(
_xlfn.IFNA(
_xlfn.IFNA(
IF(_xlfn.XLOOKUP(BE$2,WatchbillMONTHLY!$A$3:$U$3,OFFSET(WatchbillMONTHLY!$A$3:$U$3,1,2))=IF(_xlfn.XLOOKUP($A128,INDIRECT("_"&amp;_xlfn.XLOOKUP(BE$2,WatchbillMONTHLY!$A$3:$U$3,OFFSET(WatchbillMONTHLY!$A$3:$U$3,1,2))),INDIRECT("_"&amp;_xlfn.XLOOKUP(BE$2,WatchbillMONTHLY!$A$3:$U$3,OFFSET(WatchbillMONTHLY!$A$3:$U$3,1,2))))=$A128,_xlfn.XLOOKUP(BE$2,WatchbillMONTHLY!$A$3:$U$3,OFFSET(WatchbillMONTHLY!$A$3:$U$3,1,2)),FALSE),TRUE,FALSE),
IF(_xlfn.XLOOKUP(BE$2,WatchbillMONTHLY!$A$20:$U$20,OFFSET(WatchbillMONTHLY!$A$20:$U$20,1,2))=IF(_xlfn.XLOOKUP($A128,INDIRECT("_"&amp;_xlfn.XLOOKUP(BE$2,WatchbillMONTHLY!$A$20:$U$20,OFFSET(WatchbillMONTHLY!$A$20:$U$20,1,2))),INDIRECT("_"&amp;_xlfn.XLOOKUP(BE$2,WatchbillMONTHLY!$A$20:$U$20,OFFSET(WatchbillMONTHLY!$A$20:$U$20,1,2))))=$A128,_xlfn.XLOOKUP(BE$2,WatchbillMONTHLY!$A$20:$U$20,OFFSET(WatchbillMONTHLY!$A$20:$U$20,1,2)),FALSE),TRUE,FALSE)),
IF(_xlfn.XLOOKUP(BE$2,WatchbillMONTHLY!$A$37:$U$37,OFFSET(WatchbillMONTHLY!$A$37:$U$37,1,2))=IF(_xlfn.XLOOKUP($A128,INDIRECT("_"&amp;_xlfn.XLOOKUP(BE$2,WatchbillMONTHLY!$A$37:$U$37,OFFSET(WatchbillMONTHLY!$A$37:$U$37,1,2))),INDIRECT("_"&amp;_xlfn.XLOOKUP(BE$2,WatchbillMONTHLY!$A$37:$U$37,OFFSET(WatchbillMONTHLY!$A$37:$U$37,1,2))))=$A128,_xlfn.XLOOKUP(BE$2,WatchbillMONTHLY!$A$37:$U$37,OFFSET(WatchbillMONTHLY!$A$37:$U$37,1,2)),FALSE),TRUE,FALSE)),
IF(_xlfn.XLOOKUP(BE$2,WatchbillMONTHLY!$A$54:$U$54,OFFSET(WatchbillMONTHLY!$A$54:$U$54,1,2))=IF(_xlfn.XLOOKUP($A128,INDIRECT("_"&amp;_xlfn.XLOOKUP(BE$2,WatchbillMONTHLY!$A$54:$U$54,OFFSET(WatchbillMONTHLY!$A$54:$U$54,1,2))),INDIRECT("_"&amp;_xlfn.XLOOKUP(BE$2,WatchbillMONTHLY!$A$54:$U$54,OFFSET(WatchbillMONTHLY!$A$54:$U$54,1,2))))=$A128,_xlfn.XLOOKUP(BE$2,WatchbillMONTHLY!$A$54:$U$54,OFFSET(WatchbillMONTHLY!$A$54:$U$54,1,2)),FALSE),TRUE,FALSE)),
IF(_xlfn.XLOOKUP(BE$2,WatchbillMONTHLY!$A$71:$U$71,OFFSET(WatchbillMONTHLY!$A$71:$U$71,1,2))=IF(_xlfn.XLOOKUP($A128,INDIRECT("_"&amp;_xlfn.XLOOKUP(BE$2,WatchbillMONTHLY!$A$71:$U$71,OFFSET(WatchbillMONTHLY!$A$71:$U$71,1,2))),INDIRECT("_"&amp;_xlfn.XLOOKUP(BE$2,WatchbillMONTHLY!$A$71:$U$71,OFFSET(WatchbillMONTHLY!$A$71:$U$71,1,2))))=$A128,_xlfn.XLOOKUP(BE$2,WatchbillMONTHLY!$A$71:$U$71,OFFSET(WatchbillMONTHLY!$A$71:$U$71,1,2)),FALSE),TRUE,FALSE)),
IF(_xlfn.XLOOKUP(BE$2,WatchbillMONTHLY!$A$88:$U$88,OFFSET(WatchbillMONTHLY!$A$88:$U$88,1,2))=IF(_xlfn.XLOOKUP($A128,INDIRECT("_"&amp;_xlfn.XLOOKUP(BE$2,WatchbillMONTHLY!$A$88:$U$88,OFFSET(WatchbillMONTHLY!$A$88:$U$88,1,2))),INDIRECT("_"&amp;_xlfn.XLOOKUP(BE$2,WatchbillMONTHLY!$A$88:$U$88,OFFSET(WatchbillMONTHLY!$A$88:$U$88,1,2))))=$A128,_xlfn.XLOOKUP(BE$2,WatchbillMONTHLY!$A$88:$U$88,OFFSET(WatchbillMONTHLY!$A$88:$U$88,1,2)),FALSE),TRUE,FALSE)),
FALSE),FALSE)</f>
        <v>0</v>
      </c>
      <c r="BF128" s="209" t="b" cm="1">
        <f t="array" aca="1" ref="BF128" ca="1">IF(AND($A128 &gt; 0, Y128 &gt; 0,BF$2&lt;MiscFormulas!$A$5+1),
_xlfn.IFNA(
_xlfn.IFNA(
_xlfn.IFNA(
_xlfn.IFNA(
_xlfn.IFNA(
_xlfn.IFNA(
IF(_xlfn.XLOOKUP(BF$2,WatchbillMONTHLY!$A$3:$U$3,OFFSET(WatchbillMONTHLY!$A$3:$U$3,1,2))=IF(_xlfn.XLOOKUP($A128,INDIRECT("_"&amp;_xlfn.XLOOKUP(BF$2,WatchbillMONTHLY!$A$3:$U$3,OFFSET(WatchbillMONTHLY!$A$3:$U$3,1,2))),INDIRECT("_"&amp;_xlfn.XLOOKUP(BF$2,WatchbillMONTHLY!$A$3:$U$3,OFFSET(WatchbillMONTHLY!$A$3:$U$3,1,2))))=$A128,_xlfn.XLOOKUP(BF$2,WatchbillMONTHLY!$A$3:$U$3,OFFSET(WatchbillMONTHLY!$A$3:$U$3,1,2)),FALSE),TRUE,FALSE),
IF(_xlfn.XLOOKUP(BF$2,WatchbillMONTHLY!$A$20:$U$20,OFFSET(WatchbillMONTHLY!$A$20:$U$20,1,2))=IF(_xlfn.XLOOKUP($A128,INDIRECT("_"&amp;_xlfn.XLOOKUP(BF$2,WatchbillMONTHLY!$A$20:$U$20,OFFSET(WatchbillMONTHLY!$A$20:$U$20,1,2))),INDIRECT("_"&amp;_xlfn.XLOOKUP(BF$2,WatchbillMONTHLY!$A$20:$U$20,OFFSET(WatchbillMONTHLY!$A$20:$U$20,1,2))))=$A128,_xlfn.XLOOKUP(BF$2,WatchbillMONTHLY!$A$20:$U$20,OFFSET(WatchbillMONTHLY!$A$20:$U$20,1,2)),FALSE),TRUE,FALSE)),
IF(_xlfn.XLOOKUP(BF$2,WatchbillMONTHLY!$A$37:$U$37,OFFSET(WatchbillMONTHLY!$A$37:$U$37,1,2))=IF(_xlfn.XLOOKUP($A128,INDIRECT("_"&amp;_xlfn.XLOOKUP(BF$2,WatchbillMONTHLY!$A$37:$U$37,OFFSET(WatchbillMONTHLY!$A$37:$U$37,1,2))),INDIRECT("_"&amp;_xlfn.XLOOKUP(BF$2,WatchbillMONTHLY!$A$37:$U$37,OFFSET(WatchbillMONTHLY!$A$37:$U$37,1,2))))=$A128,_xlfn.XLOOKUP(BF$2,WatchbillMONTHLY!$A$37:$U$37,OFFSET(WatchbillMONTHLY!$A$37:$U$37,1,2)),FALSE),TRUE,FALSE)),
IF(_xlfn.XLOOKUP(BF$2,WatchbillMONTHLY!$A$54:$U$54,OFFSET(WatchbillMONTHLY!$A$54:$U$54,1,2))=IF(_xlfn.XLOOKUP($A128,INDIRECT("_"&amp;_xlfn.XLOOKUP(BF$2,WatchbillMONTHLY!$A$54:$U$54,OFFSET(WatchbillMONTHLY!$A$54:$U$54,1,2))),INDIRECT("_"&amp;_xlfn.XLOOKUP(BF$2,WatchbillMONTHLY!$A$54:$U$54,OFFSET(WatchbillMONTHLY!$A$54:$U$54,1,2))))=$A128,_xlfn.XLOOKUP(BF$2,WatchbillMONTHLY!$A$54:$U$54,OFFSET(WatchbillMONTHLY!$A$54:$U$54,1,2)),FALSE),TRUE,FALSE)),
IF(_xlfn.XLOOKUP(BF$2,WatchbillMONTHLY!$A$71:$U$71,OFFSET(WatchbillMONTHLY!$A$71:$U$71,1,2))=IF(_xlfn.XLOOKUP($A128,INDIRECT("_"&amp;_xlfn.XLOOKUP(BF$2,WatchbillMONTHLY!$A$71:$U$71,OFFSET(WatchbillMONTHLY!$A$71:$U$71,1,2))),INDIRECT("_"&amp;_xlfn.XLOOKUP(BF$2,WatchbillMONTHLY!$A$71:$U$71,OFFSET(WatchbillMONTHLY!$A$71:$U$71,1,2))))=$A128,_xlfn.XLOOKUP(BF$2,WatchbillMONTHLY!$A$71:$U$71,OFFSET(WatchbillMONTHLY!$A$71:$U$71,1,2)),FALSE),TRUE,FALSE)),
IF(_xlfn.XLOOKUP(BF$2,WatchbillMONTHLY!$A$88:$U$88,OFFSET(WatchbillMONTHLY!$A$88:$U$88,1,2))=IF(_xlfn.XLOOKUP($A128,INDIRECT("_"&amp;_xlfn.XLOOKUP(BF$2,WatchbillMONTHLY!$A$88:$U$88,OFFSET(WatchbillMONTHLY!$A$88:$U$88,1,2))),INDIRECT("_"&amp;_xlfn.XLOOKUP(BF$2,WatchbillMONTHLY!$A$88:$U$88,OFFSET(WatchbillMONTHLY!$A$88:$U$88,1,2))))=$A128,_xlfn.XLOOKUP(BF$2,WatchbillMONTHLY!$A$88:$U$88,OFFSET(WatchbillMONTHLY!$A$88:$U$88,1,2)),FALSE),TRUE,FALSE)),
FALSE),FALSE)</f>
        <v>0</v>
      </c>
      <c r="BG128" s="209" t="b" cm="1">
        <f t="array" aca="1" ref="BG128" ca="1">IF(AND($A128 &gt; 0, Z128 &gt; 0,BG$2&lt;MiscFormulas!$A$5+1),
_xlfn.IFNA(
_xlfn.IFNA(
_xlfn.IFNA(
_xlfn.IFNA(
_xlfn.IFNA(
_xlfn.IFNA(
IF(_xlfn.XLOOKUP(BG$2,WatchbillMONTHLY!$A$3:$U$3,OFFSET(WatchbillMONTHLY!$A$3:$U$3,1,2))=IF(_xlfn.XLOOKUP($A128,INDIRECT("_"&amp;_xlfn.XLOOKUP(BG$2,WatchbillMONTHLY!$A$3:$U$3,OFFSET(WatchbillMONTHLY!$A$3:$U$3,1,2))),INDIRECT("_"&amp;_xlfn.XLOOKUP(BG$2,WatchbillMONTHLY!$A$3:$U$3,OFFSET(WatchbillMONTHLY!$A$3:$U$3,1,2))))=$A128,_xlfn.XLOOKUP(BG$2,WatchbillMONTHLY!$A$3:$U$3,OFFSET(WatchbillMONTHLY!$A$3:$U$3,1,2)),FALSE),TRUE,FALSE),
IF(_xlfn.XLOOKUP(BG$2,WatchbillMONTHLY!$A$20:$U$20,OFFSET(WatchbillMONTHLY!$A$20:$U$20,1,2))=IF(_xlfn.XLOOKUP($A128,INDIRECT("_"&amp;_xlfn.XLOOKUP(BG$2,WatchbillMONTHLY!$A$20:$U$20,OFFSET(WatchbillMONTHLY!$A$20:$U$20,1,2))),INDIRECT("_"&amp;_xlfn.XLOOKUP(BG$2,WatchbillMONTHLY!$A$20:$U$20,OFFSET(WatchbillMONTHLY!$A$20:$U$20,1,2))))=$A128,_xlfn.XLOOKUP(BG$2,WatchbillMONTHLY!$A$20:$U$20,OFFSET(WatchbillMONTHLY!$A$20:$U$20,1,2)),FALSE),TRUE,FALSE)),
IF(_xlfn.XLOOKUP(BG$2,WatchbillMONTHLY!$A$37:$U$37,OFFSET(WatchbillMONTHLY!$A$37:$U$37,1,2))=IF(_xlfn.XLOOKUP($A128,INDIRECT("_"&amp;_xlfn.XLOOKUP(BG$2,WatchbillMONTHLY!$A$37:$U$37,OFFSET(WatchbillMONTHLY!$A$37:$U$37,1,2))),INDIRECT("_"&amp;_xlfn.XLOOKUP(BG$2,WatchbillMONTHLY!$A$37:$U$37,OFFSET(WatchbillMONTHLY!$A$37:$U$37,1,2))))=$A128,_xlfn.XLOOKUP(BG$2,WatchbillMONTHLY!$A$37:$U$37,OFFSET(WatchbillMONTHLY!$A$37:$U$37,1,2)),FALSE),TRUE,FALSE)),
IF(_xlfn.XLOOKUP(BG$2,WatchbillMONTHLY!$A$54:$U$54,OFFSET(WatchbillMONTHLY!$A$54:$U$54,1,2))=IF(_xlfn.XLOOKUP($A128,INDIRECT("_"&amp;_xlfn.XLOOKUP(BG$2,WatchbillMONTHLY!$A$54:$U$54,OFFSET(WatchbillMONTHLY!$A$54:$U$54,1,2))),INDIRECT("_"&amp;_xlfn.XLOOKUP(BG$2,WatchbillMONTHLY!$A$54:$U$54,OFFSET(WatchbillMONTHLY!$A$54:$U$54,1,2))))=$A128,_xlfn.XLOOKUP(BG$2,WatchbillMONTHLY!$A$54:$U$54,OFFSET(WatchbillMONTHLY!$A$54:$U$54,1,2)),FALSE),TRUE,FALSE)),
IF(_xlfn.XLOOKUP(BG$2,WatchbillMONTHLY!$A$71:$U$71,OFFSET(WatchbillMONTHLY!$A$71:$U$71,1,2))=IF(_xlfn.XLOOKUP($A128,INDIRECT("_"&amp;_xlfn.XLOOKUP(BG$2,WatchbillMONTHLY!$A$71:$U$71,OFFSET(WatchbillMONTHLY!$A$71:$U$71,1,2))),INDIRECT("_"&amp;_xlfn.XLOOKUP(BG$2,WatchbillMONTHLY!$A$71:$U$71,OFFSET(WatchbillMONTHLY!$A$71:$U$71,1,2))))=$A128,_xlfn.XLOOKUP(BG$2,WatchbillMONTHLY!$A$71:$U$71,OFFSET(WatchbillMONTHLY!$A$71:$U$71,1,2)),FALSE),TRUE,FALSE)),
IF(_xlfn.XLOOKUP(BG$2,WatchbillMONTHLY!$A$88:$U$88,OFFSET(WatchbillMONTHLY!$A$88:$U$88,1,2))=IF(_xlfn.XLOOKUP($A128,INDIRECT("_"&amp;_xlfn.XLOOKUP(BG$2,WatchbillMONTHLY!$A$88:$U$88,OFFSET(WatchbillMONTHLY!$A$88:$U$88,1,2))),INDIRECT("_"&amp;_xlfn.XLOOKUP(BG$2,WatchbillMONTHLY!$A$88:$U$88,OFFSET(WatchbillMONTHLY!$A$88:$U$88,1,2))))=$A128,_xlfn.XLOOKUP(BG$2,WatchbillMONTHLY!$A$88:$U$88,OFFSET(WatchbillMONTHLY!$A$88:$U$88,1,2)),FALSE),TRUE,FALSE)),
FALSE),FALSE)</f>
        <v>0</v>
      </c>
      <c r="BH128" s="209" t="b" cm="1">
        <f t="array" aca="1" ref="BH128" ca="1">IF(AND($A128 &gt; 0, AA128 &gt; 0,BH$2&lt;MiscFormulas!$A$5+1),
_xlfn.IFNA(
_xlfn.IFNA(
_xlfn.IFNA(
_xlfn.IFNA(
_xlfn.IFNA(
_xlfn.IFNA(
IF(_xlfn.XLOOKUP(BH$2,WatchbillMONTHLY!$A$3:$U$3,OFFSET(WatchbillMONTHLY!$A$3:$U$3,1,2))=IF(_xlfn.XLOOKUP($A128,INDIRECT("_"&amp;_xlfn.XLOOKUP(BH$2,WatchbillMONTHLY!$A$3:$U$3,OFFSET(WatchbillMONTHLY!$A$3:$U$3,1,2))),INDIRECT("_"&amp;_xlfn.XLOOKUP(BH$2,WatchbillMONTHLY!$A$3:$U$3,OFFSET(WatchbillMONTHLY!$A$3:$U$3,1,2))))=$A128,_xlfn.XLOOKUP(BH$2,WatchbillMONTHLY!$A$3:$U$3,OFFSET(WatchbillMONTHLY!$A$3:$U$3,1,2)),FALSE),TRUE,FALSE),
IF(_xlfn.XLOOKUP(BH$2,WatchbillMONTHLY!$A$20:$U$20,OFFSET(WatchbillMONTHLY!$A$20:$U$20,1,2))=IF(_xlfn.XLOOKUP($A128,INDIRECT("_"&amp;_xlfn.XLOOKUP(BH$2,WatchbillMONTHLY!$A$20:$U$20,OFFSET(WatchbillMONTHLY!$A$20:$U$20,1,2))),INDIRECT("_"&amp;_xlfn.XLOOKUP(BH$2,WatchbillMONTHLY!$A$20:$U$20,OFFSET(WatchbillMONTHLY!$A$20:$U$20,1,2))))=$A128,_xlfn.XLOOKUP(BH$2,WatchbillMONTHLY!$A$20:$U$20,OFFSET(WatchbillMONTHLY!$A$20:$U$20,1,2)),FALSE),TRUE,FALSE)),
IF(_xlfn.XLOOKUP(BH$2,WatchbillMONTHLY!$A$37:$U$37,OFFSET(WatchbillMONTHLY!$A$37:$U$37,1,2))=IF(_xlfn.XLOOKUP($A128,INDIRECT("_"&amp;_xlfn.XLOOKUP(BH$2,WatchbillMONTHLY!$A$37:$U$37,OFFSET(WatchbillMONTHLY!$A$37:$U$37,1,2))),INDIRECT("_"&amp;_xlfn.XLOOKUP(BH$2,WatchbillMONTHLY!$A$37:$U$37,OFFSET(WatchbillMONTHLY!$A$37:$U$37,1,2))))=$A128,_xlfn.XLOOKUP(BH$2,WatchbillMONTHLY!$A$37:$U$37,OFFSET(WatchbillMONTHLY!$A$37:$U$37,1,2)),FALSE),TRUE,FALSE)),
IF(_xlfn.XLOOKUP(BH$2,WatchbillMONTHLY!$A$54:$U$54,OFFSET(WatchbillMONTHLY!$A$54:$U$54,1,2))=IF(_xlfn.XLOOKUP($A128,INDIRECT("_"&amp;_xlfn.XLOOKUP(BH$2,WatchbillMONTHLY!$A$54:$U$54,OFFSET(WatchbillMONTHLY!$A$54:$U$54,1,2))),INDIRECT("_"&amp;_xlfn.XLOOKUP(BH$2,WatchbillMONTHLY!$A$54:$U$54,OFFSET(WatchbillMONTHLY!$A$54:$U$54,1,2))))=$A128,_xlfn.XLOOKUP(BH$2,WatchbillMONTHLY!$A$54:$U$54,OFFSET(WatchbillMONTHLY!$A$54:$U$54,1,2)),FALSE),TRUE,FALSE)),
IF(_xlfn.XLOOKUP(BH$2,WatchbillMONTHLY!$A$71:$U$71,OFFSET(WatchbillMONTHLY!$A$71:$U$71,1,2))=IF(_xlfn.XLOOKUP($A128,INDIRECT("_"&amp;_xlfn.XLOOKUP(BH$2,WatchbillMONTHLY!$A$71:$U$71,OFFSET(WatchbillMONTHLY!$A$71:$U$71,1,2))),INDIRECT("_"&amp;_xlfn.XLOOKUP(BH$2,WatchbillMONTHLY!$A$71:$U$71,OFFSET(WatchbillMONTHLY!$A$71:$U$71,1,2))))=$A128,_xlfn.XLOOKUP(BH$2,WatchbillMONTHLY!$A$71:$U$71,OFFSET(WatchbillMONTHLY!$A$71:$U$71,1,2)),FALSE),TRUE,FALSE)),
IF(_xlfn.XLOOKUP(BH$2,WatchbillMONTHLY!$A$88:$U$88,OFFSET(WatchbillMONTHLY!$A$88:$U$88,1,2))=IF(_xlfn.XLOOKUP($A128,INDIRECT("_"&amp;_xlfn.XLOOKUP(BH$2,WatchbillMONTHLY!$A$88:$U$88,OFFSET(WatchbillMONTHLY!$A$88:$U$88,1,2))),INDIRECT("_"&amp;_xlfn.XLOOKUP(BH$2,WatchbillMONTHLY!$A$88:$U$88,OFFSET(WatchbillMONTHLY!$A$88:$U$88,1,2))))=$A128,_xlfn.XLOOKUP(BH$2,WatchbillMONTHLY!$A$88:$U$88,OFFSET(WatchbillMONTHLY!$A$88:$U$88,1,2)),FALSE),TRUE,FALSE)),
FALSE),FALSE)</f>
        <v>0</v>
      </c>
      <c r="BI128" s="209" t="b" cm="1">
        <f t="array" aca="1" ref="BI128" ca="1">IF(AND($A128 &gt; 0, AB128 &gt; 0,BI$2&lt;MiscFormulas!$A$5+1),
_xlfn.IFNA(
_xlfn.IFNA(
_xlfn.IFNA(
_xlfn.IFNA(
_xlfn.IFNA(
_xlfn.IFNA(
IF(_xlfn.XLOOKUP(BI$2,WatchbillMONTHLY!$A$3:$U$3,OFFSET(WatchbillMONTHLY!$A$3:$U$3,1,2))=IF(_xlfn.XLOOKUP($A128,INDIRECT("_"&amp;_xlfn.XLOOKUP(BI$2,WatchbillMONTHLY!$A$3:$U$3,OFFSET(WatchbillMONTHLY!$A$3:$U$3,1,2))),INDIRECT("_"&amp;_xlfn.XLOOKUP(BI$2,WatchbillMONTHLY!$A$3:$U$3,OFFSET(WatchbillMONTHLY!$A$3:$U$3,1,2))))=$A128,_xlfn.XLOOKUP(BI$2,WatchbillMONTHLY!$A$3:$U$3,OFFSET(WatchbillMONTHLY!$A$3:$U$3,1,2)),FALSE),TRUE,FALSE),
IF(_xlfn.XLOOKUP(BI$2,WatchbillMONTHLY!$A$20:$U$20,OFFSET(WatchbillMONTHLY!$A$20:$U$20,1,2))=IF(_xlfn.XLOOKUP($A128,INDIRECT("_"&amp;_xlfn.XLOOKUP(BI$2,WatchbillMONTHLY!$A$20:$U$20,OFFSET(WatchbillMONTHLY!$A$20:$U$20,1,2))),INDIRECT("_"&amp;_xlfn.XLOOKUP(BI$2,WatchbillMONTHLY!$A$20:$U$20,OFFSET(WatchbillMONTHLY!$A$20:$U$20,1,2))))=$A128,_xlfn.XLOOKUP(BI$2,WatchbillMONTHLY!$A$20:$U$20,OFFSET(WatchbillMONTHLY!$A$20:$U$20,1,2)),FALSE),TRUE,FALSE)),
IF(_xlfn.XLOOKUP(BI$2,WatchbillMONTHLY!$A$37:$U$37,OFFSET(WatchbillMONTHLY!$A$37:$U$37,1,2))=IF(_xlfn.XLOOKUP($A128,INDIRECT("_"&amp;_xlfn.XLOOKUP(BI$2,WatchbillMONTHLY!$A$37:$U$37,OFFSET(WatchbillMONTHLY!$A$37:$U$37,1,2))),INDIRECT("_"&amp;_xlfn.XLOOKUP(BI$2,WatchbillMONTHLY!$A$37:$U$37,OFFSET(WatchbillMONTHLY!$A$37:$U$37,1,2))))=$A128,_xlfn.XLOOKUP(BI$2,WatchbillMONTHLY!$A$37:$U$37,OFFSET(WatchbillMONTHLY!$A$37:$U$37,1,2)),FALSE),TRUE,FALSE)),
IF(_xlfn.XLOOKUP(BI$2,WatchbillMONTHLY!$A$54:$U$54,OFFSET(WatchbillMONTHLY!$A$54:$U$54,1,2))=IF(_xlfn.XLOOKUP($A128,INDIRECT("_"&amp;_xlfn.XLOOKUP(BI$2,WatchbillMONTHLY!$A$54:$U$54,OFFSET(WatchbillMONTHLY!$A$54:$U$54,1,2))),INDIRECT("_"&amp;_xlfn.XLOOKUP(BI$2,WatchbillMONTHLY!$A$54:$U$54,OFFSET(WatchbillMONTHLY!$A$54:$U$54,1,2))))=$A128,_xlfn.XLOOKUP(BI$2,WatchbillMONTHLY!$A$54:$U$54,OFFSET(WatchbillMONTHLY!$A$54:$U$54,1,2)),FALSE),TRUE,FALSE)),
IF(_xlfn.XLOOKUP(BI$2,WatchbillMONTHLY!$A$71:$U$71,OFFSET(WatchbillMONTHLY!$A$71:$U$71,1,2))=IF(_xlfn.XLOOKUP($A128,INDIRECT("_"&amp;_xlfn.XLOOKUP(BI$2,WatchbillMONTHLY!$A$71:$U$71,OFFSET(WatchbillMONTHLY!$A$71:$U$71,1,2))),INDIRECT("_"&amp;_xlfn.XLOOKUP(BI$2,WatchbillMONTHLY!$A$71:$U$71,OFFSET(WatchbillMONTHLY!$A$71:$U$71,1,2))))=$A128,_xlfn.XLOOKUP(BI$2,WatchbillMONTHLY!$A$71:$U$71,OFFSET(WatchbillMONTHLY!$A$71:$U$71,1,2)),FALSE),TRUE,FALSE)),
IF(_xlfn.XLOOKUP(BI$2,WatchbillMONTHLY!$A$88:$U$88,OFFSET(WatchbillMONTHLY!$A$88:$U$88,1,2))=IF(_xlfn.XLOOKUP($A128,INDIRECT("_"&amp;_xlfn.XLOOKUP(BI$2,WatchbillMONTHLY!$A$88:$U$88,OFFSET(WatchbillMONTHLY!$A$88:$U$88,1,2))),INDIRECT("_"&amp;_xlfn.XLOOKUP(BI$2,WatchbillMONTHLY!$A$88:$U$88,OFFSET(WatchbillMONTHLY!$A$88:$U$88,1,2))))=$A128,_xlfn.XLOOKUP(BI$2,WatchbillMONTHLY!$A$88:$U$88,OFFSET(WatchbillMONTHLY!$A$88:$U$88,1,2)),FALSE),TRUE,FALSE)),
FALSE),FALSE)</f>
        <v>0</v>
      </c>
      <c r="BJ128" s="209" t="b" cm="1">
        <f t="array" aca="1" ref="BJ128" ca="1">IF(AND($A128 &gt; 0, AC128 &gt; 0,BJ$2&lt;MiscFormulas!$A$5+1),
_xlfn.IFNA(
_xlfn.IFNA(
_xlfn.IFNA(
_xlfn.IFNA(
_xlfn.IFNA(
_xlfn.IFNA(
IF(_xlfn.XLOOKUP(BJ$2,WatchbillMONTHLY!$A$3:$U$3,OFFSET(WatchbillMONTHLY!$A$3:$U$3,1,2))=IF(_xlfn.XLOOKUP($A128,INDIRECT("_"&amp;_xlfn.XLOOKUP(BJ$2,WatchbillMONTHLY!$A$3:$U$3,OFFSET(WatchbillMONTHLY!$A$3:$U$3,1,2))),INDIRECT("_"&amp;_xlfn.XLOOKUP(BJ$2,WatchbillMONTHLY!$A$3:$U$3,OFFSET(WatchbillMONTHLY!$A$3:$U$3,1,2))))=$A128,_xlfn.XLOOKUP(BJ$2,WatchbillMONTHLY!$A$3:$U$3,OFFSET(WatchbillMONTHLY!$A$3:$U$3,1,2)),FALSE),TRUE,FALSE),
IF(_xlfn.XLOOKUP(BJ$2,WatchbillMONTHLY!$A$20:$U$20,OFFSET(WatchbillMONTHLY!$A$20:$U$20,1,2))=IF(_xlfn.XLOOKUP($A128,INDIRECT("_"&amp;_xlfn.XLOOKUP(BJ$2,WatchbillMONTHLY!$A$20:$U$20,OFFSET(WatchbillMONTHLY!$A$20:$U$20,1,2))),INDIRECT("_"&amp;_xlfn.XLOOKUP(BJ$2,WatchbillMONTHLY!$A$20:$U$20,OFFSET(WatchbillMONTHLY!$A$20:$U$20,1,2))))=$A128,_xlfn.XLOOKUP(BJ$2,WatchbillMONTHLY!$A$20:$U$20,OFFSET(WatchbillMONTHLY!$A$20:$U$20,1,2)),FALSE),TRUE,FALSE)),
IF(_xlfn.XLOOKUP(BJ$2,WatchbillMONTHLY!$A$37:$U$37,OFFSET(WatchbillMONTHLY!$A$37:$U$37,1,2))=IF(_xlfn.XLOOKUP($A128,INDIRECT("_"&amp;_xlfn.XLOOKUP(BJ$2,WatchbillMONTHLY!$A$37:$U$37,OFFSET(WatchbillMONTHLY!$A$37:$U$37,1,2))),INDIRECT("_"&amp;_xlfn.XLOOKUP(BJ$2,WatchbillMONTHLY!$A$37:$U$37,OFFSET(WatchbillMONTHLY!$A$37:$U$37,1,2))))=$A128,_xlfn.XLOOKUP(BJ$2,WatchbillMONTHLY!$A$37:$U$37,OFFSET(WatchbillMONTHLY!$A$37:$U$37,1,2)),FALSE),TRUE,FALSE)),
IF(_xlfn.XLOOKUP(BJ$2,WatchbillMONTHLY!$A$54:$U$54,OFFSET(WatchbillMONTHLY!$A$54:$U$54,1,2))=IF(_xlfn.XLOOKUP($A128,INDIRECT("_"&amp;_xlfn.XLOOKUP(BJ$2,WatchbillMONTHLY!$A$54:$U$54,OFFSET(WatchbillMONTHLY!$A$54:$U$54,1,2))),INDIRECT("_"&amp;_xlfn.XLOOKUP(BJ$2,WatchbillMONTHLY!$A$54:$U$54,OFFSET(WatchbillMONTHLY!$A$54:$U$54,1,2))))=$A128,_xlfn.XLOOKUP(BJ$2,WatchbillMONTHLY!$A$54:$U$54,OFFSET(WatchbillMONTHLY!$A$54:$U$54,1,2)),FALSE),TRUE,FALSE)),
IF(_xlfn.XLOOKUP(BJ$2,WatchbillMONTHLY!$A$71:$U$71,OFFSET(WatchbillMONTHLY!$A$71:$U$71,1,2))=IF(_xlfn.XLOOKUP($A128,INDIRECT("_"&amp;_xlfn.XLOOKUP(BJ$2,WatchbillMONTHLY!$A$71:$U$71,OFFSET(WatchbillMONTHLY!$A$71:$U$71,1,2))),INDIRECT("_"&amp;_xlfn.XLOOKUP(BJ$2,WatchbillMONTHLY!$A$71:$U$71,OFFSET(WatchbillMONTHLY!$A$71:$U$71,1,2))))=$A128,_xlfn.XLOOKUP(BJ$2,WatchbillMONTHLY!$A$71:$U$71,OFFSET(WatchbillMONTHLY!$A$71:$U$71,1,2)),FALSE),TRUE,FALSE)),
IF(_xlfn.XLOOKUP(BJ$2,WatchbillMONTHLY!$A$88:$U$88,OFFSET(WatchbillMONTHLY!$A$88:$U$88,1,2))=IF(_xlfn.XLOOKUP($A128,INDIRECT("_"&amp;_xlfn.XLOOKUP(BJ$2,WatchbillMONTHLY!$A$88:$U$88,OFFSET(WatchbillMONTHLY!$A$88:$U$88,1,2))),INDIRECT("_"&amp;_xlfn.XLOOKUP(BJ$2,WatchbillMONTHLY!$A$88:$U$88,OFFSET(WatchbillMONTHLY!$A$88:$U$88,1,2))))=$A128,_xlfn.XLOOKUP(BJ$2,WatchbillMONTHLY!$A$88:$U$88,OFFSET(WatchbillMONTHLY!$A$88:$U$88,1,2)),FALSE),TRUE,FALSE)),
FALSE),FALSE)</f>
        <v>0</v>
      </c>
      <c r="BK128" s="209" t="b" cm="1">
        <f t="array" aca="1" ref="BK128" ca="1">IF(AND($A128 &gt; 0, AD128 &gt; 0,BK$2&lt;MiscFormulas!$A$5+1),
_xlfn.IFNA(
_xlfn.IFNA(
_xlfn.IFNA(
_xlfn.IFNA(
_xlfn.IFNA(
_xlfn.IFNA(
IF(_xlfn.XLOOKUP(BK$2,WatchbillMONTHLY!$A$3:$U$3,OFFSET(WatchbillMONTHLY!$A$3:$U$3,1,2))=IF(_xlfn.XLOOKUP($A128,INDIRECT("_"&amp;_xlfn.XLOOKUP(BK$2,WatchbillMONTHLY!$A$3:$U$3,OFFSET(WatchbillMONTHLY!$A$3:$U$3,1,2))),INDIRECT("_"&amp;_xlfn.XLOOKUP(BK$2,WatchbillMONTHLY!$A$3:$U$3,OFFSET(WatchbillMONTHLY!$A$3:$U$3,1,2))))=$A128,_xlfn.XLOOKUP(BK$2,WatchbillMONTHLY!$A$3:$U$3,OFFSET(WatchbillMONTHLY!$A$3:$U$3,1,2)),FALSE),TRUE,FALSE),
IF(_xlfn.XLOOKUP(BK$2,WatchbillMONTHLY!$A$20:$U$20,OFFSET(WatchbillMONTHLY!$A$20:$U$20,1,2))=IF(_xlfn.XLOOKUP($A128,INDIRECT("_"&amp;_xlfn.XLOOKUP(BK$2,WatchbillMONTHLY!$A$20:$U$20,OFFSET(WatchbillMONTHLY!$A$20:$U$20,1,2))),INDIRECT("_"&amp;_xlfn.XLOOKUP(BK$2,WatchbillMONTHLY!$A$20:$U$20,OFFSET(WatchbillMONTHLY!$A$20:$U$20,1,2))))=$A128,_xlfn.XLOOKUP(BK$2,WatchbillMONTHLY!$A$20:$U$20,OFFSET(WatchbillMONTHLY!$A$20:$U$20,1,2)),FALSE),TRUE,FALSE)),
IF(_xlfn.XLOOKUP(BK$2,WatchbillMONTHLY!$A$37:$U$37,OFFSET(WatchbillMONTHLY!$A$37:$U$37,1,2))=IF(_xlfn.XLOOKUP($A128,INDIRECT("_"&amp;_xlfn.XLOOKUP(BK$2,WatchbillMONTHLY!$A$37:$U$37,OFFSET(WatchbillMONTHLY!$A$37:$U$37,1,2))),INDIRECT("_"&amp;_xlfn.XLOOKUP(BK$2,WatchbillMONTHLY!$A$37:$U$37,OFFSET(WatchbillMONTHLY!$A$37:$U$37,1,2))))=$A128,_xlfn.XLOOKUP(BK$2,WatchbillMONTHLY!$A$37:$U$37,OFFSET(WatchbillMONTHLY!$A$37:$U$37,1,2)),FALSE),TRUE,FALSE)),
IF(_xlfn.XLOOKUP(BK$2,WatchbillMONTHLY!$A$54:$U$54,OFFSET(WatchbillMONTHLY!$A$54:$U$54,1,2))=IF(_xlfn.XLOOKUP($A128,INDIRECT("_"&amp;_xlfn.XLOOKUP(BK$2,WatchbillMONTHLY!$A$54:$U$54,OFFSET(WatchbillMONTHLY!$A$54:$U$54,1,2))),INDIRECT("_"&amp;_xlfn.XLOOKUP(BK$2,WatchbillMONTHLY!$A$54:$U$54,OFFSET(WatchbillMONTHLY!$A$54:$U$54,1,2))))=$A128,_xlfn.XLOOKUP(BK$2,WatchbillMONTHLY!$A$54:$U$54,OFFSET(WatchbillMONTHLY!$A$54:$U$54,1,2)),FALSE),TRUE,FALSE)),
IF(_xlfn.XLOOKUP(BK$2,WatchbillMONTHLY!$A$71:$U$71,OFFSET(WatchbillMONTHLY!$A$71:$U$71,1,2))=IF(_xlfn.XLOOKUP($A128,INDIRECT("_"&amp;_xlfn.XLOOKUP(BK$2,WatchbillMONTHLY!$A$71:$U$71,OFFSET(WatchbillMONTHLY!$A$71:$U$71,1,2))),INDIRECT("_"&amp;_xlfn.XLOOKUP(BK$2,WatchbillMONTHLY!$A$71:$U$71,OFFSET(WatchbillMONTHLY!$A$71:$U$71,1,2))))=$A128,_xlfn.XLOOKUP(BK$2,WatchbillMONTHLY!$A$71:$U$71,OFFSET(WatchbillMONTHLY!$A$71:$U$71,1,2)),FALSE),TRUE,FALSE)),
IF(_xlfn.XLOOKUP(BK$2,WatchbillMONTHLY!$A$88:$U$88,OFFSET(WatchbillMONTHLY!$A$88:$U$88,1,2))=IF(_xlfn.XLOOKUP($A128,INDIRECT("_"&amp;_xlfn.XLOOKUP(BK$2,WatchbillMONTHLY!$A$88:$U$88,OFFSET(WatchbillMONTHLY!$A$88:$U$88,1,2))),INDIRECT("_"&amp;_xlfn.XLOOKUP(BK$2,WatchbillMONTHLY!$A$88:$U$88,OFFSET(WatchbillMONTHLY!$A$88:$U$88,1,2))))=$A128,_xlfn.XLOOKUP(BK$2,WatchbillMONTHLY!$A$88:$U$88,OFFSET(WatchbillMONTHLY!$A$88:$U$88,1,2)),FALSE),TRUE,FALSE)),
FALSE),FALSE)</f>
        <v>0</v>
      </c>
      <c r="BL128" s="209" t="b" cm="1">
        <f t="array" aca="1" ref="BL128" ca="1">IF(AND($A128 &gt; 0, AE128 &gt; 0,BL$2&lt;MiscFormulas!$A$5+1),
_xlfn.IFNA(
_xlfn.IFNA(
_xlfn.IFNA(
_xlfn.IFNA(
_xlfn.IFNA(
_xlfn.IFNA(
IF(_xlfn.XLOOKUP(BL$2,WatchbillMONTHLY!$A$3:$U$3,OFFSET(WatchbillMONTHLY!$A$3:$U$3,1,2))=IF(_xlfn.XLOOKUP($A128,INDIRECT("_"&amp;_xlfn.XLOOKUP(BL$2,WatchbillMONTHLY!$A$3:$U$3,OFFSET(WatchbillMONTHLY!$A$3:$U$3,1,2))),INDIRECT("_"&amp;_xlfn.XLOOKUP(BL$2,WatchbillMONTHLY!$A$3:$U$3,OFFSET(WatchbillMONTHLY!$A$3:$U$3,1,2))))=$A128,_xlfn.XLOOKUP(BL$2,WatchbillMONTHLY!$A$3:$U$3,OFFSET(WatchbillMONTHLY!$A$3:$U$3,1,2)),FALSE),TRUE,FALSE),
IF(_xlfn.XLOOKUP(BL$2,WatchbillMONTHLY!$A$20:$U$20,OFFSET(WatchbillMONTHLY!$A$20:$U$20,1,2))=IF(_xlfn.XLOOKUP($A128,INDIRECT("_"&amp;_xlfn.XLOOKUP(BL$2,WatchbillMONTHLY!$A$20:$U$20,OFFSET(WatchbillMONTHLY!$A$20:$U$20,1,2))),INDIRECT("_"&amp;_xlfn.XLOOKUP(BL$2,WatchbillMONTHLY!$A$20:$U$20,OFFSET(WatchbillMONTHLY!$A$20:$U$20,1,2))))=$A128,_xlfn.XLOOKUP(BL$2,WatchbillMONTHLY!$A$20:$U$20,OFFSET(WatchbillMONTHLY!$A$20:$U$20,1,2)),FALSE),TRUE,FALSE)),
IF(_xlfn.XLOOKUP(BL$2,WatchbillMONTHLY!$A$37:$U$37,OFFSET(WatchbillMONTHLY!$A$37:$U$37,1,2))=IF(_xlfn.XLOOKUP($A128,INDIRECT("_"&amp;_xlfn.XLOOKUP(BL$2,WatchbillMONTHLY!$A$37:$U$37,OFFSET(WatchbillMONTHLY!$A$37:$U$37,1,2))),INDIRECT("_"&amp;_xlfn.XLOOKUP(BL$2,WatchbillMONTHLY!$A$37:$U$37,OFFSET(WatchbillMONTHLY!$A$37:$U$37,1,2))))=$A128,_xlfn.XLOOKUP(BL$2,WatchbillMONTHLY!$A$37:$U$37,OFFSET(WatchbillMONTHLY!$A$37:$U$37,1,2)),FALSE),TRUE,FALSE)),
IF(_xlfn.XLOOKUP(BL$2,WatchbillMONTHLY!$A$54:$U$54,OFFSET(WatchbillMONTHLY!$A$54:$U$54,1,2))=IF(_xlfn.XLOOKUP($A128,INDIRECT("_"&amp;_xlfn.XLOOKUP(BL$2,WatchbillMONTHLY!$A$54:$U$54,OFFSET(WatchbillMONTHLY!$A$54:$U$54,1,2))),INDIRECT("_"&amp;_xlfn.XLOOKUP(BL$2,WatchbillMONTHLY!$A$54:$U$54,OFFSET(WatchbillMONTHLY!$A$54:$U$54,1,2))))=$A128,_xlfn.XLOOKUP(BL$2,WatchbillMONTHLY!$A$54:$U$54,OFFSET(WatchbillMONTHLY!$A$54:$U$54,1,2)),FALSE),TRUE,FALSE)),
IF(_xlfn.XLOOKUP(BL$2,WatchbillMONTHLY!$A$71:$U$71,OFFSET(WatchbillMONTHLY!$A$71:$U$71,1,2))=IF(_xlfn.XLOOKUP($A128,INDIRECT("_"&amp;_xlfn.XLOOKUP(BL$2,WatchbillMONTHLY!$A$71:$U$71,OFFSET(WatchbillMONTHLY!$A$71:$U$71,1,2))),INDIRECT("_"&amp;_xlfn.XLOOKUP(BL$2,WatchbillMONTHLY!$A$71:$U$71,OFFSET(WatchbillMONTHLY!$A$71:$U$71,1,2))))=$A128,_xlfn.XLOOKUP(BL$2,WatchbillMONTHLY!$A$71:$U$71,OFFSET(WatchbillMONTHLY!$A$71:$U$71,1,2)),FALSE),TRUE,FALSE)),
IF(_xlfn.XLOOKUP(BL$2,WatchbillMONTHLY!$A$88:$U$88,OFFSET(WatchbillMONTHLY!$A$88:$U$88,1,2))=IF(_xlfn.XLOOKUP($A128,INDIRECT("_"&amp;_xlfn.XLOOKUP(BL$2,WatchbillMONTHLY!$A$88:$U$88,OFFSET(WatchbillMONTHLY!$A$88:$U$88,1,2))),INDIRECT("_"&amp;_xlfn.XLOOKUP(BL$2,WatchbillMONTHLY!$A$88:$U$88,OFFSET(WatchbillMONTHLY!$A$88:$U$88,1,2))))=$A128,_xlfn.XLOOKUP(BL$2,WatchbillMONTHLY!$A$88:$U$88,OFFSET(WatchbillMONTHLY!$A$88:$U$88,1,2)),FALSE),TRUE,FALSE)),
FALSE),FALSE)</f>
        <v>0</v>
      </c>
      <c r="BM128" s="209" t="b" cm="1">
        <f t="array" aca="1" ref="BM128" ca="1">IF(AND($A128 &gt; 0, AF128 &gt; 0,BM$2&lt;MiscFormulas!$A$5+1),
_xlfn.IFNA(
_xlfn.IFNA(
_xlfn.IFNA(
_xlfn.IFNA(
_xlfn.IFNA(
_xlfn.IFNA(
IF(_xlfn.XLOOKUP(BM$2,WatchbillMONTHLY!$A$3:$U$3,OFFSET(WatchbillMONTHLY!$A$3:$U$3,1,2))=IF(_xlfn.XLOOKUP($A128,INDIRECT("_"&amp;_xlfn.XLOOKUP(BM$2,WatchbillMONTHLY!$A$3:$U$3,OFFSET(WatchbillMONTHLY!$A$3:$U$3,1,2))),INDIRECT("_"&amp;_xlfn.XLOOKUP(BM$2,WatchbillMONTHLY!$A$3:$U$3,OFFSET(WatchbillMONTHLY!$A$3:$U$3,1,2))))=$A128,_xlfn.XLOOKUP(BM$2,WatchbillMONTHLY!$A$3:$U$3,OFFSET(WatchbillMONTHLY!$A$3:$U$3,1,2)),FALSE),TRUE,FALSE),
IF(_xlfn.XLOOKUP(BM$2,WatchbillMONTHLY!$A$20:$U$20,OFFSET(WatchbillMONTHLY!$A$20:$U$20,1,2))=IF(_xlfn.XLOOKUP($A128,INDIRECT("_"&amp;_xlfn.XLOOKUP(BM$2,WatchbillMONTHLY!$A$20:$U$20,OFFSET(WatchbillMONTHLY!$A$20:$U$20,1,2))),INDIRECT("_"&amp;_xlfn.XLOOKUP(BM$2,WatchbillMONTHLY!$A$20:$U$20,OFFSET(WatchbillMONTHLY!$A$20:$U$20,1,2))))=$A128,_xlfn.XLOOKUP(BM$2,WatchbillMONTHLY!$A$20:$U$20,OFFSET(WatchbillMONTHLY!$A$20:$U$20,1,2)),FALSE),TRUE,FALSE)),
IF(_xlfn.XLOOKUP(BM$2,WatchbillMONTHLY!$A$37:$U$37,OFFSET(WatchbillMONTHLY!$A$37:$U$37,1,2))=IF(_xlfn.XLOOKUP($A128,INDIRECT("_"&amp;_xlfn.XLOOKUP(BM$2,WatchbillMONTHLY!$A$37:$U$37,OFFSET(WatchbillMONTHLY!$A$37:$U$37,1,2))),INDIRECT("_"&amp;_xlfn.XLOOKUP(BM$2,WatchbillMONTHLY!$A$37:$U$37,OFFSET(WatchbillMONTHLY!$A$37:$U$37,1,2))))=$A128,_xlfn.XLOOKUP(BM$2,WatchbillMONTHLY!$A$37:$U$37,OFFSET(WatchbillMONTHLY!$A$37:$U$37,1,2)),FALSE),TRUE,FALSE)),
IF(_xlfn.XLOOKUP(BM$2,WatchbillMONTHLY!$A$54:$U$54,OFFSET(WatchbillMONTHLY!$A$54:$U$54,1,2))=IF(_xlfn.XLOOKUP($A128,INDIRECT("_"&amp;_xlfn.XLOOKUP(BM$2,WatchbillMONTHLY!$A$54:$U$54,OFFSET(WatchbillMONTHLY!$A$54:$U$54,1,2))),INDIRECT("_"&amp;_xlfn.XLOOKUP(BM$2,WatchbillMONTHLY!$A$54:$U$54,OFFSET(WatchbillMONTHLY!$A$54:$U$54,1,2))))=$A128,_xlfn.XLOOKUP(BM$2,WatchbillMONTHLY!$A$54:$U$54,OFFSET(WatchbillMONTHLY!$A$54:$U$54,1,2)),FALSE),TRUE,FALSE)),
IF(_xlfn.XLOOKUP(BM$2,WatchbillMONTHLY!$A$71:$U$71,OFFSET(WatchbillMONTHLY!$A$71:$U$71,1,2))=IF(_xlfn.XLOOKUP($A128,INDIRECT("_"&amp;_xlfn.XLOOKUP(BM$2,WatchbillMONTHLY!$A$71:$U$71,OFFSET(WatchbillMONTHLY!$A$71:$U$71,1,2))),INDIRECT("_"&amp;_xlfn.XLOOKUP(BM$2,WatchbillMONTHLY!$A$71:$U$71,OFFSET(WatchbillMONTHLY!$A$71:$U$71,1,2))))=$A128,_xlfn.XLOOKUP(BM$2,WatchbillMONTHLY!$A$71:$U$71,OFFSET(WatchbillMONTHLY!$A$71:$U$71,1,2)),FALSE),TRUE,FALSE)),
IF(_xlfn.XLOOKUP(BM$2,WatchbillMONTHLY!$A$88:$U$88,OFFSET(WatchbillMONTHLY!$A$88:$U$88,1,2))=IF(_xlfn.XLOOKUP($A128,INDIRECT("_"&amp;_xlfn.XLOOKUP(BM$2,WatchbillMONTHLY!$A$88:$U$88,OFFSET(WatchbillMONTHLY!$A$88:$U$88,1,2))),INDIRECT("_"&amp;_xlfn.XLOOKUP(BM$2,WatchbillMONTHLY!$A$88:$U$88,OFFSET(WatchbillMONTHLY!$A$88:$U$88,1,2))))=$A128,_xlfn.XLOOKUP(BM$2,WatchbillMONTHLY!$A$88:$U$88,OFFSET(WatchbillMONTHLY!$A$88:$U$88,1,2)),FALSE),TRUE,FALSE)),
FALSE),FALSE)</f>
        <v>0</v>
      </c>
      <c r="BN128" s="209" t="b" cm="1">
        <f t="array" aca="1" ref="BN128" ca="1">IF(AND($A128 &gt; 0, AG128 &gt; 0,BN$2&lt;MiscFormulas!$A$5+1),
_xlfn.IFNA(
_xlfn.IFNA(
_xlfn.IFNA(
_xlfn.IFNA(
_xlfn.IFNA(
_xlfn.IFNA(
IF(_xlfn.XLOOKUP(BN$2,WatchbillMONTHLY!$A$3:$U$3,OFFSET(WatchbillMONTHLY!$A$3:$U$3,1,2))=IF(_xlfn.XLOOKUP($A128,INDIRECT("_"&amp;_xlfn.XLOOKUP(BN$2,WatchbillMONTHLY!$A$3:$U$3,OFFSET(WatchbillMONTHLY!$A$3:$U$3,1,2))),INDIRECT("_"&amp;_xlfn.XLOOKUP(BN$2,WatchbillMONTHLY!$A$3:$U$3,OFFSET(WatchbillMONTHLY!$A$3:$U$3,1,2))))=$A128,_xlfn.XLOOKUP(BN$2,WatchbillMONTHLY!$A$3:$U$3,OFFSET(WatchbillMONTHLY!$A$3:$U$3,1,2)),FALSE),TRUE,FALSE),
IF(_xlfn.XLOOKUP(BN$2,WatchbillMONTHLY!$A$20:$U$20,OFFSET(WatchbillMONTHLY!$A$20:$U$20,1,2))=IF(_xlfn.XLOOKUP($A128,INDIRECT("_"&amp;_xlfn.XLOOKUP(BN$2,WatchbillMONTHLY!$A$20:$U$20,OFFSET(WatchbillMONTHLY!$A$20:$U$20,1,2))),INDIRECT("_"&amp;_xlfn.XLOOKUP(BN$2,WatchbillMONTHLY!$A$20:$U$20,OFFSET(WatchbillMONTHLY!$A$20:$U$20,1,2))))=$A128,_xlfn.XLOOKUP(BN$2,WatchbillMONTHLY!$A$20:$U$20,OFFSET(WatchbillMONTHLY!$A$20:$U$20,1,2)),FALSE),TRUE,FALSE)),
IF(_xlfn.XLOOKUP(BN$2,WatchbillMONTHLY!$A$37:$U$37,OFFSET(WatchbillMONTHLY!$A$37:$U$37,1,2))=IF(_xlfn.XLOOKUP($A128,INDIRECT("_"&amp;_xlfn.XLOOKUP(BN$2,WatchbillMONTHLY!$A$37:$U$37,OFFSET(WatchbillMONTHLY!$A$37:$U$37,1,2))),INDIRECT("_"&amp;_xlfn.XLOOKUP(BN$2,WatchbillMONTHLY!$A$37:$U$37,OFFSET(WatchbillMONTHLY!$A$37:$U$37,1,2))))=$A128,_xlfn.XLOOKUP(BN$2,WatchbillMONTHLY!$A$37:$U$37,OFFSET(WatchbillMONTHLY!$A$37:$U$37,1,2)),FALSE),TRUE,FALSE)),
IF(_xlfn.XLOOKUP(BN$2,WatchbillMONTHLY!$A$54:$U$54,OFFSET(WatchbillMONTHLY!$A$54:$U$54,1,2))=IF(_xlfn.XLOOKUP($A128,INDIRECT("_"&amp;_xlfn.XLOOKUP(BN$2,WatchbillMONTHLY!$A$54:$U$54,OFFSET(WatchbillMONTHLY!$A$54:$U$54,1,2))),INDIRECT("_"&amp;_xlfn.XLOOKUP(BN$2,WatchbillMONTHLY!$A$54:$U$54,OFFSET(WatchbillMONTHLY!$A$54:$U$54,1,2))))=$A128,_xlfn.XLOOKUP(BN$2,WatchbillMONTHLY!$A$54:$U$54,OFFSET(WatchbillMONTHLY!$A$54:$U$54,1,2)),FALSE),TRUE,FALSE)),
IF(_xlfn.XLOOKUP(BN$2,WatchbillMONTHLY!$A$71:$U$71,OFFSET(WatchbillMONTHLY!$A$71:$U$71,1,2))=IF(_xlfn.XLOOKUP($A128,INDIRECT("_"&amp;_xlfn.XLOOKUP(BN$2,WatchbillMONTHLY!$A$71:$U$71,OFFSET(WatchbillMONTHLY!$A$71:$U$71,1,2))),INDIRECT("_"&amp;_xlfn.XLOOKUP(BN$2,WatchbillMONTHLY!$A$71:$U$71,OFFSET(WatchbillMONTHLY!$A$71:$U$71,1,2))))=$A128,_xlfn.XLOOKUP(BN$2,WatchbillMONTHLY!$A$71:$U$71,OFFSET(WatchbillMONTHLY!$A$71:$U$71,1,2)),FALSE),TRUE,FALSE)),
IF(_xlfn.XLOOKUP(BN$2,WatchbillMONTHLY!$A$88:$U$88,OFFSET(WatchbillMONTHLY!$A$88:$U$88,1,2))=IF(_xlfn.XLOOKUP($A128,INDIRECT("_"&amp;_xlfn.XLOOKUP(BN$2,WatchbillMONTHLY!$A$88:$U$88,OFFSET(WatchbillMONTHLY!$A$88:$U$88,1,2))),INDIRECT("_"&amp;_xlfn.XLOOKUP(BN$2,WatchbillMONTHLY!$A$88:$U$88,OFFSET(WatchbillMONTHLY!$A$88:$U$88,1,2))))=$A128,_xlfn.XLOOKUP(BN$2,WatchbillMONTHLY!$A$88:$U$88,OFFSET(WatchbillMONTHLY!$A$88:$U$88,1,2)),FALSE),TRUE,FALSE)),
FALSE),FALSE)</f>
        <v>0</v>
      </c>
      <c r="BO128" s="209"/>
      <c r="BP128" s="210"/>
    </row>
    <row r="129" spans="1:68" x14ac:dyDescent="0.35">
      <c r="A129" t="str">
        <v>EX9 Whatshername, K.</v>
      </c>
      <c r="B129" s="215" t="str">
        <v>EX9 Whatshername, Karen</v>
      </c>
      <c r="C129" s="191"/>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c r="AH129" s="192"/>
      <c r="AI129" s="209"/>
      <c r="AJ129" s="209" t="str" cm="1">
        <f t="array" aca="1" ref="AJ129" ca="1">IF(OR(AK129:BN129=TRUE),$A129&amp;" :  ","")&amp;_xlfn.TEXTJOIN(" | ",TRUE,IF(AK129:BN129=TRUE,$AK$2:$BN$2,""))</f>
        <v/>
      </c>
      <c r="AK129" s="209" t="b" cm="1">
        <f t="array" aca="1" ref="AK129" ca="1">IF(AND($A129 &gt; 0, D129 &gt; 0,AK$2&lt;MiscFormulas!$A$5+1),
_xlfn.IFNA(
_xlfn.IFNA(
_xlfn.IFNA(
_xlfn.IFNA(
_xlfn.IFNA(
_xlfn.IFNA(
IF(_xlfn.XLOOKUP(AK$2,WatchbillMONTHLY!$A$3:$U$3,OFFSET(WatchbillMONTHLY!$A$3:$U$3,1,2))=IF(_xlfn.XLOOKUP($A129,INDIRECT("_"&amp;_xlfn.XLOOKUP(AK$2,WatchbillMONTHLY!$A$3:$U$3,OFFSET(WatchbillMONTHLY!$A$3:$U$3,1,2))),INDIRECT("_"&amp;_xlfn.XLOOKUP(AK$2,WatchbillMONTHLY!$A$3:$U$3,OFFSET(WatchbillMONTHLY!$A$3:$U$3,1,2))))=$A129,_xlfn.XLOOKUP(AK$2,WatchbillMONTHLY!$A$3:$U$3,OFFSET(WatchbillMONTHLY!$A$3:$U$3,1,2)),FALSE),TRUE,FALSE),
IF(_xlfn.XLOOKUP(AK$2,WatchbillMONTHLY!$A$20:$U$20,OFFSET(WatchbillMONTHLY!$A$20:$U$20,1,2))=IF(_xlfn.XLOOKUP($A129,INDIRECT("_"&amp;_xlfn.XLOOKUP(AK$2,WatchbillMONTHLY!$A$20:$U$20,OFFSET(WatchbillMONTHLY!$A$20:$U$20,1,2))),INDIRECT("_"&amp;_xlfn.XLOOKUP(AK$2,WatchbillMONTHLY!$A$20:$U$20,OFFSET(WatchbillMONTHLY!$A$20:$U$20,1,2))))=$A129,_xlfn.XLOOKUP(AK$2,WatchbillMONTHLY!$A$20:$U$20,OFFSET(WatchbillMONTHLY!$A$20:$U$20,1,2)),FALSE),TRUE,FALSE)),
IF(_xlfn.XLOOKUP(AK$2,WatchbillMONTHLY!$A$37:$U$37,OFFSET(WatchbillMONTHLY!$A$37:$U$37,1,2))=IF(_xlfn.XLOOKUP($A129,INDIRECT("_"&amp;_xlfn.XLOOKUP(AK$2,WatchbillMONTHLY!$A$37:$U$37,OFFSET(WatchbillMONTHLY!$A$37:$U$37,1,2))),INDIRECT("_"&amp;_xlfn.XLOOKUP(AK$2,WatchbillMONTHLY!$A$37:$U$37,OFFSET(WatchbillMONTHLY!$A$37:$U$37,1,2))))=$A129,_xlfn.XLOOKUP(AK$2,WatchbillMONTHLY!$A$37:$U$37,OFFSET(WatchbillMONTHLY!$A$37:$U$37,1,2)),FALSE),TRUE,FALSE)),
IF(_xlfn.XLOOKUP(AK$2,WatchbillMONTHLY!$A$54:$U$54,OFFSET(WatchbillMONTHLY!$A$54:$U$54,1,2))=IF(_xlfn.XLOOKUP($A129,INDIRECT("_"&amp;_xlfn.XLOOKUP(AK$2,WatchbillMONTHLY!$A$54:$U$54,OFFSET(WatchbillMONTHLY!$A$54:$U$54,1,2))),INDIRECT("_"&amp;_xlfn.XLOOKUP(AK$2,WatchbillMONTHLY!$A$54:$U$54,OFFSET(WatchbillMONTHLY!$A$54:$U$54,1,2))))=$A129,_xlfn.XLOOKUP(AK$2,WatchbillMONTHLY!$A$54:$U$54,OFFSET(WatchbillMONTHLY!$A$54:$U$54,1,2)),FALSE),TRUE,FALSE)),
IF(_xlfn.XLOOKUP(AK$2,WatchbillMONTHLY!$A$71:$U$71,OFFSET(WatchbillMONTHLY!$A$71:$U$71,1,2))=IF(_xlfn.XLOOKUP($A129,INDIRECT("_"&amp;_xlfn.XLOOKUP(AK$2,WatchbillMONTHLY!$A$71:$U$71,OFFSET(WatchbillMONTHLY!$A$71:$U$71,1,2))),INDIRECT("_"&amp;_xlfn.XLOOKUP(AK$2,WatchbillMONTHLY!$A$71:$U$71,OFFSET(WatchbillMONTHLY!$A$71:$U$71,1,2))))=$A129,_xlfn.XLOOKUP(AK$2,WatchbillMONTHLY!$A$71:$U$71,OFFSET(WatchbillMONTHLY!$A$71:$U$71,1,2)),FALSE),TRUE,FALSE)),
IF(_xlfn.XLOOKUP(AK$2,WatchbillMONTHLY!$A$88:$U$88,OFFSET(WatchbillMONTHLY!$A$88:$U$88,1,2))=IF(_xlfn.XLOOKUP($A129,INDIRECT("_"&amp;_xlfn.XLOOKUP(AK$2,WatchbillMONTHLY!$A$88:$U$88,OFFSET(WatchbillMONTHLY!$A$88:$U$88,1,2))),INDIRECT("_"&amp;_xlfn.XLOOKUP(AK$2,WatchbillMONTHLY!$A$88:$U$88,OFFSET(WatchbillMONTHLY!$A$88:$U$88,1,2))))=$A129,_xlfn.XLOOKUP(AK$2,WatchbillMONTHLY!$A$88:$U$88,OFFSET(WatchbillMONTHLY!$A$88:$U$88,1,2)),FALSE),TRUE,FALSE)),
FALSE),FALSE)</f>
        <v>0</v>
      </c>
      <c r="AL129" s="209" t="b" cm="1">
        <f t="array" aca="1" ref="AL129" ca="1">IF(AND($A129 &gt; 0, E129 &gt; 0,AL$2&lt;MiscFormulas!$A$5+1),
_xlfn.IFNA(
_xlfn.IFNA(
_xlfn.IFNA(
_xlfn.IFNA(
_xlfn.IFNA(
_xlfn.IFNA(
IF(_xlfn.XLOOKUP(AL$2,WatchbillMONTHLY!$A$3:$U$3,OFFSET(WatchbillMONTHLY!$A$3:$U$3,1,2))=IF(_xlfn.XLOOKUP($A129,INDIRECT("_"&amp;_xlfn.XLOOKUP(AL$2,WatchbillMONTHLY!$A$3:$U$3,OFFSET(WatchbillMONTHLY!$A$3:$U$3,1,2))),INDIRECT("_"&amp;_xlfn.XLOOKUP(AL$2,WatchbillMONTHLY!$A$3:$U$3,OFFSET(WatchbillMONTHLY!$A$3:$U$3,1,2))))=$A129,_xlfn.XLOOKUP(AL$2,WatchbillMONTHLY!$A$3:$U$3,OFFSET(WatchbillMONTHLY!$A$3:$U$3,1,2)),FALSE),TRUE,FALSE),
IF(_xlfn.XLOOKUP(AL$2,WatchbillMONTHLY!$A$20:$U$20,OFFSET(WatchbillMONTHLY!$A$20:$U$20,1,2))=IF(_xlfn.XLOOKUP($A129,INDIRECT("_"&amp;_xlfn.XLOOKUP(AL$2,WatchbillMONTHLY!$A$20:$U$20,OFFSET(WatchbillMONTHLY!$A$20:$U$20,1,2))),INDIRECT("_"&amp;_xlfn.XLOOKUP(AL$2,WatchbillMONTHLY!$A$20:$U$20,OFFSET(WatchbillMONTHLY!$A$20:$U$20,1,2))))=$A129,_xlfn.XLOOKUP(AL$2,WatchbillMONTHLY!$A$20:$U$20,OFFSET(WatchbillMONTHLY!$A$20:$U$20,1,2)),FALSE),TRUE,FALSE)),
IF(_xlfn.XLOOKUP(AL$2,WatchbillMONTHLY!$A$37:$U$37,OFFSET(WatchbillMONTHLY!$A$37:$U$37,1,2))=IF(_xlfn.XLOOKUP($A129,INDIRECT("_"&amp;_xlfn.XLOOKUP(AL$2,WatchbillMONTHLY!$A$37:$U$37,OFFSET(WatchbillMONTHLY!$A$37:$U$37,1,2))),INDIRECT("_"&amp;_xlfn.XLOOKUP(AL$2,WatchbillMONTHLY!$A$37:$U$37,OFFSET(WatchbillMONTHLY!$A$37:$U$37,1,2))))=$A129,_xlfn.XLOOKUP(AL$2,WatchbillMONTHLY!$A$37:$U$37,OFFSET(WatchbillMONTHLY!$A$37:$U$37,1,2)),FALSE),TRUE,FALSE)),
IF(_xlfn.XLOOKUP(AL$2,WatchbillMONTHLY!$A$54:$U$54,OFFSET(WatchbillMONTHLY!$A$54:$U$54,1,2))=IF(_xlfn.XLOOKUP($A129,INDIRECT("_"&amp;_xlfn.XLOOKUP(AL$2,WatchbillMONTHLY!$A$54:$U$54,OFFSET(WatchbillMONTHLY!$A$54:$U$54,1,2))),INDIRECT("_"&amp;_xlfn.XLOOKUP(AL$2,WatchbillMONTHLY!$A$54:$U$54,OFFSET(WatchbillMONTHLY!$A$54:$U$54,1,2))))=$A129,_xlfn.XLOOKUP(AL$2,WatchbillMONTHLY!$A$54:$U$54,OFFSET(WatchbillMONTHLY!$A$54:$U$54,1,2)),FALSE),TRUE,FALSE)),
IF(_xlfn.XLOOKUP(AL$2,WatchbillMONTHLY!$A$71:$U$71,OFFSET(WatchbillMONTHLY!$A$71:$U$71,1,2))=IF(_xlfn.XLOOKUP($A129,INDIRECT("_"&amp;_xlfn.XLOOKUP(AL$2,WatchbillMONTHLY!$A$71:$U$71,OFFSET(WatchbillMONTHLY!$A$71:$U$71,1,2))),INDIRECT("_"&amp;_xlfn.XLOOKUP(AL$2,WatchbillMONTHLY!$A$71:$U$71,OFFSET(WatchbillMONTHLY!$A$71:$U$71,1,2))))=$A129,_xlfn.XLOOKUP(AL$2,WatchbillMONTHLY!$A$71:$U$71,OFFSET(WatchbillMONTHLY!$A$71:$U$71,1,2)),FALSE),TRUE,FALSE)),
IF(_xlfn.XLOOKUP(AL$2,WatchbillMONTHLY!$A$88:$U$88,OFFSET(WatchbillMONTHLY!$A$88:$U$88,1,2))=IF(_xlfn.XLOOKUP($A129,INDIRECT("_"&amp;_xlfn.XLOOKUP(AL$2,WatchbillMONTHLY!$A$88:$U$88,OFFSET(WatchbillMONTHLY!$A$88:$U$88,1,2))),INDIRECT("_"&amp;_xlfn.XLOOKUP(AL$2,WatchbillMONTHLY!$A$88:$U$88,OFFSET(WatchbillMONTHLY!$A$88:$U$88,1,2))))=$A129,_xlfn.XLOOKUP(AL$2,WatchbillMONTHLY!$A$88:$U$88,OFFSET(WatchbillMONTHLY!$A$88:$U$88,1,2)),FALSE),TRUE,FALSE)),
FALSE),FALSE)</f>
        <v>0</v>
      </c>
      <c r="AM129" s="209" t="b" cm="1">
        <f t="array" aca="1" ref="AM129" ca="1">IF(AND($A129 &gt; 0, F129 &gt; 0,AM$2&lt;MiscFormulas!$A$5+1),
_xlfn.IFNA(
_xlfn.IFNA(
_xlfn.IFNA(
_xlfn.IFNA(
_xlfn.IFNA(
_xlfn.IFNA(
IF(_xlfn.XLOOKUP(AM$2,WatchbillMONTHLY!$A$3:$U$3,OFFSET(WatchbillMONTHLY!$A$3:$U$3,1,2))=IF(_xlfn.XLOOKUP($A129,INDIRECT("_"&amp;_xlfn.XLOOKUP(AM$2,WatchbillMONTHLY!$A$3:$U$3,OFFSET(WatchbillMONTHLY!$A$3:$U$3,1,2))),INDIRECT("_"&amp;_xlfn.XLOOKUP(AM$2,WatchbillMONTHLY!$A$3:$U$3,OFFSET(WatchbillMONTHLY!$A$3:$U$3,1,2))))=$A129,_xlfn.XLOOKUP(AM$2,WatchbillMONTHLY!$A$3:$U$3,OFFSET(WatchbillMONTHLY!$A$3:$U$3,1,2)),FALSE),TRUE,FALSE),
IF(_xlfn.XLOOKUP(AM$2,WatchbillMONTHLY!$A$20:$U$20,OFFSET(WatchbillMONTHLY!$A$20:$U$20,1,2))=IF(_xlfn.XLOOKUP($A129,INDIRECT("_"&amp;_xlfn.XLOOKUP(AM$2,WatchbillMONTHLY!$A$20:$U$20,OFFSET(WatchbillMONTHLY!$A$20:$U$20,1,2))),INDIRECT("_"&amp;_xlfn.XLOOKUP(AM$2,WatchbillMONTHLY!$A$20:$U$20,OFFSET(WatchbillMONTHLY!$A$20:$U$20,1,2))))=$A129,_xlfn.XLOOKUP(AM$2,WatchbillMONTHLY!$A$20:$U$20,OFFSET(WatchbillMONTHLY!$A$20:$U$20,1,2)),FALSE),TRUE,FALSE)),
IF(_xlfn.XLOOKUP(AM$2,WatchbillMONTHLY!$A$37:$U$37,OFFSET(WatchbillMONTHLY!$A$37:$U$37,1,2))=IF(_xlfn.XLOOKUP($A129,INDIRECT("_"&amp;_xlfn.XLOOKUP(AM$2,WatchbillMONTHLY!$A$37:$U$37,OFFSET(WatchbillMONTHLY!$A$37:$U$37,1,2))),INDIRECT("_"&amp;_xlfn.XLOOKUP(AM$2,WatchbillMONTHLY!$A$37:$U$37,OFFSET(WatchbillMONTHLY!$A$37:$U$37,1,2))))=$A129,_xlfn.XLOOKUP(AM$2,WatchbillMONTHLY!$A$37:$U$37,OFFSET(WatchbillMONTHLY!$A$37:$U$37,1,2)),FALSE),TRUE,FALSE)),
IF(_xlfn.XLOOKUP(AM$2,WatchbillMONTHLY!$A$54:$U$54,OFFSET(WatchbillMONTHLY!$A$54:$U$54,1,2))=IF(_xlfn.XLOOKUP($A129,INDIRECT("_"&amp;_xlfn.XLOOKUP(AM$2,WatchbillMONTHLY!$A$54:$U$54,OFFSET(WatchbillMONTHLY!$A$54:$U$54,1,2))),INDIRECT("_"&amp;_xlfn.XLOOKUP(AM$2,WatchbillMONTHLY!$A$54:$U$54,OFFSET(WatchbillMONTHLY!$A$54:$U$54,1,2))))=$A129,_xlfn.XLOOKUP(AM$2,WatchbillMONTHLY!$A$54:$U$54,OFFSET(WatchbillMONTHLY!$A$54:$U$54,1,2)),FALSE),TRUE,FALSE)),
IF(_xlfn.XLOOKUP(AM$2,WatchbillMONTHLY!$A$71:$U$71,OFFSET(WatchbillMONTHLY!$A$71:$U$71,1,2))=IF(_xlfn.XLOOKUP($A129,INDIRECT("_"&amp;_xlfn.XLOOKUP(AM$2,WatchbillMONTHLY!$A$71:$U$71,OFFSET(WatchbillMONTHLY!$A$71:$U$71,1,2))),INDIRECT("_"&amp;_xlfn.XLOOKUP(AM$2,WatchbillMONTHLY!$A$71:$U$71,OFFSET(WatchbillMONTHLY!$A$71:$U$71,1,2))))=$A129,_xlfn.XLOOKUP(AM$2,WatchbillMONTHLY!$A$71:$U$71,OFFSET(WatchbillMONTHLY!$A$71:$U$71,1,2)),FALSE),TRUE,FALSE)),
IF(_xlfn.XLOOKUP(AM$2,WatchbillMONTHLY!$A$88:$U$88,OFFSET(WatchbillMONTHLY!$A$88:$U$88,1,2))=IF(_xlfn.XLOOKUP($A129,INDIRECT("_"&amp;_xlfn.XLOOKUP(AM$2,WatchbillMONTHLY!$A$88:$U$88,OFFSET(WatchbillMONTHLY!$A$88:$U$88,1,2))),INDIRECT("_"&amp;_xlfn.XLOOKUP(AM$2,WatchbillMONTHLY!$A$88:$U$88,OFFSET(WatchbillMONTHLY!$A$88:$U$88,1,2))))=$A129,_xlfn.XLOOKUP(AM$2,WatchbillMONTHLY!$A$88:$U$88,OFFSET(WatchbillMONTHLY!$A$88:$U$88,1,2)),FALSE),TRUE,FALSE)),
FALSE),FALSE)</f>
        <v>0</v>
      </c>
      <c r="AN129" s="209" t="b" cm="1">
        <f t="array" aca="1" ref="AN129" ca="1">IF(AND($A129 &gt; 0, G129 &gt; 0,AN$2&lt;MiscFormulas!$A$5+1),
_xlfn.IFNA(
_xlfn.IFNA(
_xlfn.IFNA(
_xlfn.IFNA(
_xlfn.IFNA(
_xlfn.IFNA(
IF(_xlfn.XLOOKUP(AN$2,WatchbillMONTHLY!$A$3:$U$3,OFFSET(WatchbillMONTHLY!$A$3:$U$3,1,2))=IF(_xlfn.XLOOKUP($A129,INDIRECT("_"&amp;_xlfn.XLOOKUP(AN$2,WatchbillMONTHLY!$A$3:$U$3,OFFSET(WatchbillMONTHLY!$A$3:$U$3,1,2))),INDIRECT("_"&amp;_xlfn.XLOOKUP(AN$2,WatchbillMONTHLY!$A$3:$U$3,OFFSET(WatchbillMONTHLY!$A$3:$U$3,1,2))))=$A129,_xlfn.XLOOKUP(AN$2,WatchbillMONTHLY!$A$3:$U$3,OFFSET(WatchbillMONTHLY!$A$3:$U$3,1,2)),FALSE),TRUE,FALSE),
IF(_xlfn.XLOOKUP(AN$2,WatchbillMONTHLY!$A$20:$U$20,OFFSET(WatchbillMONTHLY!$A$20:$U$20,1,2))=IF(_xlfn.XLOOKUP($A129,INDIRECT("_"&amp;_xlfn.XLOOKUP(AN$2,WatchbillMONTHLY!$A$20:$U$20,OFFSET(WatchbillMONTHLY!$A$20:$U$20,1,2))),INDIRECT("_"&amp;_xlfn.XLOOKUP(AN$2,WatchbillMONTHLY!$A$20:$U$20,OFFSET(WatchbillMONTHLY!$A$20:$U$20,1,2))))=$A129,_xlfn.XLOOKUP(AN$2,WatchbillMONTHLY!$A$20:$U$20,OFFSET(WatchbillMONTHLY!$A$20:$U$20,1,2)),FALSE),TRUE,FALSE)),
IF(_xlfn.XLOOKUP(AN$2,WatchbillMONTHLY!$A$37:$U$37,OFFSET(WatchbillMONTHLY!$A$37:$U$37,1,2))=IF(_xlfn.XLOOKUP($A129,INDIRECT("_"&amp;_xlfn.XLOOKUP(AN$2,WatchbillMONTHLY!$A$37:$U$37,OFFSET(WatchbillMONTHLY!$A$37:$U$37,1,2))),INDIRECT("_"&amp;_xlfn.XLOOKUP(AN$2,WatchbillMONTHLY!$A$37:$U$37,OFFSET(WatchbillMONTHLY!$A$37:$U$37,1,2))))=$A129,_xlfn.XLOOKUP(AN$2,WatchbillMONTHLY!$A$37:$U$37,OFFSET(WatchbillMONTHLY!$A$37:$U$37,1,2)),FALSE),TRUE,FALSE)),
IF(_xlfn.XLOOKUP(AN$2,WatchbillMONTHLY!$A$54:$U$54,OFFSET(WatchbillMONTHLY!$A$54:$U$54,1,2))=IF(_xlfn.XLOOKUP($A129,INDIRECT("_"&amp;_xlfn.XLOOKUP(AN$2,WatchbillMONTHLY!$A$54:$U$54,OFFSET(WatchbillMONTHLY!$A$54:$U$54,1,2))),INDIRECT("_"&amp;_xlfn.XLOOKUP(AN$2,WatchbillMONTHLY!$A$54:$U$54,OFFSET(WatchbillMONTHLY!$A$54:$U$54,1,2))))=$A129,_xlfn.XLOOKUP(AN$2,WatchbillMONTHLY!$A$54:$U$54,OFFSET(WatchbillMONTHLY!$A$54:$U$54,1,2)),FALSE),TRUE,FALSE)),
IF(_xlfn.XLOOKUP(AN$2,WatchbillMONTHLY!$A$71:$U$71,OFFSET(WatchbillMONTHLY!$A$71:$U$71,1,2))=IF(_xlfn.XLOOKUP($A129,INDIRECT("_"&amp;_xlfn.XLOOKUP(AN$2,WatchbillMONTHLY!$A$71:$U$71,OFFSET(WatchbillMONTHLY!$A$71:$U$71,1,2))),INDIRECT("_"&amp;_xlfn.XLOOKUP(AN$2,WatchbillMONTHLY!$A$71:$U$71,OFFSET(WatchbillMONTHLY!$A$71:$U$71,1,2))))=$A129,_xlfn.XLOOKUP(AN$2,WatchbillMONTHLY!$A$71:$U$71,OFFSET(WatchbillMONTHLY!$A$71:$U$71,1,2)),FALSE),TRUE,FALSE)),
IF(_xlfn.XLOOKUP(AN$2,WatchbillMONTHLY!$A$88:$U$88,OFFSET(WatchbillMONTHLY!$A$88:$U$88,1,2))=IF(_xlfn.XLOOKUP($A129,INDIRECT("_"&amp;_xlfn.XLOOKUP(AN$2,WatchbillMONTHLY!$A$88:$U$88,OFFSET(WatchbillMONTHLY!$A$88:$U$88,1,2))),INDIRECT("_"&amp;_xlfn.XLOOKUP(AN$2,WatchbillMONTHLY!$A$88:$U$88,OFFSET(WatchbillMONTHLY!$A$88:$U$88,1,2))))=$A129,_xlfn.XLOOKUP(AN$2,WatchbillMONTHLY!$A$88:$U$88,OFFSET(WatchbillMONTHLY!$A$88:$U$88,1,2)),FALSE),TRUE,FALSE)),
FALSE),FALSE)</f>
        <v>0</v>
      </c>
      <c r="AO129" s="209" t="b" cm="1">
        <f t="array" aca="1" ref="AO129" ca="1">IF(AND($A129 &gt; 0, H129 &gt; 0,AO$2&lt;MiscFormulas!$A$5+1),
_xlfn.IFNA(
_xlfn.IFNA(
_xlfn.IFNA(
_xlfn.IFNA(
_xlfn.IFNA(
_xlfn.IFNA(
IF(_xlfn.XLOOKUP(AO$2,WatchbillMONTHLY!$A$3:$U$3,OFFSET(WatchbillMONTHLY!$A$3:$U$3,1,2))=IF(_xlfn.XLOOKUP($A129,INDIRECT("_"&amp;_xlfn.XLOOKUP(AO$2,WatchbillMONTHLY!$A$3:$U$3,OFFSET(WatchbillMONTHLY!$A$3:$U$3,1,2))),INDIRECT("_"&amp;_xlfn.XLOOKUP(AO$2,WatchbillMONTHLY!$A$3:$U$3,OFFSET(WatchbillMONTHLY!$A$3:$U$3,1,2))))=$A129,_xlfn.XLOOKUP(AO$2,WatchbillMONTHLY!$A$3:$U$3,OFFSET(WatchbillMONTHLY!$A$3:$U$3,1,2)),FALSE),TRUE,FALSE),
IF(_xlfn.XLOOKUP(AO$2,WatchbillMONTHLY!$A$20:$U$20,OFFSET(WatchbillMONTHLY!$A$20:$U$20,1,2))=IF(_xlfn.XLOOKUP($A129,INDIRECT("_"&amp;_xlfn.XLOOKUP(AO$2,WatchbillMONTHLY!$A$20:$U$20,OFFSET(WatchbillMONTHLY!$A$20:$U$20,1,2))),INDIRECT("_"&amp;_xlfn.XLOOKUP(AO$2,WatchbillMONTHLY!$A$20:$U$20,OFFSET(WatchbillMONTHLY!$A$20:$U$20,1,2))))=$A129,_xlfn.XLOOKUP(AO$2,WatchbillMONTHLY!$A$20:$U$20,OFFSET(WatchbillMONTHLY!$A$20:$U$20,1,2)),FALSE),TRUE,FALSE)),
IF(_xlfn.XLOOKUP(AO$2,WatchbillMONTHLY!$A$37:$U$37,OFFSET(WatchbillMONTHLY!$A$37:$U$37,1,2))=IF(_xlfn.XLOOKUP($A129,INDIRECT("_"&amp;_xlfn.XLOOKUP(AO$2,WatchbillMONTHLY!$A$37:$U$37,OFFSET(WatchbillMONTHLY!$A$37:$U$37,1,2))),INDIRECT("_"&amp;_xlfn.XLOOKUP(AO$2,WatchbillMONTHLY!$A$37:$U$37,OFFSET(WatchbillMONTHLY!$A$37:$U$37,1,2))))=$A129,_xlfn.XLOOKUP(AO$2,WatchbillMONTHLY!$A$37:$U$37,OFFSET(WatchbillMONTHLY!$A$37:$U$37,1,2)),FALSE),TRUE,FALSE)),
IF(_xlfn.XLOOKUP(AO$2,WatchbillMONTHLY!$A$54:$U$54,OFFSET(WatchbillMONTHLY!$A$54:$U$54,1,2))=IF(_xlfn.XLOOKUP($A129,INDIRECT("_"&amp;_xlfn.XLOOKUP(AO$2,WatchbillMONTHLY!$A$54:$U$54,OFFSET(WatchbillMONTHLY!$A$54:$U$54,1,2))),INDIRECT("_"&amp;_xlfn.XLOOKUP(AO$2,WatchbillMONTHLY!$A$54:$U$54,OFFSET(WatchbillMONTHLY!$A$54:$U$54,1,2))))=$A129,_xlfn.XLOOKUP(AO$2,WatchbillMONTHLY!$A$54:$U$54,OFFSET(WatchbillMONTHLY!$A$54:$U$54,1,2)),FALSE),TRUE,FALSE)),
IF(_xlfn.XLOOKUP(AO$2,WatchbillMONTHLY!$A$71:$U$71,OFFSET(WatchbillMONTHLY!$A$71:$U$71,1,2))=IF(_xlfn.XLOOKUP($A129,INDIRECT("_"&amp;_xlfn.XLOOKUP(AO$2,WatchbillMONTHLY!$A$71:$U$71,OFFSET(WatchbillMONTHLY!$A$71:$U$71,1,2))),INDIRECT("_"&amp;_xlfn.XLOOKUP(AO$2,WatchbillMONTHLY!$A$71:$U$71,OFFSET(WatchbillMONTHLY!$A$71:$U$71,1,2))))=$A129,_xlfn.XLOOKUP(AO$2,WatchbillMONTHLY!$A$71:$U$71,OFFSET(WatchbillMONTHLY!$A$71:$U$71,1,2)),FALSE),TRUE,FALSE)),
IF(_xlfn.XLOOKUP(AO$2,WatchbillMONTHLY!$A$88:$U$88,OFFSET(WatchbillMONTHLY!$A$88:$U$88,1,2))=IF(_xlfn.XLOOKUP($A129,INDIRECT("_"&amp;_xlfn.XLOOKUP(AO$2,WatchbillMONTHLY!$A$88:$U$88,OFFSET(WatchbillMONTHLY!$A$88:$U$88,1,2))),INDIRECT("_"&amp;_xlfn.XLOOKUP(AO$2,WatchbillMONTHLY!$A$88:$U$88,OFFSET(WatchbillMONTHLY!$A$88:$U$88,1,2))))=$A129,_xlfn.XLOOKUP(AO$2,WatchbillMONTHLY!$A$88:$U$88,OFFSET(WatchbillMONTHLY!$A$88:$U$88,1,2)),FALSE),TRUE,FALSE)),
FALSE),FALSE)</f>
        <v>0</v>
      </c>
      <c r="AP129" s="209" t="b" cm="1">
        <f t="array" aca="1" ref="AP129" ca="1">IF(AND($A129 &gt; 0, I129 &gt; 0,AP$2&lt;MiscFormulas!$A$5+1),
_xlfn.IFNA(
_xlfn.IFNA(
_xlfn.IFNA(
_xlfn.IFNA(
_xlfn.IFNA(
_xlfn.IFNA(
IF(_xlfn.XLOOKUP(AP$2,WatchbillMONTHLY!$A$3:$U$3,OFFSET(WatchbillMONTHLY!$A$3:$U$3,1,2))=IF(_xlfn.XLOOKUP($A129,INDIRECT("_"&amp;_xlfn.XLOOKUP(AP$2,WatchbillMONTHLY!$A$3:$U$3,OFFSET(WatchbillMONTHLY!$A$3:$U$3,1,2))),INDIRECT("_"&amp;_xlfn.XLOOKUP(AP$2,WatchbillMONTHLY!$A$3:$U$3,OFFSET(WatchbillMONTHLY!$A$3:$U$3,1,2))))=$A129,_xlfn.XLOOKUP(AP$2,WatchbillMONTHLY!$A$3:$U$3,OFFSET(WatchbillMONTHLY!$A$3:$U$3,1,2)),FALSE),TRUE,FALSE),
IF(_xlfn.XLOOKUP(AP$2,WatchbillMONTHLY!$A$20:$U$20,OFFSET(WatchbillMONTHLY!$A$20:$U$20,1,2))=IF(_xlfn.XLOOKUP($A129,INDIRECT("_"&amp;_xlfn.XLOOKUP(AP$2,WatchbillMONTHLY!$A$20:$U$20,OFFSET(WatchbillMONTHLY!$A$20:$U$20,1,2))),INDIRECT("_"&amp;_xlfn.XLOOKUP(AP$2,WatchbillMONTHLY!$A$20:$U$20,OFFSET(WatchbillMONTHLY!$A$20:$U$20,1,2))))=$A129,_xlfn.XLOOKUP(AP$2,WatchbillMONTHLY!$A$20:$U$20,OFFSET(WatchbillMONTHLY!$A$20:$U$20,1,2)),FALSE),TRUE,FALSE)),
IF(_xlfn.XLOOKUP(AP$2,WatchbillMONTHLY!$A$37:$U$37,OFFSET(WatchbillMONTHLY!$A$37:$U$37,1,2))=IF(_xlfn.XLOOKUP($A129,INDIRECT("_"&amp;_xlfn.XLOOKUP(AP$2,WatchbillMONTHLY!$A$37:$U$37,OFFSET(WatchbillMONTHLY!$A$37:$U$37,1,2))),INDIRECT("_"&amp;_xlfn.XLOOKUP(AP$2,WatchbillMONTHLY!$A$37:$U$37,OFFSET(WatchbillMONTHLY!$A$37:$U$37,1,2))))=$A129,_xlfn.XLOOKUP(AP$2,WatchbillMONTHLY!$A$37:$U$37,OFFSET(WatchbillMONTHLY!$A$37:$U$37,1,2)),FALSE),TRUE,FALSE)),
IF(_xlfn.XLOOKUP(AP$2,WatchbillMONTHLY!$A$54:$U$54,OFFSET(WatchbillMONTHLY!$A$54:$U$54,1,2))=IF(_xlfn.XLOOKUP($A129,INDIRECT("_"&amp;_xlfn.XLOOKUP(AP$2,WatchbillMONTHLY!$A$54:$U$54,OFFSET(WatchbillMONTHLY!$A$54:$U$54,1,2))),INDIRECT("_"&amp;_xlfn.XLOOKUP(AP$2,WatchbillMONTHLY!$A$54:$U$54,OFFSET(WatchbillMONTHLY!$A$54:$U$54,1,2))))=$A129,_xlfn.XLOOKUP(AP$2,WatchbillMONTHLY!$A$54:$U$54,OFFSET(WatchbillMONTHLY!$A$54:$U$54,1,2)),FALSE),TRUE,FALSE)),
IF(_xlfn.XLOOKUP(AP$2,WatchbillMONTHLY!$A$71:$U$71,OFFSET(WatchbillMONTHLY!$A$71:$U$71,1,2))=IF(_xlfn.XLOOKUP($A129,INDIRECT("_"&amp;_xlfn.XLOOKUP(AP$2,WatchbillMONTHLY!$A$71:$U$71,OFFSET(WatchbillMONTHLY!$A$71:$U$71,1,2))),INDIRECT("_"&amp;_xlfn.XLOOKUP(AP$2,WatchbillMONTHLY!$A$71:$U$71,OFFSET(WatchbillMONTHLY!$A$71:$U$71,1,2))))=$A129,_xlfn.XLOOKUP(AP$2,WatchbillMONTHLY!$A$71:$U$71,OFFSET(WatchbillMONTHLY!$A$71:$U$71,1,2)),FALSE),TRUE,FALSE)),
IF(_xlfn.XLOOKUP(AP$2,WatchbillMONTHLY!$A$88:$U$88,OFFSET(WatchbillMONTHLY!$A$88:$U$88,1,2))=IF(_xlfn.XLOOKUP($A129,INDIRECT("_"&amp;_xlfn.XLOOKUP(AP$2,WatchbillMONTHLY!$A$88:$U$88,OFFSET(WatchbillMONTHLY!$A$88:$U$88,1,2))),INDIRECT("_"&amp;_xlfn.XLOOKUP(AP$2,WatchbillMONTHLY!$A$88:$U$88,OFFSET(WatchbillMONTHLY!$A$88:$U$88,1,2))))=$A129,_xlfn.XLOOKUP(AP$2,WatchbillMONTHLY!$A$88:$U$88,OFFSET(WatchbillMONTHLY!$A$88:$U$88,1,2)),FALSE),TRUE,FALSE)),
FALSE),FALSE)</f>
        <v>0</v>
      </c>
      <c r="AQ129" s="209" t="b" cm="1">
        <f t="array" aca="1" ref="AQ129" ca="1">IF(AND($A129 &gt; 0, J129 &gt; 0,AQ$2&lt;MiscFormulas!$A$5+1),
_xlfn.IFNA(
_xlfn.IFNA(
_xlfn.IFNA(
_xlfn.IFNA(
_xlfn.IFNA(
_xlfn.IFNA(
IF(_xlfn.XLOOKUP(AQ$2,WatchbillMONTHLY!$A$3:$U$3,OFFSET(WatchbillMONTHLY!$A$3:$U$3,1,2))=IF(_xlfn.XLOOKUP($A129,INDIRECT("_"&amp;_xlfn.XLOOKUP(AQ$2,WatchbillMONTHLY!$A$3:$U$3,OFFSET(WatchbillMONTHLY!$A$3:$U$3,1,2))),INDIRECT("_"&amp;_xlfn.XLOOKUP(AQ$2,WatchbillMONTHLY!$A$3:$U$3,OFFSET(WatchbillMONTHLY!$A$3:$U$3,1,2))))=$A129,_xlfn.XLOOKUP(AQ$2,WatchbillMONTHLY!$A$3:$U$3,OFFSET(WatchbillMONTHLY!$A$3:$U$3,1,2)),FALSE),TRUE,FALSE),
IF(_xlfn.XLOOKUP(AQ$2,WatchbillMONTHLY!$A$20:$U$20,OFFSET(WatchbillMONTHLY!$A$20:$U$20,1,2))=IF(_xlfn.XLOOKUP($A129,INDIRECT("_"&amp;_xlfn.XLOOKUP(AQ$2,WatchbillMONTHLY!$A$20:$U$20,OFFSET(WatchbillMONTHLY!$A$20:$U$20,1,2))),INDIRECT("_"&amp;_xlfn.XLOOKUP(AQ$2,WatchbillMONTHLY!$A$20:$U$20,OFFSET(WatchbillMONTHLY!$A$20:$U$20,1,2))))=$A129,_xlfn.XLOOKUP(AQ$2,WatchbillMONTHLY!$A$20:$U$20,OFFSET(WatchbillMONTHLY!$A$20:$U$20,1,2)),FALSE),TRUE,FALSE)),
IF(_xlfn.XLOOKUP(AQ$2,WatchbillMONTHLY!$A$37:$U$37,OFFSET(WatchbillMONTHLY!$A$37:$U$37,1,2))=IF(_xlfn.XLOOKUP($A129,INDIRECT("_"&amp;_xlfn.XLOOKUP(AQ$2,WatchbillMONTHLY!$A$37:$U$37,OFFSET(WatchbillMONTHLY!$A$37:$U$37,1,2))),INDIRECT("_"&amp;_xlfn.XLOOKUP(AQ$2,WatchbillMONTHLY!$A$37:$U$37,OFFSET(WatchbillMONTHLY!$A$37:$U$37,1,2))))=$A129,_xlfn.XLOOKUP(AQ$2,WatchbillMONTHLY!$A$37:$U$37,OFFSET(WatchbillMONTHLY!$A$37:$U$37,1,2)),FALSE),TRUE,FALSE)),
IF(_xlfn.XLOOKUP(AQ$2,WatchbillMONTHLY!$A$54:$U$54,OFFSET(WatchbillMONTHLY!$A$54:$U$54,1,2))=IF(_xlfn.XLOOKUP($A129,INDIRECT("_"&amp;_xlfn.XLOOKUP(AQ$2,WatchbillMONTHLY!$A$54:$U$54,OFFSET(WatchbillMONTHLY!$A$54:$U$54,1,2))),INDIRECT("_"&amp;_xlfn.XLOOKUP(AQ$2,WatchbillMONTHLY!$A$54:$U$54,OFFSET(WatchbillMONTHLY!$A$54:$U$54,1,2))))=$A129,_xlfn.XLOOKUP(AQ$2,WatchbillMONTHLY!$A$54:$U$54,OFFSET(WatchbillMONTHLY!$A$54:$U$54,1,2)),FALSE),TRUE,FALSE)),
IF(_xlfn.XLOOKUP(AQ$2,WatchbillMONTHLY!$A$71:$U$71,OFFSET(WatchbillMONTHLY!$A$71:$U$71,1,2))=IF(_xlfn.XLOOKUP($A129,INDIRECT("_"&amp;_xlfn.XLOOKUP(AQ$2,WatchbillMONTHLY!$A$71:$U$71,OFFSET(WatchbillMONTHLY!$A$71:$U$71,1,2))),INDIRECT("_"&amp;_xlfn.XLOOKUP(AQ$2,WatchbillMONTHLY!$A$71:$U$71,OFFSET(WatchbillMONTHLY!$A$71:$U$71,1,2))))=$A129,_xlfn.XLOOKUP(AQ$2,WatchbillMONTHLY!$A$71:$U$71,OFFSET(WatchbillMONTHLY!$A$71:$U$71,1,2)),FALSE),TRUE,FALSE)),
IF(_xlfn.XLOOKUP(AQ$2,WatchbillMONTHLY!$A$88:$U$88,OFFSET(WatchbillMONTHLY!$A$88:$U$88,1,2))=IF(_xlfn.XLOOKUP($A129,INDIRECT("_"&amp;_xlfn.XLOOKUP(AQ$2,WatchbillMONTHLY!$A$88:$U$88,OFFSET(WatchbillMONTHLY!$A$88:$U$88,1,2))),INDIRECT("_"&amp;_xlfn.XLOOKUP(AQ$2,WatchbillMONTHLY!$A$88:$U$88,OFFSET(WatchbillMONTHLY!$A$88:$U$88,1,2))))=$A129,_xlfn.XLOOKUP(AQ$2,WatchbillMONTHLY!$A$88:$U$88,OFFSET(WatchbillMONTHLY!$A$88:$U$88,1,2)),FALSE),TRUE,FALSE)),
FALSE),FALSE)</f>
        <v>0</v>
      </c>
      <c r="AR129" s="209" t="b" cm="1">
        <f t="array" aca="1" ref="AR129" ca="1">IF(AND($A129 &gt; 0, K129 &gt; 0,AR$2&lt;MiscFormulas!$A$5+1),
_xlfn.IFNA(
_xlfn.IFNA(
_xlfn.IFNA(
_xlfn.IFNA(
_xlfn.IFNA(
_xlfn.IFNA(
IF(_xlfn.XLOOKUP(AR$2,WatchbillMONTHLY!$A$3:$U$3,OFFSET(WatchbillMONTHLY!$A$3:$U$3,1,2))=IF(_xlfn.XLOOKUP($A129,INDIRECT("_"&amp;_xlfn.XLOOKUP(AR$2,WatchbillMONTHLY!$A$3:$U$3,OFFSET(WatchbillMONTHLY!$A$3:$U$3,1,2))),INDIRECT("_"&amp;_xlfn.XLOOKUP(AR$2,WatchbillMONTHLY!$A$3:$U$3,OFFSET(WatchbillMONTHLY!$A$3:$U$3,1,2))))=$A129,_xlfn.XLOOKUP(AR$2,WatchbillMONTHLY!$A$3:$U$3,OFFSET(WatchbillMONTHLY!$A$3:$U$3,1,2)),FALSE),TRUE,FALSE),
IF(_xlfn.XLOOKUP(AR$2,WatchbillMONTHLY!$A$20:$U$20,OFFSET(WatchbillMONTHLY!$A$20:$U$20,1,2))=IF(_xlfn.XLOOKUP($A129,INDIRECT("_"&amp;_xlfn.XLOOKUP(AR$2,WatchbillMONTHLY!$A$20:$U$20,OFFSET(WatchbillMONTHLY!$A$20:$U$20,1,2))),INDIRECT("_"&amp;_xlfn.XLOOKUP(AR$2,WatchbillMONTHLY!$A$20:$U$20,OFFSET(WatchbillMONTHLY!$A$20:$U$20,1,2))))=$A129,_xlfn.XLOOKUP(AR$2,WatchbillMONTHLY!$A$20:$U$20,OFFSET(WatchbillMONTHLY!$A$20:$U$20,1,2)),FALSE),TRUE,FALSE)),
IF(_xlfn.XLOOKUP(AR$2,WatchbillMONTHLY!$A$37:$U$37,OFFSET(WatchbillMONTHLY!$A$37:$U$37,1,2))=IF(_xlfn.XLOOKUP($A129,INDIRECT("_"&amp;_xlfn.XLOOKUP(AR$2,WatchbillMONTHLY!$A$37:$U$37,OFFSET(WatchbillMONTHLY!$A$37:$U$37,1,2))),INDIRECT("_"&amp;_xlfn.XLOOKUP(AR$2,WatchbillMONTHLY!$A$37:$U$37,OFFSET(WatchbillMONTHLY!$A$37:$U$37,1,2))))=$A129,_xlfn.XLOOKUP(AR$2,WatchbillMONTHLY!$A$37:$U$37,OFFSET(WatchbillMONTHLY!$A$37:$U$37,1,2)),FALSE),TRUE,FALSE)),
IF(_xlfn.XLOOKUP(AR$2,WatchbillMONTHLY!$A$54:$U$54,OFFSET(WatchbillMONTHLY!$A$54:$U$54,1,2))=IF(_xlfn.XLOOKUP($A129,INDIRECT("_"&amp;_xlfn.XLOOKUP(AR$2,WatchbillMONTHLY!$A$54:$U$54,OFFSET(WatchbillMONTHLY!$A$54:$U$54,1,2))),INDIRECT("_"&amp;_xlfn.XLOOKUP(AR$2,WatchbillMONTHLY!$A$54:$U$54,OFFSET(WatchbillMONTHLY!$A$54:$U$54,1,2))))=$A129,_xlfn.XLOOKUP(AR$2,WatchbillMONTHLY!$A$54:$U$54,OFFSET(WatchbillMONTHLY!$A$54:$U$54,1,2)),FALSE),TRUE,FALSE)),
IF(_xlfn.XLOOKUP(AR$2,WatchbillMONTHLY!$A$71:$U$71,OFFSET(WatchbillMONTHLY!$A$71:$U$71,1,2))=IF(_xlfn.XLOOKUP($A129,INDIRECT("_"&amp;_xlfn.XLOOKUP(AR$2,WatchbillMONTHLY!$A$71:$U$71,OFFSET(WatchbillMONTHLY!$A$71:$U$71,1,2))),INDIRECT("_"&amp;_xlfn.XLOOKUP(AR$2,WatchbillMONTHLY!$A$71:$U$71,OFFSET(WatchbillMONTHLY!$A$71:$U$71,1,2))))=$A129,_xlfn.XLOOKUP(AR$2,WatchbillMONTHLY!$A$71:$U$71,OFFSET(WatchbillMONTHLY!$A$71:$U$71,1,2)),FALSE),TRUE,FALSE)),
IF(_xlfn.XLOOKUP(AR$2,WatchbillMONTHLY!$A$88:$U$88,OFFSET(WatchbillMONTHLY!$A$88:$U$88,1,2))=IF(_xlfn.XLOOKUP($A129,INDIRECT("_"&amp;_xlfn.XLOOKUP(AR$2,WatchbillMONTHLY!$A$88:$U$88,OFFSET(WatchbillMONTHLY!$A$88:$U$88,1,2))),INDIRECT("_"&amp;_xlfn.XLOOKUP(AR$2,WatchbillMONTHLY!$A$88:$U$88,OFFSET(WatchbillMONTHLY!$A$88:$U$88,1,2))))=$A129,_xlfn.XLOOKUP(AR$2,WatchbillMONTHLY!$A$88:$U$88,OFFSET(WatchbillMONTHLY!$A$88:$U$88,1,2)),FALSE),TRUE,FALSE)),
FALSE),FALSE)</f>
        <v>0</v>
      </c>
      <c r="AS129" s="209" t="b" cm="1">
        <f t="array" aca="1" ref="AS129" ca="1">IF(AND($A129 &gt; 0, L129 &gt; 0,AS$2&lt;MiscFormulas!$A$5+1),
_xlfn.IFNA(
_xlfn.IFNA(
_xlfn.IFNA(
_xlfn.IFNA(
_xlfn.IFNA(
_xlfn.IFNA(
IF(_xlfn.XLOOKUP(AS$2,WatchbillMONTHLY!$A$3:$U$3,OFFSET(WatchbillMONTHLY!$A$3:$U$3,1,2))=IF(_xlfn.XLOOKUP($A129,INDIRECT("_"&amp;_xlfn.XLOOKUP(AS$2,WatchbillMONTHLY!$A$3:$U$3,OFFSET(WatchbillMONTHLY!$A$3:$U$3,1,2))),INDIRECT("_"&amp;_xlfn.XLOOKUP(AS$2,WatchbillMONTHLY!$A$3:$U$3,OFFSET(WatchbillMONTHLY!$A$3:$U$3,1,2))))=$A129,_xlfn.XLOOKUP(AS$2,WatchbillMONTHLY!$A$3:$U$3,OFFSET(WatchbillMONTHLY!$A$3:$U$3,1,2)),FALSE),TRUE,FALSE),
IF(_xlfn.XLOOKUP(AS$2,WatchbillMONTHLY!$A$20:$U$20,OFFSET(WatchbillMONTHLY!$A$20:$U$20,1,2))=IF(_xlfn.XLOOKUP($A129,INDIRECT("_"&amp;_xlfn.XLOOKUP(AS$2,WatchbillMONTHLY!$A$20:$U$20,OFFSET(WatchbillMONTHLY!$A$20:$U$20,1,2))),INDIRECT("_"&amp;_xlfn.XLOOKUP(AS$2,WatchbillMONTHLY!$A$20:$U$20,OFFSET(WatchbillMONTHLY!$A$20:$U$20,1,2))))=$A129,_xlfn.XLOOKUP(AS$2,WatchbillMONTHLY!$A$20:$U$20,OFFSET(WatchbillMONTHLY!$A$20:$U$20,1,2)),FALSE),TRUE,FALSE)),
IF(_xlfn.XLOOKUP(AS$2,WatchbillMONTHLY!$A$37:$U$37,OFFSET(WatchbillMONTHLY!$A$37:$U$37,1,2))=IF(_xlfn.XLOOKUP($A129,INDIRECT("_"&amp;_xlfn.XLOOKUP(AS$2,WatchbillMONTHLY!$A$37:$U$37,OFFSET(WatchbillMONTHLY!$A$37:$U$37,1,2))),INDIRECT("_"&amp;_xlfn.XLOOKUP(AS$2,WatchbillMONTHLY!$A$37:$U$37,OFFSET(WatchbillMONTHLY!$A$37:$U$37,1,2))))=$A129,_xlfn.XLOOKUP(AS$2,WatchbillMONTHLY!$A$37:$U$37,OFFSET(WatchbillMONTHLY!$A$37:$U$37,1,2)),FALSE),TRUE,FALSE)),
IF(_xlfn.XLOOKUP(AS$2,WatchbillMONTHLY!$A$54:$U$54,OFFSET(WatchbillMONTHLY!$A$54:$U$54,1,2))=IF(_xlfn.XLOOKUP($A129,INDIRECT("_"&amp;_xlfn.XLOOKUP(AS$2,WatchbillMONTHLY!$A$54:$U$54,OFFSET(WatchbillMONTHLY!$A$54:$U$54,1,2))),INDIRECT("_"&amp;_xlfn.XLOOKUP(AS$2,WatchbillMONTHLY!$A$54:$U$54,OFFSET(WatchbillMONTHLY!$A$54:$U$54,1,2))))=$A129,_xlfn.XLOOKUP(AS$2,WatchbillMONTHLY!$A$54:$U$54,OFFSET(WatchbillMONTHLY!$A$54:$U$54,1,2)),FALSE),TRUE,FALSE)),
IF(_xlfn.XLOOKUP(AS$2,WatchbillMONTHLY!$A$71:$U$71,OFFSET(WatchbillMONTHLY!$A$71:$U$71,1,2))=IF(_xlfn.XLOOKUP($A129,INDIRECT("_"&amp;_xlfn.XLOOKUP(AS$2,WatchbillMONTHLY!$A$71:$U$71,OFFSET(WatchbillMONTHLY!$A$71:$U$71,1,2))),INDIRECT("_"&amp;_xlfn.XLOOKUP(AS$2,WatchbillMONTHLY!$A$71:$U$71,OFFSET(WatchbillMONTHLY!$A$71:$U$71,1,2))))=$A129,_xlfn.XLOOKUP(AS$2,WatchbillMONTHLY!$A$71:$U$71,OFFSET(WatchbillMONTHLY!$A$71:$U$71,1,2)),FALSE),TRUE,FALSE)),
IF(_xlfn.XLOOKUP(AS$2,WatchbillMONTHLY!$A$88:$U$88,OFFSET(WatchbillMONTHLY!$A$88:$U$88,1,2))=IF(_xlfn.XLOOKUP($A129,INDIRECT("_"&amp;_xlfn.XLOOKUP(AS$2,WatchbillMONTHLY!$A$88:$U$88,OFFSET(WatchbillMONTHLY!$A$88:$U$88,1,2))),INDIRECT("_"&amp;_xlfn.XLOOKUP(AS$2,WatchbillMONTHLY!$A$88:$U$88,OFFSET(WatchbillMONTHLY!$A$88:$U$88,1,2))))=$A129,_xlfn.XLOOKUP(AS$2,WatchbillMONTHLY!$A$88:$U$88,OFFSET(WatchbillMONTHLY!$A$88:$U$88,1,2)),FALSE),TRUE,FALSE)),
FALSE),FALSE)</f>
        <v>0</v>
      </c>
      <c r="AT129" s="209" t="b" cm="1">
        <f t="array" aca="1" ref="AT129" ca="1">IF(AND($A129 &gt; 0, M129 &gt; 0,AT$2&lt;MiscFormulas!$A$5+1),
_xlfn.IFNA(
_xlfn.IFNA(
_xlfn.IFNA(
_xlfn.IFNA(
_xlfn.IFNA(
_xlfn.IFNA(
IF(_xlfn.XLOOKUP(AT$2,WatchbillMONTHLY!$A$3:$U$3,OFFSET(WatchbillMONTHLY!$A$3:$U$3,1,2))=IF(_xlfn.XLOOKUP($A129,INDIRECT("_"&amp;_xlfn.XLOOKUP(AT$2,WatchbillMONTHLY!$A$3:$U$3,OFFSET(WatchbillMONTHLY!$A$3:$U$3,1,2))),INDIRECT("_"&amp;_xlfn.XLOOKUP(AT$2,WatchbillMONTHLY!$A$3:$U$3,OFFSET(WatchbillMONTHLY!$A$3:$U$3,1,2))))=$A129,_xlfn.XLOOKUP(AT$2,WatchbillMONTHLY!$A$3:$U$3,OFFSET(WatchbillMONTHLY!$A$3:$U$3,1,2)),FALSE),TRUE,FALSE),
IF(_xlfn.XLOOKUP(AT$2,WatchbillMONTHLY!$A$20:$U$20,OFFSET(WatchbillMONTHLY!$A$20:$U$20,1,2))=IF(_xlfn.XLOOKUP($A129,INDIRECT("_"&amp;_xlfn.XLOOKUP(AT$2,WatchbillMONTHLY!$A$20:$U$20,OFFSET(WatchbillMONTHLY!$A$20:$U$20,1,2))),INDIRECT("_"&amp;_xlfn.XLOOKUP(AT$2,WatchbillMONTHLY!$A$20:$U$20,OFFSET(WatchbillMONTHLY!$A$20:$U$20,1,2))))=$A129,_xlfn.XLOOKUP(AT$2,WatchbillMONTHLY!$A$20:$U$20,OFFSET(WatchbillMONTHLY!$A$20:$U$20,1,2)),FALSE),TRUE,FALSE)),
IF(_xlfn.XLOOKUP(AT$2,WatchbillMONTHLY!$A$37:$U$37,OFFSET(WatchbillMONTHLY!$A$37:$U$37,1,2))=IF(_xlfn.XLOOKUP($A129,INDIRECT("_"&amp;_xlfn.XLOOKUP(AT$2,WatchbillMONTHLY!$A$37:$U$37,OFFSET(WatchbillMONTHLY!$A$37:$U$37,1,2))),INDIRECT("_"&amp;_xlfn.XLOOKUP(AT$2,WatchbillMONTHLY!$A$37:$U$37,OFFSET(WatchbillMONTHLY!$A$37:$U$37,1,2))))=$A129,_xlfn.XLOOKUP(AT$2,WatchbillMONTHLY!$A$37:$U$37,OFFSET(WatchbillMONTHLY!$A$37:$U$37,1,2)),FALSE),TRUE,FALSE)),
IF(_xlfn.XLOOKUP(AT$2,WatchbillMONTHLY!$A$54:$U$54,OFFSET(WatchbillMONTHLY!$A$54:$U$54,1,2))=IF(_xlfn.XLOOKUP($A129,INDIRECT("_"&amp;_xlfn.XLOOKUP(AT$2,WatchbillMONTHLY!$A$54:$U$54,OFFSET(WatchbillMONTHLY!$A$54:$U$54,1,2))),INDIRECT("_"&amp;_xlfn.XLOOKUP(AT$2,WatchbillMONTHLY!$A$54:$U$54,OFFSET(WatchbillMONTHLY!$A$54:$U$54,1,2))))=$A129,_xlfn.XLOOKUP(AT$2,WatchbillMONTHLY!$A$54:$U$54,OFFSET(WatchbillMONTHLY!$A$54:$U$54,1,2)),FALSE),TRUE,FALSE)),
IF(_xlfn.XLOOKUP(AT$2,WatchbillMONTHLY!$A$71:$U$71,OFFSET(WatchbillMONTHLY!$A$71:$U$71,1,2))=IF(_xlfn.XLOOKUP($A129,INDIRECT("_"&amp;_xlfn.XLOOKUP(AT$2,WatchbillMONTHLY!$A$71:$U$71,OFFSET(WatchbillMONTHLY!$A$71:$U$71,1,2))),INDIRECT("_"&amp;_xlfn.XLOOKUP(AT$2,WatchbillMONTHLY!$A$71:$U$71,OFFSET(WatchbillMONTHLY!$A$71:$U$71,1,2))))=$A129,_xlfn.XLOOKUP(AT$2,WatchbillMONTHLY!$A$71:$U$71,OFFSET(WatchbillMONTHLY!$A$71:$U$71,1,2)),FALSE),TRUE,FALSE)),
IF(_xlfn.XLOOKUP(AT$2,WatchbillMONTHLY!$A$88:$U$88,OFFSET(WatchbillMONTHLY!$A$88:$U$88,1,2))=IF(_xlfn.XLOOKUP($A129,INDIRECT("_"&amp;_xlfn.XLOOKUP(AT$2,WatchbillMONTHLY!$A$88:$U$88,OFFSET(WatchbillMONTHLY!$A$88:$U$88,1,2))),INDIRECT("_"&amp;_xlfn.XLOOKUP(AT$2,WatchbillMONTHLY!$A$88:$U$88,OFFSET(WatchbillMONTHLY!$A$88:$U$88,1,2))))=$A129,_xlfn.XLOOKUP(AT$2,WatchbillMONTHLY!$A$88:$U$88,OFFSET(WatchbillMONTHLY!$A$88:$U$88,1,2)),FALSE),TRUE,FALSE)),
FALSE),FALSE)</f>
        <v>0</v>
      </c>
      <c r="AU129" s="209" t="b" cm="1">
        <f t="array" aca="1" ref="AU129" ca="1">IF(AND($A129 &gt; 0, N129 &gt; 0,AU$2&lt;MiscFormulas!$A$5+1),
_xlfn.IFNA(
_xlfn.IFNA(
_xlfn.IFNA(
_xlfn.IFNA(
_xlfn.IFNA(
_xlfn.IFNA(
IF(_xlfn.XLOOKUP(AU$2,WatchbillMONTHLY!$A$3:$U$3,OFFSET(WatchbillMONTHLY!$A$3:$U$3,1,2))=IF(_xlfn.XLOOKUP($A129,INDIRECT("_"&amp;_xlfn.XLOOKUP(AU$2,WatchbillMONTHLY!$A$3:$U$3,OFFSET(WatchbillMONTHLY!$A$3:$U$3,1,2))),INDIRECT("_"&amp;_xlfn.XLOOKUP(AU$2,WatchbillMONTHLY!$A$3:$U$3,OFFSET(WatchbillMONTHLY!$A$3:$U$3,1,2))))=$A129,_xlfn.XLOOKUP(AU$2,WatchbillMONTHLY!$A$3:$U$3,OFFSET(WatchbillMONTHLY!$A$3:$U$3,1,2)),FALSE),TRUE,FALSE),
IF(_xlfn.XLOOKUP(AU$2,WatchbillMONTHLY!$A$20:$U$20,OFFSET(WatchbillMONTHLY!$A$20:$U$20,1,2))=IF(_xlfn.XLOOKUP($A129,INDIRECT("_"&amp;_xlfn.XLOOKUP(AU$2,WatchbillMONTHLY!$A$20:$U$20,OFFSET(WatchbillMONTHLY!$A$20:$U$20,1,2))),INDIRECT("_"&amp;_xlfn.XLOOKUP(AU$2,WatchbillMONTHLY!$A$20:$U$20,OFFSET(WatchbillMONTHLY!$A$20:$U$20,1,2))))=$A129,_xlfn.XLOOKUP(AU$2,WatchbillMONTHLY!$A$20:$U$20,OFFSET(WatchbillMONTHLY!$A$20:$U$20,1,2)),FALSE),TRUE,FALSE)),
IF(_xlfn.XLOOKUP(AU$2,WatchbillMONTHLY!$A$37:$U$37,OFFSET(WatchbillMONTHLY!$A$37:$U$37,1,2))=IF(_xlfn.XLOOKUP($A129,INDIRECT("_"&amp;_xlfn.XLOOKUP(AU$2,WatchbillMONTHLY!$A$37:$U$37,OFFSET(WatchbillMONTHLY!$A$37:$U$37,1,2))),INDIRECT("_"&amp;_xlfn.XLOOKUP(AU$2,WatchbillMONTHLY!$A$37:$U$37,OFFSET(WatchbillMONTHLY!$A$37:$U$37,1,2))))=$A129,_xlfn.XLOOKUP(AU$2,WatchbillMONTHLY!$A$37:$U$37,OFFSET(WatchbillMONTHLY!$A$37:$U$37,1,2)),FALSE),TRUE,FALSE)),
IF(_xlfn.XLOOKUP(AU$2,WatchbillMONTHLY!$A$54:$U$54,OFFSET(WatchbillMONTHLY!$A$54:$U$54,1,2))=IF(_xlfn.XLOOKUP($A129,INDIRECT("_"&amp;_xlfn.XLOOKUP(AU$2,WatchbillMONTHLY!$A$54:$U$54,OFFSET(WatchbillMONTHLY!$A$54:$U$54,1,2))),INDIRECT("_"&amp;_xlfn.XLOOKUP(AU$2,WatchbillMONTHLY!$A$54:$U$54,OFFSET(WatchbillMONTHLY!$A$54:$U$54,1,2))))=$A129,_xlfn.XLOOKUP(AU$2,WatchbillMONTHLY!$A$54:$U$54,OFFSET(WatchbillMONTHLY!$A$54:$U$54,1,2)),FALSE),TRUE,FALSE)),
IF(_xlfn.XLOOKUP(AU$2,WatchbillMONTHLY!$A$71:$U$71,OFFSET(WatchbillMONTHLY!$A$71:$U$71,1,2))=IF(_xlfn.XLOOKUP($A129,INDIRECT("_"&amp;_xlfn.XLOOKUP(AU$2,WatchbillMONTHLY!$A$71:$U$71,OFFSET(WatchbillMONTHLY!$A$71:$U$71,1,2))),INDIRECT("_"&amp;_xlfn.XLOOKUP(AU$2,WatchbillMONTHLY!$A$71:$U$71,OFFSET(WatchbillMONTHLY!$A$71:$U$71,1,2))))=$A129,_xlfn.XLOOKUP(AU$2,WatchbillMONTHLY!$A$71:$U$71,OFFSET(WatchbillMONTHLY!$A$71:$U$71,1,2)),FALSE),TRUE,FALSE)),
IF(_xlfn.XLOOKUP(AU$2,WatchbillMONTHLY!$A$88:$U$88,OFFSET(WatchbillMONTHLY!$A$88:$U$88,1,2))=IF(_xlfn.XLOOKUP($A129,INDIRECT("_"&amp;_xlfn.XLOOKUP(AU$2,WatchbillMONTHLY!$A$88:$U$88,OFFSET(WatchbillMONTHLY!$A$88:$U$88,1,2))),INDIRECT("_"&amp;_xlfn.XLOOKUP(AU$2,WatchbillMONTHLY!$A$88:$U$88,OFFSET(WatchbillMONTHLY!$A$88:$U$88,1,2))))=$A129,_xlfn.XLOOKUP(AU$2,WatchbillMONTHLY!$A$88:$U$88,OFFSET(WatchbillMONTHLY!$A$88:$U$88,1,2)),FALSE),TRUE,FALSE)),
FALSE),FALSE)</f>
        <v>0</v>
      </c>
      <c r="AV129" s="209" t="b" cm="1">
        <f t="array" aca="1" ref="AV129" ca="1">IF(AND($A129 &gt; 0, O129 &gt; 0,AV$2&lt;MiscFormulas!$A$5+1),
_xlfn.IFNA(
_xlfn.IFNA(
_xlfn.IFNA(
_xlfn.IFNA(
_xlfn.IFNA(
_xlfn.IFNA(
IF(_xlfn.XLOOKUP(AV$2,WatchbillMONTHLY!$A$3:$U$3,OFFSET(WatchbillMONTHLY!$A$3:$U$3,1,2))=IF(_xlfn.XLOOKUP($A129,INDIRECT("_"&amp;_xlfn.XLOOKUP(AV$2,WatchbillMONTHLY!$A$3:$U$3,OFFSET(WatchbillMONTHLY!$A$3:$U$3,1,2))),INDIRECT("_"&amp;_xlfn.XLOOKUP(AV$2,WatchbillMONTHLY!$A$3:$U$3,OFFSET(WatchbillMONTHLY!$A$3:$U$3,1,2))))=$A129,_xlfn.XLOOKUP(AV$2,WatchbillMONTHLY!$A$3:$U$3,OFFSET(WatchbillMONTHLY!$A$3:$U$3,1,2)),FALSE),TRUE,FALSE),
IF(_xlfn.XLOOKUP(AV$2,WatchbillMONTHLY!$A$20:$U$20,OFFSET(WatchbillMONTHLY!$A$20:$U$20,1,2))=IF(_xlfn.XLOOKUP($A129,INDIRECT("_"&amp;_xlfn.XLOOKUP(AV$2,WatchbillMONTHLY!$A$20:$U$20,OFFSET(WatchbillMONTHLY!$A$20:$U$20,1,2))),INDIRECT("_"&amp;_xlfn.XLOOKUP(AV$2,WatchbillMONTHLY!$A$20:$U$20,OFFSET(WatchbillMONTHLY!$A$20:$U$20,1,2))))=$A129,_xlfn.XLOOKUP(AV$2,WatchbillMONTHLY!$A$20:$U$20,OFFSET(WatchbillMONTHLY!$A$20:$U$20,1,2)),FALSE),TRUE,FALSE)),
IF(_xlfn.XLOOKUP(AV$2,WatchbillMONTHLY!$A$37:$U$37,OFFSET(WatchbillMONTHLY!$A$37:$U$37,1,2))=IF(_xlfn.XLOOKUP($A129,INDIRECT("_"&amp;_xlfn.XLOOKUP(AV$2,WatchbillMONTHLY!$A$37:$U$37,OFFSET(WatchbillMONTHLY!$A$37:$U$37,1,2))),INDIRECT("_"&amp;_xlfn.XLOOKUP(AV$2,WatchbillMONTHLY!$A$37:$U$37,OFFSET(WatchbillMONTHLY!$A$37:$U$37,1,2))))=$A129,_xlfn.XLOOKUP(AV$2,WatchbillMONTHLY!$A$37:$U$37,OFFSET(WatchbillMONTHLY!$A$37:$U$37,1,2)),FALSE),TRUE,FALSE)),
IF(_xlfn.XLOOKUP(AV$2,WatchbillMONTHLY!$A$54:$U$54,OFFSET(WatchbillMONTHLY!$A$54:$U$54,1,2))=IF(_xlfn.XLOOKUP($A129,INDIRECT("_"&amp;_xlfn.XLOOKUP(AV$2,WatchbillMONTHLY!$A$54:$U$54,OFFSET(WatchbillMONTHLY!$A$54:$U$54,1,2))),INDIRECT("_"&amp;_xlfn.XLOOKUP(AV$2,WatchbillMONTHLY!$A$54:$U$54,OFFSET(WatchbillMONTHLY!$A$54:$U$54,1,2))))=$A129,_xlfn.XLOOKUP(AV$2,WatchbillMONTHLY!$A$54:$U$54,OFFSET(WatchbillMONTHLY!$A$54:$U$54,1,2)),FALSE),TRUE,FALSE)),
IF(_xlfn.XLOOKUP(AV$2,WatchbillMONTHLY!$A$71:$U$71,OFFSET(WatchbillMONTHLY!$A$71:$U$71,1,2))=IF(_xlfn.XLOOKUP($A129,INDIRECT("_"&amp;_xlfn.XLOOKUP(AV$2,WatchbillMONTHLY!$A$71:$U$71,OFFSET(WatchbillMONTHLY!$A$71:$U$71,1,2))),INDIRECT("_"&amp;_xlfn.XLOOKUP(AV$2,WatchbillMONTHLY!$A$71:$U$71,OFFSET(WatchbillMONTHLY!$A$71:$U$71,1,2))))=$A129,_xlfn.XLOOKUP(AV$2,WatchbillMONTHLY!$A$71:$U$71,OFFSET(WatchbillMONTHLY!$A$71:$U$71,1,2)),FALSE),TRUE,FALSE)),
IF(_xlfn.XLOOKUP(AV$2,WatchbillMONTHLY!$A$88:$U$88,OFFSET(WatchbillMONTHLY!$A$88:$U$88,1,2))=IF(_xlfn.XLOOKUP($A129,INDIRECT("_"&amp;_xlfn.XLOOKUP(AV$2,WatchbillMONTHLY!$A$88:$U$88,OFFSET(WatchbillMONTHLY!$A$88:$U$88,1,2))),INDIRECT("_"&amp;_xlfn.XLOOKUP(AV$2,WatchbillMONTHLY!$A$88:$U$88,OFFSET(WatchbillMONTHLY!$A$88:$U$88,1,2))))=$A129,_xlfn.XLOOKUP(AV$2,WatchbillMONTHLY!$A$88:$U$88,OFFSET(WatchbillMONTHLY!$A$88:$U$88,1,2)),FALSE),TRUE,FALSE)),
FALSE),FALSE)</f>
        <v>0</v>
      </c>
      <c r="AW129" s="209" t="b" cm="1">
        <f t="array" aca="1" ref="AW129" ca="1">IF(AND($A129 &gt; 0, P129 &gt; 0,AW$2&lt;MiscFormulas!$A$5+1),
_xlfn.IFNA(
_xlfn.IFNA(
_xlfn.IFNA(
_xlfn.IFNA(
_xlfn.IFNA(
_xlfn.IFNA(
IF(_xlfn.XLOOKUP(AW$2,WatchbillMONTHLY!$A$3:$U$3,OFFSET(WatchbillMONTHLY!$A$3:$U$3,1,2))=IF(_xlfn.XLOOKUP($A129,INDIRECT("_"&amp;_xlfn.XLOOKUP(AW$2,WatchbillMONTHLY!$A$3:$U$3,OFFSET(WatchbillMONTHLY!$A$3:$U$3,1,2))),INDIRECT("_"&amp;_xlfn.XLOOKUP(AW$2,WatchbillMONTHLY!$A$3:$U$3,OFFSET(WatchbillMONTHLY!$A$3:$U$3,1,2))))=$A129,_xlfn.XLOOKUP(AW$2,WatchbillMONTHLY!$A$3:$U$3,OFFSET(WatchbillMONTHLY!$A$3:$U$3,1,2)),FALSE),TRUE,FALSE),
IF(_xlfn.XLOOKUP(AW$2,WatchbillMONTHLY!$A$20:$U$20,OFFSET(WatchbillMONTHLY!$A$20:$U$20,1,2))=IF(_xlfn.XLOOKUP($A129,INDIRECT("_"&amp;_xlfn.XLOOKUP(AW$2,WatchbillMONTHLY!$A$20:$U$20,OFFSET(WatchbillMONTHLY!$A$20:$U$20,1,2))),INDIRECT("_"&amp;_xlfn.XLOOKUP(AW$2,WatchbillMONTHLY!$A$20:$U$20,OFFSET(WatchbillMONTHLY!$A$20:$U$20,1,2))))=$A129,_xlfn.XLOOKUP(AW$2,WatchbillMONTHLY!$A$20:$U$20,OFFSET(WatchbillMONTHLY!$A$20:$U$20,1,2)),FALSE),TRUE,FALSE)),
IF(_xlfn.XLOOKUP(AW$2,WatchbillMONTHLY!$A$37:$U$37,OFFSET(WatchbillMONTHLY!$A$37:$U$37,1,2))=IF(_xlfn.XLOOKUP($A129,INDIRECT("_"&amp;_xlfn.XLOOKUP(AW$2,WatchbillMONTHLY!$A$37:$U$37,OFFSET(WatchbillMONTHLY!$A$37:$U$37,1,2))),INDIRECT("_"&amp;_xlfn.XLOOKUP(AW$2,WatchbillMONTHLY!$A$37:$U$37,OFFSET(WatchbillMONTHLY!$A$37:$U$37,1,2))))=$A129,_xlfn.XLOOKUP(AW$2,WatchbillMONTHLY!$A$37:$U$37,OFFSET(WatchbillMONTHLY!$A$37:$U$37,1,2)),FALSE),TRUE,FALSE)),
IF(_xlfn.XLOOKUP(AW$2,WatchbillMONTHLY!$A$54:$U$54,OFFSET(WatchbillMONTHLY!$A$54:$U$54,1,2))=IF(_xlfn.XLOOKUP($A129,INDIRECT("_"&amp;_xlfn.XLOOKUP(AW$2,WatchbillMONTHLY!$A$54:$U$54,OFFSET(WatchbillMONTHLY!$A$54:$U$54,1,2))),INDIRECT("_"&amp;_xlfn.XLOOKUP(AW$2,WatchbillMONTHLY!$A$54:$U$54,OFFSET(WatchbillMONTHLY!$A$54:$U$54,1,2))))=$A129,_xlfn.XLOOKUP(AW$2,WatchbillMONTHLY!$A$54:$U$54,OFFSET(WatchbillMONTHLY!$A$54:$U$54,1,2)),FALSE),TRUE,FALSE)),
IF(_xlfn.XLOOKUP(AW$2,WatchbillMONTHLY!$A$71:$U$71,OFFSET(WatchbillMONTHLY!$A$71:$U$71,1,2))=IF(_xlfn.XLOOKUP($A129,INDIRECT("_"&amp;_xlfn.XLOOKUP(AW$2,WatchbillMONTHLY!$A$71:$U$71,OFFSET(WatchbillMONTHLY!$A$71:$U$71,1,2))),INDIRECT("_"&amp;_xlfn.XLOOKUP(AW$2,WatchbillMONTHLY!$A$71:$U$71,OFFSET(WatchbillMONTHLY!$A$71:$U$71,1,2))))=$A129,_xlfn.XLOOKUP(AW$2,WatchbillMONTHLY!$A$71:$U$71,OFFSET(WatchbillMONTHLY!$A$71:$U$71,1,2)),FALSE),TRUE,FALSE)),
IF(_xlfn.XLOOKUP(AW$2,WatchbillMONTHLY!$A$88:$U$88,OFFSET(WatchbillMONTHLY!$A$88:$U$88,1,2))=IF(_xlfn.XLOOKUP($A129,INDIRECT("_"&amp;_xlfn.XLOOKUP(AW$2,WatchbillMONTHLY!$A$88:$U$88,OFFSET(WatchbillMONTHLY!$A$88:$U$88,1,2))),INDIRECT("_"&amp;_xlfn.XLOOKUP(AW$2,WatchbillMONTHLY!$A$88:$U$88,OFFSET(WatchbillMONTHLY!$A$88:$U$88,1,2))))=$A129,_xlfn.XLOOKUP(AW$2,WatchbillMONTHLY!$A$88:$U$88,OFFSET(WatchbillMONTHLY!$A$88:$U$88,1,2)),FALSE),TRUE,FALSE)),
FALSE),FALSE)</f>
        <v>0</v>
      </c>
      <c r="AX129" s="209" t="b" cm="1">
        <f t="array" aca="1" ref="AX129" ca="1">IF(AND($A129 &gt; 0, Q129 &gt; 0,AX$2&lt;MiscFormulas!$A$5+1),
_xlfn.IFNA(
_xlfn.IFNA(
_xlfn.IFNA(
_xlfn.IFNA(
_xlfn.IFNA(
_xlfn.IFNA(
IF(_xlfn.XLOOKUP(AX$2,WatchbillMONTHLY!$A$3:$U$3,OFFSET(WatchbillMONTHLY!$A$3:$U$3,1,2))=IF(_xlfn.XLOOKUP($A129,INDIRECT("_"&amp;_xlfn.XLOOKUP(AX$2,WatchbillMONTHLY!$A$3:$U$3,OFFSET(WatchbillMONTHLY!$A$3:$U$3,1,2))),INDIRECT("_"&amp;_xlfn.XLOOKUP(AX$2,WatchbillMONTHLY!$A$3:$U$3,OFFSET(WatchbillMONTHLY!$A$3:$U$3,1,2))))=$A129,_xlfn.XLOOKUP(AX$2,WatchbillMONTHLY!$A$3:$U$3,OFFSET(WatchbillMONTHLY!$A$3:$U$3,1,2)),FALSE),TRUE,FALSE),
IF(_xlfn.XLOOKUP(AX$2,WatchbillMONTHLY!$A$20:$U$20,OFFSET(WatchbillMONTHLY!$A$20:$U$20,1,2))=IF(_xlfn.XLOOKUP($A129,INDIRECT("_"&amp;_xlfn.XLOOKUP(AX$2,WatchbillMONTHLY!$A$20:$U$20,OFFSET(WatchbillMONTHLY!$A$20:$U$20,1,2))),INDIRECT("_"&amp;_xlfn.XLOOKUP(AX$2,WatchbillMONTHLY!$A$20:$U$20,OFFSET(WatchbillMONTHLY!$A$20:$U$20,1,2))))=$A129,_xlfn.XLOOKUP(AX$2,WatchbillMONTHLY!$A$20:$U$20,OFFSET(WatchbillMONTHLY!$A$20:$U$20,1,2)),FALSE),TRUE,FALSE)),
IF(_xlfn.XLOOKUP(AX$2,WatchbillMONTHLY!$A$37:$U$37,OFFSET(WatchbillMONTHLY!$A$37:$U$37,1,2))=IF(_xlfn.XLOOKUP($A129,INDIRECT("_"&amp;_xlfn.XLOOKUP(AX$2,WatchbillMONTHLY!$A$37:$U$37,OFFSET(WatchbillMONTHLY!$A$37:$U$37,1,2))),INDIRECT("_"&amp;_xlfn.XLOOKUP(AX$2,WatchbillMONTHLY!$A$37:$U$37,OFFSET(WatchbillMONTHLY!$A$37:$U$37,1,2))))=$A129,_xlfn.XLOOKUP(AX$2,WatchbillMONTHLY!$A$37:$U$37,OFFSET(WatchbillMONTHLY!$A$37:$U$37,1,2)),FALSE),TRUE,FALSE)),
IF(_xlfn.XLOOKUP(AX$2,WatchbillMONTHLY!$A$54:$U$54,OFFSET(WatchbillMONTHLY!$A$54:$U$54,1,2))=IF(_xlfn.XLOOKUP($A129,INDIRECT("_"&amp;_xlfn.XLOOKUP(AX$2,WatchbillMONTHLY!$A$54:$U$54,OFFSET(WatchbillMONTHLY!$A$54:$U$54,1,2))),INDIRECT("_"&amp;_xlfn.XLOOKUP(AX$2,WatchbillMONTHLY!$A$54:$U$54,OFFSET(WatchbillMONTHLY!$A$54:$U$54,1,2))))=$A129,_xlfn.XLOOKUP(AX$2,WatchbillMONTHLY!$A$54:$U$54,OFFSET(WatchbillMONTHLY!$A$54:$U$54,1,2)),FALSE),TRUE,FALSE)),
IF(_xlfn.XLOOKUP(AX$2,WatchbillMONTHLY!$A$71:$U$71,OFFSET(WatchbillMONTHLY!$A$71:$U$71,1,2))=IF(_xlfn.XLOOKUP($A129,INDIRECT("_"&amp;_xlfn.XLOOKUP(AX$2,WatchbillMONTHLY!$A$71:$U$71,OFFSET(WatchbillMONTHLY!$A$71:$U$71,1,2))),INDIRECT("_"&amp;_xlfn.XLOOKUP(AX$2,WatchbillMONTHLY!$A$71:$U$71,OFFSET(WatchbillMONTHLY!$A$71:$U$71,1,2))))=$A129,_xlfn.XLOOKUP(AX$2,WatchbillMONTHLY!$A$71:$U$71,OFFSET(WatchbillMONTHLY!$A$71:$U$71,1,2)),FALSE),TRUE,FALSE)),
IF(_xlfn.XLOOKUP(AX$2,WatchbillMONTHLY!$A$88:$U$88,OFFSET(WatchbillMONTHLY!$A$88:$U$88,1,2))=IF(_xlfn.XLOOKUP($A129,INDIRECT("_"&amp;_xlfn.XLOOKUP(AX$2,WatchbillMONTHLY!$A$88:$U$88,OFFSET(WatchbillMONTHLY!$A$88:$U$88,1,2))),INDIRECT("_"&amp;_xlfn.XLOOKUP(AX$2,WatchbillMONTHLY!$A$88:$U$88,OFFSET(WatchbillMONTHLY!$A$88:$U$88,1,2))))=$A129,_xlfn.XLOOKUP(AX$2,WatchbillMONTHLY!$A$88:$U$88,OFFSET(WatchbillMONTHLY!$A$88:$U$88,1,2)),FALSE),TRUE,FALSE)),
FALSE),FALSE)</f>
        <v>0</v>
      </c>
      <c r="AY129" s="209" t="b" cm="1">
        <f t="array" aca="1" ref="AY129" ca="1">IF(AND($A129 &gt; 0, R129 &gt; 0,AY$2&lt;MiscFormulas!$A$5+1),
_xlfn.IFNA(
_xlfn.IFNA(
_xlfn.IFNA(
_xlfn.IFNA(
_xlfn.IFNA(
_xlfn.IFNA(
IF(_xlfn.XLOOKUP(AY$2,WatchbillMONTHLY!$A$3:$U$3,OFFSET(WatchbillMONTHLY!$A$3:$U$3,1,2))=IF(_xlfn.XLOOKUP($A129,INDIRECT("_"&amp;_xlfn.XLOOKUP(AY$2,WatchbillMONTHLY!$A$3:$U$3,OFFSET(WatchbillMONTHLY!$A$3:$U$3,1,2))),INDIRECT("_"&amp;_xlfn.XLOOKUP(AY$2,WatchbillMONTHLY!$A$3:$U$3,OFFSET(WatchbillMONTHLY!$A$3:$U$3,1,2))))=$A129,_xlfn.XLOOKUP(AY$2,WatchbillMONTHLY!$A$3:$U$3,OFFSET(WatchbillMONTHLY!$A$3:$U$3,1,2)),FALSE),TRUE,FALSE),
IF(_xlfn.XLOOKUP(AY$2,WatchbillMONTHLY!$A$20:$U$20,OFFSET(WatchbillMONTHLY!$A$20:$U$20,1,2))=IF(_xlfn.XLOOKUP($A129,INDIRECT("_"&amp;_xlfn.XLOOKUP(AY$2,WatchbillMONTHLY!$A$20:$U$20,OFFSET(WatchbillMONTHLY!$A$20:$U$20,1,2))),INDIRECT("_"&amp;_xlfn.XLOOKUP(AY$2,WatchbillMONTHLY!$A$20:$U$20,OFFSET(WatchbillMONTHLY!$A$20:$U$20,1,2))))=$A129,_xlfn.XLOOKUP(AY$2,WatchbillMONTHLY!$A$20:$U$20,OFFSET(WatchbillMONTHLY!$A$20:$U$20,1,2)),FALSE),TRUE,FALSE)),
IF(_xlfn.XLOOKUP(AY$2,WatchbillMONTHLY!$A$37:$U$37,OFFSET(WatchbillMONTHLY!$A$37:$U$37,1,2))=IF(_xlfn.XLOOKUP($A129,INDIRECT("_"&amp;_xlfn.XLOOKUP(AY$2,WatchbillMONTHLY!$A$37:$U$37,OFFSET(WatchbillMONTHLY!$A$37:$U$37,1,2))),INDIRECT("_"&amp;_xlfn.XLOOKUP(AY$2,WatchbillMONTHLY!$A$37:$U$37,OFFSET(WatchbillMONTHLY!$A$37:$U$37,1,2))))=$A129,_xlfn.XLOOKUP(AY$2,WatchbillMONTHLY!$A$37:$U$37,OFFSET(WatchbillMONTHLY!$A$37:$U$37,1,2)),FALSE),TRUE,FALSE)),
IF(_xlfn.XLOOKUP(AY$2,WatchbillMONTHLY!$A$54:$U$54,OFFSET(WatchbillMONTHLY!$A$54:$U$54,1,2))=IF(_xlfn.XLOOKUP($A129,INDIRECT("_"&amp;_xlfn.XLOOKUP(AY$2,WatchbillMONTHLY!$A$54:$U$54,OFFSET(WatchbillMONTHLY!$A$54:$U$54,1,2))),INDIRECT("_"&amp;_xlfn.XLOOKUP(AY$2,WatchbillMONTHLY!$A$54:$U$54,OFFSET(WatchbillMONTHLY!$A$54:$U$54,1,2))))=$A129,_xlfn.XLOOKUP(AY$2,WatchbillMONTHLY!$A$54:$U$54,OFFSET(WatchbillMONTHLY!$A$54:$U$54,1,2)),FALSE),TRUE,FALSE)),
IF(_xlfn.XLOOKUP(AY$2,WatchbillMONTHLY!$A$71:$U$71,OFFSET(WatchbillMONTHLY!$A$71:$U$71,1,2))=IF(_xlfn.XLOOKUP($A129,INDIRECT("_"&amp;_xlfn.XLOOKUP(AY$2,WatchbillMONTHLY!$A$71:$U$71,OFFSET(WatchbillMONTHLY!$A$71:$U$71,1,2))),INDIRECT("_"&amp;_xlfn.XLOOKUP(AY$2,WatchbillMONTHLY!$A$71:$U$71,OFFSET(WatchbillMONTHLY!$A$71:$U$71,1,2))))=$A129,_xlfn.XLOOKUP(AY$2,WatchbillMONTHLY!$A$71:$U$71,OFFSET(WatchbillMONTHLY!$A$71:$U$71,1,2)),FALSE),TRUE,FALSE)),
IF(_xlfn.XLOOKUP(AY$2,WatchbillMONTHLY!$A$88:$U$88,OFFSET(WatchbillMONTHLY!$A$88:$U$88,1,2))=IF(_xlfn.XLOOKUP($A129,INDIRECT("_"&amp;_xlfn.XLOOKUP(AY$2,WatchbillMONTHLY!$A$88:$U$88,OFFSET(WatchbillMONTHLY!$A$88:$U$88,1,2))),INDIRECT("_"&amp;_xlfn.XLOOKUP(AY$2,WatchbillMONTHLY!$A$88:$U$88,OFFSET(WatchbillMONTHLY!$A$88:$U$88,1,2))))=$A129,_xlfn.XLOOKUP(AY$2,WatchbillMONTHLY!$A$88:$U$88,OFFSET(WatchbillMONTHLY!$A$88:$U$88,1,2)),FALSE),TRUE,FALSE)),
FALSE),FALSE)</f>
        <v>0</v>
      </c>
      <c r="AZ129" s="209" t="b" cm="1">
        <f t="array" aca="1" ref="AZ129" ca="1">IF(AND($A129 &gt; 0, S129 &gt; 0,AZ$2&lt;MiscFormulas!$A$5+1),
_xlfn.IFNA(
_xlfn.IFNA(
_xlfn.IFNA(
_xlfn.IFNA(
_xlfn.IFNA(
_xlfn.IFNA(
IF(_xlfn.XLOOKUP(AZ$2,WatchbillMONTHLY!$A$3:$U$3,OFFSET(WatchbillMONTHLY!$A$3:$U$3,1,2))=IF(_xlfn.XLOOKUP($A129,INDIRECT("_"&amp;_xlfn.XLOOKUP(AZ$2,WatchbillMONTHLY!$A$3:$U$3,OFFSET(WatchbillMONTHLY!$A$3:$U$3,1,2))),INDIRECT("_"&amp;_xlfn.XLOOKUP(AZ$2,WatchbillMONTHLY!$A$3:$U$3,OFFSET(WatchbillMONTHLY!$A$3:$U$3,1,2))))=$A129,_xlfn.XLOOKUP(AZ$2,WatchbillMONTHLY!$A$3:$U$3,OFFSET(WatchbillMONTHLY!$A$3:$U$3,1,2)),FALSE),TRUE,FALSE),
IF(_xlfn.XLOOKUP(AZ$2,WatchbillMONTHLY!$A$20:$U$20,OFFSET(WatchbillMONTHLY!$A$20:$U$20,1,2))=IF(_xlfn.XLOOKUP($A129,INDIRECT("_"&amp;_xlfn.XLOOKUP(AZ$2,WatchbillMONTHLY!$A$20:$U$20,OFFSET(WatchbillMONTHLY!$A$20:$U$20,1,2))),INDIRECT("_"&amp;_xlfn.XLOOKUP(AZ$2,WatchbillMONTHLY!$A$20:$U$20,OFFSET(WatchbillMONTHLY!$A$20:$U$20,1,2))))=$A129,_xlfn.XLOOKUP(AZ$2,WatchbillMONTHLY!$A$20:$U$20,OFFSET(WatchbillMONTHLY!$A$20:$U$20,1,2)),FALSE),TRUE,FALSE)),
IF(_xlfn.XLOOKUP(AZ$2,WatchbillMONTHLY!$A$37:$U$37,OFFSET(WatchbillMONTHLY!$A$37:$U$37,1,2))=IF(_xlfn.XLOOKUP($A129,INDIRECT("_"&amp;_xlfn.XLOOKUP(AZ$2,WatchbillMONTHLY!$A$37:$U$37,OFFSET(WatchbillMONTHLY!$A$37:$U$37,1,2))),INDIRECT("_"&amp;_xlfn.XLOOKUP(AZ$2,WatchbillMONTHLY!$A$37:$U$37,OFFSET(WatchbillMONTHLY!$A$37:$U$37,1,2))))=$A129,_xlfn.XLOOKUP(AZ$2,WatchbillMONTHLY!$A$37:$U$37,OFFSET(WatchbillMONTHLY!$A$37:$U$37,1,2)),FALSE),TRUE,FALSE)),
IF(_xlfn.XLOOKUP(AZ$2,WatchbillMONTHLY!$A$54:$U$54,OFFSET(WatchbillMONTHLY!$A$54:$U$54,1,2))=IF(_xlfn.XLOOKUP($A129,INDIRECT("_"&amp;_xlfn.XLOOKUP(AZ$2,WatchbillMONTHLY!$A$54:$U$54,OFFSET(WatchbillMONTHLY!$A$54:$U$54,1,2))),INDIRECT("_"&amp;_xlfn.XLOOKUP(AZ$2,WatchbillMONTHLY!$A$54:$U$54,OFFSET(WatchbillMONTHLY!$A$54:$U$54,1,2))))=$A129,_xlfn.XLOOKUP(AZ$2,WatchbillMONTHLY!$A$54:$U$54,OFFSET(WatchbillMONTHLY!$A$54:$U$54,1,2)),FALSE),TRUE,FALSE)),
IF(_xlfn.XLOOKUP(AZ$2,WatchbillMONTHLY!$A$71:$U$71,OFFSET(WatchbillMONTHLY!$A$71:$U$71,1,2))=IF(_xlfn.XLOOKUP($A129,INDIRECT("_"&amp;_xlfn.XLOOKUP(AZ$2,WatchbillMONTHLY!$A$71:$U$71,OFFSET(WatchbillMONTHLY!$A$71:$U$71,1,2))),INDIRECT("_"&amp;_xlfn.XLOOKUP(AZ$2,WatchbillMONTHLY!$A$71:$U$71,OFFSET(WatchbillMONTHLY!$A$71:$U$71,1,2))))=$A129,_xlfn.XLOOKUP(AZ$2,WatchbillMONTHLY!$A$71:$U$71,OFFSET(WatchbillMONTHLY!$A$71:$U$71,1,2)),FALSE),TRUE,FALSE)),
IF(_xlfn.XLOOKUP(AZ$2,WatchbillMONTHLY!$A$88:$U$88,OFFSET(WatchbillMONTHLY!$A$88:$U$88,1,2))=IF(_xlfn.XLOOKUP($A129,INDIRECT("_"&amp;_xlfn.XLOOKUP(AZ$2,WatchbillMONTHLY!$A$88:$U$88,OFFSET(WatchbillMONTHLY!$A$88:$U$88,1,2))),INDIRECT("_"&amp;_xlfn.XLOOKUP(AZ$2,WatchbillMONTHLY!$A$88:$U$88,OFFSET(WatchbillMONTHLY!$A$88:$U$88,1,2))))=$A129,_xlfn.XLOOKUP(AZ$2,WatchbillMONTHLY!$A$88:$U$88,OFFSET(WatchbillMONTHLY!$A$88:$U$88,1,2)),FALSE),TRUE,FALSE)),
FALSE),FALSE)</f>
        <v>0</v>
      </c>
      <c r="BA129" s="209" t="b" cm="1">
        <f t="array" aca="1" ref="BA129" ca="1">IF(AND($A129 &gt; 0, T129 &gt; 0,BA$2&lt;MiscFormulas!$A$5+1),
_xlfn.IFNA(
_xlfn.IFNA(
_xlfn.IFNA(
_xlfn.IFNA(
_xlfn.IFNA(
_xlfn.IFNA(
IF(_xlfn.XLOOKUP(BA$2,WatchbillMONTHLY!$A$3:$U$3,OFFSET(WatchbillMONTHLY!$A$3:$U$3,1,2))=IF(_xlfn.XLOOKUP($A129,INDIRECT("_"&amp;_xlfn.XLOOKUP(BA$2,WatchbillMONTHLY!$A$3:$U$3,OFFSET(WatchbillMONTHLY!$A$3:$U$3,1,2))),INDIRECT("_"&amp;_xlfn.XLOOKUP(BA$2,WatchbillMONTHLY!$A$3:$U$3,OFFSET(WatchbillMONTHLY!$A$3:$U$3,1,2))))=$A129,_xlfn.XLOOKUP(BA$2,WatchbillMONTHLY!$A$3:$U$3,OFFSET(WatchbillMONTHLY!$A$3:$U$3,1,2)),FALSE),TRUE,FALSE),
IF(_xlfn.XLOOKUP(BA$2,WatchbillMONTHLY!$A$20:$U$20,OFFSET(WatchbillMONTHLY!$A$20:$U$20,1,2))=IF(_xlfn.XLOOKUP($A129,INDIRECT("_"&amp;_xlfn.XLOOKUP(BA$2,WatchbillMONTHLY!$A$20:$U$20,OFFSET(WatchbillMONTHLY!$A$20:$U$20,1,2))),INDIRECT("_"&amp;_xlfn.XLOOKUP(BA$2,WatchbillMONTHLY!$A$20:$U$20,OFFSET(WatchbillMONTHLY!$A$20:$U$20,1,2))))=$A129,_xlfn.XLOOKUP(BA$2,WatchbillMONTHLY!$A$20:$U$20,OFFSET(WatchbillMONTHLY!$A$20:$U$20,1,2)),FALSE),TRUE,FALSE)),
IF(_xlfn.XLOOKUP(BA$2,WatchbillMONTHLY!$A$37:$U$37,OFFSET(WatchbillMONTHLY!$A$37:$U$37,1,2))=IF(_xlfn.XLOOKUP($A129,INDIRECT("_"&amp;_xlfn.XLOOKUP(BA$2,WatchbillMONTHLY!$A$37:$U$37,OFFSET(WatchbillMONTHLY!$A$37:$U$37,1,2))),INDIRECT("_"&amp;_xlfn.XLOOKUP(BA$2,WatchbillMONTHLY!$A$37:$U$37,OFFSET(WatchbillMONTHLY!$A$37:$U$37,1,2))))=$A129,_xlfn.XLOOKUP(BA$2,WatchbillMONTHLY!$A$37:$U$37,OFFSET(WatchbillMONTHLY!$A$37:$U$37,1,2)),FALSE),TRUE,FALSE)),
IF(_xlfn.XLOOKUP(BA$2,WatchbillMONTHLY!$A$54:$U$54,OFFSET(WatchbillMONTHLY!$A$54:$U$54,1,2))=IF(_xlfn.XLOOKUP($A129,INDIRECT("_"&amp;_xlfn.XLOOKUP(BA$2,WatchbillMONTHLY!$A$54:$U$54,OFFSET(WatchbillMONTHLY!$A$54:$U$54,1,2))),INDIRECT("_"&amp;_xlfn.XLOOKUP(BA$2,WatchbillMONTHLY!$A$54:$U$54,OFFSET(WatchbillMONTHLY!$A$54:$U$54,1,2))))=$A129,_xlfn.XLOOKUP(BA$2,WatchbillMONTHLY!$A$54:$U$54,OFFSET(WatchbillMONTHLY!$A$54:$U$54,1,2)),FALSE),TRUE,FALSE)),
IF(_xlfn.XLOOKUP(BA$2,WatchbillMONTHLY!$A$71:$U$71,OFFSET(WatchbillMONTHLY!$A$71:$U$71,1,2))=IF(_xlfn.XLOOKUP($A129,INDIRECT("_"&amp;_xlfn.XLOOKUP(BA$2,WatchbillMONTHLY!$A$71:$U$71,OFFSET(WatchbillMONTHLY!$A$71:$U$71,1,2))),INDIRECT("_"&amp;_xlfn.XLOOKUP(BA$2,WatchbillMONTHLY!$A$71:$U$71,OFFSET(WatchbillMONTHLY!$A$71:$U$71,1,2))))=$A129,_xlfn.XLOOKUP(BA$2,WatchbillMONTHLY!$A$71:$U$71,OFFSET(WatchbillMONTHLY!$A$71:$U$71,1,2)),FALSE),TRUE,FALSE)),
IF(_xlfn.XLOOKUP(BA$2,WatchbillMONTHLY!$A$88:$U$88,OFFSET(WatchbillMONTHLY!$A$88:$U$88,1,2))=IF(_xlfn.XLOOKUP($A129,INDIRECT("_"&amp;_xlfn.XLOOKUP(BA$2,WatchbillMONTHLY!$A$88:$U$88,OFFSET(WatchbillMONTHLY!$A$88:$U$88,1,2))),INDIRECT("_"&amp;_xlfn.XLOOKUP(BA$2,WatchbillMONTHLY!$A$88:$U$88,OFFSET(WatchbillMONTHLY!$A$88:$U$88,1,2))))=$A129,_xlfn.XLOOKUP(BA$2,WatchbillMONTHLY!$A$88:$U$88,OFFSET(WatchbillMONTHLY!$A$88:$U$88,1,2)),FALSE),TRUE,FALSE)),
FALSE),FALSE)</f>
        <v>0</v>
      </c>
      <c r="BB129" s="209" t="b" cm="1">
        <f t="array" aca="1" ref="BB129" ca="1">IF(AND($A129 &gt; 0, U129 &gt; 0,BB$2&lt;MiscFormulas!$A$5+1),
_xlfn.IFNA(
_xlfn.IFNA(
_xlfn.IFNA(
_xlfn.IFNA(
_xlfn.IFNA(
_xlfn.IFNA(
IF(_xlfn.XLOOKUP(BB$2,WatchbillMONTHLY!$A$3:$U$3,OFFSET(WatchbillMONTHLY!$A$3:$U$3,1,2))=IF(_xlfn.XLOOKUP($A129,INDIRECT("_"&amp;_xlfn.XLOOKUP(BB$2,WatchbillMONTHLY!$A$3:$U$3,OFFSET(WatchbillMONTHLY!$A$3:$U$3,1,2))),INDIRECT("_"&amp;_xlfn.XLOOKUP(BB$2,WatchbillMONTHLY!$A$3:$U$3,OFFSET(WatchbillMONTHLY!$A$3:$U$3,1,2))))=$A129,_xlfn.XLOOKUP(BB$2,WatchbillMONTHLY!$A$3:$U$3,OFFSET(WatchbillMONTHLY!$A$3:$U$3,1,2)),FALSE),TRUE,FALSE),
IF(_xlfn.XLOOKUP(BB$2,WatchbillMONTHLY!$A$20:$U$20,OFFSET(WatchbillMONTHLY!$A$20:$U$20,1,2))=IF(_xlfn.XLOOKUP($A129,INDIRECT("_"&amp;_xlfn.XLOOKUP(BB$2,WatchbillMONTHLY!$A$20:$U$20,OFFSET(WatchbillMONTHLY!$A$20:$U$20,1,2))),INDIRECT("_"&amp;_xlfn.XLOOKUP(BB$2,WatchbillMONTHLY!$A$20:$U$20,OFFSET(WatchbillMONTHLY!$A$20:$U$20,1,2))))=$A129,_xlfn.XLOOKUP(BB$2,WatchbillMONTHLY!$A$20:$U$20,OFFSET(WatchbillMONTHLY!$A$20:$U$20,1,2)),FALSE),TRUE,FALSE)),
IF(_xlfn.XLOOKUP(BB$2,WatchbillMONTHLY!$A$37:$U$37,OFFSET(WatchbillMONTHLY!$A$37:$U$37,1,2))=IF(_xlfn.XLOOKUP($A129,INDIRECT("_"&amp;_xlfn.XLOOKUP(BB$2,WatchbillMONTHLY!$A$37:$U$37,OFFSET(WatchbillMONTHLY!$A$37:$U$37,1,2))),INDIRECT("_"&amp;_xlfn.XLOOKUP(BB$2,WatchbillMONTHLY!$A$37:$U$37,OFFSET(WatchbillMONTHLY!$A$37:$U$37,1,2))))=$A129,_xlfn.XLOOKUP(BB$2,WatchbillMONTHLY!$A$37:$U$37,OFFSET(WatchbillMONTHLY!$A$37:$U$37,1,2)),FALSE),TRUE,FALSE)),
IF(_xlfn.XLOOKUP(BB$2,WatchbillMONTHLY!$A$54:$U$54,OFFSET(WatchbillMONTHLY!$A$54:$U$54,1,2))=IF(_xlfn.XLOOKUP($A129,INDIRECT("_"&amp;_xlfn.XLOOKUP(BB$2,WatchbillMONTHLY!$A$54:$U$54,OFFSET(WatchbillMONTHLY!$A$54:$U$54,1,2))),INDIRECT("_"&amp;_xlfn.XLOOKUP(BB$2,WatchbillMONTHLY!$A$54:$U$54,OFFSET(WatchbillMONTHLY!$A$54:$U$54,1,2))))=$A129,_xlfn.XLOOKUP(BB$2,WatchbillMONTHLY!$A$54:$U$54,OFFSET(WatchbillMONTHLY!$A$54:$U$54,1,2)),FALSE),TRUE,FALSE)),
IF(_xlfn.XLOOKUP(BB$2,WatchbillMONTHLY!$A$71:$U$71,OFFSET(WatchbillMONTHLY!$A$71:$U$71,1,2))=IF(_xlfn.XLOOKUP($A129,INDIRECT("_"&amp;_xlfn.XLOOKUP(BB$2,WatchbillMONTHLY!$A$71:$U$71,OFFSET(WatchbillMONTHLY!$A$71:$U$71,1,2))),INDIRECT("_"&amp;_xlfn.XLOOKUP(BB$2,WatchbillMONTHLY!$A$71:$U$71,OFFSET(WatchbillMONTHLY!$A$71:$U$71,1,2))))=$A129,_xlfn.XLOOKUP(BB$2,WatchbillMONTHLY!$A$71:$U$71,OFFSET(WatchbillMONTHLY!$A$71:$U$71,1,2)),FALSE),TRUE,FALSE)),
IF(_xlfn.XLOOKUP(BB$2,WatchbillMONTHLY!$A$88:$U$88,OFFSET(WatchbillMONTHLY!$A$88:$U$88,1,2))=IF(_xlfn.XLOOKUP($A129,INDIRECT("_"&amp;_xlfn.XLOOKUP(BB$2,WatchbillMONTHLY!$A$88:$U$88,OFFSET(WatchbillMONTHLY!$A$88:$U$88,1,2))),INDIRECT("_"&amp;_xlfn.XLOOKUP(BB$2,WatchbillMONTHLY!$A$88:$U$88,OFFSET(WatchbillMONTHLY!$A$88:$U$88,1,2))))=$A129,_xlfn.XLOOKUP(BB$2,WatchbillMONTHLY!$A$88:$U$88,OFFSET(WatchbillMONTHLY!$A$88:$U$88,1,2)),FALSE),TRUE,FALSE)),
FALSE),FALSE)</f>
        <v>0</v>
      </c>
      <c r="BC129" s="209" t="b" cm="1">
        <f t="array" aca="1" ref="BC129" ca="1">IF(AND($A129 &gt; 0, V129 &gt; 0,BC$2&lt;MiscFormulas!$A$5+1),
_xlfn.IFNA(
_xlfn.IFNA(
_xlfn.IFNA(
_xlfn.IFNA(
_xlfn.IFNA(
_xlfn.IFNA(
IF(_xlfn.XLOOKUP(BC$2,WatchbillMONTHLY!$A$3:$U$3,OFFSET(WatchbillMONTHLY!$A$3:$U$3,1,2))=IF(_xlfn.XLOOKUP($A129,INDIRECT("_"&amp;_xlfn.XLOOKUP(BC$2,WatchbillMONTHLY!$A$3:$U$3,OFFSET(WatchbillMONTHLY!$A$3:$U$3,1,2))),INDIRECT("_"&amp;_xlfn.XLOOKUP(BC$2,WatchbillMONTHLY!$A$3:$U$3,OFFSET(WatchbillMONTHLY!$A$3:$U$3,1,2))))=$A129,_xlfn.XLOOKUP(BC$2,WatchbillMONTHLY!$A$3:$U$3,OFFSET(WatchbillMONTHLY!$A$3:$U$3,1,2)),FALSE),TRUE,FALSE),
IF(_xlfn.XLOOKUP(BC$2,WatchbillMONTHLY!$A$20:$U$20,OFFSET(WatchbillMONTHLY!$A$20:$U$20,1,2))=IF(_xlfn.XLOOKUP($A129,INDIRECT("_"&amp;_xlfn.XLOOKUP(BC$2,WatchbillMONTHLY!$A$20:$U$20,OFFSET(WatchbillMONTHLY!$A$20:$U$20,1,2))),INDIRECT("_"&amp;_xlfn.XLOOKUP(BC$2,WatchbillMONTHLY!$A$20:$U$20,OFFSET(WatchbillMONTHLY!$A$20:$U$20,1,2))))=$A129,_xlfn.XLOOKUP(BC$2,WatchbillMONTHLY!$A$20:$U$20,OFFSET(WatchbillMONTHLY!$A$20:$U$20,1,2)),FALSE),TRUE,FALSE)),
IF(_xlfn.XLOOKUP(BC$2,WatchbillMONTHLY!$A$37:$U$37,OFFSET(WatchbillMONTHLY!$A$37:$U$37,1,2))=IF(_xlfn.XLOOKUP($A129,INDIRECT("_"&amp;_xlfn.XLOOKUP(BC$2,WatchbillMONTHLY!$A$37:$U$37,OFFSET(WatchbillMONTHLY!$A$37:$U$37,1,2))),INDIRECT("_"&amp;_xlfn.XLOOKUP(BC$2,WatchbillMONTHLY!$A$37:$U$37,OFFSET(WatchbillMONTHLY!$A$37:$U$37,1,2))))=$A129,_xlfn.XLOOKUP(BC$2,WatchbillMONTHLY!$A$37:$U$37,OFFSET(WatchbillMONTHLY!$A$37:$U$37,1,2)),FALSE),TRUE,FALSE)),
IF(_xlfn.XLOOKUP(BC$2,WatchbillMONTHLY!$A$54:$U$54,OFFSET(WatchbillMONTHLY!$A$54:$U$54,1,2))=IF(_xlfn.XLOOKUP($A129,INDIRECT("_"&amp;_xlfn.XLOOKUP(BC$2,WatchbillMONTHLY!$A$54:$U$54,OFFSET(WatchbillMONTHLY!$A$54:$U$54,1,2))),INDIRECT("_"&amp;_xlfn.XLOOKUP(BC$2,WatchbillMONTHLY!$A$54:$U$54,OFFSET(WatchbillMONTHLY!$A$54:$U$54,1,2))))=$A129,_xlfn.XLOOKUP(BC$2,WatchbillMONTHLY!$A$54:$U$54,OFFSET(WatchbillMONTHLY!$A$54:$U$54,1,2)),FALSE),TRUE,FALSE)),
IF(_xlfn.XLOOKUP(BC$2,WatchbillMONTHLY!$A$71:$U$71,OFFSET(WatchbillMONTHLY!$A$71:$U$71,1,2))=IF(_xlfn.XLOOKUP($A129,INDIRECT("_"&amp;_xlfn.XLOOKUP(BC$2,WatchbillMONTHLY!$A$71:$U$71,OFFSET(WatchbillMONTHLY!$A$71:$U$71,1,2))),INDIRECT("_"&amp;_xlfn.XLOOKUP(BC$2,WatchbillMONTHLY!$A$71:$U$71,OFFSET(WatchbillMONTHLY!$A$71:$U$71,1,2))))=$A129,_xlfn.XLOOKUP(BC$2,WatchbillMONTHLY!$A$71:$U$71,OFFSET(WatchbillMONTHLY!$A$71:$U$71,1,2)),FALSE),TRUE,FALSE)),
IF(_xlfn.XLOOKUP(BC$2,WatchbillMONTHLY!$A$88:$U$88,OFFSET(WatchbillMONTHLY!$A$88:$U$88,1,2))=IF(_xlfn.XLOOKUP($A129,INDIRECT("_"&amp;_xlfn.XLOOKUP(BC$2,WatchbillMONTHLY!$A$88:$U$88,OFFSET(WatchbillMONTHLY!$A$88:$U$88,1,2))),INDIRECT("_"&amp;_xlfn.XLOOKUP(BC$2,WatchbillMONTHLY!$A$88:$U$88,OFFSET(WatchbillMONTHLY!$A$88:$U$88,1,2))))=$A129,_xlfn.XLOOKUP(BC$2,WatchbillMONTHLY!$A$88:$U$88,OFFSET(WatchbillMONTHLY!$A$88:$U$88,1,2)),FALSE),TRUE,FALSE)),
FALSE),FALSE)</f>
        <v>0</v>
      </c>
      <c r="BD129" s="209" t="b" cm="1">
        <f t="array" aca="1" ref="BD129" ca="1">IF(AND($A129 &gt; 0, W129 &gt; 0,BD$2&lt;MiscFormulas!$A$5+1),
_xlfn.IFNA(
_xlfn.IFNA(
_xlfn.IFNA(
_xlfn.IFNA(
_xlfn.IFNA(
_xlfn.IFNA(
IF(_xlfn.XLOOKUP(BD$2,WatchbillMONTHLY!$A$3:$U$3,OFFSET(WatchbillMONTHLY!$A$3:$U$3,1,2))=IF(_xlfn.XLOOKUP($A129,INDIRECT("_"&amp;_xlfn.XLOOKUP(BD$2,WatchbillMONTHLY!$A$3:$U$3,OFFSET(WatchbillMONTHLY!$A$3:$U$3,1,2))),INDIRECT("_"&amp;_xlfn.XLOOKUP(BD$2,WatchbillMONTHLY!$A$3:$U$3,OFFSET(WatchbillMONTHLY!$A$3:$U$3,1,2))))=$A129,_xlfn.XLOOKUP(BD$2,WatchbillMONTHLY!$A$3:$U$3,OFFSET(WatchbillMONTHLY!$A$3:$U$3,1,2)),FALSE),TRUE,FALSE),
IF(_xlfn.XLOOKUP(BD$2,WatchbillMONTHLY!$A$20:$U$20,OFFSET(WatchbillMONTHLY!$A$20:$U$20,1,2))=IF(_xlfn.XLOOKUP($A129,INDIRECT("_"&amp;_xlfn.XLOOKUP(BD$2,WatchbillMONTHLY!$A$20:$U$20,OFFSET(WatchbillMONTHLY!$A$20:$U$20,1,2))),INDIRECT("_"&amp;_xlfn.XLOOKUP(BD$2,WatchbillMONTHLY!$A$20:$U$20,OFFSET(WatchbillMONTHLY!$A$20:$U$20,1,2))))=$A129,_xlfn.XLOOKUP(BD$2,WatchbillMONTHLY!$A$20:$U$20,OFFSET(WatchbillMONTHLY!$A$20:$U$20,1,2)),FALSE),TRUE,FALSE)),
IF(_xlfn.XLOOKUP(BD$2,WatchbillMONTHLY!$A$37:$U$37,OFFSET(WatchbillMONTHLY!$A$37:$U$37,1,2))=IF(_xlfn.XLOOKUP($A129,INDIRECT("_"&amp;_xlfn.XLOOKUP(BD$2,WatchbillMONTHLY!$A$37:$U$37,OFFSET(WatchbillMONTHLY!$A$37:$U$37,1,2))),INDIRECT("_"&amp;_xlfn.XLOOKUP(BD$2,WatchbillMONTHLY!$A$37:$U$37,OFFSET(WatchbillMONTHLY!$A$37:$U$37,1,2))))=$A129,_xlfn.XLOOKUP(BD$2,WatchbillMONTHLY!$A$37:$U$37,OFFSET(WatchbillMONTHLY!$A$37:$U$37,1,2)),FALSE),TRUE,FALSE)),
IF(_xlfn.XLOOKUP(BD$2,WatchbillMONTHLY!$A$54:$U$54,OFFSET(WatchbillMONTHLY!$A$54:$U$54,1,2))=IF(_xlfn.XLOOKUP($A129,INDIRECT("_"&amp;_xlfn.XLOOKUP(BD$2,WatchbillMONTHLY!$A$54:$U$54,OFFSET(WatchbillMONTHLY!$A$54:$U$54,1,2))),INDIRECT("_"&amp;_xlfn.XLOOKUP(BD$2,WatchbillMONTHLY!$A$54:$U$54,OFFSET(WatchbillMONTHLY!$A$54:$U$54,1,2))))=$A129,_xlfn.XLOOKUP(BD$2,WatchbillMONTHLY!$A$54:$U$54,OFFSET(WatchbillMONTHLY!$A$54:$U$54,1,2)),FALSE),TRUE,FALSE)),
IF(_xlfn.XLOOKUP(BD$2,WatchbillMONTHLY!$A$71:$U$71,OFFSET(WatchbillMONTHLY!$A$71:$U$71,1,2))=IF(_xlfn.XLOOKUP($A129,INDIRECT("_"&amp;_xlfn.XLOOKUP(BD$2,WatchbillMONTHLY!$A$71:$U$71,OFFSET(WatchbillMONTHLY!$A$71:$U$71,1,2))),INDIRECT("_"&amp;_xlfn.XLOOKUP(BD$2,WatchbillMONTHLY!$A$71:$U$71,OFFSET(WatchbillMONTHLY!$A$71:$U$71,1,2))))=$A129,_xlfn.XLOOKUP(BD$2,WatchbillMONTHLY!$A$71:$U$71,OFFSET(WatchbillMONTHLY!$A$71:$U$71,1,2)),FALSE),TRUE,FALSE)),
IF(_xlfn.XLOOKUP(BD$2,WatchbillMONTHLY!$A$88:$U$88,OFFSET(WatchbillMONTHLY!$A$88:$U$88,1,2))=IF(_xlfn.XLOOKUP($A129,INDIRECT("_"&amp;_xlfn.XLOOKUP(BD$2,WatchbillMONTHLY!$A$88:$U$88,OFFSET(WatchbillMONTHLY!$A$88:$U$88,1,2))),INDIRECT("_"&amp;_xlfn.XLOOKUP(BD$2,WatchbillMONTHLY!$A$88:$U$88,OFFSET(WatchbillMONTHLY!$A$88:$U$88,1,2))))=$A129,_xlfn.XLOOKUP(BD$2,WatchbillMONTHLY!$A$88:$U$88,OFFSET(WatchbillMONTHLY!$A$88:$U$88,1,2)),FALSE),TRUE,FALSE)),
FALSE),FALSE)</f>
        <v>0</v>
      </c>
      <c r="BE129" s="209" t="b" cm="1">
        <f t="array" aca="1" ref="BE129" ca="1">IF(AND($A129 &gt; 0, X129 &gt; 0,BE$2&lt;MiscFormulas!$A$5+1),
_xlfn.IFNA(
_xlfn.IFNA(
_xlfn.IFNA(
_xlfn.IFNA(
_xlfn.IFNA(
_xlfn.IFNA(
IF(_xlfn.XLOOKUP(BE$2,WatchbillMONTHLY!$A$3:$U$3,OFFSET(WatchbillMONTHLY!$A$3:$U$3,1,2))=IF(_xlfn.XLOOKUP($A129,INDIRECT("_"&amp;_xlfn.XLOOKUP(BE$2,WatchbillMONTHLY!$A$3:$U$3,OFFSET(WatchbillMONTHLY!$A$3:$U$3,1,2))),INDIRECT("_"&amp;_xlfn.XLOOKUP(BE$2,WatchbillMONTHLY!$A$3:$U$3,OFFSET(WatchbillMONTHLY!$A$3:$U$3,1,2))))=$A129,_xlfn.XLOOKUP(BE$2,WatchbillMONTHLY!$A$3:$U$3,OFFSET(WatchbillMONTHLY!$A$3:$U$3,1,2)),FALSE),TRUE,FALSE),
IF(_xlfn.XLOOKUP(BE$2,WatchbillMONTHLY!$A$20:$U$20,OFFSET(WatchbillMONTHLY!$A$20:$U$20,1,2))=IF(_xlfn.XLOOKUP($A129,INDIRECT("_"&amp;_xlfn.XLOOKUP(BE$2,WatchbillMONTHLY!$A$20:$U$20,OFFSET(WatchbillMONTHLY!$A$20:$U$20,1,2))),INDIRECT("_"&amp;_xlfn.XLOOKUP(BE$2,WatchbillMONTHLY!$A$20:$U$20,OFFSET(WatchbillMONTHLY!$A$20:$U$20,1,2))))=$A129,_xlfn.XLOOKUP(BE$2,WatchbillMONTHLY!$A$20:$U$20,OFFSET(WatchbillMONTHLY!$A$20:$U$20,1,2)),FALSE),TRUE,FALSE)),
IF(_xlfn.XLOOKUP(BE$2,WatchbillMONTHLY!$A$37:$U$37,OFFSET(WatchbillMONTHLY!$A$37:$U$37,1,2))=IF(_xlfn.XLOOKUP($A129,INDIRECT("_"&amp;_xlfn.XLOOKUP(BE$2,WatchbillMONTHLY!$A$37:$U$37,OFFSET(WatchbillMONTHLY!$A$37:$U$37,1,2))),INDIRECT("_"&amp;_xlfn.XLOOKUP(BE$2,WatchbillMONTHLY!$A$37:$U$37,OFFSET(WatchbillMONTHLY!$A$37:$U$37,1,2))))=$A129,_xlfn.XLOOKUP(BE$2,WatchbillMONTHLY!$A$37:$U$37,OFFSET(WatchbillMONTHLY!$A$37:$U$37,1,2)),FALSE),TRUE,FALSE)),
IF(_xlfn.XLOOKUP(BE$2,WatchbillMONTHLY!$A$54:$U$54,OFFSET(WatchbillMONTHLY!$A$54:$U$54,1,2))=IF(_xlfn.XLOOKUP($A129,INDIRECT("_"&amp;_xlfn.XLOOKUP(BE$2,WatchbillMONTHLY!$A$54:$U$54,OFFSET(WatchbillMONTHLY!$A$54:$U$54,1,2))),INDIRECT("_"&amp;_xlfn.XLOOKUP(BE$2,WatchbillMONTHLY!$A$54:$U$54,OFFSET(WatchbillMONTHLY!$A$54:$U$54,1,2))))=$A129,_xlfn.XLOOKUP(BE$2,WatchbillMONTHLY!$A$54:$U$54,OFFSET(WatchbillMONTHLY!$A$54:$U$54,1,2)),FALSE),TRUE,FALSE)),
IF(_xlfn.XLOOKUP(BE$2,WatchbillMONTHLY!$A$71:$U$71,OFFSET(WatchbillMONTHLY!$A$71:$U$71,1,2))=IF(_xlfn.XLOOKUP($A129,INDIRECT("_"&amp;_xlfn.XLOOKUP(BE$2,WatchbillMONTHLY!$A$71:$U$71,OFFSET(WatchbillMONTHLY!$A$71:$U$71,1,2))),INDIRECT("_"&amp;_xlfn.XLOOKUP(BE$2,WatchbillMONTHLY!$A$71:$U$71,OFFSET(WatchbillMONTHLY!$A$71:$U$71,1,2))))=$A129,_xlfn.XLOOKUP(BE$2,WatchbillMONTHLY!$A$71:$U$71,OFFSET(WatchbillMONTHLY!$A$71:$U$71,1,2)),FALSE),TRUE,FALSE)),
IF(_xlfn.XLOOKUP(BE$2,WatchbillMONTHLY!$A$88:$U$88,OFFSET(WatchbillMONTHLY!$A$88:$U$88,1,2))=IF(_xlfn.XLOOKUP($A129,INDIRECT("_"&amp;_xlfn.XLOOKUP(BE$2,WatchbillMONTHLY!$A$88:$U$88,OFFSET(WatchbillMONTHLY!$A$88:$U$88,1,2))),INDIRECT("_"&amp;_xlfn.XLOOKUP(BE$2,WatchbillMONTHLY!$A$88:$U$88,OFFSET(WatchbillMONTHLY!$A$88:$U$88,1,2))))=$A129,_xlfn.XLOOKUP(BE$2,WatchbillMONTHLY!$A$88:$U$88,OFFSET(WatchbillMONTHLY!$A$88:$U$88,1,2)),FALSE),TRUE,FALSE)),
FALSE),FALSE)</f>
        <v>0</v>
      </c>
      <c r="BF129" s="209" t="b" cm="1">
        <f t="array" aca="1" ref="BF129" ca="1">IF(AND($A129 &gt; 0, Y129 &gt; 0,BF$2&lt;MiscFormulas!$A$5+1),
_xlfn.IFNA(
_xlfn.IFNA(
_xlfn.IFNA(
_xlfn.IFNA(
_xlfn.IFNA(
_xlfn.IFNA(
IF(_xlfn.XLOOKUP(BF$2,WatchbillMONTHLY!$A$3:$U$3,OFFSET(WatchbillMONTHLY!$A$3:$U$3,1,2))=IF(_xlfn.XLOOKUP($A129,INDIRECT("_"&amp;_xlfn.XLOOKUP(BF$2,WatchbillMONTHLY!$A$3:$U$3,OFFSET(WatchbillMONTHLY!$A$3:$U$3,1,2))),INDIRECT("_"&amp;_xlfn.XLOOKUP(BF$2,WatchbillMONTHLY!$A$3:$U$3,OFFSET(WatchbillMONTHLY!$A$3:$U$3,1,2))))=$A129,_xlfn.XLOOKUP(BF$2,WatchbillMONTHLY!$A$3:$U$3,OFFSET(WatchbillMONTHLY!$A$3:$U$3,1,2)),FALSE),TRUE,FALSE),
IF(_xlfn.XLOOKUP(BF$2,WatchbillMONTHLY!$A$20:$U$20,OFFSET(WatchbillMONTHLY!$A$20:$U$20,1,2))=IF(_xlfn.XLOOKUP($A129,INDIRECT("_"&amp;_xlfn.XLOOKUP(BF$2,WatchbillMONTHLY!$A$20:$U$20,OFFSET(WatchbillMONTHLY!$A$20:$U$20,1,2))),INDIRECT("_"&amp;_xlfn.XLOOKUP(BF$2,WatchbillMONTHLY!$A$20:$U$20,OFFSET(WatchbillMONTHLY!$A$20:$U$20,1,2))))=$A129,_xlfn.XLOOKUP(BF$2,WatchbillMONTHLY!$A$20:$U$20,OFFSET(WatchbillMONTHLY!$A$20:$U$20,1,2)),FALSE),TRUE,FALSE)),
IF(_xlfn.XLOOKUP(BF$2,WatchbillMONTHLY!$A$37:$U$37,OFFSET(WatchbillMONTHLY!$A$37:$U$37,1,2))=IF(_xlfn.XLOOKUP($A129,INDIRECT("_"&amp;_xlfn.XLOOKUP(BF$2,WatchbillMONTHLY!$A$37:$U$37,OFFSET(WatchbillMONTHLY!$A$37:$U$37,1,2))),INDIRECT("_"&amp;_xlfn.XLOOKUP(BF$2,WatchbillMONTHLY!$A$37:$U$37,OFFSET(WatchbillMONTHLY!$A$37:$U$37,1,2))))=$A129,_xlfn.XLOOKUP(BF$2,WatchbillMONTHLY!$A$37:$U$37,OFFSET(WatchbillMONTHLY!$A$37:$U$37,1,2)),FALSE),TRUE,FALSE)),
IF(_xlfn.XLOOKUP(BF$2,WatchbillMONTHLY!$A$54:$U$54,OFFSET(WatchbillMONTHLY!$A$54:$U$54,1,2))=IF(_xlfn.XLOOKUP($A129,INDIRECT("_"&amp;_xlfn.XLOOKUP(BF$2,WatchbillMONTHLY!$A$54:$U$54,OFFSET(WatchbillMONTHLY!$A$54:$U$54,1,2))),INDIRECT("_"&amp;_xlfn.XLOOKUP(BF$2,WatchbillMONTHLY!$A$54:$U$54,OFFSET(WatchbillMONTHLY!$A$54:$U$54,1,2))))=$A129,_xlfn.XLOOKUP(BF$2,WatchbillMONTHLY!$A$54:$U$54,OFFSET(WatchbillMONTHLY!$A$54:$U$54,1,2)),FALSE),TRUE,FALSE)),
IF(_xlfn.XLOOKUP(BF$2,WatchbillMONTHLY!$A$71:$U$71,OFFSET(WatchbillMONTHLY!$A$71:$U$71,1,2))=IF(_xlfn.XLOOKUP($A129,INDIRECT("_"&amp;_xlfn.XLOOKUP(BF$2,WatchbillMONTHLY!$A$71:$U$71,OFFSET(WatchbillMONTHLY!$A$71:$U$71,1,2))),INDIRECT("_"&amp;_xlfn.XLOOKUP(BF$2,WatchbillMONTHLY!$A$71:$U$71,OFFSET(WatchbillMONTHLY!$A$71:$U$71,1,2))))=$A129,_xlfn.XLOOKUP(BF$2,WatchbillMONTHLY!$A$71:$U$71,OFFSET(WatchbillMONTHLY!$A$71:$U$71,1,2)),FALSE),TRUE,FALSE)),
IF(_xlfn.XLOOKUP(BF$2,WatchbillMONTHLY!$A$88:$U$88,OFFSET(WatchbillMONTHLY!$A$88:$U$88,1,2))=IF(_xlfn.XLOOKUP($A129,INDIRECT("_"&amp;_xlfn.XLOOKUP(BF$2,WatchbillMONTHLY!$A$88:$U$88,OFFSET(WatchbillMONTHLY!$A$88:$U$88,1,2))),INDIRECT("_"&amp;_xlfn.XLOOKUP(BF$2,WatchbillMONTHLY!$A$88:$U$88,OFFSET(WatchbillMONTHLY!$A$88:$U$88,1,2))))=$A129,_xlfn.XLOOKUP(BF$2,WatchbillMONTHLY!$A$88:$U$88,OFFSET(WatchbillMONTHLY!$A$88:$U$88,1,2)),FALSE),TRUE,FALSE)),
FALSE),FALSE)</f>
        <v>0</v>
      </c>
      <c r="BG129" s="209" t="b" cm="1">
        <f t="array" aca="1" ref="BG129" ca="1">IF(AND($A129 &gt; 0, Z129 &gt; 0,BG$2&lt;MiscFormulas!$A$5+1),
_xlfn.IFNA(
_xlfn.IFNA(
_xlfn.IFNA(
_xlfn.IFNA(
_xlfn.IFNA(
_xlfn.IFNA(
IF(_xlfn.XLOOKUP(BG$2,WatchbillMONTHLY!$A$3:$U$3,OFFSET(WatchbillMONTHLY!$A$3:$U$3,1,2))=IF(_xlfn.XLOOKUP($A129,INDIRECT("_"&amp;_xlfn.XLOOKUP(BG$2,WatchbillMONTHLY!$A$3:$U$3,OFFSET(WatchbillMONTHLY!$A$3:$U$3,1,2))),INDIRECT("_"&amp;_xlfn.XLOOKUP(BG$2,WatchbillMONTHLY!$A$3:$U$3,OFFSET(WatchbillMONTHLY!$A$3:$U$3,1,2))))=$A129,_xlfn.XLOOKUP(BG$2,WatchbillMONTHLY!$A$3:$U$3,OFFSET(WatchbillMONTHLY!$A$3:$U$3,1,2)),FALSE),TRUE,FALSE),
IF(_xlfn.XLOOKUP(BG$2,WatchbillMONTHLY!$A$20:$U$20,OFFSET(WatchbillMONTHLY!$A$20:$U$20,1,2))=IF(_xlfn.XLOOKUP($A129,INDIRECT("_"&amp;_xlfn.XLOOKUP(BG$2,WatchbillMONTHLY!$A$20:$U$20,OFFSET(WatchbillMONTHLY!$A$20:$U$20,1,2))),INDIRECT("_"&amp;_xlfn.XLOOKUP(BG$2,WatchbillMONTHLY!$A$20:$U$20,OFFSET(WatchbillMONTHLY!$A$20:$U$20,1,2))))=$A129,_xlfn.XLOOKUP(BG$2,WatchbillMONTHLY!$A$20:$U$20,OFFSET(WatchbillMONTHLY!$A$20:$U$20,1,2)),FALSE),TRUE,FALSE)),
IF(_xlfn.XLOOKUP(BG$2,WatchbillMONTHLY!$A$37:$U$37,OFFSET(WatchbillMONTHLY!$A$37:$U$37,1,2))=IF(_xlfn.XLOOKUP($A129,INDIRECT("_"&amp;_xlfn.XLOOKUP(BG$2,WatchbillMONTHLY!$A$37:$U$37,OFFSET(WatchbillMONTHLY!$A$37:$U$37,1,2))),INDIRECT("_"&amp;_xlfn.XLOOKUP(BG$2,WatchbillMONTHLY!$A$37:$U$37,OFFSET(WatchbillMONTHLY!$A$37:$U$37,1,2))))=$A129,_xlfn.XLOOKUP(BG$2,WatchbillMONTHLY!$A$37:$U$37,OFFSET(WatchbillMONTHLY!$A$37:$U$37,1,2)),FALSE),TRUE,FALSE)),
IF(_xlfn.XLOOKUP(BG$2,WatchbillMONTHLY!$A$54:$U$54,OFFSET(WatchbillMONTHLY!$A$54:$U$54,1,2))=IF(_xlfn.XLOOKUP($A129,INDIRECT("_"&amp;_xlfn.XLOOKUP(BG$2,WatchbillMONTHLY!$A$54:$U$54,OFFSET(WatchbillMONTHLY!$A$54:$U$54,1,2))),INDIRECT("_"&amp;_xlfn.XLOOKUP(BG$2,WatchbillMONTHLY!$A$54:$U$54,OFFSET(WatchbillMONTHLY!$A$54:$U$54,1,2))))=$A129,_xlfn.XLOOKUP(BG$2,WatchbillMONTHLY!$A$54:$U$54,OFFSET(WatchbillMONTHLY!$A$54:$U$54,1,2)),FALSE),TRUE,FALSE)),
IF(_xlfn.XLOOKUP(BG$2,WatchbillMONTHLY!$A$71:$U$71,OFFSET(WatchbillMONTHLY!$A$71:$U$71,1,2))=IF(_xlfn.XLOOKUP($A129,INDIRECT("_"&amp;_xlfn.XLOOKUP(BG$2,WatchbillMONTHLY!$A$71:$U$71,OFFSET(WatchbillMONTHLY!$A$71:$U$71,1,2))),INDIRECT("_"&amp;_xlfn.XLOOKUP(BG$2,WatchbillMONTHLY!$A$71:$U$71,OFFSET(WatchbillMONTHLY!$A$71:$U$71,1,2))))=$A129,_xlfn.XLOOKUP(BG$2,WatchbillMONTHLY!$A$71:$U$71,OFFSET(WatchbillMONTHLY!$A$71:$U$71,1,2)),FALSE),TRUE,FALSE)),
IF(_xlfn.XLOOKUP(BG$2,WatchbillMONTHLY!$A$88:$U$88,OFFSET(WatchbillMONTHLY!$A$88:$U$88,1,2))=IF(_xlfn.XLOOKUP($A129,INDIRECT("_"&amp;_xlfn.XLOOKUP(BG$2,WatchbillMONTHLY!$A$88:$U$88,OFFSET(WatchbillMONTHLY!$A$88:$U$88,1,2))),INDIRECT("_"&amp;_xlfn.XLOOKUP(BG$2,WatchbillMONTHLY!$A$88:$U$88,OFFSET(WatchbillMONTHLY!$A$88:$U$88,1,2))))=$A129,_xlfn.XLOOKUP(BG$2,WatchbillMONTHLY!$A$88:$U$88,OFFSET(WatchbillMONTHLY!$A$88:$U$88,1,2)),FALSE),TRUE,FALSE)),
FALSE),FALSE)</f>
        <v>0</v>
      </c>
      <c r="BH129" s="209" t="b" cm="1">
        <f t="array" aca="1" ref="BH129" ca="1">IF(AND($A129 &gt; 0, AA129 &gt; 0,BH$2&lt;MiscFormulas!$A$5+1),
_xlfn.IFNA(
_xlfn.IFNA(
_xlfn.IFNA(
_xlfn.IFNA(
_xlfn.IFNA(
_xlfn.IFNA(
IF(_xlfn.XLOOKUP(BH$2,WatchbillMONTHLY!$A$3:$U$3,OFFSET(WatchbillMONTHLY!$A$3:$U$3,1,2))=IF(_xlfn.XLOOKUP($A129,INDIRECT("_"&amp;_xlfn.XLOOKUP(BH$2,WatchbillMONTHLY!$A$3:$U$3,OFFSET(WatchbillMONTHLY!$A$3:$U$3,1,2))),INDIRECT("_"&amp;_xlfn.XLOOKUP(BH$2,WatchbillMONTHLY!$A$3:$U$3,OFFSET(WatchbillMONTHLY!$A$3:$U$3,1,2))))=$A129,_xlfn.XLOOKUP(BH$2,WatchbillMONTHLY!$A$3:$U$3,OFFSET(WatchbillMONTHLY!$A$3:$U$3,1,2)),FALSE),TRUE,FALSE),
IF(_xlfn.XLOOKUP(BH$2,WatchbillMONTHLY!$A$20:$U$20,OFFSET(WatchbillMONTHLY!$A$20:$U$20,1,2))=IF(_xlfn.XLOOKUP($A129,INDIRECT("_"&amp;_xlfn.XLOOKUP(BH$2,WatchbillMONTHLY!$A$20:$U$20,OFFSET(WatchbillMONTHLY!$A$20:$U$20,1,2))),INDIRECT("_"&amp;_xlfn.XLOOKUP(BH$2,WatchbillMONTHLY!$A$20:$U$20,OFFSET(WatchbillMONTHLY!$A$20:$U$20,1,2))))=$A129,_xlfn.XLOOKUP(BH$2,WatchbillMONTHLY!$A$20:$U$20,OFFSET(WatchbillMONTHLY!$A$20:$U$20,1,2)),FALSE),TRUE,FALSE)),
IF(_xlfn.XLOOKUP(BH$2,WatchbillMONTHLY!$A$37:$U$37,OFFSET(WatchbillMONTHLY!$A$37:$U$37,1,2))=IF(_xlfn.XLOOKUP($A129,INDIRECT("_"&amp;_xlfn.XLOOKUP(BH$2,WatchbillMONTHLY!$A$37:$U$37,OFFSET(WatchbillMONTHLY!$A$37:$U$37,1,2))),INDIRECT("_"&amp;_xlfn.XLOOKUP(BH$2,WatchbillMONTHLY!$A$37:$U$37,OFFSET(WatchbillMONTHLY!$A$37:$U$37,1,2))))=$A129,_xlfn.XLOOKUP(BH$2,WatchbillMONTHLY!$A$37:$U$37,OFFSET(WatchbillMONTHLY!$A$37:$U$37,1,2)),FALSE),TRUE,FALSE)),
IF(_xlfn.XLOOKUP(BH$2,WatchbillMONTHLY!$A$54:$U$54,OFFSET(WatchbillMONTHLY!$A$54:$U$54,1,2))=IF(_xlfn.XLOOKUP($A129,INDIRECT("_"&amp;_xlfn.XLOOKUP(BH$2,WatchbillMONTHLY!$A$54:$U$54,OFFSET(WatchbillMONTHLY!$A$54:$U$54,1,2))),INDIRECT("_"&amp;_xlfn.XLOOKUP(BH$2,WatchbillMONTHLY!$A$54:$U$54,OFFSET(WatchbillMONTHLY!$A$54:$U$54,1,2))))=$A129,_xlfn.XLOOKUP(BH$2,WatchbillMONTHLY!$A$54:$U$54,OFFSET(WatchbillMONTHLY!$A$54:$U$54,1,2)),FALSE),TRUE,FALSE)),
IF(_xlfn.XLOOKUP(BH$2,WatchbillMONTHLY!$A$71:$U$71,OFFSET(WatchbillMONTHLY!$A$71:$U$71,1,2))=IF(_xlfn.XLOOKUP($A129,INDIRECT("_"&amp;_xlfn.XLOOKUP(BH$2,WatchbillMONTHLY!$A$71:$U$71,OFFSET(WatchbillMONTHLY!$A$71:$U$71,1,2))),INDIRECT("_"&amp;_xlfn.XLOOKUP(BH$2,WatchbillMONTHLY!$A$71:$U$71,OFFSET(WatchbillMONTHLY!$A$71:$U$71,1,2))))=$A129,_xlfn.XLOOKUP(BH$2,WatchbillMONTHLY!$A$71:$U$71,OFFSET(WatchbillMONTHLY!$A$71:$U$71,1,2)),FALSE),TRUE,FALSE)),
IF(_xlfn.XLOOKUP(BH$2,WatchbillMONTHLY!$A$88:$U$88,OFFSET(WatchbillMONTHLY!$A$88:$U$88,1,2))=IF(_xlfn.XLOOKUP($A129,INDIRECT("_"&amp;_xlfn.XLOOKUP(BH$2,WatchbillMONTHLY!$A$88:$U$88,OFFSET(WatchbillMONTHLY!$A$88:$U$88,1,2))),INDIRECT("_"&amp;_xlfn.XLOOKUP(BH$2,WatchbillMONTHLY!$A$88:$U$88,OFFSET(WatchbillMONTHLY!$A$88:$U$88,1,2))))=$A129,_xlfn.XLOOKUP(BH$2,WatchbillMONTHLY!$A$88:$U$88,OFFSET(WatchbillMONTHLY!$A$88:$U$88,1,2)),FALSE),TRUE,FALSE)),
FALSE),FALSE)</f>
        <v>0</v>
      </c>
      <c r="BI129" s="209" t="b" cm="1">
        <f t="array" aca="1" ref="BI129" ca="1">IF(AND($A129 &gt; 0, AB129 &gt; 0,BI$2&lt;MiscFormulas!$A$5+1),
_xlfn.IFNA(
_xlfn.IFNA(
_xlfn.IFNA(
_xlfn.IFNA(
_xlfn.IFNA(
_xlfn.IFNA(
IF(_xlfn.XLOOKUP(BI$2,WatchbillMONTHLY!$A$3:$U$3,OFFSET(WatchbillMONTHLY!$A$3:$U$3,1,2))=IF(_xlfn.XLOOKUP($A129,INDIRECT("_"&amp;_xlfn.XLOOKUP(BI$2,WatchbillMONTHLY!$A$3:$U$3,OFFSET(WatchbillMONTHLY!$A$3:$U$3,1,2))),INDIRECT("_"&amp;_xlfn.XLOOKUP(BI$2,WatchbillMONTHLY!$A$3:$U$3,OFFSET(WatchbillMONTHLY!$A$3:$U$3,1,2))))=$A129,_xlfn.XLOOKUP(BI$2,WatchbillMONTHLY!$A$3:$U$3,OFFSET(WatchbillMONTHLY!$A$3:$U$3,1,2)),FALSE),TRUE,FALSE),
IF(_xlfn.XLOOKUP(BI$2,WatchbillMONTHLY!$A$20:$U$20,OFFSET(WatchbillMONTHLY!$A$20:$U$20,1,2))=IF(_xlfn.XLOOKUP($A129,INDIRECT("_"&amp;_xlfn.XLOOKUP(BI$2,WatchbillMONTHLY!$A$20:$U$20,OFFSET(WatchbillMONTHLY!$A$20:$U$20,1,2))),INDIRECT("_"&amp;_xlfn.XLOOKUP(BI$2,WatchbillMONTHLY!$A$20:$U$20,OFFSET(WatchbillMONTHLY!$A$20:$U$20,1,2))))=$A129,_xlfn.XLOOKUP(BI$2,WatchbillMONTHLY!$A$20:$U$20,OFFSET(WatchbillMONTHLY!$A$20:$U$20,1,2)),FALSE),TRUE,FALSE)),
IF(_xlfn.XLOOKUP(BI$2,WatchbillMONTHLY!$A$37:$U$37,OFFSET(WatchbillMONTHLY!$A$37:$U$37,1,2))=IF(_xlfn.XLOOKUP($A129,INDIRECT("_"&amp;_xlfn.XLOOKUP(BI$2,WatchbillMONTHLY!$A$37:$U$37,OFFSET(WatchbillMONTHLY!$A$37:$U$37,1,2))),INDIRECT("_"&amp;_xlfn.XLOOKUP(BI$2,WatchbillMONTHLY!$A$37:$U$37,OFFSET(WatchbillMONTHLY!$A$37:$U$37,1,2))))=$A129,_xlfn.XLOOKUP(BI$2,WatchbillMONTHLY!$A$37:$U$37,OFFSET(WatchbillMONTHLY!$A$37:$U$37,1,2)),FALSE),TRUE,FALSE)),
IF(_xlfn.XLOOKUP(BI$2,WatchbillMONTHLY!$A$54:$U$54,OFFSET(WatchbillMONTHLY!$A$54:$U$54,1,2))=IF(_xlfn.XLOOKUP($A129,INDIRECT("_"&amp;_xlfn.XLOOKUP(BI$2,WatchbillMONTHLY!$A$54:$U$54,OFFSET(WatchbillMONTHLY!$A$54:$U$54,1,2))),INDIRECT("_"&amp;_xlfn.XLOOKUP(BI$2,WatchbillMONTHLY!$A$54:$U$54,OFFSET(WatchbillMONTHLY!$A$54:$U$54,1,2))))=$A129,_xlfn.XLOOKUP(BI$2,WatchbillMONTHLY!$A$54:$U$54,OFFSET(WatchbillMONTHLY!$A$54:$U$54,1,2)),FALSE),TRUE,FALSE)),
IF(_xlfn.XLOOKUP(BI$2,WatchbillMONTHLY!$A$71:$U$71,OFFSET(WatchbillMONTHLY!$A$71:$U$71,1,2))=IF(_xlfn.XLOOKUP($A129,INDIRECT("_"&amp;_xlfn.XLOOKUP(BI$2,WatchbillMONTHLY!$A$71:$U$71,OFFSET(WatchbillMONTHLY!$A$71:$U$71,1,2))),INDIRECT("_"&amp;_xlfn.XLOOKUP(BI$2,WatchbillMONTHLY!$A$71:$U$71,OFFSET(WatchbillMONTHLY!$A$71:$U$71,1,2))))=$A129,_xlfn.XLOOKUP(BI$2,WatchbillMONTHLY!$A$71:$U$71,OFFSET(WatchbillMONTHLY!$A$71:$U$71,1,2)),FALSE),TRUE,FALSE)),
IF(_xlfn.XLOOKUP(BI$2,WatchbillMONTHLY!$A$88:$U$88,OFFSET(WatchbillMONTHLY!$A$88:$U$88,1,2))=IF(_xlfn.XLOOKUP($A129,INDIRECT("_"&amp;_xlfn.XLOOKUP(BI$2,WatchbillMONTHLY!$A$88:$U$88,OFFSET(WatchbillMONTHLY!$A$88:$U$88,1,2))),INDIRECT("_"&amp;_xlfn.XLOOKUP(BI$2,WatchbillMONTHLY!$A$88:$U$88,OFFSET(WatchbillMONTHLY!$A$88:$U$88,1,2))))=$A129,_xlfn.XLOOKUP(BI$2,WatchbillMONTHLY!$A$88:$U$88,OFFSET(WatchbillMONTHLY!$A$88:$U$88,1,2)),FALSE),TRUE,FALSE)),
FALSE),FALSE)</f>
        <v>0</v>
      </c>
      <c r="BJ129" s="209" t="b" cm="1">
        <f t="array" aca="1" ref="BJ129" ca="1">IF(AND($A129 &gt; 0, AC129 &gt; 0,BJ$2&lt;MiscFormulas!$A$5+1),
_xlfn.IFNA(
_xlfn.IFNA(
_xlfn.IFNA(
_xlfn.IFNA(
_xlfn.IFNA(
_xlfn.IFNA(
IF(_xlfn.XLOOKUP(BJ$2,WatchbillMONTHLY!$A$3:$U$3,OFFSET(WatchbillMONTHLY!$A$3:$U$3,1,2))=IF(_xlfn.XLOOKUP($A129,INDIRECT("_"&amp;_xlfn.XLOOKUP(BJ$2,WatchbillMONTHLY!$A$3:$U$3,OFFSET(WatchbillMONTHLY!$A$3:$U$3,1,2))),INDIRECT("_"&amp;_xlfn.XLOOKUP(BJ$2,WatchbillMONTHLY!$A$3:$U$3,OFFSET(WatchbillMONTHLY!$A$3:$U$3,1,2))))=$A129,_xlfn.XLOOKUP(BJ$2,WatchbillMONTHLY!$A$3:$U$3,OFFSET(WatchbillMONTHLY!$A$3:$U$3,1,2)),FALSE),TRUE,FALSE),
IF(_xlfn.XLOOKUP(BJ$2,WatchbillMONTHLY!$A$20:$U$20,OFFSET(WatchbillMONTHLY!$A$20:$U$20,1,2))=IF(_xlfn.XLOOKUP($A129,INDIRECT("_"&amp;_xlfn.XLOOKUP(BJ$2,WatchbillMONTHLY!$A$20:$U$20,OFFSET(WatchbillMONTHLY!$A$20:$U$20,1,2))),INDIRECT("_"&amp;_xlfn.XLOOKUP(BJ$2,WatchbillMONTHLY!$A$20:$U$20,OFFSET(WatchbillMONTHLY!$A$20:$U$20,1,2))))=$A129,_xlfn.XLOOKUP(BJ$2,WatchbillMONTHLY!$A$20:$U$20,OFFSET(WatchbillMONTHLY!$A$20:$U$20,1,2)),FALSE),TRUE,FALSE)),
IF(_xlfn.XLOOKUP(BJ$2,WatchbillMONTHLY!$A$37:$U$37,OFFSET(WatchbillMONTHLY!$A$37:$U$37,1,2))=IF(_xlfn.XLOOKUP($A129,INDIRECT("_"&amp;_xlfn.XLOOKUP(BJ$2,WatchbillMONTHLY!$A$37:$U$37,OFFSET(WatchbillMONTHLY!$A$37:$U$37,1,2))),INDIRECT("_"&amp;_xlfn.XLOOKUP(BJ$2,WatchbillMONTHLY!$A$37:$U$37,OFFSET(WatchbillMONTHLY!$A$37:$U$37,1,2))))=$A129,_xlfn.XLOOKUP(BJ$2,WatchbillMONTHLY!$A$37:$U$37,OFFSET(WatchbillMONTHLY!$A$37:$U$37,1,2)),FALSE),TRUE,FALSE)),
IF(_xlfn.XLOOKUP(BJ$2,WatchbillMONTHLY!$A$54:$U$54,OFFSET(WatchbillMONTHLY!$A$54:$U$54,1,2))=IF(_xlfn.XLOOKUP($A129,INDIRECT("_"&amp;_xlfn.XLOOKUP(BJ$2,WatchbillMONTHLY!$A$54:$U$54,OFFSET(WatchbillMONTHLY!$A$54:$U$54,1,2))),INDIRECT("_"&amp;_xlfn.XLOOKUP(BJ$2,WatchbillMONTHLY!$A$54:$U$54,OFFSET(WatchbillMONTHLY!$A$54:$U$54,1,2))))=$A129,_xlfn.XLOOKUP(BJ$2,WatchbillMONTHLY!$A$54:$U$54,OFFSET(WatchbillMONTHLY!$A$54:$U$54,1,2)),FALSE),TRUE,FALSE)),
IF(_xlfn.XLOOKUP(BJ$2,WatchbillMONTHLY!$A$71:$U$71,OFFSET(WatchbillMONTHLY!$A$71:$U$71,1,2))=IF(_xlfn.XLOOKUP($A129,INDIRECT("_"&amp;_xlfn.XLOOKUP(BJ$2,WatchbillMONTHLY!$A$71:$U$71,OFFSET(WatchbillMONTHLY!$A$71:$U$71,1,2))),INDIRECT("_"&amp;_xlfn.XLOOKUP(BJ$2,WatchbillMONTHLY!$A$71:$U$71,OFFSET(WatchbillMONTHLY!$A$71:$U$71,1,2))))=$A129,_xlfn.XLOOKUP(BJ$2,WatchbillMONTHLY!$A$71:$U$71,OFFSET(WatchbillMONTHLY!$A$71:$U$71,1,2)),FALSE),TRUE,FALSE)),
IF(_xlfn.XLOOKUP(BJ$2,WatchbillMONTHLY!$A$88:$U$88,OFFSET(WatchbillMONTHLY!$A$88:$U$88,1,2))=IF(_xlfn.XLOOKUP($A129,INDIRECT("_"&amp;_xlfn.XLOOKUP(BJ$2,WatchbillMONTHLY!$A$88:$U$88,OFFSET(WatchbillMONTHLY!$A$88:$U$88,1,2))),INDIRECT("_"&amp;_xlfn.XLOOKUP(BJ$2,WatchbillMONTHLY!$A$88:$U$88,OFFSET(WatchbillMONTHLY!$A$88:$U$88,1,2))))=$A129,_xlfn.XLOOKUP(BJ$2,WatchbillMONTHLY!$A$88:$U$88,OFFSET(WatchbillMONTHLY!$A$88:$U$88,1,2)),FALSE),TRUE,FALSE)),
FALSE),FALSE)</f>
        <v>0</v>
      </c>
      <c r="BK129" s="209" t="b" cm="1">
        <f t="array" aca="1" ref="BK129" ca="1">IF(AND($A129 &gt; 0, AD129 &gt; 0,BK$2&lt;MiscFormulas!$A$5+1),
_xlfn.IFNA(
_xlfn.IFNA(
_xlfn.IFNA(
_xlfn.IFNA(
_xlfn.IFNA(
_xlfn.IFNA(
IF(_xlfn.XLOOKUP(BK$2,WatchbillMONTHLY!$A$3:$U$3,OFFSET(WatchbillMONTHLY!$A$3:$U$3,1,2))=IF(_xlfn.XLOOKUP($A129,INDIRECT("_"&amp;_xlfn.XLOOKUP(BK$2,WatchbillMONTHLY!$A$3:$U$3,OFFSET(WatchbillMONTHLY!$A$3:$U$3,1,2))),INDIRECT("_"&amp;_xlfn.XLOOKUP(BK$2,WatchbillMONTHLY!$A$3:$U$3,OFFSET(WatchbillMONTHLY!$A$3:$U$3,1,2))))=$A129,_xlfn.XLOOKUP(BK$2,WatchbillMONTHLY!$A$3:$U$3,OFFSET(WatchbillMONTHLY!$A$3:$U$3,1,2)),FALSE),TRUE,FALSE),
IF(_xlfn.XLOOKUP(BK$2,WatchbillMONTHLY!$A$20:$U$20,OFFSET(WatchbillMONTHLY!$A$20:$U$20,1,2))=IF(_xlfn.XLOOKUP($A129,INDIRECT("_"&amp;_xlfn.XLOOKUP(BK$2,WatchbillMONTHLY!$A$20:$U$20,OFFSET(WatchbillMONTHLY!$A$20:$U$20,1,2))),INDIRECT("_"&amp;_xlfn.XLOOKUP(BK$2,WatchbillMONTHLY!$A$20:$U$20,OFFSET(WatchbillMONTHLY!$A$20:$U$20,1,2))))=$A129,_xlfn.XLOOKUP(BK$2,WatchbillMONTHLY!$A$20:$U$20,OFFSET(WatchbillMONTHLY!$A$20:$U$20,1,2)),FALSE),TRUE,FALSE)),
IF(_xlfn.XLOOKUP(BK$2,WatchbillMONTHLY!$A$37:$U$37,OFFSET(WatchbillMONTHLY!$A$37:$U$37,1,2))=IF(_xlfn.XLOOKUP($A129,INDIRECT("_"&amp;_xlfn.XLOOKUP(BK$2,WatchbillMONTHLY!$A$37:$U$37,OFFSET(WatchbillMONTHLY!$A$37:$U$37,1,2))),INDIRECT("_"&amp;_xlfn.XLOOKUP(BK$2,WatchbillMONTHLY!$A$37:$U$37,OFFSET(WatchbillMONTHLY!$A$37:$U$37,1,2))))=$A129,_xlfn.XLOOKUP(BK$2,WatchbillMONTHLY!$A$37:$U$37,OFFSET(WatchbillMONTHLY!$A$37:$U$37,1,2)),FALSE),TRUE,FALSE)),
IF(_xlfn.XLOOKUP(BK$2,WatchbillMONTHLY!$A$54:$U$54,OFFSET(WatchbillMONTHLY!$A$54:$U$54,1,2))=IF(_xlfn.XLOOKUP($A129,INDIRECT("_"&amp;_xlfn.XLOOKUP(BK$2,WatchbillMONTHLY!$A$54:$U$54,OFFSET(WatchbillMONTHLY!$A$54:$U$54,1,2))),INDIRECT("_"&amp;_xlfn.XLOOKUP(BK$2,WatchbillMONTHLY!$A$54:$U$54,OFFSET(WatchbillMONTHLY!$A$54:$U$54,1,2))))=$A129,_xlfn.XLOOKUP(BK$2,WatchbillMONTHLY!$A$54:$U$54,OFFSET(WatchbillMONTHLY!$A$54:$U$54,1,2)),FALSE),TRUE,FALSE)),
IF(_xlfn.XLOOKUP(BK$2,WatchbillMONTHLY!$A$71:$U$71,OFFSET(WatchbillMONTHLY!$A$71:$U$71,1,2))=IF(_xlfn.XLOOKUP($A129,INDIRECT("_"&amp;_xlfn.XLOOKUP(BK$2,WatchbillMONTHLY!$A$71:$U$71,OFFSET(WatchbillMONTHLY!$A$71:$U$71,1,2))),INDIRECT("_"&amp;_xlfn.XLOOKUP(BK$2,WatchbillMONTHLY!$A$71:$U$71,OFFSET(WatchbillMONTHLY!$A$71:$U$71,1,2))))=$A129,_xlfn.XLOOKUP(BK$2,WatchbillMONTHLY!$A$71:$U$71,OFFSET(WatchbillMONTHLY!$A$71:$U$71,1,2)),FALSE),TRUE,FALSE)),
IF(_xlfn.XLOOKUP(BK$2,WatchbillMONTHLY!$A$88:$U$88,OFFSET(WatchbillMONTHLY!$A$88:$U$88,1,2))=IF(_xlfn.XLOOKUP($A129,INDIRECT("_"&amp;_xlfn.XLOOKUP(BK$2,WatchbillMONTHLY!$A$88:$U$88,OFFSET(WatchbillMONTHLY!$A$88:$U$88,1,2))),INDIRECT("_"&amp;_xlfn.XLOOKUP(BK$2,WatchbillMONTHLY!$A$88:$U$88,OFFSET(WatchbillMONTHLY!$A$88:$U$88,1,2))))=$A129,_xlfn.XLOOKUP(BK$2,WatchbillMONTHLY!$A$88:$U$88,OFFSET(WatchbillMONTHLY!$A$88:$U$88,1,2)),FALSE),TRUE,FALSE)),
FALSE),FALSE)</f>
        <v>0</v>
      </c>
      <c r="BL129" s="209" t="b" cm="1">
        <f t="array" aca="1" ref="BL129" ca="1">IF(AND($A129 &gt; 0, AE129 &gt; 0,BL$2&lt;MiscFormulas!$A$5+1),
_xlfn.IFNA(
_xlfn.IFNA(
_xlfn.IFNA(
_xlfn.IFNA(
_xlfn.IFNA(
_xlfn.IFNA(
IF(_xlfn.XLOOKUP(BL$2,WatchbillMONTHLY!$A$3:$U$3,OFFSET(WatchbillMONTHLY!$A$3:$U$3,1,2))=IF(_xlfn.XLOOKUP($A129,INDIRECT("_"&amp;_xlfn.XLOOKUP(BL$2,WatchbillMONTHLY!$A$3:$U$3,OFFSET(WatchbillMONTHLY!$A$3:$U$3,1,2))),INDIRECT("_"&amp;_xlfn.XLOOKUP(BL$2,WatchbillMONTHLY!$A$3:$U$3,OFFSET(WatchbillMONTHLY!$A$3:$U$3,1,2))))=$A129,_xlfn.XLOOKUP(BL$2,WatchbillMONTHLY!$A$3:$U$3,OFFSET(WatchbillMONTHLY!$A$3:$U$3,1,2)),FALSE),TRUE,FALSE),
IF(_xlfn.XLOOKUP(BL$2,WatchbillMONTHLY!$A$20:$U$20,OFFSET(WatchbillMONTHLY!$A$20:$U$20,1,2))=IF(_xlfn.XLOOKUP($A129,INDIRECT("_"&amp;_xlfn.XLOOKUP(BL$2,WatchbillMONTHLY!$A$20:$U$20,OFFSET(WatchbillMONTHLY!$A$20:$U$20,1,2))),INDIRECT("_"&amp;_xlfn.XLOOKUP(BL$2,WatchbillMONTHLY!$A$20:$U$20,OFFSET(WatchbillMONTHLY!$A$20:$U$20,1,2))))=$A129,_xlfn.XLOOKUP(BL$2,WatchbillMONTHLY!$A$20:$U$20,OFFSET(WatchbillMONTHLY!$A$20:$U$20,1,2)),FALSE),TRUE,FALSE)),
IF(_xlfn.XLOOKUP(BL$2,WatchbillMONTHLY!$A$37:$U$37,OFFSET(WatchbillMONTHLY!$A$37:$U$37,1,2))=IF(_xlfn.XLOOKUP($A129,INDIRECT("_"&amp;_xlfn.XLOOKUP(BL$2,WatchbillMONTHLY!$A$37:$U$37,OFFSET(WatchbillMONTHLY!$A$37:$U$37,1,2))),INDIRECT("_"&amp;_xlfn.XLOOKUP(BL$2,WatchbillMONTHLY!$A$37:$U$37,OFFSET(WatchbillMONTHLY!$A$37:$U$37,1,2))))=$A129,_xlfn.XLOOKUP(BL$2,WatchbillMONTHLY!$A$37:$U$37,OFFSET(WatchbillMONTHLY!$A$37:$U$37,1,2)),FALSE),TRUE,FALSE)),
IF(_xlfn.XLOOKUP(BL$2,WatchbillMONTHLY!$A$54:$U$54,OFFSET(WatchbillMONTHLY!$A$54:$U$54,1,2))=IF(_xlfn.XLOOKUP($A129,INDIRECT("_"&amp;_xlfn.XLOOKUP(BL$2,WatchbillMONTHLY!$A$54:$U$54,OFFSET(WatchbillMONTHLY!$A$54:$U$54,1,2))),INDIRECT("_"&amp;_xlfn.XLOOKUP(BL$2,WatchbillMONTHLY!$A$54:$U$54,OFFSET(WatchbillMONTHLY!$A$54:$U$54,1,2))))=$A129,_xlfn.XLOOKUP(BL$2,WatchbillMONTHLY!$A$54:$U$54,OFFSET(WatchbillMONTHLY!$A$54:$U$54,1,2)),FALSE),TRUE,FALSE)),
IF(_xlfn.XLOOKUP(BL$2,WatchbillMONTHLY!$A$71:$U$71,OFFSET(WatchbillMONTHLY!$A$71:$U$71,1,2))=IF(_xlfn.XLOOKUP($A129,INDIRECT("_"&amp;_xlfn.XLOOKUP(BL$2,WatchbillMONTHLY!$A$71:$U$71,OFFSET(WatchbillMONTHLY!$A$71:$U$71,1,2))),INDIRECT("_"&amp;_xlfn.XLOOKUP(BL$2,WatchbillMONTHLY!$A$71:$U$71,OFFSET(WatchbillMONTHLY!$A$71:$U$71,1,2))))=$A129,_xlfn.XLOOKUP(BL$2,WatchbillMONTHLY!$A$71:$U$71,OFFSET(WatchbillMONTHLY!$A$71:$U$71,1,2)),FALSE),TRUE,FALSE)),
IF(_xlfn.XLOOKUP(BL$2,WatchbillMONTHLY!$A$88:$U$88,OFFSET(WatchbillMONTHLY!$A$88:$U$88,1,2))=IF(_xlfn.XLOOKUP($A129,INDIRECT("_"&amp;_xlfn.XLOOKUP(BL$2,WatchbillMONTHLY!$A$88:$U$88,OFFSET(WatchbillMONTHLY!$A$88:$U$88,1,2))),INDIRECT("_"&amp;_xlfn.XLOOKUP(BL$2,WatchbillMONTHLY!$A$88:$U$88,OFFSET(WatchbillMONTHLY!$A$88:$U$88,1,2))))=$A129,_xlfn.XLOOKUP(BL$2,WatchbillMONTHLY!$A$88:$U$88,OFFSET(WatchbillMONTHLY!$A$88:$U$88,1,2)),FALSE),TRUE,FALSE)),
FALSE),FALSE)</f>
        <v>0</v>
      </c>
      <c r="BM129" s="209" t="b" cm="1">
        <f t="array" aca="1" ref="BM129" ca="1">IF(AND($A129 &gt; 0, AF129 &gt; 0,BM$2&lt;MiscFormulas!$A$5+1),
_xlfn.IFNA(
_xlfn.IFNA(
_xlfn.IFNA(
_xlfn.IFNA(
_xlfn.IFNA(
_xlfn.IFNA(
IF(_xlfn.XLOOKUP(BM$2,WatchbillMONTHLY!$A$3:$U$3,OFFSET(WatchbillMONTHLY!$A$3:$U$3,1,2))=IF(_xlfn.XLOOKUP($A129,INDIRECT("_"&amp;_xlfn.XLOOKUP(BM$2,WatchbillMONTHLY!$A$3:$U$3,OFFSET(WatchbillMONTHLY!$A$3:$U$3,1,2))),INDIRECT("_"&amp;_xlfn.XLOOKUP(BM$2,WatchbillMONTHLY!$A$3:$U$3,OFFSET(WatchbillMONTHLY!$A$3:$U$3,1,2))))=$A129,_xlfn.XLOOKUP(BM$2,WatchbillMONTHLY!$A$3:$U$3,OFFSET(WatchbillMONTHLY!$A$3:$U$3,1,2)),FALSE),TRUE,FALSE),
IF(_xlfn.XLOOKUP(BM$2,WatchbillMONTHLY!$A$20:$U$20,OFFSET(WatchbillMONTHLY!$A$20:$U$20,1,2))=IF(_xlfn.XLOOKUP($A129,INDIRECT("_"&amp;_xlfn.XLOOKUP(BM$2,WatchbillMONTHLY!$A$20:$U$20,OFFSET(WatchbillMONTHLY!$A$20:$U$20,1,2))),INDIRECT("_"&amp;_xlfn.XLOOKUP(BM$2,WatchbillMONTHLY!$A$20:$U$20,OFFSET(WatchbillMONTHLY!$A$20:$U$20,1,2))))=$A129,_xlfn.XLOOKUP(BM$2,WatchbillMONTHLY!$A$20:$U$20,OFFSET(WatchbillMONTHLY!$A$20:$U$20,1,2)),FALSE),TRUE,FALSE)),
IF(_xlfn.XLOOKUP(BM$2,WatchbillMONTHLY!$A$37:$U$37,OFFSET(WatchbillMONTHLY!$A$37:$U$37,1,2))=IF(_xlfn.XLOOKUP($A129,INDIRECT("_"&amp;_xlfn.XLOOKUP(BM$2,WatchbillMONTHLY!$A$37:$U$37,OFFSET(WatchbillMONTHLY!$A$37:$U$37,1,2))),INDIRECT("_"&amp;_xlfn.XLOOKUP(BM$2,WatchbillMONTHLY!$A$37:$U$37,OFFSET(WatchbillMONTHLY!$A$37:$U$37,1,2))))=$A129,_xlfn.XLOOKUP(BM$2,WatchbillMONTHLY!$A$37:$U$37,OFFSET(WatchbillMONTHLY!$A$37:$U$37,1,2)),FALSE),TRUE,FALSE)),
IF(_xlfn.XLOOKUP(BM$2,WatchbillMONTHLY!$A$54:$U$54,OFFSET(WatchbillMONTHLY!$A$54:$U$54,1,2))=IF(_xlfn.XLOOKUP($A129,INDIRECT("_"&amp;_xlfn.XLOOKUP(BM$2,WatchbillMONTHLY!$A$54:$U$54,OFFSET(WatchbillMONTHLY!$A$54:$U$54,1,2))),INDIRECT("_"&amp;_xlfn.XLOOKUP(BM$2,WatchbillMONTHLY!$A$54:$U$54,OFFSET(WatchbillMONTHLY!$A$54:$U$54,1,2))))=$A129,_xlfn.XLOOKUP(BM$2,WatchbillMONTHLY!$A$54:$U$54,OFFSET(WatchbillMONTHLY!$A$54:$U$54,1,2)),FALSE),TRUE,FALSE)),
IF(_xlfn.XLOOKUP(BM$2,WatchbillMONTHLY!$A$71:$U$71,OFFSET(WatchbillMONTHLY!$A$71:$U$71,1,2))=IF(_xlfn.XLOOKUP($A129,INDIRECT("_"&amp;_xlfn.XLOOKUP(BM$2,WatchbillMONTHLY!$A$71:$U$71,OFFSET(WatchbillMONTHLY!$A$71:$U$71,1,2))),INDIRECT("_"&amp;_xlfn.XLOOKUP(BM$2,WatchbillMONTHLY!$A$71:$U$71,OFFSET(WatchbillMONTHLY!$A$71:$U$71,1,2))))=$A129,_xlfn.XLOOKUP(BM$2,WatchbillMONTHLY!$A$71:$U$71,OFFSET(WatchbillMONTHLY!$A$71:$U$71,1,2)),FALSE),TRUE,FALSE)),
IF(_xlfn.XLOOKUP(BM$2,WatchbillMONTHLY!$A$88:$U$88,OFFSET(WatchbillMONTHLY!$A$88:$U$88,1,2))=IF(_xlfn.XLOOKUP($A129,INDIRECT("_"&amp;_xlfn.XLOOKUP(BM$2,WatchbillMONTHLY!$A$88:$U$88,OFFSET(WatchbillMONTHLY!$A$88:$U$88,1,2))),INDIRECT("_"&amp;_xlfn.XLOOKUP(BM$2,WatchbillMONTHLY!$A$88:$U$88,OFFSET(WatchbillMONTHLY!$A$88:$U$88,1,2))))=$A129,_xlfn.XLOOKUP(BM$2,WatchbillMONTHLY!$A$88:$U$88,OFFSET(WatchbillMONTHLY!$A$88:$U$88,1,2)),FALSE),TRUE,FALSE)),
FALSE),FALSE)</f>
        <v>0</v>
      </c>
      <c r="BN129" s="209" t="b" cm="1">
        <f t="array" aca="1" ref="BN129" ca="1">IF(AND($A129 &gt; 0, AG129 &gt; 0,BN$2&lt;MiscFormulas!$A$5+1),
_xlfn.IFNA(
_xlfn.IFNA(
_xlfn.IFNA(
_xlfn.IFNA(
_xlfn.IFNA(
_xlfn.IFNA(
IF(_xlfn.XLOOKUP(BN$2,WatchbillMONTHLY!$A$3:$U$3,OFFSET(WatchbillMONTHLY!$A$3:$U$3,1,2))=IF(_xlfn.XLOOKUP($A129,INDIRECT("_"&amp;_xlfn.XLOOKUP(BN$2,WatchbillMONTHLY!$A$3:$U$3,OFFSET(WatchbillMONTHLY!$A$3:$U$3,1,2))),INDIRECT("_"&amp;_xlfn.XLOOKUP(BN$2,WatchbillMONTHLY!$A$3:$U$3,OFFSET(WatchbillMONTHLY!$A$3:$U$3,1,2))))=$A129,_xlfn.XLOOKUP(BN$2,WatchbillMONTHLY!$A$3:$U$3,OFFSET(WatchbillMONTHLY!$A$3:$U$3,1,2)),FALSE),TRUE,FALSE),
IF(_xlfn.XLOOKUP(BN$2,WatchbillMONTHLY!$A$20:$U$20,OFFSET(WatchbillMONTHLY!$A$20:$U$20,1,2))=IF(_xlfn.XLOOKUP($A129,INDIRECT("_"&amp;_xlfn.XLOOKUP(BN$2,WatchbillMONTHLY!$A$20:$U$20,OFFSET(WatchbillMONTHLY!$A$20:$U$20,1,2))),INDIRECT("_"&amp;_xlfn.XLOOKUP(BN$2,WatchbillMONTHLY!$A$20:$U$20,OFFSET(WatchbillMONTHLY!$A$20:$U$20,1,2))))=$A129,_xlfn.XLOOKUP(BN$2,WatchbillMONTHLY!$A$20:$U$20,OFFSET(WatchbillMONTHLY!$A$20:$U$20,1,2)),FALSE),TRUE,FALSE)),
IF(_xlfn.XLOOKUP(BN$2,WatchbillMONTHLY!$A$37:$U$37,OFFSET(WatchbillMONTHLY!$A$37:$U$37,1,2))=IF(_xlfn.XLOOKUP($A129,INDIRECT("_"&amp;_xlfn.XLOOKUP(BN$2,WatchbillMONTHLY!$A$37:$U$37,OFFSET(WatchbillMONTHLY!$A$37:$U$37,1,2))),INDIRECT("_"&amp;_xlfn.XLOOKUP(BN$2,WatchbillMONTHLY!$A$37:$U$37,OFFSET(WatchbillMONTHLY!$A$37:$U$37,1,2))))=$A129,_xlfn.XLOOKUP(BN$2,WatchbillMONTHLY!$A$37:$U$37,OFFSET(WatchbillMONTHLY!$A$37:$U$37,1,2)),FALSE),TRUE,FALSE)),
IF(_xlfn.XLOOKUP(BN$2,WatchbillMONTHLY!$A$54:$U$54,OFFSET(WatchbillMONTHLY!$A$54:$U$54,1,2))=IF(_xlfn.XLOOKUP($A129,INDIRECT("_"&amp;_xlfn.XLOOKUP(BN$2,WatchbillMONTHLY!$A$54:$U$54,OFFSET(WatchbillMONTHLY!$A$54:$U$54,1,2))),INDIRECT("_"&amp;_xlfn.XLOOKUP(BN$2,WatchbillMONTHLY!$A$54:$U$54,OFFSET(WatchbillMONTHLY!$A$54:$U$54,1,2))))=$A129,_xlfn.XLOOKUP(BN$2,WatchbillMONTHLY!$A$54:$U$54,OFFSET(WatchbillMONTHLY!$A$54:$U$54,1,2)),FALSE),TRUE,FALSE)),
IF(_xlfn.XLOOKUP(BN$2,WatchbillMONTHLY!$A$71:$U$71,OFFSET(WatchbillMONTHLY!$A$71:$U$71,1,2))=IF(_xlfn.XLOOKUP($A129,INDIRECT("_"&amp;_xlfn.XLOOKUP(BN$2,WatchbillMONTHLY!$A$71:$U$71,OFFSET(WatchbillMONTHLY!$A$71:$U$71,1,2))),INDIRECT("_"&amp;_xlfn.XLOOKUP(BN$2,WatchbillMONTHLY!$A$71:$U$71,OFFSET(WatchbillMONTHLY!$A$71:$U$71,1,2))))=$A129,_xlfn.XLOOKUP(BN$2,WatchbillMONTHLY!$A$71:$U$71,OFFSET(WatchbillMONTHLY!$A$71:$U$71,1,2)),FALSE),TRUE,FALSE)),
IF(_xlfn.XLOOKUP(BN$2,WatchbillMONTHLY!$A$88:$U$88,OFFSET(WatchbillMONTHLY!$A$88:$U$88,1,2))=IF(_xlfn.XLOOKUP($A129,INDIRECT("_"&amp;_xlfn.XLOOKUP(BN$2,WatchbillMONTHLY!$A$88:$U$88,OFFSET(WatchbillMONTHLY!$A$88:$U$88,1,2))),INDIRECT("_"&amp;_xlfn.XLOOKUP(BN$2,WatchbillMONTHLY!$A$88:$U$88,OFFSET(WatchbillMONTHLY!$A$88:$U$88,1,2))))=$A129,_xlfn.XLOOKUP(BN$2,WatchbillMONTHLY!$A$88:$U$88,OFFSET(WatchbillMONTHLY!$A$88:$U$88,1,2)),FALSE),TRUE,FALSE)),
FALSE),FALSE)</f>
        <v>0</v>
      </c>
      <c r="BO129" s="209"/>
      <c r="BP129" s="210"/>
    </row>
    <row r="130" spans="1:68" x14ac:dyDescent="0.35">
      <c r="A130" t="str">
        <v>EX3 Whit, C.</v>
      </c>
      <c r="B130" s="215" t="str">
        <v>EX3 Whit, Crayon</v>
      </c>
      <c r="C130" s="191"/>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c r="AA130" s="235"/>
      <c r="AB130" s="235"/>
      <c r="AC130" s="235"/>
      <c r="AD130" s="235"/>
      <c r="AE130" s="235"/>
      <c r="AF130" s="235"/>
      <c r="AG130" s="235"/>
      <c r="AH130" s="192"/>
      <c r="AI130" s="209"/>
      <c r="AJ130" s="209" t="str" cm="1">
        <f t="array" aca="1" ref="AJ130" ca="1">IF(OR(AK130:BN130=TRUE),$A130&amp;" :  ","")&amp;_xlfn.TEXTJOIN(" | ",TRUE,IF(AK130:BN130=TRUE,$AK$2:$BN$2,""))</f>
        <v/>
      </c>
      <c r="AK130" s="209" t="b" cm="1">
        <f t="array" aca="1" ref="AK130" ca="1">IF(AND($A130 &gt; 0, D130 &gt; 0,AK$2&lt;MiscFormulas!$A$5+1),
_xlfn.IFNA(
_xlfn.IFNA(
_xlfn.IFNA(
_xlfn.IFNA(
_xlfn.IFNA(
_xlfn.IFNA(
IF(_xlfn.XLOOKUP(AK$2,WatchbillMONTHLY!$A$3:$U$3,OFFSET(WatchbillMONTHLY!$A$3:$U$3,1,2))=IF(_xlfn.XLOOKUP($A130,INDIRECT("_"&amp;_xlfn.XLOOKUP(AK$2,WatchbillMONTHLY!$A$3:$U$3,OFFSET(WatchbillMONTHLY!$A$3:$U$3,1,2))),INDIRECT("_"&amp;_xlfn.XLOOKUP(AK$2,WatchbillMONTHLY!$A$3:$U$3,OFFSET(WatchbillMONTHLY!$A$3:$U$3,1,2))))=$A130,_xlfn.XLOOKUP(AK$2,WatchbillMONTHLY!$A$3:$U$3,OFFSET(WatchbillMONTHLY!$A$3:$U$3,1,2)),FALSE),TRUE,FALSE),
IF(_xlfn.XLOOKUP(AK$2,WatchbillMONTHLY!$A$20:$U$20,OFFSET(WatchbillMONTHLY!$A$20:$U$20,1,2))=IF(_xlfn.XLOOKUP($A130,INDIRECT("_"&amp;_xlfn.XLOOKUP(AK$2,WatchbillMONTHLY!$A$20:$U$20,OFFSET(WatchbillMONTHLY!$A$20:$U$20,1,2))),INDIRECT("_"&amp;_xlfn.XLOOKUP(AK$2,WatchbillMONTHLY!$A$20:$U$20,OFFSET(WatchbillMONTHLY!$A$20:$U$20,1,2))))=$A130,_xlfn.XLOOKUP(AK$2,WatchbillMONTHLY!$A$20:$U$20,OFFSET(WatchbillMONTHLY!$A$20:$U$20,1,2)),FALSE),TRUE,FALSE)),
IF(_xlfn.XLOOKUP(AK$2,WatchbillMONTHLY!$A$37:$U$37,OFFSET(WatchbillMONTHLY!$A$37:$U$37,1,2))=IF(_xlfn.XLOOKUP($A130,INDIRECT("_"&amp;_xlfn.XLOOKUP(AK$2,WatchbillMONTHLY!$A$37:$U$37,OFFSET(WatchbillMONTHLY!$A$37:$U$37,1,2))),INDIRECT("_"&amp;_xlfn.XLOOKUP(AK$2,WatchbillMONTHLY!$A$37:$U$37,OFFSET(WatchbillMONTHLY!$A$37:$U$37,1,2))))=$A130,_xlfn.XLOOKUP(AK$2,WatchbillMONTHLY!$A$37:$U$37,OFFSET(WatchbillMONTHLY!$A$37:$U$37,1,2)),FALSE),TRUE,FALSE)),
IF(_xlfn.XLOOKUP(AK$2,WatchbillMONTHLY!$A$54:$U$54,OFFSET(WatchbillMONTHLY!$A$54:$U$54,1,2))=IF(_xlfn.XLOOKUP($A130,INDIRECT("_"&amp;_xlfn.XLOOKUP(AK$2,WatchbillMONTHLY!$A$54:$U$54,OFFSET(WatchbillMONTHLY!$A$54:$U$54,1,2))),INDIRECT("_"&amp;_xlfn.XLOOKUP(AK$2,WatchbillMONTHLY!$A$54:$U$54,OFFSET(WatchbillMONTHLY!$A$54:$U$54,1,2))))=$A130,_xlfn.XLOOKUP(AK$2,WatchbillMONTHLY!$A$54:$U$54,OFFSET(WatchbillMONTHLY!$A$54:$U$54,1,2)),FALSE),TRUE,FALSE)),
IF(_xlfn.XLOOKUP(AK$2,WatchbillMONTHLY!$A$71:$U$71,OFFSET(WatchbillMONTHLY!$A$71:$U$71,1,2))=IF(_xlfn.XLOOKUP($A130,INDIRECT("_"&amp;_xlfn.XLOOKUP(AK$2,WatchbillMONTHLY!$A$71:$U$71,OFFSET(WatchbillMONTHLY!$A$71:$U$71,1,2))),INDIRECT("_"&amp;_xlfn.XLOOKUP(AK$2,WatchbillMONTHLY!$A$71:$U$71,OFFSET(WatchbillMONTHLY!$A$71:$U$71,1,2))))=$A130,_xlfn.XLOOKUP(AK$2,WatchbillMONTHLY!$A$71:$U$71,OFFSET(WatchbillMONTHLY!$A$71:$U$71,1,2)),FALSE),TRUE,FALSE)),
IF(_xlfn.XLOOKUP(AK$2,WatchbillMONTHLY!$A$88:$U$88,OFFSET(WatchbillMONTHLY!$A$88:$U$88,1,2))=IF(_xlfn.XLOOKUP($A130,INDIRECT("_"&amp;_xlfn.XLOOKUP(AK$2,WatchbillMONTHLY!$A$88:$U$88,OFFSET(WatchbillMONTHLY!$A$88:$U$88,1,2))),INDIRECT("_"&amp;_xlfn.XLOOKUP(AK$2,WatchbillMONTHLY!$A$88:$U$88,OFFSET(WatchbillMONTHLY!$A$88:$U$88,1,2))))=$A130,_xlfn.XLOOKUP(AK$2,WatchbillMONTHLY!$A$88:$U$88,OFFSET(WatchbillMONTHLY!$A$88:$U$88,1,2)),FALSE),TRUE,FALSE)),
FALSE),FALSE)</f>
        <v>0</v>
      </c>
      <c r="AL130" s="209" t="b" cm="1">
        <f t="array" aca="1" ref="AL130" ca="1">IF(AND($A130 &gt; 0, E130 &gt; 0,AL$2&lt;MiscFormulas!$A$5+1),
_xlfn.IFNA(
_xlfn.IFNA(
_xlfn.IFNA(
_xlfn.IFNA(
_xlfn.IFNA(
_xlfn.IFNA(
IF(_xlfn.XLOOKUP(AL$2,WatchbillMONTHLY!$A$3:$U$3,OFFSET(WatchbillMONTHLY!$A$3:$U$3,1,2))=IF(_xlfn.XLOOKUP($A130,INDIRECT("_"&amp;_xlfn.XLOOKUP(AL$2,WatchbillMONTHLY!$A$3:$U$3,OFFSET(WatchbillMONTHLY!$A$3:$U$3,1,2))),INDIRECT("_"&amp;_xlfn.XLOOKUP(AL$2,WatchbillMONTHLY!$A$3:$U$3,OFFSET(WatchbillMONTHLY!$A$3:$U$3,1,2))))=$A130,_xlfn.XLOOKUP(AL$2,WatchbillMONTHLY!$A$3:$U$3,OFFSET(WatchbillMONTHLY!$A$3:$U$3,1,2)),FALSE),TRUE,FALSE),
IF(_xlfn.XLOOKUP(AL$2,WatchbillMONTHLY!$A$20:$U$20,OFFSET(WatchbillMONTHLY!$A$20:$U$20,1,2))=IF(_xlfn.XLOOKUP($A130,INDIRECT("_"&amp;_xlfn.XLOOKUP(AL$2,WatchbillMONTHLY!$A$20:$U$20,OFFSET(WatchbillMONTHLY!$A$20:$U$20,1,2))),INDIRECT("_"&amp;_xlfn.XLOOKUP(AL$2,WatchbillMONTHLY!$A$20:$U$20,OFFSET(WatchbillMONTHLY!$A$20:$U$20,1,2))))=$A130,_xlfn.XLOOKUP(AL$2,WatchbillMONTHLY!$A$20:$U$20,OFFSET(WatchbillMONTHLY!$A$20:$U$20,1,2)),FALSE),TRUE,FALSE)),
IF(_xlfn.XLOOKUP(AL$2,WatchbillMONTHLY!$A$37:$U$37,OFFSET(WatchbillMONTHLY!$A$37:$U$37,1,2))=IF(_xlfn.XLOOKUP($A130,INDIRECT("_"&amp;_xlfn.XLOOKUP(AL$2,WatchbillMONTHLY!$A$37:$U$37,OFFSET(WatchbillMONTHLY!$A$37:$U$37,1,2))),INDIRECT("_"&amp;_xlfn.XLOOKUP(AL$2,WatchbillMONTHLY!$A$37:$U$37,OFFSET(WatchbillMONTHLY!$A$37:$U$37,1,2))))=$A130,_xlfn.XLOOKUP(AL$2,WatchbillMONTHLY!$A$37:$U$37,OFFSET(WatchbillMONTHLY!$A$37:$U$37,1,2)),FALSE),TRUE,FALSE)),
IF(_xlfn.XLOOKUP(AL$2,WatchbillMONTHLY!$A$54:$U$54,OFFSET(WatchbillMONTHLY!$A$54:$U$54,1,2))=IF(_xlfn.XLOOKUP($A130,INDIRECT("_"&amp;_xlfn.XLOOKUP(AL$2,WatchbillMONTHLY!$A$54:$U$54,OFFSET(WatchbillMONTHLY!$A$54:$U$54,1,2))),INDIRECT("_"&amp;_xlfn.XLOOKUP(AL$2,WatchbillMONTHLY!$A$54:$U$54,OFFSET(WatchbillMONTHLY!$A$54:$U$54,1,2))))=$A130,_xlfn.XLOOKUP(AL$2,WatchbillMONTHLY!$A$54:$U$54,OFFSET(WatchbillMONTHLY!$A$54:$U$54,1,2)),FALSE),TRUE,FALSE)),
IF(_xlfn.XLOOKUP(AL$2,WatchbillMONTHLY!$A$71:$U$71,OFFSET(WatchbillMONTHLY!$A$71:$U$71,1,2))=IF(_xlfn.XLOOKUP($A130,INDIRECT("_"&amp;_xlfn.XLOOKUP(AL$2,WatchbillMONTHLY!$A$71:$U$71,OFFSET(WatchbillMONTHLY!$A$71:$U$71,1,2))),INDIRECT("_"&amp;_xlfn.XLOOKUP(AL$2,WatchbillMONTHLY!$A$71:$U$71,OFFSET(WatchbillMONTHLY!$A$71:$U$71,1,2))))=$A130,_xlfn.XLOOKUP(AL$2,WatchbillMONTHLY!$A$71:$U$71,OFFSET(WatchbillMONTHLY!$A$71:$U$71,1,2)),FALSE),TRUE,FALSE)),
IF(_xlfn.XLOOKUP(AL$2,WatchbillMONTHLY!$A$88:$U$88,OFFSET(WatchbillMONTHLY!$A$88:$U$88,1,2))=IF(_xlfn.XLOOKUP($A130,INDIRECT("_"&amp;_xlfn.XLOOKUP(AL$2,WatchbillMONTHLY!$A$88:$U$88,OFFSET(WatchbillMONTHLY!$A$88:$U$88,1,2))),INDIRECT("_"&amp;_xlfn.XLOOKUP(AL$2,WatchbillMONTHLY!$A$88:$U$88,OFFSET(WatchbillMONTHLY!$A$88:$U$88,1,2))))=$A130,_xlfn.XLOOKUP(AL$2,WatchbillMONTHLY!$A$88:$U$88,OFFSET(WatchbillMONTHLY!$A$88:$U$88,1,2)),FALSE),TRUE,FALSE)),
FALSE),FALSE)</f>
        <v>0</v>
      </c>
      <c r="AM130" s="209" t="b" cm="1">
        <f t="array" aca="1" ref="AM130" ca="1">IF(AND($A130 &gt; 0, F130 &gt; 0,AM$2&lt;MiscFormulas!$A$5+1),
_xlfn.IFNA(
_xlfn.IFNA(
_xlfn.IFNA(
_xlfn.IFNA(
_xlfn.IFNA(
_xlfn.IFNA(
IF(_xlfn.XLOOKUP(AM$2,WatchbillMONTHLY!$A$3:$U$3,OFFSET(WatchbillMONTHLY!$A$3:$U$3,1,2))=IF(_xlfn.XLOOKUP($A130,INDIRECT("_"&amp;_xlfn.XLOOKUP(AM$2,WatchbillMONTHLY!$A$3:$U$3,OFFSET(WatchbillMONTHLY!$A$3:$U$3,1,2))),INDIRECT("_"&amp;_xlfn.XLOOKUP(AM$2,WatchbillMONTHLY!$A$3:$U$3,OFFSET(WatchbillMONTHLY!$A$3:$U$3,1,2))))=$A130,_xlfn.XLOOKUP(AM$2,WatchbillMONTHLY!$A$3:$U$3,OFFSET(WatchbillMONTHLY!$A$3:$U$3,1,2)),FALSE),TRUE,FALSE),
IF(_xlfn.XLOOKUP(AM$2,WatchbillMONTHLY!$A$20:$U$20,OFFSET(WatchbillMONTHLY!$A$20:$U$20,1,2))=IF(_xlfn.XLOOKUP($A130,INDIRECT("_"&amp;_xlfn.XLOOKUP(AM$2,WatchbillMONTHLY!$A$20:$U$20,OFFSET(WatchbillMONTHLY!$A$20:$U$20,1,2))),INDIRECT("_"&amp;_xlfn.XLOOKUP(AM$2,WatchbillMONTHLY!$A$20:$U$20,OFFSET(WatchbillMONTHLY!$A$20:$U$20,1,2))))=$A130,_xlfn.XLOOKUP(AM$2,WatchbillMONTHLY!$A$20:$U$20,OFFSET(WatchbillMONTHLY!$A$20:$U$20,1,2)),FALSE),TRUE,FALSE)),
IF(_xlfn.XLOOKUP(AM$2,WatchbillMONTHLY!$A$37:$U$37,OFFSET(WatchbillMONTHLY!$A$37:$U$37,1,2))=IF(_xlfn.XLOOKUP($A130,INDIRECT("_"&amp;_xlfn.XLOOKUP(AM$2,WatchbillMONTHLY!$A$37:$U$37,OFFSET(WatchbillMONTHLY!$A$37:$U$37,1,2))),INDIRECT("_"&amp;_xlfn.XLOOKUP(AM$2,WatchbillMONTHLY!$A$37:$U$37,OFFSET(WatchbillMONTHLY!$A$37:$U$37,1,2))))=$A130,_xlfn.XLOOKUP(AM$2,WatchbillMONTHLY!$A$37:$U$37,OFFSET(WatchbillMONTHLY!$A$37:$U$37,1,2)),FALSE),TRUE,FALSE)),
IF(_xlfn.XLOOKUP(AM$2,WatchbillMONTHLY!$A$54:$U$54,OFFSET(WatchbillMONTHLY!$A$54:$U$54,1,2))=IF(_xlfn.XLOOKUP($A130,INDIRECT("_"&amp;_xlfn.XLOOKUP(AM$2,WatchbillMONTHLY!$A$54:$U$54,OFFSET(WatchbillMONTHLY!$A$54:$U$54,1,2))),INDIRECT("_"&amp;_xlfn.XLOOKUP(AM$2,WatchbillMONTHLY!$A$54:$U$54,OFFSET(WatchbillMONTHLY!$A$54:$U$54,1,2))))=$A130,_xlfn.XLOOKUP(AM$2,WatchbillMONTHLY!$A$54:$U$54,OFFSET(WatchbillMONTHLY!$A$54:$U$54,1,2)),FALSE),TRUE,FALSE)),
IF(_xlfn.XLOOKUP(AM$2,WatchbillMONTHLY!$A$71:$U$71,OFFSET(WatchbillMONTHLY!$A$71:$U$71,1,2))=IF(_xlfn.XLOOKUP($A130,INDIRECT("_"&amp;_xlfn.XLOOKUP(AM$2,WatchbillMONTHLY!$A$71:$U$71,OFFSET(WatchbillMONTHLY!$A$71:$U$71,1,2))),INDIRECT("_"&amp;_xlfn.XLOOKUP(AM$2,WatchbillMONTHLY!$A$71:$U$71,OFFSET(WatchbillMONTHLY!$A$71:$U$71,1,2))))=$A130,_xlfn.XLOOKUP(AM$2,WatchbillMONTHLY!$A$71:$U$71,OFFSET(WatchbillMONTHLY!$A$71:$U$71,1,2)),FALSE),TRUE,FALSE)),
IF(_xlfn.XLOOKUP(AM$2,WatchbillMONTHLY!$A$88:$U$88,OFFSET(WatchbillMONTHLY!$A$88:$U$88,1,2))=IF(_xlfn.XLOOKUP($A130,INDIRECT("_"&amp;_xlfn.XLOOKUP(AM$2,WatchbillMONTHLY!$A$88:$U$88,OFFSET(WatchbillMONTHLY!$A$88:$U$88,1,2))),INDIRECT("_"&amp;_xlfn.XLOOKUP(AM$2,WatchbillMONTHLY!$A$88:$U$88,OFFSET(WatchbillMONTHLY!$A$88:$U$88,1,2))))=$A130,_xlfn.XLOOKUP(AM$2,WatchbillMONTHLY!$A$88:$U$88,OFFSET(WatchbillMONTHLY!$A$88:$U$88,1,2)),FALSE),TRUE,FALSE)),
FALSE),FALSE)</f>
        <v>0</v>
      </c>
      <c r="AN130" s="209" t="b" cm="1">
        <f t="array" aca="1" ref="AN130" ca="1">IF(AND($A130 &gt; 0, G130 &gt; 0,AN$2&lt;MiscFormulas!$A$5+1),
_xlfn.IFNA(
_xlfn.IFNA(
_xlfn.IFNA(
_xlfn.IFNA(
_xlfn.IFNA(
_xlfn.IFNA(
IF(_xlfn.XLOOKUP(AN$2,WatchbillMONTHLY!$A$3:$U$3,OFFSET(WatchbillMONTHLY!$A$3:$U$3,1,2))=IF(_xlfn.XLOOKUP($A130,INDIRECT("_"&amp;_xlfn.XLOOKUP(AN$2,WatchbillMONTHLY!$A$3:$U$3,OFFSET(WatchbillMONTHLY!$A$3:$U$3,1,2))),INDIRECT("_"&amp;_xlfn.XLOOKUP(AN$2,WatchbillMONTHLY!$A$3:$U$3,OFFSET(WatchbillMONTHLY!$A$3:$U$3,1,2))))=$A130,_xlfn.XLOOKUP(AN$2,WatchbillMONTHLY!$A$3:$U$3,OFFSET(WatchbillMONTHLY!$A$3:$U$3,1,2)),FALSE),TRUE,FALSE),
IF(_xlfn.XLOOKUP(AN$2,WatchbillMONTHLY!$A$20:$U$20,OFFSET(WatchbillMONTHLY!$A$20:$U$20,1,2))=IF(_xlfn.XLOOKUP($A130,INDIRECT("_"&amp;_xlfn.XLOOKUP(AN$2,WatchbillMONTHLY!$A$20:$U$20,OFFSET(WatchbillMONTHLY!$A$20:$U$20,1,2))),INDIRECT("_"&amp;_xlfn.XLOOKUP(AN$2,WatchbillMONTHLY!$A$20:$U$20,OFFSET(WatchbillMONTHLY!$A$20:$U$20,1,2))))=$A130,_xlfn.XLOOKUP(AN$2,WatchbillMONTHLY!$A$20:$U$20,OFFSET(WatchbillMONTHLY!$A$20:$U$20,1,2)),FALSE),TRUE,FALSE)),
IF(_xlfn.XLOOKUP(AN$2,WatchbillMONTHLY!$A$37:$U$37,OFFSET(WatchbillMONTHLY!$A$37:$U$37,1,2))=IF(_xlfn.XLOOKUP($A130,INDIRECT("_"&amp;_xlfn.XLOOKUP(AN$2,WatchbillMONTHLY!$A$37:$U$37,OFFSET(WatchbillMONTHLY!$A$37:$U$37,1,2))),INDIRECT("_"&amp;_xlfn.XLOOKUP(AN$2,WatchbillMONTHLY!$A$37:$U$37,OFFSET(WatchbillMONTHLY!$A$37:$U$37,1,2))))=$A130,_xlfn.XLOOKUP(AN$2,WatchbillMONTHLY!$A$37:$U$37,OFFSET(WatchbillMONTHLY!$A$37:$U$37,1,2)),FALSE),TRUE,FALSE)),
IF(_xlfn.XLOOKUP(AN$2,WatchbillMONTHLY!$A$54:$U$54,OFFSET(WatchbillMONTHLY!$A$54:$U$54,1,2))=IF(_xlfn.XLOOKUP($A130,INDIRECT("_"&amp;_xlfn.XLOOKUP(AN$2,WatchbillMONTHLY!$A$54:$U$54,OFFSET(WatchbillMONTHLY!$A$54:$U$54,1,2))),INDIRECT("_"&amp;_xlfn.XLOOKUP(AN$2,WatchbillMONTHLY!$A$54:$U$54,OFFSET(WatchbillMONTHLY!$A$54:$U$54,1,2))))=$A130,_xlfn.XLOOKUP(AN$2,WatchbillMONTHLY!$A$54:$U$54,OFFSET(WatchbillMONTHLY!$A$54:$U$54,1,2)),FALSE),TRUE,FALSE)),
IF(_xlfn.XLOOKUP(AN$2,WatchbillMONTHLY!$A$71:$U$71,OFFSET(WatchbillMONTHLY!$A$71:$U$71,1,2))=IF(_xlfn.XLOOKUP($A130,INDIRECT("_"&amp;_xlfn.XLOOKUP(AN$2,WatchbillMONTHLY!$A$71:$U$71,OFFSET(WatchbillMONTHLY!$A$71:$U$71,1,2))),INDIRECT("_"&amp;_xlfn.XLOOKUP(AN$2,WatchbillMONTHLY!$A$71:$U$71,OFFSET(WatchbillMONTHLY!$A$71:$U$71,1,2))))=$A130,_xlfn.XLOOKUP(AN$2,WatchbillMONTHLY!$A$71:$U$71,OFFSET(WatchbillMONTHLY!$A$71:$U$71,1,2)),FALSE),TRUE,FALSE)),
IF(_xlfn.XLOOKUP(AN$2,WatchbillMONTHLY!$A$88:$U$88,OFFSET(WatchbillMONTHLY!$A$88:$U$88,1,2))=IF(_xlfn.XLOOKUP($A130,INDIRECT("_"&amp;_xlfn.XLOOKUP(AN$2,WatchbillMONTHLY!$A$88:$U$88,OFFSET(WatchbillMONTHLY!$A$88:$U$88,1,2))),INDIRECT("_"&amp;_xlfn.XLOOKUP(AN$2,WatchbillMONTHLY!$A$88:$U$88,OFFSET(WatchbillMONTHLY!$A$88:$U$88,1,2))))=$A130,_xlfn.XLOOKUP(AN$2,WatchbillMONTHLY!$A$88:$U$88,OFFSET(WatchbillMONTHLY!$A$88:$U$88,1,2)),FALSE),TRUE,FALSE)),
FALSE),FALSE)</f>
        <v>0</v>
      </c>
      <c r="AO130" s="209" t="b" cm="1">
        <f t="array" aca="1" ref="AO130" ca="1">IF(AND($A130 &gt; 0, H130 &gt; 0,AO$2&lt;MiscFormulas!$A$5+1),
_xlfn.IFNA(
_xlfn.IFNA(
_xlfn.IFNA(
_xlfn.IFNA(
_xlfn.IFNA(
_xlfn.IFNA(
IF(_xlfn.XLOOKUP(AO$2,WatchbillMONTHLY!$A$3:$U$3,OFFSET(WatchbillMONTHLY!$A$3:$U$3,1,2))=IF(_xlfn.XLOOKUP($A130,INDIRECT("_"&amp;_xlfn.XLOOKUP(AO$2,WatchbillMONTHLY!$A$3:$U$3,OFFSET(WatchbillMONTHLY!$A$3:$U$3,1,2))),INDIRECT("_"&amp;_xlfn.XLOOKUP(AO$2,WatchbillMONTHLY!$A$3:$U$3,OFFSET(WatchbillMONTHLY!$A$3:$U$3,1,2))))=$A130,_xlfn.XLOOKUP(AO$2,WatchbillMONTHLY!$A$3:$U$3,OFFSET(WatchbillMONTHLY!$A$3:$U$3,1,2)),FALSE),TRUE,FALSE),
IF(_xlfn.XLOOKUP(AO$2,WatchbillMONTHLY!$A$20:$U$20,OFFSET(WatchbillMONTHLY!$A$20:$U$20,1,2))=IF(_xlfn.XLOOKUP($A130,INDIRECT("_"&amp;_xlfn.XLOOKUP(AO$2,WatchbillMONTHLY!$A$20:$U$20,OFFSET(WatchbillMONTHLY!$A$20:$U$20,1,2))),INDIRECT("_"&amp;_xlfn.XLOOKUP(AO$2,WatchbillMONTHLY!$A$20:$U$20,OFFSET(WatchbillMONTHLY!$A$20:$U$20,1,2))))=$A130,_xlfn.XLOOKUP(AO$2,WatchbillMONTHLY!$A$20:$U$20,OFFSET(WatchbillMONTHLY!$A$20:$U$20,1,2)),FALSE),TRUE,FALSE)),
IF(_xlfn.XLOOKUP(AO$2,WatchbillMONTHLY!$A$37:$U$37,OFFSET(WatchbillMONTHLY!$A$37:$U$37,1,2))=IF(_xlfn.XLOOKUP($A130,INDIRECT("_"&amp;_xlfn.XLOOKUP(AO$2,WatchbillMONTHLY!$A$37:$U$37,OFFSET(WatchbillMONTHLY!$A$37:$U$37,1,2))),INDIRECT("_"&amp;_xlfn.XLOOKUP(AO$2,WatchbillMONTHLY!$A$37:$U$37,OFFSET(WatchbillMONTHLY!$A$37:$U$37,1,2))))=$A130,_xlfn.XLOOKUP(AO$2,WatchbillMONTHLY!$A$37:$U$37,OFFSET(WatchbillMONTHLY!$A$37:$U$37,1,2)),FALSE),TRUE,FALSE)),
IF(_xlfn.XLOOKUP(AO$2,WatchbillMONTHLY!$A$54:$U$54,OFFSET(WatchbillMONTHLY!$A$54:$U$54,1,2))=IF(_xlfn.XLOOKUP($A130,INDIRECT("_"&amp;_xlfn.XLOOKUP(AO$2,WatchbillMONTHLY!$A$54:$U$54,OFFSET(WatchbillMONTHLY!$A$54:$U$54,1,2))),INDIRECT("_"&amp;_xlfn.XLOOKUP(AO$2,WatchbillMONTHLY!$A$54:$U$54,OFFSET(WatchbillMONTHLY!$A$54:$U$54,1,2))))=$A130,_xlfn.XLOOKUP(AO$2,WatchbillMONTHLY!$A$54:$U$54,OFFSET(WatchbillMONTHLY!$A$54:$U$54,1,2)),FALSE),TRUE,FALSE)),
IF(_xlfn.XLOOKUP(AO$2,WatchbillMONTHLY!$A$71:$U$71,OFFSET(WatchbillMONTHLY!$A$71:$U$71,1,2))=IF(_xlfn.XLOOKUP($A130,INDIRECT("_"&amp;_xlfn.XLOOKUP(AO$2,WatchbillMONTHLY!$A$71:$U$71,OFFSET(WatchbillMONTHLY!$A$71:$U$71,1,2))),INDIRECT("_"&amp;_xlfn.XLOOKUP(AO$2,WatchbillMONTHLY!$A$71:$U$71,OFFSET(WatchbillMONTHLY!$A$71:$U$71,1,2))))=$A130,_xlfn.XLOOKUP(AO$2,WatchbillMONTHLY!$A$71:$U$71,OFFSET(WatchbillMONTHLY!$A$71:$U$71,1,2)),FALSE),TRUE,FALSE)),
IF(_xlfn.XLOOKUP(AO$2,WatchbillMONTHLY!$A$88:$U$88,OFFSET(WatchbillMONTHLY!$A$88:$U$88,1,2))=IF(_xlfn.XLOOKUP($A130,INDIRECT("_"&amp;_xlfn.XLOOKUP(AO$2,WatchbillMONTHLY!$A$88:$U$88,OFFSET(WatchbillMONTHLY!$A$88:$U$88,1,2))),INDIRECT("_"&amp;_xlfn.XLOOKUP(AO$2,WatchbillMONTHLY!$A$88:$U$88,OFFSET(WatchbillMONTHLY!$A$88:$U$88,1,2))))=$A130,_xlfn.XLOOKUP(AO$2,WatchbillMONTHLY!$A$88:$U$88,OFFSET(WatchbillMONTHLY!$A$88:$U$88,1,2)),FALSE),TRUE,FALSE)),
FALSE),FALSE)</f>
        <v>0</v>
      </c>
      <c r="AP130" s="209" t="b" cm="1">
        <f t="array" aca="1" ref="AP130" ca="1">IF(AND($A130 &gt; 0, I130 &gt; 0,AP$2&lt;MiscFormulas!$A$5+1),
_xlfn.IFNA(
_xlfn.IFNA(
_xlfn.IFNA(
_xlfn.IFNA(
_xlfn.IFNA(
_xlfn.IFNA(
IF(_xlfn.XLOOKUP(AP$2,WatchbillMONTHLY!$A$3:$U$3,OFFSET(WatchbillMONTHLY!$A$3:$U$3,1,2))=IF(_xlfn.XLOOKUP($A130,INDIRECT("_"&amp;_xlfn.XLOOKUP(AP$2,WatchbillMONTHLY!$A$3:$U$3,OFFSET(WatchbillMONTHLY!$A$3:$U$3,1,2))),INDIRECT("_"&amp;_xlfn.XLOOKUP(AP$2,WatchbillMONTHLY!$A$3:$U$3,OFFSET(WatchbillMONTHLY!$A$3:$U$3,1,2))))=$A130,_xlfn.XLOOKUP(AP$2,WatchbillMONTHLY!$A$3:$U$3,OFFSET(WatchbillMONTHLY!$A$3:$U$3,1,2)),FALSE),TRUE,FALSE),
IF(_xlfn.XLOOKUP(AP$2,WatchbillMONTHLY!$A$20:$U$20,OFFSET(WatchbillMONTHLY!$A$20:$U$20,1,2))=IF(_xlfn.XLOOKUP($A130,INDIRECT("_"&amp;_xlfn.XLOOKUP(AP$2,WatchbillMONTHLY!$A$20:$U$20,OFFSET(WatchbillMONTHLY!$A$20:$U$20,1,2))),INDIRECT("_"&amp;_xlfn.XLOOKUP(AP$2,WatchbillMONTHLY!$A$20:$U$20,OFFSET(WatchbillMONTHLY!$A$20:$U$20,1,2))))=$A130,_xlfn.XLOOKUP(AP$2,WatchbillMONTHLY!$A$20:$U$20,OFFSET(WatchbillMONTHLY!$A$20:$U$20,1,2)),FALSE),TRUE,FALSE)),
IF(_xlfn.XLOOKUP(AP$2,WatchbillMONTHLY!$A$37:$U$37,OFFSET(WatchbillMONTHLY!$A$37:$U$37,1,2))=IF(_xlfn.XLOOKUP($A130,INDIRECT("_"&amp;_xlfn.XLOOKUP(AP$2,WatchbillMONTHLY!$A$37:$U$37,OFFSET(WatchbillMONTHLY!$A$37:$U$37,1,2))),INDIRECT("_"&amp;_xlfn.XLOOKUP(AP$2,WatchbillMONTHLY!$A$37:$U$37,OFFSET(WatchbillMONTHLY!$A$37:$U$37,1,2))))=$A130,_xlfn.XLOOKUP(AP$2,WatchbillMONTHLY!$A$37:$U$37,OFFSET(WatchbillMONTHLY!$A$37:$U$37,1,2)),FALSE),TRUE,FALSE)),
IF(_xlfn.XLOOKUP(AP$2,WatchbillMONTHLY!$A$54:$U$54,OFFSET(WatchbillMONTHLY!$A$54:$U$54,1,2))=IF(_xlfn.XLOOKUP($A130,INDIRECT("_"&amp;_xlfn.XLOOKUP(AP$2,WatchbillMONTHLY!$A$54:$U$54,OFFSET(WatchbillMONTHLY!$A$54:$U$54,1,2))),INDIRECT("_"&amp;_xlfn.XLOOKUP(AP$2,WatchbillMONTHLY!$A$54:$U$54,OFFSET(WatchbillMONTHLY!$A$54:$U$54,1,2))))=$A130,_xlfn.XLOOKUP(AP$2,WatchbillMONTHLY!$A$54:$U$54,OFFSET(WatchbillMONTHLY!$A$54:$U$54,1,2)),FALSE),TRUE,FALSE)),
IF(_xlfn.XLOOKUP(AP$2,WatchbillMONTHLY!$A$71:$U$71,OFFSET(WatchbillMONTHLY!$A$71:$U$71,1,2))=IF(_xlfn.XLOOKUP($A130,INDIRECT("_"&amp;_xlfn.XLOOKUP(AP$2,WatchbillMONTHLY!$A$71:$U$71,OFFSET(WatchbillMONTHLY!$A$71:$U$71,1,2))),INDIRECT("_"&amp;_xlfn.XLOOKUP(AP$2,WatchbillMONTHLY!$A$71:$U$71,OFFSET(WatchbillMONTHLY!$A$71:$U$71,1,2))))=$A130,_xlfn.XLOOKUP(AP$2,WatchbillMONTHLY!$A$71:$U$71,OFFSET(WatchbillMONTHLY!$A$71:$U$71,1,2)),FALSE),TRUE,FALSE)),
IF(_xlfn.XLOOKUP(AP$2,WatchbillMONTHLY!$A$88:$U$88,OFFSET(WatchbillMONTHLY!$A$88:$U$88,1,2))=IF(_xlfn.XLOOKUP($A130,INDIRECT("_"&amp;_xlfn.XLOOKUP(AP$2,WatchbillMONTHLY!$A$88:$U$88,OFFSET(WatchbillMONTHLY!$A$88:$U$88,1,2))),INDIRECT("_"&amp;_xlfn.XLOOKUP(AP$2,WatchbillMONTHLY!$A$88:$U$88,OFFSET(WatchbillMONTHLY!$A$88:$U$88,1,2))))=$A130,_xlfn.XLOOKUP(AP$2,WatchbillMONTHLY!$A$88:$U$88,OFFSET(WatchbillMONTHLY!$A$88:$U$88,1,2)),FALSE),TRUE,FALSE)),
FALSE),FALSE)</f>
        <v>0</v>
      </c>
      <c r="AQ130" s="209" t="b" cm="1">
        <f t="array" aca="1" ref="AQ130" ca="1">IF(AND($A130 &gt; 0, J130 &gt; 0,AQ$2&lt;MiscFormulas!$A$5+1),
_xlfn.IFNA(
_xlfn.IFNA(
_xlfn.IFNA(
_xlfn.IFNA(
_xlfn.IFNA(
_xlfn.IFNA(
IF(_xlfn.XLOOKUP(AQ$2,WatchbillMONTHLY!$A$3:$U$3,OFFSET(WatchbillMONTHLY!$A$3:$U$3,1,2))=IF(_xlfn.XLOOKUP($A130,INDIRECT("_"&amp;_xlfn.XLOOKUP(AQ$2,WatchbillMONTHLY!$A$3:$U$3,OFFSET(WatchbillMONTHLY!$A$3:$U$3,1,2))),INDIRECT("_"&amp;_xlfn.XLOOKUP(AQ$2,WatchbillMONTHLY!$A$3:$U$3,OFFSET(WatchbillMONTHLY!$A$3:$U$3,1,2))))=$A130,_xlfn.XLOOKUP(AQ$2,WatchbillMONTHLY!$A$3:$U$3,OFFSET(WatchbillMONTHLY!$A$3:$U$3,1,2)),FALSE),TRUE,FALSE),
IF(_xlfn.XLOOKUP(AQ$2,WatchbillMONTHLY!$A$20:$U$20,OFFSET(WatchbillMONTHLY!$A$20:$U$20,1,2))=IF(_xlfn.XLOOKUP($A130,INDIRECT("_"&amp;_xlfn.XLOOKUP(AQ$2,WatchbillMONTHLY!$A$20:$U$20,OFFSET(WatchbillMONTHLY!$A$20:$U$20,1,2))),INDIRECT("_"&amp;_xlfn.XLOOKUP(AQ$2,WatchbillMONTHLY!$A$20:$U$20,OFFSET(WatchbillMONTHLY!$A$20:$U$20,1,2))))=$A130,_xlfn.XLOOKUP(AQ$2,WatchbillMONTHLY!$A$20:$U$20,OFFSET(WatchbillMONTHLY!$A$20:$U$20,1,2)),FALSE),TRUE,FALSE)),
IF(_xlfn.XLOOKUP(AQ$2,WatchbillMONTHLY!$A$37:$U$37,OFFSET(WatchbillMONTHLY!$A$37:$U$37,1,2))=IF(_xlfn.XLOOKUP($A130,INDIRECT("_"&amp;_xlfn.XLOOKUP(AQ$2,WatchbillMONTHLY!$A$37:$U$37,OFFSET(WatchbillMONTHLY!$A$37:$U$37,1,2))),INDIRECT("_"&amp;_xlfn.XLOOKUP(AQ$2,WatchbillMONTHLY!$A$37:$U$37,OFFSET(WatchbillMONTHLY!$A$37:$U$37,1,2))))=$A130,_xlfn.XLOOKUP(AQ$2,WatchbillMONTHLY!$A$37:$U$37,OFFSET(WatchbillMONTHLY!$A$37:$U$37,1,2)),FALSE),TRUE,FALSE)),
IF(_xlfn.XLOOKUP(AQ$2,WatchbillMONTHLY!$A$54:$U$54,OFFSET(WatchbillMONTHLY!$A$54:$U$54,1,2))=IF(_xlfn.XLOOKUP($A130,INDIRECT("_"&amp;_xlfn.XLOOKUP(AQ$2,WatchbillMONTHLY!$A$54:$U$54,OFFSET(WatchbillMONTHLY!$A$54:$U$54,1,2))),INDIRECT("_"&amp;_xlfn.XLOOKUP(AQ$2,WatchbillMONTHLY!$A$54:$U$54,OFFSET(WatchbillMONTHLY!$A$54:$U$54,1,2))))=$A130,_xlfn.XLOOKUP(AQ$2,WatchbillMONTHLY!$A$54:$U$54,OFFSET(WatchbillMONTHLY!$A$54:$U$54,1,2)),FALSE),TRUE,FALSE)),
IF(_xlfn.XLOOKUP(AQ$2,WatchbillMONTHLY!$A$71:$U$71,OFFSET(WatchbillMONTHLY!$A$71:$U$71,1,2))=IF(_xlfn.XLOOKUP($A130,INDIRECT("_"&amp;_xlfn.XLOOKUP(AQ$2,WatchbillMONTHLY!$A$71:$U$71,OFFSET(WatchbillMONTHLY!$A$71:$U$71,1,2))),INDIRECT("_"&amp;_xlfn.XLOOKUP(AQ$2,WatchbillMONTHLY!$A$71:$U$71,OFFSET(WatchbillMONTHLY!$A$71:$U$71,1,2))))=$A130,_xlfn.XLOOKUP(AQ$2,WatchbillMONTHLY!$A$71:$U$71,OFFSET(WatchbillMONTHLY!$A$71:$U$71,1,2)),FALSE),TRUE,FALSE)),
IF(_xlfn.XLOOKUP(AQ$2,WatchbillMONTHLY!$A$88:$U$88,OFFSET(WatchbillMONTHLY!$A$88:$U$88,1,2))=IF(_xlfn.XLOOKUP($A130,INDIRECT("_"&amp;_xlfn.XLOOKUP(AQ$2,WatchbillMONTHLY!$A$88:$U$88,OFFSET(WatchbillMONTHLY!$A$88:$U$88,1,2))),INDIRECT("_"&amp;_xlfn.XLOOKUP(AQ$2,WatchbillMONTHLY!$A$88:$U$88,OFFSET(WatchbillMONTHLY!$A$88:$U$88,1,2))))=$A130,_xlfn.XLOOKUP(AQ$2,WatchbillMONTHLY!$A$88:$U$88,OFFSET(WatchbillMONTHLY!$A$88:$U$88,1,2)),FALSE),TRUE,FALSE)),
FALSE),FALSE)</f>
        <v>0</v>
      </c>
      <c r="AR130" s="209" t="b" cm="1">
        <f t="array" aca="1" ref="AR130" ca="1">IF(AND($A130 &gt; 0, K130 &gt; 0,AR$2&lt;MiscFormulas!$A$5+1),
_xlfn.IFNA(
_xlfn.IFNA(
_xlfn.IFNA(
_xlfn.IFNA(
_xlfn.IFNA(
_xlfn.IFNA(
IF(_xlfn.XLOOKUP(AR$2,WatchbillMONTHLY!$A$3:$U$3,OFFSET(WatchbillMONTHLY!$A$3:$U$3,1,2))=IF(_xlfn.XLOOKUP($A130,INDIRECT("_"&amp;_xlfn.XLOOKUP(AR$2,WatchbillMONTHLY!$A$3:$U$3,OFFSET(WatchbillMONTHLY!$A$3:$U$3,1,2))),INDIRECT("_"&amp;_xlfn.XLOOKUP(AR$2,WatchbillMONTHLY!$A$3:$U$3,OFFSET(WatchbillMONTHLY!$A$3:$U$3,1,2))))=$A130,_xlfn.XLOOKUP(AR$2,WatchbillMONTHLY!$A$3:$U$3,OFFSET(WatchbillMONTHLY!$A$3:$U$3,1,2)),FALSE),TRUE,FALSE),
IF(_xlfn.XLOOKUP(AR$2,WatchbillMONTHLY!$A$20:$U$20,OFFSET(WatchbillMONTHLY!$A$20:$U$20,1,2))=IF(_xlfn.XLOOKUP($A130,INDIRECT("_"&amp;_xlfn.XLOOKUP(AR$2,WatchbillMONTHLY!$A$20:$U$20,OFFSET(WatchbillMONTHLY!$A$20:$U$20,1,2))),INDIRECT("_"&amp;_xlfn.XLOOKUP(AR$2,WatchbillMONTHLY!$A$20:$U$20,OFFSET(WatchbillMONTHLY!$A$20:$U$20,1,2))))=$A130,_xlfn.XLOOKUP(AR$2,WatchbillMONTHLY!$A$20:$U$20,OFFSET(WatchbillMONTHLY!$A$20:$U$20,1,2)),FALSE),TRUE,FALSE)),
IF(_xlfn.XLOOKUP(AR$2,WatchbillMONTHLY!$A$37:$U$37,OFFSET(WatchbillMONTHLY!$A$37:$U$37,1,2))=IF(_xlfn.XLOOKUP($A130,INDIRECT("_"&amp;_xlfn.XLOOKUP(AR$2,WatchbillMONTHLY!$A$37:$U$37,OFFSET(WatchbillMONTHLY!$A$37:$U$37,1,2))),INDIRECT("_"&amp;_xlfn.XLOOKUP(AR$2,WatchbillMONTHLY!$A$37:$U$37,OFFSET(WatchbillMONTHLY!$A$37:$U$37,1,2))))=$A130,_xlfn.XLOOKUP(AR$2,WatchbillMONTHLY!$A$37:$U$37,OFFSET(WatchbillMONTHLY!$A$37:$U$37,1,2)),FALSE),TRUE,FALSE)),
IF(_xlfn.XLOOKUP(AR$2,WatchbillMONTHLY!$A$54:$U$54,OFFSET(WatchbillMONTHLY!$A$54:$U$54,1,2))=IF(_xlfn.XLOOKUP($A130,INDIRECT("_"&amp;_xlfn.XLOOKUP(AR$2,WatchbillMONTHLY!$A$54:$U$54,OFFSET(WatchbillMONTHLY!$A$54:$U$54,1,2))),INDIRECT("_"&amp;_xlfn.XLOOKUP(AR$2,WatchbillMONTHLY!$A$54:$U$54,OFFSET(WatchbillMONTHLY!$A$54:$U$54,1,2))))=$A130,_xlfn.XLOOKUP(AR$2,WatchbillMONTHLY!$A$54:$U$54,OFFSET(WatchbillMONTHLY!$A$54:$U$54,1,2)),FALSE),TRUE,FALSE)),
IF(_xlfn.XLOOKUP(AR$2,WatchbillMONTHLY!$A$71:$U$71,OFFSET(WatchbillMONTHLY!$A$71:$U$71,1,2))=IF(_xlfn.XLOOKUP($A130,INDIRECT("_"&amp;_xlfn.XLOOKUP(AR$2,WatchbillMONTHLY!$A$71:$U$71,OFFSET(WatchbillMONTHLY!$A$71:$U$71,1,2))),INDIRECT("_"&amp;_xlfn.XLOOKUP(AR$2,WatchbillMONTHLY!$A$71:$U$71,OFFSET(WatchbillMONTHLY!$A$71:$U$71,1,2))))=$A130,_xlfn.XLOOKUP(AR$2,WatchbillMONTHLY!$A$71:$U$71,OFFSET(WatchbillMONTHLY!$A$71:$U$71,1,2)),FALSE),TRUE,FALSE)),
IF(_xlfn.XLOOKUP(AR$2,WatchbillMONTHLY!$A$88:$U$88,OFFSET(WatchbillMONTHLY!$A$88:$U$88,1,2))=IF(_xlfn.XLOOKUP($A130,INDIRECT("_"&amp;_xlfn.XLOOKUP(AR$2,WatchbillMONTHLY!$A$88:$U$88,OFFSET(WatchbillMONTHLY!$A$88:$U$88,1,2))),INDIRECT("_"&amp;_xlfn.XLOOKUP(AR$2,WatchbillMONTHLY!$A$88:$U$88,OFFSET(WatchbillMONTHLY!$A$88:$U$88,1,2))))=$A130,_xlfn.XLOOKUP(AR$2,WatchbillMONTHLY!$A$88:$U$88,OFFSET(WatchbillMONTHLY!$A$88:$U$88,1,2)),FALSE),TRUE,FALSE)),
FALSE),FALSE)</f>
        <v>0</v>
      </c>
      <c r="AS130" s="209" t="b" cm="1">
        <f t="array" aca="1" ref="AS130" ca="1">IF(AND($A130 &gt; 0, L130 &gt; 0,AS$2&lt;MiscFormulas!$A$5+1),
_xlfn.IFNA(
_xlfn.IFNA(
_xlfn.IFNA(
_xlfn.IFNA(
_xlfn.IFNA(
_xlfn.IFNA(
IF(_xlfn.XLOOKUP(AS$2,WatchbillMONTHLY!$A$3:$U$3,OFFSET(WatchbillMONTHLY!$A$3:$U$3,1,2))=IF(_xlfn.XLOOKUP($A130,INDIRECT("_"&amp;_xlfn.XLOOKUP(AS$2,WatchbillMONTHLY!$A$3:$U$3,OFFSET(WatchbillMONTHLY!$A$3:$U$3,1,2))),INDIRECT("_"&amp;_xlfn.XLOOKUP(AS$2,WatchbillMONTHLY!$A$3:$U$3,OFFSET(WatchbillMONTHLY!$A$3:$U$3,1,2))))=$A130,_xlfn.XLOOKUP(AS$2,WatchbillMONTHLY!$A$3:$U$3,OFFSET(WatchbillMONTHLY!$A$3:$U$3,1,2)),FALSE),TRUE,FALSE),
IF(_xlfn.XLOOKUP(AS$2,WatchbillMONTHLY!$A$20:$U$20,OFFSET(WatchbillMONTHLY!$A$20:$U$20,1,2))=IF(_xlfn.XLOOKUP($A130,INDIRECT("_"&amp;_xlfn.XLOOKUP(AS$2,WatchbillMONTHLY!$A$20:$U$20,OFFSET(WatchbillMONTHLY!$A$20:$U$20,1,2))),INDIRECT("_"&amp;_xlfn.XLOOKUP(AS$2,WatchbillMONTHLY!$A$20:$U$20,OFFSET(WatchbillMONTHLY!$A$20:$U$20,1,2))))=$A130,_xlfn.XLOOKUP(AS$2,WatchbillMONTHLY!$A$20:$U$20,OFFSET(WatchbillMONTHLY!$A$20:$U$20,1,2)),FALSE),TRUE,FALSE)),
IF(_xlfn.XLOOKUP(AS$2,WatchbillMONTHLY!$A$37:$U$37,OFFSET(WatchbillMONTHLY!$A$37:$U$37,1,2))=IF(_xlfn.XLOOKUP($A130,INDIRECT("_"&amp;_xlfn.XLOOKUP(AS$2,WatchbillMONTHLY!$A$37:$U$37,OFFSET(WatchbillMONTHLY!$A$37:$U$37,1,2))),INDIRECT("_"&amp;_xlfn.XLOOKUP(AS$2,WatchbillMONTHLY!$A$37:$U$37,OFFSET(WatchbillMONTHLY!$A$37:$U$37,1,2))))=$A130,_xlfn.XLOOKUP(AS$2,WatchbillMONTHLY!$A$37:$U$37,OFFSET(WatchbillMONTHLY!$A$37:$U$37,1,2)),FALSE),TRUE,FALSE)),
IF(_xlfn.XLOOKUP(AS$2,WatchbillMONTHLY!$A$54:$U$54,OFFSET(WatchbillMONTHLY!$A$54:$U$54,1,2))=IF(_xlfn.XLOOKUP($A130,INDIRECT("_"&amp;_xlfn.XLOOKUP(AS$2,WatchbillMONTHLY!$A$54:$U$54,OFFSET(WatchbillMONTHLY!$A$54:$U$54,1,2))),INDIRECT("_"&amp;_xlfn.XLOOKUP(AS$2,WatchbillMONTHLY!$A$54:$U$54,OFFSET(WatchbillMONTHLY!$A$54:$U$54,1,2))))=$A130,_xlfn.XLOOKUP(AS$2,WatchbillMONTHLY!$A$54:$U$54,OFFSET(WatchbillMONTHLY!$A$54:$U$54,1,2)),FALSE),TRUE,FALSE)),
IF(_xlfn.XLOOKUP(AS$2,WatchbillMONTHLY!$A$71:$U$71,OFFSET(WatchbillMONTHLY!$A$71:$U$71,1,2))=IF(_xlfn.XLOOKUP($A130,INDIRECT("_"&amp;_xlfn.XLOOKUP(AS$2,WatchbillMONTHLY!$A$71:$U$71,OFFSET(WatchbillMONTHLY!$A$71:$U$71,1,2))),INDIRECT("_"&amp;_xlfn.XLOOKUP(AS$2,WatchbillMONTHLY!$A$71:$U$71,OFFSET(WatchbillMONTHLY!$A$71:$U$71,1,2))))=$A130,_xlfn.XLOOKUP(AS$2,WatchbillMONTHLY!$A$71:$U$71,OFFSET(WatchbillMONTHLY!$A$71:$U$71,1,2)),FALSE),TRUE,FALSE)),
IF(_xlfn.XLOOKUP(AS$2,WatchbillMONTHLY!$A$88:$U$88,OFFSET(WatchbillMONTHLY!$A$88:$U$88,1,2))=IF(_xlfn.XLOOKUP($A130,INDIRECT("_"&amp;_xlfn.XLOOKUP(AS$2,WatchbillMONTHLY!$A$88:$U$88,OFFSET(WatchbillMONTHLY!$A$88:$U$88,1,2))),INDIRECT("_"&amp;_xlfn.XLOOKUP(AS$2,WatchbillMONTHLY!$A$88:$U$88,OFFSET(WatchbillMONTHLY!$A$88:$U$88,1,2))))=$A130,_xlfn.XLOOKUP(AS$2,WatchbillMONTHLY!$A$88:$U$88,OFFSET(WatchbillMONTHLY!$A$88:$U$88,1,2)),FALSE),TRUE,FALSE)),
FALSE),FALSE)</f>
        <v>0</v>
      </c>
      <c r="AT130" s="209" t="b" cm="1">
        <f t="array" aca="1" ref="AT130" ca="1">IF(AND($A130 &gt; 0, M130 &gt; 0,AT$2&lt;MiscFormulas!$A$5+1),
_xlfn.IFNA(
_xlfn.IFNA(
_xlfn.IFNA(
_xlfn.IFNA(
_xlfn.IFNA(
_xlfn.IFNA(
IF(_xlfn.XLOOKUP(AT$2,WatchbillMONTHLY!$A$3:$U$3,OFFSET(WatchbillMONTHLY!$A$3:$U$3,1,2))=IF(_xlfn.XLOOKUP($A130,INDIRECT("_"&amp;_xlfn.XLOOKUP(AT$2,WatchbillMONTHLY!$A$3:$U$3,OFFSET(WatchbillMONTHLY!$A$3:$U$3,1,2))),INDIRECT("_"&amp;_xlfn.XLOOKUP(AT$2,WatchbillMONTHLY!$A$3:$U$3,OFFSET(WatchbillMONTHLY!$A$3:$U$3,1,2))))=$A130,_xlfn.XLOOKUP(AT$2,WatchbillMONTHLY!$A$3:$U$3,OFFSET(WatchbillMONTHLY!$A$3:$U$3,1,2)),FALSE),TRUE,FALSE),
IF(_xlfn.XLOOKUP(AT$2,WatchbillMONTHLY!$A$20:$U$20,OFFSET(WatchbillMONTHLY!$A$20:$U$20,1,2))=IF(_xlfn.XLOOKUP($A130,INDIRECT("_"&amp;_xlfn.XLOOKUP(AT$2,WatchbillMONTHLY!$A$20:$U$20,OFFSET(WatchbillMONTHLY!$A$20:$U$20,1,2))),INDIRECT("_"&amp;_xlfn.XLOOKUP(AT$2,WatchbillMONTHLY!$A$20:$U$20,OFFSET(WatchbillMONTHLY!$A$20:$U$20,1,2))))=$A130,_xlfn.XLOOKUP(AT$2,WatchbillMONTHLY!$A$20:$U$20,OFFSET(WatchbillMONTHLY!$A$20:$U$20,1,2)),FALSE),TRUE,FALSE)),
IF(_xlfn.XLOOKUP(AT$2,WatchbillMONTHLY!$A$37:$U$37,OFFSET(WatchbillMONTHLY!$A$37:$U$37,1,2))=IF(_xlfn.XLOOKUP($A130,INDIRECT("_"&amp;_xlfn.XLOOKUP(AT$2,WatchbillMONTHLY!$A$37:$U$37,OFFSET(WatchbillMONTHLY!$A$37:$U$37,1,2))),INDIRECT("_"&amp;_xlfn.XLOOKUP(AT$2,WatchbillMONTHLY!$A$37:$U$37,OFFSET(WatchbillMONTHLY!$A$37:$U$37,1,2))))=$A130,_xlfn.XLOOKUP(AT$2,WatchbillMONTHLY!$A$37:$U$37,OFFSET(WatchbillMONTHLY!$A$37:$U$37,1,2)),FALSE),TRUE,FALSE)),
IF(_xlfn.XLOOKUP(AT$2,WatchbillMONTHLY!$A$54:$U$54,OFFSET(WatchbillMONTHLY!$A$54:$U$54,1,2))=IF(_xlfn.XLOOKUP($A130,INDIRECT("_"&amp;_xlfn.XLOOKUP(AT$2,WatchbillMONTHLY!$A$54:$U$54,OFFSET(WatchbillMONTHLY!$A$54:$U$54,1,2))),INDIRECT("_"&amp;_xlfn.XLOOKUP(AT$2,WatchbillMONTHLY!$A$54:$U$54,OFFSET(WatchbillMONTHLY!$A$54:$U$54,1,2))))=$A130,_xlfn.XLOOKUP(AT$2,WatchbillMONTHLY!$A$54:$U$54,OFFSET(WatchbillMONTHLY!$A$54:$U$54,1,2)),FALSE),TRUE,FALSE)),
IF(_xlfn.XLOOKUP(AT$2,WatchbillMONTHLY!$A$71:$U$71,OFFSET(WatchbillMONTHLY!$A$71:$U$71,1,2))=IF(_xlfn.XLOOKUP($A130,INDIRECT("_"&amp;_xlfn.XLOOKUP(AT$2,WatchbillMONTHLY!$A$71:$U$71,OFFSET(WatchbillMONTHLY!$A$71:$U$71,1,2))),INDIRECT("_"&amp;_xlfn.XLOOKUP(AT$2,WatchbillMONTHLY!$A$71:$U$71,OFFSET(WatchbillMONTHLY!$A$71:$U$71,1,2))))=$A130,_xlfn.XLOOKUP(AT$2,WatchbillMONTHLY!$A$71:$U$71,OFFSET(WatchbillMONTHLY!$A$71:$U$71,1,2)),FALSE),TRUE,FALSE)),
IF(_xlfn.XLOOKUP(AT$2,WatchbillMONTHLY!$A$88:$U$88,OFFSET(WatchbillMONTHLY!$A$88:$U$88,1,2))=IF(_xlfn.XLOOKUP($A130,INDIRECT("_"&amp;_xlfn.XLOOKUP(AT$2,WatchbillMONTHLY!$A$88:$U$88,OFFSET(WatchbillMONTHLY!$A$88:$U$88,1,2))),INDIRECT("_"&amp;_xlfn.XLOOKUP(AT$2,WatchbillMONTHLY!$A$88:$U$88,OFFSET(WatchbillMONTHLY!$A$88:$U$88,1,2))))=$A130,_xlfn.XLOOKUP(AT$2,WatchbillMONTHLY!$A$88:$U$88,OFFSET(WatchbillMONTHLY!$A$88:$U$88,1,2)),FALSE),TRUE,FALSE)),
FALSE),FALSE)</f>
        <v>0</v>
      </c>
      <c r="AU130" s="209" t="b" cm="1">
        <f t="array" aca="1" ref="AU130" ca="1">IF(AND($A130 &gt; 0, N130 &gt; 0,AU$2&lt;MiscFormulas!$A$5+1),
_xlfn.IFNA(
_xlfn.IFNA(
_xlfn.IFNA(
_xlfn.IFNA(
_xlfn.IFNA(
_xlfn.IFNA(
IF(_xlfn.XLOOKUP(AU$2,WatchbillMONTHLY!$A$3:$U$3,OFFSET(WatchbillMONTHLY!$A$3:$U$3,1,2))=IF(_xlfn.XLOOKUP($A130,INDIRECT("_"&amp;_xlfn.XLOOKUP(AU$2,WatchbillMONTHLY!$A$3:$U$3,OFFSET(WatchbillMONTHLY!$A$3:$U$3,1,2))),INDIRECT("_"&amp;_xlfn.XLOOKUP(AU$2,WatchbillMONTHLY!$A$3:$U$3,OFFSET(WatchbillMONTHLY!$A$3:$U$3,1,2))))=$A130,_xlfn.XLOOKUP(AU$2,WatchbillMONTHLY!$A$3:$U$3,OFFSET(WatchbillMONTHLY!$A$3:$U$3,1,2)),FALSE),TRUE,FALSE),
IF(_xlfn.XLOOKUP(AU$2,WatchbillMONTHLY!$A$20:$U$20,OFFSET(WatchbillMONTHLY!$A$20:$U$20,1,2))=IF(_xlfn.XLOOKUP($A130,INDIRECT("_"&amp;_xlfn.XLOOKUP(AU$2,WatchbillMONTHLY!$A$20:$U$20,OFFSET(WatchbillMONTHLY!$A$20:$U$20,1,2))),INDIRECT("_"&amp;_xlfn.XLOOKUP(AU$2,WatchbillMONTHLY!$A$20:$U$20,OFFSET(WatchbillMONTHLY!$A$20:$U$20,1,2))))=$A130,_xlfn.XLOOKUP(AU$2,WatchbillMONTHLY!$A$20:$U$20,OFFSET(WatchbillMONTHLY!$A$20:$U$20,1,2)),FALSE),TRUE,FALSE)),
IF(_xlfn.XLOOKUP(AU$2,WatchbillMONTHLY!$A$37:$U$37,OFFSET(WatchbillMONTHLY!$A$37:$U$37,1,2))=IF(_xlfn.XLOOKUP($A130,INDIRECT("_"&amp;_xlfn.XLOOKUP(AU$2,WatchbillMONTHLY!$A$37:$U$37,OFFSET(WatchbillMONTHLY!$A$37:$U$37,1,2))),INDIRECT("_"&amp;_xlfn.XLOOKUP(AU$2,WatchbillMONTHLY!$A$37:$U$37,OFFSET(WatchbillMONTHLY!$A$37:$U$37,1,2))))=$A130,_xlfn.XLOOKUP(AU$2,WatchbillMONTHLY!$A$37:$U$37,OFFSET(WatchbillMONTHLY!$A$37:$U$37,1,2)),FALSE),TRUE,FALSE)),
IF(_xlfn.XLOOKUP(AU$2,WatchbillMONTHLY!$A$54:$U$54,OFFSET(WatchbillMONTHLY!$A$54:$U$54,1,2))=IF(_xlfn.XLOOKUP($A130,INDIRECT("_"&amp;_xlfn.XLOOKUP(AU$2,WatchbillMONTHLY!$A$54:$U$54,OFFSET(WatchbillMONTHLY!$A$54:$U$54,1,2))),INDIRECT("_"&amp;_xlfn.XLOOKUP(AU$2,WatchbillMONTHLY!$A$54:$U$54,OFFSET(WatchbillMONTHLY!$A$54:$U$54,1,2))))=$A130,_xlfn.XLOOKUP(AU$2,WatchbillMONTHLY!$A$54:$U$54,OFFSET(WatchbillMONTHLY!$A$54:$U$54,1,2)),FALSE),TRUE,FALSE)),
IF(_xlfn.XLOOKUP(AU$2,WatchbillMONTHLY!$A$71:$U$71,OFFSET(WatchbillMONTHLY!$A$71:$U$71,1,2))=IF(_xlfn.XLOOKUP($A130,INDIRECT("_"&amp;_xlfn.XLOOKUP(AU$2,WatchbillMONTHLY!$A$71:$U$71,OFFSET(WatchbillMONTHLY!$A$71:$U$71,1,2))),INDIRECT("_"&amp;_xlfn.XLOOKUP(AU$2,WatchbillMONTHLY!$A$71:$U$71,OFFSET(WatchbillMONTHLY!$A$71:$U$71,1,2))))=$A130,_xlfn.XLOOKUP(AU$2,WatchbillMONTHLY!$A$71:$U$71,OFFSET(WatchbillMONTHLY!$A$71:$U$71,1,2)),FALSE),TRUE,FALSE)),
IF(_xlfn.XLOOKUP(AU$2,WatchbillMONTHLY!$A$88:$U$88,OFFSET(WatchbillMONTHLY!$A$88:$U$88,1,2))=IF(_xlfn.XLOOKUP($A130,INDIRECT("_"&amp;_xlfn.XLOOKUP(AU$2,WatchbillMONTHLY!$A$88:$U$88,OFFSET(WatchbillMONTHLY!$A$88:$U$88,1,2))),INDIRECT("_"&amp;_xlfn.XLOOKUP(AU$2,WatchbillMONTHLY!$A$88:$U$88,OFFSET(WatchbillMONTHLY!$A$88:$U$88,1,2))))=$A130,_xlfn.XLOOKUP(AU$2,WatchbillMONTHLY!$A$88:$U$88,OFFSET(WatchbillMONTHLY!$A$88:$U$88,1,2)),FALSE),TRUE,FALSE)),
FALSE),FALSE)</f>
        <v>0</v>
      </c>
      <c r="AV130" s="209" t="b" cm="1">
        <f t="array" aca="1" ref="AV130" ca="1">IF(AND($A130 &gt; 0, O130 &gt; 0,AV$2&lt;MiscFormulas!$A$5+1),
_xlfn.IFNA(
_xlfn.IFNA(
_xlfn.IFNA(
_xlfn.IFNA(
_xlfn.IFNA(
_xlfn.IFNA(
IF(_xlfn.XLOOKUP(AV$2,WatchbillMONTHLY!$A$3:$U$3,OFFSET(WatchbillMONTHLY!$A$3:$U$3,1,2))=IF(_xlfn.XLOOKUP($A130,INDIRECT("_"&amp;_xlfn.XLOOKUP(AV$2,WatchbillMONTHLY!$A$3:$U$3,OFFSET(WatchbillMONTHLY!$A$3:$U$3,1,2))),INDIRECT("_"&amp;_xlfn.XLOOKUP(AV$2,WatchbillMONTHLY!$A$3:$U$3,OFFSET(WatchbillMONTHLY!$A$3:$U$3,1,2))))=$A130,_xlfn.XLOOKUP(AV$2,WatchbillMONTHLY!$A$3:$U$3,OFFSET(WatchbillMONTHLY!$A$3:$U$3,1,2)),FALSE),TRUE,FALSE),
IF(_xlfn.XLOOKUP(AV$2,WatchbillMONTHLY!$A$20:$U$20,OFFSET(WatchbillMONTHLY!$A$20:$U$20,1,2))=IF(_xlfn.XLOOKUP($A130,INDIRECT("_"&amp;_xlfn.XLOOKUP(AV$2,WatchbillMONTHLY!$A$20:$U$20,OFFSET(WatchbillMONTHLY!$A$20:$U$20,1,2))),INDIRECT("_"&amp;_xlfn.XLOOKUP(AV$2,WatchbillMONTHLY!$A$20:$U$20,OFFSET(WatchbillMONTHLY!$A$20:$U$20,1,2))))=$A130,_xlfn.XLOOKUP(AV$2,WatchbillMONTHLY!$A$20:$U$20,OFFSET(WatchbillMONTHLY!$A$20:$U$20,1,2)),FALSE),TRUE,FALSE)),
IF(_xlfn.XLOOKUP(AV$2,WatchbillMONTHLY!$A$37:$U$37,OFFSET(WatchbillMONTHLY!$A$37:$U$37,1,2))=IF(_xlfn.XLOOKUP($A130,INDIRECT("_"&amp;_xlfn.XLOOKUP(AV$2,WatchbillMONTHLY!$A$37:$U$37,OFFSET(WatchbillMONTHLY!$A$37:$U$37,1,2))),INDIRECT("_"&amp;_xlfn.XLOOKUP(AV$2,WatchbillMONTHLY!$A$37:$U$37,OFFSET(WatchbillMONTHLY!$A$37:$U$37,1,2))))=$A130,_xlfn.XLOOKUP(AV$2,WatchbillMONTHLY!$A$37:$U$37,OFFSET(WatchbillMONTHLY!$A$37:$U$37,1,2)),FALSE),TRUE,FALSE)),
IF(_xlfn.XLOOKUP(AV$2,WatchbillMONTHLY!$A$54:$U$54,OFFSET(WatchbillMONTHLY!$A$54:$U$54,1,2))=IF(_xlfn.XLOOKUP($A130,INDIRECT("_"&amp;_xlfn.XLOOKUP(AV$2,WatchbillMONTHLY!$A$54:$U$54,OFFSET(WatchbillMONTHLY!$A$54:$U$54,1,2))),INDIRECT("_"&amp;_xlfn.XLOOKUP(AV$2,WatchbillMONTHLY!$A$54:$U$54,OFFSET(WatchbillMONTHLY!$A$54:$U$54,1,2))))=$A130,_xlfn.XLOOKUP(AV$2,WatchbillMONTHLY!$A$54:$U$54,OFFSET(WatchbillMONTHLY!$A$54:$U$54,1,2)),FALSE),TRUE,FALSE)),
IF(_xlfn.XLOOKUP(AV$2,WatchbillMONTHLY!$A$71:$U$71,OFFSET(WatchbillMONTHLY!$A$71:$U$71,1,2))=IF(_xlfn.XLOOKUP($A130,INDIRECT("_"&amp;_xlfn.XLOOKUP(AV$2,WatchbillMONTHLY!$A$71:$U$71,OFFSET(WatchbillMONTHLY!$A$71:$U$71,1,2))),INDIRECT("_"&amp;_xlfn.XLOOKUP(AV$2,WatchbillMONTHLY!$A$71:$U$71,OFFSET(WatchbillMONTHLY!$A$71:$U$71,1,2))))=$A130,_xlfn.XLOOKUP(AV$2,WatchbillMONTHLY!$A$71:$U$71,OFFSET(WatchbillMONTHLY!$A$71:$U$71,1,2)),FALSE),TRUE,FALSE)),
IF(_xlfn.XLOOKUP(AV$2,WatchbillMONTHLY!$A$88:$U$88,OFFSET(WatchbillMONTHLY!$A$88:$U$88,1,2))=IF(_xlfn.XLOOKUP($A130,INDIRECT("_"&amp;_xlfn.XLOOKUP(AV$2,WatchbillMONTHLY!$A$88:$U$88,OFFSET(WatchbillMONTHLY!$A$88:$U$88,1,2))),INDIRECT("_"&amp;_xlfn.XLOOKUP(AV$2,WatchbillMONTHLY!$A$88:$U$88,OFFSET(WatchbillMONTHLY!$A$88:$U$88,1,2))))=$A130,_xlfn.XLOOKUP(AV$2,WatchbillMONTHLY!$A$88:$U$88,OFFSET(WatchbillMONTHLY!$A$88:$U$88,1,2)),FALSE),TRUE,FALSE)),
FALSE),FALSE)</f>
        <v>0</v>
      </c>
      <c r="AW130" s="209" t="b" cm="1">
        <f t="array" aca="1" ref="AW130" ca="1">IF(AND($A130 &gt; 0, P130 &gt; 0,AW$2&lt;MiscFormulas!$A$5+1),
_xlfn.IFNA(
_xlfn.IFNA(
_xlfn.IFNA(
_xlfn.IFNA(
_xlfn.IFNA(
_xlfn.IFNA(
IF(_xlfn.XLOOKUP(AW$2,WatchbillMONTHLY!$A$3:$U$3,OFFSET(WatchbillMONTHLY!$A$3:$U$3,1,2))=IF(_xlfn.XLOOKUP($A130,INDIRECT("_"&amp;_xlfn.XLOOKUP(AW$2,WatchbillMONTHLY!$A$3:$U$3,OFFSET(WatchbillMONTHLY!$A$3:$U$3,1,2))),INDIRECT("_"&amp;_xlfn.XLOOKUP(AW$2,WatchbillMONTHLY!$A$3:$U$3,OFFSET(WatchbillMONTHLY!$A$3:$U$3,1,2))))=$A130,_xlfn.XLOOKUP(AW$2,WatchbillMONTHLY!$A$3:$U$3,OFFSET(WatchbillMONTHLY!$A$3:$U$3,1,2)),FALSE),TRUE,FALSE),
IF(_xlfn.XLOOKUP(AW$2,WatchbillMONTHLY!$A$20:$U$20,OFFSET(WatchbillMONTHLY!$A$20:$U$20,1,2))=IF(_xlfn.XLOOKUP($A130,INDIRECT("_"&amp;_xlfn.XLOOKUP(AW$2,WatchbillMONTHLY!$A$20:$U$20,OFFSET(WatchbillMONTHLY!$A$20:$U$20,1,2))),INDIRECT("_"&amp;_xlfn.XLOOKUP(AW$2,WatchbillMONTHLY!$A$20:$U$20,OFFSET(WatchbillMONTHLY!$A$20:$U$20,1,2))))=$A130,_xlfn.XLOOKUP(AW$2,WatchbillMONTHLY!$A$20:$U$20,OFFSET(WatchbillMONTHLY!$A$20:$U$20,1,2)),FALSE),TRUE,FALSE)),
IF(_xlfn.XLOOKUP(AW$2,WatchbillMONTHLY!$A$37:$U$37,OFFSET(WatchbillMONTHLY!$A$37:$U$37,1,2))=IF(_xlfn.XLOOKUP($A130,INDIRECT("_"&amp;_xlfn.XLOOKUP(AW$2,WatchbillMONTHLY!$A$37:$U$37,OFFSET(WatchbillMONTHLY!$A$37:$U$37,1,2))),INDIRECT("_"&amp;_xlfn.XLOOKUP(AW$2,WatchbillMONTHLY!$A$37:$U$37,OFFSET(WatchbillMONTHLY!$A$37:$U$37,1,2))))=$A130,_xlfn.XLOOKUP(AW$2,WatchbillMONTHLY!$A$37:$U$37,OFFSET(WatchbillMONTHLY!$A$37:$U$37,1,2)),FALSE),TRUE,FALSE)),
IF(_xlfn.XLOOKUP(AW$2,WatchbillMONTHLY!$A$54:$U$54,OFFSET(WatchbillMONTHLY!$A$54:$U$54,1,2))=IF(_xlfn.XLOOKUP($A130,INDIRECT("_"&amp;_xlfn.XLOOKUP(AW$2,WatchbillMONTHLY!$A$54:$U$54,OFFSET(WatchbillMONTHLY!$A$54:$U$54,1,2))),INDIRECT("_"&amp;_xlfn.XLOOKUP(AW$2,WatchbillMONTHLY!$A$54:$U$54,OFFSET(WatchbillMONTHLY!$A$54:$U$54,1,2))))=$A130,_xlfn.XLOOKUP(AW$2,WatchbillMONTHLY!$A$54:$U$54,OFFSET(WatchbillMONTHLY!$A$54:$U$54,1,2)),FALSE),TRUE,FALSE)),
IF(_xlfn.XLOOKUP(AW$2,WatchbillMONTHLY!$A$71:$U$71,OFFSET(WatchbillMONTHLY!$A$71:$U$71,1,2))=IF(_xlfn.XLOOKUP($A130,INDIRECT("_"&amp;_xlfn.XLOOKUP(AW$2,WatchbillMONTHLY!$A$71:$U$71,OFFSET(WatchbillMONTHLY!$A$71:$U$71,1,2))),INDIRECT("_"&amp;_xlfn.XLOOKUP(AW$2,WatchbillMONTHLY!$A$71:$U$71,OFFSET(WatchbillMONTHLY!$A$71:$U$71,1,2))))=$A130,_xlfn.XLOOKUP(AW$2,WatchbillMONTHLY!$A$71:$U$71,OFFSET(WatchbillMONTHLY!$A$71:$U$71,1,2)),FALSE),TRUE,FALSE)),
IF(_xlfn.XLOOKUP(AW$2,WatchbillMONTHLY!$A$88:$U$88,OFFSET(WatchbillMONTHLY!$A$88:$U$88,1,2))=IF(_xlfn.XLOOKUP($A130,INDIRECT("_"&amp;_xlfn.XLOOKUP(AW$2,WatchbillMONTHLY!$A$88:$U$88,OFFSET(WatchbillMONTHLY!$A$88:$U$88,1,2))),INDIRECT("_"&amp;_xlfn.XLOOKUP(AW$2,WatchbillMONTHLY!$A$88:$U$88,OFFSET(WatchbillMONTHLY!$A$88:$U$88,1,2))))=$A130,_xlfn.XLOOKUP(AW$2,WatchbillMONTHLY!$A$88:$U$88,OFFSET(WatchbillMONTHLY!$A$88:$U$88,1,2)),FALSE),TRUE,FALSE)),
FALSE),FALSE)</f>
        <v>0</v>
      </c>
      <c r="AX130" s="209" t="b" cm="1">
        <f t="array" aca="1" ref="AX130" ca="1">IF(AND($A130 &gt; 0, Q130 &gt; 0,AX$2&lt;MiscFormulas!$A$5+1),
_xlfn.IFNA(
_xlfn.IFNA(
_xlfn.IFNA(
_xlfn.IFNA(
_xlfn.IFNA(
_xlfn.IFNA(
IF(_xlfn.XLOOKUP(AX$2,WatchbillMONTHLY!$A$3:$U$3,OFFSET(WatchbillMONTHLY!$A$3:$U$3,1,2))=IF(_xlfn.XLOOKUP($A130,INDIRECT("_"&amp;_xlfn.XLOOKUP(AX$2,WatchbillMONTHLY!$A$3:$U$3,OFFSET(WatchbillMONTHLY!$A$3:$U$3,1,2))),INDIRECT("_"&amp;_xlfn.XLOOKUP(AX$2,WatchbillMONTHLY!$A$3:$U$3,OFFSET(WatchbillMONTHLY!$A$3:$U$3,1,2))))=$A130,_xlfn.XLOOKUP(AX$2,WatchbillMONTHLY!$A$3:$U$3,OFFSET(WatchbillMONTHLY!$A$3:$U$3,1,2)),FALSE),TRUE,FALSE),
IF(_xlfn.XLOOKUP(AX$2,WatchbillMONTHLY!$A$20:$U$20,OFFSET(WatchbillMONTHLY!$A$20:$U$20,1,2))=IF(_xlfn.XLOOKUP($A130,INDIRECT("_"&amp;_xlfn.XLOOKUP(AX$2,WatchbillMONTHLY!$A$20:$U$20,OFFSET(WatchbillMONTHLY!$A$20:$U$20,1,2))),INDIRECT("_"&amp;_xlfn.XLOOKUP(AX$2,WatchbillMONTHLY!$A$20:$U$20,OFFSET(WatchbillMONTHLY!$A$20:$U$20,1,2))))=$A130,_xlfn.XLOOKUP(AX$2,WatchbillMONTHLY!$A$20:$U$20,OFFSET(WatchbillMONTHLY!$A$20:$U$20,1,2)),FALSE),TRUE,FALSE)),
IF(_xlfn.XLOOKUP(AX$2,WatchbillMONTHLY!$A$37:$U$37,OFFSET(WatchbillMONTHLY!$A$37:$U$37,1,2))=IF(_xlfn.XLOOKUP($A130,INDIRECT("_"&amp;_xlfn.XLOOKUP(AX$2,WatchbillMONTHLY!$A$37:$U$37,OFFSET(WatchbillMONTHLY!$A$37:$U$37,1,2))),INDIRECT("_"&amp;_xlfn.XLOOKUP(AX$2,WatchbillMONTHLY!$A$37:$U$37,OFFSET(WatchbillMONTHLY!$A$37:$U$37,1,2))))=$A130,_xlfn.XLOOKUP(AX$2,WatchbillMONTHLY!$A$37:$U$37,OFFSET(WatchbillMONTHLY!$A$37:$U$37,1,2)),FALSE),TRUE,FALSE)),
IF(_xlfn.XLOOKUP(AX$2,WatchbillMONTHLY!$A$54:$U$54,OFFSET(WatchbillMONTHLY!$A$54:$U$54,1,2))=IF(_xlfn.XLOOKUP($A130,INDIRECT("_"&amp;_xlfn.XLOOKUP(AX$2,WatchbillMONTHLY!$A$54:$U$54,OFFSET(WatchbillMONTHLY!$A$54:$U$54,1,2))),INDIRECT("_"&amp;_xlfn.XLOOKUP(AX$2,WatchbillMONTHLY!$A$54:$U$54,OFFSET(WatchbillMONTHLY!$A$54:$U$54,1,2))))=$A130,_xlfn.XLOOKUP(AX$2,WatchbillMONTHLY!$A$54:$U$54,OFFSET(WatchbillMONTHLY!$A$54:$U$54,1,2)),FALSE),TRUE,FALSE)),
IF(_xlfn.XLOOKUP(AX$2,WatchbillMONTHLY!$A$71:$U$71,OFFSET(WatchbillMONTHLY!$A$71:$U$71,1,2))=IF(_xlfn.XLOOKUP($A130,INDIRECT("_"&amp;_xlfn.XLOOKUP(AX$2,WatchbillMONTHLY!$A$71:$U$71,OFFSET(WatchbillMONTHLY!$A$71:$U$71,1,2))),INDIRECT("_"&amp;_xlfn.XLOOKUP(AX$2,WatchbillMONTHLY!$A$71:$U$71,OFFSET(WatchbillMONTHLY!$A$71:$U$71,1,2))))=$A130,_xlfn.XLOOKUP(AX$2,WatchbillMONTHLY!$A$71:$U$71,OFFSET(WatchbillMONTHLY!$A$71:$U$71,1,2)),FALSE),TRUE,FALSE)),
IF(_xlfn.XLOOKUP(AX$2,WatchbillMONTHLY!$A$88:$U$88,OFFSET(WatchbillMONTHLY!$A$88:$U$88,1,2))=IF(_xlfn.XLOOKUP($A130,INDIRECT("_"&amp;_xlfn.XLOOKUP(AX$2,WatchbillMONTHLY!$A$88:$U$88,OFFSET(WatchbillMONTHLY!$A$88:$U$88,1,2))),INDIRECT("_"&amp;_xlfn.XLOOKUP(AX$2,WatchbillMONTHLY!$A$88:$U$88,OFFSET(WatchbillMONTHLY!$A$88:$U$88,1,2))))=$A130,_xlfn.XLOOKUP(AX$2,WatchbillMONTHLY!$A$88:$U$88,OFFSET(WatchbillMONTHLY!$A$88:$U$88,1,2)),FALSE),TRUE,FALSE)),
FALSE),FALSE)</f>
        <v>0</v>
      </c>
      <c r="AY130" s="209" t="b" cm="1">
        <f t="array" aca="1" ref="AY130" ca="1">IF(AND($A130 &gt; 0, R130 &gt; 0,AY$2&lt;MiscFormulas!$A$5+1),
_xlfn.IFNA(
_xlfn.IFNA(
_xlfn.IFNA(
_xlfn.IFNA(
_xlfn.IFNA(
_xlfn.IFNA(
IF(_xlfn.XLOOKUP(AY$2,WatchbillMONTHLY!$A$3:$U$3,OFFSET(WatchbillMONTHLY!$A$3:$U$3,1,2))=IF(_xlfn.XLOOKUP($A130,INDIRECT("_"&amp;_xlfn.XLOOKUP(AY$2,WatchbillMONTHLY!$A$3:$U$3,OFFSET(WatchbillMONTHLY!$A$3:$U$3,1,2))),INDIRECT("_"&amp;_xlfn.XLOOKUP(AY$2,WatchbillMONTHLY!$A$3:$U$3,OFFSET(WatchbillMONTHLY!$A$3:$U$3,1,2))))=$A130,_xlfn.XLOOKUP(AY$2,WatchbillMONTHLY!$A$3:$U$3,OFFSET(WatchbillMONTHLY!$A$3:$U$3,1,2)),FALSE),TRUE,FALSE),
IF(_xlfn.XLOOKUP(AY$2,WatchbillMONTHLY!$A$20:$U$20,OFFSET(WatchbillMONTHLY!$A$20:$U$20,1,2))=IF(_xlfn.XLOOKUP($A130,INDIRECT("_"&amp;_xlfn.XLOOKUP(AY$2,WatchbillMONTHLY!$A$20:$U$20,OFFSET(WatchbillMONTHLY!$A$20:$U$20,1,2))),INDIRECT("_"&amp;_xlfn.XLOOKUP(AY$2,WatchbillMONTHLY!$A$20:$U$20,OFFSET(WatchbillMONTHLY!$A$20:$U$20,1,2))))=$A130,_xlfn.XLOOKUP(AY$2,WatchbillMONTHLY!$A$20:$U$20,OFFSET(WatchbillMONTHLY!$A$20:$U$20,1,2)),FALSE),TRUE,FALSE)),
IF(_xlfn.XLOOKUP(AY$2,WatchbillMONTHLY!$A$37:$U$37,OFFSET(WatchbillMONTHLY!$A$37:$U$37,1,2))=IF(_xlfn.XLOOKUP($A130,INDIRECT("_"&amp;_xlfn.XLOOKUP(AY$2,WatchbillMONTHLY!$A$37:$U$37,OFFSET(WatchbillMONTHLY!$A$37:$U$37,1,2))),INDIRECT("_"&amp;_xlfn.XLOOKUP(AY$2,WatchbillMONTHLY!$A$37:$U$37,OFFSET(WatchbillMONTHLY!$A$37:$U$37,1,2))))=$A130,_xlfn.XLOOKUP(AY$2,WatchbillMONTHLY!$A$37:$U$37,OFFSET(WatchbillMONTHLY!$A$37:$U$37,1,2)),FALSE),TRUE,FALSE)),
IF(_xlfn.XLOOKUP(AY$2,WatchbillMONTHLY!$A$54:$U$54,OFFSET(WatchbillMONTHLY!$A$54:$U$54,1,2))=IF(_xlfn.XLOOKUP($A130,INDIRECT("_"&amp;_xlfn.XLOOKUP(AY$2,WatchbillMONTHLY!$A$54:$U$54,OFFSET(WatchbillMONTHLY!$A$54:$U$54,1,2))),INDIRECT("_"&amp;_xlfn.XLOOKUP(AY$2,WatchbillMONTHLY!$A$54:$U$54,OFFSET(WatchbillMONTHLY!$A$54:$U$54,1,2))))=$A130,_xlfn.XLOOKUP(AY$2,WatchbillMONTHLY!$A$54:$U$54,OFFSET(WatchbillMONTHLY!$A$54:$U$54,1,2)),FALSE),TRUE,FALSE)),
IF(_xlfn.XLOOKUP(AY$2,WatchbillMONTHLY!$A$71:$U$71,OFFSET(WatchbillMONTHLY!$A$71:$U$71,1,2))=IF(_xlfn.XLOOKUP($A130,INDIRECT("_"&amp;_xlfn.XLOOKUP(AY$2,WatchbillMONTHLY!$A$71:$U$71,OFFSET(WatchbillMONTHLY!$A$71:$U$71,1,2))),INDIRECT("_"&amp;_xlfn.XLOOKUP(AY$2,WatchbillMONTHLY!$A$71:$U$71,OFFSET(WatchbillMONTHLY!$A$71:$U$71,1,2))))=$A130,_xlfn.XLOOKUP(AY$2,WatchbillMONTHLY!$A$71:$U$71,OFFSET(WatchbillMONTHLY!$A$71:$U$71,1,2)),FALSE),TRUE,FALSE)),
IF(_xlfn.XLOOKUP(AY$2,WatchbillMONTHLY!$A$88:$U$88,OFFSET(WatchbillMONTHLY!$A$88:$U$88,1,2))=IF(_xlfn.XLOOKUP($A130,INDIRECT("_"&amp;_xlfn.XLOOKUP(AY$2,WatchbillMONTHLY!$A$88:$U$88,OFFSET(WatchbillMONTHLY!$A$88:$U$88,1,2))),INDIRECT("_"&amp;_xlfn.XLOOKUP(AY$2,WatchbillMONTHLY!$A$88:$U$88,OFFSET(WatchbillMONTHLY!$A$88:$U$88,1,2))))=$A130,_xlfn.XLOOKUP(AY$2,WatchbillMONTHLY!$A$88:$U$88,OFFSET(WatchbillMONTHLY!$A$88:$U$88,1,2)),FALSE),TRUE,FALSE)),
FALSE),FALSE)</f>
        <v>0</v>
      </c>
      <c r="AZ130" s="209" t="b" cm="1">
        <f t="array" aca="1" ref="AZ130" ca="1">IF(AND($A130 &gt; 0, S130 &gt; 0,AZ$2&lt;MiscFormulas!$A$5+1),
_xlfn.IFNA(
_xlfn.IFNA(
_xlfn.IFNA(
_xlfn.IFNA(
_xlfn.IFNA(
_xlfn.IFNA(
IF(_xlfn.XLOOKUP(AZ$2,WatchbillMONTHLY!$A$3:$U$3,OFFSET(WatchbillMONTHLY!$A$3:$U$3,1,2))=IF(_xlfn.XLOOKUP($A130,INDIRECT("_"&amp;_xlfn.XLOOKUP(AZ$2,WatchbillMONTHLY!$A$3:$U$3,OFFSET(WatchbillMONTHLY!$A$3:$U$3,1,2))),INDIRECT("_"&amp;_xlfn.XLOOKUP(AZ$2,WatchbillMONTHLY!$A$3:$U$3,OFFSET(WatchbillMONTHLY!$A$3:$U$3,1,2))))=$A130,_xlfn.XLOOKUP(AZ$2,WatchbillMONTHLY!$A$3:$U$3,OFFSET(WatchbillMONTHLY!$A$3:$U$3,1,2)),FALSE),TRUE,FALSE),
IF(_xlfn.XLOOKUP(AZ$2,WatchbillMONTHLY!$A$20:$U$20,OFFSET(WatchbillMONTHLY!$A$20:$U$20,1,2))=IF(_xlfn.XLOOKUP($A130,INDIRECT("_"&amp;_xlfn.XLOOKUP(AZ$2,WatchbillMONTHLY!$A$20:$U$20,OFFSET(WatchbillMONTHLY!$A$20:$U$20,1,2))),INDIRECT("_"&amp;_xlfn.XLOOKUP(AZ$2,WatchbillMONTHLY!$A$20:$U$20,OFFSET(WatchbillMONTHLY!$A$20:$U$20,1,2))))=$A130,_xlfn.XLOOKUP(AZ$2,WatchbillMONTHLY!$A$20:$U$20,OFFSET(WatchbillMONTHLY!$A$20:$U$20,1,2)),FALSE),TRUE,FALSE)),
IF(_xlfn.XLOOKUP(AZ$2,WatchbillMONTHLY!$A$37:$U$37,OFFSET(WatchbillMONTHLY!$A$37:$U$37,1,2))=IF(_xlfn.XLOOKUP($A130,INDIRECT("_"&amp;_xlfn.XLOOKUP(AZ$2,WatchbillMONTHLY!$A$37:$U$37,OFFSET(WatchbillMONTHLY!$A$37:$U$37,1,2))),INDIRECT("_"&amp;_xlfn.XLOOKUP(AZ$2,WatchbillMONTHLY!$A$37:$U$37,OFFSET(WatchbillMONTHLY!$A$37:$U$37,1,2))))=$A130,_xlfn.XLOOKUP(AZ$2,WatchbillMONTHLY!$A$37:$U$37,OFFSET(WatchbillMONTHLY!$A$37:$U$37,1,2)),FALSE),TRUE,FALSE)),
IF(_xlfn.XLOOKUP(AZ$2,WatchbillMONTHLY!$A$54:$U$54,OFFSET(WatchbillMONTHLY!$A$54:$U$54,1,2))=IF(_xlfn.XLOOKUP($A130,INDIRECT("_"&amp;_xlfn.XLOOKUP(AZ$2,WatchbillMONTHLY!$A$54:$U$54,OFFSET(WatchbillMONTHLY!$A$54:$U$54,1,2))),INDIRECT("_"&amp;_xlfn.XLOOKUP(AZ$2,WatchbillMONTHLY!$A$54:$U$54,OFFSET(WatchbillMONTHLY!$A$54:$U$54,1,2))))=$A130,_xlfn.XLOOKUP(AZ$2,WatchbillMONTHLY!$A$54:$U$54,OFFSET(WatchbillMONTHLY!$A$54:$U$54,1,2)),FALSE),TRUE,FALSE)),
IF(_xlfn.XLOOKUP(AZ$2,WatchbillMONTHLY!$A$71:$U$71,OFFSET(WatchbillMONTHLY!$A$71:$U$71,1,2))=IF(_xlfn.XLOOKUP($A130,INDIRECT("_"&amp;_xlfn.XLOOKUP(AZ$2,WatchbillMONTHLY!$A$71:$U$71,OFFSET(WatchbillMONTHLY!$A$71:$U$71,1,2))),INDIRECT("_"&amp;_xlfn.XLOOKUP(AZ$2,WatchbillMONTHLY!$A$71:$U$71,OFFSET(WatchbillMONTHLY!$A$71:$U$71,1,2))))=$A130,_xlfn.XLOOKUP(AZ$2,WatchbillMONTHLY!$A$71:$U$71,OFFSET(WatchbillMONTHLY!$A$71:$U$71,1,2)),FALSE),TRUE,FALSE)),
IF(_xlfn.XLOOKUP(AZ$2,WatchbillMONTHLY!$A$88:$U$88,OFFSET(WatchbillMONTHLY!$A$88:$U$88,1,2))=IF(_xlfn.XLOOKUP($A130,INDIRECT("_"&amp;_xlfn.XLOOKUP(AZ$2,WatchbillMONTHLY!$A$88:$U$88,OFFSET(WatchbillMONTHLY!$A$88:$U$88,1,2))),INDIRECT("_"&amp;_xlfn.XLOOKUP(AZ$2,WatchbillMONTHLY!$A$88:$U$88,OFFSET(WatchbillMONTHLY!$A$88:$U$88,1,2))))=$A130,_xlfn.XLOOKUP(AZ$2,WatchbillMONTHLY!$A$88:$U$88,OFFSET(WatchbillMONTHLY!$A$88:$U$88,1,2)),FALSE),TRUE,FALSE)),
FALSE),FALSE)</f>
        <v>0</v>
      </c>
      <c r="BA130" s="209" t="b" cm="1">
        <f t="array" aca="1" ref="BA130" ca="1">IF(AND($A130 &gt; 0, T130 &gt; 0,BA$2&lt;MiscFormulas!$A$5+1),
_xlfn.IFNA(
_xlfn.IFNA(
_xlfn.IFNA(
_xlfn.IFNA(
_xlfn.IFNA(
_xlfn.IFNA(
IF(_xlfn.XLOOKUP(BA$2,WatchbillMONTHLY!$A$3:$U$3,OFFSET(WatchbillMONTHLY!$A$3:$U$3,1,2))=IF(_xlfn.XLOOKUP($A130,INDIRECT("_"&amp;_xlfn.XLOOKUP(BA$2,WatchbillMONTHLY!$A$3:$U$3,OFFSET(WatchbillMONTHLY!$A$3:$U$3,1,2))),INDIRECT("_"&amp;_xlfn.XLOOKUP(BA$2,WatchbillMONTHLY!$A$3:$U$3,OFFSET(WatchbillMONTHLY!$A$3:$U$3,1,2))))=$A130,_xlfn.XLOOKUP(BA$2,WatchbillMONTHLY!$A$3:$U$3,OFFSET(WatchbillMONTHLY!$A$3:$U$3,1,2)),FALSE),TRUE,FALSE),
IF(_xlfn.XLOOKUP(BA$2,WatchbillMONTHLY!$A$20:$U$20,OFFSET(WatchbillMONTHLY!$A$20:$U$20,1,2))=IF(_xlfn.XLOOKUP($A130,INDIRECT("_"&amp;_xlfn.XLOOKUP(BA$2,WatchbillMONTHLY!$A$20:$U$20,OFFSET(WatchbillMONTHLY!$A$20:$U$20,1,2))),INDIRECT("_"&amp;_xlfn.XLOOKUP(BA$2,WatchbillMONTHLY!$A$20:$U$20,OFFSET(WatchbillMONTHLY!$A$20:$U$20,1,2))))=$A130,_xlfn.XLOOKUP(BA$2,WatchbillMONTHLY!$A$20:$U$20,OFFSET(WatchbillMONTHLY!$A$20:$U$20,1,2)),FALSE),TRUE,FALSE)),
IF(_xlfn.XLOOKUP(BA$2,WatchbillMONTHLY!$A$37:$U$37,OFFSET(WatchbillMONTHLY!$A$37:$U$37,1,2))=IF(_xlfn.XLOOKUP($A130,INDIRECT("_"&amp;_xlfn.XLOOKUP(BA$2,WatchbillMONTHLY!$A$37:$U$37,OFFSET(WatchbillMONTHLY!$A$37:$U$37,1,2))),INDIRECT("_"&amp;_xlfn.XLOOKUP(BA$2,WatchbillMONTHLY!$A$37:$U$37,OFFSET(WatchbillMONTHLY!$A$37:$U$37,1,2))))=$A130,_xlfn.XLOOKUP(BA$2,WatchbillMONTHLY!$A$37:$U$37,OFFSET(WatchbillMONTHLY!$A$37:$U$37,1,2)),FALSE),TRUE,FALSE)),
IF(_xlfn.XLOOKUP(BA$2,WatchbillMONTHLY!$A$54:$U$54,OFFSET(WatchbillMONTHLY!$A$54:$U$54,1,2))=IF(_xlfn.XLOOKUP($A130,INDIRECT("_"&amp;_xlfn.XLOOKUP(BA$2,WatchbillMONTHLY!$A$54:$U$54,OFFSET(WatchbillMONTHLY!$A$54:$U$54,1,2))),INDIRECT("_"&amp;_xlfn.XLOOKUP(BA$2,WatchbillMONTHLY!$A$54:$U$54,OFFSET(WatchbillMONTHLY!$A$54:$U$54,1,2))))=$A130,_xlfn.XLOOKUP(BA$2,WatchbillMONTHLY!$A$54:$U$54,OFFSET(WatchbillMONTHLY!$A$54:$U$54,1,2)),FALSE),TRUE,FALSE)),
IF(_xlfn.XLOOKUP(BA$2,WatchbillMONTHLY!$A$71:$U$71,OFFSET(WatchbillMONTHLY!$A$71:$U$71,1,2))=IF(_xlfn.XLOOKUP($A130,INDIRECT("_"&amp;_xlfn.XLOOKUP(BA$2,WatchbillMONTHLY!$A$71:$U$71,OFFSET(WatchbillMONTHLY!$A$71:$U$71,1,2))),INDIRECT("_"&amp;_xlfn.XLOOKUP(BA$2,WatchbillMONTHLY!$A$71:$U$71,OFFSET(WatchbillMONTHLY!$A$71:$U$71,1,2))))=$A130,_xlfn.XLOOKUP(BA$2,WatchbillMONTHLY!$A$71:$U$71,OFFSET(WatchbillMONTHLY!$A$71:$U$71,1,2)),FALSE),TRUE,FALSE)),
IF(_xlfn.XLOOKUP(BA$2,WatchbillMONTHLY!$A$88:$U$88,OFFSET(WatchbillMONTHLY!$A$88:$U$88,1,2))=IF(_xlfn.XLOOKUP($A130,INDIRECT("_"&amp;_xlfn.XLOOKUP(BA$2,WatchbillMONTHLY!$A$88:$U$88,OFFSET(WatchbillMONTHLY!$A$88:$U$88,1,2))),INDIRECT("_"&amp;_xlfn.XLOOKUP(BA$2,WatchbillMONTHLY!$A$88:$U$88,OFFSET(WatchbillMONTHLY!$A$88:$U$88,1,2))))=$A130,_xlfn.XLOOKUP(BA$2,WatchbillMONTHLY!$A$88:$U$88,OFFSET(WatchbillMONTHLY!$A$88:$U$88,1,2)),FALSE),TRUE,FALSE)),
FALSE),FALSE)</f>
        <v>0</v>
      </c>
      <c r="BB130" s="209" t="b" cm="1">
        <f t="array" aca="1" ref="BB130" ca="1">IF(AND($A130 &gt; 0, U130 &gt; 0,BB$2&lt;MiscFormulas!$A$5+1),
_xlfn.IFNA(
_xlfn.IFNA(
_xlfn.IFNA(
_xlfn.IFNA(
_xlfn.IFNA(
_xlfn.IFNA(
IF(_xlfn.XLOOKUP(BB$2,WatchbillMONTHLY!$A$3:$U$3,OFFSET(WatchbillMONTHLY!$A$3:$U$3,1,2))=IF(_xlfn.XLOOKUP($A130,INDIRECT("_"&amp;_xlfn.XLOOKUP(BB$2,WatchbillMONTHLY!$A$3:$U$3,OFFSET(WatchbillMONTHLY!$A$3:$U$3,1,2))),INDIRECT("_"&amp;_xlfn.XLOOKUP(BB$2,WatchbillMONTHLY!$A$3:$U$3,OFFSET(WatchbillMONTHLY!$A$3:$U$3,1,2))))=$A130,_xlfn.XLOOKUP(BB$2,WatchbillMONTHLY!$A$3:$U$3,OFFSET(WatchbillMONTHLY!$A$3:$U$3,1,2)),FALSE),TRUE,FALSE),
IF(_xlfn.XLOOKUP(BB$2,WatchbillMONTHLY!$A$20:$U$20,OFFSET(WatchbillMONTHLY!$A$20:$U$20,1,2))=IF(_xlfn.XLOOKUP($A130,INDIRECT("_"&amp;_xlfn.XLOOKUP(BB$2,WatchbillMONTHLY!$A$20:$U$20,OFFSET(WatchbillMONTHLY!$A$20:$U$20,1,2))),INDIRECT("_"&amp;_xlfn.XLOOKUP(BB$2,WatchbillMONTHLY!$A$20:$U$20,OFFSET(WatchbillMONTHLY!$A$20:$U$20,1,2))))=$A130,_xlfn.XLOOKUP(BB$2,WatchbillMONTHLY!$A$20:$U$20,OFFSET(WatchbillMONTHLY!$A$20:$U$20,1,2)),FALSE),TRUE,FALSE)),
IF(_xlfn.XLOOKUP(BB$2,WatchbillMONTHLY!$A$37:$U$37,OFFSET(WatchbillMONTHLY!$A$37:$U$37,1,2))=IF(_xlfn.XLOOKUP($A130,INDIRECT("_"&amp;_xlfn.XLOOKUP(BB$2,WatchbillMONTHLY!$A$37:$U$37,OFFSET(WatchbillMONTHLY!$A$37:$U$37,1,2))),INDIRECT("_"&amp;_xlfn.XLOOKUP(BB$2,WatchbillMONTHLY!$A$37:$U$37,OFFSET(WatchbillMONTHLY!$A$37:$U$37,1,2))))=$A130,_xlfn.XLOOKUP(BB$2,WatchbillMONTHLY!$A$37:$U$37,OFFSET(WatchbillMONTHLY!$A$37:$U$37,1,2)),FALSE),TRUE,FALSE)),
IF(_xlfn.XLOOKUP(BB$2,WatchbillMONTHLY!$A$54:$U$54,OFFSET(WatchbillMONTHLY!$A$54:$U$54,1,2))=IF(_xlfn.XLOOKUP($A130,INDIRECT("_"&amp;_xlfn.XLOOKUP(BB$2,WatchbillMONTHLY!$A$54:$U$54,OFFSET(WatchbillMONTHLY!$A$54:$U$54,1,2))),INDIRECT("_"&amp;_xlfn.XLOOKUP(BB$2,WatchbillMONTHLY!$A$54:$U$54,OFFSET(WatchbillMONTHLY!$A$54:$U$54,1,2))))=$A130,_xlfn.XLOOKUP(BB$2,WatchbillMONTHLY!$A$54:$U$54,OFFSET(WatchbillMONTHLY!$A$54:$U$54,1,2)),FALSE),TRUE,FALSE)),
IF(_xlfn.XLOOKUP(BB$2,WatchbillMONTHLY!$A$71:$U$71,OFFSET(WatchbillMONTHLY!$A$71:$U$71,1,2))=IF(_xlfn.XLOOKUP($A130,INDIRECT("_"&amp;_xlfn.XLOOKUP(BB$2,WatchbillMONTHLY!$A$71:$U$71,OFFSET(WatchbillMONTHLY!$A$71:$U$71,1,2))),INDIRECT("_"&amp;_xlfn.XLOOKUP(BB$2,WatchbillMONTHLY!$A$71:$U$71,OFFSET(WatchbillMONTHLY!$A$71:$U$71,1,2))))=$A130,_xlfn.XLOOKUP(BB$2,WatchbillMONTHLY!$A$71:$U$71,OFFSET(WatchbillMONTHLY!$A$71:$U$71,1,2)),FALSE),TRUE,FALSE)),
IF(_xlfn.XLOOKUP(BB$2,WatchbillMONTHLY!$A$88:$U$88,OFFSET(WatchbillMONTHLY!$A$88:$U$88,1,2))=IF(_xlfn.XLOOKUP($A130,INDIRECT("_"&amp;_xlfn.XLOOKUP(BB$2,WatchbillMONTHLY!$A$88:$U$88,OFFSET(WatchbillMONTHLY!$A$88:$U$88,1,2))),INDIRECT("_"&amp;_xlfn.XLOOKUP(BB$2,WatchbillMONTHLY!$A$88:$U$88,OFFSET(WatchbillMONTHLY!$A$88:$U$88,1,2))))=$A130,_xlfn.XLOOKUP(BB$2,WatchbillMONTHLY!$A$88:$U$88,OFFSET(WatchbillMONTHLY!$A$88:$U$88,1,2)),FALSE),TRUE,FALSE)),
FALSE),FALSE)</f>
        <v>0</v>
      </c>
      <c r="BC130" s="209" t="b" cm="1">
        <f t="array" aca="1" ref="BC130" ca="1">IF(AND($A130 &gt; 0, V130 &gt; 0,BC$2&lt;MiscFormulas!$A$5+1),
_xlfn.IFNA(
_xlfn.IFNA(
_xlfn.IFNA(
_xlfn.IFNA(
_xlfn.IFNA(
_xlfn.IFNA(
IF(_xlfn.XLOOKUP(BC$2,WatchbillMONTHLY!$A$3:$U$3,OFFSET(WatchbillMONTHLY!$A$3:$U$3,1,2))=IF(_xlfn.XLOOKUP($A130,INDIRECT("_"&amp;_xlfn.XLOOKUP(BC$2,WatchbillMONTHLY!$A$3:$U$3,OFFSET(WatchbillMONTHLY!$A$3:$U$3,1,2))),INDIRECT("_"&amp;_xlfn.XLOOKUP(BC$2,WatchbillMONTHLY!$A$3:$U$3,OFFSET(WatchbillMONTHLY!$A$3:$U$3,1,2))))=$A130,_xlfn.XLOOKUP(BC$2,WatchbillMONTHLY!$A$3:$U$3,OFFSET(WatchbillMONTHLY!$A$3:$U$3,1,2)),FALSE),TRUE,FALSE),
IF(_xlfn.XLOOKUP(BC$2,WatchbillMONTHLY!$A$20:$U$20,OFFSET(WatchbillMONTHLY!$A$20:$U$20,1,2))=IF(_xlfn.XLOOKUP($A130,INDIRECT("_"&amp;_xlfn.XLOOKUP(BC$2,WatchbillMONTHLY!$A$20:$U$20,OFFSET(WatchbillMONTHLY!$A$20:$U$20,1,2))),INDIRECT("_"&amp;_xlfn.XLOOKUP(BC$2,WatchbillMONTHLY!$A$20:$U$20,OFFSET(WatchbillMONTHLY!$A$20:$U$20,1,2))))=$A130,_xlfn.XLOOKUP(BC$2,WatchbillMONTHLY!$A$20:$U$20,OFFSET(WatchbillMONTHLY!$A$20:$U$20,1,2)),FALSE),TRUE,FALSE)),
IF(_xlfn.XLOOKUP(BC$2,WatchbillMONTHLY!$A$37:$U$37,OFFSET(WatchbillMONTHLY!$A$37:$U$37,1,2))=IF(_xlfn.XLOOKUP($A130,INDIRECT("_"&amp;_xlfn.XLOOKUP(BC$2,WatchbillMONTHLY!$A$37:$U$37,OFFSET(WatchbillMONTHLY!$A$37:$U$37,1,2))),INDIRECT("_"&amp;_xlfn.XLOOKUP(BC$2,WatchbillMONTHLY!$A$37:$U$37,OFFSET(WatchbillMONTHLY!$A$37:$U$37,1,2))))=$A130,_xlfn.XLOOKUP(BC$2,WatchbillMONTHLY!$A$37:$U$37,OFFSET(WatchbillMONTHLY!$A$37:$U$37,1,2)),FALSE),TRUE,FALSE)),
IF(_xlfn.XLOOKUP(BC$2,WatchbillMONTHLY!$A$54:$U$54,OFFSET(WatchbillMONTHLY!$A$54:$U$54,1,2))=IF(_xlfn.XLOOKUP($A130,INDIRECT("_"&amp;_xlfn.XLOOKUP(BC$2,WatchbillMONTHLY!$A$54:$U$54,OFFSET(WatchbillMONTHLY!$A$54:$U$54,1,2))),INDIRECT("_"&amp;_xlfn.XLOOKUP(BC$2,WatchbillMONTHLY!$A$54:$U$54,OFFSET(WatchbillMONTHLY!$A$54:$U$54,1,2))))=$A130,_xlfn.XLOOKUP(BC$2,WatchbillMONTHLY!$A$54:$U$54,OFFSET(WatchbillMONTHLY!$A$54:$U$54,1,2)),FALSE),TRUE,FALSE)),
IF(_xlfn.XLOOKUP(BC$2,WatchbillMONTHLY!$A$71:$U$71,OFFSET(WatchbillMONTHLY!$A$71:$U$71,1,2))=IF(_xlfn.XLOOKUP($A130,INDIRECT("_"&amp;_xlfn.XLOOKUP(BC$2,WatchbillMONTHLY!$A$71:$U$71,OFFSET(WatchbillMONTHLY!$A$71:$U$71,1,2))),INDIRECT("_"&amp;_xlfn.XLOOKUP(BC$2,WatchbillMONTHLY!$A$71:$U$71,OFFSET(WatchbillMONTHLY!$A$71:$U$71,1,2))))=$A130,_xlfn.XLOOKUP(BC$2,WatchbillMONTHLY!$A$71:$U$71,OFFSET(WatchbillMONTHLY!$A$71:$U$71,1,2)),FALSE),TRUE,FALSE)),
IF(_xlfn.XLOOKUP(BC$2,WatchbillMONTHLY!$A$88:$U$88,OFFSET(WatchbillMONTHLY!$A$88:$U$88,1,2))=IF(_xlfn.XLOOKUP($A130,INDIRECT("_"&amp;_xlfn.XLOOKUP(BC$2,WatchbillMONTHLY!$A$88:$U$88,OFFSET(WatchbillMONTHLY!$A$88:$U$88,1,2))),INDIRECT("_"&amp;_xlfn.XLOOKUP(BC$2,WatchbillMONTHLY!$A$88:$U$88,OFFSET(WatchbillMONTHLY!$A$88:$U$88,1,2))))=$A130,_xlfn.XLOOKUP(BC$2,WatchbillMONTHLY!$A$88:$U$88,OFFSET(WatchbillMONTHLY!$A$88:$U$88,1,2)),FALSE),TRUE,FALSE)),
FALSE),FALSE)</f>
        <v>0</v>
      </c>
      <c r="BD130" s="209" t="b" cm="1">
        <f t="array" aca="1" ref="BD130" ca="1">IF(AND($A130 &gt; 0, W130 &gt; 0,BD$2&lt;MiscFormulas!$A$5+1),
_xlfn.IFNA(
_xlfn.IFNA(
_xlfn.IFNA(
_xlfn.IFNA(
_xlfn.IFNA(
_xlfn.IFNA(
IF(_xlfn.XLOOKUP(BD$2,WatchbillMONTHLY!$A$3:$U$3,OFFSET(WatchbillMONTHLY!$A$3:$U$3,1,2))=IF(_xlfn.XLOOKUP($A130,INDIRECT("_"&amp;_xlfn.XLOOKUP(BD$2,WatchbillMONTHLY!$A$3:$U$3,OFFSET(WatchbillMONTHLY!$A$3:$U$3,1,2))),INDIRECT("_"&amp;_xlfn.XLOOKUP(BD$2,WatchbillMONTHLY!$A$3:$U$3,OFFSET(WatchbillMONTHLY!$A$3:$U$3,1,2))))=$A130,_xlfn.XLOOKUP(BD$2,WatchbillMONTHLY!$A$3:$U$3,OFFSET(WatchbillMONTHLY!$A$3:$U$3,1,2)),FALSE),TRUE,FALSE),
IF(_xlfn.XLOOKUP(BD$2,WatchbillMONTHLY!$A$20:$U$20,OFFSET(WatchbillMONTHLY!$A$20:$U$20,1,2))=IF(_xlfn.XLOOKUP($A130,INDIRECT("_"&amp;_xlfn.XLOOKUP(BD$2,WatchbillMONTHLY!$A$20:$U$20,OFFSET(WatchbillMONTHLY!$A$20:$U$20,1,2))),INDIRECT("_"&amp;_xlfn.XLOOKUP(BD$2,WatchbillMONTHLY!$A$20:$U$20,OFFSET(WatchbillMONTHLY!$A$20:$U$20,1,2))))=$A130,_xlfn.XLOOKUP(BD$2,WatchbillMONTHLY!$A$20:$U$20,OFFSET(WatchbillMONTHLY!$A$20:$U$20,1,2)),FALSE),TRUE,FALSE)),
IF(_xlfn.XLOOKUP(BD$2,WatchbillMONTHLY!$A$37:$U$37,OFFSET(WatchbillMONTHLY!$A$37:$U$37,1,2))=IF(_xlfn.XLOOKUP($A130,INDIRECT("_"&amp;_xlfn.XLOOKUP(BD$2,WatchbillMONTHLY!$A$37:$U$37,OFFSET(WatchbillMONTHLY!$A$37:$U$37,1,2))),INDIRECT("_"&amp;_xlfn.XLOOKUP(BD$2,WatchbillMONTHLY!$A$37:$U$37,OFFSET(WatchbillMONTHLY!$A$37:$U$37,1,2))))=$A130,_xlfn.XLOOKUP(BD$2,WatchbillMONTHLY!$A$37:$U$37,OFFSET(WatchbillMONTHLY!$A$37:$U$37,1,2)),FALSE),TRUE,FALSE)),
IF(_xlfn.XLOOKUP(BD$2,WatchbillMONTHLY!$A$54:$U$54,OFFSET(WatchbillMONTHLY!$A$54:$U$54,1,2))=IF(_xlfn.XLOOKUP($A130,INDIRECT("_"&amp;_xlfn.XLOOKUP(BD$2,WatchbillMONTHLY!$A$54:$U$54,OFFSET(WatchbillMONTHLY!$A$54:$U$54,1,2))),INDIRECT("_"&amp;_xlfn.XLOOKUP(BD$2,WatchbillMONTHLY!$A$54:$U$54,OFFSET(WatchbillMONTHLY!$A$54:$U$54,1,2))))=$A130,_xlfn.XLOOKUP(BD$2,WatchbillMONTHLY!$A$54:$U$54,OFFSET(WatchbillMONTHLY!$A$54:$U$54,1,2)),FALSE),TRUE,FALSE)),
IF(_xlfn.XLOOKUP(BD$2,WatchbillMONTHLY!$A$71:$U$71,OFFSET(WatchbillMONTHLY!$A$71:$U$71,1,2))=IF(_xlfn.XLOOKUP($A130,INDIRECT("_"&amp;_xlfn.XLOOKUP(BD$2,WatchbillMONTHLY!$A$71:$U$71,OFFSET(WatchbillMONTHLY!$A$71:$U$71,1,2))),INDIRECT("_"&amp;_xlfn.XLOOKUP(BD$2,WatchbillMONTHLY!$A$71:$U$71,OFFSET(WatchbillMONTHLY!$A$71:$U$71,1,2))))=$A130,_xlfn.XLOOKUP(BD$2,WatchbillMONTHLY!$A$71:$U$71,OFFSET(WatchbillMONTHLY!$A$71:$U$71,1,2)),FALSE),TRUE,FALSE)),
IF(_xlfn.XLOOKUP(BD$2,WatchbillMONTHLY!$A$88:$U$88,OFFSET(WatchbillMONTHLY!$A$88:$U$88,1,2))=IF(_xlfn.XLOOKUP($A130,INDIRECT("_"&amp;_xlfn.XLOOKUP(BD$2,WatchbillMONTHLY!$A$88:$U$88,OFFSET(WatchbillMONTHLY!$A$88:$U$88,1,2))),INDIRECT("_"&amp;_xlfn.XLOOKUP(BD$2,WatchbillMONTHLY!$A$88:$U$88,OFFSET(WatchbillMONTHLY!$A$88:$U$88,1,2))))=$A130,_xlfn.XLOOKUP(BD$2,WatchbillMONTHLY!$A$88:$U$88,OFFSET(WatchbillMONTHLY!$A$88:$U$88,1,2)),FALSE),TRUE,FALSE)),
FALSE),FALSE)</f>
        <v>0</v>
      </c>
      <c r="BE130" s="209" t="b" cm="1">
        <f t="array" aca="1" ref="BE130" ca="1">IF(AND($A130 &gt; 0, X130 &gt; 0,BE$2&lt;MiscFormulas!$A$5+1),
_xlfn.IFNA(
_xlfn.IFNA(
_xlfn.IFNA(
_xlfn.IFNA(
_xlfn.IFNA(
_xlfn.IFNA(
IF(_xlfn.XLOOKUP(BE$2,WatchbillMONTHLY!$A$3:$U$3,OFFSET(WatchbillMONTHLY!$A$3:$U$3,1,2))=IF(_xlfn.XLOOKUP($A130,INDIRECT("_"&amp;_xlfn.XLOOKUP(BE$2,WatchbillMONTHLY!$A$3:$U$3,OFFSET(WatchbillMONTHLY!$A$3:$U$3,1,2))),INDIRECT("_"&amp;_xlfn.XLOOKUP(BE$2,WatchbillMONTHLY!$A$3:$U$3,OFFSET(WatchbillMONTHLY!$A$3:$U$3,1,2))))=$A130,_xlfn.XLOOKUP(BE$2,WatchbillMONTHLY!$A$3:$U$3,OFFSET(WatchbillMONTHLY!$A$3:$U$3,1,2)),FALSE),TRUE,FALSE),
IF(_xlfn.XLOOKUP(BE$2,WatchbillMONTHLY!$A$20:$U$20,OFFSET(WatchbillMONTHLY!$A$20:$U$20,1,2))=IF(_xlfn.XLOOKUP($A130,INDIRECT("_"&amp;_xlfn.XLOOKUP(BE$2,WatchbillMONTHLY!$A$20:$U$20,OFFSET(WatchbillMONTHLY!$A$20:$U$20,1,2))),INDIRECT("_"&amp;_xlfn.XLOOKUP(BE$2,WatchbillMONTHLY!$A$20:$U$20,OFFSET(WatchbillMONTHLY!$A$20:$U$20,1,2))))=$A130,_xlfn.XLOOKUP(BE$2,WatchbillMONTHLY!$A$20:$U$20,OFFSET(WatchbillMONTHLY!$A$20:$U$20,1,2)),FALSE),TRUE,FALSE)),
IF(_xlfn.XLOOKUP(BE$2,WatchbillMONTHLY!$A$37:$U$37,OFFSET(WatchbillMONTHLY!$A$37:$U$37,1,2))=IF(_xlfn.XLOOKUP($A130,INDIRECT("_"&amp;_xlfn.XLOOKUP(BE$2,WatchbillMONTHLY!$A$37:$U$37,OFFSET(WatchbillMONTHLY!$A$37:$U$37,1,2))),INDIRECT("_"&amp;_xlfn.XLOOKUP(BE$2,WatchbillMONTHLY!$A$37:$U$37,OFFSET(WatchbillMONTHLY!$A$37:$U$37,1,2))))=$A130,_xlfn.XLOOKUP(BE$2,WatchbillMONTHLY!$A$37:$U$37,OFFSET(WatchbillMONTHLY!$A$37:$U$37,1,2)),FALSE),TRUE,FALSE)),
IF(_xlfn.XLOOKUP(BE$2,WatchbillMONTHLY!$A$54:$U$54,OFFSET(WatchbillMONTHLY!$A$54:$U$54,1,2))=IF(_xlfn.XLOOKUP($A130,INDIRECT("_"&amp;_xlfn.XLOOKUP(BE$2,WatchbillMONTHLY!$A$54:$U$54,OFFSET(WatchbillMONTHLY!$A$54:$U$54,1,2))),INDIRECT("_"&amp;_xlfn.XLOOKUP(BE$2,WatchbillMONTHLY!$A$54:$U$54,OFFSET(WatchbillMONTHLY!$A$54:$U$54,1,2))))=$A130,_xlfn.XLOOKUP(BE$2,WatchbillMONTHLY!$A$54:$U$54,OFFSET(WatchbillMONTHLY!$A$54:$U$54,1,2)),FALSE),TRUE,FALSE)),
IF(_xlfn.XLOOKUP(BE$2,WatchbillMONTHLY!$A$71:$U$71,OFFSET(WatchbillMONTHLY!$A$71:$U$71,1,2))=IF(_xlfn.XLOOKUP($A130,INDIRECT("_"&amp;_xlfn.XLOOKUP(BE$2,WatchbillMONTHLY!$A$71:$U$71,OFFSET(WatchbillMONTHLY!$A$71:$U$71,1,2))),INDIRECT("_"&amp;_xlfn.XLOOKUP(BE$2,WatchbillMONTHLY!$A$71:$U$71,OFFSET(WatchbillMONTHLY!$A$71:$U$71,1,2))))=$A130,_xlfn.XLOOKUP(BE$2,WatchbillMONTHLY!$A$71:$U$71,OFFSET(WatchbillMONTHLY!$A$71:$U$71,1,2)),FALSE),TRUE,FALSE)),
IF(_xlfn.XLOOKUP(BE$2,WatchbillMONTHLY!$A$88:$U$88,OFFSET(WatchbillMONTHLY!$A$88:$U$88,1,2))=IF(_xlfn.XLOOKUP($A130,INDIRECT("_"&amp;_xlfn.XLOOKUP(BE$2,WatchbillMONTHLY!$A$88:$U$88,OFFSET(WatchbillMONTHLY!$A$88:$U$88,1,2))),INDIRECT("_"&amp;_xlfn.XLOOKUP(BE$2,WatchbillMONTHLY!$A$88:$U$88,OFFSET(WatchbillMONTHLY!$A$88:$U$88,1,2))))=$A130,_xlfn.XLOOKUP(BE$2,WatchbillMONTHLY!$A$88:$U$88,OFFSET(WatchbillMONTHLY!$A$88:$U$88,1,2)),FALSE),TRUE,FALSE)),
FALSE),FALSE)</f>
        <v>0</v>
      </c>
      <c r="BF130" s="209" t="b" cm="1">
        <f t="array" aca="1" ref="BF130" ca="1">IF(AND($A130 &gt; 0, Y130 &gt; 0,BF$2&lt;MiscFormulas!$A$5+1),
_xlfn.IFNA(
_xlfn.IFNA(
_xlfn.IFNA(
_xlfn.IFNA(
_xlfn.IFNA(
_xlfn.IFNA(
IF(_xlfn.XLOOKUP(BF$2,WatchbillMONTHLY!$A$3:$U$3,OFFSET(WatchbillMONTHLY!$A$3:$U$3,1,2))=IF(_xlfn.XLOOKUP($A130,INDIRECT("_"&amp;_xlfn.XLOOKUP(BF$2,WatchbillMONTHLY!$A$3:$U$3,OFFSET(WatchbillMONTHLY!$A$3:$U$3,1,2))),INDIRECT("_"&amp;_xlfn.XLOOKUP(BF$2,WatchbillMONTHLY!$A$3:$U$3,OFFSET(WatchbillMONTHLY!$A$3:$U$3,1,2))))=$A130,_xlfn.XLOOKUP(BF$2,WatchbillMONTHLY!$A$3:$U$3,OFFSET(WatchbillMONTHLY!$A$3:$U$3,1,2)),FALSE),TRUE,FALSE),
IF(_xlfn.XLOOKUP(BF$2,WatchbillMONTHLY!$A$20:$U$20,OFFSET(WatchbillMONTHLY!$A$20:$U$20,1,2))=IF(_xlfn.XLOOKUP($A130,INDIRECT("_"&amp;_xlfn.XLOOKUP(BF$2,WatchbillMONTHLY!$A$20:$U$20,OFFSET(WatchbillMONTHLY!$A$20:$U$20,1,2))),INDIRECT("_"&amp;_xlfn.XLOOKUP(BF$2,WatchbillMONTHLY!$A$20:$U$20,OFFSET(WatchbillMONTHLY!$A$20:$U$20,1,2))))=$A130,_xlfn.XLOOKUP(BF$2,WatchbillMONTHLY!$A$20:$U$20,OFFSET(WatchbillMONTHLY!$A$20:$U$20,1,2)),FALSE),TRUE,FALSE)),
IF(_xlfn.XLOOKUP(BF$2,WatchbillMONTHLY!$A$37:$U$37,OFFSET(WatchbillMONTHLY!$A$37:$U$37,1,2))=IF(_xlfn.XLOOKUP($A130,INDIRECT("_"&amp;_xlfn.XLOOKUP(BF$2,WatchbillMONTHLY!$A$37:$U$37,OFFSET(WatchbillMONTHLY!$A$37:$U$37,1,2))),INDIRECT("_"&amp;_xlfn.XLOOKUP(BF$2,WatchbillMONTHLY!$A$37:$U$37,OFFSET(WatchbillMONTHLY!$A$37:$U$37,1,2))))=$A130,_xlfn.XLOOKUP(BF$2,WatchbillMONTHLY!$A$37:$U$37,OFFSET(WatchbillMONTHLY!$A$37:$U$37,1,2)),FALSE),TRUE,FALSE)),
IF(_xlfn.XLOOKUP(BF$2,WatchbillMONTHLY!$A$54:$U$54,OFFSET(WatchbillMONTHLY!$A$54:$U$54,1,2))=IF(_xlfn.XLOOKUP($A130,INDIRECT("_"&amp;_xlfn.XLOOKUP(BF$2,WatchbillMONTHLY!$A$54:$U$54,OFFSET(WatchbillMONTHLY!$A$54:$U$54,1,2))),INDIRECT("_"&amp;_xlfn.XLOOKUP(BF$2,WatchbillMONTHLY!$A$54:$U$54,OFFSET(WatchbillMONTHLY!$A$54:$U$54,1,2))))=$A130,_xlfn.XLOOKUP(BF$2,WatchbillMONTHLY!$A$54:$U$54,OFFSET(WatchbillMONTHLY!$A$54:$U$54,1,2)),FALSE),TRUE,FALSE)),
IF(_xlfn.XLOOKUP(BF$2,WatchbillMONTHLY!$A$71:$U$71,OFFSET(WatchbillMONTHLY!$A$71:$U$71,1,2))=IF(_xlfn.XLOOKUP($A130,INDIRECT("_"&amp;_xlfn.XLOOKUP(BF$2,WatchbillMONTHLY!$A$71:$U$71,OFFSET(WatchbillMONTHLY!$A$71:$U$71,1,2))),INDIRECT("_"&amp;_xlfn.XLOOKUP(BF$2,WatchbillMONTHLY!$A$71:$U$71,OFFSET(WatchbillMONTHLY!$A$71:$U$71,1,2))))=$A130,_xlfn.XLOOKUP(BF$2,WatchbillMONTHLY!$A$71:$U$71,OFFSET(WatchbillMONTHLY!$A$71:$U$71,1,2)),FALSE),TRUE,FALSE)),
IF(_xlfn.XLOOKUP(BF$2,WatchbillMONTHLY!$A$88:$U$88,OFFSET(WatchbillMONTHLY!$A$88:$U$88,1,2))=IF(_xlfn.XLOOKUP($A130,INDIRECT("_"&amp;_xlfn.XLOOKUP(BF$2,WatchbillMONTHLY!$A$88:$U$88,OFFSET(WatchbillMONTHLY!$A$88:$U$88,1,2))),INDIRECT("_"&amp;_xlfn.XLOOKUP(BF$2,WatchbillMONTHLY!$A$88:$U$88,OFFSET(WatchbillMONTHLY!$A$88:$U$88,1,2))))=$A130,_xlfn.XLOOKUP(BF$2,WatchbillMONTHLY!$A$88:$U$88,OFFSET(WatchbillMONTHLY!$A$88:$U$88,1,2)),FALSE),TRUE,FALSE)),
FALSE),FALSE)</f>
        <v>0</v>
      </c>
      <c r="BG130" s="209" t="b" cm="1">
        <f t="array" aca="1" ref="BG130" ca="1">IF(AND($A130 &gt; 0, Z130 &gt; 0,BG$2&lt;MiscFormulas!$A$5+1),
_xlfn.IFNA(
_xlfn.IFNA(
_xlfn.IFNA(
_xlfn.IFNA(
_xlfn.IFNA(
_xlfn.IFNA(
IF(_xlfn.XLOOKUP(BG$2,WatchbillMONTHLY!$A$3:$U$3,OFFSET(WatchbillMONTHLY!$A$3:$U$3,1,2))=IF(_xlfn.XLOOKUP($A130,INDIRECT("_"&amp;_xlfn.XLOOKUP(BG$2,WatchbillMONTHLY!$A$3:$U$3,OFFSET(WatchbillMONTHLY!$A$3:$U$3,1,2))),INDIRECT("_"&amp;_xlfn.XLOOKUP(BG$2,WatchbillMONTHLY!$A$3:$U$3,OFFSET(WatchbillMONTHLY!$A$3:$U$3,1,2))))=$A130,_xlfn.XLOOKUP(BG$2,WatchbillMONTHLY!$A$3:$U$3,OFFSET(WatchbillMONTHLY!$A$3:$U$3,1,2)),FALSE),TRUE,FALSE),
IF(_xlfn.XLOOKUP(BG$2,WatchbillMONTHLY!$A$20:$U$20,OFFSET(WatchbillMONTHLY!$A$20:$U$20,1,2))=IF(_xlfn.XLOOKUP($A130,INDIRECT("_"&amp;_xlfn.XLOOKUP(BG$2,WatchbillMONTHLY!$A$20:$U$20,OFFSET(WatchbillMONTHLY!$A$20:$U$20,1,2))),INDIRECT("_"&amp;_xlfn.XLOOKUP(BG$2,WatchbillMONTHLY!$A$20:$U$20,OFFSET(WatchbillMONTHLY!$A$20:$U$20,1,2))))=$A130,_xlfn.XLOOKUP(BG$2,WatchbillMONTHLY!$A$20:$U$20,OFFSET(WatchbillMONTHLY!$A$20:$U$20,1,2)),FALSE),TRUE,FALSE)),
IF(_xlfn.XLOOKUP(BG$2,WatchbillMONTHLY!$A$37:$U$37,OFFSET(WatchbillMONTHLY!$A$37:$U$37,1,2))=IF(_xlfn.XLOOKUP($A130,INDIRECT("_"&amp;_xlfn.XLOOKUP(BG$2,WatchbillMONTHLY!$A$37:$U$37,OFFSET(WatchbillMONTHLY!$A$37:$U$37,1,2))),INDIRECT("_"&amp;_xlfn.XLOOKUP(BG$2,WatchbillMONTHLY!$A$37:$U$37,OFFSET(WatchbillMONTHLY!$A$37:$U$37,1,2))))=$A130,_xlfn.XLOOKUP(BG$2,WatchbillMONTHLY!$A$37:$U$37,OFFSET(WatchbillMONTHLY!$A$37:$U$37,1,2)),FALSE),TRUE,FALSE)),
IF(_xlfn.XLOOKUP(BG$2,WatchbillMONTHLY!$A$54:$U$54,OFFSET(WatchbillMONTHLY!$A$54:$U$54,1,2))=IF(_xlfn.XLOOKUP($A130,INDIRECT("_"&amp;_xlfn.XLOOKUP(BG$2,WatchbillMONTHLY!$A$54:$U$54,OFFSET(WatchbillMONTHLY!$A$54:$U$54,1,2))),INDIRECT("_"&amp;_xlfn.XLOOKUP(BG$2,WatchbillMONTHLY!$A$54:$U$54,OFFSET(WatchbillMONTHLY!$A$54:$U$54,1,2))))=$A130,_xlfn.XLOOKUP(BG$2,WatchbillMONTHLY!$A$54:$U$54,OFFSET(WatchbillMONTHLY!$A$54:$U$54,1,2)),FALSE),TRUE,FALSE)),
IF(_xlfn.XLOOKUP(BG$2,WatchbillMONTHLY!$A$71:$U$71,OFFSET(WatchbillMONTHLY!$A$71:$U$71,1,2))=IF(_xlfn.XLOOKUP($A130,INDIRECT("_"&amp;_xlfn.XLOOKUP(BG$2,WatchbillMONTHLY!$A$71:$U$71,OFFSET(WatchbillMONTHLY!$A$71:$U$71,1,2))),INDIRECT("_"&amp;_xlfn.XLOOKUP(BG$2,WatchbillMONTHLY!$A$71:$U$71,OFFSET(WatchbillMONTHLY!$A$71:$U$71,1,2))))=$A130,_xlfn.XLOOKUP(BG$2,WatchbillMONTHLY!$A$71:$U$71,OFFSET(WatchbillMONTHLY!$A$71:$U$71,1,2)),FALSE),TRUE,FALSE)),
IF(_xlfn.XLOOKUP(BG$2,WatchbillMONTHLY!$A$88:$U$88,OFFSET(WatchbillMONTHLY!$A$88:$U$88,1,2))=IF(_xlfn.XLOOKUP($A130,INDIRECT("_"&amp;_xlfn.XLOOKUP(BG$2,WatchbillMONTHLY!$A$88:$U$88,OFFSET(WatchbillMONTHLY!$A$88:$U$88,1,2))),INDIRECT("_"&amp;_xlfn.XLOOKUP(BG$2,WatchbillMONTHLY!$A$88:$U$88,OFFSET(WatchbillMONTHLY!$A$88:$U$88,1,2))))=$A130,_xlfn.XLOOKUP(BG$2,WatchbillMONTHLY!$A$88:$U$88,OFFSET(WatchbillMONTHLY!$A$88:$U$88,1,2)),FALSE),TRUE,FALSE)),
FALSE),FALSE)</f>
        <v>0</v>
      </c>
      <c r="BH130" s="209" t="b" cm="1">
        <f t="array" aca="1" ref="BH130" ca="1">IF(AND($A130 &gt; 0, AA130 &gt; 0,BH$2&lt;MiscFormulas!$A$5+1),
_xlfn.IFNA(
_xlfn.IFNA(
_xlfn.IFNA(
_xlfn.IFNA(
_xlfn.IFNA(
_xlfn.IFNA(
IF(_xlfn.XLOOKUP(BH$2,WatchbillMONTHLY!$A$3:$U$3,OFFSET(WatchbillMONTHLY!$A$3:$U$3,1,2))=IF(_xlfn.XLOOKUP($A130,INDIRECT("_"&amp;_xlfn.XLOOKUP(BH$2,WatchbillMONTHLY!$A$3:$U$3,OFFSET(WatchbillMONTHLY!$A$3:$U$3,1,2))),INDIRECT("_"&amp;_xlfn.XLOOKUP(BH$2,WatchbillMONTHLY!$A$3:$U$3,OFFSET(WatchbillMONTHLY!$A$3:$U$3,1,2))))=$A130,_xlfn.XLOOKUP(BH$2,WatchbillMONTHLY!$A$3:$U$3,OFFSET(WatchbillMONTHLY!$A$3:$U$3,1,2)),FALSE),TRUE,FALSE),
IF(_xlfn.XLOOKUP(BH$2,WatchbillMONTHLY!$A$20:$U$20,OFFSET(WatchbillMONTHLY!$A$20:$U$20,1,2))=IF(_xlfn.XLOOKUP($A130,INDIRECT("_"&amp;_xlfn.XLOOKUP(BH$2,WatchbillMONTHLY!$A$20:$U$20,OFFSET(WatchbillMONTHLY!$A$20:$U$20,1,2))),INDIRECT("_"&amp;_xlfn.XLOOKUP(BH$2,WatchbillMONTHLY!$A$20:$U$20,OFFSET(WatchbillMONTHLY!$A$20:$U$20,1,2))))=$A130,_xlfn.XLOOKUP(BH$2,WatchbillMONTHLY!$A$20:$U$20,OFFSET(WatchbillMONTHLY!$A$20:$U$20,1,2)),FALSE),TRUE,FALSE)),
IF(_xlfn.XLOOKUP(BH$2,WatchbillMONTHLY!$A$37:$U$37,OFFSET(WatchbillMONTHLY!$A$37:$U$37,1,2))=IF(_xlfn.XLOOKUP($A130,INDIRECT("_"&amp;_xlfn.XLOOKUP(BH$2,WatchbillMONTHLY!$A$37:$U$37,OFFSET(WatchbillMONTHLY!$A$37:$U$37,1,2))),INDIRECT("_"&amp;_xlfn.XLOOKUP(BH$2,WatchbillMONTHLY!$A$37:$U$37,OFFSET(WatchbillMONTHLY!$A$37:$U$37,1,2))))=$A130,_xlfn.XLOOKUP(BH$2,WatchbillMONTHLY!$A$37:$U$37,OFFSET(WatchbillMONTHLY!$A$37:$U$37,1,2)),FALSE),TRUE,FALSE)),
IF(_xlfn.XLOOKUP(BH$2,WatchbillMONTHLY!$A$54:$U$54,OFFSET(WatchbillMONTHLY!$A$54:$U$54,1,2))=IF(_xlfn.XLOOKUP($A130,INDIRECT("_"&amp;_xlfn.XLOOKUP(BH$2,WatchbillMONTHLY!$A$54:$U$54,OFFSET(WatchbillMONTHLY!$A$54:$U$54,1,2))),INDIRECT("_"&amp;_xlfn.XLOOKUP(BH$2,WatchbillMONTHLY!$A$54:$U$54,OFFSET(WatchbillMONTHLY!$A$54:$U$54,1,2))))=$A130,_xlfn.XLOOKUP(BH$2,WatchbillMONTHLY!$A$54:$U$54,OFFSET(WatchbillMONTHLY!$A$54:$U$54,1,2)),FALSE),TRUE,FALSE)),
IF(_xlfn.XLOOKUP(BH$2,WatchbillMONTHLY!$A$71:$U$71,OFFSET(WatchbillMONTHLY!$A$71:$U$71,1,2))=IF(_xlfn.XLOOKUP($A130,INDIRECT("_"&amp;_xlfn.XLOOKUP(BH$2,WatchbillMONTHLY!$A$71:$U$71,OFFSET(WatchbillMONTHLY!$A$71:$U$71,1,2))),INDIRECT("_"&amp;_xlfn.XLOOKUP(BH$2,WatchbillMONTHLY!$A$71:$U$71,OFFSET(WatchbillMONTHLY!$A$71:$U$71,1,2))))=$A130,_xlfn.XLOOKUP(BH$2,WatchbillMONTHLY!$A$71:$U$71,OFFSET(WatchbillMONTHLY!$A$71:$U$71,1,2)),FALSE),TRUE,FALSE)),
IF(_xlfn.XLOOKUP(BH$2,WatchbillMONTHLY!$A$88:$U$88,OFFSET(WatchbillMONTHLY!$A$88:$U$88,1,2))=IF(_xlfn.XLOOKUP($A130,INDIRECT("_"&amp;_xlfn.XLOOKUP(BH$2,WatchbillMONTHLY!$A$88:$U$88,OFFSET(WatchbillMONTHLY!$A$88:$U$88,1,2))),INDIRECT("_"&amp;_xlfn.XLOOKUP(BH$2,WatchbillMONTHLY!$A$88:$U$88,OFFSET(WatchbillMONTHLY!$A$88:$U$88,1,2))))=$A130,_xlfn.XLOOKUP(BH$2,WatchbillMONTHLY!$A$88:$U$88,OFFSET(WatchbillMONTHLY!$A$88:$U$88,1,2)),FALSE),TRUE,FALSE)),
FALSE),FALSE)</f>
        <v>0</v>
      </c>
      <c r="BI130" s="209" t="b" cm="1">
        <f t="array" aca="1" ref="BI130" ca="1">IF(AND($A130 &gt; 0, AB130 &gt; 0,BI$2&lt;MiscFormulas!$A$5+1),
_xlfn.IFNA(
_xlfn.IFNA(
_xlfn.IFNA(
_xlfn.IFNA(
_xlfn.IFNA(
_xlfn.IFNA(
IF(_xlfn.XLOOKUP(BI$2,WatchbillMONTHLY!$A$3:$U$3,OFFSET(WatchbillMONTHLY!$A$3:$U$3,1,2))=IF(_xlfn.XLOOKUP($A130,INDIRECT("_"&amp;_xlfn.XLOOKUP(BI$2,WatchbillMONTHLY!$A$3:$U$3,OFFSET(WatchbillMONTHLY!$A$3:$U$3,1,2))),INDIRECT("_"&amp;_xlfn.XLOOKUP(BI$2,WatchbillMONTHLY!$A$3:$U$3,OFFSET(WatchbillMONTHLY!$A$3:$U$3,1,2))))=$A130,_xlfn.XLOOKUP(BI$2,WatchbillMONTHLY!$A$3:$U$3,OFFSET(WatchbillMONTHLY!$A$3:$U$3,1,2)),FALSE),TRUE,FALSE),
IF(_xlfn.XLOOKUP(BI$2,WatchbillMONTHLY!$A$20:$U$20,OFFSET(WatchbillMONTHLY!$A$20:$U$20,1,2))=IF(_xlfn.XLOOKUP($A130,INDIRECT("_"&amp;_xlfn.XLOOKUP(BI$2,WatchbillMONTHLY!$A$20:$U$20,OFFSET(WatchbillMONTHLY!$A$20:$U$20,1,2))),INDIRECT("_"&amp;_xlfn.XLOOKUP(BI$2,WatchbillMONTHLY!$A$20:$U$20,OFFSET(WatchbillMONTHLY!$A$20:$U$20,1,2))))=$A130,_xlfn.XLOOKUP(BI$2,WatchbillMONTHLY!$A$20:$U$20,OFFSET(WatchbillMONTHLY!$A$20:$U$20,1,2)),FALSE),TRUE,FALSE)),
IF(_xlfn.XLOOKUP(BI$2,WatchbillMONTHLY!$A$37:$U$37,OFFSET(WatchbillMONTHLY!$A$37:$U$37,1,2))=IF(_xlfn.XLOOKUP($A130,INDIRECT("_"&amp;_xlfn.XLOOKUP(BI$2,WatchbillMONTHLY!$A$37:$U$37,OFFSET(WatchbillMONTHLY!$A$37:$U$37,1,2))),INDIRECT("_"&amp;_xlfn.XLOOKUP(BI$2,WatchbillMONTHLY!$A$37:$U$37,OFFSET(WatchbillMONTHLY!$A$37:$U$37,1,2))))=$A130,_xlfn.XLOOKUP(BI$2,WatchbillMONTHLY!$A$37:$U$37,OFFSET(WatchbillMONTHLY!$A$37:$U$37,1,2)),FALSE),TRUE,FALSE)),
IF(_xlfn.XLOOKUP(BI$2,WatchbillMONTHLY!$A$54:$U$54,OFFSET(WatchbillMONTHLY!$A$54:$U$54,1,2))=IF(_xlfn.XLOOKUP($A130,INDIRECT("_"&amp;_xlfn.XLOOKUP(BI$2,WatchbillMONTHLY!$A$54:$U$54,OFFSET(WatchbillMONTHLY!$A$54:$U$54,1,2))),INDIRECT("_"&amp;_xlfn.XLOOKUP(BI$2,WatchbillMONTHLY!$A$54:$U$54,OFFSET(WatchbillMONTHLY!$A$54:$U$54,1,2))))=$A130,_xlfn.XLOOKUP(BI$2,WatchbillMONTHLY!$A$54:$U$54,OFFSET(WatchbillMONTHLY!$A$54:$U$54,1,2)),FALSE),TRUE,FALSE)),
IF(_xlfn.XLOOKUP(BI$2,WatchbillMONTHLY!$A$71:$U$71,OFFSET(WatchbillMONTHLY!$A$71:$U$71,1,2))=IF(_xlfn.XLOOKUP($A130,INDIRECT("_"&amp;_xlfn.XLOOKUP(BI$2,WatchbillMONTHLY!$A$71:$U$71,OFFSET(WatchbillMONTHLY!$A$71:$U$71,1,2))),INDIRECT("_"&amp;_xlfn.XLOOKUP(BI$2,WatchbillMONTHLY!$A$71:$U$71,OFFSET(WatchbillMONTHLY!$A$71:$U$71,1,2))))=$A130,_xlfn.XLOOKUP(BI$2,WatchbillMONTHLY!$A$71:$U$71,OFFSET(WatchbillMONTHLY!$A$71:$U$71,1,2)),FALSE),TRUE,FALSE)),
IF(_xlfn.XLOOKUP(BI$2,WatchbillMONTHLY!$A$88:$U$88,OFFSET(WatchbillMONTHLY!$A$88:$U$88,1,2))=IF(_xlfn.XLOOKUP($A130,INDIRECT("_"&amp;_xlfn.XLOOKUP(BI$2,WatchbillMONTHLY!$A$88:$U$88,OFFSET(WatchbillMONTHLY!$A$88:$U$88,1,2))),INDIRECT("_"&amp;_xlfn.XLOOKUP(BI$2,WatchbillMONTHLY!$A$88:$U$88,OFFSET(WatchbillMONTHLY!$A$88:$U$88,1,2))))=$A130,_xlfn.XLOOKUP(BI$2,WatchbillMONTHLY!$A$88:$U$88,OFFSET(WatchbillMONTHLY!$A$88:$U$88,1,2)),FALSE),TRUE,FALSE)),
FALSE),FALSE)</f>
        <v>0</v>
      </c>
      <c r="BJ130" s="209" t="b" cm="1">
        <f t="array" aca="1" ref="BJ130" ca="1">IF(AND($A130 &gt; 0, AC130 &gt; 0,BJ$2&lt;MiscFormulas!$A$5+1),
_xlfn.IFNA(
_xlfn.IFNA(
_xlfn.IFNA(
_xlfn.IFNA(
_xlfn.IFNA(
_xlfn.IFNA(
IF(_xlfn.XLOOKUP(BJ$2,WatchbillMONTHLY!$A$3:$U$3,OFFSET(WatchbillMONTHLY!$A$3:$U$3,1,2))=IF(_xlfn.XLOOKUP($A130,INDIRECT("_"&amp;_xlfn.XLOOKUP(BJ$2,WatchbillMONTHLY!$A$3:$U$3,OFFSET(WatchbillMONTHLY!$A$3:$U$3,1,2))),INDIRECT("_"&amp;_xlfn.XLOOKUP(BJ$2,WatchbillMONTHLY!$A$3:$U$3,OFFSET(WatchbillMONTHLY!$A$3:$U$3,1,2))))=$A130,_xlfn.XLOOKUP(BJ$2,WatchbillMONTHLY!$A$3:$U$3,OFFSET(WatchbillMONTHLY!$A$3:$U$3,1,2)),FALSE),TRUE,FALSE),
IF(_xlfn.XLOOKUP(BJ$2,WatchbillMONTHLY!$A$20:$U$20,OFFSET(WatchbillMONTHLY!$A$20:$U$20,1,2))=IF(_xlfn.XLOOKUP($A130,INDIRECT("_"&amp;_xlfn.XLOOKUP(BJ$2,WatchbillMONTHLY!$A$20:$U$20,OFFSET(WatchbillMONTHLY!$A$20:$U$20,1,2))),INDIRECT("_"&amp;_xlfn.XLOOKUP(BJ$2,WatchbillMONTHLY!$A$20:$U$20,OFFSET(WatchbillMONTHLY!$A$20:$U$20,1,2))))=$A130,_xlfn.XLOOKUP(BJ$2,WatchbillMONTHLY!$A$20:$U$20,OFFSET(WatchbillMONTHLY!$A$20:$U$20,1,2)),FALSE),TRUE,FALSE)),
IF(_xlfn.XLOOKUP(BJ$2,WatchbillMONTHLY!$A$37:$U$37,OFFSET(WatchbillMONTHLY!$A$37:$U$37,1,2))=IF(_xlfn.XLOOKUP($A130,INDIRECT("_"&amp;_xlfn.XLOOKUP(BJ$2,WatchbillMONTHLY!$A$37:$U$37,OFFSET(WatchbillMONTHLY!$A$37:$U$37,1,2))),INDIRECT("_"&amp;_xlfn.XLOOKUP(BJ$2,WatchbillMONTHLY!$A$37:$U$37,OFFSET(WatchbillMONTHLY!$A$37:$U$37,1,2))))=$A130,_xlfn.XLOOKUP(BJ$2,WatchbillMONTHLY!$A$37:$U$37,OFFSET(WatchbillMONTHLY!$A$37:$U$37,1,2)),FALSE),TRUE,FALSE)),
IF(_xlfn.XLOOKUP(BJ$2,WatchbillMONTHLY!$A$54:$U$54,OFFSET(WatchbillMONTHLY!$A$54:$U$54,1,2))=IF(_xlfn.XLOOKUP($A130,INDIRECT("_"&amp;_xlfn.XLOOKUP(BJ$2,WatchbillMONTHLY!$A$54:$U$54,OFFSET(WatchbillMONTHLY!$A$54:$U$54,1,2))),INDIRECT("_"&amp;_xlfn.XLOOKUP(BJ$2,WatchbillMONTHLY!$A$54:$U$54,OFFSET(WatchbillMONTHLY!$A$54:$U$54,1,2))))=$A130,_xlfn.XLOOKUP(BJ$2,WatchbillMONTHLY!$A$54:$U$54,OFFSET(WatchbillMONTHLY!$A$54:$U$54,1,2)),FALSE),TRUE,FALSE)),
IF(_xlfn.XLOOKUP(BJ$2,WatchbillMONTHLY!$A$71:$U$71,OFFSET(WatchbillMONTHLY!$A$71:$U$71,1,2))=IF(_xlfn.XLOOKUP($A130,INDIRECT("_"&amp;_xlfn.XLOOKUP(BJ$2,WatchbillMONTHLY!$A$71:$U$71,OFFSET(WatchbillMONTHLY!$A$71:$U$71,1,2))),INDIRECT("_"&amp;_xlfn.XLOOKUP(BJ$2,WatchbillMONTHLY!$A$71:$U$71,OFFSET(WatchbillMONTHLY!$A$71:$U$71,1,2))))=$A130,_xlfn.XLOOKUP(BJ$2,WatchbillMONTHLY!$A$71:$U$71,OFFSET(WatchbillMONTHLY!$A$71:$U$71,1,2)),FALSE),TRUE,FALSE)),
IF(_xlfn.XLOOKUP(BJ$2,WatchbillMONTHLY!$A$88:$U$88,OFFSET(WatchbillMONTHLY!$A$88:$U$88,1,2))=IF(_xlfn.XLOOKUP($A130,INDIRECT("_"&amp;_xlfn.XLOOKUP(BJ$2,WatchbillMONTHLY!$A$88:$U$88,OFFSET(WatchbillMONTHLY!$A$88:$U$88,1,2))),INDIRECT("_"&amp;_xlfn.XLOOKUP(BJ$2,WatchbillMONTHLY!$A$88:$U$88,OFFSET(WatchbillMONTHLY!$A$88:$U$88,1,2))))=$A130,_xlfn.XLOOKUP(BJ$2,WatchbillMONTHLY!$A$88:$U$88,OFFSET(WatchbillMONTHLY!$A$88:$U$88,1,2)),FALSE),TRUE,FALSE)),
FALSE),FALSE)</f>
        <v>0</v>
      </c>
      <c r="BK130" s="209" t="b" cm="1">
        <f t="array" aca="1" ref="BK130" ca="1">IF(AND($A130 &gt; 0, AD130 &gt; 0,BK$2&lt;MiscFormulas!$A$5+1),
_xlfn.IFNA(
_xlfn.IFNA(
_xlfn.IFNA(
_xlfn.IFNA(
_xlfn.IFNA(
_xlfn.IFNA(
IF(_xlfn.XLOOKUP(BK$2,WatchbillMONTHLY!$A$3:$U$3,OFFSET(WatchbillMONTHLY!$A$3:$U$3,1,2))=IF(_xlfn.XLOOKUP($A130,INDIRECT("_"&amp;_xlfn.XLOOKUP(BK$2,WatchbillMONTHLY!$A$3:$U$3,OFFSET(WatchbillMONTHLY!$A$3:$U$3,1,2))),INDIRECT("_"&amp;_xlfn.XLOOKUP(BK$2,WatchbillMONTHLY!$A$3:$U$3,OFFSET(WatchbillMONTHLY!$A$3:$U$3,1,2))))=$A130,_xlfn.XLOOKUP(BK$2,WatchbillMONTHLY!$A$3:$U$3,OFFSET(WatchbillMONTHLY!$A$3:$U$3,1,2)),FALSE),TRUE,FALSE),
IF(_xlfn.XLOOKUP(BK$2,WatchbillMONTHLY!$A$20:$U$20,OFFSET(WatchbillMONTHLY!$A$20:$U$20,1,2))=IF(_xlfn.XLOOKUP($A130,INDIRECT("_"&amp;_xlfn.XLOOKUP(BK$2,WatchbillMONTHLY!$A$20:$U$20,OFFSET(WatchbillMONTHLY!$A$20:$U$20,1,2))),INDIRECT("_"&amp;_xlfn.XLOOKUP(BK$2,WatchbillMONTHLY!$A$20:$U$20,OFFSET(WatchbillMONTHLY!$A$20:$U$20,1,2))))=$A130,_xlfn.XLOOKUP(BK$2,WatchbillMONTHLY!$A$20:$U$20,OFFSET(WatchbillMONTHLY!$A$20:$U$20,1,2)),FALSE),TRUE,FALSE)),
IF(_xlfn.XLOOKUP(BK$2,WatchbillMONTHLY!$A$37:$U$37,OFFSET(WatchbillMONTHLY!$A$37:$U$37,1,2))=IF(_xlfn.XLOOKUP($A130,INDIRECT("_"&amp;_xlfn.XLOOKUP(BK$2,WatchbillMONTHLY!$A$37:$U$37,OFFSET(WatchbillMONTHLY!$A$37:$U$37,1,2))),INDIRECT("_"&amp;_xlfn.XLOOKUP(BK$2,WatchbillMONTHLY!$A$37:$U$37,OFFSET(WatchbillMONTHLY!$A$37:$U$37,1,2))))=$A130,_xlfn.XLOOKUP(BK$2,WatchbillMONTHLY!$A$37:$U$37,OFFSET(WatchbillMONTHLY!$A$37:$U$37,1,2)),FALSE),TRUE,FALSE)),
IF(_xlfn.XLOOKUP(BK$2,WatchbillMONTHLY!$A$54:$U$54,OFFSET(WatchbillMONTHLY!$A$54:$U$54,1,2))=IF(_xlfn.XLOOKUP($A130,INDIRECT("_"&amp;_xlfn.XLOOKUP(BK$2,WatchbillMONTHLY!$A$54:$U$54,OFFSET(WatchbillMONTHLY!$A$54:$U$54,1,2))),INDIRECT("_"&amp;_xlfn.XLOOKUP(BK$2,WatchbillMONTHLY!$A$54:$U$54,OFFSET(WatchbillMONTHLY!$A$54:$U$54,1,2))))=$A130,_xlfn.XLOOKUP(BK$2,WatchbillMONTHLY!$A$54:$U$54,OFFSET(WatchbillMONTHLY!$A$54:$U$54,1,2)),FALSE),TRUE,FALSE)),
IF(_xlfn.XLOOKUP(BK$2,WatchbillMONTHLY!$A$71:$U$71,OFFSET(WatchbillMONTHLY!$A$71:$U$71,1,2))=IF(_xlfn.XLOOKUP($A130,INDIRECT("_"&amp;_xlfn.XLOOKUP(BK$2,WatchbillMONTHLY!$A$71:$U$71,OFFSET(WatchbillMONTHLY!$A$71:$U$71,1,2))),INDIRECT("_"&amp;_xlfn.XLOOKUP(BK$2,WatchbillMONTHLY!$A$71:$U$71,OFFSET(WatchbillMONTHLY!$A$71:$U$71,1,2))))=$A130,_xlfn.XLOOKUP(BK$2,WatchbillMONTHLY!$A$71:$U$71,OFFSET(WatchbillMONTHLY!$A$71:$U$71,1,2)),FALSE),TRUE,FALSE)),
IF(_xlfn.XLOOKUP(BK$2,WatchbillMONTHLY!$A$88:$U$88,OFFSET(WatchbillMONTHLY!$A$88:$U$88,1,2))=IF(_xlfn.XLOOKUP($A130,INDIRECT("_"&amp;_xlfn.XLOOKUP(BK$2,WatchbillMONTHLY!$A$88:$U$88,OFFSET(WatchbillMONTHLY!$A$88:$U$88,1,2))),INDIRECT("_"&amp;_xlfn.XLOOKUP(BK$2,WatchbillMONTHLY!$A$88:$U$88,OFFSET(WatchbillMONTHLY!$A$88:$U$88,1,2))))=$A130,_xlfn.XLOOKUP(BK$2,WatchbillMONTHLY!$A$88:$U$88,OFFSET(WatchbillMONTHLY!$A$88:$U$88,1,2)),FALSE),TRUE,FALSE)),
FALSE),FALSE)</f>
        <v>0</v>
      </c>
      <c r="BL130" s="209" t="b" cm="1">
        <f t="array" aca="1" ref="BL130" ca="1">IF(AND($A130 &gt; 0, AE130 &gt; 0,BL$2&lt;MiscFormulas!$A$5+1),
_xlfn.IFNA(
_xlfn.IFNA(
_xlfn.IFNA(
_xlfn.IFNA(
_xlfn.IFNA(
_xlfn.IFNA(
IF(_xlfn.XLOOKUP(BL$2,WatchbillMONTHLY!$A$3:$U$3,OFFSET(WatchbillMONTHLY!$A$3:$U$3,1,2))=IF(_xlfn.XLOOKUP($A130,INDIRECT("_"&amp;_xlfn.XLOOKUP(BL$2,WatchbillMONTHLY!$A$3:$U$3,OFFSET(WatchbillMONTHLY!$A$3:$U$3,1,2))),INDIRECT("_"&amp;_xlfn.XLOOKUP(BL$2,WatchbillMONTHLY!$A$3:$U$3,OFFSET(WatchbillMONTHLY!$A$3:$U$3,1,2))))=$A130,_xlfn.XLOOKUP(BL$2,WatchbillMONTHLY!$A$3:$U$3,OFFSET(WatchbillMONTHLY!$A$3:$U$3,1,2)),FALSE),TRUE,FALSE),
IF(_xlfn.XLOOKUP(BL$2,WatchbillMONTHLY!$A$20:$U$20,OFFSET(WatchbillMONTHLY!$A$20:$U$20,1,2))=IF(_xlfn.XLOOKUP($A130,INDIRECT("_"&amp;_xlfn.XLOOKUP(BL$2,WatchbillMONTHLY!$A$20:$U$20,OFFSET(WatchbillMONTHLY!$A$20:$U$20,1,2))),INDIRECT("_"&amp;_xlfn.XLOOKUP(BL$2,WatchbillMONTHLY!$A$20:$U$20,OFFSET(WatchbillMONTHLY!$A$20:$U$20,1,2))))=$A130,_xlfn.XLOOKUP(BL$2,WatchbillMONTHLY!$A$20:$U$20,OFFSET(WatchbillMONTHLY!$A$20:$U$20,1,2)),FALSE),TRUE,FALSE)),
IF(_xlfn.XLOOKUP(BL$2,WatchbillMONTHLY!$A$37:$U$37,OFFSET(WatchbillMONTHLY!$A$37:$U$37,1,2))=IF(_xlfn.XLOOKUP($A130,INDIRECT("_"&amp;_xlfn.XLOOKUP(BL$2,WatchbillMONTHLY!$A$37:$U$37,OFFSET(WatchbillMONTHLY!$A$37:$U$37,1,2))),INDIRECT("_"&amp;_xlfn.XLOOKUP(BL$2,WatchbillMONTHLY!$A$37:$U$37,OFFSET(WatchbillMONTHLY!$A$37:$U$37,1,2))))=$A130,_xlfn.XLOOKUP(BL$2,WatchbillMONTHLY!$A$37:$U$37,OFFSET(WatchbillMONTHLY!$A$37:$U$37,1,2)),FALSE),TRUE,FALSE)),
IF(_xlfn.XLOOKUP(BL$2,WatchbillMONTHLY!$A$54:$U$54,OFFSET(WatchbillMONTHLY!$A$54:$U$54,1,2))=IF(_xlfn.XLOOKUP($A130,INDIRECT("_"&amp;_xlfn.XLOOKUP(BL$2,WatchbillMONTHLY!$A$54:$U$54,OFFSET(WatchbillMONTHLY!$A$54:$U$54,1,2))),INDIRECT("_"&amp;_xlfn.XLOOKUP(BL$2,WatchbillMONTHLY!$A$54:$U$54,OFFSET(WatchbillMONTHLY!$A$54:$U$54,1,2))))=$A130,_xlfn.XLOOKUP(BL$2,WatchbillMONTHLY!$A$54:$U$54,OFFSET(WatchbillMONTHLY!$A$54:$U$54,1,2)),FALSE),TRUE,FALSE)),
IF(_xlfn.XLOOKUP(BL$2,WatchbillMONTHLY!$A$71:$U$71,OFFSET(WatchbillMONTHLY!$A$71:$U$71,1,2))=IF(_xlfn.XLOOKUP($A130,INDIRECT("_"&amp;_xlfn.XLOOKUP(BL$2,WatchbillMONTHLY!$A$71:$U$71,OFFSET(WatchbillMONTHLY!$A$71:$U$71,1,2))),INDIRECT("_"&amp;_xlfn.XLOOKUP(BL$2,WatchbillMONTHLY!$A$71:$U$71,OFFSET(WatchbillMONTHLY!$A$71:$U$71,1,2))))=$A130,_xlfn.XLOOKUP(BL$2,WatchbillMONTHLY!$A$71:$U$71,OFFSET(WatchbillMONTHLY!$A$71:$U$71,1,2)),FALSE),TRUE,FALSE)),
IF(_xlfn.XLOOKUP(BL$2,WatchbillMONTHLY!$A$88:$U$88,OFFSET(WatchbillMONTHLY!$A$88:$U$88,1,2))=IF(_xlfn.XLOOKUP($A130,INDIRECT("_"&amp;_xlfn.XLOOKUP(BL$2,WatchbillMONTHLY!$A$88:$U$88,OFFSET(WatchbillMONTHLY!$A$88:$U$88,1,2))),INDIRECT("_"&amp;_xlfn.XLOOKUP(BL$2,WatchbillMONTHLY!$A$88:$U$88,OFFSET(WatchbillMONTHLY!$A$88:$U$88,1,2))))=$A130,_xlfn.XLOOKUP(BL$2,WatchbillMONTHLY!$A$88:$U$88,OFFSET(WatchbillMONTHLY!$A$88:$U$88,1,2)),FALSE),TRUE,FALSE)),
FALSE),FALSE)</f>
        <v>0</v>
      </c>
      <c r="BM130" s="209" t="b" cm="1">
        <f t="array" aca="1" ref="BM130" ca="1">IF(AND($A130 &gt; 0, AF130 &gt; 0,BM$2&lt;MiscFormulas!$A$5+1),
_xlfn.IFNA(
_xlfn.IFNA(
_xlfn.IFNA(
_xlfn.IFNA(
_xlfn.IFNA(
_xlfn.IFNA(
IF(_xlfn.XLOOKUP(BM$2,WatchbillMONTHLY!$A$3:$U$3,OFFSET(WatchbillMONTHLY!$A$3:$U$3,1,2))=IF(_xlfn.XLOOKUP($A130,INDIRECT("_"&amp;_xlfn.XLOOKUP(BM$2,WatchbillMONTHLY!$A$3:$U$3,OFFSET(WatchbillMONTHLY!$A$3:$U$3,1,2))),INDIRECT("_"&amp;_xlfn.XLOOKUP(BM$2,WatchbillMONTHLY!$A$3:$U$3,OFFSET(WatchbillMONTHLY!$A$3:$U$3,1,2))))=$A130,_xlfn.XLOOKUP(BM$2,WatchbillMONTHLY!$A$3:$U$3,OFFSET(WatchbillMONTHLY!$A$3:$U$3,1,2)),FALSE),TRUE,FALSE),
IF(_xlfn.XLOOKUP(BM$2,WatchbillMONTHLY!$A$20:$U$20,OFFSET(WatchbillMONTHLY!$A$20:$U$20,1,2))=IF(_xlfn.XLOOKUP($A130,INDIRECT("_"&amp;_xlfn.XLOOKUP(BM$2,WatchbillMONTHLY!$A$20:$U$20,OFFSET(WatchbillMONTHLY!$A$20:$U$20,1,2))),INDIRECT("_"&amp;_xlfn.XLOOKUP(BM$2,WatchbillMONTHLY!$A$20:$U$20,OFFSET(WatchbillMONTHLY!$A$20:$U$20,1,2))))=$A130,_xlfn.XLOOKUP(BM$2,WatchbillMONTHLY!$A$20:$U$20,OFFSET(WatchbillMONTHLY!$A$20:$U$20,1,2)),FALSE),TRUE,FALSE)),
IF(_xlfn.XLOOKUP(BM$2,WatchbillMONTHLY!$A$37:$U$37,OFFSET(WatchbillMONTHLY!$A$37:$U$37,1,2))=IF(_xlfn.XLOOKUP($A130,INDIRECT("_"&amp;_xlfn.XLOOKUP(BM$2,WatchbillMONTHLY!$A$37:$U$37,OFFSET(WatchbillMONTHLY!$A$37:$U$37,1,2))),INDIRECT("_"&amp;_xlfn.XLOOKUP(BM$2,WatchbillMONTHLY!$A$37:$U$37,OFFSET(WatchbillMONTHLY!$A$37:$U$37,1,2))))=$A130,_xlfn.XLOOKUP(BM$2,WatchbillMONTHLY!$A$37:$U$37,OFFSET(WatchbillMONTHLY!$A$37:$U$37,1,2)),FALSE),TRUE,FALSE)),
IF(_xlfn.XLOOKUP(BM$2,WatchbillMONTHLY!$A$54:$U$54,OFFSET(WatchbillMONTHLY!$A$54:$U$54,1,2))=IF(_xlfn.XLOOKUP($A130,INDIRECT("_"&amp;_xlfn.XLOOKUP(BM$2,WatchbillMONTHLY!$A$54:$U$54,OFFSET(WatchbillMONTHLY!$A$54:$U$54,1,2))),INDIRECT("_"&amp;_xlfn.XLOOKUP(BM$2,WatchbillMONTHLY!$A$54:$U$54,OFFSET(WatchbillMONTHLY!$A$54:$U$54,1,2))))=$A130,_xlfn.XLOOKUP(BM$2,WatchbillMONTHLY!$A$54:$U$54,OFFSET(WatchbillMONTHLY!$A$54:$U$54,1,2)),FALSE),TRUE,FALSE)),
IF(_xlfn.XLOOKUP(BM$2,WatchbillMONTHLY!$A$71:$U$71,OFFSET(WatchbillMONTHLY!$A$71:$U$71,1,2))=IF(_xlfn.XLOOKUP($A130,INDIRECT("_"&amp;_xlfn.XLOOKUP(BM$2,WatchbillMONTHLY!$A$71:$U$71,OFFSET(WatchbillMONTHLY!$A$71:$U$71,1,2))),INDIRECT("_"&amp;_xlfn.XLOOKUP(BM$2,WatchbillMONTHLY!$A$71:$U$71,OFFSET(WatchbillMONTHLY!$A$71:$U$71,1,2))))=$A130,_xlfn.XLOOKUP(BM$2,WatchbillMONTHLY!$A$71:$U$71,OFFSET(WatchbillMONTHLY!$A$71:$U$71,1,2)),FALSE),TRUE,FALSE)),
IF(_xlfn.XLOOKUP(BM$2,WatchbillMONTHLY!$A$88:$U$88,OFFSET(WatchbillMONTHLY!$A$88:$U$88,1,2))=IF(_xlfn.XLOOKUP($A130,INDIRECT("_"&amp;_xlfn.XLOOKUP(BM$2,WatchbillMONTHLY!$A$88:$U$88,OFFSET(WatchbillMONTHLY!$A$88:$U$88,1,2))),INDIRECT("_"&amp;_xlfn.XLOOKUP(BM$2,WatchbillMONTHLY!$A$88:$U$88,OFFSET(WatchbillMONTHLY!$A$88:$U$88,1,2))))=$A130,_xlfn.XLOOKUP(BM$2,WatchbillMONTHLY!$A$88:$U$88,OFFSET(WatchbillMONTHLY!$A$88:$U$88,1,2)),FALSE),TRUE,FALSE)),
FALSE),FALSE)</f>
        <v>0</v>
      </c>
      <c r="BN130" s="209" t="b" cm="1">
        <f t="array" aca="1" ref="BN130" ca="1">IF(AND($A130 &gt; 0, AG130 &gt; 0,BN$2&lt;MiscFormulas!$A$5+1),
_xlfn.IFNA(
_xlfn.IFNA(
_xlfn.IFNA(
_xlfn.IFNA(
_xlfn.IFNA(
_xlfn.IFNA(
IF(_xlfn.XLOOKUP(BN$2,WatchbillMONTHLY!$A$3:$U$3,OFFSET(WatchbillMONTHLY!$A$3:$U$3,1,2))=IF(_xlfn.XLOOKUP($A130,INDIRECT("_"&amp;_xlfn.XLOOKUP(BN$2,WatchbillMONTHLY!$A$3:$U$3,OFFSET(WatchbillMONTHLY!$A$3:$U$3,1,2))),INDIRECT("_"&amp;_xlfn.XLOOKUP(BN$2,WatchbillMONTHLY!$A$3:$U$3,OFFSET(WatchbillMONTHLY!$A$3:$U$3,1,2))))=$A130,_xlfn.XLOOKUP(BN$2,WatchbillMONTHLY!$A$3:$U$3,OFFSET(WatchbillMONTHLY!$A$3:$U$3,1,2)),FALSE),TRUE,FALSE),
IF(_xlfn.XLOOKUP(BN$2,WatchbillMONTHLY!$A$20:$U$20,OFFSET(WatchbillMONTHLY!$A$20:$U$20,1,2))=IF(_xlfn.XLOOKUP($A130,INDIRECT("_"&amp;_xlfn.XLOOKUP(BN$2,WatchbillMONTHLY!$A$20:$U$20,OFFSET(WatchbillMONTHLY!$A$20:$U$20,1,2))),INDIRECT("_"&amp;_xlfn.XLOOKUP(BN$2,WatchbillMONTHLY!$A$20:$U$20,OFFSET(WatchbillMONTHLY!$A$20:$U$20,1,2))))=$A130,_xlfn.XLOOKUP(BN$2,WatchbillMONTHLY!$A$20:$U$20,OFFSET(WatchbillMONTHLY!$A$20:$U$20,1,2)),FALSE),TRUE,FALSE)),
IF(_xlfn.XLOOKUP(BN$2,WatchbillMONTHLY!$A$37:$U$37,OFFSET(WatchbillMONTHLY!$A$37:$U$37,1,2))=IF(_xlfn.XLOOKUP($A130,INDIRECT("_"&amp;_xlfn.XLOOKUP(BN$2,WatchbillMONTHLY!$A$37:$U$37,OFFSET(WatchbillMONTHLY!$A$37:$U$37,1,2))),INDIRECT("_"&amp;_xlfn.XLOOKUP(BN$2,WatchbillMONTHLY!$A$37:$U$37,OFFSET(WatchbillMONTHLY!$A$37:$U$37,1,2))))=$A130,_xlfn.XLOOKUP(BN$2,WatchbillMONTHLY!$A$37:$U$37,OFFSET(WatchbillMONTHLY!$A$37:$U$37,1,2)),FALSE),TRUE,FALSE)),
IF(_xlfn.XLOOKUP(BN$2,WatchbillMONTHLY!$A$54:$U$54,OFFSET(WatchbillMONTHLY!$A$54:$U$54,1,2))=IF(_xlfn.XLOOKUP($A130,INDIRECT("_"&amp;_xlfn.XLOOKUP(BN$2,WatchbillMONTHLY!$A$54:$U$54,OFFSET(WatchbillMONTHLY!$A$54:$U$54,1,2))),INDIRECT("_"&amp;_xlfn.XLOOKUP(BN$2,WatchbillMONTHLY!$A$54:$U$54,OFFSET(WatchbillMONTHLY!$A$54:$U$54,1,2))))=$A130,_xlfn.XLOOKUP(BN$2,WatchbillMONTHLY!$A$54:$U$54,OFFSET(WatchbillMONTHLY!$A$54:$U$54,1,2)),FALSE),TRUE,FALSE)),
IF(_xlfn.XLOOKUP(BN$2,WatchbillMONTHLY!$A$71:$U$71,OFFSET(WatchbillMONTHLY!$A$71:$U$71,1,2))=IF(_xlfn.XLOOKUP($A130,INDIRECT("_"&amp;_xlfn.XLOOKUP(BN$2,WatchbillMONTHLY!$A$71:$U$71,OFFSET(WatchbillMONTHLY!$A$71:$U$71,1,2))),INDIRECT("_"&amp;_xlfn.XLOOKUP(BN$2,WatchbillMONTHLY!$A$71:$U$71,OFFSET(WatchbillMONTHLY!$A$71:$U$71,1,2))))=$A130,_xlfn.XLOOKUP(BN$2,WatchbillMONTHLY!$A$71:$U$71,OFFSET(WatchbillMONTHLY!$A$71:$U$71,1,2)),FALSE),TRUE,FALSE)),
IF(_xlfn.XLOOKUP(BN$2,WatchbillMONTHLY!$A$88:$U$88,OFFSET(WatchbillMONTHLY!$A$88:$U$88,1,2))=IF(_xlfn.XLOOKUP($A130,INDIRECT("_"&amp;_xlfn.XLOOKUP(BN$2,WatchbillMONTHLY!$A$88:$U$88,OFFSET(WatchbillMONTHLY!$A$88:$U$88,1,2))),INDIRECT("_"&amp;_xlfn.XLOOKUP(BN$2,WatchbillMONTHLY!$A$88:$U$88,OFFSET(WatchbillMONTHLY!$A$88:$U$88,1,2))))=$A130,_xlfn.XLOOKUP(BN$2,WatchbillMONTHLY!$A$88:$U$88,OFFSET(WatchbillMONTHLY!$A$88:$U$88,1,2)),FALSE),TRUE,FALSE)),
FALSE),FALSE)</f>
        <v>0</v>
      </c>
      <c r="BO130" s="209"/>
      <c r="BP130" s="210"/>
    </row>
    <row r="131" spans="1:68" ht="24" thickBot="1" x14ac:dyDescent="0.4">
      <c r="A131" t="str">
        <v>EX3 William, W.</v>
      </c>
      <c r="B131" s="216" t="str">
        <v>EX3 William, Willy</v>
      </c>
      <c r="C131" s="193"/>
      <c r="D131" s="236"/>
      <c r="E131" s="236"/>
      <c r="F131" s="236"/>
      <c r="G131" s="236"/>
      <c r="H131" s="236"/>
      <c r="I131" s="236"/>
      <c r="J131" s="236"/>
      <c r="K131" s="236"/>
      <c r="L131" s="236"/>
      <c r="M131" s="236"/>
      <c r="N131" s="236"/>
      <c r="O131" s="236"/>
      <c r="P131" s="236"/>
      <c r="Q131" s="236"/>
      <c r="R131" s="236"/>
      <c r="S131" s="236"/>
      <c r="T131" s="236"/>
      <c r="U131" s="236"/>
      <c r="V131" s="236"/>
      <c r="W131" s="236"/>
      <c r="X131" s="236"/>
      <c r="Y131" s="236"/>
      <c r="Z131" s="236"/>
      <c r="AA131" s="236"/>
      <c r="AB131" s="236"/>
      <c r="AC131" s="236"/>
      <c r="AD131" s="236"/>
      <c r="AE131" s="236"/>
      <c r="AF131" s="236"/>
      <c r="AG131" s="236"/>
      <c r="AH131" s="376"/>
      <c r="AI131" s="211"/>
      <c r="AJ131" s="209" t="str" cm="1">
        <f t="array" aca="1" ref="AJ131" ca="1">IF(OR(AK131:BN131=TRUE),$A131&amp;" :  ","")&amp;_xlfn.TEXTJOIN(" | ",TRUE,IF(AK131:BN131=TRUE,$AK$2:$BN$2,""))</f>
        <v/>
      </c>
      <c r="AK131" s="209" t="b" cm="1">
        <f t="array" aca="1" ref="AK131" ca="1">IF(AND($A131 &gt; 0, D131 &gt; 0,AK$2&lt;MiscFormulas!$A$5+1),
_xlfn.IFNA(
_xlfn.IFNA(
_xlfn.IFNA(
_xlfn.IFNA(
_xlfn.IFNA(
_xlfn.IFNA(
IF(_xlfn.XLOOKUP(AK$2,WatchbillMONTHLY!$A$3:$U$3,OFFSET(WatchbillMONTHLY!$A$3:$U$3,1,2))=IF(_xlfn.XLOOKUP($A131,INDIRECT("_"&amp;_xlfn.XLOOKUP(AK$2,WatchbillMONTHLY!$A$3:$U$3,OFFSET(WatchbillMONTHLY!$A$3:$U$3,1,2))),INDIRECT("_"&amp;_xlfn.XLOOKUP(AK$2,WatchbillMONTHLY!$A$3:$U$3,OFFSET(WatchbillMONTHLY!$A$3:$U$3,1,2))))=$A131,_xlfn.XLOOKUP(AK$2,WatchbillMONTHLY!$A$3:$U$3,OFFSET(WatchbillMONTHLY!$A$3:$U$3,1,2)),FALSE),TRUE,FALSE),
IF(_xlfn.XLOOKUP(AK$2,WatchbillMONTHLY!$A$20:$U$20,OFFSET(WatchbillMONTHLY!$A$20:$U$20,1,2))=IF(_xlfn.XLOOKUP($A131,INDIRECT("_"&amp;_xlfn.XLOOKUP(AK$2,WatchbillMONTHLY!$A$20:$U$20,OFFSET(WatchbillMONTHLY!$A$20:$U$20,1,2))),INDIRECT("_"&amp;_xlfn.XLOOKUP(AK$2,WatchbillMONTHLY!$A$20:$U$20,OFFSET(WatchbillMONTHLY!$A$20:$U$20,1,2))))=$A131,_xlfn.XLOOKUP(AK$2,WatchbillMONTHLY!$A$20:$U$20,OFFSET(WatchbillMONTHLY!$A$20:$U$20,1,2)),FALSE),TRUE,FALSE)),
IF(_xlfn.XLOOKUP(AK$2,WatchbillMONTHLY!$A$37:$U$37,OFFSET(WatchbillMONTHLY!$A$37:$U$37,1,2))=IF(_xlfn.XLOOKUP($A131,INDIRECT("_"&amp;_xlfn.XLOOKUP(AK$2,WatchbillMONTHLY!$A$37:$U$37,OFFSET(WatchbillMONTHLY!$A$37:$U$37,1,2))),INDIRECT("_"&amp;_xlfn.XLOOKUP(AK$2,WatchbillMONTHLY!$A$37:$U$37,OFFSET(WatchbillMONTHLY!$A$37:$U$37,1,2))))=$A131,_xlfn.XLOOKUP(AK$2,WatchbillMONTHLY!$A$37:$U$37,OFFSET(WatchbillMONTHLY!$A$37:$U$37,1,2)),FALSE),TRUE,FALSE)),
IF(_xlfn.XLOOKUP(AK$2,WatchbillMONTHLY!$A$54:$U$54,OFFSET(WatchbillMONTHLY!$A$54:$U$54,1,2))=IF(_xlfn.XLOOKUP($A131,INDIRECT("_"&amp;_xlfn.XLOOKUP(AK$2,WatchbillMONTHLY!$A$54:$U$54,OFFSET(WatchbillMONTHLY!$A$54:$U$54,1,2))),INDIRECT("_"&amp;_xlfn.XLOOKUP(AK$2,WatchbillMONTHLY!$A$54:$U$54,OFFSET(WatchbillMONTHLY!$A$54:$U$54,1,2))))=$A131,_xlfn.XLOOKUP(AK$2,WatchbillMONTHLY!$A$54:$U$54,OFFSET(WatchbillMONTHLY!$A$54:$U$54,1,2)),FALSE),TRUE,FALSE)),
IF(_xlfn.XLOOKUP(AK$2,WatchbillMONTHLY!$A$71:$U$71,OFFSET(WatchbillMONTHLY!$A$71:$U$71,1,2))=IF(_xlfn.XLOOKUP($A131,INDIRECT("_"&amp;_xlfn.XLOOKUP(AK$2,WatchbillMONTHLY!$A$71:$U$71,OFFSET(WatchbillMONTHLY!$A$71:$U$71,1,2))),INDIRECT("_"&amp;_xlfn.XLOOKUP(AK$2,WatchbillMONTHLY!$A$71:$U$71,OFFSET(WatchbillMONTHLY!$A$71:$U$71,1,2))))=$A131,_xlfn.XLOOKUP(AK$2,WatchbillMONTHLY!$A$71:$U$71,OFFSET(WatchbillMONTHLY!$A$71:$U$71,1,2)),FALSE),TRUE,FALSE)),
IF(_xlfn.XLOOKUP(AK$2,WatchbillMONTHLY!$A$88:$U$88,OFFSET(WatchbillMONTHLY!$A$88:$U$88,1,2))=IF(_xlfn.XLOOKUP($A131,INDIRECT("_"&amp;_xlfn.XLOOKUP(AK$2,WatchbillMONTHLY!$A$88:$U$88,OFFSET(WatchbillMONTHLY!$A$88:$U$88,1,2))),INDIRECT("_"&amp;_xlfn.XLOOKUP(AK$2,WatchbillMONTHLY!$A$88:$U$88,OFFSET(WatchbillMONTHLY!$A$88:$U$88,1,2))))=$A131,_xlfn.XLOOKUP(AK$2,WatchbillMONTHLY!$A$88:$U$88,OFFSET(WatchbillMONTHLY!$A$88:$U$88,1,2)),FALSE),TRUE,FALSE)),
FALSE),FALSE)</f>
        <v>0</v>
      </c>
      <c r="AL131" s="209" t="b" cm="1">
        <f t="array" aca="1" ref="AL131" ca="1">IF(AND($A131 &gt; 0, E131 &gt; 0,AL$2&lt;MiscFormulas!$A$5+1),
_xlfn.IFNA(
_xlfn.IFNA(
_xlfn.IFNA(
_xlfn.IFNA(
_xlfn.IFNA(
_xlfn.IFNA(
IF(_xlfn.XLOOKUP(AL$2,WatchbillMONTHLY!$A$3:$U$3,OFFSET(WatchbillMONTHLY!$A$3:$U$3,1,2))=IF(_xlfn.XLOOKUP($A131,INDIRECT("_"&amp;_xlfn.XLOOKUP(AL$2,WatchbillMONTHLY!$A$3:$U$3,OFFSET(WatchbillMONTHLY!$A$3:$U$3,1,2))),INDIRECT("_"&amp;_xlfn.XLOOKUP(AL$2,WatchbillMONTHLY!$A$3:$U$3,OFFSET(WatchbillMONTHLY!$A$3:$U$3,1,2))))=$A131,_xlfn.XLOOKUP(AL$2,WatchbillMONTHLY!$A$3:$U$3,OFFSET(WatchbillMONTHLY!$A$3:$U$3,1,2)),FALSE),TRUE,FALSE),
IF(_xlfn.XLOOKUP(AL$2,WatchbillMONTHLY!$A$20:$U$20,OFFSET(WatchbillMONTHLY!$A$20:$U$20,1,2))=IF(_xlfn.XLOOKUP($A131,INDIRECT("_"&amp;_xlfn.XLOOKUP(AL$2,WatchbillMONTHLY!$A$20:$U$20,OFFSET(WatchbillMONTHLY!$A$20:$U$20,1,2))),INDIRECT("_"&amp;_xlfn.XLOOKUP(AL$2,WatchbillMONTHLY!$A$20:$U$20,OFFSET(WatchbillMONTHLY!$A$20:$U$20,1,2))))=$A131,_xlfn.XLOOKUP(AL$2,WatchbillMONTHLY!$A$20:$U$20,OFFSET(WatchbillMONTHLY!$A$20:$U$20,1,2)),FALSE),TRUE,FALSE)),
IF(_xlfn.XLOOKUP(AL$2,WatchbillMONTHLY!$A$37:$U$37,OFFSET(WatchbillMONTHLY!$A$37:$U$37,1,2))=IF(_xlfn.XLOOKUP($A131,INDIRECT("_"&amp;_xlfn.XLOOKUP(AL$2,WatchbillMONTHLY!$A$37:$U$37,OFFSET(WatchbillMONTHLY!$A$37:$U$37,1,2))),INDIRECT("_"&amp;_xlfn.XLOOKUP(AL$2,WatchbillMONTHLY!$A$37:$U$37,OFFSET(WatchbillMONTHLY!$A$37:$U$37,1,2))))=$A131,_xlfn.XLOOKUP(AL$2,WatchbillMONTHLY!$A$37:$U$37,OFFSET(WatchbillMONTHLY!$A$37:$U$37,1,2)),FALSE),TRUE,FALSE)),
IF(_xlfn.XLOOKUP(AL$2,WatchbillMONTHLY!$A$54:$U$54,OFFSET(WatchbillMONTHLY!$A$54:$U$54,1,2))=IF(_xlfn.XLOOKUP($A131,INDIRECT("_"&amp;_xlfn.XLOOKUP(AL$2,WatchbillMONTHLY!$A$54:$U$54,OFFSET(WatchbillMONTHLY!$A$54:$U$54,1,2))),INDIRECT("_"&amp;_xlfn.XLOOKUP(AL$2,WatchbillMONTHLY!$A$54:$U$54,OFFSET(WatchbillMONTHLY!$A$54:$U$54,1,2))))=$A131,_xlfn.XLOOKUP(AL$2,WatchbillMONTHLY!$A$54:$U$54,OFFSET(WatchbillMONTHLY!$A$54:$U$54,1,2)),FALSE),TRUE,FALSE)),
IF(_xlfn.XLOOKUP(AL$2,WatchbillMONTHLY!$A$71:$U$71,OFFSET(WatchbillMONTHLY!$A$71:$U$71,1,2))=IF(_xlfn.XLOOKUP($A131,INDIRECT("_"&amp;_xlfn.XLOOKUP(AL$2,WatchbillMONTHLY!$A$71:$U$71,OFFSET(WatchbillMONTHLY!$A$71:$U$71,1,2))),INDIRECT("_"&amp;_xlfn.XLOOKUP(AL$2,WatchbillMONTHLY!$A$71:$U$71,OFFSET(WatchbillMONTHLY!$A$71:$U$71,1,2))))=$A131,_xlfn.XLOOKUP(AL$2,WatchbillMONTHLY!$A$71:$U$71,OFFSET(WatchbillMONTHLY!$A$71:$U$71,1,2)),FALSE),TRUE,FALSE)),
IF(_xlfn.XLOOKUP(AL$2,WatchbillMONTHLY!$A$88:$U$88,OFFSET(WatchbillMONTHLY!$A$88:$U$88,1,2))=IF(_xlfn.XLOOKUP($A131,INDIRECT("_"&amp;_xlfn.XLOOKUP(AL$2,WatchbillMONTHLY!$A$88:$U$88,OFFSET(WatchbillMONTHLY!$A$88:$U$88,1,2))),INDIRECT("_"&amp;_xlfn.XLOOKUP(AL$2,WatchbillMONTHLY!$A$88:$U$88,OFFSET(WatchbillMONTHLY!$A$88:$U$88,1,2))))=$A131,_xlfn.XLOOKUP(AL$2,WatchbillMONTHLY!$A$88:$U$88,OFFSET(WatchbillMONTHLY!$A$88:$U$88,1,2)),FALSE),TRUE,FALSE)),
FALSE),FALSE)</f>
        <v>0</v>
      </c>
      <c r="AM131" s="209" t="b" cm="1">
        <f t="array" aca="1" ref="AM131" ca="1">IF(AND($A131 &gt; 0, F131 &gt; 0,AM$2&lt;MiscFormulas!$A$5+1),
_xlfn.IFNA(
_xlfn.IFNA(
_xlfn.IFNA(
_xlfn.IFNA(
_xlfn.IFNA(
_xlfn.IFNA(
IF(_xlfn.XLOOKUP(AM$2,WatchbillMONTHLY!$A$3:$U$3,OFFSET(WatchbillMONTHLY!$A$3:$U$3,1,2))=IF(_xlfn.XLOOKUP($A131,INDIRECT("_"&amp;_xlfn.XLOOKUP(AM$2,WatchbillMONTHLY!$A$3:$U$3,OFFSET(WatchbillMONTHLY!$A$3:$U$3,1,2))),INDIRECT("_"&amp;_xlfn.XLOOKUP(AM$2,WatchbillMONTHLY!$A$3:$U$3,OFFSET(WatchbillMONTHLY!$A$3:$U$3,1,2))))=$A131,_xlfn.XLOOKUP(AM$2,WatchbillMONTHLY!$A$3:$U$3,OFFSET(WatchbillMONTHLY!$A$3:$U$3,1,2)),FALSE),TRUE,FALSE),
IF(_xlfn.XLOOKUP(AM$2,WatchbillMONTHLY!$A$20:$U$20,OFFSET(WatchbillMONTHLY!$A$20:$U$20,1,2))=IF(_xlfn.XLOOKUP($A131,INDIRECT("_"&amp;_xlfn.XLOOKUP(AM$2,WatchbillMONTHLY!$A$20:$U$20,OFFSET(WatchbillMONTHLY!$A$20:$U$20,1,2))),INDIRECT("_"&amp;_xlfn.XLOOKUP(AM$2,WatchbillMONTHLY!$A$20:$U$20,OFFSET(WatchbillMONTHLY!$A$20:$U$20,1,2))))=$A131,_xlfn.XLOOKUP(AM$2,WatchbillMONTHLY!$A$20:$U$20,OFFSET(WatchbillMONTHLY!$A$20:$U$20,1,2)),FALSE),TRUE,FALSE)),
IF(_xlfn.XLOOKUP(AM$2,WatchbillMONTHLY!$A$37:$U$37,OFFSET(WatchbillMONTHLY!$A$37:$U$37,1,2))=IF(_xlfn.XLOOKUP($A131,INDIRECT("_"&amp;_xlfn.XLOOKUP(AM$2,WatchbillMONTHLY!$A$37:$U$37,OFFSET(WatchbillMONTHLY!$A$37:$U$37,1,2))),INDIRECT("_"&amp;_xlfn.XLOOKUP(AM$2,WatchbillMONTHLY!$A$37:$U$37,OFFSET(WatchbillMONTHLY!$A$37:$U$37,1,2))))=$A131,_xlfn.XLOOKUP(AM$2,WatchbillMONTHLY!$A$37:$U$37,OFFSET(WatchbillMONTHLY!$A$37:$U$37,1,2)),FALSE),TRUE,FALSE)),
IF(_xlfn.XLOOKUP(AM$2,WatchbillMONTHLY!$A$54:$U$54,OFFSET(WatchbillMONTHLY!$A$54:$U$54,1,2))=IF(_xlfn.XLOOKUP($A131,INDIRECT("_"&amp;_xlfn.XLOOKUP(AM$2,WatchbillMONTHLY!$A$54:$U$54,OFFSET(WatchbillMONTHLY!$A$54:$U$54,1,2))),INDIRECT("_"&amp;_xlfn.XLOOKUP(AM$2,WatchbillMONTHLY!$A$54:$U$54,OFFSET(WatchbillMONTHLY!$A$54:$U$54,1,2))))=$A131,_xlfn.XLOOKUP(AM$2,WatchbillMONTHLY!$A$54:$U$54,OFFSET(WatchbillMONTHLY!$A$54:$U$54,1,2)),FALSE),TRUE,FALSE)),
IF(_xlfn.XLOOKUP(AM$2,WatchbillMONTHLY!$A$71:$U$71,OFFSET(WatchbillMONTHLY!$A$71:$U$71,1,2))=IF(_xlfn.XLOOKUP($A131,INDIRECT("_"&amp;_xlfn.XLOOKUP(AM$2,WatchbillMONTHLY!$A$71:$U$71,OFFSET(WatchbillMONTHLY!$A$71:$U$71,1,2))),INDIRECT("_"&amp;_xlfn.XLOOKUP(AM$2,WatchbillMONTHLY!$A$71:$U$71,OFFSET(WatchbillMONTHLY!$A$71:$U$71,1,2))))=$A131,_xlfn.XLOOKUP(AM$2,WatchbillMONTHLY!$A$71:$U$71,OFFSET(WatchbillMONTHLY!$A$71:$U$71,1,2)),FALSE),TRUE,FALSE)),
IF(_xlfn.XLOOKUP(AM$2,WatchbillMONTHLY!$A$88:$U$88,OFFSET(WatchbillMONTHLY!$A$88:$U$88,1,2))=IF(_xlfn.XLOOKUP($A131,INDIRECT("_"&amp;_xlfn.XLOOKUP(AM$2,WatchbillMONTHLY!$A$88:$U$88,OFFSET(WatchbillMONTHLY!$A$88:$U$88,1,2))),INDIRECT("_"&amp;_xlfn.XLOOKUP(AM$2,WatchbillMONTHLY!$A$88:$U$88,OFFSET(WatchbillMONTHLY!$A$88:$U$88,1,2))))=$A131,_xlfn.XLOOKUP(AM$2,WatchbillMONTHLY!$A$88:$U$88,OFFSET(WatchbillMONTHLY!$A$88:$U$88,1,2)),FALSE),TRUE,FALSE)),
FALSE),FALSE)</f>
        <v>0</v>
      </c>
      <c r="AN131" s="209" t="b" cm="1">
        <f t="array" aca="1" ref="AN131" ca="1">IF(AND($A131 &gt; 0, G131 &gt; 0,AN$2&lt;MiscFormulas!$A$5+1),
_xlfn.IFNA(
_xlfn.IFNA(
_xlfn.IFNA(
_xlfn.IFNA(
_xlfn.IFNA(
_xlfn.IFNA(
IF(_xlfn.XLOOKUP(AN$2,WatchbillMONTHLY!$A$3:$U$3,OFFSET(WatchbillMONTHLY!$A$3:$U$3,1,2))=IF(_xlfn.XLOOKUP($A131,INDIRECT("_"&amp;_xlfn.XLOOKUP(AN$2,WatchbillMONTHLY!$A$3:$U$3,OFFSET(WatchbillMONTHLY!$A$3:$U$3,1,2))),INDIRECT("_"&amp;_xlfn.XLOOKUP(AN$2,WatchbillMONTHLY!$A$3:$U$3,OFFSET(WatchbillMONTHLY!$A$3:$U$3,1,2))))=$A131,_xlfn.XLOOKUP(AN$2,WatchbillMONTHLY!$A$3:$U$3,OFFSET(WatchbillMONTHLY!$A$3:$U$3,1,2)),FALSE),TRUE,FALSE),
IF(_xlfn.XLOOKUP(AN$2,WatchbillMONTHLY!$A$20:$U$20,OFFSET(WatchbillMONTHLY!$A$20:$U$20,1,2))=IF(_xlfn.XLOOKUP($A131,INDIRECT("_"&amp;_xlfn.XLOOKUP(AN$2,WatchbillMONTHLY!$A$20:$U$20,OFFSET(WatchbillMONTHLY!$A$20:$U$20,1,2))),INDIRECT("_"&amp;_xlfn.XLOOKUP(AN$2,WatchbillMONTHLY!$A$20:$U$20,OFFSET(WatchbillMONTHLY!$A$20:$U$20,1,2))))=$A131,_xlfn.XLOOKUP(AN$2,WatchbillMONTHLY!$A$20:$U$20,OFFSET(WatchbillMONTHLY!$A$20:$U$20,1,2)),FALSE),TRUE,FALSE)),
IF(_xlfn.XLOOKUP(AN$2,WatchbillMONTHLY!$A$37:$U$37,OFFSET(WatchbillMONTHLY!$A$37:$U$37,1,2))=IF(_xlfn.XLOOKUP($A131,INDIRECT("_"&amp;_xlfn.XLOOKUP(AN$2,WatchbillMONTHLY!$A$37:$U$37,OFFSET(WatchbillMONTHLY!$A$37:$U$37,1,2))),INDIRECT("_"&amp;_xlfn.XLOOKUP(AN$2,WatchbillMONTHLY!$A$37:$U$37,OFFSET(WatchbillMONTHLY!$A$37:$U$37,1,2))))=$A131,_xlfn.XLOOKUP(AN$2,WatchbillMONTHLY!$A$37:$U$37,OFFSET(WatchbillMONTHLY!$A$37:$U$37,1,2)),FALSE),TRUE,FALSE)),
IF(_xlfn.XLOOKUP(AN$2,WatchbillMONTHLY!$A$54:$U$54,OFFSET(WatchbillMONTHLY!$A$54:$U$54,1,2))=IF(_xlfn.XLOOKUP($A131,INDIRECT("_"&amp;_xlfn.XLOOKUP(AN$2,WatchbillMONTHLY!$A$54:$U$54,OFFSET(WatchbillMONTHLY!$A$54:$U$54,1,2))),INDIRECT("_"&amp;_xlfn.XLOOKUP(AN$2,WatchbillMONTHLY!$A$54:$U$54,OFFSET(WatchbillMONTHLY!$A$54:$U$54,1,2))))=$A131,_xlfn.XLOOKUP(AN$2,WatchbillMONTHLY!$A$54:$U$54,OFFSET(WatchbillMONTHLY!$A$54:$U$54,1,2)),FALSE),TRUE,FALSE)),
IF(_xlfn.XLOOKUP(AN$2,WatchbillMONTHLY!$A$71:$U$71,OFFSET(WatchbillMONTHLY!$A$71:$U$71,1,2))=IF(_xlfn.XLOOKUP($A131,INDIRECT("_"&amp;_xlfn.XLOOKUP(AN$2,WatchbillMONTHLY!$A$71:$U$71,OFFSET(WatchbillMONTHLY!$A$71:$U$71,1,2))),INDIRECT("_"&amp;_xlfn.XLOOKUP(AN$2,WatchbillMONTHLY!$A$71:$U$71,OFFSET(WatchbillMONTHLY!$A$71:$U$71,1,2))))=$A131,_xlfn.XLOOKUP(AN$2,WatchbillMONTHLY!$A$71:$U$71,OFFSET(WatchbillMONTHLY!$A$71:$U$71,1,2)),FALSE),TRUE,FALSE)),
IF(_xlfn.XLOOKUP(AN$2,WatchbillMONTHLY!$A$88:$U$88,OFFSET(WatchbillMONTHLY!$A$88:$U$88,1,2))=IF(_xlfn.XLOOKUP($A131,INDIRECT("_"&amp;_xlfn.XLOOKUP(AN$2,WatchbillMONTHLY!$A$88:$U$88,OFFSET(WatchbillMONTHLY!$A$88:$U$88,1,2))),INDIRECT("_"&amp;_xlfn.XLOOKUP(AN$2,WatchbillMONTHLY!$A$88:$U$88,OFFSET(WatchbillMONTHLY!$A$88:$U$88,1,2))))=$A131,_xlfn.XLOOKUP(AN$2,WatchbillMONTHLY!$A$88:$U$88,OFFSET(WatchbillMONTHLY!$A$88:$U$88,1,2)),FALSE),TRUE,FALSE)),
FALSE),FALSE)</f>
        <v>0</v>
      </c>
      <c r="AO131" s="209" t="b" cm="1">
        <f t="array" aca="1" ref="AO131" ca="1">IF(AND($A131 &gt; 0, H131 &gt; 0,AO$2&lt;MiscFormulas!$A$5+1),
_xlfn.IFNA(
_xlfn.IFNA(
_xlfn.IFNA(
_xlfn.IFNA(
_xlfn.IFNA(
_xlfn.IFNA(
IF(_xlfn.XLOOKUP(AO$2,WatchbillMONTHLY!$A$3:$U$3,OFFSET(WatchbillMONTHLY!$A$3:$U$3,1,2))=IF(_xlfn.XLOOKUP($A131,INDIRECT("_"&amp;_xlfn.XLOOKUP(AO$2,WatchbillMONTHLY!$A$3:$U$3,OFFSET(WatchbillMONTHLY!$A$3:$U$3,1,2))),INDIRECT("_"&amp;_xlfn.XLOOKUP(AO$2,WatchbillMONTHLY!$A$3:$U$3,OFFSET(WatchbillMONTHLY!$A$3:$U$3,1,2))))=$A131,_xlfn.XLOOKUP(AO$2,WatchbillMONTHLY!$A$3:$U$3,OFFSET(WatchbillMONTHLY!$A$3:$U$3,1,2)),FALSE),TRUE,FALSE),
IF(_xlfn.XLOOKUP(AO$2,WatchbillMONTHLY!$A$20:$U$20,OFFSET(WatchbillMONTHLY!$A$20:$U$20,1,2))=IF(_xlfn.XLOOKUP($A131,INDIRECT("_"&amp;_xlfn.XLOOKUP(AO$2,WatchbillMONTHLY!$A$20:$U$20,OFFSET(WatchbillMONTHLY!$A$20:$U$20,1,2))),INDIRECT("_"&amp;_xlfn.XLOOKUP(AO$2,WatchbillMONTHLY!$A$20:$U$20,OFFSET(WatchbillMONTHLY!$A$20:$U$20,1,2))))=$A131,_xlfn.XLOOKUP(AO$2,WatchbillMONTHLY!$A$20:$U$20,OFFSET(WatchbillMONTHLY!$A$20:$U$20,1,2)),FALSE),TRUE,FALSE)),
IF(_xlfn.XLOOKUP(AO$2,WatchbillMONTHLY!$A$37:$U$37,OFFSET(WatchbillMONTHLY!$A$37:$U$37,1,2))=IF(_xlfn.XLOOKUP($A131,INDIRECT("_"&amp;_xlfn.XLOOKUP(AO$2,WatchbillMONTHLY!$A$37:$U$37,OFFSET(WatchbillMONTHLY!$A$37:$U$37,1,2))),INDIRECT("_"&amp;_xlfn.XLOOKUP(AO$2,WatchbillMONTHLY!$A$37:$U$37,OFFSET(WatchbillMONTHLY!$A$37:$U$37,1,2))))=$A131,_xlfn.XLOOKUP(AO$2,WatchbillMONTHLY!$A$37:$U$37,OFFSET(WatchbillMONTHLY!$A$37:$U$37,1,2)),FALSE),TRUE,FALSE)),
IF(_xlfn.XLOOKUP(AO$2,WatchbillMONTHLY!$A$54:$U$54,OFFSET(WatchbillMONTHLY!$A$54:$U$54,1,2))=IF(_xlfn.XLOOKUP($A131,INDIRECT("_"&amp;_xlfn.XLOOKUP(AO$2,WatchbillMONTHLY!$A$54:$U$54,OFFSET(WatchbillMONTHLY!$A$54:$U$54,1,2))),INDIRECT("_"&amp;_xlfn.XLOOKUP(AO$2,WatchbillMONTHLY!$A$54:$U$54,OFFSET(WatchbillMONTHLY!$A$54:$U$54,1,2))))=$A131,_xlfn.XLOOKUP(AO$2,WatchbillMONTHLY!$A$54:$U$54,OFFSET(WatchbillMONTHLY!$A$54:$U$54,1,2)),FALSE),TRUE,FALSE)),
IF(_xlfn.XLOOKUP(AO$2,WatchbillMONTHLY!$A$71:$U$71,OFFSET(WatchbillMONTHLY!$A$71:$U$71,1,2))=IF(_xlfn.XLOOKUP($A131,INDIRECT("_"&amp;_xlfn.XLOOKUP(AO$2,WatchbillMONTHLY!$A$71:$U$71,OFFSET(WatchbillMONTHLY!$A$71:$U$71,1,2))),INDIRECT("_"&amp;_xlfn.XLOOKUP(AO$2,WatchbillMONTHLY!$A$71:$U$71,OFFSET(WatchbillMONTHLY!$A$71:$U$71,1,2))))=$A131,_xlfn.XLOOKUP(AO$2,WatchbillMONTHLY!$A$71:$U$71,OFFSET(WatchbillMONTHLY!$A$71:$U$71,1,2)),FALSE),TRUE,FALSE)),
IF(_xlfn.XLOOKUP(AO$2,WatchbillMONTHLY!$A$88:$U$88,OFFSET(WatchbillMONTHLY!$A$88:$U$88,1,2))=IF(_xlfn.XLOOKUP($A131,INDIRECT("_"&amp;_xlfn.XLOOKUP(AO$2,WatchbillMONTHLY!$A$88:$U$88,OFFSET(WatchbillMONTHLY!$A$88:$U$88,1,2))),INDIRECT("_"&amp;_xlfn.XLOOKUP(AO$2,WatchbillMONTHLY!$A$88:$U$88,OFFSET(WatchbillMONTHLY!$A$88:$U$88,1,2))))=$A131,_xlfn.XLOOKUP(AO$2,WatchbillMONTHLY!$A$88:$U$88,OFFSET(WatchbillMONTHLY!$A$88:$U$88,1,2)),FALSE),TRUE,FALSE)),
FALSE),FALSE)</f>
        <v>0</v>
      </c>
      <c r="AP131" s="209" t="b" cm="1">
        <f t="array" aca="1" ref="AP131" ca="1">IF(AND($A131 &gt; 0, I131 &gt; 0,AP$2&lt;MiscFormulas!$A$5+1),
_xlfn.IFNA(
_xlfn.IFNA(
_xlfn.IFNA(
_xlfn.IFNA(
_xlfn.IFNA(
_xlfn.IFNA(
IF(_xlfn.XLOOKUP(AP$2,WatchbillMONTHLY!$A$3:$U$3,OFFSET(WatchbillMONTHLY!$A$3:$U$3,1,2))=IF(_xlfn.XLOOKUP($A131,INDIRECT("_"&amp;_xlfn.XLOOKUP(AP$2,WatchbillMONTHLY!$A$3:$U$3,OFFSET(WatchbillMONTHLY!$A$3:$U$3,1,2))),INDIRECT("_"&amp;_xlfn.XLOOKUP(AP$2,WatchbillMONTHLY!$A$3:$U$3,OFFSET(WatchbillMONTHLY!$A$3:$U$3,1,2))))=$A131,_xlfn.XLOOKUP(AP$2,WatchbillMONTHLY!$A$3:$U$3,OFFSET(WatchbillMONTHLY!$A$3:$U$3,1,2)),FALSE),TRUE,FALSE),
IF(_xlfn.XLOOKUP(AP$2,WatchbillMONTHLY!$A$20:$U$20,OFFSET(WatchbillMONTHLY!$A$20:$U$20,1,2))=IF(_xlfn.XLOOKUP($A131,INDIRECT("_"&amp;_xlfn.XLOOKUP(AP$2,WatchbillMONTHLY!$A$20:$U$20,OFFSET(WatchbillMONTHLY!$A$20:$U$20,1,2))),INDIRECT("_"&amp;_xlfn.XLOOKUP(AP$2,WatchbillMONTHLY!$A$20:$U$20,OFFSET(WatchbillMONTHLY!$A$20:$U$20,1,2))))=$A131,_xlfn.XLOOKUP(AP$2,WatchbillMONTHLY!$A$20:$U$20,OFFSET(WatchbillMONTHLY!$A$20:$U$20,1,2)),FALSE),TRUE,FALSE)),
IF(_xlfn.XLOOKUP(AP$2,WatchbillMONTHLY!$A$37:$U$37,OFFSET(WatchbillMONTHLY!$A$37:$U$37,1,2))=IF(_xlfn.XLOOKUP($A131,INDIRECT("_"&amp;_xlfn.XLOOKUP(AP$2,WatchbillMONTHLY!$A$37:$U$37,OFFSET(WatchbillMONTHLY!$A$37:$U$37,1,2))),INDIRECT("_"&amp;_xlfn.XLOOKUP(AP$2,WatchbillMONTHLY!$A$37:$U$37,OFFSET(WatchbillMONTHLY!$A$37:$U$37,1,2))))=$A131,_xlfn.XLOOKUP(AP$2,WatchbillMONTHLY!$A$37:$U$37,OFFSET(WatchbillMONTHLY!$A$37:$U$37,1,2)),FALSE),TRUE,FALSE)),
IF(_xlfn.XLOOKUP(AP$2,WatchbillMONTHLY!$A$54:$U$54,OFFSET(WatchbillMONTHLY!$A$54:$U$54,1,2))=IF(_xlfn.XLOOKUP($A131,INDIRECT("_"&amp;_xlfn.XLOOKUP(AP$2,WatchbillMONTHLY!$A$54:$U$54,OFFSET(WatchbillMONTHLY!$A$54:$U$54,1,2))),INDIRECT("_"&amp;_xlfn.XLOOKUP(AP$2,WatchbillMONTHLY!$A$54:$U$54,OFFSET(WatchbillMONTHLY!$A$54:$U$54,1,2))))=$A131,_xlfn.XLOOKUP(AP$2,WatchbillMONTHLY!$A$54:$U$54,OFFSET(WatchbillMONTHLY!$A$54:$U$54,1,2)),FALSE),TRUE,FALSE)),
IF(_xlfn.XLOOKUP(AP$2,WatchbillMONTHLY!$A$71:$U$71,OFFSET(WatchbillMONTHLY!$A$71:$U$71,1,2))=IF(_xlfn.XLOOKUP($A131,INDIRECT("_"&amp;_xlfn.XLOOKUP(AP$2,WatchbillMONTHLY!$A$71:$U$71,OFFSET(WatchbillMONTHLY!$A$71:$U$71,1,2))),INDIRECT("_"&amp;_xlfn.XLOOKUP(AP$2,WatchbillMONTHLY!$A$71:$U$71,OFFSET(WatchbillMONTHLY!$A$71:$U$71,1,2))))=$A131,_xlfn.XLOOKUP(AP$2,WatchbillMONTHLY!$A$71:$U$71,OFFSET(WatchbillMONTHLY!$A$71:$U$71,1,2)),FALSE),TRUE,FALSE)),
IF(_xlfn.XLOOKUP(AP$2,WatchbillMONTHLY!$A$88:$U$88,OFFSET(WatchbillMONTHLY!$A$88:$U$88,1,2))=IF(_xlfn.XLOOKUP($A131,INDIRECT("_"&amp;_xlfn.XLOOKUP(AP$2,WatchbillMONTHLY!$A$88:$U$88,OFFSET(WatchbillMONTHLY!$A$88:$U$88,1,2))),INDIRECT("_"&amp;_xlfn.XLOOKUP(AP$2,WatchbillMONTHLY!$A$88:$U$88,OFFSET(WatchbillMONTHLY!$A$88:$U$88,1,2))))=$A131,_xlfn.XLOOKUP(AP$2,WatchbillMONTHLY!$A$88:$U$88,OFFSET(WatchbillMONTHLY!$A$88:$U$88,1,2)),FALSE),TRUE,FALSE)),
FALSE),FALSE)</f>
        <v>0</v>
      </c>
      <c r="AQ131" s="209" t="b" cm="1">
        <f t="array" aca="1" ref="AQ131" ca="1">IF(AND($A131 &gt; 0, J131 &gt; 0,AQ$2&lt;MiscFormulas!$A$5+1),
_xlfn.IFNA(
_xlfn.IFNA(
_xlfn.IFNA(
_xlfn.IFNA(
_xlfn.IFNA(
_xlfn.IFNA(
IF(_xlfn.XLOOKUP(AQ$2,WatchbillMONTHLY!$A$3:$U$3,OFFSET(WatchbillMONTHLY!$A$3:$U$3,1,2))=IF(_xlfn.XLOOKUP($A131,INDIRECT("_"&amp;_xlfn.XLOOKUP(AQ$2,WatchbillMONTHLY!$A$3:$U$3,OFFSET(WatchbillMONTHLY!$A$3:$U$3,1,2))),INDIRECT("_"&amp;_xlfn.XLOOKUP(AQ$2,WatchbillMONTHLY!$A$3:$U$3,OFFSET(WatchbillMONTHLY!$A$3:$U$3,1,2))))=$A131,_xlfn.XLOOKUP(AQ$2,WatchbillMONTHLY!$A$3:$U$3,OFFSET(WatchbillMONTHLY!$A$3:$U$3,1,2)),FALSE),TRUE,FALSE),
IF(_xlfn.XLOOKUP(AQ$2,WatchbillMONTHLY!$A$20:$U$20,OFFSET(WatchbillMONTHLY!$A$20:$U$20,1,2))=IF(_xlfn.XLOOKUP($A131,INDIRECT("_"&amp;_xlfn.XLOOKUP(AQ$2,WatchbillMONTHLY!$A$20:$U$20,OFFSET(WatchbillMONTHLY!$A$20:$U$20,1,2))),INDIRECT("_"&amp;_xlfn.XLOOKUP(AQ$2,WatchbillMONTHLY!$A$20:$U$20,OFFSET(WatchbillMONTHLY!$A$20:$U$20,1,2))))=$A131,_xlfn.XLOOKUP(AQ$2,WatchbillMONTHLY!$A$20:$U$20,OFFSET(WatchbillMONTHLY!$A$20:$U$20,1,2)),FALSE),TRUE,FALSE)),
IF(_xlfn.XLOOKUP(AQ$2,WatchbillMONTHLY!$A$37:$U$37,OFFSET(WatchbillMONTHLY!$A$37:$U$37,1,2))=IF(_xlfn.XLOOKUP($A131,INDIRECT("_"&amp;_xlfn.XLOOKUP(AQ$2,WatchbillMONTHLY!$A$37:$U$37,OFFSET(WatchbillMONTHLY!$A$37:$U$37,1,2))),INDIRECT("_"&amp;_xlfn.XLOOKUP(AQ$2,WatchbillMONTHLY!$A$37:$U$37,OFFSET(WatchbillMONTHLY!$A$37:$U$37,1,2))))=$A131,_xlfn.XLOOKUP(AQ$2,WatchbillMONTHLY!$A$37:$U$37,OFFSET(WatchbillMONTHLY!$A$37:$U$37,1,2)),FALSE),TRUE,FALSE)),
IF(_xlfn.XLOOKUP(AQ$2,WatchbillMONTHLY!$A$54:$U$54,OFFSET(WatchbillMONTHLY!$A$54:$U$54,1,2))=IF(_xlfn.XLOOKUP($A131,INDIRECT("_"&amp;_xlfn.XLOOKUP(AQ$2,WatchbillMONTHLY!$A$54:$U$54,OFFSET(WatchbillMONTHLY!$A$54:$U$54,1,2))),INDIRECT("_"&amp;_xlfn.XLOOKUP(AQ$2,WatchbillMONTHLY!$A$54:$U$54,OFFSET(WatchbillMONTHLY!$A$54:$U$54,1,2))))=$A131,_xlfn.XLOOKUP(AQ$2,WatchbillMONTHLY!$A$54:$U$54,OFFSET(WatchbillMONTHLY!$A$54:$U$54,1,2)),FALSE),TRUE,FALSE)),
IF(_xlfn.XLOOKUP(AQ$2,WatchbillMONTHLY!$A$71:$U$71,OFFSET(WatchbillMONTHLY!$A$71:$U$71,1,2))=IF(_xlfn.XLOOKUP($A131,INDIRECT("_"&amp;_xlfn.XLOOKUP(AQ$2,WatchbillMONTHLY!$A$71:$U$71,OFFSET(WatchbillMONTHLY!$A$71:$U$71,1,2))),INDIRECT("_"&amp;_xlfn.XLOOKUP(AQ$2,WatchbillMONTHLY!$A$71:$U$71,OFFSET(WatchbillMONTHLY!$A$71:$U$71,1,2))))=$A131,_xlfn.XLOOKUP(AQ$2,WatchbillMONTHLY!$A$71:$U$71,OFFSET(WatchbillMONTHLY!$A$71:$U$71,1,2)),FALSE),TRUE,FALSE)),
IF(_xlfn.XLOOKUP(AQ$2,WatchbillMONTHLY!$A$88:$U$88,OFFSET(WatchbillMONTHLY!$A$88:$U$88,1,2))=IF(_xlfn.XLOOKUP($A131,INDIRECT("_"&amp;_xlfn.XLOOKUP(AQ$2,WatchbillMONTHLY!$A$88:$U$88,OFFSET(WatchbillMONTHLY!$A$88:$U$88,1,2))),INDIRECT("_"&amp;_xlfn.XLOOKUP(AQ$2,WatchbillMONTHLY!$A$88:$U$88,OFFSET(WatchbillMONTHLY!$A$88:$U$88,1,2))))=$A131,_xlfn.XLOOKUP(AQ$2,WatchbillMONTHLY!$A$88:$U$88,OFFSET(WatchbillMONTHLY!$A$88:$U$88,1,2)),FALSE),TRUE,FALSE)),
FALSE),FALSE)</f>
        <v>0</v>
      </c>
      <c r="AR131" s="209" t="b" cm="1">
        <f t="array" aca="1" ref="AR131" ca="1">IF(AND($A131 &gt; 0, K131 &gt; 0,AR$2&lt;MiscFormulas!$A$5+1),
_xlfn.IFNA(
_xlfn.IFNA(
_xlfn.IFNA(
_xlfn.IFNA(
_xlfn.IFNA(
_xlfn.IFNA(
IF(_xlfn.XLOOKUP(AR$2,WatchbillMONTHLY!$A$3:$U$3,OFFSET(WatchbillMONTHLY!$A$3:$U$3,1,2))=IF(_xlfn.XLOOKUP($A131,INDIRECT("_"&amp;_xlfn.XLOOKUP(AR$2,WatchbillMONTHLY!$A$3:$U$3,OFFSET(WatchbillMONTHLY!$A$3:$U$3,1,2))),INDIRECT("_"&amp;_xlfn.XLOOKUP(AR$2,WatchbillMONTHLY!$A$3:$U$3,OFFSET(WatchbillMONTHLY!$A$3:$U$3,1,2))))=$A131,_xlfn.XLOOKUP(AR$2,WatchbillMONTHLY!$A$3:$U$3,OFFSET(WatchbillMONTHLY!$A$3:$U$3,1,2)),FALSE),TRUE,FALSE),
IF(_xlfn.XLOOKUP(AR$2,WatchbillMONTHLY!$A$20:$U$20,OFFSET(WatchbillMONTHLY!$A$20:$U$20,1,2))=IF(_xlfn.XLOOKUP($A131,INDIRECT("_"&amp;_xlfn.XLOOKUP(AR$2,WatchbillMONTHLY!$A$20:$U$20,OFFSET(WatchbillMONTHLY!$A$20:$U$20,1,2))),INDIRECT("_"&amp;_xlfn.XLOOKUP(AR$2,WatchbillMONTHLY!$A$20:$U$20,OFFSET(WatchbillMONTHLY!$A$20:$U$20,1,2))))=$A131,_xlfn.XLOOKUP(AR$2,WatchbillMONTHLY!$A$20:$U$20,OFFSET(WatchbillMONTHLY!$A$20:$U$20,1,2)),FALSE),TRUE,FALSE)),
IF(_xlfn.XLOOKUP(AR$2,WatchbillMONTHLY!$A$37:$U$37,OFFSET(WatchbillMONTHLY!$A$37:$U$37,1,2))=IF(_xlfn.XLOOKUP($A131,INDIRECT("_"&amp;_xlfn.XLOOKUP(AR$2,WatchbillMONTHLY!$A$37:$U$37,OFFSET(WatchbillMONTHLY!$A$37:$U$37,1,2))),INDIRECT("_"&amp;_xlfn.XLOOKUP(AR$2,WatchbillMONTHLY!$A$37:$U$37,OFFSET(WatchbillMONTHLY!$A$37:$U$37,1,2))))=$A131,_xlfn.XLOOKUP(AR$2,WatchbillMONTHLY!$A$37:$U$37,OFFSET(WatchbillMONTHLY!$A$37:$U$37,1,2)),FALSE),TRUE,FALSE)),
IF(_xlfn.XLOOKUP(AR$2,WatchbillMONTHLY!$A$54:$U$54,OFFSET(WatchbillMONTHLY!$A$54:$U$54,1,2))=IF(_xlfn.XLOOKUP($A131,INDIRECT("_"&amp;_xlfn.XLOOKUP(AR$2,WatchbillMONTHLY!$A$54:$U$54,OFFSET(WatchbillMONTHLY!$A$54:$U$54,1,2))),INDIRECT("_"&amp;_xlfn.XLOOKUP(AR$2,WatchbillMONTHLY!$A$54:$U$54,OFFSET(WatchbillMONTHLY!$A$54:$U$54,1,2))))=$A131,_xlfn.XLOOKUP(AR$2,WatchbillMONTHLY!$A$54:$U$54,OFFSET(WatchbillMONTHLY!$A$54:$U$54,1,2)),FALSE),TRUE,FALSE)),
IF(_xlfn.XLOOKUP(AR$2,WatchbillMONTHLY!$A$71:$U$71,OFFSET(WatchbillMONTHLY!$A$71:$U$71,1,2))=IF(_xlfn.XLOOKUP($A131,INDIRECT("_"&amp;_xlfn.XLOOKUP(AR$2,WatchbillMONTHLY!$A$71:$U$71,OFFSET(WatchbillMONTHLY!$A$71:$U$71,1,2))),INDIRECT("_"&amp;_xlfn.XLOOKUP(AR$2,WatchbillMONTHLY!$A$71:$U$71,OFFSET(WatchbillMONTHLY!$A$71:$U$71,1,2))))=$A131,_xlfn.XLOOKUP(AR$2,WatchbillMONTHLY!$A$71:$U$71,OFFSET(WatchbillMONTHLY!$A$71:$U$71,1,2)),FALSE),TRUE,FALSE)),
IF(_xlfn.XLOOKUP(AR$2,WatchbillMONTHLY!$A$88:$U$88,OFFSET(WatchbillMONTHLY!$A$88:$U$88,1,2))=IF(_xlfn.XLOOKUP($A131,INDIRECT("_"&amp;_xlfn.XLOOKUP(AR$2,WatchbillMONTHLY!$A$88:$U$88,OFFSET(WatchbillMONTHLY!$A$88:$U$88,1,2))),INDIRECT("_"&amp;_xlfn.XLOOKUP(AR$2,WatchbillMONTHLY!$A$88:$U$88,OFFSET(WatchbillMONTHLY!$A$88:$U$88,1,2))))=$A131,_xlfn.XLOOKUP(AR$2,WatchbillMONTHLY!$A$88:$U$88,OFFSET(WatchbillMONTHLY!$A$88:$U$88,1,2)),FALSE),TRUE,FALSE)),
FALSE),FALSE)</f>
        <v>0</v>
      </c>
      <c r="AS131" s="209" t="b" cm="1">
        <f t="array" aca="1" ref="AS131" ca="1">IF(AND($A131 &gt; 0, L131 &gt; 0,AS$2&lt;MiscFormulas!$A$5+1),
_xlfn.IFNA(
_xlfn.IFNA(
_xlfn.IFNA(
_xlfn.IFNA(
_xlfn.IFNA(
_xlfn.IFNA(
IF(_xlfn.XLOOKUP(AS$2,WatchbillMONTHLY!$A$3:$U$3,OFFSET(WatchbillMONTHLY!$A$3:$U$3,1,2))=IF(_xlfn.XLOOKUP($A131,INDIRECT("_"&amp;_xlfn.XLOOKUP(AS$2,WatchbillMONTHLY!$A$3:$U$3,OFFSET(WatchbillMONTHLY!$A$3:$U$3,1,2))),INDIRECT("_"&amp;_xlfn.XLOOKUP(AS$2,WatchbillMONTHLY!$A$3:$U$3,OFFSET(WatchbillMONTHLY!$A$3:$U$3,1,2))))=$A131,_xlfn.XLOOKUP(AS$2,WatchbillMONTHLY!$A$3:$U$3,OFFSET(WatchbillMONTHLY!$A$3:$U$3,1,2)),FALSE),TRUE,FALSE),
IF(_xlfn.XLOOKUP(AS$2,WatchbillMONTHLY!$A$20:$U$20,OFFSET(WatchbillMONTHLY!$A$20:$U$20,1,2))=IF(_xlfn.XLOOKUP($A131,INDIRECT("_"&amp;_xlfn.XLOOKUP(AS$2,WatchbillMONTHLY!$A$20:$U$20,OFFSET(WatchbillMONTHLY!$A$20:$U$20,1,2))),INDIRECT("_"&amp;_xlfn.XLOOKUP(AS$2,WatchbillMONTHLY!$A$20:$U$20,OFFSET(WatchbillMONTHLY!$A$20:$U$20,1,2))))=$A131,_xlfn.XLOOKUP(AS$2,WatchbillMONTHLY!$A$20:$U$20,OFFSET(WatchbillMONTHLY!$A$20:$U$20,1,2)),FALSE),TRUE,FALSE)),
IF(_xlfn.XLOOKUP(AS$2,WatchbillMONTHLY!$A$37:$U$37,OFFSET(WatchbillMONTHLY!$A$37:$U$37,1,2))=IF(_xlfn.XLOOKUP($A131,INDIRECT("_"&amp;_xlfn.XLOOKUP(AS$2,WatchbillMONTHLY!$A$37:$U$37,OFFSET(WatchbillMONTHLY!$A$37:$U$37,1,2))),INDIRECT("_"&amp;_xlfn.XLOOKUP(AS$2,WatchbillMONTHLY!$A$37:$U$37,OFFSET(WatchbillMONTHLY!$A$37:$U$37,1,2))))=$A131,_xlfn.XLOOKUP(AS$2,WatchbillMONTHLY!$A$37:$U$37,OFFSET(WatchbillMONTHLY!$A$37:$U$37,1,2)),FALSE),TRUE,FALSE)),
IF(_xlfn.XLOOKUP(AS$2,WatchbillMONTHLY!$A$54:$U$54,OFFSET(WatchbillMONTHLY!$A$54:$U$54,1,2))=IF(_xlfn.XLOOKUP($A131,INDIRECT("_"&amp;_xlfn.XLOOKUP(AS$2,WatchbillMONTHLY!$A$54:$U$54,OFFSET(WatchbillMONTHLY!$A$54:$U$54,1,2))),INDIRECT("_"&amp;_xlfn.XLOOKUP(AS$2,WatchbillMONTHLY!$A$54:$U$54,OFFSET(WatchbillMONTHLY!$A$54:$U$54,1,2))))=$A131,_xlfn.XLOOKUP(AS$2,WatchbillMONTHLY!$A$54:$U$54,OFFSET(WatchbillMONTHLY!$A$54:$U$54,1,2)),FALSE),TRUE,FALSE)),
IF(_xlfn.XLOOKUP(AS$2,WatchbillMONTHLY!$A$71:$U$71,OFFSET(WatchbillMONTHLY!$A$71:$U$71,1,2))=IF(_xlfn.XLOOKUP($A131,INDIRECT("_"&amp;_xlfn.XLOOKUP(AS$2,WatchbillMONTHLY!$A$71:$U$71,OFFSET(WatchbillMONTHLY!$A$71:$U$71,1,2))),INDIRECT("_"&amp;_xlfn.XLOOKUP(AS$2,WatchbillMONTHLY!$A$71:$U$71,OFFSET(WatchbillMONTHLY!$A$71:$U$71,1,2))))=$A131,_xlfn.XLOOKUP(AS$2,WatchbillMONTHLY!$A$71:$U$71,OFFSET(WatchbillMONTHLY!$A$71:$U$71,1,2)),FALSE),TRUE,FALSE)),
IF(_xlfn.XLOOKUP(AS$2,WatchbillMONTHLY!$A$88:$U$88,OFFSET(WatchbillMONTHLY!$A$88:$U$88,1,2))=IF(_xlfn.XLOOKUP($A131,INDIRECT("_"&amp;_xlfn.XLOOKUP(AS$2,WatchbillMONTHLY!$A$88:$U$88,OFFSET(WatchbillMONTHLY!$A$88:$U$88,1,2))),INDIRECT("_"&amp;_xlfn.XLOOKUP(AS$2,WatchbillMONTHLY!$A$88:$U$88,OFFSET(WatchbillMONTHLY!$A$88:$U$88,1,2))))=$A131,_xlfn.XLOOKUP(AS$2,WatchbillMONTHLY!$A$88:$U$88,OFFSET(WatchbillMONTHLY!$A$88:$U$88,1,2)),FALSE),TRUE,FALSE)),
FALSE),FALSE)</f>
        <v>0</v>
      </c>
      <c r="AT131" s="209" t="b" cm="1">
        <f t="array" aca="1" ref="AT131" ca="1">IF(AND($A131 &gt; 0, M131 &gt; 0,AT$2&lt;MiscFormulas!$A$5+1),
_xlfn.IFNA(
_xlfn.IFNA(
_xlfn.IFNA(
_xlfn.IFNA(
_xlfn.IFNA(
_xlfn.IFNA(
IF(_xlfn.XLOOKUP(AT$2,WatchbillMONTHLY!$A$3:$U$3,OFFSET(WatchbillMONTHLY!$A$3:$U$3,1,2))=IF(_xlfn.XLOOKUP($A131,INDIRECT("_"&amp;_xlfn.XLOOKUP(AT$2,WatchbillMONTHLY!$A$3:$U$3,OFFSET(WatchbillMONTHLY!$A$3:$U$3,1,2))),INDIRECT("_"&amp;_xlfn.XLOOKUP(AT$2,WatchbillMONTHLY!$A$3:$U$3,OFFSET(WatchbillMONTHLY!$A$3:$U$3,1,2))))=$A131,_xlfn.XLOOKUP(AT$2,WatchbillMONTHLY!$A$3:$U$3,OFFSET(WatchbillMONTHLY!$A$3:$U$3,1,2)),FALSE),TRUE,FALSE),
IF(_xlfn.XLOOKUP(AT$2,WatchbillMONTHLY!$A$20:$U$20,OFFSET(WatchbillMONTHLY!$A$20:$U$20,1,2))=IF(_xlfn.XLOOKUP($A131,INDIRECT("_"&amp;_xlfn.XLOOKUP(AT$2,WatchbillMONTHLY!$A$20:$U$20,OFFSET(WatchbillMONTHLY!$A$20:$U$20,1,2))),INDIRECT("_"&amp;_xlfn.XLOOKUP(AT$2,WatchbillMONTHLY!$A$20:$U$20,OFFSET(WatchbillMONTHLY!$A$20:$U$20,1,2))))=$A131,_xlfn.XLOOKUP(AT$2,WatchbillMONTHLY!$A$20:$U$20,OFFSET(WatchbillMONTHLY!$A$20:$U$20,1,2)),FALSE),TRUE,FALSE)),
IF(_xlfn.XLOOKUP(AT$2,WatchbillMONTHLY!$A$37:$U$37,OFFSET(WatchbillMONTHLY!$A$37:$U$37,1,2))=IF(_xlfn.XLOOKUP($A131,INDIRECT("_"&amp;_xlfn.XLOOKUP(AT$2,WatchbillMONTHLY!$A$37:$U$37,OFFSET(WatchbillMONTHLY!$A$37:$U$37,1,2))),INDIRECT("_"&amp;_xlfn.XLOOKUP(AT$2,WatchbillMONTHLY!$A$37:$U$37,OFFSET(WatchbillMONTHLY!$A$37:$U$37,1,2))))=$A131,_xlfn.XLOOKUP(AT$2,WatchbillMONTHLY!$A$37:$U$37,OFFSET(WatchbillMONTHLY!$A$37:$U$37,1,2)),FALSE),TRUE,FALSE)),
IF(_xlfn.XLOOKUP(AT$2,WatchbillMONTHLY!$A$54:$U$54,OFFSET(WatchbillMONTHLY!$A$54:$U$54,1,2))=IF(_xlfn.XLOOKUP($A131,INDIRECT("_"&amp;_xlfn.XLOOKUP(AT$2,WatchbillMONTHLY!$A$54:$U$54,OFFSET(WatchbillMONTHLY!$A$54:$U$54,1,2))),INDIRECT("_"&amp;_xlfn.XLOOKUP(AT$2,WatchbillMONTHLY!$A$54:$U$54,OFFSET(WatchbillMONTHLY!$A$54:$U$54,1,2))))=$A131,_xlfn.XLOOKUP(AT$2,WatchbillMONTHLY!$A$54:$U$54,OFFSET(WatchbillMONTHLY!$A$54:$U$54,1,2)),FALSE),TRUE,FALSE)),
IF(_xlfn.XLOOKUP(AT$2,WatchbillMONTHLY!$A$71:$U$71,OFFSET(WatchbillMONTHLY!$A$71:$U$71,1,2))=IF(_xlfn.XLOOKUP($A131,INDIRECT("_"&amp;_xlfn.XLOOKUP(AT$2,WatchbillMONTHLY!$A$71:$U$71,OFFSET(WatchbillMONTHLY!$A$71:$U$71,1,2))),INDIRECT("_"&amp;_xlfn.XLOOKUP(AT$2,WatchbillMONTHLY!$A$71:$U$71,OFFSET(WatchbillMONTHLY!$A$71:$U$71,1,2))))=$A131,_xlfn.XLOOKUP(AT$2,WatchbillMONTHLY!$A$71:$U$71,OFFSET(WatchbillMONTHLY!$A$71:$U$71,1,2)),FALSE),TRUE,FALSE)),
IF(_xlfn.XLOOKUP(AT$2,WatchbillMONTHLY!$A$88:$U$88,OFFSET(WatchbillMONTHLY!$A$88:$U$88,1,2))=IF(_xlfn.XLOOKUP($A131,INDIRECT("_"&amp;_xlfn.XLOOKUP(AT$2,WatchbillMONTHLY!$A$88:$U$88,OFFSET(WatchbillMONTHLY!$A$88:$U$88,1,2))),INDIRECT("_"&amp;_xlfn.XLOOKUP(AT$2,WatchbillMONTHLY!$A$88:$U$88,OFFSET(WatchbillMONTHLY!$A$88:$U$88,1,2))))=$A131,_xlfn.XLOOKUP(AT$2,WatchbillMONTHLY!$A$88:$U$88,OFFSET(WatchbillMONTHLY!$A$88:$U$88,1,2)),FALSE),TRUE,FALSE)),
FALSE),FALSE)</f>
        <v>0</v>
      </c>
      <c r="AU131" s="209" t="b" cm="1">
        <f t="array" aca="1" ref="AU131" ca="1">IF(AND($A131 &gt; 0, N131 &gt; 0,AU$2&lt;MiscFormulas!$A$5+1),
_xlfn.IFNA(
_xlfn.IFNA(
_xlfn.IFNA(
_xlfn.IFNA(
_xlfn.IFNA(
_xlfn.IFNA(
IF(_xlfn.XLOOKUP(AU$2,WatchbillMONTHLY!$A$3:$U$3,OFFSET(WatchbillMONTHLY!$A$3:$U$3,1,2))=IF(_xlfn.XLOOKUP($A131,INDIRECT("_"&amp;_xlfn.XLOOKUP(AU$2,WatchbillMONTHLY!$A$3:$U$3,OFFSET(WatchbillMONTHLY!$A$3:$U$3,1,2))),INDIRECT("_"&amp;_xlfn.XLOOKUP(AU$2,WatchbillMONTHLY!$A$3:$U$3,OFFSET(WatchbillMONTHLY!$A$3:$U$3,1,2))))=$A131,_xlfn.XLOOKUP(AU$2,WatchbillMONTHLY!$A$3:$U$3,OFFSET(WatchbillMONTHLY!$A$3:$U$3,1,2)),FALSE),TRUE,FALSE),
IF(_xlfn.XLOOKUP(AU$2,WatchbillMONTHLY!$A$20:$U$20,OFFSET(WatchbillMONTHLY!$A$20:$U$20,1,2))=IF(_xlfn.XLOOKUP($A131,INDIRECT("_"&amp;_xlfn.XLOOKUP(AU$2,WatchbillMONTHLY!$A$20:$U$20,OFFSET(WatchbillMONTHLY!$A$20:$U$20,1,2))),INDIRECT("_"&amp;_xlfn.XLOOKUP(AU$2,WatchbillMONTHLY!$A$20:$U$20,OFFSET(WatchbillMONTHLY!$A$20:$U$20,1,2))))=$A131,_xlfn.XLOOKUP(AU$2,WatchbillMONTHLY!$A$20:$U$20,OFFSET(WatchbillMONTHLY!$A$20:$U$20,1,2)),FALSE),TRUE,FALSE)),
IF(_xlfn.XLOOKUP(AU$2,WatchbillMONTHLY!$A$37:$U$37,OFFSET(WatchbillMONTHLY!$A$37:$U$37,1,2))=IF(_xlfn.XLOOKUP($A131,INDIRECT("_"&amp;_xlfn.XLOOKUP(AU$2,WatchbillMONTHLY!$A$37:$U$37,OFFSET(WatchbillMONTHLY!$A$37:$U$37,1,2))),INDIRECT("_"&amp;_xlfn.XLOOKUP(AU$2,WatchbillMONTHLY!$A$37:$U$37,OFFSET(WatchbillMONTHLY!$A$37:$U$37,1,2))))=$A131,_xlfn.XLOOKUP(AU$2,WatchbillMONTHLY!$A$37:$U$37,OFFSET(WatchbillMONTHLY!$A$37:$U$37,1,2)),FALSE),TRUE,FALSE)),
IF(_xlfn.XLOOKUP(AU$2,WatchbillMONTHLY!$A$54:$U$54,OFFSET(WatchbillMONTHLY!$A$54:$U$54,1,2))=IF(_xlfn.XLOOKUP($A131,INDIRECT("_"&amp;_xlfn.XLOOKUP(AU$2,WatchbillMONTHLY!$A$54:$U$54,OFFSET(WatchbillMONTHLY!$A$54:$U$54,1,2))),INDIRECT("_"&amp;_xlfn.XLOOKUP(AU$2,WatchbillMONTHLY!$A$54:$U$54,OFFSET(WatchbillMONTHLY!$A$54:$U$54,1,2))))=$A131,_xlfn.XLOOKUP(AU$2,WatchbillMONTHLY!$A$54:$U$54,OFFSET(WatchbillMONTHLY!$A$54:$U$54,1,2)),FALSE),TRUE,FALSE)),
IF(_xlfn.XLOOKUP(AU$2,WatchbillMONTHLY!$A$71:$U$71,OFFSET(WatchbillMONTHLY!$A$71:$U$71,1,2))=IF(_xlfn.XLOOKUP($A131,INDIRECT("_"&amp;_xlfn.XLOOKUP(AU$2,WatchbillMONTHLY!$A$71:$U$71,OFFSET(WatchbillMONTHLY!$A$71:$U$71,1,2))),INDIRECT("_"&amp;_xlfn.XLOOKUP(AU$2,WatchbillMONTHLY!$A$71:$U$71,OFFSET(WatchbillMONTHLY!$A$71:$U$71,1,2))))=$A131,_xlfn.XLOOKUP(AU$2,WatchbillMONTHLY!$A$71:$U$71,OFFSET(WatchbillMONTHLY!$A$71:$U$71,1,2)),FALSE),TRUE,FALSE)),
IF(_xlfn.XLOOKUP(AU$2,WatchbillMONTHLY!$A$88:$U$88,OFFSET(WatchbillMONTHLY!$A$88:$U$88,1,2))=IF(_xlfn.XLOOKUP($A131,INDIRECT("_"&amp;_xlfn.XLOOKUP(AU$2,WatchbillMONTHLY!$A$88:$U$88,OFFSET(WatchbillMONTHLY!$A$88:$U$88,1,2))),INDIRECT("_"&amp;_xlfn.XLOOKUP(AU$2,WatchbillMONTHLY!$A$88:$U$88,OFFSET(WatchbillMONTHLY!$A$88:$U$88,1,2))))=$A131,_xlfn.XLOOKUP(AU$2,WatchbillMONTHLY!$A$88:$U$88,OFFSET(WatchbillMONTHLY!$A$88:$U$88,1,2)),FALSE),TRUE,FALSE)),
FALSE),FALSE)</f>
        <v>0</v>
      </c>
      <c r="AV131" s="209" t="b" cm="1">
        <f t="array" aca="1" ref="AV131" ca="1">IF(AND($A131 &gt; 0, O131 &gt; 0,AV$2&lt;MiscFormulas!$A$5+1),
_xlfn.IFNA(
_xlfn.IFNA(
_xlfn.IFNA(
_xlfn.IFNA(
_xlfn.IFNA(
_xlfn.IFNA(
IF(_xlfn.XLOOKUP(AV$2,WatchbillMONTHLY!$A$3:$U$3,OFFSET(WatchbillMONTHLY!$A$3:$U$3,1,2))=IF(_xlfn.XLOOKUP($A131,INDIRECT("_"&amp;_xlfn.XLOOKUP(AV$2,WatchbillMONTHLY!$A$3:$U$3,OFFSET(WatchbillMONTHLY!$A$3:$U$3,1,2))),INDIRECT("_"&amp;_xlfn.XLOOKUP(AV$2,WatchbillMONTHLY!$A$3:$U$3,OFFSET(WatchbillMONTHLY!$A$3:$U$3,1,2))))=$A131,_xlfn.XLOOKUP(AV$2,WatchbillMONTHLY!$A$3:$U$3,OFFSET(WatchbillMONTHLY!$A$3:$U$3,1,2)),FALSE),TRUE,FALSE),
IF(_xlfn.XLOOKUP(AV$2,WatchbillMONTHLY!$A$20:$U$20,OFFSET(WatchbillMONTHLY!$A$20:$U$20,1,2))=IF(_xlfn.XLOOKUP($A131,INDIRECT("_"&amp;_xlfn.XLOOKUP(AV$2,WatchbillMONTHLY!$A$20:$U$20,OFFSET(WatchbillMONTHLY!$A$20:$U$20,1,2))),INDIRECT("_"&amp;_xlfn.XLOOKUP(AV$2,WatchbillMONTHLY!$A$20:$U$20,OFFSET(WatchbillMONTHLY!$A$20:$U$20,1,2))))=$A131,_xlfn.XLOOKUP(AV$2,WatchbillMONTHLY!$A$20:$U$20,OFFSET(WatchbillMONTHLY!$A$20:$U$20,1,2)),FALSE),TRUE,FALSE)),
IF(_xlfn.XLOOKUP(AV$2,WatchbillMONTHLY!$A$37:$U$37,OFFSET(WatchbillMONTHLY!$A$37:$U$37,1,2))=IF(_xlfn.XLOOKUP($A131,INDIRECT("_"&amp;_xlfn.XLOOKUP(AV$2,WatchbillMONTHLY!$A$37:$U$37,OFFSET(WatchbillMONTHLY!$A$37:$U$37,1,2))),INDIRECT("_"&amp;_xlfn.XLOOKUP(AV$2,WatchbillMONTHLY!$A$37:$U$37,OFFSET(WatchbillMONTHLY!$A$37:$U$37,1,2))))=$A131,_xlfn.XLOOKUP(AV$2,WatchbillMONTHLY!$A$37:$U$37,OFFSET(WatchbillMONTHLY!$A$37:$U$37,1,2)),FALSE),TRUE,FALSE)),
IF(_xlfn.XLOOKUP(AV$2,WatchbillMONTHLY!$A$54:$U$54,OFFSET(WatchbillMONTHLY!$A$54:$U$54,1,2))=IF(_xlfn.XLOOKUP($A131,INDIRECT("_"&amp;_xlfn.XLOOKUP(AV$2,WatchbillMONTHLY!$A$54:$U$54,OFFSET(WatchbillMONTHLY!$A$54:$U$54,1,2))),INDIRECT("_"&amp;_xlfn.XLOOKUP(AV$2,WatchbillMONTHLY!$A$54:$U$54,OFFSET(WatchbillMONTHLY!$A$54:$U$54,1,2))))=$A131,_xlfn.XLOOKUP(AV$2,WatchbillMONTHLY!$A$54:$U$54,OFFSET(WatchbillMONTHLY!$A$54:$U$54,1,2)),FALSE),TRUE,FALSE)),
IF(_xlfn.XLOOKUP(AV$2,WatchbillMONTHLY!$A$71:$U$71,OFFSET(WatchbillMONTHLY!$A$71:$U$71,1,2))=IF(_xlfn.XLOOKUP($A131,INDIRECT("_"&amp;_xlfn.XLOOKUP(AV$2,WatchbillMONTHLY!$A$71:$U$71,OFFSET(WatchbillMONTHLY!$A$71:$U$71,1,2))),INDIRECT("_"&amp;_xlfn.XLOOKUP(AV$2,WatchbillMONTHLY!$A$71:$U$71,OFFSET(WatchbillMONTHLY!$A$71:$U$71,1,2))))=$A131,_xlfn.XLOOKUP(AV$2,WatchbillMONTHLY!$A$71:$U$71,OFFSET(WatchbillMONTHLY!$A$71:$U$71,1,2)),FALSE),TRUE,FALSE)),
IF(_xlfn.XLOOKUP(AV$2,WatchbillMONTHLY!$A$88:$U$88,OFFSET(WatchbillMONTHLY!$A$88:$U$88,1,2))=IF(_xlfn.XLOOKUP($A131,INDIRECT("_"&amp;_xlfn.XLOOKUP(AV$2,WatchbillMONTHLY!$A$88:$U$88,OFFSET(WatchbillMONTHLY!$A$88:$U$88,1,2))),INDIRECT("_"&amp;_xlfn.XLOOKUP(AV$2,WatchbillMONTHLY!$A$88:$U$88,OFFSET(WatchbillMONTHLY!$A$88:$U$88,1,2))))=$A131,_xlfn.XLOOKUP(AV$2,WatchbillMONTHLY!$A$88:$U$88,OFFSET(WatchbillMONTHLY!$A$88:$U$88,1,2)),FALSE),TRUE,FALSE)),
FALSE),FALSE)</f>
        <v>0</v>
      </c>
      <c r="AW131" s="209" t="b" cm="1">
        <f t="array" aca="1" ref="AW131" ca="1">IF(AND($A131 &gt; 0, P131 &gt; 0,AW$2&lt;MiscFormulas!$A$5+1),
_xlfn.IFNA(
_xlfn.IFNA(
_xlfn.IFNA(
_xlfn.IFNA(
_xlfn.IFNA(
_xlfn.IFNA(
IF(_xlfn.XLOOKUP(AW$2,WatchbillMONTHLY!$A$3:$U$3,OFFSET(WatchbillMONTHLY!$A$3:$U$3,1,2))=IF(_xlfn.XLOOKUP($A131,INDIRECT("_"&amp;_xlfn.XLOOKUP(AW$2,WatchbillMONTHLY!$A$3:$U$3,OFFSET(WatchbillMONTHLY!$A$3:$U$3,1,2))),INDIRECT("_"&amp;_xlfn.XLOOKUP(AW$2,WatchbillMONTHLY!$A$3:$U$3,OFFSET(WatchbillMONTHLY!$A$3:$U$3,1,2))))=$A131,_xlfn.XLOOKUP(AW$2,WatchbillMONTHLY!$A$3:$U$3,OFFSET(WatchbillMONTHLY!$A$3:$U$3,1,2)),FALSE),TRUE,FALSE),
IF(_xlfn.XLOOKUP(AW$2,WatchbillMONTHLY!$A$20:$U$20,OFFSET(WatchbillMONTHLY!$A$20:$U$20,1,2))=IF(_xlfn.XLOOKUP($A131,INDIRECT("_"&amp;_xlfn.XLOOKUP(AW$2,WatchbillMONTHLY!$A$20:$U$20,OFFSET(WatchbillMONTHLY!$A$20:$U$20,1,2))),INDIRECT("_"&amp;_xlfn.XLOOKUP(AW$2,WatchbillMONTHLY!$A$20:$U$20,OFFSET(WatchbillMONTHLY!$A$20:$U$20,1,2))))=$A131,_xlfn.XLOOKUP(AW$2,WatchbillMONTHLY!$A$20:$U$20,OFFSET(WatchbillMONTHLY!$A$20:$U$20,1,2)),FALSE),TRUE,FALSE)),
IF(_xlfn.XLOOKUP(AW$2,WatchbillMONTHLY!$A$37:$U$37,OFFSET(WatchbillMONTHLY!$A$37:$U$37,1,2))=IF(_xlfn.XLOOKUP($A131,INDIRECT("_"&amp;_xlfn.XLOOKUP(AW$2,WatchbillMONTHLY!$A$37:$U$37,OFFSET(WatchbillMONTHLY!$A$37:$U$37,1,2))),INDIRECT("_"&amp;_xlfn.XLOOKUP(AW$2,WatchbillMONTHLY!$A$37:$U$37,OFFSET(WatchbillMONTHLY!$A$37:$U$37,1,2))))=$A131,_xlfn.XLOOKUP(AW$2,WatchbillMONTHLY!$A$37:$U$37,OFFSET(WatchbillMONTHLY!$A$37:$U$37,1,2)),FALSE),TRUE,FALSE)),
IF(_xlfn.XLOOKUP(AW$2,WatchbillMONTHLY!$A$54:$U$54,OFFSET(WatchbillMONTHLY!$A$54:$U$54,1,2))=IF(_xlfn.XLOOKUP($A131,INDIRECT("_"&amp;_xlfn.XLOOKUP(AW$2,WatchbillMONTHLY!$A$54:$U$54,OFFSET(WatchbillMONTHLY!$A$54:$U$54,1,2))),INDIRECT("_"&amp;_xlfn.XLOOKUP(AW$2,WatchbillMONTHLY!$A$54:$U$54,OFFSET(WatchbillMONTHLY!$A$54:$U$54,1,2))))=$A131,_xlfn.XLOOKUP(AW$2,WatchbillMONTHLY!$A$54:$U$54,OFFSET(WatchbillMONTHLY!$A$54:$U$54,1,2)),FALSE),TRUE,FALSE)),
IF(_xlfn.XLOOKUP(AW$2,WatchbillMONTHLY!$A$71:$U$71,OFFSET(WatchbillMONTHLY!$A$71:$U$71,1,2))=IF(_xlfn.XLOOKUP($A131,INDIRECT("_"&amp;_xlfn.XLOOKUP(AW$2,WatchbillMONTHLY!$A$71:$U$71,OFFSET(WatchbillMONTHLY!$A$71:$U$71,1,2))),INDIRECT("_"&amp;_xlfn.XLOOKUP(AW$2,WatchbillMONTHLY!$A$71:$U$71,OFFSET(WatchbillMONTHLY!$A$71:$U$71,1,2))))=$A131,_xlfn.XLOOKUP(AW$2,WatchbillMONTHLY!$A$71:$U$71,OFFSET(WatchbillMONTHLY!$A$71:$U$71,1,2)),FALSE),TRUE,FALSE)),
IF(_xlfn.XLOOKUP(AW$2,WatchbillMONTHLY!$A$88:$U$88,OFFSET(WatchbillMONTHLY!$A$88:$U$88,1,2))=IF(_xlfn.XLOOKUP($A131,INDIRECT("_"&amp;_xlfn.XLOOKUP(AW$2,WatchbillMONTHLY!$A$88:$U$88,OFFSET(WatchbillMONTHLY!$A$88:$U$88,1,2))),INDIRECT("_"&amp;_xlfn.XLOOKUP(AW$2,WatchbillMONTHLY!$A$88:$U$88,OFFSET(WatchbillMONTHLY!$A$88:$U$88,1,2))))=$A131,_xlfn.XLOOKUP(AW$2,WatchbillMONTHLY!$A$88:$U$88,OFFSET(WatchbillMONTHLY!$A$88:$U$88,1,2)),FALSE),TRUE,FALSE)),
FALSE),FALSE)</f>
        <v>0</v>
      </c>
      <c r="AX131" s="209" t="b" cm="1">
        <f t="array" aca="1" ref="AX131" ca="1">IF(AND($A131 &gt; 0, Q131 &gt; 0,AX$2&lt;MiscFormulas!$A$5+1),
_xlfn.IFNA(
_xlfn.IFNA(
_xlfn.IFNA(
_xlfn.IFNA(
_xlfn.IFNA(
_xlfn.IFNA(
IF(_xlfn.XLOOKUP(AX$2,WatchbillMONTHLY!$A$3:$U$3,OFFSET(WatchbillMONTHLY!$A$3:$U$3,1,2))=IF(_xlfn.XLOOKUP($A131,INDIRECT("_"&amp;_xlfn.XLOOKUP(AX$2,WatchbillMONTHLY!$A$3:$U$3,OFFSET(WatchbillMONTHLY!$A$3:$U$3,1,2))),INDIRECT("_"&amp;_xlfn.XLOOKUP(AX$2,WatchbillMONTHLY!$A$3:$U$3,OFFSET(WatchbillMONTHLY!$A$3:$U$3,1,2))))=$A131,_xlfn.XLOOKUP(AX$2,WatchbillMONTHLY!$A$3:$U$3,OFFSET(WatchbillMONTHLY!$A$3:$U$3,1,2)),FALSE),TRUE,FALSE),
IF(_xlfn.XLOOKUP(AX$2,WatchbillMONTHLY!$A$20:$U$20,OFFSET(WatchbillMONTHLY!$A$20:$U$20,1,2))=IF(_xlfn.XLOOKUP($A131,INDIRECT("_"&amp;_xlfn.XLOOKUP(AX$2,WatchbillMONTHLY!$A$20:$U$20,OFFSET(WatchbillMONTHLY!$A$20:$U$20,1,2))),INDIRECT("_"&amp;_xlfn.XLOOKUP(AX$2,WatchbillMONTHLY!$A$20:$U$20,OFFSET(WatchbillMONTHLY!$A$20:$U$20,1,2))))=$A131,_xlfn.XLOOKUP(AX$2,WatchbillMONTHLY!$A$20:$U$20,OFFSET(WatchbillMONTHLY!$A$20:$U$20,1,2)),FALSE),TRUE,FALSE)),
IF(_xlfn.XLOOKUP(AX$2,WatchbillMONTHLY!$A$37:$U$37,OFFSET(WatchbillMONTHLY!$A$37:$U$37,1,2))=IF(_xlfn.XLOOKUP($A131,INDIRECT("_"&amp;_xlfn.XLOOKUP(AX$2,WatchbillMONTHLY!$A$37:$U$37,OFFSET(WatchbillMONTHLY!$A$37:$U$37,1,2))),INDIRECT("_"&amp;_xlfn.XLOOKUP(AX$2,WatchbillMONTHLY!$A$37:$U$37,OFFSET(WatchbillMONTHLY!$A$37:$U$37,1,2))))=$A131,_xlfn.XLOOKUP(AX$2,WatchbillMONTHLY!$A$37:$U$37,OFFSET(WatchbillMONTHLY!$A$37:$U$37,1,2)),FALSE),TRUE,FALSE)),
IF(_xlfn.XLOOKUP(AX$2,WatchbillMONTHLY!$A$54:$U$54,OFFSET(WatchbillMONTHLY!$A$54:$U$54,1,2))=IF(_xlfn.XLOOKUP($A131,INDIRECT("_"&amp;_xlfn.XLOOKUP(AX$2,WatchbillMONTHLY!$A$54:$U$54,OFFSET(WatchbillMONTHLY!$A$54:$U$54,1,2))),INDIRECT("_"&amp;_xlfn.XLOOKUP(AX$2,WatchbillMONTHLY!$A$54:$U$54,OFFSET(WatchbillMONTHLY!$A$54:$U$54,1,2))))=$A131,_xlfn.XLOOKUP(AX$2,WatchbillMONTHLY!$A$54:$U$54,OFFSET(WatchbillMONTHLY!$A$54:$U$54,1,2)),FALSE),TRUE,FALSE)),
IF(_xlfn.XLOOKUP(AX$2,WatchbillMONTHLY!$A$71:$U$71,OFFSET(WatchbillMONTHLY!$A$71:$U$71,1,2))=IF(_xlfn.XLOOKUP($A131,INDIRECT("_"&amp;_xlfn.XLOOKUP(AX$2,WatchbillMONTHLY!$A$71:$U$71,OFFSET(WatchbillMONTHLY!$A$71:$U$71,1,2))),INDIRECT("_"&amp;_xlfn.XLOOKUP(AX$2,WatchbillMONTHLY!$A$71:$U$71,OFFSET(WatchbillMONTHLY!$A$71:$U$71,1,2))))=$A131,_xlfn.XLOOKUP(AX$2,WatchbillMONTHLY!$A$71:$U$71,OFFSET(WatchbillMONTHLY!$A$71:$U$71,1,2)),FALSE),TRUE,FALSE)),
IF(_xlfn.XLOOKUP(AX$2,WatchbillMONTHLY!$A$88:$U$88,OFFSET(WatchbillMONTHLY!$A$88:$U$88,1,2))=IF(_xlfn.XLOOKUP($A131,INDIRECT("_"&amp;_xlfn.XLOOKUP(AX$2,WatchbillMONTHLY!$A$88:$U$88,OFFSET(WatchbillMONTHLY!$A$88:$U$88,1,2))),INDIRECT("_"&amp;_xlfn.XLOOKUP(AX$2,WatchbillMONTHLY!$A$88:$U$88,OFFSET(WatchbillMONTHLY!$A$88:$U$88,1,2))))=$A131,_xlfn.XLOOKUP(AX$2,WatchbillMONTHLY!$A$88:$U$88,OFFSET(WatchbillMONTHLY!$A$88:$U$88,1,2)),FALSE),TRUE,FALSE)),
FALSE),FALSE)</f>
        <v>0</v>
      </c>
      <c r="AY131" s="209" t="b" cm="1">
        <f t="array" aca="1" ref="AY131" ca="1">IF(AND($A131 &gt; 0, R131 &gt; 0,AY$2&lt;MiscFormulas!$A$5+1),
_xlfn.IFNA(
_xlfn.IFNA(
_xlfn.IFNA(
_xlfn.IFNA(
_xlfn.IFNA(
_xlfn.IFNA(
IF(_xlfn.XLOOKUP(AY$2,WatchbillMONTHLY!$A$3:$U$3,OFFSET(WatchbillMONTHLY!$A$3:$U$3,1,2))=IF(_xlfn.XLOOKUP($A131,INDIRECT("_"&amp;_xlfn.XLOOKUP(AY$2,WatchbillMONTHLY!$A$3:$U$3,OFFSET(WatchbillMONTHLY!$A$3:$U$3,1,2))),INDIRECT("_"&amp;_xlfn.XLOOKUP(AY$2,WatchbillMONTHLY!$A$3:$U$3,OFFSET(WatchbillMONTHLY!$A$3:$U$3,1,2))))=$A131,_xlfn.XLOOKUP(AY$2,WatchbillMONTHLY!$A$3:$U$3,OFFSET(WatchbillMONTHLY!$A$3:$U$3,1,2)),FALSE),TRUE,FALSE),
IF(_xlfn.XLOOKUP(AY$2,WatchbillMONTHLY!$A$20:$U$20,OFFSET(WatchbillMONTHLY!$A$20:$U$20,1,2))=IF(_xlfn.XLOOKUP($A131,INDIRECT("_"&amp;_xlfn.XLOOKUP(AY$2,WatchbillMONTHLY!$A$20:$U$20,OFFSET(WatchbillMONTHLY!$A$20:$U$20,1,2))),INDIRECT("_"&amp;_xlfn.XLOOKUP(AY$2,WatchbillMONTHLY!$A$20:$U$20,OFFSET(WatchbillMONTHLY!$A$20:$U$20,1,2))))=$A131,_xlfn.XLOOKUP(AY$2,WatchbillMONTHLY!$A$20:$U$20,OFFSET(WatchbillMONTHLY!$A$20:$U$20,1,2)),FALSE),TRUE,FALSE)),
IF(_xlfn.XLOOKUP(AY$2,WatchbillMONTHLY!$A$37:$U$37,OFFSET(WatchbillMONTHLY!$A$37:$U$37,1,2))=IF(_xlfn.XLOOKUP($A131,INDIRECT("_"&amp;_xlfn.XLOOKUP(AY$2,WatchbillMONTHLY!$A$37:$U$37,OFFSET(WatchbillMONTHLY!$A$37:$U$37,1,2))),INDIRECT("_"&amp;_xlfn.XLOOKUP(AY$2,WatchbillMONTHLY!$A$37:$U$37,OFFSET(WatchbillMONTHLY!$A$37:$U$37,1,2))))=$A131,_xlfn.XLOOKUP(AY$2,WatchbillMONTHLY!$A$37:$U$37,OFFSET(WatchbillMONTHLY!$A$37:$U$37,1,2)),FALSE),TRUE,FALSE)),
IF(_xlfn.XLOOKUP(AY$2,WatchbillMONTHLY!$A$54:$U$54,OFFSET(WatchbillMONTHLY!$A$54:$U$54,1,2))=IF(_xlfn.XLOOKUP($A131,INDIRECT("_"&amp;_xlfn.XLOOKUP(AY$2,WatchbillMONTHLY!$A$54:$U$54,OFFSET(WatchbillMONTHLY!$A$54:$U$54,1,2))),INDIRECT("_"&amp;_xlfn.XLOOKUP(AY$2,WatchbillMONTHLY!$A$54:$U$54,OFFSET(WatchbillMONTHLY!$A$54:$U$54,1,2))))=$A131,_xlfn.XLOOKUP(AY$2,WatchbillMONTHLY!$A$54:$U$54,OFFSET(WatchbillMONTHLY!$A$54:$U$54,1,2)),FALSE),TRUE,FALSE)),
IF(_xlfn.XLOOKUP(AY$2,WatchbillMONTHLY!$A$71:$U$71,OFFSET(WatchbillMONTHLY!$A$71:$U$71,1,2))=IF(_xlfn.XLOOKUP($A131,INDIRECT("_"&amp;_xlfn.XLOOKUP(AY$2,WatchbillMONTHLY!$A$71:$U$71,OFFSET(WatchbillMONTHLY!$A$71:$U$71,1,2))),INDIRECT("_"&amp;_xlfn.XLOOKUP(AY$2,WatchbillMONTHLY!$A$71:$U$71,OFFSET(WatchbillMONTHLY!$A$71:$U$71,1,2))))=$A131,_xlfn.XLOOKUP(AY$2,WatchbillMONTHLY!$A$71:$U$71,OFFSET(WatchbillMONTHLY!$A$71:$U$71,1,2)),FALSE),TRUE,FALSE)),
IF(_xlfn.XLOOKUP(AY$2,WatchbillMONTHLY!$A$88:$U$88,OFFSET(WatchbillMONTHLY!$A$88:$U$88,1,2))=IF(_xlfn.XLOOKUP($A131,INDIRECT("_"&amp;_xlfn.XLOOKUP(AY$2,WatchbillMONTHLY!$A$88:$U$88,OFFSET(WatchbillMONTHLY!$A$88:$U$88,1,2))),INDIRECT("_"&amp;_xlfn.XLOOKUP(AY$2,WatchbillMONTHLY!$A$88:$U$88,OFFSET(WatchbillMONTHLY!$A$88:$U$88,1,2))))=$A131,_xlfn.XLOOKUP(AY$2,WatchbillMONTHLY!$A$88:$U$88,OFFSET(WatchbillMONTHLY!$A$88:$U$88,1,2)),FALSE),TRUE,FALSE)),
FALSE),FALSE)</f>
        <v>0</v>
      </c>
      <c r="AZ131" s="209" t="b" cm="1">
        <f t="array" aca="1" ref="AZ131" ca="1">IF(AND($A131 &gt; 0, S131 &gt; 0,AZ$2&lt;MiscFormulas!$A$5+1),
_xlfn.IFNA(
_xlfn.IFNA(
_xlfn.IFNA(
_xlfn.IFNA(
_xlfn.IFNA(
_xlfn.IFNA(
IF(_xlfn.XLOOKUP(AZ$2,WatchbillMONTHLY!$A$3:$U$3,OFFSET(WatchbillMONTHLY!$A$3:$U$3,1,2))=IF(_xlfn.XLOOKUP($A131,INDIRECT("_"&amp;_xlfn.XLOOKUP(AZ$2,WatchbillMONTHLY!$A$3:$U$3,OFFSET(WatchbillMONTHLY!$A$3:$U$3,1,2))),INDIRECT("_"&amp;_xlfn.XLOOKUP(AZ$2,WatchbillMONTHLY!$A$3:$U$3,OFFSET(WatchbillMONTHLY!$A$3:$U$3,1,2))))=$A131,_xlfn.XLOOKUP(AZ$2,WatchbillMONTHLY!$A$3:$U$3,OFFSET(WatchbillMONTHLY!$A$3:$U$3,1,2)),FALSE),TRUE,FALSE),
IF(_xlfn.XLOOKUP(AZ$2,WatchbillMONTHLY!$A$20:$U$20,OFFSET(WatchbillMONTHLY!$A$20:$U$20,1,2))=IF(_xlfn.XLOOKUP($A131,INDIRECT("_"&amp;_xlfn.XLOOKUP(AZ$2,WatchbillMONTHLY!$A$20:$U$20,OFFSET(WatchbillMONTHLY!$A$20:$U$20,1,2))),INDIRECT("_"&amp;_xlfn.XLOOKUP(AZ$2,WatchbillMONTHLY!$A$20:$U$20,OFFSET(WatchbillMONTHLY!$A$20:$U$20,1,2))))=$A131,_xlfn.XLOOKUP(AZ$2,WatchbillMONTHLY!$A$20:$U$20,OFFSET(WatchbillMONTHLY!$A$20:$U$20,1,2)),FALSE),TRUE,FALSE)),
IF(_xlfn.XLOOKUP(AZ$2,WatchbillMONTHLY!$A$37:$U$37,OFFSET(WatchbillMONTHLY!$A$37:$U$37,1,2))=IF(_xlfn.XLOOKUP($A131,INDIRECT("_"&amp;_xlfn.XLOOKUP(AZ$2,WatchbillMONTHLY!$A$37:$U$37,OFFSET(WatchbillMONTHLY!$A$37:$U$37,1,2))),INDIRECT("_"&amp;_xlfn.XLOOKUP(AZ$2,WatchbillMONTHLY!$A$37:$U$37,OFFSET(WatchbillMONTHLY!$A$37:$U$37,1,2))))=$A131,_xlfn.XLOOKUP(AZ$2,WatchbillMONTHLY!$A$37:$U$37,OFFSET(WatchbillMONTHLY!$A$37:$U$37,1,2)),FALSE),TRUE,FALSE)),
IF(_xlfn.XLOOKUP(AZ$2,WatchbillMONTHLY!$A$54:$U$54,OFFSET(WatchbillMONTHLY!$A$54:$U$54,1,2))=IF(_xlfn.XLOOKUP($A131,INDIRECT("_"&amp;_xlfn.XLOOKUP(AZ$2,WatchbillMONTHLY!$A$54:$U$54,OFFSET(WatchbillMONTHLY!$A$54:$U$54,1,2))),INDIRECT("_"&amp;_xlfn.XLOOKUP(AZ$2,WatchbillMONTHLY!$A$54:$U$54,OFFSET(WatchbillMONTHLY!$A$54:$U$54,1,2))))=$A131,_xlfn.XLOOKUP(AZ$2,WatchbillMONTHLY!$A$54:$U$54,OFFSET(WatchbillMONTHLY!$A$54:$U$54,1,2)),FALSE),TRUE,FALSE)),
IF(_xlfn.XLOOKUP(AZ$2,WatchbillMONTHLY!$A$71:$U$71,OFFSET(WatchbillMONTHLY!$A$71:$U$71,1,2))=IF(_xlfn.XLOOKUP($A131,INDIRECT("_"&amp;_xlfn.XLOOKUP(AZ$2,WatchbillMONTHLY!$A$71:$U$71,OFFSET(WatchbillMONTHLY!$A$71:$U$71,1,2))),INDIRECT("_"&amp;_xlfn.XLOOKUP(AZ$2,WatchbillMONTHLY!$A$71:$U$71,OFFSET(WatchbillMONTHLY!$A$71:$U$71,1,2))))=$A131,_xlfn.XLOOKUP(AZ$2,WatchbillMONTHLY!$A$71:$U$71,OFFSET(WatchbillMONTHLY!$A$71:$U$71,1,2)),FALSE),TRUE,FALSE)),
IF(_xlfn.XLOOKUP(AZ$2,WatchbillMONTHLY!$A$88:$U$88,OFFSET(WatchbillMONTHLY!$A$88:$U$88,1,2))=IF(_xlfn.XLOOKUP($A131,INDIRECT("_"&amp;_xlfn.XLOOKUP(AZ$2,WatchbillMONTHLY!$A$88:$U$88,OFFSET(WatchbillMONTHLY!$A$88:$U$88,1,2))),INDIRECT("_"&amp;_xlfn.XLOOKUP(AZ$2,WatchbillMONTHLY!$A$88:$U$88,OFFSET(WatchbillMONTHLY!$A$88:$U$88,1,2))))=$A131,_xlfn.XLOOKUP(AZ$2,WatchbillMONTHLY!$A$88:$U$88,OFFSET(WatchbillMONTHLY!$A$88:$U$88,1,2)),FALSE),TRUE,FALSE)),
FALSE),FALSE)</f>
        <v>0</v>
      </c>
      <c r="BA131" s="209" t="b" cm="1">
        <f t="array" aca="1" ref="BA131" ca="1">IF(AND($A131 &gt; 0, T131 &gt; 0,BA$2&lt;MiscFormulas!$A$5+1),
_xlfn.IFNA(
_xlfn.IFNA(
_xlfn.IFNA(
_xlfn.IFNA(
_xlfn.IFNA(
_xlfn.IFNA(
IF(_xlfn.XLOOKUP(BA$2,WatchbillMONTHLY!$A$3:$U$3,OFFSET(WatchbillMONTHLY!$A$3:$U$3,1,2))=IF(_xlfn.XLOOKUP($A131,INDIRECT("_"&amp;_xlfn.XLOOKUP(BA$2,WatchbillMONTHLY!$A$3:$U$3,OFFSET(WatchbillMONTHLY!$A$3:$U$3,1,2))),INDIRECT("_"&amp;_xlfn.XLOOKUP(BA$2,WatchbillMONTHLY!$A$3:$U$3,OFFSET(WatchbillMONTHLY!$A$3:$U$3,1,2))))=$A131,_xlfn.XLOOKUP(BA$2,WatchbillMONTHLY!$A$3:$U$3,OFFSET(WatchbillMONTHLY!$A$3:$U$3,1,2)),FALSE),TRUE,FALSE),
IF(_xlfn.XLOOKUP(BA$2,WatchbillMONTHLY!$A$20:$U$20,OFFSET(WatchbillMONTHLY!$A$20:$U$20,1,2))=IF(_xlfn.XLOOKUP($A131,INDIRECT("_"&amp;_xlfn.XLOOKUP(BA$2,WatchbillMONTHLY!$A$20:$U$20,OFFSET(WatchbillMONTHLY!$A$20:$U$20,1,2))),INDIRECT("_"&amp;_xlfn.XLOOKUP(BA$2,WatchbillMONTHLY!$A$20:$U$20,OFFSET(WatchbillMONTHLY!$A$20:$U$20,1,2))))=$A131,_xlfn.XLOOKUP(BA$2,WatchbillMONTHLY!$A$20:$U$20,OFFSET(WatchbillMONTHLY!$A$20:$U$20,1,2)),FALSE),TRUE,FALSE)),
IF(_xlfn.XLOOKUP(BA$2,WatchbillMONTHLY!$A$37:$U$37,OFFSET(WatchbillMONTHLY!$A$37:$U$37,1,2))=IF(_xlfn.XLOOKUP($A131,INDIRECT("_"&amp;_xlfn.XLOOKUP(BA$2,WatchbillMONTHLY!$A$37:$U$37,OFFSET(WatchbillMONTHLY!$A$37:$U$37,1,2))),INDIRECT("_"&amp;_xlfn.XLOOKUP(BA$2,WatchbillMONTHLY!$A$37:$U$37,OFFSET(WatchbillMONTHLY!$A$37:$U$37,1,2))))=$A131,_xlfn.XLOOKUP(BA$2,WatchbillMONTHLY!$A$37:$U$37,OFFSET(WatchbillMONTHLY!$A$37:$U$37,1,2)),FALSE),TRUE,FALSE)),
IF(_xlfn.XLOOKUP(BA$2,WatchbillMONTHLY!$A$54:$U$54,OFFSET(WatchbillMONTHLY!$A$54:$U$54,1,2))=IF(_xlfn.XLOOKUP($A131,INDIRECT("_"&amp;_xlfn.XLOOKUP(BA$2,WatchbillMONTHLY!$A$54:$U$54,OFFSET(WatchbillMONTHLY!$A$54:$U$54,1,2))),INDIRECT("_"&amp;_xlfn.XLOOKUP(BA$2,WatchbillMONTHLY!$A$54:$U$54,OFFSET(WatchbillMONTHLY!$A$54:$U$54,1,2))))=$A131,_xlfn.XLOOKUP(BA$2,WatchbillMONTHLY!$A$54:$U$54,OFFSET(WatchbillMONTHLY!$A$54:$U$54,1,2)),FALSE),TRUE,FALSE)),
IF(_xlfn.XLOOKUP(BA$2,WatchbillMONTHLY!$A$71:$U$71,OFFSET(WatchbillMONTHLY!$A$71:$U$71,1,2))=IF(_xlfn.XLOOKUP($A131,INDIRECT("_"&amp;_xlfn.XLOOKUP(BA$2,WatchbillMONTHLY!$A$71:$U$71,OFFSET(WatchbillMONTHLY!$A$71:$U$71,1,2))),INDIRECT("_"&amp;_xlfn.XLOOKUP(BA$2,WatchbillMONTHLY!$A$71:$U$71,OFFSET(WatchbillMONTHLY!$A$71:$U$71,1,2))))=$A131,_xlfn.XLOOKUP(BA$2,WatchbillMONTHLY!$A$71:$U$71,OFFSET(WatchbillMONTHLY!$A$71:$U$71,1,2)),FALSE),TRUE,FALSE)),
IF(_xlfn.XLOOKUP(BA$2,WatchbillMONTHLY!$A$88:$U$88,OFFSET(WatchbillMONTHLY!$A$88:$U$88,1,2))=IF(_xlfn.XLOOKUP($A131,INDIRECT("_"&amp;_xlfn.XLOOKUP(BA$2,WatchbillMONTHLY!$A$88:$U$88,OFFSET(WatchbillMONTHLY!$A$88:$U$88,1,2))),INDIRECT("_"&amp;_xlfn.XLOOKUP(BA$2,WatchbillMONTHLY!$A$88:$U$88,OFFSET(WatchbillMONTHLY!$A$88:$U$88,1,2))))=$A131,_xlfn.XLOOKUP(BA$2,WatchbillMONTHLY!$A$88:$U$88,OFFSET(WatchbillMONTHLY!$A$88:$U$88,1,2)),FALSE),TRUE,FALSE)),
FALSE),FALSE)</f>
        <v>0</v>
      </c>
      <c r="BB131" s="209" t="b" cm="1">
        <f t="array" aca="1" ref="BB131" ca="1">IF(AND($A131 &gt; 0, U131 &gt; 0,BB$2&lt;MiscFormulas!$A$5+1),
_xlfn.IFNA(
_xlfn.IFNA(
_xlfn.IFNA(
_xlfn.IFNA(
_xlfn.IFNA(
_xlfn.IFNA(
IF(_xlfn.XLOOKUP(BB$2,WatchbillMONTHLY!$A$3:$U$3,OFFSET(WatchbillMONTHLY!$A$3:$U$3,1,2))=IF(_xlfn.XLOOKUP($A131,INDIRECT("_"&amp;_xlfn.XLOOKUP(BB$2,WatchbillMONTHLY!$A$3:$U$3,OFFSET(WatchbillMONTHLY!$A$3:$U$3,1,2))),INDIRECT("_"&amp;_xlfn.XLOOKUP(BB$2,WatchbillMONTHLY!$A$3:$U$3,OFFSET(WatchbillMONTHLY!$A$3:$U$3,1,2))))=$A131,_xlfn.XLOOKUP(BB$2,WatchbillMONTHLY!$A$3:$U$3,OFFSET(WatchbillMONTHLY!$A$3:$U$3,1,2)),FALSE),TRUE,FALSE),
IF(_xlfn.XLOOKUP(BB$2,WatchbillMONTHLY!$A$20:$U$20,OFFSET(WatchbillMONTHLY!$A$20:$U$20,1,2))=IF(_xlfn.XLOOKUP($A131,INDIRECT("_"&amp;_xlfn.XLOOKUP(BB$2,WatchbillMONTHLY!$A$20:$U$20,OFFSET(WatchbillMONTHLY!$A$20:$U$20,1,2))),INDIRECT("_"&amp;_xlfn.XLOOKUP(BB$2,WatchbillMONTHLY!$A$20:$U$20,OFFSET(WatchbillMONTHLY!$A$20:$U$20,1,2))))=$A131,_xlfn.XLOOKUP(BB$2,WatchbillMONTHLY!$A$20:$U$20,OFFSET(WatchbillMONTHLY!$A$20:$U$20,1,2)),FALSE),TRUE,FALSE)),
IF(_xlfn.XLOOKUP(BB$2,WatchbillMONTHLY!$A$37:$U$37,OFFSET(WatchbillMONTHLY!$A$37:$U$37,1,2))=IF(_xlfn.XLOOKUP($A131,INDIRECT("_"&amp;_xlfn.XLOOKUP(BB$2,WatchbillMONTHLY!$A$37:$U$37,OFFSET(WatchbillMONTHLY!$A$37:$U$37,1,2))),INDIRECT("_"&amp;_xlfn.XLOOKUP(BB$2,WatchbillMONTHLY!$A$37:$U$37,OFFSET(WatchbillMONTHLY!$A$37:$U$37,1,2))))=$A131,_xlfn.XLOOKUP(BB$2,WatchbillMONTHLY!$A$37:$U$37,OFFSET(WatchbillMONTHLY!$A$37:$U$37,1,2)),FALSE),TRUE,FALSE)),
IF(_xlfn.XLOOKUP(BB$2,WatchbillMONTHLY!$A$54:$U$54,OFFSET(WatchbillMONTHLY!$A$54:$U$54,1,2))=IF(_xlfn.XLOOKUP($A131,INDIRECT("_"&amp;_xlfn.XLOOKUP(BB$2,WatchbillMONTHLY!$A$54:$U$54,OFFSET(WatchbillMONTHLY!$A$54:$U$54,1,2))),INDIRECT("_"&amp;_xlfn.XLOOKUP(BB$2,WatchbillMONTHLY!$A$54:$U$54,OFFSET(WatchbillMONTHLY!$A$54:$U$54,1,2))))=$A131,_xlfn.XLOOKUP(BB$2,WatchbillMONTHLY!$A$54:$U$54,OFFSET(WatchbillMONTHLY!$A$54:$U$54,1,2)),FALSE),TRUE,FALSE)),
IF(_xlfn.XLOOKUP(BB$2,WatchbillMONTHLY!$A$71:$U$71,OFFSET(WatchbillMONTHLY!$A$71:$U$71,1,2))=IF(_xlfn.XLOOKUP($A131,INDIRECT("_"&amp;_xlfn.XLOOKUP(BB$2,WatchbillMONTHLY!$A$71:$U$71,OFFSET(WatchbillMONTHLY!$A$71:$U$71,1,2))),INDIRECT("_"&amp;_xlfn.XLOOKUP(BB$2,WatchbillMONTHLY!$A$71:$U$71,OFFSET(WatchbillMONTHLY!$A$71:$U$71,1,2))))=$A131,_xlfn.XLOOKUP(BB$2,WatchbillMONTHLY!$A$71:$U$71,OFFSET(WatchbillMONTHLY!$A$71:$U$71,1,2)),FALSE),TRUE,FALSE)),
IF(_xlfn.XLOOKUP(BB$2,WatchbillMONTHLY!$A$88:$U$88,OFFSET(WatchbillMONTHLY!$A$88:$U$88,1,2))=IF(_xlfn.XLOOKUP($A131,INDIRECT("_"&amp;_xlfn.XLOOKUP(BB$2,WatchbillMONTHLY!$A$88:$U$88,OFFSET(WatchbillMONTHLY!$A$88:$U$88,1,2))),INDIRECT("_"&amp;_xlfn.XLOOKUP(BB$2,WatchbillMONTHLY!$A$88:$U$88,OFFSET(WatchbillMONTHLY!$A$88:$U$88,1,2))))=$A131,_xlfn.XLOOKUP(BB$2,WatchbillMONTHLY!$A$88:$U$88,OFFSET(WatchbillMONTHLY!$A$88:$U$88,1,2)),FALSE),TRUE,FALSE)),
FALSE),FALSE)</f>
        <v>0</v>
      </c>
      <c r="BC131" s="209" t="b" cm="1">
        <f t="array" aca="1" ref="BC131" ca="1">IF(AND($A131 &gt; 0, V131 &gt; 0,BC$2&lt;MiscFormulas!$A$5+1),
_xlfn.IFNA(
_xlfn.IFNA(
_xlfn.IFNA(
_xlfn.IFNA(
_xlfn.IFNA(
_xlfn.IFNA(
IF(_xlfn.XLOOKUP(BC$2,WatchbillMONTHLY!$A$3:$U$3,OFFSET(WatchbillMONTHLY!$A$3:$U$3,1,2))=IF(_xlfn.XLOOKUP($A131,INDIRECT("_"&amp;_xlfn.XLOOKUP(BC$2,WatchbillMONTHLY!$A$3:$U$3,OFFSET(WatchbillMONTHLY!$A$3:$U$3,1,2))),INDIRECT("_"&amp;_xlfn.XLOOKUP(BC$2,WatchbillMONTHLY!$A$3:$U$3,OFFSET(WatchbillMONTHLY!$A$3:$U$3,1,2))))=$A131,_xlfn.XLOOKUP(BC$2,WatchbillMONTHLY!$A$3:$U$3,OFFSET(WatchbillMONTHLY!$A$3:$U$3,1,2)),FALSE),TRUE,FALSE),
IF(_xlfn.XLOOKUP(BC$2,WatchbillMONTHLY!$A$20:$U$20,OFFSET(WatchbillMONTHLY!$A$20:$U$20,1,2))=IF(_xlfn.XLOOKUP($A131,INDIRECT("_"&amp;_xlfn.XLOOKUP(BC$2,WatchbillMONTHLY!$A$20:$U$20,OFFSET(WatchbillMONTHLY!$A$20:$U$20,1,2))),INDIRECT("_"&amp;_xlfn.XLOOKUP(BC$2,WatchbillMONTHLY!$A$20:$U$20,OFFSET(WatchbillMONTHLY!$A$20:$U$20,1,2))))=$A131,_xlfn.XLOOKUP(BC$2,WatchbillMONTHLY!$A$20:$U$20,OFFSET(WatchbillMONTHLY!$A$20:$U$20,1,2)),FALSE),TRUE,FALSE)),
IF(_xlfn.XLOOKUP(BC$2,WatchbillMONTHLY!$A$37:$U$37,OFFSET(WatchbillMONTHLY!$A$37:$U$37,1,2))=IF(_xlfn.XLOOKUP($A131,INDIRECT("_"&amp;_xlfn.XLOOKUP(BC$2,WatchbillMONTHLY!$A$37:$U$37,OFFSET(WatchbillMONTHLY!$A$37:$U$37,1,2))),INDIRECT("_"&amp;_xlfn.XLOOKUP(BC$2,WatchbillMONTHLY!$A$37:$U$37,OFFSET(WatchbillMONTHLY!$A$37:$U$37,1,2))))=$A131,_xlfn.XLOOKUP(BC$2,WatchbillMONTHLY!$A$37:$U$37,OFFSET(WatchbillMONTHLY!$A$37:$U$37,1,2)),FALSE),TRUE,FALSE)),
IF(_xlfn.XLOOKUP(BC$2,WatchbillMONTHLY!$A$54:$U$54,OFFSET(WatchbillMONTHLY!$A$54:$U$54,1,2))=IF(_xlfn.XLOOKUP($A131,INDIRECT("_"&amp;_xlfn.XLOOKUP(BC$2,WatchbillMONTHLY!$A$54:$U$54,OFFSET(WatchbillMONTHLY!$A$54:$U$54,1,2))),INDIRECT("_"&amp;_xlfn.XLOOKUP(BC$2,WatchbillMONTHLY!$A$54:$U$54,OFFSET(WatchbillMONTHLY!$A$54:$U$54,1,2))))=$A131,_xlfn.XLOOKUP(BC$2,WatchbillMONTHLY!$A$54:$U$54,OFFSET(WatchbillMONTHLY!$A$54:$U$54,1,2)),FALSE),TRUE,FALSE)),
IF(_xlfn.XLOOKUP(BC$2,WatchbillMONTHLY!$A$71:$U$71,OFFSET(WatchbillMONTHLY!$A$71:$U$71,1,2))=IF(_xlfn.XLOOKUP($A131,INDIRECT("_"&amp;_xlfn.XLOOKUP(BC$2,WatchbillMONTHLY!$A$71:$U$71,OFFSET(WatchbillMONTHLY!$A$71:$U$71,1,2))),INDIRECT("_"&amp;_xlfn.XLOOKUP(BC$2,WatchbillMONTHLY!$A$71:$U$71,OFFSET(WatchbillMONTHLY!$A$71:$U$71,1,2))))=$A131,_xlfn.XLOOKUP(BC$2,WatchbillMONTHLY!$A$71:$U$71,OFFSET(WatchbillMONTHLY!$A$71:$U$71,1,2)),FALSE),TRUE,FALSE)),
IF(_xlfn.XLOOKUP(BC$2,WatchbillMONTHLY!$A$88:$U$88,OFFSET(WatchbillMONTHLY!$A$88:$U$88,1,2))=IF(_xlfn.XLOOKUP($A131,INDIRECT("_"&amp;_xlfn.XLOOKUP(BC$2,WatchbillMONTHLY!$A$88:$U$88,OFFSET(WatchbillMONTHLY!$A$88:$U$88,1,2))),INDIRECT("_"&amp;_xlfn.XLOOKUP(BC$2,WatchbillMONTHLY!$A$88:$U$88,OFFSET(WatchbillMONTHLY!$A$88:$U$88,1,2))))=$A131,_xlfn.XLOOKUP(BC$2,WatchbillMONTHLY!$A$88:$U$88,OFFSET(WatchbillMONTHLY!$A$88:$U$88,1,2)),FALSE),TRUE,FALSE)),
FALSE),FALSE)</f>
        <v>0</v>
      </c>
      <c r="BD131" s="209" t="b" cm="1">
        <f t="array" aca="1" ref="BD131" ca="1">IF(AND($A131 &gt; 0, W131 &gt; 0,BD$2&lt;MiscFormulas!$A$5+1),
_xlfn.IFNA(
_xlfn.IFNA(
_xlfn.IFNA(
_xlfn.IFNA(
_xlfn.IFNA(
_xlfn.IFNA(
IF(_xlfn.XLOOKUP(BD$2,WatchbillMONTHLY!$A$3:$U$3,OFFSET(WatchbillMONTHLY!$A$3:$U$3,1,2))=IF(_xlfn.XLOOKUP($A131,INDIRECT("_"&amp;_xlfn.XLOOKUP(BD$2,WatchbillMONTHLY!$A$3:$U$3,OFFSET(WatchbillMONTHLY!$A$3:$U$3,1,2))),INDIRECT("_"&amp;_xlfn.XLOOKUP(BD$2,WatchbillMONTHLY!$A$3:$U$3,OFFSET(WatchbillMONTHLY!$A$3:$U$3,1,2))))=$A131,_xlfn.XLOOKUP(BD$2,WatchbillMONTHLY!$A$3:$U$3,OFFSET(WatchbillMONTHLY!$A$3:$U$3,1,2)),FALSE),TRUE,FALSE),
IF(_xlfn.XLOOKUP(BD$2,WatchbillMONTHLY!$A$20:$U$20,OFFSET(WatchbillMONTHLY!$A$20:$U$20,1,2))=IF(_xlfn.XLOOKUP($A131,INDIRECT("_"&amp;_xlfn.XLOOKUP(BD$2,WatchbillMONTHLY!$A$20:$U$20,OFFSET(WatchbillMONTHLY!$A$20:$U$20,1,2))),INDIRECT("_"&amp;_xlfn.XLOOKUP(BD$2,WatchbillMONTHLY!$A$20:$U$20,OFFSET(WatchbillMONTHLY!$A$20:$U$20,1,2))))=$A131,_xlfn.XLOOKUP(BD$2,WatchbillMONTHLY!$A$20:$U$20,OFFSET(WatchbillMONTHLY!$A$20:$U$20,1,2)),FALSE),TRUE,FALSE)),
IF(_xlfn.XLOOKUP(BD$2,WatchbillMONTHLY!$A$37:$U$37,OFFSET(WatchbillMONTHLY!$A$37:$U$37,1,2))=IF(_xlfn.XLOOKUP($A131,INDIRECT("_"&amp;_xlfn.XLOOKUP(BD$2,WatchbillMONTHLY!$A$37:$U$37,OFFSET(WatchbillMONTHLY!$A$37:$U$37,1,2))),INDIRECT("_"&amp;_xlfn.XLOOKUP(BD$2,WatchbillMONTHLY!$A$37:$U$37,OFFSET(WatchbillMONTHLY!$A$37:$U$37,1,2))))=$A131,_xlfn.XLOOKUP(BD$2,WatchbillMONTHLY!$A$37:$U$37,OFFSET(WatchbillMONTHLY!$A$37:$U$37,1,2)),FALSE),TRUE,FALSE)),
IF(_xlfn.XLOOKUP(BD$2,WatchbillMONTHLY!$A$54:$U$54,OFFSET(WatchbillMONTHLY!$A$54:$U$54,1,2))=IF(_xlfn.XLOOKUP($A131,INDIRECT("_"&amp;_xlfn.XLOOKUP(BD$2,WatchbillMONTHLY!$A$54:$U$54,OFFSET(WatchbillMONTHLY!$A$54:$U$54,1,2))),INDIRECT("_"&amp;_xlfn.XLOOKUP(BD$2,WatchbillMONTHLY!$A$54:$U$54,OFFSET(WatchbillMONTHLY!$A$54:$U$54,1,2))))=$A131,_xlfn.XLOOKUP(BD$2,WatchbillMONTHLY!$A$54:$U$54,OFFSET(WatchbillMONTHLY!$A$54:$U$54,1,2)),FALSE),TRUE,FALSE)),
IF(_xlfn.XLOOKUP(BD$2,WatchbillMONTHLY!$A$71:$U$71,OFFSET(WatchbillMONTHLY!$A$71:$U$71,1,2))=IF(_xlfn.XLOOKUP($A131,INDIRECT("_"&amp;_xlfn.XLOOKUP(BD$2,WatchbillMONTHLY!$A$71:$U$71,OFFSET(WatchbillMONTHLY!$A$71:$U$71,1,2))),INDIRECT("_"&amp;_xlfn.XLOOKUP(BD$2,WatchbillMONTHLY!$A$71:$U$71,OFFSET(WatchbillMONTHLY!$A$71:$U$71,1,2))))=$A131,_xlfn.XLOOKUP(BD$2,WatchbillMONTHLY!$A$71:$U$71,OFFSET(WatchbillMONTHLY!$A$71:$U$71,1,2)),FALSE),TRUE,FALSE)),
IF(_xlfn.XLOOKUP(BD$2,WatchbillMONTHLY!$A$88:$U$88,OFFSET(WatchbillMONTHLY!$A$88:$U$88,1,2))=IF(_xlfn.XLOOKUP($A131,INDIRECT("_"&amp;_xlfn.XLOOKUP(BD$2,WatchbillMONTHLY!$A$88:$U$88,OFFSET(WatchbillMONTHLY!$A$88:$U$88,1,2))),INDIRECT("_"&amp;_xlfn.XLOOKUP(BD$2,WatchbillMONTHLY!$A$88:$U$88,OFFSET(WatchbillMONTHLY!$A$88:$U$88,1,2))))=$A131,_xlfn.XLOOKUP(BD$2,WatchbillMONTHLY!$A$88:$U$88,OFFSET(WatchbillMONTHLY!$A$88:$U$88,1,2)),FALSE),TRUE,FALSE)),
FALSE),FALSE)</f>
        <v>0</v>
      </c>
      <c r="BE131" s="209" t="b" cm="1">
        <f t="array" aca="1" ref="BE131" ca="1">IF(AND($A131 &gt; 0, X131 &gt; 0,BE$2&lt;MiscFormulas!$A$5+1),
_xlfn.IFNA(
_xlfn.IFNA(
_xlfn.IFNA(
_xlfn.IFNA(
_xlfn.IFNA(
_xlfn.IFNA(
IF(_xlfn.XLOOKUP(BE$2,WatchbillMONTHLY!$A$3:$U$3,OFFSET(WatchbillMONTHLY!$A$3:$U$3,1,2))=IF(_xlfn.XLOOKUP($A131,INDIRECT("_"&amp;_xlfn.XLOOKUP(BE$2,WatchbillMONTHLY!$A$3:$U$3,OFFSET(WatchbillMONTHLY!$A$3:$U$3,1,2))),INDIRECT("_"&amp;_xlfn.XLOOKUP(BE$2,WatchbillMONTHLY!$A$3:$U$3,OFFSET(WatchbillMONTHLY!$A$3:$U$3,1,2))))=$A131,_xlfn.XLOOKUP(BE$2,WatchbillMONTHLY!$A$3:$U$3,OFFSET(WatchbillMONTHLY!$A$3:$U$3,1,2)),FALSE),TRUE,FALSE),
IF(_xlfn.XLOOKUP(BE$2,WatchbillMONTHLY!$A$20:$U$20,OFFSET(WatchbillMONTHLY!$A$20:$U$20,1,2))=IF(_xlfn.XLOOKUP($A131,INDIRECT("_"&amp;_xlfn.XLOOKUP(BE$2,WatchbillMONTHLY!$A$20:$U$20,OFFSET(WatchbillMONTHLY!$A$20:$U$20,1,2))),INDIRECT("_"&amp;_xlfn.XLOOKUP(BE$2,WatchbillMONTHLY!$A$20:$U$20,OFFSET(WatchbillMONTHLY!$A$20:$U$20,1,2))))=$A131,_xlfn.XLOOKUP(BE$2,WatchbillMONTHLY!$A$20:$U$20,OFFSET(WatchbillMONTHLY!$A$20:$U$20,1,2)),FALSE),TRUE,FALSE)),
IF(_xlfn.XLOOKUP(BE$2,WatchbillMONTHLY!$A$37:$U$37,OFFSET(WatchbillMONTHLY!$A$37:$U$37,1,2))=IF(_xlfn.XLOOKUP($A131,INDIRECT("_"&amp;_xlfn.XLOOKUP(BE$2,WatchbillMONTHLY!$A$37:$U$37,OFFSET(WatchbillMONTHLY!$A$37:$U$37,1,2))),INDIRECT("_"&amp;_xlfn.XLOOKUP(BE$2,WatchbillMONTHLY!$A$37:$U$37,OFFSET(WatchbillMONTHLY!$A$37:$U$37,1,2))))=$A131,_xlfn.XLOOKUP(BE$2,WatchbillMONTHLY!$A$37:$U$37,OFFSET(WatchbillMONTHLY!$A$37:$U$37,1,2)),FALSE),TRUE,FALSE)),
IF(_xlfn.XLOOKUP(BE$2,WatchbillMONTHLY!$A$54:$U$54,OFFSET(WatchbillMONTHLY!$A$54:$U$54,1,2))=IF(_xlfn.XLOOKUP($A131,INDIRECT("_"&amp;_xlfn.XLOOKUP(BE$2,WatchbillMONTHLY!$A$54:$U$54,OFFSET(WatchbillMONTHLY!$A$54:$U$54,1,2))),INDIRECT("_"&amp;_xlfn.XLOOKUP(BE$2,WatchbillMONTHLY!$A$54:$U$54,OFFSET(WatchbillMONTHLY!$A$54:$U$54,1,2))))=$A131,_xlfn.XLOOKUP(BE$2,WatchbillMONTHLY!$A$54:$U$54,OFFSET(WatchbillMONTHLY!$A$54:$U$54,1,2)),FALSE),TRUE,FALSE)),
IF(_xlfn.XLOOKUP(BE$2,WatchbillMONTHLY!$A$71:$U$71,OFFSET(WatchbillMONTHLY!$A$71:$U$71,1,2))=IF(_xlfn.XLOOKUP($A131,INDIRECT("_"&amp;_xlfn.XLOOKUP(BE$2,WatchbillMONTHLY!$A$71:$U$71,OFFSET(WatchbillMONTHLY!$A$71:$U$71,1,2))),INDIRECT("_"&amp;_xlfn.XLOOKUP(BE$2,WatchbillMONTHLY!$A$71:$U$71,OFFSET(WatchbillMONTHLY!$A$71:$U$71,1,2))))=$A131,_xlfn.XLOOKUP(BE$2,WatchbillMONTHLY!$A$71:$U$71,OFFSET(WatchbillMONTHLY!$A$71:$U$71,1,2)),FALSE),TRUE,FALSE)),
IF(_xlfn.XLOOKUP(BE$2,WatchbillMONTHLY!$A$88:$U$88,OFFSET(WatchbillMONTHLY!$A$88:$U$88,1,2))=IF(_xlfn.XLOOKUP($A131,INDIRECT("_"&amp;_xlfn.XLOOKUP(BE$2,WatchbillMONTHLY!$A$88:$U$88,OFFSET(WatchbillMONTHLY!$A$88:$U$88,1,2))),INDIRECT("_"&amp;_xlfn.XLOOKUP(BE$2,WatchbillMONTHLY!$A$88:$U$88,OFFSET(WatchbillMONTHLY!$A$88:$U$88,1,2))))=$A131,_xlfn.XLOOKUP(BE$2,WatchbillMONTHLY!$A$88:$U$88,OFFSET(WatchbillMONTHLY!$A$88:$U$88,1,2)),FALSE),TRUE,FALSE)),
FALSE),FALSE)</f>
        <v>0</v>
      </c>
      <c r="BF131" s="209" t="b" cm="1">
        <f t="array" aca="1" ref="BF131" ca="1">IF(AND($A131 &gt; 0, Y131 &gt; 0,BF$2&lt;MiscFormulas!$A$5+1),
_xlfn.IFNA(
_xlfn.IFNA(
_xlfn.IFNA(
_xlfn.IFNA(
_xlfn.IFNA(
_xlfn.IFNA(
IF(_xlfn.XLOOKUP(BF$2,WatchbillMONTHLY!$A$3:$U$3,OFFSET(WatchbillMONTHLY!$A$3:$U$3,1,2))=IF(_xlfn.XLOOKUP($A131,INDIRECT("_"&amp;_xlfn.XLOOKUP(BF$2,WatchbillMONTHLY!$A$3:$U$3,OFFSET(WatchbillMONTHLY!$A$3:$U$3,1,2))),INDIRECT("_"&amp;_xlfn.XLOOKUP(BF$2,WatchbillMONTHLY!$A$3:$U$3,OFFSET(WatchbillMONTHLY!$A$3:$U$3,1,2))))=$A131,_xlfn.XLOOKUP(BF$2,WatchbillMONTHLY!$A$3:$U$3,OFFSET(WatchbillMONTHLY!$A$3:$U$3,1,2)),FALSE),TRUE,FALSE),
IF(_xlfn.XLOOKUP(BF$2,WatchbillMONTHLY!$A$20:$U$20,OFFSET(WatchbillMONTHLY!$A$20:$U$20,1,2))=IF(_xlfn.XLOOKUP($A131,INDIRECT("_"&amp;_xlfn.XLOOKUP(BF$2,WatchbillMONTHLY!$A$20:$U$20,OFFSET(WatchbillMONTHLY!$A$20:$U$20,1,2))),INDIRECT("_"&amp;_xlfn.XLOOKUP(BF$2,WatchbillMONTHLY!$A$20:$U$20,OFFSET(WatchbillMONTHLY!$A$20:$U$20,1,2))))=$A131,_xlfn.XLOOKUP(BF$2,WatchbillMONTHLY!$A$20:$U$20,OFFSET(WatchbillMONTHLY!$A$20:$U$20,1,2)),FALSE),TRUE,FALSE)),
IF(_xlfn.XLOOKUP(BF$2,WatchbillMONTHLY!$A$37:$U$37,OFFSET(WatchbillMONTHLY!$A$37:$U$37,1,2))=IF(_xlfn.XLOOKUP($A131,INDIRECT("_"&amp;_xlfn.XLOOKUP(BF$2,WatchbillMONTHLY!$A$37:$U$37,OFFSET(WatchbillMONTHLY!$A$37:$U$37,1,2))),INDIRECT("_"&amp;_xlfn.XLOOKUP(BF$2,WatchbillMONTHLY!$A$37:$U$37,OFFSET(WatchbillMONTHLY!$A$37:$U$37,1,2))))=$A131,_xlfn.XLOOKUP(BF$2,WatchbillMONTHLY!$A$37:$U$37,OFFSET(WatchbillMONTHLY!$A$37:$U$37,1,2)),FALSE),TRUE,FALSE)),
IF(_xlfn.XLOOKUP(BF$2,WatchbillMONTHLY!$A$54:$U$54,OFFSET(WatchbillMONTHLY!$A$54:$U$54,1,2))=IF(_xlfn.XLOOKUP($A131,INDIRECT("_"&amp;_xlfn.XLOOKUP(BF$2,WatchbillMONTHLY!$A$54:$U$54,OFFSET(WatchbillMONTHLY!$A$54:$U$54,1,2))),INDIRECT("_"&amp;_xlfn.XLOOKUP(BF$2,WatchbillMONTHLY!$A$54:$U$54,OFFSET(WatchbillMONTHLY!$A$54:$U$54,1,2))))=$A131,_xlfn.XLOOKUP(BF$2,WatchbillMONTHLY!$A$54:$U$54,OFFSET(WatchbillMONTHLY!$A$54:$U$54,1,2)),FALSE),TRUE,FALSE)),
IF(_xlfn.XLOOKUP(BF$2,WatchbillMONTHLY!$A$71:$U$71,OFFSET(WatchbillMONTHLY!$A$71:$U$71,1,2))=IF(_xlfn.XLOOKUP($A131,INDIRECT("_"&amp;_xlfn.XLOOKUP(BF$2,WatchbillMONTHLY!$A$71:$U$71,OFFSET(WatchbillMONTHLY!$A$71:$U$71,1,2))),INDIRECT("_"&amp;_xlfn.XLOOKUP(BF$2,WatchbillMONTHLY!$A$71:$U$71,OFFSET(WatchbillMONTHLY!$A$71:$U$71,1,2))))=$A131,_xlfn.XLOOKUP(BF$2,WatchbillMONTHLY!$A$71:$U$71,OFFSET(WatchbillMONTHLY!$A$71:$U$71,1,2)),FALSE),TRUE,FALSE)),
IF(_xlfn.XLOOKUP(BF$2,WatchbillMONTHLY!$A$88:$U$88,OFFSET(WatchbillMONTHLY!$A$88:$U$88,1,2))=IF(_xlfn.XLOOKUP($A131,INDIRECT("_"&amp;_xlfn.XLOOKUP(BF$2,WatchbillMONTHLY!$A$88:$U$88,OFFSET(WatchbillMONTHLY!$A$88:$U$88,1,2))),INDIRECT("_"&amp;_xlfn.XLOOKUP(BF$2,WatchbillMONTHLY!$A$88:$U$88,OFFSET(WatchbillMONTHLY!$A$88:$U$88,1,2))))=$A131,_xlfn.XLOOKUP(BF$2,WatchbillMONTHLY!$A$88:$U$88,OFFSET(WatchbillMONTHLY!$A$88:$U$88,1,2)),FALSE),TRUE,FALSE)),
FALSE),FALSE)</f>
        <v>0</v>
      </c>
      <c r="BG131" s="209" t="b" cm="1">
        <f t="array" aca="1" ref="BG131" ca="1">IF(AND($A131 &gt; 0, Z131 &gt; 0,BG$2&lt;MiscFormulas!$A$5+1),
_xlfn.IFNA(
_xlfn.IFNA(
_xlfn.IFNA(
_xlfn.IFNA(
_xlfn.IFNA(
_xlfn.IFNA(
IF(_xlfn.XLOOKUP(BG$2,WatchbillMONTHLY!$A$3:$U$3,OFFSET(WatchbillMONTHLY!$A$3:$U$3,1,2))=IF(_xlfn.XLOOKUP($A131,INDIRECT("_"&amp;_xlfn.XLOOKUP(BG$2,WatchbillMONTHLY!$A$3:$U$3,OFFSET(WatchbillMONTHLY!$A$3:$U$3,1,2))),INDIRECT("_"&amp;_xlfn.XLOOKUP(BG$2,WatchbillMONTHLY!$A$3:$U$3,OFFSET(WatchbillMONTHLY!$A$3:$U$3,1,2))))=$A131,_xlfn.XLOOKUP(BG$2,WatchbillMONTHLY!$A$3:$U$3,OFFSET(WatchbillMONTHLY!$A$3:$U$3,1,2)),FALSE),TRUE,FALSE),
IF(_xlfn.XLOOKUP(BG$2,WatchbillMONTHLY!$A$20:$U$20,OFFSET(WatchbillMONTHLY!$A$20:$U$20,1,2))=IF(_xlfn.XLOOKUP($A131,INDIRECT("_"&amp;_xlfn.XLOOKUP(BG$2,WatchbillMONTHLY!$A$20:$U$20,OFFSET(WatchbillMONTHLY!$A$20:$U$20,1,2))),INDIRECT("_"&amp;_xlfn.XLOOKUP(BG$2,WatchbillMONTHLY!$A$20:$U$20,OFFSET(WatchbillMONTHLY!$A$20:$U$20,1,2))))=$A131,_xlfn.XLOOKUP(BG$2,WatchbillMONTHLY!$A$20:$U$20,OFFSET(WatchbillMONTHLY!$A$20:$U$20,1,2)),FALSE),TRUE,FALSE)),
IF(_xlfn.XLOOKUP(BG$2,WatchbillMONTHLY!$A$37:$U$37,OFFSET(WatchbillMONTHLY!$A$37:$U$37,1,2))=IF(_xlfn.XLOOKUP($A131,INDIRECT("_"&amp;_xlfn.XLOOKUP(BG$2,WatchbillMONTHLY!$A$37:$U$37,OFFSET(WatchbillMONTHLY!$A$37:$U$37,1,2))),INDIRECT("_"&amp;_xlfn.XLOOKUP(BG$2,WatchbillMONTHLY!$A$37:$U$37,OFFSET(WatchbillMONTHLY!$A$37:$U$37,1,2))))=$A131,_xlfn.XLOOKUP(BG$2,WatchbillMONTHLY!$A$37:$U$37,OFFSET(WatchbillMONTHLY!$A$37:$U$37,1,2)),FALSE),TRUE,FALSE)),
IF(_xlfn.XLOOKUP(BG$2,WatchbillMONTHLY!$A$54:$U$54,OFFSET(WatchbillMONTHLY!$A$54:$U$54,1,2))=IF(_xlfn.XLOOKUP($A131,INDIRECT("_"&amp;_xlfn.XLOOKUP(BG$2,WatchbillMONTHLY!$A$54:$U$54,OFFSET(WatchbillMONTHLY!$A$54:$U$54,1,2))),INDIRECT("_"&amp;_xlfn.XLOOKUP(BG$2,WatchbillMONTHLY!$A$54:$U$54,OFFSET(WatchbillMONTHLY!$A$54:$U$54,1,2))))=$A131,_xlfn.XLOOKUP(BG$2,WatchbillMONTHLY!$A$54:$U$54,OFFSET(WatchbillMONTHLY!$A$54:$U$54,1,2)),FALSE),TRUE,FALSE)),
IF(_xlfn.XLOOKUP(BG$2,WatchbillMONTHLY!$A$71:$U$71,OFFSET(WatchbillMONTHLY!$A$71:$U$71,1,2))=IF(_xlfn.XLOOKUP($A131,INDIRECT("_"&amp;_xlfn.XLOOKUP(BG$2,WatchbillMONTHLY!$A$71:$U$71,OFFSET(WatchbillMONTHLY!$A$71:$U$71,1,2))),INDIRECT("_"&amp;_xlfn.XLOOKUP(BG$2,WatchbillMONTHLY!$A$71:$U$71,OFFSET(WatchbillMONTHLY!$A$71:$U$71,1,2))))=$A131,_xlfn.XLOOKUP(BG$2,WatchbillMONTHLY!$A$71:$U$71,OFFSET(WatchbillMONTHLY!$A$71:$U$71,1,2)),FALSE),TRUE,FALSE)),
IF(_xlfn.XLOOKUP(BG$2,WatchbillMONTHLY!$A$88:$U$88,OFFSET(WatchbillMONTHLY!$A$88:$U$88,1,2))=IF(_xlfn.XLOOKUP($A131,INDIRECT("_"&amp;_xlfn.XLOOKUP(BG$2,WatchbillMONTHLY!$A$88:$U$88,OFFSET(WatchbillMONTHLY!$A$88:$U$88,1,2))),INDIRECT("_"&amp;_xlfn.XLOOKUP(BG$2,WatchbillMONTHLY!$A$88:$U$88,OFFSET(WatchbillMONTHLY!$A$88:$U$88,1,2))))=$A131,_xlfn.XLOOKUP(BG$2,WatchbillMONTHLY!$A$88:$U$88,OFFSET(WatchbillMONTHLY!$A$88:$U$88,1,2)),FALSE),TRUE,FALSE)),
FALSE),FALSE)</f>
        <v>0</v>
      </c>
      <c r="BH131" s="209" t="b" cm="1">
        <f t="array" aca="1" ref="BH131" ca="1">IF(AND($A131 &gt; 0, AA131 &gt; 0,BH$2&lt;MiscFormulas!$A$5+1),
_xlfn.IFNA(
_xlfn.IFNA(
_xlfn.IFNA(
_xlfn.IFNA(
_xlfn.IFNA(
_xlfn.IFNA(
IF(_xlfn.XLOOKUP(BH$2,WatchbillMONTHLY!$A$3:$U$3,OFFSET(WatchbillMONTHLY!$A$3:$U$3,1,2))=IF(_xlfn.XLOOKUP($A131,INDIRECT("_"&amp;_xlfn.XLOOKUP(BH$2,WatchbillMONTHLY!$A$3:$U$3,OFFSET(WatchbillMONTHLY!$A$3:$U$3,1,2))),INDIRECT("_"&amp;_xlfn.XLOOKUP(BH$2,WatchbillMONTHLY!$A$3:$U$3,OFFSET(WatchbillMONTHLY!$A$3:$U$3,1,2))))=$A131,_xlfn.XLOOKUP(BH$2,WatchbillMONTHLY!$A$3:$U$3,OFFSET(WatchbillMONTHLY!$A$3:$U$3,1,2)),FALSE),TRUE,FALSE),
IF(_xlfn.XLOOKUP(BH$2,WatchbillMONTHLY!$A$20:$U$20,OFFSET(WatchbillMONTHLY!$A$20:$U$20,1,2))=IF(_xlfn.XLOOKUP($A131,INDIRECT("_"&amp;_xlfn.XLOOKUP(BH$2,WatchbillMONTHLY!$A$20:$U$20,OFFSET(WatchbillMONTHLY!$A$20:$U$20,1,2))),INDIRECT("_"&amp;_xlfn.XLOOKUP(BH$2,WatchbillMONTHLY!$A$20:$U$20,OFFSET(WatchbillMONTHLY!$A$20:$U$20,1,2))))=$A131,_xlfn.XLOOKUP(BH$2,WatchbillMONTHLY!$A$20:$U$20,OFFSET(WatchbillMONTHLY!$A$20:$U$20,1,2)),FALSE),TRUE,FALSE)),
IF(_xlfn.XLOOKUP(BH$2,WatchbillMONTHLY!$A$37:$U$37,OFFSET(WatchbillMONTHLY!$A$37:$U$37,1,2))=IF(_xlfn.XLOOKUP($A131,INDIRECT("_"&amp;_xlfn.XLOOKUP(BH$2,WatchbillMONTHLY!$A$37:$U$37,OFFSET(WatchbillMONTHLY!$A$37:$U$37,1,2))),INDIRECT("_"&amp;_xlfn.XLOOKUP(BH$2,WatchbillMONTHLY!$A$37:$U$37,OFFSET(WatchbillMONTHLY!$A$37:$U$37,1,2))))=$A131,_xlfn.XLOOKUP(BH$2,WatchbillMONTHLY!$A$37:$U$37,OFFSET(WatchbillMONTHLY!$A$37:$U$37,1,2)),FALSE),TRUE,FALSE)),
IF(_xlfn.XLOOKUP(BH$2,WatchbillMONTHLY!$A$54:$U$54,OFFSET(WatchbillMONTHLY!$A$54:$U$54,1,2))=IF(_xlfn.XLOOKUP($A131,INDIRECT("_"&amp;_xlfn.XLOOKUP(BH$2,WatchbillMONTHLY!$A$54:$U$54,OFFSET(WatchbillMONTHLY!$A$54:$U$54,1,2))),INDIRECT("_"&amp;_xlfn.XLOOKUP(BH$2,WatchbillMONTHLY!$A$54:$U$54,OFFSET(WatchbillMONTHLY!$A$54:$U$54,1,2))))=$A131,_xlfn.XLOOKUP(BH$2,WatchbillMONTHLY!$A$54:$U$54,OFFSET(WatchbillMONTHLY!$A$54:$U$54,1,2)),FALSE),TRUE,FALSE)),
IF(_xlfn.XLOOKUP(BH$2,WatchbillMONTHLY!$A$71:$U$71,OFFSET(WatchbillMONTHLY!$A$71:$U$71,1,2))=IF(_xlfn.XLOOKUP($A131,INDIRECT("_"&amp;_xlfn.XLOOKUP(BH$2,WatchbillMONTHLY!$A$71:$U$71,OFFSET(WatchbillMONTHLY!$A$71:$U$71,1,2))),INDIRECT("_"&amp;_xlfn.XLOOKUP(BH$2,WatchbillMONTHLY!$A$71:$U$71,OFFSET(WatchbillMONTHLY!$A$71:$U$71,1,2))))=$A131,_xlfn.XLOOKUP(BH$2,WatchbillMONTHLY!$A$71:$U$71,OFFSET(WatchbillMONTHLY!$A$71:$U$71,1,2)),FALSE),TRUE,FALSE)),
IF(_xlfn.XLOOKUP(BH$2,WatchbillMONTHLY!$A$88:$U$88,OFFSET(WatchbillMONTHLY!$A$88:$U$88,1,2))=IF(_xlfn.XLOOKUP($A131,INDIRECT("_"&amp;_xlfn.XLOOKUP(BH$2,WatchbillMONTHLY!$A$88:$U$88,OFFSET(WatchbillMONTHLY!$A$88:$U$88,1,2))),INDIRECT("_"&amp;_xlfn.XLOOKUP(BH$2,WatchbillMONTHLY!$A$88:$U$88,OFFSET(WatchbillMONTHLY!$A$88:$U$88,1,2))))=$A131,_xlfn.XLOOKUP(BH$2,WatchbillMONTHLY!$A$88:$U$88,OFFSET(WatchbillMONTHLY!$A$88:$U$88,1,2)),FALSE),TRUE,FALSE)),
FALSE),FALSE)</f>
        <v>0</v>
      </c>
      <c r="BI131" s="209" t="b" cm="1">
        <f t="array" aca="1" ref="BI131" ca="1">IF(AND($A131 &gt; 0, AB131 &gt; 0,BI$2&lt;MiscFormulas!$A$5+1),
_xlfn.IFNA(
_xlfn.IFNA(
_xlfn.IFNA(
_xlfn.IFNA(
_xlfn.IFNA(
_xlfn.IFNA(
IF(_xlfn.XLOOKUP(BI$2,WatchbillMONTHLY!$A$3:$U$3,OFFSET(WatchbillMONTHLY!$A$3:$U$3,1,2))=IF(_xlfn.XLOOKUP($A131,INDIRECT("_"&amp;_xlfn.XLOOKUP(BI$2,WatchbillMONTHLY!$A$3:$U$3,OFFSET(WatchbillMONTHLY!$A$3:$U$3,1,2))),INDIRECT("_"&amp;_xlfn.XLOOKUP(BI$2,WatchbillMONTHLY!$A$3:$U$3,OFFSET(WatchbillMONTHLY!$A$3:$U$3,1,2))))=$A131,_xlfn.XLOOKUP(BI$2,WatchbillMONTHLY!$A$3:$U$3,OFFSET(WatchbillMONTHLY!$A$3:$U$3,1,2)),FALSE),TRUE,FALSE),
IF(_xlfn.XLOOKUP(BI$2,WatchbillMONTHLY!$A$20:$U$20,OFFSET(WatchbillMONTHLY!$A$20:$U$20,1,2))=IF(_xlfn.XLOOKUP($A131,INDIRECT("_"&amp;_xlfn.XLOOKUP(BI$2,WatchbillMONTHLY!$A$20:$U$20,OFFSET(WatchbillMONTHLY!$A$20:$U$20,1,2))),INDIRECT("_"&amp;_xlfn.XLOOKUP(BI$2,WatchbillMONTHLY!$A$20:$U$20,OFFSET(WatchbillMONTHLY!$A$20:$U$20,1,2))))=$A131,_xlfn.XLOOKUP(BI$2,WatchbillMONTHLY!$A$20:$U$20,OFFSET(WatchbillMONTHLY!$A$20:$U$20,1,2)),FALSE),TRUE,FALSE)),
IF(_xlfn.XLOOKUP(BI$2,WatchbillMONTHLY!$A$37:$U$37,OFFSET(WatchbillMONTHLY!$A$37:$U$37,1,2))=IF(_xlfn.XLOOKUP($A131,INDIRECT("_"&amp;_xlfn.XLOOKUP(BI$2,WatchbillMONTHLY!$A$37:$U$37,OFFSET(WatchbillMONTHLY!$A$37:$U$37,1,2))),INDIRECT("_"&amp;_xlfn.XLOOKUP(BI$2,WatchbillMONTHLY!$A$37:$U$37,OFFSET(WatchbillMONTHLY!$A$37:$U$37,1,2))))=$A131,_xlfn.XLOOKUP(BI$2,WatchbillMONTHLY!$A$37:$U$37,OFFSET(WatchbillMONTHLY!$A$37:$U$37,1,2)),FALSE),TRUE,FALSE)),
IF(_xlfn.XLOOKUP(BI$2,WatchbillMONTHLY!$A$54:$U$54,OFFSET(WatchbillMONTHLY!$A$54:$U$54,1,2))=IF(_xlfn.XLOOKUP($A131,INDIRECT("_"&amp;_xlfn.XLOOKUP(BI$2,WatchbillMONTHLY!$A$54:$U$54,OFFSET(WatchbillMONTHLY!$A$54:$U$54,1,2))),INDIRECT("_"&amp;_xlfn.XLOOKUP(BI$2,WatchbillMONTHLY!$A$54:$U$54,OFFSET(WatchbillMONTHLY!$A$54:$U$54,1,2))))=$A131,_xlfn.XLOOKUP(BI$2,WatchbillMONTHLY!$A$54:$U$54,OFFSET(WatchbillMONTHLY!$A$54:$U$54,1,2)),FALSE),TRUE,FALSE)),
IF(_xlfn.XLOOKUP(BI$2,WatchbillMONTHLY!$A$71:$U$71,OFFSET(WatchbillMONTHLY!$A$71:$U$71,1,2))=IF(_xlfn.XLOOKUP($A131,INDIRECT("_"&amp;_xlfn.XLOOKUP(BI$2,WatchbillMONTHLY!$A$71:$U$71,OFFSET(WatchbillMONTHLY!$A$71:$U$71,1,2))),INDIRECT("_"&amp;_xlfn.XLOOKUP(BI$2,WatchbillMONTHLY!$A$71:$U$71,OFFSET(WatchbillMONTHLY!$A$71:$U$71,1,2))))=$A131,_xlfn.XLOOKUP(BI$2,WatchbillMONTHLY!$A$71:$U$71,OFFSET(WatchbillMONTHLY!$A$71:$U$71,1,2)),FALSE),TRUE,FALSE)),
IF(_xlfn.XLOOKUP(BI$2,WatchbillMONTHLY!$A$88:$U$88,OFFSET(WatchbillMONTHLY!$A$88:$U$88,1,2))=IF(_xlfn.XLOOKUP($A131,INDIRECT("_"&amp;_xlfn.XLOOKUP(BI$2,WatchbillMONTHLY!$A$88:$U$88,OFFSET(WatchbillMONTHLY!$A$88:$U$88,1,2))),INDIRECT("_"&amp;_xlfn.XLOOKUP(BI$2,WatchbillMONTHLY!$A$88:$U$88,OFFSET(WatchbillMONTHLY!$A$88:$U$88,1,2))))=$A131,_xlfn.XLOOKUP(BI$2,WatchbillMONTHLY!$A$88:$U$88,OFFSET(WatchbillMONTHLY!$A$88:$U$88,1,2)),FALSE),TRUE,FALSE)),
FALSE),FALSE)</f>
        <v>0</v>
      </c>
      <c r="BJ131" s="209" t="b" cm="1">
        <f t="array" aca="1" ref="BJ131" ca="1">IF(AND($A131 &gt; 0, AC131 &gt; 0,BJ$2&lt;MiscFormulas!$A$5+1),
_xlfn.IFNA(
_xlfn.IFNA(
_xlfn.IFNA(
_xlfn.IFNA(
_xlfn.IFNA(
_xlfn.IFNA(
IF(_xlfn.XLOOKUP(BJ$2,WatchbillMONTHLY!$A$3:$U$3,OFFSET(WatchbillMONTHLY!$A$3:$U$3,1,2))=IF(_xlfn.XLOOKUP($A131,INDIRECT("_"&amp;_xlfn.XLOOKUP(BJ$2,WatchbillMONTHLY!$A$3:$U$3,OFFSET(WatchbillMONTHLY!$A$3:$U$3,1,2))),INDIRECT("_"&amp;_xlfn.XLOOKUP(BJ$2,WatchbillMONTHLY!$A$3:$U$3,OFFSET(WatchbillMONTHLY!$A$3:$U$3,1,2))))=$A131,_xlfn.XLOOKUP(BJ$2,WatchbillMONTHLY!$A$3:$U$3,OFFSET(WatchbillMONTHLY!$A$3:$U$3,1,2)),FALSE),TRUE,FALSE),
IF(_xlfn.XLOOKUP(BJ$2,WatchbillMONTHLY!$A$20:$U$20,OFFSET(WatchbillMONTHLY!$A$20:$U$20,1,2))=IF(_xlfn.XLOOKUP($A131,INDIRECT("_"&amp;_xlfn.XLOOKUP(BJ$2,WatchbillMONTHLY!$A$20:$U$20,OFFSET(WatchbillMONTHLY!$A$20:$U$20,1,2))),INDIRECT("_"&amp;_xlfn.XLOOKUP(BJ$2,WatchbillMONTHLY!$A$20:$U$20,OFFSET(WatchbillMONTHLY!$A$20:$U$20,1,2))))=$A131,_xlfn.XLOOKUP(BJ$2,WatchbillMONTHLY!$A$20:$U$20,OFFSET(WatchbillMONTHLY!$A$20:$U$20,1,2)),FALSE),TRUE,FALSE)),
IF(_xlfn.XLOOKUP(BJ$2,WatchbillMONTHLY!$A$37:$U$37,OFFSET(WatchbillMONTHLY!$A$37:$U$37,1,2))=IF(_xlfn.XLOOKUP($A131,INDIRECT("_"&amp;_xlfn.XLOOKUP(BJ$2,WatchbillMONTHLY!$A$37:$U$37,OFFSET(WatchbillMONTHLY!$A$37:$U$37,1,2))),INDIRECT("_"&amp;_xlfn.XLOOKUP(BJ$2,WatchbillMONTHLY!$A$37:$U$37,OFFSET(WatchbillMONTHLY!$A$37:$U$37,1,2))))=$A131,_xlfn.XLOOKUP(BJ$2,WatchbillMONTHLY!$A$37:$U$37,OFFSET(WatchbillMONTHLY!$A$37:$U$37,1,2)),FALSE),TRUE,FALSE)),
IF(_xlfn.XLOOKUP(BJ$2,WatchbillMONTHLY!$A$54:$U$54,OFFSET(WatchbillMONTHLY!$A$54:$U$54,1,2))=IF(_xlfn.XLOOKUP($A131,INDIRECT("_"&amp;_xlfn.XLOOKUP(BJ$2,WatchbillMONTHLY!$A$54:$U$54,OFFSET(WatchbillMONTHLY!$A$54:$U$54,1,2))),INDIRECT("_"&amp;_xlfn.XLOOKUP(BJ$2,WatchbillMONTHLY!$A$54:$U$54,OFFSET(WatchbillMONTHLY!$A$54:$U$54,1,2))))=$A131,_xlfn.XLOOKUP(BJ$2,WatchbillMONTHLY!$A$54:$U$54,OFFSET(WatchbillMONTHLY!$A$54:$U$54,1,2)),FALSE),TRUE,FALSE)),
IF(_xlfn.XLOOKUP(BJ$2,WatchbillMONTHLY!$A$71:$U$71,OFFSET(WatchbillMONTHLY!$A$71:$U$71,1,2))=IF(_xlfn.XLOOKUP($A131,INDIRECT("_"&amp;_xlfn.XLOOKUP(BJ$2,WatchbillMONTHLY!$A$71:$U$71,OFFSET(WatchbillMONTHLY!$A$71:$U$71,1,2))),INDIRECT("_"&amp;_xlfn.XLOOKUP(BJ$2,WatchbillMONTHLY!$A$71:$U$71,OFFSET(WatchbillMONTHLY!$A$71:$U$71,1,2))))=$A131,_xlfn.XLOOKUP(BJ$2,WatchbillMONTHLY!$A$71:$U$71,OFFSET(WatchbillMONTHLY!$A$71:$U$71,1,2)),FALSE),TRUE,FALSE)),
IF(_xlfn.XLOOKUP(BJ$2,WatchbillMONTHLY!$A$88:$U$88,OFFSET(WatchbillMONTHLY!$A$88:$U$88,1,2))=IF(_xlfn.XLOOKUP($A131,INDIRECT("_"&amp;_xlfn.XLOOKUP(BJ$2,WatchbillMONTHLY!$A$88:$U$88,OFFSET(WatchbillMONTHLY!$A$88:$U$88,1,2))),INDIRECT("_"&amp;_xlfn.XLOOKUP(BJ$2,WatchbillMONTHLY!$A$88:$U$88,OFFSET(WatchbillMONTHLY!$A$88:$U$88,1,2))))=$A131,_xlfn.XLOOKUP(BJ$2,WatchbillMONTHLY!$A$88:$U$88,OFFSET(WatchbillMONTHLY!$A$88:$U$88,1,2)),FALSE),TRUE,FALSE)),
FALSE),FALSE)</f>
        <v>0</v>
      </c>
      <c r="BK131" s="209" t="b" cm="1">
        <f t="array" aca="1" ref="BK131" ca="1">IF(AND($A131 &gt; 0, AD131 &gt; 0,BK$2&lt;MiscFormulas!$A$5+1),
_xlfn.IFNA(
_xlfn.IFNA(
_xlfn.IFNA(
_xlfn.IFNA(
_xlfn.IFNA(
_xlfn.IFNA(
IF(_xlfn.XLOOKUP(BK$2,WatchbillMONTHLY!$A$3:$U$3,OFFSET(WatchbillMONTHLY!$A$3:$U$3,1,2))=IF(_xlfn.XLOOKUP($A131,INDIRECT("_"&amp;_xlfn.XLOOKUP(BK$2,WatchbillMONTHLY!$A$3:$U$3,OFFSET(WatchbillMONTHLY!$A$3:$U$3,1,2))),INDIRECT("_"&amp;_xlfn.XLOOKUP(BK$2,WatchbillMONTHLY!$A$3:$U$3,OFFSET(WatchbillMONTHLY!$A$3:$U$3,1,2))))=$A131,_xlfn.XLOOKUP(BK$2,WatchbillMONTHLY!$A$3:$U$3,OFFSET(WatchbillMONTHLY!$A$3:$U$3,1,2)),FALSE),TRUE,FALSE),
IF(_xlfn.XLOOKUP(BK$2,WatchbillMONTHLY!$A$20:$U$20,OFFSET(WatchbillMONTHLY!$A$20:$U$20,1,2))=IF(_xlfn.XLOOKUP($A131,INDIRECT("_"&amp;_xlfn.XLOOKUP(BK$2,WatchbillMONTHLY!$A$20:$U$20,OFFSET(WatchbillMONTHLY!$A$20:$U$20,1,2))),INDIRECT("_"&amp;_xlfn.XLOOKUP(BK$2,WatchbillMONTHLY!$A$20:$U$20,OFFSET(WatchbillMONTHLY!$A$20:$U$20,1,2))))=$A131,_xlfn.XLOOKUP(BK$2,WatchbillMONTHLY!$A$20:$U$20,OFFSET(WatchbillMONTHLY!$A$20:$U$20,1,2)),FALSE),TRUE,FALSE)),
IF(_xlfn.XLOOKUP(BK$2,WatchbillMONTHLY!$A$37:$U$37,OFFSET(WatchbillMONTHLY!$A$37:$U$37,1,2))=IF(_xlfn.XLOOKUP($A131,INDIRECT("_"&amp;_xlfn.XLOOKUP(BK$2,WatchbillMONTHLY!$A$37:$U$37,OFFSET(WatchbillMONTHLY!$A$37:$U$37,1,2))),INDIRECT("_"&amp;_xlfn.XLOOKUP(BK$2,WatchbillMONTHLY!$A$37:$U$37,OFFSET(WatchbillMONTHLY!$A$37:$U$37,1,2))))=$A131,_xlfn.XLOOKUP(BK$2,WatchbillMONTHLY!$A$37:$U$37,OFFSET(WatchbillMONTHLY!$A$37:$U$37,1,2)),FALSE),TRUE,FALSE)),
IF(_xlfn.XLOOKUP(BK$2,WatchbillMONTHLY!$A$54:$U$54,OFFSET(WatchbillMONTHLY!$A$54:$U$54,1,2))=IF(_xlfn.XLOOKUP($A131,INDIRECT("_"&amp;_xlfn.XLOOKUP(BK$2,WatchbillMONTHLY!$A$54:$U$54,OFFSET(WatchbillMONTHLY!$A$54:$U$54,1,2))),INDIRECT("_"&amp;_xlfn.XLOOKUP(BK$2,WatchbillMONTHLY!$A$54:$U$54,OFFSET(WatchbillMONTHLY!$A$54:$U$54,1,2))))=$A131,_xlfn.XLOOKUP(BK$2,WatchbillMONTHLY!$A$54:$U$54,OFFSET(WatchbillMONTHLY!$A$54:$U$54,1,2)),FALSE),TRUE,FALSE)),
IF(_xlfn.XLOOKUP(BK$2,WatchbillMONTHLY!$A$71:$U$71,OFFSET(WatchbillMONTHLY!$A$71:$U$71,1,2))=IF(_xlfn.XLOOKUP($A131,INDIRECT("_"&amp;_xlfn.XLOOKUP(BK$2,WatchbillMONTHLY!$A$71:$U$71,OFFSET(WatchbillMONTHLY!$A$71:$U$71,1,2))),INDIRECT("_"&amp;_xlfn.XLOOKUP(BK$2,WatchbillMONTHLY!$A$71:$U$71,OFFSET(WatchbillMONTHLY!$A$71:$U$71,1,2))))=$A131,_xlfn.XLOOKUP(BK$2,WatchbillMONTHLY!$A$71:$U$71,OFFSET(WatchbillMONTHLY!$A$71:$U$71,1,2)),FALSE),TRUE,FALSE)),
IF(_xlfn.XLOOKUP(BK$2,WatchbillMONTHLY!$A$88:$U$88,OFFSET(WatchbillMONTHLY!$A$88:$U$88,1,2))=IF(_xlfn.XLOOKUP($A131,INDIRECT("_"&amp;_xlfn.XLOOKUP(BK$2,WatchbillMONTHLY!$A$88:$U$88,OFFSET(WatchbillMONTHLY!$A$88:$U$88,1,2))),INDIRECT("_"&amp;_xlfn.XLOOKUP(BK$2,WatchbillMONTHLY!$A$88:$U$88,OFFSET(WatchbillMONTHLY!$A$88:$U$88,1,2))))=$A131,_xlfn.XLOOKUP(BK$2,WatchbillMONTHLY!$A$88:$U$88,OFFSET(WatchbillMONTHLY!$A$88:$U$88,1,2)),FALSE),TRUE,FALSE)),
FALSE),FALSE)</f>
        <v>0</v>
      </c>
      <c r="BL131" s="209" t="b" cm="1">
        <f t="array" aca="1" ref="BL131" ca="1">IF(AND($A131 &gt; 0, AE131 &gt; 0,BL$2&lt;MiscFormulas!$A$5+1),
_xlfn.IFNA(
_xlfn.IFNA(
_xlfn.IFNA(
_xlfn.IFNA(
_xlfn.IFNA(
_xlfn.IFNA(
IF(_xlfn.XLOOKUP(BL$2,WatchbillMONTHLY!$A$3:$U$3,OFFSET(WatchbillMONTHLY!$A$3:$U$3,1,2))=IF(_xlfn.XLOOKUP($A131,INDIRECT("_"&amp;_xlfn.XLOOKUP(BL$2,WatchbillMONTHLY!$A$3:$U$3,OFFSET(WatchbillMONTHLY!$A$3:$U$3,1,2))),INDIRECT("_"&amp;_xlfn.XLOOKUP(BL$2,WatchbillMONTHLY!$A$3:$U$3,OFFSET(WatchbillMONTHLY!$A$3:$U$3,1,2))))=$A131,_xlfn.XLOOKUP(BL$2,WatchbillMONTHLY!$A$3:$U$3,OFFSET(WatchbillMONTHLY!$A$3:$U$3,1,2)),FALSE),TRUE,FALSE),
IF(_xlfn.XLOOKUP(BL$2,WatchbillMONTHLY!$A$20:$U$20,OFFSET(WatchbillMONTHLY!$A$20:$U$20,1,2))=IF(_xlfn.XLOOKUP($A131,INDIRECT("_"&amp;_xlfn.XLOOKUP(BL$2,WatchbillMONTHLY!$A$20:$U$20,OFFSET(WatchbillMONTHLY!$A$20:$U$20,1,2))),INDIRECT("_"&amp;_xlfn.XLOOKUP(BL$2,WatchbillMONTHLY!$A$20:$U$20,OFFSET(WatchbillMONTHLY!$A$20:$U$20,1,2))))=$A131,_xlfn.XLOOKUP(BL$2,WatchbillMONTHLY!$A$20:$U$20,OFFSET(WatchbillMONTHLY!$A$20:$U$20,1,2)),FALSE),TRUE,FALSE)),
IF(_xlfn.XLOOKUP(BL$2,WatchbillMONTHLY!$A$37:$U$37,OFFSET(WatchbillMONTHLY!$A$37:$U$37,1,2))=IF(_xlfn.XLOOKUP($A131,INDIRECT("_"&amp;_xlfn.XLOOKUP(BL$2,WatchbillMONTHLY!$A$37:$U$37,OFFSET(WatchbillMONTHLY!$A$37:$U$37,1,2))),INDIRECT("_"&amp;_xlfn.XLOOKUP(BL$2,WatchbillMONTHLY!$A$37:$U$37,OFFSET(WatchbillMONTHLY!$A$37:$U$37,1,2))))=$A131,_xlfn.XLOOKUP(BL$2,WatchbillMONTHLY!$A$37:$U$37,OFFSET(WatchbillMONTHLY!$A$37:$U$37,1,2)),FALSE),TRUE,FALSE)),
IF(_xlfn.XLOOKUP(BL$2,WatchbillMONTHLY!$A$54:$U$54,OFFSET(WatchbillMONTHLY!$A$54:$U$54,1,2))=IF(_xlfn.XLOOKUP($A131,INDIRECT("_"&amp;_xlfn.XLOOKUP(BL$2,WatchbillMONTHLY!$A$54:$U$54,OFFSET(WatchbillMONTHLY!$A$54:$U$54,1,2))),INDIRECT("_"&amp;_xlfn.XLOOKUP(BL$2,WatchbillMONTHLY!$A$54:$U$54,OFFSET(WatchbillMONTHLY!$A$54:$U$54,1,2))))=$A131,_xlfn.XLOOKUP(BL$2,WatchbillMONTHLY!$A$54:$U$54,OFFSET(WatchbillMONTHLY!$A$54:$U$54,1,2)),FALSE),TRUE,FALSE)),
IF(_xlfn.XLOOKUP(BL$2,WatchbillMONTHLY!$A$71:$U$71,OFFSET(WatchbillMONTHLY!$A$71:$U$71,1,2))=IF(_xlfn.XLOOKUP($A131,INDIRECT("_"&amp;_xlfn.XLOOKUP(BL$2,WatchbillMONTHLY!$A$71:$U$71,OFFSET(WatchbillMONTHLY!$A$71:$U$71,1,2))),INDIRECT("_"&amp;_xlfn.XLOOKUP(BL$2,WatchbillMONTHLY!$A$71:$U$71,OFFSET(WatchbillMONTHLY!$A$71:$U$71,1,2))))=$A131,_xlfn.XLOOKUP(BL$2,WatchbillMONTHLY!$A$71:$U$71,OFFSET(WatchbillMONTHLY!$A$71:$U$71,1,2)),FALSE),TRUE,FALSE)),
IF(_xlfn.XLOOKUP(BL$2,WatchbillMONTHLY!$A$88:$U$88,OFFSET(WatchbillMONTHLY!$A$88:$U$88,1,2))=IF(_xlfn.XLOOKUP($A131,INDIRECT("_"&amp;_xlfn.XLOOKUP(BL$2,WatchbillMONTHLY!$A$88:$U$88,OFFSET(WatchbillMONTHLY!$A$88:$U$88,1,2))),INDIRECT("_"&amp;_xlfn.XLOOKUP(BL$2,WatchbillMONTHLY!$A$88:$U$88,OFFSET(WatchbillMONTHLY!$A$88:$U$88,1,2))))=$A131,_xlfn.XLOOKUP(BL$2,WatchbillMONTHLY!$A$88:$U$88,OFFSET(WatchbillMONTHLY!$A$88:$U$88,1,2)),FALSE),TRUE,FALSE)),
FALSE),FALSE)</f>
        <v>0</v>
      </c>
      <c r="BM131" s="209" t="b" cm="1">
        <f t="array" aca="1" ref="BM131" ca="1">IF(AND($A131 &gt; 0, AF131 &gt; 0,BM$2&lt;MiscFormulas!$A$5+1),
_xlfn.IFNA(
_xlfn.IFNA(
_xlfn.IFNA(
_xlfn.IFNA(
_xlfn.IFNA(
_xlfn.IFNA(
IF(_xlfn.XLOOKUP(BM$2,WatchbillMONTHLY!$A$3:$U$3,OFFSET(WatchbillMONTHLY!$A$3:$U$3,1,2))=IF(_xlfn.XLOOKUP($A131,INDIRECT("_"&amp;_xlfn.XLOOKUP(BM$2,WatchbillMONTHLY!$A$3:$U$3,OFFSET(WatchbillMONTHLY!$A$3:$U$3,1,2))),INDIRECT("_"&amp;_xlfn.XLOOKUP(BM$2,WatchbillMONTHLY!$A$3:$U$3,OFFSET(WatchbillMONTHLY!$A$3:$U$3,1,2))))=$A131,_xlfn.XLOOKUP(BM$2,WatchbillMONTHLY!$A$3:$U$3,OFFSET(WatchbillMONTHLY!$A$3:$U$3,1,2)),FALSE),TRUE,FALSE),
IF(_xlfn.XLOOKUP(BM$2,WatchbillMONTHLY!$A$20:$U$20,OFFSET(WatchbillMONTHLY!$A$20:$U$20,1,2))=IF(_xlfn.XLOOKUP($A131,INDIRECT("_"&amp;_xlfn.XLOOKUP(BM$2,WatchbillMONTHLY!$A$20:$U$20,OFFSET(WatchbillMONTHLY!$A$20:$U$20,1,2))),INDIRECT("_"&amp;_xlfn.XLOOKUP(BM$2,WatchbillMONTHLY!$A$20:$U$20,OFFSET(WatchbillMONTHLY!$A$20:$U$20,1,2))))=$A131,_xlfn.XLOOKUP(BM$2,WatchbillMONTHLY!$A$20:$U$20,OFFSET(WatchbillMONTHLY!$A$20:$U$20,1,2)),FALSE),TRUE,FALSE)),
IF(_xlfn.XLOOKUP(BM$2,WatchbillMONTHLY!$A$37:$U$37,OFFSET(WatchbillMONTHLY!$A$37:$U$37,1,2))=IF(_xlfn.XLOOKUP($A131,INDIRECT("_"&amp;_xlfn.XLOOKUP(BM$2,WatchbillMONTHLY!$A$37:$U$37,OFFSET(WatchbillMONTHLY!$A$37:$U$37,1,2))),INDIRECT("_"&amp;_xlfn.XLOOKUP(BM$2,WatchbillMONTHLY!$A$37:$U$37,OFFSET(WatchbillMONTHLY!$A$37:$U$37,1,2))))=$A131,_xlfn.XLOOKUP(BM$2,WatchbillMONTHLY!$A$37:$U$37,OFFSET(WatchbillMONTHLY!$A$37:$U$37,1,2)),FALSE),TRUE,FALSE)),
IF(_xlfn.XLOOKUP(BM$2,WatchbillMONTHLY!$A$54:$U$54,OFFSET(WatchbillMONTHLY!$A$54:$U$54,1,2))=IF(_xlfn.XLOOKUP($A131,INDIRECT("_"&amp;_xlfn.XLOOKUP(BM$2,WatchbillMONTHLY!$A$54:$U$54,OFFSET(WatchbillMONTHLY!$A$54:$U$54,1,2))),INDIRECT("_"&amp;_xlfn.XLOOKUP(BM$2,WatchbillMONTHLY!$A$54:$U$54,OFFSET(WatchbillMONTHLY!$A$54:$U$54,1,2))))=$A131,_xlfn.XLOOKUP(BM$2,WatchbillMONTHLY!$A$54:$U$54,OFFSET(WatchbillMONTHLY!$A$54:$U$54,1,2)),FALSE),TRUE,FALSE)),
IF(_xlfn.XLOOKUP(BM$2,WatchbillMONTHLY!$A$71:$U$71,OFFSET(WatchbillMONTHLY!$A$71:$U$71,1,2))=IF(_xlfn.XLOOKUP($A131,INDIRECT("_"&amp;_xlfn.XLOOKUP(BM$2,WatchbillMONTHLY!$A$71:$U$71,OFFSET(WatchbillMONTHLY!$A$71:$U$71,1,2))),INDIRECT("_"&amp;_xlfn.XLOOKUP(BM$2,WatchbillMONTHLY!$A$71:$U$71,OFFSET(WatchbillMONTHLY!$A$71:$U$71,1,2))))=$A131,_xlfn.XLOOKUP(BM$2,WatchbillMONTHLY!$A$71:$U$71,OFFSET(WatchbillMONTHLY!$A$71:$U$71,1,2)),FALSE),TRUE,FALSE)),
IF(_xlfn.XLOOKUP(BM$2,WatchbillMONTHLY!$A$88:$U$88,OFFSET(WatchbillMONTHLY!$A$88:$U$88,1,2))=IF(_xlfn.XLOOKUP($A131,INDIRECT("_"&amp;_xlfn.XLOOKUP(BM$2,WatchbillMONTHLY!$A$88:$U$88,OFFSET(WatchbillMONTHLY!$A$88:$U$88,1,2))),INDIRECT("_"&amp;_xlfn.XLOOKUP(BM$2,WatchbillMONTHLY!$A$88:$U$88,OFFSET(WatchbillMONTHLY!$A$88:$U$88,1,2))))=$A131,_xlfn.XLOOKUP(BM$2,WatchbillMONTHLY!$A$88:$U$88,OFFSET(WatchbillMONTHLY!$A$88:$U$88,1,2)),FALSE),TRUE,FALSE)),
FALSE),FALSE)</f>
        <v>0</v>
      </c>
      <c r="BN131" s="209" t="b" cm="1">
        <f t="array" aca="1" ref="BN131" ca="1">IF(AND($A131 &gt; 0, AG131 &gt; 0,BN$2&lt;MiscFormulas!$A$5+1),
_xlfn.IFNA(
_xlfn.IFNA(
_xlfn.IFNA(
_xlfn.IFNA(
_xlfn.IFNA(
_xlfn.IFNA(
IF(_xlfn.XLOOKUP(BN$2,WatchbillMONTHLY!$A$3:$U$3,OFFSET(WatchbillMONTHLY!$A$3:$U$3,1,2))=IF(_xlfn.XLOOKUP($A131,INDIRECT("_"&amp;_xlfn.XLOOKUP(BN$2,WatchbillMONTHLY!$A$3:$U$3,OFFSET(WatchbillMONTHLY!$A$3:$U$3,1,2))),INDIRECT("_"&amp;_xlfn.XLOOKUP(BN$2,WatchbillMONTHLY!$A$3:$U$3,OFFSET(WatchbillMONTHLY!$A$3:$U$3,1,2))))=$A131,_xlfn.XLOOKUP(BN$2,WatchbillMONTHLY!$A$3:$U$3,OFFSET(WatchbillMONTHLY!$A$3:$U$3,1,2)),FALSE),TRUE,FALSE),
IF(_xlfn.XLOOKUP(BN$2,WatchbillMONTHLY!$A$20:$U$20,OFFSET(WatchbillMONTHLY!$A$20:$U$20,1,2))=IF(_xlfn.XLOOKUP($A131,INDIRECT("_"&amp;_xlfn.XLOOKUP(BN$2,WatchbillMONTHLY!$A$20:$U$20,OFFSET(WatchbillMONTHLY!$A$20:$U$20,1,2))),INDIRECT("_"&amp;_xlfn.XLOOKUP(BN$2,WatchbillMONTHLY!$A$20:$U$20,OFFSET(WatchbillMONTHLY!$A$20:$U$20,1,2))))=$A131,_xlfn.XLOOKUP(BN$2,WatchbillMONTHLY!$A$20:$U$20,OFFSET(WatchbillMONTHLY!$A$20:$U$20,1,2)),FALSE),TRUE,FALSE)),
IF(_xlfn.XLOOKUP(BN$2,WatchbillMONTHLY!$A$37:$U$37,OFFSET(WatchbillMONTHLY!$A$37:$U$37,1,2))=IF(_xlfn.XLOOKUP($A131,INDIRECT("_"&amp;_xlfn.XLOOKUP(BN$2,WatchbillMONTHLY!$A$37:$U$37,OFFSET(WatchbillMONTHLY!$A$37:$U$37,1,2))),INDIRECT("_"&amp;_xlfn.XLOOKUP(BN$2,WatchbillMONTHLY!$A$37:$U$37,OFFSET(WatchbillMONTHLY!$A$37:$U$37,1,2))))=$A131,_xlfn.XLOOKUP(BN$2,WatchbillMONTHLY!$A$37:$U$37,OFFSET(WatchbillMONTHLY!$A$37:$U$37,1,2)),FALSE),TRUE,FALSE)),
IF(_xlfn.XLOOKUP(BN$2,WatchbillMONTHLY!$A$54:$U$54,OFFSET(WatchbillMONTHLY!$A$54:$U$54,1,2))=IF(_xlfn.XLOOKUP($A131,INDIRECT("_"&amp;_xlfn.XLOOKUP(BN$2,WatchbillMONTHLY!$A$54:$U$54,OFFSET(WatchbillMONTHLY!$A$54:$U$54,1,2))),INDIRECT("_"&amp;_xlfn.XLOOKUP(BN$2,WatchbillMONTHLY!$A$54:$U$54,OFFSET(WatchbillMONTHLY!$A$54:$U$54,1,2))))=$A131,_xlfn.XLOOKUP(BN$2,WatchbillMONTHLY!$A$54:$U$54,OFFSET(WatchbillMONTHLY!$A$54:$U$54,1,2)),FALSE),TRUE,FALSE)),
IF(_xlfn.XLOOKUP(BN$2,WatchbillMONTHLY!$A$71:$U$71,OFFSET(WatchbillMONTHLY!$A$71:$U$71,1,2))=IF(_xlfn.XLOOKUP($A131,INDIRECT("_"&amp;_xlfn.XLOOKUP(BN$2,WatchbillMONTHLY!$A$71:$U$71,OFFSET(WatchbillMONTHLY!$A$71:$U$71,1,2))),INDIRECT("_"&amp;_xlfn.XLOOKUP(BN$2,WatchbillMONTHLY!$A$71:$U$71,OFFSET(WatchbillMONTHLY!$A$71:$U$71,1,2))))=$A131,_xlfn.XLOOKUP(BN$2,WatchbillMONTHLY!$A$71:$U$71,OFFSET(WatchbillMONTHLY!$A$71:$U$71,1,2)),FALSE),TRUE,FALSE)),
IF(_xlfn.XLOOKUP(BN$2,WatchbillMONTHLY!$A$88:$U$88,OFFSET(WatchbillMONTHLY!$A$88:$U$88,1,2))=IF(_xlfn.XLOOKUP($A131,INDIRECT("_"&amp;_xlfn.XLOOKUP(BN$2,WatchbillMONTHLY!$A$88:$U$88,OFFSET(WatchbillMONTHLY!$A$88:$U$88,1,2))),INDIRECT("_"&amp;_xlfn.XLOOKUP(BN$2,WatchbillMONTHLY!$A$88:$U$88,OFFSET(WatchbillMONTHLY!$A$88:$U$88,1,2))))=$A131,_xlfn.XLOOKUP(BN$2,WatchbillMONTHLY!$A$88:$U$88,OFFSET(WatchbillMONTHLY!$A$88:$U$88,1,2)),FALSE),TRUE,FALSE)),
FALSE),FALSE)</f>
        <v>0</v>
      </c>
      <c r="BO131" s="211"/>
      <c r="BP131" s="212"/>
    </row>
    <row r="132" spans="1:68" ht="24" thickTop="1" x14ac:dyDescent="0.35"/>
  </sheetData>
  <sheetProtection algorithmName="SHA-512" hashValue="SQE4Hg/aITqJ/D+9pK2ldLZSEhBfAO106ZEey+3mXdgmCA2zyiYh8mb9w13TBB+aeuXMD4Lcf4rd+hsowffT2A==" saltValue="Ydjx/cLHeIcv41gZ5OYgBg==" spinCount="100000" sheet="1" insertRows="0" deleteRows="0" autoFilter="0"/>
  <phoneticPr fontId="45" type="noConversion"/>
  <conditionalFormatting sqref="B3:AG131">
    <cfRule type="expression" dxfId="119" priority="8">
      <formula>MOD(ROW(),2)=1</formula>
    </cfRule>
  </conditionalFormatting>
  <conditionalFormatting sqref="D3:AH131">
    <cfRule type="notContainsBlanks" dxfId="118" priority="5">
      <formula>LEN(TRIM(D3))&gt;0</formula>
    </cfRule>
  </conditionalFormatting>
  <dataValidations count="1">
    <dataValidation showInputMessage="1" showErrorMessage="1" sqref="D3:AH67" xr:uid="{A7666C12-B003-4900-AA25-4171B05D6EA4}"/>
  </dataValidations>
  <pageMargins left="0.25" right="0.25" top="0.75" bottom="0.75" header="0.3" footer="0.3"/>
  <pageSetup scale="50" orientation="portrait" horizontalDpi="360" verticalDpi="360" r:id="rId1"/>
  <colBreaks count="1" manualBreakCount="1">
    <brk id="34" max="1048575" man="1"/>
  </colBreaks>
  <extLst>
    <ext xmlns:x14="http://schemas.microsoft.com/office/spreadsheetml/2009/9/main" uri="{78C0D931-6437-407d-A8EE-F0AAD7539E65}">
      <x14:conditionalFormattings>
        <x14:conditionalFormatting xmlns:xm="http://schemas.microsoft.com/office/excel/2006/main">
          <x14:cfRule type="expression" priority="1" id="{FD465BD6-100E-4E4B-AA91-AE3DAF9EE3A2}">
            <xm:f>27&gt;MiscFormulas!$A$5</xm:f>
            <x14:dxf>
              <font>
                <color theme="0" tint="-0.499984740745262"/>
              </font>
              <fill>
                <patternFill>
                  <bgColor theme="1"/>
                </patternFill>
              </fill>
            </x14:dxf>
          </x14:cfRule>
          <xm:sqref>AD2:AD131</xm:sqref>
        </x14:conditionalFormatting>
        <x14:conditionalFormatting xmlns:xm="http://schemas.microsoft.com/office/excel/2006/main">
          <x14:cfRule type="expression" priority="3" id="{00DFD9EF-A16B-48FC-9B88-9A2DAA92151C}">
            <xm:f>28&gt;MiscFormulas!$A$5</xm:f>
            <x14:dxf>
              <font>
                <color theme="0" tint="-0.499984740745262"/>
              </font>
              <fill>
                <patternFill>
                  <bgColor theme="1"/>
                </patternFill>
              </fill>
            </x14:dxf>
          </x14:cfRule>
          <xm:sqref>AE2:AE131</xm:sqref>
        </x14:conditionalFormatting>
        <x14:conditionalFormatting xmlns:xm="http://schemas.microsoft.com/office/excel/2006/main">
          <x14:cfRule type="expression" priority="2" id="{D861F882-8340-433A-BD46-B8643F7F2D57}">
            <xm:f>29&gt;MiscFormulas!$A$5</xm:f>
            <x14:dxf>
              <font>
                <color theme="0" tint="-0.499984740745262"/>
              </font>
              <fill>
                <patternFill>
                  <bgColor theme="1"/>
                </patternFill>
              </fill>
            </x14:dxf>
          </x14:cfRule>
          <xm:sqref>AF2:AF131</xm:sqref>
        </x14:conditionalFormatting>
        <x14:conditionalFormatting xmlns:xm="http://schemas.microsoft.com/office/excel/2006/main">
          <x14:cfRule type="expression" priority="4" id="{C7666928-0694-42C8-8EE2-0C38AA3F3124}">
            <xm:f>30&gt;MiscFormulas!$A$5</xm:f>
            <x14:dxf>
              <font>
                <color theme="0" tint="-0.499984740745262"/>
              </font>
              <fill>
                <patternFill>
                  <bgColor theme="1"/>
                </patternFill>
              </fill>
            </x14:dxf>
          </x14:cfRule>
          <xm:sqref>AG2:AG131</xm:sqref>
        </x14:conditionalFormatting>
        <x14:conditionalFormatting xmlns:xm="http://schemas.microsoft.com/office/excel/2006/main">
          <x14:cfRule type="expression" priority="6" id="{56048AE4-E993-4A94-B1C4-CE359BB316BE}">
            <xm:f>31&gt;MiscFormulas!$A$5</xm:f>
            <x14:dxf>
              <font>
                <color theme="0" tint="-0.499984740745262"/>
              </font>
              <fill>
                <patternFill>
                  <bgColor theme="1"/>
                </patternFill>
              </fill>
            </x14:dxf>
          </x14:cfRule>
          <xm:sqref>AH2:AH131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7030A0"/>
  </sheetPr>
  <dimension ref="A1:U105"/>
  <sheetViews>
    <sheetView zoomScale="80" zoomScaleNormal="80" workbookViewId="0">
      <selection activeCell="D25" sqref="D25"/>
    </sheetView>
  </sheetViews>
  <sheetFormatPr defaultColWidth="4" defaultRowHeight="18.75" x14ac:dyDescent="0.3"/>
  <cols>
    <col min="1" max="1" width="8.42578125" customWidth="1"/>
    <col min="2" max="2" width="29.42578125" bestFit="1" customWidth="1"/>
    <col min="3" max="3" width="11.85546875" customWidth="1"/>
    <col min="4" max="4" width="6.85546875" style="3" bestFit="1" customWidth="1"/>
    <col min="5" max="5" width="29.42578125" customWidth="1"/>
    <col min="6" max="6" width="11.85546875" customWidth="1"/>
    <col min="7" max="7" width="6.85546875" style="4" bestFit="1" customWidth="1"/>
    <col min="8" max="8" width="29.42578125" customWidth="1"/>
    <col min="9" max="9" width="11.85546875" customWidth="1"/>
    <col min="10" max="10" width="6.85546875" bestFit="1" customWidth="1"/>
    <col min="11" max="11" width="29.42578125" customWidth="1"/>
    <col min="12" max="12" width="11.85546875" customWidth="1"/>
    <col min="13" max="13" width="6.85546875" style="5" bestFit="1" customWidth="1"/>
    <col min="14" max="14" width="29.42578125" customWidth="1"/>
    <col min="15" max="15" width="11.85546875" customWidth="1"/>
    <col min="16" max="16" width="6.85546875" style="5" bestFit="1" customWidth="1"/>
    <col min="17" max="17" width="29.42578125" customWidth="1"/>
    <col min="18" max="18" width="11.85546875" customWidth="1"/>
    <col min="19" max="19" width="7.140625" bestFit="1" customWidth="1"/>
    <col min="20" max="20" width="29.42578125" customWidth="1"/>
    <col min="21" max="21" width="11.85546875" customWidth="1"/>
    <col min="22" max="22" width="13.28515625" customWidth="1"/>
    <col min="23" max="23" width="5.5703125" bestFit="1" customWidth="1"/>
  </cols>
  <sheetData>
    <row r="1" spans="1:21" ht="48" customHeight="1" thickTop="1" thickBot="1" x14ac:dyDescent="0.3">
      <c r="A1" s="389" t="s">
        <v>77</v>
      </c>
      <c r="B1" s="390"/>
      <c r="C1" s="390"/>
      <c r="D1" s="390"/>
      <c r="E1" s="390"/>
      <c r="F1" s="390"/>
      <c r="G1" s="390"/>
      <c r="H1" s="390"/>
      <c r="I1" s="393" t="str">
        <f>Panel!D1</f>
        <v>October</v>
      </c>
      <c r="J1" s="393"/>
      <c r="K1" s="393"/>
      <c r="L1" s="394">
        <f>Panel!D2</f>
        <v>2023</v>
      </c>
      <c r="M1" s="395"/>
      <c r="N1" s="395"/>
      <c r="O1" s="391" t="s">
        <v>106</v>
      </c>
      <c r="P1" s="391"/>
      <c r="Q1" s="391"/>
      <c r="R1" s="391"/>
      <c r="S1" s="391"/>
      <c r="T1" s="391"/>
      <c r="U1" s="392"/>
    </row>
    <row r="2" spans="1:21" ht="21.75" thickTop="1" thickBot="1" x14ac:dyDescent="0.35">
      <c r="A2" s="396" t="s">
        <v>0</v>
      </c>
      <c r="B2" s="397"/>
      <c r="C2" s="8"/>
      <c r="D2" s="398" t="s">
        <v>1</v>
      </c>
      <c r="E2" s="398"/>
      <c r="F2" s="398"/>
      <c r="G2" s="398" t="s">
        <v>2</v>
      </c>
      <c r="H2" s="398"/>
      <c r="I2" s="398"/>
      <c r="J2" s="398" t="s">
        <v>3</v>
      </c>
      <c r="K2" s="398"/>
      <c r="L2" s="398"/>
      <c r="M2" s="398" t="s">
        <v>4</v>
      </c>
      <c r="N2" s="398"/>
      <c r="O2" s="402"/>
      <c r="P2" s="397" t="s">
        <v>5</v>
      </c>
      <c r="Q2" s="400"/>
      <c r="R2" s="403"/>
      <c r="S2" s="399" t="s">
        <v>6</v>
      </c>
      <c r="T2" s="400"/>
      <c r="U2" s="401"/>
    </row>
    <row r="3" spans="1:21" ht="21.75" thickTop="1" thickBot="1" x14ac:dyDescent="0.35">
      <c r="A3" s="1">
        <f>IF(MiscFormulas!A4="MONDAY",0,IF(MiscFormulas!A4="TUESDAY",-1,IF(MiscFormulas!A4="WEDNESDAY",-2,IF(MiscFormulas!A4="THURSDAY",-3,IF(MiscFormulas!A4="FRIDAY",-4,IF(MiscFormulas!A4="SATURDAY",-5,IF(MiscFormulas!A4="SUNDAY",1,0)))))))</f>
        <v>1</v>
      </c>
      <c r="B3" s="237" t="str">
        <f>IF(ISNUMBER(MATCH(DATE(Panel!$D$2,IF(Panel!$D$1="JANUARY",1,IF(Panel!$D$1="FEBRUARY",2,IF(Panel!$D$1="MARCH",3,IF(Panel!$D$1="APRIL",4,IF(Panel!$D$1="MAY",5,IF(Panel!$D$1="JUNE",6,IF(Panel!$D$1="JULY",7,IF(Panel!$D$1="AUGUST",8,IF(Panel!$D$1="SEPTEMBER",9,IF(Panel!$D$1="OCTOBER",10,IF(Panel!$D$1="NOVEMBER",11,IF(Panel!$D$1="DECEMBER",12,0)))))))))))),A3),Holidays!$D$2:$D$157,0)),"HOLIDAY","")</f>
        <v/>
      </c>
      <c r="C3" s="238"/>
      <c r="D3" s="1">
        <f>SUM(A3,1)</f>
        <v>2</v>
      </c>
      <c r="E3" s="239" t="str">
        <f>IF(ISNUMBER(MATCH(DATE(Panel!$D$2,IF(Panel!$D$1="JANUARY",1,IF(Panel!$D$1="FEBRUARY",2,IF(Panel!$D$1="MARCH",3,IF(Panel!$D$1="APRIL",4,IF(Panel!$D$1="MAY",5,IF(Panel!$D$1="JUNE",6,IF(Panel!$D$1="JULY",7,IF(Panel!$D$1="AUGUST",8,IF(Panel!$D$1="SEPTEMBER",9,IF(Panel!$D$1="OCTOBER",10,IF(Panel!$D$1="NOVEMBER",11,IF(Panel!$D$1="DECEMBER",12,0)))))))))))),D3),Holidays!$D$2:$D$157,0)),"HOLIDAY","")</f>
        <v/>
      </c>
      <c r="F3" s="240" t="str">
        <f>IF(ISNUMBER(MATCH(DATE(Panel!$D$2,IF(Panel!$D$1="JANUARY",1,IF(Panel!$D$1="FEBRUARY",2,IF(Panel!$D$1="MARCH",3,IF(Panel!$D$1="APRIL",4,IF(Panel!$D$1="MAY",5,IF(Panel!$D$1="JUNE",6,IF(Panel!$D$1="JULY",7,IF(Panel!$D$1="AUGUST",8,IF(Panel!$D$1="SEPTEMBER",9,IF(Panel!$D$1="OCTOBER",10,IF(Panel!$D$1="NOVEMBER",11,IF(Panel!$D$1="DECEMBER",12,0)))))))))))),E3),Holidays!$D$2:$D$40,0)),"HOLIDAY","")</f>
        <v/>
      </c>
      <c r="G3" s="1">
        <f>SUM(D3,1)</f>
        <v>3</v>
      </c>
      <c r="H3" s="239" t="str">
        <f>IF(ISNUMBER(MATCH(DATE(Panel!$D$2,IF(Panel!$D$1="JANUARY",1,IF(Panel!$D$1="FEBRUARY",2,IF(Panel!$D$1="MARCH",3,IF(Panel!$D$1="APRIL",4,IF(Panel!$D$1="MAY",5,IF(Panel!$D$1="JUNE",6,IF(Panel!$D$1="JULY",7,IF(Panel!$D$1="AUGUST",8,IF(Panel!$D$1="SEPTEMBER",9,IF(Panel!$D$1="OCTOBER",10,IF(Panel!$D$1="NOVEMBER",11,IF(Panel!$D$1="DECEMBER",12,0)))))))))))),G3),Holidays!$D$2:$D$157,0)),"HOLIDAY","")</f>
        <v/>
      </c>
      <c r="I3" s="240" t="str">
        <f>IF(ISNUMBER(MATCH(DATE(Panel!$D$2,IF(Panel!$D$1="JANUARY",1,IF(Panel!$D$1="FEBRUARY",2,IF(Panel!$D$1="MARCH",3,IF(Panel!$D$1="APRIL",4,IF(Panel!$D$1="MAY",5,IF(Panel!$D$1="JUNE",6,IF(Panel!$D$1="JULY",7,IF(Panel!$D$1="AUGUST",8,IF(Panel!$D$1="SEPTEMBER",9,IF(Panel!$D$1="OCTOBER",10,IF(Panel!$D$1="NOVEMBER",11,IF(Panel!$D$1="DECEMBER",12,0)))))))))))),H3),Holidays!$D$2:$D$40,0)),"HOLIDAY","")</f>
        <v/>
      </c>
      <c r="J3" s="1">
        <f>SUM(G3,1)</f>
        <v>4</v>
      </c>
      <c r="K3" s="239" t="str">
        <f>IF(ISNUMBER(MATCH(DATE(Panel!$D$2,IF(Panel!$D$1="JANUARY",1,IF(Panel!$D$1="FEBRUARY",2,IF(Panel!$D$1="MARCH",3,IF(Panel!$D$1="APRIL",4,IF(Panel!$D$1="MAY",5,IF(Panel!$D$1="JUNE",6,IF(Panel!$D$1="JULY",7,IF(Panel!$D$1="AUGUST",8,IF(Panel!$D$1="SEPTEMBER",9,IF(Panel!$D$1="OCTOBER",10,IF(Panel!$D$1="NOVEMBER",11,IF(Panel!$D$1="DECEMBER",12,0)))))))))))),J3),Holidays!$D$2:$D$40,0)),"HOLIDAY","")</f>
        <v/>
      </c>
      <c r="L3" s="240" t="str">
        <f>IF(ISNUMBER(MATCH(DATE(Panel!$D$2,IF(Panel!$D$1="JANUARY",1,IF(Panel!$D$1="FEBRUARY",2,IF(Panel!$D$1="MARCH",3,IF(Panel!$D$1="APRIL",4,IF(Panel!$D$1="MAY",5,IF(Panel!$D$1="JUNE",6,IF(Panel!$D$1="JULY",7,IF(Panel!$D$1="AUGUST",8,IF(Panel!$D$1="SEPTEMBER",9,IF(Panel!$D$1="OCTOBER",10,IF(Panel!$D$1="NOVEMBER",11,IF(Panel!$D$1="DECEMBER",12,0)))))))))))),K3),Holidays!$D$2:$D$40,0)),"HOLIDAY","")</f>
        <v/>
      </c>
      <c r="M3" s="241">
        <f>SUM(J3,1)</f>
        <v>5</v>
      </c>
      <c r="N3" s="239" t="str">
        <f>IF(ISNUMBER(MATCH(DATE(Panel!$D$2,IF(Panel!$D$1="JANUARY",1,IF(Panel!$D$1="FEBRUARY",2,IF(Panel!$D$1="MARCH",3,IF(Panel!$D$1="APRIL",4,IF(Panel!$D$1="MAY",5,IF(Panel!$D$1="JUNE",6,IF(Panel!$D$1="JULY",7,IF(Panel!$D$1="AUGUST",8,IF(Panel!$D$1="SEPTEMBER",9,IF(Panel!$D$1="OCTOBER",10,IF(Panel!$D$1="NOVEMBER",11,IF(Panel!$D$1="DECEMBER",12,0)))))))))))),M3),Holidays!$D$2:$D$157,0)),"HOLIDAY","")</f>
        <v/>
      </c>
      <c r="O3" s="240" t="str">
        <f>IF(ISNUMBER(MATCH(DATE(Panel!$D$2,IF(Panel!$D$1="JANUARY",1,IF(Panel!$D$1="FEBRUARY",2,IF(Panel!$D$1="MARCH",3,IF(Panel!$D$1="APRIL",4,IF(Panel!$D$1="MAY",5,IF(Panel!$D$1="JUNE",6,IF(Panel!$D$1="JULY",7,IF(Panel!$D$1="AUGUST",8,IF(Panel!$D$1="SEPTEMBER",9,IF(Panel!$D$1="OCTOBER",10,IF(Panel!$D$1="NOVEMBER",11,IF(Panel!$D$1="DECEMBER",12,0)))))))))))),N3),Holidays!$D$2:$D$40,0)),"HOLIDAY","")</f>
        <v/>
      </c>
      <c r="P3" s="242">
        <f>SUM(M3,1)</f>
        <v>6</v>
      </c>
      <c r="Q3" s="243" t="str">
        <f>IF(ISNUMBER(MATCH(DATE(Panel!$D$2,IF(Panel!$D$1="JANUARY",1,IF(Panel!$D$1="FEBRUARY",2,IF(Panel!$D$1="MARCH",3,IF(Panel!$D$1="APRIL",4,IF(Panel!$D$1="MAY",5,IF(Panel!$D$1="JUNE",6,IF(Panel!$D$1="JULY",7,IF(Panel!$D$1="AUGUST",8,IF(Panel!$D$1="SEPTEMBER",9,IF(Panel!$D$1="OCTOBER",10,IF(Panel!$D$1="NOVEMBER",11,IF(Panel!$D$1="DECEMBER",12,0)))))))))))),P3),Holidays!$D$2:$D$157,0)),"HOLIDAY","")</f>
        <v/>
      </c>
      <c r="R3" s="244" t="str">
        <f>IF(ISNUMBER(MATCH(DATE(Panel!$D$2,IF(Panel!$D$1="JANUARY",1,IF(Panel!$D$1="FEBRUARY",2,IF(Panel!$D$1="MARCH",3,IF(Panel!$D$1="APRIL",4,IF(Panel!$D$1="MAY",5,IF(Panel!$D$1="JUNE",6,IF(Panel!$D$1="JULY",7,IF(Panel!$D$1="AUGUST",8,IF(Panel!$D$1="SEPTEMBER",9,IF(Panel!$D$1="OCTOBER",10,IF(Panel!$D$1="NOVEMBER",11,IF(Panel!$D$1="DECEMBER",12,0)))))))))))),Q3),Holidays!$D$2:$D$40,0)),"HOLIDAY","")</f>
        <v/>
      </c>
      <c r="S3" s="245">
        <f>SUM(P3,1)</f>
        <v>7</v>
      </c>
      <c r="T3" s="243" t="str">
        <f>IF(ISNUMBER(MATCH(DATE(Panel!$D$2,IF(Panel!$D$1="JANUARY",1,IF(Panel!$D$1="FEBRUARY",2,IF(Panel!$D$1="MARCH",3,IF(Panel!$D$1="APRIL",4,IF(Panel!$D$1="MAY",5,IF(Panel!$D$1="JUNE",6,IF(Panel!$D$1="JULY",7,IF(Panel!$D$1="AUGUST",8,IF(Panel!$D$1="SEPTEMBER",9,IF(Panel!$D$1="OCTOBER",10,IF(Panel!$D$1="NOVEMBER",11,IF(Panel!$D$1="DECEMBER",12,0)))))))))))),S3),Holidays!$D$2:$D$157,0)),"HOLIDAY","")</f>
        <v/>
      </c>
      <c r="U3" s="244" t="str">
        <f>IF(ISNUMBER(MATCH(DATE(Panel!$D$2,IF(Panel!$D$1="JANUARY",1,IF(Panel!$D$1="FEBRUARY",2,IF(Panel!$D$1="MARCH",3,IF(Panel!$D$1="APRIL",4,IF(Panel!$D$1="MAY",5,IF(Panel!$D$1="JUNE",6,IF(Panel!$D$1="JULY",7,IF(Panel!$D$1="AUGUST",8,IF(Panel!$D$1="SEPTEMBER",9,IF(Panel!$D$1="OCTOBER",10,IF(Panel!$D$1="NOVEMBER",11,IF(Panel!$D$1="DECEMBER",12,0)))))))))))),T3),Holidays!$D$2:$D$40,0)),"HOLIDAY","")</f>
        <v/>
      </c>
    </row>
    <row r="4" spans="1:21" ht="21.75" thickTop="1" thickBot="1" x14ac:dyDescent="0.35">
      <c r="A4" s="354"/>
      <c r="B4" s="336" t="str">
        <f>IF(Panel!$D$4="NO","","Section")</f>
        <v>Section</v>
      </c>
      <c r="C4" s="337">
        <f>IF(Panel!$D$4="YES",Panel!$D$7,IF(Panel!$D$4="NO",""))</f>
        <v>5</v>
      </c>
      <c r="D4" s="335"/>
      <c r="E4" s="336" t="s">
        <v>7</v>
      </c>
      <c r="F4" s="337">
        <f>IF(MiscFormulas!$A$4="MONDAY",Panel!D7,IF(MiscFormulas!$A$2="YW",IF(SUM(C4,1)&gt;Panel!$D$6,1,SUM(C4,1)),IF(MiscFormulas!$A$2="ND",Panel!D7,IF(MiscFormulas!$A$2="NW",Panel!D7,IF(MiscFormulas!$A$2="YD",IF(SUM(C4,1)&gt;Panel!$D$6,1,SUM(C4,1)),IF(MiscFormulas!$A$2="SATW",C4,IF(MiscFormulas!$A$2="SUNW",Panel!D7,"")))))))</f>
        <v>6</v>
      </c>
      <c r="G4" s="338"/>
      <c r="H4" s="336" t="s">
        <v>7</v>
      </c>
      <c r="I4" s="339">
        <f>IF(MiscFormulas!$A$4="TUESDAY",Panel!D7,IF(MiscFormulas!$A$2="YW",F4,IF(MiscFormulas!$A$2="ND",IF(SUM(F4,1)&gt;Panel!$D$6,1,SUM(F4,1)),IF(MiscFormulas!$A$2="NW",Panel!D7,IF(MiscFormulas!$A$2="YD",IF(SUM(F4,1)&gt;Panel!$D$6,1,SUM(F4,1)),IF(MiscFormulas!$A$2="SATW",F4,IF(MiscFormulas!$A$2="SUNW",Panel!D7,"")))))))</f>
        <v>7</v>
      </c>
      <c r="J4" s="338"/>
      <c r="K4" s="336" t="s">
        <v>7</v>
      </c>
      <c r="L4" s="339">
        <f>IF(MiscFormulas!$A$4="WEDNESDAY",Panel!D7,IF(MiscFormulas!$A$2="YW",I4,IF(MiscFormulas!$A$2="ND",IF(SUM(I4,1)&gt;Panel!$D$6,1,SUM(I4,1)),IF(MiscFormulas!$A$2="NW",Panel!D7,IF(MiscFormulas!$A$2="YD",IF(SUM(I4,1)&gt;Panel!$D$6,1,SUM(I4,1)),IF(MiscFormulas!$A$2="SATW",I4,IF(MiscFormulas!$A$2="SUNW",Panel!D7,"")))))))</f>
        <v>8</v>
      </c>
      <c r="M4" s="355"/>
      <c r="N4" s="336" t="s">
        <v>7</v>
      </c>
      <c r="O4" s="339">
        <f>IF(MiscFormulas!$A$4="THURSDAY",Panel!D7,IF(MiscFormulas!$A$2="YW",L4,IF(MiscFormulas!$A$2="ND",IF(SUM(L4,1)&gt;Panel!$D$6,1,SUM(L4,1)),IF(MiscFormulas!$A$2="NW",Panel!D7,IF(MiscFormulas!$A$2="YD",IF(SUM(L4,1)&gt;Panel!$D$6,1,SUM(L4,1)),IF(MiscFormulas!$A$2="SATW",L4,IF(MiscFormulas!$A$2="SUNW",Panel!D7,"")))))))</f>
        <v>9</v>
      </c>
      <c r="P4" s="338"/>
      <c r="Q4" s="336" t="s">
        <v>7</v>
      </c>
      <c r="R4" s="339">
        <f>IF(MiscFormulas!$A$4="FRIDAY",Panel!D7,IF(MiscFormulas!$A$2="YW",O4,IF(MiscFormulas!$A$2="ND",IF(SUM(O4,1)&gt;Panel!$D$6,1,SUM(O4,1)),IF(MiscFormulas!$A$2="NW",Panel!D7,IF(MiscFormulas!$A$2="YD",IF(SUM(O4,1)&gt;Panel!$D$6,1,SUM(O4,1)),IF(MiscFormulas!$A$2="SATW",O4,IF(MiscFormulas!$A$2="SUNW",Panel!D7,"")))))))</f>
        <v>10</v>
      </c>
      <c r="S4" s="356"/>
      <c r="T4" s="336" t="str">
        <f>IF(Panel!$D$4="NO","","Section")</f>
        <v>Section</v>
      </c>
      <c r="U4" s="339">
        <f>IF(AND(MiscFormulas!$A$4="SATURDAY",OR(MiscFormulas!$A$2="YD",MiscFormulas!$A$2="YW",MiscFormulas!$A$2="SATW",MiscFormulas!$A$2="SUNW")),Panel!D7,IF(MiscFormulas!$A$2="YD",IF(SUM(R4,1)&gt;Panel!$D$6,1,SUM(R4,1)),IF(MiscFormulas!$A$2="YW",R4,IF(MiscFormulas!A2="SATW",IF(SUM(R4,1)&gt;Panel!$D$6,1,SUM(R4,1)),IF(MiscFormulas!A2="SUNW",R4,IF(MiscFormulas!$A$2="ND","",IF(MiscFormulas!$A$2="NW","")))))))</f>
        <v>11</v>
      </c>
    </row>
    <row r="5" spans="1:21" ht="21" thickTop="1" x14ac:dyDescent="0.3">
      <c r="A5" s="360"/>
      <c r="B5" s="358" t="str" cm="1">
        <f t="array" aca="1" ref="B5" ca="1">IF(OR(A5=MiscFormulas!$B$51:$B$54),C5,IF(Panel!$D$4="NO","",IFERROR(IF(INDEX(INDIRECT("_" &amp; $C$4),ROW(B5)-SUM(ROW($B$5)-1))=0,"",INDEX(INDIRECT("_" &amp; $C$4),ROW(B5)-SUM(ROW($B$5)-1))),"")))</f>
        <v>EX1 Danvers, C.</v>
      </c>
      <c r="C5" s="372"/>
      <c r="D5" s="360" t="s">
        <v>195</v>
      </c>
      <c r="E5" s="361" t="str" cm="1">
        <f t="array" aca="1" ref="E5" ca="1">IF(OR(D5=MiscFormulas!$B$51:$B$54),F5,IFERROR(IF(INDEX(INDIRECT("_" &amp; $F$4),ROW(E5)-SUM(ROW($E$5)-1))=0,"",INDEX(INDIRECT("_" &amp; $F$4),ROW(E5)-SUM(ROW($E$5)-1))),""))</f>
        <v>EX6 Griffin, P.</v>
      </c>
      <c r="F5" s="372"/>
      <c r="G5" s="360"/>
      <c r="H5" s="361" t="str" cm="1">
        <f t="array" aca="1" ref="H5" ca="1">IF(OR(G5=MiscFormulas!$B$51:$B$54),I5,IFERROR(IF(INDEX(INDIRECT("_" &amp; $I$4),ROW(H6)-SUM(ROW($H$6)-1))=0,"",INDEX(INDIRECT("_" &amp; $I$4),ROW(H6)-SUM(ROW($H$6)-1))),""))</f>
        <v>EX9 Rhodes, J.</v>
      </c>
      <c r="I5" s="372"/>
      <c r="J5" s="357" t="s">
        <v>195</v>
      </c>
      <c r="K5" s="361" t="str" cm="1">
        <f t="array" aca="1" ref="K5" ca="1">IF(OR(J5=MiscFormulas!$B$51:$B$54),L5,IFERROR(IF(INDEX(INDIRECT("_" &amp; $L$4),ROW(K6)-SUM(ROW($K$6)-1))=0,"",INDEX(INDIRECT("_" &amp; $L$4),ROW(K6)-SUM(ROW($K$6)-1))),""))</f>
        <v>EX15 Mae, S.</v>
      </c>
      <c r="L5" s="372"/>
      <c r="M5" s="357"/>
      <c r="N5" s="361" t="str" cm="1">
        <f t="array" aca="1" ref="N5" ca="1">IF(OR(M5=MiscFormulas!$B$51:$B$54),O5,IFERROR(IF(INDEX(INDIRECT("_" &amp; $O$4),ROW(N6)-SUM(ROW($N$6)-1))=0,"",INDEX(INDIRECT("_" &amp; $O$4),ROW(N6)-SUM(ROW($N$6)-1))),""))</f>
        <v>EX3 Michael, K.</v>
      </c>
      <c r="O5" s="372"/>
      <c r="P5" s="357"/>
      <c r="Q5" s="361" t="str" cm="1">
        <f t="array" aca="1" ref="Q5" ca="1">IF(OR(P5=MiscFormulas!$B$51:$B$54),R5,IFERROR(IF(INDEX(INDIRECT("_" &amp; $R$4),ROW(Q6)-SUM(ROW($Q$6)-1))=0,"",INDEX(INDIRECT("_" &amp; $R$4),ROW(Q6)-SUM(ROW($Q$6)-1))),""))</f>
        <v>EX3 Paratroopa, K.</v>
      </c>
      <c r="R5" s="372" t="s">
        <v>104</v>
      </c>
      <c r="S5" s="362"/>
      <c r="T5" s="358" t="str" cm="1">
        <f t="array" aca="1" ref="T5" ca="1">IF(OR(S5=MiscFormulas!$B$51:$B$54),U5,IFERROR(IF(INDEX(INDIRECT("_" &amp; $U$4),ROW(T6)-SUM(ROW($T$6)-1))=0,"",INDEX(INDIRECT("_" &amp; $U$4),ROW(T6)-SUM(ROW($T$6)-1))),""))</f>
        <v>EX3 Eric, F.</v>
      </c>
      <c r="U5" s="372"/>
    </row>
    <row r="6" spans="1:21" ht="20.25" x14ac:dyDescent="0.3">
      <c r="A6" s="81"/>
      <c r="B6" s="72" t="str" cm="1">
        <f t="array" aca="1" ref="B6" ca="1">IF(OR(A6=MiscFormulas!$B$51:$B$54),C6,IF(Panel!$D$4="NO","",IFERROR(IF(INDEX(INDIRECT("_" &amp; $C$4),ROW(B6)-SUM(ROW($B$5)-1))=0,"",INDEX(INDIRECT("_" &amp; $C$4),ROW(B6)-SUM(ROW($B$5)-1))),"")))</f>
        <v>EX3 David, C.</v>
      </c>
      <c r="C6" s="97"/>
      <c r="D6" s="80"/>
      <c r="E6" s="73" t="str" cm="1">
        <f t="array" aca="1" ref="E6" ca="1">IF(OR(D6=MiscFormulas!$B$51:$B$54),F6,IFERROR(IF(INDEX(INDIRECT("_" &amp; $F$4),ROW(E6)-SUM(ROW($E$5)-1))=0,"",INDEX(INDIRECT("_" &amp; $F$4),ROW(E6)-SUM(ROW($E$5)-1))),""))</f>
        <v>EX7 Gump, F.</v>
      </c>
      <c r="F6" s="97"/>
      <c r="G6" s="80" t="s">
        <v>195</v>
      </c>
      <c r="H6" s="73" t="str" cm="1">
        <f t="array" aca="1" ref="H6" ca="1">IF(OR(G6=MiscFormulas!$B$51:$B$54),I6,IFERROR(IF(INDEX(INDIRECT("_" &amp; $I$4),ROW(H7)-SUM(ROW($H$6)-1))=0,"",INDEX(INDIRECT("_" &amp; $I$4),ROW(H7)-SUM(ROW($H$6)-1))),""))</f>
        <v>EX3 Jessica, W.</v>
      </c>
      <c r="I6" s="97"/>
      <c r="J6" s="81"/>
      <c r="K6" s="73" t="str" cm="1">
        <f t="array" aca="1" ref="K6" ca="1">IF(OR(J6=MiscFormulas!$B$51:$B$54),L6,IFERROR(IF(INDEX(INDIRECT("_" &amp; $L$4),ROW(K7)-SUM(ROW($K$6)-1))=0,"",INDEX(INDIRECT("_" &amp; $L$4),ROW(K7)-SUM(ROW($K$6)-1))),""))</f>
        <v>EX16 Maker, T.</v>
      </c>
      <c r="L6" s="97" t="s">
        <v>211</v>
      </c>
      <c r="M6" s="81"/>
      <c r="N6" s="73" t="str" cm="1">
        <f t="array" aca="1" ref="N6" ca="1">IF(OR(M6=MiscFormulas!$B$51:$B$54),O6,IFERROR(IF(INDEX(INDIRECT("_" &amp; $O$4),ROW(N7)-SUM(ROW($N$6)-1))=0,"",INDEX(INDIRECT("_" &amp; $O$4),ROW(N7)-SUM(ROW($N$6)-1))),""))</f>
        <v>EX19 Monger, K.</v>
      </c>
      <c r="O6" s="97"/>
      <c r="P6" s="81"/>
      <c r="Q6" s="73" t="str" cm="1">
        <f t="array" aca="1" ref="Q6" ca="1">IF(OR(P6=MiscFormulas!$B$51:$B$54),R6,IFERROR(IF(INDEX(INDIRECT("_" &amp; $R$4),ROW(Q7)-SUM(ROW($Q$6)-1))=0,"",INDEX(INDIRECT("_" &amp; $R$4),ROW(Q7)-SUM(ROW($Q$6)-1))),""))</f>
        <v>EX3 Emily, H.</v>
      </c>
      <c r="R6" s="97"/>
      <c r="S6" s="78"/>
      <c r="T6" s="72" t="str" cm="1">
        <f t="array" aca="1" ref="T6" ca="1">IF(OR(S6=MiscFormulas!$B$51:$B$54),U6,IFERROR(IF(INDEX(INDIRECT("_" &amp; $U$4),ROW(T7)-SUM(ROW($T$6)-1))=0,"",INDEX(INDIRECT("_" &amp; $U$4),ROW(T7)-SUM(ROW($T$6)-1))),""))</f>
        <v>EX3 Heather, H.</v>
      </c>
      <c r="U6" s="97"/>
    </row>
    <row r="7" spans="1:21" ht="20.25" x14ac:dyDescent="0.3">
      <c r="A7" s="81"/>
      <c r="B7" s="72" t="str" cm="1">
        <f t="array" aca="1" ref="B7" ca="1">IF(OR(A7=MiscFormulas!$B$51:$B$54),C7,IF(Panel!$D$4="NO","",IFERROR(IF(INDEX(INDIRECT("_" &amp; $C$4),ROW(B7)-SUM(ROW($B$5)-1))=0,"",INDEX(INDIRECT("_" &amp; $C$4),ROW(B7)-SUM(ROW($B$5)-1))),"")))</f>
        <v>EX2 Douche, C.</v>
      </c>
      <c r="C7" s="97"/>
      <c r="D7" s="80"/>
      <c r="E7" s="73" t="str" cm="1">
        <f t="array" aca="1" ref="E7" ca="1">IF(OR(D7=MiscFormulas!$B$51:$B$54),F7,IFERROR(IF(INDEX(INDIRECT("_" &amp; $F$4),ROW(E7)-SUM(ROW($E$5)-1))=0,"",INDEX(INDIRECT("_" &amp; $F$4),ROW(E7)-SUM(ROW($E$5)-1))),""))</f>
        <v>EX8 Hardworker, P.</v>
      </c>
      <c r="F7" s="97"/>
      <c r="G7" s="80"/>
      <c r="H7" s="73" t="str" cm="1">
        <f t="array" aca="1" ref="H7" ca="1">IF(OR(G7=MiscFormulas!$B$51:$B$54),I7,IFERROR(IF(INDEX(INDIRECT("_" &amp; $I$4),ROW(H8)-SUM(ROW($H$6)-1))=0,"",INDEX(INDIRECT("_" &amp; $I$4),ROW(H8)-SUM(ROW($H$6)-1))),""))</f>
        <v>EX11 Jody, P.</v>
      </c>
      <c r="I7" s="97"/>
      <c r="J7" s="80"/>
      <c r="K7" s="73" t="str" cm="1">
        <f t="array" aca="1" ref="K7" ca="1">IF(OR(J7=MiscFormulas!$B$51:$B$54),L7,IFERROR(IF(INDEX(INDIRECT("_" &amp; $L$4),ROW(K8)-SUM(ROW($K$6)-1))=0,"",INDEX(INDIRECT("_" &amp; $L$4),ROW(K8)-SUM(ROW($K$6)-1))),""))</f>
        <v>EX17 Man, I.</v>
      </c>
      <c r="L7" s="97"/>
      <c r="M7" s="80"/>
      <c r="N7" s="73" t="str" cm="1">
        <f t="array" aca="1" ref="N7" ca="1">IF(OR(M7=MiscFormulas!$B$51:$B$54),O7,IFERROR(IF(INDEX(INDIRECT("_" &amp; $O$4),ROW(N8)-SUM(ROW($N$6)-1))=0,"",INDEX(INDIRECT("_" &amp; $O$4),ROW(N8)-SUM(ROW($N$6)-1))),""))</f>
        <v>EX20 Moon, S.</v>
      </c>
      <c r="O7" s="97"/>
      <c r="P7" s="80"/>
      <c r="Q7" s="73" t="str" cm="1">
        <f t="array" aca="1" ref="Q7" ca="1">IF(OR(P7=MiscFormulas!$B$51:$B$54),R7,IFERROR(IF(INDEX(INDIRECT("_" &amp; $R$4),ROW(Q8)-SUM(ROW($Q$6)-1))=0,"",INDEX(INDIRECT("_" &amp; $R$4),ROW(Q8)-SUM(ROW($Q$6)-1))),""))</f>
        <v>EX5 Plebasarus, M.</v>
      </c>
      <c r="R7" s="97"/>
      <c r="S7" s="78"/>
      <c r="T7" s="72" t="str" cm="1">
        <f t="array" aca="1" ref="T7" ca="1">IF(OR(S7=MiscFormulas!$B$51:$B$54),U7,IFERROR(IF(INDEX(INDIRECT("_" &amp; $U$4),ROW(T8)-SUM(ROW($T$6)-1))=0,"",INDEX(INDIRECT("_" &amp; $U$4),ROW(T8)-SUM(ROW($T$6)-1))),""))</f>
        <v>EX3 Jacob, J.</v>
      </c>
      <c r="U7" s="97"/>
    </row>
    <row r="8" spans="1:21" ht="20.25" x14ac:dyDescent="0.3">
      <c r="A8" s="81"/>
      <c r="B8" s="72" t="str" cm="1">
        <f t="array" aca="1" ref="B8" ca="1">IF(OR(A8=MiscFormulas!$B$51:$B$54),C8,IF(Panel!$D$4="NO","",IFERROR(IF(INDEX(INDIRECT("_" &amp; $C$4),ROW(B8)-SUM(ROW($B$5)-1))=0,"",INDEX(INDIRECT("_" &amp; $C$4),ROW(B8)-SUM(ROW($B$5)-1))),"")))</f>
        <v>EX3 Eve, H.</v>
      </c>
      <c r="C8" s="97"/>
      <c r="D8" s="80"/>
      <c r="E8" s="73" t="str" cm="1">
        <f t="array" aca="1" ref="E8" ca="1">IF(OR(D8=MiscFormulas!$B$51:$B$54),F8,IFERROR(IF(INDEX(INDIRECT("_" &amp; $F$4),ROW(E8)-SUM(ROW($E$5)-1))=0,"",INDEX(INDIRECT("_" &amp; $F$4),ROW(E8)-SUM(ROW($E$5)-1))),""))</f>
        <v>EX9 Hustler, A.</v>
      </c>
      <c r="F8" s="97"/>
      <c r="G8" s="80"/>
      <c r="H8" s="73" t="str" cm="1">
        <f t="array" aca="1" ref="H8" ca="1">IF(OR(G8=MiscFormulas!$B$51:$B$54),I8,IFERROR(IF(INDEX(INDIRECT("_" &amp; $I$4),ROW(H9)-SUM(ROW($H$6)-1))=0,"",INDEX(INDIRECT("_" &amp; $I$4),ROW(H9)-SUM(ROW($H$6)-1))),""))</f>
        <v>EX12 Kruger, F.</v>
      </c>
      <c r="I8" s="97"/>
      <c r="J8" s="80"/>
      <c r="K8" s="73" t="str" cm="1">
        <f t="array" aca="1" ref="K8" ca="1">IF(OR(J8=MiscFormulas!$B$51:$B$54),L8,IFERROR(IF(INDEX(INDIRECT("_" &amp; $L$4),ROW(K9)-SUM(ROW($K$6)-1))=0,"",INDEX(INDIRECT("_" &amp; $L$4),ROW(K9)-SUM(ROW($K$6)-1))),""))</f>
        <v>EX3 Matthew, S.</v>
      </c>
      <c r="L8" s="97" t="s">
        <v>140</v>
      </c>
      <c r="M8" s="80"/>
      <c r="N8" s="73" t="str" cm="1">
        <f t="array" aca="1" ref="N8" ca="1">IF(OR(M8=MiscFormulas!$B$51:$B$54),O8,IFERROR(IF(INDEX(INDIRECT("_" &amp; $O$4),ROW(N9)-SUM(ROW($N$6)-1))=0,"",INDEX(INDIRECT("_" &amp; $O$4),ROW(N9)-SUM(ROW($N$6)-1))),""))</f>
        <v>EX1 Moron, M.</v>
      </c>
      <c r="O8" s="97" t="s">
        <v>140</v>
      </c>
      <c r="P8" s="80"/>
      <c r="Q8" s="73" t="str" cm="1">
        <f t="array" aca="1" ref="Q8" ca="1">IF(OR(P8=MiscFormulas!$B$51:$B$54),R8,IFERROR(IF(INDEX(INDIRECT("_" &amp; $R$4),ROW(Q9)-SUM(ROW($Q$6)-1))=0,"",INDEX(INDIRECT("_" &amp; $R$4),ROW(Q9)-SUM(ROW($Q$6)-1))),""))</f>
        <v>EX6 Pog, S.</v>
      </c>
      <c r="R8" s="97" t="s">
        <v>140</v>
      </c>
      <c r="S8" s="78"/>
      <c r="T8" s="72" t="str" cm="1">
        <f t="array" aca="1" ref="T8" ca="1">IF(OR(S8=MiscFormulas!$B$51:$B$54),U8,IFERROR(IF(INDEX(INDIRECT("_" &amp; $U$4),ROW(T9)-SUM(ROW($T$6)-1))=0,"",INDEX(INDIRECT("_" &amp; $U$4),ROW(T9)-SUM(ROW($T$6)-1))),""))</f>
        <v>EX3 James, J.</v>
      </c>
      <c r="U8" s="97" t="s">
        <v>140</v>
      </c>
    </row>
    <row r="9" spans="1:21" ht="20.45" customHeight="1" x14ac:dyDescent="0.3">
      <c r="A9" s="81"/>
      <c r="B9" s="72" t="str" cm="1">
        <f t="array" aca="1" ref="B9" ca="1">IF(OR(A9=MiscFormulas!$B$51:$B$54),C9,IF(Panel!$D$4="NO","",IFERROR(IF(INDEX(INDIRECT("_" &amp; $C$4),ROW(B9)-SUM(ROW($B$5)-1))=0,"",INDEX(INDIRECT("_" &amp; $C$4),ROW(B9)-SUM(ROW($B$5)-1))),"")))</f>
        <v>EX4 Filipa, G.</v>
      </c>
      <c r="C9" s="97"/>
      <c r="D9" s="80"/>
      <c r="E9" s="73" t="str" cm="1">
        <f t="array" aca="1" ref="E9" ca="1">IF(OR(D9=MiscFormulas!$B$51:$B$54),F9,IFERROR(IF(INDEX(INDIRECT("_" &amp; $F$4),ROW(E9)-SUM(ROW($E$5)-1))=0,"",INDEX(INDIRECT("_" &amp; $F$4),ROW(E9)-SUM(ROW($E$5)-1))),""))</f>
        <v>EX10 Hut, J.</v>
      </c>
      <c r="F9" s="97"/>
      <c r="G9" s="80"/>
      <c r="H9" s="73" t="str" cm="1">
        <f t="array" aca="1" ref="H9" ca="1">IF(OR(G9=MiscFormulas!$B$51:$B$54),I9,IFERROR(IF(INDEX(INDIRECT("_" &amp; $I$4),ROW(H10)-SUM(ROW($H$6)-1))=0,"",INDEX(INDIRECT("_" &amp; $I$4),ROW(H10)-SUM(ROW($H$6)-1))),""))</f>
        <v>EX13 Llorona, L.</v>
      </c>
      <c r="I9" s="97"/>
      <c r="J9" s="80"/>
      <c r="K9" s="73" t="str" cm="1">
        <f t="array" aca="1" ref="K9" ca="1">IF(OR(J9=MiscFormulas!$B$51:$B$54),L9,IFERROR(IF(INDEX(INDIRECT("_" &amp; $L$4),ROW(K10)-SUM(ROW($K$6)-1))=0,"",INDEX(INDIRECT("_" &amp; $L$4),ROW(K10)-SUM(ROW($K$6)-1))),""))</f>
        <v>EX18 Mcboatface, B.</v>
      </c>
      <c r="L9" s="97"/>
      <c r="M9" s="80" t="s">
        <v>195</v>
      </c>
      <c r="N9" s="73" t="str" cm="1">
        <f t="array" aca="1" ref="N9" ca="1">IF(OR(M9=MiscFormulas!$B$51:$B$54),O9,IFERROR(IF(INDEX(INDIRECT("_" &amp; $O$4),ROW(N10)-SUM(ROW($N$6)-1))=0,"",INDEX(INDIRECT("_" &amp; $O$4),ROW(N10)-SUM(ROW($N$6)-1))),""))</f>
        <v>EX2 Nofap, N.</v>
      </c>
      <c r="O9" s="97"/>
      <c r="P9" s="80"/>
      <c r="Q9" s="73" t="str" cm="1">
        <f t="array" aca="1" ref="Q9" ca="1">IF(OR(P9=MiscFormulas!$B$51:$B$54),R9,IFERROR(IF(INDEX(INDIRECT("_" &amp; $R$4),ROW(Q10)-SUM(ROW($Q$6)-1))=0,"",INDEX(INDIRECT("_" &amp; $R$4),ROW(Q10)-SUM(ROW($Q$6)-1))),""))</f>
        <v>EX7 Pootey, T.</v>
      </c>
      <c r="R9" s="97"/>
      <c r="S9" s="78"/>
      <c r="T9" s="72" t="str" cm="1">
        <f t="array" aca="1" ref="T9" ca="1">IF(OR(S9=MiscFormulas!$B$51:$B$54),U9,IFERROR(IF(INDEX(INDIRECT("_" &amp; $U$4),ROW(T10)-SUM(ROW($T$6)-1))=0,"",INDEX(INDIRECT("_" &amp; $U$4),ROW(T10)-SUM(ROW($T$6)-1))),""))</f>
        <v>EX3 Jason, F.</v>
      </c>
      <c r="U9" s="97" t="s">
        <v>105</v>
      </c>
    </row>
    <row r="10" spans="1:21" s="2" customFormat="1" ht="20.45" customHeight="1" x14ac:dyDescent="0.3">
      <c r="A10" s="80"/>
      <c r="B10" s="72" t="str" cm="1">
        <f t="array" aca="1" ref="B10" ca="1">IF(OR(A10=MiscFormulas!$B$51:$B$54),C10,IF(Panel!$D$4="NO","",IFERROR(IF(INDEX(INDIRECT("_" &amp; $C$4),ROW(B10)-SUM(ROW($B$5)-1))=0,"",INDEX(INDIRECT("_" &amp; $C$4),ROW(B10)-SUM(ROW($B$5)-1))),"")))</f>
        <v>EX5 Ghost, S.</v>
      </c>
      <c r="C10" s="97"/>
      <c r="D10" s="80"/>
      <c r="E10" s="73" t="str" cm="1">
        <f t="array" aca="1" ref="E10" ca="1">IF(OR(D10=MiscFormulas!$B$51:$B$54),F10,IFERROR(IF(INDEX(INDIRECT("_" &amp; $F$4),ROW(E10)-SUM(ROW($E$5)-1))=0,"",INDEX(INDIRECT("_" &amp; $F$4),ROW(E10)-SUM(ROW($E$5)-1))),""))</f>
        <v>EX3 Elizabeth, O.</v>
      </c>
      <c r="F10" s="97"/>
      <c r="G10" s="80"/>
      <c r="H10" s="73" t="str" cm="1">
        <f t="array" aca="1" ref="H10" ca="1">IF(OR(G10=MiscFormulas!$B$51:$B$54),I10,IFERROR(IF(INDEX(INDIRECT("_" &amp; $I$4),ROW(H11)-SUM(ROW($H$6)-1))=0,"",INDEX(INDIRECT("_" &amp; $I$4),ROW(H11)-SUM(ROW($H$6)-1))),""))</f>
        <v>EX14 Luke, L.</v>
      </c>
      <c r="I10" s="97"/>
      <c r="J10" s="80"/>
      <c r="K10" s="73" t="str" cm="1">
        <f t="array" aca="1" ref="K10" ca="1">IF(OR(J10=MiscFormulas!$B$51:$B$54),L10,IFERROR(IF(INDEX(INDIRECT("_" &amp; $L$4),ROW(K11)-SUM(ROW($K$6)-1))=0,"",INDEX(INDIRECT("_" &amp; $L$4),ROW(K11)-SUM(ROW($K$6)-1))),""))</f>
        <v/>
      </c>
      <c r="L10" s="97"/>
      <c r="M10" s="80" t="s">
        <v>195</v>
      </c>
      <c r="N10" s="73" t="str" cm="1">
        <f t="array" aca="1" ref="N10" ca="1">IF(OR(M10=MiscFormulas!$B$51:$B$54),O10,IFERROR(IF(INDEX(INDIRECT("_" &amp; $O$4),ROW(N11)-SUM(ROW($N$6)-1))=0,"",INDEX(INDIRECT("_" &amp; $O$4),ROW(N11)-SUM(ROW($N$6)-1))),""))</f>
        <v/>
      </c>
      <c r="O10" s="97"/>
      <c r="P10" s="80"/>
      <c r="Q10" s="73" t="str" cm="1">
        <f t="array" aca="1" ref="Q10" ca="1">IF(OR(P10=MiscFormulas!$B$51:$B$54),R10,IFERROR(IF(INDEX(INDIRECT("_" &amp; $R$4),ROW(Q11)-SUM(ROW($Q$6)-1))=0,"",INDEX(INDIRECT("_" &amp; $R$4),ROW(Q11)-SUM(ROW($Q$6)-1))),""))</f>
        <v>EX8 Ran, I.</v>
      </c>
      <c r="R10" s="97"/>
      <c r="S10" s="314"/>
      <c r="T10" s="72" t="str" cm="1">
        <f t="array" aca="1" ref="T10" ca="1">IF(OR(S10=MiscFormulas!$B$51:$B$54),U10,IFERROR(IF(INDEX(INDIRECT("_" &amp; $U$4),ROW(T11)-SUM(ROW($T$6)-1))=0,"",INDEX(INDIRECT("_" &amp; $U$4),ROW(T11)-SUM(ROW($T$6)-1))),""))</f>
        <v>EX3 Jeffrey, M.</v>
      </c>
      <c r="U10" s="97"/>
    </row>
    <row r="11" spans="1:21" s="2" customFormat="1" ht="20.25" x14ac:dyDescent="0.3">
      <c r="A11" s="80"/>
      <c r="B11" s="72" t="str" cm="1">
        <f t="array" aca="1" ref="B11" ca="1">IF(OR(A11=MiscFormulas!$B$51:$B$54),C11,IF(Panel!$D$4="NO","",IFERROR(IF(INDEX(INDIRECT("_" &amp; $C$4),ROW(B11)-SUM(ROW($B$5)-1))=0,"",INDEX(INDIRECT("_" &amp; $C$4),ROW(B11)-SUM(ROW($B$5)-1))),"")))</f>
        <v/>
      </c>
      <c r="C11" s="97"/>
      <c r="D11" s="80"/>
      <c r="E11" s="73" t="str" cm="1">
        <f t="array" aca="1" ref="E11" ca="1">IF(OR(D11=MiscFormulas!$B$51:$B$54),F11,IFERROR(IF(INDEX(INDIRECT("_" &amp; $F$4),ROW(E11)-SUM(ROW($E$5)-1))=0,"",INDEX(INDIRECT("_" &amp; $F$4),ROW(E11)-SUM(ROW($E$5)-1))),""))</f>
        <v/>
      </c>
      <c r="F11" s="97"/>
      <c r="G11" s="80"/>
      <c r="H11" s="73" t="str" cm="1">
        <f t="array" aca="1" ref="H11" ca="1">IF(OR(G11=MiscFormulas!$B$51:$B$54),I11,IFERROR(IF(INDEX(INDIRECT("_" &amp; $I$4),ROW(H12)-SUM(ROW($H$6)-1))=0,"",INDEX(INDIRECT("_" &amp; $I$4),ROW(H12)-SUM(ROW($H$6)-1))),""))</f>
        <v/>
      </c>
      <c r="I11" s="97"/>
      <c r="J11" s="80"/>
      <c r="K11" s="73" t="str" cm="1">
        <f t="array" aca="1" ref="K11" ca="1">IF(OR(J11=MiscFormulas!$B$51:$B$54),L11,IFERROR(IF(INDEX(INDIRECT("_" &amp; $L$4),ROW(K12)-SUM(ROW($K$6)-1))=0,"",INDEX(INDIRECT("_" &amp; $L$4),ROW(K12)-SUM(ROW($K$6)-1))),""))</f>
        <v/>
      </c>
      <c r="L11" s="97" t="s">
        <v>105</v>
      </c>
      <c r="M11" s="80"/>
      <c r="N11" s="73" t="str" cm="1">
        <f t="array" aca="1" ref="N11" ca="1">IF(OR(M11=MiscFormulas!$B$51:$B$54),O11,IFERROR(IF(INDEX(INDIRECT("_" &amp; $O$4),ROW(N12)-SUM(ROW($N$6)-1))=0,"",INDEX(INDIRECT("_" &amp; $O$4),ROW(N12)-SUM(ROW($N$6)-1))),""))</f>
        <v/>
      </c>
      <c r="O11" s="97"/>
      <c r="P11" s="80"/>
      <c r="Q11" s="73" t="str" cm="1">
        <f t="array" aca="1" ref="Q11" ca="1">IF(OR(P11=MiscFormulas!$B$51:$B$54),R11,IFERROR(IF(INDEX(INDIRECT("_" &amp; $R$4),ROW(Q12)-SUM(ROW($Q$6)-1))=0,"",INDEX(INDIRECT("_" &amp; $R$4),ROW(Q12)-SUM(ROW($Q$6)-1))),""))</f>
        <v/>
      </c>
      <c r="R11" s="97" t="s">
        <v>105</v>
      </c>
      <c r="S11" s="314"/>
      <c r="T11" s="72" t="str" cm="1">
        <f t="array" aca="1" ref="T11" ca="1">IF(OR(S11=MiscFormulas!$B$51:$B$54),U11,IFERROR(IF(INDEX(INDIRECT("_" &amp; $U$4),ROW(T12)-SUM(ROW($T$6)-1))=0,"",INDEX(INDIRECT("_" &amp; $U$4),ROW(T12)-SUM(ROW($T$6)-1))),""))</f>
        <v>EX3 Jennifer, L.</v>
      </c>
      <c r="U11" s="97" t="s">
        <v>105</v>
      </c>
    </row>
    <row r="12" spans="1:21" s="2" customFormat="1" ht="20.25" x14ac:dyDescent="0.3">
      <c r="A12" s="80"/>
      <c r="B12" s="72" t="str" cm="1">
        <f t="array" aca="1" ref="B12" ca="1">IF(OR(A12=MiscFormulas!$B$51:$B$54),C12,IF(Panel!$D$4="NO","",IFERROR(IF(INDEX(INDIRECT("_" &amp; $C$4),ROW(B12)-SUM(ROW($B$5)-1))=0,"",INDEX(INDIRECT("_" &amp; $C$4),ROW(B12)-SUM(ROW($B$5)-1))),"")))</f>
        <v/>
      </c>
      <c r="C12" s="97"/>
      <c r="D12" s="80"/>
      <c r="E12" s="73" t="str" cm="1">
        <f t="array" aca="1" ref="E12" ca="1">IF(OR(D12=MiscFormulas!$B$51:$B$54),F12,IFERROR(IF(INDEX(INDIRECT("_" &amp; $F$4),ROW(E12)-SUM(ROW($E$5)-1))=0,"",INDEX(INDIRECT("_" &amp; $F$4),ROW(E12)-SUM(ROW($E$5)-1))),""))</f>
        <v/>
      </c>
      <c r="F12" s="97"/>
      <c r="G12" s="80"/>
      <c r="H12" s="73" t="str" cm="1">
        <f t="array" aca="1" ref="H12" ca="1">IF(OR(G12=MiscFormulas!$B$51:$B$54),I12,IFERROR(IF(INDEX(INDIRECT("_" &amp; $I$4),ROW(H13)-SUM(ROW($H$6)-1))=0,"",INDEX(INDIRECT("_" &amp; $I$4),ROW(H13)-SUM(ROW($H$6)-1))),""))</f>
        <v/>
      </c>
      <c r="I12" s="97"/>
      <c r="J12" s="80"/>
      <c r="K12" s="73" t="str" cm="1">
        <f t="array" aca="1" ref="K12" ca="1">IF(OR(J12=MiscFormulas!$B$51:$B$54),L12,IFERROR(IF(INDEX(INDIRECT("_" &amp; $L$4),ROW(K13)-SUM(ROW($K$6)-1))=0,"",INDEX(INDIRECT("_" &amp; $L$4),ROW(K13)-SUM(ROW($K$6)-1))),""))</f>
        <v/>
      </c>
      <c r="L12" s="97"/>
      <c r="M12" s="80"/>
      <c r="N12" s="73" t="str" cm="1">
        <f t="array" aca="1" ref="N12" ca="1">IF(OR(M12=MiscFormulas!$B$51:$B$54),O12,IFERROR(IF(INDEX(INDIRECT("_" &amp; $O$4),ROW(N13)-SUM(ROW($N$6)-1))=0,"",INDEX(INDIRECT("_" &amp; $O$4),ROW(N13)-SUM(ROW($N$6)-1))),""))</f>
        <v/>
      </c>
      <c r="O12" s="97"/>
      <c r="P12" s="80"/>
      <c r="Q12" s="73" t="str" cm="1">
        <f t="array" aca="1" ref="Q12" ca="1">IF(OR(P12=MiscFormulas!$B$51:$B$54),R12,IFERROR(IF(INDEX(INDIRECT("_" &amp; $R$4),ROW(Q13)-SUM(ROW($Q$6)-1))=0,"",INDEX(INDIRECT("_" &amp; $R$4),ROW(Q13)-SUM(ROW($Q$6)-1))),""))</f>
        <v/>
      </c>
      <c r="R12" s="97"/>
      <c r="S12" s="314"/>
      <c r="T12" s="72" t="str" cm="1">
        <f t="array" aca="1" ref="T12" ca="1">IF(OR(S12=MiscFormulas!$B$51:$B$54),U12,IFERROR(IF(INDEX(INDIRECT("_" &amp; $U$4),ROW(T13)-SUM(ROW($T$6)-1))=0,"",INDEX(INDIRECT("_" &amp; $U$4),ROW(T13)-SUM(ROW($T$6)-1))),""))</f>
        <v>EX3 Jeremy, R.</v>
      </c>
      <c r="U12" s="97"/>
    </row>
    <row r="13" spans="1:21" s="2" customFormat="1" ht="20.25" x14ac:dyDescent="0.3">
      <c r="A13" s="80"/>
      <c r="B13" s="72" t="str" cm="1">
        <f t="array" aca="1" ref="B13" ca="1">IF(OR(A13=MiscFormulas!$B$51:$B$54),C13,IF(Panel!$D$4="NO","",IFERROR(IF(INDEX(INDIRECT("_" &amp; $C$4),ROW(B13)-SUM(ROW($B$5)-1))=0,"",INDEX(INDIRECT("_" &amp; $C$4),ROW(B13)-SUM(ROW($B$5)-1))),"")))</f>
        <v/>
      </c>
      <c r="C13" s="97"/>
      <c r="D13" s="80"/>
      <c r="E13" s="73" t="str" cm="1">
        <f t="array" aca="1" ref="E13" ca="1">IF(OR(D13=MiscFormulas!$B$51:$B$54),F13,IFERROR(IF(INDEX(INDIRECT("_" &amp; $F$4),ROW(E13)-SUM(ROW($E$5)-1))=0,"",INDEX(INDIRECT("_" &amp; $F$4),ROW(E13)-SUM(ROW($E$5)-1))),""))</f>
        <v/>
      </c>
      <c r="F13" s="97"/>
      <c r="G13" s="80"/>
      <c r="H13" s="73" t="str" cm="1">
        <f t="array" aca="1" ref="H13" ca="1">IF(OR(G13=MiscFormulas!$B$51:$B$54),I13,IFERROR(IF(INDEX(INDIRECT("_" &amp; $I$4),ROW(H14)-SUM(ROW($H$6)-1))=0,"",INDEX(INDIRECT("_" &amp; $I$4),ROW(H14)-SUM(ROW($H$6)-1))),""))</f>
        <v/>
      </c>
      <c r="I13" s="97"/>
      <c r="J13" s="80"/>
      <c r="K13" s="73" t="str" cm="1">
        <f t="array" aca="1" ref="K13" ca="1">IF(OR(J13=MiscFormulas!$B$51:$B$54),L13,IFERROR(IF(INDEX(INDIRECT("_" &amp; $L$4),ROW(K14)-SUM(ROW($K$6)-1))=0,"",INDEX(INDIRECT("_" &amp; $L$4),ROW(K14)-SUM(ROW($K$6)-1))),""))</f>
        <v/>
      </c>
      <c r="L13" s="97"/>
      <c r="M13" s="80"/>
      <c r="N13" s="73" t="str" cm="1">
        <f t="array" aca="1" ref="N13" ca="1">IF(OR(M13=MiscFormulas!$B$51:$B$54),O13,IFERROR(IF(INDEX(INDIRECT("_" &amp; $O$4),ROW(N14)-SUM(ROW($N$6)-1))=0,"",INDEX(INDIRECT("_" &amp; $O$4),ROW(N14)-SUM(ROW($N$6)-1))),""))</f>
        <v/>
      </c>
      <c r="O13" s="97"/>
      <c r="P13" s="80"/>
      <c r="Q13" s="73" t="str" cm="1">
        <f t="array" aca="1" ref="Q13" ca="1">IF(OR(P13=MiscFormulas!$B$51:$B$54),R13,IFERROR(IF(INDEX(INDIRECT("_" &amp; $R$4),ROW(Q14)-SUM(ROW($Q$6)-1))=0,"",INDEX(INDIRECT("_" &amp; $R$4),ROW(Q14)-SUM(ROW($Q$6)-1))),""))</f>
        <v/>
      </c>
      <c r="R13" s="97"/>
      <c r="S13" s="314"/>
      <c r="T13" s="72" t="str" cm="1">
        <f t="array" aca="1" ref="T13" ca="1">IF(OR(S13=MiscFormulas!$B$51:$B$54),U13,IFERROR(IF(INDEX(INDIRECT("_" &amp; $U$4),ROW(T14)-SUM(ROW($T$6)-1))=0,"",INDEX(INDIRECT("_" &amp; $U$4),ROW(T14)-SUM(ROW($T$6)-1))),""))</f>
        <v>EX3 John, J.</v>
      </c>
      <c r="U13" s="97"/>
    </row>
    <row r="14" spans="1:21" s="2" customFormat="1" ht="20.45" customHeight="1" x14ac:dyDescent="0.3">
      <c r="A14" s="80"/>
      <c r="B14" s="72" t="str" cm="1">
        <f t="array" aca="1" ref="B14" ca="1">IF(OR(A14=MiscFormulas!$B$51:$B$54),C14,IF(Panel!$D$4="NO","",IFERROR(IF(INDEX(INDIRECT("_" &amp; $C$4),ROW(B14)-SUM(ROW($B$5)-1))=0,"",INDEX(INDIRECT("_" &amp; $C$4),ROW(B14)-SUM(ROW($B$5)-1))),"")))</f>
        <v/>
      </c>
      <c r="C14" s="97"/>
      <c r="D14" s="80"/>
      <c r="E14" s="73" t="str" cm="1">
        <f t="array" aca="1" ref="E14" ca="1">IF(OR(D14=MiscFormulas!$B$51:$B$54),F14,IFERROR(IF(INDEX(INDIRECT("_" &amp; $F$4),ROW(E14)-SUM(ROW($E$5)-1))=0,"",INDEX(INDIRECT("_" &amp; $F$4),ROW(E14)-SUM(ROW($E$5)-1))),""))</f>
        <v/>
      </c>
      <c r="F14" s="97"/>
      <c r="G14" s="80"/>
      <c r="H14" s="73" t="str" cm="1">
        <f t="array" aca="1" ref="H14" ca="1">IF(OR(G14=MiscFormulas!$B$51:$B$54),I14,IFERROR(IF(INDEX(INDIRECT("_" &amp; $I$4),ROW(H15)-SUM(ROW($H$6)-1))=0,"",INDEX(INDIRECT("_" &amp; $I$4),ROW(H15)-SUM(ROW($H$6)-1))),""))</f>
        <v/>
      </c>
      <c r="I14" s="97"/>
      <c r="J14" s="80"/>
      <c r="K14" s="73" t="str" cm="1">
        <f t="array" aca="1" ref="K14" ca="1">IF(OR(J14=MiscFormulas!$B$51:$B$54),L14,IFERROR(IF(INDEX(INDIRECT("_" &amp; $L$4),ROW(K15)-SUM(ROW($K$6)-1))=0,"",INDEX(INDIRECT("_" &amp; $L$4),ROW(K15)-SUM(ROW($K$6)-1))),""))</f>
        <v/>
      </c>
      <c r="L14" s="97"/>
      <c r="M14" s="80"/>
      <c r="N14" s="73" t="str" cm="1">
        <f t="array" aca="1" ref="N14" ca="1">IF(OR(M14=MiscFormulas!$B$51:$B$54),O14,IFERROR(IF(INDEX(INDIRECT("_" &amp; $O$4),ROW(N15)-SUM(ROW($N$6)-1))=0,"",INDEX(INDIRECT("_" &amp; $O$4),ROW(N15)-SUM(ROW($N$6)-1))),""))</f>
        <v/>
      </c>
      <c r="O14" s="97"/>
      <c r="P14" s="80"/>
      <c r="Q14" s="73" t="str" cm="1">
        <f t="array" aca="1" ref="Q14" ca="1">IF(OR(P14=MiscFormulas!$B$51:$B$54),R14,IFERROR(IF(INDEX(INDIRECT("_" &amp; $R$4),ROW(Q15)-SUM(ROW($Q$6)-1))=0,"",INDEX(INDIRECT("_" &amp; $R$4),ROW(Q15)-SUM(ROW($Q$6)-1))),""))</f>
        <v/>
      </c>
      <c r="R14" s="97"/>
      <c r="S14" s="314"/>
      <c r="T14" s="72" t="str" cm="1">
        <f t="array" aca="1" ref="T14" ca="1">IF(OR(S14=MiscFormulas!$B$51:$B$54),U14,IFERROR(IF(INDEX(INDIRECT("_" &amp; $U$4),ROW(T15)-SUM(ROW($T$6)-1))=0,"",INDEX(INDIRECT("_" &amp; $U$4),ROW(T15)-SUM(ROW($T$6)-1))),""))</f>
        <v/>
      </c>
      <c r="U14" s="97"/>
    </row>
    <row r="15" spans="1:21" s="2" customFormat="1" ht="20.45" customHeight="1" x14ac:dyDescent="0.3">
      <c r="A15" s="80"/>
      <c r="B15" s="72" t="str" cm="1">
        <f t="array" aca="1" ref="B15" ca="1">IF(OR(A15=MiscFormulas!$B$51:$B$54),C15,IF(Panel!$D$4="NO","",IFERROR(IF(INDEX(INDIRECT("_" &amp; $C$4),ROW(B15)-SUM(ROW($B$5)-1))=0,"",INDEX(INDIRECT("_" &amp; $C$4),ROW(B15)-SUM(ROW($B$5)-1))),"")))</f>
        <v/>
      </c>
      <c r="C15" s="97"/>
      <c r="D15" s="80"/>
      <c r="E15" s="73" t="str" cm="1">
        <f t="array" aca="1" ref="E15" ca="1">IF(OR(D15=MiscFormulas!$B$51:$B$54),F15,IFERROR(IF(INDEX(INDIRECT("_" &amp; $F$4),ROW(E15)-SUM(ROW($E$5)-1))=0,"",INDEX(INDIRECT("_" &amp; $F$4),ROW(E15)-SUM(ROW($E$5)-1))),""))</f>
        <v/>
      </c>
      <c r="F15" s="97"/>
      <c r="G15" s="80"/>
      <c r="H15" s="73" t="str" cm="1">
        <f t="array" aca="1" ref="H15" ca="1">IF(OR(G15=MiscFormulas!$B$51:$B$54),I15,IFERROR(IF(INDEX(INDIRECT("_" &amp; $I$4),ROW(H16)-SUM(ROW($H$6)-1))=0,"",INDEX(INDIRECT("_" &amp; $I$4),ROW(H16)-SUM(ROW($H$6)-1))),""))</f>
        <v/>
      </c>
      <c r="I15" s="97"/>
      <c r="J15" s="80"/>
      <c r="K15" s="73" t="str" cm="1">
        <f t="array" aca="1" ref="K15" ca="1">IF(OR(J15=MiscFormulas!$B$51:$B$54),L15,IFERROR(IF(INDEX(INDIRECT("_" &amp; $L$4),ROW(K16)-SUM(ROW($K$6)-1))=0,"",INDEX(INDIRECT("_" &amp; $L$4),ROW(K16)-SUM(ROW($K$6)-1))),""))</f>
        <v/>
      </c>
      <c r="L15" s="97"/>
      <c r="M15" s="80"/>
      <c r="N15" s="73" t="str" cm="1">
        <f t="array" aca="1" ref="N15" ca="1">IF(OR(M15=MiscFormulas!$B$51:$B$54),O15,IFERROR(IF(INDEX(INDIRECT("_" &amp; $O$4),ROW(N16)-SUM(ROW($N$6)-1))=0,"",INDEX(INDIRECT("_" &amp; $O$4),ROW(N16)-SUM(ROW($N$6)-1))),""))</f>
        <v/>
      </c>
      <c r="O15" s="97"/>
      <c r="P15" s="80"/>
      <c r="Q15" s="73" t="str" cm="1">
        <f t="array" aca="1" ref="Q15" ca="1">IF(OR(P15=MiscFormulas!$B$51:$B$54),R15,IFERROR(IF(INDEX(INDIRECT("_" &amp; $R$4),ROW(Q16)-SUM(ROW($Q$6)-1))=0,"",INDEX(INDIRECT("_" &amp; $R$4),ROW(Q16)-SUM(ROW($Q$6)-1))),""))</f>
        <v/>
      </c>
      <c r="R15" s="97"/>
      <c r="S15" s="314"/>
      <c r="T15" s="72" t="str" cm="1">
        <f t="array" aca="1" ref="T15" ca="1">IF(OR(S15=MiscFormulas!$B$51:$B$54),U15,IFERROR(IF(INDEX(INDIRECT("_" &amp; $U$4),ROW(T16)-SUM(ROW($T$6)-1))=0,"",INDEX(INDIRECT("_" &amp; $U$4),ROW(T16)-SUM(ROW($T$6)-1))),""))</f>
        <v/>
      </c>
      <c r="U15" s="97"/>
    </row>
    <row r="16" spans="1:21" s="2" customFormat="1" ht="20.45" customHeight="1" x14ac:dyDescent="0.3">
      <c r="A16" s="80"/>
      <c r="B16" s="72" t="str" cm="1">
        <f t="array" aca="1" ref="B16" ca="1">IF(OR(A16=MiscFormulas!$B$51:$B$54),C16,IF(Panel!$D$4="NO","",IFERROR(IF(INDEX(INDIRECT("_" &amp; $C$4),ROW(B16)-SUM(ROW($B$5)-1))=0,"",INDEX(INDIRECT("_" &amp; $C$4),ROW(B16)-SUM(ROW($B$5)-1))),"")))</f>
        <v/>
      </c>
      <c r="C16" s="97"/>
      <c r="D16" s="80"/>
      <c r="E16" s="73" t="str" cm="1">
        <f t="array" aca="1" ref="E16" ca="1">IF(OR(D16=MiscFormulas!$B$51:$B$54),F16,IFERROR(IF(INDEX(INDIRECT("_" &amp; $F$4),ROW(E16)-SUM(ROW($E$5)-1))=0,"",INDEX(INDIRECT("_" &amp; $F$4),ROW(E16)-SUM(ROW($E$5)-1))),""))</f>
        <v/>
      </c>
      <c r="F16" s="97"/>
      <c r="G16" s="80"/>
      <c r="H16" s="73" t="str" cm="1">
        <f t="array" aca="1" ref="H16" ca="1">IF(OR(G16=MiscFormulas!$B$51:$B$54),I16,IFERROR(IF(INDEX(INDIRECT("_" &amp; $I$4),ROW(H17)-SUM(ROW($H$6)-1))=0,"",INDEX(INDIRECT("_" &amp; $I$4),ROW(H17)-SUM(ROW($H$6)-1))),""))</f>
        <v/>
      </c>
      <c r="I16" s="97"/>
      <c r="J16" s="80"/>
      <c r="K16" s="73" t="str" cm="1">
        <f t="array" aca="1" ref="K16" ca="1">IF(OR(J16=MiscFormulas!$B$51:$B$54),L16,IFERROR(IF(INDEX(INDIRECT("_" &amp; $L$4),ROW(K17)-SUM(ROW($K$6)-1))=0,"",INDEX(INDIRECT("_" &amp; $L$4),ROW(K17)-SUM(ROW($K$6)-1))),""))</f>
        <v/>
      </c>
      <c r="L16" s="97"/>
      <c r="M16" s="80"/>
      <c r="N16" s="73" t="str" cm="1">
        <f t="array" aca="1" ref="N16" ca="1">IF(OR(M16=MiscFormulas!$B$51:$B$54),O16,IFERROR(IF(INDEX(INDIRECT("_" &amp; $O$4),ROW(N17)-SUM(ROW($N$6)-1))=0,"",INDEX(INDIRECT("_" &amp; $O$4),ROW(N17)-SUM(ROW($N$6)-1))),""))</f>
        <v/>
      </c>
      <c r="O16" s="97"/>
      <c r="P16" s="80"/>
      <c r="Q16" s="73" t="str" cm="1">
        <f t="array" aca="1" ref="Q16" ca="1">IF(OR(P16=MiscFormulas!$B$51:$B$54),R16,IFERROR(IF(INDEX(INDIRECT("_" &amp; $R$4),ROW(Q17)-SUM(ROW($Q$6)-1))=0,"",INDEX(INDIRECT("_" &amp; $R$4),ROW(Q17)-SUM(ROW($Q$6)-1))),""))</f>
        <v/>
      </c>
      <c r="R16" s="97"/>
      <c r="S16" s="314"/>
      <c r="T16" s="72" t="str" cm="1">
        <f t="array" aca="1" ref="T16" ca="1">IF(OR(S16=MiscFormulas!$B$51:$B$54),U16,IFERROR(IF(INDEX(INDIRECT("_" &amp; $U$4),ROW(T17)-SUM(ROW($T$6)-1))=0,"",INDEX(INDIRECT("_" &amp; $U$4),ROW(T17)-SUM(ROW($T$6)-1))),""))</f>
        <v>EX3 Jonathan, A.</v>
      </c>
      <c r="U16" s="97"/>
    </row>
    <row r="17" spans="1:21" s="2" customFormat="1" ht="20.45" customHeight="1" x14ac:dyDescent="0.3">
      <c r="A17" s="80"/>
      <c r="B17" s="72" t="str" cm="1">
        <f t="array" aca="1" ref="B17" ca="1">IF(OR(A17=MiscFormulas!$B$51:$B$54),C17,IF(Panel!$D$4="NO","",IFERROR(IF(INDEX(INDIRECT("_" &amp; $C$4),ROW(B17)-SUM(ROW($B$5)-1))=0,"",INDEX(INDIRECT("_" &amp; $C$4),ROW(B17)-SUM(ROW($B$5)-1))),"")))</f>
        <v/>
      </c>
      <c r="C17" s="97"/>
      <c r="D17" s="80"/>
      <c r="E17" s="73" t="str" cm="1">
        <f t="array" aca="1" ref="E17" ca="1">IF(OR(D17=MiscFormulas!$B$51:$B$54),F17,IFERROR(IF(INDEX(INDIRECT("_" &amp; $F$4),ROW(E17)-SUM(ROW($E$5)-1))=0,"",INDEX(INDIRECT("_" &amp; $F$4),ROW(E17)-SUM(ROW($E$5)-1))),""))</f>
        <v/>
      </c>
      <c r="F17" s="97"/>
      <c r="G17" s="80"/>
      <c r="H17" s="73" t="str" cm="1">
        <f t="array" aca="1" ref="H17" ca="1">IF(OR(G17=MiscFormulas!$B$51:$B$54),I17,IFERROR(IF(INDEX(INDIRECT("_" &amp; $I$4),ROW(H18)-SUM(ROW($H$6)-1))=0,"",INDEX(INDIRECT("_" &amp; $I$4),ROW(H18)-SUM(ROW($H$6)-1))),""))</f>
        <v/>
      </c>
      <c r="I17" s="97"/>
      <c r="J17" s="80"/>
      <c r="K17" s="73" t="str" cm="1">
        <f t="array" aca="1" ref="K17" ca="1">IF(OR(J17=MiscFormulas!$B$51:$B$54),L17,IFERROR(IF(INDEX(INDIRECT("_" &amp; $L$4),ROW(K18)-SUM(ROW($K$6)-1))=0,"",INDEX(INDIRECT("_" &amp; $L$4),ROW(K18)-SUM(ROW($K$6)-1))),""))</f>
        <v/>
      </c>
      <c r="L17" s="97"/>
      <c r="M17" s="80"/>
      <c r="N17" s="73" t="str" cm="1">
        <f t="array" aca="1" ref="N17" ca="1">IF(OR(M17=MiscFormulas!$B$51:$B$54),O17,IFERROR(IF(INDEX(INDIRECT("_" &amp; $O$4),ROW(N18)-SUM(ROW($N$6)-1))=0,"",INDEX(INDIRECT("_" &amp; $O$4),ROW(N18)-SUM(ROW($N$6)-1))),""))</f>
        <v/>
      </c>
      <c r="O17" s="97"/>
      <c r="P17" s="80"/>
      <c r="Q17" s="73" t="str" cm="1">
        <f t="array" aca="1" ref="Q17" ca="1">IF(OR(P17=MiscFormulas!$B$51:$B$54),R17,IFERROR(IF(INDEX(INDIRECT("_" &amp; $R$4),ROW(Q18)-SUM(ROW($Q$6)-1))=0,"",INDEX(INDIRECT("_" &amp; $R$4),ROW(Q18)-SUM(ROW($Q$6)-1))),""))</f>
        <v/>
      </c>
      <c r="R17" s="97"/>
      <c r="S17" s="314"/>
      <c r="T17" s="72" t="str" cm="1">
        <f t="array" aca="1" ref="T17" ca="1">IF(OR(S17=MiscFormulas!$B$51:$B$54),U17,IFERROR(IF(INDEX(INDIRECT("_" &amp; $U$4),ROW(T18)-SUM(ROW($T$6)-1))=0,"",INDEX(INDIRECT("_" &amp; $U$4),ROW(T18)-SUM(ROW($T$6)-1))),""))</f>
        <v>EX3 Joseph, D.</v>
      </c>
      <c r="U17" s="97"/>
    </row>
    <row r="18" spans="1:21" s="2" customFormat="1" ht="20.25" x14ac:dyDescent="0.3">
      <c r="A18" s="80"/>
      <c r="B18" s="72" t="str" cm="1">
        <f t="array" aca="1" ref="B18" ca="1">IF(OR(A18=MiscFormulas!$B$51:$B$54),C18,IF(Panel!$D$4="NO","",IFERROR(IF(INDEX(INDIRECT("_" &amp; $C$4),ROW(B18)-SUM(ROW($B$5)-1))=0,"",INDEX(INDIRECT("_" &amp; $C$4),ROW(B18)-SUM(ROW($B$5)-1))),"")))</f>
        <v/>
      </c>
      <c r="C18" s="97"/>
      <c r="D18" s="80"/>
      <c r="E18" s="73" t="str" cm="1">
        <f t="array" aca="1" ref="E18" ca="1">IF(OR(D18=MiscFormulas!$B$51:$B$54),F18,IFERROR(IF(INDEX(INDIRECT("_" &amp; $F$4),ROW(E18)-SUM(ROW($E$5)-1))=0,"",INDEX(INDIRECT("_" &amp; $F$4),ROW(E18)-SUM(ROW($E$5)-1))),""))</f>
        <v/>
      </c>
      <c r="F18" s="97" t="s">
        <v>140</v>
      </c>
      <c r="G18" s="80"/>
      <c r="H18" s="73" t="str" cm="1">
        <f t="array" aca="1" ref="H18" ca="1">IF(OR(G18=MiscFormulas!$B$51:$B$54),I18,IFERROR(IF(INDEX(INDIRECT("_" &amp; $I$4),ROW(H19)-SUM(ROW($H$6)-1))=0,"",INDEX(INDIRECT("_" &amp; $I$4),ROW(H19)-SUM(ROW($H$6)-1))),""))</f>
        <v/>
      </c>
      <c r="I18" s="97"/>
      <c r="J18" s="80"/>
      <c r="K18" s="73" t="str" cm="1">
        <f t="array" aca="1" ref="K18" ca="1">IF(OR(J18=MiscFormulas!$B$51:$B$54),L18,IFERROR(IF(INDEX(INDIRECT("_" &amp; $L$4),ROW(K19)-SUM(ROW($K$6)-1))=0,"",INDEX(INDIRECT("_" &amp; $L$4),ROW(K19)-SUM(ROW($K$6)-1))),""))</f>
        <v/>
      </c>
      <c r="L18" s="97"/>
      <c r="M18" s="80"/>
      <c r="N18" s="73" t="str" cm="1">
        <f t="array" aca="1" ref="N18" ca="1">IF(OR(M18=MiscFormulas!$B$51:$B$54),O18,IFERROR(IF(INDEX(INDIRECT("_" &amp; $O$4),ROW(N19)-SUM(ROW($N$6)-1))=0,"",INDEX(INDIRECT("_" &amp; $O$4),ROW(N19)-SUM(ROW($N$6)-1))),""))</f>
        <v/>
      </c>
      <c r="O18" s="97" t="s">
        <v>105</v>
      </c>
      <c r="P18" s="80"/>
      <c r="Q18" s="73" t="str" cm="1">
        <f t="array" aca="1" ref="Q18" ca="1">IF(OR(P18=MiscFormulas!$B$51:$B$54),R18,IFERROR(IF(INDEX(INDIRECT("_" &amp; $R$4),ROW(Q19)-SUM(ROW($Q$6)-1))=0,"",INDEX(INDIRECT("_" &amp; $R$4),ROW(Q19)-SUM(ROW($Q$6)-1))),""))</f>
        <v/>
      </c>
      <c r="R18" s="97"/>
      <c r="S18" s="314"/>
      <c r="T18" s="72" t="str" cm="1">
        <f t="array" aca="1" ref="T18" ca="1">IF(OR(S18=MiscFormulas!$B$51:$B$54),U18,IFERROR(IF(INDEX(INDIRECT("_" &amp; $U$4),ROW(T19)-SUM(ROW($T$6)-1))=0,"",INDEX(INDIRECT("_" &amp; $U$4),ROW(T19)-SUM(ROW($T$6)-1))),""))</f>
        <v/>
      </c>
      <c r="U18" s="97"/>
    </row>
    <row r="19" spans="1:21" s="2" customFormat="1" ht="21" customHeight="1" thickBot="1" x14ac:dyDescent="0.35">
      <c r="A19" s="79"/>
      <c r="B19" s="315" t="str" cm="1">
        <f t="array" aca="1" ref="B19" ca="1">IF(OR(A19=MiscFormulas!$B$51:$B$54),C19,IF(Panel!$D$4="NO","",IFERROR(IF(INDEX(INDIRECT("_" &amp; $C$4),ROW(B19)-SUM(ROW($B$5)-1))=0,"",INDEX(INDIRECT("_" &amp; $C$4),ROW(B19)-SUM(ROW($B$5)-1))),"")))</f>
        <v/>
      </c>
      <c r="C19" s="330"/>
      <c r="D19" s="79"/>
      <c r="E19" s="319" t="str" cm="1">
        <f t="array" aca="1" ref="E19" ca="1">IF(OR(D19=MiscFormulas!$B$51:$B$54),F19,IFERROR(IF(INDEX(INDIRECT("_" &amp; $F$4),ROW(E19)-SUM(ROW($E$5)-1))=0,"",INDEX(INDIRECT("_" &amp; $F$4),ROW(E19)-SUM(ROW($E$5)-1))),""))</f>
        <v/>
      </c>
      <c r="F19" s="330"/>
      <c r="G19" s="79"/>
      <c r="H19" s="319" t="str" cm="1">
        <f t="array" aca="1" ref="H19" ca="1">IF(OR(G19=MiscFormulas!$B$51:$B$54),I19,IFERROR(IF(INDEX(INDIRECT("_" &amp; $I$4),ROW(H20)-SUM(ROW($H$6)-1))=0,"",INDEX(INDIRECT("_" &amp; $I$4),ROW(H20)-SUM(ROW($H$6)-1))),""))</f>
        <v/>
      </c>
      <c r="I19" s="330"/>
      <c r="J19" s="79"/>
      <c r="K19" s="319" t="str" cm="1">
        <f t="array" aca="1" ref="K19" ca="1">IF(OR(J19=MiscFormulas!$B$51:$B$54),L19,IFERROR(IF(INDEX(INDIRECT("_" &amp; $L$4),ROW(K20)-SUM(ROW($K$6)-1))=0,"",INDEX(INDIRECT("_" &amp; $L$4),ROW(K20)-SUM(ROW($K$6)-1))),""))</f>
        <v/>
      </c>
      <c r="L19" s="330"/>
      <c r="M19" s="79"/>
      <c r="N19" s="319" t="str" cm="1">
        <f t="array" aca="1" ref="N19" ca="1">IF(OR(M19=MiscFormulas!$B$51:$B$54),O19,IFERROR(IF(INDEX(INDIRECT("_" &amp; $O$4),ROW(N20)-SUM(ROW($N$6)-1))=0,"",INDEX(INDIRECT("_" &amp; $O$4),ROW(N20)-SUM(ROW($N$6)-1))),""))</f>
        <v/>
      </c>
      <c r="O19" s="330"/>
      <c r="P19" s="79"/>
      <c r="Q19" s="319" t="str" cm="1">
        <f t="array" aca="1" ref="Q19" ca="1">IF(OR(P19=MiscFormulas!$B$51:$B$54),R19,IFERROR(IF(INDEX(INDIRECT("_" &amp; $R$4),ROW(Q20)-SUM(ROW($Q$6)-1))=0,"",INDEX(INDIRECT("_" &amp; $R$4),ROW(Q20)-SUM(ROW($Q$6)-1))),""))</f>
        <v/>
      </c>
      <c r="R19" s="330"/>
      <c r="S19" s="331"/>
      <c r="T19" s="315" t="str" cm="1">
        <f t="array" aca="1" ref="T19" ca="1">IF(OR(S19=MiscFormulas!$B$51:$B$54),U19,IFERROR(IF(INDEX(INDIRECT("_" &amp; $U$4),ROW(T20)-SUM(ROW($T$6)-1))=0,"",INDEX(INDIRECT("_" &amp; $U$4),ROW(T20)-SUM(ROW($T$6)-1))),""))</f>
        <v/>
      </c>
      <c r="U19" s="330"/>
    </row>
    <row r="20" spans="1:21" ht="21.75" thickTop="1" thickBot="1" x14ac:dyDescent="0.35">
      <c r="A20" s="1">
        <f>SUM(S3,1)</f>
        <v>8</v>
      </c>
      <c r="B20" s="237" t="str">
        <f>IF(ISNUMBER(MATCH(DATE(Panel!$D$2,IF(Panel!$D$1="JANUARY",1,IF(Panel!$D$1="FEBRUARY",2,IF(Panel!$D$1="MARCH",3,IF(Panel!$D$1="APRIL",4,IF(Panel!$D$1="MAY",5,IF(Panel!$D$1="JUNE",6,IF(Panel!$D$1="JULY",7,IF(Panel!$D$1="AUGUST",8,IF(Panel!$D$1="SEPTEMBER",9,IF(Panel!$D$1="OCTOBER",10,IF(Panel!$D$1="NOVEMBER",11,IF(Panel!$D$1="DECEMBER",12,0)))))))))))),A20),Holidays!$D$2:$D$157,0)),"HOLIDAY","")</f>
        <v/>
      </c>
      <c r="C20" s="238"/>
      <c r="D20" s="1">
        <f>SUM(A20,1)</f>
        <v>9</v>
      </c>
      <c r="E20" s="239" t="str">
        <f>IF(ISNUMBER(MATCH(DATE(Panel!$D$2,IF(Panel!$D$1="JANUARY",1,IF(Panel!$D$1="FEBRUARY",2,IF(Panel!$D$1="MARCH",3,IF(Panel!$D$1="APRIL",4,IF(Panel!$D$1="MAY",5,IF(Panel!$D$1="JUNE",6,IF(Panel!$D$1="JULY",7,IF(Panel!$D$1="AUGUST",8,IF(Panel!$D$1="SEPTEMBER",9,IF(Panel!$D$1="OCTOBER",10,IF(Panel!$D$1="NOVEMBER",11,IF(Panel!$D$1="DECEMBER",12,0)))))))))))),D20),Holidays!$D$2:$D$157,0)),"HOLIDAY","")</f>
        <v>HOLIDAY</v>
      </c>
      <c r="F20" s="240" t="str">
        <f>IF(ISNUMBER(MATCH(DATE(Panel!$D$2,IF(Panel!$D$1="JANUARY",1,IF(Panel!$D$1="FEBRUARY",2,IF(Panel!$D$1="MARCH",3,IF(Panel!$D$1="APRIL",4,IF(Panel!$D$1="MAY",5,IF(Panel!$D$1="JUNE",6,IF(Panel!$D$1="JULY",7,IF(Panel!$D$1="AUGUST",8,IF(Panel!$D$1="SEPTEMBER",9,IF(Panel!$D$1="OCTOBER",10,IF(Panel!$D$1="NOVEMBER",11,IF(Panel!$D$1="DECEMBER",12,0)))))))))))),E20),Holidays!$D$2:$D$40,0)),"HOLIDAY","")</f>
        <v/>
      </c>
      <c r="G20" s="1">
        <f>SUM(D20,1)</f>
        <v>10</v>
      </c>
      <c r="H20" s="239" t="str">
        <f>IF(ISNUMBER(MATCH(DATE(Panel!$D$2,IF(Panel!$D$1="JANUARY",1,IF(Panel!$D$1="FEBRUARY",2,IF(Panel!$D$1="MARCH",3,IF(Panel!$D$1="APRIL",4,IF(Panel!$D$1="MAY",5,IF(Panel!$D$1="JUNE",6,IF(Panel!$D$1="JULY",7,IF(Panel!$D$1="AUGUST",8,IF(Panel!$D$1="SEPTEMBER",9,IF(Panel!$D$1="OCTOBER",10,IF(Panel!$D$1="NOVEMBER",11,IF(Panel!$D$1="DECEMBER",12,0)))))))))))),G20),Holidays!$D$2:$D$157,0)),"HOLIDAY","")</f>
        <v/>
      </c>
      <c r="I20" s="240" t="str">
        <f>IF(ISNUMBER(MATCH(DATE(Panel!$D$2,IF(Panel!$D$1="JANUARY",1,IF(Panel!$D$1="FEBRUARY",2,IF(Panel!$D$1="MARCH",3,IF(Panel!$D$1="APRIL",4,IF(Panel!$D$1="MAY",5,IF(Panel!$D$1="JUNE",6,IF(Panel!$D$1="JULY",7,IF(Panel!$D$1="AUGUST",8,IF(Panel!$D$1="SEPTEMBER",9,IF(Panel!$D$1="OCTOBER",10,IF(Panel!$D$1="NOVEMBER",11,IF(Panel!$D$1="DECEMBER",12,0)))))))))))),H20),Holidays!$D$2:$D$40,0)),"HOLIDAY","")</f>
        <v/>
      </c>
      <c r="J20" s="1">
        <f>SUM(G20,1)</f>
        <v>11</v>
      </c>
      <c r="K20" s="239" t="str">
        <f>IF(ISNUMBER(MATCH(DATE(Panel!$D$2,IF(Panel!$D$1="JANUARY",1,IF(Panel!$D$1="FEBRUARY",2,IF(Panel!$D$1="MARCH",3,IF(Panel!$D$1="APRIL",4,IF(Panel!$D$1="MAY",5,IF(Panel!$D$1="JUNE",6,IF(Panel!$D$1="JULY",7,IF(Panel!$D$1="AUGUST",8,IF(Panel!$D$1="SEPTEMBER",9,IF(Panel!$D$1="OCTOBER",10,IF(Panel!$D$1="NOVEMBER",11,IF(Panel!$D$1="DECEMBER",12,0)))))))))))),J20),Holidays!$D$2:$D$157,0)),"HOLIDAY","")</f>
        <v/>
      </c>
      <c r="L20" s="246" t="str">
        <f>IF(ISNUMBER(MATCH(DATE(Panel!$D$2,IF(Panel!$D$1="JANUARY",1,IF(Panel!$D$1="FEBRUARY",2,IF(Panel!$D$1="MARCH",3,IF(Panel!$D$1="APRIL",4,IF(Panel!$D$1="MAY",5,IF(Panel!$D$1="JUNE",6,IF(Panel!$D$1="JULY",7,IF(Panel!$D$1="AUGUST",8,IF(Panel!$D$1="SEPTEMBER",9,IF(Panel!$D$1="OCTOBER",10,IF(Panel!$D$1="NOVEMBER",11,IF(Panel!$D$1="DECEMBER",12,0)))))))))))),K20),Holidays!$D$2:$D$40,0)),"HOLIDAY","")</f>
        <v/>
      </c>
      <c r="M20" s="1">
        <f>SUM(J20,1)</f>
        <v>12</v>
      </c>
      <c r="N20" s="239" t="str">
        <f>IF(ISNUMBER(MATCH(DATE(Panel!$D$2,IF(Panel!$D$1="JANUARY",1,IF(Panel!$D$1="FEBRUARY",2,IF(Panel!$D$1="MARCH",3,IF(Panel!$D$1="APRIL",4,IF(Panel!$D$1="MAY",5,IF(Panel!$D$1="JUNE",6,IF(Panel!$D$1="JULY",7,IF(Panel!$D$1="AUGUST",8,IF(Panel!$D$1="SEPTEMBER",9,IF(Panel!$D$1="OCTOBER",10,IF(Panel!$D$1="NOVEMBER",11,IF(Panel!$D$1="DECEMBER",12,0)))))))))))),M20),Holidays!$D$2:$D$157,0)),"HOLIDAY","")</f>
        <v/>
      </c>
      <c r="O20" s="246" t="str">
        <f>IF(ISNUMBER(MATCH(DATE(Panel!$D$2,IF(Panel!$D$1="JANUARY",1,IF(Panel!$D$1="FEBRUARY",2,IF(Panel!$D$1="MARCH",3,IF(Panel!$D$1="APRIL",4,IF(Panel!$D$1="MAY",5,IF(Panel!$D$1="JUNE",6,IF(Panel!$D$1="JULY",7,IF(Panel!$D$1="AUGUST",8,IF(Panel!$D$1="SEPTEMBER",9,IF(Panel!$D$1="OCTOBER",10,IF(Panel!$D$1="NOVEMBER",11,IF(Panel!$D$1="DECEMBER",12,0)))))))))))),N20),Holidays!$D$2:$D$40,0)),"HOLIDAY","")</f>
        <v/>
      </c>
      <c r="P20" s="242">
        <f>SUM(M20,1)</f>
        <v>13</v>
      </c>
      <c r="Q20" s="239" t="str">
        <f>IF(ISNUMBER(MATCH(DATE(Panel!$D$2,IF(Panel!$D$1="JANUARY",1,IF(Panel!$D$1="FEBRUARY",2,IF(Panel!$D$1="MARCH",3,IF(Panel!$D$1="APRIL",4,IF(Panel!$D$1="MAY",5,IF(Panel!$D$1="JUNE",6,IF(Panel!$D$1="JULY",7,IF(Panel!$D$1="AUGUST",8,IF(Panel!$D$1="SEPTEMBER",9,IF(Panel!$D$1="OCTOBER",10,IF(Panel!$D$1="NOVEMBER",11,IF(Panel!$D$1="DECEMBER",12,0)))))))))))),P20),Holidays!$D$2:$D$157,0)),"HOLIDAY","")</f>
        <v/>
      </c>
      <c r="R20" s="240" t="str">
        <f>IF(ISNUMBER(MATCH(DATE(Panel!$D$2,IF(Panel!$D$1="JANUARY",1,IF(Panel!$D$1="FEBRUARY",2,IF(Panel!$D$1="MARCH",3,IF(Panel!$D$1="APRIL",4,IF(Panel!$D$1="MAY",5,IF(Panel!$D$1="JUNE",6,IF(Panel!$D$1="JULY",7,IF(Panel!$D$1="AUGUST",8,IF(Panel!$D$1="SEPTEMBER",9,IF(Panel!$D$1="OCTOBER",10,IF(Panel!$D$1="NOVEMBER",11,IF(Panel!$D$1="DECEMBER",12,0)))))))))))),Q20),Holidays!$D$2:$D$40,0)),"HOLIDAY","")</f>
        <v/>
      </c>
      <c r="S20" s="247">
        <f>SUM(P20,1)</f>
        <v>14</v>
      </c>
      <c r="T20" s="239" t="str">
        <f>IF(ISNUMBER(MATCH(DATE(Panel!$D$2,IF(Panel!$D$1="JANUARY",1,IF(Panel!$D$1="FEBRUARY",2,IF(Panel!$D$1="MARCH",3,IF(Panel!$D$1="APRIL",4,IF(Panel!$D$1="MAY",5,IF(Panel!$D$1="JUNE",6,IF(Panel!$D$1="JULY",7,IF(Panel!$D$1="AUGUST",8,IF(Panel!$D$1="SEPTEMBER",9,IF(Panel!$D$1="OCTOBER",10,IF(Panel!$D$1="NOVEMBER",11,IF(Panel!$D$1="DECEMBER",12,0)))))))))))),S20),Holidays!$D$2:$D$157,0)),"HOLIDAY","")</f>
        <v/>
      </c>
      <c r="U20" s="240" t="str">
        <f>IF(ISNUMBER(MATCH(DATE(Panel!$D$2,IF(Panel!$D$1="JANUARY",1,IF(Panel!$D$1="FEBRUARY",2,IF(Panel!$D$1="MARCH",3,IF(Panel!$D$1="APRIL",4,IF(Panel!$D$1="MAY",5,IF(Panel!$D$1="JUNE",6,IF(Panel!$D$1="JULY",7,IF(Panel!$D$1="AUGUST",8,IF(Panel!$D$1="SEPTEMBER",9,IF(Panel!$D$1="OCTOBER",10,IF(Panel!$D$1="NOVEMBER",11,IF(Panel!$D$1="DECEMBER",12,0)))))))))))),T20),Holidays!$D$2:$D$40,0)),"HOLIDAY","")</f>
        <v/>
      </c>
    </row>
    <row r="21" spans="1:21" ht="21" thickBot="1" x14ac:dyDescent="0.35">
      <c r="A21" s="343"/>
      <c r="B21" s="353" t="str">
        <f>IF(Panel!$D$4="NO","","Section")</f>
        <v>Section</v>
      </c>
      <c r="C21" s="348">
        <f>IF(MiscFormulas!$A$2="YD",IF(SUM(U4,1)&gt;Panel!D6,1,SUM(U4,1)),IF(MiscFormulas!$A$2="SATW",U4,IF(MiscFormulas!$A$2="SUNW",IF(SUM(U4,1)&gt;Panel!$D$6,1,SUM(U4,1)),IF(MiscFormulas!$A$2="YW",U4,""))))</f>
        <v>12</v>
      </c>
      <c r="D21" s="346"/>
      <c r="E21" s="347" t="s">
        <v>8</v>
      </c>
      <c r="F21" s="348">
        <f>IF(MiscFormulas!$A$2="YD",IF(SUM(C21,1)&gt;Panel!$D$6,1,SUM(C21,1)),IF(MiscFormulas!$A$2="YW",IF(SUM(C21,1)&gt;Panel!$D$6,1,SUM(C21,1)),IF(AND(OR(MiscFormulas!$A$2="ND",MiscFormulas!$A$2="NW"),MiscFormulas!A4="Saturday"),Panel!D7,IF(MiscFormulas!$A$2="ND",IF(SUM(R4,1)&gt;Panel!$D$6,1,SUM(R4,1)),IF(MiscFormulas!$A$2="NW",IF(SUM(R4,1)&gt;Panel!$D$6,1,SUM(R4,1)),IF(MiscFormulas!$A$2="SATW",C21,IF(MiscFormulas!$A$2="SUNW",C21,"")))))))</f>
        <v>13</v>
      </c>
      <c r="G21" s="350"/>
      <c r="H21" s="347" t="s">
        <v>7</v>
      </c>
      <c r="I21" s="348">
        <f>IF(MiscFormulas!$A$2="YD",IF(SUM(F21,1)&gt;Panel!$D$6,1,SUM(F21,1)),IF(MiscFormulas!$A$2="YW",F21,IF(MiscFormulas!$A$2="ND",IF(SUM(F21,1)&gt;Panel!$D$6,1,SUM(F21,1)),IF(MiscFormulas!$A$2="NW",F21,IF(MiscFormulas!$A$2="SATW",F21,IF(MiscFormulas!$A$2="SUNW",F21,""))))))</f>
        <v>14</v>
      </c>
      <c r="J21" s="343"/>
      <c r="K21" s="347" t="s">
        <v>7</v>
      </c>
      <c r="L21" s="348">
        <f>IF(MiscFormulas!$A$2="YD",IF(SUM(I21,1)&gt;Panel!$D$6,1,SUM(I21,1)),IF(MiscFormulas!$A$2="YW",I21,IF(MiscFormulas!$A$2="ND",IF(SUM(I21,1)&gt;Panel!$D$6,1,SUM(I21,1)),IF(MiscFormulas!$A$2="NW",I21,IF(MiscFormulas!$A$2="SATW",I21,IF(MiscFormulas!$A$2="SUNW",I21,""))))))</f>
        <v>1</v>
      </c>
      <c r="M21" s="350"/>
      <c r="N21" s="344" t="s">
        <v>7</v>
      </c>
      <c r="O21" s="348">
        <f>IF(MiscFormulas!$A$2="YD",IF(SUM(L21,1)&gt;Panel!$D$6,1,SUM(L21,1)),IF(MiscFormulas!$A$2="YW",L21,IF(MiscFormulas!$A$2="ND",IF(SUM(L21,1)&gt;Panel!$D$6,1,SUM(L21,1)),IF(MiscFormulas!$A$2="NW",L21,IF(MiscFormulas!$A$2="SATW",L21,IF(MiscFormulas!$A$2="SUNW",L21,""))))))</f>
        <v>2</v>
      </c>
      <c r="P21" s="349"/>
      <c r="Q21" s="347" t="s">
        <v>7</v>
      </c>
      <c r="R21" s="348">
        <f>IF(MiscFormulas!$A$2="YD",IF(SUM(O21,1)&gt;Panel!$D$6,1,SUM(O21,1)),IF(MiscFormulas!$A$2="YW",O21,IF(MiscFormulas!$A$2="ND",IF(SUM(O21,1)&gt;Panel!$D$6,1,SUM(O21,1)),IF(MiscFormulas!$A$2="NW",O21,IF(MiscFormulas!$A$2="SATW",O21,IF(MiscFormulas!$A$2="SUNW",O21,""))))))</f>
        <v>3</v>
      </c>
      <c r="S21" s="343"/>
      <c r="T21" s="347" t="str">
        <f>IF(Panel!$D$4="NO","","Section")</f>
        <v>Section</v>
      </c>
      <c r="U21" s="351">
        <f>IF(MiscFormulas!$A$2="YD",IF(SUM(R21,1)&gt;Panel!$D$6,1,SUM(R21,1)),IF(MiscFormulas!$A$2="YW",R21,IF(MiscFormulas!A2="SATW",IF(SUM(R21,1)&gt;Panel!$D$6,1,SUM(R21,1)),IF(MiscFormulas!A2="SUNW",R21,IF(MiscFormulas!$A$2="ND"," ",IF(MiscFormulas!$A$2="NW"," "))))))</f>
        <v>4</v>
      </c>
    </row>
    <row r="22" spans="1:21" ht="21" thickTop="1" x14ac:dyDescent="0.3">
      <c r="A22" s="357"/>
      <c r="B22" s="358" t="str" cm="1">
        <f t="array" aca="1" ref="B22" ca="1">IF(OR(A22=MiscFormulas!$B$51:$B$54),C22,IF($C$21="","",IFERROR(IF(INDEX(INDIRECT("_" &amp; $C$21),ROW(B22)-SUM(ROW($B$22)-1))=0,"",INDEX(INDIRECT("_" &amp; $C$21),ROW(B22)-SUM(ROW($B$22)-1))),"")))</f>
        <v>EX3 Justin, L.</v>
      </c>
      <c r="C22" s="359" t="s">
        <v>105</v>
      </c>
      <c r="D22" s="360"/>
      <c r="E22" s="361" t="str" cm="1">
        <f t="array" aca="1" ref="E22" ca="1">IF(OR(D22=MiscFormulas!$B$51:$B$54),F22,IFERROR(IF(INDEX(INDIRECT("_" &amp; $F$21),ROW(E22)-SUM(ROW($E$22)-1))=0,"",INDEX(INDIRECT("_" &amp; $F$21),ROW(E22)-SUM(ROW($E$22)-1))),""))</f>
        <v>EX3 Nicholas, C.</v>
      </c>
      <c r="F22" s="359"/>
      <c r="G22" s="366"/>
      <c r="H22" s="363" t="str" cm="1">
        <f t="array" aca="1" ref="H22" ca="1">IF(OR(G22=MiscFormulas!$B$51:$B$54),I22,IFERROR(IF(INDEX(INDIRECT("_" &amp; $I$21),ROW(H22)-SUM(ROW($H$22)-1))=0,"",INDEX(INDIRECT("_" &amp; $I$21),ROW(H22)-SUM(ROW($H$22)-1))),""))</f>
        <v>EX12 Sassy, K.</v>
      </c>
      <c r="I22" s="359"/>
      <c r="J22" s="366"/>
      <c r="K22" s="358" t="str" cm="1">
        <f t="array" aca="1" ref="K22" ca="1">IF(OR(J22=MiscFormulas!$B$51:$B$54),L22,IFERROR(IF(INDEX(INDIRECT("_" &amp; $L$21),ROW(K22)-SUM(ROW($K$22)-1))=0,"",INDEX(INDIRECT("_" &amp; $L$21),ROW(K22)-SUM(ROW($K$22)-1))),""))</f>
        <v>EX9 Whatshername, K.</v>
      </c>
      <c r="L22" s="359"/>
      <c r="M22" s="371"/>
      <c r="N22" s="361" t="str" cm="1">
        <f t="array" aca="1" ref="N22" ca="1">IF(OR(M22=MiscFormulas!$B$51:$B$54),O22,IFERROR(IF(INDEX(INDIRECT("_" &amp; $O$21),ROW(N22)-SUM(ROW($N$22)-1))=0,"",INDEX(INDIRECT("_" &amp; $O$21),ROW(N22)-SUM(ROW($N$22)-1))),""))</f>
        <v>EX3 Archer, M.</v>
      </c>
      <c r="O22" s="359"/>
      <c r="P22" s="362"/>
      <c r="Q22" s="358" t="str" cm="1">
        <f t="array" aca="1" ref="Q22" ca="1">IF(OR(P22=MiscFormulas!$B$51:$B$54),R22,IFERROR(IF(INDEX(INDIRECT("_" &amp; $R$21),ROW(Q22)-SUM(ROW($Q$22)-1))=0,"",INDEX(INDIRECT("_" &amp; $R$21),ROW(Q22)-SUM(ROW($Q$22)-1))),""))</f>
        <v>EX10 Bros, L.</v>
      </c>
      <c r="R22" s="359"/>
      <c r="S22" s="362"/>
      <c r="T22" s="358" t="str" cm="1">
        <f t="array" aca="1" ref="T22" ca="1">IF(OR(S22=MiscFormulas!$B$51:$B$54),U22,IFERROR(IF(INDEX(INDIRECT("_" &amp; $U$21),ROW(T22)-SUM(ROW($T$22)-1))=0,"",INDEX(INDIRECT("_" &amp; $U$21),ROW(T22)-SUM(ROW($T$22)-1))),""))</f>
        <v>EX17 Christ, J.</v>
      </c>
      <c r="U22" s="359"/>
    </row>
    <row r="23" spans="1:21" ht="20.25" x14ac:dyDescent="0.3">
      <c r="A23" s="81"/>
      <c r="B23" s="72" t="str" cm="1">
        <f t="array" aca="1" ref="B23" ca="1">IF(OR(A23=MiscFormulas!$B$51:$B$54),C23,IF($C$21="","",IFERROR(IF(INDEX(INDIRECT("_" &amp; $C$21),ROW(B23)-SUM(ROW($B$22)-1))=0,"",INDEX(INDIRECT("_" &amp; $C$21),ROW(B23)-SUM(ROW($B$22)-1))),"")))</f>
        <v>EX3 Kevin, J.</v>
      </c>
      <c r="C23" s="95"/>
      <c r="D23" s="80"/>
      <c r="E23" s="73" t="str" cm="1">
        <f t="array" aca="1" ref="E23" ca="1">IF(OR(D23=MiscFormulas!$B$51:$B$54),F23,IFERROR(IF(INDEX(INDIRECT("_" &amp; $F$21),ROW(E23)-SUM(ROW($E$22)-1))=0,"",INDEX(INDIRECT("_" &amp; $F$21),ROW(E23)-SUM(ROW($E$22)-1))),""))</f>
        <v>EX3 Nicole, K.</v>
      </c>
      <c r="F23" s="95"/>
      <c r="G23" s="82"/>
      <c r="H23" s="74" t="str" cm="1">
        <f t="array" aca="1" ref="H23" ca="1">IF(OR(G23=MiscFormulas!$B$51:$B$54),I23,IFERROR(IF(INDEX(INDIRECT("_" &amp; $I$21),ROW(H23)-SUM(ROW($H$22)-1))=0,"",INDEX(INDIRECT("_" &amp; $I$21),ROW(H23)-SUM(ROW($H$22)-1))),""))</f>
        <v>EX13 Says, M.</v>
      </c>
      <c r="I23" s="95"/>
      <c r="J23" s="82"/>
      <c r="K23" s="72" t="str" cm="1">
        <f t="array" aca="1" ref="K23" ca="1">IF(OR(J23=MiscFormulas!$B$51:$B$54),L23,IFERROR(IF(INDEX(INDIRECT("_" &amp; $L$21),ROW(K23)-SUM(ROW($K$22)-1))=0,"",INDEX(INDIRECT("_" &amp; $L$21),ROW(K23)-SUM(ROW($K$22)-1))),""))</f>
        <v>EX3 Adam, E.</v>
      </c>
      <c r="L23" s="95"/>
      <c r="M23" s="78"/>
      <c r="N23" s="73" t="str" cm="1">
        <f t="array" aca="1" ref="N23" ca="1">IF(OR(M23=MiscFormulas!$B$51:$B$54),O23,IFERROR(IF(INDEX(INDIRECT("_" &amp; $O$21),ROW(N23)-SUM(ROW($N$22)-1))=0,"",INDEX(INDIRECT("_" &amp; $O$21),ROW(N23)-SUM(ROW($N$22)-1))),""))</f>
        <v>EX3 Ashley, W.</v>
      </c>
      <c r="O23" s="95"/>
      <c r="P23" s="78"/>
      <c r="Q23" s="72" t="str" cm="1">
        <f t="array" aca="1" ref="Q23" ca="1">IF(OR(P23=MiscFormulas!$B$51:$B$54),R23,IFERROR(IF(INDEX(INDIRECT("_" &amp; $R$21),ROW(Q23)-SUM(ROW($Q$22)-1))=0,"",INDEX(INDIRECT("_" &amp; $R$21),ROW(Q23)-SUM(ROW($Q$22)-1))),""))</f>
        <v>EX11 Bros, M.</v>
      </c>
      <c r="R23" s="95"/>
      <c r="S23" s="78"/>
      <c r="T23" s="72" t="str" cm="1">
        <f t="array" aca="1" ref="T23" ca="1">IF(OR(S23=MiscFormulas!$B$51:$B$54),U23,IFERROR(IF(INDEX(INDIRECT("_" &amp; $U$21),ROW(T23)-SUM(ROW($T$22)-1))=0,"",INDEX(INDIRECT("_" &amp; $U$21),ROW(T23)-SUM(ROW($T$22)-1))),""))</f>
        <v>EX3 Christina, A.</v>
      </c>
      <c r="U23" s="95"/>
    </row>
    <row r="24" spans="1:21" ht="20.25" x14ac:dyDescent="0.3">
      <c r="A24" s="81"/>
      <c r="B24" s="72" t="str" cm="1">
        <f t="array" aca="1" ref="B24" ca="1">IF(OR(A24=MiscFormulas!$B$51:$B$54),C24,IF($C$21="","",IFERROR(IF(INDEX(INDIRECT("_" &amp; $C$21),ROW(B24)-SUM(ROW($B$22)-1))=0,"",INDEX(INDIRECT("_" &amp; $C$21),ROW(B24)-SUM(ROW($B$22)-1))),"")))</f>
        <v>EX3 Kimberly, P.</v>
      </c>
      <c r="C24" s="95"/>
      <c r="D24" s="80"/>
      <c r="E24" s="73" t="str" cm="1">
        <f t="array" aca="1" ref="E24" ca="1">IF(OR(D24=MiscFormulas!$B$51:$B$54),F24,IFERROR(IF(INDEX(INDIRECT("_" &amp; $F$21),ROW(E24)-SUM(ROW($E$22)-1))=0,"",INDEX(INDIRECT("_" &amp; $F$21),ROW(E24)-SUM(ROW($E$22)-1))),""))</f>
        <v>EX4 Pleb2, P.</v>
      </c>
      <c r="F24" s="95"/>
      <c r="G24" s="81"/>
      <c r="H24" s="74" t="str" cm="1">
        <f t="array" aca="1" ref="H24" ca="1">IF(OR(G24=MiscFormulas!$B$51:$B$54),I24,IFERROR(IF(INDEX(INDIRECT("_" &amp; $I$21),ROW(H24)-SUM(ROW($H$22)-1))=0,"",INDEX(INDIRECT("_" &amp; $I$21),ROW(H24)-SUM(ROW($H$22)-1))),""))</f>
        <v>EX14 Slacker, J.</v>
      </c>
      <c r="I24" s="95"/>
      <c r="J24" s="82"/>
      <c r="K24" s="72" t="str" cm="1">
        <f t="array" aca="1" ref="K24" ca="1">IF(OR(J24=MiscFormulas!$B$51:$B$54),L24,IFERROR(IF(INDEX(INDIRECT("_" &amp; $L$21),ROW(K24)-SUM(ROW($K$22)-1))=0,"",INDEX(INDIRECT("_" &amp; $L$21),ROW(K24)-SUM(ROW($K$22)-1))),""))</f>
        <v>EX3 Amanda, H.</v>
      </c>
      <c r="L24" s="95"/>
      <c r="M24" s="78"/>
      <c r="N24" s="73" t="str" cm="1">
        <f t="array" aca="1" ref="N24" ca="1">IF(OR(M24=MiscFormulas!$B$51:$B$54),O24,IFERROR(IF(INDEX(INDIRECT("_" &amp; $O$21),ROW(N24)-SUM(ROW($N$22)-1))=0,"",INDEX(INDIRECT("_" &amp; $O$21),ROW(N24)-SUM(ROW($N$22)-1))),""))</f>
        <v>EX4 Ass, S.</v>
      </c>
      <c r="O24" s="95"/>
      <c r="P24" s="77"/>
      <c r="Q24" s="72" t="str" cm="1">
        <f t="array" aca="1" ref="Q24" ca="1">IF(OR(P24=MiscFormulas!$B$51:$B$54),R24,IFERROR(IF(INDEX(INDIRECT("_" &amp; $R$21),ROW(Q24)-SUM(ROW($Q$22)-1))=0,"",INDEX(INDIRECT("_" &amp; $R$21),ROW(Q24)-SUM(ROW($Q$22)-1))),""))</f>
        <v>EX12 Bros, S.</v>
      </c>
      <c r="R24" s="95" t="s">
        <v>105</v>
      </c>
      <c r="S24" s="78"/>
      <c r="T24" s="72" t="str" cm="1">
        <f t="array" aca="1" ref="T24" ca="1">IF(OR(S24=MiscFormulas!$B$51:$B$54),U24,IFERROR(IF(INDEX(INDIRECT("_" &amp; $U$21),ROW(T24)-SUM(ROW($T$22)-1))=0,"",INDEX(INDIRECT("_" &amp; $U$21),ROW(T24)-SUM(ROW($T$22)-1))),""))</f>
        <v>EX3 Christopher, C.</v>
      </c>
      <c r="U24" s="95"/>
    </row>
    <row r="25" spans="1:21" ht="20.25" x14ac:dyDescent="0.3">
      <c r="A25" s="81"/>
      <c r="B25" s="72" t="str" cm="1">
        <f t="array" aca="1" ref="B25" ca="1">IF(OR(A25=MiscFormulas!$B$51:$B$54),C25,IF($C$21="","",IFERROR(IF(INDEX(INDIRECT("_" &amp; $C$21),ROW(B25)-SUM(ROW($B$22)-1))=0,"",INDEX(INDIRECT("_" &amp; $C$21),ROW(B25)-SUM(ROW($B$22)-1))),"")))</f>
        <v>EX3 Kyle, H.</v>
      </c>
      <c r="C25" s="95" t="s">
        <v>140</v>
      </c>
      <c r="D25" s="80"/>
      <c r="E25" s="73" t="str" cm="1">
        <f t="array" aca="1" ref="E25" ca="1">IF(OR(D25=MiscFormulas!$B$51:$B$54),F25,IFERROR(IF(INDEX(INDIRECT("_" &amp; $F$21),ROW(E25)-SUM(ROW($E$22)-1))=0,"",INDEX(INDIRECT("_" &amp; $F$21),ROW(E25)-SUM(ROW($E$22)-1))),""))</f>
        <v>EX3 Rachel, C.</v>
      </c>
      <c r="F25" s="95"/>
      <c r="G25" s="82"/>
      <c r="H25" s="74" t="str" cm="1">
        <f t="array" aca="1" ref="H25" ca="1">IF(OR(G25=MiscFormulas!$B$51:$B$54),I25,IFERROR(IF(INDEX(INDIRECT("_" &amp; $I$21),ROW(H25)-SUM(ROW($H$22)-1))=0,"",INDEX(INDIRECT("_" &amp; $I$21),ROW(H25)-SUM(ROW($H$22)-1))),""))</f>
        <v>EX15 Smith, L.</v>
      </c>
      <c r="I25" s="95" t="s">
        <v>140</v>
      </c>
      <c r="J25" s="82"/>
      <c r="K25" s="72" t="str" cm="1">
        <f t="array" aca="1" ref="K25" ca="1">IF(OR(J25=MiscFormulas!$B$51:$B$54),L25,IFERROR(IF(INDEX(INDIRECT("_" &amp; $L$21),ROW(K25)-SUM(ROW($K$22)-1))=0,"",INDEX(INDIRECT("_" &amp; $L$21),ROW(K25)-SUM(ROW($K$22)-1))),""))</f>
        <v>EX3 Amber, H.</v>
      </c>
      <c r="L25" s="95" t="s">
        <v>140</v>
      </c>
      <c r="M25" s="78"/>
      <c r="N25" s="73" t="str" cm="1">
        <f t="array" aca="1" ref="N25" ca="1">IF(OR(M25=MiscFormulas!$B$51:$B$54),O25,IFERROR(IF(INDEX(INDIRECT("_" &amp; $O$21),ROW(N25)-SUM(ROW($N$22)-1))=0,"",INDEX(INDIRECT("_" &amp; $O$21),ROW(N25)-SUM(ROW($N$22)-1))),""))</f>
        <v>EX5 BandCamp, O.</v>
      </c>
      <c r="O25" s="95" t="s">
        <v>140</v>
      </c>
      <c r="P25" s="77"/>
      <c r="Q25" s="72" t="str" cm="1">
        <f t="array" aca="1" ref="Q25" ca="1">IF(OR(P25=MiscFormulas!$B$51:$B$54),R25,IFERROR(IF(INDEX(INDIRECT("_" &amp; $R$21),ROW(Q25)-SUM(ROW($Q$22)-1))=0,"",INDEX(INDIRECT("_" &amp; $R$21),ROW(Q25)-SUM(ROW($Q$22)-1))),""))</f>
        <v>EX13 Bruns, M.</v>
      </c>
      <c r="R25" s="95" t="s">
        <v>140</v>
      </c>
      <c r="S25" s="78"/>
      <c r="T25" s="72" t="str" cm="1">
        <f t="array" aca="1" ref="T25" ca="1">IF(OR(S25=MiscFormulas!$B$51:$B$54),U25,IFERROR(IF(INDEX(INDIRECT("_" &amp; $U$21),ROW(T25)-SUM(ROW($T$22)-1))=0,"",INDEX(INDIRECT("_" &amp; $U$21),ROW(T25)-SUM(ROW($T$22)-1))),""))</f>
        <v>EX18 Coont, N.</v>
      </c>
      <c r="U25" s="95" t="s">
        <v>140</v>
      </c>
    </row>
    <row r="26" spans="1:21" ht="20.25" x14ac:dyDescent="0.3">
      <c r="A26" s="81"/>
      <c r="B26" s="72" t="str" cm="1">
        <f t="array" aca="1" ref="B26" ca="1">IF(OR(A26=MiscFormulas!$B$51:$B$54),C26,IF($C$21="","",IFERROR(IF(INDEX(INDIRECT("_" &amp; $C$21),ROW(B26)-SUM(ROW($B$22)-1))=0,"",INDEX(INDIRECT("_" &amp; $C$21),ROW(B26)-SUM(ROW($B$22)-1))),"")))</f>
        <v>EX3 Laura, H.</v>
      </c>
      <c r="C26" s="95"/>
      <c r="D26" s="80"/>
      <c r="E26" s="73" t="str" cm="1">
        <f t="array" aca="1" ref="E26" ca="1">IF(OR(D26=MiscFormulas!$B$51:$B$54),F26,IFERROR(IF(INDEX(INDIRECT("_" &amp; $F$21),ROW(E26)-SUM(ROW($E$22)-1))=0,"",INDEX(INDIRECT("_" &amp; $F$21),ROW(E26)-SUM(ROW($E$22)-1))),""))</f>
        <v>EX3 Rebecca, L.</v>
      </c>
      <c r="F26" s="95"/>
      <c r="G26" s="82"/>
      <c r="H26" s="74" t="str" cm="1">
        <f t="array" aca="1" ref="H26" ca="1">IF(OR(G26=MiscFormulas!$B$51:$B$54),I26,IFERROR(IF(INDEX(INDIRECT("_" &amp; $I$21),ROW(H26)-SUM(ROW($H$22)-1))=0,"",INDEX(INDIRECT("_" &amp; $I$21),ROW(H26)-SUM(ROW($H$22)-1))),""))</f>
        <v>EX17 Smoke, P.</v>
      </c>
      <c r="I26" s="95"/>
      <c r="J26" s="82"/>
      <c r="K26" s="72" t="str" cm="1">
        <f t="array" aca="1" ref="K26" ca="1">IF(OR(J26=MiscFormulas!$B$51:$B$54),L26,IFERROR(IF(INDEX(INDIRECT("_" &amp; $L$21),ROW(K26)-SUM(ROW($K$22)-1))=0,"",INDEX(INDIRECT("_" &amp; $L$21),ROW(K26)-SUM(ROW($K$22)-1))),""))</f>
        <v>EX2 America, Y.</v>
      </c>
      <c r="L26" s="95"/>
      <c r="M26" s="78"/>
      <c r="N26" s="73" t="str" cm="1">
        <f t="array" aca="1" ref="N26" ca="1">IF(OR(M26=MiscFormulas!$B$51:$B$54),O26,IFERROR(IF(INDEX(INDIRECT("_" &amp; $O$21),ROW(N26)-SUM(ROW($N$22)-1))=0,"",INDEX(INDIRECT("_" &amp; $O$21),ROW(N26)-SUM(ROW($N$22)-1))),""))</f>
        <v>EX3 Benjamin, A.</v>
      </c>
      <c r="O26" s="95"/>
      <c r="P26" s="77"/>
      <c r="Q26" s="72" t="str" cm="1">
        <f t="array" aca="1" ref="Q26" ca="1">IF(OR(P26=MiscFormulas!$B$51:$B$54),R26,IFERROR(IF(INDEX(INDIRECT("_" &amp; $R$21),ROW(Q26)-SUM(ROW($Q$22)-1))=0,"",INDEX(INDIRECT("_" &amp; $R$21),ROW(Q26)-SUM(ROW($Q$22)-1))),""))</f>
        <v>EX14 Cena, J.</v>
      </c>
      <c r="R26" s="95"/>
      <c r="S26" s="78"/>
      <c r="T26" s="72" t="str" cm="1">
        <f t="array" aca="1" ref="T26" ca="1">IF(OR(S26=MiscFormulas!$B$51:$B$54),U26,IFERROR(IF(INDEX(INDIRECT("_" &amp; $U$21),ROW(T26)-SUM(ROW($T$22)-1))=0,"",INDEX(INDIRECT("_" &amp; $U$21),ROW(T26)-SUM(ROW($T$22)-1))),""))</f>
        <v>EX19 Cooter, B.</v>
      </c>
      <c r="U26" s="95"/>
    </row>
    <row r="27" spans="1:21" ht="20.25" x14ac:dyDescent="0.3">
      <c r="A27" s="81"/>
      <c r="B27" s="72" t="str" cm="1">
        <f t="array" aca="1" ref="B27" ca="1">IF(OR(A27=MiscFormulas!$B$51:$B$54),C27,IF($C$21="","",IFERROR(IF(INDEX(INDIRECT("_" &amp; $C$21),ROW(B27)-SUM(ROW($B$22)-1))=0,"",INDEX(INDIRECT("_" &amp; $C$21),ROW(B27)-SUM(ROW($B$22)-1))),"")))</f>
        <v>EX3 Brandon, N.</v>
      </c>
      <c r="C27" s="95"/>
      <c r="D27" s="80"/>
      <c r="E27" s="73" t="str" cm="1">
        <f t="array" aca="1" ref="E27" ca="1">IF(OR(D27=MiscFormulas!$B$51:$B$54),F27,IFERROR(IF(INDEX(INDIRECT("_" &amp; $F$21),ROW(E27)-SUM(ROW($E$22)-1))=0,"",INDEX(INDIRECT("_" &amp; $F$21),ROW(E27)-SUM(ROW($E$22)-1))),""))</f>
        <v>EX3 Richard, T.</v>
      </c>
      <c r="F27" s="95"/>
      <c r="G27" s="82"/>
      <c r="H27" s="74" t="str" cm="1">
        <f t="array" aca="1" ref="H27" ca="1">IF(OR(G27=MiscFormulas!$B$51:$B$54),I27,IFERROR(IF(INDEX(INDIRECT("_" &amp; $I$21),ROW(H27)-SUM(ROW($H$22)-1))=0,"",INDEX(INDIRECT("_" &amp; $I$21),ROW(H27)-SUM(ROW($H$22)-1))),""))</f>
        <v>EX18 Someone, L.</v>
      </c>
      <c r="I27" s="95"/>
      <c r="J27" s="82"/>
      <c r="K27" s="72" t="str" cm="1">
        <f t="array" aca="1" ref="K27" ca="1">IF(OR(J27=MiscFormulas!$B$51:$B$54),L27,IFERROR(IF(INDEX(INDIRECT("_" &amp; $L$21),ROW(K27)-SUM(ROW($K$22)-1))=0,"",INDEX(INDIRECT("_" &amp; $L$21),ROW(K27)-SUM(ROW($K$22)-1))),""))</f>
        <v>EX3 Amy, G.</v>
      </c>
      <c r="L27" s="95"/>
      <c r="M27" s="78"/>
      <c r="N27" s="73" t="str" cm="1">
        <f t="array" aca="1" ref="N27" ca="1">IF(OR(M27=MiscFormulas!$B$51:$B$54),O27,IFERROR(IF(INDEX(INDIRECT("_" &amp; $O$21),ROW(N27)-SUM(ROW($N$22)-1))=0,"",INDEX(INDIRECT("_" &amp; $O$21),ROW(N27)-SUM(ROW($N$22)-1))),""))</f>
        <v>EX6 Black, S.</v>
      </c>
      <c r="O27" s="95"/>
      <c r="P27" s="77"/>
      <c r="Q27" s="72" t="str" cm="1">
        <f t="array" aca="1" ref="Q27" ca="1">IF(OR(P27=MiscFormulas!$B$51:$B$54),R27,IFERROR(IF(INDEX(INDIRECT("_" &amp; $R$21),ROW(Q27)-SUM(ROW($Q$22)-1))=0,"",INDEX(INDIRECT("_" &amp; $R$21),ROW(Q27)-SUM(ROW($Q$22)-1))),""))</f>
        <v>EX15 Cheep, C.</v>
      </c>
      <c r="R27" s="95"/>
      <c r="S27" s="78"/>
      <c r="T27" s="72" t="str" cm="1">
        <f t="array" aca="1" ref="T27" ca="1">IF(OR(S27=MiscFormulas!$B$51:$B$54),U27,IFERROR(IF(INDEX(INDIRECT("_" &amp; $U$21),ROW(T27)-SUM(ROW($T$22)-1))=0,"",INDEX(INDIRECT("_" &amp; $U$21),ROW(T27)-SUM(ROW($T$22)-1))),""))</f>
        <v>EX20 Correy, D.</v>
      </c>
      <c r="U27" s="95"/>
    </row>
    <row r="28" spans="1:21" ht="20.25" x14ac:dyDescent="0.3">
      <c r="A28" s="81"/>
      <c r="B28" s="72" t="str" cm="1">
        <f t="array" aca="1" ref="B28" ca="1">IF(OR(A28=MiscFormulas!$B$51:$B$54),C28,IF($C$21="","",IFERROR(IF(INDEX(INDIRECT("_" &amp; $C$21),ROW(B28)-SUM(ROW($B$22)-1))=0,"",INDEX(INDIRECT("_" &amp; $C$21),ROW(B28)-SUM(ROW($B$22)-1))),"")))</f>
        <v>EX3 Lauren, B.</v>
      </c>
      <c r="C28" s="95" t="s">
        <v>105</v>
      </c>
      <c r="D28" s="80"/>
      <c r="E28" s="73" t="str" cm="1">
        <f t="array" aca="1" ref="E28" ca="1">IF(OR(D28=MiscFormulas!$B$51:$B$54),F28,IFERROR(IF(INDEX(INDIRECT("_" &amp; $F$21),ROW(E28)-SUM(ROW($E$22)-1))=0,"",INDEX(INDIRECT("_" &amp; $F$21),ROW(E28)-SUM(ROW($E$22)-1))),""))</f>
        <v>EX3 Robert, S.</v>
      </c>
      <c r="F28" s="95"/>
      <c r="G28" s="82"/>
      <c r="H28" s="74" t="str" cm="1">
        <f t="array" aca="1" ref="H28" ca="1">IF(OR(G28=MiscFormulas!$B$51:$B$54),I28,IFERROR(IF(INDEX(INDIRECT("_" &amp; $I$21),ROW(H28)-SUM(ROW($H$22)-1))=0,"",INDEX(INDIRECT("_" &amp; $I$21),ROW(H28)-SUM(ROW($H$22)-1))),""))</f>
        <v>EX3 Stephanie, L.</v>
      </c>
      <c r="I28" s="95" t="s">
        <v>105</v>
      </c>
      <c r="J28" s="82"/>
      <c r="K28" s="72" t="str" cm="1">
        <f t="array" aca="1" ref="K28" ca="1">IF(OR(J28=MiscFormulas!$B$51:$B$54),L28,IFERROR(IF(INDEX(INDIRECT("_" &amp; $L$21),ROW(K28)-SUM(ROW($K$22)-1))=0,"",INDEX(INDIRECT("_" &amp; $L$21),ROW(K28)-SUM(ROW($K$22)-1))),""))</f>
        <v>EX3 Andrew, B.</v>
      </c>
      <c r="L28" s="95" t="s">
        <v>105</v>
      </c>
      <c r="M28" s="78"/>
      <c r="N28" s="73" t="str" cm="1">
        <f t="array" aca="1" ref="N28" ca="1">IF(OR(M28=MiscFormulas!$B$51:$B$54),O28,IFERROR(IF(INDEX(INDIRECT("_" &amp; $O$21),ROW(N28)-SUM(ROW($N$22)-1))=0,"",INDEX(INDIRECT("_" &amp; $O$21),ROW(N28)-SUM(ROW($N$22)-1))),""))</f>
        <v>EX7 Boo, B.</v>
      </c>
      <c r="O28" s="95" t="s">
        <v>105</v>
      </c>
      <c r="P28" s="77"/>
      <c r="Q28" s="72" t="str" cm="1">
        <f t="array" aca="1" ref="Q28" ca="1">IF(OR(P28=MiscFormulas!$B$51:$B$54),R28,IFERROR(IF(INDEX(INDIRECT("_" &amp; $R$21),ROW(Q28)-SUM(ROW($Q$22)-1))=0,"",INDEX(INDIRECT("_" &amp; $R$21),ROW(Q28)-SUM(ROW($Q$22)-1))),""))</f>
        <v>EX3 Brittany, K.</v>
      </c>
      <c r="R28" s="95" t="s">
        <v>105</v>
      </c>
      <c r="S28" s="78"/>
      <c r="T28" s="72" t="str" cm="1">
        <f t="array" aca="1" ref="T28" ca="1">IF(OR(S28=MiscFormulas!$B$51:$B$54),U28,IFERROR(IF(INDEX(INDIRECT("_" &amp; $U$21),ROW(T28)-SUM(ROW($T$22)-1))=0,"",INDEX(INDIRECT("_" &amp; $U$21),ROW(T28)-SUM(ROW($T$22)-1))),""))</f>
        <v>EX3 Crystal, S.</v>
      </c>
      <c r="U28" s="95" t="s">
        <v>105</v>
      </c>
    </row>
    <row r="29" spans="1:21" ht="20.25" x14ac:dyDescent="0.3">
      <c r="A29" s="81"/>
      <c r="B29" s="72" t="str" cm="1">
        <f t="array" aca="1" ref="B29" ca="1">IF(OR(A29=MiscFormulas!$B$51:$B$54),C29,IF($C$21="","",IFERROR(IF(INDEX(INDIRECT("_" &amp; $C$21),ROW(B29)-SUM(ROW($B$22)-1))=0,"",INDEX(INDIRECT("_" &amp; $C$21),ROW(B29)-SUM(ROW($B$22)-1))),"")))</f>
        <v>EX3 Mark, H.</v>
      </c>
      <c r="C29" s="95"/>
      <c r="D29" s="80"/>
      <c r="E29" s="73" t="str" cm="1">
        <f t="array" aca="1" ref="E29" ca="1">IF(OR(D29=MiscFormulas!$B$51:$B$54),F29,IFERROR(IF(INDEX(INDIRECT("_" &amp; $F$21),ROW(E29)-SUM(ROW($E$22)-1))=0,"",INDEX(INDIRECT("_" &amp; $F$21),ROW(E29)-SUM(ROW($E$22)-1))),""))</f>
        <v>EX10 Rosseta, S.</v>
      </c>
      <c r="F29" s="95"/>
      <c r="G29" s="82"/>
      <c r="H29" s="74" t="str" cm="1">
        <f t="array" aca="1" ref="H29" ca="1">IF(OR(G29=MiscFormulas!$B$51:$B$54),I29,IFERROR(IF(INDEX(INDIRECT("_" &amp; $I$21),ROW(H29)-SUM(ROW($H$22)-1))=0,"",INDEX(INDIRECT("_" &amp; $I$21),ROW(H29)-SUM(ROW($H$22)-1))),""))</f>
        <v>EX3 Stephen, S.</v>
      </c>
      <c r="I29" s="95"/>
      <c r="J29" s="82"/>
      <c r="K29" s="72" t="str" cm="1">
        <f t="array" aca="1" ref="K29" ca="1">IF(OR(J29=MiscFormulas!$B$51:$B$54),L29,IFERROR(IF(INDEX(INDIRECT("_" &amp; $L$21),ROW(K29)-SUM(ROW($K$22)-1))=0,"",INDEX(INDIRECT("_" &amp; $L$21),ROW(K29)-SUM(ROW($K$22)-1))),""))</f>
        <v>EX3 Anthony, L.</v>
      </c>
      <c r="L29" s="95"/>
      <c r="M29" s="78"/>
      <c r="N29" s="73" t="str" cm="1">
        <f t="array" aca="1" ref="N29" ca="1">IF(OR(M29=MiscFormulas!$B$51:$B$54),O29,IFERROR(IF(INDEX(INDIRECT("_" &amp; $O$21),ROW(N29)-SUM(ROW($N$22)-1))=0,"",INDEX(INDIRECT("_" &amp; $O$21),ROW(N29)-SUM(ROW($N$22)-1))),""))</f>
        <v>EX8 Boo, K.</v>
      </c>
      <c r="O29" s="95"/>
      <c r="P29" s="77"/>
      <c r="Q29" s="72" t="str" cm="1">
        <f t="array" aca="1" ref="Q29" ca="1">IF(OR(P29=MiscFormulas!$B$51:$B$54),R29,IFERROR(IF(INDEX(INDIRECT("_" &amp; $R$21),ROW(Q29)-SUM(ROW($Q$22)-1))=0,"",INDEX(INDIRECT("_" &amp; $R$21),ROW(Q29)-SUM(ROW($Q$22)-1))),""))</f>
        <v>EX3 Charles, D.</v>
      </c>
      <c r="R29" s="95"/>
      <c r="S29" s="78"/>
      <c r="T29" s="72" t="str" cm="1">
        <f t="array" aca="1" ref="T29" ca="1">IF(OR(S29=MiscFormulas!$B$51:$B$54),U29,IFERROR(IF(INDEX(INDIRECT("_" &amp; $U$21),ROW(T29)-SUM(ROW($T$22)-1))=0,"",INDEX(INDIRECT("_" &amp; $U$21),ROW(T29)-SUM(ROW($T$22)-1))),""))</f>
        <v>EX3 Daniel, S.</v>
      </c>
      <c r="U29" s="95"/>
    </row>
    <row r="30" spans="1:21" ht="20.25" x14ac:dyDescent="0.3">
      <c r="A30" s="81"/>
      <c r="B30" s="72" t="str" cm="1">
        <f t="array" aca="1" ref="B30" ca="1">IF(OR(A30=MiscFormulas!$B$51:$B$54),C30,IF($C$21="","",IFERROR(IF(INDEX(INDIRECT("_" &amp; $C$21),ROW(B30)-SUM(ROW($B$22)-1))=0,"",INDEX(INDIRECT("_" &amp; $C$21),ROW(B30)-SUM(ROW($B$22)-1))),"")))</f>
        <v>EX3 Megan, F.</v>
      </c>
      <c r="C30" s="95"/>
      <c r="D30" s="80"/>
      <c r="E30" s="73" t="str" cm="1">
        <f t="array" aca="1" ref="E30" ca="1">IF(OR(D30=MiscFormulas!$B$51:$B$54),F30,IFERROR(IF(INDEX(INDIRECT("_" &amp; $F$21),ROW(E30)-SUM(ROW($E$22)-1))=0,"",INDEX(INDIRECT("_" &amp; $F$21),ROW(E30)-SUM(ROW($E$22)-1))),""))</f>
        <v>EX3 Ryan, R.</v>
      </c>
      <c r="F30" s="95"/>
      <c r="G30" s="82"/>
      <c r="H30" s="74" t="str" cm="1">
        <f t="array" aca="1" ref="H30" ca="1">IF(OR(G30=MiscFormulas!$B$51:$B$54),I30,IFERROR(IF(INDEX(INDIRECT("_" &amp; $I$21),ROW(H30)-SUM(ROW($H$22)-1))=0,"",INDEX(INDIRECT("_" &amp; $I$21),ROW(H30)-SUM(ROW($H$22)-1))),""))</f>
        <v>EX3 Steven, F.</v>
      </c>
      <c r="I30" s="95"/>
      <c r="J30" s="82"/>
      <c r="K30" s="72" t="str" cm="1">
        <f t="array" aca="1" ref="K30" ca="1">IF(OR(J30=MiscFormulas!$B$51:$B$54),L30,IFERROR(IF(INDEX(INDIRECT("_" &amp; $L$21),ROW(K30)-SUM(ROW($K$22)-1))=0,"",INDEX(INDIRECT("_" &amp; $L$21),ROW(K30)-SUM(ROW($K$22)-1))),""))</f>
        <v>EX2 AOL, S.</v>
      </c>
      <c r="L30" s="95"/>
      <c r="M30" s="78"/>
      <c r="N30" s="73" t="str" cm="1">
        <f t="array" aca="1" ref="N30" ca="1">IF(OR(M30=MiscFormulas!$B$51:$B$54),O30,IFERROR(IF(INDEX(INDIRECT("_" &amp; $O$21),ROW(N30)-SUM(ROW($N$22)-1))=0,"",INDEX(INDIRECT("_" &amp; $O$21),ROW(N30)-SUM(ROW($N$22)-1))),""))</f>
        <v>EX3 Brian, R.</v>
      </c>
      <c r="O30" s="95"/>
      <c r="P30" s="77"/>
      <c r="Q30" s="72" t="str" cm="1">
        <f t="array" aca="1" ref="Q30" ca="1">IF(OR(P30=MiscFormulas!$B$51:$B$54),R30,IFERROR(IF(INDEX(INDIRECT("_" &amp; $R$21),ROW(Q30)-SUM(ROW($Q$22)-1))=0,"",INDEX(INDIRECT("_" &amp; $R$21),ROW(Q30)-SUM(ROW($Q$22)-1))),""))</f>
        <v>EX3 Whit, C.</v>
      </c>
      <c r="R30" s="95"/>
      <c r="S30" s="78"/>
      <c r="T30" s="72" t="str" cm="1">
        <f t="array" aca="1" ref="T30" ca="1">IF(OR(S30=MiscFormulas!$B$51:$B$54),U30,IFERROR(IF(INDEX(INDIRECT("_" &amp; $U$21),ROW(T30)-SUM(ROW($T$22)-1))=0,"",INDEX(INDIRECT("_" &amp; $U$21),ROW(T30)-SUM(ROW($T$22)-1))),""))</f>
        <v>EX3 Danielle, S.</v>
      </c>
      <c r="U30" s="95"/>
    </row>
    <row r="31" spans="1:21" ht="20.25" x14ac:dyDescent="0.3">
      <c r="A31" s="81"/>
      <c r="B31" s="72" t="str" cm="1">
        <f t="array" aca="1" ref="B31" ca="1">IF(OR(A31=MiscFormulas!$B$51:$B$54),C31,IF($C$21="","",IFERROR(IF(INDEX(INDIRECT("_" &amp; $C$21),ROW(B31)-SUM(ROW($B$22)-1))=0,"",INDEX(INDIRECT("_" &amp; $C$21),ROW(B31)-SUM(ROW($B$22)-1))),"")))</f>
        <v>EX3 Melissa, A.</v>
      </c>
      <c r="C31" s="95"/>
      <c r="D31" s="80"/>
      <c r="E31" s="73" t="str" cm="1">
        <f t="array" aca="1" ref="E31" ca="1">IF(OR(D31=MiscFormulas!$B$51:$B$54),F31,IFERROR(IF(INDEX(INDIRECT("_" &amp; $F$21),ROW(E31)-SUM(ROW($E$22)-1))=0,"",INDEX(INDIRECT("_" &amp; $F$21),ROW(E31)-SUM(ROW($E$22)-1))),""))</f>
        <v/>
      </c>
      <c r="F31" s="95"/>
      <c r="G31" s="82"/>
      <c r="H31" s="74" t="str" cm="1">
        <f t="array" aca="1" ref="H31" ca="1">IF(OR(G31=MiscFormulas!$B$51:$B$54),I31,IFERROR(IF(INDEX(INDIRECT("_" &amp; $I$21),ROW(H31)-SUM(ROW($H$22)-1))=0,"",INDEX(INDIRECT("_" &amp; $I$21),ROW(H31)-SUM(ROW($H$22)-1))),""))</f>
        <v/>
      </c>
      <c r="I31" s="95"/>
      <c r="J31" s="82"/>
      <c r="K31" s="72" t="str" cm="1">
        <f t="array" aca="1" ref="K31" ca="1">IF(OR(J31=MiscFormulas!$B$51:$B$54),L31,IFERROR(IF(INDEX(INDIRECT("_" &amp; $L$21),ROW(K31)-SUM(ROW($K$22)-1))=0,"",INDEX(INDIRECT("_" &amp; $L$21),ROW(K31)-SUM(ROW($K$22)-1))),""))</f>
        <v/>
      </c>
      <c r="L31" s="95"/>
      <c r="M31" s="78"/>
      <c r="N31" s="73" t="str" cm="1">
        <f t="array" aca="1" ref="N31" ca="1">IF(OR(M31=MiscFormulas!$B$51:$B$54),O31,IFERROR(IF(INDEX(INDIRECT("_" &amp; $O$21),ROW(N31)-SUM(ROW($N$22)-1))=0,"",INDEX(INDIRECT("_" &amp; $O$21),ROW(N31)-SUM(ROW($N$22)-1))),""))</f>
        <v/>
      </c>
      <c r="O31" s="95"/>
      <c r="P31" s="77"/>
      <c r="Q31" s="72" t="str" cm="1">
        <f t="array" aca="1" ref="Q31" ca="1">IF(OR(P31=MiscFormulas!$B$51:$B$54),R31,IFERROR(IF(INDEX(INDIRECT("_" &amp; $R$21),ROW(Q31)-SUM(ROW($Q$22)-1))=0,"",INDEX(INDIRECT("_" &amp; $R$21),ROW(Q31)-SUM(ROW($Q$22)-1))),""))</f>
        <v>EX9 Brocavich, E.</v>
      </c>
      <c r="R31" s="95"/>
      <c r="S31" s="78"/>
      <c r="T31" s="72" t="str" cm="1">
        <f t="array" aca="1" ref="T31" ca="1">IF(OR(S31=MiscFormulas!$B$51:$B$54),U31,IFERROR(IF(INDEX(INDIRECT("_" &amp; $U$21),ROW(T31)-SUM(ROW($T$22)-1))=0,"",INDEX(INDIRECT("_" &amp; $U$21),ROW(T31)-SUM(ROW($T$22)-1))),""))</f>
        <v/>
      </c>
      <c r="U31" s="95"/>
    </row>
    <row r="32" spans="1:21" ht="20.25" x14ac:dyDescent="0.3">
      <c r="A32" s="81"/>
      <c r="B32" s="72" t="str" cm="1">
        <f t="array" aca="1" ref="B32" ca="1">IF(OR(A32=MiscFormulas!$B$51:$B$54),C32,IF($C$21="","",IFERROR(IF(INDEX(INDIRECT("_" &amp; $C$21),ROW(B32)-SUM(ROW($B$22)-1))=0,"",INDEX(INDIRECT("_" &amp; $C$21),ROW(B32)-SUM(ROW($B$22)-1))),"")))</f>
        <v/>
      </c>
      <c r="C32" s="95"/>
      <c r="D32" s="80"/>
      <c r="E32" s="73" t="str" cm="1">
        <f t="array" aca="1" ref="E32" ca="1">IF(OR(D32=MiscFormulas!$B$51:$B$54),F32,IFERROR(IF(INDEX(INDIRECT("_" &amp; $F$21),ROW(E32)-SUM(ROW($E$22)-1))=0,"",INDEX(INDIRECT("_" &amp; $F$21),ROW(E32)-SUM(ROW($E$22)-1))),""))</f>
        <v>EX11 Sad, T.</v>
      </c>
      <c r="F32" s="95"/>
      <c r="G32" s="82"/>
      <c r="H32" s="74" t="str" cm="1">
        <f t="array" aca="1" ref="H32" ca="1">IF(OR(G32=MiscFormulas!$B$51:$B$54),I32,IFERROR(IF(INDEX(INDIRECT("_" &amp; $I$21),ROW(H32)-SUM(ROW($H$22)-1))=0,"",INDEX(INDIRECT("_" &amp; $I$21),ROW(H32)-SUM(ROW($H$22)-1))),""))</f>
        <v>EX9 Stop, S.</v>
      </c>
      <c r="I32" s="95"/>
      <c r="J32" s="82"/>
      <c r="K32" s="72" t="str" cm="1">
        <f t="array" aca="1" ref="K32" ca="1">IF(OR(J32=MiscFormulas!$B$51:$B$54),L32,IFERROR(IF(INDEX(INDIRECT("_" &amp; $L$21),ROW(K32)-SUM(ROW($K$22)-1))=0,"",INDEX(INDIRECT("_" &amp; $L$21),ROW(K32)-SUM(ROW($K$22)-1))),""))</f>
        <v>EX3 Aaron, A.</v>
      </c>
      <c r="L32" s="95"/>
      <c r="M32" s="78"/>
      <c r="N32" s="73" t="str" cm="1">
        <f t="array" aca="1" ref="N32" ca="1">IF(OR(M32=MiscFormulas!$B$51:$B$54),O32,IFERROR(IF(INDEX(INDIRECT("_" &amp; $O$21),ROW(N32)-SUM(ROW($N$22)-1))=0,"",INDEX(INDIRECT("_" &amp; $O$21),ROW(N32)-SUM(ROW($N$22)-1))),""))</f>
        <v/>
      </c>
      <c r="O32" s="95"/>
      <c r="P32" s="77"/>
      <c r="Q32" s="72" t="str" cm="1">
        <f t="array" aca="1" ref="Q32" ca="1">IF(OR(P32=MiscFormulas!$B$51:$B$54),R32,IFERROR(IF(INDEX(INDIRECT("_" &amp; $R$21),ROW(Q32)-SUM(ROW($Q$22)-1))=0,"",INDEX(INDIRECT("_" &amp; $R$21),ROW(Q32)-SUM(ROW($Q$22)-1))),""))</f>
        <v/>
      </c>
      <c r="R32" s="95"/>
      <c r="S32" s="78"/>
      <c r="T32" s="72" t="str" cm="1">
        <f t="array" aca="1" ref="T32" ca="1">IF(OR(S32=MiscFormulas!$B$51:$B$54),U32,IFERROR(IF(INDEX(INDIRECT("_" &amp; $U$21),ROW(T32)-SUM(ROW($T$22)-1))=0,"",INDEX(INDIRECT("_" &amp; $U$21),ROW(T32)-SUM(ROW($T$22)-1))),""))</f>
        <v/>
      </c>
      <c r="U32" s="95"/>
    </row>
    <row r="33" spans="1:21" ht="20.25" x14ac:dyDescent="0.3">
      <c r="A33" s="81"/>
      <c r="B33" s="72" t="str" cm="1">
        <f t="array" aca="1" ref="B33" ca="1">IF(OR(A33=MiscFormulas!$B$51:$B$54),C33,IF($C$21="","",IFERROR(IF(INDEX(INDIRECT("_" &amp; $C$21),ROW(B33)-SUM(ROW($B$22)-1))=0,"",INDEX(INDIRECT("_" &amp; $C$21),ROW(B33)-SUM(ROW($B$22)-1))),"")))</f>
        <v>EX3 Joshua, L.</v>
      </c>
      <c r="C33" s="95"/>
      <c r="D33" s="80"/>
      <c r="E33" s="73" t="str" cm="1">
        <f t="array" aca="1" ref="E33" ca="1">IF(OR(D33=MiscFormulas!$B$51:$B$54),F33,IFERROR(IF(INDEX(INDIRECT("_" &amp; $F$21),ROW(E33)-SUM(ROW($E$22)-1))=0,"",INDEX(INDIRECT("_" &amp; $F$21),ROW(E33)-SUM(ROW($E$22)-1))),""))</f>
        <v/>
      </c>
      <c r="F33" s="95"/>
      <c r="G33" s="82"/>
      <c r="H33" s="74" t="str" cm="1">
        <f t="array" aca="1" ref="H33" ca="1">IF(OR(G33=MiscFormulas!$B$51:$B$54),I33,IFERROR(IF(INDEX(INDIRECT("_" &amp; $I$21),ROW(H33)-SUM(ROW($H$22)-1))=0,"",INDEX(INDIRECT("_" &amp; $I$21),ROW(H33)-SUM(ROW($H$22)-1))),""))</f>
        <v/>
      </c>
      <c r="I33" s="95"/>
      <c r="J33" s="82"/>
      <c r="K33" s="72" t="str" cm="1">
        <f t="array" aca="1" ref="K33" ca="1">IF(OR(J33=MiscFormulas!$B$51:$B$54),L33,IFERROR(IF(INDEX(INDIRECT("_" &amp; $L$21),ROW(K33)-SUM(ROW($K$22)-1))=0,"",INDEX(INDIRECT("_" &amp; $L$21),ROW(K33)-SUM(ROW($K$22)-1))),""))</f>
        <v/>
      </c>
      <c r="L33" s="95"/>
      <c r="M33" s="78"/>
      <c r="N33" s="73" t="str" cm="1">
        <f t="array" aca="1" ref="N33" ca="1">IF(OR(M33=MiscFormulas!$B$51:$B$54),O33,IFERROR(IF(INDEX(INDIRECT("_" &amp; $O$21),ROW(N33)-SUM(ROW($N$22)-1))=0,"",INDEX(INDIRECT("_" &amp; $O$21),ROW(N33)-SUM(ROW($N$22)-1))),""))</f>
        <v/>
      </c>
      <c r="O33" s="95"/>
      <c r="P33" s="77"/>
      <c r="Q33" s="72" t="str" cm="1">
        <f t="array" aca="1" ref="Q33" ca="1">IF(OR(P33=MiscFormulas!$B$51:$B$54),R33,IFERROR(IF(INDEX(INDIRECT("_" &amp; $R$21),ROW(Q33)-SUM(ROW($Q$22)-1))=0,"",INDEX(INDIRECT("_" &amp; $R$21),ROW(Q33)-SUM(ROW($Q$22)-1))),""))</f>
        <v/>
      </c>
      <c r="R33" s="95"/>
      <c r="S33" s="78"/>
      <c r="T33" s="72" t="str" cm="1">
        <f t="array" aca="1" ref="T33" ca="1">IF(OR(S33=MiscFormulas!$B$51:$B$54),U33,IFERROR(IF(INDEX(INDIRECT("_" &amp; $U$21),ROW(T33)-SUM(ROW($T$22)-1))=0,"",INDEX(INDIRECT("_" &amp; $U$21),ROW(T33)-SUM(ROW($T$22)-1))),""))</f>
        <v/>
      </c>
      <c r="U33" s="95"/>
    </row>
    <row r="34" spans="1:21" ht="20.25" x14ac:dyDescent="0.3">
      <c r="A34" s="81"/>
      <c r="B34" s="72" t="str" cm="1">
        <f t="array" aca="1" ref="B34" ca="1">IF(OR(A34=MiscFormulas!$B$51:$B$54),C34,IF($C$21="","",IFERROR(IF(INDEX(INDIRECT("_" &amp; $C$21),ROW(B34)-SUM(ROW($B$22)-1))=0,"",INDEX(INDIRECT("_" &amp; $C$21),ROW(B34)-SUM(ROW($B$22)-1))),"")))</f>
        <v/>
      </c>
      <c r="C34" s="95"/>
      <c r="D34" s="80"/>
      <c r="E34" s="73" t="str" cm="1">
        <f t="array" aca="1" ref="E34" ca="1">IF(OR(D34=MiscFormulas!$B$51:$B$54),F34,IFERROR(IF(INDEX(INDIRECT("_" &amp; $F$21),ROW(E34)-SUM(ROW($E$22)-1))=0,"",INDEX(INDIRECT("_" &amp; $F$21),ROW(E34)-SUM(ROW($E$22)-1))),""))</f>
        <v/>
      </c>
      <c r="F34" s="95"/>
      <c r="G34" s="82"/>
      <c r="H34" s="74" t="str" cm="1">
        <f t="array" aca="1" ref="H34" ca="1">IF(OR(G34=MiscFormulas!$B$51:$B$54),I34,IFERROR(IF(INDEX(INDIRECT("_" &amp; $I$21),ROW(H34)-SUM(ROW($H$22)-1))=0,"",INDEX(INDIRECT("_" &amp; $I$21),ROW(H34)-SUM(ROW($H$22)-1))),""))</f>
        <v/>
      </c>
      <c r="I34" s="95"/>
      <c r="J34" s="82"/>
      <c r="K34" s="72" t="str" cm="1">
        <f t="array" aca="1" ref="K34" ca="1">IF(OR(J34=MiscFormulas!$B$51:$B$54),L34,IFERROR(IF(INDEX(INDIRECT("_" &amp; $L$21),ROW(K34)-SUM(ROW($K$22)-1))=0,"",INDEX(INDIRECT("_" &amp; $L$21),ROW(K34)-SUM(ROW($K$22)-1))),""))</f>
        <v>EX10 Bros, L.</v>
      </c>
      <c r="L34" s="95"/>
      <c r="M34" s="78"/>
      <c r="N34" s="73" t="str" cm="1">
        <f t="array" aca="1" ref="N34" ca="1">IF(OR(M34=MiscFormulas!$B$51:$B$54),O34,IFERROR(IF(INDEX(INDIRECT("_" &amp; $O$21),ROW(N34)-SUM(ROW($N$22)-1))=0,"",INDEX(INDIRECT("_" &amp; $O$21),ROW(N34)-SUM(ROW($N$22)-1))),""))</f>
        <v/>
      </c>
      <c r="O34" s="95"/>
      <c r="P34" s="77"/>
      <c r="Q34" s="72" t="str" cm="1">
        <f t="array" aca="1" ref="Q34" ca="1">IF(OR(P34=MiscFormulas!$B$51:$B$54),R34,IFERROR(IF(INDEX(INDIRECT("_" &amp; $R$21),ROW(Q34)-SUM(ROW($Q$22)-1))=0,"",INDEX(INDIRECT("_" &amp; $R$21),ROW(Q34)-SUM(ROW($Q$22)-1))),""))</f>
        <v/>
      </c>
      <c r="R34" s="95"/>
      <c r="S34" s="78"/>
      <c r="T34" s="72" t="str" cm="1">
        <f t="array" aca="1" ref="T34" ca="1">IF(OR(S34=MiscFormulas!$B$51:$B$54),U34,IFERROR(IF(INDEX(INDIRECT("_" &amp; $U$21),ROW(T34)-SUM(ROW($T$22)-1))=0,"",INDEX(INDIRECT("_" &amp; $U$21),ROW(T34)-SUM(ROW($T$22)-1))),""))</f>
        <v/>
      </c>
      <c r="U34" s="95"/>
    </row>
    <row r="35" spans="1:21" ht="20.25" x14ac:dyDescent="0.3">
      <c r="A35" s="81"/>
      <c r="B35" s="72" t="str" cm="1">
        <f t="array" aca="1" ref="B35" ca="1">IF(OR(A35=MiscFormulas!$B$51:$B$54),C35,IF($C$21="","",IFERROR(IF(INDEX(INDIRECT("_" &amp; $C$21),ROW(B35)-SUM(ROW($B$22)-1))=0,"",INDEX(INDIRECT("_" &amp; $C$21),ROW(B35)-SUM(ROW($B$22)-1))),"")))</f>
        <v>EX3 Michelle, O.</v>
      </c>
      <c r="C35" s="95"/>
      <c r="D35" s="80"/>
      <c r="E35" s="73" t="str" cm="1">
        <f t="array" aca="1" ref="E35" ca="1">IF(OR(D35=MiscFormulas!$B$51:$B$54),F35,IFERROR(IF(INDEX(INDIRECT("_" &amp; $F$21),ROW(E35)-SUM(ROW($E$22)-1))=0,"",INDEX(INDIRECT("_" &amp; $F$21),ROW(E35)-SUM(ROW($E$22)-1))),""))</f>
        <v>EX3 Sarah, M.</v>
      </c>
      <c r="F35" s="95"/>
      <c r="G35" s="82"/>
      <c r="H35" s="74" t="str" cm="1">
        <f t="array" aca="1" ref="H35" ca="1">IF(OR(G35=MiscFormulas!$B$51:$B$54),I35,IFERROR(IF(INDEX(INDIRECT("_" &amp; $I$21),ROW(H35)-SUM(ROW($H$22)-1))=0,"",INDEX(INDIRECT("_" &amp; $I$21),ROW(H35)-SUM(ROW($H$22)-1))),""))</f>
        <v>EX20 Straight, F.</v>
      </c>
      <c r="I35" s="95"/>
      <c r="J35" s="82"/>
      <c r="K35" s="72" t="str" cm="1">
        <f t="array" aca="1" ref="K35" ca="1">IF(OR(J35=MiscFormulas!$B$51:$B$54),L35,IFERROR(IF(INDEX(INDIRECT("_" &amp; $L$21),ROW(K35)-SUM(ROW($K$22)-1))=0,"",INDEX(INDIRECT("_" &amp; $L$21),ROW(K35)-SUM(ROW($K$22)-1))),""))</f>
        <v/>
      </c>
      <c r="L35" s="95"/>
      <c r="M35" s="78"/>
      <c r="N35" s="73" t="str" cm="1">
        <f t="array" aca="1" ref="N35" ca="1">IF(OR(M35=MiscFormulas!$B$51:$B$54),O35,IFERROR(IF(INDEX(INDIRECT("_" &amp; $O$21),ROW(N35)-SUM(ROW($N$22)-1))=0,"",INDEX(INDIRECT("_" &amp; $O$21),ROW(N35)-SUM(ROW($N$22)-1))),""))</f>
        <v/>
      </c>
      <c r="O35" s="95"/>
      <c r="P35" s="77"/>
      <c r="Q35" s="72" t="str" cm="1">
        <f t="array" aca="1" ref="Q35" ca="1">IF(OR(P35=MiscFormulas!$B$51:$B$54),R35,IFERROR(IF(INDEX(INDIRECT("_" &amp; $R$21),ROW(Q35)-SUM(ROW($Q$22)-1))=0,"",INDEX(INDIRECT("_" &amp; $R$21),ROW(Q35)-SUM(ROW($Q$22)-1))),""))</f>
        <v/>
      </c>
      <c r="R35" s="95"/>
      <c r="S35" s="78"/>
      <c r="T35" s="72" t="str" cm="1">
        <f t="array" aca="1" ref="T35" ca="1">IF(OR(S35=MiscFormulas!$B$51:$B$54),U35,IFERROR(IF(INDEX(INDIRECT("_" &amp; $U$21),ROW(T35)-SUM(ROW($T$22)-1))=0,"",INDEX(INDIRECT("_" &amp; $U$21),ROW(T35)-SUM(ROW($T$22)-1))),""))</f>
        <v/>
      </c>
      <c r="U35" s="95"/>
    </row>
    <row r="36" spans="1:21" ht="21" thickBot="1" x14ac:dyDescent="0.35">
      <c r="A36" s="76"/>
      <c r="B36" s="315" t="str" cm="1">
        <f t="array" aca="1" ref="B36" ca="1">IF(OR(A36=MiscFormulas!$B$51:$B$54),C36,IF($C$21="","",IFERROR(IF(INDEX(INDIRECT("_" &amp; $C$21),ROW(B36)-SUM(ROW($B$22)-1))=0,"",INDEX(INDIRECT("_" &amp; $C$21),ROW(B36)-SUM(ROW($B$22)-1))),"")))</f>
        <v/>
      </c>
      <c r="C36" s="318"/>
      <c r="D36" s="79"/>
      <c r="E36" s="319" t="str" cm="1">
        <f t="array" aca="1" ref="E36" ca="1">IF(OR(D36=MiscFormulas!$B$51:$B$54),F36,IFERROR(IF(INDEX(INDIRECT("_" &amp; $F$21),ROW(E36)-SUM(ROW($E$22)-1))=0,"",INDEX(INDIRECT("_" &amp; $F$21),ROW(E36)-SUM(ROW($E$22)-1))),""))</f>
        <v/>
      </c>
      <c r="F36" s="318"/>
      <c r="G36" s="324"/>
      <c r="H36" s="321" t="str" cm="1">
        <f t="array" aca="1" ref="H36" ca="1">IF(OR(G36=MiscFormulas!$B$51:$B$54),I36,IFERROR(IF(INDEX(INDIRECT("_" &amp; $I$21),ROW(H36)-SUM(ROW($H$22)-1))=0,"",INDEX(INDIRECT("_" &amp; $I$21),ROW(H36)-SUM(ROW($H$22)-1))),""))</f>
        <v/>
      </c>
      <c r="I36" s="318"/>
      <c r="J36" s="324"/>
      <c r="K36" s="315" t="str" cm="1">
        <f t="array" aca="1" ref="K36" ca="1">IF(OR(J36=MiscFormulas!$B$51:$B$54),L36,IFERROR(IF(INDEX(INDIRECT("_" &amp; $L$21),ROW(K36)-SUM(ROW($K$22)-1))=0,"",INDEX(INDIRECT("_" &amp; $L$21),ROW(K36)-SUM(ROW($K$22)-1))),""))</f>
        <v/>
      </c>
      <c r="L36" s="318"/>
      <c r="M36" s="320"/>
      <c r="N36" s="319" t="str" cm="1">
        <f t="array" aca="1" ref="N36" ca="1">IF(OR(M36=MiscFormulas!$B$51:$B$54),O36,IFERROR(IF(INDEX(INDIRECT("_" &amp; $O$21),ROW(N36)-SUM(ROW($N$22)-1))=0,"",INDEX(INDIRECT("_" &amp; $O$21),ROW(N36)-SUM(ROW($N$22)-1))),""))</f>
        <v/>
      </c>
      <c r="O36" s="318"/>
      <c r="P36" s="329"/>
      <c r="Q36" s="315" t="str" cm="1">
        <f t="array" aca="1" ref="Q36" ca="1">IF(OR(P36=MiscFormulas!$B$51:$B$54),R36,IFERROR(IF(INDEX(INDIRECT("_" &amp; $R$21),ROW(Q36)-SUM(ROW($Q$22)-1))=0,"",INDEX(INDIRECT("_" &amp; $R$21),ROW(Q36)-SUM(ROW($Q$22)-1))),""))</f>
        <v/>
      </c>
      <c r="R36" s="318"/>
      <c r="S36" s="320"/>
      <c r="T36" s="315" t="str" cm="1">
        <f t="array" aca="1" ref="T36" ca="1">IF(OR(S36=MiscFormulas!$B$51:$B$54),U36,IFERROR(IF(INDEX(INDIRECT("_" &amp; $U$21),ROW(T36)-SUM(ROW($T$22)-1))=0,"",INDEX(INDIRECT("_" &amp; $U$21),ROW(T36)-SUM(ROW($T$22)-1))),""))</f>
        <v/>
      </c>
      <c r="U36" s="318"/>
    </row>
    <row r="37" spans="1:21" ht="21.75" thickTop="1" thickBot="1" x14ac:dyDescent="0.35">
      <c r="A37" s="1">
        <f>SUM(S20,1)</f>
        <v>15</v>
      </c>
      <c r="B37" s="237" t="str">
        <f>IF(ISNUMBER(MATCH(DATE(Panel!$D$2,IF(Panel!$D$1="JANUARY",1,IF(Panel!$D$1="FEBRUARY",2,IF(Panel!$D$1="MARCH",3,IF(Panel!$D$1="APRIL",4,IF(Panel!$D$1="MAY",5,IF(Panel!$D$1="JUNE",6,IF(Panel!$D$1="JULY",7,IF(Panel!$D$1="AUGUST",8,IF(Panel!$D$1="SEPTEMBER",9,IF(Panel!$D$1="OCTOBER",10,IF(Panel!$D$1="NOVEMBER",11,IF(Panel!$D$1="DECEMBER",12,0)))))))))))),A37),Holidays!$D$2:$D$157,0)),"HOLIDAY","")</f>
        <v/>
      </c>
      <c r="C37" s="238"/>
      <c r="D37" s="1">
        <f>SUM(A37,1)</f>
        <v>16</v>
      </c>
      <c r="E37" s="239" t="str">
        <f>IF(ISNUMBER(MATCH(DATE(Panel!$D$2,IF(Panel!$D$1="JANUARY",1,IF(Panel!$D$1="FEBRUARY",2,IF(Panel!$D$1="MARCH",3,IF(Panel!$D$1="APRIL",4,IF(Panel!$D$1="MAY",5,IF(Panel!$D$1="JUNE",6,IF(Panel!$D$1="JULY",7,IF(Panel!$D$1="AUGUST",8,IF(Panel!$D$1="SEPTEMBER",9,IF(Panel!$D$1="OCTOBER",10,IF(Panel!$D$1="NOVEMBER",11,IF(Panel!$D$1="DECEMBER",12,0)))))))))))),D37),Holidays!$D$2:$D$157,0)),"HOLIDAY","")</f>
        <v/>
      </c>
      <c r="F37" s="240" t="str">
        <f>IF(ISNUMBER(MATCH(DATE(Panel!$D$2,IF(Panel!$D$1="JANUARY",1,IF(Panel!$D$1="FEBRUARY",2,IF(Panel!$D$1="MARCH",3,IF(Panel!$D$1="APRIL",4,IF(Panel!$D$1="MAY",5,IF(Panel!$D$1="JUNE",6,IF(Panel!$D$1="JULY",7,IF(Panel!$D$1="AUGUST",8,IF(Panel!$D$1="SEPTEMBER",9,IF(Panel!$D$1="OCTOBER",10,IF(Panel!$D$1="NOVEMBER",11,IF(Panel!$D$1="DECEMBER",12,0)))))))))))),E37),Holidays!$D$2:$D$40,0)),"HOLIDAY","")</f>
        <v/>
      </c>
      <c r="G37" s="1">
        <f>SUM(D37,1)</f>
        <v>17</v>
      </c>
      <c r="H37" s="239" t="str">
        <f>IF(ISNUMBER(MATCH(DATE(Panel!$D$2,IF(Panel!$D$1="JANUARY",1,IF(Panel!$D$1="FEBRUARY",2,IF(Panel!$D$1="MARCH",3,IF(Panel!$D$1="APRIL",4,IF(Panel!$D$1="MAY",5,IF(Panel!$D$1="JUNE",6,IF(Panel!$D$1="JULY",7,IF(Panel!$D$1="AUGUST",8,IF(Panel!$D$1="SEPTEMBER",9,IF(Panel!$D$1="OCTOBER",10,IF(Panel!$D$1="NOVEMBER",11,IF(Panel!$D$1="DECEMBER",12,0)))))))))))),G37),Holidays!$D$2:$D$157,0)),"HOLIDAY","")</f>
        <v/>
      </c>
      <c r="I37" s="240" t="str">
        <f>IF(ISNUMBER(MATCH(DATE(Panel!$D$2,IF(Panel!$D$1="JANUARY",1,IF(Panel!$D$1="FEBRUARY",2,IF(Panel!$D$1="MARCH",3,IF(Panel!$D$1="APRIL",4,IF(Panel!$D$1="MAY",5,IF(Panel!$D$1="JUNE",6,IF(Panel!$D$1="JULY",7,IF(Panel!$D$1="AUGUST",8,IF(Panel!$D$1="SEPTEMBER",9,IF(Panel!$D$1="OCTOBER",10,IF(Panel!$D$1="NOVEMBER",11,IF(Panel!$D$1="DECEMBER",12,0)))))))))))),H37),Holidays!$D$2:$D$40,0)),"HOLIDAY","")</f>
        <v/>
      </c>
      <c r="J37" s="1">
        <f>SUM(G37,1)</f>
        <v>18</v>
      </c>
      <c r="K37" s="239" t="str">
        <f>IF(ISNUMBER(MATCH(DATE(Panel!$D$2,IF(Panel!$D$1="JANUARY",1,IF(Panel!$D$1="FEBRUARY",2,IF(Panel!$D$1="MARCH",3,IF(Panel!$D$1="APRIL",4,IF(Panel!$D$1="MAY",5,IF(Panel!$D$1="JUNE",6,IF(Panel!$D$1="JULY",7,IF(Panel!$D$1="AUGUST",8,IF(Panel!$D$1="SEPTEMBER",9,IF(Panel!$D$1="OCTOBER",10,IF(Panel!$D$1="NOVEMBER",11,IF(Panel!$D$1="DECEMBER",12,0)))))))))))),J37),Holidays!$D$2:$D$157,0)),"HOLIDAY","")</f>
        <v/>
      </c>
      <c r="L37" s="240" t="str">
        <f>IF(ISNUMBER(MATCH(DATE(Panel!$D$2,IF(Panel!$D$1="JANUARY",1,IF(Panel!$D$1="FEBRUARY",2,IF(Panel!$D$1="MARCH",3,IF(Panel!$D$1="APRIL",4,IF(Panel!$D$1="MAY",5,IF(Panel!$D$1="JUNE",6,IF(Panel!$D$1="JULY",7,IF(Panel!$D$1="AUGUST",8,IF(Panel!$D$1="SEPTEMBER",9,IF(Panel!$D$1="OCTOBER",10,IF(Panel!$D$1="NOVEMBER",11,IF(Panel!$D$1="DECEMBER",12,0)))))))))))),K37),Holidays!$D$2:$D$40,0)),"HOLIDAY","")</f>
        <v/>
      </c>
      <c r="M37" s="241">
        <f>SUM(J37,1)</f>
        <v>19</v>
      </c>
      <c r="N37" s="239" t="str">
        <f>IF(ISNUMBER(MATCH(DATE(Panel!$D$2,IF(Panel!$D$1="JANUARY",1,IF(Panel!$D$1="FEBRUARY",2,IF(Panel!$D$1="MARCH",3,IF(Panel!$D$1="APRIL",4,IF(Panel!$D$1="MAY",5,IF(Panel!$D$1="JUNE",6,IF(Panel!$D$1="JULY",7,IF(Panel!$D$1="AUGUST",8,IF(Panel!$D$1="SEPTEMBER",9,IF(Panel!$D$1="OCTOBER",10,IF(Panel!$D$1="NOVEMBER",11,IF(Panel!$D$1="DECEMBER",12,0)))))))))))),M37),Holidays!$D$2:$D$157,0)),"HOLIDAY","")</f>
        <v/>
      </c>
      <c r="O37" s="240" t="str">
        <f>IF(ISNUMBER(MATCH(DATE(Panel!$D$2,IF(Panel!$D$1="JANUARY",1,IF(Panel!$D$1="FEBRUARY",2,IF(Panel!$D$1="MARCH",3,IF(Panel!$D$1="APRIL",4,IF(Panel!$D$1="MAY",5,IF(Panel!$D$1="JUNE",6,IF(Panel!$D$1="JULY",7,IF(Panel!$D$1="AUGUST",8,IF(Panel!$D$1="SEPTEMBER",9,IF(Panel!$D$1="OCTOBER",10,IF(Panel!$D$1="NOVEMBER",11,IF(Panel!$D$1="DECEMBER",12,0)))))))))))),N37),Holidays!$D$2:$D$40,0)),"HOLIDAY","")</f>
        <v/>
      </c>
      <c r="P37" s="242">
        <f>SUM(M37,1)</f>
        <v>20</v>
      </c>
      <c r="Q37" s="239" t="str">
        <f>IF(ISNUMBER(MATCH(DATE(Panel!$D$2,IF(Panel!$D$1="JANUARY",1,IF(Panel!$D$1="FEBRUARY",2,IF(Panel!$D$1="MARCH",3,IF(Panel!$D$1="APRIL",4,IF(Panel!$D$1="MAY",5,IF(Panel!$D$1="JUNE",6,IF(Panel!$D$1="JULY",7,IF(Panel!$D$1="AUGUST",8,IF(Panel!$D$1="SEPTEMBER",9,IF(Panel!$D$1="OCTOBER",10,IF(Panel!$D$1="NOVEMBER",11,IF(Panel!$D$1="DECEMBER",12,0)))))))))))),P37),Holidays!$D$2:$D$157,0)),"HOLIDAY","")</f>
        <v/>
      </c>
      <c r="R37" s="240" t="str">
        <f>IF(ISNUMBER(MATCH(DATE(Panel!$D$2,IF(Panel!$D$1="JANUARY",1,IF(Panel!$D$1="FEBRUARY",2,IF(Panel!$D$1="MARCH",3,IF(Panel!$D$1="APRIL",4,IF(Panel!$D$1="MAY",5,IF(Panel!$D$1="JUNE",6,IF(Panel!$D$1="JULY",7,IF(Panel!$D$1="AUGUST",8,IF(Panel!$D$1="SEPTEMBER",9,IF(Panel!$D$1="OCTOBER",10,IF(Panel!$D$1="NOVEMBER",11,IF(Panel!$D$1="DECEMBER",12,0)))))))))))),Q37),Holidays!$D$2:$D$40,0)),"HOLIDAY","")</f>
        <v/>
      </c>
      <c r="S37" s="247">
        <f>SUM(P37,1)</f>
        <v>21</v>
      </c>
      <c r="T37" s="239" t="str">
        <f>IF(ISNUMBER(MATCH(DATE(Panel!$D$2,IF(Panel!$D$1="JANUARY",1,IF(Panel!$D$1="FEBRUARY",2,IF(Panel!$D$1="MARCH",3,IF(Panel!$D$1="APRIL",4,IF(Panel!$D$1="MAY",5,IF(Panel!$D$1="JUNE",6,IF(Panel!$D$1="JULY",7,IF(Panel!$D$1="AUGUST",8,IF(Panel!$D$1="SEPTEMBER",9,IF(Panel!$D$1="OCTOBER",10,IF(Panel!$D$1="NOVEMBER",11,IF(Panel!$D$1="DECEMBER",12,0)))))))))))),S37),Holidays!$D$2:$D$157,0)),"HOLIDAY","")</f>
        <v/>
      </c>
      <c r="U37" s="240" t="str">
        <f>IF(ISNUMBER(MATCH(DATE(Panel!$D$2,IF(Panel!$D$1="JANUARY",1,IF(Panel!$D$1="FEBRUARY",2,IF(Panel!$D$1="MARCH",3,IF(Panel!$D$1="APRIL",4,IF(Panel!$D$1="MAY",5,IF(Panel!$D$1="JUNE",6,IF(Panel!$D$1="JULY",7,IF(Panel!$D$1="AUGUST",8,IF(Panel!$D$1="SEPTEMBER",9,IF(Panel!$D$1="OCTOBER",10,IF(Panel!$D$1="NOVEMBER",11,IF(Panel!$D$1="DECEMBER",12,0)))))))))))),T37),Holidays!$D$2:$D$40,0)),"HOLIDAY","")</f>
        <v/>
      </c>
    </row>
    <row r="38" spans="1:21" ht="21" thickBot="1" x14ac:dyDescent="0.35">
      <c r="A38" s="343"/>
      <c r="B38" s="347" t="str">
        <f>IF(Panel!$D$4="NO","","Section")</f>
        <v>Section</v>
      </c>
      <c r="C38" s="348">
        <f>IF(MiscFormulas!$A$2="YD",IF(SUM(U21,1)&gt;Panel!D6,1,SUM(U21,1)),IF(MiscFormulas!$A$2="SATW",U21,IF(MiscFormulas!$A$2="SUNW",IF(SUM(U21,1)&gt;Panel!$D$6,1,SUM(U21,1)),IF(MiscFormulas!$A$2="YW",U21,""))))</f>
        <v>5</v>
      </c>
      <c r="D38" s="346"/>
      <c r="E38" s="352" t="s">
        <v>7</v>
      </c>
      <c r="F38" s="348">
        <f>IF(MiscFormulas!$A$2="YD",IF(SUM(C38,1)&gt;Panel!$D$6,1,SUM(C38,1)),IF(MiscFormulas!$A$2="YW",IF(SUM(C38,1)&gt;Panel!$D$6,1,SUM(C38,1)),IF(MiscFormulas!$A$2="ND",IF(SUM(R21,1)&gt;Panel!$D$6,1,SUM(R21,1)),IF(MiscFormulas!$A$2="NW",IF(SUM(R21,1)&gt;Panel!$D$6,1,SUM(R21,1)),IF(MiscFormulas!$A$2="SATW",C38,IF(MiscFormulas!$A$2="SUNW",C38,""))))))</f>
        <v>6</v>
      </c>
      <c r="G38" s="350"/>
      <c r="H38" s="347" t="s">
        <v>7</v>
      </c>
      <c r="I38" s="348">
        <f>IF(MiscFormulas!$A$2="YD",IF(SUM(F38,1)&gt;Panel!$D$6,1,SUM(F38,1)),IF(MiscFormulas!$A$2="YW",F38,IF(MiscFormulas!$A$2="ND",IF(SUM(F38,1)&gt;Panel!$D$6,1,SUM(F38,1)),IF(MiscFormulas!$A$2="NW",F38,IF(MiscFormulas!$A$2="SATW",F38,IF(MiscFormulas!$A$2="SUNW",F38,""))))))</f>
        <v>7</v>
      </c>
      <c r="J38" s="350"/>
      <c r="K38" s="352" t="s">
        <v>7</v>
      </c>
      <c r="L38" s="348">
        <f>IF(MiscFormulas!$A$2="YD",IF(SUM(I38,1)&gt;Panel!$D$6,1,SUM(I38,1)),IF(MiscFormulas!$A$2="YW",I38,IF(MiscFormulas!$A$2="ND",IF(SUM(I38,1)&gt;Panel!$D$6,1,SUM(I38,1)),IF(MiscFormulas!$A$2="NW",I38,IF(MiscFormulas!$A$2="SATW",I38,IF(MiscFormulas!$A$2="SUNW",I38,""))))))</f>
        <v>8</v>
      </c>
      <c r="M38" s="349"/>
      <c r="N38" s="347" t="s">
        <v>7</v>
      </c>
      <c r="O38" s="348">
        <f>IF(MiscFormulas!$A$2="YD",IF(SUM(L38,1)&gt;Panel!$D$6,1,SUM(L38,1)),IF(MiscFormulas!$A$2="YW",L38,IF(MiscFormulas!$A$2="ND",IF(SUM(L38,1)&gt;Panel!$D$6,1,SUM(L38,1)),IF(MiscFormulas!$A$2="NW",L38,IF(MiscFormulas!$A$2="SATW",L38,IF(MiscFormulas!$A$2="SUNW",L38,""))))))</f>
        <v>9</v>
      </c>
      <c r="P38" s="349"/>
      <c r="Q38" s="347" t="s">
        <v>7</v>
      </c>
      <c r="R38" s="348">
        <f>IF(MiscFormulas!$A$2="YD",IF(SUM(O38,1)&gt;Panel!$D$6,1,SUM(O38,1)),IF(MiscFormulas!$A$2="YW",O38,IF(MiscFormulas!$A$2="ND",IF(SUM(O38,1)&gt;Panel!$D$6,1,SUM(O38,1)),IF(MiscFormulas!$A$2="NW",O38,IF(MiscFormulas!$A$2="SATW",O38,IF(MiscFormulas!$A$2="SUNW",O38,""))))))</f>
        <v>10</v>
      </c>
      <c r="S38" s="343"/>
      <c r="T38" s="347" t="str">
        <f>IF(Panel!$D$4="NO","","Section")</f>
        <v>Section</v>
      </c>
      <c r="U38" s="351">
        <f>IF(MiscFormulas!$A$2="YD",IF(SUM(R38,1)&gt;Panel!$D$6,1,SUM(R38,1)),IF(MiscFormulas!$A$2="YW",R38,IF(MiscFormulas!$A$2="SATW",IF(SUM(R38,1)&gt;Panel!$D$6,1,SUM(R38,1)),IF(MiscFormulas!$A$2="SUNW",R38,IF(MiscFormulas!$A$2="ND"," ",IF(MiscFormulas!$A$2="NW"," "))))))</f>
        <v>11</v>
      </c>
    </row>
    <row r="39" spans="1:21" ht="21" thickTop="1" x14ac:dyDescent="0.3">
      <c r="A39" s="357"/>
      <c r="B39" s="358" t="str" cm="1">
        <f t="array" aca="1" ref="B39" ca="1">IF(OR(A39=MiscFormulas!$B$54,A39=MiscFormulas!$B$53,A39=MiscFormulas!$B$52,A39=MiscFormulas!$B$51),C39,IF($C$38="","",IFERROR(IF(INDEX(INDIRECT("_" &amp; $C$38),ROW(B39)-SUM(ROW($B$39)-1))=0,"",INDEX(INDIRECT("_" &amp; $C$38),ROW(B39)-SUM(ROW($B$39)-1))),"")))</f>
        <v>EX1 Danvers, C.</v>
      </c>
      <c r="C39" s="359" t="s">
        <v>150</v>
      </c>
      <c r="D39" s="360"/>
      <c r="E39" s="361" t="str" cm="1">
        <f t="array" aca="1" ref="E39" ca="1">IF(OR(D39=MiscFormulas!$B$51:$B$54),F39,IFERROR(IF(INDEX(INDIRECT("_" &amp; $F$38),ROW(E39)-SUM(ROW($E$39)-1))=0,"",INDEX(INDIRECT("_" &amp; $F$38),ROW(E39)-SUM(ROW($E$39)-1))),""))</f>
        <v>EX6 Griffin, P.</v>
      </c>
      <c r="F39" s="365" t="s">
        <v>150</v>
      </c>
      <c r="G39" s="366"/>
      <c r="H39" s="361" t="str" cm="1">
        <f t="array" aca="1" ref="H39" ca="1">IF(OR(G39=MiscFormulas!$B$54,G39=MiscFormulas!$B$53,G39=MiscFormulas!$B$52,G39=MiscFormulas!$B$51),I39,IFERROR(IF(INDEX(INDIRECT("_" &amp; $I$38),ROW(H39)-SUM(ROW($H$39)-1))=0,"",INDEX(INDIRECT("_" &amp; $I$38),ROW(H39)-SUM(ROW($H$39)-1))),""))</f>
        <v>EX9 Rhodes, J.</v>
      </c>
      <c r="I39" s="359" t="s">
        <v>150</v>
      </c>
      <c r="J39" s="367"/>
      <c r="K39" s="368" t="str" cm="1">
        <f t="array" aca="1" ref="K39" ca="1">IF(OR(J39=MiscFormulas!$B$54,J39=MiscFormulas!$B$53,J39=MiscFormulas!$B$52,J39=MiscFormulas!$B$51),L39,IF(J39=MiscFormulas!$B$54,L39,IFERROR(IF(INDEX(INDIRECT("_" &amp; $L$38),ROW(K39)-SUM(ROW($K$39)-1))=0,"",INDEX(INDIRECT("_" &amp; $L$38),ROW(K39)-SUM(ROW($K$39)-1))),"")))</f>
        <v>EX15 Mae, S.</v>
      </c>
      <c r="L39" s="359"/>
      <c r="M39" s="366"/>
      <c r="N39" s="369" t="str" cm="1">
        <f t="array" aca="1" ref="N39" ca="1">IF(OR(M39=MiscFormulas!$B$54,M39=MiscFormulas!$B$53,M39=MiscFormulas!$B$52,M39=MiscFormulas!$B$51),O39,IFERROR(IF(INDEX(INDIRECT("_" &amp; $O$38),ROW(N39)-SUM(ROW($N$39)-1))=0,"",INDEX(INDIRECT("_" &amp; $O$38),ROW(N39)-SUM(ROW($N$39)-1))),""))</f>
        <v>EX3 Michael, K.</v>
      </c>
      <c r="O39" s="359" t="s">
        <v>150</v>
      </c>
      <c r="P39" s="362"/>
      <c r="Q39" s="363" t="str" cm="1">
        <f t="array" aca="1" ref="Q39" ca="1">IF(OR(P39=MiscFormulas!$B$54,P39=MiscFormulas!$B$53,P39=MiscFormulas!$B$52,P39=MiscFormulas!$B$51),R39,IFERROR(IF(INDEX(INDIRECT("_" &amp; $R$38),ROW(Q39)-SUM(ROW($Q$39)-1))=0,"",INDEX(INDIRECT("_" &amp; $R$38),ROW(Q39)-SUM(ROW($Q$39)-1))),""))</f>
        <v>EX3 Paratroopa, K.</v>
      </c>
      <c r="R39" s="359" t="s">
        <v>150</v>
      </c>
      <c r="S39" s="370"/>
      <c r="T39" s="358" t="str" cm="1">
        <f t="array" aca="1" ref="T39" ca="1">IF(OR(S39=MiscFormulas!$B$54,S39=MiscFormulas!$B$53,S39=MiscFormulas!$B$52,S39=MiscFormulas!$B$51),U39,IFERROR(IF(INDEX(INDIRECT("_" &amp; $U$38),ROW(T39)-SUM(ROW($T$39)-1))=0,"",INDEX(INDIRECT("_" &amp; $U$38),ROW(T39)-SUM(ROW($T$39)-1))),""))</f>
        <v>EX3 Eric, F.</v>
      </c>
      <c r="U39" s="359" t="s">
        <v>150</v>
      </c>
    </row>
    <row r="40" spans="1:21" ht="20.25" x14ac:dyDescent="0.3">
      <c r="A40" s="81"/>
      <c r="B40" s="72" t="str" cm="1">
        <f t="array" aca="1" ref="B40" ca="1">IF(OR(A40=MiscFormulas!$B$54,A40=MiscFormulas!$B$53,A40=MiscFormulas!$B$52,A40=MiscFormulas!$B$51),C40,IF($C$38="","",IFERROR(IF(INDEX(INDIRECT("_" &amp; $C$38),ROW(B40)-SUM(ROW($B$39)-1))=0,"",INDEX(INDIRECT("_" &amp; $C$38),ROW(B40)-SUM(ROW($B$39)-1))),"")))</f>
        <v>EX3 David, C.</v>
      </c>
      <c r="C40" s="95"/>
      <c r="D40" s="80"/>
      <c r="E40" s="73" t="str" cm="1">
        <f t="array" aca="1" ref="E40" ca="1">IF(OR(D40=MiscFormulas!$B$51:$B$54),F40,IFERROR(IF(INDEX(INDIRECT("_" &amp; $F$38),ROW(E40)-SUM(ROW($E$39)-1))=0,"",INDEX(INDIRECT("_" &amp; $F$38),ROW(E40)-SUM(ROW($E$39)-1))),""))</f>
        <v>EX7 Gump, F.</v>
      </c>
      <c r="F40" s="96"/>
      <c r="G40" s="82"/>
      <c r="H40" s="73" t="str" cm="1">
        <f t="array" aca="1" ref="H40" ca="1">IF(OR(G40=MiscFormulas!$B$54,G40=MiscFormulas!$B$53,G40=MiscFormulas!$B$52,G40=MiscFormulas!$B$51),I40,IFERROR(IF(INDEX(INDIRECT("_" &amp; $I$38),ROW(H40)-SUM(ROW($H$39)-1))=0,"",INDEX(INDIRECT("_" &amp; $I$38),ROW(H40)-SUM(ROW($H$39)-1))),""))</f>
        <v>EX3 Jessica, W.</v>
      </c>
      <c r="I40" s="95"/>
      <c r="J40" s="311"/>
      <c r="K40" s="312" t="str" cm="1">
        <f t="array" aca="1" ref="K40" ca="1">IF(OR(J40=MiscFormulas!$B$54,J40=MiscFormulas!$B$53,J40=MiscFormulas!$B$52,J40=MiscFormulas!$B$51),L40,IF(J40=MiscFormulas!$B$54,L40,IFERROR(IF(INDEX(INDIRECT("_" &amp; $L$38),ROW(K40)-SUM(ROW($K$39)-1))=0,"",INDEX(INDIRECT("_" &amp; $L$38),ROW(K40)-SUM(ROW($K$39)-1))),"")))</f>
        <v>EX16 Maker, T.</v>
      </c>
      <c r="L40" s="95"/>
      <c r="M40" s="82"/>
      <c r="N40" s="63" t="str" cm="1">
        <f t="array" aca="1" ref="N40" ca="1">IF(OR(M40=MiscFormulas!$B$54,M40=MiscFormulas!$B$53,M40=MiscFormulas!$B$52,M40=MiscFormulas!$B$51),O40,IFERROR(IF(INDEX(INDIRECT("_" &amp; $O$38),ROW(N40)-SUM(ROW($N$39)-1))=0,"",INDEX(INDIRECT("_" &amp; $O$38),ROW(N40)-SUM(ROW($N$39)-1))),""))</f>
        <v>EX19 Monger, K.</v>
      </c>
      <c r="O40" s="95"/>
      <c r="P40" s="78"/>
      <c r="Q40" s="74" t="str" cm="1">
        <f t="array" aca="1" ref="Q40" ca="1">IF(OR(P40=MiscFormulas!$B$54,P40=MiscFormulas!$B$53,P40=MiscFormulas!$B$52,P40=MiscFormulas!$B$51),R40,IFERROR(IF(INDEX(INDIRECT("_" &amp; $R$38),ROW(Q40)-SUM(ROW($Q$39)-1))=0,"",INDEX(INDIRECT("_" &amp; $R$38),ROW(Q40)-SUM(ROW($Q$39)-1))),""))</f>
        <v>EX3 Emily, H.</v>
      </c>
      <c r="R40" s="95"/>
      <c r="S40" s="313"/>
      <c r="T40" s="72" t="str" cm="1">
        <f t="array" aca="1" ref="T40" ca="1">IF(OR(S40=MiscFormulas!$B$54,S40=MiscFormulas!$B$53,S40=MiscFormulas!$B$52,S40=MiscFormulas!$B$51),U40,IFERROR(IF(INDEX(INDIRECT("_" &amp; $U$38),ROW(T40)-SUM(ROW($T$39)-1))=0,"",INDEX(INDIRECT("_" &amp; $U$38),ROW(T40)-SUM(ROW($T$39)-1))),""))</f>
        <v>EX3 Heather, H.</v>
      </c>
      <c r="U40" s="95"/>
    </row>
    <row r="41" spans="1:21" ht="20.25" x14ac:dyDescent="0.3">
      <c r="A41" s="81"/>
      <c r="B41" s="72" t="str" cm="1">
        <f t="array" aca="1" ref="B41" ca="1">IF(OR(A41=MiscFormulas!$B$54,A41=MiscFormulas!$B$53,A41=MiscFormulas!$B$52,A41=MiscFormulas!$B$51),C41,IF($C$38="","",IFERROR(IF(INDEX(INDIRECT("_" &amp; $C$38),ROW(B41)-SUM(ROW($B$39)-1))=0,"",INDEX(INDIRECT("_" &amp; $C$38),ROW(B41)-SUM(ROW($B$39)-1))),"")))</f>
        <v>EX2 Douche, C.</v>
      </c>
      <c r="C41" s="95" t="s">
        <v>105</v>
      </c>
      <c r="D41" s="80"/>
      <c r="E41" s="73" t="str" cm="1">
        <f t="array" aca="1" ref="E41" ca="1">IF(OR(D41=MiscFormulas!$B$51:$B$54),F41,IFERROR(IF(INDEX(INDIRECT("_" &amp; $F$38),ROW(E41)-SUM(ROW($E$39)-1))=0,"",INDEX(INDIRECT("_" &amp; $F$38),ROW(E41)-SUM(ROW($E$39)-1))),""))</f>
        <v>EX8 Hardworker, P.</v>
      </c>
      <c r="F41" s="96"/>
      <c r="G41" s="82"/>
      <c r="H41" s="73" t="str" cm="1">
        <f t="array" aca="1" ref="H41" ca="1">IF(OR(G41=MiscFormulas!$B$54,G41=MiscFormulas!$B$53,G41=MiscFormulas!$B$52,G41=MiscFormulas!$B$51),I41,IFERROR(IF(INDEX(INDIRECT("_" &amp; $I$38),ROW(H41)-SUM(ROW($H$39)-1))=0,"",INDEX(INDIRECT("_" &amp; $I$38),ROW(H41)-SUM(ROW($H$39)-1))),""))</f>
        <v>EX11 Jody, P.</v>
      </c>
      <c r="I41" s="95"/>
      <c r="J41" s="311"/>
      <c r="K41" s="312" t="str" cm="1">
        <f t="array" aca="1" ref="K41" ca="1">IF(OR(J41=MiscFormulas!$B$54,J41=MiscFormulas!$B$53,J41=MiscFormulas!$B$52,J41=MiscFormulas!$B$51),L41,IF(J41=MiscFormulas!$B$54,L41,IFERROR(IF(INDEX(INDIRECT("_" &amp; $L$38),ROW(K41)-SUM(ROW($K$39)-1))=0,"",INDEX(INDIRECT("_" &amp; $L$38),ROW(K41)-SUM(ROW($K$39)-1))),"")))</f>
        <v>EX17 Man, I.</v>
      </c>
      <c r="L41" s="95"/>
      <c r="M41" s="82"/>
      <c r="N41" s="63" t="str" cm="1">
        <f t="array" aca="1" ref="N41" ca="1">IF(OR(M41=MiscFormulas!$B$54,M41=MiscFormulas!$B$53,M41=MiscFormulas!$B$52,M41=MiscFormulas!$B$51),O41,IFERROR(IF(INDEX(INDIRECT("_" &amp; $O$38),ROW(N41)-SUM(ROW($N$39)-1))=0,"",INDEX(INDIRECT("_" &amp; $O$38),ROW(N41)-SUM(ROW($N$39)-1))),""))</f>
        <v>EX20 Moon, S.</v>
      </c>
      <c r="O41" s="95"/>
      <c r="P41" s="78"/>
      <c r="Q41" s="74" t="str" cm="1">
        <f t="array" aca="1" ref="Q41" ca="1">IF(OR(P41=MiscFormulas!$B$54,P41=MiscFormulas!$B$53,P41=MiscFormulas!$B$52,P41=MiscFormulas!$B$51),R41,IFERROR(IF(INDEX(INDIRECT("_" &amp; $R$38),ROW(Q41)-SUM(ROW($Q$39)-1))=0,"",INDEX(INDIRECT("_" &amp; $R$38),ROW(Q41)-SUM(ROW($Q$39)-1))),""))</f>
        <v>EX5 Plebasarus, M.</v>
      </c>
      <c r="R41" s="95"/>
      <c r="S41" s="313"/>
      <c r="T41" s="72" t="str" cm="1">
        <f t="array" aca="1" ref="T41" ca="1">IF(OR(S41=MiscFormulas!$B$54,S41=MiscFormulas!$B$53,S41=MiscFormulas!$B$52,S41=MiscFormulas!$B$51),U41,IFERROR(IF(INDEX(INDIRECT("_" &amp; $U$38),ROW(T41)-SUM(ROW($T$39)-1))=0,"",INDEX(INDIRECT("_" &amp; $U$38),ROW(T41)-SUM(ROW($T$39)-1))),""))</f>
        <v>EX3 Jacob, J.</v>
      </c>
      <c r="U41" s="95"/>
    </row>
    <row r="42" spans="1:21" ht="20.25" x14ac:dyDescent="0.3">
      <c r="A42" s="81"/>
      <c r="B42" s="72" t="str" cm="1">
        <f t="array" aca="1" ref="B42" ca="1">IF(OR(A42=MiscFormulas!$B$54,A42=MiscFormulas!$B$53,A42=MiscFormulas!$B$52,A42=MiscFormulas!$B$51),C42,IF($C$38="","",IFERROR(IF(INDEX(INDIRECT("_" &amp; $C$38),ROW(B42)-SUM(ROW($B$39)-1))=0,"",INDEX(INDIRECT("_" &amp; $C$38),ROW(B42)-SUM(ROW($B$39)-1))),"")))</f>
        <v>EX3 Eve, H.</v>
      </c>
      <c r="C42" s="95" t="s">
        <v>140</v>
      </c>
      <c r="D42" s="80"/>
      <c r="E42" s="73" t="str" cm="1">
        <f t="array" aca="1" ref="E42" ca="1">IF(OR(D42=MiscFormulas!$B$51:$B$54),F42,IFERROR(IF(INDEX(INDIRECT("_" &amp; $F$38),ROW(E42)-SUM(ROW($E$39)-1))=0,"",INDEX(INDIRECT("_" &amp; $F$38),ROW(E42)-SUM(ROW($E$39)-1))),""))</f>
        <v>EX9 Hustler, A.</v>
      </c>
      <c r="F42" s="96"/>
      <c r="G42" s="82"/>
      <c r="H42" s="73" t="str" cm="1">
        <f t="array" aca="1" ref="H42" ca="1">IF(OR(G42=MiscFormulas!$B$54,G42=MiscFormulas!$B$53,G42=MiscFormulas!$B$52,G42=MiscFormulas!$B$51),I42,IFERROR(IF(INDEX(INDIRECT("_" &amp; $I$38),ROW(H42)-SUM(ROW($H$39)-1))=0,"",INDEX(INDIRECT("_" &amp; $I$38),ROW(H42)-SUM(ROW($H$39)-1))),""))</f>
        <v>EX12 Kruger, F.</v>
      </c>
      <c r="I42" s="95"/>
      <c r="J42" s="311"/>
      <c r="K42" s="312" t="str" cm="1">
        <f t="array" aca="1" ref="K42" ca="1">IF(OR(J42=MiscFormulas!$B$54,J42=MiscFormulas!$B$53,J42=MiscFormulas!$B$52,J42=MiscFormulas!$B$51),L42,IF(J42=MiscFormulas!$B$54,L42,IFERROR(IF(INDEX(INDIRECT("_" &amp; $L$38),ROW(K42)-SUM(ROW($K$39)-1))=0,"",INDEX(INDIRECT("_" &amp; $L$38),ROW(K42)-SUM(ROW($K$39)-1))),"")))</f>
        <v>EX3 Matthew, S.</v>
      </c>
      <c r="L42" s="95"/>
      <c r="M42" s="82"/>
      <c r="N42" s="63" t="str" cm="1">
        <f t="array" aca="1" ref="N42" ca="1">IF(OR(M42=MiscFormulas!$B$54,M42=MiscFormulas!$B$53,M42=MiscFormulas!$B$52,M42=MiscFormulas!$B$51),O42,IFERROR(IF(INDEX(INDIRECT("_" &amp; $O$38),ROW(N42)-SUM(ROW($N$39)-1))=0,"",INDEX(INDIRECT("_" &amp; $O$38),ROW(N42)-SUM(ROW($N$39)-1))),""))</f>
        <v>EX1 Moron, M.</v>
      </c>
      <c r="O42" s="95"/>
      <c r="P42" s="78"/>
      <c r="Q42" s="74" t="str" cm="1">
        <f t="array" aca="1" ref="Q42" ca="1">IF(OR(P42=MiscFormulas!$B$54,P42=MiscFormulas!$B$53,P42=MiscFormulas!$B$52,P42=MiscFormulas!$B$51),R42,IFERROR(IF(INDEX(INDIRECT("_" &amp; $R$38),ROW(Q42)-SUM(ROW($Q$39)-1))=0,"",INDEX(INDIRECT("_" &amp; $R$38),ROW(Q42)-SUM(ROW($Q$39)-1))),""))</f>
        <v>EX6 Pog, S.</v>
      </c>
      <c r="R42" s="95"/>
      <c r="S42" s="313"/>
      <c r="T42" s="72" t="str" cm="1">
        <f t="array" aca="1" ref="T42" ca="1">IF(OR(S42=MiscFormulas!$B$54,S42=MiscFormulas!$B$53,S42=MiscFormulas!$B$52,S42=MiscFormulas!$B$51),U42,IFERROR(IF(INDEX(INDIRECT("_" &amp; $U$38),ROW(T42)-SUM(ROW($T$39)-1))=0,"",INDEX(INDIRECT("_" &amp; $U$38),ROW(T42)-SUM(ROW($T$39)-1))),""))</f>
        <v>EX3 James, J.</v>
      </c>
      <c r="U42" s="95" t="s">
        <v>140</v>
      </c>
    </row>
    <row r="43" spans="1:21" ht="20.25" x14ac:dyDescent="0.3">
      <c r="A43" s="81"/>
      <c r="B43" s="72" t="str" cm="1">
        <f t="array" aca="1" ref="B43" ca="1">IF(OR(A43=MiscFormulas!$B$54,A43=MiscFormulas!$B$53,A43=MiscFormulas!$B$52,A43=MiscFormulas!$B$51),C43,IF($C$38="","",IFERROR(IF(INDEX(INDIRECT("_" &amp; $C$38),ROW(B43)-SUM(ROW($B$39)-1))=0,"",INDEX(INDIRECT("_" &amp; $C$38),ROW(B43)-SUM(ROW($B$39)-1))),"")))</f>
        <v>EX4 Filipa, G.</v>
      </c>
      <c r="C43" s="95"/>
      <c r="D43" s="80"/>
      <c r="E43" s="73" t="str" cm="1">
        <f t="array" aca="1" ref="E43" ca="1">IF(OR(D43=MiscFormulas!$B$51:$B$54),F43,IFERROR(IF(INDEX(INDIRECT("_" &amp; $F$38),ROW(E43)-SUM(ROW($E$39)-1))=0,"",INDEX(INDIRECT("_" &amp; $F$38),ROW(E43)-SUM(ROW($E$39)-1))),""))</f>
        <v>EX10 Hut, J.</v>
      </c>
      <c r="F43" s="96"/>
      <c r="G43" s="82"/>
      <c r="H43" s="73" t="str" cm="1">
        <f t="array" aca="1" ref="H43" ca="1">IF(OR(G43=MiscFormulas!$B$54,G43=MiscFormulas!$B$53,G43=MiscFormulas!$B$52,G43=MiscFormulas!$B$51),I43,IFERROR(IF(INDEX(INDIRECT("_" &amp; $I$38),ROW(H43)-SUM(ROW($H$39)-1))=0,"",INDEX(INDIRECT("_" &amp; $I$38),ROW(H43)-SUM(ROW($H$39)-1))),""))</f>
        <v>EX13 Llorona, L.</v>
      </c>
      <c r="I43" s="95"/>
      <c r="J43" s="311"/>
      <c r="K43" s="312" t="str" cm="1">
        <f t="array" aca="1" ref="K43" ca="1">IF(OR(J43=MiscFormulas!$B$54,J43=MiscFormulas!$B$53,J43=MiscFormulas!$B$52,J43=MiscFormulas!$B$51),L43,IF(J43=MiscFormulas!$B$54,L43,IFERROR(IF(INDEX(INDIRECT("_" &amp; $L$38),ROW(K43)-SUM(ROW($K$39)-1))=0,"",INDEX(INDIRECT("_" &amp; $L$38),ROW(K43)-SUM(ROW($K$39)-1))),"")))</f>
        <v>EX18 Mcboatface, B.</v>
      </c>
      <c r="L43" s="95"/>
      <c r="M43" s="81"/>
      <c r="N43" s="63" t="str" cm="1">
        <f t="array" aca="1" ref="N43" ca="1">IF(OR(M43=MiscFormulas!$B$54,M43=MiscFormulas!$B$53,M43=MiscFormulas!$B$52,M43=MiscFormulas!$B$51),O43,IFERROR(IF(INDEX(INDIRECT("_" &amp; $O$38),ROW(N43)-SUM(ROW($N$39)-1))=0,"",INDEX(INDIRECT("_" &amp; $O$38),ROW(N43)-SUM(ROW($N$39)-1))),""))</f>
        <v>EX2 Nofap, N.</v>
      </c>
      <c r="O43" s="95"/>
      <c r="P43" s="78"/>
      <c r="Q43" s="74" t="str" cm="1">
        <f t="array" aca="1" ref="Q43" ca="1">IF(OR(P43=MiscFormulas!$B$54,P43=MiscFormulas!$B$53,P43=MiscFormulas!$B$52,P43=MiscFormulas!$B$51),R43,IFERROR(IF(INDEX(INDIRECT("_" &amp; $R$38),ROW(Q43)-SUM(ROW($Q$39)-1))=0,"",INDEX(INDIRECT("_" &amp; $R$38),ROW(Q43)-SUM(ROW($Q$39)-1))),""))</f>
        <v>EX7 Pootey, T.</v>
      </c>
      <c r="R43" s="95"/>
      <c r="S43" s="313"/>
      <c r="T43" s="72" t="str" cm="1">
        <f t="array" aca="1" ref="T43" ca="1">IF(OR(S43=MiscFormulas!$B$54,S43=MiscFormulas!$B$53,S43=MiscFormulas!$B$52,S43=MiscFormulas!$B$51),U43,IFERROR(IF(INDEX(INDIRECT("_" &amp; $U$38),ROW(T43)-SUM(ROW($T$39)-1))=0,"",INDEX(INDIRECT("_" &amp; $U$38),ROW(T43)-SUM(ROW($T$39)-1))),""))</f>
        <v>EX3 Jason, F.</v>
      </c>
      <c r="U43" s="95"/>
    </row>
    <row r="44" spans="1:21" ht="20.25" x14ac:dyDescent="0.3">
      <c r="A44" s="81"/>
      <c r="B44" s="72" t="str" cm="1">
        <f t="array" aca="1" ref="B44" ca="1">IF(OR(A44=MiscFormulas!$B$54,A44=MiscFormulas!$B$53,A44=MiscFormulas!$B$52,A44=MiscFormulas!$B$51),C44,IF($C$38="","",IFERROR(IF(INDEX(INDIRECT("_" &amp; $C$38),ROW(B44)-SUM(ROW($B$39)-1))=0,"",INDEX(INDIRECT("_" &amp; $C$38),ROW(B44)-SUM(ROW($B$39)-1))),"")))</f>
        <v>EX5 Ghost, S.</v>
      </c>
      <c r="C44" s="95"/>
      <c r="D44" s="80"/>
      <c r="E44" s="73" t="str" cm="1">
        <f t="array" aca="1" ref="E44" ca="1">IF(OR(D44=MiscFormulas!$B$51:$B$54),F44,IFERROR(IF(INDEX(INDIRECT("_" &amp; $F$38),ROW(E44)-SUM(ROW($E$39)-1))=0,"",INDEX(INDIRECT("_" &amp; $F$38),ROW(E44)-SUM(ROW($E$39)-1))),""))</f>
        <v>EX3 Elizabeth, O.</v>
      </c>
      <c r="F44" s="96"/>
      <c r="G44" s="82"/>
      <c r="H44" s="73" t="str" cm="1">
        <f t="array" aca="1" ref="H44" ca="1">IF(OR(G44=MiscFormulas!$B$54,G44=MiscFormulas!$B$53,G44=MiscFormulas!$B$52,G44=MiscFormulas!$B$51),I44,IFERROR(IF(INDEX(INDIRECT("_" &amp; $I$38),ROW(H44)-SUM(ROW($H$39)-1))=0,"",INDEX(INDIRECT("_" &amp; $I$38),ROW(H44)-SUM(ROW($H$39)-1))),""))</f>
        <v>EX14 Luke, L.</v>
      </c>
      <c r="I44" s="95"/>
      <c r="J44" s="311"/>
      <c r="K44" s="312" t="str" cm="1">
        <f t="array" aca="1" ref="K44" ca="1">IF(OR(J44=MiscFormulas!$B$54,J44=MiscFormulas!$B$53,J44=MiscFormulas!$B$52,J44=MiscFormulas!$B$51),L44,IF(J44=MiscFormulas!$B$54,L44,IFERROR(IF(INDEX(INDIRECT("_" &amp; $L$38),ROW(K44)-SUM(ROW($K$39)-1))=0,"",INDEX(INDIRECT("_" &amp; $L$38),ROW(K44)-SUM(ROW($K$39)-1))),"")))</f>
        <v/>
      </c>
      <c r="L44" s="95"/>
      <c r="M44" s="81"/>
      <c r="N44" s="63" t="str" cm="1">
        <f t="array" aca="1" ref="N44" ca="1">IF(OR(M44=MiscFormulas!$B$54,M44=MiscFormulas!$B$53,M44=MiscFormulas!$B$52,M44=MiscFormulas!$B$51),O44,IFERROR(IF(INDEX(INDIRECT("_" &amp; $O$38),ROW(N44)-SUM(ROW($N$39)-1))=0,"",INDEX(INDIRECT("_" &amp; $O$38),ROW(N44)-SUM(ROW($N$39)-1))),""))</f>
        <v/>
      </c>
      <c r="O44" s="95"/>
      <c r="P44" s="78"/>
      <c r="Q44" s="74" t="str" cm="1">
        <f t="array" aca="1" ref="Q44" ca="1">IF(OR(P44=MiscFormulas!$B$54,P44=MiscFormulas!$B$53,P44=MiscFormulas!$B$52,P44=MiscFormulas!$B$51),R44,IFERROR(IF(INDEX(INDIRECT("_" &amp; $R$38),ROW(Q44)-SUM(ROW($Q$39)-1))=0,"",INDEX(INDIRECT("_" &amp; $R$38),ROW(Q44)-SUM(ROW($Q$39)-1))),""))</f>
        <v>EX8 Ran, I.</v>
      </c>
      <c r="R44" s="95"/>
      <c r="S44" s="313"/>
      <c r="T44" s="72" t="str" cm="1">
        <f t="array" aca="1" ref="T44" ca="1">IF(OR(S44=MiscFormulas!$B$54,S44=MiscFormulas!$B$53,S44=MiscFormulas!$B$52,S44=MiscFormulas!$B$51),U44,IFERROR(IF(INDEX(INDIRECT("_" &amp; $U$38),ROW(T44)-SUM(ROW($T$39)-1))=0,"",INDEX(INDIRECT("_" &amp; $U$38),ROW(T44)-SUM(ROW($T$39)-1))),""))</f>
        <v>EX3 Jeffrey, M.</v>
      </c>
      <c r="U44" s="95"/>
    </row>
    <row r="45" spans="1:21" ht="20.25" x14ac:dyDescent="0.3">
      <c r="A45" s="81"/>
      <c r="B45" s="72" t="str" cm="1">
        <f t="array" aca="1" ref="B45" ca="1">IF(OR(A45=MiscFormulas!$B$54,A45=MiscFormulas!$B$53,A45=MiscFormulas!$B$52,A45=MiscFormulas!$B$51),C45,IF($C$38="","",IFERROR(IF(INDEX(INDIRECT("_" &amp; $C$38),ROW(B45)-SUM(ROW($B$39)-1))=0,"",INDEX(INDIRECT("_" &amp; $C$38),ROW(B45)-SUM(ROW($B$39)-1))),"")))</f>
        <v/>
      </c>
      <c r="C45" s="95" t="s">
        <v>105</v>
      </c>
      <c r="D45" s="80"/>
      <c r="E45" s="73" t="str" cm="1">
        <f t="array" aca="1" ref="E45" ca="1">IF(OR(D45=MiscFormulas!$B$51:$B$54),F45,IFERROR(IF(INDEX(INDIRECT("_" &amp; $F$38),ROW(E45)-SUM(ROW($E$39)-1))=0,"",INDEX(INDIRECT("_" &amp; $F$38),ROW(E45)-SUM(ROW($E$39)-1))),""))</f>
        <v/>
      </c>
      <c r="F45" s="96"/>
      <c r="G45" s="82"/>
      <c r="H45" s="73" t="str" cm="1">
        <f t="array" aca="1" ref="H45" ca="1">IF(OR(G45=MiscFormulas!$B$54,G45=MiscFormulas!$B$53,G45=MiscFormulas!$B$52,G45=MiscFormulas!$B$51),I45,IFERROR(IF(INDEX(INDIRECT("_" &amp; $I$38),ROW(H45)-SUM(ROW($H$39)-1))=0,"",INDEX(INDIRECT("_" &amp; $I$38),ROW(H45)-SUM(ROW($H$39)-1))),""))</f>
        <v/>
      </c>
      <c r="I45" s="95"/>
      <c r="J45" s="311"/>
      <c r="K45" s="312" t="str" cm="1">
        <f t="array" aca="1" ref="K45" ca="1">IF(OR(J45=MiscFormulas!$B$54,J45=MiscFormulas!$B$53,J45=MiscFormulas!$B$52,J45=MiscFormulas!$B$51),L45,IF(J45=MiscFormulas!$B$54,L45,IFERROR(IF(INDEX(INDIRECT("_" &amp; $L$38),ROW(K45)-SUM(ROW($K$39)-1))=0,"",INDEX(INDIRECT("_" &amp; $L$38),ROW(K45)-SUM(ROW($K$39)-1))),"")))</f>
        <v/>
      </c>
      <c r="L45" s="95"/>
      <c r="M45" s="81"/>
      <c r="N45" s="63" t="str" cm="1">
        <f t="array" aca="1" ref="N45" ca="1">IF(OR(M45=MiscFormulas!$B$54,M45=MiscFormulas!$B$53,M45=MiscFormulas!$B$52,M45=MiscFormulas!$B$51),O45,IFERROR(IF(INDEX(INDIRECT("_" &amp; $O$38),ROW(N45)-SUM(ROW($N$39)-1))=0,"",INDEX(INDIRECT("_" &amp; $O$38),ROW(N45)-SUM(ROW($N$39)-1))),""))</f>
        <v/>
      </c>
      <c r="O45" s="95"/>
      <c r="P45" s="78"/>
      <c r="Q45" s="74" t="str" cm="1">
        <f t="array" aca="1" ref="Q45" ca="1">IF(OR(P45=MiscFormulas!$B$54,P45=MiscFormulas!$B$53,P45=MiscFormulas!$B$52,P45=MiscFormulas!$B$51),R45,IFERROR(IF(INDEX(INDIRECT("_" &amp; $R$38),ROW(Q45)-SUM(ROW($Q$39)-1))=0,"",INDEX(INDIRECT("_" &amp; $R$38),ROW(Q45)-SUM(ROW($Q$39)-1))),""))</f>
        <v/>
      </c>
      <c r="R45" s="95"/>
      <c r="S45" s="313"/>
      <c r="T45" s="72" t="str" cm="1">
        <f t="array" aca="1" ref="T45" ca="1">IF(OR(S45=MiscFormulas!$B$54,S45=MiscFormulas!$B$53,S45=MiscFormulas!$B$52,S45=MiscFormulas!$B$51),U45,IFERROR(IF(INDEX(INDIRECT("_" &amp; $U$38),ROW(T45)-SUM(ROW($T$39)-1))=0,"",INDEX(INDIRECT("_" &amp; $U$38),ROW(T45)-SUM(ROW($T$39)-1))),""))</f>
        <v>EX3 Jennifer, L.</v>
      </c>
      <c r="U45" s="95"/>
    </row>
    <row r="46" spans="1:21" ht="20.25" x14ac:dyDescent="0.3">
      <c r="A46" s="81"/>
      <c r="B46" s="72" t="str" cm="1">
        <f t="array" aca="1" ref="B46" ca="1">IF(OR(A46=MiscFormulas!$B$54,A46=MiscFormulas!$B$53,A46=MiscFormulas!$B$52,A46=MiscFormulas!$B$51),C46,IF($C$38="","",IFERROR(IF(INDEX(INDIRECT("_" &amp; $C$38),ROW(B46)-SUM(ROW($B$39)-1))=0,"",INDEX(INDIRECT("_" &amp; $C$38),ROW(B46)-SUM(ROW($B$39)-1))),"")))</f>
        <v/>
      </c>
      <c r="C46" s="95"/>
      <c r="D46" s="80"/>
      <c r="E46" s="73" t="str" cm="1">
        <f t="array" aca="1" ref="E46" ca="1">IF(OR(D46=MiscFormulas!$B$51:$B$54),F46,IFERROR(IF(INDEX(INDIRECT("_" &amp; $F$38),ROW(E46)-SUM(ROW($E$39)-1))=0,"",INDEX(INDIRECT("_" &amp; $F$38),ROW(E46)-SUM(ROW($E$39)-1))),""))</f>
        <v/>
      </c>
      <c r="F46" s="96"/>
      <c r="G46" s="82"/>
      <c r="H46" s="73" t="str" cm="1">
        <f t="array" aca="1" ref="H46" ca="1">IF(OR(G46=MiscFormulas!$B$54,G46=MiscFormulas!$B$53,G46=MiscFormulas!$B$52,G46=MiscFormulas!$B$51),I46,IFERROR(IF(INDEX(INDIRECT("_" &amp; $I$38),ROW(H46)-SUM(ROW($H$39)-1))=0,"",INDEX(INDIRECT("_" &amp; $I$38),ROW(H46)-SUM(ROW($H$39)-1))),""))</f>
        <v/>
      </c>
      <c r="I46" s="95"/>
      <c r="J46" s="311"/>
      <c r="K46" s="312" t="str" cm="1">
        <f t="array" aca="1" ref="K46" ca="1">IF(OR(J46=MiscFormulas!$B$54,J46=MiscFormulas!$B$53,J46=MiscFormulas!$B$52,J46=MiscFormulas!$B$51),L46,IF(J46=MiscFormulas!$B$54,L46,IFERROR(IF(INDEX(INDIRECT("_" &amp; $L$38),ROW(K46)-SUM(ROW($K$39)-1))=0,"",INDEX(INDIRECT("_" &amp; $L$38),ROW(K46)-SUM(ROW($K$39)-1))),"")))</f>
        <v/>
      </c>
      <c r="L46" s="95"/>
      <c r="M46" s="81"/>
      <c r="N46" s="63" t="str" cm="1">
        <f t="array" aca="1" ref="N46" ca="1">IF(OR(M46=MiscFormulas!$B$54,M46=MiscFormulas!$B$53,M46=MiscFormulas!$B$52,M46=MiscFormulas!$B$51),O46,IFERROR(IF(INDEX(INDIRECT("_" &amp; $O$38),ROW(N46)-SUM(ROW($N$39)-1))=0,"",INDEX(INDIRECT("_" &amp; $O$38),ROW(N46)-SUM(ROW($N$39)-1))),""))</f>
        <v/>
      </c>
      <c r="O46" s="95"/>
      <c r="P46" s="78"/>
      <c r="Q46" s="74" t="str" cm="1">
        <f t="array" aca="1" ref="Q46" ca="1">IF(OR(P46=MiscFormulas!$B$54,P46=MiscFormulas!$B$53,P46=MiscFormulas!$B$52,P46=MiscFormulas!$B$51),R46,IFERROR(IF(INDEX(INDIRECT("_" &amp; $R$38),ROW(Q46)-SUM(ROW($Q$39)-1))=0,"",INDEX(INDIRECT("_" &amp; $R$38),ROW(Q46)-SUM(ROW($Q$39)-1))),""))</f>
        <v/>
      </c>
      <c r="R46" s="95"/>
      <c r="S46" s="313"/>
      <c r="T46" s="72" t="str" cm="1">
        <f t="array" aca="1" ref="T46" ca="1">IF(OR(S46=MiscFormulas!$B$54,S46=MiscFormulas!$B$53,S46=MiscFormulas!$B$52,S46=MiscFormulas!$B$51),U46,IFERROR(IF(INDEX(INDIRECT("_" &amp; $U$38),ROW(T46)-SUM(ROW($T$39)-1))=0,"",INDEX(INDIRECT("_" &amp; $U$38),ROW(T46)-SUM(ROW($T$39)-1))),""))</f>
        <v>EX3 Jeremy, R.</v>
      </c>
      <c r="U46" s="95"/>
    </row>
    <row r="47" spans="1:21" ht="20.25" x14ac:dyDescent="0.3">
      <c r="A47" s="81"/>
      <c r="B47" s="72" t="str" cm="1">
        <f t="array" aca="1" ref="B47" ca="1">IF(OR(A47=MiscFormulas!$B$54,A47=MiscFormulas!$B$53,A47=MiscFormulas!$B$52,A47=MiscFormulas!$B$51),C47,IF($C$38="","",IFERROR(IF(INDEX(INDIRECT("_" &amp; $C$38),ROW(B47)-SUM(ROW($B$39)-1))=0,"",INDEX(INDIRECT("_" &amp; $C$38),ROW(B47)-SUM(ROW($B$39)-1))),"")))</f>
        <v/>
      </c>
      <c r="C47" s="95"/>
      <c r="D47" s="80"/>
      <c r="E47" s="73" t="str" cm="1">
        <f t="array" aca="1" ref="E47" ca="1">IF(OR(D47=MiscFormulas!$B$51:$B$54),F47,IFERROR(IF(INDEX(INDIRECT("_" &amp; $F$38),ROW(E47)-SUM(ROW($E$39)-1))=0,"",INDEX(INDIRECT("_" &amp; $F$38),ROW(E47)-SUM(ROW($E$39)-1))),""))</f>
        <v/>
      </c>
      <c r="F47" s="96"/>
      <c r="G47" s="82"/>
      <c r="H47" s="73" t="str" cm="1">
        <f t="array" aca="1" ref="H47" ca="1">IF(OR(G47=MiscFormulas!$B$54,G47=MiscFormulas!$B$53,G47=MiscFormulas!$B$52,G47=MiscFormulas!$B$51),I47,IFERROR(IF(INDEX(INDIRECT("_" &amp; $I$38),ROW(H47)-SUM(ROW($H$39)-1))=0,"",INDEX(INDIRECT("_" &amp; $I$38),ROW(H47)-SUM(ROW($H$39)-1))),""))</f>
        <v/>
      </c>
      <c r="I47" s="95"/>
      <c r="J47" s="311"/>
      <c r="K47" s="312" t="str" cm="1">
        <f t="array" aca="1" ref="K47" ca="1">IF(OR(J47=MiscFormulas!$B$54,J47=MiscFormulas!$B$53,J47=MiscFormulas!$B$52,J47=MiscFormulas!$B$51),L47,IF(J47=MiscFormulas!$B$54,L47,IFERROR(IF(INDEX(INDIRECT("_" &amp; $L$38),ROW(K47)-SUM(ROW($K$39)-1))=0,"",INDEX(INDIRECT("_" &amp; $L$38),ROW(K47)-SUM(ROW($K$39)-1))),"")))</f>
        <v/>
      </c>
      <c r="L47" s="95"/>
      <c r="M47" s="81"/>
      <c r="N47" s="63" t="str" cm="1">
        <f t="array" aca="1" ref="N47" ca="1">IF(OR(M47=MiscFormulas!$B$54,M47=MiscFormulas!$B$53,M47=MiscFormulas!$B$52,M47=MiscFormulas!$B$51),O47,IFERROR(IF(INDEX(INDIRECT("_" &amp; $O$38),ROW(N47)-SUM(ROW($N$39)-1))=0,"",INDEX(INDIRECT("_" &amp; $O$38),ROW(N47)-SUM(ROW($N$39)-1))),""))</f>
        <v/>
      </c>
      <c r="O47" s="95"/>
      <c r="P47" s="78"/>
      <c r="Q47" s="74" t="str" cm="1">
        <f t="array" aca="1" ref="Q47" ca="1">IF(OR(P47=MiscFormulas!$B$54,P47=MiscFormulas!$B$53,P47=MiscFormulas!$B$52,P47=MiscFormulas!$B$51),R47,IFERROR(IF(INDEX(INDIRECT("_" &amp; $R$38),ROW(Q47)-SUM(ROW($Q$39)-1))=0,"",INDEX(INDIRECT("_" &amp; $R$38),ROW(Q47)-SUM(ROW($Q$39)-1))),""))</f>
        <v/>
      </c>
      <c r="R47" s="95"/>
      <c r="S47" s="313"/>
      <c r="T47" s="72" t="str" cm="1">
        <f t="array" aca="1" ref="T47" ca="1">IF(OR(S47=MiscFormulas!$B$54,S47=MiscFormulas!$B$53,S47=MiscFormulas!$B$52,S47=MiscFormulas!$B$51),U47,IFERROR(IF(INDEX(INDIRECT("_" &amp; $U$38),ROW(T47)-SUM(ROW($T$39)-1))=0,"",INDEX(INDIRECT("_" &amp; $U$38),ROW(T47)-SUM(ROW($T$39)-1))),""))</f>
        <v>EX3 John, J.</v>
      </c>
      <c r="U47" s="95"/>
    </row>
    <row r="48" spans="1:21" ht="20.25" x14ac:dyDescent="0.3">
      <c r="A48" s="81"/>
      <c r="B48" s="72" t="str" cm="1">
        <f t="array" aca="1" ref="B48" ca="1">IF(OR(A48=MiscFormulas!$B$54,A48=MiscFormulas!$B$53,A48=MiscFormulas!$B$52,A48=MiscFormulas!$B$51),C48,IF($C$38="","",IFERROR(IF(INDEX(INDIRECT("_" &amp; $C$38),ROW(B48)-SUM(ROW($B$39)-1))=0,"",INDEX(INDIRECT("_" &amp; $C$38),ROW(B48)-SUM(ROW($B$39)-1))),"")))</f>
        <v/>
      </c>
      <c r="C48" s="95"/>
      <c r="D48" s="80"/>
      <c r="E48" s="73" t="str" cm="1">
        <f t="array" aca="1" ref="E48" ca="1">IF(OR(D48=MiscFormulas!$B$51:$B$54),F48,IFERROR(IF(INDEX(INDIRECT("_" &amp; $F$38),ROW(E48)-SUM(ROW($E$39)-1))=0,"",INDEX(INDIRECT("_" &amp; $F$38),ROW(E48)-SUM(ROW($E$39)-1))),""))</f>
        <v/>
      </c>
      <c r="F48" s="96"/>
      <c r="G48" s="82"/>
      <c r="H48" s="73" t="str" cm="1">
        <f t="array" aca="1" ref="H48" ca="1">IF(OR(G48=MiscFormulas!$B$54,G48=MiscFormulas!$B$53,G48=MiscFormulas!$B$52,G48=MiscFormulas!$B$51),I48,IFERROR(IF(INDEX(INDIRECT("_" &amp; $I$38),ROW(H48)-SUM(ROW($H$39)-1))=0,"",INDEX(INDIRECT("_" &amp; $I$38),ROW(H48)-SUM(ROW($H$39)-1))),""))</f>
        <v/>
      </c>
      <c r="I48" s="95"/>
      <c r="J48" s="311"/>
      <c r="K48" s="312" t="str" cm="1">
        <f t="array" aca="1" ref="K48" ca="1">IF(OR(J48=MiscFormulas!$B$54,J48=MiscFormulas!$B$53,J48=MiscFormulas!$B$52,J48=MiscFormulas!$B$51),L48,IF(J48=MiscFormulas!$B$54,L48,IFERROR(IF(INDEX(INDIRECT("_" &amp; $L$38),ROW(K48)-SUM(ROW($K$39)-1))=0,"",INDEX(INDIRECT("_" &amp; $L$38),ROW(K48)-SUM(ROW($K$39)-1))),"")))</f>
        <v/>
      </c>
      <c r="L48" s="95"/>
      <c r="M48" s="81"/>
      <c r="N48" s="63" t="str" cm="1">
        <f t="array" aca="1" ref="N48" ca="1">IF(OR(M48=MiscFormulas!$B$54,M48=MiscFormulas!$B$53,M48=MiscFormulas!$B$52,M48=MiscFormulas!$B$51),O48,IFERROR(IF(INDEX(INDIRECT("_" &amp; $O$38),ROW(N48)-SUM(ROW($N$39)-1))=0,"",INDEX(INDIRECT("_" &amp; $O$38),ROW(N48)-SUM(ROW($N$39)-1))),""))</f>
        <v/>
      </c>
      <c r="O48" s="95"/>
      <c r="P48" s="78"/>
      <c r="Q48" s="74" t="str" cm="1">
        <f t="array" aca="1" ref="Q48" ca="1">IF(OR(P48=MiscFormulas!$B$54,P48=MiscFormulas!$B$53,P48=MiscFormulas!$B$52,P48=MiscFormulas!$B$51),R48,IFERROR(IF(INDEX(INDIRECT("_" &amp; $R$38),ROW(Q48)-SUM(ROW($Q$39)-1))=0,"",INDEX(INDIRECT("_" &amp; $R$38),ROW(Q48)-SUM(ROW($Q$39)-1))),""))</f>
        <v/>
      </c>
      <c r="R48" s="95"/>
      <c r="S48" s="313"/>
      <c r="T48" s="72" t="str" cm="1">
        <f t="array" aca="1" ref="T48" ca="1">IF(OR(S48=MiscFormulas!$B$54,S48=MiscFormulas!$B$53,S48=MiscFormulas!$B$52,S48=MiscFormulas!$B$51),U48,IFERROR(IF(INDEX(INDIRECT("_" &amp; $U$38),ROW(T48)-SUM(ROW($T$39)-1))=0,"",INDEX(INDIRECT("_" &amp; $U$38),ROW(T48)-SUM(ROW($T$39)-1))),""))</f>
        <v/>
      </c>
      <c r="U48" s="95"/>
    </row>
    <row r="49" spans="1:21" ht="20.25" x14ac:dyDescent="0.3">
      <c r="A49" s="81"/>
      <c r="B49" s="72" t="str" cm="1">
        <f t="array" aca="1" ref="B49" ca="1">IF(OR(A49=MiscFormulas!$B$54,A49=MiscFormulas!$B$53,A49=MiscFormulas!$B$52,A49=MiscFormulas!$B$51),C49,IF($C$38="","",IFERROR(IF(INDEX(INDIRECT("_" &amp; $C$38),ROW(B49)-SUM(ROW($B$39)-1))=0,"",INDEX(INDIRECT("_" &amp; $C$38),ROW(B49)-SUM(ROW($B$39)-1))),"")))</f>
        <v/>
      </c>
      <c r="C49" s="95"/>
      <c r="D49" s="80"/>
      <c r="E49" s="73" t="str" cm="1">
        <f t="array" aca="1" ref="E49" ca="1">IF(OR(D49=MiscFormulas!$B$51:$B$54),F49,IFERROR(IF(INDEX(INDIRECT("_" &amp; $F$38),ROW(E49)-SUM(ROW($E$39)-1))=0,"",INDEX(INDIRECT("_" &amp; $F$38),ROW(E49)-SUM(ROW($E$39)-1))),""))</f>
        <v/>
      </c>
      <c r="F49" s="96"/>
      <c r="G49" s="82"/>
      <c r="H49" s="73" t="str" cm="1">
        <f t="array" aca="1" ref="H49" ca="1">IF(OR(G49=MiscFormulas!$B$54,G49=MiscFormulas!$B$53,G49=MiscFormulas!$B$52,G49=MiscFormulas!$B$51),I49,IFERROR(IF(INDEX(INDIRECT("_" &amp; $I$38),ROW(H49)-SUM(ROW($H$39)-1))=0,"",INDEX(INDIRECT("_" &amp; $I$38),ROW(H49)-SUM(ROW($H$39)-1))),""))</f>
        <v/>
      </c>
      <c r="I49" s="95"/>
      <c r="J49" s="311"/>
      <c r="K49" s="312" t="str" cm="1">
        <f t="array" aca="1" ref="K49" ca="1">IF(OR(J49=MiscFormulas!$B$54,J49=MiscFormulas!$B$53,J49=MiscFormulas!$B$52,J49=MiscFormulas!$B$51),L49,IF(J49=MiscFormulas!$B$54,L49,IFERROR(IF(INDEX(INDIRECT("_" &amp; $L$38),ROW(K49)-SUM(ROW($K$39)-1))=0,"",INDEX(INDIRECT("_" &amp; $L$38),ROW(K49)-SUM(ROW($K$39)-1))),"")))</f>
        <v/>
      </c>
      <c r="L49" s="95"/>
      <c r="M49" s="81"/>
      <c r="N49" s="63" t="str" cm="1">
        <f t="array" aca="1" ref="N49" ca="1">IF(OR(M49=MiscFormulas!$B$54,M49=MiscFormulas!$B$53,M49=MiscFormulas!$B$52,M49=MiscFormulas!$B$51),O49,IFERROR(IF(INDEX(INDIRECT("_" &amp; $O$38),ROW(N49)-SUM(ROW($N$39)-1))=0,"",INDEX(INDIRECT("_" &amp; $O$38),ROW(N49)-SUM(ROW($N$39)-1))),""))</f>
        <v/>
      </c>
      <c r="O49" s="95"/>
      <c r="P49" s="78"/>
      <c r="Q49" s="74" t="str" cm="1">
        <f t="array" aca="1" ref="Q49" ca="1">IF(OR(P49=MiscFormulas!$B$54,P49=MiscFormulas!$B$53,P49=MiscFormulas!$B$52,P49=MiscFormulas!$B$51),R49,IFERROR(IF(INDEX(INDIRECT("_" &amp; $R$38),ROW(Q49)-SUM(ROW($Q$39)-1))=0,"",INDEX(INDIRECT("_" &amp; $R$38),ROW(Q49)-SUM(ROW($Q$39)-1))),""))</f>
        <v/>
      </c>
      <c r="R49" s="95"/>
      <c r="S49" s="313"/>
      <c r="T49" s="72" t="str" cm="1">
        <f t="array" aca="1" ref="T49" ca="1">IF(OR(S49=MiscFormulas!$B$54,S49=MiscFormulas!$B$53,S49=MiscFormulas!$B$52,S49=MiscFormulas!$B$51),U49,IFERROR(IF(INDEX(INDIRECT("_" &amp; $U$38),ROW(T49)-SUM(ROW($T$39)-1))=0,"",INDEX(INDIRECT("_" &amp; $U$38),ROW(T49)-SUM(ROW($T$39)-1))),""))</f>
        <v/>
      </c>
      <c r="U49" s="95"/>
    </row>
    <row r="50" spans="1:21" ht="20.25" x14ac:dyDescent="0.3">
      <c r="A50" s="81"/>
      <c r="B50" s="72" t="str" cm="1">
        <f t="array" aca="1" ref="B50" ca="1">IF(OR(A50=MiscFormulas!$B$54,A50=MiscFormulas!$B$53,A50=MiscFormulas!$B$52,A50=MiscFormulas!$B$51),C50,IF($C$38="","",IFERROR(IF(INDEX(INDIRECT("_" &amp; $C$38),ROW(B50)-SUM(ROW($B$39)-1))=0,"",INDEX(INDIRECT("_" &amp; $C$38),ROW(B50)-SUM(ROW($B$39)-1))),"")))</f>
        <v/>
      </c>
      <c r="C50" s="95"/>
      <c r="D50" s="80"/>
      <c r="E50" s="73" t="str" cm="1">
        <f t="array" aca="1" ref="E50" ca="1">IF(OR(D50=MiscFormulas!$B$51:$B$54),F50,IFERROR(IF(INDEX(INDIRECT("_" &amp; $F$38),ROW(E50)-SUM(ROW($E$39)-1))=0,"",INDEX(INDIRECT("_" &amp; $F$38),ROW(E50)-SUM(ROW($E$39)-1))),""))</f>
        <v/>
      </c>
      <c r="F50" s="96"/>
      <c r="G50" s="82"/>
      <c r="H50" s="73" t="str" cm="1">
        <f t="array" aca="1" ref="H50" ca="1">IF(OR(G50=MiscFormulas!$B$54,G50=MiscFormulas!$B$53,G50=MiscFormulas!$B$52,G50=MiscFormulas!$B$51),I50,IFERROR(IF(INDEX(INDIRECT("_" &amp; $I$38),ROW(H50)-SUM(ROW($H$39)-1))=0,"",INDEX(INDIRECT("_" &amp; $I$38),ROW(H50)-SUM(ROW($H$39)-1))),""))</f>
        <v/>
      </c>
      <c r="I50" s="95"/>
      <c r="J50" s="311"/>
      <c r="K50" s="312" t="str" cm="1">
        <f t="array" aca="1" ref="K50" ca="1">IF(OR(J50=MiscFormulas!$B$54,J50=MiscFormulas!$B$53,J50=MiscFormulas!$B$52,J50=MiscFormulas!$B$51),L50,IF(J50=MiscFormulas!$B$54,L50,IFERROR(IF(INDEX(INDIRECT("_" &amp; $L$38),ROW(K50)-SUM(ROW($K$39)-1))=0,"",INDEX(INDIRECT("_" &amp; $L$38),ROW(K50)-SUM(ROW($K$39)-1))),"")))</f>
        <v/>
      </c>
      <c r="L50" s="95"/>
      <c r="M50" s="81"/>
      <c r="N50" s="63" t="str" cm="1">
        <f t="array" aca="1" ref="N50" ca="1">IF(OR(M50=MiscFormulas!$B$54,M50=MiscFormulas!$B$53,M50=MiscFormulas!$B$52,M50=MiscFormulas!$B$51),O50,IFERROR(IF(INDEX(INDIRECT("_" &amp; $O$38),ROW(N50)-SUM(ROW($N$39)-1))=0,"",INDEX(INDIRECT("_" &amp; $O$38),ROW(N50)-SUM(ROW($N$39)-1))),""))</f>
        <v/>
      </c>
      <c r="O50" s="95"/>
      <c r="P50" s="78"/>
      <c r="Q50" s="74" t="str" cm="1">
        <f t="array" aca="1" ref="Q50" ca="1">IF(OR(P50=MiscFormulas!$B$54,P50=MiscFormulas!$B$53,P50=MiscFormulas!$B$52,P50=MiscFormulas!$B$51),R50,IFERROR(IF(INDEX(INDIRECT("_" &amp; $R$38),ROW(Q50)-SUM(ROW($Q$39)-1))=0,"",INDEX(INDIRECT("_" &amp; $R$38),ROW(Q50)-SUM(ROW($Q$39)-1))),""))</f>
        <v/>
      </c>
      <c r="R50" s="95"/>
      <c r="S50" s="313"/>
      <c r="T50" s="72" t="str" cm="1">
        <f t="array" aca="1" ref="T50" ca="1">IF(OR(S50=MiscFormulas!$B$54,S50=MiscFormulas!$B$53,S50=MiscFormulas!$B$52,S50=MiscFormulas!$B$51),U50,IFERROR(IF(INDEX(INDIRECT("_" &amp; $U$38),ROW(T50)-SUM(ROW($T$39)-1))=0,"",INDEX(INDIRECT("_" &amp; $U$38),ROW(T50)-SUM(ROW($T$39)-1))),""))</f>
        <v>EX3 Jonathan, A.</v>
      </c>
      <c r="U50" s="95"/>
    </row>
    <row r="51" spans="1:21" ht="20.25" x14ac:dyDescent="0.3">
      <c r="A51" s="81"/>
      <c r="B51" s="72" t="str" cm="1">
        <f t="array" aca="1" ref="B51" ca="1">IF(OR(A51=MiscFormulas!$B$54,A51=MiscFormulas!$B$53,A51=MiscFormulas!$B$52,A51=MiscFormulas!$B$51),C51,IF($C$38="","",IFERROR(IF(INDEX(INDIRECT("_" &amp; $C$38),ROW(B51)-SUM(ROW($B$39)-1))=0,"",INDEX(INDIRECT("_" &amp; $C$38),ROW(B51)-SUM(ROW($B$39)-1))),"")))</f>
        <v/>
      </c>
      <c r="C51" s="95"/>
      <c r="D51" s="80"/>
      <c r="E51" s="73" t="str" cm="1">
        <f t="array" aca="1" ref="E51" ca="1">IF(OR(D51=MiscFormulas!$B$51:$B$54),F51,IFERROR(IF(INDEX(INDIRECT("_" &amp; $F$38),ROW(E51)-SUM(ROW($E$39)-1))=0,"",INDEX(INDIRECT("_" &amp; $F$38),ROW(E51)-SUM(ROW($E$39)-1))),""))</f>
        <v/>
      </c>
      <c r="F51" s="96"/>
      <c r="G51" s="82"/>
      <c r="H51" s="73" t="str" cm="1">
        <f t="array" aca="1" ref="H51" ca="1">IF(OR(G51=MiscFormulas!$B$54,G51=MiscFormulas!$B$53,G51=MiscFormulas!$B$52,G51=MiscFormulas!$B$51),I51,IFERROR(IF(INDEX(INDIRECT("_" &amp; $I$38),ROW(H51)-SUM(ROW($H$39)-1))=0,"",INDEX(INDIRECT("_" &amp; $I$38),ROW(H51)-SUM(ROW($H$39)-1))),""))</f>
        <v/>
      </c>
      <c r="I51" s="95"/>
      <c r="J51" s="311"/>
      <c r="K51" s="312" t="str" cm="1">
        <f t="array" aca="1" ref="K51" ca="1">IF(OR(J51=MiscFormulas!$B$54,J51=MiscFormulas!$B$53,J51=MiscFormulas!$B$52,J51=MiscFormulas!$B$51),L51,IF(J51=MiscFormulas!$B$54,L51,IFERROR(IF(INDEX(INDIRECT("_" &amp; $L$38),ROW(K51)-SUM(ROW($K$39)-1))=0,"",INDEX(INDIRECT("_" &amp; $L$38),ROW(K51)-SUM(ROW($K$39)-1))),"")))</f>
        <v/>
      </c>
      <c r="L51" s="95"/>
      <c r="M51" s="81"/>
      <c r="N51" s="63" t="str" cm="1">
        <f t="array" aca="1" ref="N51" ca="1">IF(OR(M51=MiscFormulas!$B$54,M51=MiscFormulas!$B$53,M51=MiscFormulas!$B$52,M51=MiscFormulas!$B$51),O51,IFERROR(IF(INDEX(INDIRECT("_" &amp; $O$38),ROW(N51)-SUM(ROW($N$39)-1))=0,"",INDEX(INDIRECT("_" &amp; $O$38),ROW(N51)-SUM(ROW($N$39)-1))),""))</f>
        <v/>
      </c>
      <c r="O51" s="95"/>
      <c r="P51" s="78"/>
      <c r="Q51" s="74" t="str" cm="1">
        <f t="array" aca="1" ref="Q51" ca="1">IF(OR(P51=MiscFormulas!$B$54,P51=MiscFormulas!$B$53,P51=MiscFormulas!$B$52,P51=MiscFormulas!$B$51),R51,IFERROR(IF(INDEX(INDIRECT("_" &amp; $R$38),ROW(Q51)-SUM(ROW($Q$39)-1))=0,"",INDEX(INDIRECT("_" &amp; $R$38),ROW(Q51)-SUM(ROW($Q$39)-1))),""))</f>
        <v/>
      </c>
      <c r="R51" s="95"/>
      <c r="S51" s="313"/>
      <c r="T51" s="72" t="str" cm="1">
        <f t="array" aca="1" ref="T51" ca="1">IF(OR(S51=MiscFormulas!$B$54,S51=MiscFormulas!$B$53,S51=MiscFormulas!$B$52,S51=MiscFormulas!$B$51),U51,IFERROR(IF(INDEX(INDIRECT("_" &amp; $U$38),ROW(T51)-SUM(ROW($T$39)-1))=0,"",INDEX(INDIRECT("_" &amp; $U$38),ROW(T51)-SUM(ROW($T$39)-1))),""))</f>
        <v>EX3 Joseph, D.</v>
      </c>
      <c r="U51" s="95"/>
    </row>
    <row r="52" spans="1:21" ht="20.25" x14ac:dyDescent="0.3">
      <c r="A52" s="81"/>
      <c r="B52" s="72" t="str" cm="1">
        <f t="array" aca="1" ref="B52" ca="1">IF(OR(A52=MiscFormulas!$B$54,A52=MiscFormulas!$B$53,A52=MiscFormulas!$B$52,A52=MiscFormulas!$B$51),C52,IF($C$38="","",IFERROR(IF(INDEX(INDIRECT("_" &amp; $C$38),ROW(B52)-SUM(ROW($B$39)-1))=0,"",INDEX(INDIRECT("_" &amp; $C$38),ROW(B52)-SUM(ROW($B$39)-1))),"")))</f>
        <v/>
      </c>
      <c r="C52" s="95"/>
      <c r="D52" s="80"/>
      <c r="E52" s="73" t="str" cm="1">
        <f t="array" aca="1" ref="E52" ca="1">IF(OR(D52=MiscFormulas!$B$51:$B$54),F52,IFERROR(IF(INDEX(INDIRECT("_" &amp; $F$38),ROW(E52)-SUM(ROW($E$39)-1))=0,"",INDEX(INDIRECT("_" &amp; $F$38),ROW(E52)-SUM(ROW($E$39)-1))),""))</f>
        <v/>
      </c>
      <c r="F52" s="96"/>
      <c r="G52" s="82"/>
      <c r="H52" s="73" t="str" cm="1">
        <f t="array" aca="1" ref="H52" ca="1">IF(OR(G52=MiscFormulas!$B$54,G52=MiscFormulas!$B$53,G52=MiscFormulas!$B$52,G52=MiscFormulas!$B$51),I52,IFERROR(IF(INDEX(INDIRECT("_" &amp; $I$38),ROW(H52)-SUM(ROW($H$39)-1))=0,"",INDEX(INDIRECT("_" &amp; $I$38),ROW(H52)-SUM(ROW($H$39)-1))),""))</f>
        <v/>
      </c>
      <c r="I52" s="95"/>
      <c r="J52" s="311"/>
      <c r="K52" s="312" t="str" cm="1">
        <f t="array" aca="1" ref="K52" ca="1">IF(OR(J52=MiscFormulas!$B$54,J52=MiscFormulas!$B$53,J52=MiscFormulas!$B$52,J52=MiscFormulas!$B$51),L52,IF(J52=MiscFormulas!$B$54,L52,IFERROR(IF(INDEX(INDIRECT("_" &amp; $L$38),ROW(K52)-SUM(ROW($K$39)-1))=0,"",INDEX(INDIRECT("_" &amp; $L$38),ROW(K52)-SUM(ROW($K$39)-1))),"")))</f>
        <v/>
      </c>
      <c r="L52" s="95"/>
      <c r="M52" s="81"/>
      <c r="N52" s="63" t="str" cm="1">
        <f t="array" aca="1" ref="N52" ca="1">IF(OR(M52=MiscFormulas!$B$54,M52=MiscFormulas!$B$53,M52=MiscFormulas!$B$52,M52=MiscFormulas!$B$51),O52,IFERROR(IF(INDEX(INDIRECT("_" &amp; $O$38),ROW(N52)-SUM(ROW($N$39)-1))=0,"",INDEX(INDIRECT("_" &amp; $O$38),ROW(N52)-SUM(ROW($N$39)-1))),""))</f>
        <v/>
      </c>
      <c r="O52" s="95"/>
      <c r="P52" s="78"/>
      <c r="Q52" s="74" t="str" cm="1">
        <f t="array" aca="1" ref="Q52" ca="1">IF(OR(P52=MiscFormulas!$B$54,P52=MiscFormulas!$B$53,P52=MiscFormulas!$B$52,P52=MiscFormulas!$B$51),R52,IFERROR(IF(INDEX(INDIRECT("_" &amp; $R$38),ROW(Q52)-SUM(ROW($Q$39)-1))=0,"",INDEX(INDIRECT("_" &amp; $R$38),ROW(Q52)-SUM(ROW($Q$39)-1))),""))</f>
        <v/>
      </c>
      <c r="R52" s="95"/>
      <c r="S52" s="313"/>
      <c r="T52" s="72" t="str" cm="1">
        <f t="array" aca="1" ref="T52" ca="1">IF(OR(S52=MiscFormulas!$B$54,S52=MiscFormulas!$B$53,S52=MiscFormulas!$B$52,S52=MiscFormulas!$B$51),U52,IFERROR(IF(INDEX(INDIRECT("_" &amp; $U$38),ROW(T52)-SUM(ROW($T$39)-1))=0,"",INDEX(INDIRECT("_" &amp; $U$38),ROW(T52)-SUM(ROW($T$39)-1))),""))</f>
        <v/>
      </c>
      <c r="U52" s="95"/>
    </row>
    <row r="53" spans="1:21" ht="21" thickBot="1" x14ac:dyDescent="0.35">
      <c r="A53" s="76"/>
      <c r="B53" s="315" t="str" cm="1">
        <f t="array" aca="1" ref="B53" ca="1">IF(OR(A53=MiscFormulas!$B$54,A53=MiscFormulas!$B$53,A53=MiscFormulas!$B$52,A53=MiscFormulas!$B$51),C53,IF($C$38="","",IFERROR(IF(INDEX(INDIRECT("_" &amp; $C$38),ROW(B53)-SUM(ROW($B$39)-1))=0,"",INDEX(INDIRECT("_" &amp; $C$38),ROW(B53)-SUM(ROW($B$39)-1))),"")))</f>
        <v/>
      </c>
      <c r="C53" s="318"/>
      <c r="D53" s="322"/>
      <c r="E53" s="319" t="str" cm="1">
        <f t="array" aca="1" ref="E53" ca="1">IF(OR(D53=MiscFormulas!$B$51:$B$54),F53,IFERROR(IF(INDEX(INDIRECT("_" &amp; $F$38),ROW(E53)-SUM(ROW($E$39)-1))=0,"",INDEX(INDIRECT("_" &amp; $F$38),ROW(E53)-SUM(ROW($E$39)-1))),""))</f>
        <v/>
      </c>
      <c r="F53" s="323"/>
      <c r="G53" s="324"/>
      <c r="H53" s="319" t="str" cm="1">
        <f t="array" aca="1" ref="H53" ca="1">IF(OR(G53=MiscFormulas!$B$54,G53=MiscFormulas!$B$53,G53=MiscFormulas!$B$52,G53=MiscFormulas!$B$51),I53,IFERROR(IF(INDEX(INDIRECT("_" &amp; $I$38),ROW(H53)-SUM(ROW($H$39)-1))=0,"",INDEX(INDIRECT("_" &amp; $I$38),ROW(H53)-SUM(ROW($H$39)-1))),""))</f>
        <v/>
      </c>
      <c r="I53" s="318"/>
      <c r="J53" s="325"/>
      <c r="K53" s="326" t="str" cm="1">
        <f t="array" aca="1" ref="K53" ca="1">IF(OR(J53=MiscFormulas!$B$54,J53=MiscFormulas!$B$53,J53=MiscFormulas!$B$52,J53=MiscFormulas!$B$51),L53,IF(J53=MiscFormulas!$B$54,L53,IFERROR(IF(INDEX(INDIRECT("_" &amp; $L$38),ROW(K53)-SUM(ROW($K$39)-1))=0,"",INDEX(INDIRECT("_" &amp; $L$38),ROW(K53)-SUM(ROW($K$39)-1))),"")))</f>
        <v/>
      </c>
      <c r="L53" s="318"/>
      <c r="M53" s="76"/>
      <c r="N53" s="327" t="str" cm="1">
        <f t="array" aca="1" ref="N53" ca="1">IF(OR(M53=MiscFormulas!$B$54,M53=MiscFormulas!$B$53,M53=MiscFormulas!$B$52,M53=MiscFormulas!$B$51),O53,IFERROR(IF(INDEX(INDIRECT("_" &amp; $O$38),ROW(N53)-SUM(ROW($N$39)-1))=0,"",INDEX(INDIRECT("_" &amp; $O$38),ROW(N53)-SUM(ROW($N$39)-1))),""))</f>
        <v/>
      </c>
      <c r="O53" s="318"/>
      <c r="P53" s="320"/>
      <c r="Q53" s="321" t="str" cm="1">
        <f t="array" aca="1" ref="Q53" ca="1">IF(OR(P53=MiscFormulas!$B$54,P53=MiscFormulas!$B$53,P53=MiscFormulas!$B$52,P53=MiscFormulas!$B$51),R53,IFERROR(IF(INDEX(INDIRECT("_" &amp; $R$38),ROW(Q53)-SUM(ROW($Q$39)-1))=0,"",INDEX(INDIRECT("_" &amp; $R$38),ROW(Q53)-SUM(ROW($Q$39)-1))),""))</f>
        <v/>
      </c>
      <c r="R53" s="318"/>
      <c r="S53" s="328"/>
      <c r="T53" s="315" t="str" cm="1">
        <f t="array" aca="1" ref="T53" ca="1">IF(OR(S53=MiscFormulas!$B$54,S53=MiscFormulas!$B$53,S53=MiscFormulas!$B$52,S53=MiscFormulas!$B$51),U53,IFERROR(IF(INDEX(INDIRECT("_" &amp; $U$38),ROW(T53)-SUM(ROW($T$39)-1))=0,"",INDEX(INDIRECT("_" &amp; $U$38),ROW(T53)-SUM(ROW($T$39)-1))),""))</f>
        <v/>
      </c>
      <c r="U53" s="318"/>
    </row>
    <row r="54" spans="1:21" ht="21.75" thickTop="1" thickBot="1" x14ac:dyDescent="0.35">
      <c r="A54" s="1">
        <f>SUM(S37,1)</f>
        <v>22</v>
      </c>
      <c r="B54" s="237" t="str">
        <f>IF(ISNUMBER(MATCH(DATE(Panel!$D$2,IF(Panel!$D$1="JANUARY",1,IF(Panel!$D$1="FEBRUARY",2,IF(Panel!$D$1="MARCH",3,IF(Panel!$D$1="APRIL",4,IF(Panel!$D$1="MAY",5,IF(Panel!$D$1="JUNE",6,IF(Panel!$D$1="JULY",7,IF(Panel!$D$1="AUGUST",8,IF(Panel!$D$1="SEPTEMBER",9,IF(Panel!$D$1="OCTOBER",10,IF(Panel!$D$1="NOVEMBER",11,IF(Panel!$D$1="DECEMBER",12,0)))))))))))),A54),Holidays!$D$2:$D$157,0)),"HOLIDAY","")</f>
        <v/>
      </c>
      <c r="C54" s="238"/>
      <c r="D54" s="1">
        <f>SUM(A54,1)</f>
        <v>23</v>
      </c>
      <c r="E54" s="237" t="str">
        <f>IF(ISNUMBER(MATCH(DATE(Panel!$D$2,IF(Panel!$D$1="JANUARY",1,IF(Panel!$D$1="FEBRUARY",2,IF(Panel!$D$1="MARCH",3,IF(Panel!$D$1="APRIL",4,IF(Panel!$D$1="MAY",5,IF(Panel!$D$1="JUNE",6,IF(Panel!$D$1="JULY",7,IF(Panel!$D$1="AUGUST",8,IF(Panel!$D$1="SEPTEMBER",9,IF(Panel!$D$1="OCTOBER",10,IF(Panel!$D$1="NOVEMBER",11,IF(Panel!$D$1="DECEMBER",12,0)))))))))))),D54),Holidays!$D$2:$D$157,0)),"HOLIDAY","")</f>
        <v/>
      </c>
      <c r="F54" s="238"/>
      <c r="G54" s="1">
        <f>SUM(D54,1)</f>
        <v>24</v>
      </c>
      <c r="H54" s="237" t="str">
        <f>IF(ISNUMBER(MATCH(DATE(Panel!$D$2,IF(Panel!$D$1="JANUARY",1,IF(Panel!$D$1="FEBRUARY",2,IF(Panel!$D$1="MARCH",3,IF(Panel!$D$1="APRIL",4,IF(Panel!$D$1="MAY",5,IF(Panel!$D$1="JUNE",6,IF(Panel!$D$1="JULY",7,IF(Panel!$D$1="AUGUST",8,IF(Panel!$D$1="SEPTEMBER",9,IF(Panel!$D$1="OCTOBER",10,IF(Panel!$D$1="NOVEMBER",11,IF(Panel!$D$1="DECEMBER",12,0)))))))))))),G54),Holidays!$D$2:$D$157,0)),"HOLIDAY","")</f>
        <v/>
      </c>
      <c r="I54" s="238"/>
      <c r="J54" s="1">
        <f>SUM(G54,1)</f>
        <v>25</v>
      </c>
      <c r="K54" s="237" t="str">
        <f>IF(ISNUMBER(MATCH(DATE(Panel!$D$2,IF(Panel!$D$1="JANUARY",1,IF(Panel!$D$1="FEBRUARY",2,IF(Panel!$D$1="MARCH",3,IF(Panel!$D$1="APRIL",4,IF(Panel!$D$1="MAY",5,IF(Panel!$D$1="JUNE",6,IF(Panel!$D$1="JULY",7,IF(Panel!$D$1="AUGUST",8,IF(Panel!$D$1="SEPTEMBER",9,IF(Panel!$D$1="OCTOBER",10,IF(Panel!$D$1="NOVEMBER",11,IF(Panel!$D$1="DECEMBER",12,0)))))))))))),J54),Holidays!$D$2:$D$157,0)),"HOLIDAY","")</f>
        <v/>
      </c>
      <c r="L54" s="249"/>
      <c r="M54" s="241">
        <f>SUM(J54,1)</f>
        <v>26</v>
      </c>
      <c r="N54" s="237" t="str">
        <f>IF(ISNUMBER(MATCH(DATE(Panel!$D$2,IF(Panel!$D$1="JANUARY",1,IF(Panel!$D$1="FEBRUARY",2,IF(Panel!$D$1="MARCH",3,IF(Panel!$D$1="APRIL",4,IF(Panel!$D$1="MAY",5,IF(Panel!$D$1="JUNE",6,IF(Panel!$D$1="JULY",7,IF(Panel!$D$1="AUGUST",8,IF(Panel!$D$1="SEPTEMBER",9,IF(Panel!$D$1="OCTOBER",10,IF(Panel!$D$1="NOVEMBER",11,IF(Panel!$D$1="DECEMBER",12,0)))))))))))),M54),Holidays!$D$2:$D$157,0)),"HOLIDAY","")</f>
        <v/>
      </c>
      <c r="O54" s="249"/>
      <c r="P54" s="247">
        <f>SUM(M54,1)</f>
        <v>27</v>
      </c>
      <c r="Q54" s="239" t="str">
        <f>IF(ISNUMBER(MATCH(DATE(Panel!$D$2,IF(Panel!$D$1="JANUARY",1,IF(Panel!$D$1="FEBRUARY",2,IF(Panel!$D$1="MARCH",3,IF(Panel!$D$1="APRIL",4,IF(Panel!$D$1="MAY",5,IF(Panel!$D$1="JUNE",6,IF(Panel!$D$1="JULY",7,IF(Panel!$D$1="AUGUST",8,IF(Panel!$D$1="SEPTEMBER",9,IF(Panel!$D$1="OCTOBER",10,IF(Panel!$D$1="NOVEMBER",11,IF(Panel!$D$1="DECEMBER",12,0)))))))))))),P54),Holidays!$D$2:$D$157,0)),"HOLIDAY","")</f>
        <v/>
      </c>
      <c r="R54" s="240" t="str">
        <f>IF(ISNUMBER(MATCH(DATE(Panel!$D$2,IF(Panel!$D$1="JANUARY",1,IF(Panel!$D$1="FEBRUARY",2,IF(Panel!$D$1="MARCH",3,IF(Panel!$D$1="APRIL",4,IF(Panel!$D$1="MAY",5,IF(Panel!$D$1="JUNE",6,IF(Panel!$D$1="JULY",7,IF(Panel!$D$1="AUGUST",8,IF(Panel!$D$1="SEPTEMBER",9,IF(Panel!$D$1="OCTOBER",10,IF(Panel!$D$1="NOVEMBER",11,IF(Panel!$D$1="DECEMBER",12,0)))))))))))),Q54),Holidays!$D$2:$D$40,0)),"HOLIDAY","")</f>
        <v/>
      </c>
      <c r="S54" s="247">
        <f>SUM(P54,1)</f>
        <v>28</v>
      </c>
      <c r="T54" s="239" t="str">
        <f>IF(ISNUMBER(MATCH(DATE(Panel!$D$2,IF(Panel!$D$1="JANUARY",1,IF(Panel!$D$1="FEBRUARY",2,IF(Panel!$D$1="MARCH",3,IF(Panel!$D$1="APRIL",4,IF(Panel!$D$1="MAY",5,IF(Panel!$D$1="JUNE",6,IF(Panel!$D$1="JULY",7,IF(Panel!$D$1="AUGUST",8,IF(Panel!$D$1="SEPTEMBER",9,IF(Panel!$D$1="OCTOBER",10,IF(Panel!$D$1="NOVEMBER",11,IF(Panel!$D$1="DECEMBER",12,0)))))))))))),S54),Holidays!$D$2:$D$157,0)),"HOLIDAY","")</f>
        <v/>
      </c>
      <c r="U54" s="240" t="str">
        <f>IF(ISNUMBER(MATCH(DATE(Panel!$D$2,IF(Panel!$D$1="JANUARY",1,IF(Panel!$D$1="FEBRUARY",2,IF(Panel!$D$1="MARCH",3,IF(Panel!$D$1="APRIL",4,IF(Panel!$D$1="MAY",5,IF(Panel!$D$1="JUNE",6,IF(Panel!$D$1="JULY",7,IF(Panel!$D$1="AUGUST",8,IF(Panel!$D$1="SEPTEMBER",9,IF(Panel!$D$1="OCTOBER",10,IF(Panel!$D$1="NOVEMBER",11,IF(Panel!$D$1="DECEMBER",12,0)))))))))))),T54),Holidays!$D$2:$D$40,0)),"HOLIDAY","")</f>
        <v/>
      </c>
    </row>
    <row r="55" spans="1:21" ht="21" thickBot="1" x14ac:dyDescent="0.35">
      <c r="A55" s="343"/>
      <c r="B55" s="347" t="str">
        <f>IF(Panel!$D$4="NO","","Section")</f>
        <v>Section</v>
      </c>
      <c r="C55" s="348">
        <f>IF(MiscFormulas!$A$2="YD",IF(SUM(U38,1)&gt;Panel!$D$6,1,SUM(U38,1)),IF(MiscFormulas!$A$2="SATW",U38,IF(MiscFormulas!$A$2="SUNW",IF(SUM(U38,1)&gt;Panel!$D$6,1,SUM(U38,1)),IF(MiscFormulas!$A$2="YW",U38,""))))</f>
        <v>12</v>
      </c>
      <c r="D55" s="346"/>
      <c r="E55" s="347" t="s">
        <v>7</v>
      </c>
      <c r="F55" s="348">
        <f>IF(MiscFormulas!$A$2="YD",IF(SUM(C55,1)&gt;Panel!$D$6,1,SUM(C55,1)),IF(MiscFormulas!$A$2="YW",IF(SUM(C55,1)&gt;Panel!$D$6,1,SUM(C55,1)),IF(MiscFormulas!$A$2="ND",IF(SUM(R38,1)&gt;Panel!$D$6,1,SUM(R38,1)),IF(MiscFormulas!$A$2="NW",IF(SUM(R38,1)&gt;Panel!$D$6,1,SUM(R38,1)),IF(MiscFormulas!$A$2="SATW",C55,IF(MiscFormulas!$A$2="SUNW",C55,""))))))</f>
        <v>13</v>
      </c>
      <c r="G55" s="349"/>
      <c r="H55" s="347" t="s">
        <v>7</v>
      </c>
      <c r="I55" s="348">
        <f>IF(MiscFormulas!$A$2="YD",IF(SUM(F55,1)&gt;Panel!$D$6,1,SUM(F55,1)),IF(MiscFormulas!$A$2="YW",F55,IF(MiscFormulas!$A$2="ND",IF(SUM(F55,1)&gt;Panel!$D$6,1,SUM(F55,1)),IF(MiscFormulas!$A$2="NW",F55,IF(MiscFormulas!$A$2="SATW",F55,IF(MiscFormulas!$A$2="SUNW",F55,""))))))</f>
        <v>14</v>
      </c>
      <c r="J55" s="349"/>
      <c r="K55" s="347" t="s">
        <v>7</v>
      </c>
      <c r="L55" s="348">
        <f>IF(MiscFormulas!$A$2="YD",IF(SUM(I55,1)&gt;Panel!$D$6,1,SUM(I55,1)),IF(MiscFormulas!$A$2="YW",I55,IF(MiscFormulas!$A$2="ND",IF(SUM(I55,1)&gt;Panel!$D$6,1,SUM(I55,1)),IF(MiscFormulas!$A$2="NW",I55,IF(MiscFormulas!$A$2="SATW",I55,IF(MiscFormulas!$A$2="SUNW",I55,""))))))</f>
        <v>1</v>
      </c>
      <c r="M55" s="349"/>
      <c r="N55" s="344" t="s">
        <v>7</v>
      </c>
      <c r="O55" s="348">
        <f>IF(MiscFormulas!$A$2="YD",IF(SUM(L55,1)&gt;Panel!$D$6,1,SUM(L55,1)),IF(MiscFormulas!$A$2="YW",L55,IF(MiscFormulas!$A$2="ND",IF(SUM(L55,1)&gt;Panel!$D$6,1,SUM(L55,1)),IF(MiscFormulas!$A$2="NW",L55,IF(MiscFormulas!$A$2="SATW",L55,IF(MiscFormulas!$A$2="SUNW",L55,""))))))</f>
        <v>2</v>
      </c>
      <c r="P55" s="349"/>
      <c r="Q55" s="347" t="s">
        <v>7</v>
      </c>
      <c r="R55" s="348">
        <f>IF(MiscFormulas!$A$2="YD",IF(SUM(O55,1)&gt;Panel!$D$6,1,SUM(O55,1)),IF(MiscFormulas!$A$2="YW",O55,IF(MiscFormulas!$A$2="ND",IF(SUM(O55,1)&gt;Panel!$D$6,1,SUM(O55,1)),IF(MiscFormulas!$A$2="NW",O55,IF(MiscFormulas!$A$2="SATW",O55,IF(MiscFormulas!$A$2="SUNW",O55,""))))))</f>
        <v>3</v>
      </c>
      <c r="S55" s="350"/>
      <c r="T55" s="347" t="str">
        <f>IF(Panel!$D$4="NO","","Section")</f>
        <v>Section</v>
      </c>
      <c r="U55" s="351">
        <f>IF(MiscFormulas!$A$2="YD",IF(SUM(R55,1)&gt;Panel!$D$6,1,SUM(R55,1)),IF(MiscFormulas!$A$2="YW",R55,IF(MiscFormulas!$A$2="SATW",IF(SUM(R55,1)&gt;Panel!$D$6,1,SUM(R55,1)),IF(MiscFormulas!$A$2="SUNW",R55,IF(MiscFormulas!$A$2="ND"," ",IF(MiscFormulas!$A$2="NW"," "))))))</f>
        <v>4</v>
      </c>
    </row>
    <row r="56" spans="1:21" ht="21" thickTop="1" x14ac:dyDescent="0.3">
      <c r="A56" s="357"/>
      <c r="B56" s="358" t="str" cm="1">
        <f t="array" aca="1" ref="B56" ca="1">IF(OR(A56=MiscFormulas!$B$51:$B$54),C56,IF($C$55="","",IFERROR(IF(INDEX(INDIRECT("_" &amp; $C$55),ROW(B56)-SUM(ROW($B$56)-1))=0,"",INDEX(INDIRECT("_" &amp; $C$55),ROW(B56)-SUM(ROW($B$56)-1))),"")))</f>
        <v>EX3 Justin, L.</v>
      </c>
      <c r="C56" s="359"/>
      <c r="D56" s="360"/>
      <c r="E56" s="358" t="str" cm="1">
        <f t="array" aca="1" ref="E56" ca="1">IF(OR(D56=MiscFormulas!$B$51:$B$54),F56,IFERROR(IF(INDEX(INDIRECT("_" &amp; $F$55),ROW(E56)-SUM(ROW($E$56)-1))=0,"",INDEX(INDIRECT("_" &amp; $F$55),ROW(E56)-SUM(ROW($E$56)-1))),""))</f>
        <v>EX3 Nicholas, C.</v>
      </c>
      <c r="F56" s="359"/>
      <c r="G56" s="357"/>
      <c r="H56" s="361" t="str" cm="1">
        <f t="array" aca="1" ref="H56" ca="1">IF(OR(G56=MiscFormulas!$B$51:$B$54),I56,IFERROR(IF(INDEX(INDIRECT("_" &amp; $I$55),ROW(H56)-SUM(ROW($H$56)-1))=0,"",INDEX(INDIRECT("_" &amp; $I$55),ROW(H56)-SUM(ROW($H$56)-1))),""))</f>
        <v>EX12 Sassy, K.</v>
      </c>
      <c r="I56" s="359" t="s">
        <v>150</v>
      </c>
      <c r="J56" s="362"/>
      <c r="K56" s="358" t="str" cm="1">
        <f t="array" aca="1" ref="K56" ca="1">IF(OR(J56=MiscFormulas!$B$51:$B$54),L56,IFERROR(IF(INDEX(INDIRECT("_" &amp; $L$55),ROW(K56)-SUM(ROW($K$56)-1))=0,"",INDEX(INDIRECT("_" &amp; $L$55),ROW(K56)-SUM(ROW($K$56)-1))),""))</f>
        <v>EX9 Whatshername, K.</v>
      </c>
      <c r="L56" s="359"/>
      <c r="M56" s="357"/>
      <c r="N56" s="361" t="str" cm="1">
        <f t="array" aca="1" ref="N56" ca="1">IF(OR(M56=MiscFormulas!$B$51:$B$54),O56,IFERROR(IF(INDEX(INDIRECT("_" &amp; $O$55),ROW(N56)-SUM(ROW($N$56)-1))=0,"",INDEX(INDIRECT("_" &amp; $O$55),ROW(N56)-SUM(ROW($N$56)-1))),""))</f>
        <v>EX3 Archer, M.</v>
      </c>
      <c r="O56" s="359"/>
      <c r="P56" s="362"/>
      <c r="Q56" s="361" t="str" cm="1">
        <f t="array" aca="1" ref="Q56" ca="1">IF(OR(P56=MiscFormulas!$B$51:$B$54),R56,IFERROR(IF(INDEX(INDIRECT("_" &amp; $R$55),ROW(Q56)-SUM(ROW($Q$56)-1))=0,"",INDEX(INDIRECT("_" &amp; $R$55),ROW(Q56)-SUM(ROW($Q$56)-1))),""))</f>
        <v>EX10 Bros, L.</v>
      </c>
      <c r="R56" s="359"/>
      <c r="S56" s="362"/>
      <c r="T56" s="358" t="str" cm="1">
        <f t="array" aca="1" ref="T56" ca="1">IF(OR(S56=MiscFormulas!$B$51:$B$54),U56,IFERROR(IF(INDEX(INDIRECT("_" &amp; $U$55),ROW(T56)-SUM(ROW($T$56)-1))=0,"",INDEX(INDIRECT("_" &amp; $U$55),ROW(T56)-SUM(ROW($T$56)-1))),""))</f>
        <v>EX17 Christ, J.</v>
      </c>
      <c r="U56" s="359"/>
    </row>
    <row r="57" spans="1:21" ht="20.25" x14ac:dyDescent="0.3">
      <c r="A57" s="81"/>
      <c r="B57" s="72" t="str" cm="1">
        <f t="array" aca="1" ref="B57" ca="1">IF(OR(A57=MiscFormulas!$B$51:$B$54),C57,IF($C$55="","",IFERROR(IF(INDEX(INDIRECT("_" &amp; $C$55),ROW(B57)-SUM(ROW($B$56)-1))=0,"",INDEX(INDIRECT("_" &amp; $C$55),ROW(B57)-SUM(ROW($B$56)-1))),"")))</f>
        <v>EX3 Kevin, J.</v>
      </c>
      <c r="C57" s="95"/>
      <c r="D57" s="80"/>
      <c r="E57" s="72" t="str" cm="1">
        <f t="array" aca="1" ref="E57" ca="1">IF(OR(D57=MiscFormulas!$B$51:$B$54),F57,IFERROR(IF(INDEX(INDIRECT("_" &amp; $F$55),ROW(E57)-SUM(ROW($E$56)-1))=0,"",INDEX(INDIRECT("_" &amp; $F$55),ROW(E57)-SUM(ROW($E$56)-1))),""))</f>
        <v>EX3 Nicole, K.</v>
      </c>
      <c r="F57" s="95"/>
      <c r="G57" s="81"/>
      <c r="H57" s="73" t="str" cm="1">
        <f t="array" aca="1" ref="H57" ca="1">IF(OR(G57=MiscFormulas!$B$51:$B$54),I57,IFERROR(IF(INDEX(INDIRECT("_" &amp; $I$55),ROW(H57)-SUM(ROW($H$56)-1))=0,"",INDEX(INDIRECT("_" &amp; $I$55),ROW(H57)-SUM(ROW($H$56)-1))),""))</f>
        <v>EX13 Says, M.</v>
      </c>
      <c r="I57" s="95"/>
      <c r="J57" s="78"/>
      <c r="K57" s="72" t="str" cm="1">
        <f t="array" aca="1" ref="K57" ca="1">IF(OR(J57=MiscFormulas!$B$51:$B$54),L57,IFERROR(IF(INDEX(INDIRECT("_" &amp; $L$55),ROW(K57)-SUM(ROW($K$56)-1))=0,"",INDEX(INDIRECT("_" &amp; $L$55),ROW(K57)-SUM(ROW($K$56)-1))),""))</f>
        <v>EX3 Adam, E.</v>
      </c>
      <c r="L57" s="95"/>
      <c r="M57" s="81"/>
      <c r="N57" s="73" t="str" cm="1">
        <f t="array" aca="1" ref="N57" ca="1">IF(OR(M57=MiscFormulas!$B$51:$B$54),O57,IFERROR(IF(INDEX(INDIRECT("_" &amp; $O$55),ROW(N57)-SUM(ROW($N$56)-1))=0,"",INDEX(INDIRECT("_" &amp; $O$55),ROW(N57)-SUM(ROW($N$56)-1))),""))</f>
        <v>EX3 Ashley, W.</v>
      </c>
      <c r="O57" s="95"/>
      <c r="P57" s="78"/>
      <c r="Q57" s="73" t="str" cm="1">
        <f t="array" aca="1" ref="Q57" ca="1">IF(OR(P57=MiscFormulas!$B$51:$B$54),R57,IFERROR(IF(INDEX(INDIRECT("_" &amp; $R$55),ROW(Q57)-SUM(ROW($Q$56)-1))=0,"",INDEX(INDIRECT("_" &amp; $R$55),ROW(Q57)-SUM(ROW($Q$56)-1))),""))</f>
        <v>EX11 Bros, M.</v>
      </c>
      <c r="R57" s="95"/>
      <c r="S57" s="78"/>
      <c r="T57" s="72" t="str" cm="1">
        <f t="array" aca="1" ref="T57" ca="1">IF(OR(S57=MiscFormulas!$B$51:$B$54),U57,IFERROR(IF(INDEX(INDIRECT("_" &amp; $U$55),ROW(T57)-SUM(ROW($T$56)-1))=0,"",INDEX(INDIRECT("_" &amp; $U$55),ROW(T57)-SUM(ROW($T$56)-1))),""))</f>
        <v>EX3 Christina, A.</v>
      </c>
      <c r="U57" s="95"/>
    </row>
    <row r="58" spans="1:21" ht="20.25" x14ac:dyDescent="0.3">
      <c r="A58" s="81"/>
      <c r="B58" s="72" t="str" cm="1">
        <f t="array" aca="1" ref="B58" ca="1">IF(OR(A58=MiscFormulas!$B$51:$B$54),C58,IF($C$55="","",IFERROR(IF(INDEX(INDIRECT("_" &amp; $C$55),ROW(B58)-SUM(ROW($B$56)-1))=0,"",INDEX(INDIRECT("_" &amp; $C$55),ROW(B58)-SUM(ROW($B$56)-1))),"")))</f>
        <v>EX3 Kimberly, P.</v>
      </c>
      <c r="C58" s="95"/>
      <c r="D58" s="80"/>
      <c r="E58" s="72" t="str" cm="1">
        <f t="array" aca="1" ref="E58" ca="1">IF(OR(D58=MiscFormulas!$B$51:$B$54),F58,IFERROR(IF(INDEX(INDIRECT("_" &amp; $F$55),ROW(E58)-SUM(ROW($E$56)-1))=0,"",INDEX(INDIRECT("_" &amp; $F$55),ROW(E58)-SUM(ROW($E$56)-1))),""))</f>
        <v>EX4 Pleb2, P.</v>
      </c>
      <c r="F58" s="95"/>
      <c r="G58" s="81"/>
      <c r="H58" s="73" t="str" cm="1">
        <f t="array" aca="1" ref="H58" ca="1">IF(OR(G58=MiscFormulas!$B$51:$B$54),I58,IFERROR(IF(INDEX(INDIRECT("_" &amp; $I$55),ROW(H58)-SUM(ROW($H$56)-1))=0,"",INDEX(INDIRECT("_" &amp; $I$55),ROW(H58)-SUM(ROW($H$56)-1))),""))</f>
        <v>EX14 Slacker, J.</v>
      </c>
      <c r="I58" s="95"/>
      <c r="J58" s="78"/>
      <c r="K58" s="72" t="str" cm="1">
        <f t="array" aca="1" ref="K58" ca="1">IF(OR(J58=MiscFormulas!$B$51:$B$54),L58,IFERROR(IF(INDEX(INDIRECT("_" &amp; $L$55),ROW(K58)-SUM(ROW($K$56)-1))=0,"",INDEX(INDIRECT("_" &amp; $L$55),ROW(K58)-SUM(ROW($K$56)-1))),""))</f>
        <v>EX3 Amanda, H.</v>
      </c>
      <c r="L58" s="95"/>
      <c r="M58" s="81"/>
      <c r="N58" s="73" t="str" cm="1">
        <f t="array" aca="1" ref="N58" ca="1">IF(OR(M58=MiscFormulas!$B$51:$B$54),O58,IFERROR(IF(INDEX(INDIRECT("_" &amp; $O$55),ROW(N58)-SUM(ROW($N$56)-1))=0,"",INDEX(INDIRECT("_" &amp; $O$55),ROW(N58)-SUM(ROW($N$56)-1))),""))</f>
        <v>EX4 Ass, S.</v>
      </c>
      <c r="O58" s="95"/>
      <c r="P58" s="78"/>
      <c r="Q58" s="73" t="str" cm="1">
        <f t="array" aca="1" ref="Q58" ca="1">IF(OR(P58=MiscFormulas!$B$51:$B$54),R58,IFERROR(IF(INDEX(INDIRECT("_" &amp; $R$55),ROW(Q58)-SUM(ROW($Q$56)-1))=0,"",INDEX(INDIRECT("_" &amp; $R$55),ROW(Q58)-SUM(ROW($Q$56)-1))),""))</f>
        <v>EX12 Bros, S.</v>
      </c>
      <c r="R58" s="95"/>
      <c r="S58" s="78"/>
      <c r="T58" s="72" t="str" cm="1">
        <f t="array" aca="1" ref="T58" ca="1">IF(OR(S58=MiscFormulas!$B$51:$B$54),U58,IFERROR(IF(INDEX(INDIRECT("_" &amp; $U$55),ROW(T58)-SUM(ROW($T$56)-1))=0,"",INDEX(INDIRECT("_" &amp; $U$55),ROW(T58)-SUM(ROW($T$56)-1))),""))</f>
        <v>EX3 Christopher, C.</v>
      </c>
      <c r="U58" s="95"/>
    </row>
    <row r="59" spans="1:21" ht="20.25" x14ac:dyDescent="0.3">
      <c r="A59" s="81"/>
      <c r="B59" s="72" t="str" cm="1">
        <f t="array" aca="1" ref="B59" ca="1">IF(OR(A59=MiscFormulas!$B$51:$B$54),C59,IF($C$55="","",IFERROR(IF(INDEX(INDIRECT("_" &amp; $C$55),ROW(B59)-SUM(ROW($B$56)-1))=0,"",INDEX(INDIRECT("_" &amp; $C$55),ROW(B59)-SUM(ROW($B$56)-1))),"")))</f>
        <v>EX3 Kyle, H.</v>
      </c>
      <c r="C59" s="95" t="s">
        <v>140</v>
      </c>
      <c r="D59" s="80"/>
      <c r="E59" s="72" t="str" cm="1">
        <f t="array" aca="1" ref="E59" ca="1">IF(OR(D59=MiscFormulas!$B$51:$B$54),F59,IFERROR(IF(INDEX(INDIRECT("_" &amp; $F$55),ROW(E59)-SUM(ROW($E$56)-1))=0,"",INDEX(INDIRECT("_" &amp; $F$55),ROW(E59)-SUM(ROW($E$56)-1))),""))</f>
        <v>EX3 Rachel, C.</v>
      </c>
      <c r="F59" s="95" t="s">
        <v>140</v>
      </c>
      <c r="G59" s="81"/>
      <c r="H59" s="73" t="str" cm="1">
        <f t="array" aca="1" ref="H59" ca="1">IF(OR(G59=MiscFormulas!$B$51:$B$54),I59,IFERROR(IF(INDEX(INDIRECT("_" &amp; $I$55),ROW(H59)-SUM(ROW($H$56)-1))=0,"",INDEX(INDIRECT("_" &amp; $I$55),ROW(H59)-SUM(ROW($H$56)-1))),""))</f>
        <v>EX15 Smith, L.</v>
      </c>
      <c r="I59" s="95" t="s">
        <v>140</v>
      </c>
      <c r="J59" s="78"/>
      <c r="K59" s="72" t="str" cm="1">
        <f t="array" aca="1" ref="K59" ca="1">IF(OR(J59=MiscFormulas!$B$51:$B$54),L59,IFERROR(IF(INDEX(INDIRECT("_" &amp; $L$55),ROW(K59)-SUM(ROW($K$56)-1))=0,"",INDEX(INDIRECT("_" &amp; $L$55),ROW(K59)-SUM(ROW($K$56)-1))),""))</f>
        <v>EX3 Amber, H.</v>
      </c>
      <c r="L59" s="95" t="s">
        <v>140</v>
      </c>
      <c r="M59" s="81"/>
      <c r="N59" s="73" t="str" cm="1">
        <f t="array" aca="1" ref="N59" ca="1">IF(OR(M59=MiscFormulas!$B$51:$B$54),O59,IFERROR(IF(INDEX(INDIRECT("_" &amp; $O$55),ROW(N59)-SUM(ROW($N$56)-1))=0,"",INDEX(INDIRECT("_" &amp; $O$55),ROW(N59)-SUM(ROW($N$56)-1))),""))</f>
        <v>EX5 BandCamp, O.</v>
      </c>
      <c r="O59" s="95" t="s">
        <v>140</v>
      </c>
      <c r="P59" s="78"/>
      <c r="Q59" s="73" t="str" cm="1">
        <f t="array" aca="1" ref="Q59" ca="1">IF(OR(P59=MiscFormulas!$B$51:$B$54),R59,IFERROR(IF(INDEX(INDIRECT("_" &amp; $R$55),ROW(Q59)-SUM(ROW($Q$56)-1))=0,"",INDEX(INDIRECT("_" &amp; $R$55),ROW(Q59)-SUM(ROW($Q$56)-1))),""))</f>
        <v>EX13 Bruns, M.</v>
      </c>
      <c r="R59" s="95" t="s">
        <v>140</v>
      </c>
      <c r="S59" s="78"/>
      <c r="T59" s="72" t="str" cm="1">
        <f t="array" aca="1" ref="T59" ca="1">IF(OR(S59=MiscFormulas!$B$51:$B$54),U59,IFERROR(IF(INDEX(INDIRECT("_" &amp; $U$55),ROW(T59)-SUM(ROW($T$56)-1))=0,"",INDEX(INDIRECT("_" &amp; $U$55),ROW(T59)-SUM(ROW($T$56)-1))),""))</f>
        <v>EX18 Coont, N.</v>
      </c>
      <c r="U59" s="95" t="s">
        <v>140</v>
      </c>
    </row>
    <row r="60" spans="1:21" ht="20.25" x14ac:dyDescent="0.3">
      <c r="A60" s="81"/>
      <c r="B60" s="72" t="str" cm="1">
        <f t="array" aca="1" ref="B60" ca="1">IF(OR(A60=MiscFormulas!$B$51:$B$54),C60,IF($C$55="","",IFERROR(IF(INDEX(INDIRECT("_" &amp; $C$55),ROW(B60)-SUM(ROW($B$56)-1))=0,"",INDEX(INDIRECT("_" &amp; $C$55),ROW(B60)-SUM(ROW($B$56)-1))),"")))</f>
        <v>EX3 Laura, H.</v>
      </c>
      <c r="C60" s="95"/>
      <c r="D60" s="80"/>
      <c r="E60" s="72" t="str" cm="1">
        <f t="array" aca="1" ref="E60" ca="1">IF(OR(D60=MiscFormulas!$B$51:$B$54),F60,IFERROR(IF(INDEX(INDIRECT("_" &amp; $F$55),ROW(E60)-SUM(ROW($E$56)-1))=0,"",INDEX(INDIRECT("_" &amp; $F$55),ROW(E60)-SUM(ROW($E$56)-1))),""))</f>
        <v>EX3 Rebecca, L.</v>
      </c>
      <c r="F60" s="95"/>
      <c r="G60" s="81"/>
      <c r="H60" s="73" t="str" cm="1">
        <f t="array" aca="1" ref="H60" ca="1">IF(OR(G60=MiscFormulas!$B$51:$B$54),I60,IFERROR(IF(INDEX(INDIRECT("_" &amp; $I$55),ROW(H60)-SUM(ROW($H$56)-1))=0,"",INDEX(INDIRECT("_" &amp; $I$55),ROW(H60)-SUM(ROW($H$56)-1))),""))</f>
        <v>EX17 Smoke, P.</v>
      </c>
      <c r="I60" s="95"/>
      <c r="J60" s="78"/>
      <c r="K60" s="72" t="str" cm="1">
        <f t="array" aca="1" ref="K60" ca="1">IF(OR(J60=MiscFormulas!$B$51:$B$54),L60,IFERROR(IF(INDEX(INDIRECT("_" &amp; $L$55),ROW(K60)-SUM(ROW($K$56)-1))=0,"",INDEX(INDIRECT("_" &amp; $L$55),ROW(K60)-SUM(ROW($K$56)-1))),""))</f>
        <v>EX2 America, Y.</v>
      </c>
      <c r="L60" s="95"/>
      <c r="M60" s="81"/>
      <c r="N60" s="73" t="str" cm="1">
        <f t="array" aca="1" ref="N60" ca="1">IF(OR(M60=MiscFormulas!$B$51:$B$54),O60,IFERROR(IF(INDEX(INDIRECT("_" &amp; $O$55),ROW(N60)-SUM(ROW($N$56)-1))=0,"",INDEX(INDIRECT("_" &amp; $O$55),ROW(N60)-SUM(ROW($N$56)-1))),""))</f>
        <v>EX3 Benjamin, A.</v>
      </c>
      <c r="O60" s="95"/>
      <c r="P60" s="78"/>
      <c r="Q60" s="73" t="str" cm="1">
        <f t="array" aca="1" ref="Q60" ca="1">IF(OR(P60=MiscFormulas!$B$51:$B$54),R60,IFERROR(IF(INDEX(INDIRECT("_" &amp; $R$55),ROW(Q60)-SUM(ROW($Q$56)-1))=0,"",INDEX(INDIRECT("_" &amp; $R$55),ROW(Q60)-SUM(ROW($Q$56)-1))),""))</f>
        <v>EX14 Cena, J.</v>
      </c>
      <c r="R60" s="95"/>
      <c r="S60" s="78"/>
      <c r="T60" s="72" t="str" cm="1">
        <f t="array" aca="1" ref="T60" ca="1">IF(OR(S60=MiscFormulas!$B$51:$B$54),U60,IFERROR(IF(INDEX(INDIRECT("_" &amp; $U$55),ROW(T60)-SUM(ROW($T$56)-1))=0,"",INDEX(INDIRECT("_" &amp; $U$55),ROW(T60)-SUM(ROW($T$56)-1))),""))</f>
        <v>EX19 Cooter, B.</v>
      </c>
      <c r="U60" s="95"/>
    </row>
    <row r="61" spans="1:21" ht="20.25" x14ac:dyDescent="0.3">
      <c r="A61" s="81"/>
      <c r="B61" s="72" t="str" cm="1">
        <f t="array" aca="1" ref="B61" ca="1">IF(OR(A61=MiscFormulas!$B$51:$B$54),C61,IF($C$55="","",IFERROR(IF(INDEX(INDIRECT("_" &amp; $C$55),ROW(B61)-SUM(ROW($B$56)-1))=0,"",INDEX(INDIRECT("_" &amp; $C$55),ROW(B61)-SUM(ROW($B$56)-1))),"")))</f>
        <v>EX3 Brandon, N.</v>
      </c>
      <c r="C61" s="95"/>
      <c r="D61" s="80"/>
      <c r="E61" s="72" t="str" cm="1">
        <f t="array" aca="1" ref="E61" ca="1">IF(OR(D61=MiscFormulas!$B$51:$B$54),F61,IFERROR(IF(INDEX(INDIRECT("_" &amp; $F$55),ROW(E61)-SUM(ROW($E$56)-1))=0,"",INDEX(INDIRECT("_" &amp; $F$55),ROW(E61)-SUM(ROW($E$56)-1))),""))</f>
        <v>EX3 Richard, T.</v>
      </c>
      <c r="F61" s="95"/>
      <c r="G61" s="81"/>
      <c r="H61" s="73" t="str" cm="1">
        <f t="array" aca="1" ref="H61" ca="1">IF(OR(G61=MiscFormulas!$B$51:$B$54),I61,IFERROR(IF(INDEX(INDIRECT("_" &amp; $I$55),ROW(H61)-SUM(ROW($H$56)-1))=0,"",INDEX(INDIRECT("_" &amp; $I$55),ROW(H61)-SUM(ROW($H$56)-1))),""))</f>
        <v>EX18 Someone, L.</v>
      </c>
      <c r="I61" s="95"/>
      <c r="J61" s="78"/>
      <c r="K61" s="72" t="str" cm="1">
        <f t="array" aca="1" ref="K61" ca="1">IF(OR(J61=MiscFormulas!$B$51:$B$54),L61,IFERROR(IF(INDEX(INDIRECT("_" &amp; $L$55),ROW(K61)-SUM(ROW($K$56)-1))=0,"",INDEX(INDIRECT("_" &amp; $L$55),ROW(K61)-SUM(ROW($K$56)-1))),""))</f>
        <v>EX3 Amy, G.</v>
      </c>
      <c r="L61" s="95"/>
      <c r="M61" s="81"/>
      <c r="N61" s="73" t="str" cm="1">
        <f t="array" aca="1" ref="N61" ca="1">IF(OR(M61=MiscFormulas!$B$51:$B$54),O61,IFERROR(IF(INDEX(INDIRECT("_" &amp; $O$55),ROW(N61)-SUM(ROW($N$56)-1))=0,"",INDEX(INDIRECT("_" &amp; $O$55),ROW(N61)-SUM(ROW($N$56)-1))),""))</f>
        <v>EX6 Black, S.</v>
      </c>
      <c r="O61" s="95"/>
      <c r="P61" s="78"/>
      <c r="Q61" s="73" t="str" cm="1">
        <f t="array" aca="1" ref="Q61" ca="1">IF(OR(P61=MiscFormulas!$B$51:$B$54),R61,IFERROR(IF(INDEX(INDIRECT("_" &amp; $R$55),ROW(Q61)-SUM(ROW($Q$56)-1))=0,"",INDEX(INDIRECT("_" &amp; $R$55),ROW(Q61)-SUM(ROW($Q$56)-1))),""))</f>
        <v>EX15 Cheep, C.</v>
      </c>
      <c r="R61" s="95"/>
      <c r="S61" s="78"/>
      <c r="T61" s="72" t="str" cm="1">
        <f t="array" aca="1" ref="T61" ca="1">IF(OR(S61=MiscFormulas!$B$51:$B$54),U61,IFERROR(IF(INDEX(INDIRECT("_" &amp; $U$55),ROW(T61)-SUM(ROW($T$56)-1))=0,"",INDEX(INDIRECT("_" &amp; $U$55),ROW(T61)-SUM(ROW($T$56)-1))),""))</f>
        <v>EX20 Correy, D.</v>
      </c>
      <c r="U61" s="95"/>
    </row>
    <row r="62" spans="1:21" ht="20.25" x14ac:dyDescent="0.3">
      <c r="A62" s="81"/>
      <c r="B62" s="72" t="str" cm="1">
        <f t="array" aca="1" ref="B62" ca="1">IF(OR(A62=MiscFormulas!$B$51:$B$54),C62,IF($C$55="","",IFERROR(IF(INDEX(INDIRECT("_" &amp; $C$55),ROW(B62)-SUM(ROW($B$56)-1))=0,"",INDEX(INDIRECT("_" &amp; $C$55),ROW(B62)-SUM(ROW($B$56)-1))),"")))</f>
        <v>EX3 Lauren, B.</v>
      </c>
      <c r="C62" s="95" t="s">
        <v>105</v>
      </c>
      <c r="D62" s="80"/>
      <c r="E62" s="72" t="str" cm="1">
        <f t="array" aca="1" ref="E62" ca="1">IF(OR(D62=MiscFormulas!$B$51:$B$54),F62,IFERROR(IF(INDEX(INDIRECT("_" &amp; $F$55),ROW(E62)-SUM(ROW($E$56)-1))=0,"",INDEX(INDIRECT("_" &amp; $F$55),ROW(E62)-SUM(ROW($E$56)-1))),""))</f>
        <v>EX3 Robert, S.</v>
      </c>
      <c r="F62" s="95" t="s">
        <v>105</v>
      </c>
      <c r="G62" s="81"/>
      <c r="H62" s="73" t="str" cm="1">
        <f t="array" aca="1" ref="H62" ca="1">IF(OR(G62=MiscFormulas!$B$51:$B$54),I62,IFERROR(IF(INDEX(INDIRECT("_" &amp; $I$55),ROW(H62)-SUM(ROW($H$56)-1))=0,"",INDEX(INDIRECT("_" &amp; $I$55),ROW(H62)-SUM(ROW($H$56)-1))),""))</f>
        <v>EX3 Stephanie, L.</v>
      </c>
      <c r="I62" s="95" t="s">
        <v>105</v>
      </c>
      <c r="J62" s="78"/>
      <c r="K62" s="72" t="str" cm="1">
        <f t="array" aca="1" ref="K62" ca="1">IF(OR(J62=MiscFormulas!$B$51:$B$54),L62,IFERROR(IF(INDEX(INDIRECT("_" &amp; $L$55),ROW(K62)-SUM(ROW($K$56)-1))=0,"",INDEX(INDIRECT("_" &amp; $L$55),ROW(K62)-SUM(ROW($K$56)-1))),""))</f>
        <v>EX3 Andrew, B.</v>
      </c>
      <c r="L62" s="95" t="s">
        <v>105</v>
      </c>
      <c r="M62" s="81"/>
      <c r="N62" s="73" t="str" cm="1">
        <f t="array" aca="1" ref="N62" ca="1">IF(OR(M62=MiscFormulas!$B$51:$B$54),O62,IFERROR(IF(INDEX(INDIRECT("_" &amp; $O$55),ROW(N62)-SUM(ROW($N$56)-1))=0,"",INDEX(INDIRECT("_" &amp; $O$55),ROW(N62)-SUM(ROW($N$56)-1))),""))</f>
        <v>EX7 Boo, B.</v>
      </c>
      <c r="O62" s="95" t="s">
        <v>105</v>
      </c>
      <c r="P62" s="78"/>
      <c r="Q62" s="73" t="str" cm="1">
        <f t="array" aca="1" ref="Q62" ca="1">IF(OR(P62=MiscFormulas!$B$51:$B$54),R62,IFERROR(IF(INDEX(INDIRECT("_" &amp; $R$55),ROW(Q62)-SUM(ROW($Q$56)-1))=0,"",INDEX(INDIRECT("_" &amp; $R$55),ROW(Q62)-SUM(ROW($Q$56)-1))),""))</f>
        <v>EX3 Brittany, K.</v>
      </c>
      <c r="R62" s="95" t="s">
        <v>105</v>
      </c>
      <c r="S62" s="78"/>
      <c r="T62" s="72" t="str" cm="1">
        <f t="array" aca="1" ref="T62" ca="1">IF(OR(S62=MiscFormulas!$B$51:$B$54),U62,IFERROR(IF(INDEX(INDIRECT("_" &amp; $U$55),ROW(T62)-SUM(ROW($T$56)-1))=0,"",INDEX(INDIRECT("_" &amp; $U$55),ROW(T62)-SUM(ROW($T$56)-1))),""))</f>
        <v>EX3 Crystal, S.</v>
      </c>
      <c r="U62" s="95" t="s">
        <v>105</v>
      </c>
    </row>
    <row r="63" spans="1:21" ht="20.25" x14ac:dyDescent="0.3">
      <c r="A63" s="81"/>
      <c r="B63" s="72" t="str" cm="1">
        <f t="array" aca="1" ref="B63" ca="1">IF(OR(A63=MiscFormulas!$B$51:$B$54),C63,IF($C$55="","",IFERROR(IF(INDEX(INDIRECT("_" &amp; $C$55),ROW(B63)-SUM(ROW($B$56)-1))=0,"",INDEX(INDIRECT("_" &amp; $C$55),ROW(B63)-SUM(ROW($B$56)-1))),"")))</f>
        <v>EX3 Mark, H.</v>
      </c>
      <c r="C63" s="95"/>
      <c r="D63" s="80"/>
      <c r="E63" s="72" t="str" cm="1">
        <f t="array" aca="1" ref="E63" ca="1">IF(OR(D63=MiscFormulas!$B$51:$B$54),F63,IFERROR(IF(INDEX(INDIRECT("_" &amp; $F$55),ROW(E63)-SUM(ROW($E$56)-1))=0,"",INDEX(INDIRECT("_" &amp; $F$55),ROW(E63)-SUM(ROW($E$56)-1))),""))</f>
        <v>EX10 Rosseta, S.</v>
      </c>
      <c r="F63" s="95"/>
      <c r="G63" s="81"/>
      <c r="H63" s="73" t="str" cm="1">
        <f t="array" aca="1" ref="H63" ca="1">IF(OR(G63=MiscFormulas!$B$51:$B$54),I63,IFERROR(IF(INDEX(INDIRECT("_" &amp; $I$55),ROW(H63)-SUM(ROW($H$56)-1))=0,"",INDEX(INDIRECT("_" &amp; $I$55),ROW(H63)-SUM(ROW($H$56)-1))),""))</f>
        <v>EX3 Stephen, S.</v>
      </c>
      <c r="I63" s="95"/>
      <c r="J63" s="78"/>
      <c r="K63" s="72" t="str" cm="1">
        <f t="array" aca="1" ref="K63" ca="1">IF(OR(J63=MiscFormulas!$B$51:$B$54),L63,IFERROR(IF(INDEX(INDIRECT("_" &amp; $L$55),ROW(K63)-SUM(ROW($K$56)-1))=0,"",INDEX(INDIRECT("_" &amp; $L$55),ROW(K63)-SUM(ROW($K$56)-1))),""))</f>
        <v>EX3 Anthony, L.</v>
      </c>
      <c r="L63" s="95"/>
      <c r="M63" s="81"/>
      <c r="N63" s="73" t="str" cm="1">
        <f t="array" aca="1" ref="N63" ca="1">IF(OR(M63=MiscFormulas!$B$51:$B$54),O63,IFERROR(IF(INDEX(INDIRECT("_" &amp; $O$55),ROW(N63)-SUM(ROW($N$56)-1))=0,"",INDEX(INDIRECT("_" &amp; $O$55),ROW(N63)-SUM(ROW($N$56)-1))),""))</f>
        <v>EX8 Boo, K.</v>
      </c>
      <c r="O63" s="95"/>
      <c r="P63" s="78"/>
      <c r="Q63" s="73" t="str" cm="1">
        <f t="array" aca="1" ref="Q63" ca="1">IF(OR(P63=MiscFormulas!$B$51:$B$54),R63,IFERROR(IF(INDEX(INDIRECT("_" &amp; $R$55),ROW(Q63)-SUM(ROW($Q$56)-1))=0,"",INDEX(INDIRECT("_" &amp; $R$55),ROW(Q63)-SUM(ROW($Q$56)-1))),""))</f>
        <v>EX3 Charles, D.</v>
      </c>
      <c r="R63" s="95"/>
      <c r="S63" s="78"/>
      <c r="T63" s="72" t="str" cm="1">
        <f t="array" aca="1" ref="T63" ca="1">IF(OR(S63=MiscFormulas!$B$51:$B$54),U63,IFERROR(IF(INDEX(INDIRECT("_" &amp; $U$55),ROW(T63)-SUM(ROW($T$56)-1))=0,"",INDEX(INDIRECT("_" &amp; $U$55),ROW(T63)-SUM(ROW($T$56)-1))),""))</f>
        <v>EX3 Daniel, S.</v>
      </c>
      <c r="U63" s="95"/>
    </row>
    <row r="64" spans="1:21" ht="20.25" x14ac:dyDescent="0.3">
      <c r="A64" s="81"/>
      <c r="B64" s="72" t="str" cm="1">
        <f t="array" aca="1" ref="B64" ca="1">IF(OR(A64=MiscFormulas!$B$51:$B$54),C64,IF($C$55="","",IFERROR(IF(INDEX(INDIRECT("_" &amp; $C$55),ROW(B64)-SUM(ROW($B$56)-1))=0,"",INDEX(INDIRECT("_" &amp; $C$55),ROW(B64)-SUM(ROW($B$56)-1))),"")))</f>
        <v>EX3 Megan, F.</v>
      </c>
      <c r="C64" s="95"/>
      <c r="D64" s="80"/>
      <c r="E64" s="72" t="str" cm="1">
        <f t="array" aca="1" ref="E64" ca="1">IF(OR(D64=MiscFormulas!$B$51:$B$54),F64,IFERROR(IF(INDEX(INDIRECT("_" &amp; $F$55),ROW(E64)-SUM(ROW($E$56)-1))=0,"",INDEX(INDIRECT("_" &amp; $F$55),ROW(E64)-SUM(ROW($E$56)-1))),""))</f>
        <v>EX3 Ryan, R.</v>
      </c>
      <c r="F64" s="95"/>
      <c r="G64" s="81"/>
      <c r="H64" s="73" t="str" cm="1">
        <f t="array" aca="1" ref="H64" ca="1">IF(OR(G64=MiscFormulas!$B$51:$B$54),I64,IFERROR(IF(INDEX(INDIRECT("_" &amp; $I$55),ROW(H64)-SUM(ROW($H$56)-1))=0,"",INDEX(INDIRECT("_" &amp; $I$55),ROW(H64)-SUM(ROW($H$56)-1))),""))</f>
        <v>EX3 Steven, F.</v>
      </c>
      <c r="I64" s="95"/>
      <c r="J64" s="78"/>
      <c r="K64" s="72" t="str" cm="1">
        <f t="array" aca="1" ref="K64" ca="1">IF(OR(J64=MiscFormulas!$B$51:$B$54),L64,IFERROR(IF(INDEX(INDIRECT("_" &amp; $L$55),ROW(K64)-SUM(ROW($K$56)-1))=0,"",INDEX(INDIRECT("_" &amp; $L$55),ROW(K64)-SUM(ROW($K$56)-1))),""))</f>
        <v>EX2 AOL, S.</v>
      </c>
      <c r="L64" s="95"/>
      <c r="M64" s="81"/>
      <c r="N64" s="73" t="str" cm="1">
        <f t="array" aca="1" ref="N64" ca="1">IF(OR(M64=MiscFormulas!$B$51:$B$54),O64,IFERROR(IF(INDEX(INDIRECT("_" &amp; $O$55),ROW(N64)-SUM(ROW($N$56)-1))=0,"",INDEX(INDIRECT("_" &amp; $O$55),ROW(N64)-SUM(ROW($N$56)-1))),""))</f>
        <v>EX3 Brian, R.</v>
      </c>
      <c r="O64" s="95"/>
      <c r="P64" s="78"/>
      <c r="Q64" s="73" t="str" cm="1">
        <f t="array" aca="1" ref="Q64" ca="1">IF(OR(P64=MiscFormulas!$B$51:$B$54),R64,IFERROR(IF(INDEX(INDIRECT("_" &amp; $R$55),ROW(Q64)-SUM(ROW($Q$56)-1))=0,"",INDEX(INDIRECT("_" &amp; $R$55),ROW(Q64)-SUM(ROW($Q$56)-1))),""))</f>
        <v>EX3 Whit, C.</v>
      </c>
      <c r="R64" s="95"/>
      <c r="S64" s="78"/>
      <c r="T64" s="72" t="str" cm="1">
        <f t="array" aca="1" ref="T64" ca="1">IF(OR(S64=MiscFormulas!$B$51:$B$54),U64,IFERROR(IF(INDEX(INDIRECT("_" &amp; $U$55),ROW(T64)-SUM(ROW($T$56)-1))=0,"",INDEX(INDIRECT("_" &amp; $U$55),ROW(T64)-SUM(ROW($T$56)-1))),""))</f>
        <v>EX3 Danielle, S.</v>
      </c>
      <c r="U64" s="95"/>
    </row>
    <row r="65" spans="1:21" ht="20.25" x14ac:dyDescent="0.3">
      <c r="A65" s="81"/>
      <c r="B65" s="72" t="str" cm="1">
        <f t="array" aca="1" ref="B65" ca="1">IF(OR(A65=MiscFormulas!$B$51:$B$54),C65,IF($C$55="","",IFERROR(IF(INDEX(INDIRECT("_" &amp; $C$55),ROW(B65)-SUM(ROW($B$56)-1))=0,"",INDEX(INDIRECT("_" &amp; $C$55),ROW(B65)-SUM(ROW($B$56)-1))),"")))</f>
        <v>EX3 Melissa, A.</v>
      </c>
      <c r="C65" s="95"/>
      <c r="D65" s="80"/>
      <c r="E65" s="72" t="str" cm="1">
        <f t="array" aca="1" ref="E65" ca="1">IF(OR(D65=MiscFormulas!$B$51:$B$54),F65,IFERROR(IF(INDEX(INDIRECT("_" &amp; $F$55),ROW(E65)-SUM(ROW($E$56)-1))=0,"",INDEX(INDIRECT("_" &amp; $F$55),ROW(E65)-SUM(ROW($E$56)-1))),""))</f>
        <v/>
      </c>
      <c r="F65" s="95"/>
      <c r="G65" s="81"/>
      <c r="H65" s="73" t="str" cm="1">
        <f t="array" aca="1" ref="H65" ca="1">IF(OR(G65=MiscFormulas!$B$51:$B$54),I65,IFERROR(IF(INDEX(INDIRECT("_" &amp; $I$55),ROW(H65)-SUM(ROW($H$56)-1))=0,"",INDEX(INDIRECT("_" &amp; $I$55),ROW(H65)-SUM(ROW($H$56)-1))),""))</f>
        <v/>
      </c>
      <c r="I65" s="95"/>
      <c r="J65" s="78"/>
      <c r="K65" s="72" t="str" cm="1">
        <f t="array" aca="1" ref="K65" ca="1">IF(OR(J65=MiscFormulas!$B$51:$B$54),L65,IFERROR(IF(INDEX(INDIRECT("_" &amp; $L$55),ROW(K65)-SUM(ROW($K$56)-1))=0,"",INDEX(INDIRECT("_" &amp; $L$55),ROW(K65)-SUM(ROW($K$56)-1))),""))</f>
        <v/>
      </c>
      <c r="L65" s="95"/>
      <c r="M65" s="81"/>
      <c r="N65" s="73" t="str" cm="1">
        <f t="array" aca="1" ref="N65" ca="1">IF(OR(M65=MiscFormulas!$B$51:$B$54),O65,IFERROR(IF(INDEX(INDIRECT("_" &amp; $O$55),ROW(N65)-SUM(ROW($N$56)-1))=0,"",INDEX(INDIRECT("_" &amp; $O$55),ROW(N65)-SUM(ROW($N$56)-1))),""))</f>
        <v/>
      </c>
      <c r="O65" s="95"/>
      <c r="P65" s="78"/>
      <c r="Q65" s="73" t="str" cm="1">
        <f t="array" aca="1" ref="Q65" ca="1">IF(OR(P65=MiscFormulas!$B$51:$B$54),R65,IFERROR(IF(INDEX(INDIRECT("_" &amp; $R$55),ROW(Q65)-SUM(ROW($Q$56)-1))=0,"",INDEX(INDIRECT("_" &amp; $R$55),ROW(Q65)-SUM(ROW($Q$56)-1))),""))</f>
        <v>EX9 Brocavich, E.</v>
      </c>
      <c r="R65" s="95"/>
      <c r="S65" s="78"/>
      <c r="T65" s="72" t="str" cm="1">
        <f t="array" aca="1" ref="T65" ca="1">IF(OR(S65=MiscFormulas!$B$51:$B$54),U65,IFERROR(IF(INDEX(INDIRECT("_" &amp; $U$55),ROW(T65)-SUM(ROW($T$56)-1))=0,"",INDEX(INDIRECT("_" &amp; $U$55),ROW(T65)-SUM(ROW($T$56)-1))),""))</f>
        <v/>
      </c>
      <c r="U65" s="95"/>
    </row>
    <row r="66" spans="1:21" ht="20.25" x14ac:dyDescent="0.3">
      <c r="A66" s="81"/>
      <c r="B66" s="72" t="str" cm="1">
        <f t="array" aca="1" ref="B66" ca="1">IF(OR(A66=MiscFormulas!$B$51:$B$54),C66,IF($C$55="","",IFERROR(IF(INDEX(INDIRECT("_" &amp; $C$55),ROW(B66)-SUM(ROW($B$56)-1))=0,"",INDEX(INDIRECT("_" &amp; $C$55),ROW(B66)-SUM(ROW($B$56)-1))),"")))</f>
        <v/>
      </c>
      <c r="C66" s="95"/>
      <c r="D66" s="80"/>
      <c r="E66" s="72" t="str" cm="1">
        <f t="array" aca="1" ref="E66" ca="1">IF(OR(D66=MiscFormulas!$B$51:$B$54),F66,IFERROR(IF(INDEX(INDIRECT("_" &amp; $F$55),ROW(E66)-SUM(ROW($E$56)-1))=0,"",INDEX(INDIRECT("_" &amp; $F$55),ROW(E66)-SUM(ROW($E$56)-1))),""))</f>
        <v>EX11 Sad, T.</v>
      </c>
      <c r="F66" s="95" t="s">
        <v>140</v>
      </c>
      <c r="G66" s="81"/>
      <c r="H66" s="73" t="str" cm="1">
        <f t="array" aca="1" ref="H66" ca="1">IF(OR(G66=MiscFormulas!$B$51:$B$54),I66,IFERROR(IF(INDEX(INDIRECT("_" &amp; $I$55),ROW(H66)-SUM(ROW($H$56)-1))=0,"",INDEX(INDIRECT("_" &amp; $I$55),ROW(H66)-SUM(ROW($H$56)-1))),""))</f>
        <v>EX9 Stop, S.</v>
      </c>
      <c r="I66" s="95"/>
      <c r="J66" s="78"/>
      <c r="K66" s="72" t="str" cm="1">
        <f t="array" aca="1" ref="K66" ca="1">IF(OR(J66=MiscFormulas!$B$51:$B$54),L66,IFERROR(IF(INDEX(INDIRECT("_" &amp; $L$55),ROW(K66)-SUM(ROW($K$56)-1))=0,"",INDEX(INDIRECT("_" &amp; $L$55),ROW(K66)-SUM(ROW($K$56)-1))),""))</f>
        <v>EX3 Aaron, A.</v>
      </c>
      <c r="L66" s="95"/>
      <c r="M66" s="81"/>
      <c r="N66" s="73" t="str" cm="1">
        <f t="array" aca="1" ref="N66" ca="1">IF(OR(M66=MiscFormulas!$B$51:$B$54),O66,IFERROR(IF(INDEX(INDIRECT("_" &amp; $O$55),ROW(N66)-SUM(ROW($N$56)-1))=0,"",INDEX(INDIRECT("_" &amp; $O$55),ROW(N66)-SUM(ROW($N$56)-1))),""))</f>
        <v/>
      </c>
      <c r="O66" s="95"/>
      <c r="P66" s="78"/>
      <c r="Q66" s="73" t="str" cm="1">
        <f t="array" aca="1" ref="Q66" ca="1">IF(OR(P66=MiscFormulas!$B$51:$B$54),R66,IFERROR(IF(INDEX(INDIRECT("_" &amp; $R$55),ROW(Q66)-SUM(ROW($Q$56)-1))=0,"",INDEX(INDIRECT("_" &amp; $R$55),ROW(Q66)-SUM(ROW($Q$56)-1))),""))</f>
        <v/>
      </c>
      <c r="R66" s="95"/>
      <c r="S66" s="78"/>
      <c r="T66" s="72" t="str" cm="1">
        <f t="array" aca="1" ref="T66" ca="1">IF(OR(S66=MiscFormulas!$B$51:$B$54),U66,IFERROR(IF(INDEX(INDIRECT("_" &amp; $U$55),ROW(T66)-SUM(ROW($T$56)-1))=0,"",INDEX(INDIRECT("_" &amp; $U$55),ROW(T66)-SUM(ROW($T$56)-1))),""))</f>
        <v/>
      </c>
      <c r="U66" s="95"/>
    </row>
    <row r="67" spans="1:21" ht="20.25" x14ac:dyDescent="0.3">
      <c r="A67" s="81"/>
      <c r="B67" s="72" t="str" cm="1">
        <f t="array" aca="1" ref="B67" ca="1">IF(OR(A67=MiscFormulas!$B$51:$B$54),C67,IF($C$55="","",IFERROR(IF(INDEX(INDIRECT("_" &amp; $C$55),ROW(B67)-SUM(ROW($B$56)-1))=0,"",INDEX(INDIRECT("_" &amp; $C$55),ROW(B67)-SUM(ROW($B$56)-1))),"")))</f>
        <v>EX3 Joshua, L.</v>
      </c>
      <c r="C67" s="95"/>
      <c r="D67" s="80"/>
      <c r="E67" s="72" t="str" cm="1">
        <f t="array" aca="1" ref="E67" ca="1">IF(OR(D67=MiscFormulas!$B$51:$B$54),F67,IFERROR(IF(INDEX(INDIRECT("_" &amp; $F$55),ROW(E67)-SUM(ROW($E$56)-1))=0,"",INDEX(INDIRECT("_" &amp; $F$55),ROW(E67)-SUM(ROW($E$56)-1))),""))</f>
        <v/>
      </c>
      <c r="F67" s="95"/>
      <c r="G67" s="81"/>
      <c r="H67" s="73" t="str" cm="1">
        <f t="array" aca="1" ref="H67" ca="1">IF(OR(G67=MiscFormulas!$B$51:$B$54),I67,IFERROR(IF(INDEX(INDIRECT("_" &amp; $I$55),ROW(H67)-SUM(ROW($H$56)-1))=0,"",INDEX(INDIRECT("_" &amp; $I$55),ROW(H67)-SUM(ROW($H$56)-1))),""))</f>
        <v/>
      </c>
      <c r="I67" s="95"/>
      <c r="J67" s="78"/>
      <c r="K67" s="72" t="str" cm="1">
        <f t="array" aca="1" ref="K67" ca="1">IF(OR(J67=MiscFormulas!$B$51:$B$54),L67,IFERROR(IF(INDEX(INDIRECT("_" &amp; $L$55),ROW(K67)-SUM(ROW($K$56)-1))=0,"",INDEX(INDIRECT("_" &amp; $L$55),ROW(K67)-SUM(ROW($K$56)-1))),""))</f>
        <v/>
      </c>
      <c r="L67" s="95"/>
      <c r="M67" s="81"/>
      <c r="N67" s="73" t="str" cm="1">
        <f t="array" aca="1" ref="N67" ca="1">IF(OR(M67=MiscFormulas!$B$51:$B$54),O67,IFERROR(IF(INDEX(INDIRECT("_" &amp; $O$55),ROW(N67)-SUM(ROW($N$56)-1))=0,"",INDEX(INDIRECT("_" &amp; $O$55),ROW(N67)-SUM(ROW($N$56)-1))),""))</f>
        <v/>
      </c>
      <c r="O67" s="95"/>
      <c r="P67" s="78"/>
      <c r="Q67" s="73" t="str" cm="1">
        <f t="array" aca="1" ref="Q67" ca="1">IF(OR(P67=MiscFormulas!$B$51:$B$54),R67,IFERROR(IF(INDEX(INDIRECT("_" &amp; $R$55),ROW(Q67)-SUM(ROW($Q$56)-1))=0,"",INDEX(INDIRECT("_" &amp; $R$55),ROW(Q67)-SUM(ROW($Q$56)-1))),""))</f>
        <v/>
      </c>
      <c r="R67" s="95"/>
      <c r="S67" s="78"/>
      <c r="T67" s="72" t="str" cm="1">
        <f t="array" aca="1" ref="T67" ca="1">IF(OR(S67=MiscFormulas!$B$51:$B$54),U67,IFERROR(IF(INDEX(INDIRECT("_" &amp; $U$55),ROW(T67)-SUM(ROW($T$56)-1))=0,"",INDEX(INDIRECT("_" &amp; $U$55),ROW(T67)-SUM(ROW($T$56)-1))),""))</f>
        <v/>
      </c>
      <c r="U67" s="95"/>
    </row>
    <row r="68" spans="1:21" ht="20.25" x14ac:dyDescent="0.3">
      <c r="A68" s="81"/>
      <c r="B68" s="72" t="str" cm="1">
        <f t="array" aca="1" ref="B68" ca="1">IF(OR(A68=MiscFormulas!$B$51:$B$54),C68,IF($C$55="","",IFERROR(IF(INDEX(INDIRECT("_" &amp; $C$55),ROW(B68)-SUM(ROW($B$56)-1))=0,"",INDEX(INDIRECT("_" &amp; $C$55),ROW(B68)-SUM(ROW($B$56)-1))),"")))</f>
        <v/>
      </c>
      <c r="C68" s="95"/>
      <c r="D68" s="80"/>
      <c r="E68" s="72" t="str" cm="1">
        <f t="array" aca="1" ref="E68" ca="1">IF(OR(D68=MiscFormulas!$B$51:$B$54),F68,IFERROR(IF(INDEX(INDIRECT("_" &amp; $F$55),ROW(E68)-SUM(ROW($E$56)-1))=0,"",INDEX(INDIRECT("_" &amp; $F$55),ROW(E68)-SUM(ROW($E$56)-1))),""))</f>
        <v/>
      </c>
      <c r="F68" s="95"/>
      <c r="G68" s="81"/>
      <c r="H68" s="73" t="str" cm="1">
        <f t="array" aca="1" ref="H68" ca="1">IF(OR(G68=MiscFormulas!$B$51:$B$54),I68,IFERROR(IF(INDEX(INDIRECT("_" &amp; $I$55),ROW(H68)-SUM(ROW($H$56)-1))=0,"",INDEX(INDIRECT("_" &amp; $I$55),ROW(H68)-SUM(ROW($H$56)-1))),""))</f>
        <v/>
      </c>
      <c r="I68" s="95"/>
      <c r="J68" s="78"/>
      <c r="K68" s="72" t="str" cm="1">
        <f t="array" aca="1" ref="K68" ca="1">IF(OR(J68=MiscFormulas!$B$51:$B$54),L68,IFERROR(IF(INDEX(INDIRECT("_" &amp; $L$55),ROW(K68)-SUM(ROW($K$56)-1))=0,"",INDEX(INDIRECT("_" &amp; $L$55),ROW(K68)-SUM(ROW($K$56)-1))),""))</f>
        <v>EX10 Bros, L.</v>
      </c>
      <c r="L68" s="95"/>
      <c r="M68" s="81"/>
      <c r="N68" s="73" t="str" cm="1">
        <f t="array" aca="1" ref="N68" ca="1">IF(OR(M68=MiscFormulas!$B$51:$B$54),O68,IFERROR(IF(INDEX(INDIRECT("_" &amp; $O$55),ROW(N68)-SUM(ROW($N$56)-1))=0,"",INDEX(INDIRECT("_" &amp; $O$55),ROW(N68)-SUM(ROW($N$56)-1))),""))</f>
        <v/>
      </c>
      <c r="O68" s="95"/>
      <c r="P68" s="78"/>
      <c r="Q68" s="73" t="str" cm="1">
        <f t="array" aca="1" ref="Q68" ca="1">IF(OR(P68=MiscFormulas!$B$51:$B$54),R68,IFERROR(IF(INDEX(INDIRECT("_" &amp; $R$55),ROW(Q68)-SUM(ROW($Q$56)-1))=0,"",INDEX(INDIRECT("_" &amp; $R$55),ROW(Q68)-SUM(ROW($Q$56)-1))),""))</f>
        <v/>
      </c>
      <c r="R68" s="95"/>
      <c r="S68" s="78"/>
      <c r="T68" s="72" t="str" cm="1">
        <f t="array" aca="1" ref="T68" ca="1">IF(OR(S68=MiscFormulas!$B$51:$B$54),U68,IFERROR(IF(INDEX(INDIRECT("_" &amp; $U$55),ROW(T68)-SUM(ROW($T$56)-1))=0,"",INDEX(INDIRECT("_" &amp; $U$55),ROW(T68)-SUM(ROW($T$56)-1))),""))</f>
        <v/>
      </c>
      <c r="U68" s="95"/>
    </row>
    <row r="69" spans="1:21" ht="20.25" x14ac:dyDescent="0.3">
      <c r="A69" s="81"/>
      <c r="B69" s="72" t="str" cm="1">
        <f t="array" aca="1" ref="B69" ca="1">IF(OR(A69=MiscFormulas!$B$51:$B$54),C69,IF($C$55="","",IFERROR(IF(INDEX(INDIRECT("_" &amp; $C$55),ROW(B69)-SUM(ROW($B$56)-1))=0,"",INDEX(INDIRECT("_" &amp; $C$55),ROW(B69)-SUM(ROW($B$56)-1))),"")))</f>
        <v>EX3 Michelle, O.</v>
      </c>
      <c r="C69" s="95"/>
      <c r="D69" s="80"/>
      <c r="E69" s="72" t="str" cm="1">
        <f t="array" aca="1" ref="E69" ca="1">IF(OR(D69=MiscFormulas!$B$51:$B$54),F69,IFERROR(IF(INDEX(INDIRECT("_" &amp; $F$55),ROW(E69)-SUM(ROW($E$56)-1))=0,"",INDEX(INDIRECT("_" &amp; $F$55),ROW(E69)-SUM(ROW($E$56)-1))),""))</f>
        <v>EX3 Sarah, M.</v>
      </c>
      <c r="F69" s="95"/>
      <c r="G69" s="81"/>
      <c r="H69" s="73" t="str" cm="1">
        <f t="array" aca="1" ref="H69" ca="1">IF(OR(G69=MiscFormulas!$B$51:$B$54),I69,IFERROR(IF(INDEX(INDIRECT("_" &amp; $I$55),ROW(H69)-SUM(ROW($H$56)-1))=0,"",INDEX(INDIRECT("_" &amp; $I$55),ROW(H69)-SUM(ROW($H$56)-1))),""))</f>
        <v>EX20 Straight, F.</v>
      </c>
      <c r="I69" s="95"/>
      <c r="J69" s="78"/>
      <c r="K69" s="72" t="str" cm="1">
        <f t="array" aca="1" ref="K69" ca="1">IF(OR(J69=MiscFormulas!$B$51:$B$54),L69,IFERROR(IF(INDEX(INDIRECT("_" &amp; $L$55),ROW(K69)-SUM(ROW($K$56)-1))=0,"",INDEX(INDIRECT("_" &amp; $L$55),ROW(K69)-SUM(ROW($K$56)-1))),""))</f>
        <v/>
      </c>
      <c r="L69" s="95"/>
      <c r="M69" s="81"/>
      <c r="N69" s="73" t="str" cm="1">
        <f t="array" aca="1" ref="N69" ca="1">IF(OR(M69=MiscFormulas!$B$51:$B$54),O69,IFERROR(IF(INDEX(INDIRECT("_" &amp; $O$55),ROW(N69)-SUM(ROW($N$56)-1))=0,"",INDEX(INDIRECT("_" &amp; $O$55),ROW(N69)-SUM(ROW($N$56)-1))),""))</f>
        <v/>
      </c>
      <c r="O69" s="95"/>
      <c r="P69" s="78"/>
      <c r="Q69" s="73" t="str" cm="1">
        <f t="array" aca="1" ref="Q69" ca="1">IF(OR(P69=MiscFormulas!$B$51:$B$54),R69,IFERROR(IF(INDEX(INDIRECT("_" &amp; $R$55),ROW(Q69)-SUM(ROW($Q$56)-1))=0,"",INDEX(INDIRECT("_" &amp; $R$55),ROW(Q69)-SUM(ROW($Q$56)-1))),""))</f>
        <v/>
      </c>
      <c r="R69" s="95"/>
      <c r="S69" s="78"/>
      <c r="T69" s="72" t="str" cm="1">
        <f t="array" aca="1" ref="T69" ca="1">IF(OR(S69=MiscFormulas!$B$51:$B$54),U69,IFERROR(IF(INDEX(INDIRECT("_" &amp; $U$55),ROW(T69)-SUM(ROW($T$56)-1))=0,"",INDEX(INDIRECT("_" &amp; $U$55),ROW(T69)-SUM(ROW($T$56)-1))),""))</f>
        <v/>
      </c>
      <c r="U69" s="95"/>
    </row>
    <row r="70" spans="1:21" ht="21" thickBot="1" x14ac:dyDescent="0.35">
      <c r="A70" s="76"/>
      <c r="B70" s="315" t="str" cm="1">
        <f t="array" aca="1" ref="B70" ca="1">IF(OR(A70=MiscFormulas!$B$51:$B$54),C70,IF($C$55="","",IFERROR(IF(INDEX(INDIRECT("_" &amp; $C$55),ROW(B70)-SUM(ROW($B$56)-1))=0,"",INDEX(INDIRECT("_" &amp; $C$55),ROW(B70)-SUM(ROW($B$56)-1))),"")))</f>
        <v/>
      </c>
      <c r="C70" s="318"/>
      <c r="D70" s="79"/>
      <c r="E70" s="315" t="str" cm="1">
        <f t="array" aca="1" ref="E70" ca="1">IF(OR(D70=MiscFormulas!$B$51:$B$54),F70,IFERROR(IF(INDEX(INDIRECT("_" &amp; $F$55),ROW(E70)-SUM(ROW($E$56)-1))=0,"",INDEX(INDIRECT("_" &amp; $F$55),ROW(E70)-SUM(ROW($E$56)-1))),""))</f>
        <v/>
      </c>
      <c r="F70" s="318"/>
      <c r="G70" s="76"/>
      <c r="H70" s="319" t="str" cm="1">
        <f t="array" aca="1" ref="H70" ca="1">IF(OR(G70=MiscFormulas!$B$51:$B$54),I70,IFERROR(IF(INDEX(INDIRECT("_" &amp; $I$55),ROW(H70)-SUM(ROW($H$56)-1))=0,"",INDEX(INDIRECT("_" &amp; $I$55),ROW(H70)-SUM(ROW($H$56)-1))),""))</f>
        <v/>
      </c>
      <c r="I70" s="318"/>
      <c r="J70" s="320"/>
      <c r="K70" s="315" t="str" cm="1">
        <f t="array" aca="1" ref="K70" ca="1">IF(OR(J70=MiscFormulas!$B$51:$B$54),L70,IFERROR(IF(INDEX(INDIRECT("_" &amp; $L$55),ROW(K70)-SUM(ROW($K$56)-1))=0,"",INDEX(INDIRECT("_" &amp; $L$55),ROW(K70)-SUM(ROW($K$56)-1))),""))</f>
        <v/>
      </c>
      <c r="L70" s="318"/>
      <c r="M70" s="76"/>
      <c r="N70" s="319" t="str" cm="1">
        <f t="array" aca="1" ref="N70" ca="1">IF(OR(M70=MiscFormulas!$B$51:$B$54),O70,IFERROR(IF(INDEX(INDIRECT("_" &amp; $O$55),ROW(N70)-SUM(ROW($N$56)-1))=0,"",INDEX(INDIRECT("_" &amp; $O$55),ROW(N70)-SUM(ROW($N$56)-1))),""))</f>
        <v/>
      </c>
      <c r="O70" s="318"/>
      <c r="P70" s="320"/>
      <c r="Q70" s="319" t="str" cm="1">
        <f t="array" aca="1" ref="Q70" ca="1">IF(OR(P70=MiscFormulas!$B$51:$B$54),R70,IFERROR(IF(INDEX(INDIRECT("_" &amp; $R$55),ROW(Q70)-SUM(ROW($Q$56)-1))=0,"",INDEX(INDIRECT("_" &amp; $R$55),ROW(Q70)-SUM(ROW($Q$56)-1))),""))</f>
        <v/>
      </c>
      <c r="R70" s="318" t="s">
        <v>105</v>
      </c>
      <c r="S70" s="320"/>
      <c r="T70" s="315" t="str" cm="1">
        <f t="array" aca="1" ref="T70" ca="1">IF(OR(S70=MiscFormulas!$B$51:$B$54),U70,IFERROR(IF(INDEX(INDIRECT("_" &amp; $U$55),ROW(T70)-SUM(ROW($T$56)-1))=0,"",INDEX(INDIRECT("_" &amp; $U$55),ROW(T70)-SUM(ROW($T$56)-1))),""))</f>
        <v/>
      </c>
      <c r="U70" s="318"/>
    </row>
    <row r="71" spans="1:21" ht="21.75" thickTop="1" thickBot="1" x14ac:dyDescent="0.35">
      <c r="A71" s="1">
        <f>SUM(S54,1)</f>
        <v>29</v>
      </c>
      <c r="B71" s="237" t="str">
        <f>IF(ISNUMBER(MATCH(DATE(Panel!$D$2,IF(Panel!$D$1="JANUARY",1,IF(Panel!$D$1="FEBRUARY",2,IF(Panel!$D$1="MARCH",3,IF(Panel!$D$1="APRIL",4,IF(Panel!$D$1="MAY",5,IF(Panel!$D$1="JUNE",6,IF(Panel!$D$1="JULY",7,IF(Panel!$D$1="AUGUST",8,IF(Panel!$D$1="SEPTEMBER",9,IF(Panel!$D$1="OCTOBER",10,IF(Panel!$D$1="NOVEMBER",11,IF(Panel!$D$1="DECEMBER",12,0)))))))))))),A71),Holidays!$D$2:$D$157,0)),"HOLIDAY","")</f>
        <v/>
      </c>
      <c r="C71" s="238"/>
      <c r="D71" s="1">
        <f>SUM(A71,1)</f>
        <v>30</v>
      </c>
      <c r="E71" s="239" t="str">
        <f>IF(ISNUMBER(MATCH(DATE(Panel!$D$2,IF(Panel!$D$1="JANUARY",1,IF(Panel!$D$1="FEBRUARY",2,IF(Panel!$D$1="MARCH",3,IF(Panel!$D$1="APRIL",4,IF(Panel!$D$1="MAY",5,IF(Panel!$D$1="JUNE",6,IF(Panel!$D$1="JULY",7,IF(Panel!$D$1="AUGUST",8,IF(Panel!$D$1="SEPTEMBER",9,IF(Panel!$D$1="OCTOBER",10,IF(Panel!$D$1="NOVEMBER",11,IF(Panel!$D$1="DECEMBER",12,0)))))))))))),D71),Holidays!$D$2:$D$157,0)),"HOLIDAY","")</f>
        <v/>
      </c>
      <c r="F71" s="240" t="str">
        <f>IF(ISNUMBER(MATCH(DATE(Panel!$D$2,IF(Panel!$D$1="JANUARY",1,IF(Panel!$D$1="FEBRUARY",2,IF(Panel!$D$1="MARCH",3,IF(Panel!$D$1="APRIL",4,IF(Panel!$D$1="MAY",5,IF(Panel!$D$1="JUNE",6,IF(Panel!$D$1="JULY",7,IF(Panel!$D$1="AUGUST",8,IF(Panel!$D$1="SEPTEMBER",9,IF(Panel!$D$1="OCTOBER",10,IF(Panel!$D$1="NOVEMBER",11,IF(Panel!$D$1="DECEMBER",12,0)))))))))))),E71),Holidays!$D$2:$D$40,0)),"HOLIDAY","")</f>
        <v/>
      </c>
      <c r="G71" s="241">
        <f>SUM(D71,1)</f>
        <v>31</v>
      </c>
      <c r="H71" s="237" t="str">
        <f>IF(ISNUMBER(MATCH(DATE(Panel!$D$2,IF(Panel!$D$1="JANUARY",1,IF(Panel!$D$1="FEBRUARY",2,IF(Panel!$D$1="MARCH",3,IF(Panel!$D$1="APRIL",4,IF(Panel!$D$1="MAY",5,IF(Panel!$D$1="JUNE",6,IF(Panel!$D$1="JULY",7,IF(Panel!$D$1="AUGUST",8,IF(Panel!$D$1="SEPTEMBER",9,IF(Panel!$D$1="OCTOBER",10,IF(Panel!$D$1="NOVEMBER",11,IF(Panel!$D$1="DECEMBER",12,0)))))))))))),G71),Holidays!$D$2:$D$157,0)),"HOLIDAY","")</f>
        <v/>
      </c>
      <c r="I71" s="238"/>
      <c r="J71" s="1">
        <f>SUM(G71,1)</f>
        <v>32</v>
      </c>
      <c r="K71" s="237" t="str">
        <f>IF(ISNUMBER(MATCH(DATE(Panel!$D$2,IF(Panel!$D$1="JANUARY",1,IF(Panel!$D$1="FEBRUARY",2,IF(Panel!$D$1="MARCH",3,IF(Panel!$D$1="APRIL",4,IF(Panel!$D$1="MAY",5,IF(Panel!$D$1="JUNE",6,IF(Panel!$D$1="JULY",7,IF(Panel!$D$1="AUGUST",8,IF(Panel!$D$1="SEPTEMBER",9,IF(Panel!$D$1="OCTOBER",10,IF(Panel!$D$1="NOVEMBER",11,IF(Panel!$D$1="DECEMBER",12,0)))))))))))),J71),Holidays!$D$2:$D$157,0)),"HOLIDAY","")</f>
        <v/>
      </c>
      <c r="L71" s="249"/>
      <c r="M71" s="241">
        <f>SUM(J71,1)</f>
        <v>33</v>
      </c>
      <c r="N71" s="237" t="str">
        <f>IF(ISNUMBER(MATCH(DATE(Panel!$D$2,IF(Panel!$D$1="JANUARY",1,IF(Panel!$D$1="FEBRUARY",2,IF(Panel!$D$1="MARCH",3,IF(Panel!$D$1="APRIL",4,IF(Panel!$D$1="MAY",5,IF(Panel!$D$1="JUNE",6,IF(Panel!$D$1="JULY",7,IF(Panel!$D$1="AUGUST",8,IF(Panel!$D$1="SEPTEMBER",9,IF(Panel!$D$1="OCTOBER",10,IF(Panel!$D$1="NOVEMBER",11,IF(Panel!$D$1="DECEMBER",12,0)))))))))))),M71),Holidays!$D$2:$D$157,0)),"HOLIDAY","")</f>
        <v/>
      </c>
      <c r="O71" s="238"/>
      <c r="P71" s="242">
        <f>SUM(M71,1)</f>
        <v>34</v>
      </c>
      <c r="Q71" s="239" t="str">
        <f>IF(ISNUMBER(MATCH(DATE(Panel!$D$2,IF(Panel!$D$1="JANUARY",1,IF(Panel!$D$1="FEBRUARY",2,IF(Panel!$D$1="MARCH",3,IF(Panel!$D$1="APRIL",4,IF(Panel!$D$1="MAY",5,IF(Panel!$D$1="JUNE",6,IF(Panel!$D$1="JULY",7,IF(Panel!$D$1="AUGUST",8,IF(Panel!$D$1="SEPTEMBER",9,IF(Panel!$D$1="OCTOBER",10,IF(Panel!$D$1="NOVEMBER",11,IF(Panel!$D$1="DECEMBER",12,0)))))))))))),P71),Holidays!$D$2:$D$157,0)),"HOLIDAY","")</f>
        <v/>
      </c>
      <c r="R71" s="240" t="str">
        <f>IF(ISNUMBER(MATCH(DATE(Panel!$D$2,IF(Panel!$D$1="JANUARY",1,IF(Panel!$D$1="FEBRUARY",2,IF(Panel!$D$1="MARCH",3,IF(Panel!$D$1="APRIL",4,IF(Panel!$D$1="MAY",5,IF(Panel!$D$1="JUNE",6,IF(Panel!$D$1="JULY",7,IF(Panel!$D$1="AUGUST",8,IF(Panel!$D$1="SEPTEMBER",9,IF(Panel!$D$1="OCTOBER",10,IF(Panel!$D$1="NOVEMBER",11,IF(Panel!$D$1="DECEMBER",12,0)))))))))))),Q71),Holidays!$D$2:$D$40,0)),"HOLIDAY","")</f>
        <v/>
      </c>
      <c r="S71" s="250">
        <f>SUM(P71,1)</f>
        <v>35</v>
      </c>
      <c r="T71" s="10" t="str">
        <f>IF(ISNUMBER(MATCH(DATE(Panel!$D$2,IF(Panel!$D$1="JANUARY",1,IF(Panel!$D$1="FEBRUARY",2,IF(Panel!$D$1="MARCH",3,IF(Panel!$D$1="APRIL",4,IF(Panel!$D$1="MAY",5,IF(Panel!$D$1="JUNE",6,IF(Panel!$D$1="JULY",7,IF(Panel!$D$1="AUGUST",8,IF(Panel!$D$1="SEPTEMBER",9,IF(Panel!$D$1="OCTOBER",10,IF(Panel!$D$1="NOVEMBER",11,IF(Panel!$D$1="DECEMBER",12,0)))))))))))),S71),Holidays!$D$2:$D$157,0)),"HOLIDAY","")</f>
        <v/>
      </c>
      <c r="U71" s="11"/>
    </row>
    <row r="72" spans="1:21" ht="20.45" customHeight="1" thickTop="1" thickBot="1" x14ac:dyDescent="0.35">
      <c r="A72" s="332"/>
      <c r="B72" s="333" t="str">
        <f>IF(Panel!$D$4="NO","","Section")</f>
        <v>Section</v>
      </c>
      <c r="C72" s="334">
        <f>IF(MiscFormulas!$A$2="YD",IF(SUM(U55,1)&gt;Panel!$D$6,1,SUM(U55,1)),IF(MiscFormulas!$A$2="SATW",U55,IF(MiscFormulas!$A$2="SUNW",IF(SUM(U55,1)&gt;Panel!$D$6,1,SUM(U55,1)),IF(MiscFormulas!$A$2="YW",U55,""))))</f>
        <v>5</v>
      </c>
      <c r="D72" s="335"/>
      <c r="E72" s="336" t="s">
        <v>7</v>
      </c>
      <c r="F72" s="337">
        <f>IF(MiscFormulas!$A$2="YD",IF(SUM(C72,1)&gt;Panel!$D$6,1,SUM(C72,1)),IF(MiscFormulas!$A$2="YW",IF(SUM(C72,1)&gt;Panel!$D$6,1,SUM(C72,1)),IF(MiscFormulas!$A$2="ND",IF(SUM(R55,1)&gt;Panel!$D$6,1,SUM(R55,1)),IF(MiscFormulas!$A$2="NW",IF(SUM(R55,1)&gt;Panel!$D$6,1,SUM(R55,1)),IF(MiscFormulas!$A$2="SATW",C72,IF(MiscFormulas!$A$2="SUNW",C72,""))))))</f>
        <v>6</v>
      </c>
      <c r="G72" s="338"/>
      <c r="H72" s="336" t="s">
        <v>7</v>
      </c>
      <c r="I72" s="337">
        <f>IF(MiscFormulas!$A$2="YD",IF(SUM(F72,1)&gt;Panel!$D$6,1,SUM(F72,1)),IF(MiscFormulas!$A$2="YW",F72,IF(MiscFormulas!$A$2="ND",IF(SUM(F72,1)&gt;Panel!$D$6,1,SUM(F72,1)),IF(MiscFormulas!$A$2="NW",F72,IF(MiscFormulas!$A$2="SATW",F72,IF(MiscFormulas!$A$2="SUNW",F72,""))))))</f>
        <v>7</v>
      </c>
      <c r="J72" s="338"/>
      <c r="K72" s="336" t="s">
        <v>9</v>
      </c>
      <c r="L72" s="339">
        <f>IF(MiscFormulas!$A$2="YD",IF(SUM(I72,1)&gt;Panel!$D$6,1,SUM(I72,1)),IF(MiscFormulas!$A$2="YW",I72,IF(MiscFormulas!$A$2="ND",IF(SUM(I72,1)&gt;Panel!$D$6,1,SUM(I72,1)),IF(MiscFormulas!$A$2="NW",I72,IF(MiscFormulas!$A$2="SATW",I72,IF(MiscFormulas!$A$2="SUNW",I72,""))))))</f>
        <v>8</v>
      </c>
      <c r="M72" s="338"/>
      <c r="N72" s="340" t="s">
        <v>7</v>
      </c>
      <c r="O72" s="337">
        <f>IF(MiscFormulas!$A$2="YD",IF(SUM(L72,1)&gt;Panel!$D$6,1,SUM(L72,1)),IF(MiscFormulas!$A$2="YW",L72,IF(MiscFormulas!$A$2="ND",IF(SUM(L72,1)&gt;Panel!$D$6,1,SUM(L72,1)),IF(MiscFormulas!$A$2="NW",L72,IF(MiscFormulas!$A$2="SATW",L72,IF(MiscFormulas!$A$2="SUNW",L72,""))))))</f>
        <v>9</v>
      </c>
      <c r="P72" s="338"/>
      <c r="Q72" s="341" t="s">
        <v>7</v>
      </c>
      <c r="R72" s="339">
        <f>IF(MiscFormulas!$A$2="YD",IF(SUM(O72,1)&gt;Panel!$D$6,1,SUM(O72,1)),IF(MiscFormulas!$A$2="YW",O72,IF(MiscFormulas!$A$2="ND",IF(SUM(O72,1)&gt;Panel!$D$6,1,SUM(O72,1)),IF(MiscFormulas!$A$2="NW",O72,IF(MiscFormulas!$A$2="SATW",O72,IF(MiscFormulas!$A$2="SUNW",O72,""))))))</f>
        <v>10</v>
      </c>
      <c r="S72" s="342"/>
      <c r="T72" s="341" t="str">
        <f>IF(Panel!$D$4="NO","","Section")</f>
        <v>Section</v>
      </c>
      <c r="U72" s="339">
        <f>IF(MiscFormulas!$A$2="YD",IF(SUM(R72,1)&gt;Panel!$D$6,1,SUM(R72,1)),IF(MiscFormulas!$A$2="YW",R72,IF(MiscFormulas!$A$2="SATW",IF(SUM(R72,1)&gt;Panel!$D$6,1,SUM(R72,1)),IF(MiscFormulas!$A$2="SUNW",R72,IF(MiscFormulas!$A$2="ND"," ",IF(MiscFormulas!$A$2="NW"," "))))))</f>
        <v>11</v>
      </c>
    </row>
    <row r="73" spans="1:21" ht="21" thickTop="1" x14ac:dyDescent="0.3">
      <c r="A73" s="357"/>
      <c r="B73" s="358" t="str" cm="1">
        <f t="array" aca="1" ref="B73" ca="1">IF(OR(A73=MiscFormulas!$B$51:$B$54),C73,IF($C$72="","",IFERROR(IF(INDEX(INDIRECT("_" &amp; $C$72),ROW(B73)-SUM(ROW($B$73)-1))=0,"",INDEX(INDIRECT("_" &amp; $C$72),ROW(B73)-SUM(ROW($B$73)-1))),"")))</f>
        <v>EX1 Danvers, C.</v>
      </c>
      <c r="C73" s="359"/>
      <c r="D73" s="360"/>
      <c r="E73" s="358" t="str" cm="1">
        <f t="array" aca="1" ref="E73" ca="1">IF(OR(D73=MiscFormulas!$B$51:$B$54),F73,IFERROR(IF(INDEX(INDIRECT("_" &amp; $F$72),ROW(E73)-SUM(ROW($E$73)-1))=0,"",INDEX(INDIRECT("_" &amp; $F$72),ROW(E73)-SUM(ROW($E$73)-1))),""))</f>
        <v>EX6 Griffin, P.</v>
      </c>
      <c r="F73" s="359"/>
      <c r="G73" s="357"/>
      <c r="H73" s="361" t="str" cm="1">
        <f t="array" aca="1" ref="H73" ca="1">IF(OR(G73=MiscFormulas!$B$51:$B$54),I73,IFERROR(IF(INDEX(INDIRECT("_" &amp; $I$72),ROW(H73)-SUM(ROW($H$73)-1))=0,"",INDEX(INDIRECT("_" &amp; $I$72),ROW(H73)-SUM(ROW($H$73)-1))),""))</f>
        <v>EX9 Rhodes, J.</v>
      </c>
      <c r="I73" s="359"/>
      <c r="J73" s="362"/>
      <c r="K73" s="363" t="str" cm="1">
        <f t="array" aca="1" ref="K73" ca="1">IF(OR(J73=MiscFormulas!$B$51:$B$54),L73,IFERROR(IF(INDEX(INDIRECT("_" &amp; $L$72),ROW(K73)-SUM(ROW($K$73)-1))=0,"",INDEX(INDIRECT("_" &amp; $L$72),ROW(K73)-SUM(ROW($K$73)-1))),""))</f>
        <v>EX15 Mae, S.</v>
      </c>
      <c r="L73" s="359"/>
      <c r="M73" s="357"/>
      <c r="N73" s="358" t="str" cm="1">
        <f t="array" aca="1" ref="N73" ca="1">IF(OR(M73=MiscFormulas!$B$51:$B$54),O73,IFERROR(IF(INDEX(INDIRECT("_" &amp; $O$72),ROW(N73)-SUM(ROW($N$73)-1))=0,"",INDEX(INDIRECT("_" &amp; $O$72),ROW(N73)-SUM(ROW($N$73)-1))),""))</f>
        <v>EX3 Michael, K.</v>
      </c>
      <c r="O73" s="359"/>
      <c r="P73" s="357"/>
      <c r="Q73" s="358" t="str" cm="1">
        <f t="array" aca="1" ref="Q73" ca="1">IF(OR(P73=MiscFormulas!$B$51:$B$54),R73,IFERROR(IF(INDEX(INDIRECT("_" &amp; $R$72),ROW(Q73)-SUM(ROW($Q$73)-1))=0,"",INDEX(INDIRECT("_" &amp; $R$72),ROW(Q73)-SUM(ROW($Q$73)-1))),""))</f>
        <v>EX3 Paratroopa, K.</v>
      </c>
      <c r="R73" s="359"/>
      <c r="S73" s="362"/>
      <c r="T73" s="363" t="str" cm="1">
        <f t="array" aca="1" ref="T73" ca="1">IF(OR(S73=MiscFormulas!$B$51:$B$54),U73,IFERROR(IF(INDEX(INDIRECT("_" &amp; $U$72),ROW(T73)-SUM(ROW($T$73)-1))=0,"",INDEX(INDIRECT("_" &amp; $U$72),ROW(T73)-SUM(ROW($T$73)-1))),""))</f>
        <v>EX3 Eric, F.</v>
      </c>
      <c r="U73" s="359"/>
    </row>
    <row r="74" spans="1:21" ht="20.25" x14ac:dyDescent="0.3">
      <c r="A74" s="81"/>
      <c r="B74" s="72" t="str" cm="1">
        <f t="array" aca="1" ref="B74" ca="1">IF(OR(A74=MiscFormulas!$B$51:$B$54),C74,IF($C$72="","",IFERROR(IF(INDEX(INDIRECT("_" &amp; $C$72),ROW(B74)-SUM(ROW($B$73)-1))=0,"",INDEX(INDIRECT("_" &amp; $C$72),ROW(B74)-SUM(ROW($B$73)-1))),"")))</f>
        <v>EX3 David, C.</v>
      </c>
      <c r="C74" s="95"/>
      <c r="D74" s="80" t="s">
        <v>195</v>
      </c>
      <c r="E74" s="72" t="str" cm="1">
        <f t="array" aca="1" ref="E74" ca="1">IF(OR(D74=MiscFormulas!$B$51:$B$54),F74,IFERROR(IF(INDEX(INDIRECT("_" &amp; $F$72),ROW(E74)-SUM(ROW($E$73)-1))=0,"",INDEX(INDIRECT("_" &amp; $F$72),ROW(E74)-SUM(ROW($E$73)-1))),""))</f>
        <v>EX7 Gump, F.</v>
      </c>
      <c r="F74" s="95"/>
      <c r="G74" s="81"/>
      <c r="H74" s="73" t="str" cm="1">
        <f t="array" aca="1" ref="H74" ca="1">IF(OR(G74=MiscFormulas!$B$51:$B$54),I74,IFERROR(IF(INDEX(INDIRECT("_" &amp; $I$72),ROW(H74)-SUM(ROW($H$73)-1))=0,"",INDEX(INDIRECT("_" &amp; $I$72),ROW(H74)-SUM(ROW($H$73)-1))),""))</f>
        <v>EX3 Jessica, W.</v>
      </c>
      <c r="I74" s="95"/>
      <c r="J74" s="78"/>
      <c r="K74" s="74" t="str" cm="1">
        <f t="array" aca="1" ref="K74" ca="1">IF(OR(J74=MiscFormulas!$B$51:$B$54),L74,IFERROR(IF(INDEX(INDIRECT("_" &amp; $L$72),ROW(K74)-SUM(ROW($K$73)-1))=0,"",INDEX(INDIRECT("_" &amp; $L$72),ROW(K74)-SUM(ROW($K$73)-1))),""))</f>
        <v>EX16 Maker, T.</v>
      </c>
      <c r="L74" s="95"/>
      <c r="M74" s="81"/>
      <c r="N74" s="72" t="str" cm="1">
        <f t="array" aca="1" ref="N74" ca="1">IF(OR(M74=MiscFormulas!$B$51:$B$54),O74,IFERROR(IF(INDEX(INDIRECT("_" &amp; $O$72),ROW(N74)-SUM(ROW($N$73)-1))=0,"",INDEX(INDIRECT("_" &amp; $O$72),ROW(N74)-SUM(ROW($N$73)-1))),""))</f>
        <v>EX19 Monger, K.</v>
      </c>
      <c r="O74" s="95"/>
      <c r="P74" s="81"/>
      <c r="Q74" s="72" t="str" cm="1">
        <f t="array" aca="1" ref="Q74" ca="1">IF(OR(P74=MiscFormulas!$B$51:$B$54),R74,IFERROR(IF(INDEX(INDIRECT("_" &amp; $R$72),ROW(Q74)-SUM(ROW($Q$73)-1))=0,"",INDEX(INDIRECT("_" &amp; $R$72),ROW(Q74)-SUM(ROW($Q$73)-1))),""))</f>
        <v>EX3 Emily, H.</v>
      </c>
      <c r="R74" s="95"/>
      <c r="S74" s="78"/>
      <c r="T74" s="74" t="str" cm="1">
        <f t="array" aca="1" ref="T74" ca="1">IF(OR(S74=MiscFormulas!$B$51:$B$54),U74,IFERROR(IF(INDEX(INDIRECT("_" &amp; $U$72),ROW(T74)-SUM(ROW($T$73)-1))=0,"",INDEX(INDIRECT("_" &amp; $U$72),ROW(T74)-SUM(ROW($T$73)-1))),""))</f>
        <v>EX3 Heather, H.</v>
      </c>
      <c r="U74" s="95"/>
    </row>
    <row r="75" spans="1:21" ht="20.25" x14ac:dyDescent="0.3">
      <c r="A75" s="81"/>
      <c r="B75" s="72" t="str" cm="1">
        <f t="array" aca="1" ref="B75" ca="1">IF(OR(A75=MiscFormulas!$B$51:$B$54),C75,IF($C$72="","",IFERROR(IF(INDEX(INDIRECT("_" &amp; $C$72),ROW(B75)-SUM(ROW($B$73)-1))=0,"",INDEX(INDIRECT("_" &amp; $C$72),ROW(B75)-SUM(ROW($B$73)-1))),"")))</f>
        <v>EX2 Douche, C.</v>
      </c>
      <c r="C75" s="95"/>
      <c r="D75" s="80"/>
      <c r="E75" s="72" t="str" cm="1">
        <f t="array" aca="1" ref="E75" ca="1">IF(OR(D75=MiscFormulas!$B$51:$B$54),F75,IFERROR(IF(INDEX(INDIRECT("_" &amp; $F$72),ROW(E75)-SUM(ROW($E$73)-1))=0,"",INDEX(INDIRECT("_" &amp; $F$72),ROW(E75)-SUM(ROW($E$73)-1))),""))</f>
        <v>EX8 Hardworker, P.</v>
      </c>
      <c r="F75" s="95"/>
      <c r="G75" s="81"/>
      <c r="H75" s="73" t="str" cm="1">
        <f t="array" aca="1" ref="H75" ca="1">IF(OR(G75=MiscFormulas!$B$51:$B$54),I75,IFERROR(IF(INDEX(INDIRECT("_" &amp; $I$72),ROW(H75)-SUM(ROW($H$73)-1))=0,"",INDEX(INDIRECT("_" &amp; $I$72),ROW(H75)-SUM(ROW($H$73)-1))),""))</f>
        <v>EX11 Jody, P.</v>
      </c>
      <c r="I75" s="95"/>
      <c r="J75" s="78"/>
      <c r="K75" s="74" t="str" cm="1">
        <f t="array" aca="1" ref="K75" ca="1">IF(OR(J75=MiscFormulas!$B$51:$B$54),L75,IFERROR(IF(INDEX(INDIRECT("_" &amp; $L$72),ROW(K75)-SUM(ROW($K$73)-1))=0,"",INDEX(INDIRECT("_" &amp; $L$72),ROW(K75)-SUM(ROW($K$73)-1))),""))</f>
        <v>EX17 Man, I.</v>
      </c>
      <c r="L75" s="95"/>
      <c r="M75" s="81"/>
      <c r="N75" s="72" t="str" cm="1">
        <f t="array" aca="1" ref="N75" ca="1">IF(OR(M75=MiscFormulas!$B$51:$B$54),O75,IFERROR(IF(INDEX(INDIRECT("_" &amp; $O$72),ROW(N75)-SUM(ROW($N$73)-1))=0,"",INDEX(INDIRECT("_" &amp; $O$72),ROW(N75)-SUM(ROW($N$73)-1))),""))</f>
        <v>EX20 Moon, S.</v>
      </c>
      <c r="O75" s="95"/>
      <c r="P75" s="81"/>
      <c r="Q75" s="72" t="str" cm="1">
        <f t="array" aca="1" ref="Q75" ca="1">IF(OR(P75=MiscFormulas!$B$51:$B$54),R75,IFERROR(IF(INDEX(INDIRECT("_" &amp; $R$72),ROW(Q75)-SUM(ROW($Q$73)-1))=0,"",INDEX(INDIRECT("_" &amp; $R$72),ROW(Q75)-SUM(ROW($Q$73)-1))),""))</f>
        <v>EX5 Plebasarus, M.</v>
      </c>
      <c r="R75" s="95"/>
      <c r="S75" s="78"/>
      <c r="T75" s="74" t="str" cm="1">
        <f t="array" aca="1" ref="T75" ca="1">IF(OR(S75=MiscFormulas!$B$51:$B$54),U75,IFERROR(IF(INDEX(INDIRECT("_" &amp; $U$72),ROW(T75)-SUM(ROW($T$73)-1))=0,"",INDEX(INDIRECT("_" &amp; $U$72),ROW(T75)-SUM(ROW($T$73)-1))),""))</f>
        <v>EX3 Jacob, J.</v>
      </c>
      <c r="U75" s="95"/>
    </row>
    <row r="76" spans="1:21" ht="20.25" x14ac:dyDescent="0.3">
      <c r="A76" s="81"/>
      <c r="B76" s="72" t="str" cm="1">
        <f t="array" aca="1" ref="B76" ca="1">IF(OR(A76=MiscFormulas!$B$51:$B$54),C76,IF($C$72="","",IFERROR(IF(INDEX(INDIRECT("_" &amp; $C$72),ROW(B76)-SUM(ROW($B$73)-1))=0,"",INDEX(INDIRECT("_" &amp; $C$72),ROW(B76)-SUM(ROW($B$73)-1))),"")))</f>
        <v>EX3 Eve, H.</v>
      </c>
      <c r="C76" s="95" t="s">
        <v>140</v>
      </c>
      <c r="D76" s="80"/>
      <c r="E76" s="72" t="str" cm="1">
        <f t="array" aca="1" ref="E76" ca="1">IF(OR(D76=MiscFormulas!$B$51:$B$54),F76,IFERROR(IF(INDEX(INDIRECT("_" &amp; $F$72),ROW(E76)-SUM(ROW($E$73)-1))=0,"",INDEX(INDIRECT("_" &amp; $F$72),ROW(E76)-SUM(ROW($E$73)-1))),""))</f>
        <v>EX9 Hustler, A.</v>
      </c>
      <c r="F76" s="95" t="s">
        <v>140</v>
      </c>
      <c r="G76" s="81"/>
      <c r="H76" s="73" t="str" cm="1">
        <f t="array" aca="1" ref="H76" ca="1">IF(OR(G76=MiscFormulas!$B$51:$B$54),I76,IFERROR(IF(INDEX(INDIRECT("_" &amp; $I$72),ROW(H76)-SUM(ROW($H$73)-1))=0,"",INDEX(INDIRECT("_" &amp; $I$72),ROW(H76)-SUM(ROW($H$73)-1))),""))</f>
        <v>EX12 Kruger, F.</v>
      </c>
      <c r="I76" s="95" t="s">
        <v>140</v>
      </c>
      <c r="J76" s="78"/>
      <c r="K76" s="74" t="str" cm="1">
        <f t="array" aca="1" ref="K76" ca="1">IF(OR(J76=MiscFormulas!$B$51:$B$54),L76,IFERROR(IF(INDEX(INDIRECT("_" &amp; $L$72),ROW(K76)-SUM(ROW($K$73)-1))=0,"",INDEX(INDIRECT("_" &amp; $L$72),ROW(K76)-SUM(ROW($K$73)-1))),""))</f>
        <v>EX3 Matthew, S.</v>
      </c>
      <c r="L76" s="95"/>
      <c r="M76" s="81"/>
      <c r="N76" s="72" t="str" cm="1">
        <f t="array" aca="1" ref="N76" ca="1">IF(OR(M76=MiscFormulas!$B$51:$B$54),O76,IFERROR(IF(INDEX(INDIRECT("_" &amp; $O$72),ROW(N76)-SUM(ROW($N$73)-1))=0,"",INDEX(INDIRECT("_" &amp; $O$72),ROW(N76)-SUM(ROW($N$73)-1))),""))</f>
        <v>EX1 Moron, M.</v>
      </c>
      <c r="O76" s="95"/>
      <c r="P76" s="81"/>
      <c r="Q76" s="72" t="str" cm="1">
        <f t="array" aca="1" ref="Q76" ca="1">IF(OR(P76=MiscFormulas!$B$51:$B$54),R76,IFERROR(IF(INDEX(INDIRECT("_" &amp; $R$72),ROW(Q76)-SUM(ROW($Q$73)-1))=0,"",INDEX(INDIRECT("_" &amp; $R$72),ROW(Q76)-SUM(ROW($Q$73)-1))),""))</f>
        <v>EX6 Pog, S.</v>
      </c>
      <c r="R76" s="95"/>
      <c r="S76" s="78"/>
      <c r="T76" s="74" t="str" cm="1">
        <f t="array" aca="1" ref="T76" ca="1">IF(OR(S76=MiscFormulas!$B$51:$B$54),U76,IFERROR(IF(INDEX(INDIRECT("_" &amp; $U$72),ROW(T76)-SUM(ROW($T$73)-1))=0,"",INDEX(INDIRECT("_" &amp; $U$72),ROW(T76)-SUM(ROW($T$73)-1))),""))</f>
        <v>EX3 James, J.</v>
      </c>
      <c r="U76" s="95"/>
    </row>
    <row r="77" spans="1:21" ht="20.25" x14ac:dyDescent="0.3">
      <c r="A77" s="81"/>
      <c r="B77" s="72" t="str" cm="1">
        <f t="array" aca="1" ref="B77" ca="1">IF(OR(A77=MiscFormulas!$B$51:$B$54),C77,IF($C$72="","",IFERROR(IF(INDEX(INDIRECT("_" &amp; $C$72),ROW(B77)-SUM(ROW($B$73)-1))=0,"",INDEX(INDIRECT("_" &amp; $C$72),ROW(B77)-SUM(ROW($B$73)-1))),"")))</f>
        <v>EX4 Filipa, G.</v>
      </c>
      <c r="C77" s="95"/>
      <c r="D77" s="80"/>
      <c r="E77" s="72" t="str" cm="1">
        <f t="array" aca="1" ref="E77" ca="1">IF(OR(D77=MiscFormulas!$B$51:$B$54),F77,IFERROR(IF(INDEX(INDIRECT("_" &amp; $F$72),ROW(E77)-SUM(ROW($E$73)-1))=0,"",INDEX(INDIRECT("_" &amp; $F$72),ROW(E77)-SUM(ROW($E$73)-1))),""))</f>
        <v>EX10 Hut, J.</v>
      </c>
      <c r="F77" s="95"/>
      <c r="G77" s="81"/>
      <c r="H77" s="73" t="str" cm="1">
        <f t="array" aca="1" ref="H77" ca="1">IF(OR(G77=MiscFormulas!$B$51:$B$54),I77,IFERROR(IF(INDEX(INDIRECT("_" &amp; $I$72),ROW(H77)-SUM(ROW($H$73)-1))=0,"",INDEX(INDIRECT("_" &amp; $I$72),ROW(H77)-SUM(ROW($H$73)-1))),""))</f>
        <v>EX13 Llorona, L.</v>
      </c>
      <c r="I77" s="95"/>
      <c r="J77" s="78"/>
      <c r="K77" s="74" t="str" cm="1">
        <f t="array" aca="1" ref="K77" ca="1">IF(OR(J77=MiscFormulas!$B$51:$B$54),L77,IFERROR(IF(INDEX(INDIRECT("_" &amp; $L$72),ROW(K77)-SUM(ROW($K$73)-1))=0,"",INDEX(INDIRECT("_" &amp; $L$72),ROW(K77)-SUM(ROW($K$73)-1))),""))</f>
        <v>EX18 Mcboatface, B.</v>
      </c>
      <c r="L77" s="95"/>
      <c r="M77" s="81"/>
      <c r="N77" s="72" t="str" cm="1">
        <f t="array" aca="1" ref="N77" ca="1">IF(OR(M77=MiscFormulas!$B$51:$B$54),O77,IFERROR(IF(INDEX(INDIRECT("_" &amp; $O$72),ROW(N77)-SUM(ROW($N$73)-1))=0,"",INDEX(INDIRECT("_" &amp; $O$72),ROW(N77)-SUM(ROW($N$73)-1))),""))</f>
        <v>EX2 Nofap, N.</v>
      </c>
      <c r="O77" s="95"/>
      <c r="P77" s="81"/>
      <c r="Q77" s="72" t="str" cm="1">
        <f t="array" aca="1" ref="Q77" ca="1">IF(OR(P77=MiscFormulas!$B$51:$B$54),R77,IFERROR(IF(INDEX(INDIRECT("_" &amp; $R$72),ROW(Q77)-SUM(ROW($Q$73)-1))=0,"",INDEX(INDIRECT("_" &amp; $R$72),ROW(Q77)-SUM(ROW($Q$73)-1))),""))</f>
        <v>EX7 Pootey, T.</v>
      </c>
      <c r="R77" s="95"/>
      <c r="S77" s="78"/>
      <c r="T77" s="74" t="str" cm="1">
        <f t="array" aca="1" ref="T77" ca="1">IF(OR(S77=MiscFormulas!$B$51:$B$54),U77,IFERROR(IF(INDEX(INDIRECT("_" &amp; $U$72),ROW(T77)-SUM(ROW($T$73)-1))=0,"",INDEX(INDIRECT("_" &amp; $U$72),ROW(T77)-SUM(ROW($T$73)-1))),""))</f>
        <v>EX3 Jason, F.</v>
      </c>
      <c r="U77" s="95"/>
    </row>
    <row r="78" spans="1:21" ht="20.25" x14ac:dyDescent="0.3">
      <c r="A78" s="81"/>
      <c r="B78" s="72" t="str" cm="1">
        <f t="array" aca="1" ref="B78" ca="1">IF(OR(A78=MiscFormulas!$B$51:$B$54),C78,IF($C$72="","",IFERROR(IF(INDEX(INDIRECT("_" &amp; $C$72),ROW(B78)-SUM(ROW($B$73)-1))=0,"",INDEX(INDIRECT("_" &amp; $C$72),ROW(B78)-SUM(ROW($B$73)-1))),"")))</f>
        <v>EX5 Ghost, S.</v>
      </c>
      <c r="C78" s="95"/>
      <c r="D78" s="80"/>
      <c r="E78" s="72" t="str" cm="1">
        <f t="array" aca="1" ref="E78" ca="1">IF(OR(D78=MiscFormulas!$B$51:$B$54),F78,IFERROR(IF(INDEX(INDIRECT("_" &amp; $F$72),ROW(E78)-SUM(ROW($E$73)-1))=0,"",INDEX(INDIRECT("_" &amp; $F$72),ROW(E78)-SUM(ROW($E$73)-1))),""))</f>
        <v>EX3 Elizabeth, O.</v>
      </c>
      <c r="F78" s="95"/>
      <c r="G78" s="81"/>
      <c r="H78" s="73" t="str" cm="1">
        <f t="array" aca="1" ref="H78" ca="1">IF(OR(G78=MiscFormulas!$B$51:$B$54),I78,IFERROR(IF(INDEX(INDIRECT("_" &amp; $I$72),ROW(H78)-SUM(ROW($H$73)-1))=0,"",INDEX(INDIRECT("_" &amp; $I$72),ROW(H78)-SUM(ROW($H$73)-1))),""))</f>
        <v>EX14 Luke, L.</v>
      </c>
      <c r="I78" s="95"/>
      <c r="J78" s="78"/>
      <c r="K78" s="74" t="str" cm="1">
        <f t="array" aca="1" ref="K78" ca="1">IF(OR(J78=MiscFormulas!$B$51:$B$54),L78,IFERROR(IF(INDEX(INDIRECT("_" &amp; $L$72),ROW(K78)-SUM(ROW($K$73)-1))=0,"",INDEX(INDIRECT("_" &amp; $L$72),ROW(K78)-SUM(ROW($K$73)-1))),""))</f>
        <v/>
      </c>
      <c r="L78" s="95"/>
      <c r="M78" s="81"/>
      <c r="N78" s="72" t="str" cm="1">
        <f t="array" aca="1" ref="N78" ca="1">IF(OR(M78=MiscFormulas!$B$51:$B$54),O78,IFERROR(IF(INDEX(INDIRECT("_" &amp; $O$72),ROW(N78)-SUM(ROW($N$73)-1))=0,"",INDEX(INDIRECT("_" &amp; $O$72),ROW(N78)-SUM(ROW($N$73)-1))),""))</f>
        <v/>
      </c>
      <c r="O78" s="95"/>
      <c r="P78" s="81"/>
      <c r="Q78" s="72" t="str" cm="1">
        <f t="array" aca="1" ref="Q78" ca="1">IF(OR(P78=MiscFormulas!$B$51:$B$54),R78,IFERROR(IF(INDEX(INDIRECT("_" &amp; $R$72),ROW(Q78)-SUM(ROW($Q$73)-1))=0,"",INDEX(INDIRECT("_" &amp; $R$72),ROW(Q78)-SUM(ROW($Q$73)-1))),""))</f>
        <v>EX8 Ran, I.</v>
      </c>
      <c r="R78" s="95"/>
      <c r="S78" s="78"/>
      <c r="T78" s="74" t="str" cm="1">
        <f t="array" aca="1" ref="T78" ca="1">IF(OR(S78=MiscFormulas!$B$51:$B$54),U78,IFERROR(IF(INDEX(INDIRECT("_" &amp; $U$72),ROW(T78)-SUM(ROW($T$73)-1))=0,"",INDEX(INDIRECT("_" &amp; $U$72),ROW(T78)-SUM(ROW($T$73)-1))),""))</f>
        <v>EX3 Jeffrey, M.</v>
      </c>
      <c r="U78" s="95"/>
    </row>
    <row r="79" spans="1:21" ht="20.25" x14ac:dyDescent="0.3">
      <c r="A79" s="81"/>
      <c r="B79" s="72" t="str" cm="1">
        <f t="array" aca="1" ref="B79" ca="1">IF(OR(A79=MiscFormulas!$B$51:$B$54),C79,IF($C$72="","",IFERROR(IF(INDEX(INDIRECT("_" &amp; $C$72),ROW(B79)-SUM(ROW($B$73)-1))=0,"",INDEX(INDIRECT("_" &amp; $C$72),ROW(B79)-SUM(ROW($B$73)-1))),"")))</f>
        <v/>
      </c>
      <c r="C79" s="95" t="s">
        <v>105</v>
      </c>
      <c r="D79" s="80"/>
      <c r="E79" s="72" t="str" cm="1">
        <f t="array" aca="1" ref="E79" ca="1">IF(OR(D79=MiscFormulas!$B$51:$B$54),F79,IFERROR(IF(INDEX(INDIRECT("_" &amp; $F$72),ROW(E79)-SUM(ROW($E$73)-1))=0,"",INDEX(INDIRECT("_" &amp; $F$72),ROW(E79)-SUM(ROW($E$73)-1))),""))</f>
        <v/>
      </c>
      <c r="F79" s="95" t="s">
        <v>105</v>
      </c>
      <c r="G79" s="81"/>
      <c r="H79" s="73" t="str" cm="1">
        <f t="array" aca="1" ref="H79" ca="1">IF(OR(G79=MiscFormulas!$B$51:$B$54),I79,IFERROR(IF(INDEX(INDIRECT("_" &amp; $I$72),ROW(H79)-SUM(ROW($H$73)-1))=0,"",INDEX(INDIRECT("_" &amp; $I$72),ROW(H79)-SUM(ROW($H$73)-1))),""))</f>
        <v/>
      </c>
      <c r="I79" s="95" t="s">
        <v>105</v>
      </c>
      <c r="J79" s="78"/>
      <c r="K79" s="74" t="str" cm="1">
        <f t="array" aca="1" ref="K79" ca="1">IF(OR(J79=MiscFormulas!$B$51:$B$54),L79,IFERROR(IF(INDEX(INDIRECT("_" &amp; $L$72),ROW(K79)-SUM(ROW($K$73)-1))=0,"",INDEX(INDIRECT("_" &amp; $L$72),ROW(K79)-SUM(ROW($K$73)-1))),""))</f>
        <v/>
      </c>
      <c r="L79" s="95"/>
      <c r="M79" s="81"/>
      <c r="N79" s="72" t="str" cm="1">
        <f t="array" aca="1" ref="N79" ca="1">IF(OR(M79=MiscFormulas!$B$51:$B$54),O79,IFERROR(IF(INDEX(INDIRECT("_" &amp; $O$72),ROW(N79)-SUM(ROW($N$73)-1))=0,"",INDEX(INDIRECT("_" &amp; $O$72),ROW(N79)-SUM(ROW($N$73)-1))),""))</f>
        <v/>
      </c>
      <c r="O79" s="95"/>
      <c r="P79" s="81"/>
      <c r="Q79" s="72" t="str" cm="1">
        <f t="array" aca="1" ref="Q79" ca="1">IF(OR(P79=MiscFormulas!$B$51:$B$54),R79,IFERROR(IF(INDEX(INDIRECT("_" &amp; $R$72),ROW(Q79)-SUM(ROW($Q$73)-1))=0,"",INDEX(INDIRECT("_" &amp; $R$72),ROW(Q79)-SUM(ROW($Q$73)-1))),""))</f>
        <v/>
      </c>
      <c r="R79" s="95"/>
      <c r="S79" s="78"/>
      <c r="T79" s="74" t="str" cm="1">
        <f t="array" aca="1" ref="T79" ca="1">IF(OR(S79=MiscFormulas!$B$51:$B$54),U79,IFERROR(IF(INDEX(INDIRECT("_" &amp; $U$72),ROW(T79)-SUM(ROW($T$73)-1))=0,"",INDEX(INDIRECT("_" &amp; $U$72),ROW(T79)-SUM(ROW($T$73)-1))),""))</f>
        <v>EX3 Jennifer, L.</v>
      </c>
      <c r="U79" s="95"/>
    </row>
    <row r="80" spans="1:21" ht="20.25" x14ac:dyDescent="0.3">
      <c r="A80" s="81"/>
      <c r="B80" s="72" t="str" cm="1">
        <f t="array" aca="1" ref="B80" ca="1">IF(OR(A80=MiscFormulas!$B$51:$B$54),C80,IF($C$72="","",IFERROR(IF(INDEX(INDIRECT("_" &amp; $C$72),ROW(B80)-SUM(ROW($B$73)-1))=0,"",INDEX(INDIRECT("_" &amp; $C$72),ROW(B80)-SUM(ROW($B$73)-1))),"")))</f>
        <v/>
      </c>
      <c r="C80" s="95"/>
      <c r="D80" s="80"/>
      <c r="E80" s="72" t="str" cm="1">
        <f t="array" aca="1" ref="E80" ca="1">IF(OR(D80=MiscFormulas!$B$51:$B$54),F80,IFERROR(IF(INDEX(INDIRECT("_" &amp; $F$72),ROW(E80)-SUM(ROW($E$73)-1))=0,"",INDEX(INDIRECT("_" &amp; $F$72),ROW(E80)-SUM(ROW($E$73)-1))),""))</f>
        <v/>
      </c>
      <c r="F80" s="95"/>
      <c r="G80" s="81"/>
      <c r="H80" s="73" t="str" cm="1">
        <f t="array" aca="1" ref="H80" ca="1">IF(OR(G80=MiscFormulas!$B$51:$B$54),I80,IFERROR(IF(INDEX(INDIRECT("_" &amp; $I$72),ROW(H80)-SUM(ROW($H$73)-1))=0,"",INDEX(INDIRECT("_" &amp; $I$72),ROW(H80)-SUM(ROW($H$73)-1))),""))</f>
        <v/>
      </c>
      <c r="I80" s="95"/>
      <c r="J80" s="78"/>
      <c r="K80" s="74" t="str" cm="1">
        <f t="array" aca="1" ref="K80" ca="1">IF(OR(J80=MiscFormulas!$B$51:$B$54),L80,IFERROR(IF(INDEX(INDIRECT("_" &amp; $L$72),ROW(K80)-SUM(ROW($K$73)-1))=0,"",INDEX(INDIRECT("_" &amp; $L$72),ROW(K80)-SUM(ROW($K$73)-1))),""))</f>
        <v/>
      </c>
      <c r="L80" s="95"/>
      <c r="M80" s="81"/>
      <c r="N80" s="72" t="str" cm="1">
        <f t="array" aca="1" ref="N80" ca="1">IF(OR(M80=MiscFormulas!$B$51:$B$54),O80,IFERROR(IF(INDEX(INDIRECT("_" &amp; $O$72),ROW(N80)-SUM(ROW($N$73)-1))=0,"",INDEX(INDIRECT("_" &amp; $O$72),ROW(N80)-SUM(ROW($N$73)-1))),""))</f>
        <v/>
      </c>
      <c r="O80" s="95"/>
      <c r="P80" s="81"/>
      <c r="Q80" s="72" t="str" cm="1">
        <f t="array" aca="1" ref="Q80" ca="1">IF(OR(P80=MiscFormulas!$B$51:$B$54),R80,IFERROR(IF(INDEX(INDIRECT("_" &amp; $R$72),ROW(Q80)-SUM(ROW($Q$73)-1))=0,"",INDEX(INDIRECT("_" &amp; $R$72),ROW(Q80)-SUM(ROW($Q$73)-1))),""))</f>
        <v/>
      </c>
      <c r="R80" s="95"/>
      <c r="S80" s="78"/>
      <c r="T80" s="74" t="str" cm="1">
        <f t="array" aca="1" ref="T80" ca="1">IF(OR(S80=MiscFormulas!$B$51:$B$54),U80,IFERROR(IF(INDEX(INDIRECT("_" &amp; $U$72),ROW(T80)-SUM(ROW($T$73)-1))=0,"",INDEX(INDIRECT("_" &amp; $U$72),ROW(T80)-SUM(ROW($T$73)-1))),""))</f>
        <v>EX3 Jeremy, R.</v>
      </c>
      <c r="U80" s="95"/>
    </row>
    <row r="81" spans="1:21" ht="20.25" x14ac:dyDescent="0.3">
      <c r="A81" s="81"/>
      <c r="B81" s="72" t="str" cm="1">
        <f t="array" aca="1" ref="B81" ca="1">IF(OR(A81=MiscFormulas!$B$51:$B$54),C81,IF($C$72="","",IFERROR(IF(INDEX(INDIRECT("_" &amp; $C$72),ROW(B81)-SUM(ROW($B$73)-1))=0,"",INDEX(INDIRECT("_" &amp; $C$72),ROW(B81)-SUM(ROW($B$73)-1))),"")))</f>
        <v/>
      </c>
      <c r="C81" s="95"/>
      <c r="D81" s="80"/>
      <c r="E81" s="72" t="str" cm="1">
        <f t="array" aca="1" ref="E81" ca="1">IF(OR(D81=MiscFormulas!$B$51:$B$54),F81,IFERROR(IF(INDEX(INDIRECT("_" &amp; $F$72),ROW(E81)-SUM(ROW($E$73)-1))=0,"",INDEX(INDIRECT("_" &amp; $F$72),ROW(E81)-SUM(ROW($E$73)-1))),""))</f>
        <v/>
      </c>
      <c r="F81" s="95"/>
      <c r="G81" s="81"/>
      <c r="H81" s="73" t="str" cm="1">
        <f t="array" aca="1" ref="H81" ca="1">IF(OR(G81=MiscFormulas!$B$51:$B$54),I81,IFERROR(IF(INDEX(INDIRECT("_" &amp; $I$72),ROW(H81)-SUM(ROW($H$73)-1))=0,"",INDEX(INDIRECT("_" &amp; $I$72),ROW(H81)-SUM(ROW($H$73)-1))),""))</f>
        <v/>
      </c>
      <c r="I81" s="95"/>
      <c r="J81" s="78"/>
      <c r="K81" s="74" t="str" cm="1">
        <f t="array" aca="1" ref="K81" ca="1">IF(OR(J81=MiscFormulas!$B$51:$B$54),L81,IFERROR(IF(INDEX(INDIRECT("_" &amp; $L$72),ROW(K81)-SUM(ROW($K$73)-1))=0,"",INDEX(INDIRECT("_" &amp; $L$72),ROW(K81)-SUM(ROW($K$73)-1))),""))</f>
        <v/>
      </c>
      <c r="L81" s="95"/>
      <c r="M81" s="81"/>
      <c r="N81" s="72" t="str" cm="1">
        <f t="array" aca="1" ref="N81" ca="1">IF(OR(M81=MiscFormulas!$B$51:$B$54),O81,IFERROR(IF(INDEX(INDIRECT("_" &amp; $O$72),ROW(N81)-SUM(ROW($N$73)-1))=0,"",INDEX(INDIRECT("_" &amp; $O$72),ROW(N81)-SUM(ROW($N$73)-1))),""))</f>
        <v/>
      </c>
      <c r="O81" s="95"/>
      <c r="P81" s="81"/>
      <c r="Q81" s="72" t="str" cm="1">
        <f t="array" aca="1" ref="Q81" ca="1">IF(OR(P81=MiscFormulas!$B$51:$B$54),R81,IFERROR(IF(INDEX(INDIRECT("_" &amp; $R$72),ROW(Q81)-SUM(ROW($Q$73)-1))=0,"",INDEX(INDIRECT("_" &amp; $R$72),ROW(Q81)-SUM(ROW($Q$73)-1))),""))</f>
        <v/>
      </c>
      <c r="R81" s="95"/>
      <c r="S81" s="78"/>
      <c r="T81" s="74" t="str" cm="1">
        <f t="array" aca="1" ref="T81" ca="1">IF(OR(S81=MiscFormulas!$B$51:$B$54),U81,IFERROR(IF(INDEX(INDIRECT("_" &amp; $U$72),ROW(T81)-SUM(ROW($T$73)-1))=0,"",INDEX(INDIRECT("_" &amp; $U$72),ROW(T81)-SUM(ROW($T$73)-1))),""))</f>
        <v>EX3 John, J.</v>
      </c>
      <c r="U81" s="95"/>
    </row>
    <row r="82" spans="1:21" ht="20.25" x14ac:dyDescent="0.3">
      <c r="A82" s="81"/>
      <c r="B82" s="72" t="str" cm="1">
        <f t="array" aca="1" ref="B82" ca="1">IF(OR(A82=MiscFormulas!$B$51:$B$54),C82,IF($C$72="","",IFERROR(IF(INDEX(INDIRECT("_" &amp; $C$72),ROW(B82)-SUM(ROW($B$73)-1))=0,"",INDEX(INDIRECT("_" &amp; $C$72),ROW(B82)-SUM(ROW($B$73)-1))),"")))</f>
        <v/>
      </c>
      <c r="C82" s="95"/>
      <c r="D82" s="80"/>
      <c r="E82" s="72" t="str" cm="1">
        <f t="array" aca="1" ref="E82" ca="1">IF(OR(D82=MiscFormulas!$B$51:$B$54),F82,IFERROR(IF(INDEX(INDIRECT("_" &amp; $F$72),ROW(E82)-SUM(ROW($E$73)-1))=0,"",INDEX(INDIRECT("_" &amp; $F$72),ROW(E82)-SUM(ROW($E$73)-1))),""))</f>
        <v/>
      </c>
      <c r="F82" s="95"/>
      <c r="G82" s="81"/>
      <c r="H82" s="73" t="str" cm="1">
        <f t="array" aca="1" ref="H82" ca="1">IF(OR(G82=MiscFormulas!$B$51:$B$54),I82,IFERROR(IF(INDEX(INDIRECT("_" &amp; $I$72),ROW(H82)-SUM(ROW($H$73)-1))=0,"",INDEX(INDIRECT("_" &amp; $I$72),ROW(H82)-SUM(ROW($H$73)-1))),""))</f>
        <v/>
      </c>
      <c r="I82" s="95"/>
      <c r="J82" s="78"/>
      <c r="K82" s="74" t="str" cm="1">
        <f t="array" aca="1" ref="K82" ca="1">IF(OR(J82=MiscFormulas!$B$51:$B$54),L82,IFERROR(IF(INDEX(INDIRECT("_" &amp; $L$72),ROW(K82)-SUM(ROW($K$73)-1))=0,"",INDEX(INDIRECT("_" &amp; $L$72),ROW(K82)-SUM(ROW($K$73)-1))),""))</f>
        <v/>
      </c>
      <c r="L82" s="95"/>
      <c r="M82" s="81"/>
      <c r="N82" s="72" t="str" cm="1">
        <f t="array" aca="1" ref="N82" ca="1">IF(OR(M82=MiscFormulas!$B$51:$B$54),O82,IFERROR(IF(INDEX(INDIRECT("_" &amp; $O$72),ROW(N82)-SUM(ROW($N$73)-1))=0,"",INDEX(INDIRECT("_" &amp; $O$72),ROW(N82)-SUM(ROW($N$73)-1))),""))</f>
        <v/>
      </c>
      <c r="O82" s="95"/>
      <c r="P82" s="81"/>
      <c r="Q82" s="72" t="str" cm="1">
        <f t="array" aca="1" ref="Q82" ca="1">IF(OR(P82=MiscFormulas!$B$51:$B$54),R82,IFERROR(IF(INDEX(INDIRECT("_" &amp; $R$72),ROW(Q82)-SUM(ROW($Q$73)-1))=0,"",INDEX(INDIRECT("_" &amp; $R$72),ROW(Q82)-SUM(ROW($Q$73)-1))),""))</f>
        <v/>
      </c>
      <c r="R82" s="95"/>
      <c r="S82" s="78"/>
      <c r="T82" s="74" t="str" cm="1">
        <f t="array" aca="1" ref="T82" ca="1">IF(OR(S82=MiscFormulas!$B$51:$B$54),U82,IFERROR(IF(INDEX(INDIRECT("_" &amp; $U$72),ROW(T82)-SUM(ROW($T$73)-1))=0,"",INDEX(INDIRECT("_" &amp; $U$72),ROW(T82)-SUM(ROW($T$73)-1))),""))</f>
        <v/>
      </c>
      <c r="U82" s="95"/>
    </row>
    <row r="83" spans="1:21" ht="20.25" x14ac:dyDescent="0.3">
      <c r="A83" s="81"/>
      <c r="B83" s="72" t="str" cm="1">
        <f t="array" aca="1" ref="B83" ca="1">IF(OR(A83=MiscFormulas!$B$51:$B$54),C83,IF($C$72="","",IFERROR(IF(INDEX(INDIRECT("_" &amp; $C$72),ROW(B83)-SUM(ROW($B$73)-1))=0,"",INDEX(INDIRECT("_" &amp; $C$72),ROW(B83)-SUM(ROW($B$73)-1))),"")))</f>
        <v/>
      </c>
      <c r="C83" s="95"/>
      <c r="D83" s="80"/>
      <c r="E83" s="72" t="str" cm="1">
        <f t="array" aca="1" ref="E83" ca="1">IF(OR(D83=MiscFormulas!$B$51:$B$54),F83,IFERROR(IF(INDEX(INDIRECT("_" &amp; $F$72),ROW(E83)-SUM(ROW($E$73)-1))=0,"",INDEX(INDIRECT("_" &amp; $F$72),ROW(E83)-SUM(ROW($E$73)-1))),""))</f>
        <v/>
      </c>
      <c r="F83" s="95"/>
      <c r="G83" s="81"/>
      <c r="H83" s="73" t="str" cm="1">
        <f t="array" aca="1" ref="H83" ca="1">IF(OR(G83=MiscFormulas!$B$51:$B$54),I83,IFERROR(IF(INDEX(INDIRECT("_" &amp; $I$72),ROW(H83)-SUM(ROW($H$73)-1))=0,"",INDEX(INDIRECT("_" &amp; $I$72),ROW(H83)-SUM(ROW($H$73)-1))),""))</f>
        <v/>
      </c>
      <c r="I83" s="95"/>
      <c r="J83" s="78"/>
      <c r="K83" s="74" t="str" cm="1">
        <f t="array" aca="1" ref="K83" ca="1">IF(OR(J83=MiscFormulas!$B$51:$B$54),L83,IFERROR(IF(INDEX(INDIRECT("_" &amp; $L$72),ROW(K83)-SUM(ROW($K$73)-1))=0,"",INDEX(INDIRECT("_" &amp; $L$72),ROW(K83)-SUM(ROW($K$73)-1))),""))</f>
        <v/>
      </c>
      <c r="L83" s="95"/>
      <c r="M83" s="81"/>
      <c r="N83" s="72" t="str" cm="1">
        <f t="array" aca="1" ref="N83" ca="1">IF(OR(M83=MiscFormulas!$B$51:$B$54),O83,IFERROR(IF(INDEX(INDIRECT("_" &amp; $O$72),ROW(N83)-SUM(ROW($N$73)-1))=0,"",INDEX(INDIRECT("_" &amp; $O$72),ROW(N83)-SUM(ROW($N$73)-1))),""))</f>
        <v/>
      </c>
      <c r="O83" s="95"/>
      <c r="P83" s="81"/>
      <c r="Q83" s="72" t="str" cm="1">
        <f t="array" aca="1" ref="Q83" ca="1">IF(OR(P83=MiscFormulas!$B$51:$B$54),R83,IFERROR(IF(INDEX(INDIRECT("_" &amp; $R$72),ROW(Q83)-SUM(ROW($Q$73)-1))=0,"",INDEX(INDIRECT("_" &amp; $R$72),ROW(Q83)-SUM(ROW($Q$73)-1))),""))</f>
        <v/>
      </c>
      <c r="R83" s="95"/>
      <c r="S83" s="78"/>
      <c r="T83" s="74" t="str" cm="1">
        <f t="array" aca="1" ref="T83" ca="1">IF(OR(S83=MiscFormulas!$B$51:$B$54),U83,IFERROR(IF(INDEX(INDIRECT("_" &amp; $U$72),ROW(T83)-SUM(ROW($T$73)-1))=0,"",INDEX(INDIRECT("_" &amp; $U$72),ROW(T83)-SUM(ROW($T$73)-1))),""))</f>
        <v/>
      </c>
      <c r="U83" s="95"/>
    </row>
    <row r="84" spans="1:21" ht="20.25" x14ac:dyDescent="0.3">
      <c r="A84" s="81"/>
      <c r="B84" s="72" t="str" cm="1">
        <f t="array" aca="1" ref="B84" ca="1">IF(OR(A84=MiscFormulas!$B$51:$B$54),C84,IF($C$72="","",IFERROR(IF(INDEX(INDIRECT("_" &amp; $C$72),ROW(B84)-SUM(ROW($B$73)-1))=0,"",INDEX(INDIRECT("_" &amp; $C$72),ROW(B84)-SUM(ROW($B$73)-1))),"")))</f>
        <v/>
      </c>
      <c r="C84" s="95"/>
      <c r="D84" s="80"/>
      <c r="E84" s="72" t="str" cm="1">
        <f t="array" aca="1" ref="E84" ca="1">IF(OR(D84=MiscFormulas!$B$51:$B$54),F84,IFERROR(IF(INDEX(INDIRECT("_" &amp; $F$72),ROW(E84)-SUM(ROW($E$73)-1))=0,"",INDEX(INDIRECT("_" &amp; $F$72),ROW(E84)-SUM(ROW($E$73)-1))),""))</f>
        <v/>
      </c>
      <c r="F84" s="95"/>
      <c r="G84" s="81"/>
      <c r="H84" s="73" t="str" cm="1">
        <f t="array" aca="1" ref="H84" ca="1">IF(OR(G84=MiscFormulas!$B$51:$B$54),I84,IFERROR(IF(INDEX(INDIRECT("_" &amp; $I$72),ROW(H84)-SUM(ROW($H$73)-1))=0,"",INDEX(INDIRECT("_" &amp; $I$72),ROW(H84)-SUM(ROW($H$73)-1))),""))</f>
        <v/>
      </c>
      <c r="I84" s="95"/>
      <c r="J84" s="78"/>
      <c r="K84" s="74" t="str" cm="1">
        <f t="array" aca="1" ref="K84" ca="1">IF(OR(J84=MiscFormulas!$B$51:$B$54),L84,IFERROR(IF(INDEX(INDIRECT("_" &amp; $L$72),ROW(K84)-SUM(ROW($K$73)-1))=0,"",INDEX(INDIRECT("_" &amp; $L$72),ROW(K84)-SUM(ROW($K$73)-1))),""))</f>
        <v/>
      </c>
      <c r="L84" s="95"/>
      <c r="M84" s="81"/>
      <c r="N84" s="72" t="str" cm="1">
        <f t="array" aca="1" ref="N84" ca="1">IF(OR(M84=MiscFormulas!$B$51:$B$54),O84,IFERROR(IF(INDEX(INDIRECT("_" &amp; $O$72),ROW(N84)-SUM(ROW($N$73)-1))=0,"",INDEX(INDIRECT("_" &amp; $O$72),ROW(N84)-SUM(ROW($N$73)-1))),""))</f>
        <v/>
      </c>
      <c r="O84" s="95"/>
      <c r="P84" s="81"/>
      <c r="Q84" s="72" t="str" cm="1">
        <f t="array" aca="1" ref="Q84" ca="1">IF(OR(P84=MiscFormulas!$B$51:$B$54),R84,IFERROR(IF(INDEX(INDIRECT("_" &amp; $R$72),ROW(Q84)-SUM(ROW($Q$73)-1))=0,"",INDEX(INDIRECT("_" &amp; $R$72),ROW(Q84)-SUM(ROW($Q$73)-1))),""))</f>
        <v/>
      </c>
      <c r="R84" s="95"/>
      <c r="S84" s="78"/>
      <c r="T84" s="74" t="str" cm="1">
        <f t="array" aca="1" ref="T84" ca="1">IF(OR(S84=MiscFormulas!$B$51:$B$54),U84,IFERROR(IF(INDEX(INDIRECT("_" &amp; $U$72),ROW(T84)-SUM(ROW($T$73)-1))=0,"",INDEX(INDIRECT("_" &amp; $U$72),ROW(T84)-SUM(ROW($T$73)-1))),""))</f>
        <v>EX3 Jonathan, A.</v>
      </c>
      <c r="U84" s="95"/>
    </row>
    <row r="85" spans="1:21" ht="20.25" x14ac:dyDescent="0.3">
      <c r="A85" s="81"/>
      <c r="B85" s="72" t="str" cm="1">
        <f t="array" aca="1" ref="B85" ca="1">IF(OR(A85=MiscFormulas!$B$51:$B$54),C85,IF($C$72="","",IFERROR(IF(INDEX(INDIRECT("_" &amp; $C$72),ROW(B85)-SUM(ROW($B$73)-1))=0,"",INDEX(INDIRECT("_" &amp; $C$72),ROW(B85)-SUM(ROW($B$73)-1))),"")))</f>
        <v/>
      </c>
      <c r="C85" s="95"/>
      <c r="D85" s="80"/>
      <c r="E85" s="72" t="str" cm="1">
        <f t="array" aca="1" ref="E85" ca="1">IF(OR(D85=MiscFormulas!$B$51:$B$54),F85,IFERROR(IF(INDEX(INDIRECT("_" &amp; $F$72),ROW(E85)-SUM(ROW($E$73)-1))=0,"",INDEX(INDIRECT("_" &amp; $F$72),ROW(E85)-SUM(ROW($E$73)-1))),""))</f>
        <v/>
      </c>
      <c r="F85" s="95"/>
      <c r="G85" s="81"/>
      <c r="H85" s="73" t="str" cm="1">
        <f t="array" aca="1" ref="H85" ca="1">IF(OR(G85=MiscFormulas!$B$51:$B$54),I85,IFERROR(IF(INDEX(INDIRECT("_" &amp; $I$72),ROW(H85)-SUM(ROW($H$73)-1))=0,"",INDEX(INDIRECT("_" &amp; $I$72),ROW(H85)-SUM(ROW($H$73)-1))),""))</f>
        <v/>
      </c>
      <c r="I85" s="95"/>
      <c r="J85" s="78"/>
      <c r="K85" s="74" t="str" cm="1">
        <f t="array" aca="1" ref="K85" ca="1">IF(OR(J85=MiscFormulas!$B$51:$B$54),L85,IFERROR(IF(INDEX(INDIRECT("_" &amp; $L$72),ROW(K85)-SUM(ROW($K$73)-1))=0,"",INDEX(INDIRECT("_" &amp; $L$72),ROW(K85)-SUM(ROW($K$73)-1))),""))</f>
        <v/>
      </c>
      <c r="L85" s="95"/>
      <c r="M85" s="81"/>
      <c r="N85" s="72" t="str" cm="1">
        <f t="array" aca="1" ref="N85" ca="1">IF(OR(M85=MiscFormulas!$B$51:$B$54),O85,IFERROR(IF(INDEX(INDIRECT("_" &amp; $O$72),ROW(N85)-SUM(ROW($N$73)-1))=0,"",INDEX(INDIRECT("_" &amp; $O$72),ROW(N85)-SUM(ROW($N$73)-1))),""))</f>
        <v/>
      </c>
      <c r="O85" s="95"/>
      <c r="P85" s="81"/>
      <c r="Q85" s="72" t="str" cm="1">
        <f t="array" aca="1" ref="Q85" ca="1">IF(OR(P85=MiscFormulas!$B$51:$B$54),R85,IFERROR(IF(INDEX(INDIRECT("_" &amp; $R$72),ROW(Q85)-SUM(ROW($Q$73)-1))=0,"",INDEX(INDIRECT("_" &amp; $R$72),ROW(Q85)-SUM(ROW($Q$73)-1))),""))</f>
        <v/>
      </c>
      <c r="R85" s="95"/>
      <c r="S85" s="78"/>
      <c r="T85" s="74" t="str" cm="1">
        <f t="array" aca="1" ref="T85" ca="1">IF(OR(S85=MiscFormulas!$B$51:$B$54),U85,IFERROR(IF(INDEX(INDIRECT("_" &amp; $U$72),ROW(T85)-SUM(ROW($T$73)-1))=0,"",INDEX(INDIRECT("_" &amp; $U$72),ROW(T85)-SUM(ROW($T$73)-1))),""))</f>
        <v>EX3 Joseph, D.</v>
      </c>
      <c r="U85" s="95"/>
    </row>
    <row r="86" spans="1:21" ht="20.25" x14ac:dyDescent="0.3">
      <c r="A86" s="81"/>
      <c r="B86" s="72" t="str" cm="1">
        <f t="array" aca="1" ref="B86" ca="1">IF(OR(A86=MiscFormulas!$B$51:$B$54),C86,IF($C$72="","",IFERROR(IF(INDEX(INDIRECT("_" &amp; $C$72),ROW(B86)-SUM(ROW($B$73)-1))=0,"",INDEX(INDIRECT("_" &amp; $C$72),ROW(B86)-SUM(ROW($B$73)-1))),"")))</f>
        <v/>
      </c>
      <c r="C86" s="95"/>
      <c r="D86" s="80"/>
      <c r="E86" s="72" t="str" cm="1">
        <f t="array" aca="1" ref="E86" ca="1">IF(OR(D86=MiscFormulas!$B$51:$B$54),F86,IFERROR(IF(INDEX(INDIRECT("_" &amp; $F$72),ROW(E86)-SUM(ROW($E$73)-1))=0,"",INDEX(INDIRECT("_" &amp; $F$72),ROW(E86)-SUM(ROW($E$73)-1))),""))</f>
        <v/>
      </c>
      <c r="F86" s="95"/>
      <c r="G86" s="81"/>
      <c r="H86" s="73" t="str" cm="1">
        <f t="array" aca="1" ref="H86" ca="1">IF(OR(G86=MiscFormulas!$B$51:$B$54),I86,IFERROR(IF(INDEX(INDIRECT("_" &amp; $I$72),ROW(H86)-SUM(ROW($H$73)-1))=0,"",INDEX(INDIRECT("_" &amp; $I$72),ROW(H86)-SUM(ROW($H$73)-1))),""))</f>
        <v/>
      </c>
      <c r="I86" s="95"/>
      <c r="J86" s="78"/>
      <c r="K86" s="74" t="str" cm="1">
        <f t="array" aca="1" ref="K86" ca="1">IF(OR(J86=MiscFormulas!$B$51:$B$54),L86,IFERROR(IF(INDEX(INDIRECT("_" &amp; $L$72),ROW(K86)-SUM(ROW($K$73)-1))=0,"",INDEX(INDIRECT("_" &amp; $L$72),ROW(K86)-SUM(ROW($K$73)-1))),""))</f>
        <v/>
      </c>
      <c r="L86" s="95"/>
      <c r="M86" s="81"/>
      <c r="N86" s="72" t="str" cm="1">
        <f t="array" aca="1" ref="N86" ca="1">IF(OR(M86=MiscFormulas!$B$51:$B$54),O86,IFERROR(IF(INDEX(INDIRECT("_" &amp; $O$72),ROW(N86)-SUM(ROW($N$73)-1))=0,"",INDEX(INDIRECT("_" &amp; $O$72),ROW(N86)-SUM(ROW($N$73)-1))),""))</f>
        <v/>
      </c>
      <c r="O86" s="95"/>
      <c r="P86" s="81"/>
      <c r="Q86" s="72" t="str" cm="1">
        <f t="array" aca="1" ref="Q86" ca="1">IF(OR(P86=MiscFormulas!$B$51:$B$54),R86,IFERROR(IF(INDEX(INDIRECT("_" &amp; $R$72),ROW(Q86)-SUM(ROW($Q$73)-1))=0,"",INDEX(INDIRECT("_" &amp; $R$72),ROW(Q86)-SUM(ROW($Q$73)-1))),""))</f>
        <v/>
      </c>
      <c r="R86" s="95"/>
      <c r="S86" s="78"/>
      <c r="T86" s="74" t="str" cm="1">
        <f t="array" aca="1" ref="T86" ca="1">IF(OR(S86=MiscFormulas!$B$51:$B$54),U86,IFERROR(IF(INDEX(INDIRECT("_" &amp; $U$72),ROW(T86)-SUM(ROW($T$73)-1))=0,"",INDEX(INDIRECT("_" &amp; $U$72),ROW(T86)-SUM(ROW($T$73)-1))),""))</f>
        <v/>
      </c>
      <c r="U86" s="95"/>
    </row>
    <row r="87" spans="1:21" ht="21" thickBot="1" x14ac:dyDescent="0.35">
      <c r="A87" s="76"/>
      <c r="B87" s="315" t="str" cm="1">
        <f t="array" aca="1" ref="B87" ca="1">IF(OR(A87=MiscFormulas!$B$51:$B$54),C87,IF($C$72="","",IFERROR(IF(INDEX(INDIRECT("_" &amp; $C$72),ROW(B87)-SUM(ROW($B$73)-1))=0,"",INDEX(INDIRECT("_" &amp; $C$72),ROW(B87)-SUM(ROW($B$73)-1))),"")))</f>
        <v/>
      </c>
      <c r="C87" s="318"/>
      <c r="D87" s="79"/>
      <c r="E87" s="315" t="str" cm="1">
        <f t="array" aca="1" ref="E87" ca="1">IF(OR(D87=MiscFormulas!$B$51:$B$54),F87,IFERROR(IF(INDEX(INDIRECT("_" &amp; $F$72),ROW(E87)-SUM(ROW($E$73)-1))=0,"",INDEX(INDIRECT("_" &amp; $F$72),ROW(E87)-SUM(ROW($E$73)-1))),""))</f>
        <v/>
      </c>
      <c r="F87" s="318"/>
      <c r="G87" s="76"/>
      <c r="H87" s="319" t="str" cm="1">
        <f t="array" aca="1" ref="H87" ca="1">IF(OR(G87=MiscFormulas!$B$51:$B$54),I87,IFERROR(IF(INDEX(INDIRECT("_" &amp; $I$72),ROW(H87)-SUM(ROW($H$73)-1))=0,"",INDEX(INDIRECT("_" &amp; $I$72),ROW(H87)-SUM(ROW($H$73)-1))),""))</f>
        <v/>
      </c>
      <c r="I87" s="318"/>
      <c r="J87" s="320"/>
      <c r="K87" s="321" t="str" cm="1">
        <f t="array" aca="1" ref="K87" ca="1">IF(OR(J87=MiscFormulas!$B$51:$B$54),L87,IFERROR(IF(INDEX(INDIRECT("_" &amp; $L$72),ROW(K87)-SUM(ROW($K$73)-1))=0,"",INDEX(INDIRECT("_" &amp; $L$72),ROW(K87)-SUM(ROW($K$73)-1))),""))</f>
        <v/>
      </c>
      <c r="L87" s="318"/>
      <c r="M87" s="76"/>
      <c r="N87" s="315" t="str" cm="1">
        <f t="array" aca="1" ref="N87" ca="1">IF(OR(M87=MiscFormulas!$B$51:$B$54),O87,IFERROR(IF(INDEX(INDIRECT("_" &amp; $O$72),ROW(N87)-SUM(ROW($N$73)-1))=0,"",INDEX(INDIRECT("_" &amp; $O$72),ROW(N87)-SUM(ROW($N$73)-1))),""))</f>
        <v/>
      </c>
      <c r="O87" s="318"/>
      <c r="P87" s="76"/>
      <c r="Q87" s="315" t="str" cm="1">
        <f t="array" aca="1" ref="Q87" ca="1">IF(OR(P87=MiscFormulas!$B$51:$B$54),R87,IFERROR(IF(INDEX(INDIRECT("_" &amp; $R$72),ROW(Q87)-SUM(ROW($Q$73)-1))=0,"",INDEX(INDIRECT("_" &amp; $R$72),ROW(Q87)-SUM(ROW($Q$73)-1))),""))</f>
        <v/>
      </c>
      <c r="R87" s="318"/>
      <c r="S87" s="320"/>
      <c r="T87" s="321" t="str" cm="1">
        <f t="array" aca="1" ref="T87" ca="1">IF(OR(S87=MiscFormulas!$B$51:$B$54),U87,IFERROR(IF(INDEX(INDIRECT("_" &amp; $U$72),ROW(T87)-SUM(ROW($T$73)-1))=0,"",INDEX(INDIRECT("_" &amp; $U$72),ROW(T87)-SUM(ROW($T$73)-1))),""))</f>
        <v/>
      </c>
      <c r="U87" s="318"/>
    </row>
    <row r="88" spans="1:21" ht="21.75" thickTop="1" thickBot="1" x14ac:dyDescent="0.35">
      <c r="A88" s="1">
        <f>SUM(S71,1)</f>
        <v>36</v>
      </c>
      <c r="B88" s="237" t="str">
        <f>IF(ISNUMBER(MATCH(DATE(Panel!$D$2,IF(Panel!$D$1="JANUARY",1,IF(Panel!$D$1="FEBRUARY",2,IF(Panel!$D$1="MARCH",3,IF(Panel!$D$1="APRIL",4,IF(Panel!$D$1="MAY",5,IF(Panel!$D$1="JUNE",6,IF(Panel!$D$1="JULY",7,IF(Panel!$D$1="AUGUST",8,IF(Panel!$D$1="SEPTEMBER",9,IF(Panel!$D$1="OCTOBER",10,IF(Panel!$D$1="NOVEMBER",11,IF(Panel!$D$1="DECEMBER",12,0)))))))))))),A88),Holidays!$D$2:$D$157,0)),"HOLIDAY","")</f>
        <v/>
      </c>
      <c r="C88" s="238"/>
      <c r="D88" s="1">
        <f>SUM(A88,1)</f>
        <v>37</v>
      </c>
      <c r="E88" s="239" t="str">
        <f>IF(ISNUMBER(MATCH(DATE(Panel!$D$2,IF(Panel!$D$1="JANUARY",1,IF(Panel!$D$1="FEBRUARY",2,IF(Panel!$D$1="MARCH",3,IF(Panel!$D$1="APRIL",4,IF(Panel!$D$1="MAY",5,IF(Panel!$D$1="JUNE",6,IF(Panel!$D$1="JULY",7,IF(Panel!$D$1="AUGUST",8,IF(Panel!$D$1="SEPTEMBER",9,IF(Panel!$D$1="OCTOBER",10,IF(Panel!$D$1="NOVEMBER",11,IF(Panel!$D$1="DECEMBER",12,0)))))))))))),D88),Holidays!$D$2:$D$157,0)),"HOLIDAY","")</f>
        <v/>
      </c>
      <c r="F88" s="246" t="str">
        <f>IF(ISNUMBER(MATCH(DATE(Panel!$D$2,IF(Panel!$D$1="JANUARY",1,IF(Panel!$D$1="FEBRUARY",2,IF(Panel!$D$1="MARCH",3,IF(Panel!$D$1="APRIL",4,IF(Panel!$D$1="MAY",5,IF(Panel!$D$1="JUNE",6,IF(Panel!$D$1="JULY",7,IF(Panel!$D$1="AUGUST",8,IF(Panel!$D$1="SEPTEMBER",9,IF(Panel!$D$1="OCTOBER",10,IF(Panel!$D$1="NOVEMBER",11,IF(Panel!$D$1="DECEMBER",12,0)))))))))))),E88),Holidays!$D$2:$D$40,0)),"HOLIDAY","")</f>
        <v/>
      </c>
      <c r="G88" s="103"/>
      <c r="H88" s="104"/>
      <c r="I88" s="104"/>
      <c r="J88" s="104"/>
      <c r="K88" s="104"/>
      <c r="L88" s="104"/>
      <c r="M88" s="104"/>
      <c r="N88" s="104"/>
      <c r="O88" s="104"/>
      <c r="P88" s="104"/>
      <c r="Q88" s="104"/>
      <c r="R88" s="104"/>
      <c r="S88" s="104"/>
      <c r="T88" s="104"/>
      <c r="U88" s="105"/>
    </row>
    <row r="89" spans="1:21" ht="21" thickBot="1" x14ac:dyDescent="0.35">
      <c r="A89" s="343"/>
      <c r="B89" s="344" t="str">
        <f>IF(Panel!$D$4="NO","","Section")</f>
        <v>Section</v>
      </c>
      <c r="C89" s="345">
        <f>IF(MiscFormulas!$A$2="YD",IF(SUM(U72,1)&gt;Panel!$D$6,1,SUM(U72,1)),IF(MiscFormulas!$A$2="SATW",U72,IF(MiscFormulas!$A$2="SUNW",IF(SUM(U72,1)&gt;Panel!$D$6,1,SUM(U72,1)),IF(MiscFormulas!$A$2="YW",U72,""))))</f>
        <v>12</v>
      </c>
      <c r="D89" s="346"/>
      <c r="E89" s="347" t="s">
        <v>7</v>
      </c>
      <c r="F89" s="248">
        <f>IF(MiscFormulas!$A$2="YD",IF(SUM(C89,1)&gt;Panel!$D$6,1,SUM(C89,1)),IF(MiscFormulas!$A$2="YW",IF(SUM(C89,1)&gt;Panel!$D$6,1,SUM(C89,1)),IF(MiscFormulas!$A$2="ND",IF(SUM(R72,1)&gt;Panel!$D$6,1,SUM(R72,1)),IF(MiscFormulas!$A$2="NW",IF(SUM(R72,1)&gt;Panel!$D$6,1,SUM(R72,1)),IF(MiscFormulas!$A$2="SATW",C89,IF(MiscFormulas!$A$2="SUNW",C89,""))))))</f>
        <v>13</v>
      </c>
      <c r="G89" s="103"/>
      <c r="H89" s="104"/>
      <c r="I89" s="104"/>
      <c r="J89" s="104"/>
      <c r="K89" s="104"/>
      <c r="L89" s="104"/>
      <c r="M89" s="104"/>
      <c r="N89" s="104"/>
      <c r="O89" s="104"/>
      <c r="P89" s="104"/>
      <c r="Q89" s="104"/>
      <c r="R89" s="104"/>
      <c r="S89" s="104"/>
      <c r="T89" s="104"/>
      <c r="U89" s="105"/>
    </row>
    <row r="90" spans="1:21" ht="21" thickTop="1" x14ac:dyDescent="0.3">
      <c r="A90" s="357"/>
      <c r="B90" s="358" t="str" cm="1">
        <f t="array" aca="1" ref="B90" ca="1">IF(OR(A90=MiscFormulas!$B$51:$B$54),C90,IF($C$89="","",IFERROR(IF(INDEX(INDIRECT("_" &amp; $C$89),ROW(B90)-SUM(ROW($B$90)-1))=0,"",INDEX(INDIRECT("_" &amp; $C$89),ROW(B90)-SUM(ROW($B$90)-1))),"")))</f>
        <v>EX3 Justin, L.</v>
      </c>
      <c r="C90" s="364"/>
      <c r="D90" s="360" t="s">
        <v>79</v>
      </c>
      <c r="E90" s="358" t="str" cm="1">
        <f t="array" aca="1" ref="E90" ca="1">IF(OR(D90=MiscFormulas!$B$51:$B$54),F90,IFERROR(IF(INDEX(INDIRECT("_" &amp; $F$89),ROW(E90)-SUM(ROW($E$90)-1))=0,"",INDEX(INDIRECT("_" &amp; $F$89),ROW(E90)-SUM(ROW($E$90)-1))),""))</f>
        <v>EX3 Nicholas, C.</v>
      </c>
      <c r="F90" s="101"/>
      <c r="G90" s="103"/>
      <c r="H90" s="104"/>
      <c r="I90" s="104"/>
      <c r="J90" s="104"/>
      <c r="K90" s="104"/>
      <c r="L90" s="104"/>
      <c r="M90" s="104"/>
      <c r="N90" s="104"/>
      <c r="O90" s="104"/>
      <c r="P90" s="104"/>
      <c r="Q90" s="104"/>
      <c r="R90" s="104"/>
      <c r="S90" s="104"/>
      <c r="T90" s="104"/>
      <c r="U90" s="105"/>
    </row>
    <row r="91" spans="1:21" ht="20.25" x14ac:dyDescent="0.3">
      <c r="A91" s="81"/>
      <c r="B91" s="72" t="str" cm="1">
        <f t="array" aca="1" ref="B91" ca="1">IF(OR(A91=MiscFormulas!$B$51:$B$54),C91,IF($C$89="","",IFERROR(IF(INDEX(INDIRECT("_" &amp; $C$89),ROW(B91)-SUM(ROW($B$90)-1))=0,"",INDEX(INDIRECT("_" &amp; $C$89),ROW(B91)-SUM(ROW($B$90)-1))),"")))</f>
        <v>EX3 Kevin, J.</v>
      </c>
      <c r="C91" s="100"/>
      <c r="D91" s="80"/>
      <c r="E91" s="72" t="str" cm="1">
        <f t="array" aca="1" ref="E91" ca="1">IF(OR(D91=MiscFormulas!$B$51:$B$54),F91,IFERROR(IF(INDEX(INDIRECT("_" &amp; $F$89),ROW(E91)-SUM(ROW($E$90)-1))=0,"",INDEX(INDIRECT("_" &amp; $F$89),ROW(E91)-SUM(ROW($E$90)-1))),""))</f>
        <v>EX3 Nicole, K.</v>
      </c>
      <c r="F91" s="102"/>
      <c r="G91" s="103"/>
      <c r="H91" s="104"/>
      <c r="I91" s="104"/>
      <c r="J91" s="104"/>
      <c r="K91" s="104"/>
      <c r="L91" s="104"/>
      <c r="M91" s="104"/>
      <c r="N91" s="104"/>
      <c r="O91" s="104"/>
      <c r="P91" s="104"/>
      <c r="Q91" s="104"/>
      <c r="R91" s="104"/>
      <c r="S91" s="104"/>
      <c r="T91" s="104"/>
      <c r="U91" s="105"/>
    </row>
    <row r="92" spans="1:21" ht="20.25" x14ac:dyDescent="0.3">
      <c r="A92" s="81"/>
      <c r="B92" s="72" t="str" cm="1">
        <f t="array" aca="1" ref="B92" ca="1">IF(OR(A92=MiscFormulas!$B$51:$B$54),C92,IF($C$89="","",IFERROR(IF(INDEX(INDIRECT("_" &amp; $C$89),ROW(B92)-SUM(ROW($B$90)-1))=0,"",INDEX(INDIRECT("_" &amp; $C$89),ROW(B92)-SUM(ROW($B$90)-1))),"")))</f>
        <v>EX3 Kimberly, P.</v>
      </c>
      <c r="C92" s="100"/>
      <c r="D92" s="80"/>
      <c r="E92" s="72" t="str" cm="1">
        <f t="array" aca="1" ref="E92" ca="1">IF(OR(D92=MiscFormulas!$B$51:$B$54),F92,IFERROR(IF(INDEX(INDIRECT("_" &amp; $F$89),ROW(E92)-SUM(ROW($E$90)-1))=0,"",INDEX(INDIRECT("_" &amp; $F$89),ROW(E92)-SUM(ROW($E$90)-1))),""))</f>
        <v>EX4 Pleb2, P.</v>
      </c>
      <c r="F92" s="102" t="s">
        <v>92</v>
      </c>
      <c r="G92" s="103"/>
      <c r="H92" s="104"/>
      <c r="I92" s="104"/>
      <c r="J92" s="104"/>
      <c r="K92" s="104"/>
      <c r="L92" s="104"/>
      <c r="M92" s="104"/>
      <c r="N92" s="104"/>
      <c r="O92" s="104"/>
      <c r="P92" s="104"/>
      <c r="Q92" s="104"/>
      <c r="R92" s="104"/>
      <c r="S92" s="104"/>
      <c r="T92" s="104"/>
      <c r="U92" s="105"/>
    </row>
    <row r="93" spans="1:21" ht="20.25" x14ac:dyDescent="0.3">
      <c r="A93" s="81"/>
      <c r="B93" s="72" t="str" cm="1">
        <f t="array" aca="1" ref="B93" ca="1">IF(OR(A93=MiscFormulas!$B$51:$B$54),C93,IF($C$89="","",IFERROR(IF(INDEX(INDIRECT("_" &amp; $C$89),ROW(B93)-SUM(ROW($B$90)-1))=0,"",INDEX(INDIRECT("_" &amp; $C$89),ROW(B93)-SUM(ROW($B$90)-1))),"")))</f>
        <v>EX3 Kyle, H.</v>
      </c>
      <c r="C93" s="100" t="s">
        <v>140</v>
      </c>
      <c r="D93" s="80"/>
      <c r="E93" s="72" t="str" cm="1">
        <f t="array" aca="1" ref="E93" ca="1">IF(OR(D93=MiscFormulas!$B$51:$B$54),F93,IFERROR(IF(INDEX(INDIRECT("_" &amp; $F$89),ROW(E93)-SUM(ROW($E$90)-1))=0,"",INDEX(INDIRECT("_" &amp; $F$89),ROW(E93)-SUM(ROW($E$90)-1))),""))</f>
        <v>EX3 Rachel, C.</v>
      </c>
      <c r="F93" s="102" t="s">
        <v>140</v>
      </c>
      <c r="G93" s="103"/>
      <c r="H93" s="104"/>
      <c r="I93" s="104"/>
      <c r="J93" s="104"/>
      <c r="K93" s="104"/>
      <c r="L93" s="104"/>
      <c r="M93" s="104"/>
      <c r="N93" s="104"/>
      <c r="O93" s="104"/>
      <c r="P93" s="104"/>
      <c r="Q93" s="104"/>
      <c r="R93" s="104"/>
      <c r="S93" s="104"/>
      <c r="T93" s="104"/>
      <c r="U93" s="105"/>
    </row>
    <row r="94" spans="1:21" ht="20.25" x14ac:dyDescent="0.3">
      <c r="A94" s="81"/>
      <c r="B94" s="72" t="str" cm="1">
        <f t="array" aca="1" ref="B94" ca="1">IF(OR(A94=MiscFormulas!$B$51:$B$54),C94,IF($C$89="","",IFERROR(IF(INDEX(INDIRECT("_" &amp; $C$89),ROW(B94)-SUM(ROW($B$90)-1))=0,"",INDEX(INDIRECT("_" &amp; $C$89),ROW(B94)-SUM(ROW($B$90)-1))),"")))</f>
        <v>EX3 Laura, H.</v>
      </c>
      <c r="C94" s="100"/>
      <c r="D94" s="80"/>
      <c r="E94" s="72" t="str" cm="1">
        <f t="array" aca="1" ref="E94" ca="1">IF(OR(D94=MiscFormulas!$B$51:$B$54),F94,IFERROR(IF(INDEX(INDIRECT("_" &amp; $F$89),ROW(E94)-SUM(ROW($E$90)-1))=0,"",INDEX(INDIRECT("_" &amp; $F$89),ROW(E94)-SUM(ROW($E$90)-1))),""))</f>
        <v>EX3 Rebecca, L.</v>
      </c>
      <c r="F94" s="102"/>
      <c r="G94" s="103"/>
      <c r="H94" s="104"/>
      <c r="I94" s="104"/>
      <c r="J94" s="104"/>
      <c r="K94" s="104"/>
      <c r="L94" s="104"/>
      <c r="M94" s="104"/>
      <c r="N94" s="104"/>
      <c r="O94" s="104"/>
      <c r="P94" s="104"/>
      <c r="Q94" s="104"/>
      <c r="R94" s="104"/>
      <c r="S94" s="104"/>
      <c r="T94" s="104"/>
      <c r="U94" s="105"/>
    </row>
    <row r="95" spans="1:21" ht="20.25" x14ac:dyDescent="0.3">
      <c r="A95" s="81"/>
      <c r="B95" s="72" t="str" cm="1">
        <f t="array" aca="1" ref="B95" ca="1">IF(OR(A95=MiscFormulas!$B$51:$B$54),C95,IF($C$89="","",IFERROR(IF(INDEX(INDIRECT("_" &amp; $C$89),ROW(B95)-SUM(ROW($B$90)-1))=0,"",INDEX(INDIRECT("_" &amp; $C$89),ROW(B95)-SUM(ROW($B$90)-1))),"")))</f>
        <v>EX3 Brandon, N.</v>
      </c>
      <c r="C95" s="100"/>
      <c r="D95" s="80"/>
      <c r="E95" s="72" t="str" cm="1">
        <f t="array" aca="1" ref="E95" ca="1">IF(OR(D95=MiscFormulas!$B$51:$B$54),F95,IFERROR(IF(INDEX(INDIRECT("_" &amp; $F$89),ROW(E95)-SUM(ROW($E$90)-1))=0,"",INDEX(INDIRECT("_" &amp; $F$89),ROW(E95)-SUM(ROW($E$90)-1))),""))</f>
        <v>EX3 Richard, T.</v>
      </c>
      <c r="F95" s="102"/>
      <c r="G95" s="103"/>
      <c r="H95" s="104"/>
      <c r="I95" s="104"/>
      <c r="J95" s="104"/>
      <c r="K95" s="104"/>
      <c r="L95" s="104"/>
      <c r="M95" s="104"/>
      <c r="N95" s="104"/>
      <c r="O95" s="104"/>
      <c r="P95" s="104"/>
      <c r="Q95" s="104"/>
      <c r="R95" s="104"/>
      <c r="S95" s="104"/>
      <c r="T95" s="104"/>
      <c r="U95" s="105"/>
    </row>
    <row r="96" spans="1:21" ht="20.25" x14ac:dyDescent="0.3">
      <c r="A96" s="81"/>
      <c r="B96" s="72" t="str" cm="1">
        <f t="array" aca="1" ref="B96" ca="1">IF(OR(A96=MiscFormulas!$B$51:$B$54),C96,IF($C$89="","",IFERROR(IF(INDEX(INDIRECT("_" &amp; $C$89),ROW(B96)-SUM(ROW($B$90)-1))=0,"",INDEX(INDIRECT("_" &amp; $C$89),ROW(B96)-SUM(ROW($B$90)-1))),"")))</f>
        <v>EX3 Lauren, B.</v>
      </c>
      <c r="C96" s="100"/>
      <c r="D96" s="80"/>
      <c r="E96" s="72" t="str" cm="1">
        <f t="array" aca="1" ref="E96" ca="1">IF(OR(D96=MiscFormulas!$B$51:$B$54),F96,IFERROR(IF(INDEX(INDIRECT("_" &amp; $F$89),ROW(E96)-SUM(ROW($E$90)-1))=0,"",INDEX(INDIRECT("_" &amp; $F$89),ROW(E96)-SUM(ROW($E$90)-1))),""))</f>
        <v>EX3 Robert, S.</v>
      </c>
      <c r="F96" s="102"/>
      <c r="G96" s="103"/>
      <c r="H96" s="104"/>
      <c r="I96" s="104"/>
      <c r="J96" s="104"/>
      <c r="K96" s="104"/>
      <c r="L96" s="104"/>
      <c r="M96" s="104"/>
      <c r="N96" s="104"/>
      <c r="O96" s="104"/>
      <c r="P96" s="104"/>
      <c r="Q96" s="104"/>
      <c r="R96" s="104"/>
      <c r="S96" s="104"/>
      <c r="T96" s="104"/>
      <c r="U96" s="105"/>
    </row>
    <row r="97" spans="1:21" ht="20.25" x14ac:dyDescent="0.3">
      <c r="A97" s="81"/>
      <c r="B97" s="72" t="str" cm="1">
        <f t="array" aca="1" ref="B97" ca="1">IF(OR(A97=MiscFormulas!$B$51:$B$54),C97,IF($C$89="","",IFERROR(IF(INDEX(INDIRECT("_" &amp; $C$89),ROW(B97)-SUM(ROW($B$90)-1))=0,"",INDEX(INDIRECT("_" &amp; $C$89),ROW(B97)-SUM(ROW($B$90)-1))),"")))</f>
        <v>EX3 Mark, H.</v>
      </c>
      <c r="C97" s="100"/>
      <c r="D97" s="80"/>
      <c r="E97" s="72" t="str" cm="1">
        <f t="array" aca="1" ref="E97" ca="1">IF(OR(D97=MiscFormulas!$B$51:$B$54),F97,IFERROR(IF(INDEX(INDIRECT("_" &amp; $F$89),ROW(E97)-SUM(ROW($E$90)-1))=0,"",INDEX(INDIRECT("_" &amp; $F$89),ROW(E97)-SUM(ROW($E$90)-1))),""))</f>
        <v>EX10 Rosseta, S.</v>
      </c>
      <c r="F97" s="102"/>
      <c r="G97" s="103"/>
      <c r="H97" s="104"/>
      <c r="I97" s="104"/>
      <c r="J97" s="104"/>
      <c r="K97" s="104"/>
      <c r="L97" s="104"/>
      <c r="M97" s="104"/>
      <c r="N97" s="104"/>
      <c r="O97" s="104"/>
      <c r="P97" s="104"/>
      <c r="Q97" s="104"/>
      <c r="R97" s="104"/>
      <c r="S97" s="104"/>
      <c r="T97" s="104"/>
      <c r="U97" s="105"/>
    </row>
    <row r="98" spans="1:21" ht="20.25" x14ac:dyDescent="0.3">
      <c r="A98" s="81"/>
      <c r="B98" s="72" t="str" cm="1">
        <f t="array" aca="1" ref="B98" ca="1">IF(OR(A98=MiscFormulas!$B$51:$B$54),C98,IF($C$89="","",IFERROR(IF(INDEX(INDIRECT("_" &amp; $C$89),ROW(B98)-SUM(ROW($B$90)-1))=0,"",INDEX(INDIRECT("_" &amp; $C$89),ROW(B98)-SUM(ROW($B$90)-1))),"")))</f>
        <v>EX3 Megan, F.</v>
      </c>
      <c r="C98" s="100" t="s">
        <v>105</v>
      </c>
      <c r="D98" s="80"/>
      <c r="E98" s="72" t="str" cm="1">
        <f t="array" aca="1" ref="E98" ca="1">IF(OR(D98=MiscFormulas!$B$51:$B$54),F98,IFERROR(IF(INDEX(INDIRECT("_" &amp; $F$89),ROW(E98)-SUM(ROW($E$90)-1))=0,"",INDEX(INDIRECT("_" &amp; $F$89),ROW(E98)-SUM(ROW($E$90)-1))),""))</f>
        <v>EX3 Ryan, R.</v>
      </c>
      <c r="F98" s="102" t="s">
        <v>105</v>
      </c>
      <c r="G98" s="103"/>
      <c r="H98" s="104"/>
      <c r="I98" s="104"/>
      <c r="J98" s="104"/>
      <c r="K98" s="104"/>
      <c r="L98" s="104"/>
      <c r="M98" s="104"/>
      <c r="N98" s="104"/>
      <c r="O98" s="104"/>
      <c r="P98" s="104"/>
      <c r="Q98" s="104"/>
      <c r="R98" s="104"/>
      <c r="S98" s="104"/>
      <c r="T98" s="104"/>
      <c r="U98" s="105"/>
    </row>
    <row r="99" spans="1:21" ht="20.25" x14ac:dyDescent="0.3">
      <c r="A99" s="81"/>
      <c r="B99" s="72" t="str" cm="1">
        <f t="array" aca="1" ref="B99" ca="1">IF(OR(A99=MiscFormulas!$B$51:$B$54),C99,IF($C$89="","",IFERROR(IF(INDEX(INDIRECT("_" &amp; $C$89),ROW(B99)-SUM(ROW($B$90)-1))=0,"",INDEX(INDIRECT("_" &amp; $C$89),ROW(B99)-SUM(ROW($B$90)-1))),"")))</f>
        <v>EX3 Melissa, A.</v>
      </c>
      <c r="C99" s="100"/>
      <c r="D99" s="80"/>
      <c r="E99" s="72" t="str" cm="1">
        <f t="array" aca="1" ref="E99" ca="1">IF(OR(D99=MiscFormulas!$B$51:$B$54),F99,IFERROR(IF(INDEX(INDIRECT("_" &amp; $F$89),ROW(E99)-SUM(ROW($E$90)-1))=0,"",INDEX(INDIRECT("_" &amp; $F$89),ROW(E99)-SUM(ROW($E$90)-1))),""))</f>
        <v/>
      </c>
      <c r="F99" s="102"/>
      <c r="G99" s="103"/>
      <c r="H99" s="104"/>
      <c r="I99" s="104"/>
      <c r="J99" s="104"/>
      <c r="K99" s="104"/>
      <c r="L99" s="104"/>
      <c r="M99" s="104"/>
      <c r="N99" s="104"/>
      <c r="O99" s="104"/>
      <c r="P99" s="104"/>
      <c r="Q99" s="104"/>
      <c r="R99" s="104"/>
      <c r="S99" s="104"/>
      <c r="T99" s="104"/>
      <c r="U99" s="105"/>
    </row>
    <row r="100" spans="1:21" ht="20.25" x14ac:dyDescent="0.3">
      <c r="A100" s="81"/>
      <c r="B100" s="72" t="str" cm="1">
        <f t="array" aca="1" ref="B100" ca="1">IF(OR(A100=MiscFormulas!$B$51:$B$54),C100,IF($C$89="","",IFERROR(IF(INDEX(INDIRECT("_" &amp; $C$89),ROW(B100)-SUM(ROW($B$90)-1))=0,"",INDEX(INDIRECT("_" &amp; $C$89),ROW(B100)-SUM(ROW($B$90)-1))),"")))</f>
        <v/>
      </c>
      <c r="C100" s="100"/>
      <c r="D100" s="80"/>
      <c r="E100" s="72" t="str" cm="1">
        <f t="array" aca="1" ref="E100" ca="1">IF(OR(D100=MiscFormulas!$B$51:$B$54),F100,IFERROR(IF(INDEX(INDIRECT("_" &amp; $F$89),ROW(E100)-SUM(ROW($E$90)-1))=0,"",INDEX(INDIRECT("_" &amp; $F$89),ROW(E100)-SUM(ROW($E$90)-1))),""))</f>
        <v>EX11 Sad, T.</v>
      </c>
      <c r="F100" s="102"/>
      <c r="G100" s="103"/>
      <c r="H100" s="104"/>
      <c r="I100" s="104"/>
      <c r="J100" s="104"/>
      <c r="K100" s="104"/>
      <c r="L100" s="104"/>
      <c r="M100" s="104"/>
      <c r="N100" s="104"/>
      <c r="O100" s="104"/>
      <c r="P100" s="104"/>
      <c r="Q100" s="104"/>
      <c r="R100" s="104"/>
      <c r="S100" s="104"/>
      <c r="T100" s="104"/>
      <c r="U100" s="105"/>
    </row>
    <row r="101" spans="1:21" ht="20.25" x14ac:dyDescent="0.3">
      <c r="A101" s="81"/>
      <c r="B101" s="72" t="str" cm="1">
        <f t="array" aca="1" ref="B101" ca="1">IF(OR(A101=MiscFormulas!$B$51:$B$54),C101,IF($C$89="","",IFERROR(IF(INDEX(INDIRECT("_" &amp; $C$89),ROW(B101)-SUM(ROW($B$90)-1))=0,"",INDEX(INDIRECT("_" &amp; $C$89),ROW(B101)-SUM(ROW($B$90)-1))),"")))</f>
        <v>EX3 Joshua, L.</v>
      </c>
      <c r="C101" s="100"/>
      <c r="D101" s="80"/>
      <c r="E101" s="72" t="str" cm="1">
        <f t="array" aca="1" ref="E101" ca="1">IF(OR(D101=MiscFormulas!$B$51:$B$54),F101,IFERROR(IF(INDEX(INDIRECT("_" &amp; $F$89),ROW(E101)-SUM(ROW($E$90)-1))=0,"",INDEX(INDIRECT("_" &amp; $F$89),ROW(E101)-SUM(ROW($E$90)-1))),""))</f>
        <v/>
      </c>
      <c r="F101" s="102"/>
      <c r="G101" s="103"/>
      <c r="H101" s="104"/>
      <c r="I101" s="104"/>
      <c r="J101" s="104"/>
      <c r="K101" s="104"/>
      <c r="L101" s="104"/>
      <c r="M101" s="104"/>
      <c r="N101" s="104"/>
      <c r="O101" s="104"/>
      <c r="P101" s="104"/>
      <c r="Q101" s="104"/>
      <c r="R101" s="104"/>
      <c r="S101" s="104"/>
      <c r="T101" s="104"/>
      <c r="U101" s="105"/>
    </row>
    <row r="102" spans="1:21" ht="20.25" x14ac:dyDescent="0.3">
      <c r="A102" s="81"/>
      <c r="B102" s="72" t="str" cm="1">
        <f t="array" aca="1" ref="B102" ca="1">IF(OR(A102=MiscFormulas!$B$51:$B$54),C102,IF($C$89="","",IFERROR(IF(INDEX(INDIRECT("_" &amp; $C$89),ROW(B102)-SUM(ROW($B$90)-1))=0,"",INDEX(INDIRECT("_" &amp; $C$89),ROW(B102)-SUM(ROW($B$90)-1))),"")))</f>
        <v/>
      </c>
      <c r="C102" s="100"/>
      <c r="D102" s="80"/>
      <c r="E102" s="72" t="str" cm="1">
        <f t="array" aca="1" ref="E102" ca="1">IF(OR(D102=MiscFormulas!$B$51:$B$54),F102,IFERROR(IF(INDEX(INDIRECT("_" &amp; $F$89),ROW(E102)-SUM(ROW($E$90)-1))=0,"",INDEX(INDIRECT("_" &amp; $F$89),ROW(E102)-SUM(ROW($E$90)-1))),""))</f>
        <v/>
      </c>
      <c r="F102" s="102"/>
      <c r="G102" s="103"/>
      <c r="H102" s="104"/>
      <c r="I102" s="104"/>
      <c r="J102" s="104"/>
      <c r="K102" s="104"/>
      <c r="L102" s="104"/>
      <c r="M102" s="104"/>
      <c r="N102" s="104"/>
      <c r="O102" s="104"/>
      <c r="P102" s="104"/>
      <c r="Q102" s="104"/>
      <c r="R102" s="104"/>
      <c r="S102" s="104"/>
      <c r="T102" s="104"/>
      <c r="U102" s="105"/>
    </row>
    <row r="103" spans="1:21" ht="16.5" customHeight="1" x14ac:dyDescent="0.3">
      <c r="A103" s="81"/>
      <c r="B103" s="72" t="str" cm="1">
        <f t="array" aca="1" ref="B103" ca="1">IF(OR(A103=MiscFormulas!$B$51:$B$54),C103,IF($C$89="","",IFERROR(IF(INDEX(INDIRECT("_" &amp; $C$89),ROW(B103)-SUM(ROW($B$90)-1))=0,"",INDEX(INDIRECT("_" &amp; $C$89),ROW(B103)-SUM(ROW($B$90)-1))),"")))</f>
        <v>EX3 Michelle, O.</v>
      </c>
      <c r="C103" s="100" t="s">
        <v>139</v>
      </c>
      <c r="D103" s="80"/>
      <c r="E103" s="72" t="str" cm="1">
        <f t="array" aca="1" ref="E103" ca="1">IF(OR(D103=MiscFormulas!$B$51:$B$54),F103,IFERROR(IF(INDEX(INDIRECT("_" &amp; $F$89),ROW(E103)-SUM(ROW($E$90)-1))=0,"",INDEX(INDIRECT("_" &amp; $F$89),ROW(E103)-SUM(ROW($E$90)-1))),""))</f>
        <v>EX3 Sarah, M.</v>
      </c>
      <c r="F103" s="102"/>
      <c r="G103" s="103"/>
      <c r="H103" s="104"/>
      <c r="I103" s="104"/>
      <c r="J103" s="104"/>
      <c r="K103" s="104"/>
      <c r="L103" s="104"/>
      <c r="M103" s="104"/>
      <c r="N103" s="104"/>
      <c r="O103" s="104"/>
      <c r="P103" s="104"/>
      <c r="Q103" s="104"/>
      <c r="R103" s="104"/>
      <c r="S103" s="104"/>
      <c r="T103" s="104"/>
      <c r="U103" s="105"/>
    </row>
    <row r="104" spans="1:21" ht="21" thickBot="1" x14ac:dyDescent="0.35">
      <c r="A104" s="76"/>
      <c r="B104" s="315" t="str" cm="1">
        <f t="array" aca="1" ref="B104" ca="1">IF(OR(A104=MiscFormulas!$B$51:$B$54),C104,IF($C$89="","",IFERROR(IF(INDEX(INDIRECT("_" &amp; $C$89),ROW(B104)-SUM(ROW($B$90)-1))=0,"",INDEX(INDIRECT("_" &amp; $C$89),ROW(B104)-SUM(ROW($B$90)-1))),"")))</f>
        <v/>
      </c>
      <c r="C104" s="316"/>
      <c r="D104" s="79"/>
      <c r="E104" s="315" t="str" cm="1">
        <f t="array" aca="1" ref="E104" ca="1">IF(OR(D104=MiscFormulas!$B$51:$B$54),F104,IFERROR(IF(INDEX(INDIRECT("_" &amp; $F$89),ROW(E104)-SUM(ROW($E$90)-1))=0,"",INDEX(INDIRECT("_" &amp; $F$89),ROW(E104)-SUM(ROW($E$90)-1))),""))</f>
        <v/>
      </c>
      <c r="F104" s="317"/>
      <c r="G104" s="106"/>
      <c r="H104" s="107"/>
      <c r="I104" s="107"/>
      <c r="J104" s="107"/>
      <c r="K104" s="107"/>
      <c r="L104" s="107"/>
      <c r="M104" s="107"/>
      <c r="N104" s="107"/>
      <c r="O104" s="107"/>
      <c r="P104" s="107"/>
      <c r="Q104" s="107"/>
      <c r="R104" s="107"/>
      <c r="S104" s="107"/>
      <c r="T104" s="107"/>
      <c r="U104" s="108"/>
    </row>
    <row r="105" spans="1:21" ht="19.5" thickTop="1" x14ac:dyDescent="0.3"/>
  </sheetData>
  <sheetProtection algorithmName="SHA-512" hashValue="Sa6ncELyCwR1bjJdHkXkZASXMfBKHBIL5s/q1P9wkSbzKkaz8OJcKW0qHI5VWjdDSOT2BrKapmXnfVFKhDqOJQ==" saltValue="NZrwxu1V2N9AOUoVZvgIbQ==" spinCount="100000" sheet="1" selectLockedCells="1"/>
  <mergeCells count="11">
    <mergeCell ref="A1:H1"/>
    <mergeCell ref="O1:U1"/>
    <mergeCell ref="I1:K1"/>
    <mergeCell ref="L1:N1"/>
    <mergeCell ref="A2:B2"/>
    <mergeCell ref="D2:F2"/>
    <mergeCell ref="G2:I2"/>
    <mergeCell ref="J2:L2"/>
    <mergeCell ref="S2:U2"/>
    <mergeCell ref="M2:O2"/>
    <mergeCell ref="P2:R2"/>
  </mergeCells>
  <conditionalFormatting sqref="A3:C19">
    <cfRule type="expression" dxfId="112" priority="639">
      <formula>$A$3&lt;1</formula>
    </cfRule>
  </conditionalFormatting>
  <conditionalFormatting sqref="A1:U104">
    <cfRule type="expression" priority="1">
      <formula>TRUE()</formula>
    </cfRule>
  </conditionalFormatting>
  <conditionalFormatting sqref="D3:F19">
    <cfRule type="expression" dxfId="95" priority="638">
      <formula>$D$3&lt;1</formula>
    </cfRule>
  </conditionalFormatting>
  <conditionalFormatting sqref="G3:I19">
    <cfRule type="expression" dxfId="86" priority="481">
      <formula>$G$3&lt;1</formula>
    </cfRule>
  </conditionalFormatting>
  <conditionalFormatting sqref="H11:I19">
    <cfRule type="expression" dxfId="84" priority="422">
      <formula>$G$3&lt;1</formula>
    </cfRule>
  </conditionalFormatting>
  <conditionalFormatting sqref="J3:L19">
    <cfRule type="expression" dxfId="78" priority="480">
      <formula>$J$3&lt;1</formula>
    </cfRule>
  </conditionalFormatting>
  <conditionalFormatting sqref="K11:L19">
    <cfRule type="expression" dxfId="76" priority="410">
      <formula>$J$3&lt;1</formula>
    </cfRule>
  </conditionalFormatting>
  <conditionalFormatting sqref="M3:O19">
    <cfRule type="expression" dxfId="70" priority="479">
      <formula>$M$3&lt;1</formula>
    </cfRule>
  </conditionalFormatting>
  <conditionalFormatting sqref="N11:O19">
    <cfRule type="expression" dxfId="68" priority="344">
      <formula>$M$3&lt;1</formula>
    </cfRule>
  </conditionalFormatting>
  <conditionalFormatting sqref="P3:R19">
    <cfRule type="expression" dxfId="62" priority="478">
      <formula>$P$3&lt;1</formula>
    </cfRule>
  </conditionalFormatting>
  <conditionalFormatting sqref="Q11:R19">
    <cfRule type="expression" dxfId="60" priority="336">
      <formula>$P$3&lt;1</formula>
    </cfRule>
  </conditionalFormatting>
  <dataValidations count="2">
    <dataValidation errorStyle="warning" showInputMessage="1" showErrorMessage="1" errorTitle="Year" error="You are only supposed to put in the year in this field.  - HM2 Reyes" sqref="L1:N1" xr:uid="{00000000-0002-0000-0000-000001000000}"/>
    <dataValidation errorStyle="warning" showInputMessage="1" showErrorMessage="1" errorTitle="Month Section" error="You are supposed to put the MONTH in this section. - HM2 Reyes" sqref="I1:K1" xr:uid="{00000000-0002-0000-0000-000002000000}"/>
  </dataValidations>
  <pageMargins left="0.36562499999999998" right="0.25" top="0.28869047619047616" bottom="0.75" header="0.3" footer="0.3"/>
  <pageSetup scale="29" orientation="portrait" horizontalDpi="300" verticalDpi="300" r:id="rId1"/>
  <colBreaks count="1" manualBreakCount="1">
    <brk id="21" max="98" man="1"/>
  </colBreaks>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881" id="{998205A2-DC9F-43DF-9B79-DDC2596B76CD}">
            <xm:f>$A$71&gt;MiscFormulas!$A$5</xm:f>
            <x14:dxf>
              <font>
                <color theme="2" tint="-0.24994659260841701"/>
              </font>
              <fill>
                <patternFill>
                  <bgColor theme="2" tint="-0.24994659260841701"/>
                </patternFill>
              </fill>
            </x14:dxf>
          </x14:cfRule>
          <xm:sqref>A71:C87</xm:sqref>
        </x14:conditionalFormatting>
        <x14:conditionalFormatting xmlns:xm="http://schemas.microsoft.com/office/excel/2006/main">
          <x14:cfRule type="expression" priority="25" id="{128FD69E-1F43-4C29-ADCA-59AF316C7408}">
            <xm:f>$A$88&gt;MiscFormulas!$A$5</xm:f>
            <x14:dxf>
              <font>
                <color theme="2" tint="-0.24994659260841701"/>
              </font>
              <fill>
                <patternFill>
                  <bgColor theme="2" tint="-0.24994659260841701"/>
                </patternFill>
              </fill>
            </x14:dxf>
          </x14:cfRule>
          <xm:sqref>A88:C104</xm:sqref>
        </x14:conditionalFormatting>
        <x14:conditionalFormatting xmlns:xm="http://schemas.microsoft.com/office/excel/2006/main">
          <x14:cfRule type="expression" priority="2253" id="{EEA3683D-A374-478B-AA36-66A9EDA9A7DE}">
            <xm:f>Panel!$A$1="ORANGE"</xm:f>
            <x14:dxf>
              <fill>
                <patternFill>
                  <bgColor rgb="FFFFC000"/>
                </patternFill>
              </fill>
            </x14:dxf>
          </x14:cfRule>
          <x14:cfRule type="expression" priority="2252" id="{F28A10A5-CBB2-43B7-9004-62151413E4FF}">
            <xm:f>Panel!$A$1="BLACK"</xm:f>
            <x14:dxf>
              <font>
                <color theme="0"/>
              </font>
              <fill>
                <patternFill>
                  <bgColor theme="1"/>
                </patternFill>
              </fill>
            </x14:dxf>
          </x14:cfRule>
          <x14:cfRule type="expression" priority="2249" id="{BBF636FE-7E6C-440A-A40B-8741B1062EB0}">
            <xm:f>Panel!$A$1="GREEN"</xm:f>
            <x14:dxf>
              <fill>
                <patternFill>
                  <bgColor theme="9"/>
                </patternFill>
              </fill>
            </x14:dxf>
          </x14:cfRule>
          <x14:cfRule type="expression" priority="2251" id="{F1F8A514-DAAB-4EB2-BA3E-43A2DACE936D}">
            <xm:f>Panel!$A$1="RED"</xm:f>
            <x14:dxf>
              <fill>
                <patternFill>
                  <bgColor rgb="FFFF0000"/>
                </patternFill>
              </fill>
            </x14:dxf>
          </x14:cfRule>
          <x14:cfRule type="expression" priority="2255" id="{424FBBB4-D4E6-4C91-884A-ABEA49A64DA7}">
            <xm:f>Panel!$A$1="GREY"</xm:f>
            <x14:dxf>
              <fill>
                <patternFill>
                  <bgColor theme="0" tint="-4.9989318521683403E-2"/>
                </patternFill>
              </fill>
            </x14:dxf>
          </x14:cfRule>
          <x14:cfRule type="expression" priority="2250" id="{1A94E5ED-834F-4E19-912F-D909B5969EA1}">
            <xm:f>Panel!$A$1="YELLOW"</xm:f>
            <x14:dxf>
              <fill>
                <patternFill>
                  <bgColor rgb="FFFFFF00"/>
                </patternFill>
              </fill>
            </x14:dxf>
          </x14:cfRule>
          <x14:cfRule type="expression" priority="2254" id="{3AD3CF60-8C4C-4CE4-BE92-0FDE04CE5F44}">
            <xm:f>Panel!$A$1="ROYAL BLUE"</xm:f>
            <x14:dxf>
              <font>
                <color theme="0"/>
              </font>
              <fill>
                <patternFill>
                  <bgColor rgb="FF000099"/>
                </patternFill>
              </fill>
            </x14:dxf>
          </x14:cfRule>
          <xm:sqref>A1:U1 A4:U4 A21:U21 A38:U38 A55:U55 A72:U72 A89:F89</xm:sqref>
        </x14:conditionalFormatting>
        <x14:conditionalFormatting xmlns:xm="http://schemas.microsoft.com/office/excel/2006/main">
          <x14:cfRule type="expression" priority="2248" id="{D22A40D8-C958-4DF4-987D-A5AC3F0644A9}">
            <xm:f>Panel!$A$1="BLUE"</xm:f>
            <x14:dxf>
              <fill>
                <patternFill>
                  <bgColor rgb="FF00B0F0"/>
                </patternFill>
              </fill>
            </x14:dxf>
          </x14:cfRule>
          <xm:sqref>A72:U72 A4:U4 A89:F89 A1:U1 A21:U21 A38:U38 A55:U55</xm:sqref>
        </x14:conditionalFormatting>
        <x14:conditionalFormatting xmlns:xm="http://schemas.microsoft.com/office/excel/2006/main">
          <x14:cfRule type="expression" priority="80" id="{AC703FD8-0573-460C-9620-32A88940CAE5}">
            <xm:f>AND(ISTEXT(C5),OR(A5=MiscFormulas!$B$44,A5=MiscFormulas!$B$45,A5=MiscFormulas!$B$46,A5=MiscFormulas!$B$47,A5=MiscFormulas!$B$48,A5=MiscFormulas!$B$49,A5=MiscFormulas!$B$50))</xm:f>
            <x14:dxf>
              <fill>
                <patternFill>
                  <bgColor rgb="FFFFD9D9"/>
                </patternFill>
              </fill>
            </x14:dxf>
          </x14:cfRule>
          <xm:sqref>C5:C19</xm:sqref>
        </x14:conditionalFormatting>
        <x14:conditionalFormatting xmlns:xm="http://schemas.microsoft.com/office/excel/2006/main">
          <x14:cfRule type="expression" priority="73" id="{96508427-96FA-4B70-A59F-5FCB58E1DDF5}">
            <xm:f>AND(ISTEXT(C22),OR(A22=MiscFormulas!$B$44,A22=MiscFormulas!$B$45,A22=MiscFormulas!$B$46,A22=MiscFormulas!$B$47,A22=MiscFormulas!$B$48,A22=MiscFormulas!$B$49,A22=MiscFormulas!$B$50))</xm:f>
            <x14:dxf>
              <fill>
                <patternFill>
                  <bgColor rgb="FFFFD9D9"/>
                </patternFill>
              </fill>
            </x14:dxf>
          </x14:cfRule>
          <xm:sqref>C22:C36</xm:sqref>
        </x14:conditionalFormatting>
        <x14:conditionalFormatting xmlns:xm="http://schemas.microsoft.com/office/excel/2006/main">
          <x14:cfRule type="expression" priority="66" id="{C8D612D1-72DB-4DFF-9048-1EA4E03FA549}">
            <xm:f>AND(ISTEXT(C39),OR(A39=MiscFormulas!$B$44,A39=MiscFormulas!$B$45,A39=MiscFormulas!$B$46,A39=MiscFormulas!$B$47,A39=MiscFormulas!$B$48,A39=MiscFormulas!$B$49,A39=MiscFormulas!$B$50))</xm:f>
            <x14:dxf>
              <fill>
                <patternFill>
                  <bgColor rgb="FFFFD9D9"/>
                </patternFill>
              </fill>
            </x14:dxf>
          </x14:cfRule>
          <xm:sqref>C39:C53</xm:sqref>
        </x14:conditionalFormatting>
        <x14:conditionalFormatting xmlns:xm="http://schemas.microsoft.com/office/excel/2006/main">
          <x14:cfRule type="expression" priority="62" id="{6F0BABA0-D224-4C66-8820-02AEA8508715}">
            <xm:f>AND(ISTEXT(C56),OR(A56=MiscFormulas!$B$44,A56=MiscFormulas!$B$45,A56=MiscFormulas!$B$46,A56=MiscFormulas!$B$47,A56=MiscFormulas!$B$48,A56=MiscFormulas!$B$49,A56=MiscFormulas!$B$50))</xm:f>
            <x14:dxf>
              <fill>
                <patternFill>
                  <bgColor rgb="FFFFD9D9"/>
                </patternFill>
              </fill>
            </x14:dxf>
          </x14:cfRule>
          <xm:sqref>C56:C70</xm:sqref>
        </x14:conditionalFormatting>
        <x14:conditionalFormatting xmlns:xm="http://schemas.microsoft.com/office/excel/2006/main">
          <x14:cfRule type="expression" priority="54" id="{B480E767-24F4-40CD-9ED7-918918CECA2C}">
            <xm:f>AND(ISTEXT(C73),OR(A73=MiscFormulas!$B$44,A73=MiscFormulas!$B$45,A73=MiscFormulas!$B$46,A73=MiscFormulas!$B$47,A73=MiscFormulas!$B$48,A73=MiscFormulas!$B$49,A73=MiscFormulas!$B$50))</xm:f>
            <x14:dxf>
              <fill>
                <patternFill>
                  <bgColor rgb="FFFFD9D9"/>
                </patternFill>
              </fill>
            </x14:dxf>
          </x14:cfRule>
          <xm:sqref>C73:C87</xm:sqref>
        </x14:conditionalFormatting>
        <x14:conditionalFormatting xmlns:xm="http://schemas.microsoft.com/office/excel/2006/main">
          <x14:cfRule type="expression" priority="16" id="{D5DAED62-1667-49CF-9EAD-02C1F1289AF2}">
            <xm:f>AND(ISTEXT(C90),OR(A90=MiscFormulas!$B$44,A90=MiscFormulas!$B$45,A90=MiscFormulas!$B$46,A90=MiscFormulas!$B$47,A90=MiscFormulas!$B$48,A90=MiscFormulas!$B$49,A90=MiscFormulas!$B$50))</xm:f>
            <x14:dxf>
              <fill>
                <patternFill>
                  <bgColor rgb="FFFFD9D9"/>
                </patternFill>
              </fill>
            </x14:dxf>
          </x14:cfRule>
          <xm:sqref>C90:C104</xm:sqref>
        </x14:conditionalFormatting>
        <x14:conditionalFormatting xmlns:xm="http://schemas.microsoft.com/office/excel/2006/main">
          <x14:cfRule type="expression" priority="1879" id="{7F63F433-7A6E-439D-BF08-366DB305AA8C}">
            <xm:f>$D$71&gt;MiscFormulas!$A$5</xm:f>
            <x14:dxf>
              <font>
                <color theme="2" tint="-0.24994659260841701"/>
              </font>
              <fill>
                <patternFill>
                  <bgColor theme="2" tint="-0.24994659260841701"/>
                </patternFill>
              </fill>
            </x14:dxf>
          </x14:cfRule>
          <xm:sqref>D71:F87</xm:sqref>
        </x14:conditionalFormatting>
        <x14:conditionalFormatting xmlns:xm="http://schemas.microsoft.com/office/excel/2006/main">
          <x14:cfRule type="expression" priority="2" id="{967E8FCC-B615-4D0C-9B3D-CCBDF2784830}">
            <xm:f>$D$88&gt;MiscFormulas!$A$5</xm:f>
            <x14:dxf>
              <font>
                <color theme="2" tint="-0.24994659260841701"/>
              </font>
              <fill>
                <patternFill>
                  <bgColor theme="2" tint="-0.24994659260841701"/>
                </patternFill>
              </fill>
            </x14:dxf>
          </x14:cfRule>
          <xm:sqref>D88:F104</xm:sqref>
        </x14:conditionalFormatting>
        <x14:conditionalFormatting xmlns:xm="http://schemas.microsoft.com/office/excel/2006/main">
          <x14:cfRule type="expression" priority="79" id="{31EA5118-139D-4DF9-AF7C-5BE572AF0FE8}">
            <xm:f>AND(ISTEXT(F5),OR(D5=MiscFormulas!$B$44,D5=MiscFormulas!$B$45,D5=MiscFormulas!$B$46,D5=MiscFormulas!$B$47,D5=MiscFormulas!$B$48,D5=MiscFormulas!$B$49,D5=MiscFormulas!$B$50))</xm:f>
            <x14:dxf>
              <fill>
                <patternFill>
                  <bgColor rgb="FFFFD9D9"/>
                </patternFill>
              </fill>
            </x14:dxf>
          </x14:cfRule>
          <xm:sqref>F5:F19</xm:sqref>
        </x14:conditionalFormatting>
        <x14:conditionalFormatting xmlns:xm="http://schemas.microsoft.com/office/excel/2006/main">
          <x14:cfRule type="expression" priority="72" id="{53C2ED17-36B7-463E-A354-90E0E5A99BED}">
            <xm:f>AND(ISTEXT(F22),OR(D22=MiscFormulas!$B$44,D22=MiscFormulas!$B$45,D22=MiscFormulas!$B$46,D22=MiscFormulas!$B$47,D22=MiscFormulas!$B$48,D22=MiscFormulas!$B$49,D22=MiscFormulas!$B$50))</xm:f>
            <x14:dxf>
              <fill>
                <patternFill>
                  <bgColor rgb="FFFFD9D9"/>
                </patternFill>
              </fill>
            </x14:dxf>
          </x14:cfRule>
          <xm:sqref>F22:F36</xm:sqref>
        </x14:conditionalFormatting>
        <x14:conditionalFormatting xmlns:xm="http://schemas.microsoft.com/office/excel/2006/main">
          <x14:cfRule type="expression" priority="65" id="{A768863D-9943-441B-865A-AD738BB7920D}">
            <xm:f>AND(ISTEXT(F39),OR(D39=MiscFormulas!$B$44,D39=MiscFormulas!$B$45,D39=MiscFormulas!$B$46,D39=MiscFormulas!$B$47,D39=MiscFormulas!$B$48,D39=MiscFormulas!$B$49,D39=MiscFormulas!$B$50))</xm:f>
            <x14:dxf>
              <fill>
                <patternFill>
                  <bgColor rgb="FFFFD9D9"/>
                </patternFill>
              </fill>
            </x14:dxf>
          </x14:cfRule>
          <xm:sqref>F39:F53</xm:sqref>
        </x14:conditionalFormatting>
        <x14:conditionalFormatting xmlns:xm="http://schemas.microsoft.com/office/excel/2006/main">
          <x14:cfRule type="expression" priority="61" id="{73E0DB0F-E8FA-455A-AF7B-A8191F260ED9}">
            <xm:f>AND(ISTEXT(F56),OR(D56=MiscFormulas!$B$44,D56=MiscFormulas!$B$45,D56=MiscFormulas!$B$46,D56=MiscFormulas!$B$47,D56=MiscFormulas!$B$48,D56=MiscFormulas!$B$49,D56=MiscFormulas!$B$50))</xm:f>
            <x14:dxf>
              <fill>
                <patternFill>
                  <bgColor rgb="FFFFD9D9"/>
                </patternFill>
              </fill>
            </x14:dxf>
          </x14:cfRule>
          <xm:sqref>F56:F70</xm:sqref>
        </x14:conditionalFormatting>
        <x14:conditionalFormatting xmlns:xm="http://schemas.microsoft.com/office/excel/2006/main">
          <x14:cfRule type="expression" priority="52" id="{47A50D61-FD72-4668-9100-58E8E9860BB2}">
            <xm:f>AND(ISTEXT(F73),OR(D73=MiscFormulas!$B$44,D73=MiscFormulas!$B$45,D73=MiscFormulas!$B$46,D73=MiscFormulas!$B$47,D73=MiscFormulas!$B$48,D73=MiscFormulas!$B$49,D73=MiscFormulas!$B$50))</xm:f>
            <x14:dxf>
              <fill>
                <patternFill>
                  <bgColor rgb="FFFFD9D9"/>
                </patternFill>
              </fill>
            </x14:dxf>
          </x14:cfRule>
          <xm:sqref>F73:F87</xm:sqref>
        </x14:conditionalFormatting>
        <x14:conditionalFormatting xmlns:xm="http://schemas.microsoft.com/office/excel/2006/main">
          <x14:cfRule type="expression" priority="14" id="{FD695F1E-5AED-49A2-9E96-ECEEAC35929F}">
            <xm:f>AND(ISTEXT(F90),OR(D90=MiscFormulas!$B$44,D90=MiscFormulas!$B$45,D90=MiscFormulas!$B$46,D90=MiscFormulas!$B$47,D90=MiscFormulas!$B$48,D90=MiscFormulas!$B$49,D90=MiscFormulas!$B$50))</xm:f>
            <x14:dxf>
              <fill>
                <patternFill>
                  <bgColor rgb="FFFFD9D9"/>
                </patternFill>
              </fill>
            </x14:dxf>
          </x14:cfRule>
          <xm:sqref>F90:F104</xm:sqref>
        </x14:conditionalFormatting>
        <x14:conditionalFormatting xmlns:xm="http://schemas.microsoft.com/office/excel/2006/main">
          <x14:cfRule type="expression" priority="1802" id="{FCA29C1F-E98C-4CD9-9B2A-4513E24C1D09}">
            <xm:f>$G$71&gt;MiscFormulas!$A$5</xm:f>
            <x14:dxf>
              <font>
                <color theme="2" tint="-0.24994659260841701"/>
              </font>
              <fill>
                <patternFill>
                  <bgColor theme="2" tint="-0.24994659260841701"/>
                </patternFill>
              </fill>
            </x14:dxf>
          </x14:cfRule>
          <xm:sqref>G71:I87</xm:sqref>
        </x14:conditionalFormatting>
        <x14:conditionalFormatting xmlns:xm="http://schemas.microsoft.com/office/excel/2006/main">
          <x14:cfRule type="expression" priority="78" id="{46E03C78-910C-4AF8-B22C-E0FA83E747E6}">
            <xm:f>AND(ISTEXT(I5),OR(G5=MiscFormulas!$B$44,G5=MiscFormulas!$B$45,G5=MiscFormulas!$B$46,G5=MiscFormulas!$B$47,G5=MiscFormulas!$B$48,G5=MiscFormulas!$B$49,G5=MiscFormulas!$B$50))</xm:f>
            <x14:dxf>
              <fill>
                <patternFill>
                  <bgColor rgb="FFFFD9D9"/>
                </patternFill>
              </fill>
            </x14:dxf>
          </x14:cfRule>
          <xm:sqref>I5:I19</xm:sqref>
        </x14:conditionalFormatting>
        <x14:conditionalFormatting xmlns:xm="http://schemas.microsoft.com/office/excel/2006/main">
          <x14:cfRule type="expression" priority="71" id="{44D1D5A9-2586-4B78-9571-1E9CDBEB1D36}">
            <xm:f>AND(ISTEXT(I22),OR(G22=MiscFormulas!$B$44,G22=MiscFormulas!$B$45,G22=MiscFormulas!$B$46,G22=MiscFormulas!$B$47,G22=MiscFormulas!$B$48,G22=MiscFormulas!$B$49,G22=MiscFormulas!$B$50))</xm:f>
            <x14:dxf>
              <fill>
                <patternFill>
                  <bgColor rgb="FFFFD9D9"/>
                </patternFill>
              </fill>
            </x14:dxf>
          </x14:cfRule>
          <xm:sqref>I22:I36</xm:sqref>
        </x14:conditionalFormatting>
        <x14:conditionalFormatting xmlns:xm="http://schemas.microsoft.com/office/excel/2006/main">
          <x14:cfRule type="expression" priority="112" id="{3EA6BDC5-7449-4E62-BE15-61DC61816E73}">
            <xm:f>AND(ISTEXT(I39),OR(G39=MiscFormulas!$B$44,G39=MiscFormulas!$B$45,G39=MiscFormulas!$B$46,G39=MiscFormulas!$B$47,G39=MiscFormulas!$B$48,G39=MiscFormulas!$B$49,G39=MiscFormulas!$B$50))</xm:f>
            <x14:dxf>
              <fill>
                <patternFill>
                  <bgColor rgb="FFFFD9D9"/>
                </patternFill>
              </fill>
            </x14:dxf>
          </x14:cfRule>
          <xm:sqref>I39:I53</xm:sqref>
        </x14:conditionalFormatting>
        <x14:conditionalFormatting xmlns:xm="http://schemas.microsoft.com/office/excel/2006/main">
          <x14:cfRule type="expression" priority="60" id="{48611A5B-A8CF-46C2-B713-21D1D236B982}">
            <xm:f>AND(ISTEXT(I56),OR(G56=MiscFormulas!$B$44,G56=MiscFormulas!$B$45,G56=MiscFormulas!$B$46,G56=MiscFormulas!$B$47,G56=MiscFormulas!$B$48,G56=MiscFormulas!$B$49,G56=MiscFormulas!$B$50))</xm:f>
            <x14:dxf>
              <fill>
                <patternFill>
                  <bgColor rgb="FFFFD9D9"/>
                </patternFill>
              </fill>
            </x14:dxf>
          </x14:cfRule>
          <xm:sqref>I56:I70</xm:sqref>
        </x14:conditionalFormatting>
        <x14:conditionalFormatting xmlns:xm="http://schemas.microsoft.com/office/excel/2006/main">
          <x14:cfRule type="expression" priority="50" id="{D24AE59D-B4B9-4831-8481-4F448394EFBB}">
            <xm:f>AND(ISTEXT(I73),OR(G73=MiscFormulas!$B$44,G73=MiscFormulas!$B$45,G73=MiscFormulas!$B$46,G73=MiscFormulas!$B$47,G73=MiscFormulas!$B$48,G73=MiscFormulas!$B$49,G73=MiscFormulas!$B$50))</xm:f>
            <x14:dxf>
              <fill>
                <patternFill>
                  <bgColor rgb="FFFFD9D9"/>
                </patternFill>
              </fill>
            </x14:dxf>
          </x14:cfRule>
          <xm:sqref>I73:I87</xm:sqref>
        </x14:conditionalFormatting>
        <x14:conditionalFormatting xmlns:xm="http://schemas.microsoft.com/office/excel/2006/main">
          <x14:cfRule type="expression" priority="1801" id="{517E2C8B-C6C5-4C7A-901B-BD7B1CAEC495}">
            <xm:f>$J$71&gt;MiscFormulas!$A$5</xm:f>
            <x14:dxf>
              <font>
                <color theme="2" tint="-0.24994659260841701"/>
              </font>
              <fill>
                <patternFill>
                  <bgColor theme="2" tint="-0.24994659260841701"/>
                </patternFill>
              </fill>
            </x14:dxf>
          </x14:cfRule>
          <xm:sqref>J71:L87</xm:sqref>
        </x14:conditionalFormatting>
        <x14:conditionalFormatting xmlns:xm="http://schemas.microsoft.com/office/excel/2006/main">
          <x14:cfRule type="expression" priority="77" id="{58DC2F7F-38CB-4603-A5BC-8BFD8CC21801}">
            <xm:f>AND(ISTEXT(L5),OR(J5=MiscFormulas!$B$44,J5=MiscFormulas!$B$45,J5=MiscFormulas!$B$46,J5=MiscFormulas!$B$47,J5=MiscFormulas!$B$48,J5=MiscFormulas!$B$49,J5=MiscFormulas!$B$50))</xm:f>
            <x14:dxf>
              <fill>
                <patternFill>
                  <bgColor rgb="FFFFD9D9"/>
                </patternFill>
              </fill>
            </x14:dxf>
          </x14:cfRule>
          <xm:sqref>L5:L19</xm:sqref>
        </x14:conditionalFormatting>
        <x14:conditionalFormatting xmlns:xm="http://schemas.microsoft.com/office/excel/2006/main">
          <x14:cfRule type="expression" priority="70" id="{0A42EA82-F41C-4C6C-B9F6-B18A0DC767EB}">
            <xm:f>AND(ISTEXT(L22),OR(J22=MiscFormulas!$B$44,J22=MiscFormulas!$B$45,J22=MiscFormulas!$B$46,J22=MiscFormulas!$B$47,J22=MiscFormulas!$B$48,J22=MiscFormulas!$B$49,J22=MiscFormulas!$B$50))</xm:f>
            <x14:dxf>
              <fill>
                <patternFill>
                  <bgColor rgb="FFFFD9D9"/>
                </patternFill>
              </fill>
            </x14:dxf>
          </x14:cfRule>
          <xm:sqref>L22:L36</xm:sqref>
        </x14:conditionalFormatting>
        <x14:conditionalFormatting xmlns:xm="http://schemas.microsoft.com/office/excel/2006/main">
          <x14:cfRule type="expression" priority="82" id="{39A90D4D-128C-4259-AA00-75A2D6CE27DF}">
            <xm:f>AND(ISTEXT(L39),OR(J39=MiscFormulas!$B$44,J39=MiscFormulas!$B$45,J39=MiscFormulas!$B$46,J39=MiscFormulas!$B$47,J39=MiscFormulas!$B$48,J39=MiscFormulas!$B$49,J39=MiscFormulas!$B$50))</xm:f>
            <x14:dxf>
              <fill>
                <patternFill>
                  <bgColor rgb="FFFFD9D9"/>
                </patternFill>
              </fill>
            </x14:dxf>
          </x14:cfRule>
          <xm:sqref>L39:L53</xm:sqref>
        </x14:conditionalFormatting>
        <x14:conditionalFormatting xmlns:xm="http://schemas.microsoft.com/office/excel/2006/main">
          <x14:cfRule type="expression" priority="59" id="{07F93BE8-8477-466C-ACCA-4EE1824FEA9D}">
            <xm:f>AND(ISTEXT(L56),OR(J56=MiscFormulas!$B$44,J56=MiscFormulas!$B$45,J56=MiscFormulas!$B$46,J56=MiscFormulas!$B$47,J56=MiscFormulas!$B$48,J56=MiscFormulas!$B$49,J56=MiscFormulas!$B$50))</xm:f>
            <x14:dxf>
              <fill>
                <patternFill>
                  <bgColor rgb="FFFFD9D9"/>
                </patternFill>
              </fill>
            </x14:dxf>
          </x14:cfRule>
          <xm:sqref>L56:L70</xm:sqref>
        </x14:conditionalFormatting>
        <x14:conditionalFormatting xmlns:xm="http://schemas.microsoft.com/office/excel/2006/main">
          <x14:cfRule type="expression" priority="48" id="{6E620F49-8C69-47B1-AA5F-29137EDE3F26}">
            <xm:f>AND(ISTEXT(L73),OR(J73=MiscFormulas!$B$44,J73=MiscFormulas!$B$45,J73=MiscFormulas!$B$46,J73=MiscFormulas!$B$47,J73=MiscFormulas!$B$48,J73=MiscFormulas!$B$49,J73=MiscFormulas!$B$50))</xm:f>
            <x14:dxf>
              <fill>
                <patternFill>
                  <bgColor rgb="FFFFD9D9"/>
                </patternFill>
              </fill>
            </x14:dxf>
          </x14:cfRule>
          <xm:sqref>L73:L87</xm:sqref>
        </x14:conditionalFormatting>
        <x14:conditionalFormatting xmlns:xm="http://schemas.microsoft.com/office/excel/2006/main">
          <x14:cfRule type="expression" priority="1800" id="{E61DEFBD-CCCE-4843-8ADF-523E72F9C6F6}">
            <xm:f>$M$71&gt;MiscFormulas!$A$5</xm:f>
            <x14:dxf>
              <font>
                <color theme="2" tint="-0.24994659260841701"/>
              </font>
              <fill>
                <patternFill>
                  <bgColor theme="2" tint="-0.24994659260841701"/>
                </patternFill>
              </fill>
            </x14:dxf>
          </x14:cfRule>
          <xm:sqref>M71:O87</xm:sqref>
        </x14:conditionalFormatting>
        <x14:conditionalFormatting xmlns:xm="http://schemas.microsoft.com/office/excel/2006/main">
          <x14:cfRule type="expression" priority="76" id="{D34F77BC-2F11-45B6-A316-F83CE9C8BF46}">
            <xm:f>AND(ISTEXT(O5),OR(M5=MiscFormulas!$B$44,M5=MiscFormulas!$B$45,M5=MiscFormulas!$B$46,M5=MiscFormulas!$B$47,M5=MiscFormulas!$B$48,M5=MiscFormulas!$B$49,M5=MiscFormulas!$B$50))</xm:f>
            <x14:dxf>
              <fill>
                <patternFill>
                  <bgColor rgb="FFFFD9D9"/>
                </patternFill>
              </fill>
            </x14:dxf>
          </x14:cfRule>
          <xm:sqref>O5:O19</xm:sqref>
        </x14:conditionalFormatting>
        <x14:conditionalFormatting xmlns:xm="http://schemas.microsoft.com/office/excel/2006/main">
          <x14:cfRule type="expression" priority="69" id="{06F8DF13-516B-45C5-AB0A-CE4E03A0D7B6}">
            <xm:f>AND(ISTEXT(O22),OR(M22=MiscFormulas!$B$44,M22=MiscFormulas!$B$45,M22=MiscFormulas!$B$46,M22=MiscFormulas!$B$47,M22=MiscFormulas!$B$48,M22=MiscFormulas!$B$49,M22=MiscFormulas!$B$50))</xm:f>
            <x14:dxf>
              <fill>
                <patternFill>
                  <bgColor rgb="FFFFD9D9"/>
                </patternFill>
              </fill>
            </x14:dxf>
          </x14:cfRule>
          <xm:sqref>O22:O36</xm:sqref>
        </x14:conditionalFormatting>
        <x14:conditionalFormatting xmlns:xm="http://schemas.microsoft.com/office/excel/2006/main">
          <x14:cfRule type="expression" priority="37" id="{A39D3F66-B9B9-458B-A191-A5740A614025}">
            <xm:f>AND(ISTEXT(O39),OR(M39=MiscFormulas!$B$44,M39=MiscFormulas!$B$45,M39=MiscFormulas!$B$46,M39=MiscFormulas!$B$47,M39=MiscFormulas!$B$48,M39=MiscFormulas!$B$49,M39=MiscFormulas!$B$50))</xm:f>
            <x14:dxf>
              <fill>
                <patternFill>
                  <bgColor rgb="FFFFD9D9"/>
                </patternFill>
              </fill>
            </x14:dxf>
          </x14:cfRule>
          <xm:sqref>O39:O53</xm:sqref>
        </x14:conditionalFormatting>
        <x14:conditionalFormatting xmlns:xm="http://schemas.microsoft.com/office/excel/2006/main">
          <x14:cfRule type="expression" priority="58" id="{84D621C3-D0F3-4642-8E9B-632A18FC455D}">
            <xm:f>AND(ISTEXT(O56),OR(M56=MiscFormulas!$B$44,M56=MiscFormulas!$B$45,M56=MiscFormulas!$B$46,M56=MiscFormulas!$B$47,M56=MiscFormulas!$B$48,M56=MiscFormulas!$B$49,M56=MiscFormulas!$B$50))</xm:f>
            <x14:dxf>
              <fill>
                <patternFill>
                  <bgColor rgb="FFFFD9D9"/>
                </patternFill>
              </fill>
            </x14:dxf>
          </x14:cfRule>
          <xm:sqref>O56:O70</xm:sqref>
        </x14:conditionalFormatting>
        <x14:conditionalFormatting xmlns:xm="http://schemas.microsoft.com/office/excel/2006/main">
          <x14:cfRule type="expression" priority="46" id="{1DE7F493-58A7-4543-BAA9-44117FBED170}">
            <xm:f>AND(ISTEXT(O73),OR(M73=MiscFormulas!$B$44,M73=MiscFormulas!$B$45,M73=MiscFormulas!$B$46,M73=MiscFormulas!$B$47,M73=MiscFormulas!$B$48,M73=MiscFormulas!$B$49,M73=MiscFormulas!$B$50))</xm:f>
            <x14:dxf>
              <fill>
                <patternFill>
                  <bgColor rgb="FFFFD9D9"/>
                </patternFill>
              </fill>
            </x14:dxf>
          </x14:cfRule>
          <xm:sqref>O73:O87</xm:sqref>
        </x14:conditionalFormatting>
        <x14:conditionalFormatting xmlns:xm="http://schemas.microsoft.com/office/excel/2006/main">
          <x14:cfRule type="expression" priority="1799" id="{EB71E670-A1FB-4D10-909C-DE9D8C5158B6}">
            <xm:f>$P$71&gt;MiscFormulas!$A$5</xm:f>
            <x14:dxf>
              <font>
                <color theme="2" tint="-0.24994659260841701"/>
              </font>
              <fill>
                <patternFill>
                  <bgColor theme="2" tint="-0.24994659260841701"/>
                </patternFill>
              </fill>
            </x14:dxf>
          </x14:cfRule>
          <xm:sqref>P71:R87</xm:sqref>
        </x14:conditionalFormatting>
        <x14:conditionalFormatting xmlns:xm="http://schemas.microsoft.com/office/excel/2006/main">
          <x14:cfRule type="expression" priority="75" id="{D7A91A89-C4E8-4CD5-9811-B7BA371ED8AB}">
            <xm:f>AND(ISTEXT(R5),OR(P5=MiscFormulas!$B$44,P5=MiscFormulas!$B$45,P5=MiscFormulas!$B$46,P5=MiscFormulas!$B$47,P5=MiscFormulas!$B$48,P5=MiscFormulas!$B$49,P5=MiscFormulas!$B$50))</xm:f>
            <x14:dxf>
              <fill>
                <patternFill>
                  <bgColor rgb="FFFFD9D9"/>
                </patternFill>
              </fill>
            </x14:dxf>
          </x14:cfRule>
          <xm:sqref>R5:R19</xm:sqref>
        </x14:conditionalFormatting>
        <x14:conditionalFormatting xmlns:xm="http://schemas.microsoft.com/office/excel/2006/main">
          <x14:cfRule type="expression" priority="68" id="{C3AC5A00-2761-469F-97F9-A5C6A3834F91}">
            <xm:f>AND(ISTEXT(R22),OR(P22=MiscFormulas!$B$44,P22=MiscFormulas!$B$45,P22=MiscFormulas!$B$46,P22=MiscFormulas!$B$47,P22=MiscFormulas!$B$48,P22=MiscFormulas!$B$49,P22=MiscFormulas!$B$50))</xm:f>
            <x14:dxf>
              <fill>
                <patternFill>
                  <bgColor rgb="FFFFD9D9"/>
                </patternFill>
              </fill>
            </x14:dxf>
          </x14:cfRule>
          <xm:sqref>R22:R36</xm:sqref>
        </x14:conditionalFormatting>
        <x14:conditionalFormatting xmlns:xm="http://schemas.microsoft.com/office/excel/2006/main">
          <x14:cfRule type="expression" priority="35" id="{5B47ACB6-97A5-4244-AB63-AE0EBDA9BD04}">
            <xm:f>AND(ISTEXT(R39),OR(P39=MiscFormulas!$B$44,P39=MiscFormulas!$B$45,P39=MiscFormulas!$B$46,P39=MiscFormulas!$B$47,P39=MiscFormulas!$B$48,P39=MiscFormulas!$B$49,P39=MiscFormulas!$B$50))</xm:f>
            <x14:dxf>
              <fill>
                <patternFill>
                  <bgColor rgb="FFFFD9D9"/>
                </patternFill>
              </fill>
            </x14:dxf>
          </x14:cfRule>
          <xm:sqref>R39:R53</xm:sqref>
        </x14:conditionalFormatting>
        <x14:conditionalFormatting xmlns:xm="http://schemas.microsoft.com/office/excel/2006/main">
          <x14:cfRule type="expression" priority="57" id="{E8B0D6E2-EE25-4172-81BB-515D7E46736C}">
            <xm:f>AND(ISTEXT(R56),OR(P56=MiscFormulas!$B$44,P56=MiscFormulas!$B$45,P56=MiscFormulas!$B$46,P56=MiscFormulas!$B$47,P56=MiscFormulas!$B$48,P56=MiscFormulas!$B$49,P56=MiscFormulas!$B$50))</xm:f>
            <x14:dxf>
              <fill>
                <patternFill>
                  <bgColor rgb="FFFFD9D9"/>
                </patternFill>
              </fill>
            </x14:dxf>
          </x14:cfRule>
          <xm:sqref>R56:R70</xm:sqref>
        </x14:conditionalFormatting>
        <x14:conditionalFormatting xmlns:xm="http://schemas.microsoft.com/office/excel/2006/main">
          <x14:cfRule type="expression" priority="44" id="{8238F0BE-7DB2-4A92-8C1E-B633ED6E6FE3}">
            <xm:f>AND(ISTEXT(R73),OR(P73=MiscFormulas!$B$44,P73=MiscFormulas!$B$45,P73=MiscFormulas!$B$46,P73=MiscFormulas!$B$47,P73=MiscFormulas!$B$48,P73=MiscFormulas!$B$49,P73=MiscFormulas!$B$50))</xm:f>
            <x14:dxf>
              <fill>
                <patternFill>
                  <bgColor rgb="FFFFD9D9"/>
                </patternFill>
              </fill>
            </x14:dxf>
          </x14:cfRule>
          <xm:sqref>R73:R87</xm:sqref>
        </x14:conditionalFormatting>
        <x14:conditionalFormatting xmlns:xm="http://schemas.microsoft.com/office/excel/2006/main">
          <x14:cfRule type="expression" priority="191" id="{5BC9E9C1-7133-4BBD-849E-EEF40754929A}">
            <xm:f>$S$71&gt;MiscFormulas!$A$5</xm:f>
            <x14:dxf>
              <font>
                <color theme="2" tint="-0.24994659260841701"/>
              </font>
              <fill>
                <patternFill>
                  <bgColor theme="2" tint="-0.24994659260841701"/>
                </patternFill>
              </fill>
            </x14:dxf>
          </x14:cfRule>
          <xm:sqref>S71:U87</xm:sqref>
        </x14:conditionalFormatting>
        <x14:conditionalFormatting xmlns:xm="http://schemas.microsoft.com/office/excel/2006/main">
          <x14:cfRule type="expression" priority="74" id="{EF9EE546-5B4D-4142-A11A-45C863D83481}">
            <xm:f>AND(ISTEXT(U5),OR(S5=MiscFormulas!$B$44,S5=MiscFormulas!$B$45,S5=MiscFormulas!$B$46,S5=MiscFormulas!$B$47,S5=MiscFormulas!$B$48,S5=MiscFormulas!$B$49,S5=MiscFormulas!$B$50))</xm:f>
            <x14:dxf>
              <fill>
                <patternFill>
                  <bgColor rgb="FFFFD9D9"/>
                </patternFill>
              </fill>
            </x14:dxf>
          </x14:cfRule>
          <xm:sqref>U5:U19</xm:sqref>
        </x14:conditionalFormatting>
        <x14:conditionalFormatting xmlns:xm="http://schemas.microsoft.com/office/excel/2006/main">
          <x14:cfRule type="expression" priority="67" id="{C8A3BE75-F843-4369-A216-949BF6C2D12E}">
            <xm:f>AND(ISTEXT(U22),OR(S22=MiscFormulas!$B$44,S22=MiscFormulas!$B$45,S22=MiscFormulas!$B$46,S22=MiscFormulas!$B$47,S22=MiscFormulas!$B$48,S22=MiscFormulas!$B$49,S22=MiscFormulas!$B$50))</xm:f>
            <x14:dxf>
              <fill>
                <patternFill>
                  <bgColor rgb="FFFFD9D9"/>
                </patternFill>
              </fill>
            </x14:dxf>
          </x14:cfRule>
          <xm:sqref>U22:U36</xm:sqref>
        </x14:conditionalFormatting>
        <x14:conditionalFormatting xmlns:xm="http://schemas.microsoft.com/office/excel/2006/main">
          <x14:cfRule type="expression" priority="63" id="{8BB84F55-B06C-41EB-8F92-DC40BB21EF4B}">
            <xm:f>AND(ISTEXT(U39),OR(S39=MiscFormulas!$B$44,S39=MiscFormulas!$B$45,S39=MiscFormulas!$B$46,S39=MiscFormulas!$B$47,S39=MiscFormulas!$B$48,S39=MiscFormulas!$B$49,S39=MiscFormulas!$B$50))</xm:f>
            <x14:dxf>
              <fill>
                <patternFill>
                  <bgColor rgb="FFFFD9D9"/>
                </patternFill>
              </fill>
            </x14:dxf>
          </x14:cfRule>
          <xm:sqref>U39:U53</xm:sqref>
        </x14:conditionalFormatting>
        <x14:conditionalFormatting xmlns:xm="http://schemas.microsoft.com/office/excel/2006/main">
          <x14:cfRule type="expression" priority="56" id="{BBDDB3C9-7F94-4C53-8A5E-5DF84EBA19D3}">
            <xm:f>AND(ISTEXT(U56),OR(S56=MiscFormulas!$B$44,S56=MiscFormulas!$B$45,S56=MiscFormulas!$B$46,S56=MiscFormulas!$B$47,S56=MiscFormulas!$B$48,S56=MiscFormulas!$B$49,S56=MiscFormulas!$B$50))</xm:f>
            <x14:dxf>
              <fill>
                <patternFill>
                  <bgColor rgb="FFFFD9D9"/>
                </patternFill>
              </fill>
            </x14:dxf>
          </x14:cfRule>
          <xm:sqref>U56:U70</xm:sqref>
        </x14:conditionalFormatting>
        <x14:conditionalFormatting xmlns:xm="http://schemas.microsoft.com/office/excel/2006/main">
          <x14:cfRule type="expression" priority="42" id="{E8A22937-C248-453F-B4CF-2C579B8646A0}">
            <xm:f>AND(ISTEXT(U73),OR(S73=MiscFormulas!$B$44,S73=MiscFormulas!$B$45,S73=MiscFormulas!$B$46,S73=MiscFormulas!$B$47,S73=MiscFormulas!$B$48,S73=MiscFormulas!$B$49,S73=MiscFormulas!$B$50))</xm:f>
            <x14:dxf>
              <fill>
                <patternFill>
                  <bgColor rgb="FFFFD9D9"/>
                </patternFill>
              </fill>
            </x14:dxf>
          </x14:cfRule>
          <xm:sqref>U73:U87</xm:sqref>
        </x14:conditionalFormatting>
      </x14:conditionalFormattings>
    </ext>
    <ext xmlns:x14="http://schemas.microsoft.com/office/spreadsheetml/2009/9/main" uri="{CCE6A557-97BC-4b89-ADB6-D9C93CAAB3DF}">
      <x14:dataValidations xmlns:xm="http://schemas.microsoft.com/office/excel/2006/main" count="2">
        <x14:dataValidation type="list" showInputMessage="1" showErrorMessage="1" xr:uid="{D5EB0F63-9A81-447B-8260-5EB58D603169}">
          <x14:formula1>
            <xm:f>MiscFormulas!$B$44:$B$54</xm:f>
          </x14:formula1>
          <xm:sqref>A5:A19 D90:D104 A90:A104 G39:G53 P73:P87 M73:M87 J73:J87 G73:G87 D73:D87 A73:A87 S56:S70 P56:P70 M56:M70 J56:J70 G56:G70 D56:D70 A56:A70 S39:S53 P39:P53 M39:M53 J39:J53 S73:S87 D39:D53 A39:A53 S22:S36 P22:P36 M22:M36 J22:J36 G22:G36 D22:D36 A22:A36 S5:S19 P5:P19 M5:M19 J5:J19 G5:G19 D5:D19</xm:sqref>
        </x14:dataValidation>
        <x14:dataValidation type="list" allowBlank="1" showInputMessage="1" showErrorMessage="1" xr:uid="{3E6451B9-40D3-4708-902C-ED378254D431}">
          <x14:formula1>
            <xm:f>IF(OR(A5=MiscFormulas!$B$54,A5=MiscFormulas!$B$53,A5=MiscFormulas!$B$52,A5=MiscFormulas!$B$51),Combined_Rank_LastName,MiscFormulas!$B$55)</xm:f>
          </x14:formula1>
          <xm:sqref>L5:L19 I5:I19 F5:F19 C5:C19 O5:O19 R5:R19 U5:U19 C22:C36 F22:F36 I22:I36 L22:L36 O22:O36 R22:R36 U22:U36 C39:C53 F39:F53 I39:I53 L39:L53 O39:O53 R39:R53 U39:U53 C56:C70 F56:F70 I56:I70 L56:L70 O56:O70 R56:R70 U56:U70 C73:C87 F73:F87 I73:I87 L73:L87 O73:O87 R73:R87 U73:U87 C90:C104 F90:F104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K30"/>
  <sheetViews>
    <sheetView workbookViewId="0"/>
  </sheetViews>
  <sheetFormatPr defaultColWidth="30.140625" defaultRowHeight="15" x14ac:dyDescent="0.25"/>
  <cols>
    <col min="1" max="1" width="7.85546875" style="6" customWidth="1"/>
    <col min="2" max="2" width="14.5703125" style="6" customWidth="1"/>
    <col min="3" max="3" width="25.140625" style="6" customWidth="1"/>
    <col min="4" max="4" width="25" style="6" customWidth="1"/>
    <col min="5" max="7" width="25.140625" style="6" customWidth="1"/>
    <col min="8" max="8" width="4.42578125" style="6" customWidth="1"/>
    <col min="9" max="9" width="2.140625" style="6" customWidth="1"/>
    <col min="10" max="10" width="26.140625" style="6" customWidth="1"/>
    <col min="11" max="11" width="9.85546875" style="6" customWidth="1"/>
    <col min="12" max="12" width="8.42578125" style="6" customWidth="1"/>
    <col min="13" max="16384" width="30.140625" style="6"/>
  </cols>
  <sheetData>
    <row r="1" spans="1:11" ht="30" customHeight="1" thickBot="1" x14ac:dyDescent="0.3">
      <c r="K1" s="6" t="s">
        <v>25</v>
      </c>
    </row>
    <row r="2" spans="1:11" s="115" customFormat="1" ht="25.5" customHeight="1" thickTop="1" thickBot="1" x14ac:dyDescent="0.45">
      <c r="A2" s="426" t="s">
        <v>23</v>
      </c>
      <c r="B2" s="423" t="s">
        <v>113</v>
      </c>
      <c r="C2" s="423"/>
      <c r="D2" s="423"/>
      <c r="E2" s="423"/>
      <c r="F2" s="423"/>
      <c r="G2" s="423"/>
      <c r="I2" s="116"/>
      <c r="J2" s="117" t="str">
        <f>Panel!B10</f>
        <v>Groups:</v>
      </c>
      <c r="K2" s="38">
        <v>3</v>
      </c>
    </row>
    <row r="3" spans="1:11" s="115" customFormat="1" ht="25.5" customHeight="1" thickTop="1" thickBot="1" x14ac:dyDescent="0.45">
      <c r="A3" s="427"/>
      <c r="B3" s="424"/>
      <c r="C3" s="424"/>
      <c r="D3" s="424"/>
      <c r="E3" s="424"/>
      <c r="F3" s="424"/>
      <c r="G3" s="424"/>
      <c r="I3" s="118"/>
      <c r="J3" s="410" t="str">
        <f>IF($K$2=1,Panel!D12,IF($K$2=2,Panel!F12,IF($K$2=3,Panel!H12,IF($K$2=4,Panel!J12,IF($K$2=5,Panel!L12,IF($K$2=6,Panel!D29,IF($K$2=7,Panel!F29,IF($K$2=8,Panel!H29,IF($K$2=9,Panel!J29,IF($K$2=10,Panel!L29,IF($K$2=11,Panel!D46,IF($K$2=12,Panel!F46,IF($K$2=13,Panel!H46,IF($K$2=14,Panel!J46,IF($K$2=15,Panel!L46,"")))))))))))))))</f>
        <v>EX10 Bros, L.</v>
      </c>
      <c r="K3" s="411"/>
    </row>
    <row r="4" spans="1:11" s="115" customFormat="1" ht="24.75" customHeight="1" thickTop="1" thickBot="1" x14ac:dyDescent="0.45">
      <c r="A4" s="427"/>
      <c r="B4" s="424"/>
      <c r="C4" s="424"/>
      <c r="D4" s="424"/>
      <c r="E4" s="424"/>
      <c r="F4" s="424"/>
      <c r="G4" s="424"/>
      <c r="I4" s="119"/>
      <c r="J4" s="410" t="str">
        <f>IF($K$2=1,Panel!D13,IF($K$2=2,Panel!F13,IF($K$2=3,Panel!H13,IF($K$2=4,Panel!J13,IF($K$2=5,Panel!L13,IF($K$2=6,Panel!D30,IF($K$2=7,Panel!F30,IF($K$2=8,Panel!H30,IF($K$2=9,Panel!J30,IF($K$2=10,Panel!L30,IF($K$2=11,Panel!D47,IF($K$2=12,Panel!F47,IF($K$2=13,Panel!H47,IF($K$2=14,Panel!J47,IF($K$2=15,Panel!L47)))))))))))))))</f>
        <v>EX11 Bros, M.</v>
      </c>
      <c r="K4" s="411"/>
    </row>
    <row r="5" spans="1:11" s="115" customFormat="1" ht="24.75" customHeight="1" thickTop="1" thickBot="1" x14ac:dyDescent="0.45">
      <c r="A5" s="428"/>
      <c r="B5" s="425"/>
      <c r="C5" s="425"/>
      <c r="D5" s="425"/>
      <c r="E5" s="425"/>
      <c r="F5" s="425"/>
      <c r="G5" s="425"/>
      <c r="I5" s="120"/>
      <c r="J5" s="410" t="str">
        <f>IF($K$2=1,Panel!D14,IF($K$2=2,Panel!F14,IF($K$2=3,Panel!H14,IF($K$2=4,Panel!J14,IF($K$2=5,Panel!L14,IF($K$2=6,Panel!D31,IF($K$2=7,Panel!F31,IF($K$2=8,Panel!H31,IF($K$2=9,Panel!J31,IF($K$2=10,Panel!L31,IF($K$2=11,Panel!D48,IF($K$2=12,Panel!F48,IF($K$2=13,Panel!H48,IF($K$2=14,Panel!J48,IF($K$2=15,Panel!L48)))))))))))))))</f>
        <v>EX12 Bros, S.</v>
      </c>
      <c r="K5" s="411"/>
    </row>
    <row r="6" spans="1:11" s="115" customFormat="1" ht="24.75" customHeight="1" thickTop="1" thickBot="1" x14ac:dyDescent="0.45">
      <c r="A6" s="121"/>
      <c r="B6" s="122"/>
      <c r="C6" s="122"/>
      <c r="D6" s="122"/>
      <c r="E6" s="122"/>
      <c r="F6" s="122"/>
      <c r="G6" s="122"/>
      <c r="I6" s="123"/>
      <c r="J6" s="410" t="str">
        <f>IF($K$2=1,Panel!D15,IF($K$2=2,Panel!F15,IF($K$2=3,Panel!H15,IF($K$2=4,Panel!J15,IF($K$2=5,Panel!L15,IF($K$2=6,Panel!D32,IF($K$2=7,Panel!F32,IF($K$2=8,Panel!H32,IF($K$2=9,Panel!J32,IF($K$2=10,Panel!L32,IF($K$2=11,Panel!D49,IF($K$2=12,Panel!F49,IF($K$2=13,Panel!H49,IF($K$2=14,Panel!J49,IF($K$2=15,Panel!L49)))))))))))))))</f>
        <v>EX13 Bruns, M.</v>
      </c>
      <c r="K6" s="411"/>
    </row>
    <row r="7" spans="1:11" s="115" customFormat="1" ht="24.75" customHeight="1" thickTop="1" thickBot="1" x14ac:dyDescent="0.45">
      <c r="A7" s="429" t="s">
        <v>114</v>
      </c>
      <c r="B7" s="124"/>
      <c r="C7" s="125" t="s">
        <v>1</v>
      </c>
      <c r="D7" s="125" t="s">
        <v>2</v>
      </c>
      <c r="E7" s="125" t="s">
        <v>3</v>
      </c>
      <c r="F7" s="125" t="s">
        <v>4</v>
      </c>
      <c r="G7" s="125" t="s">
        <v>5</v>
      </c>
      <c r="I7" s="126"/>
      <c r="J7" s="410" t="str">
        <f>IF($K$2=1,Panel!D16,IF($K$2=2,Panel!F16,IF($K$2=3,Panel!H16,IF($K$2=4,Panel!J16,IF($K$2=5,Panel!L16,IF($K$2=6,Panel!D33,IF($K$2=7,Panel!F33,IF($K$2=8,Panel!H33,IF($K$2=9,Panel!J33,IF($K$2=10,Panel!L33,IF($K$2=11,Panel!D50,IF($K$2=12,Panel!F50,IF($K$2=13,Panel!H50,IF($K$2=14,Panel!J50,IF($K$2=15,Panel!L50)))))))))))))))</f>
        <v>EX14 Cena, J.</v>
      </c>
      <c r="K7" s="411"/>
    </row>
    <row r="8" spans="1:11" ht="25.5" customHeight="1" thickTop="1" thickBot="1" x14ac:dyDescent="0.35">
      <c r="A8" s="430"/>
      <c r="B8" s="147" t="s">
        <v>115</v>
      </c>
      <c r="C8" s="145"/>
      <c r="D8" s="145"/>
      <c r="E8" s="145"/>
      <c r="F8" s="145"/>
      <c r="G8" s="145"/>
      <c r="I8" s="127"/>
      <c r="J8" s="410" t="str">
        <f>IF($K$2=1,Panel!D17,IF($K$2=2,Panel!F17,IF($K$2=3,Panel!H17,IF($K$2=4,Panel!J17,IF($K$2=5,Panel!L17,IF($K$2=6,Panel!D34,IF($K$2=7,Panel!F34,IF($K$2=8,Panel!H34,IF($K$2=9,Panel!J34,IF($K$2=10,Panel!L34,IF($K$2=11,Panel!D51,IF($K$2=12,Panel!F51,IF($K$2=13,Panel!H51,IF($K$2=14,Panel!J51,IF($K$2=15,Panel!L51)))))))))))))))</f>
        <v>EX15 Cheep, C.</v>
      </c>
      <c r="K8" s="411"/>
    </row>
    <row r="9" spans="1:11" ht="25.5" customHeight="1" thickTop="1" thickBot="1" x14ac:dyDescent="0.35">
      <c r="A9" s="430"/>
      <c r="B9" s="147" t="s">
        <v>112</v>
      </c>
      <c r="C9" s="145"/>
      <c r="D9" s="145"/>
      <c r="E9" s="145"/>
      <c r="F9" s="145"/>
      <c r="G9" s="145"/>
      <c r="I9" s="128"/>
      <c r="J9" s="410" t="str">
        <f>IF($K$2=1,Panel!D18,IF($K$2=2,Panel!F18,IF($K$2=3,Panel!H18,IF($K$2=4,Panel!J18,IF($K$2=5,Panel!L18,IF($K$2=6,Panel!D35,IF($K$2=7,Panel!F35,IF($K$2=8,Panel!H35,IF($K$2=9,Panel!J35,IF($K$2=10,Panel!L35,IF($K$2=11,Panel!D52,IF($K$2=12,Panel!F52,IF($K$2=13,Panel!H52,IF($K$2=14,Panel!J52,IF($K$2=15,Panel!L52)))))))))))))))</f>
        <v>EX3 Brittany, K.</v>
      </c>
      <c r="K9" s="411"/>
    </row>
    <row r="10" spans="1:11" ht="25.5" customHeight="1" thickTop="1" thickBot="1" x14ac:dyDescent="0.35">
      <c r="A10" s="430"/>
      <c r="B10" s="432" t="s">
        <v>116</v>
      </c>
      <c r="C10" s="432"/>
      <c r="D10" s="432"/>
      <c r="E10" s="432"/>
      <c r="F10" s="432"/>
      <c r="G10" s="129"/>
      <c r="I10" s="130"/>
      <c r="J10" s="410" t="str">
        <f>IF($K$2=1,Panel!D19,IF($K$2=2,Panel!F19,IF($K$2=3,Panel!H19,IF($K$2=4,Panel!J19,IF($K$2=5,Panel!L19,IF($K$2=6,Panel!D36,IF($K$2=7,Panel!F36,IF($K$2=8,Panel!H36,IF($K$2=9,Panel!J36,IF($K$2=10,Panel!L36,IF($K$2=11,Panel!D53,IF($K$2=12,Panel!F53,IF($K$2=13,Panel!H53,IF($K$2=14,Panel!J53,IF($K$2=15,Panel!L53)))))))))))))))</f>
        <v>EX3 Charles, D.</v>
      </c>
      <c r="K10" s="411"/>
    </row>
    <row r="11" spans="1:11" ht="24.95" customHeight="1" thickTop="1" thickBot="1" x14ac:dyDescent="0.35">
      <c r="A11" s="430"/>
      <c r="B11" s="146" t="s">
        <v>13</v>
      </c>
      <c r="C11" s="145"/>
      <c r="D11" s="145" t="s">
        <v>125</v>
      </c>
      <c r="E11" s="145"/>
      <c r="F11" s="145"/>
      <c r="G11" s="145"/>
      <c r="I11" s="131"/>
      <c r="J11" s="410" t="str">
        <f>IF($K$2=1,Panel!D20,IF($K$2=2,Panel!F20,IF($K$2=3,Panel!H20,IF($K$2=4,Panel!J20,IF($K$2=5,Panel!L21,IF($K$2=6,Panel!D37,IF($K$2=7,Panel!F37,IF($K$2=8,Panel!H37,IF($K$2=9,Panel!J37,IF($K$2=10,Panel!L38,IF($K$2=11,Panel!D54,IF($K$2=12,Panel!F54,IF($K$2=13,Panel!H54,IF($K$2=14,Panel!J54,IF($K$2=15,Panel!L55)))))))))))))))</f>
        <v>EX3 Whit, C.</v>
      </c>
      <c r="K11" s="411"/>
    </row>
    <row r="12" spans="1:11" ht="24.95" customHeight="1" thickTop="1" thickBot="1" x14ac:dyDescent="0.35">
      <c r="A12" s="430"/>
      <c r="B12" s="146" t="s">
        <v>14</v>
      </c>
      <c r="C12" s="145"/>
      <c r="D12" s="145"/>
      <c r="E12" s="145"/>
      <c r="F12" s="145"/>
      <c r="G12" s="145"/>
      <c r="I12" s="132"/>
      <c r="J12" s="410" t="str">
        <f>IF($K$2=1,Panel!D22,IF($K$2=2,Panel!F22,IF($K$2=3,Panel!H21,IF($K$2=4,Panel!J21,IF($K$2=5,Panel!L22,IF($K$2=6,Panel!D38,IF($K$2=7,Panel!F38,IF($K$2=8,Panel!H38,IF($K$2=9,Panel!J38,IF($K$2=10,Panel!L39,IF($K$2=11,Panel!D57,IF($K$2=12,Panel!F55,IF($K$2=13,Panel!H56,IF($K$2=14,Panel!J56,IF($K$2=15,Panel!L56)))))))))))))))</f>
        <v>EX9 Brocavich, E.</v>
      </c>
      <c r="K12" s="411"/>
    </row>
    <row r="13" spans="1:11" ht="24.95" customHeight="1" thickTop="1" thickBot="1" x14ac:dyDescent="0.35">
      <c r="A13" s="430"/>
      <c r="B13" s="146" t="s">
        <v>15</v>
      </c>
      <c r="C13" s="145"/>
      <c r="D13" s="145"/>
      <c r="E13" s="145"/>
      <c r="F13" s="145"/>
      <c r="G13" s="145"/>
      <c r="I13" s="133"/>
      <c r="J13" s="416">
        <f>IF($K$2=1,Panel!D25,IF($K$2=2,Panel!F25,IF($K$2=3,Panel!H25,IF($K$2=4,Panel!J22,IF($K$2=5,Panel!L25,IF($K$2=6,Panel!D39,IF($K$2=7,Panel!F42,IF($K$2=8,Panel!H42,IF($K$2=9,Panel!J42,IF($K$2=10,Panel!L42,IF($K$2=11,Panel!D58,IF($K$2=12,Panel!F59,IF($K$2=13,Panel!H59,IF($K$2=14,Panel!J59,IF($K$2=15,Panel!L59,"")))))))))))))))</f>
        <v>0</v>
      </c>
      <c r="K13" s="417"/>
    </row>
    <row r="14" spans="1:11" ht="24.95" customHeight="1" thickTop="1" thickBot="1" x14ac:dyDescent="0.35">
      <c r="A14" s="430"/>
      <c r="B14" s="146" t="s">
        <v>16</v>
      </c>
      <c r="C14" s="145"/>
      <c r="D14" s="145"/>
      <c r="E14" s="145"/>
      <c r="F14" s="145"/>
      <c r="G14" s="145"/>
      <c r="I14" s="134"/>
      <c r="J14" s="416"/>
      <c r="K14" s="417"/>
    </row>
    <row r="15" spans="1:11" ht="24.95" customHeight="1" thickTop="1" thickBot="1" x14ac:dyDescent="0.3">
      <c r="A15" s="431"/>
      <c r="B15" s="146"/>
      <c r="C15" s="145"/>
      <c r="D15" s="145"/>
      <c r="E15" s="145"/>
      <c r="F15" s="145"/>
      <c r="G15" s="145"/>
    </row>
    <row r="16" spans="1:11" ht="24.75" customHeight="1" thickTop="1" thickBot="1" x14ac:dyDescent="0.3">
      <c r="B16" s="135"/>
      <c r="C16" s="136"/>
      <c r="D16" s="136"/>
      <c r="E16" s="136"/>
      <c r="F16" s="136"/>
      <c r="G16" s="136"/>
    </row>
    <row r="17" spans="1:11" ht="24.75" customHeight="1" thickTop="1" thickBot="1" x14ac:dyDescent="0.3">
      <c r="A17" s="418" t="s">
        <v>117</v>
      </c>
      <c r="B17" s="148" t="s">
        <v>17</v>
      </c>
      <c r="C17" s="145"/>
      <c r="D17" s="145"/>
      <c r="E17" s="145"/>
      <c r="F17" s="145"/>
      <c r="G17" s="145"/>
    </row>
    <row r="18" spans="1:11" ht="27" customHeight="1" thickTop="1" thickBot="1" x14ac:dyDescent="0.4">
      <c r="A18" s="419"/>
      <c r="B18" s="149"/>
      <c r="C18" s="145"/>
      <c r="D18" s="145"/>
      <c r="E18" s="145"/>
      <c r="F18" s="145"/>
      <c r="G18" s="145"/>
      <c r="J18" s="412" t="s">
        <v>24</v>
      </c>
      <c r="K18" s="413"/>
    </row>
    <row r="19" spans="1:11" ht="27" customHeight="1" thickTop="1" thickBot="1" x14ac:dyDescent="0.35">
      <c r="A19" s="419"/>
      <c r="B19" s="150"/>
      <c r="C19" s="145"/>
      <c r="D19" s="145"/>
      <c r="E19" s="145"/>
      <c r="F19" s="145"/>
      <c r="G19" s="145"/>
      <c r="J19" s="414"/>
      <c r="K19" s="415"/>
    </row>
    <row r="20" spans="1:11" ht="24.75" customHeight="1" thickTop="1" thickBot="1" x14ac:dyDescent="0.35">
      <c r="A20" s="137"/>
      <c r="B20" s="138"/>
      <c r="C20" s="138"/>
      <c r="D20" s="138"/>
      <c r="E20" s="138"/>
      <c r="F20" s="138"/>
      <c r="G20" s="138"/>
      <c r="J20" s="406"/>
      <c r="K20" s="407"/>
    </row>
    <row r="21" spans="1:11" ht="24.75" customHeight="1" thickTop="1" thickBot="1" x14ac:dyDescent="0.35">
      <c r="A21" s="420" t="s">
        <v>118</v>
      </c>
      <c r="B21" s="151" t="s">
        <v>18</v>
      </c>
      <c r="C21" s="145"/>
      <c r="D21" s="139"/>
      <c r="E21" s="140"/>
      <c r="F21" s="140"/>
      <c r="G21" s="140"/>
      <c r="J21" s="404"/>
      <c r="K21" s="405"/>
    </row>
    <row r="22" spans="1:11" ht="25.5" customHeight="1" thickTop="1" thickBot="1" x14ac:dyDescent="0.35">
      <c r="A22" s="421"/>
      <c r="B22" s="152" t="s">
        <v>19</v>
      </c>
      <c r="C22" s="145"/>
      <c r="D22" s="141"/>
      <c r="J22" s="406"/>
      <c r="K22" s="407"/>
    </row>
    <row r="23" spans="1:11" ht="24.75" customHeight="1" thickTop="1" thickBot="1" x14ac:dyDescent="0.35">
      <c r="A23" s="421"/>
      <c r="B23" s="152" t="s">
        <v>20</v>
      </c>
      <c r="C23" s="145"/>
      <c r="D23" s="142"/>
      <c r="J23" s="404"/>
      <c r="K23" s="405"/>
    </row>
    <row r="24" spans="1:11" ht="24.75" customHeight="1" thickTop="1" thickBot="1" x14ac:dyDescent="0.35">
      <c r="A24" s="421"/>
      <c r="B24" s="152" t="s">
        <v>21</v>
      </c>
      <c r="C24" s="145"/>
      <c r="D24" s="142"/>
      <c r="J24" s="406"/>
      <c r="K24" s="407"/>
    </row>
    <row r="25" spans="1:11" ht="24.75" customHeight="1" thickTop="1" thickBot="1" x14ac:dyDescent="0.35">
      <c r="A25" s="421"/>
      <c r="B25" s="152" t="s">
        <v>22</v>
      </c>
      <c r="C25" s="145"/>
      <c r="D25" s="142"/>
      <c r="J25" s="404"/>
      <c r="K25" s="405"/>
    </row>
    <row r="26" spans="1:11" ht="24.75" customHeight="1" thickTop="1" thickBot="1" x14ac:dyDescent="0.35">
      <c r="A26" s="422"/>
      <c r="B26" s="153" t="s">
        <v>16</v>
      </c>
      <c r="C26" s="145"/>
      <c r="D26" s="142"/>
      <c r="J26" s="408"/>
      <c r="K26" s="409"/>
    </row>
    <row r="27" spans="1:11" ht="24.75" customHeight="1" thickTop="1" x14ac:dyDescent="0.25">
      <c r="D27" s="143"/>
    </row>
    <row r="28" spans="1:11" ht="25.5" customHeight="1" x14ac:dyDescent="0.25">
      <c r="D28" s="143"/>
    </row>
    <row r="29" spans="1:11" ht="24.75" customHeight="1" x14ac:dyDescent="0.25"/>
    <row r="30" spans="1:11" ht="24.75" hidden="1" customHeight="1" x14ac:dyDescent="0.25">
      <c r="B30" s="144"/>
      <c r="C30" s="144"/>
      <c r="D30" s="144"/>
    </row>
  </sheetData>
  <mergeCells count="27">
    <mergeCell ref="A17:A19"/>
    <mergeCell ref="A21:A26"/>
    <mergeCell ref="B2:G5"/>
    <mergeCell ref="A2:A5"/>
    <mergeCell ref="A7:A15"/>
    <mergeCell ref="B10:F10"/>
    <mergeCell ref="J8:K8"/>
    <mergeCell ref="J18:K18"/>
    <mergeCell ref="J19:K19"/>
    <mergeCell ref="J20:K20"/>
    <mergeCell ref="J21:K21"/>
    <mergeCell ref="J14:K14"/>
    <mergeCell ref="J9:K9"/>
    <mergeCell ref="J10:K10"/>
    <mergeCell ref="J11:K11"/>
    <mergeCell ref="J12:K12"/>
    <mergeCell ref="J13:K13"/>
    <mergeCell ref="J3:K3"/>
    <mergeCell ref="J4:K4"/>
    <mergeCell ref="J5:K5"/>
    <mergeCell ref="J6:K6"/>
    <mergeCell ref="J7:K7"/>
    <mergeCell ref="J23:K23"/>
    <mergeCell ref="J24:K24"/>
    <mergeCell ref="J25:K25"/>
    <mergeCell ref="J26:K26"/>
    <mergeCell ref="J22:K22"/>
  </mergeCells>
  <conditionalFormatting sqref="J3:K13 J14">
    <cfRule type="cellIs" dxfId="4" priority="627" operator="equal">
      <formula>0</formula>
    </cfRule>
  </conditionalFormatting>
  <dataValidations count="2">
    <dataValidation type="list" allowBlank="1" showInputMessage="1" showErrorMessage="1" sqref="K2" xr:uid="{00000000-0002-0000-0200-000000000000}">
      <formula1>"1,2,3,4,5,6,7,8,9,10,11,12,13,14,15"</formula1>
    </dataValidation>
    <dataValidation type="list" allowBlank="1" showInputMessage="1" showErrorMessage="1" sqref="C8:G9 C21:C26 C17:G19 C11:G15" xr:uid="{00000000-0002-0000-0200-000001000000}">
      <formula1>$J$3:$J$16</formula1>
    </dataValidation>
  </dataValidations>
  <pageMargins left="0.23624999999999999" right="0.106875" top="0.32020833333333332" bottom="0.27187499999999998" header="0.3" footer="0.3"/>
  <pageSetup scale="54" orientation="portrait" r:id="rId1"/>
  <drawing r:id="rId2"/>
  <extLst>
    <ext xmlns:x14="http://schemas.microsoft.com/office/spreadsheetml/2009/9/main" uri="{78C0D931-6437-407d-A8EE-F0AAD7539E65}">
      <x14:conditionalFormattings>
        <x14:conditionalFormatting xmlns:xm="http://schemas.microsoft.com/office/excel/2006/main">
          <x14:cfRule type="containsText" priority="57" operator="containsText" id="{EA4DF542-5230-4EAB-AAE5-815464A35D2A}">
            <xm:f>NOT(ISERROR(SEARCH($J$4,C21)))</xm:f>
            <xm:f>$J$4</xm:f>
            <x14:dxf>
              <fill>
                <patternFill>
                  <bgColor rgb="FFFF6600"/>
                </patternFill>
              </fill>
            </x14:dxf>
          </x14:cfRule>
          <x14:cfRule type="containsText" priority="58" operator="containsText" id="{B7030F1F-DFDC-42EF-BE35-9EE87C5B94D3}">
            <xm:f>NOT(ISERROR(SEARCH($J$5,C21)))</xm:f>
            <xm:f>$J$5</xm:f>
            <x14:dxf>
              <fill>
                <patternFill>
                  <bgColor rgb="FF0070C0"/>
                </patternFill>
              </fill>
            </x14:dxf>
          </x14:cfRule>
          <x14:cfRule type="containsText" priority="59" operator="containsText" id="{7EA7193B-3F53-40C4-99E3-AF0BBAF45F50}">
            <xm:f>NOT(ISERROR(SEARCH($J$6,C21)))</xm:f>
            <xm:f>$J$6</xm:f>
            <x14:dxf>
              <fill>
                <patternFill>
                  <bgColor rgb="FFFF1DFF"/>
                </patternFill>
              </fill>
            </x14:dxf>
          </x14:cfRule>
          <x14:cfRule type="containsText" priority="60" operator="containsText" id="{F53447AE-7247-40EC-B95B-81F14AFFE00A}">
            <xm:f>NOT(ISERROR(SEARCH($J$7,C21)))</xm:f>
            <xm:f>$J$7</xm:f>
            <x14:dxf>
              <fill>
                <patternFill>
                  <bgColor rgb="FF66FFFF"/>
                </patternFill>
              </fill>
            </x14:dxf>
          </x14:cfRule>
          <x14:cfRule type="containsText" priority="61" operator="containsText" id="{A9823485-54B1-487C-9699-20A798CF204E}">
            <xm:f>NOT(ISERROR(SEARCH($J$8,C21)))</xm:f>
            <xm:f>$J$8</xm:f>
            <x14:dxf>
              <fill>
                <patternFill>
                  <bgColor rgb="FFFFFF99"/>
                </patternFill>
              </fill>
            </x14:dxf>
          </x14:cfRule>
          <x14:cfRule type="containsText" priority="62" operator="containsText" id="{664E6C19-E58D-406F-86FC-43075E74739F}">
            <xm:f>NOT(ISERROR(SEARCH($J$9,C21)))</xm:f>
            <xm:f>$J$9</xm:f>
            <x14:dxf>
              <fill>
                <patternFill>
                  <bgColor rgb="FF996600"/>
                </patternFill>
              </fill>
            </x14:dxf>
          </x14:cfRule>
          <x14:cfRule type="containsText" priority="63" operator="containsText" id="{868BA57D-8DBB-4DCB-94A7-D61A77996785}">
            <xm:f>NOT(ISERROR(SEARCH($J$10,C21)))</xm:f>
            <xm:f>$J$10</xm:f>
            <x14:dxf>
              <fill>
                <patternFill>
                  <bgColor rgb="FF00FF00"/>
                </patternFill>
              </fill>
            </x14:dxf>
          </x14:cfRule>
          <x14:cfRule type="containsText" priority="64" operator="containsText" id="{FB06D83B-6469-443F-9A2F-1F86009F8DE9}">
            <xm:f>NOT(ISERROR(SEARCH($J$11,C21)))</xm:f>
            <xm:f>$J$11</xm:f>
            <x14:dxf>
              <fill>
                <patternFill>
                  <bgColor rgb="FFFF99FF"/>
                </patternFill>
              </fill>
            </x14:dxf>
          </x14:cfRule>
          <x14:cfRule type="containsText" priority="65" operator="containsText" id="{950919C4-577C-4A78-AEE2-F897485B3355}">
            <xm:f>NOT(ISERROR(SEARCH($J$12,C21)))</xm:f>
            <xm:f>$J$12</xm:f>
            <x14:dxf>
              <fill>
                <patternFill>
                  <bgColor rgb="FFFFCC99"/>
                </patternFill>
              </fill>
            </x14:dxf>
          </x14:cfRule>
          <x14:cfRule type="containsText" priority="66" operator="containsText" id="{2A6C4BB2-8D29-42B5-924A-65C8AB62F8AE}">
            <xm:f>NOT(ISERROR(SEARCH($J$13,C21)))</xm:f>
            <xm:f>$J$13</xm:f>
            <x14:dxf>
              <fill>
                <patternFill>
                  <bgColor rgb="FF7030A0"/>
                </patternFill>
              </fill>
            </x14:dxf>
          </x14:cfRule>
          <x14:cfRule type="containsText" priority="56" operator="containsText" id="{0DC8FF2F-DEFE-49A1-BFE6-29046B85F7ED}">
            <xm:f>NOT(ISERROR(SEARCH($J$3,C21)))</xm:f>
            <xm:f>$J$3</xm:f>
            <x14:dxf>
              <fill>
                <patternFill>
                  <bgColor rgb="FF339933"/>
                </patternFill>
              </fill>
            </x14:dxf>
          </x14:cfRule>
          <xm:sqref>C21:C26</xm:sqref>
        </x14:conditionalFormatting>
        <x14:conditionalFormatting xmlns:xm="http://schemas.microsoft.com/office/excel/2006/main">
          <x14:cfRule type="containsText" priority="513" operator="containsText" id="{75DA124E-CF7A-490D-A15A-1E5A58464E1A}">
            <xm:f>NOT(ISERROR(SEARCH($J$9,C8)))</xm:f>
            <xm:f>$J$9</xm:f>
            <x14:dxf>
              <fill>
                <patternFill>
                  <bgColor rgb="FF996600"/>
                </patternFill>
              </fill>
            </x14:dxf>
          </x14:cfRule>
          <x14:cfRule type="containsText" priority="507" operator="containsText" id="{4EDF43C6-F893-4F56-B4D8-9AD87CC80867}">
            <xm:f>NOT(ISERROR(SEARCH($J$3,C8)))</xm:f>
            <xm:f>$J$3</xm:f>
            <x14:dxf>
              <fill>
                <patternFill>
                  <bgColor rgb="FF339933"/>
                </patternFill>
              </fill>
            </x14:dxf>
          </x14:cfRule>
          <x14:cfRule type="containsText" priority="508" operator="containsText" id="{FF60D1CB-5B10-48AE-81EC-329FEF37244E}">
            <xm:f>NOT(ISERROR(SEARCH($J$4,C8)))</xm:f>
            <xm:f>$J$4</xm:f>
            <x14:dxf>
              <fill>
                <patternFill>
                  <bgColor rgb="FFFF6600"/>
                </patternFill>
              </fill>
            </x14:dxf>
          </x14:cfRule>
          <x14:cfRule type="containsText" priority="509" operator="containsText" id="{0F9814F5-2DC7-4558-9C1C-036CC0494F7F}">
            <xm:f>NOT(ISERROR(SEARCH($J$5,C8)))</xm:f>
            <xm:f>$J$5</xm:f>
            <x14:dxf>
              <fill>
                <patternFill>
                  <bgColor rgb="FF0070C0"/>
                </patternFill>
              </fill>
            </x14:dxf>
          </x14:cfRule>
          <x14:cfRule type="containsText" priority="510" operator="containsText" id="{5C04BC70-3DDF-46D2-B7A8-A540E9660B0F}">
            <xm:f>NOT(ISERROR(SEARCH($J$6,C8)))</xm:f>
            <xm:f>$J$6</xm:f>
            <x14:dxf>
              <fill>
                <patternFill>
                  <bgColor rgb="FFFF1DFF"/>
                </patternFill>
              </fill>
            </x14:dxf>
          </x14:cfRule>
          <x14:cfRule type="containsText" priority="511" operator="containsText" id="{7F642CDF-2F73-492D-A9C2-01D7037E09FC}">
            <xm:f>NOT(ISERROR(SEARCH($J$7,C8)))</xm:f>
            <xm:f>$J$7</xm:f>
            <x14:dxf>
              <fill>
                <patternFill>
                  <bgColor rgb="FF66FFFF"/>
                </patternFill>
              </fill>
            </x14:dxf>
          </x14:cfRule>
          <x14:cfRule type="containsText" priority="512" operator="containsText" id="{726A46AB-23B8-4FC1-B489-DAC4196E216A}">
            <xm:f>NOT(ISERROR(SEARCH($J$8,C8)))</xm:f>
            <xm:f>$J$8</xm:f>
            <x14:dxf>
              <fill>
                <patternFill>
                  <bgColor rgb="FFFFFF99"/>
                </patternFill>
              </fill>
            </x14:dxf>
          </x14:cfRule>
          <x14:cfRule type="containsText" priority="514" operator="containsText" id="{4D42EBCF-143D-4926-A029-9F652502B329}">
            <xm:f>NOT(ISERROR(SEARCH($J$10,C8)))</xm:f>
            <xm:f>$J$10</xm:f>
            <x14:dxf>
              <fill>
                <patternFill>
                  <bgColor rgb="FF00FF00"/>
                </patternFill>
              </fill>
            </x14:dxf>
          </x14:cfRule>
          <x14:cfRule type="containsText" priority="515" operator="containsText" id="{1F164E23-C94B-4A97-941E-5AA121A4CFAE}">
            <xm:f>NOT(ISERROR(SEARCH($J$11,C8)))</xm:f>
            <xm:f>$J$11</xm:f>
            <x14:dxf>
              <fill>
                <patternFill>
                  <bgColor rgb="FFFF99FF"/>
                </patternFill>
              </fill>
            </x14:dxf>
          </x14:cfRule>
          <x14:cfRule type="containsText" priority="516" operator="containsText" id="{70E28EF1-5459-4E7F-B904-83888B9640C9}">
            <xm:f>NOT(ISERROR(SEARCH($J$12,C8)))</xm:f>
            <xm:f>$J$12</xm:f>
            <x14:dxf>
              <fill>
                <patternFill>
                  <bgColor rgb="FFFFCC99"/>
                </patternFill>
              </fill>
            </x14:dxf>
          </x14:cfRule>
          <x14:cfRule type="containsText" priority="517" operator="containsText" id="{1EBD8CB6-4335-42D4-8985-0BF9C0D7627C}">
            <xm:f>NOT(ISERROR(SEARCH($J$13,C8)))</xm:f>
            <xm:f>$J$13</xm:f>
            <x14:dxf>
              <fill>
                <patternFill>
                  <bgColor rgb="FF7030A0"/>
                </patternFill>
              </fill>
            </x14:dxf>
          </x14:cfRule>
          <xm:sqref>C8:G9</xm:sqref>
        </x14:conditionalFormatting>
        <x14:conditionalFormatting xmlns:xm="http://schemas.microsoft.com/office/excel/2006/main">
          <x14:cfRule type="containsText" priority="6" operator="containsText" id="{FF8783AA-AD73-4E5B-913B-63CC4987E34D}">
            <xm:f>NOT(ISERROR(SEARCH($J$8,C11)))</xm:f>
            <xm:f>$J$8</xm:f>
            <x14:dxf>
              <fill>
                <patternFill>
                  <bgColor rgb="FFFFFF99"/>
                </patternFill>
              </fill>
            </x14:dxf>
          </x14:cfRule>
          <x14:cfRule type="containsText" priority="1" operator="containsText" id="{842C454B-0234-406B-842A-7B8D2AEADE37}">
            <xm:f>NOT(ISERROR(SEARCH($J$3,C11)))</xm:f>
            <xm:f>$J$3</xm:f>
            <x14:dxf>
              <fill>
                <patternFill>
                  <bgColor rgb="FF339933"/>
                </patternFill>
              </fill>
            </x14:dxf>
          </x14:cfRule>
          <x14:cfRule type="containsText" priority="2" operator="containsText" id="{AF20746D-BBF3-4924-9DF8-294FDBDB6F33}">
            <xm:f>NOT(ISERROR(SEARCH($J$4,C11)))</xm:f>
            <xm:f>$J$4</xm:f>
            <x14:dxf>
              <fill>
                <patternFill>
                  <bgColor rgb="FFFF6600"/>
                </patternFill>
              </fill>
            </x14:dxf>
          </x14:cfRule>
          <x14:cfRule type="containsText" priority="3" operator="containsText" id="{CEFBE07E-87E8-4E80-B8A9-E2512694ABD3}">
            <xm:f>NOT(ISERROR(SEARCH($J$5,C11)))</xm:f>
            <xm:f>$J$5</xm:f>
            <x14:dxf>
              <fill>
                <patternFill>
                  <bgColor rgb="FF0070C0"/>
                </patternFill>
              </fill>
            </x14:dxf>
          </x14:cfRule>
          <x14:cfRule type="containsText" priority="4" operator="containsText" id="{6C1D5657-C30D-4446-B989-937BDF0F5907}">
            <xm:f>NOT(ISERROR(SEARCH($J$6,C11)))</xm:f>
            <xm:f>$J$6</xm:f>
            <x14:dxf>
              <fill>
                <patternFill>
                  <bgColor rgb="FFFF1DFF"/>
                </patternFill>
              </fill>
            </x14:dxf>
          </x14:cfRule>
          <x14:cfRule type="containsText" priority="5" operator="containsText" id="{FE6F5DEC-7962-46F8-BE92-D5117F4BA51F}">
            <xm:f>NOT(ISERROR(SEARCH($J$7,C11)))</xm:f>
            <xm:f>$J$7</xm:f>
            <x14:dxf>
              <fill>
                <patternFill>
                  <bgColor rgb="FF66FFFF"/>
                </patternFill>
              </fill>
            </x14:dxf>
          </x14:cfRule>
          <x14:cfRule type="containsText" priority="7" operator="containsText" id="{67F9DCB8-F49E-4201-8889-612395BBD54A}">
            <xm:f>NOT(ISERROR(SEARCH($J$9,C11)))</xm:f>
            <xm:f>$J$9</xm:f>
            <x14:dxf>
              <fill>
                <patternFill>
                  <bgColor rgb="FF996600"/>
                </patternFill>
              </fill>
            </x14:dxf>
          </x14:cfRule>
          <x14:cfRule type="containsText" priority="8" operator="containsText" id="{965DB248-C729-4D4B-ACAD-01F56A798070}">
            <xm:f>NOT(ISERROR(SEARCH($J$10,C11)))</xm:f>
            <xm:f>$J$10</xm:f>
            <x14:dxf>
              <fill>
                <patternFill>
                  <bgColor rgb="FF00FF00"/>
                </patternFill>
              </fill>
            </x14:dxf>
          </x14:cfRule>
          <x14:cfRule type="containsText" priority="9" operator="containsText" id="{8900B858-0B76-4214-8DC7-6A914E79AB9C}">
            <xm:f>NOT(ISERROR(SEARCH($J$11,C11)))</xm:f>
            <xm:f>$J$11</xm:f>
            <x14:dxf>
              <fill>
                <patternFill>
                  <bgColor rgb="FFFF99FF"/>
                </patternFill>
              </fill>
            </x14:dxf>
          </x14:cfRule>
          <x14:cfRule type="containsText" priority="10" operator="containsText" id="{CAAE9C53-B607-4C59-902A-ADCBD9AA74BF}">
            <xm:f>NOT(ISERROR(SEARCH($J$12,C11)))</xm:f>
            <xm:f>$J$12</xm:f>
            <x14:dxf>
              <fill>
                <patternFill>
                  <bgColor rgb="FFFFCC99"/>
                </patternFill>
              </fill>
            </x14:dxf>
          </x14:cfRule>
          <x14:cfRule type="containsText" priority="11" operator="containsText" id="{FEFEEEC7-4673-4029-B746-CDE46947B84C}">
            <xm:f>NOT(ISERROR(SEARCH($J$13,C11)))</xm:f>
            <xm:f>$J$13</xm:f>
            <x14:dxf>
              <fill>
                <patternFill>
                  <bgColor rgb="FF7030A0"/>
                </patternFill>
              </fill>
            </x14:dxf>
          </x14:cfRule>
          <xm:sqref>C11:G15</xm:sqref>
        </x14:conditionalFormatting>
        <x14:conditionalFormatting xmlns:xm="http://schemas.microsoft.com/office/excel/2006/main">
          <x14:cfRule type="containsText" priority="123" operator="containsText" id="{935B7232-933A-48B4-A309-2A5674D9F944}">
            <xm:f>NOT(ISERROR(SEARCH($J$4,C17)))</xm:f>
            <xm:f>$J$4</xm:f>
            <x14:dxf>
              <fill>
                <patternFill>
                  <bgColor rgb="FFFF6600"/>
                </patternFill>
              </fill>
            </x14:dxf>
          </x14:cfRule>
          <x14:cfRule type="containsText" priority="124" operator="containsText" id="{0CAC3C29-AFE0-41F8-ABF4-17533D40EC59}">
            <xm:f>NOT(ISERROR(SEARCH($J$5,C17)))</xm:f>
            <xm:f>$J$5</xm:f>
            <x14:dxf>
              <fill>
                <patternFill>
                  <bgColor rgb="FF0070C0"/>
                </patternFill>
              </fill>
            </x14:dxf>
          </x14:cfRule>
          <x14:cfRule type="containsText" priority="125" operator="containsText" id="{72C98E23-2786-4028-B2C7-4002D20B4AA8}">
            <xm:f>NOT(ISERROR(SEARCH($J$6,C17)))</xm:f>
            <xm:f>$J$6</xm:f>
            <x14:dxf>
              <fill>
                <patternFill>
                  <bgColor rgb="FFFF1DFF"/>
                </patternFill>
              </fill>
            </x14:dxf>
          </x14:cfRule>
          <x14:cfRule type="containsText" priority="126" operator="containsText" id="{C3EE7130-F425-4746-9DBD-AE40FA38AE94}">
            <xm:f>NOT(ISERROR(SEARCH($J$7,C17)))</xm:f>
            <xm:f>$J$7</xm:f>
            <x14:dxf>
              <fill>
                <patternFill>
                  <bgColor rgb="FF66FFFF"/>
                </patternFill>
              </fill>
            </x14:dxf>
          </x14:cfRule>
          <x14:cfRule type="containsText" priority="127" operator="containsText" id="{53AE821A-9C02-4D8C-9D8B-2D9A64745FD4}">
            <xm:f>NOT(ISERROR(SEARCH($J$8,C17)))</xm:f>
            <xm:f>$J$8</xm:f>
            <x14:dxf>
              <fill>
                <patternFill>
                  <bgColor rgb="FFFFFF99"/>
                </patternFill>
              </fill>
            </x14:dxf>
          </x14:cfRule>
          <x14:cfRule type="containsText" priority="128" operator="containsText" id="{C00B7BDA-25AA-4342-A108-84A9B8F5F1DF}">
            <xm:f>NOT(ISERROR(SEARCH($J$9,C17)))</xm:f>
            <xm:f>$J$9</xm:f>
            <x14:dxf>
              <fill>
                <patternFill>
                  <bgColor rgb="FF996600"/>
                </patternFill>
              </fill>
            </x14:dxf>
          </x14:cfRule>
          <x14:cfRule type="containsText" priority="122" operator="containsText" id="{674F7C13-9A3C-4E87-85A7-9C8B4EAD5840}">
            <xm:f>NOT(ISERROR(SEARCH($J$3,C17)))</xm:f>
            <xm:f>$J$3</xm:f>
            <x14:dxf>
              <fill>
                <patternFill>
                  <bgColor rgb="FF339933"/>
                </patternFill>
              </fill>
            </x14:dxf>
          </x14:cfRule>
          <x14:cfRule type="containsText" priority="129" operator="containsText" id="{358A929D-4508-4755-82D7-985AB054A90D}">
            <xm:f>NOT(ISERROR(SEARCH($J$10,C17)))</xm:f>
            <xm:f>$J$10</xm:f>
            <x14:dxf>
              <fill>
                <patternFill>
                  <bgColor rgb="FF00FF00"/>
                </patternFill>
              </fill>
            </x14:dxf>
          </x14:cfRule>
          <x14:cfRule type="containsText" priority="130" operator="containsText" id="{5A222836-60C7-449B-9DA9-ACDB2503E9D4}">
            <xm:f>NOT(ISERROR(SEARCH($J$11,C17)))</xm:f>
            <xm:f>$J$11</xm:f>
            <x14:dxf>
              <fill>
                <patternFill>
                  <bgColor rgb="FFFF99FF"/>
                </patternFill>
              </fill>
            </x14:dxf>
          </x14:cfRule>
          <x14:cfRule type="containsText" priority="131" operator="containsText" id="{130525A5-C4AB-4650-924C-C5A836AE7F01}">
            <xm:f>NOT(ISERROR(SEARCH($J$12,C17)))</xm:f>
            <xm:f>$J$12</xm:f>
            <x14:dxf>
              <fill>
                <patternFill>
                  <bgColor rgb="FFFFCC99"/>
                </patternFill>
              </fill>
            </x14:dxf>
          </x14:cfRule>
          <x14:cfRule type="containsText" priority="132" operator="containsText" id="{F5FDA30B-F3B8-4942-BA25-9ACA6B042353}">
            <xm:f>NOT(ISERROR(SEARCH($J$13,C17)))</xm:f>
            <xm:f>$J$13</xm:f>
            <x14:dxf>
              <fill>
                <patternFill>
                  <bgColor rgb="FF7030A0"/>
                </patternFill>
              </fill>
            </x14:dxf>
          </x14:cfRule>
          <xm:sqref>C17:G19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A594-74BD-4302-85C2-913199232557}">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5152-0939-4F67-B6B1-5A42C0FD31B8}">
  <sheetPr codeName="Sheet4">
    <tabColor rgb="FFC00000"/>
  </sheetPr>
  <dimension ref="A1:W133"/>
  <sheetViews>
    <sheetView workbookViewId="0">
      <selection activeCell="Q82" sqref="Q82"/>
    </sheetView>
  </sheetViews>
  <sheetFormatPr defaultColWidth="8.85546875" defaultRowHeight="15" x14ac:dyDescent="0.25"/>
  <cols>
    <col min="1" max="1" width="26.28515625" style="6" customWidth="1"/>
    <col min="2" max="2" width="9.5703125" style="6" customWidth="1"/>
    <col min="3" max="3" width="10.42578125" style="6" customWidth="1"/>
    <col min="4" max="4" width="11.85546875" style="6" bestFit="1" customWidth="1"/>
    <col min="5" max="12" width="9.85546875" style="6" customWidth="1"/>
    <col min="13" max="13" width="9.85546875" style="6" bestFit="1" customWidth="1"/>
    <col min="14" max="15" width="9.85546875" style="6" customWidth="1"/>
    <col min="16" max="16" width="3.140625" style="6" customWidth="1"/>
    <col min="17" max="17" width="27.5703125" style="6" customWidth="1"/>
    <col min="18" max="18" width="1.5703125" style="6" customWidth="1"/>
    <col min="19" max="19" width="27.5703125" style="6" customWidth="1"/>
    <col min="20" max="20" width="2.140625" style="6" customWidth="1"/>
    <col min="21" max="21" width="27.5703125" style="6" customWidth="1"/>
    <col min="22" max="22" width="1.5703125" style="6" customWidth="1"/>
    <col min="23" max="23" width="27.5703125" style="219" customWidth="1"/>
    <col min="24" max="24" width="1.42578125" style="6" customWidth="1"/>
    <col min="25" max="25" width="22.85546875" style="6" bestFit="1" customWidth="1"/>
    <col min="26" max="26" width="2" style="6" customWidth="1"/>
    <col min="27" max="27" width="27.5703125" style="6" customWidth="1"/>
    <col min="28" max="28" width="1.5703125" style="6" customWidth="1"/>
    <col min="29" max="29" width="27.5703125" style="6" customWidth="1"/>
    <col min="30" max="30" width="1.42578125" style="6" customWidth="1"/>
    <col min="31" max="31" width="27.5703125" style="6" customWidth="1"/>
    <col min="32" max="32" width="2.42578125" style="6" customWidth="1"/>
    <col min="33" max="33" width="27.5703125" style="6" customWidth="1"/>
    <col min="34" max="16384" width="8.85546875" style="6"/>
  </cols>
  <sheetData>
    <row r="1" spans="1:23" ht="15.6" customHeight="1" thickTop="1" thickBot="1" x14ac:dyDescent="0.3">
      <c r="A1" s="53" t="s">
        <v>55</v>
      </c>
      <c r="B1" s="64"/>
      <c r="D1" s="69" t="s">
        <v>149</v>
      </c>
      <c r="E1" s="70"/>
      <c r="F1" s="70"/>
      <c r="G1" s="70"/>
      <c r="H1" s="70"/>
      <c r="I1" s="70"/>
      <c r="J1" s="70"/>
      <c r="K1" s="70"/>
      <c r="L1" s="70"/>
      <c r="M1" s="70"/>
      <c r="N1" s="70"/>
      <c r="O1" s="71"/>
      <c r="Q1" s="61" t="str">
        <f>A11&amp;" "&amp;"List"</f>
        <v>Option 1 List</v>
      </c>
      <c r="S1" s="94" t="str">
        <f>A12&amp;" "&amp;"List"</f>
        <v>Option 2 List</v>
      </c>
      <c r="U1" s="62" t="str">
        <f>A13&amp;" "&amp;"List"</f>
        <v>Option 3 List</v>
      </c>
      <c r="W1" s="219" t="s">
        <v>280</v>
      </c>
    </row>
    <row r="2" spans="1:23" ht="15.6" customHeight="1" thickBot="1" x14ac:dyDescent="0.3">
      <c r="A2" s="50" t="str">
        <f>IF(AND(Panel!D3="Weekly",Panel!D4="YES",Panel!D5="MONDAY"),"YW",IF(AND(Panel!D3="Weekly",Panel!D4="YES",Panel!D5="Saturday"),"SATW",IF(AND(Panel!D3="Weekly",Panel!D4="YES",Panel!D5="Sunday"),"SUNW",IF(AND(Panel!D3="Weekly",Panel!D4="NO"),"NW",IF(AND(Panel!D3="Daily",Panel!D4="YES"),"YD",IF(AND(Panel!D3="Daily",Panel!D4="NO"),"ND","It's F'd"))))))</f>
        <v>YD</v>
      </c>
      <c r="B2" s="56"/>
      <c r="D2" s="35"/>
      <c r="E2" s="83" t="str">
        <f>B44</f>
        <v>Primary</v>
      </c>
      <c r="F2" s="83" t="str">
        <f>B45</f>
        <v>Secondary</v>
      </c>
      <c r="G2" s="83" t="str">
        <f>B46</f>
        <v>Training</v>
      </c>
      <c r="H2" s="84" t="str">
        <f>B47</f>
        <v>Extra1</v>
      </c>
      <c r="I2" s="84" t="str">
        <f>B48</f>
        <v>Extra2</v>
      </c>
      <c r="J2" s="84" t="str">
        <f>B49</f>
        <v>Extra3</v>
      </c>
      <c r="K2" s="84" t="str">
        <f>B50</f>
        <v>Extra4</v>
      </c>
      <c r="L2" s="84" t="str">
        <f>B51</f>
        <v>Override1</v>
      </c>
      <c r="M2" s="84" t="str">
        <f>B52</f>
        <v>Override2</v>
      </c>
      <c r="N2" s="84" t="str">
        <f>B53</f>
        <v>Override3</v>
      </c>
      <c r="O2" s="85" t="str">
        <f>B54</f>
        <v>Override4</v>
      </c>
      <c r="Q2" s="447" t="str" cm="1">
        <f t="array" ref="Q2">_xlfn.TEXTJOIN(CHAR(10),TRUE,IF(Personnell[STATUS]=A11,CONCATENATE(Personnell[Rank_LastName]),""))</f>
        <v>EX2 America, Y.
EX3 Brandon, N.
EX10 Bros, L.
EX13 Bruns, M.
EX19 Cooter, B.
EX10 Hut, J.
EX17 Man, I.</v>
      </c>
      <c r="S2" s="447" t="str" cm="1">
        <f t="array" ref="S2">_xlfn.TEXTJOIN(CHAR(10),TRUE,IF(Personnell[STATUS]=A12,CONCATENATE(Personnell[Rank_LastName]),""))</f>
        <v>EX11 Bros, M.
EX3 Nicole, K.
EX3 Stephen, S.</v>
      </c>
      <c r="U2" s="447" t="str" cm="1">
        <f t="array" ref="U2">_xlfn.TEXTJOIN(CHAR(10),TRUE,IF(Personnell[STATUS]=A13,CONCATENATE(Personnell[Rank_LastName]),""))</f>
        <v>EX5 BandCamp, O.
EX8 Boo, K.
EX12 Bros, S.
EX20 Correy, D.
EX3 Emily, H.
EX3 Matthew, S.</v>
      </c>
      <c r="W2" s="219" t="s">
        <v>282</v>
      </c>
    </row>
    <row r="3" spans="1:23" ht="15.6" customHeight="1" thickBot="1" x14ac:dyDescent="0.3">
      <c r="A3" s="50" t="s">
        <v>78</v>
      </c>
      <c r="B3" s="56"/>
      <c r="D3" s="37" t="str">
        <f>IF(Panel!$D$6&gt;0,Table2[[#Headers],[Group 01]],"Not Active")</f>
        <v>Group 01</v>
      </c>
      <c r="E3" s="36">
        <f>COUNTIF(Table2[.],B44)</f>
        <v>3</v>
      </c>
      <c r="F3" s="36">
        <f>COUNTIF(Table2[.],$B$45)</f>
        <v>6</v>
      </c>
      <c r="G3" s="36">
        <f>COUNTIF(Table2[.],$B$46)</f>
        <v>1</v>
      </c>
      <c r="H3" s="36">
        <f>COUNTIF(Table2[.],$B$47)</f>
        <v>0</v>
      </c>
      <c r="I3" s="36">
        <f>COUNTIF(Table2[.],$B$48)</f>
        <v>0</v>
      </c>
      <c r="J3" s="36">
        <f>COUNTIF(Table2[.],$B$49)</f>
        <v>0</v>
      </c>
      <c r="K3" s="36">
        <f>COUNTIF(Table2[.],$B$50)</f>
        <v>0</v>
      </c>
      <c r="L3" s="36">
        <f>COUNTIF(Table2[.],$B$51)</f>
        <v>0</v>
      </c>
      <c r="M3" s="36">
        <f>COUNTIF(Table2[.],$B$52)</f>
        <v>0</v>
      </c>
      <c r="N3" s="36">
        <f>COUNTIF(Table2[.],$B$53)</f>
        <v>0</v>
      </c>
      <c r="O3" s="306">
        <f>COUNTIF(Table2[.],$B$54)</f>
        <v>0</v>
      </c>
      <c r="Q3" s="448"/>
      <c r="S3" s="448"/>
      <c r="U3" s="448"/>
      <c r="W3" s="219" t="s">
        <v>281</v>
      </c>
    </row>
    <row r="4" spans="1:23" ht="19.5" thickBot="1" x14ac:dyDescent="0.35">
      <c r="A4" s="51" t="str">
        <f>TEXT(A6,"dddd")</f>
        <v>Sunday</v>
      </c>
      <c r="B4" s="56"/>
      <c r="D4" s="37" t="str">
        <f>IF(Panel!$D$6&gt;1,Table1[[#Headers],[Group 02]],"Not Active")</f>
        <v>Group 02</v>
      </c>
      <c r="E4" s="36">
        <f>COUNTIF(Table1[.],B$44)</f>
        <v>2</v>
      </c>
      <c r="F4" s="36">
        <f>COUNTIF(Table1[.],$B$45)</f>
        <v>4</v>
      </c>
      <c r="G4" s="36">
        <f>COUNTIF(Table1[.],$B$46)</f>
        <v>0</v>
      </c>
      <c r="H4" s="36">
        <f>COUNTIF(Table1[.],$B$47)</f>
        <v>3</v>
      </c>
      <c r="I4" s="36">
        <f>COUNTIF(Table1[.],$B$48)</f>
        <v>0</v>
      </c>
      <c r="J4" s="36">
        <f>COUNTIF(Table1[.],$B$49)</f>
        <v>0</v>
      </c>
      <c r="K4" s="36">
        <f>COUNTIF(Table1[.],$B$50)</f>
        <v>0</v>
      </c>
      <c r="L4" s="36">
        <f>COUNTIF(Table1[.],$B$51)</f>
        <v>0</v>
      </c>
      <c r="M4" s="36">
        <f>COUNTIF(Table1[.],$B$52)</f>
        <v>0</v>
      </c>
      <c r="N4" s="36">
        <f>COUNTIF(Table1[.],$B$53)</f>
        <v>0</v>
      </c>
      <c r="O4" s="306">
        <f>COUNTIF(Table1[.],$B$54)</f>
        <v>0</v>
      </c>
      <c r="Q4" s="448"/>
      <c r="S4" s="448"/>
      <c r="U4" s="448"/>
      <c r="W4" s="220" t="str" cm="1">
        <f t="array" ref="W4:W133">IF(Panel!E10="NON-SCHEDULED",IF(Personnell[On Duty?]="",Personnell[Rank_LastName],""),Combined_Rank_LastName)</f>
        <v>Rank_LastName</v>
      </c>
    </row>
    <row r="5" spans="1:23" ht="16.5" thickBot="1" x14ac:dyDescent="0.3">
      <c r="A5" s="51">
        <f>DAY(EOMONTH(A6,0))</f>
        <v>31</v>
      </c>
      <c r="B5" s="56"/>
      <c r="D5" s="37" t="str">
        <f>IF(Panel!$D$6&gt;2,Table4[[#Headers],[Group 03]],"Not Active")</f>
        <v>Group 03</v>
      </c>
      <c r="E5" s="36">
        <f>COUNTIF(Table4[.],B$44)</f>
        <v>4</v>
      </c>
      <c r="F5" s="36">
        <f>COUNTIF(Table4[.],$B$45)</f>
        <v>6</v>
      </c>
      <c r="G5" s="36">
        <f>COUNTIF(Table4[.],$B$46)</f>
        <v>0</v>
      </c>
      <c r="H5" s="36">
        <f>COUNTIF(Table4[.],$B$47)</f>
        <v>0</v>
      </c>
      <c r="I5" s="36">
        <f>COUNTIF(Table4[.],$B$48)</f>
        <v>0</v>
      </c>
      <c r="J5" s="36">
        <f>COUNTIF(Table4[.],$B$49)</f>
        <v>0</v>
      </c>
      <c r="K5" s="36">
        <f>COUNTIF(Table4[.],$B$50)</f>
        <v>0</v>
      </c>
      <c r="L5" s="36">
        <f>COUNTIF(Table4[.],$B$51)</f>
        <v>0</v>
      </c>
      <c r="M5" s="36">
        <f>COUNTIF(Table4[.],$B$52)</f>
        <v>0</v>
      </c>
      <c r="N5" s="36">
        <f>COUNTIF(Table4[.],$B$53)</f>
        <v>0</v>
      </c>
      <c r="O5" s="306">
        <f>COUNTIF(Table4[.],$B$54)</f>
        <v>0</v>
      </c>
      <c r="Q5" s="448"/>
      <c r="S5" s="448"/>
      <c r="U5" s="448"/>
      <c r="W5" s="219" t="str">
        <v>EX3 Aaron, A.</v>
      </c>
    </row>
    <row r="6" spans="1:23" ht="16.5" thickBot="1" x14ac:dyDescent="0.3">
      <c r="A6" s="52">
        <f>DATE(Panel!D2,IF(Panel!D1="JANUARY",1,IF(Panel!D1="FEBRUARY",2,IF(Panel!D1="MARCH",3,IF(Panel!D1="APRIL",4,IF(Panel!D1="MAY",5,IF(Panel!D1="JUNE",6,IF(Panel!D1="JULY",7,IF(Panel!D1="AUGUST",8,IF(Panel!D1="SEPTEMBER",9,IF(Panel!D1="OCTOBER",10,IF(Panel!D1="NOVEMBER",11,IF(Panel!D1="DECEMBER",12,0)))))))))))),1)</f>
        <v>45200</v>
      </c>
      <c r="B6" s="56"/>
      <c r="D6" s="37" t="str">
        <f>IF(Panel!$D$6&gt;3,Table5[[#Headers],[Group 04]],"Not Active")</f>
        <v>Group 04</v>
      </c>
      <c r="E6" s="36">
        <f>COUNTIF(Table5[.],B$44)</f>
        <v>2</v>
      </c>
      <c r="F6" s="36">
        <f>COUNTIF(Table5[.],$B$45)</f>
        <v>0</v>
      </c>
      <c r="G6" s="36">
        <f>COUNTIF(Table5[.],$B$46)</f>
        <v>0</v>
      </c>
      <c r="H6" s="36">
        <f>COUNTIF(Table5[.],$B$47)</f>
        <v>2</v>
      </c>
      <c r="I6" s="36">
        <f>COUNTIF(Table5[.],$B$48)</f>
        <v>0</v>
      </c>
      <c r="J6" s="36">
        <f>COUNTIF(Table5[.],$B$49)</f>
        <v>2</v>
      </c>
      <c r="K6" s="36">
        <f>COUNTIF(Table5[.],$B$50)</f>
        <v>0</v>
      </c>
      <c r="L6" s="36">
        <f>COUNTIF(Table5[.],$B$51)</f>
        <v>0</v>
      </c>
      <c r="M6" s="36">
        <f>COUNTIF(Table5[.],$B$52)</f>
        <v>0</v>
      </c>
      <c r="N6" s="36">
        <f>COUNTIF(Table5[.],$B$53)</f>
        <v>0</v>
      </c>
      <c r="O6" s="306">
        <f>COUNTIF(Table5[.],$B$54)</f>
        <v>0</v>
      </c>
      <c r="Q6" s="448"/>
      <c r="S6" s="448"/>
      <c r="U6" s="448"/>
      <c r="W6" s="219" t="str">
        <v>EX3 Adam, E.</v>
      </c>
    </row>
    <row r="7" spans="1:23" ht="15.75" thickTop="1" x14ac:dyDescent="0.25">
      <c r="B7" s="56"/>
      <c r="D7" s="37" t="str">
        <f>IF(Panel!$D$6&gt;4,Table6[[#Headers],[Group 05]],"Not Active")</f>
        <v>Group 05</v>
      </c>
      <c r="E7" s="36">
        <f>COUNTIF(Table6[.],B$44)</f>
        <v>2</v>
      </c>
      <c r="F7" s="36">
        <f>COUNTIF(Table6[.],$B$45)</f>
        <v>2</v>
      </c>
      <c r="G7" s="36">
        <f>COUNTIF(Table6[.],$B$456)</f>
        <v>0</v>
      </c>
      <c r="H7" s="36">
        <f>COUNTIF(Table6[.],$B$47)</f>
        <v>1</v>
      </c>
      <c r="I7" s="36">
        <f>COUNTIF(Table6[.],$B$48)</f>
        <v>0</v>
      </c>
      <c r="J7" s="36">
        <f>COUNTIF(Table6[.],$B$49)</f>
        <v>1</v>
      </c>
      <c r="K7" s="36">
        <f>COUNTIF(Table6[.],$B$50)</f>
        <v>0</v>
      </c>
      <c r="L7" s="36">
        <f>COUNTIF(Table6[.],$B$51)</f>
        <v>0</v>
      </c>
      <c r="M7" s="36">
        <f>COUNTIF(Table6[.],$B$52)</f>
        <v>0</v>
      </c>
      <c r="N7" s="36">
        <f>COUNTIF(Table6[.],$B$53)</f>
        <v>0</v>
      </c>
      <c r="O7" s="306">
        <f>COUNTIF(Table6[.],$B$54)</f>
        <v>0</v>
      </c>
      <c r="Q7" s="448"/>
      <c r="S7" s="448"/>
      <c r="U7" s="448"/>
      <c r="W7" s="219" t="str">
        <v>EX3 Amanda, H.</v>
      </c>
    </row>
    <row r="8" spans="1:23" x14ac:dyDescent="0.25">
      <c r="D8" s="37" t="str">
        <f>IF(Panel!$D$6&gt;5,Table7[[#Headers],[Group 06]],"Not Active")</f>
        <v>Group 06</v>
      </c>
      <c r="E8" s="36">
        <f>COUNTIF(Table7[.],B$44)</f>
        <v>1</v>
      </c>
      <c r="F8" s="36">
        <f>COUNTIF(Table7[.],$B$45)</f>
        <v>3</v>
      </c>
      <c r="G8" s="36">
        <f>COUNTIF(Table7[.],$B$46)</f>
        <v>0</v>
      </c>
      <c r="H8" s="36">
        <f>COUNTIF(Table7[.],$B$47)</f>
        <v>2</v>
      </c>
      <c r="I8" s="36">
        <f>COUNTIF(Table7[.],$B$48)</f>
        <v>0</v>
      </c>
      <c r="J8" s="36">
        <f>COUNTIF(Table7[.],$B$49)</f>
        <v>0</v>
      </c>
      <c r="K8" s="36">
        <f>COUNTIF(Table7[.],$B$50)</f>
        <v>0</v>
      </c>
      <c r="L8" s="36">
        <f>COUNTIF(Table7[.],$B$51)</f>
        <v>0</v>
      </c>
      <c r="M8" s="36">
        <f>COUNTIF(Table7[.],$B$52)</f>
        <v>0</v>
      </c>
      <c r="N8" s="36">
        <f>COUNTIF(Table7[.],$B$53)</f>
        <v>0</v>
      </c>
      <c r="O8" s="306">
        <f>COUNTIF(Table7[.],$B$54)</f>
        <v>0</v>
      </c>
      <c r="Q8" s="448"/>
      <c r="S8" s="448"/>
      <c r="U8" s="448"/>
      <c r="W8" s="219" t="str">
        <v>EX3 Amber, H.</v>
      </c>
    </row>
    <row r="9" spans="1:23" ht="15.75" thickBot="1" x14ac:dyDescent="0.3">
      <c r="D9" s="37" t="str">
        <f>IF(Panel!$D$6&gt;6,Table17[[#Headers],[Group 07]],"Not Active")</f>
        <v>Group 07</v>
      </c>
      <c r="E9" s="36">
        <f>COUNTIF(Table17[.],B$44)</f>
        <v>1</v>
      </c>
      <c r="F9" s="36">
        <f>COUNTIF(Table17[.],$B$45)</f>
        <v>2</v>
      </c>
      <c r="G9" s="36">
        <f>COUNTIF(Table17[.],$B$46)</f>
        <v>0</v>
      </c>
      <c r="H9" s="36">
        <f>COUNTIF(Table17[.],$B$47)</f>
        <v>1</v>
      </c>
      <c r="I9" s="36">
        <f>COUNTIF(Table17[.],$B$48)</f>
        <v>0</v>
      </c>
      <c r="J9" s="36">
        <f>COUNTIF(Table17[.],$B$49)</f>
        <v>0</v>
      </c>
      <c r="K9" s="36">
        <f>COUNTIF(Table17[.],$B$50)</f>
        <v>0</v>
      </c>
      <c r="L9" s="36">
        <f>COUNTIF(Table17[.],$B$51)</f>
        <v>0</v>
      </c>
      <c r="M9" s="36">
        <f>COUNTIF(Table17[.],$B$52)</f>
        <v>0</v>
      </c>
      <c r="N9" s="36">
        <f>COUNTIF(Table17[.],$B$53)</f>
        <v>0</v>
      </c>
      <c r="O9" s="306">
        <f>COUNTIF(Table17[.],$B$54)</f>
        <v>0</v>
      </c>
      <c r="Q9" s="448"/>
      <c r="S9" s="448"/>
      <c r="U9" s="448"/>
      <c r="W9" s="219" t="str">
        <v>EX2 America, Y.</v>
      </c>
    </row>
    <row r="10" spans="1:23" ht="16.5" thickTop="1" thickBot="1" x14ac:dyDescent="0.3">
      <c r="A10" s="445" t="s">
        <v>228</v>
      </c>
      <c r="B10" s="446"/>
      <c r="D10" s="37" t="str">
        <f>IF(Panel!$D$6&gt;7,Table18[[#Headers],[Group 08]],"Not Active")</f>
        <v>Group 08</v>
      </c>
      <c r="E10" s="36">
        <f>COUNTIF(Table18[.],B$44)</f>
        <v>1</v>
      </c>
      <c r="F10" s="36">
        <f>COUNTIF(Table18[.],$B$45)</f>
        <v>0</v>
      </c>
      <c r="G10" s="36">
        <f>COUNTIF(Table18[.],$B$46)</f>
        <v>0</v>
      </c>
      <c r="H10" s="36">
        <f>COUNTIF(Table18[.],$B$47)</f>
        <v>1</v>
      </c>
      <c r="I10" s="36">
        <f>COUNTIF(Table18[.],$B$48)</f>
        <v>1</v>
      </c>
      <c r="J10" s="36">
        <f>COUNTIF(Table18[.],$B$49)</f>
        <v>1</v>
      </c>
      <c r="K10" s="36">
        <f>COUNTIF(Table18[.],$B$50)</f>
        <v>1</v>
      </c>
      <c r="L10" s="36">
        <f>COUNTIF(Table18[.],$B$51)</f>
        <v>0</v>
      </c>
      <c r="M10" s="36">
        <f>COUNTIF(Table18[.],$B$52)</f>
        <v>0</v>
      </c>
      <c r="N10" s="36">
        <f>COUNTIF(Table18[.],$B$53)</f>
        <v>0</v>
      </c>
      <c r="O10" s="306">
        <f>COUNTIF(Table18[.],$B$54)</f>
        <v>0</v>
      </c>
      <c r="Q10" s="448"/>
      <c r="S10" s="448"/>
      <c r="U10" s="448"/>
      <c r="W10" s="219" t="str">
        <v>EX3 Amy, G.</v>
      </c>
    </row>
    <row r="11" spans="1:23" ht="16.5" thickTop="1" thickBot="1" x14ac:dyDescent="0.3">
      <c r="A11" s="25" t="s">
        <v>141</v>
      </c>
      <c r="B11" s="55">
        <f>COUNTIF(Personnell[STATUS],A11)</f>
        <v>7</v>
      </c>
      <c r="D11" s="37" t="str">
        <f>IF(Panel!$D$6&gt;8,Table19[[#Headers],[Group 09]],"Not Active")</f>
        <v>Group 09</v>
      </c>
      <c r="E11" s="36">
        <f>COUNTIF(Table19[.],B$44)</f>
        <v>2</v>
      </c>
      <c r="F11" s="36">
        <f>COUNTIF(Table19[.],$B$45)</f>
        <v>3</v>
      </c>
      <c r="G11" s="36">
        <f>COUNTIF(Table19[.],$B$46)</f>
        <v>0</v>
      </c>
      <c r="H11" s="36">
        <f>COUNTIF(Table19[.],$B$47)</f>
        <v>0</v>
      </c>
      <c r="I11" s="36">
        <f>COUNTIF(Table19[.],$B$48)</f>
        <v>0</v>
      </c>
      <c r="J11" s="36">
        <f>COUNTIF(Table19[.],$B$49)</f>
        <v>0</v>
      </c>
      <c r="K11" s="36">
        <f>COUNTIF(Table19[.],$B$50)</f>
        <v>0</v>
      </c>
      <c r="L11" s="36">
        <f>COUNTIF(Table19[.],$B$51)</f>
        <v>0</v>
      </c>
      <c r="M11" s="36">
        <f>COUNTIF(Table19[.],$B$52)</f>
        <v>0</v>
      </c>
      <c r="N11" s="36">
        <f>COUNTIF(Table19[.],$B$53)</f>
        <v>0</v>
      </c>
      <c r="O11" s="306">
        <f>COUNTIF(Table19[.],$B$54)</f>
        <v>0</v>
      </c>
      <c r="Q11" s="448"/>
      <c r="S11" s="448"/>
      <c r="U11" s="448"/>
      <c r="W11" s="219" t="str">
        <v>EX3 Andrew, B.</v>
      </c>
    </row>
    <row r="12" spans="1:23" ht="16.5" thickTop="1" thickBot="1" x14ac:dyDescent="0.3">
      <c r="A12" s="26" t="s">
        <v>142</v>
      </c>
      <c r="B12" s="55">
        <f>COUNTIF(Personnell[STATUS],A12)</f>
        <v>3</v>
      </c>
      <c r="D12" s="37" t="str">
        <f>IF(Panel!$D$6&gt;9,Table20[[#Headers],[Group 10]],"Not Active")</f>
        <v>Group 10</v>
      </c>
      <c r="E12" s="36">
        <f>COUNTIF(Table20[.],B$44)</f>
        <v>3</v>
      </c>
      <c r="F12" s="36">
        <f>COUNTIF(Table20[.],$B$45)</f>
        <v>2</v>
      </c>
      <c r="G12" s="36">
        <f>COUNTIF(Table20[.],$B$46)</f>
        <v>0</v>
      </c>
      <c r="H12" s="36">
        <f>COUNTIF(Table20[.],$B$47)</f>
        <v>1</v>
      </c>
      <c r="I12" s="36">
        <f>COUNTIF(Table20[.],$B$48)</f>
        <v>0</v>
      </c>
      <c r="J12" s="36">
        <f>COUNTIF(Table20[.],$B$49)</f>
        <v>0</v>
      </c>
      <c r="K12" s="36">
        <f>COUNTIF(Table20[.],$B$50)</f>
        <v>0</v>
      </c>
      <c r="L12" s="36">
        <f>COUNTIF(Table20[.],$B$51)</f>
        <v>0</v>
      </c>
      <c r="M12" s="36">
        <f>COUNTIF(Table20[.],$B$52)</f>
        <v>0</v>
      </c>
      <c r="N12" s="36">
        <f>COUNTIF(Table20[.],$B$53)</f>
        <v>0</v>
      </c>
      <c r="O12" s="306">
        <f>COUNTIF(Table20[.],$B$54)</f>
        <v>0</v>
      </c>
      <c r="Q12" s="448"/>
      <c r="S12" s="448"/>
      <c r="U12" s="448"/>
      <c r="W12" s="219" t="str">
        <v>EX3 Anthony, L.</v>
      </c>
    </row>
    <row r="13" spans="1:23" ht="16.5" thickTop="1" thickBot="1" x14ac:dyDescent="0.3">
      <c r="A13" s="27" t="s">
        <v>143</v>
      </c>
      <c r="B13" s="55">
        <f>COUNTIF(Personnell[STATUS],A13)</f>
        <v>6</v>
      </c>
      <c r="D13" s="37" t="str">
        <f>IF(Panel!$D$6&gt;10,Panel!$D$45,"Not Active")</f>
        <v>Group 11</v>
      </c>
      <c r="E13" s="36">
        <f>COUNTIF(Panel!$C$46:$C$60,B$44)</f>
        <v>1</v>
      </c>
      <c r="F13" s="36">
        <f>COUNTIF(Panel!$C$46:$C$60,$B$45)</f>
        <v>2</v>
      </c>
      <c r="G13" s="36">
        <f>COUNTIF(Panel!$C$46:$C$60,$B$46)</f>
        <v>4</v>
      </c>
      <c r="H13" s="36">
        <f>COUNTIF(Panel!$C$46:$C$60,$B$47)</f>
        <v>4</v>
      </c>
      <c r="I13" s="36">
        <f>COUNTIF(Panel!$C$46:$C$60,$B$48)</f>
        <v>0</v>
      </c>
      <c r="J13" s="36">
        <f>COUNTIF(Panel!$C$46:$C$60,$B$49)</f>
        <v>0</v>
      </c>
      <c r="K13" s="36">
        <f>COUNTIF(Panel!$C$46:$C$60,$B$50)</f>
        <v>0</v>
      </c>
      <c r="L13" s="36">
        <f>COUNTIF(Panel!$C$46:$C$60,$B$51)</f>
        <v>0</v>
      </c>
      <c r="M13" s="36">
        <f>COUNTIF(Panel!$C$46:$C$60,$B$52)</f>
        <v>0</v>
      </c>
      <c r="N13" s="36">
        <f>COUNTIF(Panel!$C$46:$C$60,$B$53)</f>
        <v>0</v>
      </c>
      <c r="O13" s="306">
        <f>COUNTIF(Panel!$C$46:$C$60,$B$54)</f>
        <v>0</v>
      </c>
      <c r="Q13" s="448"/>
      <c r="S13" s="448"/>
      <c r="U13" s="448"/>
      <c r="W13" s="219" t="str">
        <v>EX2 AOL, S.</v>
      </c>
    </row>
    <row r="14" spans="1:23" ht="16.5" thickTop="1" thickBot="1" x14ac:dyDescent="0.3">
      <c r="A14" s="28" t="s">
        <v>480</v>
      </c>
      <c r="B14" s="55">
        <f>COUNTIF(Personnell[STATUS],A14)</f>
        <v>6</v>
      </c>
      <c r="D14" s="37" t="str">
        <f>IF(Panel!$D$6&gt;11,Panel!$F$45,"Not Active")</f>
        <v>Group 12</v>
      </c>
      <c r="E14" s="36">
        <f>COUNTIF(Panel!$E$46:$E$60,B$44)</f>
        <v>2</v>
      </c>
      <c r="F14" s="36">
        <f>COUNTIF(Panel!$E$46:$E$60,$B$45)</f>
        <v>5</v>
      </c>
      <c r="G14" s="36">
        <f>COUNTIF(Panel!$E$46:$E$60,$B$46)</f>
        <v>3</v>
      </c>
      <c r="H14" s="36">
        <f>COUNTIF(Panel!$E$46:$E$60,$B$47)</f>
        <v>1</v>
      </c>
      <c r="I14" s="36">
        <f>COUNTIF(Panel!$E$46:$E$60,$B$48)</f>
        <v>0</v>
      </c>
      <c r="J14" s="36">
        <f>COUNTIF(Panel!$E$46:$E$60,$B$49)</f>
        <v>0</v>
      </c>
      <c r="K14" s="36">
        <f>COUNTIF(Panel!$E$46:$E$60,$B$50)</f>
        <v>0</v>
      </c>
      <c r="L14" s="36">
        <f>COUNTIF(Panel!$E$46:$E$60,$B$51)</f>
        <v>0</v>
      </c>
      <c r="M14" s="36">
        <f>COUNTIF(Panel!$E$46:$E$60,$B$52)</f>
        <v>0</v>
      </c>
      <c r="N14" s="36">
        <f>COUNTIF(Panel!$E$46:$E$60,$B$53)</f>
        <v>0</v>
      </c>
      <c r="O14" s="306">
        <f>COUNTIF(Panel!$E$46:$E$60,$B$54)</f>
        <v>0</v>
      </c>
      <c r="Q14" s="449"/>
      <c r="S14" s="449"/>
      <c r="U14" s="449"/>
      <c r="W14" s="219" t="str">
        <v>EX3 Archer, M.</v>
      </c>
    </row>
    <row r="15" spans="1:23" ht="16.5" thickTop="1" thickBot="1" x14ac:dyDescent="0.3">
      <c r="A15" s="29" t="s">
        <v>194</v>
      </c>
      <c r="B15" s="55">
        <f ca="1">COUNTIFS(Personnell[Date Leaving],"&lt;="&amp;DATE(1900,1,1)+TODAY()+B56)</f>
        <v>24</v>
      </c>
      <c r="D15" s="37" t="str">
        <f>IF(Panel!$D$6&gt;12,Panel!$H$45,"Not Active")</f>
        <v>Group 13</v>
      </c>
      <c r="E15" s="36">
        <f>COUNTIF(Panel!$G$46:$G$60,B$44)</f>
        <v>2</v>
      </c>
      <c r="F15" s="36">
        <f>COUNTIF(Panel!$G$46:$G$60,$B$45)</f>
        <v>3</v>
      </c>
      <c r="G15" s="36">
        <f>COUNTIF(Panel!$G$46:$G$60,$B$46)</f>
        <v>4</v>
      </c>
      <c r="H15" s="36">
        <f>COUNTIF(Panel!$G$46:$G$60,$B$47)</f>
        <v>2</v>
      </c>
      <c r="I15" s="36">
        <f>COUNTIF(Panel!$G$46:$G$60,$B$48)</f>
        <v>0</v>
      </c>
      <c r="J15" s="36">
        <f>COUNTIF(Panel!$G$46:$G$60,$B$49)</f>
        <v>0</v>
      </c>
      <c r="K15" s="36">
        <f>COUNTIF(Panel!$G$46:$G$60,$B$50)</f>
        <v>0</v>
      </c>
      <c r="L15" s="36">
        <f>COUNTIF(Panel!$G$46:$G$60,$B$51)</f>
        <v>0</v>
      </c>
      <c r="M15" s="36">
        <f>COUNTIF(Panel!$G$46:$G$60,$B$52)</f>
        <v>0</v>
      </c>
      <c r="N15" s="36">
        <f>COUNTIF(Panel!$G$46:$G$60,$B$53)</f>
        <v>0</v>
      </c>
      <c r="O15" s="306">
        <f>COUNTIF(Panel!$G$46:$G$60,$B$54)</f>
        <v>0</v>
      </c>
      <c r="W15" s="219" t="str">
        <v>EX3 Ashley, W.</v>
      </c>
    </row>
    <row r="16" spans="1:23" ht="20.25" thickTop="1" thickBot="1" x14ac:dyDescent="0.3">
      <c r="A16" s="30" t="s">
        <v>146</v>
      </c>
      <c r="B16" s="55">
        <f>COUNTIF(Personnell[STATUS],A16)</f>
        <v>4</v>
      </c>
      <c r="D16" s="37" t="str">
        <f>IF(Panel!$D$6&gt;13,Panel!$J$45,"Not Active")</f>
        <v>Group 14</v>
      </c>
      <c r="E16" s="36">
        <f>COUNTIF(Panel!$I$46:$I$60,B$44)</f>
        <v>3</v>
      </c>
      <c r="F16" s="36">
        <f>COUNTIF(Panel!$I$46:$I$60,$B$45)</f>
        <v>7</v>
      </c>
      <c r="G16" s="36">
        <f>COUNTIF(Panel!$I$46:$I$60,$B$46)</f>
        <v>0</v>
      </c>
      <c r="H16" s="36">
        <f>COUNTIF(Panel!$I$46:$I$60,$B$47)</f>
        <v>1</v>
      </c>
      <c r="I16" s="36">
        <f>COUNTIF(Panel!$I$46:$I$60,$B$48)</f>
        <v>0</v>
      </c>
      <c r="J16" s="36">
        <f>COUNTIF(Panel!$I$46:$I$60,$B$49)</f>
        <v>0</v>
      </c>
      <c r="K16" s="36">
        <f>COUNTIF(Panel!$I$46:$I$60,$B$50)</f>
        <v>0</v>
      </c>
      <c r="L16" s="36">
        <f>COUNTIF(Panel!$I$46:$I$60,$B$51)</f>
        <v>0</v>
      </c>
      <c r="M16" s="36">
        <f>COUNTIF(Panel!$I$46:$I$60,$B$52)</f>
        <v>0</v>
      </c>
      <c r="N16" s="36">
        <f>COUNTIF(Panel!$I$46:$I$60,$B$53)</f>
        <v>0</v>
      </c>
      <c r="O16" s="306">
        <f>COUNTIF(Panel!$I$46:$I$60,$B$54)</f>
        <v>0</v>
      </c>
      <c r="Q16" s="57" t="str">
        <f>A14&amp;" "&amp;"List"</f>
        <v>Pregnant List</v>
      </c>
      <c r="S16" s="58" t="str">
        <f>A15&amp;" "&amp;"List"</f>
        <v>(Special) Moving  List</v>
      </c>
      <c r="U16" s="59" t="str">
        <f>A16&amp;" "&amp;"List"</f>
        <v>Option 6 List</v>
      </c>
      <c r="W16" s="219" t="str">
        <v>EX4 Ass, S.</v>
      </c>
    </row>
    <row r="17" spans="1:23" ht="16.5" thickTop="1" thickBot="1" x14ac:dyDescent="0.3">
      <c r="A17" s="31" t="s">
        <v>147</v>
      </c>
      <c r="B17" s="55">
        <f>COUNTIF(Personnell[STATUS],A17)</f>
        <v>3</v>
      </c>
      <c r="D17" s="67" t="str">
        <f>IF(Panel!$D$6&gt;14,Panel!$L$45,"Not Active")</f>
        <v>Not Active</v>
      </c>
      <c r="E17" s="68">
        <f>COUNTIF(Panel!$K$46:$K$60,B$44)</f>
        <v>2</v>
      </c>
      <c r="F17" s="68">
        <f>COUNTIF(Panel!$K$46:$K$60,$B$45)</f>
        <v>2</v>
      </c>
      <c r="G17" s="68">
        <f>COUNTIF(Panel!$K$46:$K$60,$B$46)</f>
        <v>0</v>
      </c>
      <c r="H17" s="68">
        <f>COUNTIF(Panel!$K$46:$K$60,$B$47)</f>
        <v>1</v>
      </c>
      <c r="I17" s="68">
        <f>COUNTIF(Panel!$K$46:$K$60,$B$48)</f>
        <v>2</v>
      </c>
      <c r="J17" s="68">
        <f>COUNTIF(Panel!$K$46:$K$60,$B$49)</f>
        <v>3</v>
      </c>
      <c r="K17" s="68">
        <f>COUNTIF(Panel!$K$46:$K$60,$B$50)</f>
        <v>1</v>
      </c>
      <c r="L17" s="68">
        <f>COUNTIF(Panel!$K$46:$K$60,$B$51)</f>
        <v>0</v>
      </c>
      <c r="M17" s="68">
        <f>COUNTIF(Panel!$K$46:$K$60,$B$52)</f>
        <v>0</v>
      </c>
      <c r="N17" s="68">
        <f>COUNTIF(Panel!$K$46:$K$60,$B$53)</f>
        <v>0</v>
      </c>
      <c r="O17" s="55">
        <f>COUNTIF(Panel!$K$46:$K$60,$B$54)</f>
        <v>0</v>
      </c>
      <c r="Q17" s="447" t="str" cm="1">
        <f t="array" ref="Q17">_xlfn.TEXTJOIN(CHAR(10),TRUE,IF(Personnell[STATUS]=A14,CONCATENATE(Personnell[Rank_LastName]),""))</f>
        <v>EX3 Jessica, W.
EX13 Says, M.
EX1 Supply, L.
EX3 Thot, B.
EX7 Twenty, I.
EX9 Whatshername, K.</v>
      </c>
      <c r="S17" s="447" t="str" cm="1">
        <f t="array" aca="1" ref="S17" ca="1">_xlfn.TEXTJOIN(CHAR(10),TRUE,IF(Personnell[STATUS]=A15,Personnell[Rank_LastName],IF(Personnell[Date Leaving]&lt;=(TODAY()+B56),Personnell[Rank_LastName],"")))</f>
        <v>EX3 Archer, M.
EX8 Boo, K.
EX10 Bros, L.
EX12 Bros, S.
EX15 Cheep, C.
EX17 Christ, J.
EX2 Douche, C.
EX8 Hardworker, P.
EX3 Joshua, L.
EX3 Kevin, J.
EX15 Mae, S.
EX16 Maker, T.
EX17 Man, I.
EX3 Matthew, S.
EX3 Michael, K.
EX4 Pleb2, P.
EX5 Plebasarus, M.
EX12 Sassy, K.
EX13 Says, M.
EX14 Slacker, J.
EX1 Supply, L.
EX2 Susan, B.
EX7 Twenty, I.
EX9 Whatshername, K.</v>
      </c>
      <c r="U17" s="447" t="str" cm="1">
        <f t="array" ref="U17">_xlfn.TEXTJOIN(CHAR(10),TRUE,IF(Personnell[STATUS]=A16,CONCATENATE(Personnell[Rank_LastName]),""))</f>
        <v>EX3 Archer, M.
EX15 Cheep, C.
EX5 Ghost, S.
EX6 Pog, S.</v>
      </c>
      <c r="W17" s="219" t="str">
        <v>EX5 BandCamp, O.</v>
      </c>
    </row>
    <row r="18" spans="1:23" ht="16.5" thickTop="1" thickBot="1" x14ac:dyDescent="0.3">
      <c r="A18" s="32"/>
      <c r="B18" s="56"/>
      <c r="D18" s="273" t="s">
        <v>290</v>
      </c>
      <c r="E18" s="274">
        <f>SUM(E3:E17)</f>
        <v>31</v>
      </c>
      <c r="F18" s="274">
        <f t="shared" ref="F18:O18" si="0">SUM(F3:F17)</f>
        <v>47</v>
      </c>
      <c r="G18" s="274">
        <f t="shared" si="0"/>
        <v>12</v>
      </c>
      <c r="H18" s="274">
        <f t="shared" si="0"/>
        <v>20</v>
      </c>
      <c r="I18" s="274">
        <f t="shared" si="0"/>
        <v>3</v>
      </c>
      <c r="J18" s="274">
        <f t="shared" si="0"/>
        <v>7</v>
      </c>
      <c r="K18" s="274">
        <f t="shared" si="0"/>
        <v>2</v>
      </c>
      <c r="L18" s="274">
        <f t="shared" si="0"/>
        <v>0</v>
      </c>
      <c r="M18" s="274">
        <f t="shared" si="0"/>
        <v>0</v>
      </c>
      <c r="N18" s="274">
        <f t="shared" si="0"/>
        <v>0</v>
      </c>
      <c r="O18" s="275">
        <f t="shared" si="0"/>
        <v>0</v>
      </c>
      <c r="Q18" s="448"/>
      <c r="S18" s="448"/>
      <c r="U18" s="448"/>
      <c r="W18" s="219" t="str">
        <v>EX3 Benjamin, A.</v>
      </c>
    </row>
    <row r="19" spans="1:23" ht="15.6" customHeight="1" thickTop="1" thickBot="1" x14ac:dyDescent="0.5">
      <c r="A19" s="33" t="s">
        <v>229</v>
      </c>
      <c r="B19" s="156" cm="1">
        <f t="array" ref="B19">SUM(IF(Personnell[Rank_LastName]&lt;&gt;"",1,0))</f>
        <v>129</v>
      </c>
      <c r="D19" s="173"/>
      <c r="E19" s="173"/>
      <c r="F19" s="173"/>
      <c r="G19" s="173"/>
      <c r="H19" s="173"/>
      <c r="Q19" s="448"/>
      <c r="S19" s="448"/>
      <c r="U19" s="448"/>
      <c r="W19" s="219" t="str">
        <v>EX6 Black, S.</v>
      </c>
    </row>
    <row r="20" spans="1:23" ht="16.5" thickTop="1" thickBot="1" x14ac:dyDescent="0.3">
      <c r="A20" s="34" t="s">
        <v>269</v>
      </c>
      <c r="B20" s="155" cm="1">
        <f t="array" ref="B20">SUM(IF(_1&lt;&gt;"",1,0),IF(_2&lt;&gt;"",1,0),IF(_3&lt;&gt;"",1,0),IF(_4&lt;&gt;"",1,0),IF(_5&lt;&gt;"",1,0),IF(_6&lt;&gt;"",1,0),IF(_7&lt;&gt;"",1,0),IF(_8&lt;&gt;"",1,0),IF(_9&lt;&gt;"",1,0),IF(_10&lt;&gt;"",1,0),IF(_11&lt;&gt;"",1,0),IF(_12&lt;&gt;"",1,0),IF(_13&lt;&gt;"",1,0),IF(_14&lt;&gt;"",1,0),IF(_15&lt;&gt;"",1,0))</f>
        <v>130</v>
      </c>
      <c r="D20" s="461" t="s">
        <v>265</v>
      </c>
      <c r="E20" s="462"/>
      <c r="F20" s="462"/>
      <c r="G20" s="462"/>
      <c r="H20" s="463"/>
      <c r="Q20" s="448"/>
      <c r="S20" s="448"/>
      <c r="U20" s="448"/>
      <c r="W20" s="219" t="str">
        <v>EX7 Boo, B.</v>
      </c>
    </row>
    <row r="21" spans="1:23" ht="12.6" customHeight="1" thickTop="1" thickBot="1" x14ac:dyDescent="0.3">
      <c r="A21" s="6" t="s">
        <v>481</v>
      </c>
      <c r="B21" s="6">
        <f ca="1">B19-SUM(B11:B17)</f>
        <v>76</v>
      </c>
      <c r="D21" s="464"/>
      <c r="E21" s="465"/>
      <c r="F21" s="465"/>
      <c r="G21" s="465"/>
      <c r="H21" s="466"/>
      <c r="Q21" s="448"/>
      <c r="S21" s="448"/>
      <c r="U21" s="448"/>
      <c r="W21" s="219" t="str">
        <v>EX8 Boo, K.</v>
      </c>
    </row>
    <row r="22" spans="1:23" ht="16.5" thickTop="1" thickBot="1" x14ac:dyDescent="0.3">
      <c r="A22" s="166" t="s">
        <v>193</v>
      </c>
      <c r="D22" s="452" t="str">
        <f>CONCATENATE("UPCOMING HOLIDAYS",CHAR(10),Holidays!B3)</f>
        <v xml:space="preserve">UPCOMING HOLIDAYS
09/Oct - Columbus Day
10/Nov - Veterans Day
23/Nov - Thanksgiving Day
25/Dec - Christmas Day
01/Jan - New Year’s Day
15/Jan - Birthday of Martin Luther King, Jr.
</v>
      </c>
      <c r="E22" s="453"/>
      <c r="F22" s="453"/>
      <c r="G22" s="453"/>
      <c r="H22" s="454"/>
      <c r="Q22" s="448"/>
      <c r="S22" s="448"/>
      <c r="U22" s="448"/>
      <c r="W22" s="219" t="str">
        <v>EX3 Brandon, N.</v>
      </c>
    </row>
    <row r="23" spans="1:23" ht="12.6" customHeight="1" x14ac:dyDescent="0.25">
      <c r="A23" s="160" t="s">
        <v>174</v>
      </c>
      <c r="D23" s="455"/>
      <c r="E23" s="456"/>
      <c r="F23" s="456"/>
      <c r="G23" s="456"/>
      <c r="H23" s="457"/>
      <c r="Q23" s="448"/>
      <c r="S23" s="448"/>
      <c r="U23" s="448"/>
      <c r="W23" s="219" t="str">
        <v>EX3 Brian, R.</v>
      </c>
    </row>
    <row r="24" spans="1:23" x14ac:dyDescent="0.25">
      <c r="A24" s="161" t="s">
        <v>175</v>
      </c>
      <c r="D24" s="455"/>
      <c r="E24" s="456"/>
      <c r="F24" s="456"/>
      <c r="G24" s="456"/>
      <c r="H24" s="457"/>
      <c r="Q24" s="448"/>
      <c r="S24" s="448"/>
      <c r="U24" s="448"/>
      <c r="W24" s="219" t="str">
        <v>EX3 Brittany, K.</v>
      </c>
    </row>
    <row r="25" spans="1:23" x14ac:dyDescent="0.25">
      <c r="A25" s="161" t="s">
        <v>176</v>
      </c>
      <c r="D25" s="455"/>
      <c r="E25" s="456"/>
      <c r="F25" s="456"/>
      <c r="G25" s="456"/>
      <c r="H25" s="457"/>
      <c r="Q25" s="448"/>
      <c r="S25" s="448"/>
      <c r="U25" s="448"/>
      <c r="W25" s="219" t="str">
        <v>EX9 Brocavich, E.</v>
      </c>
    </row>
    <row r="26" spans="1:23" x14ac:dyDescent="0.25">
      <c r="A26" s="161" t="s">
        <v>177</v>
      </c>
      <c r="D26" s="455"/>
      <c r="E26" s="456"/>
      <c r="F26" s="456"/>
      <c r="G26" s="456"/>
      <c r="H26" s="457"/>
      <c r="Q26" s="448"/>
      <c r="S26" s="448"/>
      <c r="U26" s="448"/>
      <c r="W26" s="219" t="str">
        <v>EX10 Bros, L.</v>
      </c>
    </row>
    <row r="27" spans="1:23" x14ac:dyDescent="0.25">
      <c r="A27" s="161" t="s">
        <v>178</v>
      </c>
      <c r="D27" s="455"/>
      <c r="E27" s="456"/>
      <c r="F27" s="456"/>
      <c r="G27" s="456"/>
      <c r="H27" s="457"/>
      <c r="Q27" s="448"/>
      <c r="S27" s="448"/>
      <c r="U27" s="448"/>
      <c r="W27" s="219" t="str">
        <v>EX11 Bros, M.</v>
      </c>
    </row>
    <row r="28" spans="1:23" x14ac:dyDescent="0.25">
      <c r="A28" s="161" t="s">
        <v>179</v>
      </c>
      <c r="D28" s="455"/>
      <c r="E28" s="456"/>
      <c r="F28" s="456"/>
      <c r="G28" s="456"/>
      <c r="H28" s="457"/>
      <c r="Q28" s="448"/>
      <c r="S28" s="448"/>
      <c r="U28" s="448"/>
      <c r="W28" s="219" t="str">
        <v>EX12 Bros, S.</v>
      </c>
    </row>
    <row r="29" spans="1:23" ht="15.75" thickBot="1" x14ac:dyDescent="0.3">
      <c r="A29" s="161" t="s">
        <v>180</v>
      </c>
      <c r="D29" s="455"/>
      <c r="E29" s="456"/>
      <c r="F29" s="456"/>
      <c r="G29" s="456"/>
      <c r="H29" s="457"/>
      <c r="Q29" s="449"/>
      <c r="S29" s="449"/>
      <c r="U29" s="449"/>
      <c r="W29" s="219" t="str">
        <v>EX13 Bruns, M.</v>
      </c>
    </row>
    <row r="30" spans="1:23" ht="16.5" thickTop="1" thickBot="1" x14ac:dyDescent="0.3">
      <c r="A30" s="161" t="s">
        <v>181</v>
      </c>
      <c r="D30" s="455"/>
      <c r="E30" s="456"/>
      <c r="F30" s="456"/>
      <c r="G30" s="456"/>
      <c r="H30" s="457"/>
      <c r="W30" s="219" t="str">
        <v>EX14 Cena, J.</v>
      </c>
    </row>
    <row r="31" spans="1:23" ht="19.5" thickTop="1" x14ac:dyDescent="0.25">
      <c r="A31" s="161" t="s">
        <v>182</v>
      </c>
      <c r="D31" s="455"/>
      <c r="E31" s="456"/>
      <c r="F31" s="456"/>
      <c r="G31" s="456"/>
      <c r="H31" s="457"/>
      <c r="Q31" s="60" t="str">
        <f>A17&amp;" "&amp;"List"</f>
        <v>Option 7 List</v>
      </c>
      <c r="S31" s="93" t="s">
        <v>110</v>
      </c>
      <c r="U31" s="93" t="s">
        <v>111</v>
      </c>
      <c r="W31" s="219" t="str">
        <v>EX3 Charles, D.</v>
      </c>
    </row>
    <row r="32" spans="1:23" x14ac:dyDescent="0.25">
      <c r="A32" s="161" t="s">
        <v>183</v>
      </c>
      <c r="D32" s="455"/>
      <c r="E32" s="456"/>
      <c r="F32" s="456"/>
      <c r="G32" s="456"/>
      <c r="H32" s="457"/>
      <c r="Q32" s="447" t="str" cm="1">
        <f t="array" ref="Q32">_xlfn.TEXTJOIN(CHAR(10),TRUE,IF(Personnell[STATUS]=A17,CONCATENATE(Personnell[Rank_LastName]),""))</f>
        <v>EX7 Boo, B.
EX8 Hardworker, P.
EX9 Hustler, A.</v>
      </c>
      <c r="S32" s="447" t="str" cm="1">
        <f t="array" ref="S32">_xlfn.TEXTJOIN(CHAR(10),TRUE,IF(Personnell[On Duty?]="DW",CONCATENATE(Personnell[Rank_LastName]),""))</f>
        <v>EX10 Bros, L.</v>
      </c>
      <c r="U32" s="447" t="str" cm="1">
        <f t="array" ref="U32">_xlfn.TEXTJOIN(CHAR(10),TRUE,IF(Personnell[On Duty?]="",CONCATENATE(Personnell[Rank_LastName]),""))</f>
        <v/>
      </c>
      <c r="W32" s="219" t="str">
        <v>EX15 Cheep, C.</v>
      </c>
    </row>
    <row r="33" spans="1:23" x14ac:dyDescent="0.25">
      <c r="A33" s="161" t="s">
        <v>184</v>
      </c>
      <c r="D33" s="455"/>
      <c r="E33" s="456"/>
      <c r="F33" s="456"/>
      <c r="G33" s="456"/>
      <c r="H33" s="457"/>
      <c r="Q33" s="448"/>
      <c r="S33" s="448"/>
      <c r="U33" s="448"/>
      <c r="W33" s="219" t="str">
        <v>EX17 Christ, J.</v>
      </c>
    </row>
    <row r="34" spans="1:23" ht="15.75" thickBot="1" x14ac:dyDescent="0.3">
      <c r="A34" s="161" t="s">
        <v>185</v>
      </c>
      <c r="D34" s="458"/>
      <c r="E34" s="459"/>
      <c r="F34" s="459"/>
      <c r="G34" s="459"/>
      <c r="H34" s="460"/>
      <c r="Q34" s="448"/>
      <c r="S34" s="448"/>
      <c r="U34" s="448"/>
      <c r="W34" s="219" t="str">
        <v>EX3 Christina, A.</v>
      </c>
    </row>
    <row r="35" spans="1:23" ht="15.75" thickTop="1" x14ac:dyDescent="0.25">
      <c r="A35" s="161" t="s">
        <v>186</v>
      </c>
      <c r="Q35" s="448"/>
      <c r="S35" s="448"/>
      <c r="U35" s="448"/>
      <c r="W35" s="219" t="str">
        <v>EX3 Christopher, C.</v>
      </c>
    </row>
    <row r="36" spans="1:23" x14ac:dyDescent="0.25">
      <c r="A36" s="161" t="s">
        <v>187</v>
      </c>
      <c r="Q36" s="448"/>
      <c r="S36" s="448"/>
      <c r="U36" s="448"/>
      <c r="W36" s="219" t="str">
        <v>EX18 Coont, N.</v>
      </c>
    </row>
    <row r="37" spans="1:23" x14ac:dyDescent="0.25">
      <c r="A37" s="161" t="s">
        <v>188</v>
      </c>
      <c r="Q37" s="448"/>
      <c r="S37" s="448"/>
      <c r="U37" s="448"/>
      <c r="W37" s="219" t="str">
        <v>EX19 Cooter, B.</v>
      </c>
    </row>
    <row r="38" spans="1:23" ht="15" customHeight="1" x14ac:dyDescent="0.25">
      <c r="A38" s="161" t="s">
        <v>189</v>
      </c>
      <c r="Q38" s="448"/>
      <c r="S38" s="448"/>
      <c r="U38" s="448"/>
      <c r="W38" s="219" t="str">
        <v>EX20 Correy, D.</v>
      </c>
    </row>
    <row r="39" spans="1:23" ht="18.75" customHeight="1" x14ac:dyDescent="0.25">
      <c r="A39" s="161" t="s">
        <v>190</v>
      </c>
      <c r="Q39" s="448"/>
      <c r="S39" s="448"/>
      <c r="U39" s="448"/>
      <c r="W39" s="219" t="str">
        <v>EX3 Crystal, S.</v>
      </c>
    </row>
    <row r="40" spans="1:23" ht="14.45" customHeight="1" x14ac:dyDescent="0.25">
      <c r="A40" s="161" t="s">
        <v>191</v>
      </c>
      <c r="Q40" s="448"/>
      <c r="S40" s="448"/>
      <c r="U40" s="448"/>
      <c r="W40" s="219" t="str">
        <v>EX3 Daniel, S.</v>
      </c>
    </row>
    <row r="41" spans="1:23" ht="15" customHeight="1" thickBot="1" x14ac:dyDescent="0.3">
      <c r="A41" s="162" t="s">
        <v>192</v>
      </c>
      <c r="Q41" s="448"/>
      <c r="S41" s="448"/>
      <c r="U41" s="448"/>
      <c r="W41" s="219" t="str">
        <v>EX3 Danielle, S.</v>
      </c>
    </row>
    <row r="42" spans="1:23" ht="16.5" thickTop="1" thickBot="1" x14ac:dyDescent="0.3">
      <c r="Q42" s="448"/>
      <c r="S42" s="448"/>
      <c r="U42" s="448"/>
      <c r="W42" s="219" t="str">
        <v>EX1 Danvers, C.</v>
      </c>
    </row>
    <row r="43" spans="1:23" ht="27.6" customHeight="1" thickTop="1" thickBot="1" x14ac:dyDescent="0.3">
      <c r="A43" s="450" t="s">
        <v>230</v>
      </c>
      <c r="B43" s="451"/>
      <c r="D43" s="6" t="str">
        <f>Table2[[#Headers],[Group 01]]</f>
        <v>Group 01</v>
      </c>
      <c r="E43" s="6" t="str">
        <f>Table1[[#Headers],[Group 02]]</f>
        <v>Group 02</v>
      </c>
      <c r="F43" s="6" t="str">
        <f>Table4[[#Headers],[Group 03]]</f>
        <v>Group 03</v>
      </c>
      <c r="G43" s="6" t="str">
        <f>Table5[[#Headers],[Group 04]]</f>
        <v>Group 04</v>
      </c>
      <c r="H43" s="6" t="str">
        <f>Table6[[#Headers],[Group 05]]</f>
        <v>Group 05</v>
      </c>
      <c r="I43" s="6" t="str">
        <f>Table7[[#Headers],[Group 06]]</f>
        <v>Group 06</v>
      </c>
      <c r="J43" s="6" t="str">
        <f>Table17[[#Headers],[Group 07]]</f>
        <v>Group 07</v>
      </c>
      <c r="K43" s="6" t="str">
        <f>Table18[[#Headers],[Group 08]]</f>
        <v>Group 08</v>
      </c>
      <c r="L43" s="6" t="str">
        <f>Table19[[#Headers],[Group 09]]</f>
        <v>Group 09</v>
      </c>
      <c r="M43" s="6" t="str">
        <f>Table20[[#Headers],[Group 10]]</f>
        <v>Group 10</v>
      </c>
      <c r="Q43" s="448"/>
      <c r="S43" s="448"/>
      <c r="U43" s="448"/>
      <c r="W43" s="219" t="str">
        <v>EX3 David, C.</v>
      </c>
    </row>
    <row r="44" spans="1:23" ht="16.5" thickTop="1" thickBot="1" x14ac:dyDescent="0.3">
      <c r="A44" s="163" t="s">
        <v>141</v>
      </c>
      <c r="B44" s="157" t="s">
        <v>195</v>
      </c>
      <c r="D44" s="6">
        <f>COUNTIF(_1,"&lt;&gt;")</f>
        <v>11</v>
      </c>
      <c r="E44" s="6">
        <f>COUNTIF(_2,"&lt;&gt;")</f>
        <v>9</v>
      </c>
      <c r="F44" s="6">
        <f>COUNTIF(_3,"&lt;&gt;")</f>
        <v>10</v>
      </c>
      <c r="G44" s="6">
        <f>COUNTIF(_4,"&lt;&gt;")</f>
        <v>9</v>
      </c>
      <c r="H44" s="6">
        <f>COUNTIF(_5,"&lt;&gt;")</f>
        <v>6</v>
      </c>
      <c r="I44" s="6">
        <f>COUNTIF(_6,"&lt;&gt;")</f>
        <v>6</v>
      </c>
      <c r="J44" s="6">
        <f>COUNTIF(_7,"&lt;&gt;")</f>
        <v>6</v>
      </c>
      <c r="K44" s="6">
        <f>COUNTIF(_8,"&lt;&gt;")</f>
        <v>5</v>
      </c>
      <c r="L44" s="6">
        <f>COUNTIF(_9,"&lt;&gt;")</f>
        <v>5</v>
      </c>
      <c r="M44" s="6">
        <f>COUNTIF(_10,"&lt;&gt;")</f>
        <v>6</v>
      </c>
      <c r="Q44" s="449"/>
      <c r="S44" s="449"/>
      <c r="U44" s="449"/>
      <c r="W44" s="219" t="str">
        <v>EX2 Douche, C.</v>
      </c>
    </row>
    <row r="45" spans="1:23" ht="16.5" thickTop="1" thickBot="1" x14ac:dyDescent="0.3">
      <c r="A45" s="164" t="s">
        <v>142</v>
      </c>
      <c r="B45" s="158" t="s">
        <v>112</v>
      </c>
      <c r="W45" s="219" t="str">
        <v>EX3 Elizabeth, O.</v>
      </c>
    </row>
    <row r="46" spans="1:23" ht="16.5" customHeight="1" thickTop="1" thickBot="1" x14ac:dyDescent="0.3">
      <c r="A46" s="65" t="s">
        <v>143</v>
      </c>
      <c r="B46" s="158" t="s">
        <v>196</v>
      </c>
      <c r="Q46" s="433" t="s">
        <v>289</v>
      </c>
      <c r="R46" s="434"/>
      <c r="S46" s="434"/>
      <c r="T46" s="434"/>
      <c r="U46" s="435"/>
      <c r="W46" s="219" t="str">
        <v>EX3 Emily, H.</v>
      </c>
    </row>
    <row r="47" spans="1:23" ht="15.75" customHeight="1" thickBot="1" x14ac:dyDescent="0.3">
      <c r="A47" s="65" t="s">
        <v>144</v>
      </c>
      <c r="B47" s="158" t="s">
        <v>197</v>
      </c>
      <c r="Q47" s="436"/>
      <c r="R47" s="437"/>
      <c r="S47" s="437"/>
      <c r="T47" s="437"/>
      <c r="U47" s="438"/>
      <c r="W47" s="219" t="str">
        <v>EX3 Eric, F.</v>
      </c>
    </row>
    <row r="48" spans="1:23" ht="15.75" customHeight="1" thickBot="1" x14ac:dyDescent="0.3">
      <c r="A48" s="65" t="s">
        <v>145</v>
      </c>
      <c r="B48" s="158" t="s">
        <v>198</v>
      </c>
      <c r="Q48" s="439" t="str" cm="1">
        <f t="array" aca="1" ref="Q48" ca="1">_xlfn.IFNA(_xlfn.TEXTJOIN(CHAR(10),TRUE,TimeOffTracker!$AJ$2:$AJ131),"")&amp;CHAR(10)&amp;CHAR(10)&amp;_xlfn.TEXTJOIN(CHAR(10),TRUE,IF(B20&gt;B19,"Double Check your groups, More people in groups than are in the Roster.",""))&amp;CHAR(10)&amp;"COMMENTS:"&amp;CHAR(10)&amp;_xlfn.TEXTJOIN(CHAR(10),TRUE,IF(Personnell[Comments]&gt;0,Personnell[Rank_LastName]&amp;": "&amp;Personnell[Comments],""))&amp;CHAR(10)&amp;CHAR(10)&amp;IF(S32&lt;&gt;"",_xlfn.CONCAT("The Following People Are Scheduled 2 or more times:",CHAR(10),S32),"")&amp;CHAR(10)&amp;_xlfn.CONCAT(IF(Personnell[STATUS]=A14,IF(COUNTIF(WatchbillMONTHLY!A3:U104,Personnell[Rank_LastName]),Personnell[Rank_LastName]&amp;" is pregnant and on schedule, take precautions"&amp;CHAR(10),""),""))</f>
        <v xml:space="preserve">People Scheduled on Vacation Days and when…
EX3 Eric, F. :  7
EX3 Heather, H. :  7
EX3 Jacob, J. :  7
EX3 James, J. :  7
EX3 Jason, F. :  7
EX3 Jeffrey, M. :  7
EX3 Jennifer, L. :  7
EX3 Jeremy, R. :  7
EX3 John, J. :  7
EX3 Jonathan, A. :  7
EX3 Joseph, D. :  7
Double Check your groups, More people in groups than are in the Roster.
COMMENTS:
EX2 America, Y.: Peson has lost qualifications.
EX3 Archer, M.: Person is always late
EX7 Boo, B.: worthless
EX8 Boo, K.: Somehow pregnant again
The Following People Are Scheduled 2 or more times:
EX10 Bros, L.
EX3 Jessica, W. is pregnant and on schedule, take precautions
EX13 Says, M. is pregnant and on schedule, take precautions
EX9 Whatshername, K. is pregnant and on schedule, take precautions
</v>
      </c>
      <c r="R48" s="440"/>
      <c r="S48" s="440"/>
      <c r="T48" s="440"/>
      <c r="U48" s="441"/>
      <c r="W48" s="219" t="str">
        <v>EX3 Eve, H.</v>
      </c>
    </row>
    <row r="49" spans="1:23" ht="15.75" customHeight="1" thickBot="1" x14ac:dyDescent="0.3">
      <c r="A49" s="65" t="s">
        <v>146</v>
      </c>
      <c r="B49" s="158" t="s">
        <v>199</v>
      </c>
      <c r="Q49" s="439"/>
      <c r="R49" s="440"/>
      <c r="S49" s="440"/>
      <c r="T49" s="440"/>
      <c r="U49" s="441"/>
      <c r="W49" s="219" t="str">
        <v>EX4 Filipa, G.</v>
      </c>
    </row>
    <row r="50" spans="1:23" ht="15.75" customHeight="1" thickBot="1" x14ac:dyDescent="0.3">
      <c r="A50" s="65" t="s">
        <v>147</v>
      </c>
      <c r="B50" s="158" t="s">
        <v>200</v>
      </c>
      <c r="Q50" s="439"/>
      <c r="R50" s="440"/>
      <c r="S50" s="440"/>
      <c r="T50" s="440"/>
      <c r="U50" s="441"/>
      <c r="W50" s="219" t="str">
        <v>EX5 Ghost, S.</v>
      </c>
    </row>
    <row r="51" spans="1:23" ht="15.75" customHeight="1" thickBot="1" x14ac:dyDescent="0.3">
      <c r="A51" s="65" t="s">
        <v>148</v>
      </c>
      <c r="B51" s="158" t="s">
        <v>477</v>
      </c>
      <c r="Q51" s="439"/>
      <c r="R51" s="440"/>
      <c r="S51" s="440"/>
      <c r="T51" s="440"/>
      <c r="U51" s="441"/>
      <c r="W51" s="219" t="str">
        <v>EX6 Griffin, P.</v>
      </c>
    </row>
    <row r="52" spans="1:23" ht="15.75" customHeight="1" thickBot="1" x14ac:dyDescent="0.3">
      <c r="A52" s="65" t="s">
        <v>148</v>
      </c>
      <c r="B52" s="158" t="s">
        <v>478</v>
      </c>
      <c r="Q52" s="439"/>
      <c r="R52" s="440"/>
      <c r="S52" s="440"/>
      <c r="T52" s="440"/>
      <c r="U52" s="441"/>
      <c r="W52" s="219" t="str">
        <v>EX7 Gump, F.</v>
      </c>
    </row>
    <row r="53" spans="1:23" ht="15.75" customHeight="1" thickBot="1" x14ac:dyDescent="0.3">
      <c r="A53" s="65" t="s">
        <v>148</v>
      </c>
      <c r="B53" s="158" t="s">
        <v>479</v>
      </c>
      <c r="Q53" s="439"/>
      <c r="R53" s="440"/>
      <c r="S53" s="440"/>
      <c r="T53" s="440"/>
      <c r="U53" s="441"/>
      <c r="W53" s="219" t="str">
        <v>EX8 Hardworker, P.</v>
      </c>
    </row>
    <row r="54" spans="1:23" ht="15.75" customHeight="1" thickBot="1" x14ac:dyDescent="0.3">
      <c r="A54" s="66" t="s">
        <v>148</v>
      </c>
      <c r="B54" s="159" t="s">
        <v>476</v>
      </c>
      <c r="Q54" s="439"/>
      <c r="R54" s="440"/>
      <c r="S54" s="440"/>
      <c r="T54" s="440"/>
      <c r="U54" s="441"/>
      <c r="W54" s="219" t="str">
        <v>EX3 Heather, H.</v>
      </c>
    </row>
    <row r="55" spans="1:23" ht="16.5" customHeight="1" thickTop="1" thickBot="1" x14ac:dyDescent="0.3">
      <c r="Q55" s="439"/>
      <c r="R55" s="440"/>
      <c r="S55" s="440"/>
      <c r="T55" s="440"/>
      <c r="U55" s="441"/>
      <c r="W55" s="219" t="str">
        <v>EX9 Hustler, A.</v>
      </c>
    </row>
    <row r="56" spans="1:23" ht="45.6" customHeight="1" thickTop="1" thickBot="1" x14ac:dyDescent="0.35">
      <c r="A56" s="195" t="s">
        <v>232</v>
      </c>
      <c r="B56" s="169">
        <v>60</v>
      </c>
      <c r="Q56" s="439"/>
      <c r="R56" s="440"/>
      <c r="S56" s="440"/>
      <c r="T56" s="440"/>
      <c r="U56" s="441"/>
      <c r="W56" s="219" t="str">
        <v>EX10 Hut, J.</v>
      </c>
    </row>
    <row r="57" spans="1:23" ht="16.5" customHeight="1" thickTop="1" thickBot="1" x14ac:dyDescent="0.3">
      <c r="Q57" s="439"/>
      <c r="R57" s="440"/>
      <c r="S57" s="440"/>
      <c r="T57" s="440"/>
      <c r="U57" s="441"/>
      <c r="W57" s="219" t="str">
        <v>EX3 Jacob, J.</v>
      </c>
    </row>
    <row r="58" spans="1:23" ht="15.75" customHeight="1" thickBot="1" x14ac:dyDescent="0.3">
      <c r="Q58" s="439"/>
      <c r="R58" s="440"/>
      <c r="S58" s="440"/>
      <c r="T58" s="440"/>
      <c r="U58" s="441"/>
      <c r="W58" s="219" t="str">
        <v>EX3 James, J.</v>
      </c>
    </row>
    <row r="59" spans="1:23" ht="15.75" customHeight="1" thickBot="1" x14ac:dyDescent="0.3">
      <c r="Q59" s="439"/>
      <c r="R59" s="440"/>
      <c r="S59" s="440"/>
      <c r="T59" s="440"/>
      <c r="U59" s="441"/>
      <c r="W59" s="219" t="str">
        <v>EX3 Jason, F.</v>
      </c>
    </row>
    <row r="60" spans="1:23" ht="15.75" customHeight="1" thickBot="1" x14ac:dyDescent="0.3">
      <c r="Q60" s="439"/>
      <c r="R60" s="440"/>
      <c r="S60" s="440"/>
      <c r="T60" s="440"/>
      <c r="U60" s="441"/>
      <c r="W60" s="219" t="str">
        <v>EX3 Jeffrey, M.</v>
      </c>
    </row>
    <row r="61" spans="1:23" ht="15.75" customHeight="1" thickBot="1" x14ac:dyDescent="0.3">
      <c r="Q61" s="439"/>
      <c r="R61" s="440"/>
      <c r="S61" s="440"/>
      <c r="T61" s="440"/>
      <c r="U61" s="441"/>
      <c r="W61" s="219" t="str">
        <v>EX3 Jennifer, L.</v>
      </c>
    </row>
    <row r="62" spans="1:23" ht="15.75" customHeight="1" thickBot="1" x14ac:dyDescent="0.3">
      <c r="Q62" s="439"/>
      <c r="R62" s="440"/>
      <c r="S62" s="440"/>
      <c r="T62" s="440"/>
      <c r="U62" s="441"/>
      <c r="W62" s="219" t="str">
        <v>EX3 Jeremy, R.</v>
      </c>
    </row>
    <row r="63" spans="1:23" ht="15.75" customHeight="1" thickBot="1" x14ac:dyDescent="0.3">
      <c r="Q63" s="439"/>
      <c r="R63" s="440"/>
      <c r="S63" s="440"/>
      <c r="T63" s="440"/>
      <c r="U63" s="441"/>
      <c r="W63" s="219" t="str">
        <v>EX3 Jessica, W.</v>
      </c>
    </row>
    <row r="64" spans="1:23" ht="15.75" customHeight="1" thickBot="1" x14ac:dyDescent="0.3">
      <c r="Q64" s="439"/>
      <c r="R64" s="440"/>
      <c r="S64" s="440"/>
      <c r="T64" s="440"/>
      <c r="U64" s="441"/>
      <c r="W64" s="219" t="str">
        <v>EX11 Jody, P.</v>
      </c>
    </row>
    <row r="65" spans="17:23" ht="15.75" customHeight="1" thickBot="1" x14ac:dyDescent="0.3">
      <c r="Q65" s="439"/>
      <c r="R65" s="440"/>
      <c r="S65" s="440"/>
      <c r="T65" s="440"/>
      <c r="U65" s="441"/>
      <c r="W65" s="219" t="str">
        <v>EX3 John, J.</v>
      </c>
    </row>
    <row r="66" spans="17:23" ht="15.75" customHeight="1" thickBot="1" x14ac:dyDescent="0.3">
      <c r="Q66" s="439"/>
      <c r="R66" s="440"/>
      <c r="S66" s="440"/>
      <c r="T66" s="440"/>
      <c r="U66" s="441"/>
      <c r="W66" s="219" t="str">
        <v>EX3 Jonathan, A.</v>
      </c>
    </row>
    <row r="67" spans="17:23" ht="15.75" customHeight="1" thickBot="1" x14ac:dyDescent="0.3">
      <c r="Q67" s="439"/>
      <c r="R67" s="440"/>
      <c r="S67" s="440"/>
      <c r="T67" s="440"/>
      <c r="U67" s="441"/>
      <c r="W67" s="219" t="str">
        <v>EX3 Joseph, D.</v>
      </c>
    </row>
    <row r="68" spans="17:23" ht="15" customHeight="1" thickBot="1" x14ac:dyDescent="0.3">
      <c r="Q68" s="439"/>
      <c r="R68" s="440"/>
      <c r="S68" s="440"/>
      <c r="T68" s="440"/>
      <c r="U68" s="441"/>
      <c r="W68" s="219" t="str">
        <v>EX3 Joshua, L.</v>
      </c>
    </row>
    <row r="69" spans="17:23" ht="15" customHeight="1" thickBot="1" x14ac:dyDescent="0.3">
      <c r="Q69" s="439"/>
      <c r="R69" s="440"/>
      <c r="S69" s="440"/>
      <c r="T69" s="440"/>
      <c r="U69" s="441"/>
      <c r="W69" s="219" t="str">
        <v>EX3 Justin, L.</v>
      </c>
    </row>
    <row r="70" spans="17:23" ht="15" customHeight="1" thickBot="1" x14ac:dyDescent="0.3">
      <c r="Q70" s="439"/>
      <c r="R70" s="440"/>
      <c r="S70" s="440"/>
      <c r="T70" s="440"/>
      <c r="U70" s="441"/>
      <c r="W70" s="219" t="str">
        <v>EX3 Kevin, J.</v>
      </c>
    </row>
    <row r="71" spans="17:23" ht="15" customHeight="1" thickBot="1" x14ac:dyDescent="0.3">
      <c r="Q71" s="439"/>
      <c r="R71" s="440"/>
      <c r="S71" s="440"/>
      <c r="T71" s="440"/>
      <c r="U71" s="441"/>
      <c r="W71" s="219" t="str">
        <v>EX3 Kimberly, P.</v>
      </c>
    </row>
    <row r="72" spans="17:23" ht="15" customHeight="1" thickBot="1" x14ac:dyDescent="0.3">
      <c r="Q72" s="439"/>
      <c r="R72" s="440"/>
      <c r="S72" s="440"/>
      <c r="T72" s="440"/>
      <c r="U72" s="441"/>
      <c r="W72" s="219" t="str">
        <v>EX12 Kruger, F.</v>
      </c>
    </row>
    <row r="73" spans="17:23" ht="15" customHeight="1" thickBot="1" x14ac:dyDescent="0.3">
      <c r="Q73" s="439"/>
      <c r="R73" s="440"/>
      <c r="S73" s="440"/>
      <c r="T73" s="440"/>
      <c r="U73" s="441"/>
      <c r="W73" s="219" t="str">
        <v>EX3 Kyle, H.</v>
      </c>
    </row>
    <row r="74" spans="17:23" ht="15" customHeight="1" thickBot="1" x14ac:dyDescent="0.3">
      <c r="Q74" s="439"/>
      <c r="R74" s="440"/>
      <c r="S74" s="440"/>
      <c r="T74" s="440"/>
      <c r="U74" s="441"/>
      <c r="W74" s="219" t="str">
        <v>EX3 Laura, H.</v>
      </c>
    </row>
    <row r="75" spans="17:23" ht="15" customHeight="1" thickBot="1" x14ac:dyDescent="0.3">
      <c r="Q75" s="439"/>
      <c r="R75" s="440"/>
      <c r="S75" s="440"/>
      <c r="T75" s="440"/>
      <c r="U75" s="441"/>
      <c r="W75" s="219" t="str">
        <v>EX3 Lauren, B.</v>
      </c>
    </row>
    <row r="76" spans="17:23" ht="15" customHeight="1" thickBot="1" x14ac:dyDescent="0.3">
      <c r="Q76" s="439"/>
      <c r="R76" s="440"/>
      <c r="S76" s="440"/>
      <c r="T76" s="440"/>
      <c r="U76" s="441"/>
      <c r="W76" s="219" t="str">
        <v>EX13 Llorona, L.</v>
      </c>
    </row>
    <row r="77" spans="17:23" ht="15" customHeight="1" thickBot="1" x14ac:dyDescent="0.3">
      <c r="Q77" s="439"/>
      <c r="R77" s="440"/>
      <c r="S77" s="440"/>
      <c r="T77" s="440"/>
      <c r="U77" s="441"/>
      <c r="W77" s="219" t="str">
        <v>EX14 Luke, L.</v>
      </c>
    </row>
    <row r="78" spans="17:23" ht="15" customHeight="1" thickBot="1" x14ac:dyDescent="0.3">
      <c r="Q78" s="439"/>
      <c r="R78" s="440"/>
      <c r="S78" s="440"/>
      <c r="T78" s="440"/>
      <c r="U78" s="441"/>
      <c r="W78" s="219" t="str">
        <v>EX15 Mae, S.</v>
      </c>
    </row>
    <row r="79" spans="17:23" ht="15" customHeight="1" thickBot="1" x14ac:dyDescent="0.3">
      <c r="Q79" s="439"/>
      <c r="R79" s="440"/>
      <c r="S79" s="440"/>
      <c r="T79" s="440"/>
      <c r="U79" s="441"/>
      <c r="W79" s="219" t="str">
        <v>EX16 Maker, T.</v>
      </c>
    </row>
    <row r="80" spans="17:23" ht="15" customHeight="1" thickBot="1" x14ac:dyDescent="0.3">
      <c r="Q80" s="439"/>
      <c r="R80" s="440"/>
      <c r="S80" s="440"/>
      <c r="T80" s="440"/>
      <c r="U80" s="441"/>
      <c r="W80" s="219" t="str">
        <v>EX17 Man, I.</v>
      </c>
    </row>
    <row r="81" spans="17:23" ht="15" customHeight="1" thickBot="1" x14ac:dyDescent="0.3">
      <c r="Q81" s="442"/>
      <c r="R81" s="443"/>
      <c r="S81" s="443"/>
      <c r="T81" s="443"/>
      <c r="U81" s="444"/>
      <c r="W81" s="219" t="str">
        <v>EX3 Mark, H.</v>
      </c>
    </row>
    <row r="82" spans="17:23" ht="15.75" thickTop="1" x14ac:dyDescent="0.25">
      <c r="W82" s="219" t="str">
        <v>EX3 Matthew, S.</v>
      </c>
    </row>
    <row r="83" spans="17:23" x14ac:dyDescent="0.25">
      <c r="W83" s="219" t="str">
        <v>EX18 Mcboatface, B.</v>
      </c>
    </row>
    <row r="84" spans="17:23" x14ac:dyDescent="0.25">
      <c r="W84" s="219" t="str">
        <v>EX3 Megan, F.</v>
      </c>
    </row>
    <row r="85" spans="17:23" x14ac:dyDescent="0.25">
      <c r="W85" s="219" t="str">
        <v>EX3 Melissa, A.</v>
      </c>
    </row>
    <row r="86" spans="17:23" x14ac:dyDescent="0.25">
      <c r="W86" s="219" t="str">
        <v>EX3 Michael, K.</v>
      </c>
    </row>
    <row r="87" spans="17:23" x14ac:dyDescent="0.25">
      <c r="W87" s="219" t="str">
        <v>EX3 Michelle, O.</v>
      </c>
    </row>
    <row r="88" spans="17:23" x14ac:dyDescent="0.25">
      <c r="W88" s="219" t="str">
        <v>EX19 Monger, K.</v>
      </c>
    </row>
    <row r="89" spans="17:23" x14ac:dyDescent="0.25">
      <c r="W89" s="219" t="str">
        <v>EX20 Moon, S.</v>
      </c>
    </row>
    <row r="90" spans="17:23" x14ac:dyDescent="0.25">
      <c r="W90" s="219" t="str">
        <v>EX1 Moron, M.</v>
      </c>
    </row>
    <row r="91" spans="17:23" x14ac:dyDescent="0.25">
      <c r="W91" s="219" t="str">
        <v>EX3 Nicholas, C.</v>
      </c>
    </row>
    <row r="92" spans="17:23" x14ac:dyDescent="0.25">
      <c r="W92" s="219" t="str">
        <v>EX3 Nicole, K.</v>
      </c>
    </row>
    <row r="93" spans="17:23" x14ac:dyDescent="0.25">
      <c r="W93" s="219" t="str">
        <v>EX2 Nofap, N.</v>
      </c>
    </row>
    <row r="94" spans="17:23" x14ac:dyDescent="0.25">
      <c r="W94" s="219" t="str">
        <v>EX3 Paratroopa, K.</v>
      </c>
    </row>
    <row r="95" spans="17:23" x14ac:dyDescent="0.25">
      <c r="W95" s="219" t="str">
        <v>EX4 Pleb2, P.</v>
      </c>
    </row>
    <row r="96" spans="17:23" x14ac:dyDescent="0.25">
      <c r="W96" s="219" t="str">
        <v>EX5 Plebasarus, M.</v>
      </c>
    </row>
    <row r="97" spans="23:23" x14ac:dyDescent="0.25">
      <c r="W97" s="219" t="str">
        <v>EX6 Pog, S.</v>
      </c>
    </row>
    <row r="98" spans="23:23" x14ac:dyDescent="0.25">
      <c r="W98" s="219" t="str">
        <v>EX7 Pootey, T.</v>
      </c>
    </row>
    <row r="99" spans="23:23" x14ac:dyDescent="0.25">
      <c r="W99" s="219" t="str">
        <v>EX3 Rachel, C.</v>
      </c>
    </row>
    <row r="100" spans="23:23" x14ac:dyDescent="0.25">
      <c r="W100" s="219" t="str">
        <v>EX8 Ran, I.</v>
      </c>
    </row>
    <row r="101" spans="23:23" x14ac:dyDescent="0.25">
      <c r="W101" s="219" t="str">
        <v>EX3 Rebecca, L.</v>
      </c>
    </row>
    <row r="102" spans="23:23" x14ac:dyDescent="0.25">
      <c r="W102" s="219" t="str">
        <v>EX9 Rhodes, J.</v>
      </c>
    </row>
    <row r="103" spans="23:23" x14ac:dyDescent="0.25">
      <c r="W103" s="219" t="str">
        <v>EX3 Richard, T.</v>
      </c>
    </row>
    <row r="104" spans="23:23" x14ac:dyDescent="0.25">
      <c r="W104" s="219" t="str">
        <v>EX3 Robert, S.</v>
      </c>
    </row>
    <row r="105" spans="23:23" x14ac:dyDescent="0.25">
      <c r="W105" s="219" t="str">
        <v>EX10 Rosseta, S.</v>
      </c>
    </row>
    <row r="106" spans="23:23" x14ac:dyDescent="0.25">
      <c r="W106" s="219" t="str">
        <v>EX3 Ryan, R.</v>
      </c>
    </row>
    <row r="107" spans="23:23" x14ac:dyDescent="0.25">
      <c r="W107" s="219" t="str">
        <v>EX11 Sad, T.</v>
      </c>
    </row>
    <row r="108" spans="23:23" x14ac:dyDescent="0.25">
      <c r="W108" s="219" t="str">
        <v>EX3 Sarah, M.</v>
      </c>
    </row>
    <row r="109" spans="23:23" x14ac:dyDescent="0.25">
      <c r="W109" s="219" t="str">
        <v>EX12 Sassy, K.</v>
      </c>
    </row>
    <row r="110" spans="23:23" x14ac:dyDescent="0.25">
      <c r="W110" s="219" t="str">
        <v>EX13 Says, M.</v>
      </c>
    </row>
    <row r="111" spans="23:23" x14ac:dyDescent="0.25">
      <c r="W111" s="219" t="str">
        <v>EX14 Slacker, J.</v>
      </c>
    </row>
    <row r="112" spans="23:23" x14ac:dyDescent="0.25">
      <c r="W112" s="219" t="str">
        <v>EX15 Smith, L.</v>
      </c>
    </row>
    <row r="113" spans="23:23" x14ac:dyDescent="0.25">
      <c r="W113" s="219" t="str">
        <v>EX17 Smoke, P.</v>
      </c>
    </row>
    <row r="114" spans="23:23" x14ac:dyDescent="0.25">
      <c r="W114" s="219" t="str">
        <v>EX18 Someone, L.</v>
      </c>
    </row>
    <row r="115" spans="23:23" x14ac:dyDescent="0.25">
      <c r="W115" s="219" t="str">
        <v>EX3 Stephanie, L.</v>
      </c>
    </row>
    <row r="116" spans="23:23" x14ac:dyDescent="0.25">
      <c r="W116" s="219" t="str">
        <v>EX3 Stephen, S.</v>
      </c>
    </row>
    <row r="117" spans="23:23" x14ac:dyDescent="0.25">
      <c r="W117" s="219" t="str">
        <v>EX3 Steven, F.</v>
      </c>
    </row>
    <row r="118" spans="23:23" x14ac:dyDescent="0.25">
      <c r="W118" s="219" t="str">
        <v>EX9 Stop, S.</v>
      </c>
    </row>
    <row r="119" spans="23:23" x14ac:dyDescent="0.25">
      <c r="W119" s="219" t="str">
        <v>EX20 Straight, F.</v>
      </c>
    </row>
    <row r="120" spans="23:23" x14ac:dyDescent="0.25">
      <c r="W120" s="219" t="str">
        <v>EX1 Supply, L.</v>
      </c>
    </row>
    <row r="121" spans="23:23" x14ac:dyDescent="0.25">
      <c r="W121" s="219" t="str">
        <v>EX2 Susan, B.</v>
      </c>
    </row>
    <row r="122" spans="23:23" x14ac:dyDescent="0.25">
      <c r="W122" s="219" t="str">
        <v>EX3 Thomas, J.</v>
      </c>
    </row>
    <row r="123" spans="23:23" x14ac:dyDescent="0.25">
      <c r="W123" s="219" t="str">
        <v>EX3 Thot, B.</v>
      </c>
    </row>
    <row r="124" spans="23:23" x14ac:dyDescent="0.25">
      <c r="W124" s="219" t="str">
        <v>EX3 Tiffany, H.</v>
      </c>
    </row>
    <row r="125" spans="23:23" x14ac:dyDescent="0.25">
      <c r="W125" s="219" t="str">
        <v>EX3 Timothy, M.</v>
      </c>
    </row>
    <row r="126" spans="23:23" x14ac:dyDescent="0.25">
      <c r="W126" s="219" t="str">
        <v>EX4 Towel, W.</v>
      </c>
    </row>
    <row r="127" spans="23:23" x14ac:dyDescent="0.25">
      <c r="W127" s="219" t="str">
        <v>EX5 Troopa, K.</v>
      </c>
    </row>
    <row r="128" spans="23:23" x14ac:dyDescent="0.25">
      <c r="W128" s="219" t="str">
        <v>EX6 Twat, W.</v>
      </c>
    </row>
    <row r="129" spans="23:23" x14ac:dyDescent="0.25">
      <c r="W129" s="219" t="str">
        <v>EX7 Twenty, I.</v>
      </c>
    </row>
    <row r="130" spans="23:23" x14ac:dyDescent="0.25">
      <c r="W130" s="219" t="str">
        <v>EX8 Waffle, N.</v>
      </c>
    </row>
    <row r="131" spans="23:23" x14ac:dyDescent="0.25">
      <c r="W131" s="219" t="str">
        <v>EX9 Whatshername, K.</v>
      </c>
    </row>
    <row r="132" spans="23:23" x14ac:dyDescent="0.25">
      <c r="W132" s="219" t="str">
        <v>EX3 Whit, C.</v>
      </c>
    </row>
    <row r="133" spans="23:23" x14ac:dyDescent="0.25">
      <c r="W133" s="219" t="str">
        <v>EX3 William, W.</v>
      </c>
    </row>
  </sheetData>
  <sheetProtection algorithmName="SHA-512" hashValue="E5KE1o9iVAUUDcyH2BWVfdg+DpThMf8PnBfB0/2E6QCuG3Tm2Z/ITZ5wYSNTTik77gl/6xCEMIs0gWiZoF95NQ==" saltValue="3duEXhRtRyXmCC1mXn83UA==" spinCount="100000" sheet="1" objects="1" scenarios="1"/>
  <mergeCells count="15">
    <mergeCell ref="Q46:U47"/>
    <mergeCell ref="Q48:U81"/>
    <mergeCell ref="A10:B10"/>
    <mergeCell ref="Q2:Q14"/>
    <mergeCell ref="S2:S14"/>
    <mergeCell ref="U2:U14"/>
    <mergeCell ref="Q17:Q29"/>
    <mergeCell ref="S17:S29"/>
    <mergeCell ref="A43:B43"/>
    <mergeCell ref="U17:U29"/>
    <mergeCell ref="Q32:Q44"/>
    <mergeCell ref="S32:S44"/>
    <mergeCell ref="U32:U44"/>
    <mergeCell ref="D22:H34"/>
    <mergeCell ref="D20:H21"/>
  </mergeCells>
  <conditionalFormatting sqref="A20:B20">
    <cfRule type="expression" dxfId="3" priority="2">
      <formula>$B$20&gt;$B$19</formula>
    </cfRule>
  </conditionalFormatting>
  <conditionalFormatting sqref="D4:O17">
    <cfRule type="expression" dxfId="2" priority="3" stopIfTrue="1">
      <formula>$D4="Not Active"</formula>
    </cfRule>
  </conditionalFormatting>
  <conditionalFormatting sqref="E3:O17">
    <cfRule type="colorScale" priority="5">
      <colorScale>
        <cfvo type="min"/>
        <cfvo type="percentile" val="50"/>
        <cfvo type="max"/>
        <color rgb="FFF8696B"/>
        <color rgb="FFFFEB84"/>
        <color rgb="FF63BE7B"/>
      </colorScale>
    </cfRule>
  </conditionalFormatting>
  <conditionalFormatting sqref="E18:O18">
    <cfRule type="colorScale" priority="1">
      <colorScale>
        <cfvo type="min"/>
        <cfvo type="percentile" val="50"/>
        <cfvo type="max"/>
        <color rgb="FFF8696B"/>
        <color rgb="FFFFEB84"/>
        <color rgb="FF63BE7B"/>
      </colorScale>
    </cfRule>
  </conditionalFormatting>
  <conditionalFormatting sqref="G2">
    <cfRule type="expression" dxfId="1" priority="126" stopIfTrue="1">
      <formula>$D2="Not Active"</formula>
    </cfRule>
    <cfRule type="colorScale" priority="127">
      <colorScale>
        <cfvo type="min"/>
        <cfvo type="percentile" val="50"/>
        <cfvo type="max"/>
        <color rgb="FFF8696B"/>
        <color rgb="FFFFEB84"/>
        <color rgb="FF63BE7B"/>
      </colorScale>
    </cfRule>
    <cfRule type="colorScale" priority="128">
      <colorScale>
        <cfvo type="min"/>
        <cfvo type="percentile" val="50"/>
        <cfvo type="max"/>
        <color rgb="FFF8696B"/>
        <color rgb="FFFFEB84"/>
        <color rgb="FF63BE7B"/>
      </colorScale>
    </cfRule>
  </conditionalFormatting>
  <dataValidations disablePrompts="1" xWindow="405" yWindow="552" count="2">
    <dataValidation allowBlank="1" showInputMessage="1" showErrorMessage="1" prompt="DO NOT DELETE OR EDIT THIS" sqref="A2:A3" xr:uid="{00000000-0002-0000-0100-00000A000000}"/>
    <dataValidation allowBlank="1" showInputMessage="1" showErrorMessage="1" promptTitle="DO NOT DELETE OR EDIT THIS" prompt="DO NOT DELETE OR EDIT THIS" sqref="A4:A6" xr:uid="{00000000-0002-0000-0100-000005000000}"/>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0000"/>
  </sheetPr>
  <dimension ref="A1:E164"/>
  <sheetViews>
    <sheetView workbookViewId="0">
      <selection sqref="A1:B1"/>
    </sheetView>
  </sheetViews>
  <sheetFormatPr defaultRowHeight="15" x14ac:dyDescent="0.25"/>
  <cols>
    <col min="1" max="2" width="37.140625" customWidth="1"/>
    <col min="3" max="3" width="8.85546875" customWidth="1"/>
    <col min="4" max="4" width="37.140625" customWidth="1"/>
    <col min="5" max="5" width="64" customWidth="1"/>
  </cols>
  <sheetData>
    <row r="1" spans="1:5" ht="42.75" customHeight="1" thickTop="1" thickBot="1" x14ac:dyDescent="0.55000000000000004">
      <c r="A1" s="469" t="s">
        <v>50</v>
      </c>
      <c r="B1" s="469"/>
      <c r="C1" s="12"/>
      <c r="D1" s="39" t="s">
        <v>26</v>
      </c>
      <c r="E1" s="40" t="s">
        <v>27</v>
      </c>
    </row>
    <row r="2" spans="1:5" ht="15.75" thickBot="1" x14ac:dyDescent="0.3">
      <c r="A2" t="str" cm="1">
        <f t="array" ref="A2:A157">IF(Holidays!C2:C157="Y",CONCATENATE(TEXT(Holidays!D2:D157,"dd/mmm")," - ",Holidays!E2:E157,CHAR(10)),"")</f>
        <v/>
      </c>
      <c r="B2" t="str">
        <f>IF($C$2="Y",CONCATENATE(TEXT($D$2,"dd/mmm")," - ",$E$2)&amp;CHAR(10),"")&amp;IF($C$3="Y",CONCATENATE(TEXT($D$3,"dd/mmm")," - ",$E$3)&amp;CHAR(10),"")&amp;IF($C$4="Y",CONCATENATE(TEXT($D$4,"dd/mmm")," - ",$E$4)&amp;CHAR(10),"")&amp;IF($C$5="Y",CONCATENATE(TEXT($D$5,"dd/mmm")," - ",$E$5)&amp;CHAR(10),"")&amp;IF($C$6="Y",CONCATENATE(TEXT($D$6,"dd/mmm")," - ",$E$6)&amp;CHAR(10),"")&amp;IF($C$7="Y",CONCATENATE(TEXT($D$7,"dd/mmm")," - ",$E$7)&amp;CHAR(10),"")&amp;IF($C$8="Y",CONCATENATE(TEXT($D$8,"dd/mmm")," - ",$E$8)&amp;CHAR(10),"")&amp;IF($C$9="Y",CONCATENATE(TEXT($D$9,"dd/mmm")," - ",$E$9)&amp;CHAR(10),"")&amp;IF($C$10="Y",CONCATENATE(TEXT($D$10,"dd/mmm")," - ",$E$10)&amp;CHAR(10),"")&amp;IF($C$11="Y",CONCATENATE(TEXT($D$11,"dd/mmm")," - ",$E$11)&amp;CHAR(10),"")&amp;IF($C$12="Y",CONCATENATE(TEXT($D$12,"dd/mmm")," - ",$E$12)&amp;CHAR(10),"")&amp;IF($C$13="Y",CONCATENATE(TEXT($D$13,"dd/mmm")," - ",$E$13)&amp;CHAR(10),"")&amp;IF($C$14="Y",CONCATENATE(TEXT($D$14,"dd/mmm")," - ",$E$14)&amp;CHAR(10),"")&amp;IF($C$15="Y",CONCATENATE(TEXT($D$15,"dd/mmm")," - ",$E$15)&amp;CHAR(10),"")&amp;IF($C$16="Y",CONCATENATE(TEXT($D$16,"dd/mmm")," - ",$E$16)&amp;CHAR(10),"")&amp;IF($C$17="Y",CONCATENATE(TEXT($D$17,"dd/mmm")," - ",$E$17)&amp;CHAR(10),"")&amp;IF($C$18="Y",CONCATENATE(TEXT($D$18,"dd/mmm")," - ",$E$18)&amp;CHAR(10),"")&amp;IF($C$19="Y",CONCATENATE(TEXT($D$19,"dd/mmm")," - ",$E$19)&amp;CHAR(10),"")&amp;IF($C$20="Y",CONCATENATE(TEXT($D$20,"dd/mmm")," - ",$E$20)&amp;CHAR(10),"")&amp;IF($C$21="Y",CONCATENATE(TEXT($D$21,"dd/mmm")," - ",$E$21)&amp;CHAR(10),"")&amp;IF($C$22="Y",CONCATENATE(TEXT($D$22,"dd/mmm")," - ",$E$22)&amp;CHAR(10),"")&amp;IF($C$23="Y",CONCATENATE(TEXT($D$23,"dd/mmm")," - ",$E$23)&amp;CHAR(10),"")&amp;IF($C$24="Y",CONCATENATE(TEXT($D$24,"dd/mmm")," - ",$E$24)&amp;CHAR(10),"")&amp;IF($C$25="Y",CONCATENATE(TEXT($D$25,"dd/mmm")," - ",$E$25)&amp;CHAR(10),"")&amp;IF($C$26="Y",CONCATENATE(TEXT($D$26,"dd/mmm")," - ",$E$26)&amp;CHAR(10),"")&amp;IF($C$27="Y",CONCATENATE(TEXT($D$27,"dd/mmm")," - ",$E$27)&amp;CHAR(10),"")&amp;IF($C$28="Y",CONCATENATE(TEXT($D$28,"dd/mmm")," - ",$E$28)&amp;CHAR(10),"")&amp;IF($C$29="Y",CONCATENATE(TEXT($D$29,"dd/mmm")," - ",$E$29)&amp;CHAR(10),"")&amp;IF($C$30="Y",CONCATENATE(TEXT($D$30,"dd/mmm")," - ",$E$30)&amp;CHAR(10),"")&amp;IF($C$31="Y",CONCATENATE(TEXT($D$31,"dd/mmm")," - ",$E$31)&amp;CHAR(10),"")&amp;IF($C$32="Y",CONCATENATE(TEXT($D$32,"dd/mmm")," - ",$E$32)&amp;CHAR(10),"")&amp;IF($C$33="Y",CONCATENATE(TEXT($D$33,"dd/mmm")," - ",$E$33)&amp;CHAR(10),"")&amp;IF($C$34="Y",CONCATENATE(TEXT($D$34,"dd/mmm")," - ",$E$34)&amp;CHAR(10),"")&amp;IF($C$35="Y",CONCATENATE(TEXT($D$35,"dd/mmm")," - ",$E$35)&amp;CHAR(10),"")&amp;IF($C$36="Y",CONCATENATE(TEXT($D$36,"dd/mmm")," - ",$E$36)&amp;CHAR(10),"")&amp;IF($C$37="Y",CONCATENATE(TEXT($D$37,"dd/mmm")," - ",$E$37)&amp;CHAR(10),"")&amp;IF($C$38="Y",CONCATENATE(TEXT($D$38,"dd/mmm")," - ",$E$38)&amp;CHAR(10),"")&amp;IF($C$39="Y",CONCATENATE(TEXT($D$39,"dd/mmm")," - ",$E$39)&amp;CHAR(10),"")&amp;IF($C$40="Y",CONCATENATE(TEXT($D$40,"dd/mmm")," - ",$E$40)&amp;CHAR(10),"")</f>
        <v xml:space="preserve">09/Oct - Columbus Day
10/Nov - Veterans Day
23/Nov - Thanksgiving Day
25/Dec - Christmas Day
01/Jan - New Year’s Day
15/Jan - Birthday of Martin Luther King, Jr.
</v>
      </c>
      <c r="C2" t="str">
        <f>IF(D2&lt;MiscFormulas!$A$6+120,IF(D2&lt;MiscFormulas!$A$6,"Past","Y"),"N")</f>
        <v>Past</v>
      </c>
      <c r="D2" s="13">
        <v>44480</v>
      </c>
      <c r="E2" s="14" t="s">
        <v>28</v>
      </c>
    </row>
    <row r="3" spans="1:5" ht="49.5" customHeight="1" thickBot="1" x14ac:dyDescent="0.3">
      <c r="A3" t="str">
        <v/>
      </c>
      <c r="B3" s="75" t="str">
        <f>_xlfn.TEXTJOIN(CHAR(10),TRUE,A2:A157)</f>
        <v xml:space="preserve">09/Oct - Columbus Day
10/Nov - Veterans Day
23/Nov - Thanksgiving Day
25/Dec - Christmas Day
01/Jan - New Year’s Day
15/Jan - Birthday of Martin Luther King, Jr.
</v>
      </c>
      <c r="C3" t="str">
        <f>IF(D3&lt;MiscFormulas!$A$6+120,IF(D3&lt;MiscFormulas!$A$6,"Past","Y"),"N")</f>
        <v>Past</v>
      </c>
      <c r="D3" s="13">
        <v>44511</v>
      </c>
      <c r="E3" s="14" t="s">
        <v>29</v>
      </c>
    </row>
    <row r="4" spans="1:5" ht="15.75" thickBot="1" x14ac:dyDescent="0.3">
      <c r="A4" t="str">
        <v/>
      </c>
      <c r="B4" t="str">
        <f>TEXT(VLOOKUP("Y",C1:E200,2,FALSE),"dd/mmm")</f>
        <v>09/Oct</v>
      </c>
      <c r="C4" t="str">
        <f>IF(D4&lt;MiscFormulas!$A$6+120,IF(D4&lt;MiscFormulas!$A$6,"Past","Y"),"N")</f>
        <v>Past</v>
      </c>
      <c r="D4" s="13">
        <v>44525</v>
      </c>
      <c r="E4" s="14" t="s">
        <v>30</v>
      </c>
    </row>
    <row r="5" spans="1:5" ht="120.75" thickBot="1" x14ac:dyDescent="0.3">
      <c r="A5" t="str">
        <v/>
      </c>
      <c r="B5" s="75" t="str" cm="1">
        <f t="array" ref="B5">_xlfn.CONCAT(IF(C1:C200="Y",TEXT(D1:D200,"dd/mmm")&amp;" - "&amp;E1:E100&amp;CHAR(10),""))</f>
        <v xml:space="preserve">09/Oct - Columbus Day
10/Nov - Veterans Day
23/Nov - Thanksgiving Day
25/Dec - Christmas Day
01/Jan - New Year’s Day
15/Jan - Birthday of Martin Luther King, Jr.
</v>
      </c>
      <c r="C5" t="str">
        <f>IF(D5&lt;MiscFormulas!$A$6+120,IF(D5&lt;MiscFormulas!$A$6,"Past","Y"),"N")</f>
        <v>Past</v>
      </c>
      <c r="D5" s="13">
        <v>44554</v>
      </c>
      <c r="E5" s="14" t="s">
        <v>43</v>
      </c>
    </row>
    <row r="6" spans="1:5" ht="71.099999999999994" customHeight="1" thickBot="1" x14ac:dyDescent="0.3">
      <c r="A6" t="str">
        <v/>
      </c>
      <c r="B6" s="75" t="str" cm="1">
        <f t="array" ref="B6">_xlfn.TEXTJOIN(CHAR(10),TRUE,IF(Holidays!C2:C157="Y",CONCATENATE(TEXT(Holidays!D2:D157,"dd/mmm")," - ",Holidays!E2:E157),""))</f>
        <v>09/Oct - Columbus Day
10/Nov - Veterans Day
23/Nov - Thanksgiving Day
25/Dec - Christmas Day
01/Jan - New Year’s Day
15/Jan - Birthday of Martin Luther King, Jr.</v>
      </c>
      <c r="C6" t="str">
        <f>IF(D6&lt;MiscFormulas!$A$6+120,IF(D6&lt;MiscFormulas!$A$6,"Past","Y"),"N")</f>
        <v>Past</v>
      </c>
      <c r="D6" s="13">
        <v>44555</v>
      </c>
      <c r="E6" s="14" t="s">
        <v>31</v>
      </c>
    </row>
    <row r="7" spans="1:5" ht="15.75" thickBot="1" x14ac:dyDescent="0.3">
      <c r="A7" t="str">
        <v/>
      </c>
      <c r="C7" t="str">
        <f>IF(D7&lt;MiscFormulas!$A$6+120,IF(D7&lt;MiscFormulas!$A$6,"Past","Y"),"N")</f>
        <v>Past</v>
      </c>
      <c r="D7" s="13">
        <v>44561</v>
      </c>
      <c r="E7" s="14" t="s">
        <v>44</v>
      </c>
    </row>
    <row r="8" spans="1:5" ht="15.75" thickBot="1" x14ac:dyDescent="0.3">
      <c r="A8" t="str">
        <v/>
      </c>
      <c r="C8" t="str">
        <f>IF(D8&lt;MiscFormulas!$A$6+120,IF(D8&lt;MiscFormulas!$A$6,"Past","Y"),"N")</f>
        <v>Past</v>
      </c>
      <c r="D8" s="15">
        <v>44562</v>
      </c>
      <c r="E8" s="16" t="s">
        <v>47</v>
      </c>
    </row>
    <row r="9" spans="1:5" ht="15.75" thickBot="1" x14ac:dyDescent="0.3">
      <c r="A9" t="str">
        <v/>
      </c>
      <c r="C9" t="str">
        <f>IF(D9&lt;MiscFormulas!$A$6+120,IF(D9&lt;MiscFormulas!$A$6,"Past","Y"),"N")</f>
        <v>Past</v>
      </c>
      <c r="D9" s="15">
        <v>44578</v>
      </c>
      <c r="E9" s="16" t="s">
        <v>48</v>
      </c>
    </row>
    <row r="10" spans="1:5" ht="15.75" thickBot="1" x14ac:dyDescent="0.3">
      <c r="A10" t="str">
        <v/>
      </c>
      <c r="C10" t="str">
        <f>IF(D10&lt;MiscFormulas!$A$6+120,IF(D10&lt;MiscFormulas!$A$6,"Past","Y"),"N")</f>
        <v>Past</v>
      </c>
      <c r="D10" s="15">
        <v>44613</v>
      </c>
      <c r="E10" s="16" t="s">
        <v>34</v>
      </c>
    </row>
    <row r="11" spans="1:5" ht="15.75" thickBot="1" x14ac:dyDescent="0.3">
      <c r="A11" t="str">
        <v/>
      </c>
      <c r="C11" t="str">
        <f>IF(D11&lt;MiscFormulas!$A$6+120,IF(D11&lt;MiscFormulas!$A$6,"Past","Y"),"N")</f>
        <v>Past</v>
      </c>
      <c r="D11" s="15">
        <v>44711</v>
      </c>
      <c r="E11" s="16" t="s">
        <v>35</v>
      </c>
    </row>
    <row r="12" spans="1:5" ht="15.75" thickBot="1" x14ac:dyDescent="0.3">
      <c r="A12" t="str">
        <v/>
      </c>
      <c r="C12" t="str">
        <f>IF(D12&lt;MiscFormulas!$A$6+120,IF(D12&lt;MiscFormulas!$A$6,"Past","Y"),"N")</f>
        <v>Past</v>
      </c>
      <c r="D12" s="15">
        <v>44732</v>
      </c>
      <c r="E12" s="16" t="s">
        <v>36</v>
      </c>
    </row>
    <row r="13" spans="1:5" ht="15.75" thickBot="1" x14ac:dyDescent="0.3">
      <c r="A13" t="str">
        <v/>
      </c>
      <c r="C13" t="str">
        <f>IF(D13&lt;MiscFormulas!$A$6+120,IF(D13&lt;MiscFormulas!$A$6,"Past","Y"),"N")</f>
        <v>Past</v>
      </c>
      <c r="D13" s="15">
        <v>44746</v>
      </c>
      <c r="E13" s="16" t="s">
        <v>37</v>
      </c>
    </row>
    <row r="14" spans="1:5" ht="15.75" thickBot="1" x14ac:dyDescent="0.3">
      <c r="A14" t="str">
        <v/>
      </c>
      <c r="C14" t="str">
        <f>IF(D14&lt;MiscFormulas!$A$6+120,IF(D14&lt;MiscFormulas!$A$6,"Past","Y"),"N")</f>
        <v>Past</v>
      </c>
      <c r="D14" s="15">
        <v>44809</v>
      </c>
      <c r="E14" s="16" t="s">
        <v>45</v>
      </c>
    </row>
    <row r="15" spans="1:5" ht="15.75" thickBot="1" x14ac:dyDescent="0.3">
      <c r="A15" t="str">
        <v/>
      </c>
      <c r="C15" t="str">
        <f>IF(D15&lt;MiscFormulas!$A$6+120,IF(D15&lt;MiscFormulas!$A$6,"Past","Y"),"N")</f>
        <v>Past</v>
      </c>
      <c r="D15" s="15">
        <v>44844</v>
      </c>
      <c r="E15" s="16" t="s">
        <v>46</v>
      </c>
    </row>
    <row r="16" spans="1:5" ht="15.75" thickBot="1" x14ac:dyDescent="0.3">
      <c r="A16" t="str">
        <v/>
      </c>
      <c r="C16" t="str">
        <f>IF(D16&lt;MiscFormulas!$A$6+120,IF(D16&lt;MiscFormulas!$A$6,"Past","Y"),"N")</f>
        <v>Past</v>
      </c>
      <c r="D16" s="15">
        <v>44876</v>
      </c>
      <c r="E16" s="16" t="s">
        <v>40</v>
      </c>
    </row>
    <row r="17" spans="1:5" ht="15.75" thickBot="1" x14ac:dyDescent="0.3">
      <c r="A17" t="str">
        <v/>
      </c>
      <c r="C17" t="str">
        <f>IF(D17&lt;MiscFormulas!$A$6+120,IF(D17&lt;MiscFormulas!$A$6,"Past","Y"),"N")</f>
        <v>Past</v>
      </c>
      <c r="D17" s="15">
        <v>44889</v>
      </c>
      <c r="E17" s="16" t="s">
        <v>41</v>
      </c>
    </row>
    <row r="18" spans="1:5" ht="15.75" thickBot="1" x14ac:dyDescent="0.3">
      <c r="A18" t="str">
        <v/>
      </c>
      <c r="C18" t="str">
        <f>IF(D18&lt;MiscFormulas!$A$6+120,IF(D18&lt;MiscFormulas!$A$6,"Past","Y"),"N")</f>
        <v>Past</v>
      </c>
      <c r="D18" s="15">
        <v>44921</v>
      </c>
      <c r="E18" s="16" t="s">
        <v>42</v>
      </c>
    </row>
    <row r="19" spans="1:5" ht="15.75" thickBot="1" x14ac:dyDescent="0.3">
      <c r="A19" t="str">
        <v/>
      </c>
      <c r="C19" t="str">
        <f>IF(D19&lt;MiscFormulas!$A$6+120,IF(D19&lt;MiscFormulas!$A$6,"Past","Y"),"N")</f>
        <v>Past</v>
      </c>
      <c r="D19" s="15">
        <v>44928</v>
      </c>
      <c r="E19" s="16" t="s">
        <v>32</v>
      </c>
    </row>
    <row r="20" spans="1:5" ht="15.75" thickBot="1" x14ac:dyDescent="0.3">
      <c r="A20" t="str">
        <v/>
      </c>
      <c r="C20" t="str">
        <f>IF(D20&lt;MiscFormulas!$A$6+120,IF(D20&lt;MiscFormulas!$A$6,"Past","Y"),"N")</f>
        <v>Past</v>
      </c>
      <c r="D20" s="15">
        <v>44942</v>
      </c>
      <c r="E20" s="16" t="s">
        <v>33</v>
      </c>
    </row>
    <row r="21" spans="1:5" ht="15.75" thickBot="1" x14ac:dyDescent="0.3">
      <c r="A21" t="str">
        <v/>
      </c>
      <c r="C21" t="str">
        <f>IF(D21&lt;MiscFormulas!$A$6+120,IF(D21&lt;MiscFormulas!$A$6,"Past","Y"),"N")</f>
        <v>Past</v>
      </c>
      <c r="D21" s="15">
        <v>44977</v>
      </c>
      <c r="E21" s="16" t="s">
        <v>34</v>
      </c>
    </row>
    <row r="22" spans="1:5" ht="15.75" thickBot="1" x14ac:dyDescent="0.3">
      <c r="A22" t="str">
        <v/>
      </c>
      <c r="C22" t="str">
        <f>IF(D22&lt;MiscFormulas!$A$6+120,IF(D22&lt;MiscFormulas!$A$6,"Past","Y"),"N")</f>
        <v>Past</v>
      </c>
      <c r="D22" s="15">
        <v>45075</v>
      </c>
      <c r="E22" s="16" t="s">
        <v>35</v>
      </c>
    </row>
    <row r="23" spans="1:5" ht="15.75" thickBot="1" x14ac:dyDescent="0.3">
      <c r="A23" t="str">
        <v/>
      </c>
      <c r="C23" t="str">
        <f>IF(D23&lt;MiscFormulas!$A$6+120,IF(D23&lt;MiscFormulas!$A$6,"Past","Y"),"N")</f>
        <v>Past</v>
      </c>
      <c r="D23" s="15">
        <v>45096</v>
      </c>
      <c r="E23" s="16" t="s">
        <v>36</v>
      </c>
    </row>
    <row r="24" spans="1:5" ht="15.75" thickBot="1" x14ac:dyDescent="0.3">
      <c r="A24" t="str">
        <v/>
      </c>
      <c r="C24" t="str">
        <f>IF(D24&lt;MiscFormulas!$A$6+120,IF(D24&lt;MiscFormulas!$A$6,"Past","Y"),"N")</f>
        <v>Past</v>
      </c>
      <c r="D24" s="15">
        <v>45111</v>
      </c>
      <c r="E24" s="16" t="s">
        <v>37</v>
      </c>
    </row>
    <row r="25" spans="1:5" ht="15.75" thickBot="1" x14ac:dyDescent="0.3">
      <c r="A25" t="str">
        <v/>
      </c>
      <c r="C25" t="str">
        <f>IF(D25&lt;MiscFormulas!$A$6+120,IF(D25&lt;MiscFormulas!$A$6,"Past","Y"),"N")</f>
        <v>Past</v>
      </c>
      <c r="D25" s="15">
        <v>45173</v>
      </c>
      <c r="E25" s="16" t="s">
        <v>38</v>
      </c>
    </row>
    <row r="26" spans="1:5" ht="15.75" thickBot="1" x14ac:dyDescent="0.3">
      <c r="A26" t="str">
        <v xml:space="preserve">09/Oct - Columbus Day
</v>
      </c>
      <c r="C26" t="str">
        <f>IF(D26&lt;MiscFormulas!$A$6+120,IF(D26&lt;MiscFormulas!$A$6,"Past","Y"),"N")</f>
        <v>Y</v>
      </c>
      <c r="D26" s="15">
        <v>45208</v>
      </c>
      <c r="E26" s="16" t="s">
        <v>39</v>
      </c>
    </row>
    <row r="27" spans="1:5" ht="15.75" thickBot="1" x14ac:dyDescent="0.3">
      <c r="A27" t="str">
        <v xml:space="preserve">10/Nov - Veterans Day
</v>
      </c>
      <c r="C27" t="str">
        <f>IF(D27&lt;MiscFormulas!$A$6+120,IF(D27&lt;MiscFormulas!$A$6,"Past","Y"),"N")</f>
        <v>Y</v>
      </c>
      <c r="D27" s="15">
        <v>45240</v>
      </c>
      <c r="E27" s="16" t="s">
        <v>40</v>
      </c>
    </row>
    <row r="28" spans="1:5" ht="15.75" thickBot="1" x14ac:dyDescent="0.3">
      <c r="A28" t="str">
        <v xml:space="preserve">23/Nov - Thanksgiving Day
</v>
      </c>
      <c r="C28" t="str">
        <f>IF(D28&lt;MiscFormulas!$A$6+120,IF(D28&lt;MiscFormulas!$A$6,"Past","Y"),"N")</f>
        <v>Y</v>
      </c>
      <c r="D28" s="15">
        <v>45253</v>
      </c>
      <c r="E28" s="16" t="s">
        <v>41</v>
      </c>
    </row>
    <row r="29" spans="1:5" ht="15.75" thickBot="1" x14ac:dyDescent="0.3">
      <c r="A29" t="str">
        <v xml:space="preserve">25/Dec - Christmas Day
</v>
      </c>
      <c r="C29" t="str">
        <f>IF(D29&lt;MiscFormulas!$A$6+120,IF(D29&lt;MiscFormulas!$A$6,"Past","Y"),"N")</f>
        <v>Y</v>
      </c>
      <c r="D29" s="15">
        <v>45285</v>
      </c>
      <c r="E29" s="16" t="s">
        <v>42</v>
      </c>
    </row>
    <row r="30" spans="1:5" ht="15.75" thickBot="1" x14ac:dyDescent="0.3">
      <c r="A30" t="str">
        <v xml:space="preserve">01/Jan - New Year’s Day
</v>
      </c>
      <c r="C30" t="str">
        <f>IF(D30&lt;MiscFormulas!$A$6+120,IF(D30&lt;MiscFormulas!$A$6,"Past","Y"),"N")</f>
        <v>Y</v>
      </c>
      <c r="D30" s="15">
        <v>45292</v>
      </c>
      <c r="E30" s="16" t="s">
        <v>32</v>
      </c>
    </row>
    <row r="31" spans="1:5" ht="15.75" thickBot="1" x14ac:dyDescent="0.3">
      <c r="A31" t="str">
        <v xml:space="preserve">15/Jan - Birthday of Martin Luther King, Jr.
</v>
      </c>
      <c r="C31" t="str">
        <f>IF(D31&lt;MiscFormulas!$A$6+120,IF(D31&lt;MiscFormulas!$A$6,"Past","Y"),"N")</f>
        <v>Y</v>
      </c>
      <c r="D31" s="15">
        <v>45306</v>
      </c>
      <c r="E31" s="16" t="s">
        <v>33</v>
      </c>
    </row>
    <row r="32" spans="1:5" ht="15.75" thickBot="1" x14ac:dyDescent="0.3">
      <c r="A32" t="str">
        <v/>
      </c>
      <c r="C32" t="str">
        <f>IF(D32&lt;MiscFormulas!$A$6+120,IF(D32&lt;MiscFormulas!$A$6,"Past","Y"),"N")</f>
        <v>N</v>
      </c>
      <c r="D32" s="15">
        <v>45341</v>
      </c>
      <c r="E32" s="16" t="s">
        <v>34</v>
      </c>
    </row>
    <row r="33" spans="1:5" ht="15.75" thickBot="1" x14ac:dyDescent="0.3">
      <c r="A33" t="str">
        <v/>
      </c>
      <c r="C33" t="str">
        <f>IF(D33&lt;MiscFormulas!$A$6+120,IF(D33&lt;MiscFormulas!$A$6,"Past","Y"),"N")</f>
        <v>N</v>
      </c>
      <c r="D33" s="15">
        <v>45439</v>
      </c>
      <c r="E33" s="16" t="s">
        <v>35</v>
      </c>
    </row>
    <row r="34" spans="1:5" ht="15.75" thickBot="1" x14ac:dyDescent="0.3">
      <c r="A34" t="str">
        <v/>
      </c>
      <c r="C34" t="str">
        <f>IF(D34&lt;MiscFormulas!$A$6+120,IF(D34&lt;MiscFormulas!$A$6,"Past","Y"),"N")</f>
        <v>N</v>
      </c>
      <c r="D34" s="15">
        <v>45462</v>
      </c>
      <c r="E34" s="16" t="s">
        <v>36</v>
      </c>
    </row>
    <row r="35" spans="1:5" ht="15.75" thickBot="1" x14ac:dyDescent="0.3">
      <c r="A35" t="str">
        <v/>
      </c>
      <c r="C35" t="str">
        <f>IF(D35&lt;MiscFormulas!$A$6+120,IF(D35&lt;MiscFormulas!$A$6,"Past","Y"),"N")</f>
        <v>N</v>
      </c>
      <c r="D35" s="15">
        <v>45477</v>
      </c>
      <c r="E35" s="16" t="s">
        <v>37</v>
      </c>
    </row>
    <row r="36" spans="1:5" ht="15.75" thickBot="1" x14ac:dyDescent="0.3">
      <c r="A36" t="str">
        <v/>
      </c>
      <c r="C36" t="str">
        <f>IF(D36&lt;MiscFormulas!$A$6+120,IF(D36&lt;MiscFormulas!$A$6,"Past","Y"),"N")</f>
        <v>N</v>
      </c>
      <c r="D36" s="15">
        <v>45537</v>
      </c>
      <c r="E36" s="16" t="s">
        <v>38</v>
      </c>
    </row>
    <row r="37" spans="1:5" ht="15.75" thickBot="1" x14ac:dyDescent="0.3">
      <c r="A37" t="str">
        <v/>
      </c>
      <c r="C37" t="str">
        <f>IF(D37&lt;MiscFormulas!$A$6+120,IF(D37&lt;MiscFormulas!$A$6,"Past","Y"),"N")</f>
        <v>N</v>
      </c>
      <c r="D37" s="15">
        <v>45579</v>
      </c>
      <c r="E37" s="16" t="s">
        <v>39</v>
      </c>
    </row>
    <row r="38" spans="1:5" ht="15.75" thickBot="1" x14ac:dyDescent="0.3">
      <c r="A38" t="str">
        <v/>
      </c>
      <c r="C38" t="str">
        <f>IF(D38&lt;MiscFormulas!$A$6+120,IF(D38&lt;MiscFormulas!$A$6,"Past","Y"),"N")</f>
        <v>N</v>
      </c>
      <c r="D38" s="15">
        <v>45607</v>
      </c>
      <c r="E38" s="16" t="s">
        <v>40</v>
      </c>
    </row>
    <row r="39" spans="1:5" ht="15.75" thickBot="1" x14ac:dyDescent="0.3">
      <c r="A39" t="str">
        <v/>
      </c>
      <c r="C39" t="str">
        <f>IF(D39&lt;MiscFormulas!$A$6+120,IF(D39&lt;MiscFormulas!$A$6,"Past","Y"),"N")</f>
        <v>N</v>
      </c>
      <c r="D39" s="15">
        <v>45624</v>
      </c>
      <c r="E39" s="16" t="s">
        <v>41</v>
      </c>
    </row>
    <row r="40" spans="1:5" ht="15.75" thickBot="1" x14ac:dyDescent="0.3">
      <c r="A40" t="str">
        <v/>
      </c>
      <c r="C40" t="str">
        <f>IF(D40&lt;MiscFormulas!$A$6+120,IF(D40&lt;MiscFormulas!$A$6,"Past","Y"),"N")</f>
        <v>N</v>
      </c>
      <c r="D40" s="15">
        <v>45651</v>
      </c>
      <c r="E40" s="16" t="s">
        <v>42</v>
      </c>
    </row>
    <row r="41" spans="1:5" ht="15.75" customHeight="1" thickBot="1" x14ac:dyDescent="0.3">
      <c r="A41" t="str">
        <v/>
      </c>
      <c r="C41" t="str">
        <f>IF(D41&lt;MiscFormulas!$A$6+120,IF(D41&lt;MiscFormulas!$A$6,"Past","Y"),"N")</f>
        <v>N</v>
      </c>
      <c r="D41" s="13">
        <v>45658</v>
      </c>
      <c r="E41" s="14" t="s">
        <v>32</v>
      </c>
    </row>
    <row r="42" spans="1:5" ht="15" customHeight="1" thickBot="1" x14ac:dyDescent="0.3">
      <c r="A42" t="str">
        <v/>
      </c>
      <c r="C42" t="str">
        <f>IF(D42&lt;MiscFormulas!$A$6+120,IF(D42&lt;MiscFormulas!$A$6,"Past","Y"),"N")</f>
        <v>N</v>
      </c>
      <c r="D42" s="13">
        <v>45677</v>
      </c>
      <c r="E42" s="14" t="s">
        <v>33</v>
      </c>
    </row>
    <row r="43" spans="1:5" ht="15" customHeight="1" thickBot="1" x14ac:dyDescent="0.3">
      <c r="A43" t="str">
        <v/>
      </c>
      <c r="C43" t="str">
        <f>IF(D43&lt;MiscFormulas!$A$6+120,IF(D43&lt;MiscFormulas!$A$6,"Past","Y"),"N")</f>
        <v>N</v>
      </c>
      <c r="D43" s="13">
        <v>45677</v>
      </c>
      <c r="E43" s="14" t="s">
        <v>51</v>
      </c>
    </row>
    <row r="44" spans="1:5" ht="15" customHeight="1" thickBot="1" x14ac:dyDescent="0.3">
      <c r="A44" t="str">
        <v/>
      </c>
      <c r="C44" t="str">
        <f>IF(D44&lt;MiscFormulas!$A$6+120,IF(D44&lt;MiscFormulas!$A$6,"Past","Y"),"N")</f>
        <v>N</v>
      </c>
      <c r="D44" s="13">
        <v>45705</v>
      </c>
      <c r="E44" s="14" t="s">
        <v>34</v>
      </c>
    </row>
    <row r="45" spans="1:5" ht="15" customHeight="1" thickBot="1" x14ac:dyDescent="0.3">
      <c r="A45" t="str">
        <v/>
      </c>
      <c r="C45" t="str">
        <f>IF(D45&lt;MiscFormulas!$A$6+120,IF(D45&lt;MiscFormulas!$A$6,"Past","Y"),"N")</f>
        <v>N</v>
      </c>
      <c r="D45" s="13">
        <v>45803</v>
      </c>
      <c r="E45" s="14" t="s">
        <v>35</v>
      </c>
    </row>
    <row r="46" spans="1:5" ht="15.75" thickBot="1" x14ac:dyDescent="0.3">
      <c r="A46" t="str">
        <v/>
      </c>
      <c r="C46" t="str">
        <f>IF(D46&lt;MiscFormulas!$A$6+120,IF(D46&lt;MiscFormulas!$A$6,"Past","Y"),"N")</f>
        <v>N</v>
      </c>
      <c r="D46" s="13">
        <v>45827</v>
      </c>
      <c r="E46" s="14" t="s">
        <v>36</v>
      </c>
    </row>
    <row r="47" spans="1:5" ht="15.75" thickBot="1" x14ac:dyDescent="0.3">
      <c r="A47" t="str">
        <v/>
      </c>
      <c r="C47" t="str">
        <f>IF(D47&lt;MiscFormulas!$A$6+120,IF(D47&lt;MiscFormulas!$A$6,"Past","Y"),"N")</f>
        <v>N</v>
      </c>
      <c r="D47" s="15">
        <v>45842</v>
      </c>
      <c r="E47" s="16" t="s">
        <v>37</v>
      </c>
    </row>
    <row r="48" spans="1:5" ht="15.75" thickBot="1" x14ac:dyDescent="0.3">
      <c r="A48" t="str">
        <v/>
      </c>
      <c r="C48" t="str">
        <f>IF(D48&lt;MiscFormulas!$A$6+120,IF(D48&lt;MiscFormulas!$A$6,"Past","Y"),"N")</f>
        <v>N</v>
      </c>
      <c r="D48" s="15">
        <v>45901</v>
      </c>
      <c r="E48" s="16" t="s">
        <v>38</v>
      </c>
    </row>
    <row r="49" spans="1:5" ht="15.75" thickBot="1" x14ac:dyDescent="0.3">
      <c r="A49" t="str">
        <v/>
      </c>
      <c r="C49" t="str">
        <f>IF(D49&lt;MiscFormulas!$A$6+120,IF(D49&lt;MiscFormulas!$A$6,"Past","Y"),"N")</f>
        <v>N</v>
      </c>
      <c r="D49" s="15">
        <v>45943</v>
      </c>
      <c r="E49" s="16" t="s">
        <v>39</v>
      </c>
    </row>
    <row r="50" spans="1:5" ht="15.75" thickBot="1" x14ac:dyDescent="0.3">
      <c r="A50" t="str">
        <v/>
      </c>
      <c r="C50" t="str">
        <f>IF(D50&lt;MiscFormulas!$A$6+120,IF(D50&lt;MiscFormulas!$A$6,"Past","Y"),"N")</f>
        <v>N</v>
      </c>
      <c r="D50" s="15">
        <v>45972</v>
      </c>
      <c r="E50" s="16" t="s">
        <v>40</v>
      </c>
    </row>
    <row r="51" spans="1:5" ht="15.75" thickBot="1" x14ac:dyDescent="0.3">
      <c r="A51" t="str">
        <v/>
      </c>
      <c r="C51" t="str">
        <f>IF(D51&lt;MiscFormulas!$A$6+120,IF(D51&lt;MiscFormulas!$A$6,"Past","Y"),"N")</f>
        <v>N</v>
      </c>
      <c r="D51" s="15">
        <v>45988</v>
      </c>
      <c r="E51" s="16" t="s">
        <v>41</v>
      </c>
    </row>
    <row r="52" spans="1:5" ht="15.75" thickBot="1" x14ac:dyDescent="0.3">
      <c r="A52" t="str">
        <v/>
      </c>
      <c r="C52" t="str">
        <f>IF(D52&lt;MiscFormulas!$A$6+120,IF(D52&lt;MiscFormulas!$A$6,"Past","Y"),"N")</f>
        <v>N</v>
      </c>
      <c r="D52" s="15">
        <v>46016</v>
      </c>
      <c r="E52" s="16" t="s">
        <v>42</v>
      </c>
    </row>
    <row r="53" spans="1:5" ht="15.75" thickBot="1" x14ac:dyDescent="0.3">
      <c r="A53" t="str">
        <v/>
      </c>
      <c r="C53" t="str">
        <f>IF(D53&lt;MiscFormulas!$A$6+120,IF(D53&lt;MiscFormulas!$A$6,"Past","Y"),"N")</f>
        <v>N</v>
      </c>
      <c r="D53" s="15">
        <v>46023</v>
      </c>
      <c r="E53" s="16" t="s">
        <v>32</v>
      </c>
    </row>
    <row r="54" spans="1:5" ht="15.75" thickBot="1" x14ac:dyDescent="0.3">
      <c r="A54" t="str">
        <v/>
      </c>
      <c r="C54" t="str">
        <f>IF(D54&lt;MiscFormulas!$A$6+120,IF(D54&lt;MiscFormulas!$A$6,"Past","Y"),"N")</f>
        <v>N</v>
      </c>
      <c r="D54" s="15">
        <v>46041</v>
      </c>
      <c r="E54" s="16" t="s">
        <v>33</v>
      </c>
    </row>
    <row r="55" spans="1:5" ht="15.75" thickBot="1" x14ac:dyDescent="0.3">
      <c r="A55" t="str">
        <v/>
      </c>
      <c r="C55" t="str">
        <f>IF(D55&lt;MiscFormulas!$A$6+120,IF(D55&lt;MiscFormulas!$A$6,"Past","Y"),"N")</f>
        <v>N</v>
      </c>
      <c r="D55" s="15">
        <v>46069</v>
      </c>
      <c r="E55" s="16" t="s">
        <v>34</v>
      </c>
    </row>
    <row r="56" spans="1:5" ht="15.75" thickBot="1" x14ac:dyDescent="0.3">
      <c r="A56" t="str">
        <v/>
      </c>
      <c r="C56" t="str">
        <f>IF(D56&lt;MiscFormulas!$A$6+120,IF(D56&lt;MiscFormulas!$A$6,"Past","Y"),"N")</f>
        <v>N</v>
      </c>
      <c r="D56" s="15">
        <v>46167</v>
      </c>
      <c r="E56" s="16" t="s">
        <v>35</v>
      </c>
    </row>
    <row r="57" spans="1:5" ht="15.75" thickBot="1" x14ac:dyDescent="0.3">
      <c r="A57" t="str">
        <v/>
      </c>
      <c r="C57" t="str">
        <f>IF(D57&lt;MiscFormulas!$A$6+120,IF(D57&lt;MiscFormulas!$A$6,"Past","Y"),"N")</f>
        <v>N</v>
      </c>
      <c r="D57" s="15">
        <v>46192</v>
      </c>
      <c r="E57" s="16" t="s">
        <v>36</v>
      </c>
    </row>
    <row r="58" spans="1:5" ht="15.75" thickBot="1" x14ac:dyDescent="0.3">
      <c r="A58" t="str">
        <v/>
      </c>
      <c r="C58" t="str">
        <f>IF(D58&lt;MiscFormulas!$A$6+120,IF(D58&lt;MiscFormulas!$A$6,"Past","Y"),"N")</f>
        <v>N</v>
      </c>
      <c r="D58" s="15">
        <v>46206</v>
      </c>
      <c r="E58" s="16" t="s">
        <v>37</v>
      </c>
    </row>
    <row r="59" spans="1:5" ht="15.75" thickBot="1" x14ac:dyDescent="0.3">
      <c r="A59" t="str">
        <v/>
      </c>
      <c r="C59" t="str">
        <f>IF(D59&lt;MiscFormulas!$A$6+120,IF(D59&lt;MiscFormulas!$A$6,"Past","Y"),"N")</f>
        <v>N</v>
      </c>
      <c r="D59" s="15">
        <v>46272</v>
      </c>
      <c r="E59" s="16" t="s">
        <v>38</v>
      </c>
    </row>
    <row r="60" spans="1:5" ht="15.75" thickBot="1" x14ac:dyDescent="0.3">
      <c r="A60" t="str">
        <v/>
      </c>
      <c r="C60" t="str">
        <f>IF(D60&lt;MiscFormulas!$A$6+120,IF(D60&lt;MiscFormulas!$A$6,"Past","Y"),"N")</f>
        <v>N</v>
      </c>
      <c r="D60" s="15">
        <v>46307</v>
      </c>
      <c r="E60" s="16" t="s">
        <v>39</v>
      </c>
    </row>
    <row r="61" spans="1:5" ht="15.75" thickBot="1" x14ac:dyDescent="0.3">
      <c r="A61" t="str">
        <v/>
      </c>
      <c r="C61" t="str">
        <f>IF(D61&lt;MiscFormulas!$A$6+120,IF(D61&lt;MiscFormulas!$A$6,"Past","Y"),"N")</f>
        <v>N</v>
      </c>
      <c r="D61" s="15">
        <v>46337</v>
      </c>
      <c r="E61" s="16" t="s">
        <v>40</v>
      </c>
    </row>
    <row r="62" spans="1:5" ht="15.75" thickBot="1" x14ac:dyDescent="0.3">
      <c r="A62" t="str">
        <v/>
      </c>
      <c r="C62" t="str">
        <f>IF(D62&lt;MiscFormulas!$A$6+120,IF(D62&lt;MiscFormulas!$A$6,"Past","Y"),"N")</f>
        <v>N</v>
      </c>
      <c r="D62" s="15">
        <v>46352</v>
      </c>
      <c r="E62" s="16" t="s">
        <v>41</v>
      </c>
    </row>
    <row r="63" spans="1:5" ht="15.75" thickBot="1" x14ac:dyDescent="0.3">
      <c r="A63" t="str">
        <v/>
      </c>
      <c r="C63" t="str">
        <f>IF(D63&lt;MiscFormulas!$A$6+120,IF(D63&lt;MiscFormulas!$A$6,"Past","Y"),"N")</f>
        <v>N</v>
      </c>
      <c r="D63" s="15">
        <v>46381</v>
      </c>
      <c r="E63" s="16" t="s">
        <v>42</v>
      </c>
    </row>
    <row r="64" spans="1:5" ht="15.75" thickBot="1" x14ac:dyDescent="0.3">
      <c r="A64" t="str">
        <v/>
      </c>
      <c r="C64" t="str">
        <f>IF(D64&lt;MiscFormulas!$A$6+120,IF(D64&lt;MiscFormulas!$A$6,"Past","Y"),"N")</f>
        <v>N</v>
      </c>
      <c r="D64" s="15">
        <v>46388</v>
      </c>
      <c r="E64" s="16" t="s">
        <v>32</v>
      </c>
    </row>
    <row r="65" spans="1:5" ht="15.75" thickBot="1" x14ac:dyDescent="0.3">
      <c r="A65" t="str">
        <v/>
      </c>
      <c r="C65" t="str">
        <f>IF(D65&lt;MiscFormulas!$A$6+120,IF(D65&lt;MiscFormulas!$A$6,"Past","Y"),"N")</f>
        <v>N</v>
      </c>
      <c r="D65" s="15">
        <v>46405</v>
      </c>
      <c r="E65" s="16" t="s">
        <v>33</v>
      </c>
    </row>
    <row r="66" spans="1:5" ht="15.75" thickBot="1" x14ac:dyDescent="0.3">
      <c r="A66" t="str">
        <v/>
      </c>
      <c r="C66" t="str">
        <f>IF(D66&lt;MiscFormulas!$A$6+120,IF(D66&lt;MiscFormulas!$A$6,"Past","Y"),"N")</f>
        <v>N</v>
      </c>
      <c r="D66" s="15">
        <v>46433</v>
      </c>
      <c r="E66" s="16" t="s">
        <v>34</v>
      </c>
    </row>
    <row r="67" spans="1:5" ht="15.75" thickBot="1" x14ac:dyDescent="0.3">
      <c r="A67" t="str">
        <v/>
      </c>
      <c r="C67" t="str">
        <f>IF(D67&lt;MiscFormulas!$A$6+120,IF(D67&lt;MiscFormulas!$A$6,"Past","Y"),"N")</f>
        <v>N</v>
      </c>
      <c r="D67" s="15">
        <v>46538</v>
      </c>
      <c r="E67" s="16" t="s">
        <v>35</v>
      </c>
    </row>
    <row r="68" spans="1:5" ht="15.75" thickBot="1" x14ac:dyDescent="0.3">
      <c r="A68" t="str">
        <v/>
      </c>
      <c r="C68" t="str">
        <f>IF(D68&lt;MiscFormulas!$A$6+120,IF(D68&lt;MiscFormulas!$A$6,"Past","Y"),"N")</f>
        <v>N</v>
      </c>
      <c r="D68" s="15">
        <v>46556</v>
      </c>
      <c r="E68" s="16" t="s">
        <v>36</v>
      </c>
    </row>
    <row r="69" spans="1:5" ht="15.75" thickBot="1" x14ac:dyDescent="0.3">
      <c r="A69" t="str">
        <v/>
      </c>
      <c r="C69" t="str">
        <f>IF(D69&lt;MiscFormulas!$A$6+120,IF(D69&lt;MiscFormulas!$A$6,"Past","Y"),"N")</f>
        <v>N</v>
      </c>
      <c r="D69" s="15">
        <v>46573</v>
      </c>
      <c r="E69" s="16" t="s">
        <v>37</v>
      </c>
    </row>
    <row r="70" spans="1:5" ht="15.75" thickBot="1" x14ac:dyDescent="0.3">
      <c r="A70" t="str">
        <v/>
      </c>
      <c r="C70" t="str">
        <f>IF(D70&lt;MiscFormulas!$A$6+120,IF(D70&lt;MiscFormulas!$A$6,"Past","Y"),"N")</f>
        <v>N</v>
      </c>
      <c r="D70" s="15">
        <v>46636</v>
      </c>
      <c r="E70" s="16" t="s">
        <v>38</v>
      </c>
    </row>
    <row r="71" spans="1:5" ht="15.75" thickBot="1" x14ac:dyDescent="0.3">
      <c r="A71" t="str">
        <v/>
      </c>
      <c r="C71" t="str">
        <f>IF(D71&lt;MiscFormulas!$A$6+120,IF(D71&lt;MiscFormulas!$A$6,"Past","Y"),"N")</f>
        <v>N</v>
      </c>
      <c r="D71" s="15">
        <v>46671</v>
      </c>
      <c r="E71" s="16" t="s">
        <v>39</v>
      </c>
    </row>
    <row r="72" spans="1:5" ht="15.75" thickBot="1" x14ac:dyDescent="0.3">
      <c r="A72" t="str">
        <v/>
      </c>
      <c r="C72" t="str">
        <f>IF(D72&lt;MiscFormulas!$A$6+120,IF(D72&lt;MiscFormulas!$A$6,"Past","Y"),"N")</f>
        <v>N</v>
      </c>
      <c r="D72" s="15">
        <v>46702</v>
      </c>
      <c r="E72" s="16" t="s">
        <v>40</v>
      </c>
    </row>
    <row r="73" spans="1:5" ht="15.75" thickBot="1" x14ac:dyDescent="0.3">
      <c r="A73" t="str">
        <v/>
      </c>
      <c r="C73" t="str">
        <f>IF(D73&lt;MiscFormulas!$A$6+120,IF(D73&lt;MiscFormulas!$A$6,"Past","Y"),"N")</f>
        <v>N</v>
      </c>
      <c r="D73" s="15">
        <v>46716</v>
      </c>
      <c r="E73" s="16" t="s">
        <v>41</v>
      </c>
    </row>
    <row r="74" spans="1:5" ht="15.75" thickBot="1" x14ac:dyDescent="0.3">
      <c r="A74" t="str">
        <v/>
      </c>
      <c r="C74" t="str">
        <f>IF(D74&lt;MiscFormulas!$A$6+120,IF(D74&lt;MiscFormulas!$A$6,"Past","Y"),"N")</f>
        <v>N</v>
      </c>
      <c r="D74" s="15">
        <v>46748</v>
      </c>
      <c r="E74" s="16" t="s">
        <v>42</v>
      </c>
    </row>
    <row r="75" spans="1:5" ht="15.75" thickBot="1" x14ac:dyDescent="0.3">
      <c r="A75" t="str">
        <v/>
      </c>
      <c r="C75" t="str">
        <f>IF(D75&lt;MiscFormulas!$A$6+120,IF(D75&lt;MiscFormulas!$A$6,"Past","Y"),"N")</f>
        <v>N</v>
      </c>
      <c r="D75" s="15">
        <v>46752</v>
      </c>
      <c r="E75" s="16" t="s">
        <v>32</v>
      </c>
    </row>
    <row r="76" spans="1:5" ht="15.75" thickBot="1" x14ac:dyDescent="0.3">
      <c r="A76" t="str">
        <v/>
      </c>
      <c r="C76" t="str">
        <f>IF(D76&lt;MiscFormulas!$A$6+120,IF(D76&lt;MiscFormulas!$A$6,"Past","Y"),"N")</f>
        <v>N</v>
      </c>
      <c r="D76" s="15">
        <v>46769</v>
      </c>
      <c r="E76" s="16" t="s">
        <v>33</v>
      </c>
    </row>
    <row r="77" spans="1:5" ht="15.75" thickBot="1" x14ac:dyDescent="0.3">
      <c r="A77" t="str">
        <v/>
      </c>
      <c r="C77" t="str">
        <f>IF(D77&lt;MiscFormulas!$A$6+120,IF(D77&lt;MiscFormulas!$A$6,"Past","Y"),"N")</f>
        <v>N</v>
      </c>
      <c r="D77" s="15">
        <v>46804</v>
      </c>
      <c r="E77" s="16" t="s">
        <v>34</v>
      </c>
    </row>
    <row r="78" spans="1:5" ht="15.75" thickBot="1" x14ac:dyDescent="0.3">
      <c r="A78" t="str">
        <v/>
      </c>
      <c r="C78" t="str">
        <f>IF(D78&lt;MiscFormulas!$A$6+120,IF(D78&lt;MiscFormulas!$A$6,"Past","Y"),"N")</f>
        <v>N</v>
      </c>
      <c r="D78" s="15">
        <v>46902</v>
      </c>
      <c r="E78" s="16" t="s">
        <v>35</v>
      </c>
    </row>
    <row r="79" spans="1:5" ht="15.75" thickBot="1" x14ac:dyDescent="0.3">
      <c r="A79" t="str">
        <v/>
      </c>
      <c r="C79" t="str">
        <f>IF(D79&lt;MiscFormulas!$A$6+120,IF(D79&lt;MiscFormulas!$A$6,"Past","Y"),"N")</f>
        <v>N</v>
      </c>
      <c r="D79" s="15">
        <v>46923</v>
      </c>
      <c r="E79" s="16" t="s">
        <v>36</v>
      </c>
    </row>
    <row r="80" spans="1:5" ht="15.75" thickBot="1" x14ac:dyDescent="0.3">
      <c r="A80" t="str">
        <v/>
      </c>
      <c r="C80" t="str">
        <f>IF(D80&lt;MiscFormulas!$A$6+120,IF(D80&lt;MiscFormulas!$A$6,"Past","Y"),"N")</f>
        <v>N</v>
      </c>
      <c r="D80" s="13">
        <v>46938</v>
      </c>
      <c r="E80" s="14" t="s">
        <v>37</v>
      </c>
    </row>
    <row r="81" spans="1:5" ht="15.75" thickBot="1" x14ac:dyDescent="0.3">
      <c r="A81" t="str">
        <v/>
      </c>
      <c r="C81" t="str">
        <f>IF(D81&lt;MiscFormulas!$A$6+120,IF(D81&lt;MiscFormulas!$A$6,"Past","Y"),"N")</f>
        <v>N</v>
      </c>
      <c r="D81" s="13">
        <v>47000</v>
      </c>
      <c r="E81" s="14" t="s">
        <v>38</v>
      </c>
    </row>
    <row r="82" spans="1:5" ht="15.75" thickBot="1" x14ac:dyDescent="0.3">
      <c r="A82" t="str">
        <v/>
      </c>
      <c r="C82" t="str">
        <f>IF(D82&lt;MiscFormulas!$A$6+120,IF(D82&lt;MiscFormulas!$A$6,"Past","Y"),"N")</f>
        <v>N</v>
      </c>
      <c r="D82" s="13">
        <v>47035</v>
      </c>
      <c r="E82" s="14" t="s">
        <v>39</v>
      </c>
    </row>
    <row r="83" spans="1:5" ht="15.75" thickBot="1" x14ac:dyDescent="0.3">
      <c r="A83" t="str">
        <v/>
      </c>
      <c r="C83" t="str">
        <f>IF(D83&lt;MiscFormulas!$A$6+120,IF(D83&lt;MiscFormulas!$A$6,"Past","Y"),"N")</f>
        <v>N</v>
      </c>
      <c r="D83" s="13">
        <v>47067</v>
      </c>
      <c r="E83" s="14" t="s">
        <v>40</v>
      </c>
    </row>
    <row r="84" spans="1:5" ht="15.75" thickBot="1" x14ac:dyDescent="0.3">
      <c r="A84" t="str">
        <v/>
      </c>
      <c r="C84" t="str">
        <f>IF(D84&lt;MiscFormulas!$A$6+120,IF(D84&lt;MiscFormulas!$A$6,"Past","Y"),"N")</f>
        <v>N</v>
      </c>
      <c r="D84" s="13">
        <v>47080</v>
      </c>
      <c r="E84" s="14" t="s">
        <v>41</v>
      </c>
    </row>
    <row r="85" spans="1:5" ht="15.75" thickBot="1" x14ac:dyDescent="0.3">
      <c r="A85" t="str">
        <v/>
      </c>
      <c r="C85" t="str">
        <f>IF(D85&lt;MiscFormulas!$A$6+120,IF(D85&lt;MiscFormulas!$A$6,"Past","Y"),"N")</f>
        <v>N</v>
      </c>
      <c r="D85" s="13">
        <v>47112</v>
      </c>
      <c r="E85" s="14" t="s">
        <v>42</v>
      </c>
    </row>
    <row r="86" spans="1:5" ht="15.75" thickBot="1" x14ac:dyDescent="0.3">
      <c r="A86" t="str">
        <v/>
      </c>
      <c r="C86" t="str">
        <f>IF(D86&lt;MiscFormulas!$A$6+120,IF(D86&lt;MiscFormulas!$A$6,"Past","Y"),"N")</f>
        <v>N</v>
      </c>
      <c r="D86" s="15">
        <v>47119</v>
      </c>
      <c r="E86" s="16" t="s">
        <v>32</v>
      </c>
    </row>
    <row r="87" spans="1:5" ht="15.75" thickBot="1" x14ac:dyDescent="0.3">
      <c r="A87" t="str">
        <v/>
      </c>
      <c r="C87" t="str">
        <f>IF(D87&lt;MiscFormulas!$A$6+120,IF(D87&lt;MiscFormulas!$A$6,"Past","Y"),"N")</f>
        <v>N</v>
      </c>
      <c r="D87" s="15">
        <v>47133</v>
      </c>
      <c r="E87" s="16" t="s">
        <v>33</v>
      </c>
    </row>
    <row r="88" spans="1:5" ht="15.75" thickBot="1" x14ac:dyDescent="0.3">
      <c r="A88" t="str">
        <v/>
      </c>
      <c r="C88" t="str">
        <f>IF(D88&lt;MiscFormulas!$A$6+120,IF(D88&lt;MiscFormulas!$A$6,"Past","Y"),"N")</f>
        <v>N</v>
      </c>
      <c r="D88" s="15">
        <v>47168</v>
      </c>
      <c r="E88" s="16" t="s">
        <v>34</v>
      </c>
    </row>
    <row r="89" spans="1:5" ht="15.75" thickBot="1" x14ac:dyDescent="0.3">
      <c r="A89" t="str">
        <v/>
      </c>
      <c r="C89" t="str">
        <f>IF(D89&lt;MiscFormulas!$A$6+120,IF(D89&lt;MiscFormulas!$A$6,"Past","Y"),"N")</f>
        <v>N</v>
      </c>
      <c r="D89" s="15">
        <v>47266</v>
      </c>
      <c r="E89" s="16" t="s">
        <v>35</v>
      </c>
    </row>
    <row r="90" spans="1:5" ht="15.75" thickBot="1" x14ac:dyDescent="0.3">
      <c r="A90" t="str">
        <v/>
      </c>
      <c r="C90" t="str">
        <f>IF(D90&lt;MiscFormulas!$A$6+120,IF(D90&lt;MiscFormulas!$A$6,"Past","Y"),"N")</f>
        <v>N</v>
      </c>
      <c r="D90" s="15">
        <v>47288</v>
      </c>
      <c r="E90" s="16" t="s">
        <v>36</v>
      </c>
    </row>
    <row r="91" spans="1:5" ht="15.75" thickBot="1" x14ac:dyDescent="0.3">
      <c r="A91" t="str">
        <v/>
      </c>
      <c r="C91" t="str">
        <f>IF(D91&lt;MiscFormulas!$A$6+120,IF(D91&lt;MiscFormulas!$A$6,"Past","Y"),"N")</f>
        <v>N</v>
      </c>
      <c r="D91" s="15">
        <v>47303</v>
      </c>
      <c r="E91" s="16" t="s">
        <v>37</v>
      </c>
    </row>
    <row r="92" spans="1:5" ht="15.75" thickBot="1" x14ac:dyDescent="0.3">
      <c r="A92" t="str">
        <v/>
      </c>
      <c r="C92" t="str">
        <f>IF(D92&lt;MiscFormulas!$A$6+120,IF(D92&lt;MiscFormulas!$A$6,"Past","Y"),"N")</f>
        <v>N</v>
      </c>
      <c r="D92" s="15">
        <v>47364</v>
      </c>
      <c r="E92" s="16" t="s">
        <v>38</v>
      </c>
    </row>
    <row r="93" spans="1:5" ht="15.75" thickBot="1" x14ac:dyDescent="0.3">
      <c r="A93" t="str">
        <v/>
      </c>
      <c r="C93" t="str">
        <f>IF(D93&lt;MiscFormulas!$A$6+120,IF(D93&lt;MiscFormulas!$A$6,"Past","Y"),"N")</f>
        <v>N</v>
      </c>
      <c r="D93" s="15">
        <v>47399</v>
      </c>
      <c r="E93" s="16" t="s">
        <v>39</v>
      </c>
    </row>
    <row r="94" spans="1:5" ht="15.75" thickBot="1" x14ac:dyDescent="0.3">
      <c r="A94" t="str">
        <v/>
      </c>
      <c r="C94" t="str">
        <f>IF(D94&lt;MiscFormulas!$A$6+120,IF(D94&lt;MiscFormulas!$A$6,"Past","Y"),"N")</f>
        <v>N</v>
      </c>
      <c r="D94" s="15">
        <v>47434</v>
      </c>
      <c r="E94" s="16" t="s">
        <v>40</v>
      </c>
    </row>
    <row r="95" spans="1:5" ht="15.75" thickBot="1" x14ac:dyDescent="0.3">
      <c r="A95" t="str">
        <v/>
      </c>
      <c r="C95" t="str">
        <f>IF(D95&lt;MiscFormulas!$A$6+120,IF(D95&lt;MiscFormulas!$A$6,"Past","Y"),"N")</f>
        <v>N</v>
      </c>
      <c r="D95" s="15">
        <v>47444</v>
      </c>
      <c r="E95" s="16" t="s">
        <v>41</v>
      </c>
    </row>
    <row r="96" spans="1:5" ht="15.75" thickBot="1" x14ac:dyDescent="0.3">
      <c r="A96" t="str">
        <v/>
      </c>
      <c r="C96" t="str">
        <f>IF(D96&lt;MiscFormulas!$A$6+120,IF(D96&lt;MiscFormulas!$A$6,"Past","Y"),"N")</f>
        <v>N</v>
      </c>
      <c r="D96" s="15">
        <v>47477</v>
      </c>
      <c r="E96" s="16" t="s">
        <v>42</v>
      </c>
    </row>
    <row r="97" spans="1:5" ht="15.75" thickBot="1" x14ac:dyDescent="0.3">
      <c r="A97" t="str">
        <v/>
      </c>
      <c r="C97" t="str">
        <f>IF(D97&lt;MiscFormulas!$A$6+120,IF(D97&lt;MiscFormulas!$A$6,"Past","Y"),"N")</f>
        <v>N</v>
      </c>
      <c r="D97" s="15">
        <v>47484</v>
      </c>
      <c r="E97" s="16" t="s">
        <v>32</v>
      </c>
    </row>
    <row r="98" spans="1:5" ht="15.75" thickBot="1" x14ac:dyDescent="0.3">
      <c r="A98" t="str">
        <v/>
      </c>
      <c r="C98" t="str">
        <f>IF(D98&lt;MiscFormulas!$A$6+120,IF(D98&lt;MiscFormulas!$A$6,"Past","Y"),"N")</f>
        <v>N</v>
      </c>
      <c r="D98" s="15">
        <v>47504</v>
      </c>
      <c r="E98" s="16" t="s">
        <v>33</v>
      </c>
    </row>
    <row r="99" spans="1:5" ht="15.75" thickBot="1" x14ac:dyDescent="0.3">
      <c r="A99" t="str">
        <v/>
      </c>
      <c r="C99" t="str">
        <f>IF(D99&lt;MiscFormulas!$A$6+120,IF(D99&lt;MiscFormulas!$A$6,"Past","Y"),"N")</f>
        <v>N</v>
      </c>
      <c r="D99" s="15">
        <v>47532</v>
      </c>
      <c r="E99" s="16" t="s">
        <v>34</v>
      </c>
    </row>
    <row r="100" spans="1:5" ht="15.75" thickBot="1" x14ac:dyDescent="0.3">
      <c r="A100" t="str">
        <v/>
      </c>
      <c r="C100" t="str">
        <f>IF(D100&lt;MiscFormulas!$A$6+120,IF(D100&lt;MiscFormulas!$A$6,"Past","Y"),"N")</f>
        <v>N</v>
      </c>
      <c r="D100" s="15">
        <v>47630</v>
      </c>
      <c r="E100" s="16" t="s">
        <v>35</v>
      </c>
    </row>
    <row r="101" spans="1:5" ht="15.75" thickBot="1" x14ac:dyDescent="0.3">
      <c r="A101" t="str">
        <v/>
      </c>
      <c r="C101" t="str">
        <f>IF(D101&lt;MiscFormulas!$A$6+120,IF(D101&lt;MiscFormulas!$A$6,"Past","Y"),"N")</f>
        <v>N</v>
      </c>
      <c r="D101" s="15">
        <v>47653</v>
      </c>
      <c r="E101" s="16" t="s">
        <v>36</v>
      </c>
    </row>
    <row r="102" spans="1:5" ht="15.75" thickBot="1" x14ac:dyDescent="0.3">
      <c r="A102" t="str">
        <v/>
      </c>
      <c r="C102" t="str">
        <f>IF(D102&lt;MiscFormulas!$A$6+120,IF(D102&lt;MiscFormulas!$A$6,"Past","Y"),"N")</f>
        <v>N</v>
      </c>
      <c r="D102" s="15">
        <v>47668</v>
      </c>
      <c r="E102" s="16" t="s">
        <v>37</v>
      </c>
    </row>
    <row r="103" spans="1:5" ht="15.75" thickBot="1" x14ac:dyDescent="0.3">
      <c r="A103" t="str">
        <v/>
      </c>
      <c r="C103" t="str">
        <f>IF(D103&lt;MiscFormulas!$A$6+120,IF(D103&lt;MiscFormulas!$A$6,"Past","Y"),"N")</f>
        <v>N</v>
      </c>
      <c r="D103" s="15">
        <v>47728</v>
      </c>
      <c r="E103" s="16" t="s">
        <v>38</v>
      </c>
    </row>
    <row r="104" spans="1:5" ht="15.75" thickBot="1" x14ac:dyDescent="0.3">
      <c r="A104" t="str">
        <v/>
      </c>
      <c r="C104" t="str">
        <f>IF(D104&lt;MiscFormulas!$A$6+120,IF(D104&lt;MiscFormulas!$A$6,"Past","Y"),"N")</f>
        <v>N</v>
      </c>
      <c r="D104" s="15">
        <v>47770</v>
      </c>
      <c r="E104" s="16" t="s">
        <v>39</v>
      </c>
    </row>
    <row r="105" spans="1:5" ht="15.75" thickBot="1" x14ac:dyDescent="0.3">
      <c r="A105" t="str">
        <v/>
      </c>
      <c r="C105" t="str">
        <f>IF(D105&lt;MiscFormulas!$A$6+120,IF(D105&lt;MiscFormulas!$A$6,"Past","Y"),"N")</f>
        <v>N</v>
      </c>
      <c r="D105" s="15">
        <v>47798</v>
      </c>
      <c r="E105" s="16" t="s">
        <v>40</v>
      </c>
    </row>
    <row r="106" spans="1:5" ht="15.75" thickBot="1" x14ac:dyDescent="0.3">
      <c r="A106" t="str">
        <v/>
      </c>
      <c r="C106" t="str">
        <f>IF(D106&lt;MiscFormulas!$A$6+120,IF(D106&lt;MiscFormulas!$A$6,"Past","Y"),"N")</f>
        <v>N</v>
      </c>
      <c r="D106" s="15">
        <v>47815</v>
      </c>
      <c r="E106" s="16" t="s">
        <v>41</v>
      </c>
    </row>
    <row r="107" spans="1:5" ht="15.75" thickBot="1" x14ac:dyDescent="0.3">
      <c r="A107" t="str">
        <v/>
      </c>
      <c r="C107" t="str">
        <f>IF(D107&lt;MiscFormulas!$A$6+120,IF(D107&lt;MiscFormulas!$A$6,"Past","Y"),"N")</f>
        <v>N</v>
      </c>
      <c r="D107" s="15">
        <v>47842</v>
      </c>
      <c r="E107" s="16" t="s">
        <v>42</v>
      </c>
    </row>
    <row r="108" spans="1:5" ht="15.75" thickBot="1" x14ac:dyDescent="0.3">
      <c r="A108" t="str">
        <v/>
      </c>
      <c r="C108" t="str">
        <f>IF(D108&lt;MiscFormulas!$A$6+120,IF(D108&lt;MiscFormulas!$A$6,"Past","Y"),"N")</f>
        <v>Past</v>
      </c>
      <c r="D108" s="15"/>
      <c r="E108" s="16"/>
    </row>
    <row r="109" spans="1:5" ht="15.75" thickBot="1" x14ac:dyDescent="0.3">
      <c r="A109" t="str">
        <v/>
      </c>
      <c r="C109" t="str">
        <f>IF(D109&lt;MiscFormulas!$A$6+120,IF(D109&lt;MiscFormulas!$A$6,"Past","Y"),"N")</f>
        <v>Past</v>
      </c>
      <c r="D109" s="15"/>
      <c r="E109" s="16"/>
    </row>
    <row r="110" spans="1:5" ht="15.75" thickBot="1" x14ac:dyDescent="0.3">
      <c r="A110" t="str">
        <v/>
      </c>
      <c r="C110" t="str">
        <f>IF(D110&lt;MiscFormulas!$A$6+120,IF(D110&lt;MiscFormulas!$A$6,"Past","Y"),"N")</f>
        <v>Past</v>
      </c>
      <c r="D110" s="15"/>
      <c r="E110" s="16"/>
    </row>
    <row r="111" spans="1:5" ht="15.75" thickBot="1" x14ac:dyDescent="0.3">
      <c r="A111" t="str">
        <v/>
      </c>
      <c r="C111" t="str">
        <f>IF(D111&lt;MiscFormulas!$A$6+120,IF(D111&lt;MiscFormulas!$A$6,"Past","Y"),"N")</f>
        <v>Past</v>
      </c>
      <c r="D111" s="15"/>
      <c r="E111" s="16"/>
    </row>
    <row r="112" spans="1:5" ht="15.75" thickBot="1" x14ac:dyDescent="0.3">
      <c r="A112" t="str">
        <v/>
      </c>
      <c r="C112" t="str">
        <f>IF(D112&lt;MiscFormulas!$A$6+120,IF(D112&lt;MiscFormulas!$A$6,"Past","Y"),"N")</f>
        <v>Past</v>
      </c>
      <c r="D112" s="15"/>
      <c r="E112" s="16"/>
    </row>
    <row r="113" spans="1:5" ht="15.75" thickBot="1" x14ac:dyDescent="0.3">
      <c r="A113" t="str">
        <v/>
      </c>
      <c r="C113" t="str">
        <f>IF(D113&lt;MiscFormulas!$A$6+120,IF(D113&lt;MiscFormulas!$A$6,"Past","Y"),"N")</f>
        <v>Past</v>
      </c>
      <c r="D113" s="15"/>
      <c r="E113" s="16"/>
    </row>
    <row r="114" spans="1:5" ht="15.75" thickBot="1" x14ac:dyDescent="0.3">
      <c r="A114" t="str">
        <v/>
      </c>
      <c r="C114" t="str">
        <f>IF(D114&lt;MiscFormulas!$A$6+120,IF(D114&lt;MiscFormulas!$A$6,"Past","Y"),"N")</f>
        <v>Past</v>
      </c>
      <c r="D114" s="15"/>
      <c r="E114" s="16"/>
    </row>
    <row r="115" spans="1:5" ht="15.75" thickBot="1" x14ac:dyDescent="0.3">
      <c r="A115" t="str">
        <v/>
      </c>
      <c r="C115" t="str">
        <f>IF(D115&lt;MiscFormulas!$A$6+120,IF(D115&lt;MiscFormulas!$A$6,"Past","Y"),"N")</f>
        <v>Past</v>
      </c>
      <c r="D115" s="15"/>
      <c r="E115" s="16"/>
    </row>
    <row r="116" spans="1:5" ht="15.75" thickBot="1" x14ac:dyDescent="0.3">
      <c r="A116" t="str">
        <v/>
      </c>
      <c r="C116" t="str">
        <f>IF(D116&lt;MiscFormulas!$A$6+120,IF(D116&lt;MiscFormulas!$A$6,"Past","Y"),"N")</f>
        <v>Past</v>
      </c>
      <c r="D116" s="15"/>
      <c r="E116" s="16"/>
    </row>
    <row r="117" spans="1:5" ht="15.75" thickBot="1" x14ac:dyDescent="0.3">
      <c r="A117" t="str">
        <v/>
      </c>
      <c r="C117" t="str">
        <f>IF(D117&lt;MiscFormulas!$A$6+120,IF(D117&lt;MiscFormulas!$A$6,"Past","Y"),"N")</f>
        <v>Past</v>
      </c>
      <c r="D117" s="15"/>
      <c r="E117" s="16"/>
    </row>
    <row r="118" spans="1:5" ht="15.75" thickBot="1" x14ac:dyDescent="0.3">
      <c r="A118" t="str">
        <v/>
      </c>
      <c r="C118" t="str">
        <f>IF(D118&lt;MiscFormulas!$A$6+120,IF(D118&lt;MiscFormulas!$A$6,"Past","Y"),"N")</f>
        <v>Past</v>
      </c>
      <c r="D118" s="15"/>
      <c r="E118" s="16"/>
    </row>
    <row r="119" spans="1:5" ht="15.75" thickBot="1" x14ac:dyDescent="0.3">
      <c r="A119" t="str">
        <v/>
      </c>
      <c r="C119" t="str">
        <f>IF(D119&lt;MiscFormulas!$A$6+120,IF(D119&lt;MiscFormulas!$A$6,"Past","Y"),"N")</f>
        <v>Past</v>
      </c>
      <c r="D119" s="13"/>
      <c r="E119" s="14"/>
    </row>
    <row r="120" spans="1:5" ht="15.75" thickBot="1" x14ac:dyDescent="0.3">
      <c r="A120" t="str">
        <v/>
      </c>
      <c r="C120" t="str">
        <f>IF(D120&lt;MiscFormulas!$A$6+120,IF(D120&lt;MiscFormulas!$A$6,"Past","Y"),"N")</f>
        <v>Past</v>
      </c>
      <c r="D120" s="13"/>
      <c r="E120" s="14"/>
    </row>
    <row r="121" spans="1:5" ht="15.75" thickBot="1" x14ac:dyDescent="0.3">
      <c r="A121" t="str">
        <v/>
      </c>
      <c r="C121" t="str">
        <f>IF(D121&lt;MiscFormulas!$A$6+120,IF(D121&lt;MiscFormulas!$A$6,"Past","Y"),"N")</f>
        <v>Past</v>
      </c>
      <c r="D121" s="13"/>
      <c r="E121" s="14"/>
    </row>
    <row r="122" spans="1:5" ht="15.75" thickBot="1" x14ac:dyDescent="0.3">
      <c r="A122" t="str">
        <v/>
      </c>
      <c r="C122" t="str">
        <f>IF(D122&lt;MiscFormulas!$A$6+120,IF(D122&lt;MiscFormulas!$A$6,"Past","Y"),"N")</f>
        <v>Past</v>
      </c>
      <c r="D122" s="13"/>
      <c r="E122" s="14"/>
    </row>
    <row r="123" spans="1:5" ht="15.75" thickBot="1" x14ac:dyDescent="0.3">
      <c r="A123" t="str">
        <v/>
      </c>
      <c r="C123" t="str">
        <f>IF(D123&lt;MiscFormulas!$A$6+120,IF(D123&lt;MiscFormulas!$A$6,"Past","Y"),"N")</f>
        <v>Past</v>
      </c>
      <c r="D123" s="13"/>
      <c r="E123" s="14"/>
    </row>
    <row r="124" spans="1:5" ht="15.75" thickBot="1" x14ac:dyDescent="0.3">
      <c r="A124" t="str">
        <v/>
      </c>
      <c r="C124" t="str">
        <f>IF(D124&lt;MiscFormulas!$A$6+120,IF(D124&lt;MiscFormulas!$A$6,"Past","Y"),"N")</f>
        <v>Past</v>
      </c>
      <c r="D124" s="13"/>
      <c r="E124" s="14"/>
    </row>
    <row r="125" spans="1:5" ht="15.75" thickBot="1" x14ac:dyDescent="0.3">
      <c r="A125" t="str">
        <v/>
      </c>
      <c r="C125" t="str">
        <f>IF(D125&lt;MiscFormulas!$A$6+120,IF(D125&lt;MiscFormulas!$A$6,"Past","Y"),"N")</f>
        <v>Past</v>
      </c>
      <c r="D125" s="15"/>
      <c r="E125" s="16"/>
    </row>
    <row r="126" spans="1:5" ht="15.75" thickBot="1" x14ac:dyDescent="0.3">
      <c r="A126" t="str">
        <v/>
      </c>
      <c r="C126" t="str">
        <f>IF(D126&lt;MiscFormulas!$A$6+120,IF(D126&lt;MiscFormulas!$A$6,"Past","Y"),"N")</f>
        <v>Past</v>
      </c>
      <c r="D126" s="15"/>
      <c r="E126" s="16"/>
    </row>
    <row r="127" spans="1:5" ht="15.75" thickBot="1" x14ac:dyDescent="0.3">
      <c r="A127" t="str">
        <v/>
      </c>
      <c r="C127" t="str">
        <f>IF(D127&lt;MiscFormulas!$A$6+120,IF(D127&lt;MiscFormulas!$A$6,"Past","Y"),"N")</f>
        <v>Past</v>
      </c>
      <c r="D127" s="15"/>
      <c r="E127" s="16"/>
    </row>
    <row r="128" spans="1:5" ht="15.75" thickBot="1" x14ac:dyDescent="0.3">
      <c r="A128" t="str">
        <v/>
      </c>
      <c r="C128" t="str">
        <f>IF(D128&lt;MiscFormulas!$A$6+120,IF(D128&lt;MiscFormulas!$A$6,"Past","Y"),"N")</f>
        <v>Past</v>
      </c>
      <c r="D128" s="15"/>
      <c r="E128" s="16"/>
    </row>
    <row r="129" spans="1:5" ht="15.75" thickBot="1" x14ac:dyDescent="0.3">
      <c r="A129" t="str">
        <v/>
      </c>
      <c r="C129" t="str">
        <f>IF(D129&lt;MiscFormulas!$A$6+120,IF(D129&lt;MiscFormulas!$A$6,"Past","Y"),"N")</f>
        <v>Past</v>
      </c>
      <c r="D129" s="15"/>
      <c r="E129" s="16"/>
    </row>
    <row r="130" spans="1:5" ht="15.75" thickBot="1" x14ac:dyDescent="0.3">
      <c r="A130" t="str">
        <v/>
      </c>
      <c r="C130" t="str">
        <f>IF(D130&lt;MiscFormulas!$A$6+120,IF(D130&lt;MiscFormulas!$A$6,"Past","Y"),"N")</f>
        <v>Past</v>
      </c>
      <c r="D130" s="15"/>
      <c r="E130" s="16"/>
    </row>
    <row r="131" spans="1:5" ht="15.75" thickBot="1" x14ac:dyDescent="0.3">
      <c r="A131" t="str">
        <v/>
      </c>
      <c r="C131" t="str">
        <f>IF(D131&lt;MiscFormulas!$A$6+120,IF(D131&lt;MiscFormulas!$A$6,"Past","Y"),"N")</f>
        <v>Past</v>
      </c>
      <c r="D131" s="15"/>
      <c r="E131" s="16"/>
    </row>
    <row r="132" spans="1:5" ht="15.75" thickBot="1" x14ac:dyDescent="0.3">
      <c r="A132" t="str">
        <v/>
      </c>
      <c r="C132" t="str">
        <f>IF(D132&lt;MiscFormulas!$A$6+120,IF(D132&lt;MiscFormulas!$A$6,"Past","Y"),"N")</f>
        <v>Past</v>
      </c>
      <c r="D132" s="15"/>
      <c r="E132" s="16"/>
    </row>
    <row r="133" spans="1:5" ht="15.75" thickBot="1" x14ac:dyDescent="0.3">
      <c r="A133" t="str">
        <v/>
      </c>
      <c r="C133" t="str">
        <f>IF(D133&lt;MiscFormulas!$A$6+120,IF(D133&lt;MiscFormulas!$A$6,"Past","Y"),"N")</f>
        <v>Past</v>
      </c>
      <c r="D133" s="15"/>
      <c r="E133" s="16"/>
    </row>
    <row r="134" spans="1:5" ht="15.75" thickBot="1" x14ac:dyDescent="0.3">
      <c r="A134" t="str">
        <v/>
      </c>
      <c r="C134" t="str">
        <f>IF(D134&lt;MiscFormulas!$A$6+120,IF(D134&lt;MiscFormulas!$A$6,"Past","Y"),"N")</f>
        <v>Past</v>
      </c>
      <c r="D134" s="15"/>
      <c r="E134" s="16"/>
    </row>
    <row r="135" spans="1:5" ht="15.75" thickBot="1" x14ac:dyDescent="0.3">
      <c r="A135" t="str">
        <v/>
      </c>
      <c r="C135" t="str">
        <f>IF(D135&lt;MiscFormulas!$A$6+120,IF(D135&lt;MiscFormulas!$A$6,"Past","Y"),"N")</f>
        <v>Past</v>
      </c>
      <c r="D135" s="15"/>
      <c r="E135" s="16"/>
    </row>
    <row r="136" spans="1:5" ht="15.75" thickBot="1" x14ac:dyDescent="0.3">
      <c r="A136" t="str">
        <v/>
      </c>
      <c r="C136" t="str">
        <f>IF(D136&lt;MiscFormulas!$A$6+120,IF(D136&lt;MiscFormulas!$A$6,"Past","Y"),"N")</f>
        <v>Past</v>
      </c>
      <c r="D136" s="15"/>
      <c r="E136" s="16"/>
    </row>
    <row r="137" spans="1:5" ht="15.75" thickBot="1" x14ac:dyDescent="0.3">
      <c r="A137" t="str">
        <v/>
      </c>
      <c r="C137" t="str">
        <f>IF(D137&lt;MiscFormulas!$A$6+120,IF(D137&lt;MiscFormulas!$A$6,"Past","Y"),"N")</f>
        <v>Past</v>
      </c>
      <c r="D137" s="15"/>
      <c r="E137" s="16"/>
    </row>
    <row r="138" spans="1:5" ht="15.75" thickBot="1" x14ac:dyDescent="0.3">
      <c r="A138" t="str">
        <v/>
      </c>
      <c r="C138" t="str">
        <f>IF(D138&lt;MiscFormulas!$A$6+120,IF(D138&lt;MiscFormulas!$A$6,"Past","Y"),"N")</f>
        <v>Past</v>
      </c>
      <c r="D138" s="15"/>
      <c r="E138" s="16"/>
    </row>
    <row r="139" spans="1:5" ht="15.75" thickBot="1" x14ac:dyDescent="0.3">
      <c r="A139" t="str">
        <v/>
      </c>
      <c r="C139" t="str">
        <f>IF(D139&lt;MiscFormulas!$A$6+120,IF(D139&lt;MiscFormulas!$A$6,"Past","Y"),"N")</f>
        <v>Past</v>
      </c>
      <c r="D139" s="15"/>
      <c r="E139" s="16"/>
    </row>
    <row r="140" spans="1:5" ht="15.75" thickBot="1" x14ac:dyDescent="0.3">
      <c r="A140" t="str">
        <v/>
      </c>
      <c r="C140" t="str">
        <f>IF(D140&lt;MiscFormulas!$A$6+120,IF(D140&lt;MiscFormulas!$A$6,"Past","Y"),"N")</f>
        <v>Past</v>
      </c>
      <c r="D140" s="15"/>
      <c r="E140" s="16"/>
    </row>
    <row r="141" spans="1:5" ht="15.75" thickBot="1" x14ac:dyDescent="0.3">
      <c r="A141" t="str">
        <v/>
      </c>
      <c r="C141" t="str">
        <f>IF(D141&lt;MiscFormulas!$A$6+120,IF(D141&lt;MiscFormulas!$A$6,"Past","Y"),"N")</f>
        <v>Past</v>
      </c>
      <c r="D141" s="15"/>
      <c r="E141" s="16"/>
    </row>
    <row r="142" spans="1:5" ht="15.75" thickBot="1" x14ac:dyDescent="0.3">
      <c r="A142" t="str">
        <v/>
      </c>
      <c r="C142" t="str">
        <f>IF(D142&lt;MiscFormulas!$A$6+120,IF(D142&lt;MiscFormulas!$A$6,"Past","Y"),"N")</f>
        <v>Past</v>
      </c>
      <c r="D142" s="15"/>
      <c r="E142" s="16"/>
    </row>
    <row r="143" spans="1:5" ht="15.75" thickBot="1" x14ac:dyDescent="0.3">
      <c r="A143" t="str">
        <v/>
      </c>
      <c r="C143" t="str">
        <f>IF(D143&lt;MiscFormulas!$A$6+120,IF(D143&lt;MiscFormulas!$A$6,"Past","Y"),"N")</f>
        <v>Past</v>
      </c>
      <c r="D143" s="15"/>
      <c r="E143" s="16"/>
    </row>
    <row r="144" spans="1:5" ht="15.75" thickBot="1" x14ac:dyDescent="0.3">
      <c r="A144" t="str">
        <v/>
      </c>
      <c r="C144" t="str">
        <f>IF(D144&lt;MiscFormulas!$A$6+120,IF(D144&lt;MiscFormulas!$A$6,"Past","Y"),"N")</f>
        <v>Past</v>
      </c>
      <c r="D144" s="15"/>
      <c r="E144" s="16"/>
    </row>
    <row r="145" spans="1:5" ht="15.75" thickBot="1" x14ac:dyDescent="0.3">
      <c r="A145" t="str">
        <v/>
      </c>
      <c r="C145" t="str">
        <f>IF(D145&lt;MiscFormulas!$A$6+120,IF(D145&lt;MiscFormulas!$A$6,"Past","Y"),"N")</f>
        <v>Past</v>
      </c>
      <c r="D145" s="15"/>
      <c r="E145" s="16"/>
    </row>
    <row r="146" spans="1:5" ht="15.75" thickBot="1" x14ac:dyDescent="0.3">
      <c r="A146" t="str">
        <v/>
      </c>
      <c r="C146" t="str">
        <f>IF(D146&lt;MiscFormulas!$A$6+120,IF(D146&lt;MiscFormulas!$A$6,"Past","Y"),"N")</f>
        <v>Past</v>
      </c>
      <c r="D146" s="15"/>
      <c r="E146" s="16"/>
    </row>
    <row r="147" spans="1:5" ht="15.75" thickBot="1" x14ac:dyDescent="0.3">
      <c r="A147" t="str">
        <v/>
      </c>
      <c r="C147" t="str">
        <f>IF(D147&lt;MiscFormulas!$A$6+120,IF(D147&lt;MiscFormulas!$A$6,"Past","Y"),"N")</f>
        <v>Past</v>
      </c>
      <c r="D147" s="15"/>
      <c r="E147" s="16"/>
    </row>
    <row r="148" spans="1:5" ht="15.75" thickBot="1" x14ac:dyDescent="0.3">
      <c r="A148" t="str">
        <v/>
      </c>
      <c r="C148" t="str">
        <f>IF(D148&lt;MiscFormulas!$A$6+120,IF(D148&lt;MiscFormulas!$A$6,"Past","Y"),"N")</f>
        <v>Past</v>
      </c>
      <c r="D148" s="15"/>
      <c r="E148" s="16"/>
    </row>
    <row r="149" spans="1:5" ht="15.75" thickBot="1" x14ac:dyDescent="0.3">
      <c r="A149" t="str">
        <v/>
      </c>
      <c r="C149" t="str">
        <f>IF(D149&lt;MiscFormulas!$A$6+120,IF(D149&lt;MiscFormulas!$A$6,"Past","Y"),"N")</f>
        <v>Past</v>
      </c>
      <c r="D149" s="15"/>
      <c r="E149" s="16"/>
    </row>
    <row r="150" spans="1:5" ht="15.75" thickBot="1" x14ac:dyDescent="0.3">
      <c r="A150" t="str">
        <v/>
      </c>
      <c r="C150" t="str">
        <f>IF(D150&lt;MiscFormulas!$A$6+120,IF(D150&lt;MiscFormulas!$A$6,"Past","Y"),"N")</f>
        <v>Past</v>
      </c>
      <c r="D150" s="15"/>
      <c r="E150" s="16"/>
    </row>
    <row r="151" spans="1:5" ht="15.75" thickBot="1" x14ac:dyDescent="0.3">
      <c r="A151" t="str">
        <v/>
      </c>
      <c r="C151" t="str">
        <f>IF(D151&lt;MiscFormulas!$A$6+120,IF(D151&lt;MiscFormulas!$A$6,"Past","Y"),"N")</f>
        <v>Past</v>
      </c>
      <c r="D151" s="15"/>
      <c r="E151" s="16"/>
    </row>
    <row r="152" spans="1:5" ht="15.75" thickBot="1" x14ac:dyDescent="0.3">
      <c r="A152" t="str">
        <v/>
      </c>
      <c r="C152" t="str">
        <f>IF(D152&lt;MiscFormulas!$A$6+120,IF(D152&lt;MiscFormulas!$A$6,"Past","Y"),"N")</f>
        <v>Past</v>
      </c>
      <c r="D152" s="15"/>
      <c r="E152" s="16"/>
    </row>
    <row r="153" spans="1:5" ht="15.75" thickBot="1" x14ac:dyDescent="0.3">
      <c r="A153" t="str">
        <v/>
      </c>
      <c r="C153" t="str">
        <f>IF(D153&lt;MiscFormulas!$A$6+120,IF(D153&lt;MiscFormulas!$A$6,"Past","Y"),"N")</f>
        <v>Past</v>
      </c>
      <c r="D153" s="15"/>
      <c r="E153" s="16"/>
    </row>
    <row r="154" spans="1:5" ht="15.75" thickBot="1" x14ac:dyDescent="0.3">
      <c r="A154" t="str">
        <v/>
      </c>
      <c r="C154" t="str">
        <f>IF(D154&lt;MiscFormulas!$A$6+120,IF(D154&lt;MiscFormulas!$A$6,"Past","Y"),"N")</f>
        <v>Past</v>
      </c>
      <c r="D154" s="15"/>
      <c r="E154" s="16"/>
    </row>
    <row r="155" spans="1:5" ht="15.75" thickBot="1" x14ac:dyDescent="0.3">
      <c r="A155" t="str">
        <v/>
      </c>
      <c r="C155" t="str">
        <f>IF(D155&lt;MiscFormulas!$A$6+120,IF(D155&lt;MiscFormulas!$A$6,"Past","Y"),"N")</f>
        <v>Past</v>
      </c>
      <c r="D155" s="15"/>
      <c r="E155" s="16"/>
    </row>
    <row r="156" spans="1:5" ht="15.75" thickBot="1" x14ac:dyDescent="0.3">
      <c r="A156" t="str">
        <v/>
      </c>
      <c r="C156" t="str">
        <f>IF(D156&lt;MiscFormulas!$A$6+120,IF(D156&lt;MiscFormulas!$A$6,"Past","Y"),"N")</f>
        <v>Past</v>
      </c>
      <c r="D156" s="15"/>
      <c r="E156" s="16"/>
    </row>
    <row r="157" spans="1:5" ht="15.75" thickBot="1" x14ac:dyDescent="0.3">
      <c r="A157" t="str">
        <v/>
      </c>
      <c r="C157" t="str">
        <f>IF(D157&lt;MiscFormulas!$A$6+120,IF(D157&lt;MiscFormulas!$A$6,"Past","Y"),"N")</f>
        <v>Past</v>
      </c>
      <c r="D157" s="17"/>
      <c r="E157" s="18"/>
    </row>
    <row r="158" spans="1:5" ht="15.75" thickTop="1" x14ac:dyDescent="0.25">
      <c r="D158" s="467" t="s">
        <v>49</v>
      </c>
      <c r="E158" s="467"/>
    </row>
    <row r="159" spans="1:5" x14ac:dyDescent="0.25">
      <c r="D159" s="468"/>
      <c r="E159" s="468"/>
    </row>
    <row r="160" spans="1:5" x14ac:dyDescent="0.25">
      <c r="D160" s="468"/>
      <c r="E160" s="468"/>
    </row>
    <row r="161" spans="4:5" x14ac:dyDescent="0.25">
      <c r="D161" s="468"/>
      <c r="E161" s="468"/>
    </row>
    <row r="162" spans="4:5" x14ac:dyDescent="0.25">
      <c r="D162" s="468"/>
      <c r="E162" s="468"/>
    </row>
    <row r="163" spans="4:5" x14ac:dyDescent="0.25">
      <c r="D163" s="468"/>
      <c r="E163" s="468"/>
    </row>
    <row r="164" spans="4:5" x14ac:dyDescent="0.25">
      <c r="D164" s="468"/>
      <c r="E164" s="468"/>
    </row>
  </sheetData>
  <mergeCells count="2">
    <mergeCell ref="D158:E164"/>
    <mergeCell ref="A1:B1"/>
  </mergeCells>
  <conditionalFormatting sqref="D2:E157">
    <cfRule type="expression" dxfId="0" priority="1">
      <formula>MOD(ROW(),2)=1</formula>
    </cfRule>
  </conditionalFormatting>
  <pageMargins left="0.43229166666666669" right="0.49569444444444444" top="0.75" bottom="0.37" header="0.3" footer="0.3"/>
  <pageSetup scale="83" orientation="portrait" r:id="rId1"/>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23</vt:i4>
      </vt:variant>
    </vt:vector>
  </HeadingPairs>
  <TitlesOfParts>
    <vt:vector size="32" baseType="lpstr">
      <vt:lpstr>INSTRUCTIONS</vt:lpstr>
      <vt:lpstr>Panel</vt:lpstr>
      <vt:lpstr>Personnell</vt:lpstr>
      <vt:lpstr>TimeOffTracker</vt:lpstr>
      <vt:lpstr>WatchbillMONTHLY</vt:lpstr>
      <vt:lpstr>Schedule Template</vt:lpstr>
      <vt:lpstr>WatchbillDAILY</vt:lpstr>
      <vt:lpstr>MiscFormulas</vt:lpstr>
      <vt:lpstr>Holidays</vt:lpstr>
      <vt:lpstr>_1</vt:lpstr>
      <vt:lpstr>_10</vt:lpstr>
      <vt:lpstr>_11</vt:lpstr>
      <vt:lpstr>_12</vt:lpstr>
      <vt:lpstr>_13</vt:lpstr>
      <vt:lpstr>_14</vt:lpstr>
      <vt:lpstr>_15</vt:lpstr>
      <vt:lpstr>_2</vt:lpstr>
      <vt:lpstr>_3</vt:lpstr>
      <vt:lpstr>_4</vt:lpstr>
      <vt:lpstr>_5</vt:lpstr>
      <vt:lpstr>_6</vt:lpstr>
      <vt:lpstr>_7</vt:lpstr>
      <vt:lpstr>_8</vt:lpstr>
      <vt:lpstr>_9</vt:lpstr>
      <vt:lpstr>_ASSIGMENTdropdowns</vt:lpstr>
      <vt:lpstr>Combined_Rank_LastName</vt:lpstr>
      <vt:lpstr>Non_Scheduled_Personnell</vt:lpstr>
      <vt:lpstr>Panel!Print_Area</vt:lpstr>
      <vt:lpstr>'Schedule Template'!Print_Area</vt:lpstr>
      <vt:lpstr>WatchbillMONTHLY!Print_Area</vt:lpstr>
      <vt:lpstr>TimeOffTracker!Print_Titles</vt:lpstr>
      <vt:lpstr>roster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2021-12-30T00:10:22Z</dcterms:created>
  <dcterms:modified xsi:type="dcterms:W3CDTF">2024-04-09T02:01:44Z</dcterms:modified>
  <cp:category/>
  <cp:contentStatus/>
</cp:coreProperties>
</file>